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25"/>
  <workbookPr codeName="ThisWorkbook" defaultThemeVersion="124226"/>
  <mc:AlternateContent xmlns:mc="http://schemas.openxmlformats.org/markup-compatibility/2006">
    <mc:Choice Requires="x15">
      <x15ac:absPath xmlns:x15ac="http://schemas.microsoft.com/office/spreadsheetml/2010/11/ac" url="https://gobiernobogota-my.sharepoint.com/personal/mauricio_alfonso_gobiernobogota_gov_co/Documents/FDLK_CPS_084_2022/Formulacion/FDLK LP XX de 2022/"/>
    </mc:Choice>
  </mc:AlternateContent>
  <xr:revisionPtr revIDLastSave="3" documentId="8_{820F53D1-1F29-4190-9D41-EA2B4A54E4B5}" xr6:coauthVersionLast="47" xr6:coauthVersionMax="47" xr10:uidLastSave="{457739E9-CAFE-4DAB-B6DD-86C8A5FB8F3C}"/>
  <bookViews>
    <workbookView xWindow="20370" yWindow="-120" windowWidth="24240" windowHeight="13140" tabRatio="860" firstSheet="15" activeTab="15" xr2:uid="{00000000-000D-0000-FFFF-FFFF00000000}"/>
  </bookViews>
  <sheets>
    <sheet name="RESUMEN GRAL" sheetId="140" r:id="rId1"/>
    <sheet name="D. ENTRADA obra" sheetId="125" r:id="rId2"/>
    <sheet name="1. Presupuesto 24119475" sheetId="141" r:id="rId3"/>
    <sheet name="2. Presupuesto 24119394" sheetId="142" r:id="rId4"/>
    <sheet name="3. Presupuesto 24119460" sheetId="143" r:id="rId5"/>
    <sheet name="CONSOLIDADO" sheetId="38" r:id="rId6"/>
    <sheet name="Presupuesto Obra Consolidado" sheetId="145" r:id="rId7"/>
    <sheet name="AIU OBRA" sheetId="126" r:id="rId8"/>
    <sheet name="PGA Y SST" sheetId="127" r:id="rId9"/>
    <sheet name="AIU PGA Y SST" sheetId="128" r:id="rId10"/>
    <sheet name="PGS" sheetId="130" r:id="rId11"/>
    <sheet name="AIU PGS" sheetId="129" r:id="rId12"/>
    <sheet name="PMT" sheetId="132" r:id="rId13"/>
    <sheet name="AIU PMT" sheetId="131" r:id="rId14"/>
    <sheet name="TABLAS" sheetId="124" r:id="rId15"/>
    <sheet name="F.P" sheetId="123" r:id="rId16"/>
    <sheet name="INSUMOS" sheetId="121" r:id="rId17"/>
    <sheet name="Ajustes" sheetId="146" r:id="rId18"/>
    <sheet name="ÍTEMS" sheetId="120" r:id="rId19"/>
    <sheet name="Analisis ES" sheetId="147"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A1" localSheetId="7" hidden="1">{#N/A,#N/A,TRUE,"1842CWN0"}</definedName>
    <definedName name="_A1" localSheetId="1" hidden="1">{#N/A,#N/A,TRUE,"1842CWN0"}</definedName>
    <definedName name="_A1" localSheetId="15" hidden="1">{#N/A,#N/A,TRUE,"1842CWN0"}</definedName>
    <definedName name="_A1" localSheetId="8" hidden="1">{#N/A,#N/A,TRUE,"1842CWN0"}</definedName>
    <definedName name="_A1" localSheetId="0" hidden="1">{#N/A,#N/A,TRUE,"1842CWN0"}</definedName>
    <definedName name="_A1" localSheetId="14" hidden="1">{#N/A,#N/A,TRUE,"1842CWN0"}</definedName>
    <definedName name="_A1" hidden="1">{#N/A,#N/A,TRUE,"1842CWN0"}</definedName>
    <definedName name="_AAS1" localSheetId="7" hidden="1">{#N/A,#N/A,TRUE,"INGENIERIA";#N/A,#N/A,TRUE,"COMPRAS";#N/A,#N/A,TRUE,"DIRECCION";#N/A,#N/A,TRUE,"RESUMEN"}</definedName>
    <definedName name="_AAS1" localSheetId="1" hidden="1">{#N/A,#N/A,TRUE,"INGENIERIA";#N/A,#N/A,TRUE,"COMPRAS";#N/A,#N/A,TRUE,"DIRECCION";#N/A,#N/A,TRUE,"RESUMEN"}</definedName>
    <definedName name="_AAS1" localSheetId="15" hidden="1">{#N/A,#N/A,TRUE,"INGENIERIA";#N/A,#N/A,TRUE,"COMPRAS";#N/A,#N/A,TRUE,"DIRECCION";#N/A,#N/A,TRUE,"RESUMEN"}</definedName>
    <definedName name="_AAS1" localSheetId="8" hidden="1">{#N/A,#N/A,TRUE,"INGENIERIA";#N/A,#N/A,TRUE,"COMPRAS";#N/A,#N/A,TRUE,"DIRECCION";#N/A,#N/A,TRUE,"RESUMEN"}</definedName>
    <definedName name="_AAS1" localSheetId="0" hidden="1">{#N/A,#N/A,TRUE,"INGENIERIA";#N/A,#N/A,TRUE,"COMPRAS";#N/A,#N/A,TRUE,"DIRECCION";#N/A,#N/A,TRUE,"RESUMEN"}</definedName>
    <definedName name="_AAS1" localSheetId="14"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localSheetId="1" hidden="1">{#N/A,#N/A,TRUE,"1842CWN0"}</definedName>
    <definedName name="_ABC1" localSheetId="15" hidden="1">{#N/A,#N/A,TRUE,"1842CWN0"}</definedName>
    <definedName name="_ABC1" localSheetId="8" hidden="1">{#N/A,#N/A,TRUE,"1842CWN0"}</definedName>
    <definedName name="_ABC1" localSheetId="0" hidden="1">{#N/A,#N/A,TRUE,"1842CWN0"}</definedName>
    <definedName name="_ABC1" localSheetId="14" hidden="1">{#N/A,#N/A,TRUE,"1842CWN0"}</definedName>
    <definedName name="_ABC1" hidden="1">{#N/A,#N/A,TRUE,"1842CWN0"}</definedName>
    <definedName name="_abc2" localSheetId="7" hidden="1">{#N/A,#N/A,TRUE,"1842CWN0"}</definedName>
    <definedName name="_abc2" localSheetId="1" hidden="1">{#N/A,#N/A,TRUE,"1842CWN0"}</definedName>
    <definedName name="_abc2" localSheetId="15" hidden="1">{#N/A,#N/A,TRUE,"1842CWN0"}</definedName>
    <definedName name="_abc2" localSheetId="8" hidden="1">{#N/A,#N/A,TRUE,"1842CWN0"}</definedName>
    <definedName name="_abc2" localSheetId="0" hidden="1">{#N/A,#N/A,TRUE,"1842CWN0"}</definedName>
    <definedName name="_abc2" localSheetId="14" hidden="1">{#N/A,#N/A,TRUE,"1842CWN0"}</definedName>
    <definedName name="_abc2" hidden="1">{#N/A,#N/A,TRUE,"1842CWN0"}</definedName>
    <definedName name="_ETR13" localSheetId="2">#REF!</definedName>
    <definedName name="_ETR13" localSheetId="3">#REF!</definedName>
    <definedName name="_ETR13" localSheetId="4">#REF!</definedName>
    <definedName name="_ETR13" localSheetId="11">#REF!</definedName>
    <definedName name="_ETR13" localSheetId="13">#REF!</definedName>
    <definedName name="_ETR13" localSheetId="19">#REF!</definedName>
    <definedName name="_ETR13" localSheetId="10">#REF!</definedName>
    <definedName name="_ETR13" localSheetId="12">#REF!</definedName>
    <definedName name="_ETR13" localSheetId="6">#REF!</definedName>
    <definedName name="_ETR13" localSheetId="0">#REF!</definedName>
    <definedName name="_ETR13">#REF!</definedName>
    <definedName name="_Fill" localSheetId="2" hidden="1">#REF!</definedName>
    <definedName name="_Fill" localSheetId="3" hidden="1">#REF!</definedName>
    <definedName name="_Fill" localSheetId="4" hidden="1">#REF!</definedName>
    <definedName name="_Fill" localSheetId="7" hidden="1">#REF!</definedName>
    <definedName name="_Fill" localSheetId="9" hidden="1">#REF!</definedName>
    <definedName name="_Fill" localSheetId="11" hidden="1">#REF!</definedName>
    <definedName name="_Fill" localSheetId="13" hidden="1">#REF!</definedName>
    <definedName name="_Fill" localSheetId="19" hidden="1">#REF!</definedName>
    <definedName name="_Fill" localSheetId="1" hidden="1">#REF!</definedName>
    <definedName name="_Fill" localSheetId="15" hidden="1">#REF!</definedName>
    <definedName name="_Fill" localSheetId="8" hidden="1">#REF!</definedName>
    <definedName name="_Fill" localSheetId="10" hidden="1">#REF!</definedName>
    <definedName name="_Fill" localSheetId="12" hidden="1">#REF!</definedName>
    <definedName name="_Fill" localSheetId="6" hidden="1">#REF!</definedName>
    <definedName name="_Fill" localSheetId="0" hidden="1">#REF!</definedName>
    <definedName name="_Fill" localSheetId="14" hidden="1">#REF!</definedName>
    <definedName name="_Fill" hidden="1">#REF!</definedName>
    <definedName name="_xlnm._FilterDatabase" localSheetId="2" hidden="1">'1. Presupuesto 24119475'!$C$79:$G$3875</definedName>
    <definedName name="_xlnm._FilterDatabase" localSheetId="3" hidden="1">'2. Presupuesto 24119394'!$C$79:$G$3875</definedName>
    <definedName name="_xlnm._FilterDatabase" localSheetId="4" hidden="1">'3. Presupuesto 24119460'!$C$79:$G$3875</definedName>
    <definedName name="_xlnm._FilterDatabase" localSheetId="19" hidden="1">'Analisis ES'!$B$16:$H$16</definedName>
    <definedName name="_xlnm._FilterDatabase" localSheetId="16" hidden="1">INSUMOS!$A$1:$L$3291</definedName>
    <definedName name="_xlnm._FilterDatabase" localSheetId="18" hidden="1">ÍTEMS!$A$1:$E$3797</definedName>
    <definedName name="_xlnm._FilterDatabase" localSheetId="6" hidden="1">'Presupuesto Obra Consolidado'!$C$80:$G$3876</definedName>
    <definedName name="_Key1" localSheetId="2" hidden="1">#REF!</definedName>
    <definedName name="_Key1" localSheetId="3" hidden="1">#REF!</definedName>
    <definedName name="_Key1" localSheetId="4" hidden="1">#REF!</definedName>
    <definedName name="_Key1" localSheetId="7" hidden="1">#REF!</definedName>
    <definedName name="_Key1" localSheetId="9" hidden="1">#REF!</definedName>
    <definedName name="_Key1" localSheetId="11" hidden="1">#REF!</definedName>
    <definedName name="_Key1" localSheetId="13" hidden="1">#REF!</definedName>
    <definedName name="_Key1" localSheetId="19" hidden="1">#REF!</definedName>
    <definedName name="_Key1" localSheetId="1" hidden="1">#REF!</definedName>
    <definedName name="_Key1" localSheetId="15" hidden="1">#REF!</definedName>
    <definedName name="_Key1" localSheetId="8" hidden="1">#REF!</definedName>
    <definedName name="_Key1" localSheetId="10" hidden="1">#REF!</definedName>
    <definedName name="_Key1" localSheetId="12" hidden="1">#REF!</definedName>
    <definedName name="_Key1" localSheetId="6" hidden="1">#REF!</definedName>
    <definedName name="_Key1" localSheetId="0" hidden="1">#REF!</definedName>
    <definedName name="_Key1" localSheetId="14" hidden="1">#REF!</definedName>
    <definedName name="_Key1" hidden="1">#REF!</definedName>
    <definedName name="_Key2" localSheetId="2" hidden="1">#REF!</definedName>
    <definedName name="_Key2" localSheetId="3" hidden="1">#REF!</definedName>
    <definedName name="_Key2" localSheetId="4" hidden="1">#REF!</definedName>
    <definedName name="_Key2" localSheetId="7" hidden="1">#REF!</definedName>
    <definedName name="_Key2" localSheetId="9" hidden="1">#REF!</definedName>
    <definedName name="_Key2" localSheetId="11" hidden="1">#REF!</definedName>
    <definedName name="_Key2" localSheetId="13" hidden="1">#REF!</definedName>
    <definedName name="_Key2" localSheetId="19" hidden="1">#REF!</definedName>
    <definedName name="_Key2" localSheetId="1" hidden="1">#REF!</definedName>
    <definedName name="_Key2" localSheetId="15" hidden="1">#REF!</definedName>
    <definedName name="_Key2" localSheetId="8" hidden="1">#REF!</definedName>
    <definedName name="_Key2" localSheetId="10" hidden="1">#REF!</definedName>
    <definedName name="_Key2" localSheetId="12" hidden="1">#REF!</definedName>
    <definedName name="_Key2" localSheetId="6" hidden="1">#REF!</definedName>
    <definedName name="_Key2" localSheetId="0" hidden="1">#REF!</definedName>
    <definedName name="_Key2" localSheetId="14" hidden="1">#REF!</definedName>
    <definedName name="_Key2" hidden="1">#REF!</definedName>
    <definedName name="_Order1" hidden="1">255</definedName>
    <definedName name="_Order2" hidden="1">255</definedName>
    <definedName name="_ORO13" localSheetId="2">#REF!</definedName>
    <definedName name="_ORO13" localSheetId="3">#REF!</definedName>
    <definedName name="_ORO13" localSheetId="4">#REF!</definedName>
    <definedName name="_ORO13" localSheetId="11">#REF!</definedName>
    <definedName name="_ORO13" localSheetId="13">#REF!</definedName>
    <definedName name="_ORO13" localSheetId="19">#REF!</definedName>
    <definedName name="_ORO13" localSheetId="10">#REF!</definedName>
    <definedName name="_ORO13" localSheetId="12">#REF!</definedName>
    <definedName name="_ORO13" localSheetId="6">#REF!</definedName>
    <definedName name="_ORO13" localSheetId="0">#REF!</definedName>
    <definedName name="_ORO13">#REF!</definedName>
    <definedName name="_ORO14" localSheetId="2">#REF!</definedName>
    <definedName name="_ORO14" localSheetId="3">#REF!</definedName>
    <definedName name="_ORO14" localSheetId="4">#REF!</definedName>
    <definedName name="_ORO14" localSheetId="11">#REF!</definedName>
    <definedName name="_ORO14" localSheetId="13">#REF!</definedName>
    <definedName name="_ORO14" localSheetId="19">#REF!</definedName>
    <definedName name="_ORO14" localSheetId="10">#REF!</definedName>
    <definedName name="_ORO14" localSheetId="12">#REF!</definedName>
    <definedName name="_ORO14" localSheetId="6">#REF!</definedName>
    <definedName name="_ORO14" localSheetId="0">#REF!</definedName>
    <definedName name="_ORO14">#REF!</definedName>
    <definedName name="_ORO15" localSheetId="2">#REF!</definedName>
    <definedName name="_ORO15" localSheetId="3">#REF!</definedName>
    <definedName name="_ORO15" localSheetId="4">#REF!</definedName>
    <definedName name="_ORO15" localSheetId="11">#REF!</definedName>
    <definedName name="_ORO15" localSheetId="13">#REF!</definedName>
    <definedName name="_ORO15" localSheetId="19">#REF!</definedName>
    <definedName name="_ORO15" localSheetId="10">#REF!</definedName>
    <definedName name="_ORO15" localSheetId="12">#REF!</definedName>
    <definedName name="_ORO15" localSheetId="6">#REF!</definedName>
    <definedName name="_ORO15" localSheetId="0">#REF!</definedName>
    <definedName name="_ORO15">#REF!</definedName>
    <definedName name="_ORO16" localSheetId="2">#REF!</definedName>
    <definedName name="_ORO16" localSheetId="3">#REF!</definedName>
    <definedName name="_ORO16" localSheetId="4">#REF!</definedName>
    <definedName name="_ORO16" localSheetId="11">#REF!</definedName>
    <definedName name="_ORO16" localSheetId="13">#REF!</definedName>
    <definedName name="_ORO16" localSheetId="19">#REF!</definedName>
    <definedName name="_ORO16" localSheetId="10">#REF!</definedName>
    <definedName name="_ORO16" localSheetId="12">#REF!</definedName>
    <definedName name="_ORO16" localSheetId="6">#REF!</definedName>
    <definedName name="_ORO16" localSheetId="0">#REF!</definedName>
    <definedName name="_ORO16">#REF!</definedName>
    <definedName name="_ORO17" localSheetId="2">#REF!</definedName>
    <definedName name="_ORO17" localSheetId="3">#REF!</definedName>
    <definedName name="_ORO17" localSheetId="4">#REF!</definedName>
    <definedName name="_ORO17" localSheetId="11">#REF!</definedName>
    <definedName name="_ORO17" localSheetId="13">#REF!</definedName>
    <definedName name="_ORO17" localSheetId="19">#REF!</definedName>
    <definedName name="_ORO17" localSheetId="10">#REF!</definedName>
    <definedName name="_ORO17" localSheetId="12">#REF!</definedName>
    <definedName name="_ORO17" localSheetId="6">#REF!</definedName>
    <definedName name="_ORO17" localSheetId="0">#REF!</definedName>
    <definedName name="_ORO17">#REF!</definedName>
    <definedName name="_ORO18" localSheetId="2">#REF!</definedName>
    <definedName name="_ORO18" localSheetId="3">#REF!</definedName>
    <definedName name="_ORO18" localSheetId="4">#REF!</definedName>
    <definedName name="_ORO18" localSheetId="11">#REF!</definedName>
    <definedName name="_ORO18" localSheetId="13">#REF!</definedName>
    <definedName name="_ORO18" localSheetId="19">#REF!</definedName>
    <definedName name="_ORO18" localSheetId="10">#REF!</definedName>
    <definedName name="_ORO18" localSheetId="12">#REF!</definedName>
    <definedName name="_ORO18" localSheetId="6">#REF!</definedName>
    <definedName name="_ORO18" localSheetId="0">#REF!</definedName>
    <definedName name="_ORO18">#REF!</definedName>
    <definedName name="_ORO19" localSheetId="2">#REF!</definedName>
    <definedName name="_ORO19" localSheetId="3">#REF!</definedName>
    <definedName name="_ORO19" localSheetId="4">#REF!</definedName>
    <definedName name="_ORO19" localSheetId="11">#REF!</definedName>
    <definedName name="_ORO19" localSheetId="13">#REF!</definedName>
    <definedName name="_ORO19" localSheetId="19">#REF!</definedName>
    <definedName name="_ORO19" localSheetId="10">#REF!</definedName>
    <definedName name="_ORO19" localSheetId="12">#REF!</definedName>
    <definedName name="_ORO19" localSheetId="6">#REF!</definedName>
    <definedName name="_ORO19" localSheetId="0">#REF!</definedName>
    <definedName name="_ORO19">#REF!</definedName>
    <definedName name="_Parse_Out" localSheetId="2" hidden="1">'[1]7422CW00'!#REF!</definedName>
    <definedName name="_Parse_Out" localSheetId="3" hidden="1">'[1]7422CW00'!#REF!</definedName>
    <definedName name="_Parse_Out" localSheetId="4" hidden="1">'[1]7422CW00'!#REF!</definedName>
    <definedName name="_Parse_Out" localSheetId="9" hidden="1">'[1]7422CW00'!#REF!</definedName>
    <definedName name="_Parse_Out" localSheetId="11" hidden="1">'[1]7422CW00'!#REF!</definedName>
    <definedName name="_Parse_Out" localSheetId="13" hidden="1">'[1]7422CW00'!#REF!</definedName>
    <definedName name="_Parse_Out" localSheetId="19" hidden="1">'[1]7422CW00'!#REF!</definedName>
    <definedName name="_Parse_Out" localSheetId="15" hidden="1">'[1]7422CW00'!#REF!</definedName>
    <definedName name="_Parse_Out" localSheetId="8" hidden="1">'[1]7422CW00'!#REF!</definedName>
    <definedName name="_Parse_Out" localSheetId="10" hidden="1">'[1]7422CW00'!#REF!</definedName>
    <definedName name="_Parse_Out" localSheetId="12" hidden="1">'[1]7422CW00'!#REF!</definedName>
    <definedName name="_Parse_Out" localSheetId="6" hidden="1">'[1]7422CW00'!#REF!</definedName>
    <definedName name="_Parse_Out" localSheetId="0" hidden="1">'[1]7422CW00'!#REF!</definedName>
    <definedName name="_Parse_Out" localSheetId="14" hidden="1">'[1]7422CW00'!#REF!</definedName>
    <definedName name="_Parse_Out" hidden="1">'[1]7422CW00'!#REF!</definedName>
    <definedName name="_PJ50" localSheetId="2">#REF!</definedName>
    <definedName name="_PJ50" localSheetId="3">#REF!</definedName>
    <definedName name="_PJ50" localSheetId="4">#REF!</definedName>
    <definedName name="_PJ50" localSheetId="11">#REF!</definedName>
    <definedName name="_PJ50" localSheetId="13">#REF!</definedName>
    <definedName name="_PJ50" localSheetId="19">#REF!</definedName>
    <definedName name="_PJ50" localSheetId="10">#REF!</definedName>
    <definedName name="_PJ50" localSheetId="12">#REF!</definedName>
    <definedName name="_PJ50" localSheetId="6">#REF!</definedName>
    <definedName name="_PJ50" localSheetId="0">#REF!</definedName>
    <definedName name="_PJ50">#REF!</definedName>
    <definedName name="_pj51" localSheetId="2">#REF!</definedName>
    <definedName name="_pj51" localSheetId="3">#REF!</definedName>
    <definedName name="_pj51" localSheetId="4">#REF!</definedName>
    <definedName name="_pj51" localSheetId="11">#REF!</definedName>
    <definedName name="_pj51" localSheetId="13">#REF!</definedName>
    <definedName name="_pj51" localSheetId="19">#REF!</definedName>
    <definedName name="_pj51" localSheetId="10">#REF!</definedName>
    <definedName name="_pj51" localSheetId="12">#REF!</definedName>
    <definedName name="_pj51" localSheetId="6">#REF!</definedName>
    <definedName name="_pj51" localSheetId="0">#REF!</definedName>
    <definedName name="_pj51">#REF!</definedName>
    <definedName name="_PMT5671" localSheetId="2">[2]MEMORIAS!#REF!</definedName>
    <definedName name="_PMT5671" localSheetId="3">[2]MEMORIAS!#REF!</definedName>
    <definedName name="_PMT5671" localSheetId="4">[2]MEMORIAS!#REF!</definedName>
    <definedName name="_PMT5671" localSheetId="11">[2]MEMORIAS!#REF!</definedName>
    <definedName name="_PMT5671" localSheetId="13">[2]MEMORIAS!#REF!</definedName>
    <definedName name="_PMT5671" localSheetId="19">[2]MEMORIAS!#REF!</definedName>
    <definedName name="_PMT5671" localSheetId="10">[2]MEMORIAS!#REF!</definedName>
    <definedName name="_PMT5671" localSheetId="12">[2]MEMORIAS!#REF!</definedName>
    <definedName name="_PMT5671" localSheetId="6">[2]MEMORIAS!#REF!</definedName>
    <definedName name="_PMT5671" localSheetId="0">[2]MEMORIAS!#REF!</definedName>
    <definedName name="_PMT5671">[2]MEMORIAS!#REF!</definedName>
    <definedName name="_PMT5805" localSheetId="2">[2]MEMORIAS!#REF!</definedName>
    <definedName name="_PMT5805" localSheetId="3">[2]MEMORIAS!#REF!</definedName>
    <definedName name="_PMT5805" localSheetId="4">[2]MEMORIAS!#REF!</definedName>
    <definedName name="_PMT5805" localSheetId="11">[2]MEMORIAS!#REF!</definedName>
    <definedName name="_PMT5805" localSheetId="13">[2]MEMORIAS!#REF!</definedName>
    <definedName name="_PMT5805" localSheetId="19">[2]MEMORIAS!#REF!</definedName>
    <definedName name="_PMT5805" localSheetId="10">[2]MEMORIAS!#REF!</definedName>
    <definedName name="_PMT5805" localSheetId="12">[2]MEMORIAS!#REF!</definedName>
    <definedName name="_PMT5805" localSheetId="6">[2]MEMORIAS!#REF!</definedName>
    <definedName name="_PMT5805" localSheetId="0">[2]MEMORIAS!#REF!</definedName>
    <definedName name="_PMT5805">[2]MEMORIAS!#REF!</definedName>
    <definedName name="_PMT5806" localSheetId="2">[2]MEMORIAS!#REF!</definedName>
    <definedName name="_PMT5806" localSheetId="3">[2]MEMORIAS!#REF!</definedName>
    <definedName name="_PMT5806" localSheetId="4">[2]MEMORIAS!#REF!</definedName>
    <definedName name="_PMT5806" localSheetId="11">[2]MEMORIAS!#REF!</definedName>
    <definedName name="_PMT5806" localSheetId="13">[2]MEMORIAS!#REF!</definedName>
    <definedName name="_PMT5806" localSheetId="19">[2]MEMORIAS!#REF!</definedName>
    <definedName name="_PMT5806" localSheetId="10">[2]MEMORIAS!#REF!</definedName>
    <definedName name="_PMT5806" localSheetId="12">[2]MEMORIAS!#REF!</definedName>
    <definedName name="_PMT5806" localSheetId="6">[2]MEMORIAS!#REF!</definedName>
    <definedName name="_PMT5806" localSheetId="0">[2]MEMORIAS!#REF!</definedName>
    <definedName name="_PMT5806">[2]MEMORIAS!#REF!</definedName>
    <definedName name="_PMT5815" localSheetId="2">[2]MEMORIAS!#REF!</definedName>
    <definedName name="_PMT5815" localSheetId="3">[2]MEMORIAS!#REF!</definedName>
    <definedName name="_PMT5815" localSheetId="4">[2]MEMORIAS!#REF!</definedName>
    <definedName name="_PMT5815" localSheetId="11">[2]MEMORIAS!#REF!</definedName>
    <definedName name="_PMT5815" localSheetId="13">[2]MEMORIAS!#REF!</definedName>
    <definedName name="_PMT5815" localSheetId="19">[2]MEMORIAS!#REF!</definedName>
    <definedName name="_PMT5815" localSheetId="10">[2]MEMORIAS!#REF!</definedName>
    <definedName name="_PMT5815" localSheetId="12">[2]MEMORIAS!#REF!</definedName>
    <definedName name="_PMT5815" localSheetId="6">[2]MEMORIAS!#REF!</definedName>
    <definedName name="_PMT5815" localSheetId="0">[2]MEMORIAS!#REF!</definedName>
    <definedName name="_PMT5815">[2]MEMORIAS!#REF!</definedName>
    <definedName name="_PMT5820" localSheetId="2">[2]MEMORIAS!#REF!</definedName>
    <definedName name="_PMT5820" localSheetId="3">[2]MEMORIAS!#REF!</definedName>
    <definedName name="_PMT5820" localSheetId="4">[2]MEMORIAS!#REF!</definedName>
    <definedName name="_PMT5820" localSheetId="11">[2]MEMORIAS!#REF!</definedName>
    <definedName name="_PMT5820" localSheetId="13">[2]MEMORIAS!#REF!</definedName>
    <definedName name="_PMT5820" localSheetId="19">[2]MEMORIAS!#REF!</definedName>
    <definedName name="_PMT5820" localSheetId="10">[2]MEMORIAS!#REF!</definedName>
    <definedName name="_PMT5820" localSheetId="12">[2]MEMORIAS!#REF!</definedName>
    <definedName name="_PMT5820" localSheetId="6">[2]MEMORIAS!#REF!</definedName>
    <definedName name="_PMT5820" localSheetId="0">[2]MEMORIAS!#REF!</definedName>
    <definedName name="_PMT5820">[2]MEMORIAS!#REF!</definedName>
    <definedName name="_Regression_Int" hidden="1">1</definedName>
    <definedName name="_Sort" localSheetId="2" hidden="1">#REF!</definedName>
    <definedName name="_Sort" localSheetId="3" hidden="1">#REF!</definedName>
    <definedName name="_Sort" localSheetId="4" hidden="1">#REF!</definedName>
    <definedName name="_Sort" localSheetId="7" hidden="1">#REF!</definedName>
    <definedName name="_Sort" localSheetId="9" hidden="1">#REF!</definedName>
    <definedName name="_Sort" localSheetId="11" hidden="1">#REF!</definedName>
    <definedName name="_Sort" localSheetId="13" hidden="1">#REF!</definedName>
    <definedName name="_Sort" localSheetId="19" hidden="1">#REF!</definedName>
    <definedName name="_Sort" localSheetId="1" hidden="1">#REF!</definedName>
    <definedName name="_Sort" localSheetId="15" hidden="1">#REF!</definedName>
    <definedName name="_Sort" localSheetId="8" hidden="1">#REF!</definedName>
    <definedName name="_Sort" localSheetId="10" hidden="1">#REF!</definedName>
    <definedName name="_Sort" localSheetId="12" hidden="1">#REF!</definedName>
    <definedName name="_Sort" localSheetId="6" hidden="1">#REF!</definedName>
    <definedName name="_Sort" localSheetId="0" hidden="1">#REF!</definedName>
    <definedName name="_Sort" localSheetId="14" hidden="1">#REF!</definedName>
    <definedName name="_Sort" hidden="1">#REF!</definedName>
    <definedName name="AA" localSheetId="7" hidden="1">{#N/A,#N/A,TRUE,"INGENIERIA";#N/A,#N/A,TRUE,"COMPRAS";#N/A,#N/A,TRUE,"DIRECCION";#N/A,#N/A,TRUE,"RESUMEN"}</definedName>
    <definedName name="AA" localSheetId="1" hidden="1">{#N/A,#N/A,TRUE,"INGENIERIA";#N/A,#N/A,TRUE,"COMPRAS";#N/A,#N/A,TRUE,"DIRECCION";#N/A,#N/A,TRUE,"RESUMEN"}</definedName>
    <definedName name="AA" localSheetId="15" hidden="1">{#N/A,#N/A,TRUE,"INGENIERIA";#N/A,#N/A,TRUE,"COMPRAS";#N/A,#N/A,TRUE,"DIRECCION";#N/A,#N/A,TRUE,"RESUMEN"}</definedName>
    <definedName name="AA" localSheetId="8" hidden="1">{#N/A,#N/A,TRUE,"INGENIERIA";#N/A,#N/A,TRUE,"COMPRAS";#N/A,#N/A,TRUE,"DIRECCION";#N/A,#N/A,TRUE,"RESUMEN"}</definedName>
    <definedName name="AA" localSheetId="0" hidden="1">{#N/A,#N/A,TRUE,"INGENIERIA";#N/A,#N/A,TRUE,"COMPRAS";#N/A,#N/A,TRUE,"DIRECCION";#N/A,#N/A,TRUE,"RESUMEN"}</definedName>
    <definedName name="AA" localSheetId="14" hidden="1">{#N/A,#N/A,TRUE,"INGENIERIA";#N/A,#N/A,TRUE,"COMPRAS";#N/A,#N/A,TRUE,"DIRECCION";#N/A,#N/A,TRUE,"RESUMEN"}</definedName>
    <definedName name="AA" hidden="1">{#N/A,#N/A,TRUE,"INGENIERIA";#N/A,#N/A,TRUE,"COMPRAS";#N/A,#N/A,TRUE,"DIRECCION";#N/A,#N/A,TRUE,"RESUMEN"}</definedName>
    <definedName name="AAA" localSheetId="2">#REF!</definedName>
    <definedName name="AAA" localSheetId="3">#REF!</definedName>
    <definedName name="AAA" localSheetId="4">#REF!</definedName>
    <definedName name="AAA" localSheetId="11">#REF!</definedName>
    <definedName name="AAA" localSheetId="13">#REF!</definedName>
    <definedName name="AAA" localSheetId="19">#REF!</definedName>
    <definedName name="AAA" localSheetId="10">#REF!</definedName>
    <definedName name="AAA" localSheetId="12">#REF!</definedName>
    <definedName name="AAA" localSheetId="6">#REF!</definedName>
    <definedName name="AAA" localSheetId="0">#REF!</definedName>
    <definedName name="AAA">#REF!</definedName>
    <definedName name="AAS" localSheetId="7" hidden="1">{#N/A,#N/A,TRUE,"INGENIERIA";#N/A,#N/A,TRUE,"COMPRAS";#N/A,#N/A,TRUE,"DIRECCION";#N/A,#N/A,TRUE,"RESUMEN"}</definedName>
    <definedName name="AAS" localSheetId="1" hidden="1">{#N/A,#N/A,TRUE,"INGENIERIA";#N/A,#N/A,TRUE,"COMPRAS";#N/A,#N/A,TRUE,"DIRECCION";#N/A,#N/A,TRUE,"RESUMEN"}</definedName>
    <definedName name="AAS" localSheetId="15" hidden="1">{#N/A,#N/A,TRUE,"INGENIERIA";#N/A,#N/A,TRUE,"COMPRAS";#N/A,#N/A,TRUE,"DIRECCION";#N/A,#N/A,TRUE,"RESUMEN"}</definedName>
    <definedName name="AAS" localSheetId="8" hidden="1">{#N/A,#N/A,TRUE,"INGENIERIA";#N/A,#N/A,TRUE,"COMPRAS";#N/A,#N/A,TRUE,"DIRECCION";#N/A,#N/A,TRUE,"RESUMEN"}</definedName>
    <definedName name="AAS" localSheetId="0" hidden="1">{#N/A,#N/A,TRUE,"INGENIERIA";#N/A,#N/A,TRUE,"COMPRAS";#N/A,#N/A,TRUE,"DIRECCION";#N/A,#N/A,TRUE,"RESUMEN"}</definedName>
    <definedName name="AAS" localSheetId="14" hidden="1">{#N/A,#N/A,TRUE,"INGENIERIA";#N/A,#N/A,TRUE,"COMPRAS";#N/A,#N/A,TRUE,"DIRECCION";#N/A,#N/A,TRUE,"RESUMEN"}</definedName>
    <definedName name="AAS" hidden="1">{#N/A,#N/A,TRUE,"INGENIERIA";#N/A,#N/A,TRUE,"COMPRAS";#N/A,#N/A,TRUE,"DIRECCION";#N/A,#N/A,TRUE,"RESUMEN"}</definedName>
    <definedName name="abc" localSheetId="2">#REF!</definedName>
    <definedName name="abc" localSheetId="3">#REF!</definedName>
    <definedName name="abc" localSheetId="4">#REF!</definedName>
    <definedName name="abc" localSheetId="11">#REF!</definedName>
    <definedName name="abc" localSheetId="13">#REF!</definedName>
    <definedName name="abc" localSheetId="19">#REF!</definedName>
    <definedName name="abc" localSheetId="10">#REF!</definedName>
    <definedName name="abc" localSheetId="12">#REF!</definedName>
    <definedName name="abc" localSheetId="6">#REF!</definedName>
    <definedName name="abc" localSheetId="0">#REF!</definedName>
    <definedName name="abc">#REF!</definedName>
    <definedName name="ABCD" localSheetId="2" hidden="1">#REF!</definedName>
    <definedName name="ABCD" localSheetId="3" hidden="1">#REF!</definedName>
    <definedName name="ABCD" localSheetId="4" hidden="1">#REF!</definedName>
    <definedName name="ABCD" localSheetId="7" hidden="1">#REF!</definedName>
    <definedName name="ABCD" localSheetId="9" hidden="1">#REF!</definedName>
    <definedName name="ABCD" localSheetId="11" hidden="1">#REF!</definedName>
    <definedName name="ABCD" localSheetId="13" hidden="1">#REF!</definedName>
    <definedName name="ABCD" localSheetId="19" hidden="1">#REF!</definedName>
    <definedName name="ABCD" localSheetId="1" hidden="1">#REF!</definedName>
    <definedName name="ABCD" localSheetId="15" hidden="1">#REF!</definedName>
    <definedName name="ABCD" localSheetId="8" hidden="1">#REF!</definedName>
    <definedName name="ABCD" localSheetId="10" hidden="1">#REF!</definedName>
    <definedName name="ABCD" localSheetId="12" hidden="1">#REF!</definedName>
    <definedName name="ABCD" localSheetId="6" hidden="1">#REF!</definedName>
    <definedName name="ABCD" localSheetId="0" hidden="1">#REF!</definedName>
    <definedName name="ABCD" localSheetId="14" hidden="1">#REF!</definedName>
    <definedName name="ABCD" hidden="1">#REF!</definedName>
    <definedName name="ABCDE" localSheetId="2" hidden="1">#REF!</definedName>
    <definedName name="ABCDE" localSheetId="3" hidden="1">#REF!</definedName>
    <definedName name="ABCDE" localSheetId="4" hidden="1">#REF!</definedName>
    <definedName name="ABCDE" localSheetId="7" hidden="1">#REF!</definedName>
    <definedName name="ABCDE" localSheetId="9" hidden="1">#REF!</definedName>
    <definedName name="ABCDE" localSheetId="11" hidden="1">#REF!</definedName>
    <definedName name="ABCDE" localSheetId="13" hidden="1">#REF!</definedName>
    <definedName name="ABCDE" localSheetId="19" hidden="1">#REF!</definedName>
    <definedName name="ABCDE" localSheetId="1" hidden="1">#REF!</definedName>
    <definedName name="ABCDE" localSheetId="15" hidden="1">#REF!</definedName>
    <definedName name="ABCDE" localSheetId="8" hidden="1">#REF!</definedName>
    <definedName name="ABCDE" localSheetId="10" hidden="1">#REF!</definedName>
    <definedName name="ABCDE" localSheetId="12" hidden="1">#REF!</definedName>
    <definedName name="ABCDE" localSheetId="6" hidden="1">#REF!</definedName>
    <definedName name="ABCDE" localSheetId="0" hidden="1">#REF!</definedName>
    <definedName name="ABCDE" localSheetId="14" hidden="1">#REF!</definedName>
    <definedName name="ABCDE" hidden="1">#REF!</definedName>
    <definedName name="AccessDatabase" hidden="1">"C:\C-314\VOLUMENES\volfin4.mdb"</definedName>
    <definedName name="Andenes" localSheetId="2" hidden="1">#REF!</definedName>
    <definedName name="Andenes" localSheetId="3" hidden="1">#REF!</definedName>
    <definedName name="Andenes" localSheetId="4" hidden="1">#REF!</definedName>
    <definedName name="Andenes" localSheetId="7" hidden="1">#REF!</definedName>
    <definedName name="Andenes" localSheetId="11" hidden="1">#REF!</definedName>
    <definedName name="Andenes" localSheetId="13" hidden="1">#REF!</definedName>
    <definedName name="Andenes" localSheetId="19" hidden="1">#REF!</definedName>
    <definedName name="Andenes" localSheetId="1" hidden="1">#REF!</definedName>
    <definedName name="Andenes" localSheetId="15" hidden="1">#REF!</definedName>
    <definedName name="Andenes" localSheetId="8" hidden="1">#REF!</definedName>
    <definedName name="Andenes" localSheetId="6" hidden="1">#REF!</definedName>
    <definedName name="Andenes" localSheetId="0" hidden="1">#REF!</definedName>
    <definedName name="Andenes" localSheetId="14" hidden="1">#REF!</definedName>
    <definedName name="Andenes" hidden="1">#REF!</definedName>
    <definedName name="AÑOWUIE">'[3]Res-Accide-10'!$R$2:$R$7</definedName>
    <definedName name="_xlnm.Print_Area" localSheetId="2">'1. Presupuesto 24119475'!$A$1:$I$76</definedName>
    <definedName name="_xlnm.Print_Area" localSheetId="3">'2. Presupuesto 24119394'!$A$2:$I$76</definedName>
    <definedName name="_xlnm.Print_Area" localSheetId="4">'3. Presupuesto 24119460'!$A$2:$I$76</definedName>
    <definedName name="_xlnm.Print_Area" localSheetId="7">'AIU OBRA'!$A$2:$M$71</definedName>
    <definedName name="_xlnm.Print_Area" localSheetId="9">'AIU PGA Y SST'!$A$1:$M$39</definedName>
    <definedName name="_xlnm.Print_Area" localSheetId="11">'AIU PGS'!$A$1:$M$39</definedName>
    <definedName name="_xlnm.Print_Area" localSheetId="13">'AIU PMT'!$A$1:$M$39</definedName>
    <definedName name="_xlnm.Print_Area" localSheetId="19">'Analisis ES'!$A$2:$J$77</definedName>
    <definedName name="_xlnm.Print_Area" localSheetId="5">CONSOLIDADO!$A$1:$H$12</definedName>
    <definedName name="_xlnm.Print_Area" localSheetId="1">'D. ENTRADA obra'!$B$2:$D$23</definedName>
    <definedName name="_xlnm.Print_Area" localSheetId="10">PGS!$A$1:$M$53</definedName>
    <definedName name="_xlnm.Print_Area" localSheetId="12">PMT!$B$1:$Q$37</definedName>
    <definedName name="_xlnm.Print_Area" localSheetId="6">'Presupuesto Obra Consolidado'!$A$2:$I$77</definedName>
    <definedName name="_xlnm.Print_Area" localSheetId="0">'RESUMEN GRAL'!$A$1:$F$43</definedName>
    <definedName name="_xlnm.Print_Area">#REF!</definedName>
    <definedName name="Areadimp" localSheetId="2">#REF!</definedName>
    <definedName name="Areadimp" localSheetId="3">#REF!</definedName>
    <definedName name="Areadimp" localSheetId="4">#REF!</definedName>
    <definedName name="Areadimp" localSheetId="11">#REF!</definedName>
    <definedName name="Areadimp" localSheetId="13">#REF!</definedName>
    <definedName name="Areadimp" localSheetId="19">#REF!</definedName>
    <definedName name="Areadimp" localSheetId="10">#REF!</definedName>
    <definedName name="Areadimp" localSheetId="12">#REF!</definedName>
    <definedName name="Areadimp" localSheetId="6">#REF!</definedName>
    <definedName name="Areadimp" localSheetId="0">#REF!</definedName>
    <definedName name="Areadimp">#REF!</definedName>
    <definedName name="_xlnm.Database" localSheetId="2">#REF!</definedName>
    <definedName name="_xlnm.Database" localSheetId="3">#REF!</definedName>
    <definedName name="_xlnm.Database" localSheetId="4">#REF!</definedName>
    <definedName name="_xlnm.Database" localSheetId="11">#REF!</definedName>
    <definedName name="_xlnm.Database" localSheetId="13">#REF!</definedName>
    <definedName name="_xlnm.Database" localSheetId="19">#REF!</definedName>
    <definedName name="_xlnm.Database" localSheetId="10">#REF!</definedName>
    <definedName name="_xlnm.Database" localSheetId="12">#REF!</definedName>
    <definedName name="_xlnm.Database" localSheetId="6">#REF!</definedName>
    <definedName name="_xlnm.Database" localSheetId="0">#REF!</definedName>
    <definedName name="_xlnm.Database">#REF!</definedName>
    <definedName name="ccto210" localSheetId="2">#REF!</definedName>
    <definedName name="ccto210" localSheetId="3">#REF!</definedName>
    <definedName name="ccto210" localSheetId="4">#REF!</definedName>
    <definedName name="ccto210" localSheetId="11">#REF!</definedName>
    <definedName name="ccto210" localSheetId="13">#REF!</definedName>
    <definedName name="ccto210" localSheetId="19">#REF!</definedName>
    <definedName name="ccto210" localSheetId="10">#REF!</definedName>
    <definedName name="ccto210" localSheetId="12">#REF!</definedName>
    <definedName name="ccto210" localSheetId="6">#REF!</definedName>
    <definedName name="ccto210" localSheetId="0">#REF!</definedName>
    <definedName name="ccto210">#REF!</definedName>
    <definedName name="CIRCUITOS">[4]Circuitos!$C$2:$C$891</definedName>
    <definedName name="CIUDAD" localSheetId="2">#REF!</definedName>
    <definedName name="CIUDAD" localSheetId="3">#REF!</definedName>
    <definedName name="CIUDAD" localSheetId="4">#REF!</definedName>
    <definedName name="CIUDAD" localSheetId="11">#REF!</definedName>
    <definedName name="CIUDAD" localSheetId="13">#REF!</definedName>
    <definedName name="CIUDAD" localSheetId="19">#REF!</definedName>
    <definedName name="CIUDAD" localSheetId="10">#REF!</definedName>
    <definedName name="CIUDAD" localSheetId="12">#REF!</definedName>
    <definedName name="CIUDAD" localSheetId="6">#REF!</definedName>
    <definedName name="CIUDAD" localSheetId="0">#REF!</definedName>
    <definedName name="CIUDAD">#REF!</definedName>
    <definedName name="civ" localSheetId="7" hidden="1">{#N/A,#N/A,TRUE,"1842CWN0"}</definedName>
    <definedName name="civ" localSheetId="1" hidden="1">{#N/A,#N/A,TRUE,"1842CWN0"}</definedName>
    <definedName name="civ" localSheetId="15" hidden="1">{#N/A,#N/A,TRUE,"1842CWN0"}</definedName>
    <definedName name="civ" localSheetId="8" hidden="1">{#N/A,#N/A,TRUE,"1842CWN0"}</definedName>
    <definedName name="civ" localSheetId="0" hidden="1">{#N/A,#N/A,TRUE,"1842CWN0"}</definedName>
    <definedName name="civ" localSheetId="14" hidden="1">{#N/A,#N/A,TRUE,"1842CWN0"}</definedName>
    <definedName name="civ" hidden="1">{#N/A,#N/A,TRUE,"1842CWN0"}</definedName>
    <definedName name="dd" localSheetId="7" hidden="1">{#N/A,#N/A,TRUE,"INGENIERIA";#N/A,#N/A,TRUE,"COMPRAS";#N/A,#N/A,TRUE,"DIRECCION";#N/A,#N/A,TRUE,"RESUMEN"}</definedName>
    <definedName name="dd" localSheetId="1" hidden="1">{#N/A,#N/A,TRUE,"INGENIERIA";#N/A,#N/A,TRUE,"COMPRAS";#N/A,#N/A,TRUE,"DIRECCION";#N/A,#N/A,TRUE,"RESUMEN"}</definedName>
    <definedName name="dd" localSheetId="15" hidden="1">{#N/A,#N/A,TRUE,"INGENIERIA";#N/A,#N/A,TRUE,"COMPRAS";#N/A,#N/A,TRUE,"DIRECCION";#N/A,#N/A,TRUE,"RESUMEN"}</definedName>
    <definedName name="dd" localSheetId="8" hidden="1">{#N/A,#N/A,TRUE,"INGENIERIA";#N/A,#N/A,TRUE,"COMPRAS";#N/A,#N/A,TRUE,"DIRECCION";#N/A,#N/A,TRUE,"RESUMEN"}</definedName>
    <definedName name="dd" localSheetId="0" hidden="1">{#N/A,#N/A,TRUE,"INGENIERIA";#N/A,#N/A,TRUE,"COMPRAS";#N/A,#N/A,TRUE,"DIRECCION";#N/A,#N/A,TRUE,"RESUMEN"}</definedName>
    <definedName name="dd" localSheetId="14" hidden="1">{#N/A,#N/A,TRUE,"INGENIERIA";#N/A,#N/A,TRUE,"COMPRAS";#N/A,#N/A,TRUE,"DIRECCION";#N/A,#N/A,TRUE,"RESUMEN"}</definedName>
    <definedName name="dd" hidden="1">{#N/A,#N/A,TRUE,"INGENIERIA";#N/A,#N/A,TRUE,"COMPRAS";#N/A,#N/A,TRUE,"DIRECCION";#N/A,#N/A,TRUE,"RESUMEN"}</definedName>
    <definedName name="DDE" localSheetId="7" hidden="1">{#N/A,#N/A,TRUE,"1842CWN0"}</definedName>
    <definedName name="DDE" localSheetId="1" hidden="1">{#N/A,#N/A,TRUE,"1842CWN0"}</definedName>
    <definedName name="DDE" localSheetId="15" hidden="1">{#N/A,#N/A,TRUE,"1842CWN0"}</definedName>
    <definedName name="DDE" localSheetId="8" hidden="1">{#N/A,#N/A,TRUE,"1842CWN0"}</definedName>
    <definedName name="DDE" localSheetId="0" hidden="1">{#N/A,#N/A,TRUE,"1842CWN0"}</definedName>
    <definedName name="DDE" localSheetId="14" hidden="1">{#N/A,#N/A,TRUE,"1842CWN0"}</definedName>
    <definedName name="DDE" hidden="1">{#N/A,#N/A,TRUE,"1842CWN0"}</definedName>
    <definedName name="Decision" localSheetId="2">#REF!</definedName>
    <definedName name="Decision" localSheetId="3">#REF!</definedName>
    <definedName name="Decision" localSheetId="4">#REF!</definedName>
    <definedName name="Decision" localSheetId="11">#REF!</definedName>
    <definedName name="Decision" localSheetId="13">#REF!</definedName>
    <definedName name="Decision" localSheetId="19">#REF!</definedName>
    <definedName name="Decision" localSheetId="10">#REF!</definedName>
    <definedName name="Decision" localSheetId="12">#REF!</definedName>
    <definedName name="Decision" localSheetId="6">#REF!</definedName>
    <definedName name="Decision" localSheetId="0">#REF!</definedName>
    <definedName name="Decision">#REF!</definedName>
    <definedName name="DFDE" localSheetId="7" hidden="1">{#N/A,#N/A,TRUE,"1842CWN0"}</definedName>
    <definedName name="DFDE" localSheetId="1" hidden="1">{#N/A,#N/A,TRUE,"1842CWN0"}</definedName>
    <definedName name="DFDE" localSheetId="15" hidden="1">{#N/A,#N/A,TRUE,"1842CWN0"}</definedName>
    <definedName name="DFDE" localSheetId="8" hidden="1">{#N/A,#N/A,TRUE,"1842CWN0"}</definedName>
    <definedName name="DFDE" localSheetId="0" hidden="1">{#N/A,#N/A,TRUE,"1842CWN0"}</definedName>
    <definedName name="DFDE" localSheetId="14" hidden="1">{#N/A,#N/A,TRUE,"1842CWN0"}</definedName>
    <definedName name="DFDE" hidden="1">{#N/A,#N/A,TRUE,"1842CWN0"}</definedName>
    <definedName name="DFEET" localSheetId="7" hidden="1">{#N/A,#N/A,TRUE,"INGENIERIA";#N/A,#N/A,TRUE,"COMPRAS";#N/A,#N/A,TRUE,"DIRECCION";#N/A,#N/A,TRUE,"RESUMEN"}</definedName>
    <definedName name="DFEET" localSheetId="1" hidden="1">{#N/A,#N/A,TRUE,"INGENIERIA";#N/A,#N/A,TRUE,"COMPRAS";#N/A,#N/A,TRUE,"DIRECCION";#N/A,#N/A,TRUE,"RESUMEN"}</definedName>
    <definedName name="DFEET" localSheetId="15" hidden="1">{#N/A,#N/A,TRUE,"INGENIERIA";#N/A,#N/A,TRUE,"COMPRAS";#N/A,#N/A,TRUE,"DIRECCION";#N/A,#N/A,TRUE,"RESUMEN"}</definedName>
    <definedName name="DFEET" localSheetId="8" hidden="1">{#N/A,#N/A,TRUE,"INGENIERIA";#N/A,#N/A,TRUE,"COMPRAS";#N/A,#N/A,TRUE,"DIRECCION";#N/A,#N/A,TRUE,"RESUMEN"}</definedName>
    <definedName name="DFEET" localSheetId="0" hidden="1">{#N/A,#N/A,TRUE,"INGENIERIA";#N/A,#N/A,TRUE,"COMPRAS";#N/A,#N/A,TRUE,"DIRECCION";#N/A,#N/A,TRUE,"RESUMEN"}</definedName>
    <definedName name="DFEET" localSheetId="14" hidden="1">{#N/A,#N/A,TRUE,"INGENIERIA";#N/A,#N/A,TRUE,"COMPRAS";#N/A,#N/A,TRUE,"DIRECCION";#N/A,#N/A,TRUE,"RESUMEN"}</definedName>
    <definedName name="DFEET" hidden="1">{#N/A,#N/A,TRUE,"INGENIERIA";#N/A,#N/A,TRUE,"COMPRAS";#N/A,#N/A,TRUE,"DIRECCION";#N/A,#N/A,TRUE,"RESUMEN"}</definedName>
    <definedName name="DGFEE" localSheetId="7" hidden="1">{#N/A,#N/A,TRUE,"1842CWN0"}</definedName>
    <definedName name="DGFEE" localSheetId="1" hidden="1">{#N/A,#N/A,TRUE,"1842CWN0"}</definedName>
    <definedName name="DGFEE" localSheetId="15" hidden="1">{#N/A,#N/A,TRUE,"1842CWN0"}</definedName>
    <definedName name="DGFEE" localSheetId="8" hidden="1">{#N/A,#N/A,TRUE,"1842CWN0"}</definedName>
    <definedName name="DGFEE" localSheetId="0" hidden="1">{#N/A,#N/A,TRUE,"1842CWN0"}</definedName>
    <definedName name="DGFEE" localSheetId="14" hidden="1">{#N/A,#N/A,TRUE,"1842CWN0"}</definedName>
    <definedName name="DGFEE" hidden="1">{#N/A,#N/A,TRUE,"1842CWN0"}</definedName>
    <definedName name="DGFGGHF" localSheetId="7" hidden="1">{#N/A,#N/A,TRUE,"INGENIERIA";#N/A,#N/A,TRUE,"COMPRAS";#N/A,#N/A,TRUE,"DIRECCION";#N/A,#N/A,TRUE,"RESUMEN"}</definedName>
    <definedName name="DGFGGHF" localSheetId="1" hidden="1">{#N/A,#N/A,TRUE,"INGENIERIA";#N/A,#N/A,TRUE,"COMPRAS";#N/A,#N/A,TRUE,"DIRECCION";#N/A,#N/A,TRUE,"RESUMEN"}</definedName>
    <definedName name="DGFGGHF" localSheetId="15" hidden="1">{#N/A,#N/A,TRUE,"INGENIERIA";#N/A,#N/A,TRUE,"COMPRAS";#N/A,#N/A,TRUE,"DIRECCION";#N/A,#N/A,TRUE,"RESUMEN"}</definedName>
    <definedName name="DGFGGHF" localSheetId="8" hidden="1">{#N/A,#N/A,TRUE,"INGENIERIA";#N/A,#N/A,TRUE,"COMPRAS";#N/A,#N/A,TRUE,"DIRECCION";#N/A,#N/A,TRUE,"RESUMEN"}</definedName>
    <definedName name="DGFGGHF" localSheetId="0" hidden="1">{#N/A,#N/A,TRUE,"INGENIERIA";#N/A,#N/A,TRUE,"COMPRAS";#N/A,#N/A,TRUE,"DIRECCION";#N/A,#N/A,TRUE,"RESUMEN"}</definedName>
    <definedName name="DGFGGHF" localSheetId="14" hidden="1">{#N/A,#N/A,TRUE,"INGENIERIA";#N/A,#N/A,TRUE,"COMPRAS";#N/A,#N/A,TRUE,"DIRECCION";#N/A,#N/A,TRUE,"RESUMEN"}</definedName>
    <definedName name="DGFGGHF" hidden="1">{#N/A,#N/A,TRUE,"INGENIERIA";#N/A,#N/A,TRUE,"COMPRAS";#N/A,#N/A,TRUE,"DIRECCION";#N/A,#N/A,TRUE,"RESUMEN"}</definedName>
    <definedName name="DGFR" localSheetId="7" hidden="1">{#N/A,#N/A,TRUE,"1842CWN0"}</definedName>
    <definedName name="DGFR" localSheetId="1" hidden="1">{#N/A,#N/A,TRUE,"1842CWN0"}</definedName>
    <definedName name="DGFR" localSheetId="15" hidden="1">{#N/A,#N/A,TRUE,"1842CWN0"}</definedName>
    <definedName name="DGFR" localSheetId="8" hidden="1">{#N/A,#N/A,TRUE,"1842CWN0"}</definedName>
    <definedName name="DGFR" localSheetId="0" hidden="1">{#N/A,#N/A,TRUE,"1842CWN0"}</definedName>
    <definedName name="DGFR" localSheetId="14" hidden="1">{#N/A,#N/A,TRUE,"1842CWN0"}</definedName>
    <definedName name="DGFR" hidden="1">{#N/A,#N/A,TRUE,"1842CWN0"}</definedName>
    <definedName name="DGGGHHJT" localSheetId="7" hidden="1">{#N/A,#N/A,TRUE,"INGENIERIA";#N/A,#N/A,TRUE,"COMPRAS";#N/A,#N/A,TRUE,"DIRECCION";#N/A,#N/A,TRUE,"RESUMEN"}</definedName>
    <definedName name="DGGGHHJT" localSheetId="1" hidden="1">{#N/A,#N/A,TRUE,"INGENIERIA";#N/A,#N/A,TRUE,"COMPRAS";#N/A,#N/A,TRUE,"DIRECCION";#N/A,#N/A,TRUE,"RESUMEN"}</definedName>
    <definedName name="DGGGHHJT" localSheetId="15" hidden="1">{#N/A,#N/A,TRUE,"INGENIERIA";#N/A,#N/A,TRUE,"COMPRAS";#N/A,#N/A,TRUE,"DIRECCION";#N/A,#N/A,TRUE,"RESUMEN"}</definedName>
    <definedName name="DGGGHHJT" localSheetId="8" hidden="1">{#N/A,#N/A,TRUE,"INGENIERIA";#N/A,#N/A,TRUE,"COMPRAS";#N/A,#N/A,TRUE,"DIRECCION";#N/A,#N/A,TRUE,"RESUMEN"}</definedName>
    <definedName name="DGGGHHJT" localSheetId="0" hidden="1">{#N/A,#N/A,TRUE,"INGENIERIA";#N/A,#N/A,TRUE,"COMPRAS";#N/A,#N/A,TRUE,"DIRECCION";#N/A,#N/A,TRUE,"RESUMEN"}</definedName>
    <definedName name="DGGGHHJT" localSheetId="14" hidden="1">{#N/A,#N/A,TRUE,"INGENIERIA";#N/A,#N/A,TRUE,"COMPRAS";#N/A,#N/A,TRUE,"DIRECCION";#N/A,#N/A,TRUE,"RESUMEN"}</definedName>
    <definedName name="DGGGHHJT" hidden="1">{#N/A,#N/A,TRUE,"INGENIERIA";#N/A,#N/A,TRUE,"COMPRAS";#N/A,#N/A,TRUE,"DIRECCION";#N/A,#N/A,TRUE,"RESUMEN"}</definedName>
    <definedName name="DGRR" localSheetId="7" hidden="1">{#N/A,#N/A,TRUE,"INGENIERIA";#N/A,#N/A,TRUE,"COMPRAS";#N/A,#N/A,TRUE,"DIRECCION";#N/A,#N/A,TRUE,"RESUMEN"}</definedName>
    <definedName name="DGRR" localSheetId="1" hidden="1">{#N/A,#N/A,TRUE,"INGENIERIA";#N/A,#N/A,TRUE,"COMPRAS";#N/A,#N/A,TRUE,"DIRECCION";#N/A,#N/A,TRUE,"RESUMEN"}</definedName>
    <definedName name="DGRR" localSheetId="15" hidden="1">{#N/A,#N/A,TRUE,"INGENIERIA";#N/A,#N/A,TRUE,"COMPRAS";#N/A,#N/A,TRUE,"DIRECCION";#N/A,#N/A,TRUE,"RESUMEN"}</definedName>
    <definedName name="DGRR" localSheetId="8" hidden="1">{#N/A,#N/A,TRUE,"INGENIERIA";#N/A,#N/A,TRUE,"COMPRAS";#N/A,#N/A,TRUE,"DIRECCION";#N/A,#N/A,TRUE,"RESUMEN"}</definedName>
    <definedName name="DGRR" localSheetId="0" hidden="1">{#N/A,#N/A,TRUE,"INGENIERIA";#N/A,#N/A,TRUE,"COMPRAS";#N/A,#N/A,TRUE,"DIRECCION";#N/A,#N/A,TRUE,"RESUMEN"}</definedName>
    <definedName name="DGRR" localSheetId="14" hidden="1">{#N/A,#N/A,TRUE,"INGENIERIA";#N/A,#N/A,TRUE,"COMPRAS";#N/A,#N/A,TRUE,"DIRECCION";#N/A,#N/A,TRUE,"RESUMEN"}</definedName>
    <definedName name="DGRR" hidden="1">{#N/A,#N/A,TRUE,"INGENIERIA";#N/A,#N/A,TRUE,"COMPRAS";#N/A,#N/A,TRUE,"DIRECCION";#N/A,#N/A,TRUE,"RESUMEN"}</definedName>
    <definedName name="DIRECTO1">[5]APU!$U$132</definedName>
    <definedName name="DIRECTO10">[5]APU!$U$681</definedName>
    <definedName name="DIRECTO100">[5]APU!$U$6171</definedName>
    <definedName name="DIRECTO101">[5]APU!$U$6232</definedName>
    <definedName name="DIRECTO102">[5]APU!$U$6293</definedName>
    <definedName name="DIRECTO103">[5]APU!$U$6354</definedName>
    <definedName name="DIRECTO104">[5]APU!$U$6415</definedName>
    <definedName name="DIRECTO105">[5]APU!$U$6476</definedName>
    <definedName name="DIRECTO11">[5]APU!$U$742</definedName>
    <definedName name="DIRECTO12">[5]APU!$U$803</definedName>
    <definedName name="DIRECTO124">[5]APU!$U$7635</definedName>
    <definedName name="DIRECTO125">[5]APU!$U$7696</definedName>
    <definedName name="DIRECTO126">[5]APU!$U$7757</definedName>
    <definedName name="DIRECTO127">[5]APU!$U$7818</definedName>
    <definedName name="DIRECTO128">[5]APU!$U$7879</definedName>
    <definedName name="DIRECTO129">[5]APU!$U$7940</definedName>
    <definedName name="DIRECTO13">[5]APU!$U$864</definedName>
    <definedName name="DIRECTO130">[5]APU!$U$8001</definedName>
    <definedName name="DIRECTO131">[5]APU!$U$8062</definedName>
    <definedName name="DIRECTO132">[5]APU!$U$8123</definedName>
    <definedName name="DIRECTO133">[5]APU!$U$8184</definedName>
    <definedName name="DIRECTO134">[5]APU!$U$8245</definedName>
    <definedName name="DIRECTO14">[5]APU!$U$925</definedName>
    <definedName name="DIRECTO15">[5]APU!$U$986</definedName>
    <definedName name="DIRECTO16">[5]APU!$U$1047</definedName>
    <definedName name="DIRECTO17">[5]APU!$U$1108</definedName>
    <definedName name="DIRECTO18">[5]APU!$U$1169</definedName>
    <definedName name="DIRECTO2">[5]APU!$U$193</definedName>
    <definedName name="DIRECTO2.10">[5]APU!$U$14889</definedName>
    <definedName name="DIRECTO2.11">[5]APU!$U$14950</definedName>
    <definedName name="DIRECTO2.12">[5]APU!$U$15011</definedName>
    <definedName name="DIRECTO2.9">[5]APU!$U$11839</definedName>
    <definedName name="DIRECTO21">[5]APU!$U$1352</definedName>
    <definedName name="DIRECTO22">[5]APU!$U$1413</definedName>
    <definedName name="DIRECTO23">[5]APU!$U$1474</definedName>
    <definedName name="DIRECTO24">[5]APU!$U$1535</definedName>
    <definedName name="DIRECTO25">[5]APU!$U$1596</definedName>
    <definedName name="DIRECTO26">[5]APU!$U$1657</definedName>
    <definedName name="DIRECTO27">[5]APU!$U$1718</definedName>
    <definedName name="DIRECTO28">[5]APU!$U$1779</definedName>
    <definedName name="DIRECTO29">[5]APU!$U$1840</definedName>
    <definedName name="DIRECTO3">[5]APU!$U$254</definedName>
    <definedName name="DIRECTO3.15">[5]APU!$U$8667</definedName>
    <definedName name="DIRECTO3.16">[5]APU!$U$8728</definedName>
    <definedName name="DIRECTO3.17">[5]APU!$U$8789</definedName>
    <definedName name="DIRECTO3.18">[5]APU!$U$8850</definedName>
    <definedName name="DIRECTO3.19">[5]APU!$U$8911</definedName>
    <definedName name="DIRECTO3.20">[5]APU!$U$8972</definedName>
    <definedName name="DIRECTO3.21">[5]APU!$U$11961</definedName>
    <definedName name="DIRECTO3.22">[5]APU!$U$14523</definedName>
    <definedName name="DIRECTO3.23">[5]APU!$U$15133</definedName>
    <definedName name="DIRECTO3.24">[5]APU!$U$16292</definedName>
    <definedName name="DIRECTO3.25">[5]APU!$U$16353</definedName>
    <definedName name="DIRECTO3.26">[5]APU!$U$16414</definedName>
    <definedName name="DIRECTO3.27">[5]APU!$U$16475</definedName>
    <definedName name="DIRECTO3.28">[5]APU!$U$16536</definedName>
    <definedName name="DIRECTO30">[5]APU!$U$1901</definedName>
    <definedName name="DIRECTO31">[5]APU!$U$1962</definedName>
    <definedName name="DIRECTO32">[5]APU!$U$2023</definedName>
    <definedName name="DIRECTO33">[5]APU!$U$2084</definedName>
    <definedName name="DIRECTO34">[5]APU!$U$2145</definedName>
    <definedName name="DIRECTO35">[5]APU!$U$2206</definedName>
    <definedName name="DIRECTO36">[5]APU!$U$2267</definedName>
    <definedName name="DIRECTO37">[5]APU!$U$2328</definedName>
    <definedName name="DIRECTO38">[5]APU!$U$2389</definedName>
    <definedName name="DIRECTO39">[5]APU!$U$2450</definedName>
    <definedName name="DIRECTO4">[5]APU!$U$315</definedName>
    <definedName name="DIRECTO4.20">[5]APU!$U$9216</definedName>
    <definedName name="DIRECTO4.21">[5]APU!$U$9277</definedName>
    <definedName name="DIRECTO4.22">[5]APU!$U$9338</definedName>
    <definedName name="DIRECTO4.23">[5]APU!$U$9399</definedName>
    <definedName name="DIRECTO4.24">[5]APU!$U$9460</definedName>
    <definedName name="DIRECTO4.25">[5]APU!$U$9521</definedName>
    <definedName name="DIRECTO4.26">[5]APU!$U$9582</definedName>
    <definedName name="DIRECTO4.27">[5]APU!$U$9643</definedName>
    <definedName name="DIRECTO4.28">[5]APU!$U$9704</definedName>
    <definedName name="DIRECTO4.29">[5]APU!$U$9765</definedName>
    <definedName name="DIRECTO4.30">[5]APU!$U$9826</definedName>
    <definedName name="DIRECTO4.31">[5]APU!$U$9887</definedName>
    <definedName name="DIRECTO4.32">[5]APU!$U$9948</definedName>
    <definedName name="DIRECTO4.33">[5]APU!$U$10009</definedName>
    <definedName name="DIRECTO4.34">[5]APU!$U$10070</definedName>
    <definedName name="DIRECTO4.35">[5]APU!$U$11595</definedName>
    <definedName name="DIRECTO4.36">[5]APU!$U$11656</definedName>
    <definedName name="DIRECTO4.37">[5]APU!$U$15987</definedName>
    <definedName name="DIRECTO4.38">[5]APU!$U$15194</definedName>
    <definedName name="DIRECTO4.39">[5]APU!$U$14279</definedName>
    <definedName name="DIRECTO4.40">[5]APU!$U$14340</definedName>
    <definedName name="DIRECTO4.41">[5]APU!$U$14401</definedName>
    <definedName name="DIRECTO4.42">[5]APU!$U$14462</definedName>
    <definedName name="DIRECTO4.43">[5]APU!$U$14584</definedName>
    <definedName name="DIRECTO4.44">[5]APU!$U$16048</definedName>
    <definedName name="DIRECTO4.45">[5]APU!$U$16109</definedName>
    <definedName name="DIRECTO4.46">[5]APU!$U$14706</definedName>
    <definedName name="DIRECTO4.47">[5]APU!$U$15926</definedName>
    <definedName name="DIRECTO4.48">[5]APU!$U$16170</definedName>
    <definedName name="DIRECTO4.49">[5]APU!$U$16231</definedName>
    <definedName name="DIRECTO4.50">[5]APU!$U$16902</definedName>
    <definedName name="DIRECTO4.51">[5]APU!$U$17634</definedName>
    <definedName name="DIRECTO4.52">[5]APU!$U$17695</definedName>
    <definedName name="DIRECTO40">[5]APU!$U$2511</definedName>
    <definedName name="DIRECTO41">[5]APU!$U$2572</definedName>
    <definedName name="DIRECTO42">[5]APU!$U$2633</definedName>
    <definedName name="DIRECTO43">[5]APU!$U$2694</definedName>
    <definedName name="DIRECTO44">[5]APU!$U$2755</definedName>
    <definedName name="DIRECTO45">[5]APU!$U$2816</definedName>
    <definedName name="DIRECTO46">[5]APU!$U$2877</definedName>
    <definedName name="DIRECTO47">[5]APU!$U$2938</definedName>
    <definedName name="DIRECTO48">[5]APU!$U$2999</definedName>
    <definedName name="DIRECTO49">[5]APU!$U$3060</definedName>
    <definedName name="DIRECTO5">[5]APU!$U$376</definedName>
    <definedName name="DIRECTO5.100">[5]APU!$U$12449</definedName>
    <definedName name="DIRECTO5.101">[5]APU!$U$12510</definedName>
    <definedName name="DIRECTO5.104">[5]APU!$U$12571</definedName>
    <definedName name="DIRECTO5.105">[5]APU!$U$12632</definedName>
    <definedName name="DIRECTO5.106">[5]APU!$U$12693</definedName>
    <definedName name="DIRECTO5.107">[5]APU!$U$12754</definedName>
    <definedName name="DIRECTO5.108">[5]APU!$U$12815</definedName>
    <definedName name="DIRECTO5.109">[5]APU!$U$12876</definedName>
    <definedName name="DIRECTO5.111">[5]APU!$U$12937</definedName>
    <definedName name="DIRECTO5.112">[5]APU!$U$12998</definedName>
    <definedName name="DIRECTO5.113">[5]APU!$U$14767</definedName>
    <definedName name="DIRECTO5.114">[5]APU!$U$14828</definedName>
    <definedName name="DIRECTO5.115">[5]APU!$U$15072</definedName>
    <definedName name="DIRECTO5.53">[5]APU!$U$10131</definedName>
    <definedName name="DIRECTO5.54">[5]APU!$U$10192</definedName>
    <definedName name="DIRECTO5.55">[5]APU!$U$10253</definedName>
    <definedName name="DIRECTO5.56">[5]APU!$U$10314</definedName>
    <definedName name="DIRECTO5.57">[5]APU!$U$10375</definedName>
    <definedName name="DIRECTO5.58">[5]APU!$U$10436</definedName>
    <definedName name="DIRECTO5.59">[5]APU!$U$10497</definedName>
    <definedName name="DIRECTO5.60">[5]APU!$U$10558</definedName>
    <definedName name="DIRECTO5.61">[5]APU!$U$10619</definedName>
    <definedName name="DIRECTO5.62">[5]APU!$U$10680</definedName>
    <definedName name="DIRECTO5.63">[5]APU!$U$10741</definedName>
    <definedName name="DIRECTO5.64">[5]APU!$U$10802</definedName>
    <definedName name="DIRECTO5.65">[5]APU!$U$10863</definedName>
    <definedName name="DIRECTO5.66">[5]APU!$U$10924</definedName>
    <definedName name="DIRECTO5.67">[5]APU!$U$10985</definedName>
    <definedName name="DIRECTO5.68">[5]APU!$U$11046</definedName>
    <definedName name="DIRECTO5.69">[5]APU!$U$11107</definedName>
    <definedName name="DIRECTO5.70">[5]APU!$U$11168</definedName>
    <definedName name="DIRECTO5.71">[5]APU!$U$11229</definedName>
    <definedName name="DIRECTO5.72">[5]APU!$U$12022</definedName>
    <definedName name="DIRECTO5.73">[5]APU!$U$12083</definedName>
    <definedName name="DIRECTO5.74">[5]APU!$U$12144</definedName>
    <definedName name="DIRECTO5.77">[5]APU!$U$12205</definedName>
    <definedName name="DIRECTO5.78">[5]APU!$U$12327</definedName>
    <definedName name="DIRECTO5.79">[5]APU!$U$12388</definedName>
    <definedName name="DIRECTO5.80">[5]APU!$U$12266</definedName>
    <definedName name="DIRECTO5.82">[5]APU!$U$14035</definedName>
    <definedName name="DIRECTO5.83">[5]APU!$U$14096</definedName>
    <definedName name="DIRECTO5.84">[5]APU!$U$13364</definedName>
    <definedName name="DIRECTO5.85">[5]APU!$U$13425</definedName>
    <definedName name="DIRECTO5.86">[5]APU!$U$13486</definedName>
    <definedName name="DIRECTO5.87">[5]APU!$U$13547</definedName>
    <definedName name="DIRECTO5.88">[5]APU!$U$13608</definedName>
    <definedName name="DIRECTO5.89">[5]APU!$U$13669</definedName>
    <definedName name="DIRECTO5.90">[5]APU!$U$13730</definedName>
    <definedName name="DIRECTO5.91">[5]APU!$U$13791</definedName>
    <definedName name="DIRECTO5.92">[5]APU!$U$13852</definedName>
    <definedName name="DIRECTO5.93">[5]APU!$U$13913</definedName>
    <definedName name="DIRECTO5.94">[5]APU!$U$13974</definedName>
    <definedName name="DIRECTO5.95">[5]APU!$U$13059</definedName>
    <definedName name="DIRECTO5.96">[5]APU!$U$13120</definedName>
    <definedName name="DIRECTO5.97">[5]APU!$U$13181</definedName>
    <definedName name="DIRECTO5.98">[5]APU!$U$13242</definedName>
    <definedName name="DIRECTO5.99">[5]APU!$U$13303</definedName>
    <definedName name="DIRECTO50">[5]APU!$U$3121</definedName>
    <definedName name="DIRECTO51">[5]APU!$U$3182</definedName>
    <definedName name="DIRECTO52">[5]APU!$U$3243</definedName>
    <definedName name="DIRECTO53">[5]APU!$U$3304</definedName>
    <definedName name="DIRECTO54">[5]APU!$U$3365</definedName>
    <definedName name="DIRECTO55">[5]APU!$U$3426</definedName>
    <definedName name="DIRECTO56">[5]APU!$U$3487</definedName>
    <definedName name="DIRECTO57">[5]APU!$U$3548</definedName>
    <definedName name="DIRECTO58">[5]APU!$U$3609</definedName>
    <definedName name="DIRECTO59">[5]APU!$U$3670</definedName>
    <definedName name="DIRECTO6">[5]APU!$U$437</definedName>
    <definedName name="DIRECTO60">[5]APU!$U$3731</definedName>
    <definedName name="DIRECTO61">[5]APU!$U$3792</definedName>
    <definedName name="DIRECTO62">[5]APU!$U$3853</definedName>
    <definedName name="DIRECTO63">[5]APU!$U$3914</definedName>
    <definedName name="DIRECTO64">[5]APU!$U$3975</definedName>
    <definedName name="DIRECTO65">[5]APU!$U$4036</definedName>
    <definedName name="DIRECTO66">[5]APU!$U$4097</definedName>
    <definedName name="DIRECTO67">[5]APU!$U$4158</definedName>
    <definedName name="DIRECTO68">[5]APU!$U$4219</definedName>
    <definedName name="DIRECTO69">[5]APU!$U$4280</definedName>
    <definedName name="DIRECTO7">[5]APU!$U$498</definedName>
    <definedName name="DIRECTO7.12">[5]APU!$U$8305</definedName>
    <definedName name="DIRECTO7.13">[5]APU!$U$8366</definedName>
    <definedName name="DIRECTO7.14">[5]APU!$U$8427</definedName>
    <definedName name="DIRECTO7.15">[5]APU!$U$8488</definedName>
    <definedName name="DIRECTO7.16">[5]APU!$U$8606</definedName>
    <definedName name="DIRECTO7.17">[5]APU!$U$11290</definedName>
    <definedName name="DIRECTO7.18">[5]APU!$U$11351</definedName>
    <definedName name="DIRECTO7.19">[5]APU!$U$11412</definedName>
    <definedName name="DIRECTO7.20">[5]APU!$U$11473</definedName>
    <definedName name="DIRECTO7.21">[5]APU!$U$11534</definedName>
    <definedName name="DIRECTO7.22">[5]APU!$U$11717</definedName>
    <definedName name="DIRECTO7.23">[5]APU!$U$11778</definedName>
    <definedName name="DIRECTO7.24">[5]APU!$U$14645</definedName>
    <definedName name="DIRECTO7.25">[5]APU!$U$15255</definedName>
    <definedName name="DIRECTO7.26">[5]APU!$U$15316</definedName>
    <definedName name="DIRECTO7.27">[5]APU!$U$15377</definedName>
    <definedName name="DIRECTO7.28">[5]APU!$U$15438</definedName>
    <definedName name="DIRECTO7.29">[5]APU!$U$15499</definedName>
    <definedName name="DIRECTO7.30">[5]APU!$U$15560</definedName>
    <definedName name="DIRECTO7.31">[5]APU!$U$15621</definedName>
    <definedName name="DIRECTO7.32">[5]APU!$U$15682</definedName>
    <definedName name="DIRECTO7.33">[5]APU!$U$15743</definedName>
    <definedName name="DIRECTO7.34">[5]APU!$U$15804</definedName>
    <definedName name="DIRECTO7.35">[5]APU!$U$15865</definedName>
    <definedName name="DIRECTO7.36">[5]APU!$U$17085</definedName>
    <definedName name="DIRECTO7.37">[5]APU!$U$17268</definedName>
    <definedName name="DIRECTO7.38">[5]APU!$U$17207</definedName>
    <definedName name="DIRECTO7.39">[5]APU!$U$17390</definedName>
    <definedName name="DIRECTO7.40">[5]APU!$U$17451</definedName>
    <definedName name="DIRECTO7.41">[5]APU!$U$17512</definedName>
    <definedName name="DIRECTO7.42">[5]APU!$U$17146</definedName>
    <definedName name="DIRECTO7.43">[5]APU!$U$17573</definedName>
    <definedName name="DIRECTO7.44">[5]APU!$U$17329</definedName>
    <definedName name="DIRECTO70">[5]APU!$U$4341</definedName>
    <definedName name="DIRECTO71">[5]APU!$U$4402</definedName>
    <definedName name="DIRECTO72">[5]APU!$U$4463</definedName>
    <definedName name="DIRECTO73">[5]APU!$U$4524</definedName>
    <definedName name="DIRECTO74">[5]APU!$U$4585</definedName>
    <definedName name="DIRECTO75">[5]APU!$U$4646</definedName>
    <definedName name="DIRECTO76">[5]APU!$U$4707</definedName>
    <definedName name="DIRECTO77">[5]APU!$U$4768</definedName>
    <definedName name="DIRECTO78">[5]APU!$U$4829</definedName>
    <definedName name="DIRECTO79">[5]APU!$U$4890</definedName>
    <definedName name="DIRECTO8">[5]APU!$U$559</definedName>
    <definedName name="DIRECTO80">[5]APU!$U$4951</definedName>
    <definedName name="DIRECTO81">[5]APU!$U$5012</definedName>
    <definedName name="DIRECTO82">[5]APU!$U$5073</definedName>
    <definedName name="DIRECTO83">[5]APU!$U$5134</definedName>
    <definedName name="DIRECTO84">[5]APU!$U$5195</definedName>
    <definedName name="DIRECTO85">[5]APU!$U$5256</definedName>
    <definedName name="DIRECTO86">[5]APU!$U$5317</definedName>
    <definedName name="DIRECTO87">[5]APU!$U$5378</definedName>
    <definedName name="DIRECTO88">[5]APU!$U$5439</definedName>
    <definedName name="DIRECTO89">[5]APU!$U$5500</definedName>
    <definedName name="DIRECTO9">[5]APU!$U$620</definedName>
    <definedName name="DIRECTO9.1">[5]APU!$U$16597</definedName>
    <definedName name="DIRECTO9.2">[5]APU!$U$16658</definedName>
    <definedName name="DIRECTO9.3">[5]APU!$U$16719</definedName>
    <definedName name="DIRECTO9.4">[5]APU!$U$16780</definedName>
    <definedName name="DIRECTO9.5">[5]APU!$U$16841</definedName>
    <definedName name="DIRECTO90">[5]APU!$U$5561</definedName>
    <definedName name="DIRECTO91">[5]APU!$U$5622</definedName>
    <definedName name="DIRECTO92">[5]APU!$U$5683</definedName>
    <definedName name="DIRECTO93">[5]APU!$U$5744</definedName>
    <definedName name="DIRECTO94">[5]APU!$U$5805</definedName>
    <definedName name="DIRECTO95">[5]APU!$U$5866</definedName>
    <definedName name="DIRECTO96">[5]APU!$U$5927</definedName>
    <definedName name="DIRECTO97">[5]APU!$U$5988</definedName>
    <definedName name="DIRECTO98">[5]APU!$U$6049</definedName>
    <definedName name="DIRECTO99">[5]APU!$U$6110</definedName>
    <definedName name="DWPRICE" localSheetId="2" hidden="1">#REF!</definedName>
    <definedName name="DWPRICE" localSheetId="3" hidden="1">#REF!</definedName>
    <definedName name="DWPRICE" localSheetId="4" hidden="1">#REF!</definedName>
    <definedName name="DWPRICE" localSheetId="7" hidden="1">#REF!</definedName>
    <definedName name="DWPRICE" localSheetId="9" hidden="1">#REF!</definedName>
    <definedName name="DWPRICE" localSheetId="11" hidden="1">#REF!</definedName>
    <definedName name="DWPRICE" localSheetId="13" hidden="1">#REF!</definedName>
    <definedName name="DWPRICE" localSheetId="19" hidden="1">#REF!</definedName>
    <definedName name="DWPRICE" localSheetId="1" hidden="1">#REF!</definedName>
    <definedName name="DWPRICE" localSheetId="15" hidden="1">#REF!</definedName>
    <definedName name="DWPRICE" localSheetId="8" hidden="1">#REF!</definedName>
    <definedName name="DWPRICE" localSheetId="10" hidden="1">#REF!</definedName>
    <definedName name="DWPRICE" localSheetId="12" hidden="1">#REF!</definedName>
    <definedName name="DWPRICE" localSheetId="6" hidden="1">#REF!</definedName>
    <definedName name="DWPRICE" localSheetId="0" hidden="1">#REF!</definedName>
    <definedName name="DWPRICE" localSheetId="14" hidden="1">#REF!</definedName>
    <definedName name="DWPRICE" hidden="1">#REF!</definedName>
    <definedName name="EQUIPO">[6]EQUIPOS!$A$1:$J$32000</definedName>
    <definedName name="estado">[7]INSTRUCTIVO!$I$51:$I$62</definedName>
    <definedName name="estado2">[7]INSTRUCTIVO!$P$44:$P$48</definedName>
    <definedName name="ESTRUCTURA" localSheetId="7" hidden="1">{#N/A,#N/A,TRUE,"INGENIERIA";#N/A,#N/A,TRUE,"COMPRAS";#N/A,#N/A,TRUE,"DIRECCION";#N/A,#N/A,TRUE,"RESUMEN"}</definedName>
    <definedName name="ESTRUCTURA" localSheetId="1" hidden="1">{#N/A,#N/A,TRUE,"INGENIERIA";#N/A,#N/A,TRUE,"COMPRAS";#N/A,#N/A,TRUE,"DIRECCION";#N/A,#N/A,TRUE,"RESUMEN"}</definedName>
    <definedName name="ESTRUCTURA" localSheetId="15" hidden="1">{#N/A,#N/A,TRUE,"INGENIERIA";#N/A,#N/A,TRUE,"COMPRAS";#N/A,#N/A,TRUE,"DIRECCION";#N/A,#N/A,TRUE,"RESUMEN"}</definedName>
    <definedName name="ESTRUCTURA" localSheetId="8" hidden="1">{#N/A,#N/A,TRUE,"INGENIERIA";#N/A,#N/A,TRUE,"COMPRAS";#N/A,#N/A,TRUE,"DIRECCION";#N/A,#N/A,TRUE,"RESUMEN"}</definedName>
    <definedName name="ESTRUCTURA" localSheetId="0" hidden="1">{#N/A,#N/A,TRUE,"INGENIERIA";#N/A,#N/A,TRUE,"COMPRAS";#N/A,#N/A,TRUE,"DIRECCION";#N/A,#N/A,TRUE,"RESUMEN"}</definedName>
    <definedName name="ESTRUCTURA" localSheetId="14" hidden="1">{#N/A,#N/A,TRUE,"INGENIERIA";#N/A,#N/A,TRUE,"COMPRAS";#N/A,#N/A,TRUE,"DIRECCION";#N/A,#N/A,TRUE,"RESUMEN"}</definedName>
    <definedName name="ESTRUCTURA" hidden="1">{#N/A,#N/A,TRUE,"INGENIERIA";#N/A,#N/A,TRUE,"COMPRAS";#N/A,#N/A,TRUE,"DIRECCION";#N/A,#N/A,TRUE,"RESUMEN"}</definedName>
    <definedName name="fhg" localSheetId="7" hidden="1">{#N/A,#N/A,TRUE,"1842CWN0"}</definedName>
    <definedName name="fhg" localSheetId="1" hidden="1">{#N/A,#N/A,TRUE,"1842CWN0"}</definedName>
    <definedName name="fhg" localSheetId="15" hidden="1">{#N/A,#N/A,TRUE,"1842CWN0"}</definedName>
    <definedName name="fhg" localSheetId="8" hidden="1">{#N/A,#N/A,TRUE,"1842CWN0"}</definedName>
    <definedName name="fhg" localSheetId="0" hidden="1">{#N/A,#N/A,TRUE,"1842CWN0"}</definedName>
    <definedName name="fhg" localSheetId="14" hidden="1">{#N/A,#N/A,TRUE,"1842CWN0"}</definedName>
    <definedName name="fhg" hidden="1">{#N/A,#N/A,TRUE,"1842CWN0"}</definedName>
    <definedName name="H427." localSheetId="2">#REF!</definedName>
    <definedName name="H427." localSheetId="3">#REF!</definedName>
    <definedName name="H427." localSheetId="4">#REF!</definedName>
    <definedName name="H427." localSheetId="7">#REF!</definedName>
    <definedName name="H427." localSheetId="11">#REF!</definedName>
    <definedName name="H427." localSheetId="13">#REF!</definedName>
    <definedName name="H427." localSheetId="19">#REF!</definedName>
    <definedName name="H427." localSheetId="1">#REF!</definedName>
    <definedName name="H427." localSheetId="15">#REF!</definedName>
    <definedName name="H427." localSheetId="8">#REF!</definedName>
    <definedName name="H427." localSheetId="6">#REF!</definedName>
    <definedName name="H427." localSheetId="0">#REF!</definedName>
    <definedName name="H427." localSheetId="14">#REF!</definedName>
    <definedName name="H427.">#REF!</definedName>
    <definedName name="ITEM2.10">[5]APU!$E$14843</definedName>
    <definedName name="ITEM2.11">[5]APU!$E$14904</definedName>
    <definedName name="ITEM2.12">[5]APU!$E$14965</definedName>
    <definedName name="ITEM3.15">[5]APU!$E$8621</definedName>
    <definedName name="ITEM3.16">[5]APU!$E$8682</definedName>
    <definedName name="ITEM3.17">[5]APU!$E$8743</definedName>
    <definedName name="ITEM3.18">[5]APU!$E$8804</definedName>
    <definedName name="ITEM3.19">[5]APU!$E$8865</definedName>
    <definedName name="ITEM3.20">[5]APU!$E$8926</definedName>
    <definedName name="ITEM3.21">[5]APU!$E$11915</definedName>
    <definedName name="ITEM3.22">[5]APU!$E$14477</definedName>
    <definedName name="ITEM3.23">[5]APU!$E$15087</definedName>
    <definedName name="ITEM4.20">[5]APU!$E$9170</definedName>
    <definedName name="ITEM4.21">[5]APU!$E$9231</definedName>
    <definedName name="ITEM4.22">[5]APU!$E$9292</definedName>
    <definedName name="ITEM4.23">[5]APU!$E$9353</definedName>
    <definedName name="ITEM4.24">[5]APU!$E$9414</definedName>
    <definedName name="ITEM4.25">[5]APU!$E$9475</definedName>
    <definedName name="ITEM4.26">[5]APU!$E$9536</definedName>
    <definedName name="ITEM4.27">[5]APU!$E$9597</definedName>
    <definedName name="ITEM4.28">[5]APU!$E$9658</definedName>
    <definedName name="ITEM4.29">[5]APU!$E$9719</definedName>
    <definedName name="ITEM4.30">[5]APU!$E$9780</definedName>
    <definedName name="ITEM4.31">[5]APU!$E$9841</definedName>
    <definedName name="ITEM4.32">[5]APU!$E$9902</definedName>
    <definedName name="ITEM4.33">[5]APU!$E$9963</definedName>
    <definedName name="ITEM4.34">[5]APU!$E$10024</definedName>
    <definedName name="ITEM4.35">[5]APU!$E$11549</definedName>
    <definedName name="ITEM4.36">[5]APU!$E$11610</definedName>
    <definedName name="ITEM4.37">[5]APU!$E$15941</definedName>
    <definedName name="ITEM4.38">[5]APU!$E$15148</definedName>
    <definedName name="ITEM4.39">[5]APU!$E$14233</definedName>
    <definedName name="ITEM4.40">[5]APU!$E$14294</definedName>
    <definedName name="ITEM4.41">[5]APU!$E$14355</definedName>
    <definedName name="ITEM4.42">[5]APU!$E$14416</definedName>
    <definedName name="ITEM4.43">[5]APU!$E$14538</definedName>
    <definedName name="ITEM4.44">[5]APU!$E$16002</definedName>
    <definedName name="ITEM4.45">[5]APU!$E$16063</definedName>
    <definedName name="ITEM4.46">[5]APU!$E$14660</definedName>
    <definedName name="ITEM5.100">[5]APU!$E$12403</definedName>
    <definedName name="ITEM5.101">[5]APU!$E$12464</definedName>
    <definedName name="ITEM5.104">[5]APU!$E$12525</definedName>
    <definedName name="ITEM5.105">[5]APU!$E$12586</definedName>
    <definedName name="ITEM5.106">[5]APU!$E$12647</definedName>
    <definedName name="ITEM5.107">[5]APU!$E$12708</definedName>
    <definedName name="ITEM5.108">[5]APU!$E$12769</definedName>
    <definedName name="ITEM5.109">[5]APU!$E$12830</definedName>
    <definedName name="ITEM5.111">[5]APU!$E$12891</definedName>
    <definedName name="ITEM5.112">[5]APU!$E$12952</definedName>
    <definedName name="ITEM5.113">[5]APU!$E$14721</definedName>
    <definedName name="ITEM5.114">[5]APU!$E$14782</definedName>
    <definedName name="ITEM5.115">[5]APU!$E$15026</definedName>
    <definedName name="ITEM5.53">[5]APU!$E$10085</definedName>
    <definedName name="ITEM5.54">[5]APU!$E$10146</definedName>
    <definedName name="ITEM5.55">[5]APU!$E$10207</definedName>
    <definedName name="ITEM5.56">[5]APU!$E$10268</definedName>
    <definedName name="ITEM5.57">[5]APU!$E$10329</definedName>
    <definedName name="ITEM5.58">[5]APU!$E$10390</definedName>
    <definedName name="ITEM5.59">[5]APU!$E$10451</definedName>
    <definedName name="ITEM5.60">[5]APU!$E$10512</definedName>
    <definedName name="ITEM5.61">[5]APU!$E$10573</definedName>
    <definedName name="ITEM5.62">[5]APU!$E$10634</definedName>
    <definedName name="ITEM5.63">[5]APU!$E$10695</definedName>
    <definedName name="ITEM5.64">[5]APU!$E$10756</definedName>
    <definedName name="ITEM5.65">[5]APU!$E$10817</definedName>
    <definedName name="ITEM5.66">[5]APU!$E$10878</definedName>
    <definedName name="ITEM5.67">[5]APU!$E$10939</definedName>
    <definedName name="ITEM5.68">[5]APU!$E$11000</definedName>
    <definedName name="ITEM5.69">[5]APU!$E$11061</definedName>
    <definedName name="ITEM5.70">[5]APU!$E$11122</definedName>
    <definedName name="ITEM5.71">[5]APU!$E$11183</definedName>
    <definedName name="ITEM5.72">[5]APU!$E$11976</definedName>
    <definedName name="ITEM5.73">[5]APU!$E$12037</definedName>
    <definedName name="ITEM5.74">[5]APU!$E$12098</definedName>
    <definedName name="ITEM5.77">[5]APU!$E$12159</definedName>
    <definedName name="ITEM5.78">[5]APU!$E$12281</definedName>
    <definedName name="ITEM5.79">[5]APU!$E$12342</definedName>
    <definedName name="ITEM5.80">[5]APU!$E$12220</definedName>
    <definedName name="ITEM5.82">[5]APU!$E$13989</definedName>
    <definedName name="ITEM5.83">[5]APU!$E$14050</definedName>
    <definedName name="ITEM5.84">[5]APU!$E$13318</definedName>
    <definedName name="ITEM5.85">[5]APU!$E$13379</definedName>
    <definedName name="ITEM5.86">[5]APU!$E$13440</definedName>
    <definedName name="ITEM5.87">[5]APU!$E$13501</definedName>
    <definedName name="ITEM5.88">[5]APU!$E$13562</definedName>
    <definedName name="ITEM5.89">[5]APU!$E$13623</definedName>
    <definedName name="ITEM5.90">[5]APU!$E$13684</definedName>
    <definedName name="ITEM5.91">[5]APU!$E$13745</definedName>
    <definedName name="ITEM5.92">[5]APU!$E$13806</definedName>
    <definedName name="ITEM5.93">[5]APU!$E$13867</definedName>
    <definedName name="ITEM5.94">[5]APU!$E$13928</definedName>
    <definedName name="ITEM5.95">[5]APU!$E$13013</definedName>
    <definedName name="ITEM5.96">[5]APU!$E$13074</definedName>
    <definedName name="ITEM5.97">[5]APU!$E$13135</definedName>
    <definedName name="ITEM5.98">[5]APU!$E$13196</definedName>
    <definedName name="ITEM5.99">[5]APU!$E$13257</definedName>
    <definedName name="ITEM7.1">[5]APU!$E$7589</definedName>
    <definedName name="ITEM7.10">[5]APU!$E$8138</definedName>
    <definedName name="ITEM7.11">[5]APU!$E$8199</definedName>
    <definedName name="ITEM7.12">[5]APU!$E$8259</definedName>
    <definedName name="ITEM7.13">[5]APU!$E$8320</definedName>
    <definedName name="ITEM7.14">[5]APU!$E$8381</definedName>
    <definedName name="ITEM7.15">[5]APU!$E$8442</definedName>
    <definedName name="ITEM7.16">[5]APU!$E$8560</definedName>
    <definedName name="ITEM7.17">[5]APU!$E$11244</definedName>
    <definedName name="ITEM7.18">[5]APU!$E$11305</definedName>
    <definedName name="ITEM7.19">[5]APU!$E$11366</definedName>
    <definedName name="ITEM7.2">[5]APU!$E$7650</definedName>
    <definedName name="ITEM7.20">[5]APU!$E$11427</definedName>
    <definedName name="ITEM7.21">[5]APU!$E$11488</definedName>
    <definedName name="ITEM7.22">[5]APU!$E$11671</definedName>
    <definedName name="ITEM7.23">[5]APU!$E$11732</definedName>
    <definedName name="ITEM7.24">[5]APU!$E$14599</definedName>
    <definedName name="ITEM7.25">[5]APU!$E$15209</definedName>
    <definedName name="ITEM7.26">[5]APU!$E$15270</definedName>
    <definedName name="ITEM7.27">[5]APU!$E$15331</definedName>
    <definedName name="ITEM7.28">[5]APU!$E$15392</definedName>
    <definedName name="ITEM7.29">[5]APU!$E$15453</definedName>
    <definedName name="ITEM7.3">[5]APU!$E$7711</definedName>
    <definedName name="ITEM7.30">[5]APU!$E$15514</definedName>
    <definedName name="ITEM7.31">[5]APU!$E$15575</definedName>
    <definedName name="ITEM7.32">[5]APU!$E$15636</definedName>
    <definedName name="ITEM7.33">[5]APU!$E$15697</definedName>
    <definedName name="ITEM7.34">[5]APU!$E$15758</definedName>
    <definedName name="ITEM7.35">[5]APU!$E$15819</definedName>
    <definedName name="ITEM7.4">[5]APU!$E$7772</definedName>
    <definedName name="ITEM7.5">[5]APU!$E$7833</definedName>
    <definedName name="ITEM7.6">[5]APU!$E$7894</definedName>
    <definedName name="ITEM7.7">[5]APU!$E$7955</definedName>
    <definedName name="ITEM7.8">[5]APU!$E$8016</definedName>
    <definedName name="ITEM7.9">[5]APU!$E$8077</definedName>
    <definedName name="KDL" localSheetId="7" hidden="1">{#N/A,#N/A,TRUE,"1842CWN0"}</definedName>
    <definedName name="KDL" localSheetId="1" hidden="1">{#N/A,#N/A,TRUE,"1842CWN0"}</definedName>
    <definedName name="KDL" localSheetId="15" hidden="1">{#N/A,#N/A,TRUE,"1842CWN0"}</definedName>
    <definedName name="KDL" localSheetId="8" hidden="1">{#N/A,#N/A,TRUE,"1842CWN0"}</definedName>
    <definedName name="KDL" localSheetId="0" hidden="1">{#N/A,#N/A,TRUE,"1842CWN0"}</definedName>
    <definedName name="KDL" localSheetId="14" hidden="1">{#N/A,#N/A,TRUE,"1842CWN0"}</definedName>
    <definedName name="KDL" hidden="1">{#N/A,#N/A,TRUE,"1842CWN0"}</definedName>
    <definedName name="met" localSheetId="7" hidden="1">{#N/A,#N/A,TRUE,"1842CWN0"}</definedName>
    <definedName name="met" localSheetId="1" hidden="1">{#N/A,#N/A,TRUE,"1842CWN0"}</definedName>
    <definedName name="met" localSheetId="15" hidden="1">{#N/A,#N/A,TRUE,"1842CWN0"}</definedName>
    <definedName name="met" localSheetId="8" hidden="1">{#N/A,#N/A,TRUE,"1842CWN0"}</definedName>
    <definedName name="met" localSheetId="0" hidden="1">{#N/A,#N/A,TRUE,"1842CWN0"}</definedName>
    <definedName name="met" localSheetId="14" hidden="1">{#N/A,#N/A,TRUE,"1842CWN0"}</definedName>
    <definedName name="met" hidden="1">{#N/A,#N/A,TRUE,"1842CWN0"}</definedName>
    <definedName name="metal" localSheetId="7" hidden="1">{#N/A,#N/A,TRUE,"1842CWN0"}</definedName>
    <definedName name="metal" localSheetId="1" hidden="1">{#N/A,#N/A,TRUE,"1842CWN0"}</definedName>
    <definedName name="metal" localSheetId="15" hidden="1">{#N/A,#N/A,TRUE,"1842CWN0"}</definedName>
    <definedName name="metal" localSheetId="8" hidden="1">{#N/A,#N/A,TRUE,"1842CWN0"}</definedName>
    <definedName name="metal" localSheetId="0" hidden="1">{#N/A,#N/A,TRUE,"1842CWN0"}</definedName>
    <definedName name="metal" localSheetId="14" hidden="1">{#N/A,#N/A,TRUE,"1842CWN0"}</definedName>
    <definedName name="metal" hidden="1">{#N/A,#N/A,TRUE,"1842CWN0"}</definedName>
    <definedName name="PROVISIONALES" localSheetId="2" hidden="1">#REF!</definedName>
    <definedName name="PROVISIONALES" localSheetId="3" hidden="1">#REF!</definedName>
    <definedName name="PROVISIONALES" localSheetId="4" hidden="1">#REF!</definedName>
    <definedName name="PROVISIONALES" localSheetId="7" hidden="1">#REF!</definedName>
    <definedName name="PROVISIONALES" localSheetId="9" hidden="1">#REF!</definedName>
    <definedName name="PROVISIONALES" localSheetId="11" hidden="1">#REF!</definedName>
    <definedName name="PROVISIONALES" localSheetId="13" hidden="1">#REF!</definedName>
    <definedName name="PROVISIONALES" localSheetId="19" hidden="1">#REF!</definedName>
    <definedName name="PROVISIONALES" localSheetId="1" hidden="1">#REF!</definedName>
    <definedName name="PROVISIONALES" localSheetId="15" hidden="1">#REF!</definedName>
    <definedName name="PROVISIONALES" localSheetId="8" hidden="1">#REF!</definedName>
    <definedName name="PROVISIONALES" localSheetId="10" hidden="1">#REF!</definedName>
    <definedName name="PROVISIONALES" localSheetId="12" hidden="1">#REF!</definedName>
    <definedName name="PROVISIONALES" localSheetId="6" hidden="1">#REF!</definedName>
    <definedName name="PROVISIONALES" localSheetId="0" hidden="1">#REF!</definedName>
    <definedName name="PROVISIONALES" localSheetId="14" hidden="1">#REF!</definedName>
    <definedName name="PROVISIONALES" hidden="1">#REF!</definedName>
    <definedName name="saas" localSheetId="2">#REF!</definedName>
    <definedName name="saas" localSheetId="3">#REF!</definedName>
    <definedName name="saas" localSheetId="4">#REF!</definedName>
    <definedName name="saas" localSheetId="19">#REF!</definedName>
    <definedName name="saas" localSheetId="6">#REF!</definedName>
    <definedName name="saas" localSheetId="0">#REF!</definedName>
    <definedName name="saas">#REF!</definedName>
    <definedName name="solver_adj" localSheetId="2" hidden="1">'1. Presupuesto 24119475'!$F$22</definedName>
    <definedName name="solver_adj" localSheetId="3" hidden="1">'2. Presupuesto 24119394'!$F$22</definedName>
    <definedName name="solver_adj" localSheetId="4" hidden="1">'3. Presupuesto 24119460'!$F$22</definedName>
    <definedName name="solver_adj" localSheetId="7" hidden="1">'AIU OBRA'!$M$70</definedName>
    <definedName name="solver_adj" localSheetId="19" hidden="1">'Analisis ES'!$F$22</definedName>
    <definedName name="solver_adj" localSheetId="6" hidden="1">'Presupuesto Obra Consolidado'!$F$22</definedName>
    <definedName name="solver_cvg" localSheetId="2" hidden="1">0.0001</definedName>
    <definedName name="solver_cvg" localSheetId="3" hidden="1">0.0001</definedName>
    <definedName name="solver_cvg" localSheetId="4" hidden="1">0.0001</definedName>
    <definedName name="solver_cvg" localSheetId="7" hidden="1">0.0001</definedName>
    <definedName name="solver_cvg" localSheetId="19" hidden="1">0.0001</definedName>
    <definedName name="solver_cvg" localSheetId="6" hidden="1">0.0001</definedName>
    <definedName name="solver_drv" localSheetId="2" hidden="1">1</definedName>
    <definedName name="solver_drv" localSheetId="3" hidden="1">1</definedName>
    <definedName name="solver_drv" localSheetId="4" hidden="1">1</definedName>
    <definedName name="solver_drv" localSheetId="7" hidden="1">1</definedName>
    <definedName name="solver_drv" localSheetId="19" hidden="1">1</definedName>
    <definedName name="solver_drv" localSheetId="6" hidden="1">1</definedName>
    <definedName name="solver_eng" localSheetId="7" hidden="1">1</definedName>
    <definedName name="solver_est" localSheetId="2" hidden="1">1</definedName>
    <definedName name="solver_est" localSheetId="3" hidden="1">1</definedName>
    <definedName name="solver_est" localSheetId="4" hidden="1">1</definedName>
    <definedName name="solver_est" localSheetId="7" hidden="1">1</definedName>
    <definedName name="solver_est" localSheetId="19" hidden="1">1</definedName>
    <definedName name="solver_est" localSheetId="6" hidden="1">1</definedName>
    <definedName name="solver_itr" localSheetId="2" hidden="1">100</definedName>
    <definedName name="solver_itr" localSheetId="3" hidden="1">100</definedName>
    <definedName name="solver_itr" localSheetId="4" hidden="1">100</definedName>
    <definedName name="solver_itr" localSheetId="7" hidden="1">2147483647</definedName>
    <definedName name="solver_itr" localSheetId="19" hidden="1">100</definedName>
    <definedName name="solver_itr" localSheetId="6" hidden="1">100</definedName>
    <definedName name="solver_lhs1" localSheetId="2" hidden="1">'1. Presupuesto 24119475'!#REF!</definedName>
    <definedName name="solver_lhs1" localSheetId="3" hidden="1">'2. Presupuesto 24119394'!#REF!</definedName>
    <definedName name="solver_lhs1" localSheetId="4" hidden="1">'3. Presupuesto 24119460'!#REF!</definedName>
    <definedName name="solver_lhs1" localSheetId="7" hidden="1">'AIU OBRA'!$M$70</definedName>
    <definedName name="solver_lhs1" localSheetId="19" hidden="1">'Analisis ES'!#REF!</definedName>
    <definedName name="solver_lhs1" localSheetId="6" hidden="1">'Presupuesto Obra Consolidado'!#REF!</definedName>
    <definedName name="solver_lin" localSheetId="2" hidden="1">2</definedName>
    <definedName name="solver_lin" localSheetId="3" hidden="1">2</definedName>
    <definedName name="solver_lin" localSheetId="4" hidden="1">2</definedName>
    <definedName name="solver_lin" localSheetId="19" hidden="1">2</definedName>
    <definedName name="solver_lin" localSheetId="6" hidden="1">2</definedName>
    <definedName name="solver_mip" localSheetId="7" hidden="1">2147483647</definedName>
    <definedName name="solver_mni" localSheetId="7" hidden="1">30</definedName>
    <definedName name="solver_mrt" localSheetId="7" hidden="1">0.075</definedName>
    <definedName name="solver_msl" localSheetId="7" hidden="1">2</definedName>
    <definedName name="solver_neg" localSheetId="2" hidden="1">2</definedName>
    <definedName name="solver_neg" localSheetId="3" hidden="1">2</definedName>
    <definedName name="solver_neg" localSheetId="4" hidden="1">2</definedName>
    <definedName name="solver_neg" localSheetId="7" hidden="1">1</definedName>
    <definedName name="solver_neg" localSheetId="19" hidden="1">2</definedName>
    <definedName name="solver_neg" localSheetId="6" hidden="1">2</definedName>
    <definedName name="solver_nod" localSheetId="7" hidden="1">2147483647</definedName>
    <definedName name="solver_num" localSheetId="2" hidden="1">1</definedName>
    <definedName name="solver_num" localSheetId="3" hidden="1">1</definedName>
    <definedName name="solver_num" localSheetId="4" hidden="1">1</definedName>
    <definedName name="solver_num" localSheetId="7" hidden="1">1</definedName>
    <definedName name="solver_num" localSheetId="19" hidden="1">1</definedName>
    <definedName name="solver_num" localSheetId="6" hidden="1">1</definedName>
    <definedName name="solver_nwt" localSheetId="2" hidden="1">1</definedName>
    <definedName name="solver_nwt" localSheetId="3" hidden="1">1</definedName>
    <definedName name="solver_nwt" localSheetId="4" hidden="1">1</definedName>
    <definedName name="solver_nwt" localSheetId="7" hidden="1">1</definedName>
    <definedName name="solver_nwt" localSheetId="19" hidden="1">1</definedName>
    <definedName name="solver_nwt" localSheetId="6" hidden="1">1</definedName>
    <definedName name="solver_opt" localSheetId="2" hidden="1">'1. Presupuesto 24119475'!#REF!</definedName>
    <definedName name="solver_opt" localSheetId="3" hidden="1">'2. Presupuesto 24119394'!#REF!</definedName>
    <definedName name="solver_opt" localSheetId="4" hidden="1">'3. Presupuesto 24119460'!#REF!</definedName>
    <definedName name="solver_opt" localSheetId="7" hidden="1">'AIU OBRA'!$L$70</definedName>
    <definedName name="solver_opt" localSheetId="19" hidden="1">'Analisis ES'!#REF!</definedName>
    <definedName name="solver_opt" localSheetId="6" hidden="1">'Presupuesto Obra Consolidado'!#REF!</definedName>
    <definedName name="solver_pre" localSheetId="2" hidden="1">0.000001</definedName>
    <definedName name="solver_pre" localSheetId="3" hidden="1">0.000001</definedName>
    <definedName name="solver_pre" localSheetId="4" hidden="1">0.000001</definedName>
    <definedName name="solver_pre" localSheetId="7" hidden="1">0.000001</definedName>
    <definedName name="solver_pre" localSheetId="19" hidden="1">0.000001</definedName>
    <definedName name="solver_pre" localSheetId="6" hidden="1">0.000001</definedName>
    <definedName name="solver_rbv" localSheetId="7" hidden="1">1</definedName>
    <definedName name="solver_rel1" localSheetId="2" hidden="1">2</definedName>
    <definedName name="solver_rel1" localSheetId="3" hidden="1">2</definedName>
    <definedName name="solver_rel1" localSheetId="4" hidden="1">2</definedName>
    <definedName name="solver_rel1" localSheetId="7" hidden="1">2</definedName>
    <definedName name="solver_rel1" localSheetId="19" hidden="1">2</definedName>
    <definedName name="solver_rel1" localSheetId="6" hidden="1">2</definedName>
    <definedName name="solver_rhs1" localSheetId="2" hidden="1">'1. Presupuesto 24119475'!#REF!</definedName>
    <definedName name="solver_rhs1" localSheetId="3" hidden="1">'2. Presupuesto 24119394'!#REF!</definedName>
    <definedName name="solver_rhs1" localSheetId="4" hidden="1">'3. Presupuesto 24119460'!#REF!</definedName>
    <definedName name="solver_rhs1" localSheetId="7" hidden="1">'AIU OBRA'!$L$70</definedName>
    <definedName name="solver_rhs1" localSheetId="19" hidden="1">'Analisis ES'!#REF!</definedName>
    <definedName name="solver_rhs1" localSheetId="6" hidden="1">'Presupuesto Obra Consolidado'!#REF!</definedName>
    <definedName name="solver_rlx" localSheetId="7" hidden="1">2</definedName>
    <definedName name="solver_rsd" localSheetId="7" hidden="1">0</definedName>
    <definedName name="solver_scl" localSheetId="2" hidden="1">2</definedName>
    <definedName name="solver_scl" localSheetId="3" hidden="1">2</definedName>
    <definedName name="solver_scl" localSheetId="4" hidden="1">2</definedName>
    <definedName name="solver_scl" localSheetId="7" hidden="1">1</definedName>
    <definedName name="solver_scl" localSheetId="19" hidden="1">2</definedName>
    <definedName name="solver_scl" localSheetId="6" hidden="1">2</definedName>
    <definedName name="solver_sho" localSheetId="2" hidden="1">2</definedName>
    <definedName name="solver_sho" localSheetId="3" hidden="1">2</definedName>
    <definedName name="solver_sho" localSheetId="4" hidden="1">2</definedName>
    <definedName name="solver_sho" localSheetId="7" hidden="1">2</definedName>
    <definedName name="solver_sho" localSheetId="19" hidden="1">2</definedName>
    <definedName name="solver_sho" localSheetId="6" hidden="1">2</definedName>
    <definedName name="solver_ssz" localSheetId="7" hidden="1">100</definedName>
    <definedName name="solver_tim" localSheetId="2" hidden="1">100</definedName>
    <definedName name="solver_tim" localSheetId="3" hidden="1">100</definedName>
    <definedName name="solver_tim" localSheetId="4" hidden="1">100</definedName>
    <definedName name="solver_tim" localSheetId="7" hidden="1">2147483647</definedName>
    <definedName name="solver_tim" localSheetId="19" hidden="1">100</definedName>
    <definedName name="solver_tim" localSheetId="6" hidden="1">100</definedName>
    <definedName name="solver_tol" localSheetId="2" hidden="1">0.05</definedName>
    <definedName name="solver_tol" localSheetId="3" hidden="1">0.05</definedName>
    <definedName name="solver_tol" localSheetId="4" hidden="1">0.05</definedName>
    <definedName name="solver_tol" localSheetId="7" hidden="1">0.01</definedName>
    <definedName name="solver_tol" localSheetId="19" hidden="1">0.05</definedName>
    <definedName name="solver_tol" localSheetId="6" hidden="1">0.05</definedName>
    <definedName name="solver_typ" localSheetId="2" hidden="1">1</definedName>
    <definedName name="solver_typ" localSheetId="3" hidden="1">1</definedName>
    <definedName name="solver_typ" localSheetId="4" hidden="1">1</definedName>
    <definedName name="solver_typ" localSheetId="7" hidden="1">1</definedName>
    <definedName name="solver_typ" localSheetId="19" hidden="1">1</definedName>
    <definedName name="solver_typ" localSheetId="6" hidden="1">1</definedName>
    <definedName name="solver_val" localSheetId="2" hidden="1">0</definedName>
    <definedName name="solver_val" localSheetId="3" hidden="1">0</definedName>
    <definedName name="solver_val" localSheetId="4" hidden="1">0</definedName>
    <definedName name="solver_val" localSheetId="7" hidden="1">0</definedName>
    <definedName name="solver_val" localSheetId="19" hidden="1">0</definedName>
    <definedName name="solver_val" localSheetId="6" hidden="1">0</definedName>
    <definedName name="solver_ver" localSheetId="7" hidden="1">3</definedName>
    <definedName name="TipoPuente" localSheetId="2">#REF!</definedName>
    <definedName name="TipoPuente" localSheetId="3">#REF!</definedName>
    <definedName name="TipoPuente" localSheetId="4">#REF!</definedName>
    <definedName name="TipoPuente" localSheetId="19">#REF!</definedName>
    <definedName name="TipoPuente" localSheetId="6">#REF!</definedName>
    <definedName name="TipoPuente" localSheetId="0">#REF!</definedName>
    <definedName name="TipoPuente">#REF!</definedName>
    <definedName name="_xlnm.Print_Titles" localSheetId="2">'1. Presupuesto 24119475'!$7:$16</definedName>
    <definedName name="_xlnm.Print_Titles" localSheetId="3">'2. Presupuesto 24119394'!$7:$16</definedName>
    <definedName name="_xlnm.Print_Titles" localSheetId="4">'3. Presupuesto 24119460'!$7:$16</definedName>
    <definedName name="_xlnm.Print_Titles" localSheetId="19">'Analisis ES'!$7:$16</definedName>
    <definedName name="_xlnm.Print_Titles" localSheetId="8">'PGA Y SST'!$2:$8</definedName>
    <definedName name="_xlnm.Print_Titles" localSheetId="6">'Presupuesto Obra Consolidado'!$7:$16</definedName>
    <definedName name="Valoracion" localSheetId="2">#REF!</definedName>
    <definedName name="Valoracion" localSheetId="3">#REF!</definedName>
    <definedName name="Valoracion" localSheetId="4">#REF!</definedName>
    <definedName name="Valoracion" localSheetId="11">#REF!</definedName>
    <definedName name="Valoracion" localSheetId="13">#REF!</definedName>
    <definedName name="Valoracion" localSheetId="19">#REF!</definedName>
    <definedName name="Valoracion" localSheetId="10">#REF!</definedName>
    <definedName name="Valoracion" localSheetId="12">#REF!</definedName>
    <definedName name="Valoracion" localSheetId="6">#REF!</definedName>
    <definedName name="Valoracion" localSheetId="0">#REF!</definedName>
    <definedName name="Valoracion">#REF!</definedName>
    <definedName name="VALORACIÓN" localSheetId="2">#REF!</definedName>
    <definedName name="VALORACIÓN" localSheetId="3">#REF!</definedName>
    <definedName name="VALORACIÓN" localSheetId="4">#REF!</definedName>
    <definedName name="VALORACIÓN" localSheetId="11">#REF!</definedName>
    <definedName name="VALORACIÓN" localSheetId="13">#REF!</definedName>
    <definedName name="VALORACIÓN" localSheetId="19">#REF!</definedName>
    <definedName name="VALORACIÓN" localSheetId="10">#REF!</definedName>
    <definedName name="VALORACIÓN" localSheetId="12">#REF!</definedName>
    <definedName name="VALORACIÓN" localSheetId="6">#REF!</definedName>
    <definedName name="VALORACIÓN" localSheetId="0">#REF!</definedName>
    <definedName name="VALORACIÓN">#REF!</definedName>
    <definedName name="wrn.civil._.works." localSheetId="7" hidden="1">{#N/A,#N/A,TRUE,"1842CWN0"}</definedName>
    <definedName name="wrn.civil._.works." localSheetId="1" hidden="1">{#N/A,#N/A,TRUE,"1842CWN0"}</definedName>
    <definedName name="wrn.civil._.works." localSheetId="15" hidden="1">{#N/A,#N/A,TRUE,"1842CWN0"}</definedName>
    <definedName name="wrn.civil._.works." localSheetId="8" hidden="1">{#N/A,#N/A,TRUE,"1842CWN0"}</definedName>
    <definedName name="wrn.civil._.works." localSheetId="0" hidden="1">{#N/A,#N/A,TRUE,"1842CWN0"}</definedName>
    <definedName name="wrn.civil._.works." localSheetId="14" hidden="1">{#N/A,#N/A,TRUE,"1842CWN0"}</definedName>
    <definedName name="wrn.civil._.works." hidden="1">{#N/A,#N/A,TRUE,"1842CWN0"}</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7" hidden="1">{#N/A,#N/A,TRUE,"INGENIERIA";#N/A,#N/A,TRUE,"COMPRAS";#N/A,#N/A,TRUE,"DIRECCION";#N/A,#N/A,TRUE,"RESUMEN"}</definedName>
    <definedName name="wrn.GERENCIA." localSheetId="1" hidden="1">{#N/A,#N/A,TRUE,"INGENIERIA";#N/A,#N/A,TRUE,"COMPRAS";#N/A,#N/A,TRUE,"DIRECCION";#N/A,#N/A,TRUE,"RESUMEN"}</definedName>
    <definedName name="wrn.GERENCIA." localSheetId="15" hidden="1">{#N/A,#N/A,TRUE,"INGENIERIA";#N/A,#N/A,TRUE,"COMPRAS";#N/A,#N/A,TRUE,"DIRECCION";#N/A,#N/A,TRUE,"RESUMEN"}</definedName>
    <definedName name="wrn.GERENCIA." localSheetId="8" hidden="1">{#N/A,#N/A,TRUE,"INGENIERIA";#N/A,#N/A,TRUE,"COMPRAS";#N/A,#N/A,TRUE,"DIRECCION";#N/A,#N/A,TRUE,"RESUMEN"}</definedName>
    <definedName name="wrn.GERENCIA." localSheetId="0" hidden="1">{#N/A,#N/A,TRUE,"INGENIERIA";#N/A,#N/A,TRUE,"COMPRAS";#N/A,#N/A,TRUE,"DIRECCION";#N/A,#N/A,TRUE,"RESUMEN"}</definedName>
    <definedName name="wrn.GERENCIA." localSheetId="14" hidden="1">{#N/A,#N/A,TRUE,"INGENIERIA";#N/A,#N/A,TRUE,"COMPRAS";#N/A,#N/A,TRUE,"DIRECCION";#N/A,#N/A,TRUE,"RESUMEN"}</definedName>
    <definedName name="wrn.GERENCIA." hidden="1">{#N/A,#N/A,TRUE,"INGENIERIA";#N/A,#N/A,TRUE,"COMPRAS";#N/A,#N/A,TRUE,"DIRECCION";#N/A,#N/A,TRUE,"RESUMEN"}</definedName>
    <definedName name="XSW" localSheetId="7" hidden="1">{#N/A,#N/A,TRUE,"1842CWN0"}</definedName>
    <definedName name="XSW" localSheetId="1" hidden="1">{#N/A,#N/A,TRUE,"1842CWN0"}</definedName>
    <definedName name="XSW" localSheetId="15" hidden="1">{#N/A,#N/A,TRUE,"1842CWN0"}</definedName>
    <definedName name="XSW" localSheetId="8" hidden="1">{#N/A,#N/A,TRUE,"1842CWN0"}</definedName>
    <definedName name="XSW" localSheetId="0" hidden="1">{#N/A,#N/A,TRUE,"1842CWN0"}</definedName>
    <definedName name="XSW" localSheetId="14" hidden="1">{#N/A,#N/A,TRUE,"1842CWN0"}</definedName>
    <definedName name="XSW" hidden="1">{#N/A,#N/A,TRUE,"1842CWN0"}</definedName>
    <definedName name="XXXX" localSheetId="2" hidden="1">#REF!</definedName>
    <definedName name="XXXX" localSheetId="3" hidden="1">#REF!</definedName>
    <definedName name="XXXX" localSheetId="4" hidden="1">#REF!</definedName>
    <definedName name="XXXX" localSheetId="7" hidden="1">#REF!</definedName>
    <definedName name="XXXX" localSheetId="9" hidden="1">#REF!</definedName>
    <definedName name="XXXX" localSheetId="11" hidden="1">#REF!</definedName>
    <definedName name="XXXX" localSheetId="13" hidden="1">#REF!</definedName>
    <definedName name="XXXX" localSheetId="19" hidden="1">#REF!</definedName>
    <definedName name="XXXX" localSheetId="1" hidden="1">#REF!</definedName>
    <definedName name="XXXX" localSheetId="15" hidden="1">#REF!</definedName>
    <definedName name="XXXX" localSheetId="8" hidden="1">#REF!</definedName>
    <definedName name="XXXX" localSheetId="10" hidden="1">#REF!</definedName>
    <definedName name="XXXX" localSheetId="12" hidden="1">#REF!</definedName>
    <definedName name="XXXX" localSheetId="6" hidden="1">#REF!</definedName>
    <definedName name="XXXX" localSheetId="0" hidden="1">#REF!</definedName>
    <definedName name="XXXX" localSheetId="14" hidden="1">#REF!</definedName>
    <definedName name="XXXX" hidden="1">#REF!</definedName>
    <definedName name="XZS" localSheetId="2" hidden="1">#REF!</definedName>
    <definedName name="XZS" localSheetId="3" hidden="1">#REF!</definedName>
    <definedName name="XZS" localSheetId="4" hidden="1">#REF!</definedName>
    <definedName name="XZS" localSheetId="7" hidden="1">#REF!</definedName>
    <definedName name="XZS" localSheetId="9" hidden="1">#REF!</definedName>
    <definedName name="XZS" localSheetId="11" hidden="1">#REF!</definedName>
    <definedName name="XZS" localSheetId="13" hidden="1">#REF!</definedName>
    <definedName name="XZS" localSheetId="19" hidden="1">#REF!</definedName>
    <definedName name="XZS" localSheetId="1" hidden="1">#REF!</definedName>
    <definedName name="XZS" localSheetId="15" hidden="1">#REF!</definedName>
    <definedName name="XZS" localSheetId="8" hidden="1">#REF!</definedName>
    <definedName name="XZS" localSheetId="10" hidden="1">#REF!</definedName>
    <definedName name="XZS" localSheetId="12" hidden="1">#REF!</definedName>
    <definedName name="XZS" localSheetId="6" hidden="1">#REF!</definedName>
    <definedName name="XZS" localSheetId="0" hidden="1">#REF!</definedName>
    <definedName name="XZS" localSheetId="14" hidden="1">#REF!</definedName>
    <definedName name="XZS" hidden="1">#REF!</definedName>
    <definedName name="ZAQ" localSheetId="7" hidden="1">{#N/A,#N/A,TRUE,"INGENIERIA";#N/A,#N/A,TRUE,"COMPRAS";#N/A,#N/A,TRUE,"DIRECCION";#N/A,#N/A,TRUE,"RESUMEN"}</definedName>
    <definedName name="ZAQ" localSheetId="1" hidden="1">{#N/A,#N/A,TRUE,"INGENIERIA";#N/A,#N/A,TRUE,"COMPRAS";#N/A,#N/A,TRUE,"DIRECCION";#N/A,#N/A,TRUE,"RESUMEN"}</definedName>
    <definedName name="ZAQ" localSheetId="15" hidden="1">{#N/A,#N/A,TRUE,"INGENIERIA";#N/A,#N/A,TRUE,"COMPRAS";#N/A,#N/A,TRUE,"DIRECCION";#N/A,#N/A,TRUE,"RESUMEN"}</definedName>
    <definedName name="ZAQ" localSheetId="8" hidden="1">{#N/A,#N/A,TRUE,"INGENIERIA";#N/A,#N/A,TRUE,"COMPRAS";#N/A,#N/A,TRUE,"DIRECCION";#N/A,#N/A,TRUE,"RESUMEN"}</definedName>
    <definedName name="ZAQ" localSheetId="0" hidden="1">{#N/A,#N/A,TRUE,"INGENIERIA";#N/A,#N/A,TRUE,"COMPRAS";#N/A,#N/A,TRUE,"DIRECCION";#N/A,#N/A,TRUE,"RESUMEN"}</definedName>
    <definedName name="ZAQ" localSheetId="14" hidden="1">{#N/A,#N/A,TRUE,"INGENIERIA";#N/A,#N/A,TRUE,"COMPRAS";#N/A,#N/A,TRUE,"DIRECCION";#N/A,#N/A,TRUE,"RESUMEN"}</definedName>
    <definedName name="ZAQ" hidden="1">{#N/A,#N/A,TRUE,"INGENIERIA";#N/A,#N/A,TRUE,"COMPRAS";#N/A,#N/A,TRUE,"DIRECCION";#N/A,#N/A,TRUE,"RESUMEN"}</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3" i="140" l="1"/>
  <c r="K82" i="147"/>
  <c r="M80" i="147"/>
  <c r="H75" i="147"/>
  <c r="K72" i="147"/>
  <c r="G72" i="147"/>
  <c r="K71" i="147"/>
  <c r="K70" i="147"/>
  <c r="G69" i="147"/>
  <c r="K68" i="147"/>
  <c r="G68" i="147"/>
  <c r="K67" i="147"/>
  <c r="G67" i="147"/>
  <c r="K66" i="147"/>
  <c r="G66" i="147"/>
  <c r="K65" i="147"/>
  <c r="N61" i="147"/>
  <c r="N60" i="147"/>
  <c r="N59" i="147"/>
  <c r="M59" i="147"/>
  <c r="E59" i="147" s="1"/>
  <c r="L59" i="147"/>
  <c r="D59" i="147" s="1"/>
  <c r="K59" i="147"/>
  <c r="G59" i="147" s="1"/>
  <c r="F59" i="147"/>
  <c r="N58" i="147"/>
  <c r="M58" i="147"/>
  <c r="E58" i="147" s="1"/>
  <c r="L58" i="147"/>
  <c r="D58" i="147" s="1"/>
  <c r="K58" i="147"/>
  <c r="G58" i="147" s="1"/>
  <c r="F58" i="147"/>
  <c r="N57" i="147"/>
  <c r="M57" i="147"/>
  <c r="E57" i="147" s="1"/>
  <c r="L57" i="147"/>
  <c r="D57" i="147" s="1"/>
  <c r="K57" i="147"/>
  <c r="G57" i="147"/>
  <c r="F57" i="147"/>
  <c r="N56" i="147"/>
  <c r="M56" i="147"/>
  <c r="E56" i="147" s="1"/>
  <c r="L56" i="147"/>
  <c r="D56" i="147" s="1"/>
  <c r="K56" i="147"/>
  <c r="G56" i="147" s="1"/>
  <c r="F56" i="147"/>
  <c r="N55" i="147"/>
  <c r="M55" i="147"/>
  <c r="E55" i="147" s="1"/>
  <c r="L55" i="147"/>
  <c r="D55" i="147" s="1"/>
  <c r="K55" i="147"/>
  <c r="G55" i="147" s="1"/>
  <c r="F55" i="147"/>
  <c r="N54" i="147"/>
  <c r="M54" i="147"/>
  <c r="E54" i="147" s="1"/>
  <c r="L54" i="147"/>
  <c r="D54" i="147" s="1"/>
  <c r="K54" i="147"/>
  <c r="G54" i="147" s="1"/>
  <c r="F54" i="147"/>
  <c r="N53" i="147"/>
  <c r="M53" i="147"/>
  <c r="E53" i="147" s="1"/>
  <c r="L53" i="147"/>
  <c r="D53" i="147" s="1"/>
  <c r="K53" i="147"/>
  <c r="G53" i="147"/>
  <c r="F53" i="147"/>
  <c r="H53" i="147" s="1"/>
  <c r="N52" i="147"/>
  <c r="M52" i="147"/>
  <c r="E52" i="147" s="1"/>
  <c r="L52" i="147"/>
  <c r="D52" i="147" s="1"/>
  <c r="K52" i="147"/>
  <c r="G52" i="147" s="1"/>
  <c r="F52" i="147"/>
  <c r="N51" i="147"/>
  <c r="M51" i="147"/>
  <c r="E51" i="147" s="1"/>
  <c r="L51" i="147"/>
  <c r="D51" i="147" s="1"/>
  <c r="K51" i="147"/>
  <c r="G51" i="147" s="1"/>
  <c r="F51" i="147"/>
  <c r="H51" i="147" s="1"/>
  <c r="O51" i="147" s="1"/>
  <c r="N50" i="147"/>
  <c r="O50" i="147" s="1"/>
  <c r="M50" i="147"/>
  <c r="L50" i="147"/>
  <c r="K50" i="147"/>
  <c r="G50" i="147" s="1"/>
  <c r="H50" i="147" s="1"/>
  <c r="F50" i="147"/>
  <c r="E50" i="147"/>
  <c r="D50" i="147"/>
  <c r="M49" i="147"/>
  <c r="E49" i="147" s="1"/>
  <c r="L49" i="147"/>
  <c r="D49" i="147" s="1"/>
  <c r="K49" i="147"/>
  <c r="G49" i="147" s="1"/>
  <c r="F49" i="147"/>
  <c r="N48" i="147"/>
  <c r="M48" i="147"/>
  <c r="L48" i="147"/>
  <c r="D48" i="147" s="1"/>
  <c r="K48" i="147"/>
  <c r="G48" i="147" s="1"/>
  <c r="H48" i="147" s="1"/>
  <c r="F48" i="147"/>
  <c r="E48" i="147"/>
  <c r="N47" i="147"/>
  <c r="M47" i="147"/>
  <c r="E47" i="147" s="1"/>
  <c r="L47" i="147"/>
  <c r="K47" i="147"/>
  <c r="G47" i="147"/>
  <c r="H47" i="147" s="1"/>
  <c r="F47" i="147"/>
  <c r="D47" i="147"/>
  <c r="N46" i="147"/>
  <c r="M46" i="147"/>
  <c r="E46" i="147" s="1"/>
  <c r="L46" i="147"/>
  <c r="D46" i="147" s="1"/>
  <c r="K46" i="147"/>
  <c r="G46" i="147" s="1"/>
  <c r="F46" i="147"/>
  <c r="N45" i="147"/>
  <c r="M45" i="147"/>
  <c r="L45" i="147"/>
  <c r="D45" i="147" s="1"/>
  <c r="K45" i="147"/>
  <c r="G45" i="147" s="1"/>
  <c r="F45" i="147"/>
  <c r="H45" i="147" s="1"/>
  <c r="E45" i="147"/>
  <c r="N44" i="147"/>
  <c r="M44" i="147"/>
  <c r="E44" i="147" s="1"/>
  <c r="L44" i="147"/>
  <c r="D44" i="147" s="1"/>
  <c r="K44" i="147"/>
  <c r="G44" i="147" s="1"/>
  <c r="F44" i="147"/>
  <c r="N43" i="147"/>
  <c r="M43" i="147"/>
  <c r="E43" i="147" s="1"/>
  <c r="L43" i="147"/>
  <c r="D43" i="147" s="1"/>
  <c r="K43" i="147"/>
  <c r="G43" i="147" s="1"/>
  <c r="H43" i="147" s="1"/>
  <c r="F43" i="147"/>
  <c r="N42" i="147"/>
  <c r="M42" i="147"/>
  <c r="E42" i="147" s="1"/>
  <c r="L42" i="147"/>
  <c r="D42" i="147" s="1"/>
  <c r="K42" i="147"/>
  <c r="G42" i="147" s="1"/>
  <c r="F42" i="147"/>
  <c r="N41" i="147"/>
  <c r="M41" i="147"/>
  <c r="L41" i="147"/>
  <c r="D41" i="147" s="1"/>
  <c r="K41" i="147"/>
  <c r="G41" i="147" s="1"/>
  <c r="F41" i="147"/>
  <c r="E41" i="147"/>
  <c r="N40" i="147"/>
  <c r="M40" i="147"/>
  <c r="E40" i="147" s="1"/>
  <c r="L40" i="147"/>
  <c r="D40" i="147" s="1"/>
  <c r="K40" i="147"/>
  <c r="G40" i="147" s="1"/>
  <c r="H40" i="147" s="1"/>
  <c r="F40" i="147"/>
  <c r="N39" i="147"/>
  <c r="M39" i="147"/>
  <c r="E39" i="147" s="1"/>
  <c r="L39" i="147"/>
  <c r="D39" i="147" s="1"/>
  <c r="K39" i="147"/>
  <c r="G39" i="147" s="1"/>
  <c r="F39" i="147"/>
  <c r="N38" i="147"/>
  <c r="M38" i="147"/>
  <c r="E38" i="147" s="1"/>
  <c r="L38" i="147"/>
  <c r="D38" i="147" s="1"/>
  <c r="K38" i="147"/>
  <c r="G38" i="147" s="1"/>
  <c r="F38" i="147"/>
  <c r="N37" i="147"/>
  <c r="M37" i="147"/>
  <c r="L37" i="147"/>
  <c r="D37" i="147" s="1"/>
  <c r="K37" i="147"/>
  <c r="G37" i="147" s="1"/>
  <c r="F37" i="147"/>
  <c r="E37" i="147"/>
  <c r="C37" i="147"/>
  <c r="C38" i="147" s="1"/>
  <c r="C39" i="147" s="1"/>
  <c r="C40" i="147" s="1"/>
  <c r="C41" i="147" s="1"/>
  <c r="C42" i="147" s="1"/>
  <c r="C43" i="147" s="1"/>
  <c r="C44" i="147" s="1"/>
  <c r="C45" i="147" s="1"/>
  <c r="C46" i="147" s="1"/>
  <c r="C47" i="147" s="1"/>
  <c r="C48" i="147" s="1"/>
  <c r="C49" i="147" s="1"/>
  <c r="C50" i="147" s="1"/>
  <c r="C51" i="147" s="1"/>
  <c r="C52" i="147" s="1"/>
  <c r="C53" i="147" s="1"/>
  <c r="C54" i="147" s="1"/>
  <c r="C55" i="147" s="1"/>
  <c r="C56" i="147" s="1"/>
  <c r="C57" i="147" s="1"/>
  <c r="C58" i="147" s="1"/>
  <c r="C59" i="147" s="1"/>
  <c r="N36" i="147"/>
  <c r="N35" i="147"/>
  <c r="M35" i="147"/>
  <c r="E35" i="147" s="1"/>
  <c r="L35" i="147"/>
  <c r="D35" i="147" s="1"/>
  <c r="K35" i="147"/>
  <c r="G35" i="147" s="1"/>
  <c r="H35" i="147" s="1"/>
  <c r="F35" i="147"/>
  <c r="M34" i="147"/>
  <c r="E34" i="147" s="1"/>
  <c r="L34" i="147"/>
  <c r="D34" i="147" s="1"/>
  <c r="K34" i="147"/>
  <c r="G34" i="147" s="1"/>
  <c r="F34" i="147"/>
  <c r="M33" i="147"/>
  <c r="E33" i="147" s="1"/>
  <c r="L33" i="147"/>
  <c r="D33" i="147" s="1"/>
  <c r="K33" i="147"/>
  <c r="G33" i="147" s="1"/>
  <c r="F33" i="147"/>
  <c r="M32" i="147"/>
  <c r="E32" i="147" s="1"/>
  <c r="L32" i="147"/>
  <c r="D32" i="147" s="1"/>
  <c r="K32" i="147"/>
  <c r="G32" i="147" s="1"/>
  <c r="F32" i="147"/>
  <c r="N31" i="147"/>
  <c r="M31" i="147"/>
  <c r="E31" i="147" s="1"/>
  <c r="L31" i="147"/>
  <c r="D31" i="147" s="1"/>
  <c r="K31" i="147"/>
  <c r="G31" i="147" s="1"/>
  <c r="F31" i="147"/>
  <c r="C31" i="147"/>
  <c r="C32" i="147" s="1"/>
  <c r="C33" i="147" s="1"/>
  <c r="C34" i="147" s="1"/>
  <c r="C35" i="147" s="1"/>
  <c r="N30" i="147"/>
  <c r="N29" i="147"/>
  <c r="O29" i="147" s="1"/>
  <c r="M29" i="147"/>
  <c r="L29" i="147"/>
  <c r="K29" i="147"/>
  <c r="N28" i="147"/>
  <c r="O28" i="147" s="1"/>
  <c r="M28" i="147"/>
  <c r="L28" i="147"/>
  <c r="K28" i="147"/>
  <c r="O27" i="147"/>
  <c r="N27" i="147"/>
  <c r="M27" i="147"/>
  <c r="L27" i="147"/>
  <c r="K27" i="147"/>
  <c r="N26" i="147"/>
  <c r="M26" i="147"/>
  <c r="E26" i="147" s="1"/>
  <c r="L26" i="147"/>
  <c r="D26" i="147" s="1"/>
  <c r="K26" i="147"/>
  <c r="G26" i="147" s="1"/>
  <c r="F26" i="147"/>
  <c r="N25" i="147"/>
  <c r="M25" i="147"/>
  <c r="E25" i="147" s="1"/>
  <c r="L25" i="147"/>
  <c r="K25" i="147"/>
  <c r="G25" i="147" s="1"/>
  <c r="F25" i="147"/>
  <c r="D25" i="147"/>
  <c r="N24" i="147"/>
  <c r="M24" i="147"/>
  <c r="E24" i="147" s="1"/>
  <c r="L24" i="147"/>
  <c r="D24" i="147" s="1"/>
  <c r="K24" i="147"/>
  <c r="G24" i="147" s="1"/>
  <c r="H24" i="147" s="1"/>
  <c r="F24" i="147"/>
  <c r="N23" i="147"/>
  <c r="M23" i="147"/>
  <c r="E23" i="147" s="1"/>
  <c r="L23" i="147"/>
  <c r="D23" i="147" s="1"/>
  <c r="K23" i="147"/>
  <c r="G23" i="147" s="1"/>
  <c r="F23" i="147"/>
  <c r="N22" i="147"/>
  <c r="M22" i="147"/>
  <c r="E22" i="147" s="1"/>
  <c r="L22" i="147"/>
  <c r="D22" i="147" s="1"/>
  <c r="K22" i="147"/>
  <c r="G22" i="147"/>
  <c r="F22" i="147"/>
  <c r="C22" i="147"/>
  <c r="C23" i="147" s="1"/>
  <c r="C24" i="147" s="1"/>
  <c r="C25" i="147" s="1"/>
  <c r="C26" i="147" s="1"/>
  <c r="N21" i="147"/>
  <c r="N20" i="147"/>
  <c r="M20" i="147"/>
  <c r="E20" i="147" s="1"/>
  <c r="L20" i="147"/>
  <c r="D20" i="147" s="1"/>
  <c r="K20" i="147"/>
  <c r="G20" i="147" s="1"/>
  <c r="F20" i="147"/>
  <c r="M19" i="147"/>
  <c r="E19" i="147" s="1"/>
  <c r="L19" i="147"/>
  <c r="D19" i="147" s="1"/>
  <c r="K19" i="147"/>
  <c r="G19" i="147" s="1"/>
  <c r="F19" i="147"/>
  <c r="C19" i="147"/>
  <c r="C20" i="147" s="1"/>
  <c r="N18" i="147"/>
  <c r="M18" i="147"/>
  <c r="E18" i="147" s="1"/>
  <c r="L18" i="147"/>
  <c r="D18" i="147" s="1"/>
  <c r="K18" i="147"/>
  <c r="G18" i="147" s="1"/>
  <c r="F18" i="147"/>
  <c r="C18" i="147"/>
  <c r="N17" i="147"/>
  <c r="D10" i="147"/>
  <c r="H33" i="147" l="1"/>
  <c r="H55" i="147"/>
  <c r="H18" i="147"/>
  <c r="O18" i="147" s="1"/>
  <c r="H23" i="147"/>
  <c r="H34" i="147"/>
  <c r="H41" i="147"/>
  <c r="H44" i="147"/>
  <c r="O44" i="147" s="1"/>
  <c r="H56" i="147"/>
  <c r="H59" i="147"/>
  <c r="H20" i="147"/>
  <c r="O24" i="147"/>
  <c r="H54" i="147"/>
  <c r="O53" i="147"/>
  <c r="O45" i="147"/>
  <c r="H25" i="147"/>
  <c r="H39" i="147"/>
  <c r="H32" i="147"/>
  <c r="H57" i="147"/>
  <c r="H58" i="147"/>
  <c r="H52" i="147"/>
  <c r="O52" i="147" s="1"/>
  <c r="H49" i="147"/>
  <c r="H46" i="147"/>
  <c r="O46" i="147" s="1"/>
  <c r="H42" i="147"/>
  <c r="O42" i="147" s="1"/>
  <c r="O43" i="147"/>
  <c r="O40" i="147"/>
  <c r="O39" i="147"/>
  <c r="H38" i="147"/>
  <c r="O38" i="147" s="1"/>
  <c r="H37" i="147"/>
  <c r="O37" i="147" s="1"/>
  <c r="H31" i="147"/>
  <c r="O31" i="147" s="1"/>
  <c r="O23" i="147"/>
  <c r="H22" i="147"/>
  <c r="O22" i="147" s="1"/>
  <c r="H19" i="147"/>
  <c r="H17" i="147" s="1"/>
  <c r="O20" i="147"/>
  <c r="H26" i="147"/>
  <c r="O59" i="147"/>
  <c r="O35" i="147"/>
  <c r="O48" i="147"/>
  <c r="O47" i="147"/>
  <c r="K33" i="126"/>
  <c r="O41" i="147" l="1"/>
  <c r="H21" i="147"/>
  <c r="O21" i="147" s="1"/>
  <c r="O25" i="147"/>
  <c r="H61" i="147"/>
  <c r="I25" i="147" s="1"/>
  <c r="O26" i="147"/>
  <c r="H36" i="147"/>
  <c r="O36" i="147" s="1"/>
  <c r="H30" i="147"/>
  <c r="O30" i="147" s="1"/>
  <c r="O17" i="147"/>
  <c r="F56" i="145"/>
  <c r="J49" i="145"/>
  <c r="G49" i="145" s="1"/>
  <c r="K49" i="145"/>
  <c r="D49" i="145" s="1"/>
  <c r="L49" i="145"/>
  <c r="E49" i="145" s="1"/>
  <c r="J49" i="143"/>
  <c r="G49" i="143"/>
  <c r="K49" i="143"/>
  <c r="D49" i="143" s="1"/>
  <c r="L49" i="143"/>
  <c r="E49" i="143"/>
  <c r="J49" i="142"/>
  <c r="G49" i="142" s="1"/>
  <c r="H49" i="142" s="1"/>
  <c r="K49" i="142"/>
  <c r="D49" i="142" s="1"/>
  <c r="L49" i="142"/>
  <c r="E49" i="142" s="1"/>
  <c r="J49" i="141"/>
  <c r="G49" i="141"/>
  <c r="K49" i="141"/>
  <c r="D49" i="141" s="1"/>
  <c r="L49" i="141"/>
  <c r="E49" i="141"/>
  <c r="F50" i="143"/>
  <c r="F56" i="143" s="1"/>
  <c r="F58" i="142"/>
  <c r="J54" i="145"/>
  <c r="K54" i="145"/>
  <c r="D54" i="145" s="1"/>
  <c r="L54" i="145"/>
  <c r="E54" i="145" s="1"/>
  <c r="J55" i="145"/>
  <c r="K55" i="145"/>
  <c r="D55" i="145" s="1"/>
  <c r="L55" i="145"/>
  <c r="J56" i="145"/>
  <c r="G56" i="145" s="1"/>
  <c r="K56" i="145"/>
  <c r="D56" i="145" s="1"/>
  <c r="L56" i="145"/>
  <c r="E56" i="145" s="1"/>
  <c r="J57" i="145"/>
  <c r="G57" i="145" s="1"/>
  <c r="K57" i="145"/>
  <c r="D57" i="145" s="1"/>
  <c r="L57" i="145"/>
  <c r="E57" i="145" s="1"/>
  <c r="J58" i="145"/>
  <c r="G58" i="145" s="1"/>
  <c r="K58" i="145"/>
  <c r="D58" i="145" s="1"/>
  <c r="L58" i="145"/>
  <c r="E58" i="145" s="1"/>
  <c r="G54" i="145"/>
  <c r="E55" i="145"/>
  <c r="G55" i="145"/>
  <c r="J54" i="142"/>
  <c r="G54" i="142" s="1"/>
  <c r="H54" i="142" s="1"/>
  <c r="K54" i="142"/>
  <c r="D54" i="142" s="1"/>
  <c r="L54" i="142"/>
  <c r="E54" i="142" s="1"/>
  <c r="J55" i="142"/>
  <c r="G55" i="142" s="1"/>
  <c r="H55" i="142" s="1"/>
  <c r="K55" i="142"/>
  <c r="D55" i="142" s="1"/>
  <c r="L55" i="142"/>
  <c r="E55" i="142" s="1"/>
  <c r="J56" i="142"/>
  <c r="K56" i="142"/>
  <c r="D56" i="142" s="1"/>
  <c r="L56" i="142"/>
  <c r="J57" i="142"/>
  <c r="G57" i="142" s="1"/>
  <c r="H57" i="142" s="1"/>
  <c r="K57" i="142"/>
  <c r="L57" i="142"/>
  <c r="E57" i="142" s="1"/>
  <c r="J58" i="142"/>
  <c r="G58" i="142" s="1"/>
  <c r="K58" i="142"/>
  <c r="L58" i="142"/>
  <c r="E56" i="142"/>
  <c r="G56" i="142"/>
  <c r="H56" i="142" s="1"/>
  <c r="D57" i="142"/>
  <c r="D58" i="142"/>
  <c r="E58" i="142"/>
  <c r="J54" i="141"/>
  <c r="G54" i="141" s="1"/>
  <c r="H54" i="141" s="1"/>
  <c r="K54" i="141"/>
  <c r="D54" i="141" s="1"/>
  <c r="L54" i="141"/>
  <c r="E54" i="141" s="1"/>
  <c r="J55" i="141"/>
  <c r="G55" i="141" s="1"/>
  <c r="H55" i="141" s="1"/>
  <c r="K55" i="141"/>
  <c r="D55" i="141" s="1"/>
  <c r="L55" i="141"/>
  <c r="E55" i="141" s="1"/>
  <c r="J56" i="141"/>
  <c r="G56" i="141" s="1"/>
  <c r="H56" i="141" s="1"/>
  <c r="K56" i="141"/>
  <c r="D56" i="141" s="1"/>
  <c r="L56" i="141"/>
  <c r="J57" i="141"/>
  <c r="G57" i="141" s="1"/>
  <c r="H57" i="141" s="1"/>
  <c r="K57" i="141"/>
  <c r="L57" i="141"/>
  <c r="E57" i="141" s="1"/>
  <c r="J58" i="141"/>
  <c r="G58" i="141" s="1"/>
  <c r="H58" i="141" s="1"/>
  <c r="K58" i="141"/>
  <c r="D58" i="141" s="1"/>
  <c r="L58" i="141"/>
  <c r="E58" i="141" s="1"/>
  <c r="E56" i="141"/>
  <c r="D57" i="141"/>
  <c r="F58" i="143"/>
  <c r="F58" i="145" s="1"/>
  <c r="F54" i="143"/>
  <c r="F55" i="143" s="1"/>
  <c r="F55" i="145" s="1"/>
  <c r="J58" i="143"/>
  <c r="G58" i="143" s="1"/>
  <c r="K58" i="143"/>
  <c r="D58" i="143" s="1"/>
  <c r="L58" i="143"/>
  <c r="E58" i="143" s="1"/>
  <c r="J57" i="143"/>
  <c r="G57" i="143" s="1"/>
  <c r="K57" i="143"/>
  <c r="D57" i="143" s="1"/>
  <c r="L57" i="143"/>
  <c r="E57" i="143" s="1"/>
  <c r="J56" i="143"/>
  <c r="G56" i="143" s="1"/>
  <c r="K56" i="143"/>
  <c r="D56" i="143" s="1"/>
  <c r="L56" i="143"/>
  <c r="E56" i="143" s="1"/>
  <c r="J55" i="143"/>
  <c r="G55" i="143" s="1"/>
  <c r="K55" i="143"/>
  <c r="D55" i="143" s="1"/>
  <c r="L55" i="143"/>
  <c r="E55" i="143" s="1"/>
  <c r="J54" i="143"/>
  <c r="G54" i="143" s="1"/>
  <c r="K54" i="143"/>
  <c r="D54" i="143" s="1"/>
  <c r="L54" i="143"/>
  <c r="E54" i="143" s="1"/>
  <c r="F53" i="142"/>
  <c r="F52" i="142"/>
  <c r="F46" i="142" s="1"/>
  <c r="F47" i="142" s="1"/>
  <c r="F51" i="142"/>
  <c r="F51" i="145" s="1"/>
  <c r="F50" i="142"/>
  <c r="M61" i="145"/>
  <c r="J50" i="141"/>
  <c r="G50" i="141" s="1"/>
  <c r="H50" i="141" s="1"/>
  <c r="K50" i="141"/>
  <c r="D50" i="141" s="1"/>
  <c r="L50" i="141"/>
  <c r="E50" i="141" s="1"/>
  <c r="J51" i="141"/>
  <c r="G51" i="141" s="1"/>
  <c r="H51" i="141" s="1"/>
  <c r="K51" i="141"/>
  <c r="D51" i="141" s="1"/>
  <c r="L51" i="141"/>
  <c r="E51" i="141" s="1"/>
  <c r="J52" i="141"/>
  <c r="G52" i="141" s="1"/>
  <c r="H52" i="141" s="1"/>
  <c r="K52" i="141"/>
  <c r="D52" i="141" s="1"/>
  <c r="L52" i="141"/>
  <c r="E52" i="141" s="1"/>
  <c r="J53" i="141"/>
  <c r="G53" i="141" s="1"/>
  <c r="H53" i="141" s="1"/>
  <c r="K53" i="141"/>
  <c r="D53" i="141" s="1"/>
  <c r="L53" i="141"/>
  <c r="E53" i="141" s="1"/>
  <c r="J50" i="142"/>
  <c r="G50" i="142" s="1"/>
  <c r="K50" i="142"/>
  <c r="D50" i="142" s="1"/>
  <c r="L50" i="142"/>
  <c r="E50" i="142" s="1"/>
  <c r="J51" i="142"/>
  <c r="G51" i="142" s="1"/>
  <c r="K51" i="142"/>
  <c r="D51" i="142" s="1"/>
  <c r="L51" i="142"/>
  <c r="E51" i="142" s="1"/>
  <c r="J52" i="142"/>
  <c r="G52" i="142" s="1"/>
  <c r="K52" i="142"/>
  <c r="D52" i="142" s="1"/>
  <c r="L52" i="142"/>
  <c r="E52" i="142" s="1"/>
  <c r="J53" i="142"/>
  <c r="G53" i="142" s="1"/>
  <c r="K53" i="142"/>
  <c r="D53" i="142" s="1"/>
  <c r="L53" i="142"/>
  <c r="E53" i="142" s="1"/>
  <c r="J50" i="145"/>
  <c r="G50" i="145" s="1"/>
  <c r="K50" i="145"/>
  <c r="D50" i="145" s="1"/>
  <c r="L50" i="145"/>
  <c r="E50" i="145" s="1"/>
  <c r="J51" i="145"/>
  <c r="G51" i="145" s="1"/>
  <c r="K51" i="145"/>
  <c r="D51" i="145" s="1"/>
  <c r="L51" i="145"/>
  <c r="E51" i="145" s="1"/>
  <c r="J52" i="145"/>
  <c r="G52" i="145" s="1"/>
  <c r="K52" i="145"/>
  <c r="D52" i="145" s="1"/>
  <c r="L52" i="145"/>
  <c r="E52" i="145" s="1"/>
  <c r="J53" i="145"/>
  <c r="G53" i="145" s="1"/>
  <c r="K53" i="145"/>
  <c r="D53" i="145" s="1"/>
  <c r="L53" i="145"/>
  <c r="E53" i="145" s="1"/>
  <c r="J50" i="143"/>
  <c r="G50" i="143" s="1"/>
  <c r="H50" i="143" s="1"/>
  <c r="K50" i="143"/>
  <c r="D50" i="143" s="1"/>
  <c r="L50" i="143"/>
  <c r="E50" i="143" s="1"/>
  <c r="J51" i="143"/>
  <c r="G51" i="143" s="1"/>
  <c r="H51" i="143" s="1"/>
  <c r="K51" i="143"/>
  <c r="D51" i="143" s="1"/>
  <c r="L51" i="143"/>
  <c r="E51" i="143" s="1"/>
  <c r="J52" i="143"/>
  <c r="G52" i="143" s="1"/>
  <c r="K52" i="143"/>
  <c r="D52" i="143" s="1"/>
  <c r="L52" i="143"/>
  <c r="E52" i="143" s="1"/>
  <c r="J53" i="143"/>
  <c r="G53" i="143" s="1"/>
  <c r="K53" i="143"/>
  <c r="D53" i="143" s="1"/>
  <c r="L53" i="143"/>
  <c r="E53" i="143" s="1"/>
  <c r="F43" i="142"/>
  <c r="F44" i="142" s="1"/>
  <c r="F44" i="145" s="1"/>
  <c r="F41" i="143"/>
  <c r="J48" i="145"/>
  <c r="G48" i="145" s="1"/>
  <c r="K48" i="145"/>
  <c r="D48" i="145" s="1"/>
  <c r="L48" i="145"/>
  <c r="E48" i="145" s="1"/>
  <c r="L48" i="143"/>
  <c r="E48" i="143" s="1"/>
  <c r="K48" i="143"/>
  <c r="D48" i="143" s="1"/>
  <c r="J48" i="143"/>
  <c r="G48" i="143" s="1"/>
  <c r="H48" i="143" s="1"/>
  <c r="L48" i="142"/>
  <c r="E48" i="142" s="1"/>
  <c r="K48" i="142"/>
  <c r="D48" i="142" s="1"/>
  <c r="J48" i="142"/>
  <c r="G48" i="142" s="1"/>
  <c r="H48" i="142" s="1"/>
  <c r="L47" i="141"/>
  <c r="E47" i="141" s="1"/>
  <c r="K47" i="141"/>
  <c r="D47" i="141" s="1"/>
  <c r="J47" i="141"/>
  <c r="G47" i="141" s="1"/>
  <c r="F48" i="141"/>
  <c r="F48" i="145" s="1"/>
  <c r="F33" i="141"/>
  <c r="F34" i="141"/>
  <c r="F42" i="141"/>
  <c r="F42" i="145" s="1"/>
  <c r="F37" i="141"/>
  <c r="F43" i="141"/>
  <c r="F44" i="141" s="1"/>
  <c r="L80" i="145"/>
  <c r="I55" i="147" l="1"/>
  <c r="I48" i="147"/>
  <c r="I53" i="147"/>
  <c r="I45" i="147"/>
  <c r="I33" i="147"/>
  <c r="I34" i="147"/>
  <c r="I24" i="147"/>
  <c r="J24" i="147" s="1"/>
  <c r="J25" i="147" s="1"/>
  <c r="J26" i="147" s="1"/>
  <c r="J33" i="147" s="1"/>
  <c r="I51" i="147"/>
  <c r="I47" i="147"/>
  <c r="I50" i="147"/>
  <c r="I32" i="147"/>
  <c r="I26" i="147"/>
  <c r="I41" i="147"/>
  <c r="H60" i="147"/>
  <c r="O60" i="147" s="1"/>
  <c r="F43" i="145"/>
  <c r="F54" i="145"/>
  <c r="F50" i="145"/>
  <c r="H58" i="143"/>
  <c r="H58" i="142"/>
  <c r="M58" i="145" s="1"/>
  <c r="H50" i="145"/>
  <c r="H58" i="145"/>
  <c r="H56" i="145"/>
  <c r="H54" i="145"/>
  <c r="H51" i="145"/>
  <c r="H51" i="142"/>
  <c r="H53" i="142"/>
  <c r="H56" i="143"/>
  <c r="M56" i="145" s="1"/>
  <c r="H54" i="143"/>
  <c r="M54" i="145" s="1"/>
  <c r="M51" i="145"/>
  <c r="H52" i="142"/>
  <c r="H50" i="142"/>
  <c r="M50" i="145" s="1"/>
  <c r="D80" i="127"/>
  <c r="H80" i="127"/>
  <c r="K80" i="127"/>
  <c r="N80" i="127" s="1"/>
  <c r="D81" i="127"/>
  <c r="H81" i="127"/>
  <c r="K81" i="127"/>
  <c r="N81" i="127" s="1"/>
  <c r="J19" i="145"/>
  <c r="G19" i="145" s="1"/>
  <c r="K19" i="145"/>
  <c r="D19" i="145" s="1"/>
  <c r="L19" i="145"/>
  <c r="E19" i="145" s="1"/>
  <c r="F19" i="145"/>
  <c r="F31" i="143"/>
  <c r="F31" i="142"/>
  <c r="F31" i="141"/>
  <c r="F35" i="141"/>
  <c r="F32" i="143"/>
  <c r="J34" i="145"/>
  <c r="G34" i="145" s="1"/>
  <c r="K34" i="145"/>
  <c r="D34" i="145" s="1"/>
  <c r="L34" i="145"/>
  <c r="E34" i="145" s="1"/>
  <c r="F32" i="142"/>
  <c r="F35" i="142"/>
  <c r="F35" i="143"/>
  <c r="J34" i="143"/>
  <c r="G34" i="143" s="1"/>
  <c r="K34" i="143"/>
  <c r="D34" i="143" s="1"/>
  <c r="L34" i="143"/>
  <c r="E34" i="143" s="1"/>
  <c r="F34" i="143"/>
  <c r="F34" i="142"/>
  <c r="J34" i="142"/>
  <c r="G34" i="142" s="1"/>
  <c r="K34" i="142"/>
  <c r="D34" i="142" s="1"/>
  <c r="L34" i="142"/>
  <c r="E34" i="142" s="1"/>
  <c r="F33" i="145"/>
  <c r="F32" i="141"/>
  <c r="J34" i="141"/>
  <c r="G34" i="141" s="1"/>
  <c r="K34" i="141"/>
  <c r="D34" i="141" s="1"/>
  <c r="L34" i="141"/>
  <c r="E34" i="141" s="1"/>
  <c r="K18" i="126"/>
  <c r="K26" i="126"/>
  <c r="J32" i="145"/>
  <c r="G32" i="145" s="1"/>
  <c r="K32" i="145"/>
  <c r="D32" i="145" s="1"/>
  <c r="L32" i="145"/>
  <c r="E32" i="145" s="1"/>
  <c r="J33" i="145"/>
  <c r="K33" i="145"/>
  <c r="D33" i="145" s="1"/>
  <c r="L33" i="145"/>
  <c r="E33" i="145" s="1"/>
  <c r="J32" i="143"/>
  <c r="G32" i="143" s="1"/>
  <c r="K32" i="143"/>
  <c r="D32" i="143" s="1"/>
  <c r="L32" i="143"/>
  <c r="E32" i="143" s="1"/>
  <c r="J33" i="143"/>
  <c r="G33" i="143" s="1"/>
  <c r="H33" i="143" s="1"/>
  <c r="K33" i="143"/>
  <c r="D33" i="143" s="1"/>
  <c r="L33" i="143"/>
  <c r="E33" i="143" s="1"/>
  <c r="G33" i="145"/>
  <c r="J32" i="142"/>
  <c r="G32" i="142" s="1"/>
  <c r="K32" i="142"/>
  <c r="D32" i="142" s="1"/>
  <c r="L32" i="142"/>
  <c r="E32" i="142" s="1"/>
  <c r="J33" i="142"/>
  <c r="G33" i="142" s="1"/>
  <c r="H33" i="142" s="1"/>
  <c r="K33" i="142"/>
  <c r="D33" i="142" s="1"/>
  <c r="L33" i="142"/>
  <c r="E33" i="142" s="1"/>
  <c r="J32" i="141"/>
  <c r="K32" i="141"/>
  <c r="L32" i="141"/>
  <c r="J33" i="141"/>
  <c r="K33" i="141"/>
  <c r="L33" i="141"/>
  <c r="J34" i="147" l="1"/>
  <c r="J41" i="147" s="1"/>
  <c r="J45" i="147" s="1"/>
  <c r="J47" i="147" s="1"/>
  <c r="J48" i="147" s="1"/>
  <c r="J50" i="147" s="1"/>
  <c r="J51" i="147" s="1"/>
  <c r="J53" i="147" s="1"/>
  <c r="J55" i="147" s="1"/>
  <c r="I61" i="147"/>
  <c r="H65" i="147"/>
  <c r="N51" i="145"/>
  <c r="H55" i="143"/>
  <c r="M55" i="145" s="1"/>
  <c r="H55" i="145"/>
  <c r="N50" i="145"/>
  <c r="H34" i="142"/>
  <c r="H34" i="143"/>
  <c r="F34" i="145"/>
  <c r="H34" i="145" s="1"/>
  <c r="H19" i="145"/>
  <c r="H32" i="143"/>
  <c r="F35" i="145"/>
  <c r="F32" i="145"/>
  <c r="H32" i="145" s="1"/>
  <c r="H34" i="141"/>
  <c r="H33" i="145"/>
  <c r="H32" i="142"/>
  <c r="D33" i="141"/>
  <c r="E33" i="141"/>
  <c r="G33" i="141"/>
  <c r="H33" i="141" s="1"/>
  <c r="D32" i="141"/>
  <c r="E32" i="141"/>
  <c r="G32" i="141"/>
  <c r="H32" i="141" s="1"/>
  <c r="F26" i="141"/>
  <c r="F26" i="143"/>
  <c r="F25" i="143"/>
  <c r="F25" i="142"/>
  <c r="F25" i="141"/>
  <c r="F23" i="141"/>
  <c r="F23" i="142"/>
  <c r="F23" i="143"/>
  <c r="F24" i="143"/>
  <c r="F24" i="142"/>
  <c r="F24" i="141"/>
  <c r="F39" i="143"/>
  <c r="F40" i="143" s="1"/>
  <c r="F37" i="143"/>
  <c r="F38" i="142"/>
  <c r="F59" i="142" s="1"/>
  <c r="F37" i="142"/>
  <c r="L19" i="143"/>
  <c r="E19" i="143" s="1"/>
  <c r="K19" i="143"/>
  <c r="D19" i="143" s="1"/>
  <c r="J19" i="143"/>
  <c r="G19" i="143" s="1"/>
  <c r="H19" i="143" s="1"/>
  <c r="L19" i="142"/>
  <c r="E19" i="142" s="1"/>
  <c r="K19" i="142"/>
  <c r="D19" i="142" s="1"/>
  <c r="J19" i="142"/>
  <c r="G19" i="142" s="1"/>
  <c r="H19" i="142" s="1"/>
  <c r="J20" i="142"/>
  <c r="G20" i="142" s="1"/>
  <c r="K20" i="142"/>
  <c r="D20" i="142" s="1"/>
  <c r="L20" i="142"/>
  <c r="E20" i="142" s="1"/>
  <c r="K19" i="141"/>
  <c r="D19" i="141" s="1"/>
  <c r="L19" i="141"/>
  <c r="E19" i="141" s="1"/>
  <c r="J19" i="141"/>
  <c r="G19" i="141" s="1"/>
  <c r="H19" i="141" s="1"/>
  <c r="H67" i="147" l="1"/>
  <c r="H68" i="147"/>
  <c r="H72" i="147"/>
  <c r="H66" i="147"/>
  <c r="F41" i="142"/>
  <c r="F45" i="142" s="1"/>
  <c r="F26" i="145"/>
  <c r="P29" i="141"/>
  <c r="P35" i="141"/>
  <c r="P23" i="141"/>
  <c r="P23" i="142"/>
  <c r="P23" i="143"/>
  <c r="L13" i="38"/>
  <c r="K14" i="38"/>
  <c r="H70" i="147" l="1"/>
  <c r="H71" i="147" s="1"/>
  <c r="F47" i="141"/>
  <c r="F46" i="141"/>
  <c r="F39" i="141"/>
  <c r="F40" i="141" s="1"/>
  <c r="F49" i="141"/>
  <c r="F52" i="143"/>
  <c r="F57" i="143"/>
  <c r="F57" i="145" s="1"/>
  <c r="F53" i="143"/>
  <c r="F53" i="145" s="1"/>
  <c r="H52" i="143"/>
  <c r="M52" i="145" s="1"/>
  <c r="F38" i="141"/>
  <c r="F41" i="141" s="1"/>
  <c r="F41" i="145" s="1"/>
  <c r="F22" i="141"/>
  <c r="F39" i="142"/>
  <c r="F40" i="142" s="1"/>
  <c r="F18" i="141"/>
  <c r="F20" i="141"/>
  <c r="F46" i="143" l="1"/>
  <c r="F46" i="145" s="1"/>
  <c r="F59" i="143"/>
  <c r="F52" i="145"/>
  <c r="H52" i="145" s="1"/>
  <c r="N52" i="145" s="1"/>
  <c r="H49" i="141"/>
  <c r="F49" i="145"/>
  <c r="H49" i="145" s="1"/>
  <c r="H57" i="145"/>
  <c r="H57" i="143"/>
  <c r="M57" i="145" s="1"/>
  <c r="H47" i="141"/>
  <c r="H53" i="145"/>
  <c r="H53" i="143"/>
  <c r="M53" i="145" s="1"/>
  <c r="F45" i="141"/>
  <c r="F45" i="145" s="1"/>
  <c r="F59" i="141"/>
  <c r="F59" i="145" s="1"/>
  <c r="P35" i="143"/>
  <c r="P29" i="143"/>
  <c r="P35" i="142"/>
  <c r="P29" i="142"/>
  <c r="J82" i="145"/>
  <c r="F47" i="143" l="1"/>
  <c r="F47" i="145" s="1"/>
  <c r="H48" i="145"/>
  <c r="N53" i="145"/>
  <c r="F22" i="143"/>
  <c r="F20" i="142"/>
  <c r="H20" i="142" s="1"/>
  <c r="F22" i="142"/>
  <c r="F18" i="143"/>
  <c r="F20" i="143"/>
  <c r="F18" i="142"/>
  <c r="J38" i="145"/>
  <c r="J39" i="145"/>
  <c r="J40" i="145"/>
  <c r="J41" i="145"/>
  <c r="J42" i="145"/>
  <c r="J43" i="145"/>
  <c r="J44" i="145"/>
  <c r="J45" i="145"/>
  <c r="J46" i="145"/>
  <c r="J47" i="145"/>
  <c r="J59" i="145"/>
  <c r="K44" i="145"/>
  <c r="K45" i="145"/>
  <c r="F24" i="145"/>
  <c r="F25" i="145"/>
  <c r="L24" i="145"/>
  <c r="E24" i="145" s="1"/>
  <c r="J24" i="145"/>
  <c r="G24" i="145" s="1"/>
  <c r="K24" i="145"/>
  <c r="D24" i="145" s="1"/>
  <c r="H24" i="145" l="1"/>
  <c r="J33" i="126"/>
  <c r="J34" i="126"/>
  <c r="J35" i="126"/>
  <c r="J36" i="126"/>
  <c r="C33" i="126"/>
  <c r="C34" i="126"/>
  <c r="C35" i="126"/>
  <c r="C36" i="126"/>
  <c r="J32" i="126"/>
  <c r="C32" i="126"/>
  <c r="K108" i="127"/>
  <c r="K109" i="127"/>
  <c r="D47" i="123"/>
  <c r="E42" i="123"/>
  <c r="E43" i="123"/>
  <c r="E44" i="123"/>
  <c r="E45" i="123"/>
  <c r="E41" i="123"/>
  <c r="E38" i="123"/>
  <c r="E39" i="123"/>
  <c r="E37" i="123"/>
  <c r="E33" i="123"/>
  <c r="E34" i="123"/>
  <c r="E35" i="123"/>
  <c r="E32" i="123"/>
  <c r="E17" i="123"/>
  <c r="E18" i="123"/>
  <c r="E19" i="123"/>
  <c r="E20" i="123"/>
  <c r="E21" i="123"/>
  <c r="E22" i="123"/>
  <c r="E23" i="123"/>
  <c r="E24" i="123"/>
  <c r="E25" i="123"/>
  <c r="E26" i="123"/>
  <c r="E27" i="123"/>
  <c r="E28" i="123"/>
  <c r="E29" i="123"/>
  <c r="E30" i="123"/>
  <c r="E16" i="123"/>
  <c r="E8" i="123"/>
  <c r="E9" i="123"/>
  <c r="E10" i="123"/>
  <c r="E11" i="123"/>
  <c r="E12" i="123"/>
  <c r="E13" i="123"/>
  <c r="E14" i="123"/>
  <c r="E7" i="123"/>
  <c r="F37" i="145" l="1"/>
  <c r="E19" i="146"/>
  <c r="E20" i="146" s="1"/>
  <c r="J18" i="146"/>
  <c r="F18" i="146"/>
  <c r="G18" i="146" s="1"/>
  <c r="J17" i="146"/>
  <c r="F17" i="146"/>
  <c r="G17" i="146" s="1"/>
  <c r="J16" i="146"/>
  <c r="F16" i="146"/>
  <c r="G16" i="146" s="1"/>
  <c r="J15" i="146"/>
  <c r="F15" i="146"/>
  <c r="G15" i="146" s="1"/>
  <c r="J14" i="146"/>
  <c r="F14" i="146"/>
  <c r="G14" i="146" s="1"/>
  <c r="J13" i="146"/>
  <c r="F13" i="146"/>
  <c r="G13" i="146" s="1"/>
  <c r="J12" i="146"/>
  <c r="F12" i="146"/>
  <c r="G12" i="146" s="1"/>
  <c r="J11" i="146"/>
  <c r="F11" i="146"/>
  <c r="G11" i="146" s="1"/>
  <c r="J10" i="146"/>
  <c r="F10" i="146"/>
  <c r="G10" i="146" s="1"/>
  <c r="J9" i="146"/>
  <c r="K9" i="146" s="1"/>
  <c r="K10" i="146" l="1"/>
  <c r="K12" i="146" s="1"/>
  <c r="K13" i="146" s="1"/>
  <c r="K14" i="146" s="1"/>
  <c r="K15" i="146" s="1"/>
  <c r="K16" i="146" s="1"/>
  <c r="K17" i="146" s="1"/>
  <c r="K18" i="146" s="1"/>
  <c r="F20" i="146"/>
  <c r="G20" i="146" s="1"/>
  <c r="E21" i="146"/>
  <c r="J20" i="146"/>
  <c r="F19" i="146"/>
  <c r="G19" i="146" s="1"/>
  <c r="J19" i="146"/>
  <c r="K11" i="146" l="1"/>
  <c r="E22" i="146"/>
  <c r="J21" i="146"/>
  <c r="F21" i="146"/>
  <c r="G21" i="146" s="1"/>
  <c r="K19" i="146"/>
  <c r="K20" i="146" s="1"/>
  <c r="K21" i="146" l="1"/>
  <c r="E23" i="146"/>
  <c r="J22" i="146"/>
  <c r="F22" i="146"/>
  <c r="G22" i="146" s="1"/>
  <c r="K22" i="146" l="1"/>
  <c r="J23" i="146"/>
  <c r="F23" i="146"/>
  <c r="G23" i="146" s="1"/>
  <c r="E24" i="146"/>
  <c r="K23" i="146" l="1"/>
  <c r="E25" i="146"/>
  <c r="J24" i="146"/>
  <c r="F24" i="146"/>
  <c r="G24" i="146" s="1"/>
  <c r="K24" i="146" l="1"/>
  <c r="F25" i="146"/>
  <c r="G25" i="146" s="1"/>
  <c r="E26" i="146"/>
  <c r="J25" i="146"/>
  <c r="K25" i="146" l="1"/>
  <c r="J26" i="146"/>
  <c r="F26" i="146"/>
  <c r="G26" i="146" s="1"/>
  <c r="E27" i="146"/>
  <c r="K26" i="146" l="1"/>
  <c r="E28" i="146"/>
  <c r="J27" i="146"/>
  <c r="F27" i="146"/>
  <c r="G27" i="146" s="1"/>
  <c r="K27" i="146" l="1"/>
  <c r="F28" i="146"/>
  <c r="G28" i="146" s="1"/>
  <c r="E29" i="146"/>
  <c r="J28" i="146"/>
  <c r="K28" i="146" l="1"/>
  <c r="E30" i="146"/>
  <c r="J29" i="146"/>
  <c r="F29" i="146"/>
  <c r="G29" i="146" s="1"/>
  <c r="K29" i="146" l="1"/>
  <c r="E31" i="146"/>
  <c r="J30" i="146"/>
  <c r="F30" i="146"/>
  <c r="G30" i="146" s="1"/>
  <c r="K30" i="146" l="1"/>
  <c r="J31" i="146"/>
  <c r="F31" i="146"/>
  <c r="G31" i="146" s="1"/>
  <c r="E32" i="146"/>
  <c r="K31" i="146" l="1"/>
  <c r="E33" i="146"/>
  <c r="J32" i="146"/>
  <c r="F32" i="146"/>
  <c r="G32" i="146" s="1"/>
  <c r="K32" i="146" l="1"/>
  <c r="F33" i="146"/>
  <c r="G33" i="146" s="1"/>
  <c r="E34" i="146"/>
  <c r="J33" i="146"/>
  <c r="K33" i="146" l="1"/>
  <c r="J34" i="146"/>
  <c r="K34" i="146" s="1"/>
  <c r="F34" i="146"/>
  <c r="G34" i="146" s="1"/>
  <c r="E35" i="146"/>
  <c r="E36" i="146" l="1"/>
  <c r="J35" i="146"/>
  <c r="K35" i="146" s="1"/>
  <c r="F35" i="146"/>
  <c r="G35" i="146" s="1"/>
  <c r="F36" i="146" l="1"/>
  <c r="G36" i="146" s="1"/>
  <c r="E37" i="146"/>
  <c r="J36" i="146"/>
  <c r="K36" i="146" s="1"/>
  <c r="E38" i="146" l="1"/>
  <c r="J37" i="146"/>
  <c r="K37" i="146" s="1"/>
  <c r="F37" i="146"/>
  <c r="G37" i="146" s="1"/>
  <c r="E39" i="146" l="1"/>
  <c r="J38" i="146"/>
  <c r="K38" i="146" s="1"/>
  <c r="F38" i="146"/>
  <c r="G38" i="146" s="1"/>
  <c r="J39" i="146" l="1"/>
  <c r="K39" i="146" s="1"/>
  <c r="F39" i="146"/>
  <c r="G39" i="146" s="1"/>
  <c r="E40" i="146"/>
  <c r="E41" i="146" l="1"/>
  <c r="J40" i="146"/>
  <c r="K40" i="146" s="1"/>
  <c r="F40" i="146"/>
  <c r="G40" i="146" s="1"/>
  <c r="F41" i="146" l="1"/>
  <c r="G41" i="146" s="1"/>
  <c r="E42" i="146"/>
  <c r="J41" i="146"/>
  <c r="K41" i="146" s="1"/>
  <c r="J42" i="146" l="1"/>
  <c r="K42" i="146" s="1"/>
  <c r="F42" i="146"/>
  <c r="G42" i="146" s="1"/>
  <c r="E43" i="146"/>
  <c r="E44" i="146" l="1"/>
  <c r="J43" i="146"/>
  <c r="K43" i="146" s="1"/>
  <c r="F43" i="146"/>
  <c r="G43" i="146" s="1"/>
  <c r="F44" i="146" l="1"/>
  <c r="G44" i="146" s="1"/>
  <c r="E45" i="146"/>
  <c r="J44" i="146"/>
  <c r="K44" i="146" s="1"/>
  <c r="E46" i="146" l="1"/>
  <c r="J45" i="146"/>
  <c r="K45" i="146" s="1"/>
  <c r="F45" i="146"/>
  <c r="G45" i="146" s="1"/>
  <c r="E47" i="146" l="1"/>
  <c r="J46" i="146"/>
  <c r="K46" i="146" s="1"/>
  <c r="F46" i="146"/>
  <c r="G46" i="146" s="1"/>
  <c r="J47" i="146" l="1"/>
  <c r="K47" i="146" s="1"/>
  <c r="F47" i="146"/>
  <c r="G47" i="146" s="1"/>
  <c r="E48" i="146"/>
  <c r="E49" i="146" l="1"/>
  <c r="J48" i="146"/>
  <c r="K48" i="146" s="1"/>
  <c r="F48" i="146"/>
  <c r="G48" i="146" s="1"/>
  <c r="F49" i="146" l="1"/>
  <c r="G49" i="146" s="1"/>
  <c r="E50" i="146"/>
  <c r="J49" i="146"/>
  <c r="K49" i="146" s="1"/>
  <c r="J50" i="146" l="1"/>
  <c r="K50" i="146" s="1"/>
  <c r="F50" i="146"/>
  <c r="G50" i="146" s="1"/>
  <c r="E51" i="146"/>
  <c r="J51" i="146" s="1"/>
  <c r="E52" i="146" l="1"/>
  <c r="F51" i="146"/>
  <c r="G51" i="146" s="1"/>
  <c r="K51" i="146" l="1"/>
  <c r="F52" i="146"/>
  <c r="G52" i="146" s="1"/>
  <c r="E53" i="146"/>
  <c r="J52" i="146"/>
  <c r="K52" i="146" l="1"/>
  <c r="E54" i="146"/>
  <c r="J53" i="146"/>
  <c r="F53" i="146"/>
  <c r="G53" i="146" s="1"/>
  <c r="K53" i="146" l="1"/>
  <c r="E55" i="146"/>
  <c r="J54" i="146"/>
  <c r="F54" i="146"/>
  <c r="G54" i="146" s="1"/>
  <c r="K54" i="146" l="1"/>
  <c r="F55" i="146"/>
  <c r="G55" i="146" s="1"/>
  <c r="E56" i="146"/>
  <c r="J55" i="146"/>
  <c r="K55" i="146" l="1"/>
  <c r="J56" i="146"/>
  <c r="F56" i="146"/>
  <c r="G56" i="146" s="1"/>
  <c r="E57" i="146"/>
  <c r="L54" i="146"/>
  <c r="K56" i="146" l="1"/>
  <c r="E58" i="146"/>
  <c r="J57" i="146"/>
  <c r="F57" i="146"/>
  <c r="G57" i="146" s="1"/>
  <c r="K57" i="146" l="1"/>
  <c r="F58" i="146"/>
  <c r="G58" i="146" s="1"/>
  <c r="E59" i="146"/>
  <c r="J58" i="146"/>
  <c r="K58" i="146" l="1"/>
  <c r="E60" i="146"/>
  <c r="J59" i="146"/>
  <c r="F59" i="146"/>
  <c r="G59" i="146" s="1"/>
  <c r="K59" i="146" l="1"/>
  <c r="E61" i="146"/>
  <c r="J60" i="146"/>
  <c r="F60" i="146"/>
  <c r="G60" i="146" s="1"/>
  <c r="K60" i="146" l="1"/>
  <c r="J61" i="146"/>
  <c r="F61" i="146"/>
  <c r="G61" i="146" s="1"/>
  <c r="E62" i="146"/>
  <c r="J62" i="146" l="1"/>
  <c r="F62" i="146"/>
  <c r="G62" i="146" s="1"/>
  <c r="E63" i="146"/>
  <c r="K61" i="146"/>
  <c r="E64" i="146" l="1"/>
  <c r="J63" i="146"/>
  <c r="F63" i="146"/>
  <c r="G63" i="146" s="1"/>
  <c r="K62" i="146"/>
  <c r="K63" i="146" l="1"/>
  <c r="L62" i="146"/>
  <c r="F64" i="146"/>
  <c r="G64" i="146" s="1"/>
  <c r="E65" i="146"/>
  <c r="J64" i="146"/>
  <c r="K64" i="146" l="1"/>
  <c r="E66" i="146"/>
  <c r="J65" i="146"/>
  <c r="F65" i="146"/>
  <c r="G65" i="146" s="1"/>
  <c r="K65" i="146" l="1"/>
  <c r="E67" i="146"/>
  <c r="J66" i="146"/>
  <c r="F66" i="146"/>
  <c r="G66" i="146" s="1"/>
  <c r="K66" i="146" l="1"/>
  <c r="J67" i="146"/>
  <c r="L66" i="146" s="1"/>
  <c r="F67" i="146"/>
  <c r="G67" i="146" s="1"/>
  <c r="E68" i="146"/>
  <c r="E69" i="146" s="1"/>
  <c r="J69" i="146" l="1"/>
  <c r="F69" i="146"/>
  <c r="G69" i="146" s="1"/>
  <c r="E70" i="146"/>
  <c r="K67" i="146"/>
  <c r="J68" i="146"/>
  <c r="F68" i="146"/>
  <c r="G68" i="146" s="1"/>
  <c r="F70" i="146" l="1"/>
  <c r="G70" i="146" s="1"/>
  <c r="E71" i="146"/>
  <c r="J70" i="146"/>
  <c r="K68" i="146"/>
  <c r="K69" i="146" s="1"/>
  <c r="K70" i="146" s="1"/>
  <c r="F71" i="146" l="1"/>
  <c r="G71" i="146" s="1"/>
  <c r="J71" i="146"/>
  <c r="E72" i="146"/>
  <c r="F38" i="145"/>
  <c r="E73" i="146" l="1"/>
  <c r="J72" i="146"/>
  <c r="F72" i="146"/>
  <c r="G72" i="146" s="1"/>
  <c r="K71" i="146"/>
  <c r="E35" i="140"/>
  <c r="E34" i="140"/>
  <c r="K72" i="146" l="1"/>
  <c r="J73" i="146"/>
  <c r="F73" i="146"/>
  <c r="G73" i="146" s="1"/>
  <c r="E74" i="146"/>
  <c r="E36" i="140"/>
  <c r="E37" i="140" s="1"/>
  <c r="J74" i="146" l="1"/>
  <c r="L74" i="146" s="1"/>
  <c r="E75" i="146"/>
  <c r="F74" i="146"/>
  <c r="G74" i="146" s="1"/>
  <c r="K73" i="146"/>
  <c r="H30" i="132"/>
  <c r="E30" i="132"/>
  <c r="D30" i="132"/>
  <c r="K66" i="127"/>
  <c r="K67" i="127"/>
  <c r="K68" i="127"/>
  <c r="K69" i="127"/>
  <c r="K70" i="127"/>
  <c r="K71" i="127"/>
  <c r="K72" i="127"/>
  <c r="K73" i="127"/>
  <c r="K74" i="127"/>
  <c r="K75" i="127"/>
  <c r="K76" i="127"/>
  <c r="K77" i="127"/>
  <c r="K78" i="127"/>
  <c r="K79" i="127"/>
  <c r="K82" i="127"/>
  <c r="K83" i="127"/>
  <c r="K84" i="127"/>
  <c r="K85" i="127"/>
  <c r="K86" i="127"/>
  <c r="K87" i="127"/>
  <c r="K88" i="127"/>
  <c r="K89" i="127"/>
  <c r="K90" i="127"/>
  <c r="K91" i="127"/>
  <c r="K92" i="127"/>
  <c r="K93" i="127"/>
  <c r="K94" i="127"/>
  <c r="K95" i="127"/>
  <c r="K65" i="127"/>
  <c r="K56" i="127"/>
  <c r="K57" i="127"/>
  <c r="K51" i="127"/>
  <c r="H51" i="127"/>
  <c r="G51" i="127"/>
  <c r="K50" i="127"/>
  <c r="H50" i="127"/>
  <c r="G50" i="127"/>
  <c r="K36" i="127"/>
  <c r="K35" i="127"/>
  <c r="K23" i="127"/>
  <c r="K39" i="130"/>
  <c r="K40" i="130"/>
  <c r="F42" i="130"/>
  <c r="E42" i="130"/>
  <c r="D42" i="130"/>
  <c r="F43" i="130"/>
  <c r="E43" i="130"/>
  <c r="D43" i="130"/>
  <c r="F41" i="130"/>
  <c r="E41" i="130"/>
  <c r="D41" i="130"/>
  <c r="D40" i="130"/>
  <c r="E40" i="130"/>
  <c r="F40" i="130"/>
  <c r="F39" i="130"/>
  <c r="E39" i="130"/>
  <c r="D39" i="130"/>
  <c r="D37" i="130"/>
  <c r="E37" i="130"/>
  <c r="F37" i="130"/>
  <c r="D38" i="130"/>
  <c r="E38" i="130"/>
  <c r="F38" i="130"/>
  <c r="F36" i="130"/>
  <c r="E36" i="130"/>
  <c r="D36" i="130"/>
  <c r="F35" i="130"/>
  <c r="E35" i="130"/>
  <c r="D35" i="130"/>
  <c r="F28" i="130"/>
  <c r="F29" i="130"/>
  <c r="F27" i="130"/>
  <c r="D28" i="130"/>
  <c r="E28" i="130"/>
  <c r="D29" i="130"/>
  <c r="E29" i="130"/>
  <c r="E27" i="130"/>
  <c r="D27" i="130"/>
  <c r="F24" i="130"/>
  <c r="E24" i="130"/>
  <c r="D24" i="130"/>
  <c r="H31" i="132"/>
  <c r="H26" i="132"/>
  <c r="H27" i="132"/>
  <c r="H28" i="132"/>
  <c r="D26" i="132"/>
  <c r="E26" i="132"/>
  <c r="D27" i="132"/>
  <c r="E27" i="132"/>
  <c r="D28" i="132"/>
  <c r="E28" i="132"/>
  <c r="D31" i="132"/>
  <c r="E31" i="132"/>
  <c r="D29" i="132"/>
  <c r="E29" i="132"/>
  <c r="H29" i="132"/>
  <c r="H23" i="132"/>
  <c r="E23" i="132"/>
  <c r="E24" i="132"/>
  <c r="D24" i="132"/>
  <c r="D23" i="132"/>
  <c r="E47" i="123"/>
  <c r="K74" i="146" l="1"/>
  <c r="J75" i="146"/>
  <c r="E76" i="146"/>
  <c r="F75" i="146"/>
  <c r="G75" i="146" s="1"/>
  <c r="D6" i="131"/>
  <c r="E6" i="132"/>
  <c r="D6" i="129"/>
  <c r="E9" i="130"/>
  <c r="D6" i="128"/>
  <c r="F6" i="127"/>
  <c r="G43" i="127"/>
  <c r="H43" i="127"/>
  <c r="K43" i="127"/>
  <c r="N43" i="127" s="1"/>
  <c r="G44" i="127"/>
  <c r="H44" i="127"/>
  <c r="K44" i="127"/>
  <c r="N44" i="127" s="1"/>
  <c r="J76" i="146" l="1"/>
  <c r="E77" i="146"/>
  <c r="F76" i="146"/>
  <c r="G76" i="146" s="1"/>
  <c r="K75" i="146"/>
  <c r="L29" i="143"/>
  <c r="K29" i="143"/>
  <c r="J29" i="143"/>
  <c r="L28" i="143"/>
  <c r="K28" i="143"/>
  <c r="J28" i="143"/>
  <c r="L27" i="143"/>
  <c r="K27" i="143"/>
  <c r="J27" i="143"/>
  <c r="L26" i="143"/>
  <c r="E26" i="143" s="1"/>
  <c r="K26" i="143"/>
  <c r="D26" i="143" s="1"/>
  <c r="J26" i="143"/>
  <c r="G26" i="143" s="1"/>
  <c r="H26" i="143" s="1"/>
  <c r="L25" i="143"/>
  <c r="E25" i="143" s="1"/>
  <c r="K25" i="143"/>
  <c r="D25" i="143" s="1"/>
  <c r="J25" i="143"/>
  <c r="G25" i="143" s="1"/>
  <c r="H25" i="143" s="1"/>
  <c r="L24" i="143"/>
  <c r="E24" i="143" s="1"/>
  <c r="K24" i="143"/>
  <c r="D24" i="143" s="1"/>
  <c r="J24" i="143"/>
  <c r="G24" i="143" s="1"/>
  <c r="H24" i="143" s="1"/>
  <c r="L23" i="143"/>
  <c r="E23" i="143" s="1"/>
  <c r="K23" i="143"/>
  <c r="D23" i="143" s="1"/>
  <c r="J23" i="143"/>
  <c r="G23" i="143" s="1"/>
  <c r="H23" i="143" s="1"/>
  <c r="L59" i="143"/>
  <c r="E59" i="143" s="1"/>
  <c r="K59" i="143"/>
  <c r="D59" i="143" s="1"/>
  <c r="J59" i="143"/>
  <c r="G59" i="143" s="1"/>
  <c r="H59" i="143" s="1"/>
  <c r="L47" i="143"/>
  <c r="E47" i="143" s="1"/>
  <c r="K47" i="143"/>
  <c r="D47" i="143" s="1"/>
  <c r="J47" i="143"/>
  <c r="G47" i="143" s="1"/>
  <c r="H47" i="143" s="1"/>
  <c r="L46" i="143"/>
  <c r="E46" i="143" s="1"/>
  <c r="K46" i="143"/>
  <c r="D46" i="143" s="1"/>
  <c r="J46" i="143"/>
  <c r="G46" i="143" s="1"/>
  <c r="L45" i="143"/>
  <c r="E45" i="143" s="1"/>
  <c r="K45" i="143"/>
  <c r="D45" i="143" s="1"/>
  <c r="J45" i="143"/>
  <c r="G45" i="143" s="1"/>
  <c r="L44" i="143"/>
  <c r="E44" i="143" s="1"/>
  <c r="K44" i="143"/>
  <c r="D44" i="143" s="1"/>
  <c r="J44" i="143"/>
  <c r="G44" i="143" s="1"/>
  <c r="H44" i="143" s="1"/>
  <c r="L43" i="143"/>
  <c r="E43" i="143" s="1"/>
  <c r="K43" i="143"/>
  <c r="D43" i="143" s="1"/>
  <c r="J43" i="143"/>
  <c r="G43" i="143" s="1"/>
  <c r="H43" i="143" s="1"/>
  <c r="L42" i="143"/>
  <c r="E42" i="143" s="1"/>
  <c r="K42" i="143"/>
  <c r="D42" i="143" s="1"/>
  <c r="J42" i="143"/>
  <c r="G42" i="143" s="1"/>
  <c r="L41" i="143"/>
  <c r="E41" i="143" s="1"/>
  <c r="K41" i="143"/>
  <c r="D41" i="143" s="1"/>
  <c r="J41" i="143"/>
  <c r="G41" i="143" s="1"/>
  <c r="H41" i="143" s="1"/>
  <c r="L40" i="143"/>
  <c r="E40" i="143" s="1"/>
  <c r="K40" i="143"/>
  <c r="D40" i="143" s="1"/>
  <c r="J40" i="143"/>
  <c r="G40" i="143" s="1"/>
  <c r="H40" i="143" s="1"/>
  <c r="L39" i="143"/>
  <c r="E39" i="143" s="1"/>
  <c r="K39" i="143"/>
  <c r="D39" i="143" s="1"/>
  <c r="J39" i="143"/>
  <c r="G39" i="143" s="1"/>
  <c r="H39" i="143" s="1"/>
  <c r="L38" i="143"/>
  <c r="E38" i="143" s="1"/>
  <c r="K38" i="143"/>
  <c r="D38" i="143" s="1"/>
  <c r="J38" i="143"/>
  <c r="G38" i="143" s="1"/>
  <c r="H38" i="143" s="1"/>
  <c r="L59" i="145"/>
  <c r="E59" i="145" s="1"/>
  <c r="K59" i="145"/>
  <c r="D59" i="145" s="1"/>
  <c r="G59" i="145"/>
  <c r="L47" i="145"/>
  <c r="E47" i="145" s="1"/>
  <c r="K47" i="145"/>
  <c r="D47" i="145" s="1"/>
  <c r="G47" i="145"/>
  <c r="L46" i="145"/>
  <c r="E46" i="145" s="1"/>
  <c r="K46" i="145"/>
  <c r="D46" i="145" s="1"/>
  <c r="G46" i="145"/>
  <c r="L45" i="145"/>
  <c r="E45" i="145" s="1"/>
  <c r="D45" i="145"/>
  <c r="G45" i="145"/>
  <c r="L44" i="145"/>
  <c r="E44" i="145" s="1"/>
  <c r="D44" i="145"/>
  <c r="G44" i="145"/>
  <c r="L43" i="145"/>
  <c r="E43" i="145" s="1"/>
  <c r="K43" i="145"/>
  <c r="D43" i="145" s="1"/>
  <c r="G43" i="145"/>
  <c r="L42" i="145"/>
  <c r="E42" i="145" s="1"/>
  <c r="K42" i="145"/>
  <c r="D42" i="145" s="1"/>
  <c r="G42" i="145"/>
  <c r="L41" i="145"/>
  <c r="E41" i="145" s="1"/>
  <c r="K41" i="145"/>
  <c r="D41" i="145" s="1"/>
  <c r="G41" i="145"/>
  <c r="L40" i="145"/>
  <c r="E40" i="145" s="1"/>
  <c r="K40" i="145"/>
  <c r="D40" i="145" s="1"/>
  <c r="G40" i="145"/>
  <c r="L39" i="145"/>
  <c r="E39" i="145" s="1"/>
  <c r="K39" i="145"/>
  <c r="D39" i="145" s="1"/>
  <c r="G39" i="145"/>
  <c r="L38" i="145"/>
  <c r="E38" i="145" s="1"/>
  <c r="K38" i="145"/>
  <c r="D38" i="145" s="1"/>
  <c r="G38" i="145"/>
  <c r="L26" i="145"/>
  <c r="E26" i="145" s="1"/>
  <c r="K26" i="145"/>
  <c r="D26" i="145" s="1"/>
  <c r="J26" i="145"/>
  <c r="G26" i="145" s="1"/>
  <c r="L26" i="141"/>
  <c r="E26" i="141" s="1"/>
  <c r="K26" i="141"/>
  <c r="D26" i="141" s="1"/>
  <c r="J26" i="141"/>
  <c r="G26" i="141" s="1"/>
  <c r="H26" i="141" s="1"/>
  <c r="J26" i="142"/>
  <c r="G26" i="142" s="1"/>
  <c r="K26" i="142"/>
  <c r="D26" i="142" s="1"/>
  <c r="L26" i="142"/>
  <c r="E26" i="142" s="1"/>
  <c r="L48" i="141"/>
  <c r="E48" i="141" s="1"/>
  <c r="K48" i="141"/>
  <c r="D48" i="141" s="1"/>
  <c r="J48" i="141"/>
  <c r="G48" i="141" s="1"/>
  <c r="H48" i="141" s="1"/>
  <c r="M48" i="145" s="1"/>
  <c r="N48" i="145" s="1"/>
  <c r="L46" i="141"/>
  <c r="E46" i="141" s="1"/>
  <c r="K46" i="141"/>
  <c r="D46" i="141" s="1"/>
  <c r="J46" i="141"/>
  <c r="G46" i="141" s="1"/>
  <c r="H46" i="141" s="1"/>
  <c r="J47" i="142"/>
  <c r="G47" i="142" s="1"/>
  <c r="K47" i="142"/>
  <c r="D47" i="142" s="1"/>
  <c r="L47" i="142"/>
  <c r="E47" i="142" s="1"/>
  <c r="J46" i="142"/>
  <c r="G46" i="142" s="1"/>
  <c r="K46" i="142"/>
  <c r="D46" i="142" s="1"/>
  <c r="L46" i="142"/>
  <c r="E46" i="142" s="1"/>
  <c r="F40" i="145"/>
  <c r="J77" i="146" l="1"/>
  <c r="E78" i="146"/>
  <c r="F77" i="146"/>
  <c r="G77" i="146" s="1"/>
  <c r="K76" i="146"/>
  <c r="H26" i="145"/>
  <c r="H26" i="142"/>
  <c r="M26" i="145" s="1"/>
  <c r="H42" i="143"/>
  <c r="H45" i="143"/>
  <c r="H44" i="145"/>
  <c r="H41" i="145"/>
  <c r="H40" i="145"/>
  <c r="H38" i="145"/>
  <c r="J78" i="146" l="1"/>
  <c r="F78" i="146"/>
  <c r="G78" i="146" s="1"/>
  <c r="E79" i="146"/>
  <c r="K77" i="146"/>
  <c r="N26" i="145"/>
  <c r="H46" i="143"/>
  <c r="H43" i="145"/>
  <c r="H46" i="142"/>
  <c r="H47" i="142"/>
  <c r="M47" i="145" s="1"/>
  <c r="F23" i="145"/>
  <c r="I20" i="126"/>
  <c r="J79" i="146" l="1"/>
  <c r="L79" i="146" s="1"/>
  <c r="F79" i="146"/>
  <c r="G79" i="146" s="1"/>
  <c r="E80" i="146"/>
  <c r="K78" i="146"/>
  <c r="M46" i="145"/>
  <c r="H46" i="145"/>
  <c r="H42" i="145"/>
  <c r="H47" i="145"/>
  <c r="N47" i="145" s="1"/>
  <c r="K44" i="142"/>
  <c r="D44" i="142" s="1"/>
  <c r="L44" i="142"/>
  <c r="E44" i="142" s="1"/>
  <c r="K45" i="142"/>
  <c r="D45" i="142" s="1"/>
  <c r="L45" i="142"/>
  <c r="E45" i="142" s="1"/>
  <c r="J44" i="142"/>
  <c r="G44" i="142" s="1"/>
  <c r="H44" i="142" s="1"/>
  <c r="J45" i="142"/>
  <c r="G45" i="142" s="1"/>
  <c r="H45" i="142" s="1"/>
  <c r="J45" i="141"/>
  <c r="G45" i="141" s="1"/>
  <c r="K45" i="141"/>
  <c r="D45" i="141" s="1"/>
  <c r="L45" i="141"/>
  <c r="E45" i="141" s="1"/>
  <c r="J44" i="141"/>
  <c r="G44" i="141" s="1"/>
  <c r="H44" i="141" s="1"/>
  <c r="K44" i="141"/>
  <c r="D44" i="141" s="1"/>
  <c r="L44" i="141"/>
  <c r="E44" i="141" s="1"/>
  <c r="F31" i="145"/>
  <c r="G68" i="145"/>
  <c r="G67" i="145"/>
  <c r="L37" i="145"/>
  <c r="E37" i="145" s="1"/>
  <c r="K37" i="145"/>
  <c r="D37" i="145" s="1"/>
  <c r="J37" i="145"/>
  <c r="G37" i="145" s="1"/>
  <c r="C37" i="145"/>
  <c r="C38" i="145" s="1"/>
  <c r="C39" i="145" s="1"/>
  <c r="C40" i="145" s="1"/>
  <c r="C41" i="145" s="1"/>
  <c r="C42" i="145" s="1"/>
  <c r="C43" i="145" s="1"/>
  <c r="C44" i="145" s="1"/>
  <c r="C45" i="145" s="1"/>
  <c r="C46" i="145" s="1"/>
  <c r="C47" i="145" s="1"/>
  <c r="C48" i="145" s="1"/>
  <c r="C49" i="145" s="1"/>
  <c r="C50" i="145" s="1"/>
  <c r="C51" i="145" s="1"/>
  <c r="C52" i="145" s="1"/>
  <c r="C53" i="145" s="1"/>
  <c r="C54" i="145" s="1"/>
  <c r="C55" i="145" s="1"/>
  <c r="C56" i="145" s="1"/>
  <c r="C57" i="145" s="1"/>
  <c r="C58" i="145" s="1"/>
  <c r="C59" i="145" s="1"/>
  <c r="L35" i="145"/>
  <c r="E35" i="145" s="1"/>
  <c r="K35" i="145"/>
  <c r="D35" i="145" s="1"/>
  <c r="J35" i="145"/>
  <c r="G35" i="145" s="1"/>
  <c r="H35" i="145" s="1"/>
  <c r="L31" i="145"/>
  <c r="E31" i="145" s="1"/>
  <c r="K31" i="145"/>
  <c r="D31" i="145" s="1"/>
  <c r="J31" i="145"/>
  <c r="G31" i="145" s="1"/>
  <c r="C31" i="145"/>
  <c r="C32" i="145" s="1"/>
  <c r="C33" i="145" s="1"/>
  <c r="C34" i="145" s="1"/>
  <c r="C35" i="145" s="1"/>
  <c r="L29" i="145"/>
  <c r="K29" i="145"/>
  <c r="J29" i="145"/>
  <c r="L28" i="145"/>
  <c r="K28" i="145"/>
  <c r="J28" i="145"/>
  <c r="L27" i="145"/>
  <c r="K27" i="145"/>
  <c r="J27" i="145"/>
  <c r="L25" i="145"/>
  <c r="E25" i="145" s="1"/>
  <c r="K25" i="145"/>
  <c r="D25" i="145" s="1"/>
  <c r="J25" i="145"/>
  <c r="L23" i="145"/>
  <c r="E23" i="145" s="1"/>
  <c r="K23" i="145"/>
  <c r="D23" i="145" s="1"/>
  <c r="J23" i="145"/>
  <c r="G23" i="145" s="1"/>
  <c r="L22" i="145"/>
  <c r="E22" i="145" s="1"/>
  <c r="K22" i="145"/>
  <c r="D22" i="145" s="1"/>
  <c r="J22" i="145"/>
  <c r="G22" i="145" s="1"/>
  <c r="C22" i="145"/>
  <c r="C23" i="145" s="1"/>
  <c r="C24" i="145" s="1"/>
  <c r="C25" i="145" s="1"/>
  <c r="C26" i="145" s="1"/>
  <c r="L20" i="145"/>
  <c r="E20" i="145" s="1"/>
  <c r="K20" i="145"/>
  <c r="D20" i="145" s="1"/>
  <c r="J20" i="145"/>
  <c r="G20" i="145" s="1"/>
  <c r="L18" i="145"/>
  <c r="E18" i="145" s="1"/>
  <c r="K18" i="145"/>
  <c r="D18" i="145" s="1"/>
  <c r="J18" i="145"/>
  <c r="G18" i="145" s="1"/>
  <c r="C18" i="145"/>
  <c r="C19" i="145" s="1"/>
  <c r="C20" i="145" s="1"/>
  <c r="D10" i="145"/>
  <c r="G68" i="143"/>
  <c r="G67" i="143"/>
  <c r="L37" i="143"/>
  <c r="E37" i="143" s="1"/>
  <c r="K37" i="143"/>
  <c r="D37" i="143" s="1"/>
  <c r="J37" i="143"/>
  <c r="G37" i="143" s="1"/>
  <c r="H37" i="143" s="1"/>
  <c r="H36" i="143" s="1"/>
  <c r="C37" i="143"/>
  <c r="L35" i="143"/>
  <c r="E35" i="143" s="1"/>
  <c r="K35" i="143"/>
  <c r="D35" i="143" s="1"/>
  <c r="J35" i="143"/>
  <c r="G35" i="143" s="1"/>
  <c r="H35" i="143" s="1"/>
  <c r="L31" i="143"/>
  <c r="E31" i="143" s="1"/>
  <c r="K31" i="143"/>
  <c r="D31" i="143" s="1"/>
  <c r="J31" i="143"/>
  <c r="G31" i="143" s="1"/>
  <c r="H31" i="143" s="1"/>
  <c r="C31" i="143"/>
  <c r="C32" i="143" s="1"/>
  <c r="C33" i="143" s="1"/>
  <c r="L22" i="143"/>
  <c r="E22" i="143" s="1"/>
  <c r="K22" i="143"/>
  <c r="D22" i="143" s="1"/>
  <c r="J22" i="143"/>
  <c r="G22" i="143" s="1"/>
  <c r="H22" i="143" s="1"/>
  <c r="H21" i="143" s="1"/>
  <c r="C22" i="143"/>
  <c r="C23" i="143" s="1"/>
  <c r="C24" i="143" s="1"/>
  <c r="C25" i="143" s="1"/>
  <c r="C26" i="143" s="1"/>
  <c r="L20" i="143"/>
  <c r="E20" i="143" s="1"/>
  <c r="K20" i="143"/>
  <c r="D20" i="143" s="1"/>
  <c r="J20" i="143"/>
  <c r="G20" i="143" s="1"/>
  <c r="L18" i="143"/>
  <c r="E18" i="143" s="1"/>
  <c r="K18" i="143"/>
  <c r="D18" i="143" s="1"/>
  <c r="J18" i="143"/>
  <c r="G18" i="143" s="1"/>
  <c r="C18" i="143"/>
  <c r="D10" i="143"/>
  <c r="G68" i="142"/>
  <c r="G67" i="142"/>
  <c r="L59" i="142"/>
  <c r="E59" i="142" s="1"/>
  <c r="K59" i="142"/>
  <c r="D59" i="142" s="1"/>
  <c r="J59" i="142"/>
  <c r="G59" i="142" s="1"/>
  <c r="L43" i="142"/>
  <c r="E43" i="142" s="1"/>
  <c r="K43" i="142"/>
  <c r="D43" i="142" s="1"/>
  <c r="J43" i="142"/>
  <c r="G43" i="142" s="1"/>
  <c r="H43" i="142" s="1"/>
  <c r="L42" i="142"/>
  <c r="E42" i="142" s="1"/>
  <c r="K42" i="142"/>
  <c r="D42" i="142" s="1"/>
  <c r="J42" i="142"/>
  <c r="G42" i="142" s="1"/>
  <c r="H42" i="142" s="1"/>
  <c r="L41" i="142"/>
  <c r="E41" i="142" s="1"/>
  <c r="K41" i="142"/>
  <c r="D41" i="142" s="1"/>
  <c r="J41" i="142"/>
  <c r="G41" i="142" s="1"/>
  <c r="H41" i="142" s="1"/>
  <c r="L40" i="142"/>
  <c r="E40" i="142" s="1"/>
  <c r="K40" i="142"/>
  <c r="D40" i="142" s="1"/>
  <c r="J40" i="142"/>
  <c r="G40" i="142" s="1"/>
  <c r="H40" i="142" s="1"/>
  <c r="L39" i="142"/>
  <c r="E39" i="142" s="1"/>
  <c r="K39" i="142"/>
  <c r="D39" i="142" s="1"/>
  <c r="J39" i="142"/>
  <c r="G39" i="142" s="1"/>
  <c r="H39" i="142" s="1"/>
  <c r="L38" i="142"/>
  <c r="E38" i="142" s="1"/>
  <c r="K38" i="142"/>
  <c r="D38" i="142" s="1"/>
  <c r="J38" i="142"/>
  <c r="G38" i="142" s="1"/>
  <c r="H38" i="142" s="1"/>
  <c r="L37" i="142"/>
  <c r="E37" i="142" s="1"/>
  <c r="K37" i="142"/>
  <c r="D37" i="142" s="1"/>
  <c r="J37" i="142"/>
  <c r="G37" i="142" s="1"/>
  <c r="H37" i="142" s="1"/>
  <c r="C37" i="142"/>
  <c r="L35" i="142"/>
  <c r="E35" i="142" s="1"/>
  <c r="K35" i="142"/>
  <c r="D35" i="142" s="1"/>
  <c r="J35" i="142"/>
  <c r="L31" i="142"/>
  <c r="E31" i="142" s="1"/>
  <c r="K31" i="142"/>
  <c r="D31" i="142" s="1"/>
  <c r="J31" i="142"/>
  <c r="G31" i="142" s="1"/>
  <c r="H31" i="142" s="1"/>
  <c r="C31" i="142"/>
  <c r="C32" i="142" s="1"/>
  <c r="C33" i="142" s="1"/>
  <c r="L29" i="142"/>
  <c r="K29" i="142"/>
  <c r="J29" i="142"/>
  <c r="L28" i="142"/>
  <c r="K28" i="142"/>
  <c r="J28" i="142"/>
  <c r="L27" i="142"/>
  <c r="K27" i="142"/>
  <c r="J27" i="142"/>
  <c r="L25" i="142"/>
  <c r="E25" i="142" s="1"/>
  <c r="K25" i="142"/>
  <c r="D25" i="142" s="1"/>
  <c r="J25" i="142"/>
  <c r="G25" i="142" s="1"/>
  <c r="H25" i="142" s="1"/>
  <c r="L24" i="142"/>
  <c r="E24" i="142" s="1"/>
  <c r="K24" i="142"/>
  <c r="D24" i="142" s="1"/>
  <c r="J24" i="142"/>
  <c r="G24" i="142" s="1"/>
  <c r="H24" i="142" s="1"/>
  <c r="L23" i="142"/>
  <c r="E23" i="142" s="1"/>
  <c r="K23" i="142"/>
  <c r="D23" i="142" s="1"/>
  <c r="J23" i="142"/>
  <c r="G23" i="142" s="1"/>
  <c r="H23" i="142" s="1"/>
  <c r="L22" i="142"/>
  <c r="E22" i="142" s="1"/>
  <c r="K22" i="142"/>
  <c r="D22" i="142" s="1"/>
  <c r="J22" i="142"/>
  <c r="G22" i="142" s="1"/>
  <c r="H22" i="142" s="1"/>
  <c r="C22" i="142"/>
  <c r="C23" i="142" s="1"/>
  <c r="C24" i="142" s="1"/>
  <c r="C25" i="142" s="1"/>
  <c r="C26" i="142" s="1"/>
  <c r="L18" i="142"/>
  <c r="E18" i="142" s="1"/>
  <c r="K18" i="142"/>
  <c r="D18" i="142" s="1"/>
  <c r="J18" i="142"/>
  <c r="G18" i="142" s="1"/>
  <c r="C18" i="142"/>
  <c r="D10" i="142"/>
  <c r="G68" i="141"/>
  <c r="G67" i="141"/>
  <c r="L59" i="141"/>
  <c r="E59" i="141" s="1"/>
  <c r="K59" i="141"/>
  <c r="D59" i="141" s="1"/>
  <c r="J59" i="141"/>
  <c r="G59" i="141" s="1"/>
  <c r="H59" i="141" s="1"/>
  <c r="L43" i="141"/>
  <c r="E43" i="141" s="1"/>
  <c r="K43" i="141"/>
  <c r="D43" i="141" s="1"/>
  <c r="J43" i="141"/>
  <c r="G43" i="141" s="1"/>
  <c r="H43" i="141" s="1"/>
  <c r="L42" i="141"/>
  <c r="E42" i="141" s="1"/>
  <c r="K42" i="141"/>
  <c r="D42" i="141" s="1"/>
  <c r="J42" i="141"/>
  <c r="G42" i="141" s="1"/>
  <c r="H42" i="141" s="1"/>
  <c r="L41" i="141"/>
  <c r="E41" i="141" s="1"/>
  <c r="K41" i="141"/>
  <c r="D41" i="141" s="1"/>
  <c r="J41" i="141"/>
  <c r="G41" i="141" s="1"/>
  <c r="H41" i="141" s="1"/>
  <c r="L40" i="141"/>
  <c r="E40" i="141" s="1"/>
  <c r="K40" i="141"/>
  <c r="D40" i="141" s="1"/>
  <c r="J40" i="141"/>
  <c r="G40" i="141" s="1"/>
  <c r="H40" i="141" s="1"/>
  <c r="L39" i="141"/>
  <c r="E39" i="141" s="1"/>
  <c r="K39" i="141"/>
  <c r="D39" i="141" s="1"/>
  <c r="J39" i="141"/>
  <c r="G39" i="141" s="1"/>
  <c r="L38" i="141"/>
  <c r="E38" i="141" s="1"/>
  <c r="K38" i="141"/>
  <c r="D38" i="141" s="1"/>
  <c r="J38" i="141"/>
  <c r="G38" i="141" s="1"/>
  <c r="H38" i="141" s="1"/>
  <c r="L37" i="141"/>
  <c r="E37" i="141" s="1"/>
  <c r="K37" i="141"/>
  <c r="D37" i="141" s="1"/>
  <c r="J37" i="141"/>
  <c r="G37" i="141" s="1"/>
  <c r="H37" i="141" s="1"/>
  <c r="C37" i="141"/>
  <c r="L35" i="141"/>
  <c r="E35" i="141" s="1"/>
  <c r="K35" i="141"/>
  <c r="D35" i="141" s="1"/>
  <c r="J35" i="141"/>
  <c r="G35" i="141" s="1"/>
  <c r="L31" i="141"/>
  <c r="E31" i="141" s="1"/>
  <c r="K31" i="141"/>
  <c r="D31" i="141" s="1"/>
  <c r="J31" i="141"/>
  <c r="G31" i="141" s="1"/>
  <c r="C31" i="141"/>
  <c r="C32" i="141" s="1"/>
  <c r="C33" i="141" s="1"/>
  <c r="C34" i="141" s="1"/>
  <c r="C35" i="141" s="1"/>
  <c r="L29" i="141"/>
  <c r="K29" i="141"/>
  <c r="J29" i="141"/>
  <c r="L28" i="141"/>
  <c r="K28" i="141"/>
  <c r="J28" i="141"/>
  <c r="L27" i="141"/>
  <c r="K27" i="141"/>
  <c r="J27" i="141"/>
  <c r="L25" i="141"/>
  <c r="E25" i="141" s="1"/>
  <c r="K25" i="141"/>
  <c r="D25" i="141" s="1"/>
  <c r="J25" i="141"/>
  <c r="G25" i="141" s="1"/>
  <c r="H25" i="141" s="1"/>
  <c r="L24" i="141"/>
  <c r="E24" i="141" s="1"/>
  <c r="K24" i="141"/>
  <c r="D24" i="141" s="1"/>
  <c r="J24" i="141"/>
  <c r="G24" i="141" s="1"/>
  <c r="H24" i="141" s="1"/>
  <c r="L23" i="141"/>
  <c r="E23" i="141" s="1"/>
  <c r="K23" i="141"/>
  <c r="D23" i="141" s="1"/>
  <c r="J23" i="141"/>
  <c r="L22" i="141"/>
  <c r="E22" i="141" s="1"/>
  <c r="K22" i="141"/>
  <c r="D22" i="141" s="1"/>
  <c r="J22" i="141"/>
  <c r="G22" i="141" s="1"/>
  <c r="F22" i="145"/>
  <c r="C22" i="141"/>
  <c r="C23" i="141" s="1"/>
  <c r="C24" i="141" s="1"/>
  <c r="L20" i="141"/>
  <c r="E20" i="141" s="1"/>
  <c r="K20" i="141"/>
  <c r="D20" i="141" s="1"/>
  <c r="J20" i="141"/>
  <c r="G20" i="141" s="1"/>
  <c r="L18" i="141"/>
  <c r="E18" i="141" s="1"/>
  <c r="K18" i="141"/>
  <c r="D18" i="141" s="1"/>
  <c r="J18" i="141"/>
  <c r="G18" i="141" s="1"/>
  <c r="C18" i="141"/>
  <c r="C19" i="141" s="1"/>
  <c r="C20" i="141" s="1"/>
  <c r="D10" i="141"/>
  <c r="J80" i="146" l="1"/>
  <c r="F80" i="146"/>
  <c r="G80" i="146" s="1"/>
  <c r="K79" i="146"/>
  <c r="C35" i="143"/>
  <c r="C34" i="143"/>
  <c r="C35" i="142"/>
  <c r="C34" i="142"/>
  <c r="G35" i="142"/>
  <c r="H35" i="142" s="1"/>
  <c r="H30" i="142" s="1"/>
  <c r="C20" i="143"/>
  <c r="C19" i="143"/>
  <c r="C20" i="142"/>
  <c r="C19" i="142"/>
  <c r="C25" i="141"/>
  <c r="C26" i="141" s="1"/>
  <c r="M29" i="145"/>
  <c r="M43" i="145"/>
  <c r="N43" i="145" s="1"/>
  <c r="M27" i="145"/>
  <c r="M41" i="145"/>
  <c r="N41" i="145" s="1"/>
  <c r="M42" i="145"/>
  <c r="N42" i="145" s="1"/>
  <c r="H59" i="142"/>
  <c r="M28" i="145"/>
  <c r="G23" i="141"/>
  <c r="H23" i="141" s="1"/>
  <c r="M23" i="145" s="1"/>
  <c r="M24" i="145"/>
  <c r="N24" i="145" s="1"/>
  <c r="M44" i="145"/>
  <c r="N44" i="145" s="1"/>
  <c r="M37" i="145"/>
  <c r="N46" i="145"/>
  <c r="M38" i="145"/>
  <c r="N38" i="145" s="1"/>
  <c r="M25" i="145"/>
  <c r="M40" i="145"/>
  <c r="N40" i="145" s="1"/>
  <c r="G25" i="145"/>
  <c r="H25" i="145" s="1"/>
  <c r="F18" i="145"/>
  <c r="H18" i="145" s="1"/>
  <c r="F20" i="145"/>
  <c r="H59" i="145"/>
  <c r="C38" i="141"/>
  <c r="C39" i="141" s="1"/>
  <c r="C40" i="141" s="1"/>
  <c r="C41" i="141" s="1"/>
  <c r="C42" i="141" s="1"/>
  <c r="C43" i="141" s="1"/>
  <c r="C44" i="141" s="1"/>
  <c r="C45" i="141" s="1"/>
  <c r="C46" i="141" s="1"/>
  <c r="C47" i="141" s="1"/>
  <c r="C48" i="141" s="1"/>
  <c r="C49" i="141" s="1"/>
  <c r="C50" i="141" s="1"/>
  <c r="C51" i="141" s="1"/>
  <c r="C52" i="141" s="1"/>
  <c r="C53" i="141" s="1"/>
  <c r="C54" i="141" s="1"/>
  <c r="C55" i="141" s="1"/>
  <c r="C56" i="141" s="1"/>
  <c r="C57" i="141" s="1"/>
  <c r="C58" i="141" s="1"/>
  <c r="C59" i="141" s="1"/>
  <c r="C38" i="143"/>
  <c r="C39" i="143" s="1"/>
  <c r="C40" i="143" s="1"/>
  <c r="C41" i="143" s="1"/>
  <c r="C42" i="143" s="1"/>
  <c r="C43" i="143" s="1"/>
  <c r="C44" i="143" s="1"/>
  <c r="C45" i="143" s="1"/>
  <c r="C46" i="143" s="1"/>
  <c r="C47" i="143" s="1"/>
  <c r="C48" i="143" s="1"/>
  <c r="C49" i="143" s="1"/>
  <c r="C50" i="143" s="1"/>
  <c r="C51" i="143" s="1"/>
  <c r="C52" i="143" s="1"/>
  <c r="C53" i="143" s="1"/>
  <c r="C54" i="143" s="1"/>
  <c r="C55" i="143" s="1"/>
  <c r="C56" i="143" s="1"/>
  <c r="C57" i="143" s="1"/>
  <c r="C58" i="143" s="1"/>
  <c r="C59" i="143" s="1"/>
  <c r="C38" i="142"/>
  <c r="H30" i="143"/>
  <c r="H21" i="142"/>
  <c r="H20" i="141"/>
  <c r="H37" i="145"/>
  <c r="H45" i="141"/>
  <c r="M45" i="145" s="1"/>
  <c r="H20" i="143"/>
  <c r="H31" i="141"/>
  <c r="M31" i="145" s="1"/>
  <c r="H18" i="141"/>
  <c r="H23" i="145"/>
  <c r="H22" i="145"/>
  <c r="H22" i="141"/>
  <c r="H18" i="142"/>
  <c r="H18" i="143"/>
  <c r="F39" i="145"/>
  <c r="H45" i="145"/>
  <c r="K80" i="146" l="1"/>
  <c r="H36" i="142"/>
  <c r="M59" i="145"/>
  <c r="N59" i="145" s="1"/>
  <c r="C39" i="142"/>
  <c r="C40" i="142" s="1"/>
  <c r="C41" i="142" s="1"/>
  <c r="C42" i="142" s="1"/>
  <c r="C43" i="142" s="1"/>
  <c r="C44" i="142" s="1"/>
  <c r="C45" i="142" s="1"/>
  <c r="C46" i="142" s="1"/>
  <c r="C47" i="142" s="1"/>
  <c r="C48" i="142" s="1"/>
  <c r="C49" i="142" s="1"/>
  <c r="N29" i="145"/>
  <c r="N28" i="145"/>
  <c r="N27" i="145"/>
  <c r="N23" i="145"/>
  <c r="N25" i="145"/>
  <c r="N37" i="145"/>
  <c r="M18" i="145"/>
  <c r="N18" i="145" s="1"/>
  <c r="M20" i="145"/>
  <c r="N45" i="145"/>
  <c r="H21" i="141"/>
  <c r="M21" i="145" s="1"/>
  <c r="M22" i="145"/>
  <c r="N22" i="145" s="1"/>
  <c r="H21" i="145"/>
  <c r="H17" i="142"/>
  <c r="H17" i="143"/>
  <c r="H60" i="143" s="1"/>
  <c r="H65" i="143" s="1"/>
  <c r="H35" i="141"/>
  <c r="H39" i="145"/>
  <c r="H36" i="145" s="1"/>
  <c r="H39" i="141"/>
  <c r="H17" i="141"/>
  <c r="C59" i="142" l="1"/>
  <c r="C50" i="142"/>
  <c r="C51" i="142" s="1"/>
  <c r="C52" i="142" s="1"/>
  <c r="C53" i="142" s="1"/>
  <c r="C54" i="142" s="1"/>
  <c r="C55" i="142" s="1"/>
  <c r="C56" i="142" s="1"/>
  <c r="C57" i="142" s="1"/>
  <c r="C58" i="142" s="1"/>
  <c r="H60" i="142"/>
  <c r="M17" i="145"/>
  <c r="N21" i="145"/>
  <c r="H30" i="141"/>
  <c r="M30" i="145" s="1"/>
  <c r="M35" i="145"/>
  <c r="N35" i="145" s="1"/>
  <c r="H36" i="141"/>
  <c r="M36" i="145" s="1"/>
  <c r="N36" i="145" s="1"/>
  <c r="M39" i="145"/>
  <c r="N39" i="145" s="1"/>
  <c r="H68" i="143"/>
  <c r="H67" i="143"/>
  <c r="H65" i="142" l="1"/>
  <c r="H68" i="142" s="1"/>
  <c r="H60" i="141"/>
  <c r="M60" i="145" s="1"/>
  <c r="H31" i="145"/>
  <c r="H67" i="142" l="1"/>
  <c r="H30" i="145"/>
  <c r="N30" i="145" s="1"/>
  <c r="N31" i="145"/>
  <c r="H65" i="141"/>
  <c r="J65" i="145" s="1"/>
  <c r="B23" i="126"/>
  <c r="H68" i="141" l="1"/>
  <c r="J68" i="145" s="1"/>
  <c r="H67" i="141"/>
  <c r="J67" i="145" s="1"/>
  <c r="D97" i="127"/>
  <c r="D98" i="127"/>
  <c r="D93" i="127"/>
  <c r="D94" i="127"/>
  <c r="D95" i="127"/>
  <c r="H93" i="127"/>
  <c r="N93" i="127"/>
  <c r="H94" i="127"/>
  <c r="N94" i="127"/>
  <c r="H95" i="127"/>
  <c r="N95" i="127"/>
  <c r="N85" i="127"/>
  <c r="N86" i="127"/>
  <c r="N87" i="127"/>
  <c r="N88" i="127"/>
  <c r="N89" i="127"/>
  <c r="N90" i="127"/>
  <c r="N91" i="127"/>
  <c r="N92" i="127"/>
  <c r="H85" i="127"/>
  <c r="H86" i="127"/>
  <c r="H87" i="127"/>
  <c r="H88" i="127"/>
  <c r="H89" i="127"/>
  <c r="H90" i="127"/>
  <c r="H91" i="127"/>
  <c r="H92" i="127"/>
  <c r="D85" i="127"/>
  <c r="D86" i="127"/>
  <c r="D87" i="127"/>
  <c r="D88" i="127"/>
  <c r="D89" i="127"/>
  <c r="D90" i="127"/>
  <c r="D91" i="127"/>
  <c r="D92" i="127"/>
  <c r="K98" i="127" l="1"/>
  <c r="N98" i="127" s="1"/>
  <c r="H98" i="127"/>
  <c r="K97" i="127"/>
  <c r="N97" i="127" s="1"/>
  <c r="H97" i="127"/>
  <c r="D31" i="140" l="1"/>
  <c r="D17" i="140"/>
  <c r="D12" i="140"/>
  <c r="O27" i="132" l="1"/>
  <c r="H20" i="145" l="1"/>
  <c r="L15" i="123"/>
  <c r="H17" i="145" l="1"/>
  <c r="N20" i="145"/>
  <c r="H60" i="145" l="1"/>
  <c r="H65" i="145" s="1"/>
  <c r="N17" i="145"/>
  <c r="O16" i="132"/>
  <c r="E10" i="126" l="1"/>
  <c r="N60" i="145"/>
  <c r="L36" i="131"/>
  <c r="L35" i="131"/>
  <c r="E27" i="131"/>
  <c r="L27" i="131" s="1"/>
  <c r="O31" i="132"/>
  <c r="O30" i="132"/>
  <c r="O29" i="132"/>
  <c r="O28" i="132"/>
  <c r="O24" i="132"/>
  <c r="O26" i="132"/>
  <c r="O20" i="132"/>
  <c r="O18" i="132"/>
  <c r="B22" i="131"/>
  <c r="B24" i="131" s="1"/>
  <c r="B25" i="131" s="1"/>
  <c r="B26" i="131" s="1"/>
  <c r="B27" i="131" s="1"/>
  <c r="J17" i="131"/>
  <c r="J16" i="131"/>
  <c r="B15" i="131"/>
  <c r="B16" i="131" s="1"/>
  <c r="B17" i="131" s="1"/>
  <c r="B18" i="131" s="1"/>
  <c r="B19" i="131" s="1"/>
  <c r="J9" i="131"/>
  <c r="L36" i="129"/>
  <c r="L35" i="129"/>
  <c r="E27" i="129"/>
  <c r="L27" i="129" s="1"/>
  <c r="L39" i="130"/>
  <c r="C9" i="130"/>
  <c r="B22" i="129"/>
  <c r="B24" i="129" s="1"/>
  <c r="B25" i="129" s="1"/>
  <c r="B26" i="129" s="1"/>
  <c r="B27" i="129" s="1"/>
  <c r="J17" i="129"/>
  <c r="J16" i="129"/>
  <c r="B15" i="129"/>
  <c r="B16" i="129" s="1"/>
  <c r="B17" i="129" s="1"/>
  <c r="B18" i="129" s="1"/>
  <c r="B19" i="129" s="1"/>
  <c r="J9" i="129"/>
  <c r="L36" i="128"/>
  <c r="L35" i="128"/>
  <c r="E27" i="128"/>
  <c r="L27" i="128" s="1"/>
  <c r="J9" i="128"/>
  <c r="D15" i="125" l="1"/>
  <c r="D16" i="125" s="1"/>
  <c r="H68" i="145"/>
  <c r="E3" i="146"/>
  <c r="E6" i="146" s="1"/>
  <c r="H6" i="146" s="1"/>
  <c r="H8" i="146" s="1"/>
  <c r="H67" i="145"/>
  <c r="P27" i="132"/>
  <c r="L24" i="130"/>
  <c r="L25" i="130" s="1"/>
  <c r="L29" i="130"/>
  <c r="L40" i="130"/>
  <c r="P26" i="132"/>
  <c r="P29" i="132"/>
  <c r="P24" i="132"/>
  <c r="P28" i="132"/>
  <c r="P31" i="132"/>
  <c r="L27" i="130"/>
  <c r="P30" i="132"/>
  <c r="P23" i="132"/>
  <c r="L28" i="130"/>
  <c r="H79" i="146" l="1"/>
  <c r="H74" i="146"/>
  <c r="H62" i="146"/>
  <c r="E16" i="140"/>
  <c r="H54" i="146"/>
  <c r="H66" i="146"/>
  <c r="L30" i="130"/>
  <c r="P32" i="132"/>
  <c r="H75" i="145" l="1"/>
  <c r="G9" i="38"/>
  <c r="D22" i="125"/>
  <c r="B22" i="128"/>
  <c r="B24" i="128" s="1"/>
  <c r="B25" i="128" s="1"/>
  <c r="B26" i="128" s="1"/>
  <c r="B27" i="128" s="1"/>
  <c r="J17" i="128"/>
  <c r="J16" i="128"/>
  <c r="B15" i="128"/>
  <c r="B16" i="128" s="1"/>
  <c r="B17" i="128" s="1"/>
  <c r="B18" i="128" s="1"/>
  <c r="B19" i="128" s="1"/>
  <c r="I32" i="126"/>
  <c r="A25" i="126"/>
  <c r="A24" i="126"/>
  <c r="A23" i="126"/>
  <c r="K111" i="127"/>
  <c r="N111" i="127" s="1"/>
  <c r="K110" i="127"/>
  <c r="N110" i="127" s="1"/>
  <c r="N109" i="127"/>
  <c r="G108" i="127"/>
  <c r="H100" i="127"/>
  <c r="H99" i="127"/>
  <c r="H84" i="127"/>
  <c r="D83" i="127"/>
  <c r="H82" i="127"/>
  <c r="H79" i="127"/>
  <c r="D78" i="127"/>
  <c r="H77" i="127"/>
  <c r="H76" i="127"/>
  <c r="D75" i="127"/>
  <c r="H74" i="127"/>
  <c r="H73" i="127"/>
  <c r="H72" i="127"/>
  <c r="H71" i="127"/>
  <c r="H70" i="127"/>
  <c r="H69" i="127"/>
  <c r="H68" i="127"/>
  <c r="H67" i="127"/>
  <c r="H66" i="127"/>
  <c r="H65" i="127"/>
  <c r="H64" i="127"/>
  <c r="H57" i="127"/>
  <c r="N56" i="127"/>
  <c r="G55" i="127"/>
  <c r="K46" i="127"/>
  <c r="N46" i="127" s="1"/>
  <c r="G45" i="127"/>
  <c r="G42" i="127"/>
  <c r="H41" i="127"/>
  <c r="K40" i="127"/>
  <c r="N40" i="127" s="1"/>
  <c r="H36" i="127"/>
  <c r="N35" i="127"/>
  <c r="H34" i="127"/>
  <c r="G30" i="127"/>
  <c r="K24" i="127"/>
  <c r="N24" i="127" s="1"/>
  <c r="G23" i="127"/>
  <c r="G111" i="127" l="1"/>
  <c r="G110" i="127"/>
  <c r="D66" i="127"/>
  <c r="H111" i="127"/>
  <c r="N65" i="127"/>
  <c r="H42" i="127"/>
  <c r="G109" i="127"/>
  <c r="N84" i="127"/>
  <c r="H108" i="127"/>
  <c r="N78" i="127"/>
  <c r="N77" i="127"/>
  <c r="N76" i="127"/>
  <c r="N71" i="127"/>
  <c r="D72" i="127"/>
  <c r="N66" i="127"/>
  <c r="N51" i="127"/>
  <c r="G56" i="127"/>
  <c r="H56" i="127"/>
  <c r="N74" i="127"/>
  <c r="K99" i="127"/>
  <c r="N99" i="127" s="1"/>
  <c r="H78" i="127"/>
  <c r="N73" i="127"/>
  <c r="H110" i="127"/>
  <c r="K64" i="127"/>
  <c r="N64" i="127" s="1"/>
  <c r="N72" i="127"/>
  <c r="H109" i="127"/>
  <c r="N108" i="127"/>
  <c r="N112" i="127" s="1"/>
  <c r="N70" i="127"/>
  <c r="N83" i="127"/>
  <c r="N69" i="127"/>
  <c r="N75" i="127"/>
  <c r="K100" i="127"/>
  <c r="N100" i="127" s="1"/>
  <c r="N82" i="127"/>
  <c r="N68" i="127"/>
  <c r="N79" i="127"/>
  <c r="N67" i="127"/>
  <c r="D71" i="127"/>
  <c r="D69" i="127"/>
  <c r="H55" i="127"/>
  <c r="D100" i="127"/>
  <c r="K41" i="127"/>
  <c r="N41" i="127" s="1"/>
  <c r="K55" i="127"/>
  <c r="N55" i="127" s="1"/>
  <c r="H83" i="127"/>
  <c r="H75" i="127"/>
  <c r="G35" i="127"/>
  <c r="D82" i="127"/>
  <c r="D68" i="127"/>
  <c r="H35" i="127"/>
  <c r="G46" i="127"/>
  <c r="N50" i="127"/>
  <c r="N57" i="127"/>
  <c r="D79" i="127"/>
  <c r="D67" i="127"/>
  <c r="G24" i="127"/>
  <c r="G41" i="127"/>
  <c r="D77" i="127"/>
  <c r="D65" i="127"/>
  <c r="H46" i="127"/>
  <c r="D76" i="127"/>
  <c r="D74" i="127"/>
  <c r="D99" i="127"/>
  <c r="G34" i="127"/>
  <c r="H30" i="127"/>
  <c r="K30" i="127"/>
  <c r="N30" i="127" s="1"/>
  <c r="N31" i="127" s="1"/>
  <c r="G57" i="127"/>
  <c r="D73" i="127"/>
  <c r="D64" i="127"/>
  <c r="D84" i="127"/>
  <c r="D70" i="127"/>
  <c r="H23" i="127"/>
  <c r="H40" i="127"/>
  <c r="H24" i="127"/>
  <c r="K34" i="127"/>
  <c r="N34" i="127" s="1"/>
  <c r="K45" i="127"/>
  <c r="N45" i="127" s="1"/>
  <c r="N36" i="127"/>
  <c r="K42" i="127"/>
  <c r="N42" i="127" s="1"/>
  <c r="N23" i="127"/>
  <c r="N25" i="127" s="1"/>
  <c r="G40" i="127"/>
  <c r="H45" i="127"/>
  <c r="G36" i="127"/>
  <c r="B2" i="38"/>
  <c r="C65" i="127"/>
  <c r="C66" i="127" s="1"/>
  <c r="C67" i="127" s="1"/>
  <c r="C68" i="127" s="1"/>
  <c r="C69" i="127" s="1"/>
  <c r="C70" i="127" s="1"/>
  <c r="C71" i="127" s="1"/>
  <c r="C72" i="127" s="1"/>
  <c r="C73" i="127" s="1"/>
  <c r="C74" i="127" s="1"/>
  <c r="C75" i="127" s="1"/>
  <c r="C76" i="127" s="1"/>
  <c r="C77" i="127" s="1"/>
  <c r="C78" i="127" s="1"/>
  <c r="C79" i="127" s="1"/>
  <c r="C80" i="127" s="1"/>
  <c r="C81" i="127" s="1"/>
  <c r="C82" i="127" s="1"/>
  <c r="C83" i="127" s="1"/>
  <c r="C84" i="127" s="1"/>
  <c r="C85" i="127" s="1"/>
  <c r="C86" i="127" s="1"/>
  <c r="C87" i="127" s="1"/>
  <c r="C88" i="127" s="1"/>
  <c r="C89" i="127" s="1"/>
  <c r="C90" i="127" s="1"/>
  <c r="C91" i="127" s="1"/>
  <c r="C92" i="127" s="1"/>
  <c r="C93" i="127" s="1"/>
  <c r="C94" i="127" s="1"/>
  <c r="C95" i="127" s="1"/>
  <c r="C6" i="127"/>
  <c r="E58" i="126"/>
  <c r="L58" i="126" s="1"/>
  <c r="B46" i="126"/>
  <c r="B47" i="126" s="1"/>
  <c r="B48" i="126" s="1"/>
  <c r="B49" i="126" s="1"/>
  <c r="B50" i="126" s="1"/>
  <c r="C97" i="127" l="1"/>
  <c r="C98" i="127" s="1"/>
  <c r="C99" i="127" s="1"/>
  <c r="C100" i="127" s="1"/>
  <c r="N58" i="127"/>
  <c r="N101" i="127"/>
  <c r="N52" i="127"/>
  <c r="N47" i="127"/>
  <c r="N37" i="127"/>
  <c r="I33" i="126"/>
  <c r="B32" i="126"/>
  <c r="B33" i="126" s="1"/>
  <c r="B34" i="126" s="1"/>
  <c r="B18" i="126"/>
  <c r="A28" i="126"/>
  <c r="B35" i="126" l="1"/>
  <c r="B36" i="126" s="1"/>
  <c r="N59" i="127"/>
  <c r="I73" i="124"/>
  <c r="J72" i="124"/>
  <c r="I72" i="124"/>
  <c r="J71" i="124"/>
  <c r="I71" i="124"/>
  <c r="J70" i="124"/>
  <c r="I70" i="124"/>
  <c r="J69" i="124"/>
  <c r="I59" i="124"/>
  <c r="J59" i="124"/>
  <c r="B28" i="126" l="1"/>
  <c r="B19" i="126"/>
  <c r="B20" i="126" s="1"/>
  <c r="B21" i="126" s="1"/>
  <c r="C16" i="125"/>
  <c r="J10" i="126"/>
  <c r="D8" i="126"/>
  <c r="B53" i="126"/>
  <c r="B55" i="126" s="1"/>
  <c r="B56" i="126" s="1"/>
  <c r="B57" i="126" s="1"/>
  <c r="B58" i="126" s="1"/>
  <c r="J48" i="126"/>
  <c r="J47" i="126"/>
  <c r="J11" i="126"/>
  <c r="B8" i="126"/>
  <c r="C11" i="125"/>
  <c r="B24" i="126" l="1"/>
  <c r="B25" i="126" s="1"/>
  <c r="B26" i="126" s="1"/>
  <c r="L14" i="127"/>
  <c r="I76" i="124"/>
  <c r="G79" i="124" s="1"/>
  <c r="J53" i="124"/>
  <c r="J52" i="124"/>
  <c r="J51" i="124"/>
  <c r="I54" i="124"/>
  <c r="I53" i="124"/>
  <c r="I52" i="124"/>
  <c r="I51" i="124"/>
  <c r="J39" i="124"/>
  <c r="L35" i="126"/>
  <c r="E3" i="124"/>
  <c r="E4" i="124"/>
  <c r="E5" i="124"/>
  <c r="E6" i="124"/>
  <c r="J23" i="126" s="1"/>
  <c r="E7" i="124"/>
  <c r="J25" i="126" s="1"/>
  <c r="E8" i="124"/>
  <c r="E9" i="124"/>
  <c r="E10" i="124"/>
  <c r="E11" i="124"/>
  <c r="E12" i="124"/>
  <c r="E13" i="124"/>
  <c r="E14" i="124"/>
  <c r="E15" i="124"/>
  <c r="E16" i="124"/>
  <c r="J24" i="126" s="1"/>
  <c r="E17" i="124"/>
  <c r="E18" i="124"/>
  <c r="E19" i="124"/>
  <c r="E20" i="124"/>
  <c r="E21" i="124"/>
  <c r="J28" i="126" s="1"/>
  <c r="E22" i="124"/>
  <c r="E23" i="124"/>
  <c r="E24" i="124"/>
  <c r="E25" i="124"/>
  <c r="E26" i="124"/>
  <c r="E27" i="124"/>
  <c r="J20" i="126" s="1"/>
  <c r="L20" i="126" s="1"/>
  <c r="E28" i="124"/>
  <c r="E29" i="124"/>
  <c r="E30" i="124"/>
  <c r="E31" i="124"/>
  <c r="E32" i="124"/>
  <c r="E33" i="124"/>
  <c r="E2" i="124"/>
  <c r="I23" i="126"/>
  <c r="I25" i="126"/>
  <c r="I24" i="126"/>
  <c r="I26" i="126"/>
  <c r="I28" i="126"/>
  <c r="I21" i="126"/>
  <c r="E16" i="130"/>
  <c r="C23" i="126"/>
  <c r="C25" i="126"/>
  <c r="C24" i="126"/>
  <c r="C28" i="126"/>
  <c r="F42" i="123"/>
  <c r="F43" i="123"/>
  <c r="F44" i="123"/>
  <c r="F45" i="123"/>
  <c r="F41" i="123"/>
  <c r="F38" i="123"/>
  <c r="F39" i="123"/>
  <c r="F37" i="123"/>
  <c r="F33" i="123"/>
  <c r="F34" i="123"/>
  <c r="F35" i="123"/>
  <c r="F32" i="123"/>
  <c r="F17" i="123"/>
  <c r="F18" i="123"/>
  <c r="F19" i="123"/>
  <c r="F20" i="123"/>
  <c r="F21" i="123"/>
  <c r="F22" i="123"/>
  <c r="F23" i="123"/>
  <c r="F24" i="123"/>
  <c r="F25" i="123"/>
  <c r="F26" i="123"/>
  <c r="F27" i="123"/>
  <c r="F28" i="123"/>
  <c r="F29" i="123"/>
  <c r="F30" i="123"/>
  <c r="F16" i="123"/>
  <c r="F8" i="123"/>
  <c r="F9" i="123"/>
  <c r="F10" i="123"/>
  <c r="F11" i="123"/>
  <c r="F12" i="123"/>
  <c r="F13" i="123"/>
  <c r="F14" i="123"/>
  <c r="F7" i="123"/>
  <c r="C47" i="123"/>
  <c r="I62" i="124"/>
  <c r="J61" i="124"/>
  <c r="I61" i="124"/>
  <c r="J60" i="124"/>
  <c r="I60" i="124"/>
  <c r="I43" i="124"/>
  <c r="J42" i="124"/>
  <c r="I42" i="124"/>
  <c r="J41" i="124"/>
  <c r="I41" i="124"/>
  <c r="J40" i="124"/>
  <c r="I40" i="124"/>
  <c r="I39" i="124"/>
  <c r="D45" i="123"/>
  <c r="D44" i="123"/>
  <c r="D42" i="123"/>
  <c r="D41" i="123"/>
  <c r="D39" i="123"/>
  <c r="D38" i="123"/>
  <c r="D37" i="123"/>
  <c r="D35" i="123"/>
  <c r="D34" i="123"/>
  <c r="D33" i="123"/>
  <c r="D32" i="123"/>
  <c r="D30" i="123"/>
  <c r="D29" i="123"/>
  <c r="D28" i="123"/>
  <c r="D27" i="123"/>
  <c r="D26" i="123"/>
  <c r="D25" i="123"/>
  <c r="D24" i="123"/>
  <c r="D23" i="123"/>
  <c r="D22" i="123"/>
  <c r="D21" i="123"/>
  <c r="D20" i="123"/>
  <c r="D19" i="123"/>
  <c r="D18" i="123"/>
  <c r="D17" i="123"/>
  <c r="D16" i="123"/>
  <c r="C26" i="126" l="1"/>
  <c r="J26" i="126"/>
  <c r="L26" i="126" s="1"/>
  <c r="L28" i="126"/>
  <c r="L25" i="126"/>
  <c r="L23" i="126"/>
  <c r="L24" i="126"/>
  <c r="D81" i="124"/>
  <c r="D82" i="124" s="1"/>
  <c r="D80" i="124"/>
  <c r="F89" i="124"/>
  <c r="F88" i="124"/>
  <c r="E79" i="124"/>
  <c r="F79" i="124"/>
  <c r="E10" i="128"/>
  <c r="K10" i="130" s="1"/>
  <c r="J35" i="130" s="1"/>
  <c r="L17" i="127"/>
  <c r="L15" i="127"/>
  <c r="L32" i="126"/>
  <c r="I15" i="127"/>
  <c r="D18" i="132"/>
  <c r="D20" i="132"/>
  <c r="D16" i="130"/>
  <c r="D17" i="127"/>
  <c r="J19" i="126"/>
  <c r="G14" i="130"/>
  <c r="H18" i="132"/>
  <c r="H20" i="132"/>
  <c r="F16" i="130"/>
  <c r="M17" i="127"/>
  <c r="J21" i="126"/>
  <c r="L21" i="126" s="1"/>
  <c r="I16" i="132"/>
  <c r="N14" i="127"/>
  <c r="N15" i="127"/>
  <c r="F18" i="130"/>
  <c r="F14" i="130"/>
  <c r="L33" i="126"/>
  <c r="L34" i="126"/>
  <c r="H16" i="132"/>
  <c r="M15" i="127"/>
  <c r="M14" i="127"/>
  <c r="I18" i="132"/>
  <c r="I20" i="132"/>
  <c r="G16" i="130"/>
  <c r="N17" i="127"/>
  <c r="I18" i="126"/>
  <c r="G18" i="130"/>
  <c r="L36" i="126"/>
  <c r="I19" i="126"/>
  <c r="J18" i="126"/>
  <c r="H79" i="124"/>
  <c r="I14" i="127" l="1"/>
  <c r="L19" i="126"/>
  <c r="P20" i="132"/>
  <c r="L18" i="126"/>
  <c r="P16" i="132"/>
  <c r="O17" i="127"/>
  <c r="O14" i="127"/>
  <c r="K14" i="130"/>
  <c r="L14" i="130" s="1"/>
  <c r="J18" i="130"/>
  <c r="K18" i="130" s="1"/>
  <c r="L18" i="130" s="1"/>
  <c r="J36" i="130"/>
  <c r="K36" i="130" s="1"/>
  <c r="J43" i="130"/>
  <c r="J38" i="130"/>
  <c r="J41" i="130"/>
  <c r="J37" i="130"/>
  <c r="J42" i="130"/>
  <c r="K42" i="130" s="1"/>
  <c r="L42" i="130" s="1"/>
  <c r="K35" i="130"/>
  <c r="L35" i="130" s="1"/>
  <c r="J16" i="130"/>
  <c r="K16" i="130" s="1"/>
  <c r="L16" i="130" s="1"/>
  <c r="L37" i="126"/>
  <c r="P18" i="132"/>
  <c r="O15" i="127"/>
  <c r="L29" i="126" l="1"/>
  <c r="K43" i="130"/>
  <c r="L43" i="130" s="1"/>
  <c r="K41" i="130"/>
  <c r="L41" i="130" s="1"/>
  <c r="P21" i="132"/>
  <c r="P34" i="132" s="1"/>
  <c r="O18" i="127"/>
  <c r="N115" i="127" s="1"/>
  <c r="K37" i="130"/>
  <c r="L37" i="130" s="1"/>
  <c r="K38" i="130"/>
  <c r="L38" i="130" s="1"/>
  <c r="L36" i="130"/>
  <c r="L19" i="130"/>
  <c r="L46" i="130" s="1"/>
  <c r="E9" i="128" l="1"/>
  <c r="L18" i="128" s="1"/>
  <c r="E9" i="131"/>
  <c r="L15" i="131" s="1"/>
  <c r="L44" i="130"/>
  <c r="L47" i="130" s="1"/>
  <c r="L49" i="130" s="1"/>
  <c r="L17" i="131" l="1"/>
  <c r="L19" i="131"/>
  <c r="E25" i="131"/>
  <c r="L25" i="131" s="1"/>
  <c r="E26" i="131"/>
  <c r="L26" i="131" s="1"/>
  <c r="L19" i="128"/>
  <c r="L15" i="128"/>
  <c r="L16" i="128"/>
  <c r="E24" i="128"/>
  <c r="L24" i="128" s="1"/>
  <c r="L17" i="128"/>
  <c r="E26" i="128"/>
  <c r="L26" i="128" s="1"/>
  <c r="E25" i="128"/>
  <c r="L25" i="128" s="1"/>
  <c r="E9" i="129"/>
  <c r="L16" i="129" s="1"/>
  <c r="L16" i="131"/>
  <c r="E24" i="131"/>
  <c r="L24" i="131" s="1"/>
  <c r="L18" i="131"/>
  <c r="L20" i="131" l="1"/>
  <c r="L29" i="128"/>
  <c r="L20" i="128"/>
  <c r="E26" i="129"/>
  <c r="L26" i="129" s="1"/>
  <c r="L19" i="129"/>
  <c r="E24" i="129"/>
  <c r="L24" i="129" s="1"/>
  <c r="L18" i="129"/>
  <c r="L15" i="129"/>
  <c r="L17" i="129"/>
  <c r="E25" i="129"/>
  <c r="L25" i="129" s="1"/>
  <c r="L29" i="131"/>
  <c r="L31" i="128" l="1"/>
  <c r="L32" i="128" s="1"/>
  <c r="L34" i="128" s="1"/>
  <c r="L38" i="128" s="1"/>
  <c r="M116" i="127" s="1"/>
  <c r="N116" i="127" s="1"/>
  <c r="N117" i="127" s="1"/>
  <c r="L29" i="129"/>
  <c r="L20" i="129"/>
  <c r="L31" i="131"/>
  <c r="L32" i="131" s="1"/>
  <c r="L34" i="131" s="1"/>
  <c r="L38" i="131" s="1"/>
  <c r="O35" i="132" s="1"/>
  <c r="P35" i="132" s="1"/>
  <c r="P36" i="132" s="1"/>
  <c r="L31" i="129" l="1"/>
  <c r="L32" i="129" s="1"/>
  <c r="L34" i="129" s="1"/>
  <c r="L38" i="129" s="1"/>
  <c r="K51" i="130" s="1"/>
  <c r="L51" i="130" s="1"/>
  <c r="L52" i="130" s="1"/>
  <c r="E17" i="140" l="1"/>
  <c r="E55" i="126" l="1"/>
  <c r="L55" i="126" s="1"/>
  <c r="L49" i="126"/>
  <c r="L50" i="126"/>
  <c r="L48" i="126"/>
  <c r="E56" i="126"/>
  <c r="L56" i="126" s="1"/>
  <c r="L46" i="126"/>
  <c r="L47" i="126"/>
  <c r="E57" i="126"/>
  <c r="L57" i="126" s="1"/>
  <c r="L60" i="126" l="1"/>
  <c r="L51" i="126"/>
  <c r="L62" i="126" l="1"/>
  <c r="L63" i="126" s="1"/>
  <c r="L53" i="130" l="1"/>
  <c r="G73" i="147" s="1"/>
  <c r="H73" i="147" s="1"/>
  <c r="O121" i="127"/>
  <c r="P37" i="132"/>
  <c r="G74" i="141" l="1"/>
  <c r="H74" i="141" s="1"/>
  <c r="G74" i="147"/>
  <c r="H74" i="147" s="1"/>
  <c r="H76" i="147"/>
  <c r="H78" i="147" s="1"/>
  <c r="G73" i="143"/>
  <c r="H73" i="143" s="1"/>
  <c r="G73" i="142"/>
  <c r="H73" i="142" s="1"/>
  <c r="G73" i="145"/>
  <c r="G73" i="141" s="1"/>
  <c r="H73" i="141" s="1"/>
  <c r="K73" i="147" s="1"/>
  <c r="C20" i="125"/>
  <c r="D20" i="125" s="1"/>
  <c r="G74" i="143"/>
  <c r="H74" i="143" s="1"/>
  <c r="M53" i="130"/>
  <c r="D21" i="140"/>
  <c r="E21" i="140" s="1"/>
  <c r="G72" i="145"/>
  <c r="H72" i="145" s="1"/>
  <c r="G74" i="142"/>
  <c r="H74" i="142" s="1"/>
  <c r="C21" i="125"/>
  <c r="D21" i="125" s="1"/>
  <c r="Q37" i="132"/>
  <c r="G72" i="143"/>
  <c r="H72" i="143" s="1"/>
  <c r="D20" i="140"/>
  <c r="E20" i="140" s="1"/>
  <c r="P121" i="127"/>
  <c r="C19" i="125"/>
  <c r="D19" i="125" s="1"/>
  <c r="G74" i="145"/>
  <c r="H74" i="145" s="1"/>
  <c r="D22" i="140"/>
  <c r="E22" i="140" s="1"/>
  <c r="G72" i="142"/>
  <c r="H72" i="142" s="1"/>
  <c r="G72" i="141"/>
  <c r="H72" i="141" s="1"/>
  <c r="J61" i="147" l="1"/>
  <c r="K74" i="147"/>
  <c r="K76" i="147" s="1"/>
  <c r="J73" i="145"/>
  <c r="J72" i="145"/>
  <c r="J74" i="145"/>
  <c r="H73" i="145"/>
  <c r="L39" i="126"/>
  <c r="L40" i="126" s="1"/>
  <c r="L65" i="126" s="1"/>
  <c r="G66" i="145" l="1"/>
  <c r="H66" i="145" s="1"/>
  <c r="G66" i="141"/>
  <c r="H66" i="141" s="1"/>
  <c r="G66" i="143"/>
  <c r="H66" i="143" s="1"/>
  <c r="H70" i="143" s="1"/>
  <c r="H71" i="143" s="1"/>
  <c r="H75" i="143" s="1"/>
  <c r="G7" i="38" s="1"/>
  <c r="G66" i="142"/>
  <c r="H66" i="142" s="1"/>
  <c r="H70" i="142" s="1"/>
  <c r="H71" i="142" s="1"/>
  <c r="H75" i="142" s="1"/>
  <c r="G6" i="38" s="1"/>
  <c r="L70" i="126"/>
  <c r="H70" i="145" l="1"/>
  <c r="H71" i="145" s="1"/>
  <c r="H76" i="145" s="1"/>
  <c r="H78" i="145" s="1"/>
  <c r="G69" i="142"/>
  <c r="D19" i="140"/>
  <c r="E19" i="140" s="1"/>
  <c r="E24" i="140" s="1"/>
  <c r="C18" i="125"/>
  <c r="D18" i="125" s="1"/>
  <c r="D23" i="125" s="1"/>
  <c r="D25" i="125" s="1"/>
  <c r="G69" i="141"/>
  <c r="G69" i="143"/>
  <c r="G69" i="145"/>
  <c r="H70" i="141"/>
  <c r="J66" i="145"/>
  <c r="J70" i="145" l="1"/>
  <c r="J71" i="145" s="1"/>
  <c r="J76" i="145" s="1"/>
  <c r="H71" i="141"/>
  <c r="H75" i="141" s="1"/>
  <c r="G5" i="38" s="1"/>
  <c r="G8" i="38" s="1"/>
  <c r="G11" i="38" s="1"/>
  <c r="I12" i="38" s="1"/>
  <c r="E38" i="140"/>
  <c r="E40" i="140"/>
  <c r="I14" i="38" l="1"/>
  <c r="J13" i="38"/>
  <c r="G12" i="38"/>
  <c r="H37" i="140"/>
  <c r="E43" i="140"/>
</calcChain>
</file>

<file path=xl/sharedStrings.xml><?xml version="1.0" encoding="utf-8"?>
<sst xmlns="http://schemas.openxmlformats.org/spreadsheetml/2006/main" count="82734" uniqueCount="7565">
  <si>
    <t>ALCALDÍA MAYOR DE BOGOTÁ D.C.</t>
  </si>
  <si>
    <t>ALCALDÍA LOCAL DE KENNEDY</t>
  </si>
  <si>
    <t>ÁREA DE GESTIÓN DE DESARROLLO LOCAL KENNEDY</t>
  </si>
  <si>
    <t>OFICINA DE INFRAESTRUCTURA DEL FDLK</t>
  </si>
  <si>
    <t>OBJETO DE LA LICITACIÓN:</t>
  </si>
  <si>
    <t>"EJECUTAR A MONTO AGOTABLE POR EL SISTEMA DE PRECIOS UNITARIOS LAS OBRAS Y ACTIVIDADES PARA EL DIAGNOSTICO Y LA CONSERVACIÓN DE PUENTES VEHICULARES Y/O PEATONALES SOBRE CUERPOS DE AGUA DE LA LOCALIDAD DE KENNEDY”</t>
  </si>
  <si>
    <t>CONTRATO No.</t>
  </si>
  <si>
    <t>FDLK-LP-XX-2021</t>
  </si>
  <si>
    <t>MODALIDAD DE CONTRATACÒN</t>
  </si>
  <si>
    <t>LICITACION PUBLICA</t>
  </si>
  <si>
    <t>TIPO DE CONTRATO</t>
  </si>
  <si>
    <t>CONTRATO DE OBRA PÚBLICA</t>
  </si>
  <si>
    <t>FECHA:</t>
  </si>
  <si>
    <t>ACTIVIDADES</t>
  </si>
  <si>
    <t>MESES</t>
  </si>
  <si>
    <t>MONTOS</t>
  </si>
  <si>
    <t>Actividades previas</t>
  </si>
  <si>
    <t>EJECUCIÓN DE OBRAS</t>
  </si>
  <si>
    <t>TOTAL PROYECTO DIRECTO</t>
  </si>
  <si>
    <t>AIU OBRA</t>
  </si>
  <si>
    <t>PGA Y SST (Incl. AIU e IVA)</t>
  </si>
  <si>
    <t>PGS (Incl. AIU e IVA)</t>
  </si>
  <si>
    <t>PMT (Incl. AIU e IVA)</t>
  </si>
  <si>
    <t xml:space="preserve">Costo estimado Ajustes </t>
  </si>
  <si>
    <t>COSTO TOTAL DEL PROYECTO DE OBRA</t>
  </si>
  <si>
    <t>OBJETO DEL CONCURSO:</t>
  </si>
  <si>
    <t>"REALIZAR LA INTERVENTORÍA TÉCNICA, ADMINISTRATIVA, FINANCIERA, JURÍDICA, SOCIAL, AMBIENTAL Y SST AL CONTRATO DE OBRA PÚBLICA QUE TENDRÁ POR OBJETO CONTRACTUAL: "EJECUTAR A MONTO AGOTABLE POR EL SISTEMA DE PRECIOS UNITARIOS FIJOS LAS OBRAS Y ACTIVIDADES PARA EL DIAGNOSTICO Y LA CONSERVACIÓN DE PUENTES VEHICULARES Y/O PEATONALES SOBRE CUERPOS DE AGUA DE LA LOCALIDAD DE KENNEDY”</t>
  </si>
  <si>
    <t>PROCESO No.</t>
  </si>
  <si>
    <t>FDLK-CMA-XXX-2021</t>
  </si>
  <si>
    <t xml:space="preserve">MODALIDAD DE CONTRATACION </t>
  </si>
  <si>
    <t xml:space="preserve">CONCURSO DE MERITOS </t>
  </si>
  <si>
    <t>TIPOA DE CONTRATO</t>
  </si>
  <si>
    <t>CONTRATO DE INTERVENTORÍA</t>
  </si>
  <si>
    <t>EJECUCIÓN DE INTERVENTORIA Y ENTREGA</t>
  </si>
  <si>
    <t>EPP</t>
  </si>
  <si>
    <t>IVA (19%)</t>
  </si>
  <si>
    <t>COSTO TOTAL DEL PROYECTO DE INTERVENTORIA</t>
  </si>
  <si>
    <t>COSTO TOTAL DEL PROYECTOS DE PUENTES SOBRE CUERPOS DE AGUA</t>
  </si>
  <si>
    <t>-</t>
  </si>
  <si>
    <t>MODALIDAD DE PROYECTO</t>
  </si>
  <si>
    <t>PRELIMINARES</t>
  </si>
  <si>
    <t>TOTAL PROYECTO</t>
  </si>
  <si>
    <t>PGA Y SST (Incl. AIU)</t>
  </si>
  <si>
    <t>PGS (Incl. AIU)</t>
  </si>
  <si>
    <t>PMT (Incl. AIU)</t>
  </si>
  <si>
    <t xml:space="preserve">Ajustes </t>
  </si>
  <si>
    <t>COSTO TOTAL DEL PROYECTO</t>
  </si>
  <si>
    <t>FORMATO</t>
  </si>
  <si>
    <t>Presupuesto General de Obras - Costos Directos</t>
  </si>
  <si>
    <t>CÓDIGO</t>
  </si>
  <si>
    <t>PROCESO</t>
  </si>
  <si>
    <t>VERSIÓN</t>
  </si>
  <si>
    <t>FO-DP-01</t>
  </si>
  <si>
    <t>Conservación de puentes</t>
  </si>
  <si>
    <t>OBJETO DE LA LICITACIÓN</t>
  </si>
  <si>
    <t>Puente Peatonal 24119475  - CL 45 S por KR 73 (Río Tunjuelito)</t>
  </si>
  <si>
    <t>Fecha de Actualización: 10 de Octubre de 2022</t>
  </si>
  <si>
    <t>L=</t>
  </si>
  <si>
    <t>W=</t>
  </si>
  <si>
    <t>CODIGO IDU</t>
  </si>
  <si>
    <t>ÍTEM</t>
  </si>
  <si>
    <t>DESCRIPCIÓN</t>
  </si>
  <si>
    <t>UNIDAD</t>
  </si>
  <si>
    <t>CANTIDAD</t>
  </si>
  <si>
    <t>PRECIO UNITARIO</t>
  </si>
  <si>
    <t>VALOR TOTAL</t>
  </si>
  <si>
    <t>luces</t>
  </si>
  <si>
    <t>Preliminares</t>
  </si>
  <si>
    <t>Mantenimiento y Conservacion de Elementos Estructurales</t>
  </si>
  <si>
    <t>GEOMETRIA GENERAL</t>
  </si>
  <si>
    <t>AREA</t>
  </si>
  <si>
    <t>Carpeta de rodadura</t>
  </si>
  <si>
    <t>ANCHO</t>
  </si>
  <si>
    <t>No. De juntas</t>
  </si>
  <si>
    <t>LONGITUD</t>
  </si>
  <si>
    <t>Sendero Peatonal (ancho)</t>
  </si>
  <si>
    <t>LUZ MAYOR</t>
  </si>
  <si>
    <t>barandas alto</t>
  </si>
  <si>
    <t>NUMERO DE LUCES</t>
  </si>
  <si>
    <t>Elementos estructurales</t>
  </si>
  <si>
    <t>ACCESOS</t>
  </si>
  <si>
    <t>viga en I</t>
  </si>
  <si>
    <t>No. De escaleras</t>
  </si>
  <si>
    <t>tablero ancho</t>
  </si>
  <si>
    <t>ancho</t>
  </si>
  <si>
    <t>ärea escalera</t>
  </si>
  <si>
    <t>Apoyo en Concreto (pilar) altura mayor</t>
  </si>
  <si>
    <t>longitud</t>
  </si>
  <si>
    <t xml:space="preserve">Mantenimiento Barandas y Elementos de Protección </t>
  </si>
  <si>
    <t>No. De Rampas</t>
  </si>
  <si>
    <t>Ancho</t>
  </si>
  <si>
    <t>Área Escalera</t>
  </si>
  <si>
    <t>Longitud</t>
  </si>
  <si>
    <t>Mantenimiento y Conservación de Senderos Peatonales</t>
  </si>
  <si>
    <t>COSTO DIRECTO DE OBRA</t>
  </si>
  <si>
    <t>Observaciones:</t>
  </si>
  <si>
    <t>COSTO DIRECTO</t>
  </si>
  <si>
    <t>ADMINISTRACION</t>
  </si>
  <si>
    <t>|</t>
  </si>
  <si>
    <t>IMPREVISTOS</t>
  </si>
  <si>
    <t>UTILIDAD</t>
  </si>
  <si>
    <t>AIU</t>
  </si>
  <si>
    <t>VALOR COSTO INDIRECTOS</t>
  </si>
  <si>
    <t>COSTO TOTAL CON AIU</t>
  </si>
  <si>
    <t>Costos Gestión Ambiental</t>
  </si>
  <si>
    <t>INCLUYE AIU</t>
  </si>
  <si>
    <t>Costos Gestión Social</t>
  </si>
  <si>
    <t>Costos Plan de Manejo de Tráfico</t>
  </si>
  <si>
    <t xml:space="preserve">VALOR TOTAL </t>
  </si>
  <si>
    <t>Código</t>
  </si>
  <si>
    <t>Nombre</t>
  </si>
  <si>
    <t>UM</t>
  </si>
  <si>
    <t>Valor</t>
  </si>
  <si>
    <t xml:space="preserve">Fecha Actualización </t>
  </si>
  <si>
    <t>Aplica Nota*</t>
  </si>
  <si>
    <t>REPLANTEO GENERAL</t>
  </si>
  <si>
    <t>M2</t>
  </si>
  <si>
    <t>Actualización 2022 -I</t>
  </si>
  <si>
    <t>EXCAVACION MANUAL PARA REDES PROFUNDIDAD 0M - 2M (INCLUYE CARGUE)</t>
  </si>
  <si>
    <t>M3</t>
  </si>
  <si>
    <t>DEMOLICION PAVIMENTO ASFALTICO (INCLUYE CARGUE). NO INCLUYE TRANSPORTE Y DISPOSICIÓN FINAL DE SOBRANTES.</t>
  </si>
  <si>
    <t>DEMOLICION MANUAL SARDINEL EXISTENTE (INCLUYE CARGUE). NO INCLUYE TRANSPORTE Y DISPOSICIÓN FINAL DE SOBRANTES.</t>
  </si>
  <si>
    <t>ML</t>
  </si>
  <si>
    <t>DEMOLICIÓN PISOS DE CONCRETO (ESPESOR VARIABLE HASTA 0.10 M. INCLUYE CARGUE). NO INCLUYE TRANSPORTE Y DISPOSICIÓN FINAL DE SOBRANTES.</t>
  </si>
  <si>
    <t>RETIRO DE POSTES DE AP/LA (INCLUYE TRASLADO A SITIO DE ACOPIO)</t>
  </si>
  <si>
    <t>UN</t>
  </si>
  <si>
    <t>TRANSPORTE Y DISPOSICIÓN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</si>
  <si>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</si>
  <si>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</si>
  <si>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</si>
  <si>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 PARA REDES EN ARENA DE PEÑA (SUMINISTRO, EXTENDIDO, HUMEDECIMIENTO Y COMPACTACIÓN)</t>
  </si>
  <si>
    <t>SARDINEL TIPO A10 (SUMINISTRO E INSTALACIÓN. INCLUYE 3CM MORTERO 1:5)</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</si>
  <si>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</si>
  <si>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</si>
  <si>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</si>
  <si>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</si>
  <si>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</si>
  <si>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</si>
  <si>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</si>
  <si>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</si>
  <si>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</si>
  <si>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</si>
  <si>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</si>
  <si>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</si>
  <si>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</si>
  <si>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x</t>
  </si>
  <si>
    <t>CAMARA DE INSPECCIÓN T-13A ETB (H=2.3M. INCLUYE BASE, MUROS, CUBIERTA, ARO-BASE Y ARO-TAPA)</t>
  </si>
  <si>
    <t>CAMARA DE INSPECCIÓN T-14 ETB (H=2.3M. INCLUYE BASE, MUROS, CUBIERTA, ARO-BASE Y ARO-TAPA)</t>
  </si>
  <si>
    <t>PISO EN LOSETA PREFABRICADA A30 (SUMINISTRO E INSTALACIÓN. INCLUYE BASE 4CM ARENA NIVELACIÓN Y ARENA DE SELLO)</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</si>
  <si>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</si>
  <si>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</si>
  <si>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</si>
  <si>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</si>
  <si>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</si>
  <si>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</si>
  <si>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</si>
  <si>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</si>
  <si>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</si>
  <si>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</si>
  <si>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</si>
  <si>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</si>
  <si>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</si>
  <si>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</si>
  <si>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</si>
  <si>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</si>
  <si>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</si>
  <si>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</si>
  <si>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</si>
  <si>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</si>
  <si>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</si>
  <si>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</si>
  <si>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</si>
  <si>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</si>
  <si>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</si>
  <si>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2500 PSI HECHO EN OBRA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</si>
  <si>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</si>
  <si>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</si>
  <si>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</si>
  <si>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</si>
  <si>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</si>
  <si>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</si>
  <si>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</si>
  <si>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</si>
  <si>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</si>
  <si>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</si>
  <si>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</si>
  <si>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</si>
  <si>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</si>
  <si>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</si>
  <si>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</si>
  <si>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</si>
  <si>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</si>
  <si>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</si>
  <si>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</si>
  <si>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</si>
  <si>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</si>
  <si>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</si>
  <si>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</si>
  <si>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</si>
  <si>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</si>
  <si>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</si>
  <si>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</si>
  <si>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</si>
  <si>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</si>
  <si>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</si>
  <si>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</si>
  <si>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</si>
  <si>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</si>
  <si>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</si>
  <si>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</si>
  <si>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</si>
  <si>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</si>
  <si>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</si>
  <si>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</si>
  <si>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</si>
  <si>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</si>
  <si>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</si>
  <si>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</si>
  <si>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</si>
  <si>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</si>
  <si>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</si>
  <si>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</si>
  <si>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</si>
  <si>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</si>
  <si>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</si>
  <si>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</si>
  <si>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</si>
  <si>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</si>
  <si>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</si>
  <si>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</si>
  <si>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</si>
  <si>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</si>
  <si>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</si>
  <si>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</si>
  <si>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</si>
  <si>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</si>
  <si>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</si>
  <si>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</si>
  <si>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</si>
  <si>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</si>
  <si>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</si>
  <si>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</si>
  <si>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</si>
  <si>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</si>
  <si>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</si>
  <si>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</si>
  <si>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</si>
  <si>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</si>
  <si>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</si>
  <si>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</si>
  <si>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</si>
  <si>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</si>
  <si>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</si>
  <si>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</si>
  <si>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</si>
  <si>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</si>
  <si>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</si>
  <si>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</si>
  <si>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</si>
  <si>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</si>
  <si>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</si>
  <si>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</si>
  <si>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</si>
  <si>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</si>
  <si>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</si>
  <si>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</si>
  <si>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</si>
  <si>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</si>
  <si>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</si>
  <si>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</si>
  <si>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</si>
  <si>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</si>
  <si>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</si>
  <si>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</si>
  <si>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</si>
  <si>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</si>
  <si>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</si>
  <si>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</si>
  <si>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</si>
  <si>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</si>
  <si>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</si>
  <si>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</si>
  <si>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</si>
  <si>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</si>
  <si>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</si>
  <si>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</si>
  <si>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</si>
  <si>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</si>
  <si>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</si>
  <si>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</si>
  <si>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</si>
  <si>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</si>
  <si>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</si>
  <si>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</si>
  <si>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</si>
  <si>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</si>
  <si>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</si>
  <si>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</si>
  <si>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</si>
  <si>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</si>
  <si>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</si>
  <si>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</si>
  <si>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</si>
  <si>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</si>
  <si>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</si>
  <si>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</si>
  <si>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</si>
  <si>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</si>
  <si>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</si>
  <si>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</si>
  <si>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</si>
  <si>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</si>
  <si>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</si>
  <si>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</si>
  <si>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</si>
  <si>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</si>
  <si>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</si>
  <si>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</si>
  <si>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</si>
  <si>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</si>
  <si>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</si>
  <si>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</si>
  <si>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</si>
  <si>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</si>
  <si>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</si>
  <si>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</si>
  <si>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</si>
  <si>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</si>
  <si>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</si>
  <si>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</si>
  <si>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</si>
  <si>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</si>
  <si>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</si>
  <si>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</si>
  <si>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</si>
  <si>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</si>
  <si>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</si>
  <si>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</si>
  <si>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</si>
  <si>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</si>
  <si>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</si>
  <si>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LUMINARIA DE SODIO 70W PARA AP (INC. SUMINISTRO E INSTALACIÓN. INC. BOMBILLO Y FOTOCELDA CON BASE. NO INC BRAZO SOPORTE)</t>
  </si>
  <si>
    <t>LUMINARIA DE SODIO 250W PARA AP (INC.SUMINISTRO E INSTALACIÓN. INC. BOMBILLO Y FOTOCELDA CON BASE. NO INC BRAZO SOPORTE)</t>
  </si>
  <si>
    <t>LUMINARIA DE SODIO 150W PARA AP (INC.SUMINISTRO E INSTALACIÓN. INC. BOMBILLO Y FOTOCELDA CON BASE. NO INC BRAZO SOPORTE)</t>
  </si>
  <si>
    <t>ESTABILIZACIÓN DE SUBRASANTE CON RAJÓN (SUMINISTRO, EXTENDIDO, NIVELACIÓN Y COMPACTACIÓN MANUAL)</t>
  </si>
  <si>
    <t>UNION DE REPARACION PVC TIPO U.M. D=6" (SUMINISTRO E INSTALACIÓN)</t>
  </si>
  <si>
    <t>EXCAVACION MANUAL EN MATERIAL COMUN. INCLUYE CARGUE.</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</si>
  <si>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</si>
  <si>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</si>
  <si>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</si>
  <si>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</si>
  <si>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Y PAÑETE IMPERMEAB.)</t>
  </si>
  <si>
    <t>CILINDRO POZO INSP. EN MAMPOSTERIA E=0.25M (INC. SUMIN. Y CONST, ACERO PARA ESCALERAS, GEOTEXTIL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</si>
  <si>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</si>
  <si>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</si>
  <si>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</si>
  <si>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</si>
  <si>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</si>
  <si>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</si>
  <si>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</si>
  <si>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</si>
  <si>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LUMINARIA DE SODIO 400W PARA AP (INC.SUMINISTRO E INSTALACIÓN. INC. BOMBILLO Y FOTOCELDA CON BASE. NO INC BRAZO SOPORTE)</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</si>
  <si>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</si>
  <si>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</si>
  <si>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</si>
  <si>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</si>
  <si>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</si>
  <si>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</si>
  <si>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</si>
  <si>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</si>
  <si>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</si>
  <si>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</si>
  <si>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</si>
  <si>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</si>
  <si>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</si>
  <si>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</si>
  <si>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</si>
  <si>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</si>
  <si>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</si>
  <si>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</si>
  <si>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</si>
  <si>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</si>
  <si>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</si>
  <si>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</si>
  <si>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</si>
  <si>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</si>
  <si>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</si>
  <si>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</si>
  <si>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</si>
  <si>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</si>
  <si>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</si>
  <si>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</si>
  <si>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</si>
  <si>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</si>
  <si>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</si>
  <si>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</si>
  <si>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</si>
  <si>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</si>
  <si>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</si>
  <si>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</si>
  <si>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</si>
  <si>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</si>
  <si>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</si>
  <si>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</si>
  <si>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</si>
  <si>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</si>
  <si>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</si>
  <si>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</si>
  <si>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</si>
  <si>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</si>
  <si>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</si>
  <si>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</si>
  <si>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</si>
  <si>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</si>
  <si>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</si>
  <si>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</si>
  <si>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</si>
  <si>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</si>
  <si>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</si>
  <si>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</si>
  <si>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</si>
  <si>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</si>
  <si>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</si>
  <si>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</si>
  <si>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</si>
  <si>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</si>
  <si>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</si>
  <si>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</si>
  <si>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</si>
  <si>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</si>
  <si>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</si>
  <si>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</si>
  <si>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</si>
  <si>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</si>
  <si>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</si>
  <si>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</si>
  <si>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</si>
  <si>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</si>
  <si>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</si>
  <si>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</si>
  <si>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</si>
  <si>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</si>
  <si>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</si>
  <si>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</si>
  <si>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</si>
  <si>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DADO EN CONCRETO 4000 PSI, (27 Mpa) PREMEZCLADO, GRAVA COMÚN (Incluye Suministro, Formaleteo en madera, Bombeo, colocación y Curado. No incluye refuerzo)</t>
  </si>
  <si>
    <t>VIGA EN CONCRETO PREMEZCLADO DE 3500 PSI (24 Mpa) GRAVA COMUN (Incluye Sumin., bombeo con autobomba, Formaleteo en madera, Colocación y Curado. No incl. Refuerzo)</t>
  </si>
  <si>
    <t>CONCRETO 3000 PSI GRAVA FINA PARA ESTRUCTURA DE TRANSICIÓN (PREMEZCLADO. INCL. SUMIN, FORMALETA, BOMBEO CON AUTOBOMBA Y COLOCACIÓN. NO INCL. REFUERZO, CURADO)</t>
  </si>
  <si>
    <t>CONCRETO 3000 PSI GRAVA FINA PARA ESTRIBOS (PREMEZCLADO. INCLUYE SUMINISTRO, BOMBEO CON AUTOBOMBA, FORMALETEO Y COLOCACIÓN. NO INCL. REFUERZO, CURADO)</t>
  </si>
  <si>
    <t>CONCRETO 3000 PSI GRAVA FINA PARA PUENTE CAJÓN (PREMEZCLADO. INCLUYE SUMIN., BOMBEO CON AUTOBOMBA, FORMALETEO Y COLOCACIÓN. NO INCL. REFUERZO, CURADO)</t>
  </si>
  <si>
    <t>MURO DE CONTENCIÓN EN CONCRETO 3000 PSI PREMEZCLADO, GRAVA FINA. (Incluye suministro, formaleteo, bombeo, colocación y curado. No incl. Refuerzo)</t>
  </si>
  <si>
    <t>CONCRETO 3000 PSI GRAVA FINA PARA BOX CULVERT (PREMEZCLADO. INCLUYE SUMIN., FORMALETEO, BOMBEO CON AUTOBOMBA Y COLOCACIÓN. NO INCL. REFUERZO, CURADO)</t>
  </si>
  <si>
    <t>ALETA VIGA SOLERA EN CONCRETO PREMEZCLADO DE 3000 PSI (21Mpa) GRAVA FINA (Incl. Sumin., bombeo con autobomba, Formaleteo madera, Colocación y Curado. No incl. Refuerzo)</t>
  </si>
  <si>
    <t>CONCRETO 2000 PSI GRAVA COMÚN PARA SUB-BASE PUENTE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</si>
  <si>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</si>
  <si>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</si>
  <si>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</si>
  <si>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</si>
  <si>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</si>
  <si>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</si>
  <si>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</si>
  <si>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</si>
  <si>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</si>
  <si>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</si>
  <si>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</si>
  <si>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</si>
  <si>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TALA DE ARBOLES CLASE IV (20M&lt;H&lt;30M. INCLUYE DESENRAÍCE, RETIRO Y DISPOSICIÓN FINAL)</t>
  </si>
  <si>
    <t>PISO EN ADOQUIN DE ARCILLA 26X6X6CM (SUMINISTRO E INSTALACIÓN. INCLUYE BASE 4CM ARENA NIVELACIÓN Y ARENA DE SELLO)</t>
  </si>
  <si>
    <t>TALA DE ARBOLES CLASE III (10M &lt; H &lt; 20 M. INCLUYE DESENRAÍCE, RETIRO Y DISPOSICIÓN FINAL)</t>
  </si>
  <si>
    <t>TALA DE ARBOLES CLASE I (H&lt;5M. INCLUYE DESENRAÍCE, RETIRO Y DISPOSICIÓN FINAL)</t>
  </si>
  <si>
    <t>SUBDREN EN GRAVILLA 3/4", 0.5X1M (INC. SUMIN. Y EXTENDIDO MANUAL. INC. GEOTEXTIL NT CR=700N Y TUBERÍA PVC CORRUG.-FILTRO D=6")</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</si>
  <si>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</si>
  <si>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</si>
  <si>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</si>
  <si>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</si>
  <si>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</si>
  <si>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</si>
  <si>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</si>
  <si>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</si>
  <si>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</si>
  <si>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</si>
  <si>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</si>
  <si>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</si>
  <si>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</si>
  <si>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</si>
  <si>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</si>
  <si>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</si>
  <si>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</si>
  <si>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</si>
  <si>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</si>
  <si>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</si>
  <si>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t>
  </si>
  <si>
    <t>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t>
  </si>
  <si>
    <t>CUADRILLA (OFICIAL + 6 AYUDANTES). INCLUYE FACTOR DE PRESTACIONES.</t>
  </si>
  <si>
    <t>JR</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</si>
  <si>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</si>
  <si>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</si>
  <si>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</si>
  <si>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</si>
  <si>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</si>
  <si>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</si>
  <si>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</si>
  <si>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</si>
  <si>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</si>
  <si>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</si>
  <si>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</si>
  <si>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</si>
  <si>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</si>
  <si>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PINTURA EN ESMALTE URETANO GRIS (E=1MIL. INC. SUMIN. Y APLIC. NO INC. IMPRIMANTE, BARRERA, ESMALTE EPÓXICO O SIMILARES)</t>
  </si>
  <si>
    <t>SELLADO DE JUNTAS EN PAVIMENTO DE CONCRETO HIDRAULICO (INCLUYE LIMPIEZA, SUMINISTRO E INSTALACIÓN DE FONDO Y SELLANTE)</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</si>
  <si>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</si>
  <si>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</si>
  <si>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</si>
  <si>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</si>
  <si>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</si>
  <si>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</si>
  <si>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</si>
  <si>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</si>
  <si>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</si>
  <si>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</si>
  <si>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NT CR=700N Y TUBERÍA PVC CORRUG.-FILTRO D=4")</t>
  </si>
  <si>
    <t>SUBDREN EN GRAVILLA 1/2", 0.5X1M (INC. SUMIN. Y COMPACT. INC. GEOTEXTIL NT CR=700N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</si>
  <si>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</si>
  <si>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</si>
  <si>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</si>
  <si>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</si>
  <si>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</si>
  <si>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</si>
  <si>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</si>
  <si>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</si>
  <si>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</si>
  <si>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</si>
  <si>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</si>
  <si>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</si>
  <si>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</si>
  <si>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</si>
  <si>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</si>
  <si>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</si>
  <si>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</si>
  <si>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</si>
  <si>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</si>
  <si>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</si>
  <si>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</si>
  <si>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</si>
  <si>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</si>
  <si>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</si>
  <si>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</si>
  <si>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</si>
  <si>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</si>
  <si>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</si>
  <si>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</si>
  <si>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</si>
  <si>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</si>
  <si>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</si>
  <si>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</si>
  <si>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</si>
  <si>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</si>
  <si>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</si>
  <si>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</si>
  <si>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</si>
  <si>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</si>
  <si>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</si>
  <si>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</si>
  <si>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</si>
  <si>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</si>
  <si>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</si>
  <si>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</si>
  <si>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</si>
  <si>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</si>
  <si>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</si>
  <si>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</si>
  <si>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</si>
  <si>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</si>
  <si>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</si>
  <si>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</si>
  <si>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</si>
  <si>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</si>
  <si>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</si>
  <si>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</si>
  <si>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</si>
  <si>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</si>
  <si>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</si>
  <si>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</si>
  <si>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</si>
  <si>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</si>
  <si>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</si>
  <si>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</si>
  <si>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</si>
  <si>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</si>
  <si>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</si>
  <si>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</si>
  <si>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</si>
  <si>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</si>
  <si>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</si>
  <si>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</si>
  <si>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</si>
  <si>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</si>
  <si>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</si>
  <si>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</si>
  <si>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</si>
  <si>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</si>
  <si>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</si>
  <si>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</si>
  <si>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</si>
  <si>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</si>
  <si>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</si>
  <si>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</si>
  <si>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</si>
  <si>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</si>
  <si>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</si>
  <si>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</si>
  <si>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</si>
  <si>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</si>
  <si>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</si>
  <si>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</si>
  <si>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</si>
  <si>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</si>
  <si>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</si>
  <si>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</si>
  <si>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</si>
  <si>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</si>
  <si>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</si>
  <si>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</si>
  <si>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</si>
  <si>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</si>
  <si>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</si>
  <si>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</si>
  <si>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</si>
  <si>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</si>
  <si>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</si>
  <si>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</si>
  <si>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</si>
  <si>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NT 3000 PARA SUBDRENES/FILTROS (INCLUYE SUMINISTRO E INSTALACIÓN)</t>
  </si>
  <si>
    <t>GEOTEXTIL NT 4000 PARA SUBDRENES/FILTROS (INCLUYE SUMINISTRO E INSTALACIÓN)</t>
  </si>
  <si>
    <t>GEOTEXTIL NT 5000 PARA SUBDRENES/FILTROS (INCLUYE SUMINISTRO E INSTALACIÓN)</t>
  </si>
  <si>
    <t>GEOTEXTIL NT 6000 PARA SUBDRENES/FILTROS (INCLUYE SUMINISTRO E INSTALACIÓN)</t>
  </si>
  <si>
    <t>GEOTEXTIL NT 7000 PARA SEPARACION SUBRASANTE/CAPAS GRANULARES (INCLUYE SUMINISTRO E INSTALACIÓN)</t>
  </si>
  <si>
    <t>GEOTEXTIL NT 3000 PARA SEPARACION SUBRASANTE/CAPAS GRANULARES (INCLUYE SUMINISTRO E INSTALACIÓN)</t>
  </si>
  <si>
    <t>GEOTEXTIL NT 4000 PARA SEPARACION SUBRASANTE/CAPAS GRANULARES (INCLUYE SUMINISTRO E INSTALACIÓN)</t>
  </si>
  <si>
    <t>GEOTEXTIL NT 5000 PARA SEPARACION SUBRASANTE/CAPAS GRANULARES (INCLUYE SUMINISTRO E INSTALACIÓN)</t>
  </si>
  <si>
    <t>GEOTEXTIL NT 6000 PARA SEPARACION SUBRASANTE/CAPAS GRANULARES (INCLUYE SUMINISTRO E INSTALACIÓN)</t>
  </si>
  <si>
    <t>GEOTEXTIL NT 7000 PARA SUBDRENES/FILTROS (INCLUYE SUMINISTRO E INSTALACIÓN)</t>
  </si>
  <si>
    <t>GEOTEXTIL REPAV 400 PARA PAVIMENTACION Y REPAVIMENTACION (INCLUYE SUMINISTRO E INSTALACIÓN)</t>
  </si>
  <si>
    <t>GEOTEXTIL REPAV 450 PARA PAVIMENTACION Y REPAVIMENTACION (INCLUYE SUMINISTRO E INSTALACIÓN)</t>
  </si>
  <si>
    <t>GEOTEXTIL NT 4000 PARA ESTABILIZACION SUBRASANTE/CAPAS GRANULARES (INC. SUMINISTRO E INSTALACIÓN)</t>
  </si>
  <si>
    <t>GEOTEXTIL NT 5000 PARA ESTABILIZACION SUBRASANTE/CAPAS GRANULARES (INC. SUMINISTRO E INSTALACIÓN)</t>
  </si>
  <si>
    <t>GEOTEXTIL NT 6000 PARA ESTABILIZACION SUBRASANTE/CAPAS GRANULARES (INC. SUMINISTRO E INSTALACIÓN)</t>
  </si>
  <si>
    <t>GEOTEXTIL NT 7000 PARA ESTABILIZACION SUBRASANTE/CAPAS GRANULARES (INC. SUMINISTRO E INSTALACIÓN)</t>
  </si>
  <si>
    <t>GEOTEXTIL T, RESIST. ULTIMA (TIRA ANCHA)=30 KN/M PARA SUBDRENES/FILTROS (INCLUYE SUMINISTRO E INSTALACIÓN)</t>
  </si>
  <si>
    <t>GEOTEXTIL T, RESIST. ULTIMA (TIRA ANCHA)=40 KN/M PARA SUBDRENES/FILTROS (INCLUYE SUMINISTRO E INSTALACIÓN)</t>
  </si>
  <si>
    <t>GEOTEXTIL T, RESIST. ULTIMA (TIRA ANCHA)=60 KN/M PARA SUBDRENES/FILTROS (INCLUYE SUMINISTRO E INSTALACIÓN)</t>
  </si>
  <si>
    <t>GEOTEXTIL T, RESIST. ULTIMA (TIRA ANCHA)=90 KN/M PARA SUBDRENES/FILTROS (INCLUYE SUMINISTRO E INSTALACIÓN)</t>
  </si>
  <si>
    <t>GEOTEXTIL T, RESIST. ULTIMA (TIRA ANCHA)=30 KN/M PARA SEPARACION SUBRASANTE/CAPAS GRANULARES (INC. SUMIN. E INSTALACIÓN)</t>
  </si>
  <si>
    <t>GEOTEXTIL T, RESIST. ULTIMA (TIRA ANCHA)=40 KN/M PARA SEPARACION SUBRASANTE/CAPAS GRANULARES (INC. SUMIN. E INSTALACIÓN)</t>
  </si>
  <si>
    <t>GEOTEXTIL T, RESIST. ULTIMA (TIRA ANCHA)=60 KN/M PARA SEPARACION SUBRASANTE/CAPAS GRANULARES (INC. SUMIN. E INSTALACIÓN)</t>
  </si>
  <si>
    <t>GEOTEXTIL T, RESIST. ULTIMA (TIRA ANCHA)=90 KN/M PARA SEPARACION SUBRASANTE/CAPAS GRANULARES (INC. SUMIN. E INSTALACIÓN)</t>
  </si>
  <si>
    <t>GEOTEXTIL T, RESIST. ULTIMA (TIRA ANCHA)=40 KN/M PARA ESTABILIZACION SUBRASANTE/CAPAS GRANULARES (INC. SUMIN. E INST.)</t>
  </si>
  <si>
    <t>GEOTEXTIL T, RESIST. ULTIMA (TIRA ANCHA)=60 KN/M PARA ESTABILIZACION SUBRASANTE/CAPAS GRANULARES (INC. SUMIN. E INST.)</t>
  </si>
  <si>
    <t>GEOTEXTIL T, RESIST. ULTIMA (TIRA ANCHA)=90 KN/M PARA ESTABILIZACION SUBRASANTE/CAPAS GRANULARES (INC. SUMIN. E INST.)</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</si>
  <si>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</si>
  <si>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</si>
  <si>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</si>
  <si>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</si>
  <si>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</si>
  <si>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</si>
  <si>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</si>
  <si>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</si>
  <si>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</si>
  <si>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</si>
  <si>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</si>
  <si>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</si>
  <si>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</si>
  <si>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</si>
  <si>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</si>
  <si>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</si>
  <si>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</si>
  <si>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</si>
  <si>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</si>
  <si>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A30 (SUMINISTRO E INSTALACIÓN. INCLUYE BASE 4CM MORTERO 1:5 Y ARENA DE SELLO)</t>
  </si>
  <si>
    <t>PISO EN LOSETA PREFABRICADA A30 (SUMINISTRO E INSTALACIÓN. INCLUYE BASE 4CM MORTERO 2000 PSI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</si>
  <si>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</si>
  <si>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</si>
  <si>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</si>
  <si>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</si>
  <si>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</si>
  <si>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</si>
  <si>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</si>
  <si>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</si>
  <si>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</si>
  <si>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</si>
  <si>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</si>
  <si>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</si>
  <si>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</si>
  <si>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</si>
  <si>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</si>
  <si>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</si>
  <si>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</si>
  <si>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TALA DE ARBOLES CLASE V (H&gt;30M. INCLUYE DESENRAÍCE, CARGUE, TRANSPORTE Y DISPOSICIÓN FINAL)</t>
  </si>
  <si>
    <t>TALA DE ARBOLES CLASE II (5M &lt; H &lt; 10M. INCLUYE DESENRAÍCE, RETIRO Y DISPOSICIÓN FINAL)</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</si>
  <si>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</si>
  <si>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</si>
  <si>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</si>
  <si>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</si>
  <si>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</si>
  <si>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</si>
  <si>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</si>
  <si>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</si>
  <si>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</si>
  <si>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</si>
  <si>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</si>
  <si>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</si>
  <si>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</si>
  <si>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</si>
  <si>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</si>
  <si>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</si>
  <si>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</si>
  <si>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</si>
  <si>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</si>
  <si>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</si>
  <si>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</si>
  <si>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</si>
  <si>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</si>
  <si>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</si>
  <si>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</si>
  <si>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</si>
  <si>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</si>
  <si>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</si>
  <si>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</si>
  <si>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</si>
  <si>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</si>
  <si>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</si>
  <si>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</si>
  <si>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</si>
  <si>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</si>
  <si>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HUMEDECIMIENTO Y COMPACTACIÓN CON VIBROCOMPACTADOR BENITIN DE 1 TONELADA)</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</si>
  <si>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</si>
  <si>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</si>
  <si>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</si>
  <si>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</si>
  <si>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</si>
  <si>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</si>
  <si>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</si>
  <si>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</si>
  <si>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</si>
  <si>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</si>
  <si>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</si>
  <si>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</si>
  <si>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</si>
  <si>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</si>
  <si>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CONVENCIONAL 60-70 (SUMINISTRO, EXTENDIDO, NIVELACIÓN Y COMPACTACIÓN  MECANICA CON VIBROCOMPACTADOR Y COMPACTADOR DE LLANTAS)</t>
  </si>
  <si>
    <t>MEZCLA ASFÁLTICA EN CALIENTE TIPO DENSO MD12 ASFALTO CONVENCIONAL 80-100 (CEMENTO ASFÁLTICO 80-100) (SUMINISTRO, EXTENDIDO, NIVELACIÓN Y COMPACTACIÓN MECANICA CON VIBROCOMPACTADOR Y COMPACTADOR DE LLANTAS)</t>
  </si>
  <si>
    <t>MEZCLA ASFÁLTICA EN CALIENTE TIPO DENSO MD10 ASFALTO CONVENCIONAL (CEMENTO ASFÁLTICO 80-100) (SUMINISTRO, EXTENDIDO, NIVELACIÓN Y COMPACTACIÓN MECANICA CON VIBROCOMPACTADOR Y COMPACTADOR DE LLANTAS)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</si>
  <si>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</si>
  <si>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</si>
  <si>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</si>
  <si>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</si>
  <si>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</si>
  <si>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</si>
  <si>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</si>
  <si>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</si>
  <si>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</si>
  <si>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</si>
  <si>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</si>
  <si>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</si>
  <si>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</si>
  <si>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</si>
  <si>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</si>
  <si>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</si>
  <si>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</si>
  <si>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</si>
  <si>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</si>
  <si>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</si>
  <si>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</si>
  <si>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</si>
  <si>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</si>
  <si>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</si>
  <si>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</si>
  <si>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</si>
  <si>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</si>
  <si>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</si>
  <si>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</si>
  <si>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</si>
  <si>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</si>
  <si>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</si>
  <si>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</si>
  <si>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HR</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</si>
  <si>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</si>
  <si>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</si>
  <si>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</si>
  <si>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</si>
  <si>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</si>
  <si>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</si>
  <si>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</si>
  <si>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</si>
  <si>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</si>
  <si>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</si>
  <si>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</si>
  <si>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</si>
  <si>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CARCAMO PROTECCIÓN DE TUBERÍA Ø 8" NORMA EAAB NS-090 . 3V.2</t>
  </si>
  <si>
    <t>CARCAMO DE PROTECCIÓN DE TUBERÍA Ø 10" NORMA EAAB NS-090 V. 1.2</t>
  </si>
  <si>
    <t>CARCAMO DE PROTECCIÓN DE TUBERÍA Ø 16" NORMA EAAB NS-090 V. 1.2</t>
  </si>
  <si>
    <t>CARCAMO DE PROTECCIÓN DE TUBERÍA Ø 18" NORMA EAAB NS-090 V. 1.2</t>
  </si>
  <si>
    <t>CARCAMO DE PROTECCIÓN DE TUBERÍA Ø 20" NORMA EAAB NS-090 V. 1.2</t>
  </si>
  <si>
    <t>CARCAMO DE PROTECCIÓN DE TUBERÍA Ø 24" NORMA EAAB NS-090 V. 1.2</t>
  </si>
  <si>
    <t>CARCAMO DE PROTECCIÓN DE TUBERÍA Ø 27" NORMA EAAB NS-090 V. 1.2</t>
  </si>
  <si>
    <t>CARCAMO DE PROTECCIÓN DE TUBERÍA Ø 30" NORMA EAAB NS-090 V. 1.2</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</si>
  <si>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</si>
  <si>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</si>
  <si>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</si>
  <si>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</si>
  <si>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</si>
  <si>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</si>
  <si>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</si>
  <si>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</si>
  <si>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</si>
  <si>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</si>
  <si>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</si>
  <si>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</si>
  <si>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</si>
  <si>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</si>
  <si>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</si>
  <si>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</si>
  <si>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</si>
  <si>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</si>
  <si>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</si>
  <si>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</si>
  <si>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</si>
  <si>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</si>
  <si>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</si>
  <si>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</si>
  <si>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</si>
  <si>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</si>
  <si>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</si>
  <si>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</si>
  <si>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</si>
  <si>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</si>
  <si>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</si>
  <si>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</si>
  <si>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</si>
  <si>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</si>
  <si>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</si>
  <si>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</si>
  <si>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</si>
  <si>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</si>
  <si>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</si>
  <si>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</si>
  <si>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</si>
  <si>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</si>
  <si>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</si>
  <si>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</si>
  <si>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</si>
  <si>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</si>
  <si>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</si>
  <si>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</si>
  <si>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</si>
  <si>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</si>
  <si>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</si>
  <si>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</si>
  <si>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</si>
  <si>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</si>
  <si>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</si>
  <si>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</si>
  <si>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</si>
  <si>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</si>
  <si>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</si>
  <si>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</si>
  <si>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</si>
  <si>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</si>
  <si>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</si>
  <si>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</si>
  <si>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</si>
  <si>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</si>
  <si>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</si>
  <si>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</si>
  <si>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</si>
  <si>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</si>
  <si>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</si>
  <si>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</si>
  <si>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</si>
  <si>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</si>
  <si>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</si>
  <si>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</si>
  <si>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</si>
  <si>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</si>
  <si>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</si>
  <si>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</si>
  <si>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</si>
  <si>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</si>
  <si>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</si>
  <si>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</si>
  <si>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</si>
  <si>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</si>
  <si>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</si>
  <si>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</si>
  <si>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</si>
  <si>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</si>
  <si>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</si>
  <si>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</si>
  <si>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</si>
  <si>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</si>
  <si>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</si>
  <si>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</si>
  <si>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</si>
  <si>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</si>
  <si>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</si>
  <si>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</si>
  <si>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</si>
  <si>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ZAPATA EN CONCRETO PREMEZCLADO DE 3000 PSI (21Mpa), GRAVA COMÚN (Incluye Sumin., Formaleteo en madera, Colocación y Curado. No incl. Refuerzo ni bombeo).</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</si>
  <si>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</si>
  <si>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</si>
  <si>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</si>
  <si>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</si>
  <si>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</si>
  <si>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</si>
  <si>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</si>
  <si>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</si>
  <si>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</si>
  <si>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</si>
  <si>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</si>
  <si>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</si>
  <si>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</si>
  <si>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</si>
  <si>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</si>
  <si>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</si>
  <si>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</si>
  <si>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</si>
  <si>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CARCAMO DOCE DUCTOS ETB</t>
  </si>
  <si>
    <t>MEZCLA ASFÁLTICA EN CALIENTE TIPO DENSO MD20 ASF CONVENCIONAL 80-100 (SUMINISTRO, EXTENDIDO Y NIVELACIÓN MANUAL Y COMPACTACIÓN MECANICA) INCLUYE: VIBRO COMPACTADOR BENITIN DE 1 TONELADA - INCLUYE OPERARIO Y COMBUSTIBLE</t>
  </si>
  <si>
    <t>MEZCLA ASFÁLTICA EN CALIENTE TIPO DENSO MD10 ASF CONVENCIONAL (CEMENTO ASFÁLTICO 80-100) (SUMINISTRO, EXTENDIDO Y NIVELACIÓN MANUAL Y COMPACTACIÓN MECANICA CON VIBROCOMPACTADOR BENITIN DE 1 TONELADA)</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</si>
  <si>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</si>
  <si>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</si>
  <si>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</si>
  <si>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</si>
  <si>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FRESADO Y REPOSICIÓN DE PAVIMENTO FLEXIBLE E=0.12M</t>
  </si>
  <si>
    <t>DEMOLICIÓN Y RECONSTRUCCIÓN DE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</si>
  <si>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</si>
  <si>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</si>
  <si>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FRESADO Y REPOSICIÓN DE PAVIMENTO FLEXIBLE E=0.10M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</si>
  <si>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</si>
  <si>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</si>
  <si>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</si>
  <si>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</si>
  <si>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</si>
  <si>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</si>
  <si>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</si>
  <si>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</si>
  <si>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</si>
  <si>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</si>
  <si>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</si>
  <si>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</si>
  <si>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</si>
  <si>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</si>
  <si>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</si>
  <si>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</si>
  <si>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</si>
  <si>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</si>
  <si>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</si>
  <si>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</si>
  <si>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</si>
  <si>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</si>
  <si>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</si>
  <si>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</si>
  <si>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</si>
  <si>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</si>
  <si>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</si>
  <si>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</si>
  <si>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</si>
  <si>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</si>
  <si>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 CONVENCIONAL CON CEMENTO ASFÁLTICO 80-100 (SUMINISTRO, EXTENDIDO Y NIVELACIÓN MANUAL Y COMPACTACIÓN MECANICA CON VIBROCOMPACTADOR BENITIN DE 1 TONELADA INCLUYE OPERARIO Y COMBUSTIBLE)</t>
  </si>
  <si>
    <t>MEZCLA DENSA EN CALIENTE MD-12 Asfalto 80-100 (Suministro, Extendido y Nivelación Manual y Compactación mecánica con Vibrocompactador Benitín de 1 Tonelada, incluye operario y combustible)</t>
  </si>
  <si>
    <t>ESTOPEROLES DE 10 CM X 2.5 CM. SUMINISTRO E INSTALACION.</t>
  </si>
  <si>
    <t>CONSTRUCCION DE BORDILLO PREFABRICADO A80. NO INCLUYE REDES</t>
  </si>
  <si>
    <t>RETIRO DE ADOQUIN SOBRE MORTERO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</si>
  <si>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</si>
  <si>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</si>
  <si>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</si>
  <si>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</si>
  <si>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</si>
  <si>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</si>
  <si>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</si>
  <si>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</si>
  <si>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DESCAPOTE A MAQUINA EN MATERIAL COMUN (E=0.1M. INCLUYE CARGUE). INCLUYE DISPOSICION FINAL DE ESCOMBROS</t>
  </si>
  <si>
    <t>TRITURADO 3/4" E=0.1M. SUMINISTRO E INSTALACION.</t>
  </si>
  <si>
    <t>CARCAMO TIPO PLACA DE PROTECCIÓN PARA TUBERÍA Ø 8" NORMA EAAB NS-090 . 3V.2. INCLUYE: DESPERDICIOS, COMPACTACIÓN Y DESPUNTES.</t>
  </si>
  <si>
    <t>CARCAMO TIPO PLACA DE PROTECCIÓN PARA TUBERÍA Ø 10" NORMA EAAB NS-090 . 3V.2. INCLUYE: DESPERDICIOS, COMPACTACIÓN Y DESPUNTES.</t>
  </si>
  <si>
    <t>TRANSPORTE Y DISPOSICION FINAL DE ESCOMBROS EN SITIO AUTORIZADO (DISTANCIA DE TRANSPORTE 28 KM)</t>
  </si>
  <si>
    <t>CARCAMO TIPO PLACA DE PROTECCIÓN PARA TUBERÍA Ø 12" NORMA EAAB NS-090 . 3V.2. INCLUYE: DESPERDICIOS, COMPACTACIÓN Y DESPUNTES.</t>
  </si>
  <si>
    <t>CARCAMO TIPO PLACA DE PROTECCIÓN PARA TUBERÍA Ø 16" NORMA EAAB NS-090 . 3V.2. INCLUYE: DESPERDICIOS, COMPACTACIÓN Y DESPUNTES.</t>
  </si>
  <si>
    <t>CARCAMO TIPO PLACA DE PROTECCIÓN PARA TUBERÍA Ø 18" NORMA EAAB NS-090 . 3V.2. INCLUYE: DESPERDICIOS, COMPACTACIÓN Y DESPUNTES.</t>
  </si>
  <si>
    <t>CARCAMO TIPO PLACA DE PROTECCIÓN PARA TUBERÍA Ø 20" NORMA EAAB NS-090 . 3V.2. INCLUYE: DESPERDICIOS, COMPACTACIÓN Y DESPUNTES.</t>
  </si>
  <si>
    <t>CARCAMO TIPO PLACA DE PROTECCIÓN PARA TUBERÍA Ø 24" NORMA EAAB NS-090 . 3V.2. INCLUYE: DESPERDICIOS, COMPACTACIÓN Y DESPUNTES.</t>
  </si>
  <si>
    <t>CARCAMO TIPO PLACA DE PROTECCIÓN PARA TUBERÍA Ø 27" NORMA EAAB NS-090 . 3V.2. INCLUYE: DESPERDICIOS, COMPACTACIÓN Y DESPUNTES.</t>
  </si>
  <si>
    <t>CARCAMO TIPO PLACA DE PROTECCIÓN PARA TUBERÍA Ø 30" NORMA EAAB NS-090 . 3V.2. INCLUYE: DESPERDICIOS, COMPACTACIÓN Y DESPUNTES.</t>
  </si>
  <si>
    <t>CARCAMO TIPO PLACA DE PROTECCIÓN PARA TUBERÍA Ø 32" NORMA EAAB NS-090 . 3V.2. INCLUYE: DESPERDICIOS, COMPACTACIÓN Y DESPUNTES.</t>
  </si>
  <si>
    <t>CARCAMO TIPO PLACA DE PROTECCIÓN PARA TUBERÍA Ø 36" NORMA EAAB NS-090 . 3V.2. INCLUYE: DESPERDICIOS, COMPACTACIÓN Y DESPUNTES.</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</si>
  <si>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</si>
  <si>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</si>
  <si>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</si>
  <si>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</si>
  <si>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</si>
  <si>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</si>
  <si>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</si>
  <si>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</si>
  <si>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</si>
  <si>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</si>
  <si>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</si>
  <si>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</si>
  <si>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</si>
  <si>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</si>
  <si>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</si>
  <si>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</si>
  <si>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</si>
  <si>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SUMINISTRO E INSTALACION.</t>
  </si>
  <si>
    <t>ACOPLE GRP 350MM. SUMINISTRO E INSTALACION.</t>
  </si>
  <si>
    <t>ACOPLE GRP 400MM. SUMINISTRO E INSTALACION.</t>
  </si>
  <si>
    <t>ACOPLE GRP 500MM. SUMINISTRO E INSTALACION.</t>
  </si>
  <si>
    <t>ACOPLE GRP 600MM. SUMINISTRO E INSTALACION.</t>
  </si>
  <si>
    <t>ACOPLE GRP 700MM. SUMINISTRO E INSTALACION.</t>
  </si>
  <si>
    <t>ACOPLE GRP 800MM. SUMINISTRO E INSTALACION.</t>
  </si>
  <si>
    <t>ACOPLE GRP 900MM. SUMINISTRO E INSTALACION.</t>
  </si>
  <si>
    <t>ACOPLE GRP 1000MM. SUMINISTRO E INSTALACION.</t>
  </si>
  <si>
    <t>ACOPLE GRP 1100MM. SUMINISTRO E INSTALACION.</t>
  </si>
  <si>
    <t>ACOPLE GRP 1200MM. SUMINISTRO E INSTALACION.</t>
  </si>
  <si>
    <t>ACOPLE GRP 1300MM. SUMINISTRO E INSTALACION.</t>
  </si>
  <si>
    <t>ACOPLE GRP 1400MM. SUMINISTRO E INSTALACION.</t>
  </si>
  <si>
    <t>ACOPLE GRP 1500MM. SUMINISTRO E INSTALACION.</t>
  </si>
  <si>
    <t>ACOPLE GRP 1600MM. SUMINISTRO E INSTALACION.</t>
  </si>
  <si>
    <t>ACOPLE GRP 1700MM. SUMINISTRO E INSTALACION.</t>
  </si>
  <si>
    <t>ACOPLE GRP 1800MM. SUMINISTRO E INSTALACION.</t>
  </si>
  <si>
    <t>ACOPLE GRP 2000MM. SUMINISTRO E INSTALACION.</t>
  </si>
  <si>
    <t>TUBERIA GRP 1800MM (INCLUYE TRANSPORTE). SUMINISTRO E INSTALACION.</t>
  </si>
  <si>
    <t>TUBERIA GRP 2000MM (INCLUYE TRANSPORTE). SUMINISTRO E INSTALACION.</t>
  </si>
  <si>
    <t>TUBERIA GRP 2400MM (INCLUYE TRANSPORTE). SUMINISTRO E INSTALACION.</t>
  </si>
  <si>
    <t>ACOPLE GRP 2400MM. SUMINISTRO E INSTALACION.</t>
  </si>
  <si>
    <t>PARCHEO EN PAVIMENTO FLEXIBLE E=0.12M. (INCLUYE DEMOLICIÓN MANUAL Y CARGUE DE PAVIMENTO FLEXIBLE DE E=0.12M, TRANSPORTE Y DISPOSICIÓN FINAL DE ESCOMBROS, IMPRIMACIÓN, COLOCACIÓN Y COMPACTACIÓN MD20 E=8CM Y MD12 E=4CM , RIEGO CRR-1, IMPRIMA CLR-0)</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</si>
  <si>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</si>
  <si>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</si>
  <si>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</si>
  <si>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2500 PARA SEPARACION SUBRASANTE/CAPAS GRANULARES (INCLUYE SUMINISTRO E INSTALACIÓN)</t>
  </si>
  <si>
    <t>GEOTEXTIL NT 1600 PARA SUBDRENES/FILTROS (INCLUYE SUMINISTRO E INSTALACIÓN)</t>
  </si>
  <si>
    <t>GEOTEXTIL NT 1800 PARA SUBDRENES/FILTROS (INCLUYE SUMINISTRO E INSTALACIÓN)</t>
  </si>
  <si>
    <t>GEOTEXTIL NT 2000 PARA SUBDRENES/FILTROS (INCLUYE SUMINISTRO E INSTALACIÓN)</t>
  </si>
  <si>
    <t>CANECA TIPO M120 (EN MALLA METÁLICA. INCLUYE SUMINISTRO E INSTALACIÓN. INCLUYE BASE EN CONCRETO 3000 PSI, PREMEZCLADO</t>
  </si>
  <si>
    <t>GEOTEXTIL NT 2500 PARA SUBDRENES/FILTROS (INCLUYE SUMINISTRO E INSTALACIÓN)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</si>
  <si>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</si>
  <si>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</si>
  <si>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</si>
  <si>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</si>
  <si>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</si>
  <si>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</si>
  <si>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</si>
  <si>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</si>
  <si>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</si>
  <si>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</si>
  <si>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</si>
  <si>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</si>
  <si>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</si>
  <si>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</si>
  <si>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</si>
  <si>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</si>
  <si>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RETIRO DE LOSETA A-50 SOBRE ARENA</t>
  </si>
  <si>
    <t>RETIRO DE LOSETA A-50 SOBRE MORTERO</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</si>
  <si>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</si>
  <si>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</si>
  <si>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</si>
  <si>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</si>
  <si>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CONCRETO TREMIE DE 3000 PSI. (INCL. EXCAVACIÓN, CARGUE, MOVILIZACIÓN, MONTAJE Y DESMONTAJE EQUIPO, Y CONCRETO)</t>
  </si>
  <si>
    <t>PILOTE D=70 CM CONCRETO TREMIE DE 3000 PSI. (INCL. EXCAVACIÓN, CARGUE, MOVILIZACIÓN, MONTAJE Y DESMONTAJE EQUIPO, Y CONCRETO)</t>
  </si>
  <si>
    <t>PILOTE D=90 CM CONCRETO TREMIE DE 3000 PSI. (INCL. EXCAVACIÓN, CARGUE, MOVILIZACIÓN, MONTAJE Y DESMONTAJE EQUIPO, Y CONCRETO)</t>
  </si>
  <si>
    <t>PILOTE D=100 CM CONCRETO TREMIE DE 3000 PSI. (INCL. EXCAVACIÓN, CARGUE, MOVILIZACIÓN, MONTAJE Y DESMONTAJE EQUIPO, Y CONCRETO)</t>
  </si>
  <si>
    <t>PILOTE D=110 CM CONCRETO TREMIE DE 3000 PSI. (INCL. EXCAVACIÓN, CARGUE, MOVILIZACIÓN, MONTAJE Y DESMONTAJE EQUIPO, Y CONCRETO)</t>
  </si>
  <si>
    <t>PILOTE D=120 CM CONCRETO TREMIE DE 3000 PSI. (INCL. EXCAVACIÓN, CARGUE, MOVILIZACIÓN, MONTAJE Y DESMONTAJE EQUIPO, Y CONCRETO)</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</si>
  <si>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</si>
  <si>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</si>
  <si>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</si>
  <si>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</si>
  <si>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</si>
  <si>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</si>
  <si>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</si>
  <si>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</si>
  <si>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</si>
  <si>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</si>
  <si>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</si>
  <si>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</si>
  <si>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RETIRO DE PISO EN ALUMINIO EN PUENTE PEATONAL TIPO TRANSMILENIO PARA TABLERO Y ESCALERA</t>
  </si>
  <si>
    <t>PISO EN LAMINA DE ALUMINIO PARA TABLERO DE PUENTE PEATONAL TIPO TRANSMILENIO. SUMINISTRO E INSTALACION.</t>
  </si>
  <si>
    <t>PISO EN LAMINA DE ALUMINIO PARA ESCALERA DE PUENTE PEATONAL TIPO TRANSMILENIO. SUMINISTRO E INSTALACION.</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</si>
  <si>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</si>
  <si>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</si>
  <si>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</si>
  <si>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</si>
  <si>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</si>
  <si>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</si>
  <si>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</si>
  <si>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</si>
  <si>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</si>
  <si>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</si>
  <si>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</si>
  <si>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</si>
  <si>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</si>
  <si>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</si>
  <si>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</si>
  <si>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PLANAR H=1.0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</si>
  <si>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</si>
  <si>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</si>
  <si>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</si>
  <si>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</si>
  <si>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LLAMA AMARILLA (INCLUYE TIERRA NEGRA, TRANSPORTE Y DISPOSICIÓN FINA DE ESCOMBROS A 28 KM. SUMINISTRO Y PLANTACION.</t>
  </si>
  <si>
    <t>COLA DE ZORRO (INCLUYE TIERRA NEGRA, TRANSPORTE Y DISPOSICIÓN FINA DE ESCOMBROS A 28 KM). SUMINISTRO Y PLANTACION.</t>
  </si>
  <si>
    <t>EUCALIPTO POMARROSO H=1.5MT (INCLUYE SIEMBRA, CAJA, TIERRA, ABONO, TUTOR, TRANSPORTE Y DISPOSICIÓN FINA DE ESCOMBROS A 21 KM). SUMINISTRO Y PLANTACION.</t>
  </si>
  <si>
    <t>CHICALA H=1.5MT (INCLUYE SIEMBRA, CAJA, TIERRA, ABONO, TUTOR, TRANSPORTE Y DISPOSICIÓN FINAL DE ESCOMBROS 28 KM). SUMINISTRO Y PLANTACION.</t>
  </si>
  <si>
    <t>JAZMIN CHINO H=1.5MT (INCLUYE SIEMBRA, CAJA, TIERRA, ABONO, TUTOR, TRANSPORTE Y DISPOSICIÓN FINAL DE ESCOMBROS 28KM. SUMINISTRO Y PLANTACION.</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</si>
  <si>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</si>
  <si>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</si>
  <si>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</si>
  <si>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</si>
  <si>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</si>
  <si>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</si>
  <si>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</si>
  <si>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</si>
  <si>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</si>
  <si>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</si>
  <si>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</si>
  <si>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</si>
  <si>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</si>
  <si>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</si>
  <si>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</si>
  <si>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</si>
  <si>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</si>
  <si>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</si>
  <si>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</si>
  <si>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</si>
  <si>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</si>
  <si>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</si>
  <si>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</si>
  <si>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</si>
  <si>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</si>
  <si>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</si>
  <si>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</si>
  <si>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</si>
  <si>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</si>
  <si>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</si>
  <si>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</si>
  <si>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</si>
  <si>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</si>
  <si>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</si>
  <si>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</si>
  <si>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</si>
  <si>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CONCRETO GRAVA COMÚN 3500 PSI (245 KG/CM2) PARA ESTRIBOS Y SUPERESTRUCTURA, SUMINISTRO Y COLOCACIÓN. (INCLUYE FORMALETA. NO INCLUYE REFUERZO NI CURADO).</t>
  </si>
  <si>
    <t>CONCRETO GRAVA COMÚN 4000 PSI (280 KG/CM2) PARA ESTRIBOS Y SUPERESTRUCTURA,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</si>
  <si>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</si>
  <si>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</si>
  <si>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</si>
  <si>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</si>
  <si>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</si>
  <si>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</si>
  <si>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</si>
  <si>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</si>
  <si>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</si>
  <si>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</si>
  <si>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</si>
  <si>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</si>
  <si>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</si>
  <si>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</si>
  <si>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</si>
  <si>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</si>
  <si>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</si>
  <si>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</si>
  <si>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</si>
  <si>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</si>
  <si>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</si>
  <si>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</si>
  <si>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</si>
  <si>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</si>
  <si>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</si>
  <si>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</si>
  <si>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</si>
  <si>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NOGAL H= 1.5M (INCLUYE SIEMBRA, CAJA, TIERRA NEGRA, ABONO Y TUTOR. INCLUYE TRANSPORTE Y DISPOSICIÓN FINAL DE ESCOMBROS EN SITIO AUTORIZADO (DISTANCIA DE TRANSPORTE 28 KM). SUMINISTRO Y PLANTACION.</t>
  </si>
  <si>
    <t>ROBLE H= 1.5M (INCLUYE SIEMBRA, CAJA, TIERRA NEGRA, ABONO Y TUTOR. INCLUYE TRANSPORTE Y DISPOSICIÓN FINAL DE ESCOMBROS EN SITIO AUTORIZADO (DISTANCIA DE TRANSPORTE 28 KM). SUMINISTRO Y PLANTACION.</t>
  </si>
  <si>
    <t>CAUCHO SABANERO H= 1.5M (INCLUYE SIEMBRA, CAJA, TIERRA NEGRA, ABONO Y TUTOR. INCLUYE TRANSPORTE Y DISPOSICIÓN FINAL DE ESCOMBROS EN SITIO AUTORIZADO (DISTANCIA DE TRANSPORTE 28 KM). SUMINISTRO Y PLANTACION.</t>
  </si>
  <si>
    <t>MAGNÓLIO H= 1.5M (INCLUYE SIEMBRA, CAJA, TIERRA NEGRA, ABONO Y TUTOR. INCLUYE TRANSPORTE Y DISPOSICIÓN FINAL DE ESCOMBROS EN SITIO AUTORIZADO (DISTANCIA DE TRANSPORTE 28 KM). SUMINISTRO Y PLANTACION.</t>
  </si>
  <si>
    <t>YARUMO H= 1.5M (INCLUYE SIEMBRA, CAJA, TIERRA NEGRA, ABONO Y TUTOR. INCLUYE TRANSPORTE Y DISPOSICIÓN FINAL DE ESCOMBROS EN SITIO AUTORIZADO (DISTANCIA DE TRANSPORTE 28 KM). SUMINISTRO Y PLANTACION.</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</si>
  <si>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</si>
  <si>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</si>
  <si>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</si>
  <si>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</si>
  <si>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</si>
  <si>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</si>
  <si>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</si>
  <si>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</si>
  <si>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</si>
  <si>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</si>
  <si>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</si>
  <si>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</si>
  <si>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</si>
  <si>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PISO EN CONCRETO COLOR OCRE 4000 PSI ESTAMPADO TIPO ESPINA DE PESCADO E=0.12M (INCLUYE SUMINISTRO Y COLOCACIÓN DE CONCRETO, MOLDE DESMOLDANTE, COLOR ENDURECEDOR DE CUARZO, SELLANTE. INCLUYE CORTE Y SELLADO DE JUNTAS..</t>
  </si>
  <si>
    <t>GEODREN VIAL DE 100MM X 1.0M. SUMINISTRO E INSTALACIÓN. (INCLUYE EXCAVACIÓN MANUAL E= 30CM Y RELLENO EN MATERIAL SELECCIONADO PROVENIENTE DE EXCAVACIÓN..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</si>
  <si>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</si>
  <si>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</si>
  <si>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</si>
  <si>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CONCRETO GRAVA COMUN DE 3000 PSI (210 KG/CM2) PARA RAMPAS DE EMPALME E= 0.20M PROMEDIO,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</si>
  <si>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</si>
  <si>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</si>
  <si>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ETB T-13 H= 0.30M (INCLUYE CONCRETO, ACERO DE REFUERZO, BLOQUE PARA CÁMARA TELEFÓNICA, MORTERO, ARO Y TAPA ETB).</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</si>
  <si>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</si>
  <si>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</si>
  <si>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JUNTA DE DILATACIÓN ELASTOMÉRICA 250 TAMAÑO 64 X 70 MM (INCLUYE SUMINISTRO E INSTALACIÓN Y TODOS LOS COSTOS DE SUMINISTRO E INSTALACIÓN DE MATERIAL PARA ANCLAJE..</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</si>
  <si>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</si>
  <si>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</si>
  <si>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</si>
  <si>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</si>
  <si>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</si>
  <si>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</si>
  <si>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</si>
  <si>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</si>
  <si>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UN/MES</t>
  </si>
  <si>
    <t>BANDERERO (INCLUYE ALQUILER DE PALETA PARE-SIGA EN POLIETILENO).</t>
  </si>
  <si>
    <t>H/ME</t>
  </si>
  <si>
    <t>ALQUILER KIT DE EMERGENCIAS (INCLUYE EXTINTOR DE 5 LBS, CAMILLA EN MADERA PRIMEROS AUXILIOS, INMOVILIZADOR CABEZA, CONO DE H= 1.0M Y BOTIQUÍN.</t>
  </si>
  <si>
    <t>AVISO PUNTO CREA 1.50M X 0.90M (MATERIAL DE IMPRESIÓN VINILO PARA EXTERIORES. INCLUYE SUMINISTRO E INSTALACIÓN).</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</si>
  <si>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</si>
  <si>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</si>
  <si>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</si>
  <si>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</si>
  <si>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t>
  </si>
  <si>
    <t>ALQUILER DE CERRAMIENTO TIPO 2: CONSTA DE POSTES ROLLIZOS DE 1.90MT DE ALTURA LIBRE CON BASE EN CONCRETO 1500 PSI DE 30CM X 30CM, DOBLE CINTA PELIGRO CAL. 4, TELA PARA CERRAMIENTO.(INCL INSTALACION, MANTENIMIENTO Y DESINSTALACIÓN).</t>
  </si>
  <si>
    <t>LAVADO DE ESTRUCTURA EN CONCRETO Y/O METÁLICAS. INCLUYE ALQUILER DE HIDROLAVADORA 1300W MOTOR A GASOLINA PRESIÓN 3200 PSI. INCLUYE IMPLEMENTOS DE ASEO (DETERGENTE INDUSTRIAL), AGUA, COMBUSTIBLE Y MANO DE OBRA.</t>
  </si>
  <si>
    <t>CONTENEDOR DE RAÍCES TIPO B21 (TIPO B) (1.40M X 1.40M X 1.40M)INCLUYE MUROS EN CONCRETO GRAVA COMÚN 3000 PSI (210 KG/CM2), SUMINISTRO CONSTRUCCIÓN Y FILTRO EN GRAVILLA 1/2", FORMALETA Y REFUERZO. NO INCLUYE TIERRA NEGRA.</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</si>
  <si>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</si>
  <si>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</si>
  <si>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</si>
  <si>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</si>
  <si>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</si>
  <si>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</si>
  <si>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</si>
  <si>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</si>
  <si>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</si>
  <si>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</si>
  <si>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NEOPRENO REFORZADO 0.40 X 0.90 X 1" DOBLE REFUERZO SUMINISTRO E INSTALACIÓN (INCLUYE LIMPIEZA DE LA SUPERFICIE CON CHORRO DE AIRE A PRESIÓN, HERRAMIENTA MENOR Y COMPRESOR).</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</si>
  <si>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</si>
  <si>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</si>
  <si>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</si>
  <si>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</si>
  <si>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</si>
  <si>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</si>
  <si>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</si>
  <si>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</si>
  <si>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</si>
  <si>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</si>
  <si>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</si>
  <si>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</si>
  <si>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</si>
  <si>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</si>
  <si>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</si>
  <si>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</si>
  <si>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</si>
  <si>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TUBERÍA A.N. 2".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</si>
  <si>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</si>
  <si>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CONCRETO GRAVA COMÚN 4000 PSI (280 KG/CM2) PARA PLACAS DE ACCESO. SUMINISTRO Y COLOCACIÓN. (INCLUYE EQUIPOS, SUMINISTRO E INSTALACIÓN DE FORMALETA, CURADO DEL CONCRETO, MANO DE OBRA).</t>
  </si>
  <si>
    <t>CONCRETO GRAVA COMÚN 4000 PSI (280 KG/CM2) PARA CÁMARAS ESPECIALES DE INTERCONEXIÓN DE ALCANTARILLADO (PREMEZCLADO, INCLUYE SUMINISTRO, FORMALETA Y COLOCACIÓN. NO INCLUYE REFUERZO NI CURADO).</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</si>
  <si>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</si>
  <si>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</si>
  <si>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</si>
  <si>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</si>
  <si>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</si>
  <si>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</si>
  <si>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</si>
  <si>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</si>
  <si>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</si>
  <si>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</si>
  <si>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</si>
  <si>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</si>
  <si>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</si>
  <si>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</si>
  <si>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</si>
  <si>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</si>
  <si>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</si>
  <si>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</si>
  <si>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</si>
  <si>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</si>
  <si>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</si>
  <si>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</si>
  <si>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</si>
  <si>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</si>
  <si>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</si>
  <si>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</si>
  <si>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</si>
  <si>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</si>
  <si>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</si>
  <si>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</si>
  <si>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</si>
  <si>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</si>
  <si>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</si>
  <si>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</si>
  <si>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</si>
  <si>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</si>
  <si>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</si>
  <si>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</si>
  <si>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</si>
  <si>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</si>
  <si>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</si>
  <si>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</si>
  <si>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</si>
  <si>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</si>
  <si>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</si>
  <si>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</si>
  <si>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PANEL PREFABRICADO EN CONCRETO REFORZADO CON FIBRA DE VIDRIO PARA CONFORMACION DE MUROS, PARA ESTACIONES DEL SISTEMA TRANSMILENIO. SUMINISTRO E INSTALACION.</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</si>
  <si>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</si>
  <si>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</si>
  <si>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</si>
  <si>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</si>
  <si>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</si>
  <si>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</si>
  <si>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</si>
  <si>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</si>
  <si>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</si>
  <si>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JUEGO DE INCRUSTACIONES COMPLETO (INCLUYE JABONERA, PORTAROLLO Y TOALLERO).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</si>
  <si>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</si>
  <si>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</si>
  <si>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</si>
  <si>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</si>
  <si>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</si>
  <si>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</si>
  <si>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</si>
  <si>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</si>
  <si>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</si>
  <si>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</si>
  <si>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</si>
  <si>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</si>
  <si>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</si>
  <si>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</si>
  <si>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</si>
  <si>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</si>
  <si>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</si>
  <si>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</si>
  <si>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</si>
  <si>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</si>
  <si>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</si>
  <si>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</si>
  <si>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</si>
  <si>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</si>
  <si>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</si>
  <si>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</si>
  <si>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</si>
  <si>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</si>
  <si>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</si>
  <si>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</si>
  <si>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</si>
  <si>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</si>
  <si>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</si>
  <si>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</si>
  <si>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</si>
  <si>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</si>
  <si>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</si>
  <si>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</si>
  <si>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</si>
  <si>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</si>
  <si>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</si>
  <si>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</si>
  <si>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</si>
  <si>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</si>
  <si>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</si>
  <si>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</si>
  <si>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</si>
  <si>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</si>
  <si>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</si>
  <si>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</si>
  <si>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</si>
  <si>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</si>
  <si>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</si>
  <si>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</si>
  <si>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</si>
  <si>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</si>
  <si>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</si>
  <si>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</si>
  <si>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</si>
  <si>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</si>
  <si>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</si>
  <si>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</si>
  <si>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</si>
  <si>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</si>
  <si>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PERSONAL DE BRIGADA Y ASEO (INCLUYE HERRAMIENTA MENOR). SUMINISTRO.</t>
  </si>
  <si>
    <t>PROTECCION A SUMIDEROS (INCLUYE SUMINISTRO Y COLOCACIÓN DE BOLSAS DE LONA Y GEOTEXTIL NT 1600 O SIMILAR).</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</si>
  <si>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</si>
  <si>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</si>
  <si>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</si>
  <si>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</si>
  <si>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</si>
  <si>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JARDIN VERTICAL, INCLUYE ESTRUCTURA Y/O PANEL DE SOPORTE INDEPENDIENTE ELEM.PARA SOPORTE Y SUJECIÓN DE JARDIN, SACOS Y/O CANGUROS PARA SIEMBRA DE JARDIN VERTICAL, MATERIAL VEGETAL. SUMINISTRO CONSTRUCCION E INSTALACION.</t>
  </si>
  <si>
    <t>MURETE CONTENEDOR DE ZONA VERDE H=0.60M A=0.40M. SUMINISTRO Y CONSTRUCCION. (INCLUYE SUMINISTRO Y COLOCACIÓN DE RECEBO COMÚN, GEOMEMBRANA HDPE 30MIL O SIMILAR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</si>
  <si>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</si>
  <si>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</si>
  <si>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</si>
  <si>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NT 4000 O SIMILAR).</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</si>
  <si>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</si>
  <si>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</si>
  <si>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</si>
  <si>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</si>
  <si>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</si>
  <si>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</si>
  <si>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</si>
  <si>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</si>
  <si>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</si>
  <si>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</si>
  <si>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</si>
  <si>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</si>
  <si>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</si>
  <si>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</si>
  <si>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CONCRETO SIN RETRACCIÓN, SUMINISTRO Y COLOCACIÓN, (CONCRELISTO RE 5000 O SIMILAR) CON FIBRA METÁLICA 80-60 O SIMILAR PARA VIGAS DE SOPORTE JUNTAS DE DILATACIÓN</t>
  </si>
  <si>
    <t>GROUTING DE ALTA RESISTENCIA SIN RETRACCIÓN PARA RELLENO DE ZONA DE ANCLAJE PARA REEMPLAZO DE JUNTA EXISTENTE H=0.05M. SUMINISTRO Y COLOCACIÓN. (INCLUYE IMPRIMANTE DE ALTA ADHERENCIA Y CURADOR).</t>
  </si>
  <si>
    <t>JUNTA ELASTOMERICA TIPO AWGJ 70 DE 70MM DE RECORRIDO O SIMILAR. SUMINISTRO Y COLOCACIÓN. (INCLUYE PERNOS Y SOLDADURA).</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</si>
  <si>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</si>
  <si>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</si>
  <si>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</si>
  <si>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</si>
  <si>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</si>
  <si>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</si>
  <si>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</si>
  <si>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</si>
  <si>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</si>
  <si>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</si>
  <si>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</si>
  <si>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</si>
  <si>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</si>
  <si>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</si>
  <si>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</si>
  <si>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</si>
  <si>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</si>
  <si>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</si>
  <si>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</si>
  <si>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</si>
  <si>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</si>
  <si>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</si>
  <si>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</si>
  <si>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</si>
  <si>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</si>
  <si>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</si>
  <si>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</si>
  <si>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</si>
  <si>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</si>
  <si>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CARCAMO TIPO PLACA DE PROTECCIÓN DE TUBO EN POLIETILENO D= 2", 3", 4", 6" Y 8". (INCLUYE RELLENO EN ARENA DE PEÑA, REFUERZO, CONCRETO DE 2000 PSI Y 4000 PSI, FORMALETA Y TRANSPORTE DE PETREOS).</t>
  </si>
  <si>
    <t>CARCAMO TIPO PLACA PARA PROTECCIÓN DE TUBO EN POLIETILENO D= 10", 12", 14" Y 16" (INCLUYE RELLENO EN ARENA DE PEÑA, REFUERZO, CONCRETO DE 2000 PSI Y 4000 PSI, FORMALETA Y TRANSPORTE DE PETREOS).</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</si>
  <si>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</si>
  <si>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</si>
  <si>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</si>
  <si>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</si>
  <si>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</si>
  <si>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</si>
  <si>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</si>
  <si>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</si>
  <si>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</si>
  <si>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</si>
  <si>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</si>
  <si>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</si>
  <si>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CARCAMO DE PROTECCIÓN PARA TUBERIA DE TELEFONOS (DE 9 A 12 TUBOS).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</si>
  <si>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</si>
  <si>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</si>
  <si>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</si>
  <si>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</si>
  <si>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CONCRETO 4000 PSI (280 KG/CM2) PARA MURO DE CONTENCION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</si>
  <si>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</si>
  <si>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CONCRETO GRAVA COMÚN DE 5000 PSI (350 KG/CM2) PARA SUPER ESTRUCTURA ACELERADO A 2 DÍAS. (CONCRETO GRAVA COMÚN.INCLUYE ACELERANTE, FORMALETA, CURADO DE CONCRETO Y MANO DE OBRA).</t>
  </si>
  <si>
    <t>CAMARA GRP 2500 * 2500 * 1200 (INCLUYE TUBERIA , CHIMENEA 2.5M Y ACCESORIOS. SUMINISTRO E INSTALACION.</t>
  </si>
  <si>
    <t>CAMARA GRP 2600 * 2600 * 1200 (INCLUYE TUBERIA , CHIMENEA 2.5M Y ACCESORIOS.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</si>
  <si>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</si>
  <si>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</si>
  <si>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</si>
  <si>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</si>
  <si>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</si>
  <si>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</si>
  <si>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</si>
  <si>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SUMINISTRO E INSTALACION.</t>
  </si>
  <si>
    <t>CAMARA GRP 900 * 900 * 1200 (INCLUYE TUBERIA , CHIMENEA 2.50M Y ACCESORIOS. SUMINISTRO E INSTALACION.</t>
  </si>
  <si>
    <t>CAMARA GRP 1000 * 1000 * 1200 (INCLUYE TUBERIA , CHIMENEA 2.50M Y ACCESORIOS. SUMINISTRO E INSTALACION.</t>
  </si>
  <si>
    <t>CAMARA GRP 1100 * 1100 * 1200 (INCLUYE TUBERIA , CHIMENEA 2.50M Y ACCESORIOS. SUMINISTRO E INSTALACION.</t>
  </si>
  <si>
    <t>CAMARA GRP 1300 * 1300 * 1200 (INCLUYE TUBERIA , CHIMENEA 5.0M Y ACCESORIOS. SUMINISTRO E INSTALACION.</t>
  </si>
  <si>
    <t>CAMARA GRP 1500 * 1500 * 1200 (INCLUYE TUBERIA , CHIMENEA 2.50M Y ACCESORIOS. SUMINISTRO E INSTALACION.</t>
  </si>
  <si>
    <t>CAMARA GRP 1600 * 1600 * 1200 (INCLUYE TUBERIA , CHIMENEA 2.50M Y ACCESORIOS. SUMINISTRO E INSTALACION.</t>
  </si>
  <si>
    <t>CAMARA GRP 1800 * 1800 * 1200 (INCLUYE TUBERIA , CHIMENEA 2.50M Y ACCESORIOS. SUMINISTRO E INSTALACION.</t>
  </si>
  <si>
    <t>CAMARA GRP 1800 * 1800 * 1200 (INCLUYE TUBERIA , CHIMENEA 5.0M Y ACCESORIOS. 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</si>
  <si>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</si>
  <si>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</si>
  <si>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</si>
  <si>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</si>
  <si>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</si>
  <si>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</si>
  <si>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GEOMALLA TENSAR BX 1200 PARA REFUERZO DE MATERIALES GRANULARES.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</si>
  <si>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</si>
  <si>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</si>
  <si>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</si>
  <si>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</si>
  <si>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</si>
  <si>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</si>
  <si>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</si>
  <si>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</si>
  <si>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</si>
  <si>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</si>
  <si>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</si>
  <si>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</si>
  <si>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</si>
  <si>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</si>
  <si>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</si>
  <si>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</si>
  <si>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</si>
  <si>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</si>
  <si>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</si>
  <si>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</si>
  <si>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</si>
  <si>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POLISOMBRA VERDE PARA CERRAMIENTO. SUMINISTRO E INSTALACION.</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</si>
  <si>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</si>
  <si>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</si>
  <si>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</si>
  <si>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</si>
  <si>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</si>
  <si>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</si>
  <si>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</si>
  <si>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</si>
  <si>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</si>
  <si>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</si>
  <si>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</si>
  <si>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</si>
  <si>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</si>
  <si>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</si>
  <si>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</si>
  <si>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</si>
  <si>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</si>
  <si>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BASE PARA POSTE METALICO DE 0.80M X 0.80M H= 0.80M. EN CONCRETO PREMEZCLADO DE 3000 PSI (210 KG/CM2). CONSTRUCCION. INCLUYE ESTRUCTURA DE REFUERZO Y SBG_A.</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</si>
  <si>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</si>
  <si>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</si>
  <si>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</si>
  <si>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</si>
  <si>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CONCRETO IMPERMEABILIZADO GRAVA FINA DE 3000 PSI PARA BOX CULVERT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</si>
  <si>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</si>
  <si>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</si>
  <si>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</si>
  <si>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</si>
  <si>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</si>
  <si>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</si>
  <si>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</si>
  <si>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</si>
  <si>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</si>
  <si>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</si>
  <si>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</si>
  <si>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</si>
  <si>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CONCRETO 4000 PSI GRAVA COMÚN PARA BOX CULVERT (PREMEZCLADO. INCLUYE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</si>
  <si>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</si>
  <si>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</si>
  <si>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</si>
  <si>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INDURAL O SIMILAR, ACABADO DOBLE CARA (COLOR A DEFINIR SEGÚN MUESTRA)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</si>
  <si>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</si>
  <si>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</si>
  <si>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</si>
  <si>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</si>
  <si>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</si>
  <si>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</si>
  <si>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</si>
  <si>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</si>
  <si>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</si>
  <si>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</si>
  <si>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</si>
  <si>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</si>
  <si>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</si>
  <si>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</si>
  <si>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</si>
  <si>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</si>
  <si>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</si>
  <si>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</si>
  <si>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</si>
  <si>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</si>
  <si>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</si>
  <si>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</si>
  <si>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</si>
  <si>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</si>
  <si>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</si>
  <si>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</si>
  <si>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</si>
  <si>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</si>
  <si>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</si>
  <si>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</si>
  <si>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</si>
  <si>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</si>
  <si>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</si>
  <si>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</si>
  <si>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</si>
  <si>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</si>
  <si>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</si>
  <si>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</si>
  <si>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</si>
  <si>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</si>
  <si>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</si>
  <si>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</si>
  <si>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</si>
  <si>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</si>
  <si>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</si>
  <si>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</si>
  <si>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</si>
  <si>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</si>
  <si>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</si>
  <si>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</si>
  <si>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</si>
  <si>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</si>
  <si>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</si>
  <si>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</si>
  <si>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</si>
  <si>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</si>
  <si>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</si>
  <si>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</si>
  <si>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</si>
  <si>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</si>
  <si>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</si>
  <si>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</si>
  <si>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</si>
  <si>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</si>
  <si>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</si>
  <si>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</si>
  <si>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CONEXIÓN AL ACERO DE REFUERZO; INCL. SOLDADURA EXOTÉRMICA DE CABLE CALIBRE 2/0 AWG A VARILLA DE ACERO DE REFUERZO 4 DE 90GR, VARILLA DE ACERO ADICIONAL Y SOLDADURAS ELÉCTRICAS ENTRE VARILLAS DE ACERO. (INCL. SUMIN. E INSTAL.)</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</si>
  <si>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</si>
  <si>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</si>
  <si>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</si>
  <si>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</si>
  <si>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</si>
  <si>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</si>
  <si>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</si>
  <si>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</si>
  <si>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</si>
  <si>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</si>
  <si>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</si>
  <si>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</si>
  <si>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</si>
  <si>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</si>
  <si>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</si>
  <si>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</si>
  <si>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</si>
  <si>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</si>
  <si>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</si>
  <si>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</si>
  <si>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</si>
  <si>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</si>
  <si>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</si>
  <si>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</si>
  <si>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</si>
  <si>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</si>
  <si>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NEOPRENO REFORZADO 0.50 X 0.50 X 2" DOBLE REFUERZO. SUMINISTRO E INSTALACION. (INCLUYE LIMPIEZA DE LA SUPERFICIE CON CHORRO DE AIRE A PRESIÓN, HERRAMIENTA MENOR Y COMPRESOR).</t>
  </si>
  <si>
    <t>RELLENO EN ARENA DE RIO. INCLUYE TRANSPORTE, SUMINISTRO, EXTENDIDO MANUAL Y COMPACTACION.</t>
  </si>
  <si>
    <t>GRAVILLA DE 1/2" SUELTA - SUMINISTRO E INSTALACION.</t>
  </si>
  <si>
    <t>DOTACION ABDOMINALES PARA ADULTOS/MAYORES SEGUN ESPECIFICACIONES IDRD - SUMINISTRO E INSTALACION.</t>
  </si>
  <si>
    <t>JUEGO BALANCIN PARA NIÑOS (1-5 AÑOS) SEGUN ESPECIFICACIONES IDRD - SUMINISTRO E INSTALACION.</t>
  </si>
  <si>
    <t>DOTACION BARRAS PARA ADULTOS.SEGUN ESPECIFICACIONES IDRD - SUMINISTRO E INSTALACION.</t>
  </si>
  <si>
    <t>DOTACION CAMINADOR PARA ADULTOS.SEGUN ESPECIFICACIONES IDRD - SUMINISTRO E INSTALACION.</t>
  </si>
  <si>
    <t>DOTACIÓN GIRO DE CADERA PARA ADULTOS. SEGÚN ESPECIFICACIONES IDRD - SUMINISTRO E INSTALACIÓN.</t>
  </si>
  <si>
    <t>GEODREN VIAL DE 160MM X 1.0M. SUMINISTRO E INSTALACION. (INCLUYE EXCAVACION MANUAL (ANCHO = 30CM) Y RELLENO EN MATERIAL SELECCIONADO PROVENIENTE DE EXCAVACION.</t>
  </si>
  <si>
    <t>GEODREN VIAL DE 200MM X 1.0M. SUMINISTRO E INSTALACION. (INCLUYE EXCAVACION MANUAL (ANCHO = 30CM) Y RELLENO EN MATERIAL SELECCIONADO PROVENIENTE DE EXCAVACION.</t>
  </si>
  <si>
    <t>DEMARCACION PICTOGRAMA ZONA ESCOLAR EN PINTURA TERMOPLASTICA. (INCLUYE SUMINISTRO Y APLICACION CON EQUIPO. INCLUYE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</si>
  <si>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</si>
  <si>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</si>
  <si>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</si>
  <si>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</si>
  <si>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</si>
  <si>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</si>
  <si>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</si>
  <si>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DEMARCACION METROS CUADRADO EN PINTURA TIPO TRAFICO BASE SOLVENTE COLOR AZUL 16 MILS PARA PRIMERA CAPA. (PARADEROS) (INCLUYE SUMINISTRO Y APLICACION CON EQUIPO. INCLUYE MICROESFERAS).</t>
  </si>
  <si>
    <t>DEMARCACION METROS CUADRADO EN PINTURA TIPO TRAFICO BASE SOLVENTE COLOR AZUL 16 MILS Y 18 MILS (PARADEROS) (INCLUYE SUMINISTRO Y APLICACION CON EQUIPO.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</si>
  <si>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</si>
  <si>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</si>
  <si>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</si>
  <si>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</si>
  <si>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</si>
  <si>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</si>
  <si>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</si>
  <si>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</si>
  <si>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</si>
  <si>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</si>
  <si>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</si>
  <si>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</si>
  <si>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</si>
  <si>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</si>
  <si>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</si>
  <si>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</si>
  <si>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</si>
  <si>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</si>
  <si>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</si>
  <si>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</si>
  <si>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</si>
  <si>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</si>
  <si>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</si>
  <si>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</si>
  <si>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</si>
  <si>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</si>
  <si>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</si>
  <si>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</si>
  <si>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</si>
  <si>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</si>
  <si>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</si>
  <si>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</si>
  <si>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</si>
  <si>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</si>
  <si>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</si>
  <si>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</si>
  <si>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</si>
  <si>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</si>
  <si>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</si>
  <si>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</si>
  <si>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</si>
  <si>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</si>
  <si>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</si>
  <si>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</si>
  <si>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</si>
  <si>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</si>
  <si>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</si>
  <si>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</si>
  <si>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</si>
  <si>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</si>
  <si>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</si>
  <si>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</si>
  <si>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</si>
  <si>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</si>
  <si>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</si>
  <si>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</si>
  <si>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</si>
  <si>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</si>
  <si>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</si>
  <si>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GEOMALLAS CON FIBRAS CONTINUAS DE MULTIFILAMENTOS DE POLIESTER DE ALTA TENACIDAD (IDU ET SECCION 342-11 TRAFICO T4 - T5, RESISTENCIA ULTIMA &gt; 100KN/M). SUMINISTRO E INSTALACION.</t>
  </si>
  <si>
    <t>GEOMALLAS CON FIBRAS CONTINUAS DE MULTIFILAMENTOS DE POLIESTER DE ALTA TENACIDAD (IDU ET SECCION 342-11 TRAFICO T4 - T5, RESISTENCIA ULTIMA &gt; 75KN/M). SUMINISTRO E INSTALACION.</t>
  </si>
  <si>
    <t>GEODREN VIAL CON TUBERIA CIRCULAR 100MM H= 2.0M. SUMINISTRO E INSTALACION. (NO INCLUYE EXCAVACION NI RELLENOS)</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</si>
  <si>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</si>
  <si>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</si>
  <si>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</si>
  <si>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</si>
  <si>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</si>
  <si>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</si>
  <si>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</si>
  <si>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</si>
  <si>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</si>
  <si>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</si>
  <si>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</si>
  <si>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</si>
  <si>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</si>
  <si>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</si>
  <si>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</si>
  <si>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</si>
  <si>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</si>
  <si>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</si>
  <si>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</si>
  <si>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</si>
  <si>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</si>
  <si>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</si>
  <si>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</si>
  <si>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</si>
  <si>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</si>
  <si>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</si>
  <si>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</si>
  <si>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</si>
  <si>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</si>
  <si>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</si>
  <si>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</si>
  <si>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</si>
  <si>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</si>
  <si>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</si>
  <si>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</si>
  <si>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</si>
  <si>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</si>
  <si>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</si>
  <si>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</si>
  <si>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</si>
  <si>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</si>
  <si>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</si>
  <si>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</si>
  <si>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</si>
  <si>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</si>
  <si>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</si>
  <si>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</si>
  <si>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</si>
  <si>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</si>
  <si>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</si>
  <si>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</si>
  <si>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</si>
  <si>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</si>
  <si>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</si>
  <si>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</si>
  <si>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</si>
  <si>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</si>
  <si>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</si>
  <si>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</si>
  <si>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</si>
  <si>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</si>
  <si>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</si>
  <si>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</si>
  <si>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MES</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</si>
  <si>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</si>
  <si>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</si>
  <si>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</si>
  <si>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 EXCAVACIÓN, CARGUE Y RETIRO DE SOBRANTES, MOVILIZACIÓN, MONTAJE Y DESMONTAJE EQUIPO, Y CONCRETO).</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</si>
  <si>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</si>
  <si>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</si>
  <si>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4000 PSI GRAVA COMÚN PARA TABLERO PUENTE DE 5.30M X 0.20M X 27.00M (PREMEZCLADO. INCLUYE SUMIN., FORMALETEO Y COLOCACIÓN. NO INCL. REFUERZO, CURADO).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</si>
  <si>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</si>
  <si>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</si>
  <si>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3000 PSI GRAVA COMÚN PARA PLACA DE APROXIMACIÓN PUENTE VEHICULAR DE 5.00M X 3.50M X 0.20M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</si>
  <si>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</si>
  <si>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</si>
  <si>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</si>
  <si>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</si>
  <si>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TUBERIA ACERO CARBON ASTM A=53 SCH 40 DE D=12"</t>
  </si>
  <si>
    <t>CANALIZACION VIA PUBLICA NUEVE (9) DUCTOS PVC TIPO TDP 9Ø6"+2Ø3"</t>
  </si>
  <si>
    <t>SEÑAL VERTICAL UNA CARA PARA CICLORUTA PARAL 3M, ÁNGULO DE 2X1/4X3M LAMINA CAL. 16 PINTADA POR UNA CARA 0.60M X 0.60M O 0.75M X 0.75M (INCLUYE SUMINISTRO E INSTALACIÓN)</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</si>
  <si>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</si>
  <si>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</si>
  <si>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</si>
  <si>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</si>
  <si>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</si>
  <si>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</si>
  <si>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</si>
  <si>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</si>
  <si>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</si>
  <si>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</si>
  <si>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</si>
  <si>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</si>
  <si>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</si>
  <si>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</si>
  <si>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</si>
  <si>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</si>
  <si>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</si>
  <si>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</si>
  <si>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</si>
  <si>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</si>
  <si>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</si>
  <si>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</si>
  <si>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</si>
  <si>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</si>
  <si>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</si>
  <si>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</si>
  <si>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</si>
  <si>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</si>
  <si>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</si>
  <si>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</si>
  <si>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</si>
  <si>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</si>
  <si>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</si>
  <si>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</si>
  <si>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</si>
  <si>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</si>
  <si>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</si>
  <si>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</si>
  <si>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</si>
  <si>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</si>
  <si>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</si>
  <si>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PISO EN CONCRETO COLOR OCRE MR41 (280 Kg/Cm2) GRAVA 1" 28 DIAS  ESTAMPADO e=0.10m (INCLUYE SUMINISTRO Y COLOCACIÓN DE CONCRETO, JUEGO DE MOLDES,  DESMOLDANTE EN POLVO, CURADOR PARA CONCRETO, INCLUYE CORTE Y SELLADO DE JUNTAS.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</si>
  <si>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</si>
  <si>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</si>
  <si>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</si>
  <si>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</si>
  <si>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</si>
  <si>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PASACALLES IMPRESO EN LONA BANNER (7.0M X 1.0M) TERMINADO CON PALOS EN LOS EXTREMOS. INCLUYE SUMINISTRO E INSTALACION.</t>
  </si>
  <si>
    <t>CONCRETO 3000 PSI GRAVA COMÚN PARA BARRERA NEW JERSEY MONODIRECCIONAL DE 0.90M DE ALTURA X 0.375 DE BASE X 4.76M DE LONG.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</si>
  <si>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</si>
  <si>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</si>
  <si>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</si>
  <si>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</si>
  <si>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</si>
  <si>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</si>
  <si>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e = 0.12m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</si>
  <si>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</si>
  <si>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</si>
  <si>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</si>
  <si>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</si>
  <si>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</si>
  <si>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</si>
  <si>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</si>
  <si>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</si>
  <si>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</si>
  <si>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</si>
  <si>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</si>
  <si>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</si>
  <si>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</si>
  <si>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</si>
  <si>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</si>
  <si>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ADOQUIN EN CONCRETO A-25 (20X10X6cm)  (Suministro e instalación. Incluye base 4cm mortero 2500 PSI y arena de sello)</t>
  </si>
  <si>
    <t>ESTAMPADO PARA CONCRETO MR DE POMPEYANOS, ACCESOS VEHICULARES A PREDIOS Y VÍAS (ACABADO Y CURADO, SUMINISTRO Y MANO DE OBRA. INCLUYE JUEGO DE MOLDES, COLOR ENDURECEDOR DE CUARZO, DESMOLDANTE EN POLVO COLOR, SELLADOR ACRÍLICO TRANSPARENTE SEMILUSTRE).</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</si>
  <si>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</si>
  <si>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</si>
  <si>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</si>
  <si>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</si>
  <si>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</si>
  <si>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REJA DE PROTECCIÓN PARA PARQUES VECINALES Y DE BOLSILLO. SEGÚN ESPECIFICACIONES IDRD. (SUMINISTRO E INSTALACIÓN. INCLUYE BASE EN CONCRETO DE 3000 PSI. NO INCLUYE ACERO DE REFUERZO).</t>
  </si>
  <si>
    <t>ESTRUCTURA DE BALONCESTO CON TABLERO ANTIVANDÁLICO SEGÚN ESPECIFICACIONES IDRD. (SUMINISTRO E INSTALACIÓN. INCLUYE EXCAVACIÓN, TRANSPORTE DE MATERIAL PROVENIENTE DE LA EXCAVACIÓN, CONCRETO DE LIMPIEZA Y DADO EN CONCRETO DE 3000 PSI).</t>
  </si>
  <si>
    <t>ESTRUCTURA DE MICROFUTBOL SEGÚN ESPECIFICACIONES IDRD. (SUMINISTRO E INSTALACIÓN. INCLUYE EXCAVACIÓN, TRANSPORTE DE MATERIAL PROVENIENTE DE LA EXCAVACIÓN, CONCRETO DE LIMPIEZA Y DADO EN CONCRETO DE 3000 PSI).</t>
  </si>
  <si>
    <t>PAR</t>
  </si>
  <si>
    <t>RUEDA PARA NIÑOS DE 1 A 5 AÑOS. SEGÚN ESPECIFICACIONES IDRD. (SUMINISTRO E INSTALACIÓN. INCLUYE EXCAVACIÓN Y CONCRETO DE 3000 PSI. NO INCLUYE ACERO DE REFUERZO).</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</si>
  <si>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</si>
  <si>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</si>
  <si>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</si>
  <si>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</si>
  <si>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</si>
  <si>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CUBIERTA VERDE (INCLUYE GEOTEXTIL 1800 PARA BASE, LÁMINA DE DRENAJE DE BAJA RETENCIÓN DE AGUA, GEOTEXTIL 1800 PARA RETENCIÓN DE FINOS, TAPETE TIPO CRASSULACEA EXL, TRANSPORTE Y MANO DE OBRA.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</si>
  <si>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</si>
  <si>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</si>
  <si>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</si>
  <si>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</si>
  <si>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PISO EN CONCRETO COLOR GRIS MR41 (280 Kg/Cm2) GRAVA 1" 28 DIAS  ESTAMPADO e=0.10m (INCLUYE SUMINISTRO Y COLOCACIÓN DE CONCRETO, JUEGO DE MOLDES,  DESMOLDANTE EN POLVO, CURADOR PARA CONCRETO, INCLUYE CORTE Y SELLADO DE JUNTAS.</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</si>
  <si>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</si>
  <si>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</si>
  <si>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</si>
  <si>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</si>
  <si>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</si>
  <si>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</si>
  <si>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PINTURA BLANCA 3 MANOS 60 CM, EN LA PARTE SUPERIOR, CON POSTES DE CONCRETO H=2.5 M Y SECCIÓN DE 10CM X 10CM, INSTALADOS CADA 2.00 M. INCLUYE DADOS DE CIMENTACIÓN 0.30 M X 0.30 M X 0.50 M)</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</si>
  <si>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</si>
  <si>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</si>
  <si>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</si>
  <si>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</si>
  <si>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</si>
  <si>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</si>
  <si>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</si>
  <si>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</si>
  <si>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</si>
  <si>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</si>
  <si>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</si>
  <si>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</si>
  <si>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</si>
  <si>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</si>
  <si>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</si>
  <si>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</si>
  <si>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</si>
  <si>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ALQUILER DE PUESTO DE TRABAJO - ESCRITORIO 75X120X50CM</t>
  </si>
  <si>
    <t>ALQUILER DE SILLA PARA ESCRITORIO PARA PUESTO DE TRABAJO</t>
  </si>
  <si>
    <t>ALQUILER DE SILLA PLÁSTICA SIN BRAZOS</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</si>
  <si>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</si>
  <si>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</si>
  <si>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</si>
  <si>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</si>
  <si>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</si>
  <si>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</si>
  <si>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</si>
  <si>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</si>
  <si>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</si>
  <si>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</si>
  <si>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</si>
  <si>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CARCAMO TIPO PLACA DE PROTECCIÓN PARA TUBERÍA Ø 14" NORMA EAAB NS-090 . 3V.2. INCLUYE: DESPERDICIOS, COMPACTACIÓN Y DESPUNTES.</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</si>
  <si>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</si>
  <si>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</si>
  <si>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</si>
  <si>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</si>
  <si>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</si>
  <si>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CONCRETO 3000 PSI GRAVA FINA PARA BARANDAS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</si>
  <si>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</si>
  <si>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PISOS EN TABLILLA DE MADERA TECA TIPO DECK. SUMINISTRO E INSTALACIÓN. (INCLUYE HERRAMIENTA MENOR, TRANSPORTE, MANO DE OBRA).</t>
  </si>
  <si>
    <t>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</si>
  <si>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</si>
  <si>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</si>
  <si>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</si>
  <si>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</si>
  <si>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</si>
  <si>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</si>
  <si>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</si>
  <si>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CUNETAS EN MANTO DE HORMIGÓN DE E= 8MM (INCLUYE SUMINISTRO E INSTALACIÓN). ESTA ACTIVIDAD SE REQUIERE PARA EL CONTRATO DE CONSULTORÍA Y OBRA N° IDU 1920 DE 2013.</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</si>
  <si>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</si>
  <si>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</si>
  <si>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</si>
  <si>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</si>
  <si>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</si>
  <si>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</si>
  <si>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</si>
  <si>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</si>
  <si>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</si>
  <si>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</si>
  <si>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</si>
  <si>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</si>
  <si>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</si>
  <si>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</si>
  <si>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</si>
  <si>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</si>
  <si>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</si>
  <si>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</si>
  <si>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</si>
  <si>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</si>
  <si>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</si>
  <si>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</si>
  <si>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</si>
  <si>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</si>
  <si>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</si>
  <si>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</si>
  <si>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</si>
  <si>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</si>
  <si>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</si>
  <si>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</si>
  <si>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</si>
  <si>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</si>
  <si>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</si>
  <si>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</si>
  <si>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</si>
  <si>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</si>
  <si>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</si>
  <si>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</si>
  <si>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</si>
  <si>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</si>
  <si>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</si>
  <si>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</si>
  <si>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</si>
  <si>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</si>
  <si>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</si>
  <si>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</si>
  <si>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</si>
  <si>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</si>
  <si>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NEOPRENO DE 30 X 35 X 4 DUREZA 60 SIN REFUERZO ENTRE LA VIGA Y LA MÉNSULA. SUMINISTRO E INSTALACIÓN. INCLUYE TODOS LOS COSTOS DE SUMINISTRO DE MATERIALES, EQUIPOS, TRANSPORTES, MANEJO, ALMACENAMIENTO, DESPERDICIOS Y MANO DE OBRA.</t>
  </si>
  <si>
    <t>TORONES POSTENSADOS PARA REFORZAMIENTO EXTERNO DE 1/2" TENSIONADO 16,9 TON. SUMINISTRO E INSTALACIÓN, TENSIONAMIENTO, MANO DE OBRA, EQUIPOS EN GENERAL.</t>
  </si>
  <si>
    <t>TON-M</t>
  </si>
  <si>
    <t>CABLE DE REFORZAMIENTO EXTERNO DE 5/8" TENSIONADO 46,5 TON. TENSIONAMIENTO, MANO DE OBRA, EQUIPOS EN GENERAL.</t>
  </si>
  <si>
    <t>HERRAJES. SUMINISTRO E INSTALACIÓN. INCLUYE MATERIALES Y MANO DE OBRA.</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</si>
  <si>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</si>
  <si>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</si>
  <si>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</si>
  <si>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</si>
  <si>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</si>
  <si>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</si>
  <si>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</si>
  <si>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</si>
  <si>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</si>
  <si>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</si>
  <si>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</si>
  <si>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</si>
  <si>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</si>
  <si>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</si>
  <si>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</si>
  <si>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</si>
  <si>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</si>
  <si>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</si>
  <si>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</si>
  <si>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</si>
  <si>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</si>
  <si>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</si>
  <si>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</si>
  <si>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</si>
  <si>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</si>
  <si>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</si>
  <si>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</si>
  <si>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</si>
  <si>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SANDBLASTING APLICADO EN SITIO GRADO SSPC-SP6 (METAL GRIS COMERCIAL) EN ELEMENTOS TIPO VIGA PARA REMOCIÓN DE OXIDACIÓN.</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</si>
  <si>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</si>
  <si>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LAVADO DE ESTRUCTURA EN CONCRETO Y/O METÁLICAS. INCLUYE ALQUILER DE HIDROLAVADORA A GASOLINA PRESION 3200 PSI. INCLUYE ANDAMIO TUBULAR, PLANTA ELÉCTRICA, CARROTANQUE IRRIGADOR DE AGUA, COMBUSTIBLE Y MANO DE OBRA.</t>
  </si>
  <si>
    <t>GEOMALLA FORTGRID BX-50. SUMINISTRO E INSTALACIÓN.</t>
  </si>
  <si>
    <t>MEZCLA ASFÁLTICA DENSA EN CALIENTE MD12 CON CEMENTO ASFÁLTICO 60-70 (SUMINISTRO, EXTENDIDO, NIVELACIÓN Y COMPACTACIÓN MECANICA CON VIBROCOMPACTADOR Y COMPACTADOR DE LLANTAS)</t>
  </si>
  <si>
    <t>MEZCLA ASFÁLTICA EN CALIENTE TIPO DENSO MD10 ASFALTO CONVENCIONAL (CEMENTO ASFÁLTICO 60-70) (SUMINISTRO, EXTENDIDO, NIVELACIÓN Y COMPACTACIÓN MECANICA CON VIBROCOMPACTADOR Y COMPACTADOR DE LLANTAS)</t>
  </si>
  <si>
    <t>MEZCLA ASFÁLTICA EN CALIENTE TIPO DENSO MD10 ASF CONVENCIONAL (CEMENTO ASFÁLTICO 60-70) (SUMINISTRO, EXTENDIDO Y NIVELACIÓN MANUAL Y COMPACTACIÓN MECANICA CON VIBROCOMPACTADOR BENITIN DE 1 TONELADA)</t>
  </si>
  <si>
    <t>MEZCLA ASFALTICA EN CALIENTE TIPO DENSO MD12 ASF CONVENCIONAL CON CEMENTO ASFÁLTICO 60-70 (SUMINISTRO, EXTENDIDO Y NIVELACIÓN MANUAL Y COMPACTACIÓN MECANICA CON VIBROCOMPACTADOR BENITIN DE 1 TONELADA INCLUYE OPERARIO Y COMBUSTIBLE)</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</si>
  <si>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</si>
  <si>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</si>
  <si>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</si>
  <si>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</si>
  <si>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</si>
  <si>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</si>
  <si>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CONCRETO 3000 PSI HECHO EN OBRA PARA MURO (HASTA 3.70 M DE ALTO. INCL. SUMINISTRO E INSTALACIÓN, GEODREN PLANAR _H= 1.0 M, EXCAVACIÓN,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</si>
  <si>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</si>
  <si>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</si>
  <si>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</si>
  <si>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</si>
  <si>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</si>
  <si>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</si>
  <si>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</si>
  <si>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</si>
  <si>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</si>
  <si>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</si>
  <si>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MECÁNICAMENTE REFORZADO. (SUMINISTRO E INSTALACIÓN, INCLUYE GEOTEXTIL NT 2500, GEOMALLA BIAXIAL BX-60, MATERIAL SELECCIONADO, TRANSPORTE Y DISPOSICIÓN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</si>
  <si>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</si>
  <si>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</si>
  <si>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JUNTA DE DILATACIÓN TRAMOS 1.00 M (MOVIMIENTO +/- 25 MM)</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</si>
  <si>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</si>
  <si>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</si>
  <si>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</si>
  <si>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</si>
  <si>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</si>
  <si>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</si>
  <si>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</si>
  <si>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</si>
  <si>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</si>
  <si>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</si>
  <si>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</si>
  <si>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</si>
  <si>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</si>
  <si>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</si>
  <si>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</si>
  <si>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</si>
  <si>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</si>
  <si>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</si>
  <si>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</si>
  <si>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</si>
  <si>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</si>
  <si>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</si>
  <si>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t>
  </si>
  <si>
    <t>PILOTE PREEXCAVADO DE DIÁMETRO 45 CM CONCRETO TREMIE 4000 PSI. ACELERADO A 2 DIAS. INCL. ACERO DE 60000 PSI 103.50 KG/M3, TRANSPORTE Y DISPOSICIÓN FINAL DE ESCOMBROS EN SITIO AUTORIZADO. DISTANCIA DE TRANSPORTE 21 KM. MOVILIZACIÓN, MONTAJE Y DESMONTAJE DE EQUIPOS.</t>
  </si>
  <si>
    <t>TORONES POSTENSADOS PARA REFORZAMIENTO EXTERNO DE 5/8" TENSIONADO 16,9 TON. SUMINISTRO E INSTALACIÓN, TENSIONAMIENTO, MANO DE OBRA, EQUIPOS EN GENERAL.</t>
  </si>
  <si>
    <t>PILOTE PREEXCAVADO DE DIÁMETRO 45 CM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</si>
  <si>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</si>
  <si>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</si>
  <si>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</si>
  <si>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</si>
  <si>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VENTANAS EN ALUMINIO TIPO LENHER DE 1,20M X 0,30M CON ALFAJÍA EN ALUMINIO Y VIDRIO LAMINADO DE 3+3 (6 MM).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</si>
  <si>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</si>
  <si>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</si>
  <si>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</si>
  <si>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</si>
  <si>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</si>
  <si>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GEODRÉN VIAL H= 1.0M O DRENAFLEX PLANAR H= 1.0M, TUBERÍA DE 100MM (INCLUYE COLOCACIÓN BASE GRANULAR CLASE C, SUMINISTRO Y COLOCACIÓN GEODREN)</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</si>
  <si>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</si>
  <si>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</si>
  <si>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</si>
  <si>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</si>
  <si>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PILOTES DE CONCRETO GRAVA FINA DE 3000 PSI (PREBARRENADOS) CON DIÁMETRO 0.30M (INCLUYE: EXCAVACIÓN, FUNDIDA, LOCALIZACIÓN, PREHUECOS, AGUA DE CARROTANQUES, RETIRO DE LODOS Y DESCABECE DE PILOTES)</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</si>
  <si>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</si>
  <si>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</si>
  <si>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</si>
  <si>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</si>
  <si>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</si>
  <si>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</si>
  <si>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</si>
  <si>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</si>
  <si>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</si>
  <si>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</si>
  <si>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</si>
  <si>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</si>
  <si>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</si>
  <si>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</si>
  <si>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</si>
  <si>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</si>
  <si>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</si>
  <si>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</si>
  <si>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</si>
  <si>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CONVENCIONAL 80-100 (CEMENTO ASFÁLTICO 80-100) (SUMINISTRO, EXTENDIDO, NIVELACIÓN Y COMPACTACIÓN MECANICA CON VIBROCOMPACTADOR Y COMPACTADOR DE LLANTAS)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</si>
  <si>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</si>
  <si>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</si>
  <si>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</si>
  <si>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</si>
  <si>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</si>
  <si>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M3-KM</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</si>
  <si>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</si>
  <si>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</si>
  <si>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</si>
  <si>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</si>
  <si>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</si>
  <si>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</si>
  <si>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MANUAL, NIVELACIÓN, HUMEDECIMIENTO Y COMPACTACIÓN CON VIBROCOMPACTADOR BENITÍN DE 1 TONELADA INCLUYE OPERARIO Y COMBUSTIBLE.</t>
  </si>
  <si>
    <t>MEZCLA ASFÁLTICA EN CALIENTE TIPO DENSO MD20 ASFALTO CONVENCIONAL 80-100 (SUMINISTRO, EXTENDIDO Y NIVELACIÓN MANUAL Y COMPACTACIÓN  MECANICA CON VIBROCOMPACTADOR BENITÍN DE 1 TONELADA Y COMPACTADOR DE LLANTAS INCLUYEN OPERARIO Y COMBUSTIBLE.</t>
  </si>
  <si>
    <t>ESTABILIZACIÓN DE SUBRASANTE CON RAJÓN, INCLUYE EQUIPO DE COMPACTACIÓN (SUMINISTRO, EXTENDIDO A MANO, NIVELACIÓN Y COMPACTACIÓN CON RETROEXCAVADORA SOBRE ORUGA Y BENITÍN DE 1 TONELADA INCLUYEN OPERARIO Y COMBUSTIBLE.</t>
  </si>
  <si>
    <t>SUBBASE GRANULAR CLASE C (SBG_C) (SUMINISTRO, EXTENDIDO MANUAL, NIVELACIÓN, HUMEDECIMIENTO Y COMPACTACIÓN CON VIBROCOMPACTADOR BENITÍN DE 1 TONELADA).</t>
  </si>
  <si>
    <t>BORDILLO PREFABRICADO A80 (SUMINISTRO E INSTALACIÓN. INCLUYE 3CM MORTERO DE PEGA 2000 PSI Y NIVELACIÓN DEL TERRENO CON RELLENO EN MATERIAL SELECCIONADO PROVENIENTE DE EXCAVACIÓN).</t>
  </si>
  <si>
    <t>FRESADO Y REPOSICIÓN DE PAVIMENTO FLEXIBLE E=0.18 M (INCLUYE CARGUE)</t>
  </si>
  <si>
    <t>ESTABILIZACIÓN DE SUBRASANTE CON RECICLADO DE CONCRETO (INCLUYE DEMOLICIÓN, EXTENDIDO, NIVELACIÓN Y COMPACTACIÓN CON RETROEXCAVADORA SOBRE ORUGA Y COMPACTADOR)</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</si>
  <si>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</si>
  <si>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</si>
  <si>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</si>
  <si>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</si>
  <si>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</si>
  <si>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LUMINARIA DE EMERGENCIA LED R2 2.4 W UNV P24255, 120 V C.A. 180 LM. INCLUYE ACCESORIOS DE FIJACIÓN E INSTALACIÓN. NO INCLUYE TUBERÍA NI CABLEADO.</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</si>
  <si>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</si>
  <si>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</si>
  <si>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</si>
  <si>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</si>
  <si>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</si>
  <si>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</si>
  <si>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</si>
  <si>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</si>
  <si>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</si>
  <si>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</si>
  <si>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</si>
  <si>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</si>
  <si>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</si>
  <si>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</si>
  <si>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</si>
  <si>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</si>
  <si>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</si>
  <si>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</si>
  <si>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</si>
  <si>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</si>
  <si>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</si>
  <si>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</si>
  <si>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</si>
  <si>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</si>
  <si>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</si>
  <si>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</si>
  <si>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</si>
  <si>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</si>
  <si>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</si>
  <si>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</si>
  <si>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</si>
  <si>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</si>
  <si>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</si>
  <si>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</si>
  <si>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</si>
  <si>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</si>
  <si>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</si>
  <si>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</si>
  <si>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</si>
  <si>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</si>
  <si>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</si>
  <si>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</si>
  <si>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</si>
  <si>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</si>
  <si>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TRANSFORMADOR SECO TRIFASICO 150 KVA, 11400 V - 208 / 120 V. EN CELDA PARA TRANSFORMADOR (INCLUYE SUMINISTRO E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</si>
  <si>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</si>
  <si>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</si>
  <si>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</si>
  <si>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</si>
  <si>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BANDAS SONORAS REDUCTORAS DE VELOCIDAD DE 3CM DE ALTURA, CONSTRUIDA CON GRAVILLA DE 1/2", PINTURA DE LARGA DURACIÓN BLANCA Y RESINA EPÓXICA</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</si>
  <si>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</si>
  <si>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</si>
  <si>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</si>
  <si>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</si>
  <si>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</si>
  <si>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</si>
  <si>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</si>
  <si>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PINTURA EN PLASTICO EN FRIO METILMETACRILATO PARA MARCAS VIALES, SIN MICROESFERAS Y ESPESOR SECO SEGÚN NORMA NTC 4744. SUMINISTRO Y APLICACIÓN. (CEBRAS, FLECHAS, PICTOGRAMAS, LINEAS DE PARE, SENDEROS PEATONALES, ACHURADOS, ETC).</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</si>
  <si>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</si>
  <si>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</si>
  <si>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</si>
  <si>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</si>
  <si>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</si>
  <si>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</si>
  <si>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</si>
  <si>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</si>
  <si>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</si>
  <si>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</si>
  <si>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</si>
  <si>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</si>
  <si>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</si>
  <si>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</si>
  <si>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</si>
  <si>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</si>
  <si>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</si>
  <si>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</si>
  <si>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</si>
  <si>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</si>
  <si>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</si>
  <si>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</si>
  <si>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</si>
  <si>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</si>
  <si>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</si>
  <si>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</si>
  <si>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</si>
  <si>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</si>
  <si>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</si>
  <si>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</si>
  <si>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</si>
  <si>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</si>
  <si>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</si>
  <si>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</si>
  <si>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</si>
  <si>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</si>
  <si>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</si>
  <si>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</si>
  <si>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</si>
  <si>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</si>
  <si>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</si>
  <si>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</si>
  <si>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</si>
  <si>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</si>
  <si>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</si>
  <si>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</si>
  <si>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</si>
  <si>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</si>
  <si>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</si>
  <si>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</si>
  <si>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</si>
  <si>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</si>
  <si>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</si>
  <si>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</si>
  <si>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</si>
  <si>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</si>
  <si>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</si>
  <si>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</si>
  <si>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</si>
  <si>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</si>
  <si>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</si>
  <si>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LIQUIDAMBAR H=2.5M (INCLUYE EXCAVACIÓN MANUAL, SIEMBRA, CAJA, TIERRA, ABONO, TUTOR, TRANSPORTE Y DISPOSICIÓN FINAL DE ESCOMBROS EN SITIO AUTORIZADO A 28 KM). SUMINISTRO Y PLANTACION.</t>
  </si>
  <si>
    <t>SALIDA PARA ILUMINACIÓN (SUMINISTRO E INSTALACIÓN)</t>
  </si>
  <si>
    <t>HIEDRA MIAMI (INCLUYE 12 UNIDADES POR M2 Y TRANSPORTE Y DISPOSICIÓN FINAL DE ESCOMBROS A 28 KM). SUMINISTRO Y PLANTACIÓN.</t>
  </si>
  <si>
    <t>CABLE CONDUCTOR MONOPOLAR DE 3X6 + 1X6 + 1X8T AWG AL THWN, 600 V.(ALUMINIO Y COBRE) (INCLUYE SUMINISTRO E INSTALACIÓN)</t>
  </si>
  <si>
    <t>DESMONTE Y TRASLADO DE ESTRUCTURAS METALICAS</t>
  </si>
  <si>
    <t>FACHADA EN PANELES DE VIDRIO LAMINADO DE SEGURIDAD EN 3 MÓDULOS VERTICALES CON BORDE PERIMETRAL EN NEOPRENO+ESTRUCTURA METÁLICA EXTERIOR TRAPEZOIDAL, FIJACIÓN A ESTRUCTURA CON BUJES. ESTRUCTURA METÁLICA EXTERIOR Y PERIMETRAL (SUMINISTRO E INSTALACIÓN)</t>
  </si>
  <si>
    <t>PERSIANA EN ALUMINIO EXTRUIDO NATURAL MATE O ACERO GALVANIZADO (INCLUYE SUMINISTRO E INSTALACIÓN)</t>
  </si>
  <si>
    <t>APOYO ELASTOMÉRICO EN NEOPRENO REFORZADO DUREZA 60 PARA APOYO SUPERESTRUCTURA. (SUMINISTRO E INSTALACIÓN).</t>
  </si>
  <si>
    <t>dm3</t>
  </si>
  <si>
    <t>BARANDA EN VIDRIO TEMPLADO OPALIZADO DE 10MM H=1.00M Y PASAMANOS CILINDRICO EN ACERO INOXIDABLE MATE DE D=1 1/2" EDIFICIO ACCESO (ESCALERAS, RAMPAS, TERRAZAS, TORNIQUETES) (SUMINISTRO E INSTALACIÓN).</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</si>
  <si>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</si>
  <si>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</si>
  <si>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</si>
  <si>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</si>
  <si>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FIBRA ÓPTICA MONOMODO DE 4 HILOS (INCLUYE SUMINISTRO E INSTALACIÓN)</t>
  </si>
  <si>
    <t>CAMARA DE PASO NO. 2 UNE-EPM TELECOMUNICACIONES NORMA TEL NIN-105.(INCLUYE SUMINISTRO E INSTALACIÓN, NO INCLUYE RELLENOS).</t>
  </si>
  <si>
    <t>CARCAMO AGUAS LLUVIAS 0.45 X 0.60 M. (INCLUYE REJILLA) SUMINISTRO E INSTALACIÓN</t>
  </si>
  <si>
    <t>CERRAMIENTO CONTRA IMPACTO IDRD H=5.00 M. (TUBO GALVANIZADO, VARILLA REDONDA, MALLA ESLABONADA Y ÁNGULO. ACABADO SUPERFICIAL EN PINTURA LÍQUIDA RESISTENTE A LA INTEMPERIE, INCLUYE VIGA DE CIMENTACIÓN) (INCLUYE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</si>
  <si>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</si>
  <si>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</si>
  <si>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</si>
  <si>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</si>
  <si>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</si>
  <si>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</si>
  <si>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</si>
  <si>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</si>
  <si>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</si>
  <si>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</si>
  <si>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</si>
  <si>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</si>
  <si>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</si>
  <si>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</si>
  <si>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TENSAR BX 1100 PARA REFUERZO DE MATERIALES GRANULARES. (INCLUYE SUMINISTRO E INSTALACIÓN).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</si>
  <si>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</si>
  <si>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</si>
  <si>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</si>
  <si>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</si>
  <si>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</si>
  <si>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</si>
  <si>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</si>
  <si>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</si>
  <si>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</si>
  <si>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</si>
  <si>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EMPATES DE TUBERÍA EN CCP A CCP 24"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</si>
  <si>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</si>
  <si>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</si>
  <si>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PALMA DE CERA (INCLUYE SIEMBRA Y TIERRA NEGRA, TRANSPORTE Y DISPOSICIÓN FINAL DE ESCOMBROS EN SITIO AUTORIZADO). DISTANCIA DE TRANSPORTE 28 KM. SUMINISTRO Y PLANTACIÓN</t>
  </si>
  <si>
    <t>TOMA DE INFORMACION DE TRANSITO DURANTE LA OBRA (INCLUYE PROCESAMIENTO Y LOGISTICA)</t>
  </si>
  <si>
    <t>JUEGO INFANTIL TIPO M-5A DE TRES PUESTOS, ACABADO SUPERFICIAL EN PINTURA EN POLVO SECO TGIC RESISTENTE A LA INTERPERIE. (INCLUYE SUMINISTRO E INSTALACIÓN)</t>
  </si>
  <si>
    <t>JUEGO INFANTIL TIPO M-3 METÁLICO. INCLUYE RODADERO, BARRAS DE FLEXIÓN, ESCALADOR ÁRBOL Y ARCO, PASAMANOS Y ANGULATADO, PLATAFORMAS CUBIERTAS, ACABDO SUPERFICIAL EN PINTURA EN POLVO EN SECO TGIC</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</si>
  <si>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</si>
  <si>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</si>
  <si>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</si>
  <si>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</si>
  <si>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</si>
  <si>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</si>
  <si>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</si>
  <si>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</si>
  <si>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</si>
  <si>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</si>
  <si>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</si>
  <si>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</si>
  <si>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</si>
  <si>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</si>
  <si>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</si>
  <si>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</si>
  <si>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</si>
  <si>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</si>
  <si>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</si>
  <si>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</si>
  <si>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</si>
  <si>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</si>
  <si>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</si>
  <si>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</si>
  <si>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</si>
  <si>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</si>
  <si>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</si>
  <si>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</si>
  <si>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</si>
  <si>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</si>
  <si>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</si>
  <si>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</si>
  <si>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</si>
  <si>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</si>
  <si>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</si>
  <si>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</si>
  <si>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</si>
  <si>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</si>
  <si>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</si>
  <si>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TUBERÍA EN ACERO Ø24" CON UNIONES ESPIGO/CAMPANA CON EMPAQUE DE CAUCHO. REVEST.INTERIOR Y RECUBR EXT. EN MORTERO CEMENTO. L= 6.00M PRESIÓN TRABAJO 150 PSI.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</si>
  <si>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</si>
  <si>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</si>
  <si>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</si>
  <si>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</si>
  <si>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</si>
  <si>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</si>
  <si>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</si>
  <si>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</si>
  <si>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</si>
  <si>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</si>
  <si>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</si>
  <si>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</si>
  <si>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</si>
  <si>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</si>
  <si>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</si>
  <si>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</si>
  <si>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t>
  </si>
  <si>
    <t>VÁLVULA COMPUERTA D=4" EXTREMOS BRIDADOS (A) (150 PSI). SUMINISTRO E INSTALACIÓN</t>
  </si>
  <si>
    <t>VÁLVULA DE GLOBO DE 4" (A). SUMINISTRO E INSTALACIÓN</t>
  </si>
  <si>
    <t>VÁLVULA DE MARIPOSA Ø 12"A BRIDA - BRIDA (A) (150 PSI). SUMINISTRO E INSTALACIÓN</t>
  </si>
  <si>
    <t>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t>
  </si>
  <si>
    <t>NIPLE 16" ACERO CARBON EXTREMOS ESPIGO/CAMPANA L= 3000MM CON SALIDA BRIDADA PARA BOCA DE ACCESO 16" Y SALIDA PARA VENTOSA 2"(ACERO). (SUMINISTRO E INSTALACIÓN)</t>
  </si>
  <si>
    <t>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t>
  </si>
  <si>
    <t>NIPLE 16" ACERO CARBON EXTREMOS ESPIGO/CAMPANA L= 3000MM CON SALIDA PARA BOCA DE ACCESO 16" (ACERO). (SUMINISTRO E INSTALACIÓN)</t>
  </si>
  <si>
    <t>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</si>
  <si>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</si>
  <si>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</si>
  <si>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</si>
  <si>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</si>
  <si>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TEE PVC U.M. 12" X 6" (SUMINISTRO E INSTALACIÓN)</t>
  </si>
  <si>
    <t>TUBERIA PVC U.M. EXT CORRUGADO/INT LISO U.M. NORMA NTC 3722-1 D=33". (INCLUYE SUMINISTRO E INSTALACIÓN)</t>
  </si>
  <si>
    <t>TEE PVC U.M. 12" X 4"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</si>
  <si>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</si>
  <si>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</si>
  <si>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</si>
  <si>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</si>
  <si>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TAPON PVC TIPO U.M. D=2"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</si>
  <si>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</si>
  <si>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</si>
  <si>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</si>
  <si>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</si>
  <si>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</si>
  <si>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CODO EN ACERO Ø=4" (INCLUYE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</si>
  <si>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</si>
  <si>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</si>
  <si>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</si>
  <si>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</si>
  <si>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</si>
  <si>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</si>
  <si>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t>
  </si>
  <si>
    <t>SEÑAL VERTICAL GRUPO DE REGLAMENTARIAS TIPO CIRCULO (D= 60CM). CON PLAQUETA INCLUYE POSTE. SUMINISTRO E INSTALACIÓN.</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</si>
  <si>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</si>
  <si>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</si>
  <si>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</si>
  <si>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</si>
  <si>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</si>
  <si>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</si>
  <si>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</si>
  <si>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</si>
  <si>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</si>
  <si>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</si>
  <si>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</si>
  <si>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</si>
  <si>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</si>
  <si>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</si>
  <si>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</si>
  <si>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</si>
  <si>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</si>
  <si>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</si>
  <si>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APOYO FIJO EN NEOPRENO DE 0.30M X 0.50M X 0.072M, DUREZA 60 REFORZADO CON 2 PLATINAS DE 1/4" - EJE 1. SUMINISTRO E INSTALACIÓN</t>
  </si>
  <si>
    <t>VÁLVULA COMPUERTA ELÁSTICA HD DN Ø 12" PVC L.F.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</si>
  <si>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</si>
  <si>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</si>
  <si>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VÁLVULA COMPUERTA ELÁSTICA HD DN Ø 8" PVC L.F. SUMINISTRO E INSTALACIÓN</t>
  </si>
  <si>
    <t>VÁLVULA COMPUERTA ELÁSTICA HD DN Ø 6" PVC L.F. SUMINISTRO E INSTALACIÓN</t>
  </si>
  <si>
    <t>VÁLVULA COMPUERTA ELÁSTICA HD DN Ø 4" PVC L.F.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</si>
  <si>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</si>
  <si>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</si>
  <si>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</si>
  <si>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ESCALERA METÁLICA PARA ACCESO A CUBIERTA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</si>
  <si>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</si>
  <si>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</si>
  <si>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</si>
  <si>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</si>
  <si>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</si>
  <si>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</si>
  <si>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</si>
  <si>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</si>
  <si>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</si>
  <si>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</si>
  <si>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</si>
  <si>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</si>
  <si>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</si>
  <si>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</si>
  <si>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</si>
  <si>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BARRA SOPORTE BAÑO MOVILIDAD REDUCIDA</t>
  </si>
  <si>
    <t>PUERTA METÁLICA CON REJILLA</t>
  </si>
  <si>
    <t>SIFÓN PVC 135° D=3" (INCLUYE SUMINISTRO E INSTALACIÓN)</t>
  </si>
  <si>
    <t>SIFÓN PVC 135° D=4" (INCLUYE SUMINISTRO E INSTALACIÓN)</t>
  </si>
  <si>
    <t>ACOMETIDA EN CONDUCTORES DE ALUMINIO 4X(1X2/0) AWG AISLADO HFFR 600 V C.A. INCLUYE CONDUCTORES, CONEXIONES Y ACCESORIOS DE MONTAJE Y MARCACIÓN (INCLUYE SUMINISTRO Y MONTAJE)</t>
  </si>
  <si>
    <t>TUBERÍA EMT DE Ø4", EXPUESTA CON SUS ACCESORIOS DE MONTAJE. INCLUYE SUMINISTRO E INSTALACIÓN.</t>
  </si>
  <si>
    <t>LUMINARIA PANEL LED 1.20 X 0.30MT. INSTALADA EN EL TECHO. INCLUYE SUMINISTRO E INSTALACIÓN, 42W 120V C.A 4396LM</t>
  </si>
  <si>
    <t>LUMINARIA PANEL LED 60 X 60CM. INSTALADA EN EL TECHO. INCLUYE SUMINISTRO E INSTALACIÓN, 33W 120V C.A 3520LM</t>
  </si>
  <si>
    <t>LUMINARIA PANEL LED REDONDO INSTALADA EN EL TECHO. INCLUYE SUMINISTRO E INSTALACIÓN, 12W 120V C.A 710LM</t>
  </si>
  <si>
    <t>ACCESORIOS DE INSTALACIÓN ADICIONALES: CONDULETAS, CONECTORES, RECTOS, ADAPTADOR PVC A EMT, CAJAS METÁLICAS 5800 ENTRE OTROS</t>
  </si>
  <si>
    <t>GLB</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</si>
  <si>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</si>
  <si>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</si>
  <si>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</si>
  <si>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</si>
  <si>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JARDINERÍA DE PORTE BAJO. INCLUYE SUMINISTRO, SIEMBRA, TIERRA NEGRA Y ABONO. EN BOLSA DE 7" A 15" DE ALTURA DE 10CM A 20CM</t>
  </si>
  <si>
    <t>LUMINARIA LED I, 16 LED, RA03SIM, 21W, 4000°K 100-227 V. (INCLUYE LUMINARIA, CABLES Y ELEMENTOS DE CONEXIÓN, OBRAS COMPLEMENTARIAS Y ACCESORIOS. INCLUYE SUMINISTRO, INSTALACIÓN, PRUEBAS Y PUESTA EN FUNCIONAMIENTO).</t>
  </si>
  <si>
    <t>JARDINERÍA DE PORTE ALTO. INCLUYE SUMINISTRO, SIEMBRA, TIERRA NEGRA Y ABONO. EN BOLSA DE 26" DE ALTURA DE 50CM A 80CM</t>
  </si>
  <si>
    <t>POSTE METALICO GALVANIZADO EN CALIENTE H=14M CON BRAZO SENCILLO (INCLUYE SUMINISTRO, IZAJE, APLOMADO E INSTALACIÓN).</t>
  </si>
  <si>
    <t>POSTE METALICO GALVANIZADO EN CALIENTE H=14M CON BRAZO DOBLE PROPOSITO DE 1.5M. (INCLUYE SUMINISTRO, IZAJE, APLOMADO E INSTALACIÓN).</t>
  </si>
  <si>
    <t>POSTE METALICO GALVANIZADO EN CALIENTE H=14M CON BRAZO TRIPLE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</si>
  <si>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</si>
  <si>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</si>
  <si>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</si>
  <si>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</si>
  <si>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</si>
  <si>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</si>
  <si>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</si>
  <si>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</si>
  <si>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</si>
  <si>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</si>
  <si>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</si>
  <si>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</si>
  <si>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</si>
  <si>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</si>
  <si>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</si>
  <si>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CAJA DE EMPALME PARA FIBRA ÓPTICA (INCLUYE SUMINISTRO E INSTALACIÓN)</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</si>
  <si>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</si>
  <si>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</si>
  <si>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</si>
  <si>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POSTE METALICO H=21M. INCLUYE CANASTILLA Y BRAZO SENCILLO. (INC. SUMINISTRO, IZAJE, APLOMADO E INSTALACIÓN. INC. BRAZO SENCILLO Y BASE EN CONCRETO Y BASE GRANULAR B-600)</t>
  </si>
  <si>
    <t>PROYECTOR LED PRO 600W 5000K, 120-277V, 6000 LM, CON DIFUSOR DE VIDRIO PLANO (INCLUYE ACCESORIOS DE FIJACION) (INCLUYE SUMINISTRO E INSTALACIÓN).</t>
  </si>
  <si>
    <t>TRAGANTE CÚPULA DE 4" X 3" PLÁSTICA. (INCLUYE SUMINISTRO E INSTALACIÓN).</t>
  </si>
  <si>
    <t>ACOMETIDA EN BAJA TENSIÓN EN CONDUCTORES ALUMINIO 6X150 MM^2 + 1X70 MM^2, THHN, 600 V, INCLUYE CONECTORES, ACCESORIOS, ELEMENTOS DE MARCACION Y FIJACION (INCLUYE SUMINISTRO E INSTALACIÓN) DESDE TRANSFORMADOR HACIA TABLERO SISTEMA CONTRA INCENDIO.</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</si>
  <si>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</si>
  <si>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</si>
  <si>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</si>
  <si>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</si>
  <si>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</si>
  <si>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ALQUILER DE ESTRUCTURA METÁLICA PARA SOPORTE PROVISIONAL DE VIGAS DE PUENTE VEHICULAR. INCLUYE MANO DE OBRA, EQUIPOS Y MATERIALES.</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</si>
  <si>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</si>
  <si>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 EXCAVACIÓN, CARGUE, MOVILIZACIÓN, MONTAJE Y DESMONTAJE EQUIPO Y CONCRETO)</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</si>
  <si>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</si>
  <si>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</si>
  <si>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</si>
  <si>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</si>
  <si>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</si>
  <si>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</si>
  <si>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</si>
  <si>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</si>
  <si>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</si>
  <si>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</si>
  <si>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</si>
  <si>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</si>
  <si>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</si>
  <si>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</si>
  <si>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</si>
  <si>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</si>
  <si>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GEODREN CON TUBERÍA CIRCULAR 100MM H=0.5 O DRENAFLEX CON TUBERÍA CIRCULAR 100MM H=0.5.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</si>
  <si>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</si>
  <si>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</si>
  <si>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</si>
  <si>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</si>
  <si>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</si>
  <si>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</si>
  <si>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</si>
  <si>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</si>
  <si>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</si>
  <si>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</si>
  <si>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</si>
  <si>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</si>
  <si>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</si>
  <si>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</si>
  <si>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</si>
  <si>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</si>
  <si>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CONVENCIONAL 60-70 - HORARIO NOCTURNO. (SUMINISTRO, EXTENDIDO, NIVELACIÓN Y COMPACTACIÓN MECANICA CON VIBROCOMPACTADOR Y COMPACTADOR DE LLANTAS)</t>
  </si>
  <si>
    <t>MEZCLA ASFÁLTICA EN CALIENTE TIPO DENSO MD10 ASFALTO CONVENCIONAL - HORARIO NOCTURNO. (CEMENTO ASFÁLTICO 80-100) (SUMINISTRO, EXTENDIDO, NIVELACIÓN Y COMPACTACIÓN MECANICA CON VIBROCOMPACTADOR Y COMPACTADOR DE LLANTAS)</t>
  </si>
  <si>
    <t>EXCAVACIÓN MECÁNICA EN MATERIAL COMÚN - HORARIO NOCTURNO. (INCLUYE CARGUE)</t>
  </si>
  <si>
    <t>BASE GRANULAR BG-A - HORARIO NOCTURNO. (SUMINISTRO, EXTENDIDO, NIVELACIÓN, HUMEDECIMIENTO Y COMPACTACIÓN CON VIBROCOMPACTADOR BENITIN DE 1 TONELADA)</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</si>
  <si>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</si>
  <si>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</si>
  <si>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Y NIVELACIÓN MANUAL Y COMPACTACIÓN MECANICA CON VIBROCOMPACTADOR BENITIN DE 1 TONELADA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</si>
  <si>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</si>
  <si>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</si>
  <si>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</si>
  <si>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</si>
  <si>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</si>
  <si>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</si>
  <si>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</si>
  <si>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INSTALACION Y PUESTA EN SERVICIO DE CONTROLADOR DE TRAFICO C900 EN LA CIUDAD DE BOGOTÁ, (INCLUYE TRANSPORTE DE CONTROLADOR DESDE LA SDM HASTA LUGAR DE INSTALACIÓN EN BOGOTÁ, MANO DE OBRA E IVA, NO INCLUYE SUMINISTRO DE CONTROLADOR.</t>
  </si>
  <si>
    <t>DEFENSA VIAL METÁLICA DOBLE CRESTA EN ACERO LAMINADO EN FRÍO, VIGAS EN FORMA DOBLE HONDA O W, PARALES Y SEPARADORES METÁLICOS - APLICA NORMAS AASTHO M-180/NTC3755, NTC3783, ARTÍCULO 730 Y 740 DEL INVIAS Y MANUAL DE SEÑALIZACIÓN DEL MINISTERIO DE TRANSPORTE.</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</si>
  <si>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</si>
  <si>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</si>
  <si>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</si>
  <si>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PROTECCIÓN A ALCANTARILLAS (INCLUYE SUMINISTRO Y COLOCACIÓN DE BOLSAS DE LONA Y GEOTEXTIL NT 1600 O SIMILAR).</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</si>
  <si>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</si>
  <si>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</si>
  <si>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</si>
  <si>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</si>
  <si>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</si>
  <si>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</si>
  <si>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</si>
  <si>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</si>
  <si>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</si>
  <si>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</si>
  <si>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</si>
  <si>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</si>
  <si>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</si>
  <si>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</si>
  <si>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BANDAS SONORAS REDUCTORAS DE VELOCIDAD DE 2CM DE ALTURA, CONSTRUIDA CON GRAVILLA DE 1/2", PINTURA DE LARGA DURACIÓN BLANCA Y RESINA EPÓXICA.</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</si>
  <si>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</si>
  <si>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</si>
  <si>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</si>
  <si>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</si>
  <si>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</si>
  <si>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</si>
  <si>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</si>
  <si>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</si>
  <si>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</si>
  <si>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</si>
  <si>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</si>
  <si>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</si>
  <si>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CÁRCAMO DE PROTECCION EN TUBERÍA Ø 12" NORMA EAAB NS-090 version 2 V.2 (incluye Formaleta, Concreto de 2000 y 3000 PSI, Acero de Refuerzo, curado y Manijas en varilla lisa de 1").</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</si>
  <si>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</si>
  <si>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</si>
  <si>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</si>
  <si>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</si>
  <si>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ESTOPEROLES METÁLICOS CON ESPIGO. INCLUYE SUMINISTRO E INSTALACIÓN.</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</si>
  <si>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</si>
  <si>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</si>
  <si>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</si>
  <si>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</si>
  <si>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</si>
  <si>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TAPAS PARA POZO DE INSPECCIÓN.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</si>
  <si>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</si>
  <si>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</si>
  <si>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</si>
  <si>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</si>
  <si>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</si>
  <si>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</si>
  <si>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</si>
  <si>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</si>
  <si>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HDPE PERFORADA, ALTURA 15 CM (SUMINISTRO E INSTALACIÓN).</t>
  </si>
  <si>
    <t>MANEJO DE AGUAS (INCLUYE MOTOBOMBA CON COMBUSTIBLE Y OPERADOR)</t>
  </si>
  <si>
    <t>GEODREN CON TUBERÍA CIRCULAR 100 MM H=1.0 O DRENAFLEX CON TUBERÍA CIRCULAR 100 MM H=1.0 (SUMINISTRO E INSTALACIÓN).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</si>
  <si>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</si>
  <si>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</si>
  <si>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</si>
  <si>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</si>
  <si>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</si>
  <si>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</si>
  <si>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</si>
  <si>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</si>
  <si>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</si>
  <si>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</si>
  <si>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</si>
  <si>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</si>
  <si>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</si>
  <si>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</si>
  <si>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</si>
  <si>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BANDAS SONORAS REDUCTORAS DE VELOCIDAD DE 5CM DE ALTURA POR 10CM DE ANCHO, CONSTRUIDA CON GRAVILLA DE 1/2", PINTURA DE LARGA DURACIÓN BLANCA Y RESINA EPÓXICA</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</si>
  <si>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</si>
  <si>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</si>
  <si>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</si>
  <si>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</si>
  <si>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</si>
  <si>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</si>
  <si>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</si>
  <si>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</si>
  <si>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</si>
  <si>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</si>
  <si>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</si>
  <si>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</si>
  <si>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PILOTES DE CONCRETO GRAVA COMÚN DE 2000 PSI (PREBARRENADOS) CON DIÁMETRO 0.30 M (INCLUYE: EXCAVACIÓN, FUNDIDA, LOCALIZACIÓN, PREHUECOS, AGUA DE CARROTANQUES, RETIRO DE LODOS Y DESCABECE DE PILOTES)</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</si>
  <si>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</si>
  <si>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</si>
  <si>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</si>
  <si>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</si>
  <si>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Km-Car</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</si>
  <si>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</si>
  <si>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</si>
  <si>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</si>
  <si>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</si>
  <si>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</si>
  <si>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</si>
  <si>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</si>
  <si>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</si>
  <si>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</si>
  <si>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</si>
  <si>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</si>
  <si>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</si>
  <si>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</si>
  <si>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</si>
  <si>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</si>
  <si>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</si>
  <si>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</si>
  <si>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</si>
  <si>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</si>
  <si>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</si>
  <si>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</si>
  <si>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</si>
  <si>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</si>
  <si>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</si>
  <si>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</si>
  <si>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</si>
  <si>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</si>
  <si>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</si>
  <si>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</si>
  <si>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</si>
  <si>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PIEZA ESPECIAL CCP Ø24" LISOXLISO CL 300 LONGITUD 4000MM CON (1) SALIDA VERTICAL SOBRE LOMO DE Ø3" LONGITUD 200MM DE LA CAJA EXTERNA DEL TUBO A BRIDA B.16.5 Y (2) RUANAS PASAMURO Ø24" E=1" HA SOLDADAS. (INCLUYE SUMINISTRO E INSTALACIÓN).</t>
  </si>
  <si>
    <t>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t>
  </si>
  <si>
    <t>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t>
  </si>
  <si>
    <t>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</si>
  <si>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</si>
  <si>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</si>
  <si>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</si>
  <si>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</si>
  <si>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</si>
  <si>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</si>
  <si>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</si>
  <si>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</si>
  <si>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</si>
  <si>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CINTURÓN DE CIERRE HA Ø24" E=1/4"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</si>
  <si>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</si>
  <si>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</si>
  <si>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</si>
  <si>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</si>
  <si>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</si>
  <si>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</si>
  <si>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ÁRBOL LIQUIDÁMBAR H=1.5MT (INCLUYE EXCAVACIÓN MANUAL, SIEMBRA, CAJA, TIERRA ABONADA, TUTOR, TRANSPORTE Y DISPOSICIÓN FINAL DE ESCOMBROS EN SITIO AUTORIZADO (DISTANCIA DE TRANSPORTE 28 KM). SUMINISTRO Y PLANTACIÓN</t>
  </si>
  <si>
    <t>ADAPTADOR TERMINAL CAMPANA PVC D=6" (SUMINISTRO E INSTALACIÓN)</t>
  </si>
  <si>
    <t>PLANTACIÓN DE PENNISETUM (INCLUYE 16 UNIDADES POR M2) (INCLUYE TRANSPORTE Y DISPOSICIÓN FINAL DE ESCOMBROS EN SITIO AUTORIZADO (DISTANCIA DE TRANSPORTE 28 KM). SUMINISTRO Y PLANTACIÓN</t>
  </si>
  <si>
    <t>PLANTACIÓN DE LIRIOPE (INCLUYE 16 UNIDADES POR M2) (INCLUYE TRANSPORTE Y DISPOSICIÓN FINAL DE ESCOMBROS EN SITIO AUTORIZADO (DISTANCIA DE TRANSPORTE 28 KM). SUMINISTRO Y PLANTACIÓN</t>
  </si>
  <si>
    <t>PLANTACIÓN DE CLAVEL CHINO (INCLUYE 16 UNIDADES POR M2) (INCLUYE TRANSPORTE Y DISPOSICIÓN FINAL DE ESCOMBROS EN SITIO AUTORIZADO (DISTANCIA DE TRANSPORTE 28 KM). SUMINISTRO Y PLANTACIÓN</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</si>
  <si>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</si>
  <si>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</si>
  <si>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</si>
  <si>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PRUEBA DE CARGA ESTÁTICA Y DINÁMICA PARA PUENTE PEATONAL EN ESTRUCTURA METÁLICA Y CONCRETO REFORZADO. (INCL. LOGÍSTICA, EQUIPOS Y PERSONAL PARA TOMA INFORMACIÓN, PROCESAMIENTO Y ENTREGA INFORME FINAL.</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</si>
  <si>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</si>
  <si>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</si>
  <si>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</si>
  <si>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</si>
  <si>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PINO ROMERON H=1.5M (INCLUYE EXCAVACIÓN MANUAL, SIEMBRA, CAJA, TIERRA, ABONO, TUTOR, TRANSPORTE Y DISPOSICIÓN FINAL DE ESCOMBROS EN SITIO AUTORIZADO A 28 KM). SUMINISTRO Y PLANTACIÓN.</t>
  </si>
  <si>
    <t>APIQUE MANUAL HASTA 2 M DE 1.5 M X 1.5 M - RELLENO Y ADECUACIÓN DEL SITIO - INCLUYE TRANSPORTE</t>
  </si>
  <si>
    <t>BOLSACRETO 1.20M X 2.40M X 0.40M. SUMINISTRO E INSTALACIÓN.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</si>
  <si>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</si>
  <si>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</si>
  <si>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LOSETA PODOTACTIL EN POLIPROPILENO. ANCHO 0,40M. ACABADOS SEGÚN NORMA NTC 5610. DEC. 308/2018. INCLUYE LIMPIEZA Y ALISTAMIENTO DE SUPERFICIE. INCLUYE TODOS LOS ELEMENTOS DE COLOCACIÓN, FIJACIÓN Y MANO DE OBRA. SUMINISTRO E INSTALACIÓN.</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</si>
  <si>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</si>
  <si>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</si>
  <si>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</si>
  <si>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</si>
  <si>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</si>
  <si>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</si>
  <si>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</si>
  <si>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</si>
  <si>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</si>
  <si>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</si>
  <si>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</si>
  <si>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</si>
  <si>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</si>
  <si>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</si>
  <si>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</si>
  <si>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</si>
  <si>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</si>
  <si>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</si>
  <si>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</si>
  <si>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TRANSFORMADOR SEMISUMERGIBLE 115 KVA 11.4 /0.208-0.120 KV DYN5. (SUMINISTRO E INSTALACIÓN)</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</si>
  <si>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</si>
  <si>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</si>
  <si>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TRANSFORMADOR SEMISUMERGIBLE 150 KVA 11.4 /0.208-0.120 KV DYN5. (SUMINISTRO E INSTALACIÓN)</t>
  </si>
  <si>
    <t>SECCIONADOR O CAJA DE MANIOBRA DE 6 VÍAS, E-S 600, D200, SERIE 15 KV. SUMINISTRO E INSTALACIÓN</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</si>
  <si>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</si>
  <si>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</si>
  <si>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</si>
  <si>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SECCIONADOR O CAJA DE MANIOBRA DE 4 VÍAS, E-S 600, D200, SERIE 15 KV. SUMINISTRO E INSTALACIÓN</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</si>
  <si>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</si>
  <si>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</si>
  <si>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 EXCAVACIÓN, CARGUE, MOVILIZACIÓN, MONTAJE, DESCABECE Y DESMONTAJE EQUIPO).</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</si>
  <si>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</si>
  <si>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</si>
  <si>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</si>
  <si>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</si>
  <si>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</si>
  <si>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</si>
  <si>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</si>
  <si>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</si>
  <si>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</si>
  <si>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</si>
  <si>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</si>
  <si>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</si>
  <si>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</si>
  <si>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</si>
  <si>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</si>
  <si>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</si>
  <si>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</si>
  <si>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</si>
  <si>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</si>
  <si>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</si>
  <si>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</si>
  <si>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</si>
  <si>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</si>
  <si>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</si>
  <si>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</si>
  <si>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</si>
  <si>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</si>
  <si>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</si>
  <si>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</si>
  <si>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</si>
  <si>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</si>
  <si>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</si>
  <si>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</si>
  <si>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</si>
  <si>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</si>
  <si>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</si>
  <si>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CIELO RASO TIPO PANEL 300 C LISO LAMINA ALUMINIO 0.70 MM O SIMILAR. INCLUYE ESTRUCTURA SOPORTE CON PORTAPANEL EN ALUZINC, PINTURA POLIESTER 1 CARA, SOPORTES, ANCLAJES Y REMATES PERIMETRALES. (INCLUYE SUMINISTRO E INSTALACIÓN).</t>
  </si>
  <si>
    <t>ESTUCO PLASTICO EN MUROS (INCLUYE SUMINISTRO E INSTALACIÓN).</t>
  </si>
  <si>
    <t>TAPA (REJILLA) PARA CAÑUELA A-124. DIMENSIONES: 600X300X100MM. (INCLUYE SUMINISTRO DE MATERIALES E INSTALACIÓN)</t>
  </si>
  <si>
    <t>HORTENCIA (INCLUYE TIERRA NEGRA, E=20CM, SUMINISTRO Y PLANTACIÓN).</t>
  </si>
  <si>
    <t>SEMÁFORO CUATRO MÓDULOS FIJACIÓN EN MÁSTIL (INCLUYE SUMINISTRO E INSTALACIÓN)</t>
  </si>
  <si>
    <t>SEMÁFORO CUATRO MÓDULOS FIJACIÓN EN MÁSTIL CON FLECHA DE GIRO (INCLUYE SUMINISTRO E INSTALACIÓN)</t>
  </si>
  <si>
    <t>CONCRETO 4000 PSI PARA PLACA SUPERIOR CON RELACIÓN AGUA MATERIAL CEMENTANTE DE &lt; 0,45 Y ADICIÓN DE FIBRE NYCON EN PROPORCIÓN DE 0,6KG/M3 (PREMEZCLADO. INCLUYE SUMINISTRO, FORMALETA, CURADO Y COLOCACIÓN. NO INCLUYE REFUERZO)</t>
  </si>
  <si>
    <t>CONCRETO 4000 PSI PARA MUROS CON RELACIÓN AGUA MATERIAL CEMENTANTE DE &lt; 0,45 Y ADICIÓN DE FIBRE NYCON EN PROPORCIÓN DE 0,6KG/M3 (PREMEZCLADO. INCLUYE SUMINISTRO, FORMALETA, CURADO Y COLOCACIÓN. NO INCLUYE REFUERZO)</t>
  </si>
  <si>
    <t>CONCRETO 4000 PSI PARA CONTRAFUERTES CON RELACIÓN AGUA MATERIAL CEMENTANTE DE &lt;0,45 (PREMEZCLADO. INCLUYE SUMINISTRO, FORMALETA, CURADO Y COLOCACIÓN. NO INCLUYE REFUERZO).</t>
  </si>
  <si>
    <t xml:space="preserve">DADO EN CONCRETO 4000 PSI CON RELACIÓN AGUA MATERIAL CEMENTANTE DE &lt;0,45 (Premezclado. Incluye suministro, formaleteo en madera, curado y colocación. (No incluye refuerzo) </t>
  </si>
  <si>
    <t>APOYO ELASTOMÉRICO EN NEOPRENO REFORZADO CIRCULAR. DIÁMETRO 900MM, H= 200MM, DUREZA-60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</si>
  <si>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</si>
  <si>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</si>
  <si>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TUBERIA METALICA CORRUGADA GALVANIZADA SEGUN NORMA ASTM A-760. DIAMETRO 108". ESPESOR DE 2,5 MM. (INCLUYE TORNILLERIA PARA EL ARMADO DE LAS LÁMINAS ENTRE SI) (INCLUYE SUMINISTRO E INSTALACIÓN).</t>
  </si>
  <si>
    <t>PILOTE D=80 CM CON CONCRETO TREMIE DE 4000 PSI. (INCL. EXCAVACIÓN, CARGUE, MOVILIZACIÓN, MONTAJE Y DESMONTAJE EQUIPO Y CONCRETO)</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</si>
  <si>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</si>
  <si>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</si>
  <si>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</si>
  <si>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</si>
  <si>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</si>
  <si>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</si>
  <si>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</si>
  <si>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</si>
  <si>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</si>
  <si>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</si>
  <si>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</si>
  <si>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</si>
  <si>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</si>
  <si>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</si>
  <si>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</si>
  <si>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</si>
  <si>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</si>
  <si>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</si>
  <si>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</si>
  <si>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</si>
  <si>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</si>
  <si>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</si>
  <si>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</si>
  <si>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PERGOLA EN SECCIÓN TUBULAR (100 X 100 MM Y 100MM X 50 MM). FACHADA FIJA EN PANELES DE VIDRIO LAMINADO DE SEGURIDAD EN 3 MÓDULOS VERTICALES CON BORDE PERIMETRAL EN NEOPRENO+ESTRUCTURA METÁLICA EXTER. DE PERFIL TRAPEZ. FIJACIÓN A ESTRUCTURA CON BUJES. SUMINISTRO E INSTALACIÓN</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</si>
  <si>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</si>
  <si>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</si>
  <si>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UNIDAD LECTORA DE PIEZÓMETRO. SUMINISTRO E INSTALACIÓN</t>
  </si>
  <si>
    <t>MÓDULOS SONOROS (INCLUYE SUMINISTRO E INSTALACIÓN)</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</si>
  <si>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</si>
  <si>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</si>
  <si>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</si>
  <si>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</si>
  <si>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</si>
  <si>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</si>
  <si>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</si>
  <si>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</si>
  <si>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</si>
  <si>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TUBERÍA EN ACERO Ø30" CON UNIONES ESPIGO/CAMPANA CON EMPAQUE DE CAUCHO. REVEST.INTERIOR Y RECUBR EXT. EN MORTERO CEMENTO. NORMA AWWA C200. L= 6.00M PRESIÓN TRABAJO 150 PSI.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</si>
  <si>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</si>
  <si>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</si>
  <si>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</si>
  <si>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</si>
  <si>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</si>
  <si>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</si>
  <si>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</si>
  <si>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</si>
  <si>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</si>
  <si>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</si>
  <si>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</si>
  <si>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</si>
  <si>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</si>
  <si>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</si>
  <si>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</si>
  <si>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</si>
  <si>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</si>
  <si>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</si>
  <si>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</si>
  <si>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</si>
  <si>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</si>
  <si>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</si>
  <si>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</si>
  <si>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</si>
  <si>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</si>
  <si>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</si>
  <si>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PRUEBA DE HERMETICIDAD POR EL MÉTODO DE PRESIÓN POSITIVA CON AIRE PARA REDES DE ALCANTARILLADO - TRAMOS DE Ø 27" A Ø 40"</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</si>
  <si>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</si>
  <si>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</si>
  <si>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</si>
  <si>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</si>
  <si>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</si>
  <si>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</si>
  <si>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</si>
  <si>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</si>
  <si>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</si>
  <si>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</si>
  <si>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</si>
  <si>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</si>
  <si>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</si>
  <si>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</si>
  <si>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</si>
  <si>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</si>
  <si>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</si>
  <si>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</si>
  <si>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</si>
  <si>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</si>
  <si>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</si>
  <si>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</si>
  <si>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</si>
  <si>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</si>
  <si>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</si>
  <si>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</si>
  <si>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</si>
  <si>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</si>
  <si>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</si>
  <si>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</si>
  <si>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</si>
  <si>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</si>
  <si>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</si>
  <si>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</si>
  <si>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GIMNASIO EXTERIOR-DOBLE SWING. SUMINISTRO E INSTALACIÓN</t>
  </si>
  <si>
    <t>EMPATES DE TUBERÍA EN PEAD A PEAD 6" LINEAL SEGÚN NORMA NS-023 (INCLUYE ACCESORIOS). SUMINISTRO E INSTALACIÓN.</t>
  </si>
  <si>
    <t>EMPATES DE TUBERÍA EN PEAD A PEAD 6"X6" LINEAL SEGÚN NORMA NS-023 (INCLUYE ACCESORIOS). SUMINISTRO E INSTALACIÓN.</t>
  </si>
  <si>
    <t>MALLA DE CERRAMIENTO M-71.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</si>
  <si>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</si>
  <si>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</si>
  <si>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</si>
  <si>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</si>
  <si>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</si>
  <si>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</si>
  <si>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</si>
  <si>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</si>
  <si>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CONCRETO 4000 PSI RELACIÓN AGUA MATERIAL CEMENTANTE = 0.45 PARA ESTRUCTURAS HIDRÁULICAS SOBRE REDES DE ACUEDUCTO Y ALCANTARILLADO (PREMEZCLADO. INCLUYE SUMIN., FORMALETEO, COLOCACIÓN Y CURADO. NO INCLUYE REFUERZO).</t>
  </si>
  <si>
    <t>CONCRETO F´C 4000 PSI DE BAJA RETRACCIÓN, RELACIÓN AGUA MATERIAL CEMENTANTE = 0.45 PARA ESTRUCTURAS HIDRÁULICAS SOBRE REDES DE ACUEDUCTO Y ALCANTARILLADO (PREMEZCLADO. INCLUYE SUMIN., FORMALETEO, COLOCACIÓN Y CURADO. NO INCLUYE REFUERZO).</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</si>
  <si>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</si>
  <si>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</si>
  <si>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</si>
  <si>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</si>
  <si>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</si>
  <si>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</si>
  <si>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</si>
  <si>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BAJANTE PARA ACOMETIDA IMC 1 D= 6" , CAPACETE, CINTA BAND IT, CURVA PVC. (INCLUYE APERTURA DE ZANJA PARA INSTALACION DE CURVA Y TUBERIA GALVANIZADA, RESANE Y RETIRO DE ESCOMBROS). SUMINISTRO E INSTALACIÓN.</t>
  </si>
  <si>
    <t>TUBERÍA PVC U.M. EXT CORRUGADO/INT LISO U.M. NORMA NTC 3722-1 D=60" (INCLUYE SUMINISTRO E INSTALACIÓN)</t>
  </si>
  <si>
    <t>SOPORTE PARA TUBERÍA DIÁMETRO 3" (INCLUYE SUMINISTRO E INSTALACIÓN)</t>
  </si>
  <si>
    <t>PUNTO ECOLÓGICO COMPUESTO POR 3 CANECAS TIPO BARCELONA M-121. (INCLUYE CONCRETO PARA ANCLAJE DE 3000 PSI PREMEZCLADO GRAVA COMÚN Y SUBBASE GRANULAR PEATONAL SBG_PEA).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</si>
  <si>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</si>
  <si>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</si>
  <si>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</si>
  <si>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 (INCL. EXCAVACIÓN, CARGUE, MOVILIZACIÓN, MONTAJE Y DESMONTAJE EQUIPO Y CONCRETO).</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</si>
  <si>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</si>
  <si>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</si>
  <si>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</si>
  <si>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</si>
  <si>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</si>
  <si>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</si>
  <si>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</si>
  <si>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</si>
  <si>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</si>
  <si>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</si>
  <si>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</si>
  <si>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</si>
  <si>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</si>
  <si>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TRASLADO ESTACION REGULADORA DE PRESION AV CIUDAD DE CALI CON AMERICAS COSTADO NORTE</t>
  </si>
  <si>
    <t>TRASLADO ESTACION REGULADORA DE PRESION AV CIUDAD DE CALI AMERICAS COSTADO SUR</t>
  </si>
  <si>
    <t>TRASLADO ESTACION REGULADORA DE PRESION AV CALI CON AV PRIMERA DE MAYO</t>
  </si>
  <si>
    <t>LUMINARIA LED 22.7 W, 120 V, 60 HZ (INCLUYE ACCESORIOS DE INSTALACIÓN Y FIJACIÓN, CAJA DE SALIDA, ELEMENTOS DE CONEXIÓN, DE EMPALME Y DE MONTAJE NO INCLUYE TUBERIA NI CABLEADO)</t>
  </si>
  <si>
    <t>LUMINARIA LED 19 W, 120 V, 60 HZ (INCLUYE ACCESORIOS DE INSTALACIÓN Y FIJACIÓN, CAJA DE SALIDA, ELEMENTOS DE CONEXIÓN, DE EMPALME Y DE MONTAJE). NO INCLUYE TUBERIA NI CABLEADO)</t>
  </si>
  <si>
    <t>BATERÍA EXTERNA DE EMERGENCIA 120 V, 60 HZ, (PROPORCIONA ENERGÍA POR 90 MIN A LAS LUMINARIAS)</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</si>
  <si>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</si>
  <si>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</si>
  <si>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</si>
  <si>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</si>
  <si>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</si>
  <si>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</si>
  <si>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CABLE MONOPOLAR DE COBRE HFFR PARA 600V C.A CALIBRE NO. 12 AWG. (INCLUYE SUMINISTRO, INSTALACIÓN Y ACCESORIOS DE INSTALACIÓN).</t>
  </si>
  <si>
    <t>POSTE ORNAMENTAL METALICO ALTURA H=5 MTS TIPO M130 BRAZO SENCILLO (INCLUYE SUMINISTRO, IZAJE, APLOMADO 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</si>
  <si>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</si>
  <si>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</si>
  <si>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</si>
  <si>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</si>
  <si>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</si>
  <si>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</si>
  <si>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</si>
  <si>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</si>
  <si>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</si>
  <si>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</si>
  <si>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</si>
  <si>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CONDUCTOR DE ALUMINIO THHW DE 240 MM2 600 V PVC DE 90° CT (INCLUYE SUMINISTRO E INSTALACIÓN).</t>
  </si>
  <si>
    <t>CABLE CONDUCTOR DE ALUMINIO REFORZADO DESNUDO, CALIBRE NO. 2 AWG (INCLUYE SUMINISTRO E INSTALACIÓN)</t>
  </si>
  <si>
    <t>BORDILLO EN CONCRETO GRAVA COMÚN 1" 2000 PSI, FUNDIDO EN SITIO, A LA VISTA, DE 10CM X 35CM. REFUERZO SEGÚN DISEÑO ESTRUCTURAL, SIMILAR O EQUIVALENTE. (INCLUYE SUMINISTRO, FORMALETEO, FUNDIDA Y CURADO E INSTALACIÓN).</t>
  </si>
  <si>
    <t>PLACA DE CONCRETO LAVADO FUNDIDA EN SITIO DE 3000 PSI (21 MPA), ESPESOR DE PLACA: 10 CM CON MALLA ELECTROSOLDADA DE MM, CON DILATACIONES REMÓVIBLES EN MADERA DE 15 X 15 MM</t>
  </si>
  <si>
    <t>REMATE RAMPA CONCRETO DE 3000 PSI (21 MPA) GRAVA COMÚN FUNDIDO EN SITIO. PREMEZCLADO. INCLUYE SUMINISTRO, FORMALETEO, COLOCACIÓN Y CURADO. NO INCLUYE REFUERZO).</t>
  </si>
  <si>
    <t>PIEDRA RAJÓN HINCADA SOBRE TERRENO NATURAL (INCLUYE SUMINISTRO E INSTALACIÓN)</t>
  </si>
  <si>
    <t>EMPALME DE DERIVACIÓN EN RESINA AP 839 (EMPALME RECTO / DERIVACIÓN RESINA) INCLUYE SUMINISTRO E INSTALACIÓN</t>
  </si>
  <si>
    <t>MALLA ELECTROSOLDADA 0.15 X 0.15 M, D= 8,5 MM, 8,5 MM (INCLUYE SUMINISTRO, FIJACIÓN E INSTALACIÓN)</t>
  </si>
  <si>
    <t>LUMINARIA LED RALED II RA02SII 16 LED 72 W. INCLUYE SUMINISTRO LUMINARIA E INSTALACIÓN.</t>
  </si>
  <si>
    <t>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</si>
  <si>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</si>
  <si>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</si>
  <si>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</si>
  <si>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</si>
  <si>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</si>
  <si>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</si>
  <si>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</si>
  <si>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</si>
  <si>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</si>
  <si>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</si>
  <si>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</si>
  <si>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</si>
  <si>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</si>
  <si>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</si>
  <si>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</si>
  <si>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</si>
  <si>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</si>
  <si>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</si>
  <si>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</si>
  <si>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</si>
  <si>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</si>
  <si>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</si>
  <si>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</si>
  <si>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</si>
  <si>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</si>
  <si>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</si>
  <si>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</si>
  <si>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</si>
  <si>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</si>
  <si>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</si>
  <si>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</si>
  <si>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</si>
  <si>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</si>
  <si>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</si>
  <si>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</si>
  <si>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</si>
  <si>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</si>
  <si>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</si>
  <si>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</si>
  <si>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</si>
  <si>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</si>
  <si>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</si>
  <si>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</si>
  <si>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</si>
  <si>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</si>
  <si>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</si>
  <si>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</si>
  <si>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</si>
  <si>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</si>
  <si>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</si>
  <si>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</si>
  <si>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</si>
  <si>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</si>
  <si>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</si>
  <si>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</si>
  <si>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</si>
  <si>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</si>
  <si>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</si>
  <si>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</si>
  <si>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</si>
  <si>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</si>
  <si>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</si>
  <si>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</si>
  <si>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</si>
  <si>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</si>
  <si>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PISO EN CONCRETO MR 43 (300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</si>
  <si>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</si>
  <si>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DESMONTE Y RETIRO DE BANCA EN MADERA M50 (INCLUYE TRANSPORTE A SITIO AUTORIZADO)</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</si>
  <si>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</si>
  <si>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</si>
  <si>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</si>
  <si>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</si>
  <si>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</si>
  <si>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</si>
  <si>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</si>
  <si>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</si>
  <si>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</si>
  <si>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</si>
  <si>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</si>
  <si>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</si>
  <si>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LUMINARIA YOA MAXI 72 W( INCLUYE SUMINISTROS E INSTALACIÓN, FOTOCELDA, DUCTO, SOPORTE)</t>
  </si>
  <si>
    <t>POSTE EN FIBRA DE VIDRIO H=6M (INCLUYE SUMINISTRO E INSTALACIÓN, NO INCLUYE PEDESTAL)</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</si>
  <si>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</si>
  <si>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</si>
  <si>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</si>
  <si>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</si>
  <si>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</si>
  <si>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</si>
  <si>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</si>
  <si>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</si>
  <si>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</si>
  <si>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</si>
  <si>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</si>
  <si>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</si>
  <si>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</si>
  <si>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</si>
  <si>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</si>
  <si>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</si>
  <si>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</si>
  <si>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</si>
  <si>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</si>
  <si>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</si>
  <si>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</si>
  <si>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</si>
  <si>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</si>
  <si>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</si>
  <si>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</si>
  <si>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</si>
  <si>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</si>
  <si>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</si>
  <si>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</si>
  <si>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</si>
  <si>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</si>
  <si>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</si>
  <si>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</si>
  <si>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TIPO DENSO MD19 (Suministro, Extendido y Nivelación Manual y Compactación Mecanica)  Incluye: VIBRO COMPACTADOR BENITIN DE 1 TONELADA - INCLUYE OPERARIO Y COMBUSTIBLE</t>
  </si>
  <si>
    <t>MEZCLA ASFÁLTICA EN CALIENTE TIPO DENSO MD25 (Suministro, Extendido y Nivelación Manual y Compactación mecanica con vibrocompactador Benitin de 1 tonelada incluye operario y combustible)</t>
  </si>
  <si>
    <t>BASE GRANULAR CLASE A (BGA_BG38) o (BGB_BG25) - HORARIO NOCTURNO. (Suministro, Extendido Manual, Humedecimiento y Compactación)</t>
  </si>
  <si>
    <t>BASE GRANULAR CLASE A (BGA_BG38) o (BGB_BG25)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</si>
  <si>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</si>
  <si>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(Suministro, Extendido, Nivelación y Compactación mecánica con vibrocompactador y compactador de llantas)</t>
  </si>
  <si>
    <t>MEZCLA ASFÁLTICA EN CALIENTE DENSA MD19 con Cemento Asfáltico - HORARIO NOCTURNO. (Suministro, Extendido y Nivelación Manual y Compactación mecanica con vibrocompactador Benitin de 1 tonelada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</si>
  <si>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</si>
  <si>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</si>
  <si>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GEOTEXTIL TEJIDO PARA SEPARACIÓN SUBRASANTE/CAPAS GRANULARES (Incluye Suministro e Instalación)</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</si>
  <si>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</si>
  <si>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</si>
  <si>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</si>
  <si>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</si>
  <si>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</si>
  <si>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</si>
  <si>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</si>
  <si>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</si>
  <si>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</si>
  <si>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</si>
  <si>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</si>
  <si>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</si>
  <si>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</si>
  <si>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</si>
  <si>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</si>
  <si>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</si>
  <si>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</si>
  <si>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</si>
  <si>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M2/MES</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</si>
  <si>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</si>
  <si>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</si>
  <si>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</si>
  <si>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</si>
  <si>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 Excavación, Cargue, movilización, montaje, descabece y desmontaje equipo).</t>
  </si>
  <si>
    <t>PILOTE D=0.40 M DE CONCRETO TREMIE 4000 PSI (28 MPA) (Incl. Excavación, Cargue, movilización, montaje, descabece y desmontaje equipo).</t>
  </si>
  <si>
    <t>HUMECTACIÓN CON AGUA PARA CONTROL DE EROSIONES (Incluye suministro y riego manual)</t>
  </si>
  <si>
    <t>LITRO</t>
  </si>
  <si>
    <t>PLANTACIÓN DE ÁRBOL CARISECO H= 1.5 m (Incluye aplicación y mezcla se sustrato, tutor, amarre y siembra. Incluye transporte y disposición final de sobrantes en sitio autorizado. Suministro y plantación)</t>
  </si>
  <si>
    <t>PLANTACIÓN DE ÁRBOL CEDRO H=1.5mt (Incluye siembra, caja, tierra abonada, tutor) SUMINISTRO Y SIEMBRA.</t>
  </si>
  <si>
    <t>PLANTACIÓN DE ÁRBOL SIETECUEROS H= 1.5 m (Incluye aplicación y mezcla se sustrato, tutor, amarre y siembra. Incluye transporte y disposición final de sobrantes en sitio autorizado. Suministro y plantación).</t>
  </si>
  <si>
    <t>PALMA ALEJANDRA H= 1.5 m (Incluye aplicación y mezcla se sustrato, tutor, amarre y siembra. Incluye transporte y disposición final de sobrantes en sitio autorizado. Suministro y plantación)</t>
  </si>
  <si>
    <t>GRAVILLA DE 3/4" - SUMINISTRO E INSTALACIÓN.</t>
  </si>
  <si>
    <t>PROCESO DE INSTALACION  DE MATERIAL GRANULAR (INCLUYE EXTENDIDO, NIVELACIÓN Y COMPACTACION)</t>
  </si>
  <si>
    <t>CONTROL DE POLVO CON CLORURO DE CALCIO</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</si>
  <si>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</si>
  <si>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</si>
  <si>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</si>
  <si>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</si>
  <si>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</si>
  <si>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</si>
  <si>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</si>
  <si>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</si>
  <si>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</si>
  <si>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</si>
  <si>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LOSETA PODOTACTIL ALERTA/GUÍA EN POLIURETANO DE ALTA DENSIDAD, ANCHO=0.4 m EN COLOR AMARILLO SEGÚN NTC 5610 (Incluye limpieza y alistamiento de superficie, suministro e instalación).</t>
  </si>
  <si>
    <t>CUCHARO H= 1.5 m (Incluye aplicación y mezcla se sustrato, tutor, amarre y siembra. Incluye transporte y disposición final de sobrantes en sitio autorizado. Suministro y plantación).</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</si>
  <si>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</si>
  <si>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</si>
  <si>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(No incluye tierra negra adicional. No incluye remoción y transporte de sobrantes. Suministro y plantación).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</si>
  <si>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</si>
  <si>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</si>
  <si>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</si>
  <si>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</si>
  <si>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</si>
  <si>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</si>
  <si>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</si>
  <si>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</si>
  <si>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</si>
  <si>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</si>
  <si>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</si>
  <si>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</si>
  <si>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</si>
  <si>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</si>
  <si>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</si>
  <si>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</si>
  <si>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</si>
  <si>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</si>
  <si>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</si>
  <si>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</si>
  <si>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</si>
  <si>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</si>
  <si>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</si>
  <si>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</si>
  <si>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</si>
  <si>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</si>
  <si>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</si>
  <si>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</si>
  <si>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</si>
  <si>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</si>
  <si>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</si>
  <si>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</si>
  <si>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</si>
  <si>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</si>
  <si>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</si>
  <si>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</si>
  <si>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</si>
  <si>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</si>
  <si>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</si>
  <si>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</si>
  <si>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</si>
  <si>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</si>
  <si>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</si>
  <si>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</si>
  <si>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</si>
  <si>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</si>
  <si>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PIEDRA PÓMEZ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</si>
  <si>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</si>
  <si>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</si>
  <si>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</si>
  <si>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</si>
  <si>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</si>
  <si>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</si>
  <si>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</si>
  <si>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</si>
  <si>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</si>
  <si>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</si>
  <si>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</si>
  <si>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</si>
  <si>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</si>
  <si>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</si>
  <si>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</si>
  <si>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</si>
  <si>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</si>
  <si>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</si>
  <si>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</si>
  <si>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</si>
  <si>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RECOLECCION, TRANSPORTE Y DISPOSICION DE RESIDUOS LÍQUIDOS PROVENIENTES DE LAVAMANOS PORTATILES. (INCLUYE EQUIPO DE SUCCIÓN)</t>
  </si>
  <si>
    <t>ALQUILER DE BOTIQUIN TIPO B DOTADO PORTATIL</t>
  </si>
  <si>
    <t>CAJILLA PLASTICA Y TAPA EN POLIPROPILENO PARA MEDIDOR. SUMINISTRO E INSTALACION</t>
  </si>
  <si>
    <t>Detección y Georreferenciación con equipos GPR (Radares de penetración terrestre) y de detección EM de tuberías enterradas bajo superficie - Incluye Equipos GNSS, Transporte, Mano de obra, informe, radargrama, planos y demás costos asociados a la actividad.</t>
  </si>
  <si>
    <t>AFOROS DE TRANSITO (MOTORIZADOS Y NO MOTORIZADOS) A PARTIR DE CAPTURA DE VIDEO. Incluye digitación y entrega de base de datos en archivo Excel. Captura día hábil y no hábil, con sus respectivos movimientos. Incluye todos los costos directos e indirectos.</t>
  </si>
  <si>
    <t>Proyecto Av.Boyacá desde la AC 170 hasta la AC 183: PISOS EN LOSETA PREFABRICADA A51 (20x40x6cm) COLOR OCRE. (Suministro e instalación. Incluye Base 4cm de Mortero 2000 PSI y Arena de Sello)</t>
  </si>
  <si>
    <t>Proyecto Av.Boyacá desde la AC 170 hasta la AC 183: PISOS EN LOSETA PREFABRICADA A51 (20x40x6cm) COLOR ARENA. (Suministro e instalación. Incluye Base 4cm de Mortero 2000 PSI y Arena de Sello)</t>
  </si>
  <si>
    <t>Proyecto Av.Boyacá desde la AC 170 hasta la AC 183: PISOS EN LOSETA PREFABRICADA A51 (20x40x6cm) COLOR GRIS. (Suministro e instalación. Incluye Base 4cm de Mortero 2000 PSI y Arena de Sello)</t>
  </si>
  <si>
    <t xml:space="preserve">Proyecto Av.Boyacá desde la AC 170 hasta la AC 183: PISO EN LOSETA PREFABRICADA A55 TACTIL ALERTA (40x40x6cm) COLOR AMARILLO. (Suministro e instalación. Incluye Base 4cm de Mortero 2000 PSI y Arena de Sello) </t>
  </si>
  <si>
    <t>Proyecto Av.Boyacá desde la AC 170 hasta la AC 183: GEOBLOQUE DE POLIESTIRENO EXPANDIDO EPS DENSIDAD 29 a 30 Kg/m3 (Suministro e Instalación)</t>
  </si>
  <si>
    <t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t>
  </si>
  <si>
    <t>Proyecto Av.Boyacá desde la AC 170 hasta la AC 183: VARILLA COOPER WELD 5/8" x 2.44m CON SOLDADURA EXOTERMICA. (Incluye Suministro e Instalación)</t>
  </si>
  <si>
    <t>Proyecto Av.Boyacá desde la AC 170 hasta la AC 183: ACOMETIDA DOMICILIARIA DE 1/2" CON COLLAR DE DERIVACION DE 8" x 1".  INCLUYE TUBERIA PF, REGISTROS Y ACCESORIOS, LONGITUD PROMEDIO 6.5m. INCLUYE CAJILLA EN POLIPROPILENO PARA MEDIDOR. (Suministro e Instalación)</t>
  </si>
  <si>
    <t>Proyecto Av.Boyacá desde la AC 170 hasta la AC 183: ACOMETIDA DOMICILIARIA DE 1" CON COLLAR DE DERIVACION DE 8" X 1". INCLUYE TUBERIA PF, REGISTROS Y ACCESORIOS, LONGITUD PROMEDIO DE 6.5m, INCLUYE CAJILLA EN POLIPROPILENO PARA MEDIDOR. (Suministro e Instalación)</t>
  </si>
  <si>
    <t>Proyecto Av.Boyacá desde la AC 170 hasta la AC 183: CAMARA PREFABRICADA PZ8 RECTA DIAMETRO INTERNO 1.10m, ESPESOR DE PARED: 0.126, INCLUYE AROTAPA Y TAPA. (Suministro e Instalación)</t>
  </si>
  <si>
    <t>Proyecto Av.Boyacá desde la AC 170 hasta la AC 183: CAMARA PREFABRICADA PZ10 RECTA DIAMETRO INTERNO 1.20m, ESPESOR DE PARED: 0.136, INCLUYE AROTAPA Y TAPA. (Suministro e Instalación)</t>
  </si>
  <si>
    <t>Proyecto Av.Boyacá desde la AC 170 hasta la AC 183: DENSIFICACIÓN DE TERRENO CON PILOTES EN MADERA INMUNIZADA POSTE EN MADERA ESTRUCTURAL INMUNIZADA (EUCALIPTO) DIAMETRO 17 A 20cm. (Suministro e Instalación. Incluye transporte y disposición final de escombros a una distancia de 21km))</t>
  </si>
  <si>
    <t xml:space="preserve">Proyecto Intersección a Desnivel Autopista Sur (NQS) con Av. Bosa: 4 DUCTOS D=4" PVC-TDP MAS 5 TRITUBOS (Incluye Suministro e Instalación. No Incluye Rellenos) </t>
  </si>
  <si>
    <t xml:space="preserve">Proyecto Intersección a Desnivel Autopista Sur (NQS) con Av. Bosa: 3 DUCTOS D=4" PVC-TDP MAS 1 TRITUBO (Incluye Suministro e Instalación. No Incluye Rellenos) </t>
  </si>
  <si>
    <t xml:space="preserve">Proyecto Intersección a Desnivel Autopista Sur (NQS) con Av. Bosa: 5 DUCTOS D=4" PVC-TDP MAS 2 TRITUBOS (Incluye Suministro e Instalación. No Incluye Rellenos)  </t>
  </si>
  <si>
    <t>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</si>
  <si>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 xml:space="preserve">Proyecto Intersección a Desnivel Autopista Sur (NQS) con Av. Bosa: 1 DUCTO D=4" MAS  1 DUCTO DE 3" PVC-TDP  (Incluye Suministro e Instalación. No Incluye Rellenos) </t>
  </si>
  <si>
    <t>Proyecto Intersección a Desnivel Autopista Sur (NQS) con Av. Bosa: AISLADOR SÍSMICO CON NÚCLEO DE PLOMO. DIÁMETRO 1.20 m, DESPLAZAMIENTO MÁXIMO 150 mm Y CARGA AXIAL MÁXIMA 10000 kN (Incluye suministro e instalación).</t>
  </si>
  <si>
    <t>Proyecto Intersección a Desnivel Autopista Sur (NQS) con Av. Bosa: ROBLE AUSTRALIANO H=1.5 (Incluye siembra, tierra, abono, transporte y tutor)</t>
  </si>
  <si>
    <t>Proyecto Intersección a Desnivel Autopista Sur (NQS) con Av. Bosa: CANALIZACIÓN 8 DUCTOS D=4" PVC - TDP + 1 TRITUBO PE 100 FOPT DE 40mm (1 1/4") RDE 13.5 (Incluye suministro e instalación. No incluye rellenos) xxx</t>
  </si>
  <si>
    <t>Proyecto Intersección a Desnivel Autopista Sur (NQS) con Av. Bosa: CAUCHO TEQUENDAMA H=1.5 (Incluye siembra, tierra, abono, transporte y tutor)</t>
  </si>
  <si>
    <t>Proyecto Intersección a Desnivel Autopista Sur (NQS) con Av. Bosa: CAJA DE PASO de 1.60m x 1.60m TEL NIN-112 UNE EPM</t>
  </si>
  <si>
    <t>Proyecto Intersección a Desnivel Autopista Sur (NQS) con Av. Bosa: TUBO DE ACERO DE Φ 16" CON EXTREMOS BRIDADOS CON EMPAQUE DE CAUCHO, CON REVESTIMIENTO INTERIOR Y RECUBRIMIENTO EXTERIOR EN MORTERO DE CEMENTO. FABRICADO DE CONFORMIDAD CON LA NORMA AWWA C200 A PARTIR DE LÁMINA ASTMA 36. L=6,00 M. PRESIÓN DE TRABAJO= 150 PSI (Incluye suministro e instalación).</t>
  </si>
  <si>
    <t>Proyecto Intersección a Desnivel Autopista Sur (NQS) con Av. Bosa: CINTURÓN DE CIERRE EN ACERO Φ16" REVESTIDO CON PINTURA ANTICORROSIVA. L=0,30M. FABRICADO APARTIR DE LÁMINA ASTM A 36 DE ESPESOR 6MM. PRESIÓN DE TRABAJO = 150 PSI (Incluye suministro e instalación).</t>
  </si>
  <si>
    <t>Proyecto Intersección a Desnivel Autopista Sur (NQS) con Av. Bosa: NIPLE EN ACERO Φ12" CON BRIDA. REVESTIMIENTOS INTERIOR Y EXTERIOR EN MORTERO DE CEMENTO. L=2.00M. BRIDA ANSI ASME B16.5 CLASE150. INCLUYE UN ANILLO PASAMURO FABRICADO A PARTIR DE LÁMINA ASTM A36. PRESIÓN DE TRABAJO = 150 PSI (Incluye suministro e instalación).</t>
  </si>
  <si>
    <t>Proyecto Intersección a Desnivel Autopista Sur (NQS) con Av. Bosa: CINTURÓN DE CIERRE EN ACERO Φ 24" REVESTIDO CON PINTURA ANTICORROSIVA. L=0,30M. FABRICADO APARTIR DE LÁMINA ASTM A 36 DE ESPESOR 6MM. PRESIÓN DE TRABAJO = 150 PSI (Incluye suministro e instalación).</t>
  </si>
  <si>
    <t>Proyecto Intersección a Desnivel Autopista Sur (NQS) con Av. Bosa: CINTURÓN DE CIERRE EN ACERO Φ36" REVESTIDO CON PINTURA ANTICORROSIVA. L=0,30M. FABRICADO APARTIR DE LÁMINA ASTM A 36 DE ESPESOR 6MM. PRESIÓN DE TRABAJO = 150 PSI (Incluye suministro e instalación).</t>
  </si>
  <si>
    <t>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 (Incluye suministro e instalación).</t>
  </si>
  <si>
    <t>Proyecto Intersección a Desnivel Autopista Sur (NQS) con Av. Bosa: BASE GRANULAR CLASE A (BG-A) ESTABILIZADA CON CEMENTO ASFALTICO CONVENCIONAL TIPO MGEA_A (Incluye suministro, transporte, colocación y compactación).</t>
  </si>
  <si>
    <t>Proyecto Intersección a Desnivel Autopista Sur (NQS) con Av. Bosa: PICTOGRAMA VELOCIDAD MENOS DE 60 KM/H. (Incluye suministro e instalación).</t>
  </si>
  <si>
    <t>Proyecto Intersección a Desnivel Autopista Sur (NQS) con Av. Bosa: TEE EN ACERO Φ 36" X 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 (Incluye suministro e instalación).</t>
  </si>
  <si>
    <t>Proyecto Intersección a Desnivel Autopista Sur (NQS) con Av. Bosa: Pilote FDP (Full displacement pile) Concreto Tremie 3000 PSI de 40 cm de diámetro.</t>
  </si>
  <si>
    <t>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 (Incluye suministro e instalación).</t>
  </si>
  <si>
    <t>Proyecto Intersección a Desnivel Autopista Sur (NQS) con Av. Bosa: COMPENSADOR DE DILATACIÓN DE GOMA DN-400 CON CUERPO EN EPDM Y REFUERZO DE NYLON; CON BRIDAS GIRATORIAS ZINCADAS EN ACERO CARBONO TALADRADAS SEGÚN ASA 150 LBS. L= 130 MM (Incluye suministro e instalación).</t>
  </si>
  <si>
    <t>Proyecto Intersección a Desnivel Autopista Sur (NQS) con Av. Bosa: TUBERÍA HD, ACUEDUCTO, PN 16, D=300 mm 12" (Suministro e instalación)</t>
  </si>
  <si>
    <t xml:space="preserve">Proyecto Intersección a Desnivel Autopista Sur (NQS) con Av. Bosa: CAJA PARA LAS DERIVACIONES DE 24" A 12" DE LA RED MATRIZ DE ACUEDUCTO. </t>
  </si>
  <si>
    <t>Proyecto Intersección a Desnivel Autopista Sur (NQS) con Av. Bosa: Demolición de muro existente con cemento expansivo</t>
  </si>
  <si>
    <t>Proyecto Intersección a Desnivel Autopista Sur (NQS) con Av. Bosa: TUBERÍA HD, ACUERDUCTO, PN 16, D=150mm-6" (Suministro e instalación)</t>
  </si>
  <si>
    <t>Proyecto Intersección a Desnivel Autopista Sur (NQS) con Av. Bosa: POSTENSIONAMIENTO PARA SUPERESTRUCTURA FU=1860 MPA ASTM A -416 GR 270 BAJA RELAJACIÓN. (Incluye torones, anclaje, ductos con uniones, servicio de tensionamiento con gato multitorón e inyección con equipos y operarios.</t>
  </si>
  <si>
    <t xml:space="preserve">Proyecto Intersección a Desnivel Autopista Sur (NQS) con Av. Bosa: 4 DUCTOS D=4" PVC-TDP MAS 2 TRITUBOS (Incluye Suministro e Instalación. No Incluye Rellenos) </t>
  </si>
  <si>
    <t>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</si>
  <si>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 xml:space="preserve">Proyecto Intersección a Desnivel Autopista Sur (NQS) con Av. Bosa: CAJA PARA LAS DERIVACIONES DE 36" A 12" DE LA RED MATRIZ DE ACUEDUCTO. </t>
  </si>
  <si>
    <t>Proyecto Intersección a Desnivel Autopista Sur (NQS) con Av. Bosa: FONDO DE JUNTA EN ESPUMA DE POLIETILENO DE BAJA DENSIDAD D= 32 mm. Suministro e instalación</t>
  </si>
  <si>
    <t>Proyecto Intersección a Desnivel Autopista Sur (NQS) con Av. Bosa: ADOQUIN DE ARCILLA COLOR ROJO O SIMILAR (26x6x6cm) (Incluye arena de peña para sello, Base 5cm en mortero de 2000 PSI) Transporte petreos 28 Km. SUMINISTRO E INSTALACIÓN.</t>
  </si>
  <si>
    <t>Proyecto Intersección a Desnivel Autopista Sur (NQS) con Av. Bosa: TUBERÍA HD, ACUEDUCTO, PN 16, D=100mm - 4" (Suministro e instalación)</t>
  </si>
  <si>
    <t>Proyecto Intersección a Desnivel Autopista Sur (NQS) con Av. Bosa: SEÑAL INFORMATIVA SI-28, TABLERO 85.01cm x 26.00cm REFLECTIVO ALTA INTENSIDAD, PEDESTAL EN ÁNGULO DE 2"x2"x1/4" H= 2.60m EN PINTURA ELECTROSTÁTICA. INCLUYE SUMINISTRO E INSTALACIÓN</t>
  </si>
  <si>
    <t>Proyecto Intersección a Desnivel Autopista Sur (NQS) con Av. Bosa: BASE ESTABILIZADA CON ASFALTO EN CALIENTE MEZCLADA EN PLANTA (Incluye suministro, extendido, nivelación y compactación).</t>
  </si>
  <si>
    <t>Proyecto Intersección a Desnivel Autopista Sur (NQS) con Av. Bosa: TUBERÍA HD, ACUEDUCTO, PN 16, D=200 mm-8" (Suministro e instalación)</t>
  </si>
  <si>
    <t>Proyecto Intersección a Desnivel Autopista Sur (NQS) con Av. Bosa: JUNTA DE DILATACION ELASTOMÉRICA T-160 PARA DESPLAZAMIENTO 160mm+/-80mm  (Incluye Suministro e instalación y material para anclajes).</t>
  </si>
  <si>
    <t>Proyecto Intersección a Desnivel Autopista Sur (NQS) con Av. Bosa: CÁMARA EN CONCRETO DE 4000 PSI GRAVA COMÚN PREFABRICADO TIPO II. SUMINISTRO E INSTALACIÓN.</t>
  </si>
  <si>
    <t>Proyecto Intersección a Desnivel Autopista Sur (NQS) con Av. Bosa: CONFORMACION DE TERRAPLENES CON MATERIAL DE EXCAVACIÓN. (Incluye equipo y mano de obra)</t>
  </si>
  <si>
    <t>Proyecto Intersección a Desnivel Autopista Sur (NQS) con Av. Bosa: JUNTA DE DILATACION ELASTOMÉRICA PARA DESPLAZAMIENTO MIN=+/- 100 MM A MAX =+/- 115 MM (Incluye Suministro, accesorios, materiales e instalación).</t>
  </si>
  <si>
    <t>Proyecto Intersección a Desnivel Autopista Sur (NQS) con Av. Bosa: TERRAPLÉN EN CENIZA DE ALTO HORNO. INCLUYE ADICIÓN DEL 6% DE CAL. SUMINISTRO E INSTALACIÓN, EXTENDIDO, HUMEDECIMIENTO, COMPACTACIÓN Y TRANSPORTE.</t>
  </si>
  <si>
    <t>Proyecto Intersección a Desnivel Autopista Sur (NQS) con Av. Bosa: VÁLVULA DE MARIPOSA Ø 16"A BRIDA - BRIDA (A) (150 PSI). SUMINISTRO E INSTALACIÓN</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</si>
  <si>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</si>
  <si>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</si>
  <si>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</si>
  <si>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</si>
  <si>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</si>
  <si>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</si>
  <si>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</si>
  <si>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</si>
  <si>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PROYECTO CONSTRUCCIÓN DE LA AVENIDA BOYACÁ (AK 72) CÁMARA GRP P271 TIPO II (0°) DN ENTRADA 2000 DN SALIDA 2000 (BL1+BL2=2250 MM) DN CHIMENEA  1200 (H=1550 MM), INCLUYE ESCALERA Y ACCESORIOS, NO INCLUYE TRANSPORTE NI TUBERÍA . SUMINISTRO E INSTALACIÓ</t>
  </si>
  <si>
    <t>PROYECTO CONSTRUCCIÓN DE LA AVENIDA BOYACÁ (AK 72) CÁMARA GRP P2 TIPO II (1°-30°) DN ENTRADA 2000 DN SALIDA 2000 (BL1+BL2=3200 MM) DN CHIMENEA  1200 (H=1550 MM), INCLUYE ESCALERA Y ACCESORIOS, NO  INCLUYE TRANSPORTE NI TUBERÍA . SUMINISTRO E INSTALACIÓN</t>
  </si>
  <si>
    <t>PROYECTO CONSTRUCCIÓN DE LA AVENIDA BOYACÁ (AK 72) CÁMARA GRP P70 TIPO II (31°-60°) DN ENTRADA 2000 DN SALIDA 2000 (BL1+BL2=3800 MM) DN CHIMENEA  1200 (H=1550 MM), INCLUYE ESCALERA Y ACCESORIOS, NO INCLUYE TRANSPORTE NI TUBERÍA. SUMINISTRO E INSTALACIÓN</t>
  </si>
  <si>
    <t>IMPERMEABILIZACIÓN DE TABLERO CON MANTO BITUMINOSO ASFÁLTICO IMPERMEABILIZANTE HDPE + FP 250 (A TODO COSTO INCLUYE PREPARACIÓN DE SUPERFICIE)</t>
  </si>
  <si>
    <t>Suministro e instalación de Fibra de Carbono para refuerzo estructural o equivalente. Incluye todos los costos de preparación de superficie, suministro de materiales (Fibra de Carbono o equivalente, adhesivo epóxico, thiner, estopa), equipos (Herramienta Menor, Andamios, Pulidora, Copa de abrasión), Adhesión, Transportes, Manejo, Almacenamiento, Desperdicios y Mano de Obra</t>
  </si>
  <si>
    <t>NEPRENO DE 500mm X 400mm X 63mm DUREZA 60 (5 Láminas de acero) Suministro e instalación. Incluye limpieza de la superficie con chorro de aire a presión, pegante e instalación de Neoprenos nuevos, y todos los costos de suministro de materiales, equipos (Herramienta Menor, Andamios), Transporte, manejo, almacenamiento, desperdicios y manejo de obra.</t>
  </si>
  <si>
    <t>DESMONTE DE BARRERAS METÁLICAS (A TODO COSTO)</t>
  </si>
  <si>
    <t>REFORZAMIENTO DE VIGAS METÁLICAS EN LÁMINA DE ACERO LÁMINA HR 8mm x 20"A588 GR B/A709 GR 50/W DE 8x560x9000 mm INCLUYE SUMINISTRO DE MATERIALES, EQUIPOS, TRANSPORTES, MANEJO, ALMACENAMIENTO, DESPERDICIOS Y MANO DE OBRA</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</si>
  <si>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</si>
  <si>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</si>
  <si>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</si>
  <si>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</si>
  <si>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Ejecución de las obras y actividades complementarias para el reforzamiento estructural de puentes vehiculares en Bogotá D.C. Grupo C - VÁLVULA TIPO MARIPOSA DOBLE EXCENTRICIDAD SIN ACTUADOR 150PSI Ø20" (INCLUYE SUMINISTRO E INSTALACIÓN)</t>
  </si>
  <si>
    <t>Ejecución de Obras y actividades complementarias para el reforzamiento estructural de puentes vehiculares en Bogotá D.C. Grupo C - SUMINISTRO E INSTALACIÓN DE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</si>
  <si>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 SUMINISTRO E INSTALACIÓN DE CODO EN ACERO Ø 20" ENTRE 67½° Y 90° CON UNIONES ESPIGO - CAMPANA CON EMPAQUE DE CAUCHO, CON REVESTIMIENTO INTERIOR Y RECUBRIMIENTO EXTERIOR EN MORTERO DE CEMENTO L=1.50M X 1.50M. PRESIÓN DE TRABAJO =150PSI</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</si>
  <si>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</si>
  <si>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EXTRACCION Y REEMPLAZO DE NEOPRENO DE 5,0 CM DE ESPESOR, SECCIÓN 40 CM POR 50 CM, DUREZA 60. CON REFUERZO DE 2 LÁMINAS DE 1/4" EN LOS COSTADOS DE CADA TOPE SÍSMICO. SUMINISTRO E INSTALACIÓN.</t>
  </si>
  <si>
    <t>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t>
  </si>
  <si>
    <t>SUMINISTRO Y APLICACIÓN DE UNA CAPA DE ANTICORROSIVO DE 3MM DE ESPESOR DE PELÍCULA SECA IMPRIMANTE EPÓXICO, PREVIA PREPARACIÓN DE LA SUPERFICIE MEDIANTE LIMPIEZA MANUAL O MECÁNICA, SEGÚN LAS NORMAS SSPC-SP2</t>
  </si>
  <si>
    <t>BARRERA METALICA PARA PUENTE PEATONAL - INCLUYE SUMINISTRO E INSTALACION</t>
  </si>
  <si>
    <t>Actualización de estudios y diseños de diagnóstico estructural y actualización sísmica de puentes vehiculares y ejecución de obras de actualización sísmica y reforzamiento estructural de puentes vehiculares, Grupo A. BARRERA METÁLICA VEHICULAR PMH-13 (GALVANIZADO + PINTADO) (SUMINISTRO E INSTALACIÓN A TODO COSTO)</t>
  </si>
  <si>
    <t>MANTENIMIENTO PERIÓDICO - MEJORAMIENTO DE LA SUPERFICIE EXISTENTE CON FRESADO ESTABILIZADO AL 5% CON EMULSIÓN CRL-1</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</si>
  <si>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</si>
  <si>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INYECCIONES EPÓXICAS CON ADHESIVO ESTRUCTURAL EN LAS FISURAS EN LOS ELEMENTOS ESTRUCTURALES EXISTENTES (SOLO SE ESTIMARÁN LAS FISURAS PARA LOS ELEMENTOS QUE NO SE VAYAN A REFORZAR)</t>
  </si>
  <si>
    <t>Reforzamiento Puentes Vehiculares sobre la Av. Ciudad de Quito y Centenario - CTO 1436 DE 2017. REPARACIÓN DE LOS MUROS DE APROXIMACIÓN</t>
  </si>
  <si>
    <t>Reforzamiento Puentes Vehiculares sobre la Av. Ciudad de Quito y Centenario - CTO 1436 DE 2017.  INSTALACIÓN BARRERA CO2 (CUBRIRÁ EL PERÍMETRO DE VIGAS, PILAS Y ÁREA INFERIOR DEL TABLERO)</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</si>
  <si>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</si>
  <si>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REHABILITACIÓN DE CONDUCCIONES MEDIANTE LA TECNOLOGÍA SPIRAL WOUND LINING PVC (SWL) DIÁMETRO 14”. (INCLUYE MATERIALES, LAVADO E INSPECCIÓN CON CCTV DE TUBERÍAS EN LA FASE DE DIAGNÓSTICO Y POSTERIOR A LA REHABILITACIÓN, SUMINISTRO DE MATERIALES, MÁXIMO 5 CORTES CON ROBOT CORTADOR)</t>
  </si>
  <si>
    <t>Reforzamiento Puentes Vehiculares sobre la Av. Ciudad de Quito y Centenario - CTO 1436 DE 2017. REHABILITACIÓN DE CONDUCCIONES MEDIANTE LA TECNOLOGÍA SPIRAL WOUND LINING PVC (SWL) DIÁMETRO 18”. (INCLUYE MATERIALES, LAVADO E INSPECCIÓN CON CCTV DE TUBERÍAS EN LA FASE DE DIAGNÓSTICO Y POSTERIOR A LA REHABILITACIÓN, SUMINISTRO DE MATERIALES, MÁXIMO 5 CORTES CON ROBOT CORTADOR)</t>
  </si>
  <si>
    <t>Reforzamiento Puentes Vehiculares sobre la Av. Ciudad de Quito y Centenario - CTO 1436 DE 2017.  LOCALIZACIÓN Y REPLANTEO DE REDES</t>
  </si>
  <si>
    <t>Reforzamiento Puentes Vehiculares sobre la Av. Ciudad de Quito y Centenario - CTO 1436 DE 2017. EMPRADIZACION, incluye suministro e instalación de cespedón.</t>
  </si>
  <si>
    <t>Reforzamiento Puentes Vehiculares sobre la Av. Ciudad de Quito y Centenario - CTO 1436 DE 2017. TORONES POSTENSADOS PARA REFORZAMIENTO EXTERNO DE 1/2" TENSIONADO 16,9 TON. SUMINISTRO E INSTALACIÓN, TENSIONAMIENTO, MANO DE OBRA, EQUIPOS EN GENERAL</t>
  </si>
  <si>
    <t>Reforzamiento Puentes Vehiculares sobre la Av. Ciudad de Quito y Centenario - CTO 1436 DE 2017. REFORZAMIENTO PUENTE AV NQS - CLL 19, TORON Ø 5/8" ADHERIDO ASTM 416, GRADO 270K, BAJA RELACIÓN (VIGAS NUEVAS), incluye suministro e instalación mano de obra, equipos en general</t>
  </si>
  <si>
    <t>Reforzamiento Puentes Vehiculares sobre la Av. Ciudad de Quito y Centenario - CTO 1436 DE 2017.  TEE HD EXTREMO LISO 20"X20" (SUMINISTRO E INSTALACIÓN)</t>
  </si>
  <si>
    <t>Reforzamiento Puentes Vehiculares sobre la Av. Ciudad de Quito y Centenario - CTO 1436 DE 2017. VALVULA PURGA D = 4" (INCLUYE SUMINISTRO E INSTALACIÓN)</t>
  </si>
  <si>
    <t>LOSA DE CONCRETO MR45 ACELERADO A 7 DIAS (Suministro, Formaleteado, Colocación y Acabado. No Incluye Acero, Curado, Juntas) VIA TEXTURIZADA</t>
  </si>
  <si>
    <t>PISO EN CONCRETO MR45 (315 Kg/Cm2) GRAVA COMÚN ACELERADO A 7 DÍAS, ESTAMPADO PARA POMPEYANOS Y VIAS A DESNIVEL, COLOR OCRE (Incluye suministro y colocación de concreto, juego de moldes, desmoldante en polvo, curador para concreto, corte y sellado de juntas).</t>
  </si>
  <si>
    <t>RECUBRIMIENTO DE HASTA 5 CM CON MORTERO DE REPARACIÓN DE ALTA  RESISTENCIA DE REFUERZOS EN FIBRA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</si>
  <si>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</si>
  <si>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</si>
  <si>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</si>
  <si>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 xml:space="preserve">Proyecto factibilidad, estudios y diseños para la construcción de los puntos inestables de la vía Bogotá - La Calera: RELLENO EN CONCRETO CELULAR DE 1500 psi 28 días. (Incluye Suministro e Instalación) </t>
  </si>
  <si>
    <t>Proyecto factibilidad, estudios y diseños para la construcción de los puntos inestables de la vía Bogotá - La Calera: MANTO GEOSINTÉTICO COMPUESTO DE CEMENTO A GRANEL. DIMENSIONES: 1.10m DE ANCHO x 8mm DE ESPESOR .  (Incluye Suministro e Instalación)</t>
  </si>
  <si>
    <t xml:space="preserve">Proyecto factibilidad, estudios y diseños para la construcción de los puntos inestables de la vía Bogotá - La Calera: INCLINOMETRO D=70mm (INCLUYE EQUIPO DE PERFORACIÓN, TAPON SUPERIOR E INFERIOR, SOLDADURA PARA PVC).  (Suministro y Colocación)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</si>
  <si>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</si>
  <si>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</si>
  <si>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LAMINA GALVANIZADA POR KILOGRAMO. (Incluye Suministro y colocación)</t>
  </si>
  <si>
    <t xml:space="preserve">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	</t>
  </si>
  <si>
    <t>MEZCLA ASFÁLTICA EN CALIENTE TIPO MS 20 CON ADICIÓN DE FIBRA SINTÉTICA DE ALTA RESISTENCIA (ARAMIDA Y POLIOLEFINA).SUMINISTRO, EXTENDIDO, NIVELACIÓN Y COMPACTACIÓN</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</si>
  <si>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t>
  </si>
  <si>
    <t>JUNTA DE DILATACION ELASTOMÉRICA 160 DESPLAZAMIENTO 160MM+/-80MM  (INCLUYE SUMINISTRO E INSTALACIÓN Y MATERIAL PARA ANCLAJES).</t>
  </si>
  <si>
    <t>REEMPLAZO DE JUNTA DE DILATACION ELASTOMÉRICA 230 DESPLAZAMIENTO 230MM+/-115MM (INLCUYE SUMINSTRO, ACCESORIOS, MATERIALES E INSTALACIÓN)</t>
  </si>
  <si>
    <t>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</si>
  <si>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Ampliacion puente vehicular calle 153 por Autonorte - Construcción Pilote FDP (Full displacement pile) Concreto Tremie 3000 PSI de 40 cm de diámetro.</t>
  </si>
  <si>
    <t>Ampliacion puente vehicular calle 153 por Autonorte - Mamposteria en bloque Ecomuro de 40x40x20 cm.  Suministro e instalación.  No incluye acero de dovelas, concreto para viguetas y columnas, ni grouting de nivelación.</t>
  </si>
  <si>
    <t>Ampliacion puente vehicular calle 153 por Autonorte - Obra falsa para la construcción de la ampliación del Puente de la Calle 153 con Autopista Norte (Contiene perfiles C GR 50/gr 36 galvanizado, lamina HR A-36, Pernos, Formaleta, Lamina super T formaleta 1200 x 1600 x 15mm, mano de obra y herramienta menor)</t>
  </si>
  <si>
    <t>Ampliacion puente vehicular calle 153 por Autonorte - Pruebas PIT a pilotes de 0.50-0.60m de diámetro</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</si>
  <si>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</si>
  <si>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</si>
  <si>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</si>
  <si>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</si>
  <si>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</si>
  <si>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</si>
  <si>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</si>
  <si>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</si>
  <si>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BEE ESPUMADO (BASE ASFÁLTICA RECICLADA CON BASE ESPUMADA)</t>
  </si>
  <si>
    <t>Ejecución de Obras y actividades complementarias para el reforzamiento estructural de puentes vehiculares en Bogotá D.C. - MICROPILOTE PARA CIMENTACIÓN REFERENCIA TITÁN 73/35 (BARRA AUTOPERFORANTE).</t>
  </si>
  <si>
    <t>Ejecución de Obras y actividades complementarias para el reforzamiento estructural de puentes vehiculares en Bogotá D.C.,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</si>
  <si>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REDUCCION EN ACERO 24"X20" CON ESPIGO 24" Y CAMPANA 20" CON REVESTIMIENTOS INTERIOR Y EXTERIOR EN MORTERO DE CEMENTO. L=0,54 M. PRESIÓN DE TRABAJO=150 PSI.</t>
  </si>
  <si>
    <t>Ejecución de Obras y actividades complementarias para el reforzamiento estructural de puentes vehiculares en Bogotá D.C., REDUCCION EN ACERO 24"X16" CON ESPIGO 24" Y CAMPANA 16" CON REVESTIMIENTOS INTERIOR Y EXTERIOR EN MORTERO DE CEMENTO. L=1,00 M. PRESIÓN DE TRABAJO=150 PSI.</t>
  </si>
  <si>
    <t>REFORZAMIENTO CON TEJIDO UNIDIRECCIONAL DE FIBRA DE CARBONO . (SUMINISTRO E INSTALACIÓN,  INCLUYE TODOS LOS COSTOS DE PREPARACIÓN SUPERFICIE Y SUMINISTRO DE MATERIALES).</t>
  </si>
  <si>
    <t>Ejecución de Obras y actividades complementarias para el reforzamiento estructural de puentes vehiculares en Bogotá D.C., BLOQUE DE POLIESTIRENO EXPANDIDO. Densidad 30 Kg/M3 MEDIDAS 3,07m x 1,30m x 0,53m (2,12 M3). (Incluye transporte e instalación).</t>
  </si>
  <si>
    <t>CONCRETO 2000 PSI GRAVA COMÚN 14 MPA (140 Kg/Cm2) PARA SOLADOS (PREMEZCLADO. INCLUYE SUMINISTRO Y COLOCACIÓN).</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</si>
  <si>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 x1000mm, de 1 metro de longitud, fabricado en Varilla lisa que cumple con la norma F-1554 Grado 55 incluye rosca superior e inferior, incluye dos tuercas A563 grado DH de 1" y dos arandelas F-436 de 1". Peso Unitario = 5,73 kg. Incluye materiales, insumos, herramientas y todo lo necesario para desarrollar la obra.</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</si>
  <si>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por 0.30m de longitud, fabricado en Varilla lisa que cumple con la norma F-1554 Grado 55, incluye rosca superior e inferior, dos tuercas A563 grado DH de 5/8" y dos arandelas F-436 de 5/8". Peso Unitario = 0,62 kg. Incluye  materiales, insumos, herramientas y todo lo necesario para desarrollar la obra.</t>
  </si>
  <si>
    <t>Ampliacion puente vehicular calle 153 por Autonorte -Prueba de carga para puente vehicular.  Incluye nivelación de precisión e informe.  No incluye señalización, vigilancia, permisos, cargas necesarias para la prueba ni el pesaje de las cargas.</t>
  </si>
  <si>
    <t>Ampliacion puente vehicular calle 153 por Autonorte - Prueba dinámica PDA (dirección, instrumentación, toma de señales, análisis CAPWAP e informe)</t>
  </si>
  <si>
    <t>Ampliacion puente vehicular calle 153 por autonorte - Terraplén en ceniza de alto horno y geomalla fortgrid. incluye adición del 6% de cal. suministro e instalación, extendido, humedecimiento, compactación y transporte.</t>
  </si>
  <si>
    <t>Ampliacion puente vehicular calle 153 por autonorte - Base estabilizada con asfalto en caliente mgea-a entregada en planta (Incluye suministro, extendido, nivelación y compactación).</t>
  </si>
  <si>
    <t>CICLOPARQUEO TIPO M-22-A TUBERÍA AGUA NEGRA (SUMINISTRO E INSTALACIÓN, INCLUYE BASE EN CONCRETO DE 3000 PSI HECHO EN OBRA), en tubo de 1 ¼”, calibre 2.5mm, platina de anclaje de 4” x 4” x ¼”, tornillo expansivo de 3 ¼” x ¼”.</t>
  </si>
  <si>
    <t>CICLOPARQUEO TIPO M-22-A TUBERÍA ACERO INOXIDABLE (SUMINISTRO E INSTALACIÓN, INCLUYE BASE EN CONCRETO DE 3000 PSI HECHO EN OBRA), en tubo de acero inoxidable de 1 ½”, calibre 3mm.</t>
  </si>
  <si>
    <t xml:space="preserve">Estudios y diseños de diagnostico estructural y actualización Sísmica puentes contrato IDU 1574: 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 </t>
  </si>
  <si>
    <t>Estudios y diseños de diagnostico estructural y actualización Sísmica puentes contrato IDU 1574: Instación de Inclinómetro (Incluye perforación ø 70-85mm, hasta 50 m de profundidad, en suelos blandos, tuberia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</si>
  <si>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</si>
  <si>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</si>
  <si>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PINTURA SOBRE ESTRUCTURA METÁLICA GALVANIZADA. INCLUYE LIMPIEZA SSPC-SP10, BARRERA EPOXICA e=3mils, ACABADO URETANO e=3mils</t>
  </si>
  <si>
    <t>"AMPLIACION PUENTE VEHICULAR CALLE 153 POR AUTONORTE - CONCRETO 5000 PSI GRAVA COMÚN PREMEZCLADO PARA TABLERO PUENTE (INCLUYE SUMINISTRO E INSTALACIÓN, BOMBEO DE CONCRETO, ADITIVO PARA PUENTE DE ADHERENCIA DE CONCRETO FRESCO Y ENDURECIDO)		 					"</t>
  </si>
  <si>
    <t>AMPLIACION PUENTE VEHICULAR CALLE 153 POR AUTONORTE - JUNTA DE DILATACION ELASTOMÉRICA PARA DESPLAZAMIENTO TOTAL DE 180 mm (+/- 90 mm).  Incluye Suministro, accesorios, materiales e instalación.</t>
  </si>
  <si>
    <t>AMPLIACION PUENTE VEHICULAR CALLE 153 POR AUTONORTE - LÁMINA DE POLIESTIRENO EXPANDIDO EPS DENSIDAD 29 a 30 Kg/m3 (Suministro e Instalación) (incluye Icopor D-12 20 MM (LAMINA) DE 1.0m x 1.0m)</t>
  </si>
  <si>
    <t>AMPLIACION PUENTE VEHICULAR CALLE 153 POR AUTONORTE - INCLINOMETRO EN TERRENO L=20 METROS (INCLUYE PERFORACION, SUMINISTRO E INSTALACION)</t>
  </si>
  <si>
    <t>AMPLIACION PUENTE VEHICULAR CALLE 153 POR AUTONORTE - PIEZOMETROS DE TUBO ABIERTO TIPO CASAGRANDE L=20 METROS (INCLUYE PERFORACION, SUMINISTRO E INSTALACION)</t>
  </si>
  <si>
    <t>AMPLIACION PUENTE VEHICULAR CALLE 153 POR AUTONORTE - EXTENSOMETROS FIJOS DE VARILLA DE 20 METROS CON PUNTO DE LECTURA MANUAL Y UNA SOLA POSICION (INCLUYE PERFORACION, LECTURA E INFORME; NO INCLUYE TOPOGRAFIA)</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</si>
  <si>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</si>
  <si>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</si>
  <si>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</si>
  <si>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CICLOPARQUEADERO PORTAL SUR Y PORTAL SUBA - SUMINISTRO Y PLANTACION DE ARBOL, ESPECIE MANO DE OSO H=1.5M. INCLUYE SIEMBRA, TIERRA, ABONO, TUTOR Y TRANSPORTE</t>
  </si>
  <si>
    <t>CICLOPARQUEADERO PORTAL SUR Y PORTAL SUBA - JUEGO DE FERULAS INMOVILIZADORAS CARTON PLAST ADULTO POR UNIDAD CON CORREAS DE SUJECION Y CIERRE EN VELCRO (INCLUYE VELCRO, CINCO PIEZAS, PIERNA, TOBILLO, BRAZO, MUÑECA Y CUELLO)</t>
  </si>
  <si>
    <t>CICLOPARQUEADERO PORTAL SUR Y PORTAL SUBA - POYO EN CONCRETO DE 0.15X0.16 M (SUMINISTRO E INSTALACIÓN)</t>
  </si>
  <si>
    <t>CICLOPARQUEADERO PORTAL SUR Y PORTAL SUBA - AFINADO E IMPERMEABILIZACIÓN CON MANTO ASFALTICO (SUMINISTRO E INSTALACIÓN)</t>
  </si>
  <si>
    <t>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t>
  </si>
  <si>
    <t>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t>
  </si>
  <si>
    <t>CICLOPARQUEADERO PORTAL SUR Y PORTAL SUBA - CERRAMIENTO DE REJILLA EN LAMINA COLD ROLLED CAL 18 (INCLUYE FABRICACIÓN, SUMINISTRO E INSTALACIÓN)</t>
  </si>
  <si>
    <t>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t>
  </si>
  <si>
    <t>SUMINISTRO E INSTALACIÓN DE PUERTA ENTAMBORADA HOJA Y MARCO EN COLD ROLLED CALIBRE 18 CON PINTURA ESMALTE GRIS. CERRADURA BOWERY COLLIN POMO CROMO MATE, MONTANTE CON MARCO Y LAMINA COLD ROLLED CAL. 18 PARA PUERTA P-01 DEPOSITO (SUMINISTRO E INSTALACIÓN)</t>
  </si>
  <si>
    <t>CICLOPARQUEADERO PORTAL SUR Y PORTAL SUBA - ALFAJIA METALICA 16 CMS (SUMINISTRO E INSTALACIÓN)</t>
  </si>
  <si>
    <t>CICLOPARQUEADERO PORTAL SUR Y PORTAL SUBA - CICLOPARQUEADERO DUPLICADOR VERTICAL DE PARQUEO PARA BICICLETAS (INCLUYE SUMINISTRO E INSTALACIÓN)</t>
  </si>
  <si>
    <t xml:space="preserve">CICLOPARQUEADERO PORTAL SUR Y PORTAL SUBA - SALIDA PARA LUMINARIA DE INCRUSTAR TIPO LED 12W (AREA MANTENIMIENTO) - SUMINISTRO E INSTALACIÓN (INCLUYE CABLE Y ACCESORIOS, NO INCLUYE LUMINARIA) </t>
  </si>
  <si>
    <t xml:space="preserve">CICLOPARQUEADERO PORTAL SUR Y PORTAL SUBA - SALIDA PARA LUMINARIA TIPO LED 55W - SUMINISTRO E INSTALACIÓN (INCLUYE CABLE Y ACCESORIOS, NO INCLUYE LUMINARIA) </t>
  </si>
  <si>
    <t xml:space="preserve">CICLOPARQUEADERO PORTAL SUR Y PORTAL SUBA - SALIDA PARA LUMINARIA DE EMERGENCIA LED 6W - SUMINISTRO E INSTALACIÓN (INCLUYE CABLE Y ACCESORIOS, NO INCLUYE LUMINARIA) </t>
  </si>
  <si>
    <t xml:space="preserve">CICLOPARQUEADERO PORTAL SUR Y PORTAL SUBA - SALIDA PARA TOMACORRIENTE DOBLE - SUMINISTRO E INSTALACIÓN (INCLUYE CABLE Y ACCESORIOS) </t>
  </si>
  <si>
    <t xml:space="preserve">CICLOPARQUEADERO PORTAL SUR Y PORTAL SUBA - SALIDA PARA EXTRACTOR  - SUMINISTRO E INSTALACIÓN (INCLUYE CABLE, ACCESORIOS Y EXTRACTOR) </t>
  </si>
  <si>
    <t>CICLOPARQUEADERO PORTAL SUR Y PORTAL SUBA - SALIDA PARA TOMA TRIFASICA 208V, 30A  - SUMINISTRO E INSTALACIÓN (INCLUYE CABLE Y ACCESORIOS)</t>
  </si>
  <si>
    <t>CICLOPARQUEADERO PORTAL SUR Y PORTAL SUBA - SALIDA PARA INTERRUPTOR DOBLE - SUMINISTRO E INSTALACIÓN (INCLUYE CABLE Y ACCESORIOS)</t>
  </si>
  <si>
    <t>CICLOPARQUEADERO PORTAL SUR Y PORTAL SUBA - SALIDA PARA INTERRUPTOR TRIPLE - SUMINISTRO E INSTALACIÓN (INCLUYE CABLE Y ACCESORIOS)</t>
  </si>
  <si>
    <t xml:space="preserve"> CICLOPARQUEADERO PORTAL SUR Y PORTAL SUBA -SALIDA PARA SENSOR, INCLUYE SENSOR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</si>
  <si>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</si>
  <si>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</si>
  <si>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</si>
  <si>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</si>
  <si>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</si>
  <si>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CAJA PARA CONTROL DE ALUMBRADO, COMPUESTA POR DOS TELERRUPTORES MONOPLARES  DE 16A,  DOS  PULSADORES,   DOS LAMPARAS  DE SEÑALIZACION, MARCACION Y ELEMENTOS DE CONEXIÓN REQUERIDOS.  - (INCLUYE SUMINISTRO E INSTALACIÓN)</t>
  </si>
  <si>
    <t>CICLOPARQUEADERO PORTAL SUR Y PORTAL SUBA - TOTALIZADOR INDUSTRIAL DE 3X80A (INCLUYE SUMINISTRO E INSTALACIÓN)</t>
  </si>
  <si>
    <t>CICLOPARQUEADERO PORTAL SUR Y PORTAL SUBA - BREAKER INDUSTRIAL TRIFASICO CHINT 100A (INCLUYE SUMINISTRO E INSTALACIÓN)</t>
  </si>
  <si>
    <t>CICLOPARQUEADERO PORTAL SUR Y PORTAL SUBA - CAJA PASO 40X40X20 C20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</si>
  <si>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</si>
  <si>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CICLOPARQUEADERO PORTAL SUR Y PORTAL SUBA - CERTIFICACIÓN - INSPECCION RETIE Y RETILAP CICLOPARQEADERO PORTAL SUR</t>
  </si>
  <si>
    <t>CICLOPARQUEADERO PORTAL SUR Y PORTAL SUBA - CERTIFICACIÓN - INSPECCIÓN  RETIE Y RETILAP CICLOPARQUEADERO PORTAL SUBA</t>
  </si>
  <si>
    <t>CICLOPARQUEADERO PORTAL SUR Y PORTAL SUBA - LAMPARA LED HERMETICA 50W  (INCLUYE INSTALACIÓN)</t>
  </si>
  <si>
    <t>CICLOPARQUEADERO PORTAL SUR Y PORTAL SUBA - PANEL LED DE INCRUSTAR 12W  (SUMINISTRO E INSTALACIÓN)</t>
  </si>
  <si>
    <t>CICLOPARQUEADERO PORTAL SUR Y PORTAL SUBA - LUMINARIA EMERGENCIA 4W  (SUMINISTRO, CABLEADO  E INSTALACIÓN)</t>
  </si>
  <si>
    <t>CICLOPARQUEADERO PORTAL SUR Y PORTAL SUBA - SALIDA PARA TELEFONO EN TUBERIA EMT DE 3/4", INCLUYE CABLE UTP 4P CAT. 6A, JACKS RJ45 Y TODOS LOS ELEMENTOS PARA EL BUEN FUNCIONAMIENTO DEL PUNTO DE CONEXIÓN (INCLUYE SUMINISTRO E INSTALACIÓN)</t>
  </si>
  <si>
    <t>CICLOPARQUEADERO PORTAL SUR Y PORTAL SUBA - SALIDA PARA CIRCUITO CERRADO DE TV, EN TUBERIA EMT DE 3/4", INCLUYE CABLE UTP CAT. 6 (INCLUYE SUMINISTRO E INSTALACIÓN)</t>
  </si>
  <si>
    <t>CICLOPARQUEADERO PORTAL SUR Y PORTAL SUBA - PATCH PANEL 24 CAT 6A (ENSAMBLE HERRAJE + JACK) AMP (INCLUYE SUMINISTRO E INSTALACIÓN)</t>
  </si>
  <si>
    <t>CICLOPARQUEADERO PORTAL SUR Y PORTAL SUBA - CAJA METALICA DE PASO DE 15X15*10 CM(INCLUYE SUMINISTRO E INSTALACIÓN)</t>
  </si>
  <si>
    <t>CICLOPARQUEADERO PORTAL SUR Y PORTAL SUBA - CAJA DE PASO DE 10X15X7 CM (INCLUYE SUMINISTRO E INSTALACIÓN)</t>
  </si>
  <si>
    <t>CICLOPARQUEADERO PORTAL SUR Y PORTAL SUBA - CAJA METALICA DE PASO 20CM X 20CM X 10CM (INCLUYE SUMINISTRO E INSTALACIÓN)</t>
  </si>
  <si>
    <t>CICLOPARQUEADERO PORTAL SUR Y PORTAL SUBA - MULTITOMA PARA RACK 8 SALIDAS (INCLUYE SUMINISTRO E INSTALACIÓN)</t>
  </si>
  <si>
    <t>CICLOPARQUEADERO PORTAL SUR Y PORTAL SUBA - ACOMETIDA DE GAS POR LOCAL, INCLUYE MEDIDOR G16 (25M3/H) (SUMINISTRO, INSTALACIÓN Y DERECHOS DE CONEXIÓN VANTI)</t>
  </si>
  <si>
    <t>PATIO ZONAL EL GACO - PLACA MACIZA DE CONTRAPISO EN CONCRETO F´C 21 MPa E:0,20M</t>
  </si>
  <si>
    <t>PATIO ZONAL EL GACO - PERFIL IPE - ASTM A572 GR. 50</t>
  </si>
  <si>
    <t>PATIO ZONAL EL GACO - DUCHA ANTIVANDÁLICA CON REGADERA TUBULAR (SUMINISTRO E INSTALACION)</t>
  </si>
  <si>
    <t xml:space="preserve">PATIO ZONAL EL GACO - TUBO EN ACERO SCH 40 D= 1 1/2" </t>
  </si>
  <si>
    <t>PATIO ZONAL EL GACO - TOMA DOBLE VOZ Y DATOS CAT 6</t>
  </si>
  <si>
    <t>PATIO ZONAL EL GACO - CONECTORES PLUG RJ 45 PARA CABLE UTP</t>
  </si>
  <si>
    <t>PATIO ZONAL EL GACO - BREAKER INDUSTRIAL TOTALIZADOR 3X20A (SUMINSTRO E INSTALACION)</t>
  </si>
  <si>
    <t>PATIO ZONAL EL GACO - BREAKER INDUSTRIAL TOTALIZADOR 3X30A (SUMINISTRO E INSTALACION)</t>
  </si>
  <si>
    <t>PATIO ZONAL EL GACO - BREAKER INDUSTRIAL TOTALIZADOR 3X40A (SUMINISTRO E INSTALACION)</t>
  </si>
  <si>
    <t>PATIO ZONAL EL GACO - BREAKER INDUSTRIAL TOTALIZADOR 3X100A (SUMINISTRO E INSTALACION)</t>
  </si>
  <si>
    <t>PATIO ZONAL EL GACO - BREAKER INDUSTRIAL TOTALIZADOR 3X80A (SUMINISTRO E INSTALACION)</t>
  </si>
  <si>
    <t>PATIO ZONAL EL GACO - BREAKER TIPO ENCHUFABLE 1X20A (SUMINISTRO E INSTALACION)</t>
  </si>
  <si>
    <t>PATIO ZONAL EL GACO - CABLE ALUMINIO AISLADO THHW, 500 KCMIL AA8000-CPT 600V 90°C CT</t>
  </si>
  <si>
    <t>PATIO ZONAL EL GACO - SALIDA BIFÁSICA PARA SECADOR DE MANOS EN TUBERÍA CONDUIT EMT Y/O PVC DE 1" (INCLUYE APARATO, SUMINISTRO E INSTALACIÓN)</t>
  </si>
  <si>
    <t>PATIO ZONAL EL GACO - SALIDA TOMACORRIENTE PARA UPS MONOFASICA DE 1 KVA EN TUBERÍA CONDUIT EMT Y/O PVC DE 3/4". (INCLUYE APARATO, SUMINISTRO E INSTALACIÓN)</t>
  </si>
  <si>
    <t>PATIO ZONAL EL GACO - ACOMETIDA EN CABLE DE CU THHN No 3x4 F +1x6N+ 1x8T AWG. INCLUYE ACCESORIOS DE FIJACIÓN Y CONEXIÓN</t>
  </si>
  <si>
    <t>PATIO ZONAL EL GACO - ACOMETIDA EN CABLE DE CU THHN No 3x1/0 F +1x2N+ 1x6T AWG. INCLUYE ACCESORIOS DE FIJACIÓN Y CONEXIÓN</t>
  </si>
  <si>
    <t>PATIO ZONAL EL GACO - TUBERIA ACERO SCH40 1 1/4" (INCLUYE SUMINISTRO E INSTALACION)</t>
  </si>
  <si>
    <t>PATIO ZONAL EL GACO - TUBERIA ACERO SCH40 2 1/2" (INCLUYE SUMINISTRO E INSTALACION)</t>
  </si>
  <si>
    <t>PATIO ZONAL EL GACO - ACOMETIDA EN CABLE DE CU THHN No 3x2/0 F +1x1/0N+ 1x2T AWG. INCLUYE ACCESORIOS DE FIJACIÓN Y CONEXIÓN</t>
  </si>
  <si>
    <t>PATIO ZONAL EL GACO - TUBERIA PVC C-900 DR-18 Ø=4", PRESIÓN DE TRABAJO=235 PSI. (INCLUYE SUMINISTRO E INSTALACION)</t>
  </si>
  <si>
    <t>PATIO ZONAL EL GACO - ACOMETIDA EN CABLE DE CU THHN No 3x4/0 F +1x2/0N+ 1x2T AWG. INCLUYE ACCESORIOS DE FIJACIÓN Y CONEXIÓN</t>
  </si>
  <si>
    <t>PATIO ZONAL EL GACO - TUBERIA PVC C-900 DR-18 Ø=6", PRESIÓN DE TRABAJO=235 PSI. (INCLUYE SUMINISTRO E INSTALACION)</t>
  </si>
  <si>
    <t>PATIO ZONAL EL GACO - ACOMETIDA PRINCIPAL BT. INCLUYE ACCESORIOS DE FIJACIÓN Y CONEXIÓN (INCLUYE CABLE No.2 AWG 600V 90°, CABLE No. 2/0 AWG THHN-600V COBRE,  CABLE COBRE 4/0 AWG 600V 90° C THHN/THWN,  BORNA TERMINAL DE ALUMINIO 1 HUECO, 4/0 AWG)</t>
  </si>
  <si>
    <t>PATIO ZONAL EL GACO - TEE HD EXTREMO JUNTA MECANICA 6"x6"x6", PARA PVC C-900. (INCLUYE SUMINISTRO E INSTALACION)</t>
  </si>
  <si>
    <t>PATIO ZONAL EL GACO - CABLE DE COBRE No 3x12 AWG (SUMINISTRO E INSTALACION)</t>
  </si>
  <si>
    <t>PATIO ZONAL EL GACO - TEE HD EXTREMO JUNTA MECANICA REDUCIDA 6"X6"X4", PARA PVC C-900. (INCLUYE SUMINISTRO E INSTALACION)</t>
  </si>
  <si>
    <t>PATIO ZONAL EL GACO - TEE HD EXTREMO JUNTA MECANICA 4"X4"X4", PARA PVC C-900. (INCLUYE SUMINISTRO E INSTALACION)</t>
  </si>
  <si>
    <t>PATIO ZONAL EL GACO - MALLA METÁLICA PLASTIFICADA (0,05X0,05M) PINTURA ANTICORROSIVA Y ESMALTE POLIESTER COLOR VERDE RAL 6028, ANCLADA A MURO EXISTENTE, PARA MURO VERDE .</t>
  </si>
  <si>
    <t>PATIO ZONAL EL GACO - CODO HD EXTREMO JUNTA MECANICA  90°X6" (INCLUYE SUMINISTRO E INSTALACION)</t>
  </si>
  <si>
    <t>PATIO ZONAL EL GACO - DIVISIONES DE BAÑO EN ACERO INOXIDABLE (INCLUYE PUERTA)</t>
  </si>
  <si>
    <t>PATIO ZONAL EL GACO - ANTEPECHO EN BLOQUE No.5, MORTERO 1:4 (HECHO EN OBRA) PARA RECUBRIMIENTO PERIMETRAL DE CUBIERTA EN CONCRETO</t>
  </si>
  <si>
    <t>PATIO ZONAL EL GACO - CODO HD EXTREMO JUNTA MECANICA 90°X4" (INCLUYE SUMINISTRO E INSTALACION)</t>
  </si>
  <si>
    <t>PATIO ZONAL EL GACO - CODO HD EXTREMO JUNTA MECANICA 45°X6" (INCLUYE SUMINISTRO E INSTALACION)</t>
  </si>
  <si>
    <t>PATIO ZONAL EL GACO - REDUCCIÓN HD EXTREMO JUNTA MECANICA  Ø6"X4" (INCLUYE SUMINISTRO E INSTALACION)</t>
  </si>
  <si>
    <t>PATIO ZONAL EL GACO - BRIDA RANURADA Ø4" (INCLUYE SUMINISTRO E INSTALACION)</t>
  </si>
  <si>
    <t>PATIO ZONAL EL GACO - BRIDA RANURADA Ø6" (INCLUYE SUMINISTRO E INSTALACION)</t>
  </si>
  <si>
    <t>PATIO ZONAL EL GACO - JUEGO EMPAQUES Y TORNILLERIA PARA BRIDA 4" (INCLUYE SUMINISTRO E INSTALACION)</t>
  </si>
  <si>
    <t>PATIO ZONAL EL GACO - JUEGO EMPAQUES Y TORNILLERIA PARA BRIDA 6" (INCLUYE SUMINISTRO E INSTALACION)</t>
  </si>
  <si>
    <t xml:space="preserve"> PATIO ZONAL EL GACO - ADAPTADOR HEMBRA EN COBRE DE 1/2" (SUMINISTRO E INSTALACION)</t>
  </si>
  <si>
    <t>PATIO ZONAL EL GACO - TAPÓN RANURADO Ø4" (INCLUYE SUMINISTRO E INSTALACION)</t>
  </si>
  <si>
    <t xml:space="preserve"> PATIO ZONAL EL GACO - CONDUFLEX PLÁSTICO DE 3/4" (SUMINISTRO E INSTALACION)</t>
  </si>
  <si>
    <t>PATIO ZONAL EL GACO - TAPÓN RANURADO Ø6" (INCLUYE SUMINISTRO E INSTALACION)</t>
  </si>
  <si>
    <t>PATIO ZONAL EL GACO - CONDUFLEX PLÁSTICO DE 1/2" (SUMINISTRO E INSTALACION)</t>
  </si>
  <si>
    <t>PATIO ZONAL EL GACO - RESTRICTOR HEXAGONAL HD TUF GRIP Ø6" (INCLUYE SUMINISTRO E INSTALACION)</t>
  </si>
  <si>
    <t>PATIO ZONAL EL GACO - RESTRICTOR HEXAGONAL HD TUF GRIP Ø4" (INCLUYE SUMINISTRO E INSTALACION)</t>
  </si>
  <si>
    <t>PATIO ZONAL EL GACO - KIT ADAPTADOR TRANSICIÓN HD 4200 Ø6" (INCLUYE SUMINISTRO E INSTALACION)</t>
  </si>
  <si>
    <t>PATIO ZONAL EL GACO - KIT ADAPTADOR TRANSICIÓN HD 4200 Ø4" (INCLUYE SUMINISTRO E INSTALACION)</t>
  </si>
  <si>
    <t>PATIO ZONAL EL GACO - RESTRICTOR HIERRO DÚCTIL SERIE 400 C-900 Ø6" (INCLUYE SUMINISTRO E INSTALACION)</t>
  </si>
  <si>
    <t>PATIO ZONAL EL GACO - RESTRICTOR HIERRO DÚCTIL SERIE 400 C-900 Ø4" (INCLUYE SUMINISTRO E INSTALACION)</t>
  </si>
  <si>
    <t>PATIO ZONAL EL GACO - VÁLVULA ANGULAR 2 1/2″ H/M ROSCADA 300 PSI BRONCE UL/FM (INCLUYE SUMINISTRO E INSTALACION)</t>
  </si>
  <si>
    <t>PATIO ZONAL EL GACO - ACOPLE RIGIDO RANURADO 1-¼" (INCLUYE SUMINISTRO E INSTALACION)</t>
  </si>
  <si>
    <t>PATIO ZONAL EL GACO - ACOPLE RIGIDO RANURADO 1-½" (INCLUYE SUMINISTRO E INSTALACION)</t>
  </si>
  <si>
    <t>PATIO ZONAL EL GACO - ACOPLE RIGIDO RANURADO 2" (INCLUYE SUMINISTRO E INSTALACION)</t>
  </si>
  <si>
    <t>PATIO ZONAL EL GACO - ACOPLE RIGIDO RANURADO 2-1/2" (INCLUYE SUMINISTRO E INSTALACION)</t>
  </si>
  <si>
    <t xml:space="preserve"> PATIO ZONAL EL GACO - ARBUSTO TIPO SIETE CUEROS/NAZARENO DE ALTURA 60-70CM</t>
  </si>
  <si>
    <t>PATIO ZONAL EL GACO - ACOPLE RIGIDO RANURADO 3" (INCLUYE SUMINISTRO E INSTALACION)</t>
  </si>
  <si>
    <t>PATIO ZONAL EL GACO - ACOPLE RIGIDO RANURADO 4" (INCLUYE SUMINISTRO E INSTALACION)</t>
  </si>
  <si>
    <t xml:space="preserve"> PATIO ZONAL EL GACO - Fachada en Ladrillo bloque estructural No. 12  ( 39 x 19 x 12)cm. (Suministro e instalación)</t>
  </si>
  <si>
    <t xml:space="preserve"> PATIO ZONAL EL GACO - AFINADO SIMPLE E= 4CMS (MORTERO SECO) (INCLUYE SUMINISTRO E INSTALACIÓN)</t>
  </si>
  <si>
    <t xml:space="preserve"> PATIO ZONAL EL GACO - ESPEJO BISELADO DE 5MM SOBRE MARCO DE MADERA (INCLUYE SUMINISTRO E INSTALACIÓN)</t>
  </si>
  <si>
    <t>PATIO ZONAL EL GACO - REGISTRO BOLA 3/4" PVC (INCLUYE SUMINISTRO E INSTALACION)</t>
  </si>
  <si>
    <t>PATIO ZONAL EL GACO - REGISTRO BOLA 1 1/2" PVC (INCLUYE SUMINISTRO E INSTALACION)</t>
  </si>
  <si>
    <t>PATIO ZONAL EL GACO - REGISTRO BOLA 2" PVC (INCLUYE SUMINISTRO E INSTALACION)</t>
  </si>
  <si>
    <t>PATIO ZONAL EL GACO - TEE 3" PVC (INCLUYE SUMINISTRO E INSTALACION)</t>
  </si>
  <si>
    <t>PATIO ZONAL EL GACO - TEE 4" PVC (INCLUYE SUMINISTRO E INSTALACION)</t>
  </si>
  <si>
    <t>PATIO ZONAL EL GACO - CODO PVCP 90° 3/4"  (INCLUYE SUMINISTRO E INSTALACION)</t>
  </si>
  <si>
    <t>PATIO ZONAL EL GACO - CODO PVCP 45° 1 1/4"  (INCLUYE SUMINISTRO E INSTALACION)</t>
  </si>
  <si>
    <t>PATIO ZONAL EL GACO - TEE 2 1/2" PVC (INCLUYE SUMINISTRO E INSTALACION)</t>
  </si>
  <si>
    <t>PATIO ZONAL EL GACO - SOPORTES COLGANTES UL/FM 1-1/4" (Incluye suministro e instalacion)</t>
  </si>
  <si>
    <t>PATIO ZONAL EL GACO - SOPORTES COLGANTES UL/FM 1-1/2" (Incluye suministro e instalacion)</t>
  </si>
  <si>
    <t>PATIO ZONAL EL GACO - SOPORTES COLGANTES UL/FM 2" (Incluye suministro e instalacion)</t>
  </si>
  <si>
    <t>PATIO ZONAL EL GACO - MANOMETRO GLICERINA CUBIERTA DE 2 1/2", 0 A 300 PSI Ø1/4" (INCLUYE SUMINISTRO E INSTALACION)</t>
  </si>
  <si>
    <t>PATIO ZONAL EL GACO - ROCIADOR PENDIENTE, ORIFICIO 3/4", TEMPERATURA 165° F, BRONZE Ø 3/4" - K=8,0 (INCLUYE SUMINISTRO E INSTALACION)</t>
  </si>
  <si>
    <t>PATIO ZONAL EL GACO - ABRAZADERA TIPO PERA UL/FM 1" (INCLUYE SUMINISTRO E INSTALACION)</t>
  </si>
  <si>
    <t xml:space="preserve">PATIO ZONAL EL GACO: LUMINARIA LED EMERGENCIA R12 x 1.6W. (Incluye suministro e instalación)	</t>
  </si>
  <si>
    <t>PATIO ZONAL EL GACO: LUMINARIA LED HERMETICA 50W DL. (Incluye suministro e instalación)</t>
  </si>
  <si>
    <t>PATIO ZONAL EL GACO: LED REFLECTOR JETA 50W DL. (Incluye suministro e instalación)</t>
  </si>
  <si>
    <t>PATIO ZONAL EL GACO - SOPORTES COLGANTES UL/FM 3" (Incluye suministro e instalacion)</t>
  </si>
  <si>
    <t>PATIO ZONAL EL GACO: LUMINARIA LED HIGH BAY 200W DL GC015. (Incluye suministro e instalación)</t>
  </si>
  <si>
    <t>PATIO ZONAL EL GACO: PLANTA ELÉCTRICA 400 kW CON CABINA. Voltaje 220 V. (Incluye suministro e instalación)</t>
  </si>
  <si>
    <t>PATIO ZONAL EL GACO: TOMA TRIFILAR DE INCRUSTAR 50A/250V. (Incluye suministro e instalación)</t>
  </si>
  <si>
    <t>PATIO ZONAL EL GACO: PANEL LED REDONDO 18 W LUZ BLANCA FRÍA 1080 LUMENES DE INCRUSTAR. (Incluye suministro e instalación)</t>
  </si>
  <si>
    <t>PATIO ZONAL EL GACO - SOPORTES COLGANTES UL/FM 4" (Incluye suministro e instalacion)</t>
  </si>
  <si>
    <t>PATIO ZONAL EL GACO: ACOMETIDA EN CABLE THHN No 3x10 F +1x10N+ 1x10T AWG. Incluye Accesorios de Fijación  y conexión</t>
  </si>
  <si>
    <t>PATIO ZONAL EL GACO - SOPORTE ANTISÍSMICO 4 VÍAS (Incluye suministro e instalacion)</t>
  </si>
  <si>
    <t xml:space="preserve">PATIO ZONAL EL GACO: LUMINARIA LED PANEL RD 24W DL. (Incluye suministro e instalación) </t>
  </si>
  <si>
    <t>PATIO ZONAL EL GACO - SOPORTE AUTO-AJUSTABLE (Incluye suministro e instalacion)</t>
  </si>
  <si>
    <t xml:space="preserve"> PATIO ZONAL EL GACO - LISTÓN ESPARTA MULTICOLOR CARA UNICA 15 x 45 CM (SUMINISTRO E INSTALACION)</t>
  </si>
  <si>
    <t>PATIO ZONAL EL GACO: CODO CU 90° 3/4". (Incluye suministro e instalación)</t>
  </si>
  <si>
    <t xml:space="preserve"> PATIO ZONAL EL GACO - PISO EN PORCELANATO BELFORT MIEL 24X120 CM (SUMINISTRO E INSTALACION)</t>
  </si>
  <si>
    <t>PATIO ZONAL EL GACO - CHEQUE RANURADO Ø2" (Incluye suministro e instalacion)</t>
  </si>
  <si>
    <t xml:space="preserve"> PATIO ZONAL EL GACO - VENTANA TIPO V-02 REJILLA EN VIDRIO, ALUMINIO MATE, VIDRIO TEMPLADO DE SEGURIDAD TRANSPARENTE 6MM, DE 60X100CM (Incluye suministro e instalacion)</t>
  </si>
  <si>
    <t xml:space="preserve"> PATIO ZONAL EL GACO - VENTANA TIPO V-03 GUILLOTINA VERTICAL, EN ALUMINIO MATE, VIDRIO TEMPLADO DE SEGURIDAD TRANSPARENTE 6MM, DE 220x100CM (Incluye suministro e instalacion)</t>
  </si>
  <si>
    <t>PATIO ZONAL EL GACO - CHEQUE RANURADO Ø2½" (Incluye suministro e instalacion)</t>
  </si>
  <si>
    <t xml:space="preserve"> PATIO ZONAL EL GACO -  TUBO POLIETILENO 1" (SUMINISTRO E INSTALACIÓN)</t>
  </si>
  <si>
    <t>PATIO ZONAL EL GACO - CHEQUE RANURADO Ø3" (Incluye suministro e instalacion)</t>
  </si>
  <si>
    <t>PATIO ZONAL EL GACO - CHEQUE RANURADO Ø4" (Incluye suministro e instalacion)</t>
  </si>
  <si>
    <t>PATIO ZONAL EL GACO - VÁLVULA MARIPOSA Ø1½" (Incluye suministro e instalacion)</t>
  </si>
  <si>
    <t>PATIO ZONAL EL GACO - VÁLVULA MARIPOSA Ø2" (Incluye suministro e instalacion)</t>
  </si>
  <si>
    <t>PATIO ZONAL EL GACO - LUMINARIA LED PANEL SQ 40W DL 100-277V (Incluye suministro e instalacion)</t>
  </si>
  <si>
    <t>PATIO ZONAL EL GACO - LUMINARIA LED LINEAL COMERCIAL 40W DL UNV (Incluye suministro e instalacion)</t>
  </si>
  <si>
    <t>PATIO ZONAL EL GACO - TUBO DE COBRE 3/4" (Incluye suministro e instalacion)</t>
  </si>
  <si>
    <t>PATIO ZONAL EL GACO - GEOMEMBRANA LISA HDPE 40 MILS. (Incluye suministro e instalacion).</t>
  </si>
  <si>
    <t>PATIO ZONAL EL GACO - ACCESORIOS RANURADOS 150 LBS 1" (Incluye suministro e instalacion)</t>
  </si>
  <si>
    <t>PATIO ZONAL EL GACO - ACCESORIO RANURADO 1¼" (Incluye suministro e instalacion)</t>
  </si>
  <si>
    <t>PATIO ZONAL EL GACO - ACCESORIO RANURADO 1½" (Incluye suministro e instalacion)</t>
  </si>
  <si>
    <t>PATIO ZONAL EL GACO - ACCESORIO RANURADO 2" (Incluye suministro e instalacion)</t>
  </si>
  <si>
    <t>PATIO ZONAL EL GACO - PLUG TELEFONICO CONECTOR RJ 11 (Incluye suministro e instalacion)</t>
  </si>
  <si>
    <t>PATIO ZONAL EL GACO - GABINETE 60 CM X 60 CM X 60 CM (Incluye suministro e instalacion)</t>
  </si>
  <si>
    <t>PATIO ZONAL EL GACO - GABINETE 60 CM X 60 CM X 210 CM (Incluye suministro e instalacion)</t>
  </si>
  <si>
    <t>PATIO ZONAL EL GACO - PATCH PANEL 24 PUNTOS (Incluye suministro e instalacion)</t>
  </si>
  <si>
    <t>PATIO ZONAL EL GACO - PATCHCORD CTA 6 (Incluye suministro e instalacion)</t>
  </si>
  <si>
    <t xml:space="preserve"> PATIO ZONAL EL GACO - TABLERO TRIFÁSICO 3F-5H DE 12 CIRCUITOS  PARA BREAKERS ENCHUFABLES (Incluye suministro e instalacion)</t>
  </si>
  <si>
    <t>PATIO ZONAL EL GACO - TABLERO TRIFÁSICO 3F-5H DE 36 CIRCUITOS PARA BREAKERS ENCHUFABLES (Incluye suministro e instalacion)</t>
  </si>
  <si>
    <t>PATIO ZONAL EL GACO - BREAKER TIPO ENCHUFABLE 2X20A (Incluye suministro e instalacion)</t>
  </si>
  <si>
    <t>PATIO ZONAL EL GACO - BREAKER TIPO ENCHUFABLE 3X20A (Incluye suministro e instalacion)</t>
  </si>
  <si>
    <t>PATIO ZONAL EL GACO - FACE PLATE SENCILLO (Incluye suministro e instalacion)</t>
  </si>
  <si>
    <t xml:space="preserve"> PATIO ZONAL EL GACO -  CODO DE 90° EN ACERO GALVANIZADO DE 1" (SUMINISTRO E INSTALACION)</t>
  </si>
  <si>
    <t xml:space="preserve"> PATIO ZONAL EL GACO -  VALVULA BOLA 3/4" PARA GAS (SUMINISTRO E INSTALACION)</t>
  </si>
  <si>
    <t>PATIO ZONAL EL GACO - REDUCCIÓN EN COBRE DE 3/4" A 1/2" (SUMINISTRO E INSTALACION)</t>
  </si>
  <si>
    <t>PATIO ZONAL EL GACO - CODO DE 90° EN COBRE DE 1/2" (SUMINISTRO E INSTALACION)</t>
  </si>
  <si>
    <t>PATIO ZONAL EL GACO - ADAPTADOR MACHO EN COBRE DE 1/2" (SUMINISTRO E INSTALACION)</t>
  </si>
  <si>
    <t>PATIO ZONAL EL GACO - TUBERIA DE 1/2" EN COBRE (SUMINISTRO E INSTALACION)</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</si>
  <si>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</si>
  <si>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</si>
  <si>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</si>
  <si>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</si>
  <si>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</si>
  <si>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</si>
  <si>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PATIO ZONAL EL GACO: RELLENO CON CENIZA - ESCORIA DE ALTO HORNO. INCLUYE CONFOMACIÓN COMPACTACIÓN Y TRANSPORTE</t>
  </si>
  <si>
    <t>PATIO ZONAL EL GACO: Puntos Rociadores hasta 0,80 m Ø¾"</t>
  </si>
  <si>
    <t>PATIO ZONAL EL GACO: Cheque ranurado Ø1½"</t>
  </si>
  <si>
    <t>PATIO ZONAL EL GACO:  Sensor de flujo Ø1½" (Reducción ranurada 2" a 1 1/2")</t>
  </si>
  <si>
    <t>PATIO ZONAL EL GACO:  BANDEJA PORTACABLE TIPO MALLA DE 40 CM DE ANCHO</t>
  </si>
  <si>
    <t>PATIO ZONAL EL GACO:  Organizador de cables para RACK 80x80 2RU.</t>
  </si>
  <si>
    <t>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t>
  </si>
  <si>
    <t>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t>
  </si>
  <si>
    <t>PATIO ZONAL EL GACO: SALIDA PARA INTERRUPTOR CONMUTABLE SENCILLO EN TUBERÍA CONDUIT EMT Y/O PVC DE 3/4" (INCLUYE, INSTALACION, SUMINISTRO E INSTALACIÓN)</t>
  </si>
  <si>
    <t>PATIO ZONAL EL GACO: SALIDA PARA INTERRUPTOR DOBLE EN TUBERÍA CONDUIT EMT Y/O PVC DE 3/4" (INCLUYE APARATO, SUMINISTRO E INSTALACION)</t>
  </si>
  <si>
    <t>PATIO ZONAL EL GACO: SALIDA PARA SENSOR DE MOVIMIENTO EN TUBERÍA CONDUIT EMT Y/O PVC DE 3/4" (INCLUYE APARATO, SUMINISTRO E INSTALACIÓN)</t>
  </si>
  <si>
    <t>PATIO ZONAL EL GACO: SALIDA LUMINARIA EXTERIOR EN TUBERÍA CONDUIT EMT Y/O PVC DE 3/4" (SUMINISTRO E INSTALACIÓN - NO INCLUYE LUMINARIA)</t>
  </si>
  <si>
    <t>PATIO ZONAL EL GACO: SALIDA LUMINARIA DE EMERGENCIA EN TUBERÍA CONDUIT EMT Y/O PVC DE 3/4" (INCLUYE APARATO, SUMINISTRO E INSTALACION)</t>
  </si>
  <si>
    <t>PATIO ZONAL EL GACO: ACOMETIDA EN CABLE DE CU THHN No 3x8 F +1x10N+ 1x10T AWG. INCLUYE ACCESORIOS DE FIJACIÓN Y CONEXIÓN</t>
  </si>
  <si>
    <t>PATIO ZONAL EL GACO: ACOMETIDA EN CABLE DE CU THHN No 3x6 F +1x8N+ 1x10T AWG. INCLUYE ACCESORIOS DE FIJACIÓN Y CONEXIÓN</t>
  </si>
  <si>
    <t>PATIO ZONAL EL GACO: LUMINARIA LED GDS 63.2W (INCLUYE APARATO, SUMINISTRO E INSTALACION)</t>
  </si>
  <si>
    <t>PATIO ZONAL EL GACO: SUMINISTRO E INSTALACIÓN DE CABLE XLPE 15 KV 240MM2 AL. SE INCLUYE ACCESORIOS DE FIJACIÓN Y SOPORTE. MATERIALES CERTIFICADOS E INSTALADOS SEGÚN NORMA NTC 2050.</t>
  </si>
  <si>
    <t>PATIO ZONAL EL GACO: SUMINISTRO E INSTALACIÓN DE CABLE XLPE 35 KV 240MM2 AL. SE INCLUYE ACCESORIOS DE FIJACIÓN Y SOPORTE. MATERIALES CERTIFICADOS E INSTALADOS SEGÚN NORMA NTC 2050.</t>
  </si>
  <si>
    <t>PATIO ZONAL EL GACO: NIPLE DE 5 CM EN ACERO GALVANIZADO DE 1" (SUMINISTRO E INSTALACION)</t>
  </si>
  <si>
    <t>PATIO ZONAL EL GACO: UNIÓN EN ACERO GALVANIZADO DE 1" (SUMINISTRO E INSTALACION)</t>
  </si>
  <si>
    <t>PATIO ZONAL EL GACO: UNIÓN EN COBRE DE 3/4" (SUMINISTRO E INSTALACION)</t>
  </si>
  <si>
    <t>PATIO ZONAL EL GACO: GEOTEXTIL TEJIDO TR6000 HF. (SUMINISTRO E INSTALACIÓN).</t>
  </si>
  <si>
    <t>PATIO ZONAL EL GACO: EQUIPO EYECTOR (SUMINISTRO E INSTALACION CON SWITCH FLOTADOR, TABLERO ELECTRICO, ALARMA SONORA)</t>
  </si>
  <si>
    <t>PATIO ZONAL EL GACO: EQUIPO DE PRESION (INCLYE TODOS LOS ACCESORIOS NECESARIOS PARA SU FUNCIONAMIENTO)</t>
  </si>
  <si>
    <t>PATIO ZONAL EL GACO: EQUIPO DE BOMBEO PARA RCI  (INCLYE TODOS LOS ACCESORIOS NECESARIOS PARA SU FUNCIONAMIENTO)</t>
  </si>
  <si>
    <t>PATIO ZONAL EL GACO - JUEGO DE PRE MOLDEADOS TIPO EXTERIOR PARA CABLE XLPE 15KVA 240 MM2 (SUMINISTRO E INSTALACION)</t>
  </si>
  <si>
    <t>PATIO ZONAL EL GACO - SUMINISTRO E INSTALACIÓN DE CABLE XLPE 15 KV 240MM2 AL. SE INCLUYE ACCESORIOS DE FIJACIÓN Y SOPORTE. MATERIALES CERTIFICADOS E INSTALADOS SEGÚN NORMA NTC 2050</t>
  </si>
  <si>
    <t>PATIO ZONAL EL GACO - REDUCCIÓN EN ACERO GALVANIZADO DE 1" A 3/4" (SUMINISTRO E INSTALACION)</t>
  </si>
  <si>
    <t>PATIO ZONAL EL GACO - TEE EN COBRE DE 3/4" (SUMINISTRO E INSTALACION)</t>
  </si>
  <si>
    <t>PATIO ZONAL EL GACO - TEJA EN METACRILATO TRANSPARENTE DE 1,5 CM DE GROSOR (SUMINISTRO E INSTALACION)</t>
  </si>
  <si>
    <t>PATIO ZONAL EL GACO - ADAPTADOR MACHO EN COBRE DE 3/4" (SUMINISTRO E INSTALACION)</t>
  </si>
  <si>
    <t>PATIO ZONAL EL GACO - PORCELANATO PARED PARA GRES NAVIA ACERO COLOR GRIS SIMILAR O EQUIVALENTE (SUMINISTRO E INSTALACION)</t>
  </si>
  <si>
    <t>PATIO ZONAL EL GACO - PISO EN PORCELANATO ADOBERY COLOR WENGUE SIMILAR O EQUIVALENTE (SUMINISTRO E INSTALACION)</t>
  </si>
  <si>
    <t>PATIO ZONAL EL GACO - POCETA EN ACERO INOXIDABLE (SUMINISTRO E INSTALACION)</t>
  </si>
  <si>
    <t>PATIO ZONAL EL GACO - MANTO PERMANENTE TRM 500 (INCLUYE SUMINISTRO E INSTALACION)</t>
  </si>
  <si>
    <t>PATIO ZONAL EL GACO - BANDEJA PORTAEQUIPOS 370 mm (SUMINISTRO E INSTALACIÓN)</t>
  </si>
  <si>
    <t>PATIO ZONAL EL GACO - BANDEJA DE FIBRA OPTICA 24 PUERTOS (SUMINISTRO E INSTALACIÓN)</t>
  </si>
  <si>
    <t>PATIO ZONAL EL GACO - CONECTORES LC (SUMINISTRO E INSTALACIÓN)</t>
  </si>
  <si>
    <t>PATIO ZONAL EL GACO - ADAPTADOR MACHO - EN BRONCE DE 1" (SUMINISTRO E INSTALACION)</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</si>
  <si>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</si>
  <si>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</si>
  <si>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PATIO ZONAL EL GACO - TEE HD RANURADA UL/HM 2½" (INCLUYE SUMINISTRO E INSTALACION).</t>
  </si>
  <si>
    <t>PATIO ZONAL EL GACO - CODO HD RANURADO UL/HM 3" (INCLUYE SUMINISTRO E INSTALACION).</t>
  </si>
  <si>
    <t>PATIO ZONAL EL GACO - SEMICODO HD RANURADO UL/HM  4" (INCLUYE SUMINISTRO E INSTALACION).</t>
  </si>
  <si>
    <t>PATIO ZONAL EL GACO - Canal de drenaje Q max Neo 300 (1 m) por componentes, (INCLUYE CUERPO PARTE INFERIOR Y SUPERIOR, 2 REJILLAS EN ACERO GAVANIZADO, SUMINISTRO E INSTALACION)</t>
  </si>
  <si>
    <t>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</si>
  <si>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</si>
  <si>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</si>
  <si>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</si>
  <si>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</si>
  <si>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t>
  </si>
  <si>
    <t>PATIO ZONAL EL GACO - Adaptador cambio de sección para canal de drenaje QMAX 550 a sumidero fabricado en polietileno, de sección oval. Longitud total 800 mm, altura exterior 740 mm y ancho exterior 665 mm. Peso: 11,8 kg. (INCLUYE SUMINISTRO E INSTALACIÓN.</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</si>
  <si>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t>
  </si>
  <si>
    <t>PATIO ZONAL EL GACO - Adaptador cambio de sección para canal de drenaje a sumidero fabricado en polietileno, de sección oval. Longitud total 800 mm, altura exterior 895 mm y ancho exterior 765 mm. Peso: 15,8 kg. (INCLUYE SUMINISTRO E INSTALACION).</t>
  </si>
  <si>
    <t>PATIO ZONAL EL GACO - Tanque para regulación de flujos pluviales (150 m3) 19,20x4,80 (INCLUYE SUMINISTRO E INSTALACION).</t>
  </si>
  <si>
    <t>PATIO ZONAL EL GACO - Tanque para regulación de flujos pluviales (70 m3) 10,80x4,20 (INCLUYE SUMINISTRO E INSTALACION).</t>
  </si>
  <si>
    <t>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</si>
  <si>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t>
  </si>
  <si>
    <t>PATIO ZONAL EL GACO: Reja Passarela FF F400 50 cm S300 (incluye Marco) (INCLUYE SUMINISTRO E INSTALACIÓN).</t>
  </si>
  <si>
    <t>PATIO ZONAL EL GACO - TANQUE SEPARADOR DE HIDROCARBUROS (INCLUYE SUMINISTRO E INSTALACIÓN).</t>
  </si>
  <si>
    <t>PATIO ZONAL EL GACO - TANQUE DE FILTRACION (INCLUYE SUMINISTRO E INSTALACION).</t>
  </si>
  <si>
    <t>PATIO ZONAL EL GACO: Jack RJ-45 para incrustar categoría 6 (INCLUYE SUMINISTRO E INSTALACON).</t>
  </si>
  <si>
    <t>PATIO ZONAL EL GACO - KIT FAN OUT SC/LC PARA FIBRA MULTIMODO OM3 (SUMINISTRO E INSTALACIÓN).</t>
  </si>
  <si>
    <t xml:space="preserve"> PATIO ZONAL EL GACO: PDU VERTICAL PARA RACK (SUMINISTRO E INSTALACIÓN).</t>
  </si>
  <si>
    <t>PATIO ZONAL EL GACO: PATCH CORD DE FIBRA ÓPTICA SC/LC L=2m (SUMINISTRO E INSTALACIÓN).</t>
  </si>
  <si>
    <t>PATIO ZONAL EL GACO: Terminal Premoldeada Tipo Interior para 15 KV 2-250 KCM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</si>
  <si>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</si>
  <si>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</si>
  <si>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</si>
  <si>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</si>
  <si>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</si>
  <si>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PATIO ZONAL EL GACO: DRENES VERTICALES TIPO MECHA CON PERFORACION  (INCLUYE SUMINISTRO E INSTALACIÓN, LA MOVILIZACIÓN Y LA DESMOVILIZACIÓN DE EQUIPOS PARA PERFORACION DE DRENES TIPO MECHA)</t>
  </si>
  <si>
    <t>PATIO ZONAL EL GACO: Niples pasa-muros acero inoxidable ranurados 1" de 60cm de longitud. Incluye suministro e instalación</t>
  </si>
  <si>
    <t>PATIO ZONAL EL GACO: Niples pasa-muros acero inoxidable ranurados 1 1/4" de 60cm de longitud. Incluye suministro e instalación</t>
  </si>
  <si>
    <t>PATIO ZONAL EL GACO: Válvula mariposa Ø2½". Incluye suministro e instalación</t>
  </si>
  <si>
    <t>PATIO ZONAL EL GACO: Válvula mariposa Ø3". Incluye suministro e instalación</t>
  </si>
  <si>
    <t>PATIO ZONAL EL GACO: Válvula mariposa Ø4". Incluye suministro e instalación</t>
  </si>
  <si>
    <t>PATIO ZONAL EL GACO: Sensor de flujo Ø2". Incluye suministro e instalación</t>
  </si>
  <si>
    <t>PATIO ZONAL EL GACO: Sensor de flujo Ø2½". Incluye suministro e instalación</t>
  </si>
  <si>
    <t>PATIO ZONAL EL GACO: Sensor de flujo Ø3". Incluye suministro e instalación</t>
  </si>
  <si>
    <t>PATIO ZONAL EL GACO: Sensor de flujo Ø4". Incluye suministro e instalación</t>
  </si>
  <si>
    <t>PATIO ZONAL EL GACO: Válvula desaireadora Ø ¾". Incluye suministro e instalación</t>
  </si>
  <si>
    <t>PATIO ZONAL EL GACO: Válvula desaireadora Ø 1". Incluye suministro e instalación</t>
  </si>
  <si>
    <t>PATIO ZONAL EL GACO: Válvula OS&amp;Y Flanchada 4" Supervisada. Incluye suministro e instalación</t>
  </si>
  <si>
    <t>PATIO ZONAL EL GACO: Válvula OS&amp;Y Flanchada 6" Supervisada. Incluye suministro e instalación</t>
  </si>
  <si>
    <t>PATIO ZONAL EL GACO: GABINETE RACK AÉREO TIPO 1 UR de alto 16 x ancho 40 x fondo 40cm. Incluye suministro e instalación</t>
  </si>
  <si>
    <t>PATIO ZONAL EL GACO: Niples pasa-muros acero inoxidable ranurados 1 1/2" de 60cm de longitud. Incluye suministro e instalación</t>
  </si>
  <si>
    <t>PATIO ZONAL EL GACO: Niples pasa-muros acero inoxidable ranurados 2" de 60cm de longitud. Incluye suministro e instalación</t>
  </si>
  <si>
    <t>PATIO ZONAL EL GACO: Ajardinamiento tipo cerca viva con plantas trepadoras. Incluye Suministro, Transporte y Plantación. Incluye Mano de obra de jardinería</t>
  </si>
  <si>
    <t>PATIO ZONAL EL GACO: ASCENSOR HIDRÁULICO (SIN CUARTO DE MAQUINAS) CON PUERTAS AUTOMÁTICAS. Incluye suministro, transporte e instalación</t>
  </si>
  <si>
    <t>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</si>
  <si>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</si>
  <si>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</si>
  <si>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</si>
  <si>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</si>
  <si>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PATIO ZONAL EL GACO: Niples pasa-muros acero inoxidable ranurados 6" de 60cm de longitud</t>
  </si>
  <si>
    <t>PATIO ZONAL EL GACO: CAL HIDRATADA AL 10%. (SUMINISTRO, EXTENDIDO, NIVELACION, HUMEDECIMIENTO Y COMPACTACION).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</si>
  <si>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</si>
  <si>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Proyecto: RECUPERACIÓN DEL ESPACIO PÚBLICO SOBRE LOS PREDIOS REMANENTES DEL IDU. GRUPOS 1 Y 2. VIGENCIA 2022 - M-13-A / BANCA RECTANGULAR / LARGA CON M-11-A ADOSADO. Suministro e Instalación.</t>
  </si>
  <si>
    <t>Proyecto: RECUPERACIÓN DEL ESPACIO PÚBLICO SOBRE LOS PREDIOS REMANENTES DEL IDU. GRUPOS 1 Y 2. VIGENCIA 2022 - M-13-A / BANCA RECTANGULAR / MEDIANA CON M-11-A ADOSADO. Suministro e Instalación.</t>
  </si>
  <si>
    <t>Proyecto: RECUPERACIÓN DEL ESPACIO PÚBLICO SOBRE LOS PREDIOS REMANENTES DEL IDU. GRUPOS 1 Y 2. VIGENCIA 2022 - M-30-A / ALCORQUE CUADRADO / EN U. Suministro e Instalación.</t>
  </si>
  <si>
    <t>Proyecto: RECUPERACIÓN DEL ESPACIO PÚBLICO SOBRE LOS PREDIOS REMANENTES DEL IDU. GRUPOS 1 Y 2. VIGENCIA 2022 - M-16-A / BOLARDO ESFERA / 40 CM. Suministro e Instalación</t>
  </si>
  <si>
    <t>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t>
  </si>
  <si>
    <t>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t>
  </si>
  <si>
    <t>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</si>
  <si>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</si>
  <si>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</si>
  <si>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"BICICLETA RECUMBENT". (GARANTÍA DE 1 AÑO). Suministro e Instalación</t>
  </si>
  <si>
    <t>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</si>
  <si>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"BANCO ABDOMINAL INCLINADA". (GARANTÍA DE 1 AÑO). Suministro e Instalación</t>
  </si>
  <si>
    <t>Proyecto: RECUPERACIÓN DEL ESPACIO PÚBLICO SOBRE LOS PREDIOS REMANENTES DEL IDU. GRUPOS 1 Y 2. VIGENCIA 2022 - SUMINISTRO, PUESTO EN OBRA E INSTALACIÓN DE GIMNASIO AL AIRE LIBRE TIPO PLUS "BANCO ABDOMINAL PLANA". (GARANTÍA DE 1 AÑO). Suministro e Instalación</t>
  </si>
  <si>
    <t>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</si>
  <si>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"TRIPLE PECHO ESPALDA PIERNA". (GARANTÍA DE 1 AÑO). Suministro e Instalación</t>
  </si>
  <si>
    <t>Proyecto: RECUPERACIÓN DEL ESPACIO PÚBLICO SOBRE LOS PREDIOS REMANENTES DEL IDU. GRUPOS 1 Y 2. VIGENCIA 2022 - SUMINISTRO, PUESTO EN OBRA E INSTALACIÓN DE GIMNASIO AL AIRE LIBRE TIPO PLUS "MULTIFUNCIONAL A4". (GARANTÍA DE 1 AÑO). Suministro e Instalación</t>
  </si>
  <si>
    <t>Proyecto: RECUPERACIÓN DEL ESPACIO PÚBLICO SOBRE LOS PREDIOS REMANENTES DEL IDU. GRUPOS 1 Y 2. VIGENCIA 2022 - SUMINISTRO, PUESTO EN OBRA E INSTALACIÓN DE GIMNASIO AL AIRE LIBRE TIPO PLUS "MODULO JINETE". (GARANTÍA DE 1 AÑO). Suministro e Instalación</t>
  </si>
  <si>
    <t>Proyecto: RECUPERACIÓN DEL ESPACIO PÚBLICO SOBRE LOS PREDIOS REMANENTES DEL IDU. GRUPOS 1 Y 2. VIGENCIA 2022 - SUMINISTRO, PUESTO EN OBRA E INSTALACIÓN DE GIMNASIO AL AIRE LIBRE TIPO PLUS "MODULO GRX". (GARANTÍA DE 1 AÑO). Suministro e Instalación</t>
  </si>
  <si>
    <t>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t>
  </si>
  <si>
    <t>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</si>
  <si>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CONSTRUCCION PUENTES SAN AGUSTIN Y LOS ANDES - PRUEBA DE CARGA ESTÁTICA PARA PUENTE VEHICULAR CON SUPERESTRUCTURA EN CONCRETO. (INCLUYE LOGISTICA, EQUIPOS Y PERSONAL PARA TOMA DE INFORMACION, PROCESAMIENTO DE LA MISMA Y ENTREGA DE INFORME FINAL)</t>
  </si>
  <si>
    <t>PATIO ZONAL EL GACO - LOSA DE PISO ALIGERADA CON CASETÓN PERDIDO EN CONCRETO COLOR GRIS F'C 28 Mpa, H: 0,30M CON TORTA SUPERIOR E INFERIOR E: 0,05M Y VIGUETAS DE 0,10M (Incluye: Casetón perdido y dilatación perimetral con sellador plástico)</t>
  </si>
  <si>
    <t>PATIO ZONAL EL GACO - LOSA DE PISO ALIGERADA CON CASETON PERDIDO EN CONCRETO COLOR GRIS F´C 28 MPa, H: 0,40M CON TORTA SUPERIOR E= 0,07M Y TORTA INFERIOR E:0,15 M Y VIGUETAS DE 0,15M (Incluye: Casetón perdido y dilatación perimetral con sellador plástico)</t>
  </si>
  <si>
    <t>PATIO ZONAL EL GACO - LOSA DE PISO ALIGERADA CON CASETÓN PERDIDO EN CONCRETO COLOR GRIS F´C 28 MPa, H: 0,60M CON TORTA SUPERIOR E= 0,05M Y TORTA INFERIOR E:0,10 M Y VIGUETAS DE 0,15M (Incluye: Casetón perdido y dilatación perimetral con sellador plástico)</t>
  </si>
  <si>
    <t>PATIO ZONAL EL GACO - PLACA ENTREPISO ALIGERADA CON CASETÓN PERDIDO EN CONCRETO COLOR GRIS F´C 28 MPA H: 0,35 TORTA SUPERIOR E INFERIOR CON E:0,05M Y VIGUETAS 0,10MT (Incluye: Casetón perdido y dilatación perimetral con sellador plástico)</t>
  </si>
  <si>
    <t>PATIO ZONAL EL GACO - LOSA DE PISO ALIGERADA CON CASETON PERDIDO, CON VIGUETAS DE 0,15 X 0,60 M EN CONCRETO COLOR GRIS F´C 28 MPA, ESPESOR DE LOSETA E:0,20M(Incluye: Casetón pedido y dilación perimetral con sellador plástico)</t>
  </si>
  <si>
    <t>PATIO ZONAL EL GACO - CERTIFICACION DE CONECTORIZACION DE FIBRA OPTICA (POR PAR)</t>
  </si>
  <si>
    <t>PATIO ZONAL EL GACO - UPS 1 KVA MONOFASICA VIN 120V, VOUT 120V (SUMINISTRO E INSTALACION)</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</si>
  <si>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t>
  </si>
  <si>
    <t>PATIO ZONAL EL GACO - FIBRA MULTIMODO 12 HILOS (INCLUYE SUMINISTRO E INSTALACION)</t>
  </si>
  <si>
    <t>PATIO ZONAL EL GACO - TOPELLANTA T-60 EN CONCRETO (INCLUYE SUMINISTRO E INSTALACIÓN, INCLUYE ANCLAJE PARA INSTALACION)</t>
  </si>
  <si>
    <t>PATIO ZONAL EL GACO - TAPA CIEGA PARA CONECTORES DE FIBRA (INCLUYE SUMINISTRO E INSTALACION)</t>
  </si>
  <si>
    <t>PATIO ZONAL EL GACO - CABLE DE ACERO TENSADO ENTRE ANCLAJES. (Incluye suministro e instalación).</t>
  </si>
  <si>
    <t>PATIO ZONAL EL GACO - PISO GRES PORCELANATO COLOR MARFIL MATE 60X60 CM O SIMILAR. (INCLUYE SUMINISTRO E INSTALACIÓN).</t>
  </si>
  <si>
    <t>PATIO ZONAL EL GACO - LÁMINA DE DRYWALL SUPÉRBORARD 6 MM X 2440 MM X 1220 MM (SUMINISTRO E INSTALACIÓN).</t>
  </si>
  <si>
    <t>VIGA CAJON PREESFORZADA EN CONCRETO PREMEZCLADO DE 5000 PSI (34 Mpa) GRAVA COMUN, CON APOYO EN VIGA METÁLICA HEA 450 (Incluye suministro, cimbra de soporte, forza andamios, forza acero losa, formaleteo metálico, curado y colocación. No incluye refuerzo)</t>
  </si>
  <si>
    <t>APOYO ELASTOMÉRICO EN NEOPRENO SIN REFUERZO DUREZA 60 PARA APOYO SUPERESTRUCTURA. (SUMINISTRO E INSTALACIÓN).</t>
  </si>
  <si>
    <t>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t>
  </si>
  <si>
    <t>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t>
  </si>
  <si>
    <t>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</si>
  <si>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</si>
  <si>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</si>
  <si>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</si>
  <si>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</si>
  <si>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</si>
  <si>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</si>
  <si>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</si>
  <si>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</si>
  <si>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</si>
  <si>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</si>
  <si>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</si>
  <si>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</si>
  <si>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</si>
  <si>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</si>
  <si>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PROYECTO ESPECIFICO PATIO ZONAL ALAMEDA EL JARDIN - AFINADO SIMPLE E= 4CMS (MORTERO SECO) (INCLUYE SUMINISTRO E INSTALACIÓN)</t>
  </si>
  <si>
    <t>PROYECTO ESPECIFICO PATIO ZONAL ALAMEDA EL JARDIN - AFINADO IMPERMEABLE E= 4CMS (INCLUYE SUMINISTRO E INSTALACIÓN)</t>
  </si>
  <si>
    <t>PROYECTO ESPECIFICO PATIO ZONAL ALAMEDA EL JARDIN - BALDOSA HEXAGONAL PREPULIDA LISTONES GRIS. COLOR VERDE, PARA EXTERIORES 30 X 30 CM. ESPESOR 25 MM. SUMINISTRO E INSTALACIÓN</t>
  </si>
  <si>
    <t>PROYECTO ESPECIFICO PATIO ZONAL ALAMEDA EL JARDIN - PISO LAMINADO SPC (STONE PLASTIC COMPOSITE), TRAFICO COMERCIAL, ACABADO TEXTURA MATE, TONO CASTAÑO, CON DILATACION EN ALUMINIO. SUMINISTRO E INSTALACIÓN</t>
  </si>
  <si>
    <t>PROYECTO ESPECIFICO PATIO ZONAL ALAMEDA EL JARDIN - PISO EN PORCELANATO GRIS FORMATO 30 X 60. SUMINISTRO E INSTALACIÓN</t>
  </si>
  <si>
    <t>PROYECTO ESPECIFICO PATIO ZONAL ALAMEDA EL JARDIN - BALDOSA EN MICROGRANO COLOR NEGRO AZABACHE FORMATO 30X30. SUMINISTRO E INSTALACIÓN</t>
  </si>
  <si>
    <t>PROYECTO ESPECIFICO PATIO ZONAL ALAMEDA EL JARDIN - PORCELANATO PARA PARED COLOR BLANCO FORMATO 20.5 X 20.5. SUMINISTRO E INSTALACIÓN</t>
  </si>
  <si>
    <t>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t>
  </si>
  <si>
    <t>PROYECTO ESPECIFICO PATIO ZONAL ALAMEDA EL JARDIN - ESPEJO EN CRISTAL FLOTADO DE 4MM SIN BISELAR, CON BORDE PULIDO AHERIDO A MURO CON SILICONA ANTIHONGOS TRANSPARENTE (INCLUYE SUMINISTRO E INSTALACIÓN). SUMINISTRO E INSTALACIÓN</t>
  </si>
  <si>
    <t>PROYECTO ESPECIFICO PATIO ZONAL ALAMEDA EL JARDIN - PANEL SEPARADOR DE ORINALES DE 1,00 M X 0,50 M O APROXIMADO, ANCLADO A MURO EN LAMINA DE ACERO INOXIDABLE. SUMINISTRO E INSTALACIÓN</t>
  </si>
  <si>
    <t>PROYECTO ESPECIFICO PATIO ZONAL ALAMEDA EL JARDIN - TAPA PARA REGISTRO DE 20 X 20 CM. SUMINISTRO E INSTALACIÓN</t>
  </si>
  <si>
    <t>PROYECTO ESPECIFICO PATIO ZONAL ALAMEDA EL JARDIN - TUBERÍA PVC - S8, D=10" NORMA NTC 3722-3. SUMINISTRO E INSTALACIÓN</t>
  </si>
  <si>
    <t>PROYECTO ESPECIFICO PATIO ZONAL ALAMEDA EL JARDIN - TUBERÍA PVC-P DE 1/2" RDE 9. SUMINISTRO E INSTALACIÓN</t>
  </si>
  <si>
    <t>PROYECTO ESPECIFICO PATIO ZONAL ALAMEDA EL JARDIN - TUBERÍA PVC-P DE 3/4" RDE 11. SUMINISTRO E INSTALACIÓN</t>
  </si>
  <si>
    <t>PROYECTO ESPECIFICO PATIO ZONAL ALAMEDA EL JARDIN - REGISTRO EN BRONCE DE PASO DIRECTO ROSCADO DE 3/4". SUMINISTRO E INSTALACIÓN</t>
  </si>
  <si>
    <t>PROYECTO ESPECIFICO PATIO ZONAL ALAMEDA EL JARDIN - REGISTRO EN BRONCE DE PASO DIRECTO ROSCADO DE 1". SUMINISTRO E INSTALACIÓN</t>
  </si>
  <si>
    <t>PROYECTO ESPECIFICO PATIO ZONAL ALAMEDA EL JARDIN - REGISTRO EN BRONCE DE PASO DIRECTO ROSCADO DE 1 1/4". SUMINISTRO E INSTALACIÓN</t>
  </si>
  <si>
    <t>PROYECTO ESPECIFICO PATIO ZONAL ALAMEDA EL JARDIN - REGISTRO EN BRONCE DE PASO DIRECTO ROSCADO DE 1 1/2". SUMINISTRO E INSTALACIÓN</t>
  </si>
  <si>
    <t>PROYECTO ESPECIFICO PATIO ZONAL ALAMEDA EL JARDIN - REGISTRO EN BRONCE DE PASO DIRECTO ROSCADO DE 2". SUMINISTRO E INSTALACIÓN</t>
  </si>
  <si>
    <t>PROYECTO ESPECIFICO PATIO ZONAL ALAMEDA EL JARDIN - TUBERÍA DE ACERO AL CARBON SCH10 D=4". SUMINISTRO E INSTALACIÓN</t>
  </si>
  <si>
    <t>PROYECTO ESPECIFICO PATIO ZONAL ALAMEDA EL JARDIN - TUBERÍA DE ACERO AL CARBON SCH10 D=6". SUMINISTRO E INSTALACIÓN</t>
  </si>
  <si>
    <t>PROYECTO ESPECIFICO PATIO ZONAL ALAMEDA EL JARDIN - TUBERÍA DE ACERO AL CARBON SCH10 D=3". SUMINISTRO E INSTALACIÓN</t>
  </si>
  <si>
    <t>PROYECTO ESPECIFICO PATIO ZONAL ALAMEDA EL JARDIN - TUBERÍA DE ACERO AL CARBON SCH10 D=2". SUMINISTRO E INSTALACIÓN</t>
  </si>
  <si>
    <t>PROYECTO ESPECIFICO PATIO ZONAL ALAMEDA EL JARDIN - TUBERÍA DE ACERO AL CARBON SCH40 D=1". SUMINISTRO E INSTALACIÓN</t>
  </si>
  <si>
    <t>PROYECTO ESPECIFICO PATIO ZONAL ALAMEDA EL JARDIN - SALIDA LUMINARIA PARA INTERIORES EN TUBERÍA CONDUIT EMT Y/O PVC DE 3/4" (SUMINISTRO E INSTALACION - NO INCLUYE LUMINARIA)</t>
  </si>
  <si>
    <t>PROYECTO ESPECIFICO PATIO ZONAL ALAMEDA EL JARDIN - ACOMETIDA EN CABLE DE CU THHN No 3x6 F +1x8N+ 1x10T AWG. INCLUYE ACCESORIOS DE FIJACIÓN Y CONEXIÓN</t>
  </si>
  <si>
    <t>PROYECTO ESPECIFICO PATIO ZONAL ALAMEDA EL JARDIN - ACOMETIDA EN CABLE DE CU THHN No 3x4 F +1x6N+ 1x8T AWG. INCLUYE ACCESORIOS DE FIJACIÓN Y CONEXIÓN</t>
  </si>
  <si>
    <t>PROYECTO ESPECIFICO PATIO ZONAL ALAMEDA EL JARDIN - ACOMETIDA EN CABLE DE CU THHN No 3x1/0 F +1x2N+ 1x6T AWG. INCLUYE ACCESORIOS DE FIJACIÓN Y CONEXIÓN</t>
  </si>
  <si>
    <t>PROYECTO ESPECIFICO PATIO ZONAL ALAMEDA EL JARDIN - ACOMETIDA EN CABLE DE CU THHN No 3x4/0 F +1x2/0N+ 1x2T AWG. INCLUYE ACCESORIOS DE FIJACIÓN Y CONEXIÓN</t>
  </si>
  <si>
    <t>PROYECTO ESPECIFICO PATIO ZONAL ALAMEDA EL JARDIN - TN6-1 MODULO MANTENIMIENTO. TABLERO IP54 USO EXTERIOR, INCLUYE BREAKER TOTALIZADOR, INTERRUPTORES SEGÚN PLANO UNIFILAR, CABLEADO DE POTENCIA, CERTIFICADO RETIE. SUMINISTRO E INSTALACIÓN</t>
  </si>
  <si>
    <t>PROYECTO ESPECIFICO PATIO ZONAL ALAMEDA EL JARDIN - TN3-1 MODULO PINTURA. TABLERO IP54 USO EXTERIOR, INCLUYE BREAKER TOTALIZADOR, INTERRUPTORES SEGÚN PLANO UNIFILAR, CABLEADO DE POTENCIA, CERTIFICADO RETIE. SUMINISTRO E INSTALACIÓN.</t>
  </si>
  <si>
    <t>PROYECTO ESPECIFICO PATIO ZONAL ALAMEDA EL JARDIN - TN3-1 MODULO LAVADO. TABLERO IP54 USO EXTERIOR, INCLUYE BREAKER TOTALIZADOR, INTERRUPTORES SEGÚN PLANO UNIFILAR, CABLEADO DE POTENCIA, CERTIFICADO RETIE. SUMINISTRO E INSTALACIÓN</t>
  </si>
  <si>
    <t xml:space="preserve">PROYECTO ESPECIFICO PATIO ZONAL ALAMEDA EL JARDIN - SIFON PVC 135° D=3". SUMINISTRO E INSTALACIÓN </t>
  </si>
  <si>
    <t>PROYECTO ESPECIFICO PATIO ZONAL ALAMEDA EL JARDIN: TRAMPA DE GRASAS DE 95 LT. (Incluye Suministro e Instalación)</t>
  </si>
  <si>
    <t>PROYECTO ESPECIFICO PATIO ZONAL ALAMEDA EL JARDIN: ENDURECEDOR DE  PISO A  BASE DE  CUARZO  (Incluye Suministro e Instalación)</t>
  </si>
  <si>
    <t>PROYECTO ESPECIFICO PATIO ZONAL ALAMEDA EL JARDIN: 	DIVISIONES CANTILIVER ANCLADAS A MURO Y PUERTAS SANITARIOS EN ACERO INOXIDABLE, LÍNEA INSTITUCIONAL. (PUERTAS INCLUYEN CERRADO Y GANCHO ROPA). Suministro e instalación</t>
  </si>
  <si>
    <t xml:space="preserve">PROYECTO ESPECIFICO PATIO ZONAL ALAMEDA EL JARDIN: 	MACROMEDIDOR PARA AGUA POTABLE DE 2". TIPO HELICE WOLTMANN, DIÁMETRO DE 2". Suministro e instalación </t>
  </si>
  <si>
    <t xml:space="preserve">PROYECTO ESPECIFICO PATIO ZONAL ALAMEDA EL JARDIN: 	TANQUE 1000 HI-PRESS 1000 LITROS VERTICAL . Suministro e instalación  </t>
  </si>
  <si>
    <t xml:space="preserve">PROYECTO ESPECIFICO PATIO ZONAL ALAMEDA EL JARDIN: 	JUEGO DE PRE MOLDEADOS TIPO EXTERIOR PARA CABLE XLPE 15KVA PARA CALIBRES ENTRE 2-4-0. Suministro e instalación  </t>
  </si>
  <si>
    <t xml:space="preserve">PROYECTO ESPECIFICO PATIO ZONAL ALAMEDA EL JARDIN: 	PLANTA ELÉCTRICA DE 300 KVA. VOLTAJE 220V. Suministro e instalación  </t>
  </si>
  <si>
    <t>PROYECTO ESPECIFICO PATIO ZONAL ALAMEDA EL JARDIN: BORDILLO ANTEPECHO POLIMERO TIPO B PARA VENTANAS, EN CONCRETO 0.40 x 0.25 MTS. (ALIGERADO). (SUMINSTRO E INSTALACION)</t>
  </si>
  <si>
    <t>PROYECTO ESPECIFICO PATIO ZONAL ALAMEDA EL JARDIN: LAMPARA FLUORESCENTE COMPACTO - EXTERIORES (Suministro e instalación)</t>
  </si>
  <si>
    <t>PROYECTO ESPECIFICO PATIO ZONAL ALAMEDA EL JARDIN: SENSOR DE MOVIMIENTO 360° PARA LUMINARIA - FOTOCONTROL (Incluye Suministro e Instalación).</t>
  </si>
  <si>
    <t>PROYECTO ESPECIFICO PATIO ZONAL ALAMEDA EL JARDIN: LAMPARA HALOGENA DE INCRUSTAR EN PISO (Suministro e instalación)</t>
  </si>
  <si>
    <t>PROYECTO ESPECIFICO PATIO ZONAL ALAMEDA EL JARDIN: CONCRETO TREMIE 4000 PSI (28 Mpa) PARA PANTALLAS (INCLUYE SUMINISTRO E INSTALACIÓN. NO INCLUYE REFUERZO)</t>
  </si>
  <si>
    <t>PROYECTO ESPECIFICO PATIO ZONAL ALAMEDA EL JARDIN: CONCRETO PULIDO SIN ACABADO (INCLUYE SUMINISTRO E INSTALACIÓN)</t>
  </si>
  <si>
    <t>PROYECTO ESPECIFICO PATIO ZONAL ALAMEDA EL JARDIN: ESCALERA MACIZA A LA VISTA EN CONCRETO COLOR GRIS F ́C 5000 PSI, (CONSTRUCCION: INCLUYE AUTOBOMBA, CONCRETO DE 5000 PSI, CAMILLA DE MADERA NUEVA, DESMOLDANTE EN POLVO, MANO DE OBRA)</t>
  </si>
  <si>
    <t>PROYECTO ESPECIFICO PATIO ZONAL ALAMEDA EL JARDIN: CONCRETO IMPERMEABILIZADO SUPERESTRUCTURA DE 5000 PSI PREMEZCLADO, GRAVA COMÚN (INCLUYE SUMINISTRO, BOMBEO, FORMALETEO, COLOCACIÓN, CURADO Y JUNTAS. NO INCL. REFUERZO).</t>
  </si>
  <si>
    <t>PROYECTO ESPECIFICO PATIO ZONAL ALAMEDA EL JARDIN: SALIDA BIFÁSICA PARA SECADOR DE MANOS EN TUBERÍA CONDUIT EMT Y/O PVC DE 3/4" (SUMINISTRO E INSTALACIÓN)</t>
  </si>
  <si>
    <t>PROYECTO ESPECIFICO PATIO ZONAL ALAMEDA EL JARDIN: BREAKER INDUSTRIAL TOTALIZADOR 3X30A (SUMINSTRO E INSTALACION)</t>
  </si>
  <si>
    <t>PROYECTO ESPECIFICO PATIO ZONAL ALAMEDA EL JARDIN: BREAKER INDUSTRIAL TOTALIZADOR 3X40A (SUMINSTRO E INSTALACION)</t>
  </si>
  <si>
    <t>PROYECTO ESPECIFICO PATIO ZONAL ALAMEDA EL JARDIN: BREAKER INDUSTRIAL TOTALIZADOR 3X20A (SUMINSTRO E INSTALACION)</t>
  </si>
  <si>
    <t>PROYECTO ESPECIFICO PATIO ZONAL ALAMEDA EL JARDIN: BREAKER INDUSTRIAL TOTALIZADOR 3X50A, 3X60A y 3X80A (SUMINSTRO E INSTALACION)</t>
  </si>
  <si>
    <t>PROYECTO ESPECIFICO PATIO ZONAL ALAMEDA EL JARDIN: TABLERO BOMBAS DE ACUERDO A DIAGRAMA UNIFILAR (SUMINISTRO E INSTALACION)</t>
  </si>
  <si>
    <t>PROYECTO ESPECIFICO PATIO ZONAL ALAMEDA EL JARDIN: SALIDA PARA INTERRUPTOR CONMUTABLE (SUMINISTRO E INSTALACION)</t>
  </si>
  <si>
    <t>PROYECTO ESPECIFICO PATIO ZONAL ALAMEDA EL JARDIN: BREAKER TIPO ENCHUFABLE 1X20A (SUMINSTRO E INSTALACION)</t>
  </si>
  <si>
    <t>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</si>
  <si>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</si>
  <si>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</si>
  <si>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</si>
  <si>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</si>
  <si>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ANCLAJE FLEXIBLE DE CABLE ESPIRAL Ø=10.5MM . INCLUYE PERFORACIÓN Y DADO EN CONCRETO PARA PROTECCIÓN</t>
  </si>
  <si>
    <t>ESTUDIOS Y DISEÑOS PARA SITIOS INESTABLES EN BOGOTÁ D.C - PLATINA DE ACERO LAMINADO A36 PARA APLICACIONES ESTRUCTUDARES. DIMENSIONES 0.3M*0.3M E=25MM</t>
  </si>
  <si>
    <t>ESTUDIOS Y DISEÑOS PARA SITIOS INESTABLES EN BOGOTÁ D.C - CABLE ACERADO Ø=10,0MM, INCLUYE PLATINA, GRAPAS Y ANCLAJE EXPANSIVO DE SUJECIÓN</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</si>
  <si>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</si>
  <si>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</si>
  <si>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</si>
  <si>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</si>
  <si>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</si>
  <si>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</si>
  <si>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</si>
  <si>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EJECUCIÓN DE OBRAS Y ACTIVIDADES COMPLEMENTARIAS PARA EL REFORZAMIENTO ESTRUCTURAL DE PUENTES VEHICULARES EN BOGOTÁ D.C. GRUPO 3, POLIETILENO (MATERIAL ORIGINAL CAL 6). (INCLUYE SUMINISTRO E INSTALACIÓN).</t>
  </si>
  <si>
    <t>RETIRO DE TUBERIA DE CONCRETO Diámetro = 1,40m  (Incluye cargue, retiro de material, transporte y disposición final de escombros en sitio autorizado).</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</si>
  <si>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</si>
  <si>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</si>
  <si>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</si>
  <si>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</si>
  <si>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</si>
  <si>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</si>
  <si>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</si>
  <si>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</si>
  <si>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SUMINISTRO E INSTALACIÓN DE BARANDA VEHICULAR. ACERO ESTRUCTURAL A500-GR-C Y A572 GR50</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</si>
  <si>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</si>
  <si>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</si>
  <si>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</si>
  <si>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</si>
  <si>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</si>
  <si>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MANTO PARA CONTROL DE EROSIÓN TERRATRAC TRM15 O EQUIVALENTE (INCLUYE SUMINISTRO E INSTALACIÓN)</t>
  </si>
  <si>
    <t>ESTUDIOS Y DISEÑOS PARA SITIOS INESTABLES EN BOGOTÁ D.C - RELLENO CON TRITURADO ENTRE 1" Y 1 1/2" INCLUYE SUMINISTRO, TRANSPORTE, EXTENDIDO MANUAL Y COLOCACIÓN</t>
  </si>
  <si>
    <t>ESTUDIOS Y DISEÑOS PARA SITIOS INESTABLES EN BOGOTÁ D.C - GEODREN PLANAR, A= 0,50M PARA MUROS MECANICAMENTE ESTABILIZADA. INCLUYE SUMINISTRO E INSTALACIÓN</t>
  </si>
  <si>
    <t>ESTUDIOS Y DISEÑOS PARA SITIOS INESTABLES EN BOGOTÁ D.C - GEODREN PLANAR ANCHO 0,5M DISPUESTO HORIZONTALMENTE EN TRASADOS MURO DE MAPOSTERIA MECANICAMENTE ESTABLIZADO. INCLUYE SUMINISTRO E INSTALACIÓN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</si>
  <si>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</si>
  <si>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</si>
  <si>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</si>
  <si>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t>
  </si>
  <si>
    <t>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t>
  </si>
  <si>
    <t>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t>
  </si>
  <si>
    <t>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t>
  </si>
  <si>
    <t>LAMINA ALFAJOR (INCLUYE SUMINISTRO E INSTALACIÓN).</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</si>
  <si>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</si>
  <si>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</si>
  <si>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Puente Peatonal 24119394- AV Ciudad de Villavicencio por KR 96 (Canal Tintal II - Box Coulvert)</t>
  </si>
  <si>
    <t>ärea escaleras</t>
  </si>
  <si>
    <t>Mantenimiento estructura metálica y Barandas</t>
  </si>
  <si>
    <t>Área Escaleras</t>
  </si>
  <si>
    <t>Senderos peatonales</t>
  </si>
  <si>
    <t>Puente Peatonal 24119460 - Avenida de los Muiscas por KR 95 A (Canal de la 38 Sur)</t>
  </si>
  <si>
    <t>Mantenimiento Barandas</t>
  </si>
  <si>
    <t>No.</t>
  </si>
  <si>
    <t>CIV</t>
  </si>
  <si>
    <t>LOCALIZACIÓN</t>
  </si>
  <si>
    <t>TIPO PUENTE</t>
  </si>
  <si>
    <t>VALOR OBRA</t>
  </si>
  <si>
    <t>CL 45 S por KR 73 (Rio Tunjuelito)</t>
  </si>
  <si>
    <t>PEATONAL</t>
  </si>
  <si>
    <t>Avenida ciudad de Villavicencio por KR 96 (Canal Tintal II - Box Coulvert)</t>
  </si>
  <si>
    <t>Avenida de los Muiscas por KR 95A (Canal de la Cra 38 Sur)</t>
  </si>
  <si>
    <t>COSTO POR PUENTE SIN AJUSTES</t>
  </si>
  <si>
    <t>AJUSTES</t>
  </si>
  <si>
    <t>AJUSTE POR REDONDEO (-)</t>
  </si>
  <si>
    <t>VALOR TOTAL DEL PROYECTO DE OBRA</t>
  </si>
  <si>
    <t>vigencia 2022</t>
  </si>
  <si>
    <t>vigencia 2021</t>
  </si>
  <si>
    <t>Puente Peatonal 24119475  - CL 45 S por KR 73 (Río Tunjuelito) / Puente Peatonal 24119394- AV Ciudad de Villavicencio por KR 96 (Canal Tintal II - Box Coulvert) / Puente Peatonal 24119460 - Avenida de los Muiscas por KR 95 A (Canal de la 38 Sur)</t>
  </si>
  <si>
    <t>Costos Gestión Ambiental Ysst</t>
  </si>
  <si>
    <t>Costos Gestión Social invluye AIU</t>
  </si>
  <si>
    <t>Costos Plan de Manejo de Tráfico  INCLUYE AIU</t>
  </si>
  <si>
    <t xml:space="preserve">Costo estimado para Ajustes </t>
  </si>
  <si>
    <t>obra</t>
  </si>
  <si>
    <t>inter</t>
  </si>
  <si>
    <t>total</t>
  </si>
  <si>
    <t>MATRIZ PARA CÁLCULO DE AIU</t>
  </si>
  <si>
    <t>Proyectos</t>
  </si>
  <si>
    <t>2.0</t>
  </si>
  <si>
    <t>COSTO DIRECTO ESTIMADO DE OBRA (CD)</t>
  </si>
  <si>
    <t>TERMINO ESTIMADO DE EJECUCIÓN DEL PROYECTO</t>
  </si>
  <si>
    <t>COD IDU</t>
  </si>
  <si>
    <t>A. ADMINISTRACIÓN</t>
  </si>
  <si>
    <t>1. COSTOS MENSUALES DE PERSONAL</t>
  </si>
  <si>
    <t>CARGO</t>
  </si>
  <si>
    <t>CATEGORÍA</t>
  </si>
  <si>
    <t>DEDICACIÓN
MES</t>
  </si>
  <si>
    <t>TOPE SALARIO (MES)</t>
  </si>
  <si>
    <t>FACTOR PRESTACIONAL</t>
  </si>
  <si>
    <t>N. MESES</t>
  </si>
  <si>
    <t>SALARIO + PRESTACIONES</t>
  </si>
  <si>
    <t>A</t>
  </si>
  <si>
    <t>B</t>
  </si>
  <si>
    <t>C</t>
  </si>
  <si>
    <t>D</t>
  </si>
  <si>
    <t>E</t>
  </si>
  <si>
    <t>F=A*B*C*D*E</t>
  </si>
  <si>
    <t>PERSONAL PROFESIONAL (Ingenieros y Otros)</t>
  </si>
  <si>
    <t>DIRECTOR DE OBRA</t>
  </si>
  <si>
    <t>RESIDENTE DE OBRA</t>
  </si>
  <si>
    <t>ESPECIALISTA EN GEOTECNIA</t>
  </si>
  <si>
    <t>ESPECIALISTA EN ESTRUCTURAS METÁLICAS</t>
  </si>
  <si>
    <t>PERSONAL TÉCNICO Y PERSONAL AUXILIAR</t>
  </si>
  <si>
    <t>N/A</t>
  </si>
  <si>
    <t>PERSONAL ADMINISTRATIVO</t>
  </si>
  <si>
    <t>SUBTOTAL COSTOS MENSUALES DE PERSONAL</t>
  </si>
  <si>
    <t>GASTOS OPERACIONALES MENSUALES</t>
  </si>
  <si>
    <t>CANT.</t>
  </si>
  <si>
    <t>AREA (M2)</t>
  </si>
  <si>
    <t>DEDICACIÓN</t>
  </si>
  <si>
    <t>DEDICACIÓN X ÁREA (M2)</t>
  </si>
  <si>
    <t>COSTO ($/M2.MES)</t>
  </si>
  <si>
    <t>VALOR ($)</t>
  </si>
  <si>
    <t>SUBTOTAL GASTOS OPERACIONALES MENSUALES</t>
  </si>
  <si>
    <t>TOTAL COSTOS PERSONAL + GASTOS OPERACIONALES POR EL TÉRMINO DE EJECUCIÓN</t>
  </si>
  <si>
    <t>TOTAL COSTOS PERSONAL + GASTOS OPERACIONALES POR EL TÉRMINO DE EJECUCIÓN EN PORCENTAJE DEL COSTO DIRECTO</t>
  </si>
  <si>
    <t>4. IMPUESTOS Y GARANTÍAS</t>
  </si>
  <si>
    <t>IMPUESTOS</t>
  </si>
  <si>
    <t>IMPUESTO</t>
  </si>
  <si>
    <t>Contribución Especial (Impuesto de Guerra Ley 1738 Dic 18-2014 Prórroga 4 años)</t>
  </si>
  <si>
    <t>ICA (Ley 14 6 Jul 1983, Res 219 25 Feb 2004)</t>
  </si>
  <si>
    <t>GMF (Ley 1739 23 Dic 2014 modifica el Estatuto Tributario)</t>
  </si>
  <si>
    <t xml:space="preserve">Retefuente </t>
  </si>
  <si>
    <t>Estampilla Unipedagógica (Dec 584 de 19 Dic 2014)</t>
  </si>
  <si>
    <t>SUBTOTAL IMPUESTOS</t>
  </si>
  <si>
    <t>GARANTIAS</t>
  </si>
  <si>
    <t>VR. BASE</t>
  </si>
  <si>
    <t>% ASEGURADO</t>
  </si>
  <si>
    <t>VIGENCIA AMPARO (MESES)</t>
  </si>
  <si>
    <t>TASA ASEGURADORA</t>
  </si>
  <si>
    <t>Cumplimiento</t>
  </si>
  <si>
    <t>GARANTÍA ÚNICA</t>
  </si>
  <si>
    <t>Salarios y Prestaciones Sociales</t>
  </si>
  <si>
    <t>Estabilidad de la Obra</t>
  </si>
  <si>
    <t>Predios, labores y Operaciones- Vigencia (Decreto 1082 de 2015 Sección III)</t>
  </si>
  <si>
    <t>RESPONSABILIDAD CIVIL EXTRACONTRACTUAL</t>
  </si>
  <si>
    <t>200 SMMLV</t>
  </si>
  <si>
    <t>SUBTOTAL GARANTÍAS</t>
  </si>
  <si>
    <t>TOTAL IMPUESTOS Y GARANTÍAS</t>
  </si>
  <si>
    <t>TOTAL IMPUESTOS Y GARANTÍAS EN PORCENTAJE DEL COSTO DIRECTO</t>
  </si>
  <si>
    <t>A. ADMINISTRACIÓN (1 + 2 + 3 + 4)</t>
  </si>
  <si>
    <t xml:space="preserve">I. IMPREVISTOS </t>
  </si>
  <si>
    <t>U. UTILIDAD</t>
  </si>
  <si>
    <t>A.I.U. (ADMINISTRACIÓN, IMPREVISTOS Y UTILIDAD)</t>
  </si>
  <si>
    <t>NOTA:</t>
  </si>
  <si>
    <t>LA EDICIÓN DE LAS FÓRMULAS COMPROMETE LA RESPONSABILIDAD DEL USUARIO DE LA MATRIZ.</t>
  </si>
  <si>
    <t>PLAN DE GESTIÓN AMBIENTAL, SEGURIDAD Y SALUD EN EL TRABAJO</t>
  </si>
  <si>
    <t>COMPONENTE A - PERSONAL</t>
  </si>
  <si>
    <t>EJECUCIÓN DE OBRA</t>
  </si>
  <si>
    <t>ÍTEMS</t>
  </si>
  <si>
    <t>UN.</t>
  </si>
  <si>
    <t>CAT</t>
  </si>
  <si>
    <t>CANT</t>
  </si>
  <si>
    <t>EDIC H/MES</t>
  </si>
  <si>
    <t>TOTAL DEDIC H/PROY</t>
  </si>
  <si>
    <t>TARIFA</t>
  </si>
  <si>
    <t>F.P</t>
  </si>
  <si>
    <t>TOTAL ACTIVIDAD</t>
  </si>
  <si>
    <t>RESIDENTE AMBIENTAL</t>
  </si>
  <si>
    <t>RESIDENTE SST</t>
  </si>
  <si>
    <t>BRIGADA DE ORDEN, ASEO Y LIMPIEZA</t>
  </si>
  <si>
    <t>N.A.</t>
  </si>
  <si>
    <t>SUBTOTAL COMPONENTE A</t>
  </si>
  <si>
    <t>COMPONTE B. MANEJO DE LA VEGETACION Y DEL PAISAJE</t>
  </si>
  <si>
    <t>ESPECIFICACIÓN</t>
  </si>
  <si>
    <t>VALOR UNITARIO</t>
  </si>
  <si>
    <t>B 1</t>
  </si>
  <si>
    <t>MANEJO DE LA VEGETACION EXISTENTE Y DE ACTIVIDADES DE DISEÑO PAISAJISTICO</t>
  </si>
  <si>
    <t>PROTECCION DE ARBOLES</t>
  </si>
  <si>
    <t>SOPORTE MALLA</t>
  </si>
  <si>
    <t>SUBTOTAL COMPONENTE B</t>
  </si>
  <si>
    <t xml:space="preserve">COMPONTE C. ACTIVIDADES CONSTRUCTIVAS </t>
  </si>
  <si>
    <t>C 1</t>
  </si>
  <si>
    <t xml:space="preserve"> MANEJO DE CAMPAMENTOS Y CENTROS DE ACOPIO</t>
  </si>
  <si>
    <t>CANECAS PARA CAMPAMENTOS Y FRENTES DE OBRA</t>
  </si>
  <si>
    <t>SUBTOTAL DEL PROGRAMA C 1</t>
  </si>
  <si>
    <t>C 2</t>
  </si>
  <si>
    <t>MANEJO DE MATERIALES DE CONSTRUCCIÓN</t>
  </si>
  <si>
    <t>PUNTO DE ACOPIO DE MATERIALES</t>
  </si>
  <si>
    <t>SUBTOTAL DEL PROGRAMA C 2</t>
  </si>
  <si>
    <t>C 3</t>
  </si>
  <si>
    <t>MANEJO INTEGRAL DE RESIDUOS SÓLIDOS</t>
  </si>
  <si>
    <t>ACOPIO TEMPORAL DE RCD EN FRENTES DE OBRA</t>
  </si>
  <si>
    <t>KIT BRIGADA DE ASEO Y LIMPIEZA</t>
  </si>
  <si>
    <t>SUBTOTAL DEL PROGRAMA C 3</t>
  </si>
  <si>
    <t>C 4</t>
  </si>
  <si>
    <t>CONTROL DE EMISIONES ATMOSFERICAS</t>
  </si>
  <si>
    <t>DEMARCACIÓN DEL ÁREA DE TRABAJO</t>
  </si>
  <si>
    <t>SUBTOTAL DEL PROGRAMA C 4</t>
  </si>
  <si>
    <t xml:space="preserve">C 5 </t>
  </si>
  <si>
    <t>MANEJO INTEGRAL DE CUERPOS DE AGUA</t>
  </si>
  <si>
    <t>PROTECCIÓN DE SUMIDEROS</t>
  </si>
  <si>
    <t>SUBTOTAL DEL PROGRAMA C 5</t>
  </si>
  <si>
    <t>SUBTOTAL COMPONENTE C</t>
  </si>
  <si>
    <t>COMPONENTE D. GESTIÓN EN SEGURIDAD Y SALUD EN EL TRABAJO</t>
  </si>
  <si>
    <t>D 1</t>
  </si>
  <si>
    <t>SEGURIDAD Y SALUD EN EL TRABAJO</t>
  </si>
  <si>
    <t>EXÁMENES OCUPACIONALES</t>
  </si>
  <si>
    <t>SUBTOTAL COMPONENTE D</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</si>
  <si>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</si>
  <si>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E. PLAN DE SEÑALIZACIÓN</t>
  </si>
  <si>
    <t>E 1</t>
  </si>
  <si>
    <t>MANEJO SEÑALIZACIÓN FRENTE DE OBRA</t>
  </si>
  <si>
    <t>SEÑALIZACIÓN INTERNA DE EXCAVACIONES, POZOS, VACÍOS</t>
  </si>
  <si>
    <t>SEÑALES DE CAMPAMENTO Y FRENTES DE OBRA</t>
  </si>
  <si>
    <t>SUBTOTAL COMPONENTE E</t>
  </si>
  <si>
    <t>SUBTOTAL COMPONENTES A+B+C+D+E</t>
  </si>
  <si>
    <t>A.I.U.</t>
  </si>
  <si>
    <t>VALOR GLOBAL AMBIENTAL CON AIU : TOTAL COMPONENTES A+B+C+D+E</t>
  </si>
  <si>
    <t>NOTA: EN LOS ITEMS MARCADOS  CON ** EL VALOR TOTAL SE OBTIENE DE MULTIPLICAR LA CANTIDAD POR EL NUMERO DE MESES DE EJECUCION DE OBRA Y POR EL VALOR UNITARIO.</t>
  </si>
  <si>
    <t>ALCALDÍA MAYOR DE BOGOTÁ</t>
  </si>
  <si>
    <t>MATRIZ PARA CÁLCULO DE AIU PLAN DE GESTIÓN AMBIENTAL, SEGURIDAD Y SALUD EN EL TRABAJO</t>
  </si>
  <si>
    <t>TERMINO ESTIMADO DE EJECUCIÓN DE OBRA</t>
  </si>
  <si>
    <t>3. IMPUESTOS Y GARANTÍAS</t>
  </si>
  <si>
    <t>A. ADMINISTRACIÓN (1 + 2 + 3)</t>
  </si>
  <si>
    <t>CONTROL DE INVERSIÓN GESTIÓN SOCIAL PARA OBRAS</t>
  </si>
  <si>
    <t>COMPONENTE</t>
  </si>
  <si>
    <t>Unidad</t>
  </si>
  <si>
    <t>Valor Unitario</t>
  </si>
  <si>
    <t>Factor Prestacional</t>
  </si>
  <si>
    <t>Cantidad</t>
  </si>
  <si>
    <t>Dedicación H/Mes</t>
  </si>
  <si>
    <t>Plazo (Meses)</t>
  </si>
  <si>
    <t>Dedicación Total (Meses)</t>
  </si>
  <si>
    <t>Subtotal</t>
  </si>
  <si>
    <t>Componente A. Personal Profesional de Gestión Social</t>
  </si>
  <si>
    <t>A.1</t>
  </si>
  <si>
    <t>Residente Social (Categoria 6)</t>
  </si>
  <si>
    <t>GUÍA CÍVICO</t>
  </si>
  <si>
    <t>A.3</t>
  </si>
  <si>
    <t>ACTAS DE VECINDAD</t>
  </si>
  <si>
    <t>A.4</t>
  </si>
  <si>
    <t>Profesional Ingeniero o Arquitecto (Categoria 6)</t>
  </si>
  <si>
    <t>Subtotal Componente Personal Profesional</t>
  </si>
  <si>
    <t>Componente B.  Plan de Gestión Social</t>
  </si>
  <si>
    <t>Cantidad Obra</t>
  </si>
  <si>
    <t>B.1</t>
  </si>
  <si>
    <t>Programa de Información</t>
  </si>
  <si>
    <t>B.1.1</t>
  </si>
  <si>
    <t>Subtotal Programa de Información</t>
  </si>
  <si>
    <t>B.2</t>
  </si>
  <si>
    <t>Programa de Divulgación al Ciudadano</t>
  </si>
  <si>
    <t>B.2.1</t>
  </si>
  <si>
    <t>B.2.2</t>
  </si>
  <si>
    <t>B.2.3</t>
  </si>
  <si>
    <t>Subtotal Programa de Divulgación al Ciudadano</t>
  </si>
  <si>
    <t>B.3</t>
  </si>
  <si>
    <t>Programa de Atención al Ciudadano</t>
  </si>
  <si>
    <t>Dedicación Mes</t>
  </si>
  <si>
    <t>B.3.1</t>
  </si>
  <si>
    <t>Adecuación del Punto - Atención al Ciudadano</t>
  </si>
  <si>
    <t>B.3.1.1</t>
  </si>
  <si>
    <t>B.3.1.2</t>
  </si>
  <si>
    <t>B.3.1.3</t>
  </si>
  <si>
    <t>B.3.1.4</t>
  </si>
  <si>
    <t>B.3.1.5</t>
  </si>
  <si>
    <t>B.3.1.6</t>
  </si>
  <si>
    <t>B.3.1.7</t>
  </si>
  <si>
    <t>B.3.1.8</t>
  </si>
  <si>
    <t>B.3.1.9</t>
  </si>
  <si>
    <t>Subtotal Programa de Atención al Ciudadano</t>
  </si>
  <si>
    <t>SUBTOTAL COSTO DE PERSONAL PARA EL PLAN DE GESTIÓN SOCIAL</t>
  </si>
  <si>
    <t>SUBTOTAL COSTOS DE SUBPROGRAMAS DE PLAN DE GESTIÓN SOCIAL</t>
  </si>
  <si>
    <t>SUBTOTAL COSTO DEL PLAN DE GESTIÓN SOCIAL</t>
  </si>
  <si>
    <t>TOTAL COSTO DEL PLAN DE GESTIÓN SOCIAL</t>
  </si>
  <si>
    <t xml:space="preserve">MATRIZ PARA CÁLCULO DE AIU PLAN DE GESTIÓN SOCIAL </t>
  </si>
  <si>
    <t>OFICINA DE INFRAESTRUCTURA</t>
  </si>
  <si>
    <t>CONTROL DE INVERSIÓN PLAN DE MANEJO DE TRÁNSITO</t>
  </si>
  <si>
    <t xml:space="preserve">PLAZO: </t>
  </si>
  <si>
    <t>TIEMPO</t>
  </si>
  <si>
    <t xml:space="preserve">VALOR UNITARIO (MENSUAL) </t>
  </si>
  <si>
    <t>F.P.</t>
  </si>
  <si>
    <t>DIAGNÓSTICOS</t>
  </si>
  <si>
    <t>CONSERVACIÓN</t>
  </si>
  <si>
    <t>CANT TOTAL</t>
  </si>
  <si>
    <t>VR TOTAL</t>
  </si>
  <si>
    <t>Und</t>
  </si>
  <si>
    <t>Cant</t>
  </si>
  <si>
    <t xml:space="preserve">PERSONAL </t>
  </si>
  <si>
    <t>PERSONAL PROFESIONAL</t>
  </si>
  <si>
    <t>ESPECIALISTA EN TRÁNSITO Y TRANSPORTE</t>
  </si>
  <si>
    <t>AFORADOR</t>
  </si>
  <si>
    <t>PALETERO</t>
  </si>
  <si>
    <t>SUBTOTAL COSTOS PERSONAL</t>
  </si>
  <si>
    <t>OTROS</t>
  </si>
  <si>
    <t>SEÑALIZACION TEMPORAL</t>
  </si>
  <si>
    <t>SUBTOTAL OTROS COSTOS DIRECTOS</t>
  </si>
  <si>
    <t>SUB TOTAL</t>
  </si>
  <si>
    <t>A.I.U</t>
  </si>
  <si>
    <t>MATRIZ PARA CÁLCULO DE AIU PLAN DE MANEJO DE TRÁNSITO</t>
  </si>
  <si>
    <t>COD</t>
  </si>
  <si>
    <t>TOPE MÁXIMO SALARIO</t>
  </si>
  <si>
    <t>FACTOR PRESTACIONAL 2022 - SIN EXTRAS</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</si>
  <si>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</si>
  <si>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</si>
  <si>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</si>
  <si>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</si>
  <si>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</si>
  <si>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</si>
  <si>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</si>
  <si>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</si>
  <si>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</si>
  <si>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</si>
  <si>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</si>
  <si>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</si>
  <si>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</si>
  <si>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</si>
  <si>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</si>
  <si>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</si>
  <si>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</si>
  <si>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</si>
  <si>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</si>
  <si>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</si>
  <si>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</si>
  <si>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</si>
  <si>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categoria</t>
  </si>
  <si>
    <t>PROFESIONAL (Años)</t>
  </si>
  <si>
    <t>EXPERIENCIA ESPECIFICA (Años)</t>
  </si>
  <si>
    <t>TARIFA MES - PROFESIONAL CATEGORÍA 1 (NO INCLUYE FACTOR DE PRESTACIONES)</t>
  </si>
  <si>
    <t>Mínimo 12</t>
  </si>
  <si>
    <t>Mínimo 5</t>
  </si>
  <si>
    <t>TARIFA MES - PROFESIONAL CATEGORÍA 2 (NO INCLUYE FACTOR DE PRESTACIONES)</t>
  </si>
  <si>
    <t>Mínimo 10</t>
  </si>
  <si>
    <t>Mínimo 4</t>
  </si>
  <si>
    <t>TARIFA MES - PROFESIONAL CATEGORÍA 3 (NO INCLUYE FACTOR DE PRESTACIONES)</t>
  </si>
  <si>
    <t>Mínimo 8</t>
  </si>
  <si>
    <t>Mínimo 3</t>
  </si>
  <si>
    <t>TARIFA MES - PROFESIONAL CATEGORÍA 4 (NO INCLUYE FACTOR DE PRESTACIONES)</t>
  </si>
  <si>
    <t>Mínimo 6</t>
  </si>
  <si>
    <t>Mínimo 2</t>
  </si>
  <si>
    <t>TARIFA MES - PROFESIONAL CATEGORÍA 5 (NO INCLUYE FACTOR DE PRESTACIONES)</t>
  </si>
  <si>
    <t>TARIFA MES - PROFESIONAL CATEGORÍA 6 (NO INCLUYE FACTOR DE PRESTACIONES)</t>
  </si>
  <si>
    <t>Mínimo 1</t>
  </si>
  <si>
    <t>TARIFA MES - PROFESIONAL CATEGORÍA 7 (NO INCLUYE FACTOR DE PRESTACIONES)</t>
  </si>
  <si>
    <t>Minimo 0</t>
  </si>
  <si>
    <t>TARIFA MES - PROFESIONAL CATEGORÍA 8 (NO INCLUYE FACTOR DE PRESTACIONES)</t>
  </si>
  <si>
    <t>Hasta 2</t>
  </si>
  <si>
    <t>TARIFA MES - PERSONAL DE OBRA - AYUDANTE (NO INCLUYE FACTOR DE PRESTACIONES)</t>
  </si>
  <si>
    <t>TARIFA MES - PERSONAL DE OBRA - INSPECTOR 1 HORARIO NOCTURNO (NO INCLUYE FACTOR DE PRESTACIONES)</t>
  </si>
  <si>
    <t>TARIFA MES - PERSONAL TÉCNICO - CELADOR ARMADO (24 horas por 30 dias dividos en 3 turnos de 8 horas diarias. Incluye prestaciones de ley, Administraciòn y servicios).</t>
  </si>
  <si>
    <t>VALOR DEL CONTRATO DE CONSTRUCCIÓN (SMMLV)</t>
  </si>
  <si>
    <t>Valor SMMLV 2022</t>
  </si>
  <si>
    <t xml:space="preserve">desde </t>
  </si>
  <si>
    <t>hasta</t>
  </si>
  <si>
    <t>en adelante</t>
  </si>
  <si>
    <t>VALOR DEL CONTRATO DE OBRA EN SMMLV</t>
  </si>
  <si>
    <t>CATEGORIA PROFESIONALES OBRA</t>
  </si>
  <si>
    <t>DIRECTOR</t>
  </si>
  <si>
    <t>COORDINADOR/</t>
  </si>
  <si>
    <t>ESPECIALISTA</t>
  </si>
  <si>
    <t>DESDE</t>
  </si>
  <si>
    <t>HASTA</t>
  </si>
  <si>
    <t>RESIDENTE/</t>
  </si>
  <si>
    <t>SUPERVISOR</t>
  </si>
  <si>
    <t>En Adelante</t>
  </si>
  <si>
    <t>SOLO PARA ESTUDIOS Y DISEÑOS E INTERV DE EYD</t>
  </si>
  <si>
    <t>Presupuesto. Oficial Estudios y Diseños    DESDE SMMLV</t>
  </si>
  <si>
    <t>HASTA  SMMLV</t>
  </si>
  <si>
    <t>CATEGORIAS PROFESIONALES</t>
  </si>
  <si>
    <t>COORDINADOR/SUPERVISOR/ ESPECIALISTA</t>
  </si>
  <si>
    <t>En adelante</t>
  </si>
  <si>
    <t>Decreto 1082 de 2015 SECCION III GARANTIAS</t>
  </si>
  <si>
    <t>Suficiencia del seguro de responsabilidad civil extracontractual. El valor asegurado por los contratos de seguro que amparan la RCE No debe ser inferior a:</t>
  </si>
  <si>
    <t>ITEM</t>
  </si>
  <si>
    <t>CONTRATOS</t>
  </si>
  <si>
    <t>SMLMV</t>
  </si>
  <si>
    <t>VALOR ASEGURABLE NO INFERIOR A:</t>
  </si>
  <si>
    <t>&lt;=1,500 SMLMV</t>
  </si>
  <si>
    <t>&gt;1,500 A 2,500 SMLMV</t>
  </si>
  <si>
    <t>&gt;2,500 A 5,000 SMLMV</t>
  </si>
  <si>
    <t>&gt;5,000 A 10,000 SMLMV</t>
  </si>
  <si>
    <t>&gt;10,000 SMLMV</t>
  </si>
  <si>
    <t>DEL VALOR DEL CONTRATO</t>
  </si>
  <si>
    <t>Minimo</t>
  </si>
  <si>
    <t>Maximo</t>
  </si>
  <si>
    <t>SMMLV 2022</t>
  </si>
  <si>
    <t>RANGO</t>
  </si>
  <si>
    <t>FACTOR MULTIPLICADOR</t>
  </si>
  <si>
    <t>&gt; 10.000</t>
  </si>
  <si>
    <t>&lt;=2 SMLMV</t>
  </si>
  <si>
    <t>&gt;2 A 10 SMLMV</t>
  </si>
  <si>
    <t>&gt; 10 SMLMV</t>
  </si>
  <si>
    <t>F.M 2.004</t>
  </si>
  <si>
    <t>VALORES Y PORCENTAJES DE ANTICIPO CTOS OBRA</t>
  </si>
  <si>
    <t>%</t>
  </si>
  <si>
    <t xml:space="preserve">DE </t>
  </si>
  <si>
    <t>VR. EN PESOS</t>
  </si>
  <si>
    <t>EN ADELANTE</t>
  </si>
  <si>
    <t>INSTITUTO DE DESARROLLO URBANO IDU</t>
  </si>
  <si>
    <t>"POR LA CUAL SE ESTABLECEN LOS TOPES MÁXIMOS PARA SUELDOS Y DEMÁS GASTOS QUE SE PUEDEN PAGAR EN LOS CONTRATOS DE CONSULTORÍA, POR EL SISTEMA DE COBRO DE COSTOS DIRECTOS MÁS SUELDOS AFECTADOS POR UN MULTIPLICADOR"</t>
  </si>
  <si>
    <t>HISTÓRICO DE TARIFAS 2005 - 2022</t>
  </si>
  <si>
    <t>IPC</t>
  </si>
  <si>
    <t>AÑO 2022</t>
  </si>
  <si>
    <t>TARIFA DE</t>
  </si>
  <si>
    <t>SALARIO</t>
  </si>
  <si>
    <t>CATEGORIA</t>
  </si>
  <si>
    <t># SMLMV</t>
  </si>
  <si>
    <t>CALENDARIO 0
SIN EXTRAS</t>
  </si>
  <si>
    <t>CALENDARIO 1
CON EXTRAS</t>
  </si>
  <si>
    <t>CALENDARIO 2
NOCTURNO</t>
  </si>
  <si>
    <t>Categoría 1</t>
  </si>
  <si>
    <t>SALUD</t>
  </si>
  <si>
    <t>Categoría 2</t>
  </si>
  <si>
    <t>PENSION</t>
  </si>
  <si>
    <t>Categoría 3</t>
  </si>
  <si>
    <t>ARL 5</t>
  </si>
  <si>
    <t>Categoría 4</t>
  </si>
  <si>
    <t>PARAFISCALES</t>
  </si>
  <si>
    <t>Categoría 5</t>
  </si>
  <si>
    <t>PRIMA</t>
  </si>
  <si>
    <t>Categoría 6</t>
  </si>
  <si>
    <t>CESANTIAS</t>
  </si>
  <si>
    <t>Categoría 7</t>
  </si>
  <si>
    <t>INTERESES CESANTIAS</t>
  </si>
  <si>
    <t>Categoría 8</t>
  </si>
  <si>
    <t>VACACIONES</t>
  </si>
  <si>
    <t>PERSONAL TECNICO</t>
  </si>
  <si>
    <t>Tecnólogo en áreas de Ingeniería</t>
  </si>
  <si>
    <t>Auxiliar de Ingeniería</t>
  </si>
  <si>
    <t>Dibujante 1</t>
  </si>
  <si>
    <t>Dibujante 2</t>
  </si>
  <si>
    <t>Topógrafo Inspector</t>
  </si>
  <si>
    <t>Topógrafo Auxiliar</t>
  </si>
  <si>
    <t>Batimetrista Inspector</t>
  </si>
  <si>
    <t>Batimetrista Auxiliar</t>
  </si>
  <si>
    <t>Laboratorista Inspector</t>
  </si>
  <si>
    <t>Laboratorista Auxiliar</t>
  </si>
  <si>
    <t>Operador Equipo de Perforación</t>
  </si>
  <si>
    <t>Operador Auxiliar de Equipo</t>
  </si>
  <si>
    <t>Inspector 1</t>
  </si>
  <si>
    <t>Inspector 1 horario nocturno - no incluye prestaciones</t>
  </si>
  <si>
    <t>Inspector 2</t>
  </si>
  <si>
    <t>Administrador</t>
  </si>
  <si>
    <t>Auxiliar Administrativo</t>
  </si>
  <si>
    <t>Secretaria 1</t>
  </si>
  <si>
    <t>Secretaria 2</t>
  </si>
  <si>
    <t>PERSONAL AUXILIAR TECNICO</t>
  </si>
  <si>
    <t>Cadenero 1</t>
  </si>
  <si>
    <t>Cadenero 2</t>
  </si>
  <si>
    <t>Secretaria o Motorista</t>
  </si>
  <si>
    <t>PERSONAL DE OBRA</t>
  </si>
  <si>
    <t>Maestro de Obra</t>
  </si>
  <si>
    <t>Oficial</t>
  </si>
  <si>
    <t>Ayudante</t>
  </si>
  <si>
    <t>Plomero-Electrcista</t>
  </si>
  <si>
    <t>Operario</t>
  </si>
  <si>
    <t>CELADURIA</t>
  </si>
  <si>
    <t>Precio</t>
  </si>
  <si>
    <t>Fecha de Actualización</t>
  </si>
  <si>
    <t>Aplica Nota</t>
  </si>
  <si>
    <t>Fecha de Actualización: 29 de agosto de 2022</t>
  </si>
  <si>
    <t>CONCRETO GRAVA COMÚN 2000 PSI 14 MPa (140 Kg/m2)</t>
  </si>
  <si>
    <t>CONCRETO GRAVA COMÚN 2500 PSI 17 MPa (175 Kg/cm2)</t>
  </si>
  <si>
    <t>CONCRETO GRAVA COMÚN 3000 PSI  21 MPa (210 Kg/cm2)</t>
  </si>
  <si>
    <t>CONCRETO GRAVA COMÚN 3500 PSI 24 MPa (245 Kg/cm2)</t>
  </si>
  <si>
    <t>CONCRETO GRAVA COMÚN 4000 PSI 27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</si>
  <si>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</si>
  <si>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</si>
  <si>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</si>
  <si>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</si>
  <si>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</si>
  <si>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</si>
  <si>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ML/DI</t>
  </si>
  <si>
    <t>ALAMBRE RECOCIDO No.18</t>
  </si>
  <si>
    <t>LADRILLO TOLETE RECOCIDO 24x12x6</t>
  </si>
  <si>
    <t>ARENA DE PEÑA</t>
  </si>
  <si>
    <t>ARENA DE RIO</t>
  </si>
  <si>
    <t>MARCO Y TAPA PARA CAJA DE INSPECCIÓN 0.5x0.5m</t>
  </si>
  <si>
    <t>LADRILLO TOLETE COMUN</t>
  </si>
  <si>
    <t>RECEBO COMUN</t>
  </si>
  <si>
    <t>FORMALETA PARAL CORTO-CAMILLA  0.73x1.4m (M2)</t>
  </si>
  <si>
    <t>FORMALETA MADERA PARA TAPAS-CAJAS Y CAMARAS</t>
  </si>
  <si>
    <t>DUCTO TELEFONICO LIVIANO PVC TIPO EB D=3"</t>
  </si>
  <si>
    <t>DUCTO TELEFONICO LIVIANO PVC TIPO EB D=4"</t>
  </si>
  <si>
    <t>DUCTO PVC TIPO TDP D=3"</t>
  </si>
  <si>
    <t>DUCTO PVC TIPO TDP D=4"</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</si>
  <si>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</si>
  <si>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</si>
  <si>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</si>
  <si>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</si>
  <si>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</si>
  <si>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</si>
  <si>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</si>
  <si>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</si>
  <si>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</si>
  <si>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</si>
  <si>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</si>
  <si>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CEMENTO GRIS TIPO III (Bulto x 50 Kg)</t>
  </si>
  <si>
    <t>TUBERIA CONDUIT GALVANIZADA RMC D=1"</t>
  </si>
  <si>
    <t>TUBERIA CONDUIT GALVANIZADA RMC D=1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</si>
  <si>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</si>
  <si>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</si>
  <si>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</si>
  <si>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</si>
  <si>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</si>
  <si>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</si>
  <si>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</si>
  <si>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</si>
  <si>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</si>
  <si>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</si>
  <si>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</si>
  <si>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</si>
  <si>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</si>
  <si>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RETROEXCAVADORA - MASA DE 7 A 9 TONELADAS - POTENCIA DE 74 A 99 HP - INCLUYE OPERARIO Y COMBUSTI</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</si>
  <si>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</si>
  <si>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</si>
  <si>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</si>
  <si>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</si>
  <si>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</si>
  <si>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HERRAMIENTA MENOR</t>
  </si>
  <si>
    <t>AGUA</t>
  </si>
  <si>
    <t>LT</t>
  </si>
  <si>
    <t>MORTERO 4000 PSI 28 MPa (280 Kg/cm2)</t>
  </si>
  <si>
    <t>SARDINEL PREFABRICADO A10 (800x200x500mm)</t>
  </si>
  <si>
    <t>LOSETA PREFABRICADA A30 (600x400x60mm)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</si>
  <si>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</si>
  <si>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</si>
  <si>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</si>
  <si>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</si>
  <si>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</si>
  <si>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</si>
  <si>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</si>
  <si>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</si>
  <si>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</si>
  <si>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</si>
  <si>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</si>
  <si>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</si>
  <si>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</si>
  <si>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</si>
  <si>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</si>
  <si>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</si>
  <si>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</si>
  <si>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</si>
  <si>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</si>
  <si>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</si>
  <si>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</si>
  <si>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</si>
  <si>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</si>
  <si>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</si>
  <si>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</si>
  <si>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</si>
  <si>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</si>
  <si>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</si>
  <si>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</si>
  <si>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</si>
  <si>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</si>
  <si>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</si>
  <si>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</si>
  <si>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</si>
  <si>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</si>
  <si>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</si>
  <si>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</si>
  <si>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</si>
  <si>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</si>
  <si>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</si>
  <si>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</si>
  <si>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</si>
  <si>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</si>
  <si>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</si>
  <si>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</si>
  <si>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</si>
  <si>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</si>
  <si>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</si>
  <si>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</si>
  <si>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</si>
  <si>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</si>
  <si>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</si>
  <si>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</si>
  <si>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</si>
  <si>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</si>
  <si>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</si>
  <si>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</si>
  <si>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</si>
  <si>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</si>
  <si>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</si>
  <si>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</si>
  <si>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</si>
  <si>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</si>
  <si>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</si>
  <si>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</si>
  <si>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</si>
  <si>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</si>
  <si>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</si>
  <si>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</si>
  <si>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</si>
  <si>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</si>
  <si>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</si>
  <si>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</si>
  <si>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</si>
  <si>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</si>
  <si>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</si>
  <si>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</si>
  <si>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</si>
  <si>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</si>
  <si>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</si>
  <si>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</si>
  <si>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</si>
  <si>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</si>
  <si>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</si>
  <si>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</si>
  <si>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</si>
  <si>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</si>
  <si>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</si>
  <si>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</si>
  <si>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</si>
  <si>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</si>
  <si>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</si>
  <si>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</si>
  <si>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</si>
  <si>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</si>
  <si>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</si>
  <si>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</si>
  <si>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</si>
  <si>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</si>
  <si>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</si>
  <si>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</si>
  <si>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</si>
  <si>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</si>
  <si>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</si>
  <si>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</si>
  <si>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</si>
  <si>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</si>
  <si>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</si>
  <si>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</si>
  <si>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</si>
  <si>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</si>
  <si>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</si>
  <si>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</si>
  <si>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</si>
  <si>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</si>
  <si>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</si>
  <si>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</si>
  <si>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</si>
  <si>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</si>
  <si>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</si>
  <si>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</si>
  <si>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</si>
  <si>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</si>
  <si>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</si>
  <si>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</si>
  <si>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</si>
  <si>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</si>
  <si>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</si>
  <si>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</si>
  <si>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</si>
  <si>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</si>
  <si>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</si>
  <si>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</si>
  <si>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</si>
  <si>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</si>
  <si>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</si>
  <si>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</si>
  <si>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</si>
  <si>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</si>
  <si>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</si>
  <si>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</si>
  <si>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</si>
  <si>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</si>
  <si>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</si>
  <si>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</si>
  <si>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</si>
  <si>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</si>
  <si>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</si>
  <si>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</si>
  <si>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</si>
  <si>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</si>
  <si>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</si>
  <si>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</si>
  <si>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</si>
  <si>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</si>
  <si>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</si>
  <si>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</si>
  <si>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</si>
  <si>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</si>
  <si>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</si>
  <si>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</si>
  <si>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CANECA EN MALLA METALICA M120</t>
  </si>
  <si>
    <t>BANCA EN CONCRETO CON ESPALDAR M30</t>
  </si>
  <si>
    <t>BOLARDO EN CONCRETO M60</t>
  </si>
  <si>
    <t>BOLARDO ALTO EN HIERRO M63</t>
  </si>
  <si>
    <t>CICLO-PARQUEADERO M100</t>
  </si>
  <si>
    <t>REGLA VIBRATORIA A GASOLINA. INCLUYE COMBUSTIBLE</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</si>
  <si>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</si>
  <si>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</si>
  <si>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</si>
  <si>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</si>
  <si>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</si>
  <si>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</si>
  <si>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</si>
  <si>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</si>
  <si>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</si>
  <si>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</si>
  <si>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</si>
  <si>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</si>
  <si>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</si>
  <si>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</si>
  <si>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</si>
  <si>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</si>
  <si>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</si>
  <si>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</si>
  <si>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</si>
  <si>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</si>
  <si>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</si>
  <si>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</si>
  <si>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</si>
  <si>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</si>
  <si>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</si>
  <si>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</si>
  <si>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</si>
  <si>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</si>
  <si>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</si>
  <si>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</si>
  <si>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</si>
  <si>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</si>
  <si>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</si>
  <si>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</si>
  <si>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</si>
  <si>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</si>
  <si>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</si>
  <si>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</si>
  <si>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</si>
  <si>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</si>
  <si>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</si>
  <si>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</si>
  <si>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</si>
  <si>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</si>
  <si>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</si>
  <si>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</si>
  <si>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</si>
  <si>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</si>
  <si>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</si>
  <si>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</si>
  <si>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</si>
  <si>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</si>
  <si>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</si>
  <si>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</si>
  <si>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</si>
  <si>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</si>
  <si>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</si>
  <si>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</si>
  <si>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</si>
  <si>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</si>
  <si>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</si>
  <si>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</si>
  <si>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</si>
  <si>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</si>
  <si>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</si>
  <si>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</si>
  <si>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</si>
  <si>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</si>
  <si>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</si>
  <si>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</si>
  <si>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</si>
  <si>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</si>
  <si>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</si>
  <si>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</si>
  <si>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</si>
  <si>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</si>
  <si>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</si>
  <si>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</si>
  <si>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</si>
  <si>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</si>
  <si>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</si>
  <si>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</si>
  <si>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</si>
  <si>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ANCHO DE PAVIMENTACIÓN ESTÁNDAR DE 2 A 6m - VOLUMEN DE LA TOLVA DE 5 A 8 M3 - INCLUYE OPERARIO Y COMBUSTIBLE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</si>
  <si>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</si>
  <si>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</si>
  <si>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</si>
  <si>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</si>
  <si>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</si>
  <si>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</si>
  <si>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</si>
  <si>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</si>
  <si>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</si>
  <si>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</si>
  <si>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</si>
  <si>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</si>
  <si>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</si>
  <si>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</si>
  <si>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</si>
  <si>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U.S. D=2``</t>
  </si>
  <si>
    <t>ADAPTADOR MACHO PVC U.S. D=3``</t>
  </si>
  <si>
    <t>ADAPTADOR MACHO PVC U.S. D=4``</t>
  </si>
  <si>
    <t>CARROTANQUE IRRIGADOR DE AGUA - HORA</t>
  </si>
  <si>
    <t>TRITURADO 3/4"</t>
  </si>
  <si>
    <t>RAJÓN SUELTO &gt; = 12" (30 - 50 cm)</t>
  </si>
  <si>
    <t>MEZCLADORA DE CONCRETO (1,5 BULTOS) - INCLUYE COMBUSTIBLE</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</si>
  <si>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</si>
  <si>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</si>
  <si>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</si>
  <si>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</si>
  <si>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</si>
  <si>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</si>
  <si>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</si>
  <si>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</si>
  <si>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</si>
  <si>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</si>
  <si>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</si>
  <si>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</si>
  <si>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</si>
  <si>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</si>
  <si>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</si>
  <si>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</si>
  <si>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</si>
  <si>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</si>
  <si>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</si>
  <si>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</si>
  <si>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</si>
  <si>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</si>
  <si>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</si>
  <si>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</si>
  <si>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</si>
  <si>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</si>
  <si>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</si>
  <si>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</si>
  <si>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</si>
  <si>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</si>
  <si>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</si>
  <si>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</si>
  <si>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</si>
  <si>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</si>
  <si>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</si>
  <si>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</si>
  <si>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</si>
  <si>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</si>
  <si>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</si>
  <si>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</si>
  <si>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</si>
  <si>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</si>
  <si>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</si>
  <si>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</si>
  <si>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</si>
  <si>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REPAV 400</t>
  </si>
  <si>
    <t>GEOTEXTIL NT 3000 o 601 NT</t>
  </si>
  <si>
    <t>GEOTEXTIL NT 4000 o 801 NT</t>
  </si>
  <si>
    <t>GEOTEXTIL NT 5000 o 861 NT</t>
  </si>
  <si>
    <t>GEOTEXTIL NT 6000 o 1201 NT</t>
  </si>
  <si>
    <t>GEOTEXTIL NT 7000 o 1601 NT</t>
  </si>
  <si>
    <t>GEOTEXTIL TEJIDO FORTEX BX-30</t>
  </si>
  <si>
    <t>UNION PVC U.M. NORMA NTC 382 D=2 1/2"</t>
  </si>
  <si>
    <t>SUBBASE GRANULAR B-400</t>
  </si>
  <si>
    <t>ADOQUIN DE ARCILLA CUARTERON 26x6x6</t>
  </si>
  <si>
    <t>BOMBEO DE CONCRETO CON AUTOBOMBA (No incluye suministro ni instalación de concreto)</t>
  </si>
  <si>
    <t>MOTOSIERRA - POTENCIA 2 A 3 KW</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</si>
  <si>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</si>
  <si>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</si>
  <si>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</si>
  <si>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</si>
  <si>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</si>
  <si>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</si>
  <si>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</si>
  <si>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</si>
  <si>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</si>
  <si>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</si>
  <si>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</si>
  <si>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PRESION U.S. D=1/2"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</si>
  <si>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</si>
  <si>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</si>
  <si>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</si>
  <si>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</si>
  <si>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</si>
  <si>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</si>
  <si>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</si>
  <si>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</si>
  <si>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 INCLUYE OPERARIO Y COMBUSTIBLE</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</si>
  <si>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</si>
  <si>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</si>
  <si>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</si>
  <si>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</si>
  <si>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</si>
  <si>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</si>
  <si>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</si>
  <si>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FORTEX BX-60 o 5x5</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</si>
  <si>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</si>
  <si>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</si>
  <si>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</si>
  <si>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</si>
  <si>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</si>
  <si>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</si>
  <si>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</si>
  <si>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</si>
  <si>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</si>
  <si>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</si>
  <si>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</si>
  <si>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</si>
  <si>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</si>
  <si>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</si>
  <si>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</si>
  <si>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</si>
  <si>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</si>
  <si>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</si>
  <si>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</si>
  <si>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</si>
  <si>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</si>
  <si>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U.S. D=4"</t>
  </si>
  <si>
    <t>TUBERIA PVC SANITARIA U.S.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</si>
  <si>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</si>
  <si>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</si>
  <si>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</si>
  <si>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</si>
  <si>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</si>
  <si>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</si>
  <si>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</si>
  <si>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</si>
  <si>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</si>
  <si>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</si>
  <si>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</si>
  <si>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</si>
  <si>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</si>
  <si>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</si>
  <si>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</si>
  <si>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</si>
  <si>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</si>
  <si>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</si>
  <si>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</si>
  <si>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</si>
  <si>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</si>
  <si>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</si>
  <si>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</si>
  <si>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</si>
  <si>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ADITIVO IMPERMEABILIZANTE PARA CONCRETOS Y 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</si>
  <si>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</si>
  <si>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</si>
  <si>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</si>
  <si>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</si>
  <si>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</si>
  <si>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</si>
  <si>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</si>
  <si>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</si>
  <si>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</si>
  <si>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</si>
  <si>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</si>
  <si>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</si>
  <si>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</si>
  <si>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</si>
  <si>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</si>
  <si>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</si>
  <si>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</si>
  <si>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</si>
  <si>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</si>
  <si>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</si>
  <si>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</si>
  <si>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</si>
  <si>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</si>
  <si>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</si>
  <si>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SUBBASE GRANULAR CLASE C (SBG_C)</t>
  </si>
  <si>
    <t>SUBBASE GRANULAR CLASE B (SBG_B)</t>
  </si>
  <si>
    <t>SUBBASE GRANULAR CLASE A (SBG_A)</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</si>
  <si>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</si>
  <si>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</si>
  <si>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</si>
  <si>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</si>
  <si>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</si>
  <si>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</si>
  <si>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</si>
  <si>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</si>
  <si>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</si>
  <si>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</si>
  <si>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</si>
  <si>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</si>
  <si>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</si>
  <si>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</si>
  <si>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</si>
  <si>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</si>
  <si>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</si>
  <si>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</si>
  <si>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t>
  </si>
  <si>
    <t>DERECHOS DE BOTADERO</t>
  </si>
  <si>
    <t>LUBRICANTE U.M. (EMPAQUE 500 gr)</t>
  </si>
  <si>
    <t>UNION PVC U.M. EXT CORRUGADO/INT LISO U.M. NORMA NTC 3722-1 D=110MM (4")</t>
  </si>
  <si>
    <t>UNION PVC U.M. EXT CORRUGADO/INT LISO U.M. NORMA NTC 3722-1 D=160MM (6")</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</si>
  <si>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</si>
  <si>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</si>
  <si>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</si>
  <si>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</si>
  <si>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</si>
  <si>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</si>
  <si>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</si>
  <si>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</si>
  <si>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</si>
  <si>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</si>
  <si>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</si>
  <si>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</si>
  <si>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</si>
  <si>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</si>
  <si>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</si>
  <si>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</si>
  <si>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</si>
  <si>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</si>
  <si>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</si>
  <si>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</si>
  <si>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</si>
  <si>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</si>
  <si>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</si>
  <si>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</si>
  <si>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</si>
  <si>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</si>
  <si>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</si>
  <si>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</si>
  <si>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</si>
  <si>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</si>
  <si>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</si>
  <si>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</si>
  <si>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</si>
  <si>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</si>
  <si>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</si>
  <si>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</si>
  <si>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</si>
  <si>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</si>
  <si>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</si>
  <si>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</si>
  <si>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</si>
  <si>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</si>
  <si>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</si>
  <si>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</si>
  <si>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</si>
  <si>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</si>
  <si>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</si>
  <si>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</si>
  <si>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</si>
  <si>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</si>
  <si>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</si>
  <si>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</si>
  <si>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</si>
  <si>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</si>
  <si>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</si>
  <si>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NT 2500 o 501 NT</t>
  </si>
  <si>
    <t>MANTO BIOLOGICO BIOTEX</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</si>
  <si>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</si>
  <si>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</si>
  <si>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</si>
  <si>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</si>
  <si>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</si>
  <si>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</si>
  <si>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</si>
  <si>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</si>
  <si>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</si>
  <si>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</si>
  <si>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</si>
  <si>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</si>
  <si>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</si>
  <si>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</si>
  <si>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</si>
  <si>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</si>
  <si>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</si>
  <si>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</si>
  <si>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</si>
  <si>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</si>
  <si>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</si>
  <si>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</si>
  <si>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</si>
  <si>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</si>
  <si>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</si>
  <si>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</si>
  <si>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</si>
  <si>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</si>
  <si>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</si>
  <si>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</si>
  <si>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</si>
  <si>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</si>
  <si>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</si>
  <si>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</si>
  <si>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</si>
  <si>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</si>
  <si>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</si>
  <si>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</si>
  <si>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</si>
  <si>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</si>
  <si>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</si>
  <si>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</si>
  <si>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</si>
  <si>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</si>
  <si>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</si>
  <si>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</si>
  <si>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</si>
  <si>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</si>
  <si>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</si>
  <si>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</si>
  <si>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</si>
  <si>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</si>
  <si>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</si>
  <si>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</si>
  <si>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</si>
  <si>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</si>
  <si>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</si>
  <si>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</si>
  <si>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</si>
  <si>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</si>
  <si>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</si>
  <si>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</si>
  <si>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</si>
  <si>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</si>
  <si>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</si>
  <si>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</si>
  <si>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</si>
  <si>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</si>
  <si>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</si>
  <si>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</si>
  <si>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</si>
  <si>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</si>
  <si>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PLANAR H=1.0 o DRENAFLEX PLANAR H=1.0</t>
  </si>
  <si>
    <t>GEODREN PLANAR H=2.0</t>
  </si>
  <si>
    <t>GEODREN CON TUBERIA CIRCULAR 100mm H=0.5 o DRENAFLEX CON TUBERIA CIRCULAR 100mm H=0.5</t>
  </si>
  <si>
    <t>GEODREN CON TUBERIA CIRCULAR 100mm H=1.0 o DRENAFLEX CON TUBERÍA 100mm H=1.0</t>
  </si>
  <si>
    <t>GEODREN CON TUBERIA CIRCULAR 100mm H=2.0 o DRENAFLEX CON TUBERÍA CIRCULAR 100mm H=2.0</t>
  </si>
  <si>
    <t>DISCO DIAMANTADO ASFALTO-CONCRETO 14"/350mm, cortes aprox. 1.600 a 1.800 mts. de profundidad máxima hasta 100mm.</t>
  </si>
  <si>
    <t>MOTOBOMBA SUMERGIBLE Ø 2" O 3" - INCLUYE COMBUSTIBLE</t>
  </si>
  <si>
    <t>CORTADORA DE LADRILLO (SIN DISCO) - PROFUNDIDAD DE CORTE DE 10 A 17cm</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</si>
  <si>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</si>
  <si>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</si>
  <si>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</si>
  <si>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</si>
  <si>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</si>
  <si>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</si>
  <si>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</si>
  <si>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</si>
  <si>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</si>
  <si>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</si>
  <si>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</si>
  <si>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</si>
  <si>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GALVANIZADA IMC D=1"</t>
  </si>
  <si>
    <t>TUBERIA CONDUIT GALVANIZADA IMC D=1 1/2"</t>
  </si>
  <si>
    <t>TUBERIA CONDUIT GALVANIZADA EMT D=1 1/2"</t>
  </si>
  <si>
    <t>ARENA LAVADA DE PEÑA</t>
  </si>
  <si>
    <t>TRANSPORTE DE PETREOS</t>
  </si>
  <si>
    <t>GEOTEXTIL NT 1600 o 351 NT</t>
  </si>
  <si>
    <t>GEOTEXTIL NT 1800 o 401 NT</t>
  </si>
  <si>
    <t>GEOTEXTIL NT 2000 o 451 NT</t>
  </si>
  <si>
    <t>GEOTEXTIL T 1050</t>
  </si>
  <si>
    <t>GEOTEXTIL T 1400 o 135 ST</t>
  </si>
  <si>
    <t>GEOTEXTIL T 1700 o 200 ST</t>
  </si>
  <si>
    <t>ENSAYO PARA DETERMINAR LA DENSIDAD DEL CEMENTO HIDRÁULICO. Norma técnica: NTC - 221  ASTM C188.</t>
  </si>
  <si>
    <t>DETERMINACIÓN DEL TIEMPO DE FRAGUADO DEL CEMENTO HIDRÁULICO MEDIANTE AGUJA DE VICAT. Norma técnica: NTC - 118 ASTM C191.</t>
  </si>
  <si>
    <t>EQUIVALENTE DE ARENA DE SUELOS Y AGREGADOS FINOS. Norma técnica: INV E 133-13 ASTM D2419 - 14.</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</si>
  <si>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</si>
  <si>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</si>
  <si>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DETERMINACIÓN EN EL LABORATORIO DEL CONTENIDO DE AGUA (HUMEDAD) DE MUESTRAS DE SUELO, ROCA Y MEZCLAS DE SUELO - AGREGADO. Norma técnica: INV E 122-13 NTC-1495-13 ASTM D2216 - 10.</t>
  </si>
  <si>
    <t>DETERMINACIÓN DE LA DENSIDAD (PESO UNITARIO) DE MUESTRAS DE SUELO. Norma técnica: ASTM D7263 - 09(2018).</t>
  </si>
  <si>
    <t>DETERMINACIÓN DE LOS TAMAÑOS DE LAS PARTÍCULAS DE LOS SUELOS (GRANULOMETRÍA  POR TAMIZADO E HIDROMETRÍA). Norma técnica: INV E 123-13 ASTM D422 - 63(1998).</t>
  </si>
  <si>
    <t>DETERMINACIÓN DE LA CANTIDAD DE MATERIAL QUE PASA EL TAMIZ DE 75 UM (N° 200) EN LOS AGREGADOS PÉTREOS MEDIANTE LAVADO. Norma técnica: INV E 214-13 NTC 78-1995</t>
  </si>
  <si>
    <t>DETERMINACIÓN DE LA GRAVEDAD ESPECÍFICA DE LAS PARTÍCULAS SÓLIDAS DE LOS SUELOS Y DEL LLENANTE MINERAL, EMPLEANDO UN PICNÓMETRO CON AGUA. Norma técnica: INV E - 128 -13 ASTM D854 - 14</t>
  </si>
  <si>
    <t>DETERMINACIÓN DE LOS FACTORES DE CONTRACCIÓN DE LOS SUELOS. Norma técnica: INV E 127-13 NTC-1503-01 ASTM D427 - 04.</t>
  </si>
  <si>
    <t>DETERMINACIÓN DEL CONTENIDO ORGÁNICO DE UN SUELO MEDIANTE EL ENSAYO DE PÉRDIDA POR IGNICIÓN. Norma técnica: INV E 121-13 AASHTO T 267.</t>
  </si>
  <si>
    <t>CONSOLIDACIÓN UNIDIMENSIONAL DE SUELOS - MÉTODO B (RÁPIDA). Norma técnica: INV E 151-13 NTC-1917-00 ASTM D2435 / D2435M - 11.</t>
  </si>
  <si>
    <t>CONSOLIDACIÓN UNIDIMENSIONAL DE SUELOS - MÉTODO A (LENTA). Norma técnica: INV E 151-13 NTC-1917-00 ASTM D2435 / D2435M - 11.</t>
  </si>
  <si>
    <t>CONSOLIDACIÓN UNIDIMENSIONAL DE SUELOS - (DOBLE CICLO DE CARGA Y DESCARGA). Norma técnica: INV E 151-13 NTC-1917-00 ASTM D2435 / D2435M - 11.</t>
  </si>
  <si>
    <t>CBR DE SUELOS COMPACTADOS EN EL LABORATORIO (SUELOS GRANULARES). Norma técnica: INV E 148-13 NTC-2122-13 ASTM D1883 - 16.</t>
  </si>
  <si>
    <t>RELACIONES HUMEDAD - PESO UNITARIO SECO EN LOS SUELOS (ENSAYO NORMAL DE COMPACTACIÓN). Norma técnica: INV E 141-13 ASTM D698 - 12e2.</t>
  </si>
  <si>
    <t>OBTENCIÓN DE NÚCLEOS DE CONCRETO ENDURECIDO. NÚCLEOS DE 3". Norma técnica: INV E 418-13 NTC 3658.</t>
  </si>
  <si>
    <t>OBTENCIÓN DE NÚCLEOS DE CONCRETO ENDURECIDO. NÚCLEOS DE 4". Norma técnica: INV E 418-13 NTC 3658.</t>
  </si>
  <si>
    <t>EXTRACCIÓN DE TESTIGOS DE PAVIMENTOS ASFÁLTICOS MEDIANTE NÚCLEOS DE 4". Norma técnica: INV E-758-13 ASTM D 5361.</t>
  </si>
  <si>
    <t>RESISTENCIA A LA COMPRESIÓN DE CILINDROS DE CONCRETO (MOLDEADOS O NÚCLEOS). Norma técnica: INV E - 410 -13 NTC - 673 ASTM C 39/C 39M.</t>
  </si>
  <si>
    <t>TRACCIÓN INDIRECTA DE CILINDROS DE CONCRETO. Norma técnica: INV E - 411 -13 NTC - 722 ASTM C496/C496M.</t>
  </si>
  <si>
    <t>ENSAYO DE ADHERENCIA EN BANDEJA. Norma técnica: INV E – 740 - 13.</t>
  </si>
  <si>
    <t>ESTABILIDAD Y FLUJO DE MEZCLAS ASFÁLTICAS EN CALIENTE EMPLEANDO EL EQUIPO MARSHALL (Una probeta). Norma técnica: INV E – 748 - 13 ASTM D6926 ASTM D6927.</t>
  </si>
  <si>
    <t>SEÑALIZACION TUBULAR COLOMBINA PLASTICA</t>
  </si>
  <si>
    <t>CINTA DE SEÑALIZACION CAL 4 (ROLLO 500mx0.10m)</t>
  </si>
  <si>
    <t>PLASTICO NEGRO CALIBRE 6</t>
  </si>
  <si>
    <t>BOLSA DE LONA</t>
  </si>
  <si>
    <t>BAÑO TIPO FLUSHING</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</si>
  <si>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</si>
  <si>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</si>
  <si>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</si>
  <si>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</si>
  <si>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</si>
  <si>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</si>
  <si>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</si>
  <si>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</si>
  <si>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</si>
  <si>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</si>
  <si>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</si>
  <si>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</si>
  <si>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</si>
  <si>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</si>
  <si>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</si>
  <si>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</si>
  <si>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</si>
  <si>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</si>
  <si>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</si>
  <si>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</si>
  <si>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t>
  </si>
  <si>
    <t>TRITURADO 1-1/2"</t>
  </si>
  <si>
    <t>TUBERIA GRP 300mm (300mm-800mm PRESION) PN10 BAR SN 5000. No Incluye Transporte.</t>
  </si>
  <si>
    <t>TUBERIA GRP 400mm (300mm-800mm PRESION) PN 10 BAR SN 5000. No Incluye Transporte.</t>
  </si>
  <si>
    <t>TUBERIA GRP 500mm (300mm-800mm PRESION) PN 10 BAR SN 5000. No Incluye Transporte.</t>
  </si>
  <si>
    <t>TUBERIA GRP 600mm (300mm-800mm PRESION) PN 10 BAR SN 5000. NO INCLUYE TRANSPORTE</t>
  </si>
  <si>
    <t>TUBERIA GRP 700mm (300mm-800mm PRESION) PN 10 BAR SN 5000. NO INCLUYE TRANSPORTE</t>
  </si>
  <si>
    <t>GEOMALLA TENSAR BX 1100 \ FORTGRID BX 30</t>
  </si>
  <si>
    <t>GEOMALLA TENSAR BX 1200 \ FORTGRID BX 50</t>
  </si>
  <si>
    <t>TUBERIA GRP 800mm (300mm-800mm PRESION) PN 10 BAR SN 5000. No Incluye Transporte.</t>
  </si>
  <si>
    <t>TUBERIA GRP 900mm (600mm-2400mm FLUJO LIBRE) PN 10 BAR SN 5000. No Incluye Transporte.</t>
  </si>
  <si>
    <t>TUBERIA GRP 1000mm (600mm-2400mm FLUJO LIBRE) PN 1 BAR SN 5000. No Incluye Transporte.</t>
  </si>
  <si>
    <t>TUBERIA GRP 1100mm (600mm-2400mm FLUJO LIBRE) PN 1 BAR SN 5000. No Incluye Transporte.</t>
  </si>
  <si>
    <t>TUBERIA GRP 1200mm (600mm-2400mm FLUJO LIBRE) PN 1 BAR SN 5000. NO INCLUYE TRANSPORTE.</t>
  </si>
  <si>
    <t>TUBERIA GRP 1300 (600mm-2400mm FLUJO LIBRE) PN 1 BAR SN 5000. NO INCLUYE TRANSPORTE</t>
  </si>
  <si>
    <t>TUBERIA GRP 1400 (600mm-2400mm FLUJO LIBRE) PN 1 BAR SN 5000. NO INCLUYE TRANSPORTE</t>
  </si>
  <si>
    <t>TUBERIA GRP 1500 (600mm-2400mm FLUJO LIBRE) PN 1 BAR SN 5000. NO INCLUYE TRANSPORTE</t>
  </si>
  <si>
    <t>TUBERIA GRP 1600 (600mm-2400mm FLUJO LIBRE) PN 1 BAR SN 5000. NO INCLUYE TRANSPORTE</t>
  </si>
  <si>
    <t>TUBERIA GRP 1700 (600mm-2400mm FLUJO LIBRE) PN 1 BAR SN 5000. NO INCLUYE TRANSPORTE</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</si>
  <si>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</si>
  <si>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</si>
  <si>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</si>
  <si>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</si>
  <si>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</si>
  <si>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</si>
  <si>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</si>
  <si>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</si>
  <si>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ACOPLE GRP 1000mm  (PN 1 BAR) - NO INCLUYE TRANSPORTE</t>
  </si>
  <si>
    <t>ACOPLE GRP 1100mm  (PN 1 BAR) - NO INCLUYE TRANSPORTE</t>
  </si>
  <si>
    <t>ACOPLE GRP 1200mm  (PN 1 BAR) - NO INCLUYE TRANSPORTE</t>
  </si>
  <si>
    <t>ACOPLE GRP 1300mm  (PN 1 BAR) - NO INCLUYE TRANSPORTE</t>
  </si>
  <si>
    <t>ACOPLE GRP 1400mm  (PN 1 BAR)</t>
  </si>
  <si>
    <t>ACOPLE GRP 1500mm  (PN 1 BAR) - NO INCLUYE TRANSPORTE</t>
  </si>
  <si>
    <t>ACOPLE GRP 1600mm  (PN 1 BAR)</t>
  </si>
  <si>
    <t>ACOPLE GRP 1700mm  (PN 1 BAR)</t>
  </si>
  <si>
    <t>ACOPLE GRP 1800mm  (PN 1 BAR) - NO INCLUYE TRANSPORTE</t>
  </si>
  <si>
    <t>ACOPLE GRP 2000mm  (PN 1 BAR) - NO INCLUYE TRANSPORTE</t>
  </si>
  <si>
    <t>TUBERIA GRP 1800 (600mm-2400mm FLUJO LIBRE) PN 1 BAR SN 5000 - NO INCLUYE TRANSPORTE</t>
  </si>
  <si>
    <t>TUBERIA GRP 2000 (600mm-2400mm FLUJO LIBRE) PN 1 BAR SN 5000 - NO INCLUYE TRANSPORTE</t>
  </si>
  <si>
    <t>ACOPLE GRP 2400mm - PN 1 BAR - NO INCLUYE TRANSPORTE</t>
  </si>
  <si>
    <t>TUBERIA GRP 2400 (600mm-2400mm FLUJO LIBRE) - PN 1 BAR SN 5000 - NO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</si>
  <si>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</si>
  <si>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</si>
  <si>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</si>
  <si>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</si>
  <si>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</si>
  <si>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</si>
  <si>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</si>
  <si>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</si>
  <si>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</si>
  <si>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</si>
  <si>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</si>
  <si>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</si>
  <si>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</si>
  <si>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</si>
  <si>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</si>
  <si>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</si>
  <si>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</si>
  <si>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</si>
  <si>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</si>
  <si>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DESTORNILLADOR DE IMPACTO</t>
  </si>
  <si>
    <t>PLANTA ELECTRICA POTENCIA ELÉCTRICA GENERADA 4KW - INCLUYE COMBUSTIBLE</t>
  </si>
  <si>
    <t>PULIDORA MANUAL ELECTRICA</t>
  </si>
  <si>
    <t>DISCO DE CORTE METAL 7 X 1/8"</t>
  </si>
  <si>
    <t>DISCO ABRASIVO DESBASTE METAL 7 X 1/4"</t>
  </si>
  <si>
    <t>TALADRO ROTOPERCUTOR - POTENCIA DE 860 A 1030 WATTS</t>
  </si>
  <si>
    <t>PISO EN ALUMINIO PARA PUENTES PEATONALES Y ESTACIONES TRANSMILENIO EN ALEACIÓN AA6070 - INCLUYE PERFILES DE ALUMINIO DE 30.5mm DE ALTURA Y 100mm DE ANCHO, SIN TROQUELAR.</t>
  </si>
  <si>
    <t>GUADAÑADORA - POTENCIA DE 1.3 A 1.7 KW</t>
  </si>
  <si>
    <t>PLAQUETA TIPO REJILLA (PEATONAL) 0.40 x 0.40 e= 6cm</t>
  </si>
  <si>
    <t>CODO PVC 45° D= 1 1/2"</t>
  </si>
  <si>
    <t>LLAMA AMARILLA (suministro y plantación. incluye tierra negra )</t>
  </si>
  <si>
    <t>COLA DE ZORRO (Suministro y plantación, incluye tierra negra , transporte y disposición final de escombros)</t>
  </si>
  <si>
    <t>EUCALIPTO POMARROSO H=1.5mt (Incluye siembra caja, tierra, abono y tutor)</t>
  </si>
  <si>
    <t>CHICALA H=1.5 (Incluye siembra, caja, tierra,  abono y tutor)</t>
  </si>
  <si>
    <t>JAZMIN CHINO H= 1.5 mt (Incluye siembra, caja, tierra, abono y tutor</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</si>
  <si>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</si>
  <si>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</si>
  <si>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</si>
  <si>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</si>
  <si>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TUBERIA ACERO AL CARBON SIN COSTURA SCH40 D=3"</t>
  </si>
  <si>
    <t>TUBERIA ACERO AL CARBON SIN COSTURA SCH40 D=4"</t>
  </si>
  <si>
    <t>TUBERIA ACERO AL CARBON SIN COSTURA SCH40 D=6"</t>
  </si>
  <si>
    <t>TUBERIA ACERO AL CARBON SIN COSTURA SCH40 D=8"</t>
  </si>
  <si>
    <t>TRANSPORTE TUBERIA ACERO AL CARBON</t>
  </si>
  <si>
    <t>ANALISIS GRANULOMETRICO  DE LOS AGREGADOS GRUESO Y FINO. Norma técnica: INV E 213-13 NTC 77-2007.</t>
  </si>
  <si>
    <t>RESISTENCIA A LA DEGRADACIÓN DE LOS AGREGADOS DE TAMAÑOS MENORES DE 37.5 MM (1½") POR MEDIO DE LA MÁQUINA DE LOS ÁNGELES (SIN TRITURACIÓN DE LOS AGREGADOS). Norma técnica: INV E 218-13 NTC 98-2012.</t>
  </si>
  <si>
    <t>PORCENTAJE DE PARTÍCULAS FRACTURADAS EN UN AGREGADO GRUESO. Norma técnica: INV E 227-13.</t>
  </si>
  <si>
    <t>ÍNDICES DE APLANAMIENTO Y ALARGAMIENTO DE LOS AGREGADOS PARA CARRETERAS. Norma técnica: INV E 230-13.</t>
  </si>
  <si>
    <t>DENSIDAD, DENSIDAD RELATIVA (GRAVEDAD ESPECÍFICA) Y ABSORCIÓN DEL AGREGADO FINO. Norma técnica: INV E 222-13 NTC-237-1995.</t>
  </si>
  <si>
    <t>PENETRACION DE LOS MATERIALES BITUMINOSOS. Norma técnica: INV E - 706 - 13 NTC 5028 ASTM D5.</t>
  </si>
  <si>
    <t>DUCTILIDAD DE LOS MATERIALES ASFÁLTICOS. Norma técnica: INV E-702-13 ASTM D113.</t>
  </si>
  <si>
    <t>EVALUACIÓN DE LA SUSCEPTIBILIDAD AL AGUA DE LAS MEZCLAS DE CONCRETO ASFÁLTICO UTILIZANDO LA PRUEBA DE TRACCIÓN INDIRECTA (Séis probetas). Norma técnica: INV E - 725 - 13 AASHTO T 283 ASTM D4867/D4867M.</t>
  </si>
  <si>
    <t>ENSAYO DE TENSIÓN INDIRECTA PARA DETERMINAR EL MÓDULO RESILIENTE DE MEZCLAS ASFÁLTICAS (3 TEMPERATURAS Y 3 FRECUENCIAS). Norma técnica: INV E - 749 - 13 UNE-EN 12697-26 Anexo F ASTM D7369.</t>
  </si>
  <si>
    <t>MÓDULO DE ELASTICIDAD ESTÁTICO Y RELACIÓN DE POISSON DEL CONCRETO EN COMPRESIÓN. Norma técnica: INV E - 749 - 13 UNE-EN 12697-26 Anexo F ASTM D7369.</t>
  </si>
  <si>
    <t>PUNTO DE ABLANDAMIENTO DE MATERIALES BITUMINOSOS (APARATO DE ANILLO Y BOLA). Norma técnica: INV E – 712 - 13 ASTM D36/D36M.</t>
  </si>
  <si>
    <t>ANDAMIO TUBULAR</t>
  </si>
  <si>
    <t>PLANCHON PARA ANDAMIO</t>
  </si>
  <si>
    <t>DISEÑO DE MEZCLAS ASFALTICAS METODO MARSHALL.</t>
  </si>
  <si>
    <t>DEMANDA BIOQUÍMICA DE OXIGENO (DBO5). Norma técnica: SM 5210 B.</t>
  </si>
  <si>
    <t>DEMANDA QUÍMICA DE OXIGENO (DQO). Norma técnica: SM 5220 D.</t>
  </si>
  <si>
    <t>OXÍGENO DISUELTO, MODIFICACIÓN DE AZIDA. Norma técnica: SM 4500 - OC.</t>
  </si>
  <si>
    <t>NITROGENO TOTAL KSELDAHL. Norma técnica: SM 4500-NORG C.</t>
  </si>
  <si>
    <t>FOSFORO TOTAL. Norma técnica: SM 4500 - P B, E.</t>
  </si>
  <si>
    <t>COLIFORMES TOTALES FERMENTACIÓN TUBOS MÚLTIPLES. Norma técnica: SM 9221  B.</t>
  </si>
  <si>
    <t>COLIFORMES FECALES  FERMENTACIÓN TUBOS MÚLTIPLES. Norma técnica: SM 9221 E.</t>
  </si>
  <si>
    <t>POTASIO. Norma técnica: SM 3500 K - B.</t>
  </si>
  <si>
    <t>ACIDEZ TOTAL. Norma técnica: SM 2310 B.</t>
  </si>
  <si>
    <t>ALCALINIDAD TOTAL. Norma técnica: SM 2320 B.</t>
  </si>
  <si>
    <t>TURBIEDAD, MÉTODO NEFELOMÉTRICO. Norma técnica: SM 2130 B.</t>
  </si>
  <si>
    <t>GRASAS Y ACEITES. Norma técnica: SM 5520 B.</t>
  </si>
  <si>
    <t>SOLIDOS SUSPENDIDOS TOTALES, SECADO A 103°C - 105°C. Norma técnica: SM 2540 D.</t>
  </si>
  <si>
    <t>SOLIDOS DISUELTOS TOTALES. Norma técnica: SM 2540 C.</t>
  </si>
  <si>
    <t>SOLIDOS TOTALES, SECADO A 103°C - 105°C. Norma técnica: SM 2540 B  ASTM C 1603 2010.</t>
  </si>
  <si>
    <t>SOLIDOS SEDIMENTABLES. Norma técnica: SM 2540 F.</t>
  </si>
  <si>
    <t>PH. Norma técnica: SM 4500 - H + B  ASTM D 1293 2012.</t>
  </si>
  <si>
    <t>TEMPERATURA DEL AGUA. Norma técnica: SM 2550 B.</t>
  </si>
  <si>
    <t>COLOR VERDADERO. Norma técnica: SM 2120 B.</t>
  </si>
  <si>
    <t>CEPILLO INDUSTRIAL DE NYLON CON CABO DE 35CM A 42CM X 9CM X 17CM</t>
  </si>
  <si>
    <t>CARRETILLA  RUEDA NEUMATICA PLATON METALICO CAPACIDAD CINCO PIES CUBICOS MANGO MADERA TIPO BUGGY</t>
  </si>
  <si>
    <t>BARRA DE 18LB CON PUNTA Y PALA 150CM X 10CM</t>
  </si>
  <si>
    <t>SERRUCHO DE 20" DIENTE ENDURECIDO</t>
  </si>
  <si>
    <t>CAMILLA MADERA PRIMEROS AUXILIOS INMOVILIZADOR CABEZA</t>
  </si>
  <si>
    <t>EXTINTOR POLVO QUIMICO SECO DE 20LB TIPO ABC METALICO CON GANCHO Y AVISO</t>
  </si>
  <si>
    <t>BOTA LISA DIELECTRICA CON PUNTERA EN ACERO DE CAUCHO, CINTA AMARILLA, PUNTERA Y PLANTILLA EN ACERO</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</si>
  <si>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</si>
  <si>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</si>
  <si>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</si>
  <si>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</si>
  <si>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</si>
  <si>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</si>
  <si>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</si>
  <si>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</si>
  <si>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</si>
  <si>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</si>
  <si>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</si>
  <si>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</si>
  <si>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</si>
  <si>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</si>
  <si>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ROLLO</t>
  </si>
  <si>
    <t>RESPIRADOR PARA GASES DOBLE SIN CARTUCHO</t>
  </si>
  <si>
    <t>TELA VERDE PARA CERRAMIENTO 2.10 METRO DE ANCHO DE 60GR</t>
  </si>
  <si>
    <t>VÍDEO BEAM - ALQUILER POR DIA</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</si>
  <si>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</si>
  <si>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</si>
  <si>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FLEXIÓN DEL CONCRETO USANDO UNA VIGA SIMPLEMENTE APOYADA Y CARGADA EN LOS TERCIOS DE LA LUZ LIBRE. Norma técnica: INV E - 414 -13 NTC - 2871 ASTM C78/C78M.</t>
  </si>
  <si>
    <t>SARDINEL ESPECIAL A 110 - RAMPA B (600X400X500MM)</t>
  </si>
  <si>
    <t>ESMALTE ALQUIDICO</t>
  </si>
  <si>
    <t>EQUIPO VACTOR - SONDEO - LIMPIEZA - RECOLECCIÓN DE LODOS NO PELIGROSOS (No incluye agua).</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</si>
  <si>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</si>
  <si>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</si>
  <si>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</si>
  <si>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</si>
  <si>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</si>
  <si>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</si>
  <si>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</si>
  <si>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</si>
  <si>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</si>
  <si>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</si>
  <si>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</si>
  <si>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</si>
  <si>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</si>
  <si>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</si>
  <si>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TUBERÍA PVC PRESIÓN 1/2" RDE 9 500 PSI</t>
  </si>
  <si>
    <t>KIT DE NIVELACIÓN PARA HIDRANTE  DE DIÁMETRO DE 6", LONGITUD 400mm , INCLUYE TODOS LOS ELEMENTOS NECESARIOS PARA SU INSTALACIÓN</t>
  </si>
  <si>
    <t>REDUCCIÓN CONCENTRICA HD EL 4" x 3"</t>
  </si>
  <si>
    <t>REDUCCIÓN HD 6" x 4" J.H.</t>
  </si>
  <si>
    <t>REDUCCIÓN HD 4" x 2" J.H.</t>
  </si>
  <si>
    <t>CINTA TEFLON - CINTA SELLANTE 1/2" x 0.20 DENSIDAD</t>
  </si>
  <si>
    <t>SOLDADURA DE ESTAÑO ROLLO DE 250 GR. 1/16"</t>
  </si>
  <si>
    <t>LB</t>
  </si>
  <si>
    <t>CAJILLA PLASTICA Y TAPA EN POLIPROPILENO PARA MEDIDOR.</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</si>
  <si>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</si>
  <si>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</si>
  <si>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</si>
  <si>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</si>
  <si>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</si>
  <si>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</si>
  <si>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</si>
  <si>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</si>
  <si>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YARUMO H= 1.5 mt. INCLUYE SIEMBRA, CAJA, TIERRA, ABONO Y TUTOR</t>
  </si>
  <si>
    <t xml:space="preserve">TUBO EN CONCRETO ALTA RESISTENCIA D= 10". </t>
  </si>
  <si>
    <t>TUBO EN CONCRETO ALTA RESISTENCIA D= 12".</t>
  </si>
  <si>
    <t>TUBO EN CONCRETO ALTA RESISTENCIA D= 14" EXTRA REFORZADO</t>
  </si>
  <si>
    <t>REDUCCIÓN HD 4" x 3" J.H.</t>
  </si>
  <si>
    <t>REDUCCIÓN HD 8" x 6" J.H.</t>
  </si>
  <si>
    <t>KIT DE NIVELACIÓN PARA HIDRANTE TRÁFICO DE DIÁMETRO DE 4", LONGITUD 400mm , INCLUYE TODOS LOS ELEMENTOS NECESARIOS PARA SU INSTALACIÓN</t>
  </si>
  <si>
    <t>JUEGO DE MOLDES PARA ESTAMPADO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</si>
  <si>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</si>
  <si>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</si>
  <si>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</si>
  <si>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</si>
  <si>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</si>
  <si>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</si>
  <si>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</si>
  <si>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</si>
  <si>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JUNTA DE DILATACIÓN ELASTOMÉRICA 250 TAMAÑO 64 x  70 mm</t>
  </si>
  <si>
    <t>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</si>
  <si>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</si>
  <si>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ALQUILER DE VEHICULO: CAMPERO, PICK-UP, CAMIONETA, CAMION O SIMILAR CON CAPACIDAD DE CARGA DE 3 TON O MAS, MODELO 2014 A 2011. 75% DE LA TARIFA ESTABLECIDA. INCLUYE TODOS LOS COSTOS DE OPERACIÓN Y MANTENIMIENTO EXCEPTO EL SALARIO DEL CONDUCTOR.</t>
  </si>
  <si>
    <t>AVISO PUNTO CREA 1.50m x 0.90m EN LÁMINA GALVANIZADA CAL. 24. INCLUYE SUMINISTRO E INSTALACIÓN</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</si>
  <si>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</si>
  <si>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</si>
  <si>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</si>
  <si>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</si>
  <si>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</si>
  <si>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COMPRESIÓN TRIAXIAL EN CONDICIÓN CD CONSOLIDADO - DRENADO SOBRE SUELOS (3 PUNTOS). Norma técnica: ASTM D7181 - 11</t>
  </si>
  <si>
    <t>CBR SOBRE MUESTRA INALTERADA (SUELOS COHESIVOS). Norma técnica: INV E 148-13 NTC-2122-13 ASTM D1883 - 16.</t>
  </si>
  <si>
    <t>COMPRESIÓN INCONFINADA EN MUESTRAS DE SUELO. Norma técnica: INV E 152-13 NTC-1527-00 ASTM D2166 / D2166M - 16.</t>
  </si>
  <si>
    <t>RELACIONES HUMEDAD - PESO UNITARIO SECO EN LOS SUELOS (ENSAYO MODIFICADO DE COMPACTACIÓN). Norma técnica: INV E 142-13 ASTM D1557 - 12e1.</t>
  </si>
  <si>
    <t>DETECCIÓN DEL REFUERZO UTILIZANDO FERROSCAN (POR DÍA)</t>
  </si>
  <si>
    <t>DETERMINACIÓN DE LA PROFUNDIDAD DE CARBONATACIÓN EN CONCRETO ENDURECIDO Y PUESTO EN SERVICIO</t>
  </si>
  <si>
    <t>DETERMINACIÓN DEL NÚMERO DE REBOTE (ÍNDICE ESCLEROMÉTRICO) EN EL CONCRETO ENDURECIDO, ZONA POR ELEMENTO. Norma técnica: INV E 413 -13  NTC 3692  ASTM C805/C805M.</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</si>
  <si>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</si>
  <si>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</si>
  <si>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</si>
  <si>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</si>
  <si>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</si>
  <si>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</si>
  <si>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</si>
  <si>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</si>
  <si>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NEOPRENO REFORZADO (doble refuerzo)</t>
  </si>
  <si>
    <t>ANDAMIO TUBULAR DE 1.50m (6 SECCIONES)</t>
  </si>
  <si>
    <t>ADAPTADOR BRIDA 12" (334mm A 352mm) R2</t>
  </si>
  <si>
    <t>ACOPLE UNIVERSAL R1-R2 D= 8"</t>
  </si>
  <si>
    <t>ACOPLE UNIVERSAL R1-R2 D= 12"</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</si>
  <si>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</si>
  <si>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</si>
  <si>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</si>
  <si>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</si>
  <si>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</si>
  <si>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ADAPTADOR MACHO PVC 1/2"</t>
  </si>
  <si>
    <t>COLLAR DE DERIVACIÓN 3" x 1/2"</t>
  </si>
  <si>
    <t>TUBERIA A.N. 2" ESPESOR= 1.9mm</t>
  </si>
  <si>
    <t>TUBERÍA DE ACERO GALVANIZADO 1/2". Espesor del tubo (15mm)</t>
  </si>
  <si>
    <t>TRANSPORTE DE MAQUINARIA DE 6 A 9 TONELADAS. INCLUYE ESCOLTA. VIAJE IDA Y VUELTA</t>
  </si>
  <si>
    <t>EFECTO DEL AGUA SOBRE LA RESISTENCIA A LA COMPRESIÓN DE LAS MEZCLAS ASFÁLTICAS COMPACTADAS (ENSAYO DE INMERSIÓN- COMPRESIÓN), incluye elaboración. Norma técnica: INV E – 738 - 13 ASTM D1075.</t>
  </si>
  <si>
    <t>MÓDULO RESILIENTE DE SUELOS Y AGREGADOS. Norma técnica: INV E 156-13 AASHTO T 307</t>
  </si>
  <si>
    <t>SISTEMA DE ANCLAJE PARA POSTES METÁLICOS 3/4" x 1500 (4 PERNOS)</t>
  </si>
  <si>
    <t>EQUIPO DE OXICORTE - PRESIÓN DE OXÍGENO 125 PSI - PRESIÓN GAS COMBUSTIBLE 15 PSI</t>
  </si>
  <si>
    <t>YEE PVC SANITARIA D=4"</t>
  </si>
  <si>
    <t>TEE HD 4"X2" EXTREMO LISO</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</si>
  <si>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</si>
  <si>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</si>
  <si>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</si>
  <si>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</si>
  <si>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</si>
  <si>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</si>
  <si>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</si>
  <si>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</si>
  <si>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</si>
  <si>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</si>
  <si>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</si>
  <si>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</si>
  <si>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RESISTENCIA A LA COMPRESIÓN UNIAXIAL DE MUESTRAS DE ROCAS INTACTAS. Norma técnica: ASTM D7012 - 14 (Método C).</t>
  </si>
  <si>
    <t>RESISTENCIA A LA FATIGA DE MEZCLAS ASFÁLTICAS EN CALIENTE MEDIANTE EL ENSAYO DE FLEXIÓN EN DOS PUNTOS SOBRE PROBETAS TRAPEZOIDALES. Norma técnica: INV E – 808 - 13  UNE-EN 12697-24  Anexo A NF P 98-261-1.</t>
  </si>
  <si>
    <t>PANEL ARQUITECTONICO PREFABRICADO EN CONCRETO - SUMINISTRO E INSTALACION</t>
  </si>
  <si>
    <t>PINTURA BASE AGUA PARA USO EXTERIOR</t>
  </si>
  <si>
    <t>BALDOSA DE GRANITO 33 x 33 CM</t>
  </si>
  <si>
    <t>ADHESIVO PREMEZCLADO INTERIOR</t>
  </si>
  <si>
    <t>BOQUILLA CON LATEX</t>
  </si>
  <si>
    <t>ZOCALO EN GRANITO h=7.2CM</t>
  </si>
  <si>
    <t>PORCELANATO BEIGE 60 x 60 CM2</t>
  </si>
  <si>
    <t>PINTURA PARA ALUMINIO 260°C</t>
  </si>
  <si>
    <t>DISPENSADOR DE JABÓN METÁLICO DE 1 LT</t>
  </si>
  <si>
    <t>JABONERA</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</si>
  <si>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</si>
  <si>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</si>
  <si>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</si>
  <si>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</si>
  <si>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</si>
  <si>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</si>
  <si>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</si>
  <si>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</si>
  <si>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</si>
  <si>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</si>
  <si>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</si>
  <si>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</si>
  <si>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</si>
  <si>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</si>
  <si>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</si>
  <si>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</si>
  <si>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</si>
  <si>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</si>
  <si>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</si>
  <si>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</si>
  <si>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</si>
  <si>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</si>
  <si>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</si>
  <si>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</si>
  <si>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</si>
  <si>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</si>
  <si>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</si>
  <si>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</si>
  <si>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</si>
  <si>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</si>
  <si>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</si>
  <si>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</si>
  <si>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</si>
  <si>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</si>
  <si>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</si>
  <si>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</si>
  <si>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</si>
  <si>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</si>
  <si>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</si>
  <si>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</si>
  <si>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</si>
  <si>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</si>
  <si>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</si>
  <si>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</si>
  <si>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</si>
  <si>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</si>
  <si>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</si>
  <si>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METALICA EMT D=2"</t>
  </si>
  <si>
    <t>GRAPA PARA TUBERIA EMT D=2"</t>
  </si>
  <si>
    <t>CABLE No.6 AWG THHN- 600V COBRE</t>
  </si>
  <si>
    <t>CABLE No.8 AWG THHN-600V COBRE</t>
  </si>
  <si>
    <t>TUBERIA METALICA EMT D=1"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</si>
  <si>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</si>
  <si>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</si>
  <si>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</si>
  <si>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</si>
  <si>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</si>
  <si>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</si>
  <si>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</si>
  <si>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</si>
  <si>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</si>
  <si>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</si>
  <si>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</si>
  <si>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</si>
  <si>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</si>
  <si>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</si>
  <si>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</si>
  <si>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TUBERIA DE 3/4" EMT</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</si>
  <si>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</si>
  <si>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</si>
  <si>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</si>
  <si>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</si>
  <si>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</si>
  <si>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</si>
  <si>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</si>
  <si>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</si>
  <si>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</si>
  <si>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</si>
  <si>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</si>
  <si>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</si>
  <si>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</si>
  <si>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</si>
  <si>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</si>
  <si>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</si>
  <si>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</si>
  <si>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</si>
  <si>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</si>
  <si>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</si>
  <si>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</si>
  <si>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CATEGORÍA 8 (INCLUYE FACTOR DE PRESTACIONES)</t>
  </si>
  <si>
    <t>SUMINISTRO CONSTRUCCION E INSTALACION DE JARDIN VERTICAL. INCLUYE ESTRUCTURA Y/O PANEL DE SOPORTE INDEPENDIENTE ELEMENTOS PARA SOPORTE Y SUJECION DE JARDIN, SACOS Y/O CANGUROS PARA SIEMBRA DE JARDIN V</t>
  </si>
  <si>
    <t>COLLAR DERIVACION 4" x 1/2"</t>
  </si>
  <si>
    <t>COLLAR DERIVACION 6" x 1/2"</t>
  </si>
  <si>
    <t>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</si>
  <si>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</si>
  <si>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</si>
  <si>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</si>
  <si>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</si>
  <si>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</si>
  <si>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</si>
  <si>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</si>
  <si>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CONCRETO FLUIDO SIN RETRACCIÓN</t>
  </si>
  <si>
    <t>MICROFIBRA DE POLIPROPILENO PARA CONCRETO Y MORTERO</t>
  </si>
  <si>
    <t>GROUTING DE ALTA RESISTENCIA</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</si>
  <si>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</si>
  <si>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</si>
  <si>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</si>
  <si>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</si>
  <si>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</si>
  <si>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</si>
  <si>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</si>
  <si>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</si>
  <si>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</si>
  <si>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</si>
  <si>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</si>
  <si>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</si>
  <si>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</si>
  <si>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</si>
  <si>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</si>
  <si>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</si>
  <si>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</si>
  <si>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</si>
  <si>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CLORUROS. Norma técnica: SM 4500 - CL - B.</t>
  </si>
  <si>
    <t>PUNTO</t>
  </si>
  <si>
    <t>SULFATOS. Norma técnica: SM 4500 - SO4-2  - E  ASTM C 114 2015.</t>
  </si>
  <si>
    <t>NITRATOS. Norma técnica: SM 4500 - NO3-B.</t>
  </si>
  <si>
    <t>HIERRO TOTAL. Norma técnica: SM 3500 Fe - B.</t>
  </si>
  <si>
    <t>MAGNESIO. Norma técnica: SM 3500 Mg - B.</t>
  </si>
  <si>
    <t>SODIO. Norma técnica: SM 3500 Na - B.</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</si>
  <si>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</si>
  <si>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</si>
  <si>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</si>
  <si>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</si>
  <si>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</si>
  <si>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</si>
  <si>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</si>
  <si>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</si>
  <si>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</si>
  <si>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</si>
  <si>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</si>
  <si>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</si>
  <si>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</si>
  <si>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</si>
  <si>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</si>
  <si>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</si>
  <si>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</si>
  <si>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</si>
  <si>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</si>
  <si>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</si>
  <si>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</si>
  <si>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</si>
  <si>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</si>
  <si>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</si>
  <si>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</si>
  <si>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</si>
  <si>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</si>
  <si>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</si>
  <si>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</si>
  <si>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</si>
  <si>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</si>
  <si>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</si>
  <si>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</si>
  <si>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</si>
  <si>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</si>
  <si>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</si>
  <si>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</si>
  <si>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</si>
  <si>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</si>
  <si>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</si>
  <si>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TRONZADORA - POTENCIA DE 2120 A 2560 W</t>
  </si>
  <si>
    <t>TUBERIA EMT D= 4" ESP. 083</t>
  </si>
  <si>
    <t>COMPRESIÓN TRIAXIAL EN CONDICIÓN CU, CONSOLIDADO - NO DRENADO SOBRE SUELOS (3 PUNTOS). Norma técnica: INV E 153-13 ASTM D4767 - 11.</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</si>
  <si>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</si>
  <si>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</si>
  <si>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</si>
  <si>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</si>
  <si>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</si>
  <si>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</si>
  <si>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</si>
  <si>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</si>
  <si>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</si>
  <si>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</si>
  <si>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 DE JUNTAS (300 CC). Masilla elástica sellante de un componente, con base en poliuretano, con proceso de curado en presencia de humedad del ambiente. Norma ASTM C-920.</t>
  </si>
  <si>
    <t>GEOMEMBRANA HDPE 30MIL (0.75MM) PARA SEPARACION SUBRASANTE/CAPAS GRANULARES (INCLUYE SUMINISTRO E INSTALACIÓN)</t>
  </si>
  <si>
    <t>ANTICORROSIVO PHCL</t>
  </si>
  <si>
    <t>FUNDENTE (PARA SOLDADURA) 60 gr.</t>
  </si>
  <si>
    <t>DISOLVENTE THINER</t>
  </si>
  <si>
    <t>BLOQUE PERFORADO 15X20X40</t>
  </si>
  <si>
    <t>LIJA DE AGUA 150 SUPER</t>
  </si>
  <si>
    <t>CURVA GALVANIZADA 1" IMC</t>
  </si>
  <si>
    <t>ALAMBRON 40  1/4 PULG LISO</t>
  </si>
  <si>
    <t>VARILLA DILATACIÓN ALUMINIO</t>
  </si>
  <si>
    <t>BALDOSA EN GRANO PULIDO TIPO 1 Y TIPO 2 (30X30)</t>
  </si>
  <si>
    <t>GRANITO (MEZCLA)</t>
  </si>
  <si>
    <t>BULTO</t>
  </si>
  <si>
    <t>PEGANTE PARA PISOS DE CAUCHO SINTÉTICO</t>
  </si>
  <si>
    <t>TUBERIA PVC SANITARIA 3"</t>
  </si>
  <si>
    <t>CODO 90°-1/4 CxC PVC SANITARIA D= 2"</t>
  </si>
  <si>
    <t>CODO 90°-1/4 CxC PVC SANITARIA D=4"</t>
  </si>
  <si>
    <t>TUBERIA PVC SANITARIA 8"</t>
  </si>
  <si>
    <t>TUBERÍA VENTILACIÓN PVC 3"</t>
  </si>
  <si>
    <t>TUBERIA PVC PRESIÓN 1" RDE 21</t>
  </si>
  <si>
    <t>LAVAMANOS INSTITUCIONAL</t>
  </si>
  <si>
    <t>ACOPLE 1/2 PARA AGUA POTABLE</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</si>
  <si>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</si>
  <si>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</si>
  <si>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</si>
  <si>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</si>
  <si>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</si>
  <si>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</si>
  <si>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</si>
  <si>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</si>
  <si>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</si>
  <si>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TUBERIA CONDUIT GALVANIZADA EMT D=1" (3M)</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</si>
  <si>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</si>
  <si>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</si>
  <si>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</si>
  <si>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</si>
  <si>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</si>
  <si>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</si>
  <si>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</si>
  <si>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</si>
  <si>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</si>
  <si>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</si>
  <si>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</si>
  <si>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3"</t>
  </si>
  <si>
    <t>UNIÓN EMT 3"</t>
  </si>
  <si>
    <t>CABLE COBRE 4/0 AWG 600V 90° C THHN/THWN</t>
  </si>
  <si>
    <t>CABLE DE COBRE AISLADO 8 AWG 600V 90° C THHN/THWN</t>
  </si>
  <si>
    <t>CURVA  EMT 1 1/4"</t>
  </si>
  <si>
    <t>UNIÓN EMT 1 1/4"</t>
  </si>
  <si>
    <t>CURVA  EMT 2"</t>
  </si>
  <si>
    <t>UNIÓN EMT 2"</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</si>
  <si>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</si>
  <si>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</si>
  <si>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</si>
  <si>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</si>
  <si>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</si>
  <si>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</si>
  <si>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</si>
  <si>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</si>
  <si>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</si>
  <si>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</si>
  <si>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SOLDADURA CABLE-VARILLA 1/0 - SOLDADOR 1/0 AWG 600V 105°C 170 A</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</si>
  <si>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</si>
  <si>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</si>
  <si>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</si>
  <si>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</si>
  <si>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</si>
  <si>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</si>
  <si>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</si>
  <si>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</si>
  <si>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</si>
  <si>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</si>
  <si>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</si>
  <si>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</si>
  <si>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</si>
  <si>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</si>
  <si>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</si>
  <si>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</si>
  <si>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</si>
  <si>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</si>
  <si>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</si>
  <si>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</si>
  <si>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</si>
  <si>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</si>
  <si>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</si>
  <si>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</si>
  <si>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</si>
  <si>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</si>
  <si>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</si>
  <si>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</si>
  <si>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</si>
  <si>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</si>
  <si>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</si>
  <si>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TUBO CONDUIT IMC 4"</t>
  </si>
  <si>
    <t>UNION CONDUIT EMT DE 1"</t>
  </si>
  <si>
    <t>UNION CONDUIT EMT DE 3/4"</t>
  </si>
  <si>
    <t>SOLDADURA EXOTERMICA CAP No. 90 gr</t>
  </si>
  <si>
    <t>ESTACIÓN 10 - BANCA ABDOMINALES BAJO - ADULTOS MAYORES. DISEÑO IDRD. SUMINISTRO E INSTALACION</t>
  </si>
  <si>
    <t>JUEGO BALANCIN - IDRD - NIÑOS (1-5 AÑOS) SUMINISTRO E INSTALACION</t>
  </si>
  <si>
    <t>DOTACION BARRA ADULTOS/MAYORES - DISEÑO IDRD (SUMINISTRO E INSTALACION</t>
  </si>
  <si>
    <t>DOTACION CAMINADOR ADULTOS/MAYORES - DISEÑO IDRD - SUMINISTRO E INSTALACION</t>
  </si>
  <si>
    <t>DOTACION GIRO DE CADERA PARA ADULTOS - SEGUN ESPECIFICACION IDRD - SUMINISTRO E INSTALACION</t>
  </si>
  <si>
    <t>GEODREN CON TUBERIA CIRCULAR 160mm H= 1.0m</t>
  </si>
  <si>
    <t>GEODREN CON TUBERIA CIRCULAR 200mm  H= 1.0m</t>
  </si>
  <si>
    <t>TARIFA JORNAL - PERSONAL DE OBRA - OPERADOR EQUIPO DE SEÑALIZACIÓN HORARIO NOCTURNO (INCLUYE FACTOR DE PRESTACIONES)</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</si>
  <si>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</si>
  <si>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</si>
  <si>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</si>
  <si>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</si>
  <si>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</si>
  <si>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</si>
  <si>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</si>
  <si>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</si>
  <si>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</si>
  <si>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</si>
  <si>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</si>
  <si>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</si>
  <si>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PILOTEADORA</t>
  </si>
  <si>
    <t>TRANSPORTE TUBERIA GRP</t>
  </si>
  <si>
    <t>TRANSPORTE ACOPLE GRP</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</si>
  <si>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</si>
  <si>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</si>
  <si>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</si>
  <si>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</si>
  <si>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</si>
  <si>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</si>
  <si>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</si>
  <si>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</si>
  <si>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</si>
  <si>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</si>
  <si>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</si>
  <si>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</si>
  <si>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</si>
  <si>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</si>
  <si>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</si>
  <si>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</si>
  <si>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</si>
  <si>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</si>
  <si>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</si>
  <si>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</si>
  <si>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</si>
  <si>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</si>
  <si>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</si>
  <si>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</si>
  <si>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</si>
  <si>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</si>
  <si>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</si>
  <si>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</si>
  <si>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</si>
  <si>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</si>
  <si>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</si>
  <si>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</si>
  <si>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</si>
  <si>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</si>
  <si>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</si>
  <si>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</si>
  <si>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</si>
  <si>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</si>
  <si>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</si>
  <si>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</si>
  <si>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</si>
  <si>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</si>
  <si>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</si>
  <si>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</si>
  <si>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</si>
  <si>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</si>
  <si>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</si>
  <si>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</si>
  <si>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FORTGRID ASPHALT 75  3.8m\ FORTGRID ASPHALT 300 GEF: 3,2</t>
  </si>
  <si>
    <t>GEOMALLA FORTGRID ASPHALT 100  3.8m\ FORTGRID ASPHALT 700 GEF: 7,0</t>
  </si>
  <si>
    <t>CARTELERA CON MARCO EN ALUMINIO ANODIZADO, PAÑO COLOR GRIS CON CENEFA SUPERIOR, PUERTAS CORREDIZAS. Incl. transporte</t>
  </si>
  <si>
    <t>CAMARA DIGITAL COMPACTA MINIMO 16.2 MEGAPIXELES, MEMORIA DE 8 GB, VIDEO HD CON PAUSA Y ZOOM (UN)</t>
  </si>
  <si>
    <t>CUBIERTA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</si>
  <si>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</si>
  <si>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</si>
  <si>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CAMISA METALICA PERDIDA e= 3/8"</t>
  </si>
  <si>
    <t>SEÑAL VERTICAL UNA CARA PARA CICLORUTA PARAL 3m, ÁNGULO DE 2x1/4x3m LAMINA CAL. 16 PINTADA POR UNA CARA 0.60m x 0.60m o 0.75m x 0.75m</t>
  </si>
  <si>
    <t>EQUIPO DE TOPOGRAFÍA. INCLUYE TRÁNSITO, NIVEL Y ELEMENTOS COMPLEMENTARIOS - DÍA</t>
  </si>
  <si>
    <t>EQUIPO DE TOPOGRAFÍA. INCLUYE TRÁNSITO, NIVEL Y ELEMENTOS COMPLEMENTARIOS - MES</t>
  </si>
  <si>
    <t>EQUIPO COMPLETO DE LABORATORIO - ESTUDIOS - DÍA</t>
  </si>
  <si>
    <t>EQUIPO COMPLETO DE LABORATORIO - ESTUDIOS - MES</t>
  </si>
  <si>
    <t>EQUIPO COMPLETO DE LABORATORIO - INTERVENTORIAS - DÍA</t>
  </si>
  <si>
    <t>EQUIPO COMPLETO DE LABORATORIO - INTERVENTORIAS - MES</t>
  </si>
  <si>
    <t>EQUIPO COMPLETO DE BATIMETRIA, HIDROMETRIA O SEDIMENTOMETRIA - DÍA</t>
  </si>
  <si>
    <t>EQUIPO COMPLETO DE BATIMETRIA, HIDROMETRIA O SEDIMENTOMETRIA - MES</t>
  </si>
  <si>
    <t xml:space="preserve"> PLOTTER - DÍA</t>
  </si>
  <si>
    <t>PLOTTER - MES</t>
  </si>
  <si>
    <t>DISTANCIOMETRO  (Incluyendo tránsito y Estación Total) - Capacidad de Lectura hasta 1500m</t>
  </si>
  <si>
    <t>DISTANCIOMETRO  (Incluyendo tránsito y Estación Total) - Capacidad de Lectura hasta 1500m.</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</si>
  <si>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</si>
  <si>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</si>
  <si>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</si>
  <si>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</si>
  <si>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</si>
  <si>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</si>
  <si>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CONTROLADOR C900V CON CAPACIDAD PARA 16 GRUPOS VEHICULARES O PEATONALES. (Suministro, instalación y puesta en funcionamiento). CON POSIBILIDAD DE AMPLIACIÓN HASTA 32 GRUPOS, RELOJ EN TIEMPO REAL, 32</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</si>
  <si>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</si>
  <si>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</si>
  <si>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ALQUILER ENTIBADO DESLIZANTE E2, RANGO PROFUNDIDAD DE EXCAVACIÓN: 3.0 M &lt; H &lt;= 4.8 M. INCL. ACCESORIOS Y ELEMENTOS DE FIJACIÓN</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</si>
  <si>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</si>
  <si>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DE 1300cc A 2000cc DE CILINDRADA, MODELO 2022 A 2019. 100% DE LA TARIFA ESTABLECIDA. INCLUYE TODOS LOS COSTOS DE OPERACIÓN Y MANTENIMIENTO EXCEPTO EL SALARIO DEL CONDUCTOR</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</si>
  <si>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</si>
  <si>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</si>
  <si>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</si>
  <si>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</si>
  <si>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</si>
  <si>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</si>
  <si>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TRANSPORTE DE EQUIPO MENOR A UNA TONELADA POR VIAJE.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</si>
  <si>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</si>
  <si>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</si>
  <si>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</si>
  <si>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</si>
  <si>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</si>
  <si>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</si>
  <si>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</si>
  <si>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</si>
  <si>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</si>
  <si>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</si>
  <si>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</si>
  <si>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</si>
  <si>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</si>
  <si>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</si>
  <si>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</si>
  <si>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</si>
  <si>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</si>
  <si>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</si>
  <si>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</si>
  <si>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</si>
  <si>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</si>
  <si>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PASACALLE  IMPRESO EN LONA BANNER (7.00m x 1.00m) INCLUYE PALOS A LOS EXTREMOS</t>
  </si>
  <si>
    <t>CARGA PUNTUAL EN MUESTRAS DE ROCA INTACTA. Norma técnica: ASTM D5731 - 16.</t>
  </si>
  <si>
    <t>MÉTODO PARA LA DETERMINACIÓN DEL ÍNDICE DE DESLEIMIENTO - DURABILIDAD DE LUTITAS Y OTRAS ROCAS DÉBILES. Norma técnica: INV E 236-13 ASTM D4644 - 16.</t>
  </si>
  <si>
    <t>RESISTENCIA A LA TRACCIÓN INDIRECTA DE MUESTRAS DE ROCA INTACTA. Norma técnica: ASTM D3967 - 16.</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</si>
  <si>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</si>
  <si>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</si>
  <si>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</si>
  <si>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</si>
  <si>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</si>
  <si>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</si>
  <si>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</si>
  <si>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</si>
  <si>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</si>
  <si>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12" x 6" JH (JUNTA HIDRAULICA)</t>
  </si>
  <si>
    <t>JUEGO RUEDA GIRATORIA SENCILLA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</si>
  <si>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</si>
  <si>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</si>
  <si>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</si>
  <si>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CORTE DIRECTO EN CONDICIÓN UU, NO CONSOLIDADA - NO DRENADA (3 PUNTOS)</t>
  </si>
  <si>
    <t>CORTE DIRECTO EN CONDICIÓN CU, CONSOLIDADA - NO DRENADA (3 PUNTOS). Norma técnica: ASTM D6528 - 17.</t>
  </si>
  <si>
    <t>CORTE DIRECTO EN CONDICIÓN CD, CONSOLIDADA - DRENADA (3 PUNTOS). Norma técnica: INV E 154-13 NTC 1917-00 ASTM D3080/D3080M - 11.</t>
  </si>
  <si>
    <t>COMPRESIÓN TRIAXIAL UU NO CONSOLIDADO - NO DRENADO SOBRE SUELOS (3 PUNTOS). Norma técnica: INV E 153-13 ASTM D2850 - 15.</t>
  </si>
  <si>
    <t>DENSIDAD Y PESO UNITARIO DEL SUELO EN EL TERRENO POR EL MÉTODO DEL CONO Y ARENA. Norma técnica: INV E 161-13 NTC 1667-02 ASTM D1556 / D1556M - 15e1 .</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</si>
  <si>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</si>
  <si>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</si>
  <si>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</si>
  <si>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</si>
  <si>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</si>
  <si>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</si>
  <si>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</si>
  <si>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CUBIERTA VERDE (INCLUYE GEOTEXTIL 1800 PARA BASE, LÁMINA DE DRENAJE DE BAJA RETENCIÓN DE AGUA, GEOTEXTIL 1800 PARA RETENCIÓN DE FINOS, TAPETE TIPO CRASSULACEA EXL, TRANSPORTE Y MANO DE OBRA.</t>
  </si>
  <si>
    <t>CONCRETO GRAVA COMÚN 6000 PSI 44 MPa (420 Kg/cm2)</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</si>
  <si>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</si>
  <si>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</si>
  <si>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</si>
  <si>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</si>
  <si>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</si>
  <si>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</si>
  <si>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</si>
  <si>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</si>
  <si>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</si>
  <si>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</si>
  <si>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</si>
  <si>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</si>
  <si>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</si>
  <si>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</si>
  <si>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</si>
  <si>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t>
  </si>
  <si>
    <t>MEDIDA DEL POTENCIAL DE COLAPSO DE UN SUELO PARCIALMENTE SATURADO. Norma técnica: INV E 157-13 ASTM D5333-03.</t>
  </si>
  <si>
    <t>DETERMINACIÓN DEL CONTENIDO DE SALES SOLUBLES EN LOS SUELOS. Norma técnica: INV E 158-13 NLT 114.</t>
  </si>
  <si>
    <t>DETERMINACIÓN DE LA DENSIDAD Y DEL CONTENIDO DE AGUA DEL SUELO Y DEL SUELO-AGREGADO EN EL TERRENO. Norma técnica: INV E 164-13 ASTM D6938 - 17a.</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</si>
  <si>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</si>
  <si>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</si>
  <si>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</si>
  <si>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</si>
  <si>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</si>
  <si>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</si>
  <si>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</si>
  <si>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DETERMINACIÓN DEL CONTENIDO DE AZUFRE EN LOS AGREGADOS PÉTREOS. Norma técnica: INV E-233-13.</t>
  </si>
  <si>
    <t>DETERMINACIÓN DE LA REACTIVIDAD POTENCIAL ÁLCALI-SÍLICE DE AGREGADOS (MÉTODO QUÍMICO). Norma técnica: INV 234-13 NTC 175.</t>
  </si>
  <si>
    <t>DETERMINACIÓN DE LA LIMPIEZA SUPERFICIAL DE LAS PARTÍCULAS DE AGREGADO GRUESO. Norma técnica: INV E-237-13.</t>
  </si>
  <si>
    <t>DETERMINACIÓN DE LA RESISTENCIA DEL AGREGADO GRUESO A LA DEGRADACIÓN POR ABRASIÓN, UTILIZANDO EL APARATO MICRO-DEVAL. Norma técnica: INV E-238-13.</t>
  </si>
  <si>
    <t>DETERMINACIÓN DEL CONTENIDO DE VACÍOS EN AGREGADOS FINOS NO COMPACTADOS (INFLUENCIADO POR LA FORMA DE LAS PARTÍCULAS, LA TEXTURA SUPERFICIAL Y LA GRANULOMETRÍA). Norma técnica: INV 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</si>
  <si>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</si>
  <si>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</si>
  <si>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</si>
  <si>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</si>
  <si>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DETERMINACIÓN DEL CONTENIDO DE AGUA EN LOS MATERIALES BITUMINOSOS POR DESTILACIÓN. Norma técnica:: INV E-704-13 ASTM D95.</t>
  </si>
  <si>
    <t>PUNTOS DE INFLAMACIÓN Y DE COMBUSTIÓN MEDIANTE LA COPA ABIERTA CLEVELAND. Norma técnica: INV E-709-13 / ASTM D92.</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</si>
  <si>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</si>
  <si>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</si>
  <si>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 E - 720 - 13 ASTM D 2872.</t>
  </si>
  <si>
    <t>GRAVEDAD ESPECÍFICA BULK Y DENSIDAD DE MEZCLAS ASFÁLTICAS COMPACTADAS ABSORBENTES EMPLEANDO ESPECÍMENES RECUBIERTOS CON UNA PELÍCULA DE PARAFINA. Norma técnica: INV E – 734 - 13 ASTM D1188.</t>
  </si>
  <si>
    <t>GRAVEDAD ESPECÍFICA MÁXIMA DE MEZCLAS ASFÁLTICAS PARA PAVIMENTOS. Norma técnica: INV E – 735 - 13 ASTM D2041/D2041.</t>
  </si>
  <si>
    <t>MEDIDA DE LA DENSIDAD DE CAPAS DE CONCRETO ASFÁLTICO EN EL TERRENO EMPLEANDO EL MÉTODO NUCLEAR. Norma técnica: INV E - 746 - 13 ASTM D2950/D2950M.</t>
  </si>
  <si>
    <t>DETERMINACIÓN DE LAS PROPIEDADES REOLÓGICAS DE LOS LIGANTES ASFÁLTICOS MEDIANTE EL REÓMETRO DE CORTE DINÁMICO. Norma técnica: INV E – 750 - 13 AASHTO T 315.</t>
  </si>
  <si>
    <t>RESISTENCIA A LA DEFORMACIÓN PLÁSTICA DE LAS MEZCLAS ASFÁLTICAS MEDIANTE LA PISTA DE ENSAYO DE LABORATORIO. Norma técnica: INV E - 756 - 13 NLT173.</t>
  </si>
  <si>
    <t>RECUPERACIÓN DEL ASFALTO DE UNA SOLUCIÓN UTILIZANDO EL EVAPORADOR ROTATORIO. Norma técnica: INV E – 759 - 13 ASTM D5404/D5404M.</t>
  </si>
  <si>
    <t>ADHESIVIDAD DE LOS LIGANTES BITUMINOSOS A LOS AGREGADOS FINOS (MÉTODO RIEDEL - WEBER). Norma técnica: INV E – 774 - 13 NLT 355.</t>
  </si>
  <si>
    <t>ANÁLISIS GRANULOMÉTRICO DE LOS AGREGADOS EXTRAÍDOS DE MEZCLAS ASFÁLTICAS. Norma técnica: INV E – 782 - 13 ASTM D5444.</t>
  </si>
  <si>
    <t>DETERMINACIÓN DE LAS LEYES DE FATIGA DE MEZCLAS ASFÁLTICAS COMPACTADAS EN CALIENTE SOMETIDAS A FLEXIÓN DINÁMICA. Norma técnica: INV E - 784 - 13 AASHTO T 321 EN-12697-24 Anexo D.</t>
  </si>
  <si>
    <t>VISCOSIDAD SAYBOLT DE ASFALTOS. Norma técnica: INV E-714-13 ASTM D 88.</t>
  </si>
  <si>
    <t>RECUPERACIÓN ELÁSTICA POR TORSIÓN DE ASFALTOS MODIFICADOS. Norma técnica: INV E – 727 - 13 NLT 329.</t>
  </si>
  <si>
    <t>DESTILACIÓN DE EMULSIONES ASFÁLTICAS. Norma técnica: INV E – 762 - 13 ASTM D6997.</t>
  </si>
  <si>
    <t>VISCOSIDAD SAYBOLT FUROL DE EMULSIONES ASFÁLTICAS. Norma técnica: INV E – 763 - 13 ASTM D7496.</t>
  </si>
  <si>
    <t>PREFABRICADOS DE CONCRETO. MUESTREO Y ENSAYO DE PREFABRICADOS DE CONCRETO NO REFORZADOS, VIBROCOMPACTADOS. RESISTENCIA A LA COMPRESIÓN. Norma técnica: NTC 4024 numeral 6.</t>
  </si>
  <si>
    <t>ABSORCIÓN DE AGUA POR LOS ADOQUINES DE CONCRETO. Norma técnica: INV E - 427 - 13 NTC 2017 numeral 6.3 ASTM C140.</t>
  </si>
  <si>
    <t>DISEÑO DE MEZCLAS DE CONCRETO CON DOS AGREGADOS PARA UNA RESISTENCIA DADA (Incluye caracterización)</t>
  </si>
  <si>
    <t>MEDIDA DE LA MACROTEXTURA SUPERFICIAL DE UN PAVIMENTO EMPLEANDO LA TECNICA VOLUMETRICA. Norma técnica: INV E - 791 - 13 ASTM E 965 NLT 335.</t>
  </si>
  <si>
    <t>MÉTODO PARA DETERMINAR LA CARGA DE ROTURA Y ELONGACIÓN DE GEOTEXTILES (MÉTODO GRAB). Norma técnica: ASTM D4632 D4632M - 15a.</t>
  </si>
  <si>
    <t>MÉTODOS PARA MUESTREO Y ENSAYOS DE UNIDADES DE MAMPOSTERÍA Y OTROS PRODUCTOS DE ARCILLA. MÓDULO DE ROTURA. Norma técnica: NTC 4017 numeral 6.</t>
  </si>
  <si>
    <t>ADOQUINES DE CONCRETO PARA PAVIMENTOS. RESISTENCIA A LA FLEXOTRACCIÓN (MÓDULO DE ROTURA). Norma técnica: NTC 2017 numeral 6.4.</t>
  </si>
  <si>
    <t>RESISTENCIA A LA ABRASIÓN DE MATERIALES PARA PISOS Y PAVIMENTOS, MEDIANTE ARENA Y DISCO METÁLICO ANCHO. (ADOQUINES DE CONCRETO). Norma técnica: NTC 5147.</t>
  </si>
  <si>
    <t>RESISTENCIA A LA FLEXOTRACCIÓN (MÓDULO DE ROTURA) DE LOSETAS DE CONCRETO PARA PAVIMENTO. Norma técnica: NTC 4992 numeral 6.4.</t>
  </si>
  <si>
    <t>ABSORCIÓN DE AGUA DE LOSETAS DE CONCRETO PARA PAVIMENTOS. Norma técnica: NTC 4992 numeral 6.3.</t>
  </si>
  <si>
    <t>RESISTENCIA A LA ABRASIÓN DE MATERIALES PARA PISOS Y PAVIMENTOS, MEDIANTE ARENA Y DISCO METÁLICO ANCHO. (LOSETAS DE CONCRETO). Norma técnica: NTC 5147.</t>
  </si>
  <si>
    <t>RESISTENCIA A LA FLEXOTRACCIÓN (MÓDULO DE ROTURA) DE BORDILLOS Y SARDINELES. Norma técnica: NTC 4109.</t>
  </si>
  <si>
    <t>EXTRACCIÓN DE TESTIGOS DE PAVIMENTOS ASFÁLTICOS MEDIANTE ASERRADO, DE 100 CM X 100 CM. Norma técnica: INV E – 758 - 13 ASTM D 5361.</t>
  </si>
  <si>
    <t>PUESTO DE TRABAJO - ESCRITORIO 75x120x50</t>
  </si>
  <si>
    <t>SILLA ESCRITORIO GIRATORIA CON BRAZOS</t>
  </si>
  <si>
    <t>LAMINA ALFAJOR</t>
  </si>
  <si>
    <t>SILLA PLÁSTICA SIN BRAZOS</t>
  </si>
  <si>
    <t>TARIFA MES - PERSONAL DE OBRA - TÉCNICO PLOMERO (INCLUYE FACTOR DE PRESTACIONES)</t>
  </si>
  <si>
    <t>TARIFA MES - PERSONAL DE OBRA - AYUDANTE (INCLUYE FACTOR DE PRESTACIONES)</t>
  </si>
  <si>
    <t>COSTO DE LA REPRODUCCIÓN DE PLANOS TAMAÑO PLIEGO</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</si>
  <si>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</si>
  <si>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</si>
  <si>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</si>
  <si>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</si>
  <si>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</si>
  <si>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DETERMINACIÓN DEL COEFICIENTE DE PULIMIENTO ACELERADO (CPA) DE LAS PARTÍCULAS DE AGREGADO GRUESO. Norma técnica: INV E-232-13.</t>
  </si>
  <si>
    <t>PORCENTAJE DE VACÍOS CON AIRE EN MEZCLAS ASFÁLTICAS COMPACTADAS DENSAS Y ABIERTAS. Norma técnica: INV E - 736 - 13 ASTM D3203/D3203.</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</si>
  <si>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</si>
  <si>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</si>
  <si>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</si>
  <si>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SEDIMENTACIÓN DE LAS EMULSIONES ASFÁLTICAS DURANTE EL ALMACENAMIENTO. Norma técnica: INV E – 764 - 13 ASTM D 6930 NLT 140.</t>
  </si>
  <si>
    <t>TAMIZADO DE LAS EMULSIONES ASFALTICAS. Norma técnica: INV E – 765 - 13 ASTM6933.</t>
  </si>
  <si>
    <t>DEMULSIBILIDAD DE LAS EMULSIONES ASFÁLTICAS. Norma técnica: INV E - 766 - 13 ASTM D6936.</t>
  </si>
  <si>
    <t>IDENTIFICACIÓN DE LAS EMULSIONES ASFÁLTICAS CATIÓNICAS MEDIANTE LA DETERMINACIÓN DE LA CARGA DE LAS PARTÍCULAS. Norma técnica. INV E – 767 - 13 ASTM D7402 NLT 194.</t>
  </si>
  <si>
    <t>PH DE LAS EMULSIONES ASFÁLTICAS. Norma técnica: INV E – 768 - 13 NLT 195.</t>
  </si>
  <si>
    <t>ENSAYO DE MEZCLA CON CEMENTO DE LAS EMULSIONES ASFALTICAS. Norma técnica: INV E – 770 - 13 ASTM D6935 NLT 144.</t>
  </si>
  <si>
    <t>MEDIDA DEL COEFICIENTE DE RESISTENCIA AL DESLIZAMIENTO USANDO EL PÉNDULO BRITÁNICO. Norma técnica: INV E – 792 - 13 NTC 5129 ASTM E 501.</t>
  </si>
  <si>
    <t>ALQUILER DE VEHICULO: CAMPERO, PICK-UP, CAMIONETA, CAMION O SIMILAR DE 1300cc A 2000cc DE CILINDRADA, MODELO 2014 A 2011. 75% DE LA TARIFA ESTABLECIDA. INCLUYE TODOS LOS COSTOS DE OPERACIÓN Y MANTENIMIENTO EXCEPTO EL SALARIO DEL CONDUCTOR</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</si>
  <si>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</si>
  <si>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</si>
  <si>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</si>
  <si>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</si>
  <si>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</si>
  <si>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</si>
  <si>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</si>
  <si>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</si>
  <si>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</si>
  <si>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</si>
  <si>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</si>
  <si>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</si>
  <si>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</si>
  <si>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</si>
  <si>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</si>
  <si>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</si>
  <si>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</si>
  <si>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</si>
  <si>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</si>
  <si>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</si>
  <si>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</si>
  <si>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</si>
  <si>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</si>
  <si>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</si>
  <si>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</si>
  <si>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</si>
  <si>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</si>
  <si>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</si>
  <si>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</si>
  <si>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</si>
  <si>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</si>
  <si>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</si>
  <si>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</si>
  <si>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</si>
  <si>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</si>
  <si>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</si>
  <si>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</si>
  <si>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</si>
  <si>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</si>
  <si>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</si>
  <si>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</si>
  <si>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</si>
  <si>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TABLILLA EN TEKA PARA PISO TIPO DECK DE 8cm x 2cm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</si>
  <si>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</si>
  <si>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</si>
  <si>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</si>
  <si>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</si>
  <si>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</si>
  <si>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</si>
  <si>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</si>
  <si>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</si>
  <si>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</si>
  <si>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</si>
  <si>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</si>
  <si>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</si>
  <si>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</si>
  <si>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</si>
  <si>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</si>
  <si>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</si>
  <si>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</si>
  <si>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</si>
  <si>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</si>
  <si>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</si>
  <si>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</si>
  <si>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</si>
  <si>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</si>
  <si>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</si>
  <si>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</si>
  <si>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</si>
  <si>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</si>
  <si>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</si>
  <si>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</si>
  <si>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</si>
  <si>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</si>
  <si>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</si>
  <si>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</si>
  <si>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</si>
  <si>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</si>
  <si>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</si>
  <si>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</si>
  <si>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</si>
  <si>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</si>
  <si>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</si>
  <si>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</si>
  <si>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</si>
  <si>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</si>
  <si>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</si>
  <si>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</si>
  <si>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</si>
  <si>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</si>
  <si>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</si>
  <si>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</si>
  <si>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</si>
  <si>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</si>
  <si>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</si>
  <si>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</si>
  <si>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</si>
  <si>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</si>
  <si>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</si>
  <si>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MANTO GEOSINTÉTICO COMPUESTO DE CEMENTO A GRANEL. DIMENSIONES: 1.10m DE ANCHO x 8mm DE ESPESOR x 114ml. PESO DEL ROLLO A GRANEL: 1550Kg.</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</si>
  <si>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</si>
  <si>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</si>
  <si>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</si>
  <si>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</si>
  <si>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</si>
  <si>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ALQUILER MES - ARRIENDO OFICINA INCL. ADMINISTRACIÓN, SERVICIOS PÚBLICOS, COMUNICACIONES</t>
  </si>
  <si>
    <t>ALQUILER MES - CAMPAMENTOS INCL. SERVICIOS PÚBLICOS PROVISIONALES</t>
  </si>
  <si>
    <t>GASTOS OFICINA (PAPELERIA, FOTOCOPIAS Y OTROS)</t>
  </si>
  <si>
    <t>GLB/MS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</si>
  <si>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</si>
  <si>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</si>
  <si>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</si>
  <si>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</si>
  <si>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</si>
  <si>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</si>
  <si>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LÁMINA DE FIBRA DE CARBONO PARA REFUERZO ESTRUCTURAL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</si>
  <si>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</si>
  <si>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</si>
  <si>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</si>
  <si>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</si>
  <si>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</si>
  <si>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</si>
  <si>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</si>
  <si>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OBTENCIÓN DE NÚCLEOS DE CONCRETO ENDURECIDO. NÚCLEOS DE 6". Norma técnica: INV E 418-13 NTC 3658.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</si>
  <si>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</si>
  <si>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</si>
  <si>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</si>
  <si>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</si>
  <si>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</si>
  <si>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</si>
  <si>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</si>
  <si>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</si>
  <si>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</si>
  <si>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</si>
  <si>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</si>
  <si>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</si>
  <si>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</si>
  <si>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</si>
  <si>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</si>
  <si>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</si>
  <si>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TUBO  EMT 3"</t>
  </si>
  <si>
    <t>TUBERIA CONDUIT GALVANIZADA IMC D=2"</t>
  </si>
  <si>
    <t>UNIÓN CONDUIT GALVANIZADA IMC D=2"</t>
  </si>
  <si>
    <t>TUBO CONDUIT GALVANIZADO IMC 3/4"</t>
  </si>
  <si>
    <t>UNIÓN CONDUIT GALVANIZADO IMC 3/4"</t>
  </si>
  <si>
    <t>TUBO  EMT 1 1/4"</t>
  </si>
  <si>
    <t>CABLES POSTENSADOS (Incl. Torón de 5/8" ASTM A 416, Grado 270k, anclajes de acuerdo con planos, ductos metálicos galvanizados, equipo para inyectar (Bomba+Mezclador), ... Ver Observaciones</t>
  </si>
  <si>
    <t>MORTERO SIN CONTRACCIÓN DE ALTAS RESISTENCIAS</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</si>
  <si>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</si>
  <si>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</si>
  <si>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</si>
  <si>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</si>
  <si>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</si>
  <si>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</si>
  <si>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</si>
  <si>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</si>
  <si>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</si>
  <si>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</si>
  <si>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</si>
  <si>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</si>
  <si>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</si>
  <si>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</si>
  <si>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</si>
  <si>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</si>
  <si>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MEZCLA ASFÁLTICA EN FRÍO</t>
  </si>
  <si>
    <t>DETERMINACIÓN DE LA RESISTENCIA DE MORTEROS DE CEMENTO HIDRÁULICO A LA COMPRESIÓN, USANDO CUBOS DE 50 MM DE LADO (UNIDAD). Norma técnica: ASTMC109 C109M NTC 220  INV E323.</t>
  </si>
  <si>
    <t>ESTACIÓN DE TOPOGRAFÍA CON TRÍPODE, DOS BASTONES, DOS PRISMAS CON PORTAPRISMA</t>
  </si>
  <si>
    <t>SISTEMA GPS, BASE, ROVER Y COLECTOR DE DATOS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</si>
  <si>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</si>
  <si>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</si>
  <si>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</si>
  <si>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</si>
  <si>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</si>
  <si>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</si>
  <si>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</si>
  <si>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</si>
  <si>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</si>
  <si>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</si>
  <si>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</si>
  <si>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</si>
  <si>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</si>
  <si>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</si>
  <si>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TUBO CONDUIT GALVANIZADO IMC 3"</t>
  </si>
  <si>
    <t>TUBO METÁLICO RIGID GALVANIZADO DE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</si>
  <si>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</si>
  <si>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</si>
  <si>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</si>
  <si>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CABLE ACERO GALVANIZADO A.A 6 x 19 DE 5/8 EN TRAMOS SEGÚN PLANOS, POR VIGAS. Incl. TORON DE 5/8"</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</si>
  <si>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</si>
  <si>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</si>
  <si>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</si>
  <si>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</si>
  <si>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</si>
  <si>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</si>
  <si>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</si>
  <si>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</si>
  <si>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</si>
  <si>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</si>
  <si>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</si>
  <si>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</si>
  <si>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</si>
  <si>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</si>
  <si>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DE 610 mm x 610mm EN ALUZINC PERFORADO PERFIL CLP INCLUYE PERFILES DE FIJACION SISTEMA DE SUSPENSION Y ESPACIO PARA LAMPARAS. SUMINISTRO E INSTALACIÓN</t>
  </si>
  <si>
    <t>VENTANAS EN ALUMINIO TIPO LENHER DE 1,20m x 0,30m CON ALFAJIA EN ALUMINIO Y VIDRIO LAMINADO DE 3+3 (6 mm).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</si>
  <si>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</si>
  <si>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</si>
  <si>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</si>
  <si>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 E-225-13.</t>
  </si>
  <si>
    <t>TARIFA HORA - PERSONAL DE OBRA - OFICIAL NOCTURNO (INCLUYE FACTOR DE PRESTACIONES)</t>
  </si>
  <si>
    <t>SERVICIO TELEFONIA LOCAL ILIMITADA E INTERNET ILIMITADO VELOCIDAD PROMEDIO (50-500 MB) ESTRATOS 1 Y 2</t>
  </si>
  <si>
    <t>SERVICIO TELEFONIA LOCAL ILIMITADA E INTERNET ILIMITADO VELOCIDAD PROMEDIO (80-500 MB) ESTRATO 3</t>
  </si>
  <si>
    <t>SERVICIO TELEFONIA LOCAL ILIMITADA E INTERNET ILIMITADO VELOCIDAD PROMEDIO (80-500 MB) ESTRATO 4</t>
  </si>
  <si>
    <t>SERVICIO TELEFONIA LOCAL ILIMITADA E INTERNET ILIMITADO VELOCIDAD PROMEDIO (80-500 MB) ESTRATO 5</t>
  </si>
  <si>
    <t>SERVICIO TELEFONIA LOCAL ILIMITADA E INTERNET ILIMITADO VELOCIDAD PROMEDIO (80-500 MB) ESTRATO 6</t>
  </si>
  <si>
    <t>LEVANTAMIENTO DE ACTAS DE FACHADA (Incluye personal, logística, papelería, fotografía)</t>
  </si>
  <si>
    <t>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</si>
  <si>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</si>
  <si>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 SW 846 1312 .</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</si>
  <si>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</si>
  <si>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</si>
  <si>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</si>
  <si>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</si>
  <si>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</si>
  <si>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</si>
  <si>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</si>
  <si>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</si>
  <si>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</si>
  <si>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</si>
  <si>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SM 3120 B  / EPA 7473.</t>
  </si>
  <si>
    <t>ENSAYO DE LIXIVIACIÓN - ANTIMONIO. Norma técnica: SM 3120 B  / EPA 7473.</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</si>
  <si>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</si>
  <si>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</si>
  <si>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 E-130-13.</t>
  </si>
  <si>
    <t>PERMEABILIDAD DEL CONCRETO AL AGUA. Norma técnica: NTC-4483-98.</t>
  </si>
  <si>
    <t>DISEÑO DE MEZCLA DE SUELO - CEMENTO (NO INCLUYE PRUEBA DE DURABILIDAD)</t>
  </si>
  <si>
    <t>ENSAYO DE CLASIFICACIÓN DE LOS COMPONENTES DE LOS ÁRIDOS GRUESOS RECICLADOS. Norma técnica: UNE-EN 933-11.</t>
  </si>
  <si>
    <t>CONDUCTIVIDAD. Norma técnica: SM 2510 B.</t>
  </si>
  <si>
    <t>OLOR. Norma técnica: SM 2150 B.</t>
  </si>
  <si>
    <t>CADMIO TOTAL. Norma técnica: SM 3111 B.</t>
  </si>
  <si>
    <t>COBRE TOTAL. Norma técnica: SM 3111 B.</t>
  </si>
  <si>
    <t>MERCURIO TOTAL. Norma técnica: SM 3112 B.</t>
  </si>
  <si>
    <t>NIQUEL TOTAL. Norma técnica: SM 3111 B.</t>
  </si>
  <si>
    <t>PLOMO TOTAL. Norma técnica: SM 3111 B.</t>
  </si>
  <si>
    <t>ZINC TOTAL. Norma técnica: SM 3111 B.</t>
  </si>
  <si>
    <t>DUREZA TOTAL. Norma técnica: SM 2340 C.</t>
  </si>
  <si>
    <t>FOSFATOS. Norma técnica: SM 4110 B.</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</si>
  <si>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</si>
  <si>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</si>
  <si>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</si>
  <si>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</si>
  <si>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</si>
  <si>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</si>
  <si>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</si>
  <si>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</si>
  <si>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</si>
  <si>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</si>
  <si>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</si>
  <si>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</si>
  <si>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</si>
  <si>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</si>
  <si>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</si>
  <si>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</si>
  <si>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</si>
  <si>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</si>
  <si>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</si>
  <si>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</si>
  <si>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VÁLVULA CHEQUE DE 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</si>
  <si>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</si>
  <si>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</si>
  <si>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</si>
  <si>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</si>
  <si>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</si>
  <si>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</si>
  <si>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</si>
  <si>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</si>
  <si>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</si>
  <si>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</si>
  <si>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</si>
  <si>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</si>
  <si>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</si>
  <si>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</si>
  <si>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</si>
  <si>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</si>
  <si>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</si>
  <si>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</si>
  <si>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</si>
  <si>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</si>
  <si>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</si>
  <si>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</si>
  <si>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</si>
  <si>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</si>
  <si>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</si>
  <si>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</si>
  <si>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</si>
  <si>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</si>
  <si>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</si>
  <si>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</si>
  <si>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</si>
  <si>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</si>
  <si>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</si>
  <si>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</si>
  <si>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AGREGADOS SELECCIONADOS (TAMAÑO MÁXIMO 1") BANDAS SONORAS REDUCE VELOCIDAD.</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</si>
  <si>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</si>
  <si>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</si>
  <si>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</si>
  <si>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</si>
  <si>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</si>
  <si>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</si>
  <si>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</si>
  <si>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</si>
  <si>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</si>
  <si>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FENOLES. Norma: SM 5530 B, D.</t>
  </si>
  <si>
    <t>USO DEL PENETRÓMETRO DINÁMICO DE CONO EN APLICACIONES DE PAVIMENTOS A POCA PROFUNDIDAD. Norma técnica: INV E 172-13 ASTM D6951 / D6951M - 09(2015).</t>
  </si>
  <si>
    <t>DETERMINACIÓN DE SUELOS EXPANSIVOS (PROBETA). Norma técnica: INV E 132-13.</t>
  </si>
  <si>
    <t>DETECCIÓN DEL REFUERZO UTILIZANDO FERROSCAN (POR ELEMENTO)</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</si>
  <si>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</si>
  <si>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</si>
  <si>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DETERMINACIÓN LÍMITE LÍQUIDO, LÍMITE PLÁSTICO E ÍNDICE DE PLASTICIDAD DE SUELOS. Norma técnica: INV E 125-13 e INV E 126-13 NTC-4630-1999.</t>
  </si>
  <si>
    <t>PH DE LOS SUELOS. Norma técnica: INV E -131.</t>
  </si>
  <si>
    <t>RELACIONES HUMEDAD-DENSIDAD DE MEZCLAS DE SUELO CEMENTO. Norma técnica: INV E 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</si>
  <si>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</si>
  <si>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</si>
  <si>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</si>
  <si>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VACÍOS DEL LLENANTE SECO COMPACTADO. Norma técnica: INV E 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</si>
  <si>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</si>
  <si>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</si>
  <si>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MÉTODO PARA LA DETERMINACIÓN DE LA PERMEABILIDAD DEL AGUA DE LOS GEOTEXTILES POR MEDIO DE LA PERMITIVIDAD. Norma técnica: ASTM D4491 D4491M - 17.</t>
  </si>
  <si>
    <t>TRANSFORMADOR  SECO CLASE F TRIFASICO DE 45 KVA, 11.4/0.480-277 KV ZCC 4%</t>
  </si>
  <si>
    <t>ADAPTADOR PVC MACHO ROSCADO 1 1/2"</t>
  </si>
  <si>
    <t>REDUCCION PVC E.L.  D= 1 1/2 x 1/2" (BUJE SOLDADO)</t>
  </si>
  <si>
    <t>DETERMINACIÓN DEL CONTENIDO DE MATERIA ORGÁNICA DE UN SUELO POR EL MÉTODO DE PERMANGANATO POTÁSICO. Norma técnica: UNE 103204.</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</si>
  <si>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</si>
  <si>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</si>
  <si>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</si>
  <si>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</si>
  <si>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</si>
  <si>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</si>
  <si>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</si>
  <si>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</si>
  <si>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</si>
  <si>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</si>
  <si>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</si>
  <si>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</si>
  <si>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</si>
  <si>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</si>
  <si>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</si>
  <si>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</si>
  <si>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</si>
  <si>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</si>
  <si>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</si>
  <si>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PLANTACIÓN DE ÁRBOL LIQUIDAMBAR H=1.5mt (Incluye siembra, caja, tierra abonada, tutor) SUMINISTRO Y SIEMBRA</t>
  </si>
  <si>
    <t>PLANTACIÓN DE ÁRBOL CEDRO H=1.5mt (Incluye siembra, caja, tierra abonada, tutor) SUMINISTRO Y SIEMBRA</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</si>
  <si>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</si>
  <si>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</si>
  <si>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</si>
  <si>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</si>
  <si>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</si>
  <si>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</si>
  <si>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BARRAJE PREFORMADO BT DE 6 SALIDAS, AP 280 CON FUSIBLE DE 175 AMP</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</si>
  <si>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</si>
  <si>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</si>
  <si>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</si>
  <si>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</si>
  <si>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</si>
  <si>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</si>
  <si>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</si>
  <si>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</si>
  <si>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LIQUIDAMBAR H=2.5m (Incluye tutor con manguera y almabre)</t>
  </si>
  <si>
    <t>PALMA PHOENIX H=3.5m (Incluye tutor con manguera y almabre)</t>
  </si>
  <si>
    <t>PERSIANA EN ALUMINIO EXTRUIDO NATURAL MATE O ACERO GALVANIZADO (Suministro e instalación)</t>
  </si>
  <si>
    <t>CAJA 4X2 DE 3/4" (Soporte de dispositivo). Metalica</t>
  </si>
  <si>
    <t>HIEDRA MIAMI (12 Unidades por m2)</t>
  </si>
  <si>
    <t>CABLE CONDUCTOR MONOPOLAR DE ALUMINIO HF FR PARA 600 V  C.A.  CALIBRE No.6 AWG</t>
  </si>
  <si>
    <t>CABLE MONOPOLAR DE COBRE, HF FR PARA 600 V  C.A. CALIBRE No. 8 AWG</t>
  </si>
  <si>
    <t>FACHADA FIJA EN PANELES DE VIDRIO LAMINADO DE SEGURIDAD EN 3 MÓDULOS VERTICALES CON BORDE PERIMETRAL EN NEOPRENO+ESTRUCT. METAL. EXTER. DE PERFIL TRAPEZ. FIJACIÓN A ESTRUCTURA CON BUJES.</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</si>
  <si>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</si>
  <si>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</si>
  <si>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</si>
  <si>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</si>
  <si>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</si>
  <si>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</si>
  <si>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</si>
  <si>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</si>
  <si>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</si>
  <si>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BARANDA EN VIDRIO TEMPLADO OPALIZADO DE 10mm H=1.00m Y PASAMANOS CILINDRICO EN ACERO INOXIDABLE MATE DE D=1 1/2" EDIFICIO ACCESO (ESCALERAS, RAMPAS, TERRAZAS, TORNIQUETES) (Suministro e instalación).</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</si>
  <si>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</si>
  <si>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</si>
  <si>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</si>
  <si>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</si>
  <si>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</si>
  <si>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</si>
  <si>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</si>
  <si>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</si>
  <si>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</si>
  <si>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</si>
  <si>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</si>
  <si>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</si>
  <si>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</si>
  <si>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JUEGO INFANTIL TIPO M-5A DE TRES PUESTOS, ACABADO SUPERFICIAL EN PINTURA EN POLVO SECO TGIC RESISTENTE A LA INTERPERIE. (Incluye suministro e instalación)</t>
  </si>
  <si>
    <t>BRIDA FLANGLES SLIP-ON ACERO CARBÓN 150 D= 12"</t>
  </si>
  <si>
    <t>BRIDA FLANGLES SLIP-ON ACERO CARBÓN 150 D= 4"</t>
  </si>
  <si>
    <t>SEÑAL VERTICAL SP/SR PARA CICLORUTA DE 0.45 m x 0.45 m, INCLUYE POSTE</t>
  </si>
  <si>
    <t>PALMA DE CERA H=3.5mt (Incluye tutor H=3.00m con manguera y alambre) SUMINISTRO. No incluye caja ni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</si>
  <si>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</si>
  <si>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</si>
  <si>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REDUCCIÓN HD 24" x 16"</t>
  </si>
  <si>
    <t>REDUCCION HD TIPO  U.M. 12" X 6"</t>
  </si>
  <si>
    <t>REDUCCION PVC TIPO  U.M. 12" X 8"</t>
  </si>
  <si>
    <t>REDUCCION PVC TIPO  U.M. 6" X 3"</t>
  </si>
  <si>
    <t>ACERO LISO  D= 2 1/2"</t>
  </si>
  <si>
    <t>SEÑAL CICLORUTA SIC-02, TABLERO 0.70M X 0.40M. EN LÁMINA GALVANIZADA CAL-16. INCLUYE SOPORTE EN TUBO REDONDO 2" EN REFLECTIVO CON PINTURA ELECTROSTÁTICA</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</si>
  <si>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</si>
  <si>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</si>
  <si>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</si>
  <si>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</si>
  <si>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</si>
  <si>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</si>
  <si>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</si>
  <si>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</si>
  <si>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</si>
  <si>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</si>
  <si>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</si>
  <si>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</si>
  <si>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</si>
  <si>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</si>
  <si>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</si>
  <si>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</si>
  <si>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VÁLVULA 1 1/2" PARA EXPULSIÓN DE AIRE</t>
  </si>
  <si>
    <t>KIT DE PUESTA A TIERRA CAPACITIVO VERTICAL DE 90 KG DE HIDROSOLTA</t>
  </si>
  <si>
    <t>TUBO ACERO CARBÓN A106 SCH-40  S/C 2"</t>
  </si>
  <si>
    <t>VÁLVULA COMPUERTA D=4" EXTREMOS BRIDADOS (A) (150 PSI)</t>
  </si>
  <si>
    <t>VÁLVULA DE GLOBO DE 4" (A)</t>
  </si>
  <si>
    <t>HIDROSOLTA (15 KILOGRAMOS)</t>
  </si>
  <si>
    <t>VÁLVULA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</si>
  <si>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</si>
  <si>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</si>
  <si>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</si>
  <si>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TEE PVC U.M. 12" X 6"</t>
  </si>
  <si>
    <t>TEE PVC U.M. 12" X 4"</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</si>
  <si>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</si>
  <si>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</si>
  <si>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</si>
  <si>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</si>
  <si>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</si>
  <si>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TAPON PVC U.M. JUNTA HIDRAULICA NORMA NTC 382 D=2"</t>
  </si>
  <si>
    <t>UNIÓN JUNTA DE DESMONTAJE AUTOPORTANTE Ø 12" (A)</t>
  </si>
  <si>
    <t>UNIÓN JUNTA DE DESMONTAJE AUTOPORTANTE Ø 24" (A)</t>
  </si>
  <si>
    <t>VÁLVULA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</si>
  <si>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</si>
  <si>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</si>
  <si>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CODO EN ACERO D=4"</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</si>
  <si>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</si>
  <si>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</si>
  <si>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</si>
  <si>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</si>
  <si>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</si>
  <si>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</si>
  <si>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</si>
  <si>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</si>
  <si>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</si>
  <si>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</si>
  <si>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PERNOS ROSCADO EN "U" PARA TUBERÍA D=3"</t>
  </si>
  <si>
    <t>POSTE TIPO MÁSTIL T1 (3.80m) EN TUBO SCH 40 GALVANIZADO Y PINTADO</t>
  </si>
  <si>
    <t>TAPA VALVULA TIPO CHOROTE TRAFICO PESADO</t>
  </si>
  <si>
    <t>AGUA - E. COLI</t>
  </si>
  <si>
    <t>MUESTRA</t>
  </si>
  <si>
    <t>AGUA - COLOR APARENTE</t>
  </si>
  <si>
    <t>VALVULA COMPUERTA ELASTICA HD DN D=12" PVC L.F.</t>
  </si>
  <si>
    <t>VALVULA COMPUERTA ELASTICA HD DN D=8" PVC L.F.</t>
  </si>
  <si>
    <t>VALVULA COMPUERTA ELASTICA HD DN D=6" PVC L.F.</t>
  </si>
  <si>
    <t>VALVULA COMPUERTA ELASTICA HD DN D=4" PVC L.F.</t>
  </si>
  <si>
    <t>REDUCCIÓN EXCÉNTRICA HD 27" x 24". Br PN10 x Br CL 125</t>
  </si>
  <si>
    <t>UNIÓN JUNTA DE DESMONTAJE TIPO DRESSER Ø 4" 150 PSI</t>
  </si>
  <si>
    <t>VÁLVULA DE CHEQUE DE 4" 150 PSI EXTREMOS BRIDADOS.</t>
  </si>
  <si>
    <t>VÁLVULA VENTOSA HD COMBINADA TRIPLE ACCIÓN (TRIPLE EFECTO) D=3" EXTREMO EN BRIDA CLASE 150</t>
  </si>
  <si>
    <t>VÁLVULA COMPUERTA ELÁSTICA EXTREMOS BRIDADOS. D=3"  150 PSI (VASTAGO ASCENDENTE)</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</si>
  <si>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</si>
  <si>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</si>
  <si>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</si>
  <si>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</si>
  <si>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YEE REDUCIDA PVC SANITARIA 4" x 3"</t>
  </si>
  <si>
    <t>CONDUCTORES DE ALUMINIO 4X(1X2/0) AWG AISLADO HFFR 600 V C.A.</t>
  </si>
  <si>
    <t>SIFON PVC 135° D=3"</t>
  </si>
  <si>
    <t>PUERTA METÁLICA CON REJILLA DE 0.80 m x 2.10 m.</t>
  </si>
  <si>
    <t>SIFON PVC 135° D=4"</t>
  </si>
  <si>
    <t>LUMINARIA PANEL LED  REDONDO INSTALADA EN EL TECHO. INCLUYE SUMINISTRO E INSTALACIÓN, 12W 120V C.A 710LM</t>
  </si>
  <si>
    <t>CODO 90° PVC E.L.  D= 2"</t>
  </si>
  <si>
    <t>LUMINARIA LED I, 16 LED, RA03SIM, 21W, 4000°K  100-227 V</t>
  </si>
  <si>
    <t>UPS 2.0 KVA</t>
  </si>
  <si>
    <t>ESPECIES DE JARDINERÍA PORTE BAJO (CINTAS)</t>
  </si>
  <si>
    <t>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</si>
  <si>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</si>
  <si>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</si>
  <si>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</si>
  <si>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</si>
  <si>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</si>
  <si>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ABRAZADERA DE UNA SALIDA PARA SUJECIÓN DE CABLES AL POSTE</t>
  </si>
  <si>
    <t>POSTE METALICO GALVANIZADO EN CALIENTE H=14m CON BRAZO TRIPLE PROPOSITO DE 1.5m</t>
  </si>
  <si>
    <t>LUMINARIA REALED IV 128 LED, RA02SII, 200W COMPLETA PARA ALUMBRADO PÚBLICO</t>
  </si>
  <si>
    <t>CIMBRA DE SOPORTE. FORZA ANDAMIOS Y FORZA ACERO LOSA</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</si>
  <si>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</si>
  <si>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</si>
  <si>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</si>
  <si>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</si>
  <si>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</si>
  <si>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POSTE METÁLICO AP, H=21M CON CANASTA DE ANCLAJE, CANASTA DE MANTENIMIENTO, SOPORTE PARA LUMINARIAS, LÍNEA DE VIDA Y PELDAÑOS. INCLUYE TRANSPORTE AL PORTAL AMÉRICAS</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</si>
  <si>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</si>
  <si>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</si>
  <si>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</si>
  <si>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</si>
  <si>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TUBERÍA DE ACERO D 1 1/2" (DN40), ASTM A53 GALVANIZADO ASTM A123, SCH10, SC, CLASE 150, CONEXIONES ROSCADAS NPT.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</si>
  <si>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</si>
  <si>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</si>
  <si>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</si>
  <si>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</si>
  <si>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</si>
  <si>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</si>
  <si>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</si>
  <si>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MÉTODOS PARA MUESTREO Y ENSAYOS DE UNIDADES DE MAMPOSTERÍA Y OTROS PRODUCTOS DE ARCILLA. EFLORECENCIA. Norma técnica: NTC 4017 numeral 12.</t>
  </si>
  <si>
    <t>MÉTODOS PARA MUESTREO Y ENSAYOS DE UNIDADES DE MAMPOSTERÍA Y OTROS PRODUCTOS DE ARCILLA. ABSORCIÓN DE AGUA. Norma técnica: NTC 4017 numeral 10.3.</t>
  </si>
  <si>
    <t>MÉTODOS PARA MUESTREO Y ENSAYOS DE UNIDADES DE MAMPOSTERÍA Y OTROS PRODUCTOS DE ARCILLA. MEDICIÓN DEL ALABEO. Norma técnica: NTC 4017 numeral 19.</t>
  </si>
  <si>
    <t>MÉTODOS PARA MUESTREO Y ENSAYOS DE UNIDADES DE MAMPOSTERÍA Y OTROS PRODUCTOS DE ARCILLA. RESISTENCIA A LA COMPRESIÓN. Norma técnica: NTC 4017 numeral 7.</t>
  </si>
  <si>
    <t>MÉTODOS PARA MUESTREO Y ENSAYOS DE UNIDADES DE MAMPOSTERÍA Y OTROS PRODUCTOS DE ARCILLA. MEDICIÓN DEL TAMAÑO. Norma técnica: NTC 4017 numeral 18.</t>
  </si>
  <si>
    <t>MEDICIONES (DIMENSIONES) DE LOSETAS DE CONCRETO PARA PAVIMENTOS. Norma técnica: NTC 4992 numeral 6.2.10.</t>
  </si>
  <si>
    <t>PREFABRICADOS DE CONCRETO. MUESTREO Y ENSAYO DE PREFABRICADOS DE CONCRETO NO REFORZADOS, VIBROCOMPACTADOS. ABSORCIÓN DE AGUA. Norma técnica: NTC 4024 numeral 8.</t>
  </si>
  <si>
    <t>ADOQUINES DE CONCRETO PARA PAVIMENTOS. MEDICIONES. Norma técnica: NTC 2017 numeral 6.2.</t>
  </si>
  <si>
    <t>DETERMINACIÓN DE LA VISCOSIDAD DEL ASFALTO EMPLEANDO VISCOSÍMETROS CAPILARES DE VACÍO. Norma técnica: INV E – 716 - 13 ASTM D2171.</t>
  </si>
  <si>
    <t>CARACTERIZACIÓN DE LAS MEZCLAS ASFÁLTICAS ABIERTAS POR MEDIO DEL ENSAYO CANTABRO DE PÉRDIDA POR DESGASTE. Norma técnica: INV E - 760 - 13 NLT 352.</t>
  </si>
  <si>
    <t>DISEÑO DE MEZCLAS DE AGREGADOS CON CEMENTO ASFÁLTICO ESPUMADO. COMPACTACIÓN DE 6 PROBETAS. Norma técnica: INV E – 785 - 13.</t>
  </si>
  <si>
    <t>EFECTO DEL AGUA SOBRE LAS MEZCLAS ASFÁLTICAS SUELTAS. Norma técnica:  INV E – 757 - 13.</t>
  </si>
  <si>
    <t>DETERMINACIÓN DEL POTENCIAL DE REACTIVIDAD ÁLCALI DEL AGREGADOS (MÉTODO DE LAS BARRAS DE MORTERO). Norma técnica: ASTM 1260.</t>
  </si>
  <si>
    <t>ENSAYO DE PLACA CON CARGA ESTÁTICA NO REPETIDA SOBRE SUELOS Y CAPAS NO TRATADAS DE PAVIMENTOS, PARA EMPLEAR ENLA EVALUACIÓN Y EL DISEÑO DE PAVIMENTOS (NO INCLUYE TRANSPORTE NI VOLQUETA) - TOMA POR PU. Norma técnica : INV E 168-13.</t>
  </si>
  <si>
    <t>DISEÑO DE MEZCLAS DE AGREGADOS, RECICLADOS O SIN RECICLAR, CON EMULSIÓN ASFÁLTICA, MEDIANTE EL MÉTODO DE INMERSIÓN – COMPRESIÓN (INCLUYE ELABORACIÓN DE PROBETAS). Norma técnica: INV E 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</si>
  <si>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</si>
  <si>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</si>
  <si>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</si>
  <si>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</si>
  <si>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</si>
  <si>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</si>
  <si>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</si>
  <si>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</si>
  <si>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</si>
  <si>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MEDICIÓN DE PERFIL TRANSVERSAL PARA DETERMINACIÓN DEL AHUELLAMIENTO (100 M)</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</si>
  <si>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</si>
  <si>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</si>
  <si>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</si>
  <si>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</si>
  <si>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</si>
  <si>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</si>
  <si>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</si>
  <si>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</si>
  <si>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</si>
  <si>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</si>
  <si>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</si>
  <si>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</si>
  <si>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</si>
  <si>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</si>
  <si>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</si>
  <si>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</si>
  <si>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</si>
  <si>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GRÚA TELESCÓPICA MOVIL - CARGA MÁXIMA DE 55 A 64 TONELADAS - INCLUYE TRANSPORTE DE IDA Y VUELTA, COMBUSTIBLE Y OPERARIO</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</si>
  <si>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</si>
  <si>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</si>
  <si>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</si>
  <si>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</si>
  <si>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</si>
  <si>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</si>
  <si>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</si>
  <si>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</si>
  <si>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</si>
  <si>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</si>
  <si>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</si>
  <si>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</si>
  <si>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</si>
  <si>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</si>
  <si>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</si>
  <si>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</si>
  <si>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</si>
  <si>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</si>
  <si>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</si>
  <si>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</si>
  <si>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</si>
  <si>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</si>
  <si>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</si>
  <si>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</si>
  <si>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</si>
  <si>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</si>
  <si>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</si>
  <si>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</si>
  <si>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SISTEMA (SONDEO) ELÉCTRICO VERTICAL (30 metros de profundidad)</t>
  </si>
  <si>
    <t>CEMENTO ASFÁLTICO MODIFICADO CON POLÍMEROS TIPO III</t>
  </si>
  <si>
    <t>CEMENTO ASFÁLTICO MODIFICADO CON POLÍMEROS TIPO V</t>
  </si>
  <si>
    <t>INSTAL. Y PUESTA EN SERVICIO DE CONTROLADOR DE TRAFICO C900 EN BOGOTÁ, (Incl. transp. de controlador desde SDM hasta lugar instalación en Bogotá, M de O e IVA, No incl. suministro de Controlador</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</si>
  <si>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</si>
  <si>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</si>
  <si>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</si>
  <si>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</si>
  <si>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ALQUILER CEPILLO TEXTURIZADOR DE 1.20 m. Con tubo en aluminio de 1.85 m.</t>
  </si>
  <si>
    <t>KIT SILLA YEE 250 x 200 PVC</t>
  </si>
  <si>
    <t>KIT SILLA YEE 315 x 200 PVC</t>
  </si>
  <si>
    <t>KIT SILLA YEE 400 x 200 PVC</t>
  </si>
  <si>
    <t>KIT SILLA YEE 450 x 200 PVC</t>
  </si>
  <si>
    <t>RUTEADORA PARA PAVIMENTOS - PROFUNDIDAD DE CORTE DE 30 A 50 MM</t>
  </si>
  <si>
    <t>ANDAMIO CERTIFICADO MULTIDIRECCIONAL, 2 TORRES CON PASARELA DE 3 M, SECCIÓN  DE 2.07 X 2.07 M, ALTURA DE ANDAMIO 4 M</t>
  </si>
  <si>
    <t>TRATAMIENTO Y DISPOSICIÓN FINAL DE RESIDUOS PELIGROSOS</t>
  </si>
  <si>
    <t>CERRAMIENTO NYLOFOR 3D PRO Altura 2.00 m Fabricada en alambre de acero galvanizado de 5mm, recubierto con pintura de Poliéster Verde, de 4.75 mm de diámetro.Concreto de 3000 psi.</t>
  </si>
  <si>
    <t>MANIJA EN VARILLA LISA DE 1" EN ACERO A-37 ENMANTELADO CON TUBO PVC DE 1" x 1/4" CON PLATINA DE 1 1/2" x 1/4" SOLDADA</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</si>
  <si>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</si>
  <si>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</si>
  <si>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</si>
  <si>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</si>
  <si>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</si>
  <si>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BASTÓN LUMINOSO 5 FUNCIONES GRANDE ST -900 -1 55 x 4.5 cm RECARGABLE.</t>
  </si>
  <si>
    <t>TACHA REFLECTIVA UNIDIRECCIONAL BLANCA/ROJA. Incluye suministro e instalación</t>
  </si>
  <si>
    <t>SEÑAL VERTICAL INFORMATIVA SI-27C (70 cm x 100 cm). INCLUYE SUMINISTRO E INSTALACION.</t>
  </si>
  <si>
    <t>POSTE TIPO MÉNSULA T2 (2.50m) EN TUBO SCH 40 GALVANIZADO Y PINTADO.</t>
  </si>
  <si>
    <t>ALQUILER EQUIPO DE PERFORACIÓN, INCLUYE  JUEGO DE BROCAS - (BARRENADORA. Incl. Trípode y elementos de perforación y extensión) Incl. OPERARIO Y COMBUSTIBLE. Incluye Stand By mínimo de 5 horas diarias.</t>
  </si>
  <si>
    <t>ADAPTADOR TERMINAL CAMPANA PVC D= 6"</t>
  </si>
  <si>
    <t>MEDICIÓN DE LA RESISTENCIA AL DESLIZAMIENTO EN ESTRUCTURA DE PAVIMENTO RÍGIDOS Y FLEXIBLES (Coeficiente de Fricción) CON CON EQUIPO DE ALTO RENDIMIENTO. Incl. movilización, toma de información, proces</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</si>
  <si>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</si>
  <si>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</si>
  <si>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</si>
  <si>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</si>
  <si>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</si>
  <si>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</si>
  <si>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</si>
  <si>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CERRAMIENTO TIPO CED M72</t>
  </si>
  <si>
    <t>BARANDA M-80 A, CON MÓDULO FRONTAL EN MALLA ESLABONADA</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</si>
  <si>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</si>
  <si>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</si>
  <si>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</si>
  <si>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</si>
  <si>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</si>
  <si>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</si>
  <si>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</si>
  <si>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</si>
  <si>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</si>
  <si>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</si>
  <si>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</si>
  <si>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</si>
  <si>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</si>
  <si>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</si>
  <si>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</si>
  <si>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</si>
  <si>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</si>
  <si>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</si>
  <si>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</si>
  <si>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</si>
  <si>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</si>
  <si>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</si>
  <si>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</si>
  <si>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</si>
  <si>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</si>
  <si>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</si>
  <si>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</si>
  <si>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</si>
  <si>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</si>
  <si>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</si>
  <si>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</si>
  <si>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</si>
  <si>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</si>
  <si>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</si>
  <si>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</si>
  <si>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</si>
  <si>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</si>
  <si>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</si>
  <si>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</si>
  <si>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</si>
  <si>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</si>
  <si>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</si>
  <si>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</si>
  <si>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</si>
  <si>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</si>
  <si>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</si>
  <si>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</si>
  <si>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</si>
  <si>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</si>
  <si>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</si>
  <si>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PENNISETUM (Incluye 16 unidades por M2)</t>
  </si>
  <si>
    <t>LIRIOPE (Incluye 16 unidades por M2)</t>
  </si>
  <si>
    <t>CLAVEL CHINO (Incluye 16 unidades por M2)</t>
  </si>
  <si>
    <t>PRUEBA DE CARGA ESTÁTICA Y DINÁMICA PARA PUENTE PEATONAL EN ESTRUCTURA METÁLICA Y CONCRETO REFORZADO. (Incl. logística, equipos y personal para toma información, procesamiento y entrega informe final.</t>
  </si>
  <si>
    <t>PISO EN PORCELANATO COLOR GRIS OSCURO TIPO BARI PLUS, ACABADO PULIDO, FORMATO 0,60cmx0,60cm LÍNEA CONVENCIONAL.</t>
  </si>
  <si>
    <t>PINO ROMERON H=1.5m (Incluye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</si>
  <si>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</si>
  <si>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</si>
  <si>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</si>
  <si>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</si>
  <si>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</si>
  <si>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</si>
  <si>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DEFLECTÓMETRO DE IMPACTO (FWD/HWD) PARA PAVIMENTO CON SUPERFICIE FLEXIBLE. Incluye movilización, carro escolta del equipo, toma de información, procesamiento y entrega de resultados. Norma técnica: INV E – 798 - 13 ASTM D4694 INV E – 797 - 13 ASTM D4695.</t>
  </si>
  <si>
    <t>Pto.3R</t>
  </si>
  <si>
    <t>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</si>
  <si>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</si>
  <si>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</si>
  <si>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</si>
  <si>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</si>
  <si>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</si>
  <si>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</si>
  <si>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</si>
  <si>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</si>
  <si>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</si>
  <si>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</si>
  <si>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DETERMINACIÓN DE ESPESORES EN ESTRUCTURA DE PAVIMENTO CON EQUIPO GEORRADAR, EQUIPADO MÍNIMO CON DOS ANTENAS DE OPERACIÓN, CON FRECUENCIAS: LA PRIMERA COMO MÍNIMO 1000 MHZ Y LA SEGUNDA ENTRE 300 Y 600. Norma técnica: ASTM D4748.</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</si>
  <si>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</si>
  <si>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MEDICIÓN DE PERFIL TRANSVERSAL EN ESTRUCTURA DE PAVIMENTO CON PERFILÓMETRO LASER Y DETERMINACIÓN DE LA IRREGULARIDAD SUPERFICIAL (AHUELLAMIENTO). Incluye movilización y carro escolta del equipo y toma</t>
  </si>
  <si>
    <t>MEDICIÓN DE PERFIL DE MACROTEXTURA EN ESTRUCTURA DE  PAVIMENTO CON PERFILÓMETRO LASER Y DETERMINACIÓN DE LA PROFUNDIDAD MEDIA DEL PERFIL (MDP). Incluye movilización y carro escolta del equipo y toma d. Norma técnica: ASTM E1845.</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</si>
  <si>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</si>
  <si>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</si>
  <si>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</si>
  <si>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RADIOGRÁFICO. Norma técnica: ASTM E94.</t>
  </si>
  <si>
    <t>EVALUACIÓN DEL GRADO DE LIMPIEZA MANUAL. Norma técnica: SSPC-SP2.</t>
  </si>
  <si>
    <t>EVALUACIÓN DEL GRADO DE LIMPIEZA MANUAL Y MECÁNICA. Norma técnica: SSPC-SP3.</t>
  </si>
  <si>
    <t>EVALUACIÓN DEL GRADO DE LIMPIEZA POR CHORRO ABRASIVO A GRADO METAL BLANCO BASADO EN EL PATRÓN SSPC - VIS1. Norma técnica: SSPC-SP5 SSPC-SP7.</t>
  </si>
  <si>
    <t>EVALUACIÓN DEL GRADO DE RUGOSIDAD DEL RECUBRIMIENTO. Norma técnica: NTC 3951  ASTM D4417.</t>
  </si>
  <si>
    <t>EVALUACIÓN DE CONDICIONES AMBIENTALES (EN EL MOMENTO DE LA APLICACIÓN DEL RECUBRIMIENTO). Norma técnica: NTC 3951  ASTM E337.</t>
  </si>
  <si>
    <t>INSPECCIÓN VISUAL PARA EVALUACIÓN DE DEFECTOS Y DEFINICIÓN DE PROCEDIMIENTOS DE REPARACIÓN. Norma técnica: ASTM 123A/123M.</t>
  </si>
  <si>
    <t>TRACCIÓN DE ACERO ESTRUCTURAL. Norma técnica: NTC 3353 - ASTM E8.</t>
  </si>
  <si>
    <t>TRACCIÓN DE BARRAS LISAS Y CORRUGADAS EN ACERO AL CARBONO. Norma técnica: NTC 2289 NTC 3353 ASTM A370.</t>
  </si>
  <si>
    <t>TRACCIÓN DE ALAMBRE DE ACERO/TORON DE ACERO. Norma técnica: NTC 2289 NTC 3353 ASTM A370.</t>
  </si>
  <si>
    <t>DUREZA ROCKWELL DE MATERIALES METÁLICOS (ALUMINIO). Norma técnica: ASTM E18.</t>
  </si>
  <si>
    <t>DETERMINACIÓN DE LA EXPANSIÓN DEL CEMENTO EN BARRAS DE MORTERO SUMERGIDAS AL AGUA. Norma técnica: NTC - 4927.</t>
  </si>
  <si>
    <t>DETERMINACIÓN DE LA ACTIVIDAD PUZOLÁNICA EN CEMENTOS CON PUZOLANA. Norma técnica: NTC - 1512.</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</si>
  <si>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</si>
  <si>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</si>
  <si>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</si>
  <si>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</si>
  <si>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</si>
  <si>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FLUJO LIBRE, FLUJO RESTRINGIDO Y SEGREGACIÓN EN CONCRETOS AUTOCOMPACTANTES. Norma técnica: NTC 5222.</t>
  </si>
  <si>
    <t>TIEMPO DE FRAGUADO DE MEZCLAS DE CONCRETO POR MEDIO DE SU RESISTENCIA A LA PENETRACIÓN. Norma técnica: NTC 890.</t>
  </si>
  <si>
    <t>TOMA DE LECTURAS DIARIAS PARA ESTIMAR LA RESISTENCIA DEL CONCRETO POR EL MÉTODO DE MADUREZ. Norma técnica: NTC 3756.</t>
  </si>
  <si>
    <t>PTO/3M</t>
  </si>
  <si>
    <t>RESISTENCIA A LA PENETRACIÓN PISTÓN DE 50 MM DE DIÁMETRO. Norma técnica: ASTM D6241.</t>
  </si>
  <si>
    <t>TAMAÑO DE  ABERTURA APARENTE. Norma técnica: ASTM D4751 NTC-2255-2003.</t>
  </si>
  <si>
    <t>ESTABILIDAD  ULTRAVIOLETA POR HR. Norma técnica: ASTM D4355.</t>
  </si>
  <si>
    <t>DENSIDAD DE PLÁSTICOS MEDIANTE LA TÉCNICA DE GRADIENTE DE DENSIDAD. Norma técnica: ASTM D1505.</t>
  </si>
  <si>
    <t>DENSIDAD Y GRAVEDAD ESPECÍFICA (DENSIDAD RELATIVA) DE PLÁSTICOS POR DESPLAZAMIENTO. Norma técnica: ASTM D792.</t>
  </si>
  <si>
    <t>ESPESOR NOMINAL DE LOS GEOSINTÉTICOS. Norma técnica: ASTM D5199.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</si>
  <si>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</si>
  <si>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</si>
  <si>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</si>
  <si>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</si>
  <si>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</si>
  <si>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</si>
  <si>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</si>
  <si>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</si>
  <si>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</si>
  <si>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EMULSIÓN ASFÁLTICA. Norma técnica: INV E – 761 - 13 ASTM D244.</t>
  </si>
  <si>
    <t>ESTABILIDAD DE LAS EMULSIONES ASFÁLTICAS DURANTE EL ALMACENAMIENTO. Norma técnica: INV E – 764 - 13 ASTM D 6930 NLT 140.</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</si>
  <si>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</si>
  <si>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</si>
  <si>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</si>
  <si>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</si>
  <si>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</si>
  <si>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</si>
  <si>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</si>
  <si>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</si>
  <si>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</si>
  <si>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</si>
  <si>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CONCENTRACIÓN DE SOLIDOS/VOLUMEN. Norma técnica: ASTM D2697.</t>
  </si>
  <si>
    <t>VOC (COMPONENTES VOLÁTILES ORGÁNICOS). Norma técnica: ASTM D2369.</t>
  </si>
  <si>
    <t>COMPRESIÓN DE PLÁSTICOS RÍGIDOS. Norma técnica: ASTM D695.</t>
  </si>
  <si>
    <t>FLEXION DE LOSETA EN PLÁSTICO RÍGIDO. Norma técnica: NTC 663. Norma técnica: NTC 663.</t>
  </si>
  <si>
    <t>RESISTENCIA A LA ABRASIÓN - DESGASTE DE PLÁSTICO RÍGIDO. Norma técnica: ASTM D3389. Norma técnica: ASTM D3389.</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</si>
  <si>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</si>
  <si>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</si>
  <si>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</si>
  <si>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</si>
  <si>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TRANSFORMADOR SEMISUMERGIBLE 115 KVA, 11.4 / 0.208-0.120 KV DYN5 (Suministro e instalación).</t>
  </si>
  <si>
    <t>TRANSFORMADOR SEMISUMERGIBLE 150 KVA 11.4 /0.208-0.120 KV DYN5.  (Suministro e instalación)</t>
  </si>
  <si>
    <t>SECCIONADOR O CAJA DE MANIOBRA DE 6 VÍAS, E-S 600, D200, SERIE 15 KV.</t>
  </si>
  <si>
    <t>SECCIONADOR O CAJA DE MANIOBRA DE 4 VÍAS, E-S 600, D200, SERIE 15 KV.</t>
  </si>
  <si>
    <t>BARRAJE PREFORMADO BT DE 6 SALIDAS PARA AP INCLUYE FUSIBLE DE PROTECCIÓN DE CABLE 500 AMP, NORMA CODENSA SC340. JGO x1. INCLUYE SOPORTE PARA BARRAJE JGOx2.</t>
  </si>
  <si>
    <t>LOSETA PREFABRICADA A20 GRIS (200x200x60mm)</t>
  </si>
  <si>
    <t>TUBERÍA FLEXIBLE DE ALTA DENSIDAD NEGRA. TUBO Ø6" (160mm), TUBERÍA PEAD, PE100, SDR17, DN50, PE.</t>
  </si>
  <si>
    <t>LOSETA PODOTACTIL EN POLIPROPILENO. ANCHO 0,40m. ACABADOS SEGÚN NORMA NTC 5610. DEC. 308/2018. INCLUYE LIMPIEZA Y ALISTAMIENTO DE SUPERFICIE. INCLUYE TODOS LOS ELEMENTOS DE COLOCACION, FIJACION Y MANO</t>
  </si>
  <si>
    <t>RECUBRIMIENTO PROTECTOR EPÓXICO APLICABLE EN ELEMENTOS DE CONCRETO Y METAL BAJO AGUA.</t>
  </si>
  <si>
    <t>INHIBIDOR DE CORROSIÓN POR IMPREGNACIÓN (FORMULACIÓN MEJORADA)</t>
  </si>
  <si>
    <t>LIMPIADOR PARA CONCRETO-LADRILLO</t>
  </si>
  <si>
    <t>ADOQUIN DE CONCRETO A26 (200x100x60mm)</t>
  </si>
  <si>
    <t>LOSETA PREFABRICADA A58 (200x200x60mm)</t>
  </si>
  <si>
    <t>LOSETA PREFABRICADA A57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</si>
  <si>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</si>
  <si>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</si>
  <si>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</si>
  <si>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</si>
  <si>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</si>
  <si>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</si>
  <si>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</si>
  <si>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t>
  </si>
  <si>
    <t>TRANSFORMADOR SEMISUMERGIBLE 75 KVA 11.4 /0.208-0.120 KV DYN5.</t>
  </si>
  <si>
    <t>TRANSFORMADOR SEMISUMERGIBLE 45 KVA 11.4 /0.208-0.120 KV DYN5.</t>
  </si>
  <si>
    <t>TRANSFORMADOR SEMISUMERGIBLE 225 KVA 11.4 /0.208-0.120 KV DYN5.</t>
  </si>
  <si>
    <t>CIELORASO TIPO PANEL 300 C LISO LAMINA ALUMINIO 0.70 MM O SIMILAR. INCLUYE ESTRUCTURA SOPORTE CON PORTAPANEL EN ALUZINC, PINTURA POLIESTER 1 CARA, SOPORTES, ANCLAJES Y REMATES PERIMETRALES.</t>
  </si>
  <si>
    <t>TAPA (REJILLA) PARA CAÑUELA A-124. Dimensiones: 600x300x100mm.</t>
  </si>
  <si>
    <t>HORTENSIA JUMBO - FLOR AZUL - 6 PLANTAS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</si>
  <si>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</si>
  <si>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</si>
  <si>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GRAVA COMÚN 4000 PSI 28 MPa (280 Kg/cm2) CON RELACIÓN AGUA MATERIAL CEMENTANTE &lt; 0.45</t>
  </si>
  <si>
    <t>CONCRETO 7000 PSI 28 MPa (280 Kg/cm2) GRAVA COMÚN 5"</t>
  </si>
  <si>
    <t>TUBERIA METALICA CORRUGADA GALVANIZADA SEGUN NORMA ASTM A-760. DIAMETRO 108".  ESPESOR DE 2,5 mm. (INCLUYE TORNILLERIA PARA EL ARMADO DE LAS LÁMINAS ENTRE SI)</t>
  </si>
  <si>
    <t>TAPÓN INFERIOR Y SUPERIOR PARA TUBERÍA INCLINÓMETRO</t>
  </si>
  <si>
    <t>ACOPLE PARA TUBERÍA INCLINÓMETRO</t>
  </si>
  <si>
    <t>PIEZOMETRO DE HILO VIBRATIL PARA PRESIÓN DE 0.30 MPA</t>
  </si>
  <si>
    <t>CABLE PVC PARA PIZÓMETRO</t>
  </si>
  <si>
    <t>TUBERÍA PARA INCLINÓMETRO D= 70mm (Tubo de 3m)</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</si>
  <si>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</si>
  <si>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</si>
  <si>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t>
  </si>
  <si>
    <t>ADOQUIN DE CONCRETO A25 (200x100x60mm) PEATONAL CHOCOLATE</t>
  </si>
  <si>
    <t>MUEBLE O MESA CON PUERTAS EN ACERO INOXIDABLE 1.23m x 0.60m x 0.90m</t>
  </si>
  <si>
    <t>MUEBLE O MESA CON PUERTAS EN ACERO INOXIDABLE 2.65m x 0.60m x 0.90m</t>
  </si>
  <si>
    <t>UNIDAD LECTORA PARA PIEZÓMETRO</t>
  </si>
  <si>
    <t>MÓDULOS SONOROS (Incluye suministro e instalación)</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</si>
  <si>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</si>
  <si>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</si>
  <si>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</si>
  <si>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</si>
  <si>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</si>
  <si>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</si>
  <si>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</si>
  <si>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</si>
  <si>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</si>
  <si>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</si>
  <si>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</si>
  <si>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</si>
  <si>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</si>
  <si>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</si>
  <si>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UNIÓN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</si>
  <si>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</si>
  <si>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</si>
  <si>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</si>
  <si>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</si>
  <si>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</si>
  <si>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</si>
  <si>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VÁLVULA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</si>
  <si>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</si>
  <si>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</si>
  <si>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</si>
  <si>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LUMINARIA  SP 80W. DRIVER ELECTRONICO 120-277VAC. 4.000K. VIDA UTIL = 100.000 HORAS. SUMINISTRO E INSTALACIÓN, NO INCLUYE CABLEADO</t>
  </si>
  <si>
    <t>LUMINARIA CELSA ACROLED 12W. DRIVER ELECTRONICO 120-277VAC. 4.000K. VIDA UTIL = 100.000 HORAS. SUMINISTRO E INSTALACIÓN, NO INCLUYE CABLEADO</t>
  </si>
  <si>
    <t>REDUCCION AC  8"x4" EXTREMO LISO</t>
  </si>
  <si>
    <t>TUBERIA HDPE 1.30m</t>
  </si>
  <si>
    <t>TUBERIA HDPE 1.40m</t>
  </si>
  <si>
    <t>TUBERIA HDPE 1.50m</t>
  </si>
  <si>
    <t>GABINETE CONTRAINCENDIO T2</t>
  </si>
  <si>
    <t>TUBERIA HDPE 1.60m</t>
  </si>
  <si>
    <t>TUBERIA HDPE 1.80m</t>
  </si>
  <si>
    <t>TUBERIA HDPE 2.00m</t>
  </si>
  <si>
    <t>TUBO PE100 PN16 90mm Ø3"</t>
  </si>
  <si>
    <t>TUBO PE100 PN16 110mm Ø4"</t>
  </si>
  <si>
    <t>TUBO PE100 PN10 160mm Ø6"</t>
  </si>
  <si>
    <t>CODO 45° PE100 PN16 110mm Ø4"</t>
  </si>
  <si>
    <t>CODO 45° PE100 PN16 160mm Ø6"</t>
  </si>
  <si>
    <t>CODO 90° PE100 PN16 160mm Ø6"</t>
  </si>
  <si>
    <t>CODO 45° PE100 PN16 200mm Ø8"</t>
  </si>
  <si>
    <t>TAPÓN PVC TIPO U.M D=12" (Suministro e Instalación)</t>
  </si>
  <si>
    <t>UNIÓN PE 3"</t>
  </si>
  <si>
    <t>UNIÓN PE 4"</t>
  </si>
  <si>
    <t>BRIDA LOCA POLIETILENO D= 8"</t>
  </si>
  <si>
    <t>PORTABRIDA POLIETILENO D= 8"</t>
  </si>
  <si>
    <t>UNIÓN PE 6"</t>
  </si>
  <si>
    <t>BRIDA LOCA POLIETILENO D= 4"</t>
  </si>
  <si>
    <t>PORTABRIDA POLIETILENO D= 4"</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</si>
  <si>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</si>
  <si>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</si>
  <si>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</si>
  <si>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NIPLE 36" ACERO CARBON EXTREMOS BRIDA/CAMPANA, CON REVESTIMIENTO INTERIOR Y RECUBRIMIENTO EXTERIOR EN MORTERO CEMENTO, CON SALIDA TANGENCIAL PARA PURGA 4" L= 2500mm. SUMINISTRO Y TRANSPORTE</t>
  </si>
  <si>
    <t>TUBERIA HDPE 200mm (8")</t>
  </si>
  <si>
    <t>TUBERIA HDPE 250mm (10")</t>
  </si>
  <si>
    <t>TUBERIA HDPE 300mm (12")</t>
  </si>
  <si>
    <t>TUBERIA HDPE 350mm (14")</t>
  </si>
  <si>
    <t>TUBERIA HDPE 400mm (16")</t>
  </si>
  <si>
    <t>TEE PE 6"x4" (150x100mm)</t>
  </si>
  <si>
    <t>UNION REPARACION DESLIZANTE PVC D=1"</t>
  </si>
  <si>
    <t>TEE PE 8"x4" (200x100mm)</t>
  </si>
  <si>
    <t>BRIDA LOCA POLIETILENO D= 3"</t>
  </si>
  <si>
    <t>PORTABRIDA POLIETILENO D= 3"</t>
  </si>
  <si>
    <t>TRAGANTE CÚPULA 3" x 2" EN ALUMINIO</t>
  </si>
  <si>
    <t>BRIDA LOCA POLIETILENO D= 6"</t>
  </si>
  <si>
    <t>PORTABRIDA POLIETILENO D= 6"</t>
  </si>
  <si>
    <t>TEE HD EXTREMO JUNTA HIDRÁULICA 12"X12"</t>
  </si>
  <si>
    <t>TAPÓN HD EXTREMO LISO D=2"</t>
  </si>
  <si>
    <t>TEE HD 3"</t>
  </si>
  <si>
    <t>CAPACETE IMC DE 6"</t>
  </si>
  <si>
    <t>CURVA PVC 6"</t>
  </si>
  <si>
    <t>TEE PVC E.L. D=1/2</t>
  </si>
  <si>
    <t>CINTA BANDIT 1/2"</t>
  </si>
  <si>
    <t>CODO 45° 1/8 CxE PVC SANITARIA D= 3"</t>
  </si>
  <si>
    <t>YEE PVC SANITARIA 6" x 8"</t>
  </si>
  <si>
    <t>TUBERIA PVC U.M. EXT CORRUGADO/INT LISO U.M. NORMA NTC 3722-1 D=60"</t>
  </si>
  <si>
    <t>SOPORTE PARA TUBERÍA DIÁMETRO 3"</t>
  </si>
  <si>
    <t>PUNTO ECOLÓGICO COMPUESTO POR 3 CANECAS TIPO BARCELONA M-121</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</si>
  <si>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</si>
  <si>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</si>
  <si>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</si>
  <si>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</si>
  <si>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</si>
  <si>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</si>
  <si>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VÁLVULA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</si>
  <si>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</si>
  <si>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</si>
  <si>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</si>
  <si>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</si>
  <si>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BATERIA EXTERNA DE EMERGENCIA 120 V, 60 HZ, (PROPORCIONA ENERGÍA POR 90 MIN A LAS LUMINARIAS)</t>
  </si>
  <si>
    <t>BREAKER INDUSTRIAL GRADUABLE DE 40A HASTA 100A</t>
  </si>
  <si>
    <t>BLOQUE DE CEMENTO MACIZO 6X20X20 COLOR ARENA, CHOCOLATE O SIMILAR</t>
  </si>
  <si>
    <t>RECEPCIÓN DE NIDOS RESCATADOS  (MAXIMO 3 HUEVOS).</t>
  </si>
  <si>
    <t>GUACAL PARA TRASLADO DE FAUNA</t>
  </si>
  <si>
    <t>BLOQUE DE CEMENTO MACIZO 6X20X20 COLOR OCRE</t>
  </si>
  <si>
    <t>ELEMENTOS PARA AHUYENTAMIENTO DE AVIFAUNA</t>
  </si>
  <si>
    <t>RECEPCIÓN DE AVES RESCATADAS</t>
  </si>
  <si>
    <t>INFORME SOBRE LAS AVES RESCATADAS</t>
  </si>
  <si>
    <t>CABLE MONOPOLAR DE COBRE, HF FR PARA 600 V  C.A. CALIBRE No. 12 AWG</t>
  </si>
  <si>
    <t>POSTE ORNAMENTAL METALICO, H=5M</t>
  </si>
  <si>
    <t>TAQUILLA DE PAGO TIPO 2 (Suministro e instalación)</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</si>
  <si>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</si>
  <si>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</si>
  <si>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</si>
  <si>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</si>
  <si>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</si>
  <si>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</si>
  <si>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</si>
  <si>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</si>
  <si>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</si>
  <si>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</si>
  <si>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</si>
  <si>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</si>
  <si>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</si>
  <si>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</si>
  <si>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</si>
  <si>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</si>
  <si>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</si>
  <si>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</si>
  <si>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</si>
  <si>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</si>
  <si>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</si>
  <si>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EMPALME DE DERIVACIÓN EN RESINA AP 839 (Empalme recto / Derivación resina)</t>
  </si>
  <si>
    <t>LUMINARIA LED RALED II RA02SII 16 LED 72 W</t>
  </si>
  <si>
    <t>MALLA ELECTROSOLDADA S=150x150mm, Ø=8.5x8.5mm</t>
  </si>
  <si>
    <t>SUBESTACIÓN SUMERGIBLE NORMA CTS594 (Incl. Transporte, sumin, instal, pruebas y puesta en funcionamiento).EXCLUSIVA PARA ESPACIO PUBLICO. INCL. TRANSFORMADOR 30 KVA TRIFASICO, 11400/380-240V, 60HZ.</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</si>
  <si>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</si>
  <si>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</si>
  <si>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</si>
  <si>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</si>
  <si>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</si>
  <si>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</si>
  <si>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</si>
  <si>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</si>
  <si>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</si>
  <si>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</si>
  <si>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</si>
  <si>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</si>
  <si>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</si>
  <si>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</si>
  <si>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</si>
  <si>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</si>
  <si>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MÉTODOS PARA MUESTREO Y ENSAYOS DE UNIDADES DE MAMPOSTERÍA Y OTROS PRODUCTOS DE ARCILLA. COEFICIENTE DE SATURACIÓN. Norma Técnica: NTC 4017 numeral 10.4.4</t>
  </si>
  <si>
    <t>RESISTENCIA A LA ABRASIÓN POR CHORRO DE ARENA (SANDBLASTING). Norma Técnica: INV-425-13 ASTM C418</t>
  </si>
  <si>
    <t>PIEZA DE REMATE CURVA A117 PARA RAMPA TIPO C (600x400x450mm)</t>
  </si>
  <si>
    <t>SARDINEL ESPECIAL A116 PARA RAMPA TIPO C (600x600x350mm)</t>
  </si>
  <si>
    <t>PIEZA DE REMATE A115 PARA RAMPA VEHICULAR TIPO B (600x400x450mm)</t>
  </si>
  <si>
    <t>TEE HD EXTREMO LISO 3" x 3"</t>
  </si>
  <si>
    <t>KIT DE NIVELACIÓN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</si>
  <si>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</si>
  <si>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</si>
  <si>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</si>
  <si>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</si>
  <si>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</si>
  <si>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</si>
  <si>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</si>
  <si>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</si>
  <si>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</si>
  <si>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</si>
  <si>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</si>
  <si>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HERRAJE ANTI PÁNICO PARA PUERTA PRACTICABLE DE MADERA 2 HOJAS. Suministro e instalación.</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</si>
  <si>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</si>
  <si>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</si>
  <si>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</si>
  <si>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</si>
  <si>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</si>
  <si>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</si>
  <si>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</si>
  <si>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</si>
  <si>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</si>
  <si>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</si>
  <si>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</si>
  <si>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</si>
  <si>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</si>
  <si>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</si>
  <si>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</si>
  <si>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ALFOMBRA MODULAR STRIPES MODULAR</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</si>
  <si>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</si>
  <si>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</si>
  <si>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</si>
  <si>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</si>
  <si>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</si>
  <si>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</si>
  <si>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</si>
  <si>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</si>
  <si>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</si>
  <si>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</si>
  <si>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</si>
  <si>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</si>
  <si>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</si>
  <si>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LUMINARIA YOA MAXI 72 W</t>
  </si>
  <si>
    <t>SOPORTE PARA LUMINARIA YOA MAXI 72 W</t>
  </si>
  <si>
    <t>FOTOCELDA PARA LUMINARIA YOA MAXI 72 W</t>
  </si>
  <si>
    <t>POSTE EN FIBRA DE VIDRIO H=6m</t>
  </si>
  <si>
    <t>TRANSFORMADOR SEMISUMERGIBLE 112,5 KVA 11,4K/208-120V</t>
  </si>
  <si>
    <t>BUJE SOLDADO PRESION PVC 3"X1 1/2" (REDUCCION CONCENTRICA)</t>
  </si>
  <si>
    <t>BUJE SOLDADO PRESION PVC 2"X3/4"</t>
  </si>
  <si>
    <t>REGISTRO DE BOLA 3" PVC</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</si>
  <si>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</si>
  <si>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</si>
  <si>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</si>
  <si>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</si>
  <si>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</si>
  <si>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</si>
  <si>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</si>
  <si>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</si>
  <si>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</si>
  <si>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</si>
  <si>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</si>
  <si>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</si>
  <si>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</si>
  <si>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</si>
  <si>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</si>
  <si>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</si>
  <si>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</si>
  <si>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</si>
  <si>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</si>
  <si>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</si>
  <si>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</si>
  <si>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MEZCLA ASFÁLTICA EN CALIENTE DENSA MDC19</t>
  </si>
  <si>
    <t>MEZCLA ASFÁLTICA EN CALIENTE DENSA MDC25</t>
  </si>
  <si>
    <t>BASE GRANULAR CLASE A (BGA_BG38) o (BGA_BG25)</t>
  </si>
  <si>
    <t>AGREGADOS RECICLADOS PARA SUBBASE GRANULAR (AR_SBG50)</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</si>
  <si>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</si>
  <si>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</si>
  <si>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</si>
  <si>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</si>
  <si>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</si>
  <si>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</si>
  <si>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</si>
  <si>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</si>
  <si>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ALQUILER ENTIBADO METÁLICO TIPO CAJÓN (E1A-E1B) O DESLIZANTE (E2) SEGÚN NORMA EAAB</t>
  </si>
  <si>
    <t>PLANTACIÓN DE ÁRBOL CARISECO H= 1.5 m (Incl. aplicación y mezcla de sustrato, tutor, amarre y siembra. Incl. transporte y disposición final de sobrantes en sitio autorizado. Suministro y plantación).</t>
  </si>
  <si>
    <t>SIETECUEROS H= 1.5 m (Incluye aplicación y mezcla se sustrato, tutor, amarre y siembra. Incluye transporte y disposición final de sobrantes en sitio autorizado. Suministro y plantación)</t>
  </si>
  <si>
    <t>CLORURO DE CALCIO (En perlas)</t>
  </si>
  <si>
    <t>LOSETA PODOTACTIL EN POLIURETANO. ANCHO 0,40m. ACABADOS SEGÚN NORMA NTC 5610. DEC. 308/2018. INCLUYE LIMPIEZA Y ALISTAMIENTO DE SUPERFICIE. INCLUYE TODOS LOS ELEMENTOS DE COLOCACION, FIJACION Y MANO</t>
  </si>
  <si>
    <t>TELA PARA CERRAMIENTO 55 gr/m2, COLOR BLANCO, ANCHO = 2.10m</t>
  </si>
  <si>
    <t>ESPUMA DE POLIETILENO, ANCHO = 1.00 m,  ESPESOR = 5 mm</t>
  </si>
  <si>
    <t>HELECHO MACHO H=1.0mt  (Incluye suministro y transporte)</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</si>
  <si>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</si>
  <si>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</si>
  <si>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</si>
  <si>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6"x6" PE100, PN 16 ELECTROFUSIÓN</t>
  </si>
  <si>
    <t>REDUCCIÓN CONCÉNTRICA PE100 PN16 6"X4"</t>
  </si>
  <si>
    <t>TAPON HD EXTREMO JUNTA HIDRÁULICA D=12"</t>
  </si>
  <si>
    <t>BASE GRANULAR CLASE B (BGB_BG38) o (BGB_BG25)</t>
  </si>
  <si>
    <t>BARRERA DE SEGURIDAD - SEPARADOR CICLORUTA TIPO A-165 SIN ANCLAJE (0.53m x 0.60m x 1.50m) COLOR GRIS RESISTENCIA CONCRETO 28 Mpa</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</si>
  <si>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</si>
  <si>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</si>
  <si>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</si>
  <si>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</si>
  <si>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</si>
  <si>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</si>
  <si>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</si>
  <si>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</si>
  <si>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</si>
  <si>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</si>
  <si>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</si>
  <si>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</si>
  <si>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</si>
  <si>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</si>
  <si>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</si>
  <si>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</si>
  <si>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</si>
  <si>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</si>
  <si>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</si>
  <si>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</si>
  <si>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</si>
  <si>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</si>
  <si>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SERVICIO ESPECIAL DE RECOLECCIÓN A PARTIR DE CAJAS DE AMPLIROLL - APYO CON MAQUINARIA. - RECOLECCIÓN POR M3 AFORO No. 1 (Incluye pajarita)</t>
  </si>
  <si>
    <t>TAPABOCAS DESECHABLE. (Según Apéndice Bioseguridad Covid 19)_ Exento de IVA de forma temporal</t>
  </si>
  <si>
    <t>HIPOCLORITO - (Según Apéndice Bioseguridad Covid 19)_ Exento de IVA de forma temporal</t>
  </si>
  <si>
    <t>TEE PE100 PN16 12"X6"</t>
  </si>
  <si>
    <t>ANGEO PLÁSTICO</t>
  </si>
  <si>
    <t>TRAGANTE CÚPULA CONCÉNTRICA DE 8"x 6" EN ALUMINIO</t>
  </si>
  <si>
    <t>ABONO ORGÁNICO COMPOST (No incluye transporte)</t>
  </si>
  <si>
    <t>PIEDRA POMEZ (No incluye transporte)</t>
  </si>
  <si>
    <t>REJA TIPO PASARELA FUNDICIÓN CLASE DE CARGA C250, Long=500 mm, H=22 mm, Ancho=323 mm</t>
  </si>
  <si>
    <t>TUBERÍA PVC SANITARIA D=10"</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</si>
  <si>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</si>
  <si>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</si>
  <si>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</si>
  <si>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</si>
  <si>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</si>
  <si>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</si>
  <si>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</si>
  <si>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</si>
  <si>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</si>
  <si>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</si>
  <si>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</si>
  <si>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</si>
  <si>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</si>
  <si>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SARDINEL DRENANTE h=255mm, Long=1m</t>
  </si>
  <si>
    <t>SARDINEL DE DRENAJE RD200 H=33cm Long=0,5m - INSPECCIÓN</t>
  </si>
  <si>
    <t>SARDINEL DRENANTE h=255mm, Long=0,5m-INSPECCIÓN</t>
  </si>
  <si>
    <t>TAPA INICIO / FINAL PARA SARDINEL DRENANTE H=255mm</t>
  </si>
  <si>
    <t>TAPA INICIO / FINAL PARA SARDINEL DE DRENAJE RD 200 H:33</t>
  </si>
  <si>
    <t>BLOQUE DE CEMENTO MACIZO 4.2MPA VERDE DE 6X10X20 cm.</t>
  </si>
  <si>
    <t>MICROFIBRA SINTÉTICA MULTIFILAMENTO  DE POLIPROPILENO</t>
  </si>
  <si>
    <t>RESISTENCIA A LA TRACCIÓN DE RECUBRIMIENTOS, UTILIZANDO PROBADORES PORTÁTILES DE ADHERENCIA. Norma Técnica: NTC 3916 ASTM D4541</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</si>
  <si>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</si>
  <si>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</si>
  <si>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</si>
  <si>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</si>
  <si>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</si>
  <si>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</si>
  <si>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</si>
  <si>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</si>
  <si>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</si>
  <si>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</si>
  <si>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</si>
  <si>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</si>
  <si>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</si>
  <si>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</si>
  <si>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</si>
  <si>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</si>
  <si>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</si>
  <si>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</si>
  <si>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</si>
  <si>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</si>
  <si>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COMPRESIÓN INCONFINADA DE MEZCLAS COMPACTADAS DE SUELO-CAL CON MEDICIÓN DE ESFUERZO-DEFORMACIÓN. Norma Técnica INVE 605 -13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</si>
  <si>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</si>
  <si>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</si>
  <si>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</si>
  <si>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</si>
  <si>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</si>
  <si>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VALORACIÓN DE LA CONTINUIDAD EN PELÍCULA. Norma Técnica NTC 3951 ASTM D5162</t>
  </si>
  <si>
    <t>MÉTODO DE ENSAYO PARA DETERMINAR LA FINURA DEL CEMENTO HIDRÁULICO UTILIZANDO EL TAMIZ DE 45 mm (No. 325). Norma Técnica NTC 294</t>
  </si>
  <si>
    <t>TUBERÍA Ø4" EN HIERRO GALVANIZADO</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</si>
  <si>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</si>
  <si>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</si>
  <si>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</si>
  <si>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</si>
  <si>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</si>
  <si>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BOTIQUIN TIPO B DOTADO PORTATIL</t>
  </si>
  <si>
    <t>AFOROS DE TRANSITO (MOTORIZADOS Y NO MOTORIZADOS) A PARTIR DE CAPTURA DE VIDEO. Incluye digitación y entrega de base de datos en archivo Excel. Captura día hábil y no hábil, con sus respectivos movimientos. Incluye todos los costos directos e indirectos</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</si>
  <si>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</si>
  <si>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</si>
  <si>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</si>
  <si>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</si>
  <si>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Proyecto Av.Boyacá desde la AC 170 hasta la AC 183: GEOBLOQUE DE POLIESTIRENO EXPANDIDO  EPS DENSIDAD 29 a 30 Kg/m3</t>
  </si>
  <si>
    <t>Proyecto Av.Boyacá desde la AC 170 hasta la AC 183: COLLAR DERIVACIÓN DE 8" x 1"</t>
  </si>
  <si>
    <t>Proyecto Av.Boyacá desde la AC 170 hasta la AC 183_CAMARA PREFABRICADA PZ8  RECTA DIAMETRO INTERNO: 1.10m , ESPESOR DE PARED: 0.126 , INCLUYE AROTAPA Y TAPA</t>
  </si>
  <si>
    <t>Proyecto Av.Boyacá desde la AC 170 hasta la AC 183: CAMARA PZ10 PREFABRICADA RECTA DIAMETRO INTERNO: 1.20m , ESPESOR DE PARED: 0.136 , INCLUYE AROTAPA Y TAPA</t>
  </si>
  <si>
    <t>Proyecto Av.Boyacá desde la AC 170 hasta la AC 183: POSTE EN MADERA ESTRUCTURAL INMUNIZADA (EUCALIPTO) DIAMETRO 17 A 20cm</t>
  </si>
  <si>
    <t>Proyecto Intersección a Desnivel Autopista Sur (NQS) con Av. Bosa: SEÑAL INFORMATIVA SI-28, TABLERO 85.01cm x 26.00cm REFLECTIVO ALTA INTENSIDAD, PEDESTAL EN ÁNGULO DE 2"x2"x1/4" H= 2.60m EN PINTURA ELECTROSTÁTICA. (Incluye Suministro e Instalación).</t>
  </si>
  <si>
    <t>Proyecto Intersección a Desnivel Autopista Sur (NQS) con Av. Bosa: JUNTA DE DILATACIÓN ELASTOMÉRICA 230 MOVIMIENTO 230mm+/-115mm MODULOS 1.83 m</t>
  </si>
  <si>
    <t>Proyecto Intersección a Desnivel Autopista Sur (NQS) con Av. Bosa: CEMENTO ASFÁLTICO 60-70</t>
  </si>
  <si>
    <t>Proyecto Intersección a Desnivel Autopista Sur (NQS) con Av. Bosa: TUBERÍA HD, ACUEDUCTO, PN 16, D=300 MM - 12"</t>
  </si>
  <si>
    <t>Proyecto Intersección a Desnivel Autopista Sur (NQS) con Av. Bosa: TUBERÍA HD, ACUEDUCTO, PN 16, D=150 MM - 6"</t>
  </si>
  <si>
    <t>Proyecto Intersección a Desnivel Autopista Sur (NQS) con Av. Bosa: TUBERÍA HD, ACUEDUCTO, PN 16, D=100 MM - 4"</t>
  </si>
  <si>
    <t>Proyecto Intersección a Desnivel Autopista Sur (NQS) con Av. Bosa: TUBERÍA HD, ACUEDUCTO, PN 16, D=200 mm - 8"</t>
  </si>
  <si>
    <t>Proyecto Intersección a Desnivel Autopista Sur (NQS) con Av. Bosa: TUBERÍA HD, ACUEDUCTO, PN 16, D=400 MM - 14"</t>
  </si>
  <si>
    <t>Proyecto Intersección a Desnivel Autopista Sur (NQS) con Av. Bosa: CENIZA</t>
  </si>
  <si>
    <t>Proyecto Intersección a Desnivel Autopista Sur (NQS) con Av. Bosa: JUNTA DE DILATACIÓN ELASTOMÉRICA 160 MOVIMIENTO 160mm+/-80mm MODULOS 2 m</t>
  </si>
  <si>
    <t>Proyecto Intersección a Desnivel Autopista Sur (NQS) con Av. Bosa: BASE BG TIPO A ESTABILIZADA CON ASFALTO EN CALIENTE (ASFALTO 5% 80-100)_ENTREGADO EN PLANTA</t>
  </si>
  <si>
    <t>Proyecto Intersección a Desnivel Autopista Sur (NQS) con Av. Bosa: TAPA DE SEGURIDAD Ø0.60m SEGÚN NP-013 EAAB (TAPAS PARA ACUEDUCTO ANEXO NP-013-8 ANEXO H)</t>
  </si>
  <si>
    <t>Proyecto Intersección a Desnivel Autopista Sur (NQS) con Av. Bosa: TANQUE + TAPA FILTRO ANAEROBICO 2000 LT NEGRO/TAPA ROJA</t>
  </si>
  <si>
    <t>Proyecto Intersección a Desnivel Autopista Sur (NQS) con Av. Bosa: CODO 90° BRIDADO, D 3" (DN80), ASTM A126, GALVANIZADO ASTM A123, GR. 65-45-12 CONEXIONES BRIDADAS ASME B16.42, RF, CLASE 150 LB</t>
  </si>
  <si>
    <t>Proyecto Intersección a Desnivel Autopista Sur (NQS) con Av. Bosa: AISLADOR SÍSMICO CON NÚCLEO DE PLOMO (DIÁMETRO 1.20 m, DESPLAZAMIENTO MÁXIMO 150 mm Y CARGA AXIAL MÁXIMA 10000 kN).  INCLUYE ENSAYO DE CALIDAD LRB AL 20%</t>
  </si>
  <si>
    <t>Proyecto Intersección a Desnivel Autopista Sur (NQS) con Av. Bosa: CEMENTO EXPANSIVO</t>
  </si>
  <si>
    <t>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t>
  </si>
  <si>
    <t>Proyecto Intersección a Desnivel Autopista Sur (NQS) con Av. Bosa: Cinturón de Cierre en Acero φ16" revestido con Pintura Anticorrosiva. L=0,30m. Fabricado a partir de Lámina ASTM A 36 de Espesor 6mm. Presión de Trabajo = 150 psi.</t>
  </si>
  <si>
    <t>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t>
  </si>
  <si>
    <t>Proyecto Intersección a Desnivel Autopista Sur (NQS) con Av. Bosa: Cinturón de Cierre en Acero φ 24" revestido con Pintura Anticorrosiva. L=0,30m. Fabricado apartir de Lámina ASTM A 36 de Espesor 6mm. Presión de Trabajo = 150 psi.</t>
  </si>
  <si>
    <t>Proyecto Intersección a Desnivel Autopista Sur (NQS) con Av. Bosa: Cinturón de Cierre en Acero φ36" revestido con Pintura Anticorrosiva. L=0,30m. Fabricado apartir de Lámina ASTM A 36 de Espesor 6mm. Presión de Trabajo = 150 psi.</t>
  </si>
  <si>
    <t>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t>
  </si>
  <si>
    <t>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t>
  </si>
  <si>
    <t>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t>
  </si>
  <si>
    <t>Proyecto Intersección a Desnivel Autopista Sur (NQS) con Av. Bosa: Compensador de dilatación de goma DN-400 con cuerpo en EPDM y refuerzo de nylon; con bridas giratorias zincadas en acero carbono taladradas según ASA 150 lbs. L= 130 mm.</t>
  </si>
  <si>
    <t>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t>
  </si>
  <si>
    <t>Proyecto Intersección a Desnivel Autopista Sur (NQS) con Av. Bosa: ROBLE AUSTRALIANO H-1.5 (Incluye siembra, tierra, abono, transporte y tutor)</t>
  </si>
  <si>
    <t>Proyecto Intersección a Desnivel Autopista Sur (NQS) con Av. Bosa: CAUCHO TEQUENDAMA H- 1.5 (Incluye siembra, tierra, abono, transporte y tutor)</t>
  </si>
  <si>
    <t>Proyecto Intersección a Desnivel Autopista Sur (NQS) con Av. Bosa: VÁLVULA DE MARIPOSA Ø 16"A BRIDA - BRIDA (A) (150 PSI)</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</si>
  <si>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</si>
  <si>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</si>
  <si>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</si>
  <si>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</si>
  <si>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</si>
  <si>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</si>
  <si>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</si>
  <si>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</si>
  <si>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</si>
  <si>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</si>
  <si>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</si>
  <si>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</si>
  <si>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</si>
  <si>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</si>
  <si>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</si>
  <si>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</si>
  <si>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</si>
  <si>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</si>
  <si>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PIEZOMETRO DE CABEZA ABIERTA TIPO CASAGRANDE, para medición de las fluctuaciones del nivel freático</t>
  </si>
  <si>
    <t>GEORADAR(GPR)- Ground Penetrating Radar. Señal electromagnética de alta frecuencia, barrido con antena. Detección de redes</t>
  </si>
  <si>
    <t>MARCO Y TAPA PARA CAJA DE INSPECCION CODENSA CS290</t>
  </si>
  <si>
    <t>PROYECTO CONSTRUCCIÓN DE LA AVENIDA BOYACÁ (AK 72) CÁMARA GRP P271 TIPO II (0°) DN ENTRADA 2000 DN SALIDA 2000 (BL1+BL2=2250 MM) DN CHIMENEA  1200 (H=1550 MM), INCLUYE ESCALERA Y ACCESORIOS, NO INCLUYE TRANSPORTE NI TUBERÍA. SUMINISTRO</t>
  </si>
  <si>
    <t>PROYECTO CONSTRUCCIÓN DE LA AVENIDA BOYACÁ (AK 72) CÁMARA GRP P2 TIPO II (1°-30°) DN ENTRADA 2000 DN SALIDA 2000 (BL1+BL2=3200 MM) DN CHIMENEA  1200 (H=1550 MM), INCLUYE ESCALERA Y ACCESORIOS, NO  INCLUYE TRANSPORTE NI TUBERÍA. SUMINISTRO.</t>
  </si>
  <si>
    <t>PROYECTO CONSTRUCCIÓN DE LA AVENIDA BOYACÁ (AK 72) CÁMARA GRP P70 TIPO II (31°-60°) DN ENTRADA 2000 DN SALIDA 2000 (BL1+BL2=3800 MM) DN CHIMENEA  1200 (H=1550 MM), INCLUYE ESCALERA Y ACCESORIOS, NO INCLUYE TRANSPORTE NI TUBERÍA. SUMINISTRO</t>
  </si>
  <si>
    <t>ALQUILER SOPLETE GAS 2,5 CM BOQUILLA DIÁMETRO CON GATILLO QUEMADOR DISCOVER</t>
  </si>
  <si>
    <t>RECARGA DE CILINDRO DE GAS 40 LB</t>
  </si>
  <si>
    <t>MANTO ASFÁLTICO IMPERMEABILIZANTE HDPE + FP 250</t>
  </si>
  <si>
    <t>EMULSIÓN ASFÁLTICA IMPERMEABILIZANTE ED-9 - Impermeabilización y reparación de humedad. (Tambor de 55 galones)</t>
  </si>
  <si>
    <t>COPA T11 4X2 PULG GRAMOS 24 DESBASTE CARBONO</t>
  </si>
  <si>
    <t>ANDAMIO CERTIFICADO MULTIDIRECCIONAL, 1 TORRE, SECCIÓN  DE 1.4 X 1.4 M, ALTURA DE ANDAMIO 3 M</t>
  </si>
  <si>
    <t>TEJIDO DE FIBRA DE CARBONO PARA REFORZAMIENTO ESTRUCTURAL. Rollo de 50cm x 100M</t>
  </si>
  <si>
    <t>MORTERO SIN CONTRACCIÓN PARA ANCLAJES Y RELLENOS DE PRECISIÓN</t>
  </si>
  <si>
    <t>APOYO ELASTOMÉRICO D60 400MM X 69MM CON 5 PLATINAS DE REFUERZO INTERNO</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</si>
  <si>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</si>
  <si>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</si>
  <si>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</si>
  <si>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</si>
  <si>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Ejecución de las obras y actividades complementarias para el reforzamiento estructural de puentes vehiculares en Bogotá D.C. Grupo C - VÁLVULA TIPO MARIPOSA DOBLE EXCENTRICIDAD SIN ACTUADOR 150PSI DE Ø20"</t>
  </si>
  <si>
    <t>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t>
  </si>
  <si>
    <t>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</si>
  <si>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IZAJE DE VIGA PARA REEMPLAZO DE APOYOS DE NEOPRENO, CON SISTEMA HIDRÁULICO SINCRÓNICO</t>
  </si>
  <si>
    <t>Pretil metálico PMH-13</t>
  </si>
  <si>
    <t>REFORZAMIENTO PUENTES VEHICULARES SOBRE LA AV CIUDAD DE QUITO Y CENTENARIO -CTO 1436 DE 2017, SIKADUR - 35 Hi_Mod LV</t>
  </si>
  <si>
    <t>REFORZAMIENTO PUENTES VEHICULARES SOBRE LA AV CIUDAD DE QUITO Y CENTENARIO -CTO 1436 DE 2017, SIKACOLOR 555W</t>
  </si>
  <si>
    <t>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t>
  </si>
  <si>
    <t>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t>
  </si>
  <si>
    <t>REFORZAMIENTO PUENTES VEHICULARES SOBRE LA AV CIUDAD DE QUITO Y CENTENARIO -CTO 1436 DE 2017, CESPEDONES</t>
  </si>
  <si>
    <t>REFORZAMIENTO PUENTES VEHICULARES SOBRE LA AV CIUDAD DE QUITO Y CENTENARIO -CTO 1436 DE 2017, TORONES POSTENSADOS PARA REFORZAMIENTO EXTERNO DE 1/2" TENSIONADO 16,9 TON. SUMINISTRO E INSTALACIÓN, TENSIONAMIENTO, MANO DE OBRA, EQUIPOS EN GENERAL.</t>
  </si>
  <si>
    <t>REFORZAMIENTO PUENTES VEHICULARES SOBRE LA AV CIUDAD DE QUITO Y CENTENARIO -CTO 1436 DE 2017, TORON Ø 5/8" ADHERIDO ASTM 416, GRADO 270K, baja relación (vigas nuevas)</t>
  </si>
  <si>
    <t>REFORZAMIENTO PUENTES VEHICULARES SOBRE LA AV CIUDAD DE QUITO Y CENTENARIO -CTO 1436 DE 2017, TEE HD EXTREMO LISO 20" x 20" (500X500mm)</t>
  </si>
  <si>
    <t>REFORZAMIENTO PUENTES VEHICULARES SOBRE LA AV CIUDAD DE QUITO Y CENTENARIO -CTO 1436 DE 2017, VALVULA PURGA D = 4"</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</si>
  <si>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</si>
  <si>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</si>
  <si>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</si>
  <si>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</si>
  <si>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</si>
  <si>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Proyecto factibilidad, estudios y diseños para la construcción de los puntos inestables de la vía Bogotá - La Calera: CONCRETO CELULAR DE 1500 psi 28 días. Incluye servicio de Autobomba</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</si>
  <si>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</si>
  <si>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t>
  </si>
  <si>
    <t>MEZCLA ASFÁLTICA EN CALIENTE TIPO MS 20 CON ADICIÓN DE FIBRA SINTÉTICA DE ALTA RESISTENCIA (ARAMIDA Y POLIOLEFINA). ENTREGADA EN PLANTA</t>
  </si>
  <si>
    <t>MICROFIBRA DE POLIPROPILENO PARA CONCRETO Y MORTERO CON PLASTIFICANTE EN POLVO</t>
  </si>
  <si>
    <t>JUNTA DE DILATACIÓN ELASTOMÉRICA 160 MOVIMIENTO 160mm+/-80mm</t>
  </si>
  <si>
    <t>JUNTA DE DILATACIÓN ELASTOMÉRICA 230 MOVIMIENTO 230mm+/-115mm</t>
  </si>
  <si>
    <t>Ampliacion puente vehicular calle 153 por Autonorte - Ecomuro 40x40x20 cm Mamposteria</t>
  </si>
  <si>
    <t>Ampliacion puente vehicular calle 153 por Autonorte - Lamina súper T formaleta 1200 x 1600 x 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</si>
  <si>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</si>
  <si>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</si>
  <si>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</si>
  <si>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</si>
  <si>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</si>
  <si>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ASFALTO 60/70</t>
  </si>
  <si>
    <t>SUMINISTRO REFUERZO BARRA TITÁN 73-35, INCLUYE ACOPLES Y BROCA DE PERFORACIÓN</t>
  </si>
  <si>
    <t>TUBERÍA ESTRUCTURAL METÁLICA ASTM A-500 GRADO C PARA ENCAMISADO. DIÁMETRO EXTERIOR 220 MM Y ESPESOR DE PARED 8 mm</t>
  </si>
  <si>
    <t>Ejecución de Obras y actividades complementarias para el reforzamiento estructural de puentes vehiculares en Bogotá D.C. , EJECUCIÓN DE MICROPILOTES, INCLUYE PERFORACIÓN, LLENADO E INYECCIÓN HASTA 100 KG DE CEMENTO E INSTALACIÓN DE REFUERZO</t>
  </si>
  <si>
    <t>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</si>
  <si>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 REDUCCION EN ACERO 24"X20" CON ESPIGO 24" Y CAMPANA 20" CON REVESTIMIENTOS INTERIOR Y EXTERIOR EN MORTERO DE CEMENTO. L=0,54 M. PRESIÓN DE TRABAJO=150 PSI.</t>
  </si>
  <si>
    <t>Ejecución de Obras y actividades complementarias para el reforzamiento estructural de puentes vehiculares en Bogotá D.C. , REDUCCION EN ACERO 24"X16" CON ESPIGO 24" Y CAMPANA 16" CON REVESTIMIENTOS INTERIOR Y EXTERIOR EN MORTERO DE CEMENTO. L=1,00 M. PRESIÓN DE TRABAJO=150 PSI.</t>
  </si>
  <si>
    <t>FIBRA DE CARBONO UNIDIRECCIONAL DE ALTA RESISTENCIA. Rollos de 50 m2 / (Ancho: 0.50 m x Largo: 100 m) Peso por m2: 300 g.</t>
  </si>
  <si>
    <t>RESINA  DE IMPREGNACIÓN DE ALTO MÓDULO Y ALTA RESISTENCIA</t>
  </si>
  <si>
    <t>Ejecución de Obras y actividades complementarias para el reforzamiento estructural de puentes vehiculares en Bogotá D.C. , GEOBLOQUE EN POLIESTIRENO EXPANDIDO Densidad 30 Kg/M3 MEDIDAS 3,07m x 1,30m x 0,53m (2,12 M3).</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</si>
  <si>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</si>
  <si>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t>
  </si>
  <si>
    <t>Ampliacion puente vehicular calle 153 por Autonorte - Prueba de carga para puente vehicular.  Incluye nivelación de precisión e informe.  No incluye señalización, vigilancia, permisos, cargas necesarias para la prueba ni el pesaje de las cargas.</t>
  </si>
  <si>
    <t>Ampliacion puente vehicular calle 153 por Autonorte - CENIZA VOLANTE</t>
  </si>
  <si>
    <t>Ampliacion puente vehicular calle 153 por Autonorte - BASE ESTABILIZADA CON ASFALTO EN CALIENTE MGEA-A ENTREGADA EN PLANTA</t>
  </si>
  <si>
    <t>CONSTRUCCIÓN, TRANSPORTE Y SUMINISTRO DE BICICLETERO EN TUBO METÁLICO AGUA NEGRA DE 1 1/4" x 2,5 mm DESARROLLO 2,50m PLATINA DE ANCLAJE DE 4" x 4" x 1/4" TORNILLOS EXPANSIVO DE 3 1/4" x 1/4", PINTURA ELECTROSTÁTICA</t>
  </si>
  <si>
    <t>SUMINISTRO DE BICICLETERO EN TUBO DE 1 1/2” CAL 3mm. ACERO INOXIDABLE, TERMINACIÓN COLOR NATURAL</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</si>
  <si>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</si>
  <si>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</si>
  <si>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t>
  </si>
  <si>
    <t>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</si>
  <si>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</si>
  <si>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VISITA</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</si>
  <si>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</si>
  <si>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AMPLIACION PUENTE VEHICULAR CALLE 153 POR AUTONORTE - ADITIVO PARA PUENTE DE ADHERENCIA DE CONCRETO FRESCO A ENDURECIDO</t>
  </si>
  <si>
    <t>AMPLIACION PUENTE VEHICULAR CALLE 153 POR AUTONORTE - SUMINISTRO E INSTALACION JUNTA DE DILATACIÓN MOVIMIENTO TOTAL 180mm (+/-90mm)</t>
  </si>
  <si>
    <t>AMPLIACION PUENTE VEHICULAR CALLE 153 POR AUTONORTE - PIEZOMETROS DE TUBO ABIERTO TIPO CASAGRANDE L=20 METROS (INCLUYE PERFORACION, SUMINISTRO)</t>
  </si>
  <si>
    <t>APISONADOR MECÁNICO (CANGURO O SALTARÍN) - GOLPES POR MINUTO DE 585 A 808 - INCLUYE COMBUSTIBLE</t>
  </si>
  <si>
    <t>MINICARGADOR CON MARTILLO HIDRÁULICO - GOLPES POR MINUTO DEL MARTILLO DE 700 A 944 - INCLUYE OPERARIO Y COMBUSTIBLE</t>
  </si>
  <si>
    <t>MOTOSOLDADOR - CORRIENTE DE SOLDADURA MÁXIMA DE 195 A 600 AMPERIOS - INCLUYE COMBUSTIBLE</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</si>
  <si>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</si>
  <si>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</si>
  <si>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</si>
  <si>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</si>
  <si>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</si>
  <si>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</si>
  <si>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</si>
  <si>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</si>
  <si>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</si>
  <si>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</si>
  <si>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</si>
  <si>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</si>
  <si>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RESISTENCIA DE UNIONES O NODOS. Norma técnica: ASTM D7737 GRI GG2</t>
  </si>
  <si>
    <t>PRUEBA DE SANIDAD REALIZADA EN LABORATORIO (INCLUYE PROBETAS). Norma técnica: AWS D.1.1</t>
  </si>
  <si>
    <t>DESGASTE DE LAMINA EN ALUMINIO. Norma técnica: ASTM D3389</t>
  </si>
  <si>
    <t>EFECTOS DEL CALOR Y DEL AIRE SOBRE EL ASFALTO EN LÁMINA DELGADA. Norma técnica: INVE 721-13</t>
  </si>
  <si>
    <t>ANÁLISIS VOLUMÉTRICO DE MEZCLAS ASFÁLTICAS COMPACTADAS EN CALIENTE. Norma técnica: INVE 799-13</t>
  </si>
  <si>
    <t>MÉTODO DE PRUEBA ESTÁNDAR PARA SODIO EN AGUA POR ESPECTROFOTOMETRÍA DE ABSORCIÓN ATÓMICA. Norma técnica: ASTM D4191</t>
  </si>
  <si>
    <t>MÉTODO DE PRUEBA ESTÁNDAR PARA POTASIO EN AGUA POR ESPECTROFOTOMETRÍA DE ABSORCIÓN ATÓMICA. Norma técnica: ASTM D4192</t>
  </si>
  <si>
    <t>MÉTODOS DE PRUEBA ESTÁNDAR PARA IONES DE CLORURO EN AGUA. Norma técnica: ASTM D512</t>
  </si>
  <si>
    <t>MÉTODO DE PRUEBA ESTÁNDAR PARA IONES SULFATO EN AGUA. Norma técnica: ASTM D516</t>
  </si>
  <si>
    <t>ESPESOR DE LA PELÍCULA DE ASFALTO EN MEZCLAS BITUMINOSAS. Norma técnica: INVE 741-13</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</si>
  <si>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</si>
  <si>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</si>
  <si>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</si>
  <si>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</si>
  <si>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</si>
  <si>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</si>
  <si>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</si>
  <si>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</si>
  <si>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</si>
  <si>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</si>
  <si>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</si>
  <si>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</si>
  <si>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</si>
  <si>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</si>
  <si>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</si>
  <si>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</si>
  <si>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CICLOPARQUEADERO PORTAL SUR Y PORTAL SUBA - CORTAFUEGO HORIZONTAL PUSH CON CERRADURA EXTERIOR</t>
  </si>
  <si>
    <t>CICLOPARQUEADERO PORTAL SUR Y PORTAL SUBA - CERRADURA BOWERY COLLIN POMO CROMO MATE</t>
  </si>
  <si>
    <t>CICLOPARQUEADERO PORTAL SUR Y PORTAL SUBA - ALFAJIA 16 CMS MATE (D1) 6 MTS</t>
  </si>
  <si>
    <t>CICLOPARQUEADERO PORTAL SUR Y PORTAL SUBA - DUPLICADOR VERTICAL DE PARQUEO PARA BICICLETAS</t>
  </si>
  <si>
    <t>CICLOPARQUEADERO PORTAL SUR Y PORTAL SUBA - TUBO EMT DE 1/2"</t>
  </si>
  <si>
    <t>CICLOPARQUEADERO PORTAL SUR Y PORTAL SUBA - TERMINAL EMT DE 1/2"</t>
  </si>
  <si>
    <t>CICLOPARQUEADERO PORTAL SUR Y PORTAL SUBA - UNION EMT 1/2"</t>
  </si>
  <si>
    <t>CICLOPARQUEADERO PORTAL SUR Y PORTAL SUBA - SOPORTE PARA TUBO DE 1/2"</t>
  </si>
  <si>
    <t>CICLOPARQUEADERO PORTAL SUR Y PORTAL SUBA - CONECTOR DE RESORTE</t>
  </si>
  <si>
    <t>CICLOPARQUEADERO PORTAL SUR Y PORTAL SUBA - EXTRACTOR</t>
  </si>
  <si>
    <t xml:space="preserve">CICLOPARQUEADERO PORTAL SUR Y PORTAL SUBA - CAJA METALICA DE PASO 20CM X 20CM X 10CM </t>
  </si>
  <si>
    <t>CICLOPARQUEADERO PORTAL SUR Y PORTAL SUBA - TELERRUPTOR MONOPOLAR 16A</t>
  </si>
  <si>
    <t>CICLOPARQUEADERO PORTAL SUR Y PORTAL SUBA - LAMPARA ROTATIVA LED ROJA 110/220VAC</t>
  </si>
  <si>
    <t>CICLOPARQUEADERO PORTAL SUR Y PORTAL SUBA - REGLETA PLÁSTICA CONEXIÓN 15A</t>
  </si>
  <si>
    <t>CICLOPARQUEADERO PORTAL SUR Y PORTAL SUBA - SUICHE METÁLICO PULSADOR MOMENTÁNEO DE 12MM PARA EXTERIOR CON ILUMINACIÓN VERDE 12-24V</t>
  </si>
  <si>
    <t>CICLOPARQUEADERO PORTAL SUR Y PORTAL SUBA - BREAKER INDUSTRIAL TRIFASICO 100A</t>
  </si>
  <si>
    <t>CICLOPARQUEADERO PORTAL SUR Y PORTAL SUBA - CAJA PASO 40X40X20 C20</t>
  </si>
  <si>
    <t>CICLOPARQUEADERO PORTAL SUR Y PORTAL SUBA - INSPECCIÓN REGLAMENTARIA RETIE CICLOPARQUEADERO PORTAL SUR</t>
  </si>
  <si>
    <t xml:space="preserve">CICLOPARQUEADERO PORTAL SUR Y PORTAL SUBA - INSPECCION RETILAP INTERNAS BASICAS CICLOPARQUEADERO </t>
  </si>
  <si>
    <t xml:space="preserve">CICLOPARQUEADERO PORTAL SUR Y PORTAL SUBA - INSPECCION RETIE USO FINAL BASICAS CICLOPARQUEADERO </t>
  </si>
  <si>
    <t>CICLOPARQUEADERO PORTAL SUR Y PORTAL SUBA - LAMPARA LED HERMETICA 50W LUZ BLANCA 100-277V5300</t>
  </si>
  <si>
    <t>CICLOPARQUEADERO PORTAL SUR Y PORTAL SUBA - PANEL LED DE INCRUSTAR 12W</t>
  </si>
  <si>
    <t>CICLOPARQUEADERO PORTAL SUR Y PORTAL SUBA - LUMINARIA EMERGENCIA 4W</t>
  </si>
  <si>
    <t>CICLOPARQUEADERO PORTAL SUR Y PORTAL SUBA - SOPORTE PARA TUBERIA DE 3/4"</t>
  </si>
  <si>
    <t>CICLOPARQUEADERO PORTAL SUR Y PORTAL SUBA - PATCH PANEL 24 CAT 6A (ENSAMBLE HERRAJE + JACK) AMP</t>
  </si>
  <si>
    <t>CICLOPARQUEADERO PORTAL SUR Y PORTAL SUBA - CAJA PASO 15X15X10</t>
  </si>
  <si>
    <t>CICLOPARQUEADERO PORTAL SUR Y PORTAL SUBA - CAJA DE PASO DE 10X15X7 CM</t>
  </si>
  <si>
    <t>CICLOPARQUEADERO PORTAL SUR Y PORTAL SUBA - MULTITOMA PARA RACK 8 SALIDAS</t>
  </si>
  <si>
    <t>CICLOPARQUEADERO PORTAL SUR Y PORTAL SUBA - DERECHOS DE CONEXIÓN VANTI - INCLUYE MEDIDOR G16 (25M3/H)</t>
  </si>
  <si>
    <t>CICLOPARQUEADERO PORTAL SUR Y PORTAL SUBA - TERMINAL PVC DE 1/2"</t>
  </si>
  <si>
    <t xml:space="preserve"> PATIO ZONAL EL GACO: ADAPTADOR HEMBRA EN COBRE DE 1/2"</t>
  </si>
  <si>
    <t>PATIO ZONAL EL GACO: SELLANTE GAS DE FUERZA MEDIA</t>
  </si>
  <si>
    <t xml:space="preserve"> PATIO ZONAL EL GACO: SOLDADURA DE PLATA</t>
  </si>
  <si>
    <t xml:space="preserve"> PATIO ZONAL EL GACO: CONDUFLEX PLÁSTICO DE 3/4"</t>
  </si>
  <si>
    <t>PATIO ZONAL EL GACO: CONDUFLEX PLÁSTICO DE 1/2"</t>
  </si>
  <si>
    <t xml:space="preserve"> PATIO ZONAL EL GACO: ARBUSTO TIPO SIETE CUEROS/NAZARENO DE ALTURA 60-70CM</t>
  </si>
  <si>
    <t xml:space="preserve"> PATIO ZONAL EL GACO: LADRILLO BLOQUE ESTRUCTURAL NO. 12  ( 39 X 19 X 12)CM. (MATERIAL PUESTO EN OBRA)</t>
  </si>
  <si>
    <t xml:space="preserve"> PATIO ZONAL EL GACO: MORTERO SECO 40 KG (PARA AFINADO SIMPLE)</t>
  </si>
  <si>
    <t xml:space="preserve"> PATIO ZONAL EL GACO: LUMINARIA LED EMERGENCIA R12 x 1.6W</t>
  </si>
  <si>
    <t xml:space="preserve"> PATIO ZONAL EL GACO: SILICONA ANTIHONGOS TRANSPARENTE </t>
  </si>
  <si>
    <t xml:space="preserve"> PATIO ZONAL EL GACO: CINTA AISLANTE 19mm</t>
  </si>
  <si>
    <t>PATIO ZONAL EL GACO - TUBERIA ACERO SCH40 1 1/4"</t>
  </si>
  <si>
    <t xml:space="preserve"> PATIO ZONAL EL GACO: LUMINARIA LED HERMETICA 50W DL		</t>
  </si>
  <si>
    <t>PATIO ZONAL EL GACO - TUBERIA ACERO SCH40 2 1/2"</t>
  </si>
  <si>
    <t>PATIO ZONAL EL GACO - TUBERIA PVC C-900 DR-18 Ø=4", PRESIÓN DE TRABAJO=235 PSI.</t>
  </si>
  <si>
    <t>PATIO ZONAL EL GACO - TUBERIA PVC C-900 DR-18 Ø=6", PRESIÓN DE TRABAJO=235 PSI.</t>
  </si>
  <si>
    <t xml:space="preserve"> PATIO ZONAL EL GACO: TORNILLO CHAZO PUNTILLA 1/4"</t>
  </si>
  <si>
    <t>PATIO ZONAL EL GACO - TEE HD EXTREMO JUNTA MECANICA 6"x6"x6", PARA PVC C-900.</t>
  </si>
  <si>
    <t xml:space="preserve"> PATIO ZONAL EL GACO: LISTÓN ESPARTA MULTICOLOR CARA UNICA 15 x 45 CM</t>
  </si>
  <si>
    <t>PATIO ZONAL EL GACO - TEE HD EXTREMO JUNTA MECANICA REDUCIDA 6"X6"X4", PARA PVC C-900.</t>
  </si>
  <si>
    <t>PATIO ZONAL EL GACO - TEE HD EXTREMO JUNTA MECANICA 4"X4"X4", PARA PVC C-900.</t>
  </si>
  <si>
    <t>PATIO ZONAL EL GACO - CODO HD EXTREMO JUNTA MECANICA  90°X6"</t>
  </si>
  <si>
    <t>PATIO ZONAL EL GACO - CODO HD EXTREMO JUNTA MECANICA 90°X4"</t>
  </si>
  <si>
    <t>PATIO ZONAL EL GACO - CODO HD EXTREMO JUNTA MECANICA 45°X6"</t>
  </si>
  <si>
    <t xml:space="preserve"> PATIO ZONAL EL GACO: LED REFLECTOR JETA 50W DL</t>
  </si>
  <si>
    <t>PATIO ZONAL EL GACO - REDUCCIÓN HD EXTREMO JUNTA MECANICA  Ø6"X4"</t>
  </si>
  <si>
    <t xml:space="preserve"> PATIO ZONAL EL GACO: PEGANTE PEGACOR MAX BLANCO</t>
  </si>
  <si>
    <t>PATIO ZONAL EL GACO - BRIDA RANURADA Ø4"</t>
  </si>
  <si>
    <t xml:space="preserve"> PATIO ZONAL EL GACO: PISO EN PORCELANATO BELFORT MIEL 24X120 CM</t>
  </si>
  <si>
    <t>PATIO ZONAL EL GACO - BRIDA RANURADA Ø6"</t>
  </si>
  <si>
    <t>PATIO ZONAL EL GACO - JUEGO EMPAQUES Y TORNILLERIA PARA BRIDA 4"</t>
  </si>
  <si>
    <t xml:space="preserve"> PATIO ZONAL EL GACO: VENTANA TIPO V-02 EN ALUMINIO MATE, VIDRIO TEMPLADO DE SEGURIDAD TRANSPARENTE 6MM, DE 60X100CM (Incluye suministro e instalación)</t>
  </si>
  <si>
    <t>PATIO ZONAL EL GACO - JUEGO EMPAQUES Y TORNILLERIA PARA BRIDA 6"</t>
  </si>
  <si>
    <t>PATIO ZONAL EL GACO - TAPÓN RANURADO Ø4"</t>
  </si>
  <si>
    <t>PATIO ZONAL EL GACO - TAPÓN RANURADO Ø6"</t>
  </si>
  <si>
    <t>PATIO ZONAL EL GACO - RESTRICTOR HEXAGONAL HD TUF GRIP Ø6"</t>
  </si>
  <si>
    <t>PATIO ZONAL EL GACO: VENTANA TIPO V-03 EN ALUMINIO MATE, VIDRIO TEMPLADO DE SEGURIDAD TRANSPARENTE 6MM, DE 220x100CM (Incluye suministro e instalación)</t>
  </si>
  <si>
    <t>PATIO ZONAL EL GACO - RESTRICTOR HEXAGONAL HD TUF GRIP Ø4"</t>
  </si>
  <si>
    <t xml:space="preserve"> PATIO ZONAL EL GACO: LED HIGH BAY 200W DL GC015</t>
  </si>
  <si>
    <t>PATIO ZONAL EL GACO - KIT ADAPTADOR TRANSICIÓN HD 4200 Ø6"</t>
  </si>
  <si>
    <t>PATIO ZONAL EL GACO - KIT ADAPTADOR TRANSICIÓN HD 4200 Ø4"</t>
  </si>
  <si>
    <t>PATIO ZONAL EL GACO - RESTRICTOR HIERRO DÚCTIL SERIE 400 C-900 Ø6"</t>
  </si>
  <si>
    <t>PATIO ZONAL EL GACO - RESTRICTOR HIERRO DÚCTIL SERIE 400 C-900 Ø4"</t>
  </si>
  <si>
    <t>PATIO ZONAL EL GACO - VÁLVULA ANGULAR 2 1/2″ H/M ROSCADA 300 PSI BRONCE UL/FM</t>
  </si>
  <si>
    <t>PATIO ZONAL EL GACO - ACOPLE RIGIDO RANURADO 1-¼"</t>
  </si>
  <si>
    <t>PATIO ZONAL EL GACO - ACOPLE RIGIDO RANURADO 1-½"</t>
  </si>
  <si>
    <t>PATIO ZONAL EL GACO - ACOPLE RIGIDO RANURADO 2"</t>
  </si>
  <si>
    <t>PATIO ZONAL EL GACO - ACOPLE RIGIDO RANURADO 2-1/2"</t>
  </si>
  <si>
    <t>PATIO ZONAL EL GACO - ACOPLE RIGIDO RANURADO 3"</t>
  </si>
  <si>
    <t>PATIO ZONAL EL GACO - ACOPLE RIGIDO RANURADO 4"</t>
  </si>
  <si>
    <t>PATIO ZONAL EL GACO - MANÓMETRO GLICERINA CUBIERTA DE 2 1/2", 0 A 300 PSI Ø1/4"</t>
  </si>
  <si>
    <t>PATIO ZONAL EL GACO - ROCIADOR PENDIENTE, ORIFICIO 3/4", TEMPERATURA 165° F, BRONZE Ø 3/4" - K=8,0</t>
  </si>
  <si>
    <t>PATIO ZONAL EL GACO - ABRAZADERA TIPO PERA UL/FM 1"</t>
  </si>
  <si>
    <t xml:space="preserve"> PATIO ZONAL EL GACO: PLANTA ELÉCTRICA 400 kW CON CABINA. Voltaje 220 V. </t>
  </si>
  <si>
    <t>PATIO ZONAL EL GACO - SOPORTES COLGANTES UL/FM 1-1/4"</t>
  </si>
  <si>
    <t>PATIO ZONAL EL GACO - SOPORTES COLGANTES UL/FM 1-1/2"</t>
  </si>
  <si>
    <t>PATIO ZONAL EL GACO - SOPORTES COLGANTES UL/FM 2"</t>
  </si>
  <si>
    <t>PATIO ZONAL EL GACO - SOPORTES COLGANTES UL/FM 3"</t>
  </si>
  <si>
    <t>PATIO ZONAL EL GACO - SOPORTES COLGANTES UL/FM 4"</t>
  </si>
  <si>
    <t>PATIO ZONAL EL GACO - SOPORTE ANTISÍSMICO 4 VÍAS</t>
  </si>
  <si>
    <t>PATIO ZONAL EL GACO - SOPORTE AUTO-AJUSTABLE</t>
  </si>
  <si>
    <t>PATIO ZONAL EL GACO - CHEQUE RANURADO Ø2"</t>
  </si>
  <si>
    <t>PATIO ZONAL EL GACO - VÁLVULA MARIPOSA Ø2"</t>
  </si>
  <si>
    <t>PATIO ZONAL EL GACO - CHEQUE RANURADO Ø2½"</t>
  </si>
  <si>
    <t>PATIO ZONAL EL GACO - CHEQUE RANURADO Ø3"</t>
  </si>
  <si>
    <t>PATIO ZONAL EL GACO - CHEQUE RANURADO Ø4"</t>
  </si>
  <si>
    <t>PATIO ZONAL EL GACO - VÁLVULA MARIPOSA Ø1½"</t>
  </si>
  <si>
    <t>PATIO ZONAL EL GACO - LUMINARIA LED PANEL SQ 40W DL 100-277V</t>
  </si>
  <si>
    <t>PATIO ZONAL EL GACO - LUMINARIA LED LINEAL COMERCIAL 40W DL UNV</t>
  </si>
  <si>
    <t xml:space="preserve"> PATIO ZONAL EL GACO: PANEL LED REDONDO 18 W LUZ BLANCA FRÍA 1080 LUMENES DE INCRUSTAR</t>
  </si>
  <si>
    <t>PATIO ZONAL EL GACO - TUBO DE COBRE 3/4"</t>
  </si>
  <si>
    <t xml:space="preserve">  PATIO ZONAL EL GACO: CABLE CU THHN No 10AWG</t>
  </si>
  <si>
    <t xml:space="preserve">PATIO ZONAL EL GACO - GEOMEMBRANA LISA HDPE 40 MILS. </t>
  </si>
  <si>
    <t>PATIO ZONAL EL GACO - ACCESORIOS RANURADOS 150 LBS 1"</t>
  </si>
  <si>
    <t>PATIO ZONAL EL GACO - ACCESORIO RANURADO 1¼"</t>
  </si>
  <si>
    <t xml:space="preserve">  PATIO ZONAL EL GACO: LED PANEL RD 24W DL</t>
  </si>
  <si>
    <t xml:space="preserve">  PATIO ZONAL EL GACO: CODO CU 90° 3/4" </t>
  </si>
  <si>
    <t>PATIO ZONAL EL GACO - ACCESORIO RANURADO 1½"</t>
  </si>
  <si>
    <t xml:space="preserve">  PATIO ZONAL EL GACO: TUBERIA COBRE DE 1/2"	</t>
  </si>
  <si>
    <t>PATIO ZONAL EL GACO - ACCESORIO RANURADO 2"</t>
  </si>
  <si>
    <t>PATIO ZONAL EL GACO - PLUG TELEFONICO CONECTOR RJ 11</t>
  </si>
  <si>
    <t xml:space="preserve">  PATIO ZONAL EL GACO: CODO 90° EN ACERO GALVANIZADO 1"</t>
  </si>
  <si>
    <t>PATIO ZONAL EL GACO - GABINETE 60 CM X 60 CM X 60 CM</t>
  </si>
  <si>
    <t>PATIO ZONAL EL GACO - GABINETE 60 CM X 60 CM X 210 CM</t>
  </si>
  <si>
    <t>PATIO ZONAL EL GACO - PATCH PANEL 24 PUNTOS</t>
  </si>
  <si>
    <t>PATIO ZONAL EL GACO - PATCHCORD CAT 6</t>
  </si>
  <si>
    <t xml:space="preserve"> PATIO ZONAL EL GACO - TABLERO TRIFÁSICO 3F-5H DE 12 CIRCUITOS</t>
  </si>
  <si>
    <t>PATIO ZONAL EL GACO - TABLERO TRIFÁSICO 3F-5H DE 36 CIRCUITOS</t>
  </si>
  <si>
    <t>PATIO ZONAL EL GACO - BREAKER ENCHUFABLE 2X20A</t>
  </si>
  <si>
    <t>PATIO ZONAL EL GACO - BREAKER ENCHUFABLE 3X20A</t>
  </si>
  <si>
    <t>PATIO ZONAL EL GACO - FACE PLATE SENCILLO</t>
  </si>
  <si>
    <t xml:space="preserve">  PATIO ZONAL EL GACO: VÁLVULA BOLA 3/4" PARA GAS</t>
  </si>
  <si>
    <t xml:space="preserve">  PATIO ZONAL EL GACO: REDUCCIÓN COBRE DE 3/4" A 1/2"		</t>
  </si>
  <si>
    <t xml:space="preserve">  PATIO ZONAL EL GACO: CODO CU 90° 1/2" </t>
  </si>
  <si>
    <t xml:space="preserve">  PATIO ZONAL EL GACO: ADAPTADOR MACHO COBRE DE 1/2"</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</si>
  <si>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</si>
  <si>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</si>
  <si>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</si>
  <si>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PATIO ZONAL EL GACO: RELLENO CON CENIZA - ESCORIA DE ALTO HORNO.</t>
  </si>
  <si>
    <t>PATIO ZONAL EL GACO:TRANSPORTE DE CENIZA - ESCORIA DE ALTO HORNO.</t>
  </si>
  <si>
    <t xml:space="preserve">PATIO ZONAL EL GACO: Tubería en acero SCH 40 1"		</t>
  </si>
  <si>
    <t>PATIO ZONAL EL GACO:  REDUCCCION DE COPA GALVANIZADA DE 1" A 3/4"</t>
  </si>
  <si>
    <t>PATIO ZONAL EL GACO:  Cheque ranurado Ø 1 1/2"</t>
  </si>
  <si>
    <t>PATIO ZONAL EL GACO:  Cable aislado cobre 3x12 Trenzado Fase Azul</t>
  </si>
  <si>
    <t>PATIO ZONAL EL GACO:  Adaptador cambio de sección para canal de drenaje a sumidero fabricado en polietileno, de sección oval. Longitud total 800 mm, altura exterior 895 mm y ancho exterior 765 mm. Peso: 15,8 kg.</t>
  </si>
  <si>
    <t>PATIO ZONAL EL GACO:  Cable aislado cobre 3x12 Trenzado Fase Roja</t>
  </si>
  <si>
    <t>PATIO ZONAL EL GACO: Cuerpo Base (Polipropileno) para Tanque para regulación de flujos pluviales (150 m3) 19,20x4,80</t>
  </si>
  <si>
    <t>PATIO ZONAL EL GACO:  Luminaria Led GDS 63.2W</t>
  </si>
  <si>
    <t>PATIO ZONAL EL GACO:  CABLE XLPE 15 KV 240 MM No.2 AL</t>
  </si>
  <si>
    <t>PATIO ZONAL EL GACO:  CABLE XLPE 35 KV 240 MM No.2 AL</t>
  </si>
  <si>
    <t>PATIO ZONAL EL GACO:  NIPLE DE 5cm EN ACERO GALVANIZADO DE 1"</t>
  </si>
  <si>
    <t>PATIO ZONAL EL GACO:  UNIÓN EN ACERO GALVANIZADO DE 1"</t>
  </si>
  <si>
    <t>PATIO ZONAL EL GACO:  UNIÓN EN COBRE DE 3/4"</t>
  </si>
  <si>
    <t>PATIO ZONAL EL GACO:  GEOTEXTIL TEJIDO TR6000 HF</t>
  </si>
  <si>
    <t>PATIO ZONAL EL GACO:  EQUIPO EYECTOR CON SWITCH FLOTADOR Y TABLERO ELÉCTRICO</t>
  </si>
  <si>
    <t>PATIO ZONAL EL GACO:  EQUIPO DE PRESIÓN CON TABLERO ELÉCTRICO, TANQUE HIDROACUMULADOR Y ACCESORIOS.</t>
  </si>
  <si>
    <t>PATIO ZONAL EL GACO:  EQUIPO DE BOMBEO PARA RCI (BOMBA DIESEL, MOTOR DIESEL, TABLERO CONTROLADOR, MOTOBOMBA JOCKEY Y ACCESORIOS)</t>
  </si>
  <si>
    <t xml:space="preserve">PATIO ZONAL EL GACO: Pared pieza lateral (Polipropileno) para Tanque para regulación de flujos pluviales (150 m3) 19,20x4,80 </t>
  </si>
  <si>
    <t xml:space="preserve">PATIO ZONAL EL GACO: Tapas de columnas para Tanque para regulación de flujos pluviales (150 m3) 19,20x4,80 </t>
  </si>
  <si>
    <t xml:space="preserve">PATIO ZONAL EL GACO: Conectores para Tanque para regulación de flujos pluviales (150 m3) 19,20x4,80 </t>
  </si>
  <si>
    <t xml:space="preserve">PATIO ZONAL EL GACO: Placa de acceso para Tanque para regulación de flujos pluviales (150 m3) 19,20x4,80 </t>
  </si>
  <si>
    <t>PATIO ZONAL EL GACO: Elemento de inspección para Tanque para regulación de flujos pluviales (150 m3) 19,20x4,80</t>
  </si>
  <si>
    <t xml:space="preserve">PATIO ZONAL EL GACO: Tapa de fundición Ø 450mm tapa hierro dúctil para Tanque para regulación de flujos pluviales (150 m3) 19,20x4,80 </t>
  </si>
  <si>
    <t>PATIO ZONAL EL GACO - JUEGO DE PRE MOLDEADOS TIPO EXTERIOR PARA CABLE XLPE 15KVA 240 MM2</t>
  </si>
  <si>
    <t>PATIO ZONAL EL GACO - CABLE XLPE 15 KV 240MM2 AL</t>
  </si>
  <si>
    <t>PATIO ZONAL EL GACO - REDUCCCION DE COPA GALVANIZADA DE 1" A 3/4"</t>
  </si>
  <si>
    <t xml:space="preserve">PATIO ZONAL EL GACO - TEE EN COBRE DE 3/4" </t>
  </si>
  <si>
    <t>PATIO ZONAL EL GACO - ADAPTADOR MACHO EN COBRE DE 3/4"</t>
  </si>
  <si>
    <t>PATIO ZONAL EL GACO - PORCELANATO PARED PARA GRES NAVIA ACERO COLOR GRIS SIMILAR O EQUIVALENTE</t>
  </si>
  <si>
    <t>PATIO ZONAL EL GACO - PISO EN PORCELANATO ADOBERY COLOR WENGUE SIMILAR O EQUIVALENTE</t>
  </si>
  <si>
    <t xml:space="preserve">PATIO ZONAL EL GACO - POCETA EN ACERO INOXIDABLE </t>
  </si>
  <si>
    <t>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t>
  </si>
  <si>
    <t>PATIO ZONAL EL GACO - TEJA EN METACRILATO TRANSPARENTE DE 1,5 CM DE GROSOR</t>
  </si>
  <si>
    <t>PATIO ZONAL EL GACO: Tapa inicio ciega de hormigón polímero, para canales RD200V 0.0. Longitud de 84 mm, altura exterior de 330 mm y ancho exterior de 260 mm. Peso: 9 kg.</t>
  </si>
  <si>
    <t>PATIO ZONAL EL GACO - CABALLETE PARA TEJA</t>
  </si>
  <si>
    <t>PATIO ZONAL EL GACO: Tapa final ciega de hormigón polímero, para canales RD200V 0.0. Longitud de 70 mm, altura exterior de 330 mm y ancho exterior de 260 mm.</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</si>
  <si>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t>
  </si>
  <si>
    <t>PATIO ZONAL EL GACO - MANTO PERMANENTE TRM 500</t>
  </si>
  <si>
    <t>PATIO ZONAL EL GACO - BANDEJA PORTAEQUIPOS 370 MM</t>
  </si>
  <si>
    <t>PATIO ZONAL EL GACO: Reja Passarela FF F400 50 cm S300 (incluye Marco)</t>
  </si>
  <si>
    <t>PATIO ZONAL EL GACO - BANDEJA DE FIBRA OPTICA 24 PUERTOS</t>
  </si>
  <si>
    <t>PATIO ZONAL EL GACO - CONECTORES LC</t>
  </si>
  <si>
    <t>PATIO ZONAL EL GACO - ADAPTADOR MACHO EN BRONCE O COBRE DE 1"</t>
  </si>
  <si>
    <t>PATIO ZONAL EL GACO - TEE HD RANURADA UL/HM 2½"</t>
  </si>
  <si>
    <t>PATIO ZONAL EL GACO - CODO HD RANURADO UL/HM 3"</t>
  </si>
  <si>
    <t>PATIO ZONAL EL GACO - SEMICODO HD RANURADO UL/HM  4"</t>
  </si>
  <si>
    <t>PATIO ZONAL EL GACO - Canal de drenaje Q max Neo 300 (1 m) por componentes ,1 cuerpo parte inferior, 1 cuerpo parte superior,2 rejillas en acero galvanizado Q flow. Incluye Guia de instalacion</t>
  </si>
  <si>
    <t xml:space="preserve">PATIO ZONAL EL GACO - Soporte pernado para instalacion para QMAX NEO 300 </t>
  </si>
  <si>
    <t>PATIO ZONAL EL GACO - Unidad de inspección y registro de arqueta para canales de drenaje QMAX 150/225/350 con cuerpo fabricado en polietileno de alta densidad (HDPE) y con reja extraíble integrada tipo ranurada de fundición, de clase de carga hasta D400 según EN 143</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</si>
  <si>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t>
  </si>
  <si>
    <t xml:space="preserve">PATIO ZONAL EL GACO: Sep Hidro Ent. Oleopator G NST NS10 para Tanque Separador de Hidrocarburos		</t>
  </si>
  <si>
    <t xml:space="preserve">PATIO ZONAL EL GACO - TOP SECTION D400 550-1130 PARA SEP DE HIDROCARBUROS </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</si>
  <si>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</si>
  <si>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</si>
  <si>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t>
  </si>
  <si>
    <t>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</si>
  <si>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 Adaptador cambio de sección para canal de drenaje QMAX 550 a sumidero fabricado en polietileno, de sección oval. Longitud total 800 mm, altura exterior 740 mm y ancho exterior 665 mm. Peso: 11,8 kg.</t>
  </si>
  <si>
    <t>PATIO ZONAL EL GACO: Top section capacidad de Carga D400 para Tanque Separador de Hidrocarburos</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</si>
  <si>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t>
  </si>
  <si>
    <t>PATIO ZONAL EL GACO: Tanque filtración Stormclean TF600 GRP Vertical</t>
  </si>
  <si>
    <t>PATIO ZONAL EL GACO: Jack RJ-45 para incrustar categoría 6</t>
  </si>
  <si>
    <t xml:space="preserve">PATIO ZONAL EL GACO: KIT FAN OUT SC/LC PARA FIBRA MULTIMODO OM3	L=1m	</t>
  </si>
  <si>
    <t>PATIO ZONAL EL GACO: PDU VERTICAL PARA RACK</t>
  </si>
  <si>
    <t xml:space="preserve">PATIO ZONAL EL GACO: PATCH CORD DE FIBRA ÓPTICA SC/LC L=2m	</t>
  </si>
  <si>
    <t xml:space="preserve"> PATIO ZONAL EL GACO: Terminal Premoldeada Tipo Interior para 15 KV 2-250 KCM</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</si>
  <si>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</si>
  <si>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</si>
  <si>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</si>
  <si>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</si>
  <si>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</si>
  <si>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PATIO ZONAL EL GACO: DRENES VERTICALES TIPO MECHA CON PERFORACION</t>
  </si>
  <si>
    <t>PATIO ZONAL EL GACO: Niples pasa-muros acero inoxidable ranurados 6" de 60cm de longitud-</t>
  </si>
  <si>
    <t>PATIO ZONAL EL GACO:  MOVILIZACIÓN Y LA DESMOVILIZACIÓN DE EQUIPOS PARA PERFORACION DE DRENES TIPO MECHA</t>
  </si>
  <si>
    <t>PATIO ZONAL EL GACO:  Niples pasa-muros acero inoxidable ranurados 1" de 60cm de longitud</t>
  </si>
  <si>
    <t>PATIO ZONAL EL GACO:  Niples pasa-muros acero inoxidable ranurados 1 1/4" de 60cm de longitud</t>
  </si>
  <si>
    <t>PATIO ZONAL EL GACO:  Válvula mariposa Ø2½"</t>
  </si>
  <si>
    <t>PATIO ZONAL EL GACO:  Válvula mariposa Ø3"</t>
  </si>
  <si>
    <t>PATIO ZONAL EL GACO:  Válvula mariposa Ø4"</t>
  </si>
  <si>
    <t>PATIO ZONAL EL GACO:  Sensor de flujo Ø2"</t>
  </si>
  <si>
    <t>PATIO ZONAL EL GACO:  Sensor de flujo Ø2½"</t>
  </si>
  <si>
    <t>PATIO ZONAL EL GACO:  Sensor de flujo Ø3"</t>
  </si>
  <si>
    <t>PATIO ZONAL EL GACO:  Sensor de flujo Ø4"</t>
  </si>
  <si>
    <t>PATIO ZONAL EL GACO:  Válvula desaireadora Ø ¾"</t>
  </si>
  <si>
    <t>PATIO ZONAL EL GACO:  Válvula desaireadora Ø 1"</t>
  </si>
  <si>
    <t>PATIO ZONAL EL GACO:  Válvula OS&amp;Y Flanchada 4" Supervisada</t>
  </si>
  <si>
    <t>PATIO ZONAL EL GACO:  Válvula OS&amp;Y Flanchada 6" Supervisada</t>
  </si>
  <si>
    <t>PATIO ZONAL EL GACO:  GABINETE RACK AÉREO DE 13 UR GABINETE RACK AÉREO TIPO 1 UR de alto 16 x ancho 40 x fondo 40cm</t>
  </si>
  <si>
    <t>PATIO ZONAL EL GACO:  Niples pasa-muros acero inoxidable ranurados 1 1/2" de 60cm de longitud</t>
  </si>
  <si>
    <t>PATIO ZONAL EL GACO:  Niples pasa-muros acero inoxidable ranurados 2" de 60cm de longitud</t>
  </si>
  <si>
    <t>PATIO ZONAL EL GACO:  Ajardinamiento tipo cerca viva con plantas trepadoras</t>
  </si>
  <si>
    <t>PATIO ZONAL EL GACO:  ASCENSOR HIDRÁULICO (SIN CUARTO DE MAQUINAS) CON PUERTAS AUTOMÁTICAS. Incluye Suministro, transporte e Instalación</t>
  </si>
  <si>
    <t>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t>
  </si>
  <si>
    <t>PATIO ZONAL EL GACO:  SILICONA ANTIHONGOS TRANSPARENTE</t>
  </si>
  <si>
    <t>PATIO ZONAL EL GACO:  TORNILLO CHAZO PUNTILLA 1/4"</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</si>
  <si>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</si>
  <si>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</si>
  <si>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</si>
  <si>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</si>
  <si>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</si>
  <si>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ALQUILER DE VEHICULO: CAMPERO, PICK-UP, CAMIONETA, CAMION O SIMILAR DE 1300cc A 2000cc DE CILINDRADA, MODELO 2018 A 2015. 80% DE LA TARIFA ESTABLECIDA. INCLUYE TODOS LOS COSTOS DE OPERACIÓN Y MANTENIMIENTO EXCEPTO EL SALARIO DEL CONDUCTOR.</t>
  </si>
  <si>
    <t>ALQUILER DE VEHICULO MES: CAMPERO, PICK-UP, CAMIONETA, CAMION O SIMILAR DE 1300cc A 2000cc DE CILINDRADA, MODELO 2018 A 2015. 80% DE LA TARIFA ESTABLECIDA. INCLUYE TODOS LOS COSTOS DE OPERACIÓN Y MANTENIMIENTO EXCEPTO EL SALARIO DEL CONDUCTOR.</t>
  </si>
  <si>
    <t>ALQUILER DE VEHICULO: CAMPERO, PICK-UP, CAMIONETA, CAMION O SIMILAR MAYOR A 2000cc DE CILINDRADA, MODELO 2018 A 2015. 80% DE LA TARIFA ESTABLECIDA. INCLUYE TODOS LOS COSTOS DE OPERACIÓN Y MANTENIMIENTO EXCEPTO EL SALARIO DEL CONDUCTOR.</t>
  </si>
  <si>
    <t>ALQUILER DE VEHICULO MES: CAMPERO, PICK-UP, CAMIONETA, CAMION O SIMILAR MAYOR A 2000cc DE CILINDRADA, MODELO 2018 A 2015. 80% DE LA TARIFA ESTABLECIDA. INCLUYE TODOS LOS COSTOS DE OPERACIÓN Y MANTENIMIENTO EXCEPTO EL SALARIO DEL CONDUCTOR.</t>
  </si>
  <si>
    <t>ALQUILER DE VEHICULO: CAMPERO, PICK-UP, CAMIONETA, CAMION O SIMILAR MAYOR A 2000cc DE CILINDRADA, MODELO 2014 A 2011. 75% DE LA TARIFA ESTABLECIDA. INCLUYE TODOS LOS COSTOS DE OPERACIÓN Y MANTENIMIENTO EXCEPTO EL SALARIO DEL CONDUCTOR.</t>
  </si>
  <si>
    <t>ALQUILER DE VEHICULO MES: CAMPERO, PICK-UP, CAMIONETA, CAMION O SIMILAR MAYOR A 2000cc DE CILINDRADA, MODELO 2014 A 2011. 75% DE LA TARIFA ESTABLECIDA. INCLUYE TODOS LOS COSTOS DE OPERACIÓN Y MANTENIMIENTO EXCEPTO EL SALARIO DEL CONDUCTOR.</t>
  </si>
  <si>
    <t>ALQUILER DE VEHICULO: CAMPERO, PICK-UP, CAMIONETA, CAMION O SIMILAR CON CAPACIDAD DE CARGA DE 3 TON O MAS, MODELO 2018 A 2015. 80% DE LA TARIFA ESTABLECIDA. INCLUYE TODOS LOS COSTOS DE OPERACIÓN Y MANTENIMIENTO EXCEPTO EL SALARIO DEL CONDUCTOR.</t>
  </si>
  <si>
    <t>ALQUILER DE VEHICULO MES: CAMPERO, PICK-UP, CAMIONETA, CAMION O SIMILAR CON CAPACIDAD DE CARGA DE 3 TON O MAS, MODELO 2018 A 2015. 80% DE LA TARIFA ESTABLECIDA. INCLUYE TODOS LOS COSTOS DE OPERACIÓN Y MANTENIMIENTO EXCEPTO EL SALARIO DEL CONDUCTOR.</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</si>
  <si>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</si>
  <si>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</si>
  <si>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</si>
  <si>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</si>
  <si>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</si>
  <si>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</si>
  <si>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</si>
  <si>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</si>
  <si>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</si>
  <si>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</si>
  <si>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</si>
  <si>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</si>
  <si>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</si>
  <si>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</si>
  <si>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</si>
  <si>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</si>
  <si>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</si>
  <si>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</si>
  <si>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</si>
  <si>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</si>
  <si>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</si>
  <si>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</si>
  <si>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</si>
  <si>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</si>
  <si>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PATIO ZONAL EL GACO: SUMINISTRO DE CERTIFICACION DE CONECTORIZACION DE FIBRA OPTICA (POR PAR)</t>
  </si>
  <si>
    <t>PATIO ZONAL EL GACO: SUMINISTRO E INSTALACION DE UPS 1 KVA MONOFASICA VIN 120V, VOUT120V</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</si>
  <si>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</si>
  <si>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SUMINISTRO E INSTALACION DE FIBRA MULTIMODO 12 HILOS</t>
  </si>
  <si>
    <t>PATIO ZONAL EL GACO - TOPELLANTA T-60 EN CONCRETO.</t>
  </si>
  <si>
    <t>PATIO ZONAL EL GACO - PISO GRES PORCELANATO COLOR MARFIL MATE 60X60 CM O SIMILAR.</t>
  </si>
  <si>
    <t xml:space="preserve">PATIO ZONAL EL GACO: TAPA CIEGA PARA RACK </t>
  </si>
  <si>
    <t>PATIO ZONAL EL GACO - PEGACOR MAX BLANCO.</t>
  </si>
  <si>
    <t>PATIO ZONAL EL GACO - LÁMINA DE DRYWALL SUPÉRBORARD 6 MM X 2440 MM X 1220 MM.</t>
  </si>
  <si>
    <t>PATIO ZONAL EL GACO - TORNILLO PLACA DRYWALL 6X1".</t>
  </si>
  <si>
    <t>PATIO ZONAL EL GACO - TORNILLO CHAZO PUNTILLA 1/4".</t>
  </si>
  <si>
    <t>PATIO ZONAL EL GACO - OMEGA PARA DRYWALL 2,44 M.</t>
  </si>
  <si>
    <t>PATIO ZONAL EL GACO - VIGUETA PARA DRYWALL 2.44 M.</t>
  </si>
  <si>
    <t>PATIO ZONAL EL GACO - ANGULO PARA DRYWALL 2.44 M.</t>
  </si>
  <si>
    <t>VIGA PERFIL HEA 450 (L=12 METROS)</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</si>
  <si>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</si>
  <si>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</si>
  <si>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</si>
  <si>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</si>
  <si>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</si>
  <si>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</si>
  <si>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</si>
  <si>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</si>
  <si>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</si>
  <si>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</si>
  <si>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</si>
  <si>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</si>
  <si>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</si>
  <si>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</si>
  <si>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</si>
  <si>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</si>
  <si>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</si>
  <si>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</si>
  <si>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</si>
  <si>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</si>
  <si>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</si>
  <si>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</si>
  <si>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</si>
  <si>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</si>
  <si>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</si>
  <si>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</si>
  <si>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</si>
  <si>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</si>
  <si>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</si>
  <si>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</si>
  <si>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</si>
  <si>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</si>
  <si>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</si>
  <si>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</si>
  <si>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</si>
  <si>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</si>
  <si>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</si>
  <si>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</si>
  <si>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</si>
  <si>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</si>
  <si>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TUBO CONDUIT GALVANIZADO RMC 6'' </t>
  </si>
  <si>
    <t xml:space="preserve">TUBERÍA ALCANTARILLADO 1500 MM 60" HDPE </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</si>
  <si>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</si>
  <si>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</si>
  <si>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</si>
  <si>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</si>
  <si>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</si>
  <si>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</si>
  <si>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</si>
  <si>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</si>
  <si>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ESTUDIOS Y DISEÑOS PARA SITIOS INESTABLES EN BOGOTÁ D.C - INMUNIZANTE Y PRESERVANTE DE MADERA</t>
  </si>
  <si>
    <t xml:space="preserve">ESTUDIOS Y DISEÑOS PARA SITIOS INESTABLES EN BOGOTÁ D.C - COSEDORA Y SELLADORA ELECTRICA DE SACOS </t>
  </si>
  <si>
    <t>ESTUDIOS Y DISEÑOS PARA SITIOS INESTABLES EN BOGOTÁ D.C - MANTO PERMANENTE PARA CONTROL DE EROSIÓN - TERRATRAC TRM15 O SIMILAR</t>
  </si>
  <si>
    <t>ESTUDIOS Y DISEÑOS PARA SITIOS INESTABLES EN BOGOTÁ D.C - GEODREN PLANAR PERMADRAIN 70 DE 0,50M O SIMILAR</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</si>
  <si>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t>
  </si>
  <si>
    <t>PROYECTO ESPECIFICO PUENTE PEATONAL ATIRANTADO CALLE 174 - SUMINISTRO E INSTALACIÓN DEL SISTEMA DE TIRANTES CON HORQUILLAS FIJAS, PARA EL PROCESO DE SUSTITUCIÓN DE LOS TIRANTES DE LA PASARELA PEATONAL DE ACCESO AL PORTAL NORTE CALLE 174 EN LA CIUDAD DE BOGOTÁ D.C.</t>
  </si>
  <si>
    <t>AUTOHORMIGONERA - VOLUMEN DE HORMIGÓN POR AMASADO DE 1 A 5.5 m3</t>
  </si>
  <si>
    <t xml:space="preserve">GRÚA HIDRÁULICA DE BRAZO ARTICULADO MONTADA SOBRE CAMIÓN - CARGA MÁXIMA DE 1 A 17 TONELADAS - INCLUYE OPERARIO </t>
  </si>
  <si>
    <t>PLANTA ELÉCTRICA - POTENCIA ELÉCTRICA GENERADA 11-13 kW INCLUYE COMBUSTIBLE</t>
  </si>
  <si>
    <t>PARAL METÁLICO CORTO DE 1.50 m A 2.7 m</t>
  </si>
  <si>
    <t>ANDAMIO MULTIDIRECCIONAL - ALTURA 9 m - ÁREA 4 m2</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</si>
  <si>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</si>
  <si>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</si>
  <si>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MEDIDA DE LA IRREGULARIDAD SUPERFICIAL DE UN PAVIMENTO MEDIANTE LA REGLA DE TRES METROS, ESTÁTICA O RODANTE (Por unidad) - No Incluye Transporte</t>
  </si>
  <si>
    <t>MEDIDA DE SEGREGACIÓN TÉRMICA DE MEZCLAS ASFÁLTICAS MEDIANTE CÁMARA TERMOGRÁFICA (Por unidad) - No Incluye Transporte</t>
  </si>
  <si>
    <t>MEDIDA DE SEGREGACIÓN TÉRMICA DE MEZCLAS ASFÁLTICAS MEDIANTE CÁMARA TERMOGRÁFICA (Por jornada) - No Incluye Transporte</t>
  </si>
  <si>
    <t>AJUSTES POR CAMBIO DE VIGENCIA</t>
  </si>
  <si>
    <t xml:space="preserve">COSTO DIRECTO </t>
  </si>
  <si>
    <t>TERMINO ESTIMADO DE EJECUCIÓN</t>
  </si>
  <si>
    <t>VR. MENSUAL</t>
  </si>
  <si>
    <t>VR. VIGENCIA ACTUAL</t>
  </si>
  <si>
    <t>Digite:</t>
  </si>
  <si>
    <t>MESES DE OBRA</t>
  </si>
  <si>
    <t># MESES</t>
  </si>
  <si>
    <t>INCREMENTO/MES X CAMBIO PERIODO</t>
  </si>
  <si>
    <t>VR. A AJUSTAR</t>
  </si>
  <si>
    <t>Meses de vigencia actual</t>
  </si>
  <si>
    <t>ICCP PROYECTADO</t>
  </si>
  <si>
    <t>PORCENTAJE INCREMENTO</t>
  </si>
  <si>
    <t>VALOR/MES 2018-2019</t>
  </si>
  <si>
    <t>Meses para la vigencia futura</t>
  </si>
  <si>
    <t xml:space="preserve">INICIO DE OBRA </t>
  </si>
  <si>
    <t xml:space="preserve">VR AJUSTES </t>
  </si>
  <si>
    <t>FIN OBRA</t>
  </si>
  <si>
    <t>REHABILITACIÓN DE PAVIMENTO FLEXIBLE E= 0.12M</t>
  </si>
  <si>
    <t>REHABILITACIÓN DE PAVIMENTO RÍGIDO: LOSAS EN CONCRETO HIDRÁULICO MR45 E=0.18M</t>
  </si>
  <si>
    <t>CONSTRUCCIÓN DE PAVIMENTO RÍGIDO: LOSAS EN CONCRETO HIDRÁULICO MR45 E=0.18M</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</si>
  <si>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</si>
  <si>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</si>
  <si>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</si>
  <si>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CONSTRUCCIÓN DE PAVIMENTO FLEXIBLE E= 0.10M INCLUYE SARDINEL</t>
  </si>
  <si>
    <t>CONSTRUCCIÓN DE PAVIMENTO RÍGIDO: LOSAS EN CONCRETO HIDRÁULICO MR41 E=0.18M</t>
  </si>
  <si>
    <t>DEMOLICIÓN Y RECONSTRUCCIÓN DE LOSAS EN CONCRETO HIDRÁULICO MR45 E=0.20M</t>
  </si>
  <si>
    <t>CONSTRUCCIÓN PAVIMENTO ARTICULADO EN ADOQUIN DE ARCILLA - TRAFICO LIVIANO</t>
  </si>
  <si>
    <t>CONSTRUCCIÓN PAVIMENTO ARTICULADO EN ADOQUIN DE ARCILLA - TRAFICO PESADO</t>
  </si>
  <si>
    <t>CONSTRUCCION DE ANDEN EN ADOQUIN DE ARCILLA SOBRE ARENA. NO INCLUYE BORDILLO. NO INCLUYE REDES</t>
  </si>
  <si>
    <t>CONSTRUCCIÓN DE ANDEN EN LOSA DE CONCRETO DE 3000 PSI HECHO EN OBRA. NO INCLUYE BORDILLO. NO INCLUYE REDES.</t>
  </si>
  <si>
    <t>CONSTRUCCION DE CICLORUTA. NO INCLUYE REDES.</t>
  </si>
  <si>
    <t>REHABILITACION ANDEN ADOQUIN ARCILLA TR LIVIANO SOBRE MORTERO. NO INCL BORDILLO. INCL. RETIRO ADOQUIN E INSTALAR NUEVO. NO INCLUYE REDES.</t>
  </si>
  <si>
    <t>REHABILITACIÓN DE ANDEN EN LOSA DE CONCRETO DE 3000 PSI HECHO EN OBRA. NO INCLUYE BORDILLO. NO INCLUYE REDES.</t>
  </si>
  <si>
    <t>REHABILITACION ZONA VERDE E=10 CM. INCLUYE DESCAPOTE, SIEMBRA DE GRAMA, TIERRA NEGRA Y RETIRO DE MATERIAL ORGANICO. NO INCLUYE REDES.</t>
  </si>
  <si>
    <t>REHABILITACION DE CICLORUTA. NO INCLUYE REDES.</t>
  </si>
  <si>
    <t>REHABILITACIÓN DE PAVIMENTO RÍGIDO: LOSAS EN CONCRETO HIDRÁULICO MR41 E=0.18M. EXCAVACIÓN EN BASE E=15CM., BASE BG_B E=15CM. NO INCLUYE SARDINEL, GEOTEXTIL.</t>
  </si>
  <si>
    <t>REHABILITACION PAVIMENTO ARTICULADO EN ADOQUIN DE ARCILLA - TRAFICO PESADO</t>
  </si>
  <si>
    <t>MANTENIMIENTO PREVENTIVO ESPACIO PUBLICO EN ADOQUIN INCLUYE SELLO DE JUNTAS, BARRIDO, Y RETIRO MANUAL DE CAPA VEGETAL</t>
  </si>
  <si>
    <t>REHABILITACION ANDEN ADOQUIN ARCILLA TR LIVIANO SOBRE ARENA NO INCL BORDILLO. INCL. DEMOLICION ADOQUIN E INSTALAR NUEVO. NO INCLUYE REDES.</t>
  </si>
  <si>
    <t>MANTENIMIENTO CORRECTIVO DE ESPACIO PUBLICO ADOQUIN DE ARCILLA LIVIANO SOBRE MORTERO. INCL. RETIRO ADOQUIN E INSTALAR NUEVO. NO INCLUYE REDES.</t>
  </si>
  <si>
    <t>MANTENIMIENTO CORRECTIVO ESPACIO PUBLICO EN ADOQUIN DE ARCILLA LIVIANO SOBRE ARENA. INCL. RETIRO ADOQUIN E INSTALAR NUEVO. NO INCLUYE REDES.</t>
  </si>
  <si>
    <t>MANTENIMIENTO PREVENTIVO PARA CICLORUTAS</t>
  </si>
  <si>
    <t>CONSTRUCCION DE CAMINO EN GRAVA</t>
  </si>
  <si>
    <t>CONSTRUCCIÓN DE PAVIMENTO FLEXIBLE E= 0.10M (NO INCLUYE SARDINEL)</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</si>
  <si>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</si>
  <si>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</si>
  <si>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</si>
  <si>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</si>
  <si>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</si>
  <si>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</si>
  <si>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</si>
  <si>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</si>
  <si>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MANTENIMIENTO CORRECTIVO DE ESPACIO PUBLICO ADOQUIN DE ARCILLA PESADO SOBRE MORTER. INCL. RETIRO ADOQUIN E INSTALAR NUEVO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</si>
  <si>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</si>
  <si>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</si>
  <si>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</si>
  <si>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</si>
  <si>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</si>
  <si>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REHABILITACIÓN DE ANDEN EN ADOQUIN DE CONCRETO TRAFICO PESADO (20X10X8CM) BASE ARENA. NO INCL BORDILLO. INCL. DEMOLICIÓN ADOQUIN E INSTALAR NUEVO</t>
  </si>
  <si>
    <t>REHABILITACION DE ANDEN EN ADOQUIN DE CONCRETO L BASE ARENA. NO INCL BORDILLO. INCL. DEMOLICION ADOQUIN E INSTALAR NUEVO</t>
  </si>
  <si>
    <t>MANTENIMIENTO PREVENTIVO ESPACIO PUBLICO. INCLUYE LIMPIEZA E INSTALACION DE SELLO DE ARENA</t>
  </si>
  <si>
    <t>MANTENIMIENTO CORRECTIVO DE ESPACIO PUBLICO LOSETA A-50 SOBRE ARENA. INCL. RETIRO LOSETA E INSTALAR NUEVA</t>
  </si>
  <si>
    <t>MANTENIMIENTO CORRECTIVO DE ESPACIO PUBLICO LOSETA A-50 SOBRE MORTERO. INCL. RETIRO LOSETA E INSTALAR NUEVA</t>
  </si>
  <si>
    <t>REHABILITACIÓN DE PAVIMENTO RÍGIDO: LOSAS EN CONCRETO HIDRÁULICO MR45 E=0.27M PARA TRONCAL</t>
  </si>
  <si>
    <t>REHABILITACION CON MATERIAL RECICLADO CON EMULSION Y SOBRECARPETA DE 5CM</t>
  </si>
  <si>
    <t>CONSTRUCCION DE ANDEN EN LOSETA CON ESTRUCTURA EN MATERIAL RECICLADO DE CONCRETO HIDRAULICO</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</si>
  <si>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</si>
  <si>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</si>
  <si>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</si>
  <si>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</si>
  <si>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</si>
  <si>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</si>
  <si>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</si>
  <si>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</si>
  <si>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</si>
  <si>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</si>
  <si>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</si>
  <si>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</si>
  <si>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</si>
  <si>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</si>
  <si>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</si>
  <si>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CONSTRUCCIÓN DE CICLORUTA, INCLUYE OBRAS CIVILES, DEMARCACIÓN, SEÑALIZAN VERTICAL (CALCULADO PARA UN TRAMO REPRESENTATIVO DE 100 MT.)</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</si>
  <si>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</si>
  <si>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</si>
  <si>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</si>
  <si>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</si>
  <si>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</si>
  <si>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</si>
  <si>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</si>
  <si>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</si>
  <si>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</si>
  <si>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</si>
  <si>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</si>
  <si>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</si>
  <si>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MANTENIMIENTO DEL ESPACIO PUBLICO PARA EL COBRO DE LA RETRIBUCION POR APROVECHAMIENTO ECONOMICO. COSTO DEL MANTENIMIENTO POR M2</t>
  </si>
  <si>
    <t>MANTENIMIENTO CORRECTIVO ESPACIO PUBLICO EN ADOQUÍN DE ARCILLA LIVIANO SOBRE ARENA. INCL. RETIRO ADOQUÍN E INSTALAR EL MISMO. NO INCLUYE REDES.</t>
  </si>
  <si>
    <t>MANTENIMIENTO CORRECTIVO DE ESPACIO PUBLICO LOSETA A-50 SOBRE ARENA. INCL. RETIRO LOSETA E INSTALAR LA MISMA.</t>
  </si>
  <si>
    <t>MANTENIMIENTO CORRECTIVO, RETIRO Y REINSTALACIÓN DE BORDILLO PREFABRICADO A80 (RETIRO E INSTALACIÓN. INCLUYE MATERIAL DE BASE)</t>
  </si>
  <si>
    <t>MANTENIMIENTO RUTINARIO DE CALZADA EN PAVIMENTO FLEXIBLE. INCLUYE LIMPIEZA DE SUMIDEROS, POZOS, SELLO DE JUNTAS Y RETIRO MANUAL DE CAPA VEGETAL.</t>
  </si>
  <si>
    <t>REHABILITACIÓN DE PAVIMENTO RÍGIDO: LOSAS EN CONCRETO HIDRÁULICO MR45 E=0.24M PARA TRONCAL</t>
  </si>
  <si>
    <t>MANTENIMIENTO RUTINARIO PARA CICLORUTAS INCLUYE, BARRIDO, RETIRO MANUAL DE CAPA VEGETAL. RETIRO Y TRANSPORTE Y DISPOSICIÓN FINAL DE ESCOMBROS A 21 KM.</t>
  </si>
  <si>
    <t>MANTENIMIENTO CORRECTIVO ESPACIO PÚBLICO EN ADOQUÍN DE ARCILLA LIVIANO SOBRE MORTERO. INCL. RETIRO Y LIMPIEZA ADOQUÍN E INSTALAR EL MISMO. NO INCLUYE REDES.</t>
  </si>
  <si>
    <t>MANTENIMIENTO CORRECTIVO ESPACIO PÚBLICO EN ADOQUÍN DE CONCRETO SOBRE MORTERO. INCL. RETIRO Y LIMPIEZA ADOQUÍN E INSTALAR EL MISMO. EMBOQUILLADA CON ARENA CEMENTO 5:1.</t>
  </si>
  <si>
    <t>MANTENIMIENTO CORRECTIVO ESPACIO PUBLICO LOSETA A-50 SOBRE MORTERO. INCL. RETIRO LOSETA E INSTALAR LA MISMA.</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</si>
  <si>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</si>
  <si>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</si>
  <si>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</si>
  <si>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</si>
  <si>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</si>
  <si>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</si>
  <si>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</si>
  <si>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</si>
  <si>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</si>
  <si>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</si>
  <si>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</si>
  <si>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</si>
  <si>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</si>
  <si>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</si>
  <si>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</si>
  <si>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</si>
  <si>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</si>
  <si>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</si>
  <si>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</si>
  <si>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</si>
  <si>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</si>
  <si>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</si>
  <si>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</si>
  <si>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</si>
  <si>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</si>
  <si>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</si>
  <si>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</si>
  <si>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</si>
  <si>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</si>
  <si>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</si>
  <si>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</si>
  <si>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</si>
  <si>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</si>
  <si>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</si>
  <si>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</si>
  <si>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</si>
  <si>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</si>
  <si>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</si>
  <si>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</si>
  <si>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</si>
  <si>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</si>
  <si>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</si>
  <si>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</si>
  <si>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</si>
  <si>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</si>
  <si>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</si>
  <si>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</si>
  <si>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</si>
  <si>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</si>
  <si>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</si>
  <si>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</si>
  <si>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</si>
  <si>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</si>
  <si>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</si>
  <si>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PARTICIPACIÓN</t>
  </si>
  <si>
    <t>%Participación Acumulado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</si>
</sst>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3">
    <numFmt numFmtId="44" formatCode="_-* #,##0.00\ &quot;€&quot;_-;\-* #,##0.00\ &quot;€&quot;_-;_-* &quot;-&quot;??\ &quot;€&quot;_-;_-@_-"/>
    <numFmt numFmtId="43" formatCode="_-* #,##0.00\ _€_-;\-* #,##0.00\ _€_-;_-* &quot;-&quot;??\ _€_-;_-@_-"/>
    <numFmt numFmtId="164" formatCode="&quot;$&quot;\ #,##0.00;[Red]\-&quot;$&quot;\ #,##0.00"/>
    <numFmt numFmtId="165" formatCode="_-&quot;$&quot;\ * #,##0_-;\-&quot;$&quot;\ * #,##0_-;_-&quot;$&quot;\ * &quot;-&quot;_-;_-@_-"/>
    <numFmt numFmtId="166" formatCode="_-* #,##0_-;\-* #,##0_-;_-* &quot;-&quot;_-;_-@_-"/>
    <numFmt numFmtId="167" formatCode="_-* #,##0.00_-;\-* #,##0.00_-;_-* &quot;-&quot;??_-;_-@_-"/>
    <numFmt numFmtId="168" formatCode="&quot;$&quot;#,##0.00;[Red]\-&quot;$&quot;#,##0.00"/>
    <numFmt numFmtId="169" formatCode="_-&quot;$&quot;* #,##0_-;\-&quot;$&quot;* #,##0_-;_-&quot;$&quot;* &quot;-&quot;_-;_-@_-"/>
    <numFmt numFmtId="170" formatCode="_-&quot;$&quot;* #,##0.00_-;\-&quot;$&quot;* #,##0.00_-;_-&quot;$&quot;* &quot;-&quot;??_-;_-@_-"/>
    <numFmt numFmtId="171" formatCode="_(* #,##0.00_);_(* \(#,##0.00\);_(* &quot;-&quot;??_);_(@_)"/>
    <numFmt numFmtId="172" formatCode="_ [$€]\ * #,##0.00_ ;_ [$€]\ * \-#,##0.00_ ;_ [$€]\ * &quot;-&quot;??_ ;_ @_ "/>
    <numFmt numFmtId="173" formatCode="_ * #,##0.00_ ;_ * \-#,##0.00_ ;_ * &quot;-&quot;??_ ;_ @_ "/>
    <numFmt numFmtId="174" formatCode="&quot;$&quot;#.00"/>
    <numFmt numFmtId="175" formatCode="\$#,##0\ ;\(\$#,##0\)"/>
    <numFmt numFmtId="176" formatCode="#."/>
    <numFmt numFmtId="177" formatCode="&quot;$&quot;\ #,##0"/>
    <numFmt numFmtId="178" formatCode="_ * #,##0.00_ ;_ * \-#,##0.00_ ;_ * \-??_ ;_ @_ "/>
    <numFmt numFmtId="179" formatCode="_ &quot;$&quot;\ * #,##0.00_ ;_ &quot;$&quot;\ * \-#,##0.00_ ;_ &quot;$&quot;\ * &quot;-&quot;??_ ;_ @_ "/>
    <numFmt numFmtId="180" formatCode="_-* #,##0.00\ &quot;Pta&quot;_-;\-* #,##0.00\ &quot;Pta&quot;_-;_-* &quot;-&quot;??\ &quot;Pta&quot;_-;_-@_-"/>
    <numFmt numFmtId="181" formatCode="\$#,##0.00\ ;\(\$#,##0.00\)"/>
    <numFmt numFmtId="182" formatCode="%#.00"/>
    <numFmt numFmtId="183" formatCode="[$$-240A]\ #,##0.0"/>
    <numFmt numFmtId="184" formatCode="_ * #,##0_ ;_ * \-#,##0_ ;_ * &quot;-&quot;??_ ;_ @_ "/>
    <numFmt numFmtId="185" formatCode="#,##0_);\-#,##0"/>
    <numFmt numFmtId="186" formatCode="0&quot;.&quot;"/>
    <numFmt numFmtId="187" formatCode="&quot;$&quot;\ #,##0.00"/>
    <numFmt numFmtId="188" formatCode="_-* #,##0.00_-;\-* #,##0.00_-;_-* &quot;-&quot;_-;_-@_-"/>
    <numFmt numFmtId="189" formatCode="_-* #,##0_-;\-* #,##0_-;_-* &quot;-&quot;??_-;_-@_-"/>
    <numFmt numFmtId="190" formatCode="_(&quot;$&quot;\ * #,##0.00_);_(&quot;$&quot;\ * \(#,##0.00\);_(&quot;$&quot;\ * &quot;-&quot;??_);_(@_)"/>
    <numFmt numFmtId="191" formatCode="_-* #,##0.00\ _P_t_a_-;\-* #,##0.00\ _P_t_a_-;_-* &quot;-&quot;??\ _P_t_a_-;_-@_-"/>
    <numFmt numFmtId="192" formatCode="_-[$$-240A]\ * #,##0.00_-;\-[$$-240A]\ * #,##0.00_-;_-[$$-240A]\ * &quot;-&quot;??_-;_-@_-"/>
    <numFmt numFmtId="193" formatCode="_-[$$-240A]\ * #,##0_-;\-[$$-240A]\ * #,##0_-;_-[$$-240A]\ * &quot;-&quot;_-;_-@_-"/>
    <numFmt numFmtId="194" formatCode="_(&quot;$&quot;\ * #,##0_);_(&quot;$&quot;\ * \(#,##0\);_(&quot;$&quot;\ * &quot;-&quot;??_);_(@_)"/>
    <numFmt numFmtId="195" formatCode="[$$-240A]\ #,##0.00"/>
    <numFmt numFmtId="196" formatCode="[$$-240A]#,##0.00;[Red]\([$$-240A]#,##0.00\)"/>
    <numFmt numFmtId="197" formatCode="_(* #,##0.0000_);_(* \(#,##0.0000\);_(* &quot;-&quot;??_);_(@_)"/>
    <numFmt numFmtId="198" formatCode="_(* #,##0.0000_);_(* \(#,##0.0000\);_(* &quot;-&quot;????_);_(@_)"/>
    <numFmt numFmtId="199" formatCode="#,##0.0000"/>
    <numFmt numFmtId="200" formatCode="_(* #,##0_);_(* \(#,##0\);_(* &quot;-&quot;??_);_(@_)"/>
    <numFmt numFmtId="201" formatCode="_ &quot;$&quot;\ * #,##0_ ;_ &quot;$&quot;\ * \-#,##0_ ;_ &quot;$&quot;\ * &quot;-&quot;??_ ;_ @_ "/>
    <numFmt numFmtId="202" formatCode="[$$-240A]\ #,##0"/>
    <numFmt numFmtId="203" formatCode="#,##0.0"/>
    <numFmt numFmtId="204" formatCode="0.000"/>
    <numFmt numFmtId="205" formatCode="[$$-240A]#,##0;[Red]\([$$-240A]#,##0\)"/>
    <numFmt numFmtId="206" formatCode="[$$-240A]\ #,##0.00_);[Red]\([$$-240A]\ #,##0.00\)"/>
    <numFmt numFmtId="207" formatCode="0.0"/>
    <numFmt numFmtId="208" formatCode="#,##0.00;[Red]#,##0.00"/>
    <numFmt numFmtId="209" formatCode="[$$-240A]\ #,##0.0_);[Red]\([$$-240A]\ #,##0.0\)"/>
    <numFmt numFmtId="210" formatCode="0.0000%"/>
    <numFmt numFmtId="211" formatCode="&quot;$&quot;\ #,##0.0"/>
    <numFmt numFmtId="212" formatCode="0.0000"/>
    <numFmt numFmtId="213" formatCode="_ * #,##0.0_ ;_ * \-#,##0.0_ ;_ * &quot;-&quot;??_ ;_ @_ "/>
    <numFmt numFmtId="214" formatCode="&quot;$&quot;\ #,##0;[Red]&quot;$&quot;\ \-#,##0"/>
    <numFmt numFmtId="215" formatCode="&quot;$&quot;\ #,##0.0;[Red]&quot;$&quot;\ \-#,##0.0"/>
    <numFmt numFmtId="216" formatCode="&quot;$&quot;\ #,##0.00;[Red]&quot;$&quot;\ \-#,##0.00"/>
    <numFmt numFmtId="217" formatCode="_-&quot;$&quot;* #,##0_-;\-&quot;$&quot;* #,##0_-;_-&quot;$&quot;* &quot;-&quot;??_-;_-@"/>
    <numFmt numFmtId="218" formatCode="_-&quot;$&quot;* #,##0_-;\-&quot;$&quot;* #,##0_-;_-&quot;$&quot;* &quot;-&quot;??_-;_-@_-"/>
    <numFmt numFmtId="219" formatCode="_-&quot;$&quot;\ * #,##0.00_-;\-&quot;$&quot;\ * #,##0.00_-;_-&quot;$&quot;\ * &quot;-&quot;_-;_-@_-"/>
    <numFmt numFmtId="220" formatCode="_ * #,##0.000_ ;_ * \-#,##0.000_ ;_ * &quot;-&quot;??_ ;_ @_ "/>
    <numFmt numFmtId="221" formatCode="_-[$$-240A]\ * #,##0.00_-;\-[$$-240A]\ * #,##0.00_-;_-[$$-240A]\ * &quot;-&quot;_-;_-@_-"/>
    <numFmt numFmtId="222" formatCode="&quot;$&quot;#,##0.00"/>
    <numFmt numFmtId="223" formatCode="&quot;$&quot;#,##0"/>
    <numFmt numFmtId="224" formatCode="_ [$€]\ * #,##0_ ;_ [$€]\ * \-#,##0_ ;_ [$€]\ * &quot;-&quot;??_ ;_ @_ "/>
  </numFmts>
  <fonts count="103">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b/>
      <sz val="6"/>
      <name val="Arial"/>
      <family val="2"/>
    </font>
    <font>
      <b/>
      <sz val="8"/>
      <color indexed="8"/>
      <name val="Arial"/>
      <family val="2"/>
    </font>
    <font>
      <sz val="8"/>
      <color indexed="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
      <color indexed="8"/>
      <name val="Courier"/>
      <family val="3"/>
    </font>
    <font>
      <sz val="12"/>
      <color indexed="24"/>
      <name val="Arial"/>
      <family val="2"/>
    </font>
    <font>
      <b/>
      <sz val="18"/>
      <color indexed="24"/>
      <name val="Arial"/>
      <family val="2"/>
    </font>
    <font>
      <b/>
      <sz val="12"/>
      <color indexed="24"/>
      <name val="Arial"/>
      <family val="2"/>
    </font>
    <font>
      <b/>
      <sz val="11"/>
      <color indexed="8"/>
      <name val="Calibri"/>
      <family val="2"/>
    </font>
    <font>
      <sz val="10"/>
      <name val="Helv"/>
      <charset val="204"/>
    </font>
    <font>
      <i/>
      <sz val="11"/>
      <color indexed="23"/>
      <name val="Calibri"/>
      <family val="2"/>
    </font>
    <font>
      <sz val="11"/>
      <color indexed="17"/>
      <name val="Calibri"/>
      <family val="2"/>
    </font>
    <font>
      <b/>
      <sz val="18"/>
      <name val="Arial"/>
      <family val="2"/>
    </font>
    <font>
      <b/>
      <sz val="12"/>
      <name val="Arial"/>
      <family val="2"/>
    </font>
    <font>
      <b/>
      <sz val="11"/>
      <color indexed="56"/>
      <name val="Calibri"/>
      <family val="2"/>
    </font>
    <font>
      <b/>
      <sz val="1"/>
      <color indexed="8"/>
      <name val="Courier"/>
      <family val="3"/>
    </font>
    <font>
      <u/>
      <sz val="10"/>
      <color indexed="12"/>
      <name val="Arial"/>
      <family val="2"/>
    </font>
    <font>
      <sz val="11"/>
      <color indexed="62"/>
      <name val="Calibri"/>
      <family val="2"/>
    </font>
    <font>
      <sz val="11"/>
      <color indexed="52"/>
      <name val="Calibri"/>
      <family val="2"/>
    </font>
    <font>
      <b/>
      <sz val="9"/>
      <color indexed="8"/>
      <name val="Arial"/>
      <family val="2"/>
    </font>
    <font>
      <sz val="12"/>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name val="Arial"/>
      <family val="2"/>
    </font>
    <font>
      <b/>
      <sz val="11"/>
      <name val="Arial"/>
      <family val="2"/>
    </font>
    <font>
      <sz val="8"/>
      <color theme="1"/>
      <name val="Arial"/>
      <family val="2"/>
    </font>
    <font>
      <sz val="10"/>
      <color theme="1"/>
      <name val="Arial"/>
      <family val="2"/>
    </font>
    <font>
      <sz val="7"/>
      <name val="Arial"/>
      <family val="2"/>
    </font>
    <font>
      <sz val="11"/>
      <color rgb="FF000000"/>
      <name val="Calibri"/>
      <family val="2"/>
    </font>
    <font>
      <sz val="8"/>
      <color rgb="FF000000"/>
      <name val="Arial"/>
      <family val="2"/>
    </font>
    <font>
      <sz val="10"/>
      <name val="Times New Roman"/>
      <family val="1"/>
      <charset val="204"/>
    </font>
    <font>
      <sz val="10"/>
      <color indexed="8"/>
      <name val="Arial"/>
      <family val="2"/>
    </font>
    <font>
      <b/>
      <sz val="10"/>
      <color indexed="8"/>
      <name val="Arial"/>
      <family val="2"/>
    </font>
    <font>
      <b/>
      <sz val="9"/>
      <name val="Arial"/>
      <family val="2"/>
    </font>
    <font>
      <b/>
      <sz val="14"/>
      <color theme="0"/>
      <name val="Maiandra GD"/>
      <family val="2"/>
    </font>
    <font>
      <sz val="11"/>
      <color theme="3"/>
      <name val="Maiandra GD"/>
      <family val="2"/>
    </font>
    <font>
      <sz val="12"/>
      <color theme="3"/>
      <name val="Maiandra GD"/>
      <family val="2"/>
    </font>
    <font>
      <b/>
      <sz val="14"/>
      <color rgb="FFFFFFFF"/>
      <name val="Maiandra GD"/>
      <family val="2"/>
    </font>
    <font>
      <sz val="11"/>
      <color rgb="FF1F497D"/>
      <name val="Maiandra GD"/>
      <family val="2"/>
    </font>
    <font>
      <sz val="12"/>
      <color rgb="FF1F497D"/>
      <name val="Maiandra GD"/>
      <family val="2"/>
    </font>
    <font>
      <b/>
      <u/>
      <sz val="10"/>
      <name val="Arial"/>
      <family val="2"/>
    </font>
    <font>
      <sz val="8"/>
      <color rgb="FFFF0000"/>
      <name val="Arial"/>
      <family val="2"/>
    </font>
    <font>
      <b/>
      <sz val="8"/>
      <color theme="1"/>
      <name val="Arial"/>
      <family val="2"/>
    </font>
    <font>
      <b/>
      <sz val="8"/>
      <color rgb="FF000000"/>
      <name val="Arial"/>
      <family val="2"/>
    </font>
    <font>
      <sz val="10"/>
      <name val="Arial"/>
      <family val="2"/>
    </font>
    <font>
      <b/>
      <sz val="10"/>
      <color theme="1"/>
      <name val="Arial"/>
      <family val="2"/>
    </font>
    <font>
      <sz val="9"/>
      <color theme="1"/>
      <name val="Arial"/>
      <family val="2"/>
    </font>
    <font>
      <sz val="9"/>
      <name val="Arial"/>
      <family val="2"/>
    </font>
    <font>
      <sz val="10"/>
      <color rgb="FF000000"/>
      <name val="Arial"/>
      <family val="2"/>
    </font>
    <font>
      <b/>
      <sz val="9"/>
      <color theme="1"/>
      <name val="Arial"/>
      <family val="2"/>
    </font>
    <font>
      <b/>
      <sz val="10"/>
      <color rgb="FFFF0000"/>
      <name val="Arial"/>
      <family val="2"/>
    </font>
    <font>
      <b/>
      <sz val="8"/>
      <name val="Arial"/>
      <family val="2"/>
      <charset val="1"/>
    </font>
    <font>
      <sz val="8"/>
      <name val="Arial"/>
      <family val="2"/>
      <charset val="1"/>
    </font>
    <font>
      <sz val="8"/>
      <color theme="9" tint="-0.499984740745262"/>
      <name val="Arial"/>
      <family val="2"/>
      <charset val="1"/>
    </font>
    <font>
      <sz val="6"/>
      <name val="Arial"/>
      <family val="2"/>
    </font>
    <font>
      <sz val="9"/>
      <color theme="1"/>
      <name val="Calibri"/>
      <family val="2"/>
      <scheme val="minor"/>
    </font>
    <font>
      <b/>
      <sz val="10"/>
      <name val="Arial"/>
      <family val="2"/>
      <charset val="1"/>
    </font>
    <font>
      <sz val="9"/>
      <name val="Arial"/>
      <family val="2"/>
      <charset val="1"/>
    </font>
    <font>
      <sz val="9"/>
      <color rgb="FFFF0000"/>
      <name val="Arial"/>
      <family val="2"/>
      <charset val="1"/>
    </font>
    <font>
      <sz val="11"/>
      <name val="Arial"/>
      <family val="2"/>
    </font>
    <font>
      <b/>
      <sz val="7"/>
      <name val="Arial"/>
      <family val="2"/>
    </font>
    <font>
      <b/>
      <sz val="3"/>
      <name val="Arial"/>
      <family val="2"/>
    </font>
    <font>
      <sz val="5"/>
      <name val="Arial"/>
      <family val="2"/>
    </font>
    <font>
      <sz val="11"/>
      <color theme="1"/>
      <name val="Arial"/>
      <family val="2"/>
    </font>
    <font>
      <sz val="9"/>
      <color indexed="8"/>
      <name val="Arial"/>
      <family val="2"/>
    </font>
    <font>
      <b/>
      <sz val="11"/>
      <color theme="1"/>
      <name val="Arial"/>
      <family val="2"/>
    </font>
    <font>
      <b/>
      <sz val="7.5"/>
      <name val="Arial"/>
      <family val="2"/>
    </font>
    <font>
      <sz val="11"/>
      <color rgb="FF000000"/>
      <name val="Arial"/>
      <family val="2"/>
    </font>
    <font>
      <b/>
      <sz val="12"/>
      <color theme="0"/>
      <name val="Maiandra GD"/>
      <family val="2"/>
    </font>
    <font>
      <sz val="10"/>
      <color theme="3"/>
      <name val="Maiandra GD"/>
      <family val="2"/>
    </font>
    <font>
      <sz val="11"/>
      <color theme="0" tint="-0.34998626667073579"/>
      <name val="Arial"/>
      <family val="2"/>
    </font>
    <font>
      <b/>
      <sz val="12"/>
      <color theme="1"/>
      <name val="Arial"/>
      <family val="2"/>
    </font>
    <font>
      <sz val="11"/>
      <color rgb="FFFF0000"/>
      <name val="Arial"/>
      <family val="2"/>
    </font>
    <font>
      <sz val="10"/>
      <color rgb="FFFF0000"/>
      <name val="Arial"/>
      <family val="2"/>
    </font>
    <font>
      <b/>
      <sz val="11"/>
      <color rgb="FFFF0000"/>
      <name val="Arial"/>
      <family val="2"/>
    </font>
    <font>
      <b/>
      <sz val="11"/>
      <color theme="1"/>
      <name val="Calibri"/>
      <family val="2"/>
      <scheme val="minor"/>
    </font>
    <font>
      <b/>
      <sz val="9"/>
      <color theme="1"/>
      <name val="Calibri"/>
      <family val="2"/>
      <scheme val="minor"/>
    </font>
    <font>
      <b/>
      <sz val="8"/>
      <color theme="5" tint="-0.249977111117893"/>
      <name val="Arial"/>
      <family val="2"/>
    </font>
    <font>
      <b/>
      <sz val="10"/>
      <color theme="0"/>
      <name val="Maiandra GD"/>
      <family val="2"/>
    </font>
    <font>
      <b/>
      <sz val="10"/>
      <color theme="0"/>
      <name val="Arial"/>
      <family val="2"/>
    </font>
    <font>
      <b/>
      <sz val="11"/>
      <color theme="0"/>
      <name val="Arial"/>
      <family val="2"/>
    </font>
  </fonts>
  <fills count="5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theme="3" tint="0.79998168889431442"/>
        <bgColor indexed="64"/>
      </patternFill>
    </fill>
    <fill>
      <patternFill patternType="solid">
        <fgColor rgb="FFFFFFFF"/>
        <bgColor indexed="64"/>
      </patternFill>
    </fill>
    <fill>
      <patternFill patternType="solid">
        <fgColor theme="4" tint="0.79998168889431442"/>
        <bgColor indexed="64"/>
      </patternFill>
    </fill>
    <fill>
      <patternFill patternType="solid">
        <fgColor rgb="FF00B0F0"/>
        <bgColor indexed="64"/>
      </patternFill>
    </fill>
    <fill>
      <patternFill patternType="solid">
        <fgColor rgb="FF0070C0"/>
        <bgColor indexed="64"/>
      </patternFill>
    </fill>
    <fill>
      <patternFill patternType="solid">
        <fgColor rgb="FF0070C0"/>
        <bgColor rgb="FF000000"/>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DCE6F1"/>
        <bgColor indexed="64"/>
      </patternFill>
    </fill>
    <fill>
      <patternFill patternType="solid">
        <fgColor theme="7" tint="0.79998168889431442"/>
        <bgColor indexed="64"/>
      </patternFill>
    </fill>
    <fill>
      <patternFill patternType="solid">
        <fgColor rgb="FFDBE5F1"/>
        <bgColor rgb="FFDBE5F1"/>
      </patternFill>
    </fill>
    <fill>
      <patternFill patternType="solid">
        <fgColor rgb="FFFF0000"/>
        <bgColor indexed="64"/>
      </patternFill>
    </fill>
    <fill>
      <patternFill patternType="solid">
        <fgColor theme="0" tint="-0.34998626667073579"/>
        <bgColor indexed="64"/>
      </patternFill>
    </fill>
    <fill>
      <patternFill patternType="solid">
        <fgColor indexed="2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s>
  <borders count="130">
    <border>
      <left/>
      <right/>
      <top/>
      <bottom/>
      <diagonal/>
    </border>
    <border>
      <left style="thin">
        <color auto="1"/>
      </left>
      <right style="thin">
        <color auto="1"/>
      </right>
      <top/>
      <bottom style="thin">
        <color auto="1"/>
      </bottom>
      <diagonal/>
    </border>
    <border>
      <left/>
      <right/>
      <top style="thin">
        <color indexed="64"/>
      </top>
      <bottom style="double">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style="double">
        <color indexed="64"/>
      </bottom>
      <diagonal/>
    </border>
    <border>
      <left style="double">
        <color indexed="64"/>
      </left>
      <right/>
      <top/>
      <bottom style="thin">
        <color indexed="64"/>
      </bottom>
      <diagonal/>
    </border>
    <border>
      <left/>
      <right style="thin">
        <color indexed="64"/>
      </right>
      <top/>
      <bottom style="thin">
        <color auto="1"/>
      </bottom>
      <diagonal/>
    </border>
    <border>
      <left style="thin">
        <color indexed="64"/>
      </left>
      <right/>
      <top/>
      <bottom style="thin">
        <color indexed="64"/>
      </bottom>
      <diagonal/>
    </border>
    <border>
      <left style="thin">
        <color auto="1"/>
      </left>
      <right style="double">
        <color auto="1"/>
      </right>
      <top/>
      <bottom/>
      <diagonal/>
    </border>
    <border>
      <left style="thin">
        <color indexed="64"/>
      </left>
      <right/>
      <top/>
      <bottom/>
      <diagonal/>
    </border>
    <border>
      <left style="thin">
        <color indexed="64"/>
      </left>
      <right/>
      <top/>
      <bottom style="double">
        <color indexed="64"/>
      </bottom>
      <diagonal/>
    </border>
    <border>
      <left/>
      <right style="double">
        <color auto="1"/>
      </right>
      <top style="thin">
        <color indexed="64"/>
      </top>
      <bottom style="thin">
        <color indexed="64"/>
      </bottom>
      <diagonal/>
    </border>
    <border>
      <left/>
      <right style="double">
        <color auto="1"/>
      </right>
      <top style="thin">
        <color indexed="64"/>
      </top>
      <bottom/>
      <diagonal/>
    </border>
    <border>
      <left style="thin">
        <color rgb="FF128FDC"/>
      </left>
      <right style="thin">
        <color rgb="FF128FDC"/>
      </right>
      <top style="thin">
        <color rgb="FF128FDC"/>
      </top>
      <bottom/>
      <diagonal/>
    </border>
    <border>
      <left style="hair">
        <color theme="3"/>
      </left>
      <right style="hair">
        <color theme="3"/>
      </right>
      <top style="hair">
        <color theme="3"/>
      </top>
      <bottom style="hair">
        <color theme="3"/>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thin">
        <color auto="1"/>
      </right>
      <top style="thin">
        <color auto="1"/>
      </top>
      <bottom style="thin">
        <color auto="1"/>
      </bottom>
      <diagonal/>
    </border>
    <border>
      <left style="hair">
        <color rgb="FF1F497D"/>
      </left>
      <right style="hair">
        <color rgb="FF1F497D"/>
      </right>
      <top style="hair">
        <color rgb="FF1F497D"/>
      </top>
      <bottom style="hair">
        <color rgb="FF1F497D"/>
      </bottom>
      <diagonal/>
    </border>
    <border>
      <left style="thin">
        <color rgb="FF128FDC"/>
      </left>
      <right/>
      <top/>
      <bottom/>
      <diagonal/>
    </border>
    <border>
      <left style="double">
        <color auto="1"/>
      </left>
      <right style="thin">
        <color auto="1"/>
      </right>
      <top style="thin">
        <color auto="1"/>
      </top>
      <bottom style="double">
        <color indexed="64"/>
      </bottom>
      <diagonal/>
    </border>
    <border>
      <left style="thin">
        <color indexed="64"/>
      </left>
      <right/>
      <top style="thin">
        <color auto="1"/>
      </top>
      <bottom style="double">
        <color indexed="64"/>
      </bottom>
      <diagonal/>
    </border>
    <border>
      <left style="double">
        <color auto="1"/>
      </left>
      <right/>
      <top style="thin">
        <color indexed="64"/>
      </top>
      <bottom style="double">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style="thin">
        <color rgb="FF000000"/>
      </top>
      <bottom style="thin">
        <color rgb="FF000000"/>
      </bottom>
      <diagonal/>
    </border>
    <border>
      <left/>
      <right style="thin">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rgb="FF000000"/>
      </top>
      <bottom style="thin">
        <color rgb="FF000000"/>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double">
        <color indexed="64"/>
      </left>
      <right/>
      <top/>
      <bottom style="double">
        <color auto="1"/>
      </bottom>
      <diagonal/>
    </border>
    <border>
      <left/>
      <right/>
      <top/>
      <bottom style="double">
        <color auto="1"/>
      </bottom>
      <diagonal/>
    </border>
    <border>
      <left style="thin">
        <color auto="1"/>
      </left>
      <right style="double">
        <color auto="1"/>
      </right>
      <top/>
      <bottom style="double">
        <color indexed="64"/>
      </bottom>
      <diagonal/>
    </border>
    <border>
      <left style="double">
        <color auto="1"/>
      </left>
      <right/>
      <top style="thin">
        <color indexed="64"/>
      </top>
      <bottom style="thin">
        <color indexed="64"/>
      </bottom>
      <diagonal/>
    </border>
    <border>
      <left style="thin">
        <color auto="1"/>
      </left>
      <right style="thin">
        <color auto="1"/>
      </right>
      <top style="double">
        <color auto="1"/>
      </top>
      <bottom/>
      <diagonal/>
    </border>
    <border>
      <left style="thin">
        <color indexed="64"/>
      </left>
      <right style="thin">
        <color indexed="64"/>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auto="1"/>
      </left>
      <right style="thin">
        <color auto="1"/>
      </right>
      <top style="double">
        <color auto="1"/>
      </top>
      <bottom style="thin">
        <color auto="1"/>
      </bottom>
      <diagonal/>
    </border>
    <border>
      <left/>
      <right style="double">
        <color auto="1"/>
      </right>
      <top style="double">
        <color auto="1"/>
      </top>
      <bottom/>
      <diagonal/>
    </border>
    <border>
      <left style="double">
        <color indexed="64"/>
      </left>
      <right/>
      <top style="double">
        <color indexed="64"/>
      </top>
      <bottom/>
      <diagonal/>
    </border>
    <border>
      <left style="thin">
        <color indexed="64"/>
      </left>
      <right style="double">
        <color indexed="64"/>
      </right>
      <top style="double">
        <color indexed="64"/>
      </top>
      <bottom/>
      <diagonal/>
    </border>
    <border>
      <left/>
      <right/>
      <top style="double">
        <color auto="1"/>
      </top>
      <bottom style="thin">
        <color auto="1"/>
      </bottom>
      <diagonal/>
    </border>
    <border>
      <left/>
      <right style="double">
        <color auto="1"/>
      </right>
      <top style="double">
        <color auto="1"/>
      </top>
      <bottom style="thin">
        <color auto="1"/>
      </bottom>
      <diagonal/>
    </border>
    <border>
      <left style="double">
        <color auto="1"/>
      </left>
      <right style="thin">
        <color indexed="64"/>
      </right>
      <top style="double">
        <color auto="1"/>
      </top>
      <bottom/>
      <diagonal/>
    </border>
    <border>
      <left/>
      <right style="thin">
        <color indexed="64"/>
      </right>
      <top style="double">
        <color indexed="64"/>
      </top>
      <bottom style="thin">
        <color indexed="64"/>
      </bottom>
      <diagonal/>
    </border>
    <border>
      <left style="thin">
        <color auto="1"/>
      </left>
      <right style="double">
        <color auto="1"/>
      </right>
      <top style="thin">
        <color auto="1"/>
      </top>
      <bottom style="thin">
        <color indexed="64"/>
      </bottom>
      <diagonal/>
    </border>
    <border>
      <left style="thin">
        <color auto="1"/>
      </left>
      <right style="double">
        <color auto="1"/>
      </right>
      <top style="thin">
        <color auto="1"/>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double">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right style="thin">
        <color indexed="64"/>
      </right>
      <top style="double">
        <color indexed="64"/>
      </top>
      <bottom style="double">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double">
        <color indexed="64"/>
      </bottom>
      <diagonal/>
    </border>
    <border>
      <left style="double">
        <color auto="1"/>
      </left>
      <right/>
      <top style="double">
        <color auto="1"/>
      </top>
      <bottom style="double">
        <color auto="1"/>
      </bottom>
      <diagonal/>
    </border>
    <border>
      <left style="thin">
        <color indexed="64"/>
      </left>
      <right style="thin">
        <color indexed="64"/>
      </right>
      <top style="double">
        <color indexed="64"/>
      </top>
      <bottom style="double">
        <color indexed="64"/>
      </bottom>
      <diagonal/>
    </border>
    <border>
      <left style="thin">
        <color auto="1"/>
      </left>
      <right style="double">
        <color auto="1"/>
      </right>
      <top style="double">
        <color auto="1"/>
      </top>
      <bottom style="double">
        <color indexed="64"/>
      </bottom>
      <diagonal/>
    </border>
    <border>
      <left/>
      <right/>
      <top style="thin">
        <color auto="1"/>
      </top>
      <bottom style="thin">
        <color auto="1"/>
      </bottom>
      <diagonal/>
    </border>
    <border>
      <left style="thin">
        <color auto="1"/>
      </left>
      <right style="double">
        <color auto="1"/>
      </right>
      <top/>
      <bottom style="thin">
        <color indexed="64"/>
      </bottom>
      <diagonal/>
    </border>
    <border>
      <left style="double">
        <color auto="1"/>
      </left>
      <right style="thin">
        <color indexed="64"/>
      </right>
      <top/>
      <bottom/>
      <diagonal/>
    </border>
    <border>
      <left style="thin">
        <color auto="1"/>
      </left>
      <right/>
      <top style="thin">
        <color auto="1"/>
      </top>
      <bottom style="thin">
        <color indexed="64"/>
      </bottom>
      <diagonal/>
    </border>
    <border>
      <left style="thin">
        <color indexed="64"/>
      </left>
      <right/>
      <top style="double">
        <color indexed="64"/>
      </top>
      <bottom style="thin">
        <color indexed="64"/>
      </bottom>
      <diagonal/>
    </border>
    <border>
      <left style="thin">
        <color auto="1"/>
      </left>
      <right/>
      <top style="thin">
        <color auto="1"/>
      </top>
      <bottom/>
      <diagonal/>
    </border>
    <border>
      <left style="thin">
        <color auto="1"/>
      </left>
      <right/>
      <top style="double">
        <color auto="1"/>
      </top>
      <bottom style="double">
        <color indexed="64"/>
      </bottom>
      <diagonal/>
    </border>
    <border>
      <left style="thin">
        <color indexed="64"/>
      </left>
      <right style="thin">
        <color indexed="64"/>
      </right>
      <top style="thin">
        <color auto="1"/>
      </top>
      <bottom/>
      <diagonal/>
    </border>
    <border>
      <left style="thin">
        <color auto="1"/>
      </left>
      <right style="double">
        <color auto="1"/>
      </right>
      <top style="thin">
        <color auto="1"/>
      </top>
      <bottom/>
      <diagonal/>
    </border>
    <border>
      <left style="double">
        <color auto="1"/>
      </left>
      <right/>
      <top style="thin">
        <color indexed="64"/>
      </top>
      <bottom/>
      <diagonal/>
    </border>
    <border>
      <left style="thin">
        <color auto="1"/>
      </left>
      <right style="thin">
        <color auto="1"/>
      </right>
      <top style="thin">
        <color auto="1"/>
      </top>
      <bottom style="thin">
        <color indexed="64"/>
      </bottom>
      <diagonal/>
    </border>
    <border>
      <left style="thin">
        <color auto="1"/>
      </left>
      <right style="medium">
        <color indexed="64"/>
      </right>
      <top style="thin">
        <color auto="1"/>
      </top>
      <bottom style="thin">
        <color indexed="64"/>
      </bottom>
      <diagonal/>
    </border>
  </borders>
  <cellStyleXfs count="184">
    <xf numFmtId="172" fontId="0" fillId="0" borderId="0"/>
    <xf numFmtId="173" fontId="13" fillId="0" borderId="0" applyFont="0" applyFill="0" applyBorder="0" applyAlignment="0" applyProtection="0"/>
    <xf numFmtId="172" fontId="19" fillId="2" borderId="0" applyNumberFormat="0" applyBorder="0" applyAlignment="0" applyProtection="0"/>
    <xf numFmtId="172" fontId="19" fillId="3" borderId="0" applyNumberFormat="0" applyBorder="0" applyAlignment="0" applyProtection="0"/>
    <xf numFmtId="172" fontId="19" fillId="4" borderId="0" applyNumberFormat="0" applyBorder="0" applyAlignment="0" applyProtection="0"/>
    <xf numFmtId="172" fontId="19" fillId="5" borderId="0" applyNumberFormat="0" applyBorder="0" applyAlignment="0" applyProtection="0"/>
    <xf numFmtId="172" fontId="19" fillId="6" borderId="0" applyNumberFormat="0" applyBorder="0" applyAlignment="0" applyProtection="0"/>
    <xf numFmtId="172" fontId="19" fillId="7" borderId="0" applyNumberFormat="0" applyBorder="0" applyAlignment="0" applyProtection="0"/>
    <xf numFmtId="172" fontId="19" fillId="8" borderId="0" applyNumberFormat="0" applyBorder="0" applyAlignment="0" applyProtection="0"/>
    <xf numFmtId="172" fontId="19" fillId="9" borderId="0" applyNumberFormat="0" applyBorder="0" applyAlignment="0" applyProtection="0"/>
    <xf numFmtId="172" fontId="19" fillId="10" borderId="0" applyNumberFormat="0" applyBorder="0" applyAlignment="0" applyProtection="0"/>
    <xf numFmtId="172" fontId="19" fillId="5" borderId="0" applyNumberFormat="0" applyBorder="0" applyAlignment="0" applyProtection="0"/>
    <xf numFmtId="172" fontId="19" fillId="8" borderId="0" applyNumberFormat="0" applyBorder="0" applyAlignment="0" applyProtection="0"/>
    <xf numFmtId="172" fontId="19" fillId="11" borderId="0" applyNumberFormat="0" applyBorder="0" applyAlignment="0" applyProtection="0"/>
    <xf numFmtId="172" fontId="20" fillId="12" borderId="0" applyNumberFormat="0" applyBorder="0" applyAlignment="0" applyProtection="0"/>
    <xf numFmtId="172" fontId="20" fillId="9" borderId="0" applyNumberFormat="0" applyBorder="0" applyAlignment="0" applyProtection="0"/>
    <xf numFmtId="172" fontId="20" fillId="10" borderId="0" applyNumberFormat="0" applyBorder="0" applyAlignment="0" applyProtection="0"/>
    <xf numFmtId="172" fontId="20" fillId="13" borderId="0" applyNumberFormat="0" applyBorder="0" applyAlignment="0" applyProtection="0"/>
    <xf numFmtId="172" fontId="20" fillId="14" borderId="0" applyNumberFormat="0" applyBorder="0" applyAlignment="0" applyProtection="0"/>
    <xf numFmtId="172" fontId="20" fillId="15" borderId="0" applyNumberFormat="0" applyBorder="0" applyAlignment="0" applyProtection="0"/>
    <xf numFmtId="172" fontId="20" fillId="16" borderId="0" applyNumberFormat="0" applyBorder="0" applyAlignment="0" applyProtection="0"/>
    <xf numFmtId="172" fontId="20" fillId="17" borderId="0" applyNumberFormat="0" applyBorder="0" applyAlignment="0" applyProtection="0"/>
    <xf numFmtId="172" fontId="20" fillId="18" borderId="0" applyNumberFormat="0" applyBorder="0" applyAlignment="0" applyProtection="0"/>
    <xf numFmtId="172" fontId="20" fillId="13" borderId="0" applyNumberFormat="0" applyBorder="0" applyAlignment="0" applyProtection="0"/>
    <xf numFmtId="172" fontId="20" fillId="14" borderId="0" applyNumberFormat="0" applyBorder="0" applyAlignment="0" applyProtection="0"/>
    <xf numFmtId="172" fontId="20" fillId="19" borderId="0" applyNumberFormat="0" applyBorder="0" applyAlignment="0" applyProtection="0"/>
    <xf numFmtId="172" fontId="21" fillId="3" borderId="0" applyNumberFormat="0" applyBorder="0" applyAlignment="0" applyProtection="0"/>
    <xf numFmtId="172" fontId="22" fillId="20" borderId="4" applyNumberFormat="0" applyAlignment="0" applyProtection="0"/>
    <xf numFmtId="172" fontId="23" fillId="21" borderId="5" applyNumberFormat="0" applyAlignment="0" applyProtection="0"/>
    <xf numFmtId="4" fontId="24" fillId="0" borderId="0">
      <protection locked="0"/>
    </xf>
    <xf numFmtId="166" fontId="13" fillId="0" borderId="0" applyFont="0" applyFill="0" applyBorder="0" applyAlignment="0" applyProtection="0"/>
    <xf numFmtId="4" fontId="24" fillId="0" borderId="0">
      <protection locked="0"/>
    </xf>
    <xf numFmtId="3" fontId="13" fillId="0" borderId="0" applyFont="0" applyFill="0" applyBorder="0" applyAlignment="0" applyProtection="0"/>
    <xf numFmtId="174" fontId="24" fillId="0" borderId="0">
      <protection locked="0"/>
    </xf>
    <xf numFmtId="169" fontId="13" fillId="0" borderId="0" applyFont="0" applyFill="0" applyBorder="0" applyAlignment="0" applyProtection="0"/>
    <xf numFmtId="174" fontId="24" fillId="0" borderId="0">
      <protection locked="0"/>
    </xf>
    <xf numFmtId="175" fontId="13" fillId="0" borderId="0" applyFont="0" applyFill="0" applyBorder="0" applyAlignment="0" applyProtection="0"/>
    <xf numFmtId="172" fontId="13" fillId="0" borderId="0" applyFont="0" applyFill="0" applyBorder="0" applyAlignment="0" applyProtection="0"/>
    <xf numFmtId="172" fontId="25" fillId="0" borderId="0" applyProtection="0"/>
    <xf numFmtId="172" fontId="26" fillId="0" borderId="0" applyProtection="0"/>
    <xf numFmtId="172" fontId="27" fillId="0" borderId="0" applyProtection="0"/>
    <xf numFmtId="172" fontId="28" fillId="22" borderId="0" applyNumberFormat="0" applyBorder="0" applyAlignment="0" applyProtection="0"/>
    <xf numFmtId="172" fontId="28" fillId="23" borderId="0" applyNumberFormat="0" applyBorder="0" applyAlignment="0" applyProtection="0"/>
    <xf numFmtId="172" fontId="28" fillId="24" borderId="0" applyNumberFormat="0" applyBorder="0" applyAlignment="0" applyProtection="0"/>
    <xf numFmtId="172" fontId="19" fillId="25" borderId="0" applyNumberFormat="0" applyBorder="0" applyAlignment="0" applyProtection="0"/>
    <xf numFmtId="172" fontId="19" fillId="25" borderId="0" applyNumberFormat="0" applyBorder="0" applyAlignment="0" applyProtection="0"/>
    <xf numFmtId="172" fontId="20" fillId="26" borderId="0" applyNumberFormat="0" applyBorder="0" applyAlignment="0" applyProtection="0"/>
    <xf numFmtId="172" fontId="19" fillId="27" borderId="0" applyNumberFormat="0" applyBorder="0" applyAlignment="0" applyProtection="0"/>
    <xf numFmtId="172" fontId="19" fillId="28" borderId="0" applyNumberFormat="0" applyBorder="0" applyAlignment="0" applyProtection="0"/>
    <xf numFmtId="172" fontId="20" fillId="29" borderId="0" applyNumberFormat="0" applyBorder="0" applyAlignment="0" applyProtection="0"/>
    <xf numFmtId="172" fontId="19" fillId="27" borderId="0" applyNumberFormat="0" applyBorder="0" applyAlignment="0" applyProtection="0"/>
    <xf numFmtId="172" fontId="19" fillId="30" borderId="0" applyNumberFormat="0" applyBorder="0" applyAlignment="0" applyProtection="0"/>
    <xf numFmtId="172" fontId="20" fillId="28" borderId="0" applyNumberFormat="0" applyBorder="0" applyAlignment="0" applyProtection="0"/>
    <xf numFmtId="172" fontId="19" fillId="25" borderId="0" applyNumberFormat="0" applyBorder="0" applyAlignment="0" applyProtection="0"/>
    <xf numFmtId="172" fontId="19" fillId="28" borderId="0" applyNumberFormat="0" applyBorder="0" applyAlignment="0" applyProtection="0"/>
    <xf numFmtId="172" fontId="20" fillId="28" borderId="0" applyNumberFormat="0" applyBorder="0" applyAlignment="0" applyProtection="0"/>
    <xf numFmtId="172" fontId="19" fillId="31" borderId="0" applyNumberFormat="0" applyBorder="0" applyAlignment="0" applyProtection="0"/>
    <xf numFmtId="172" fontId="19" fillId="25" borderId="0" applyNumberFormat="0" applyBorder="0" applyAlignment="0" applyProtection="0"/>
    <xf numFmtId="172" fontId="20" fillId="26" borderId="0" applyNumberFormat="0" applyBorder="0" applyAlignment="0" applyProtection="0"/>
    <xf numFmtId="172" fontId="19" fillId="27" borderId="0" applyNumberFormat="0" applyBorder="0" applyAlignment="0" applyProtection="0"/>
    <xf numFmtId="172" fontId="19" fillId="32" borderId="0" applyNumberFormat="0" applyBorder="0" applyAlignment="0" applyProtection="0"/>
    <xf numFmtId="172" fontId="20" fillId="32" borderId="0" applyNumberFormat="0" applyBorder="0" applyAlignment="0" applyProtection="0"/>
    <xf numFmtId="172" fontId="29" fillId="0" borderId="0"/>
    <xf numFmtId="172" fontId="13" fillId="0" borderId="0" applyFont="0" applyFill="0" applyBorder="0" applyAlignment="0" applyProtection="0"/>
    <xf numFmtId="172" fontId="30" fillId="0" borderId="0" applyNumberFormat="0" applyFill="0" applyBorder="0" applyAlignment="0" applyProtection="0"/>
    <xf numFmtId="2" fontId="25" fillId="0" borderId="0" applyProtection="0"/>
    <xf numFmtId="4" fontId="25" fillId="0" borderId="0" applyProtection="0"/>
    <xf numFmtId="2" fontId="13" fillId="0" borderId="0" applyFont="0" applyFill="0" applyBorder="0" applyAlignment="0" applyProtection="0"/>
    <xf numFmtId="172" fontId="31" fillId="4" borderId="0" applyNumberFormat="0" applyBorder="0" applyAlignment="0" applyProtection="0"/>
    <xf numFmtId="172" fontId="32" fillId="0" borderId="0" applyNumberFormat="0" applyFill="0" applyBorder="0" applyAlignment="0" applyProtection="0"/>
    <xf numFmtId="172" fontId="33" fillId="0" borderId="0" applyNumberFormat="0" applyFill="0" applyBorder="0" applyAlignment="0" applyProtection="0"/>
    <xf numFmtId="172" fontId="34" fillId="0" borderId="6" applyNumberFormat="0" applyFill="0" applyAlignment="0" applyProtection="0"/>
    <xf numFmtId="172" fontId="34" fillId="0" borderId="0" applyNumberFormat="0" applyFill="0" applyBorder="0" applyAlignment="0" applyProtection="0"/>
    <xf numFmtId="176" fontId="35" fillId="0" borderId="0">
      <protection locked="0"/>
    </xf>
    <xf numFmtId="176" fontId="35" fillId="0" borderId="0">
      <protection locked="0"/>
    </xf>
    <xf numFmtId="172" fontId="36" fillId="0" borderId="0" applyNumberFormat="0" applyFill="0" applyBorder="0" applyAlignment="0" applyProtection="0">
      <alignment vertical="top"/>
      <protection locked="0"/>
    </xf>
    <xf numFmtId="172" fontId="37" fillId="7" borderId="4" applyNumberFormat="0" applyAlignment="0" applyProtection="0"/>
    <xf numFmtId="172" fontId="38" fillId="0" borderId="7" applyNumberFormat="0" applyFill="0" applyAlignment="0" applyProtection="0"/>
    <xf numFmtId="177" fontId="13" fillId="0" borderId="0" applyFont="0" applyFill="0" applyBorder="0" applyAlignment="0" applyProtection="0"/>
    <xf numFmtId="171" fontId="13" fillId="0" borderId="0" applyFont="0" applyFill="0" applyBorder="0" applyAlignment="0" applyProtection="0"/>
    <xf numFmtId="171" fontId="19" fillId="0" borderId="0" applyFont="0" applyFill="0" applyBorder="0" applyAlignment="0" applyProtection="0"/>
    <xf numFmtId="178" fontId="13" fillId="0" borderId="0" applyFill="0" applyBorder="0" applyAlignment="0" applyProtection="0"/>
    <xf numFmtId="173" fontId="39" fillId="0" borderId="0" applyFont="0" applyFill="0" applyBorder="0" applyAlignment="0" applyProtection="0"/>
    <xf numFmtId="44" fontId="13" fillId="0" borderId="0" applyFont="0" applyFill="0" applyBorder="0" applyAlignment="0" applyProtection="0"/>
    <xf numFmtId="179" fontId="13" fillId="0" borderId="0" applyFont="0" applyFill="0" applyBorder="0" applyAlignment="0" applyProtection="0"/>
    <xf numFmtId="44"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1" fontId="25" fillId="0" borderId="0" applyProtection="0"/>
    <xf numFmtId="172" fontId="13" fillId="0" borderId="0"/>
    <xf numFmtId="172" fontId="13" fillId="0" borderId="0"/>
    <xf numFmtId="172" fontId="12" fillId="0" borderId="0"/>
    <xf numFmtId="172" fontId="13" fillId="0" borderId="0"/>
    <xf numFmtId="172" fontId="13" fillId="0" borderId="0"/>
    <xf numFmtId="172" fontId="40" fillId="0" borderId="0"/>
    <xf numFmtId="0" fontId="13" fillId="0" borderId="0"/>
    <xf numFmtId="172" fontId="13" fillId="33" borderId="8" applyNumberFormat="0" applyFont="0" applyAlignment="0" applyProtection="0"/>
    <xf numFmtId="172" fontId="41" fillId="20" borderId="9" applyNumberFormat="0" applyAlignment="0" applyProtection="0"/>
    <xf numFmtId="182" fontId="24" fillId="0" borderId="0">
      <protection locked="0"/>
    </xf>
    <xf numFmtId="9" fontId="19" fillId="0" borderId="0" applyFont="0" applyFill="0" applyBorder="0" applyAlignment="0" applyProtection="0"/>
    <xf numFmtId="9" fontId="13" fillId="0" borderId="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172" fontId="42" fillId="0" borderId="0" applyNumberFormat="0" applyFill="0" applyBorder="0" applyAlignment="0" applyProtection="0"/>
    <xf numFmtId="172" fontId="43" fillId="0" borderId="0" applyNumberFormat="0" applyFill="0" applyBorder="0" applyAlignment="0" applyProtection="0"/>
    <xf numFmtId="172" fontId="44" fillId="0" borderId="0" applyNumberFormat="0" applyFill="0" applyBorder="0" applyAlignment="0" applyProtection="0"/>
    <xf numFmtId="0" fontId="13" fillId="0" borderId="0"/>
    <xf numFmtId="0" fontId="13" fillId="0" borderId="0"/>
    <xf numFmtId="0" fontId="13" fillId="0" borderId="0"/>
    <xf numFmtId="0" fontId="13" fillId="0" borderId="0"/>
    <xf numFmtId="173" fontId="13" fillId="0" borderId="0" applyFont="0" applyFill="0" applyBorder="0" applyAlignment="0" applyProtection="0"/>
    <xf numFmtId="172" fontId="13" fillId="0" borderId="0"/>
    <xf numFmtId="0" fontId="11" fillId="0" borderId="0"/>
    <xf numFmtId="171" fontId="10" fillId="0" borderId="0" applyFont="0" applyFill="0" applyBorder="0" applyAlignment="0" applyProtection="0"/>
    <xf numFmtId="0" fontId="13" fillId="0" borderId="0"/>
    <xf numFmtId="43" fontId="13" fillId="0" borderId="0" applyFont="0" applyFill="0" applyBorder="0" applyAlignment="0" applyProtection="0"/>
    <xf numFmtId="0" fontId="50" fillId="0" borderId="0"/>
    <xf numFmtId="0" fontId="52" fillId="0" borderId="0" applyNumberFormat="0" applyFill="0" applyBorder="0" applyProtection="0">
      <alignment vertical="top" wrapText="1"/>
    </xf>
    <xf numFmtId="166" fontId="13" fillId="0" borderId="0" applyFont="0" applyFill="0" applyBorder="0" applyAlignment="0" applyProtection="0"/>
    <xf numFmtId="166" fontId="13" fillId="0" borderId="0" applyFont="0" applyFill="0" applyBorder="0" applyAlignment="0" applyProtection="0"/>
    <xf numFmtId="167" fontId="9" fillId="0" borderId="0" applyFont="0" applyFill="0" applyBorder="0" applyAlignment="0" applyProtection="0"/>
    <xf numFmtId="173" fontId="13" fillId="0" borderId="0" applyFont="0" applyFill="0" applyBorder="0" applyAlignment="0" applyProtection="0"/>
    <xf numFmtId="9" fontId="19" fillId="0" borderId="0" applyBorder="0" applyProtection="0"/>
    <xf numFmtId="165" fontId="13" fillId="0" borderId="0" applyFont="0" applyFill="0" applyBorder="0" applyAlignment="0" applyProtection="0"/>
    <xf numFmtId="0" fontId="13" fillId="0" borderId="0"/>
    <xf numFmtId="170" fontId="13" fillId="0" borderId="0" applyFont="0" applyFill="0" applyBorder="0" applyAlignment="0" applyProtection="0"/>
    <xf numFmtId="170" fontId="13" fillId="0" borderId="0" applyFont="0" applyFill="0" applyBorder="0" applyAlignment="0" applyProtection="0"/>
    <xf numFmtId="171" fontId="8" fillId="0" borderId="0" applyFont="0" applyFill="0" applyBorder="0" applyAlignment="0" applyProtection="0"/>
    <xf numFmtId="190" fontId="8" fillId="0" borderId="0" applyFont="0" applyFill="0" applyBorder="0" applyAlignment="0" applyProtection="0"/>
    <xf numFmtId="170" fontId="13" fillId="0" borderId="0" applyFont="0" applyFill="0" applyBorder="0" applyAlignment="0" applyProtection="0"/>
    <xf numFmtId="167" fontId="13" fillId="0" borderId="0" applyFont="0" applyFill="0" applyBorder="0" applyAlignment="0" applyProtection="0"/>
    <xf numFmtId="9" fontId="13" fillId="0" borderId="0" applyFont="0" applyFill="0" applyBorder="0" applyAlignment="0" applyProtection="0"/>
    <xf numFmtId="0" fontId="8" fillId="0" borderId="0"/>
    <xf numFmtId="191" fontId="13" fillId="0" borderId="0" applyFont="0" applyFill="0" applyBorder="0" applyAlignment="0" applyProtection="0"/>
    <xf numFmtId="190" fontId="13" fillId="0" borderId="0" applyFont="0" applyFill="0" applyBorder="0" applyAlignment="0" applyProtection="0"/>
    <xf numFmtId="171" fontId="7" fillId="0" borderId="0" applyFont="0" applyFill="0" applyBorder="0" applyAlignment="0" applyProtection="0"/>
    <xf numFmtId="167" fontId="6" fillId="0" borderId="0" applyFont="0" applyFill="0" applyBorder="0" applyAlignment="0" applyProtection="0"/>
    <xf numFmtId="44" fontId="13" fillId="0" borderId="0" applyFont="0" applyFill="0" applyBorder="0" applyAlignment="0" applyProtection="0"/>
    <xf numFmtId="167" fontId="5" fillId="0" borderId="0" applyFont="0" applyFill="0" applyBorder="0" applyAlignment="0" applyProtection="0"/>
    <xf numFmtId="9" fontId="13" fillId="0" borderId="0" applyFont="0" applyFill="0" applyBorder="0" applyAlignment="0" applyProtection="0"/>
    <xf numFmtId="0" fontId="13" fillId="0" borderId="0"/>
    <xf numFmtId="173" fontId="13" fillId="0" borderId="0" applyFont="0" applyFill="0" applyBorder="0" applyAlignment="0" applyProtection="0"/>
    <xf numFmtId="171" fontId="4" fillId="0" borderId="0" applyFont="0" applyFill="0" applyBorder="0" applyAlignment="0" applyProtection="0"/>
    <xf numFmtId="190" fontId="4" fillId="0" borderId="0" applyFont="0" applyFill="0" applyBorder="0" applyAlignment="0" applyProtection="0"/>
    <xf numFmtId="0" fontId="13" fillId="0" borderId="0"/>
    <xf numFmtId="0" fontId="4" fillId="0" borderId="0"/>
    <xf numFmtId="0" fontId="66" fillId="0" borderId="0"/>
    <xf numFmtId="0" fontId="13" fillId="0" borderId="0" applyBorder="0"/>
    <xf numFmtId="167" fontId="66" fillId="0" borderId="0" applyFont="0" applyFill="0" applyBorder="0" applyAlignment="0" applyProtection="0"/>
    <xf numFmtId="9" fontId="66" fillId="0" borderId="0" applyFont="0" applyFill="0" applyBorder="0" applyAlignment="0" applyProtection="0"/>
    <xf numFmtId="0" fontId="13" fillId="0" borderId="0"/>
    <xf numFmtId="0" fontId="13" fillId="0" borderId="0"/>
    <xf numFmtId="0" fontId="13" fillId="0" borderId="0"/>
    <xf numFmtId="9" fontId="13" fillId="0" borderId="0" applyFill="0" applyBorder="0" applyAlignment="0" applyProtection="0"/>
    <xf numFmtId="170" fontId="66" fillId="0" borderId="0" applyFont="0" applyFill="0" applyBorder="0" applyAlignment="0" applyProtection="0"/>
    <xf numFmtId="190" fontId="13" fillId="0" borderId="0" applyFont="0" applyFill="0" applyBorder="0" applyAlignment="0" applyProtection="0"/>
    <xf numFmtId="0" fontId="13" fillId="0" borderId="0"/>
    <xf numFmtId="0" fontId="13" fillId="0" borderId="0" applyBorder="0"/>
    <xf numFmtId="0" fontId="13" fillId="0" borderId="0"/>
    <xf numFmtId="171" fontId="13" fillId="0" borderId="0" applyFont="0" applyFill="0" applyBorder="0" applyAlignment="0" applyProtection="0"/>
    <xf numFmtId="171" fontId="3" fillId="0" borderId="0" applyFont="0" applyFill="0" applyBorder="0" applyAlignment="0" applyProtection="0"/>
    <xf numFmtId="171" fontId="13" fillId="0" borderId="0" applyFont="0" applyFill="0" applyBorder="0" applyAlignment="0" applyProtection="0"/>
    <xf numFmtId="9" fontId="3" fillId="0" borderId="0" applyFont="0" applyFill="0" applyBorder="0" applyAlignment="0" applyProtection="0"/>
    <xf numFmtId="0" fontId="13" fillId="0" borderId="0"/>
    <xf numFmtId="167" fontId="13" fillId="0" borderId="0" applyFont="0" applyFill="0" applyBorder="0" applyAlignment="0" applyProtection="0"/>
    <xf numFmtId="170" fontId="13" fillId="0" borderId="0" applyFont="0" applyFill="0" applyBorder="0" applyAlignment="0" applyProtection="0"/>
    <xf numFmtId="0" fontId="13" fillId="0" borderId="0"/>
    <xf numFmtId="9" fontId="13" fillId="0" borderId="0" applyFont="0" applyFill="0" applyBorder="0" applyAlignment="0" applyProtection="0"/>
    <xf numFmtId="169" fontId="13" fillId="0" borderId="0" applyFont="0" applyFill="0" applyBorder="0" applyAlignment="0" applyProtection="0"/>
    <xf numFmtId="0" fontId="13" fillId="0" borderId="0" applyBorder="0"/>
    <xf numFmtId="179" fontId="13" fillId="0" borderId="0" applyFont="0" applyFill="0" applyBorder="0" applyAlignment="0" applyProtection="0"/>
    <xf numFmtId="9" fontId="2" fillId="0" borderId="0" applyFont="0" applyFill="0" applyBorder="0" applyAlignment="0" applyProtection="0"/>
    <xf numFmtId="169" fontId="2" fillId="0" borderId="0" applyFont="0" applyFill="0" applyBorder="0" applyAlignment="0" applyProtection="0"/>
    <xf numFmtId="0" fontId="1" fillId="0" borderId="0"/>
    <xf numFmtId="171" fontId="13"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3" fillId="0" borderId="0"/>
    <xf numFmtId="0" fontId="13" fillId="0" borderId="0"/>
    <xf numFmtId="0" fontId="13" fillId="0" borderId="0" applyBorder="0"/>
    <xf numFmtId="0" fontId="13" fillId="0" borderId="0" applyBorder="0"/>
  </cellStyleXfs>
  <cellXfs count="1341">
    <xf numFmtId="172" fontId="0" fillId="0" borderId="0" xfId="0"/>
    <xf numFmtId="172" fontId="14" fillId="0" borderId="0" xfId="0" applyFont="1" applyAlignment="1">
      <alignment vertical="center" wrapText="1"/>
    </xf>
    <xf numFmtId="0" fontId="14" fillId="0" borderId="0" xfId="0" applyNumberFormat="1" applyFont="1" applyAlignment="1">
      <alignment vertical="center" wrapText="1"/>
    </xf>
    <xf numFmtId="172" fontId="14" fillId="0" borderId="0" xfId="0" applyFont="1" applyAlignment="1">
      <alignment horizontal="left" vertical="center" wrapText="1"/>
    </xf>
    <xf numFmtId="172" fontId="14" fillId="0" borderId="0" xfId="0" applyFont="1" applyAlignment="1">
      <alignment horizontal="center" vertical="center" wrapText="1"/>
    </xf>
    <xf numFmtId="173" fontId="14" fillId="0" borderId="0" xfId="1" applyFont="1" applyFill="1" applyAlignment="1">
      <alignment vertical="center" wrapText="1"/>
    </xf>
    <xf numFmtId="172" fontId="15" fillId="0" borderId="0" xfId="0" applyFont="1" applyAlignment="1">
      <alignment vertical="center" wrapText="1"/>
    </xf>
    <xf numFmtId="172" fontId="14" fillId="0" borderId="0" xfId="0" applyFont="1" applyAlignment="1">
      <alignment horizontal="justify" vertical="center" wrapText="1"/>
    </xf>
    <xf numFmtId="173" fontId="14" fillId="0" borderId="0" xfId="1" applyFont="1" applyFill="1" applyAlignment="1">
      <alignment horizontal="justify" vertical="center" wrapText="1"/>
    </xf>
    <xf numFmtId="172" fontId="14" fillId="0" borderId="0" xfId="0" applyFont="1" applyAlignment="1">
      <alignment horizontal="justify" vertical="center"/>
    </xf>
    <xf numFmtId="172" fontId="49" fillId="0" borderId="0" xfId="0" applyFont="1" applyAlignment="1">
      <alignment vertical="center" wrapText="1"/>
    </xf>
    <xf numFmtId="0" fontId="49" fillId="0" borderId="0" xfId="1" applyNumberFormat="1" applyFont="1" applyFill="1" applyAlignment="1">
      <alignment horizontal="left" vertical="center" wrapText="1"/>
    </xf>
    <xf numFmtId="173" fontId="49" fillId="0" borderId="0" xfId="1" applyFont="1" applyFill="1" applyAlignment="1">
      <alignment horizontal="justify" vertical="center" wrapText="1"/>
    </xf>
    <xf numFmtId="0" fontId="13" fillId="0" borderId="0" xfId="120" applyFont="1" applyAlignment="1">
      <alignment vertical="center" wrapText="1"/>
    </xf>
    <xf numFmtId="2" fontId="13" fillId="0" borderId="0" xfId="120" applyNumberFormat="1" applyFont="1" applyAlignment="1">
      <alignment vertical="center" wrapText="1"/>
    </xf>
    <xf numFmtId="172" fontId="46" fillId="0" borderId="0" xfId="0" applyFont="1" applyAlignment="1">
      <alignment horizontal="center" vertical="center" wrapText="1"/>
    </xf>
    <xf numFmtId="0" fontId="14" fillId="0" borderId="16" xfId="0" applyNumberFormat="1" applyFont="1" applyBorder="1" applyAlignment="1">
      <alignment horizontal="center" vertical="center" wrapText="1"/>
    </xf>
    <xf numFmtId="0" fontId="51" fillId="0" borderId="0" xfId="0" applyNumberFormat="1" applyFont="1" applyAlignment="1">
      <alignment horizontal="center" vertical="center" wrapText="1"/>
    </xf>
    <xf numFmtId="172" fontId="15" fillId="0" borderId="0" xfId="0" applyFont="1" applyAlignment="1">
      <alignment vertical="center"/>
    </xf>
    <xf numFmtId="173" fontId="15" fillId="0" borderId="0" xfId="1" applyFont="1" applyFill="1" applyBorder="1" applyAlignment="1" applyProtection="1">
      <alignment horizontal="justify" vertical="center" wrapText="1"/>
    </xf>
    <xf numFmtId="0" fontId="51" fillId="0" borderId="0" xfId="0" applyNumberFormat="1" applyFont="1" applyAlignment="1">
      <alignment horizontal="justify" vertical="center" wrapText="1"/>
    </xf>
    <xf numFmtId="0" fontId="13" fillId="0" borderId="0" xfId="120" applyNumberFormat="1" applyFont="1" applyAlignment="1">
      <alignment vertical="center" wrapText="1"/>
    </xf>
    <xf numFmtId="0" fontId="15" fillId="0" borderId="0" xfId="0" applyNumberFormat="1" applyFont="1" applyAlignment="1">
      <alignment vertical="center" wrapText="1"/>
    </xf>
    <xf numFmtId="172" fontId="15" fillId="0" borderId="0" xfId="0" applyFont="1" applyAlignment="1">
      <alignment horizontal="justify" vertical="center" wrapText="1"/>
    </xf>
    <xf numFmtId="0" fontId="13" fillId="0" borderId="0" xfId="120" applyFont="1" applyFill="1" applyAlignment="1">
      <alignment vertical="center" wrapText="1"/>
    </xf>
    <xf numFmtId="172" fontId="14" fillId="0" borderId="0" xfId="114" applyFont="1" applyAlignment="1">
      <alignment vertical="center" wrapText="1"/>
    </xf>
    <xf numFmtId="173" fontId="14" fillId="0" borderId="0" xfId="1" applyFont="1" applyFill="1" applyAlignment="1">
      <alignment horizontal="center" vertical="center" wrapText="1"/>
    </xf>
    <xf numFmtId="173" fontId="14" fillId="0" borderId="0" xfId="113" applyFont="1" applyFill="1" applyAlignment="1">
      <alignment horizontal="justify" vertical="center" wrapText="1"/>
    </xf>
    <xf numFmtId="165" fontId="13" fillId="0" borderId="0" xfId="120" applyNumberFormat="1" applyFont="1" applyAlignment="1">
      <alignment vertical="center" wrapText="1"/>
    </xf>
    <xf numFmtId="192" fontId="49" fillId="0" borderId="0" xfId="1" applyNumberFormat="1" applyFont="1" applyFill="1" applyAlignment="1">
      <alignment horizontal="justify" vertical="center" wrapText="1"/>
    </xf>
    <xf numFmtId="0" fontId="59" fillId="39" borderId="19" xfId="0" applyNumberFormat="1" applyFont="1" applyFill="1" applyBorder="1" applyAlignment="1">
      <alignment horizontal="center" vertical="center" wrapText="1"/>
    </xf>
    <xf numFmtId="0" fontId="60" fillId="0" borderId="24" xfId="0" applyNumberFormat="1" applyFont="1" applyBorder="1" applyAlignment="1">
      <alignment horizontal="center" vertical="center" wrapText="1"/>
    </xf>
    <xf numFmtId="1" fontId="60" fillId="0" borderId="24" xfId="0" applyNumberFormat="1" applyFont="1" applyBorder="1" applyAlignment="1">
      <alignment horizontal="center" vertical="center" wrapText="1"/>
    </xf>
    <xf numFmtId="1" fontId="59" fillId="39" borderId="19" xfId="0" applyNumberFormat="1" applyFont="1" applyFill="1" applyBorder="1" applyAlignment="1">
      <alignment horizontal="center" vertical="center" wrapText="1"/>
    </xf>
    <xf numFmtId="1" fontId="60" fillId="0" borderId="24" xfId="0" applyNumberFormat="1" applyFont="1" applyBorder="1" applyAlignment="1">
      <alignment horizontal="justify" vertical="center" wrapText="1"/>
    </xf>
    <xf numFmtId="172" fontId="0" fillId="0" borderId="0" xfId="0" applyAlignment="1">
      <alignment horizontal="center" vertical="center" wrapText="1"/>
    </xf>
    <xf numFmtId="193" fontId="61" fillId="0" borderId="24" xfId="0" applyNumberFormat="1" applyFont="1" applyBorder="1" applyAlignment="1">
      <alignment horizontal="right" vertical="center" wrapText="1"/>
    </xf>
    <xf numFmtId="0" fontId="13" fillId="0" borderId="0" xfId="143"/>
    <xf numFmtId="0" fontId="13" fillId="0" borderId="0" xfId="143" applyAlignment="1">
      <alignment vertical="center"/>
    </xf>
    <xf numFmtId="10" fontId="13" fillId="0" borderId="0" xfId="142" applyNumberFormat="1" applyFont="1"/>
    <xf numFmtId="1" fontId="13" fillId="0" borderId="0" xfId="143" applyNumberFormat="1" applyAlignment="1">
      <alignment vertical="center"/>
    </xf>
    <xf numFmtId="0" fontId="13" fillId="0" borderId="0" xfId="143" applyAlignment="1">
      <alignment horizontal="center" vertical="center"/>
    </xf>
    <xf numFmtId="184" fontId="45" fillId="0" borderId="0" xfId="144" applyNumberFormat="1" applyFont="1" applyAlignment="1">
      <alignment horizontal="center" vertical="center"/>
    </xf>
    <xf numFmtId="198" fontId="13" fillId="0" borderId="0" xfId="143" applyNumberFormat="1"/>
    <xf numFmtId="184" fontId="13" fillId="0" borderId="0" xfId="144" applyNumberFormat="1" applyBorder="1" applyAlignment="1">
      <alignment vertical="center"/>
    </xf>
    <xf numFmtId="184" fontId="45" fillId="0" borderId="15" xfId="144" applyNumberFormat="1" applyFont="1" applyFill="1" applyBorder="1" applyAlignment="1">
      <alignment vertical="center" wrapText="1"/>
    </xf>
    <xf numFmtId="1" fontId="45" fillId="0" borderId="0" xfId="144" applyNumberFormat="1" applyFont="1" applyFill="1" applyBorder="1" applyAlignment="1">
      <alignment vertical="center" wrapText="1"/>
    </xf>
    <xf numFmtId="194" fontId="13" fillId="0" borderId="0" xfId="143" applyNumberFormat="1"/>
    <xf numFmtId="194" fontId="13" fillId="0" borderId="0" xfId="146" applyNumberFormat="1" applyFont="1"/>
    <xf numFmtId="194" fontId="13" fillId="0" borderId="0" xfId="146" applyNumberFormat="1" applyFont="1" applyFill="1"/>
    <xf numFmtId="173" fontId="13" fillId="0" borderId="0" xfId="144" applyFill="1" applyBorder="1" applyAlignment="1">
      <alignment vertical="center"/>
    </xf>
    <xf numFmtId="197" fontId="13" fillId="0" borderId="0" xfId="145" applyNumberFormat="1" applyFont="1" applyFill="1" applyAlignment="1">
      <alignment horizontal="right"/>
    </xf>
    <xf numFmtId="184" fontId="13" fillId="0" borderId="0" xfId="144" applyNumberFormat="1" applyAlignment="1">
      <alignment vertical="center"/>
    </xf>
    <xf numFmtId="184" fontId="13" fillId="0" borderId="0" xfId="144" applyNumberFormat="1" applyFill="1" applyAlignment="1">
      <alignment vertical="center"/>
    </xf>
    <xf numFmtId="184" fontId="13" fillId="0" borderId="0" xfId="144" applyNumberFormat="1" applyFont="1" applyBorder="1" applyAlignment="1">
      <alignment horizontal="right" vertical="center"/>
    </xf>
    <xf numFmtId="184" fontId="13" fillId="0" borderId="0" xfId="144" applyNumberFormat="1" applyFont="1" applyAlignment="1">
      <alignment horizontal="right" vertical="center"/>
    </xf>
    <xf numFmtId="0" fontId="13" fillId="0" borderId="0" xfId="127"/>
    <xf numFmtId="0" fontId="15" fillId="0" borderId="0" xfId="111" applyFont="1" applyAlignment="1">
      <alignment horizontal="center" vertical="center" wrapText="1"/>
    </xf>
    <xf numFmtId="0" fontId="14" fillId="0" borderId="0" xfId="111" applyFont="1"/>
    <xf numFmtId="199" fontId="14" fillId="0" borderId="0" xfId="111" applyNumberFormat="1" applyFont="1" applyAlignment="1">
      <alignment horizontal="center" vertical="center"/>
    </xf>
    <xf numFmtId="170" fontId="14" fillId="0" borderId="0" xfId="128" applyFont="1" applyFill="1" applyBorder="1" applyAlignment="1" applyProtection="1">
      <alignment horizontal="center" vertical="center"/>
    </xf>
    <xf numFmtId="199" fontId="63" fillId="0" borderId="0" xfId="111" applyNumberFormat="1" applyFont="1" applyAlignment="1">
      <alignment horizontal="center" vertical="center"/>
    </xf>
    <xf numFmtId="199" fontId="14" fillId="0" borderId="0" xfId="111" applyNumberFormat="1" applyFont="1"/>
    <xf numFmtId="0" fontId="47" fillId="0" borderId="0" xfId="127" applyFont="1"/>
    <xf numFmtId="0" fontId="47" fillId="0" borderId="0" xfId="127" applyFont="1" applyAlignment="1">
      <alignment vertical="center"/>
    </xf>
    <xf numFmtId="194" fontId="15" fillId="0" borderId="0" xfId="132" applyNumberFormat="1" applyFont="1" applyAlignment="1">
      <alignment vertical="center"/>
    </xf>
    <xf numFmtId="200" fontId="45" fillId="0" borderId="0" xfId="133" applyNumberFormat="1" applyFont="1" applyAlignment="1">
      <alignment vertical="center"/>
    </xf>
    <xf numFmtId="201" fontId="47" fillId="0" borderId="0" xfId="84" applyNumberFormat="1" applyFont="1" applyAlignment="1">
      <alignment vertical="center"/>
    </xf>
    <xf numFmtId="0" fontId="14" fillId="0" borderId="0" xfId="111" applyFont="1" applyAlignment="1">
      <alignment vertical="center"/>
    </xf>
    <xf numFmtId="0" fontId="14" fillId="0" borderId="0" xfId="111" applyFont="1" applyAlignment="1">
      <alignment horizontal="center"/>
    </xf>
    <xf numFmtId="184" fontId="33" fillId="0" borderId="0" xfId="144" applyNumberFormat="1" applyFont="1" applyFill="1" applyBorder="1" applyAlignment="1">
      <alignment vertical="center"/>
    </xf>
    <xf numFmtId="184" fontId="33" fillId="0" borderId="0" xfId="144" applyNumberFormat="1" applyFont="1" applyFill="1" applyBorder="1" applyAlignment="1">
      <alignment horizontal="right" vertical="center"/>
    </xf>
    <xf numFmtId="0" fontId="13" fillId="0" borderId="1" xfId="143" applyBorder="1" applyAlignment="1">
      <alignment vertical="center"/>
    </xf>
    <xf numFmtId="0" fontId="62" fillId="0" borderId="1" xfId="143" applyFont="1" applyBorder="1" applyAlignment="1">
      <alignment horizontal="center" vertical="center"/>
    </xf>
    <xf numFmtId="184" fontId="45" fillId="0" borderId="1" xfId="144" applyNumberFormat="1" applyFont="1" applyBorder="1" applyAlignment="1">
      <alignment horizontal="right" vertical="center"/>
    </xf>
    <xf numFmtId="0" fontId="40" fillId="0" borderId="0" xfId="143" applyFont="1" applyAlignment="1">
      <alignment vertical="center"/>
    </xf>
    <xf numFmtId="184" fontId="33" fillId="0" borderId="0" xfId="144" applyNumberFormat="1" applyFont="1" applyBorder="1" applyAlignment="1">
      <alignment horizontal="right" vertical="center"/>
    </xf>
    <xf numFmtId="184" fontId="45" fillId="0" borderId="13" xfId="144" applyNumberFormat="1" applyFont="1" applyBorder="1" applyAlignment="1">
      <alignment horizontal="center" vertical="center"/>
    </xf>
    <xf numFmtId="0" fontId="48" fillId="0" borderId="0" xfId="149" applyFont="1" applyAlignment="1">
      <alignment vertical="center"/>
    </xf>
    <xf numFmtId="0" fontId="48" fillId="0" borderId="0" xfId="149" applyFont="1" applyAlignment="1">
      <alignment horizontal="center" vertical="center"/>
    </xf>
    <xf numFmtId="0" fontId="13" fillId="0" borderId="29" xfId="149" applyFont="1" applyBorder="1" applyAlignment="1">
      <alignment vertical="center" wrapText="1"/>
    </xf>
    <xf numFmtId="0" fontId="13" fillId="42" borderId="29" xfId="149" applyFont="1" applyFill="1" applyBorder="1" applyAlignment="1">
      <alignment vertical="center" wrapText="1"/>
    </xf>
    <xf numFmtId="0" fontId="13" fillId="0" borderId="0" xfId="149" applyFont="1" applyAlignment="1">
      <alignment vertical="center" wrapText="1"/>
    </xf>
    <xf numFmtId="0" fontId="45" fillId="0" borderId="0" xfId="149" applyFont="1" applyAlignment="1">
      <alignment horizontal="center" vertical="center" wrapText="1"/>
    </xf>
    <xf numFmtId="203" fontId="13" fillId="0" borderId="0" xfId="149" applyNumberFormat="1" applyFont="1" applyAlignment="1">
      <alignment vertical="center" wrapText="1"/>
    </xf>
    <xf numFmtId="0" fontId="67" fillId="0" borderId="0" xfId="149" applyFont="1" applyAlignment="1">
      <alignment vertical="center" wrapText="1"/>
    </xf>
    <xf numFmtId="167" fontId="48" fillId="0" borderId="0" xfId="151" applyFont="1" applyAlignment="1">
      <alignment vertical="center"/>
    </xf>
    <xf numFmtId="187" fontId="48" fillId="0" borderId="0" xfId="149" applyNumberFormat="1" applyFont="1" applyAlignment="1">
      <alignment vertical="center"/>
    </xf>
    <xf numFmtId="0" fontId="70" fillId="0" borderId="30" xfId="149" applyFont="1" applyBorder="1" applyAlignment="1">
      <alignment horizontal="center" vertical="center"/>
    </xf>
    <xf numFmtId="167" fontId="67" fillId="0" borderId="0" xfId="151" applyFont="1" applyAlignment="1">
      <alignment vertical="center"/>
    </xf>
    <xf numFmtId="0" fontId="67" fillId="0" borderId="0" xfId="149" applyFont="1" applyAlignment="1">
      <alignment horizontal="center" vertical="center"/>
    </xf>
    <xf numFmtId="177" fontId="69" fillId="0" borderId="0" xfId="151" applyNumberFormat="1" applyFont="1" applyFill="1" applyBorder="1" applyAlignment="1" applyProtection="1">
      <alignment horizontal="right" vertical="center" wrapText="1"/>
    </xf>
    <xf numFmtId="167" fontId="72" fillId="0" borderId="0" xfId="151" applyFont="1" applyAlignment="1">
      <alignment horizontal="left" vertical="center"/>
    </xf>
    <xf numFmtId="0" fontId="66" fillId="0" borderId="0" xfId="149" applyAlignment="1">
      <alignment horizontal="center" vertical="center"/>
    </xf>
    <xf numFmtId="0" fontId="66" fillId="0" borderId="0" xfId="149" applyAlignment="1">
      <alignment vertical="center"/>
    </xf>
    <xf numFmtId="0" fontId="45" fillId="0" borderId="34" xfId="149" applyFont="1" applyBorder="1" applyAlignment="1">
      <alignment horizontal="center" vertical="center"/>
    </xf>
    <xf numFmtId="0" fontId="66" fillId="0" borderId="0" xfId="149" applyAlignment="1">
      <alignment vertical="top" wrapText="1"/>
    </xf>
    <xf numFmtId="0" fontId="66" fillId="0" borderId="29" xfId="149" applyBorder="1" applyAlignment="1">
      <alignment vertical="top" wrapText="1"/>
    </xf>
    <xf numFmtId="0" fontId="66" fillId="0" borderId="36" xfId="149" applyBorder="1" applyAlignment="1">
      <alignment vertical="center"/>
    </xf>
    <xf numFmtId="0" fontId="45" fillId="0" borderId="51" xfId="149" applyFont="1" applyBorder="1" applyAlignment="1">
      <alignment vertical="center"/>
    </xf>
    <xf numFmtId="0" fontId="66" fillId="0" borderId="44" xfId="149" applyBorder="1" applyAlignment="1">
      <alignment vertical="center"/>
    </xf>
    <xf numFmtId="0" fontId="73" fillId="0" borderId="0" xfId="153" applyFont="1" applyAlignment="1">
      <alignment vertical="center"/>
    </xf>
    <xf numFmtId="0" fontId="74" fillId="0" borderId="0" xfId="153" applyFont="1" applyAlignment="1">
      <alignment vertical="center"/>
    </xf>
    <xf numFmtId="0" fontId="74" fillId="0" borderId="0" xfId="153" applyFont="1" applyAlignment="1">
      <alignment vertical="center" wrapText="1"/>
    </xf>
    <xf numFmtId="0" fontId="15" fillId="40" borderId="15" xfId="153" applyFont="1" applyFill="1" applyBorder="1" applyAlignment="1">
      <alignment vertical="center"/>
    </xf>
    <xf numFmtId="0" fontId="15" fillId="40" borderId="0" xfId="153" applyFont="1" applyFill="1" applyAlignment="1">
      <alignment vertical="center" wrapText="1"/>
    </xf>
    <xf numFmtId="0" fontId="15" fillId="0" borderId="0" xfId="153" applyFont="1" applyAlignment="1">
      <alignment vertical="center" wrapText="1"/>
    </xf>
    <xf numFmtId="0" fontId="14" fillId="0" borderId="0" xfId="155" applyFont="1" applyAlignment="1">
      <alignment horizontal="left" vertical="center" wrapText="1"/>
    </xf>
    <xf numFmtId="2" fontId="15" fillId="0" borderId="0" xfId="153" applyNumberFormat="1" applyFont="1" applyAlignment="1">
      <alignment vertical="center"/>
    </xf>
    <xf numFmtId="0" fontId="75" fillId="0" borderId="0" xfId="153" applyFont="1" applyAlignment="1">
      <alignment vertical="center"/>
    </xf>
    <xf numFmtId="0" fontId="15" fillId="40" borderId="60" xfId="153" applyFont="1" applyFill="1" applyBorder="1" applyAlignment="1">
      <alignment horizontal="center" vertical="center" wrapText="1"/>
    </xf>
    <xf numFmtId="0" fontId="15" fillId="40" borderId="0" xfId="153" applyFont="1" applyFill="1" applyAlignment="1">
      <alignment horizontal="center" vertical="center" wrapText="1"/>
    </xf>
    <xf numFmtId="0" fontId="14" fillId="40" borderId="0" xfId="153" applyFont="1" applyFill="1" applyAlignment="1">
      <alignment horizontal="center" vertical="center"/>
    </xf>
    <xf numFmtId="9" fontId="15" fillId="40" borderId="0" xfId="152" applyFont="1" applyFill="1" applyBorder="1" applyAlignment="1" applyProtection="1">
      <alignment horizontal="center" vertical="center"/>
    </xf>
    <xf numFmtId="196" fontId="14" fillId="40" borderId="0" xfId="153" applyNumberFormat="1" applyFont="1" applyFill="1" applyAlignment="1">
      <alignment horizontal="right" vertical="center"/>
    </xf>
    <xf numFmtId="199" fontId="14" fillId="40" borderId="0" xfId="153" applyNumberFormat="1" applyFont="1" applyFill="1" applyAlignment="1">
      <alignment horizontal="center" vertical="center"/>
    </xf>
    <xf numFmtId="203" fontId="14" fillId="40" borderId="0" xfId="153" applyNumberFormat="1" applyFont="1" applyFill="1" applyAlignment="1">
      <alignment horizontal="center" vertical="center"/>
    </xf>
    <xf numFmtId="196" fontId="14" fillId="40" borderId="0" xfId="153" applyNumberFormat="1" applyFont="1" applyFill="1" applyAlignment="1">
      <alignment vertical="center"/>
    </xf>
    <xf numFmtId="0" fontId="74" fillId="0" borderId="0" xfId="153" applyFont="1" applyAlignment="1">
      <alignment horizontal="center" vertical="center"/>
    </xf>
    <xf numFmtId="0" fontId="74" fillId="0" borderId="0" xfId="153" applyFont="1" applyAlignment="1">
      <alignment horizontal="center" vertical="center" wrapText="1"/>
    </xf>
    <xf numFmtId="206" fontId="74" fillId="0" borderId="0" xfId="153" applyNumberFormat="1" applyFont="1" applyAlignment="1">
      <alignment vertical="center"/>
    </xf>
    <xf numFmtId="0" fontId="14" fillId="0" borderId="0" xfId="153" applyFont="1" applyAlignment="1">
      <alignment horizontal="left" vertical="center"/>
    </xf>
    <xf numFmtId="37" fontId="14" fillId="0" borderId="0" xfId="153" applyNumberFormat="1" applyFont="1" applyAlignment="1">
      <alignment vertical="center"/>
    </xf>
    <xf numFmtId="0" fontId="15" fillId="0" borderId="0" xfId="153" applyFont="1" applyAlignment="1">
      <alignment horizontal="center" vertical="center" wrapText="1"/>
    </xf>
    <xf numFmtId="0" fontId="73" fillId="0" borderId="0" xfId="153" applyFont="1" applyAlignment="1">
      <alignment horizontal="center" vertical="center"/>
    </xf>
    <xf numFmtId="196" fontId="74" fillId="0" borderId="0" xfId="153" applyNumberFormat="1" applyFont="1" applyAlignment="1">
      <alignment vertical="center"/>
    </xf>
    <xf numFmtId="37" fontId="15" fillId="0" borderId="0" xfId="153" applyNumberFormat="1" applyFont="1" applyAlignment="1">
      <alignment vertical="center"/>
    </xf>
    <xf numFmtId="0" fontId="77" fillId="0" borderId="0" xfId="149" applyFont="1"/>
    <xf numFmtId="10" fontId="77" fillId="0" borderId="0" xfId="149" applyNumberFormat="1" applyFont="1"/>
    <xf numFmtId="0" fontId="76" fillId="0" borderId="1" xfId="153" applyFont="1" applyBorder="1" applyAlignment="1">
      <alignment horizontal="center" vertical="center" wrapText="1"/>
    </xf>
    <xf numFmtId="206" fontId="66" fillId="0" borderId="0" xfId="149" applyNumberFormat="1" applyAlignment="1">
      <alignment vertical="center"/>
    </xf>
    <xf numFmtId="209" fontId="74" fillId="0" borderId="0" xfId="153" applyNumberFormat="1" applyFont="1" applyAlignment="1">
      <alignment vertical="center"/>
    </xf>
    <xf numFmtId="167" fontId="74" fillId="0" borderId="0" xfId="151" applyFont="1" applyFill="1" applyAlignment="1">
      <alignment vertical="center"/>
    </xf>
    <xf numFmtId="170" fontId="73" fillId="0" borderId="0" xfId="157" applyFont="1" applyFill="1" applyAlignment="1">
      <alignment vertical="center"/>
    </xf>
    <xf numFmtId="190" fontId="73" fillId="0" borderId="0" xfId="153" applyNumberFormat="1" applyFont="1" applyAlignment="1">
      <alignment vertical="center"/>
    </xf>
    <xf numFmtId="10" fontId="74" fillId="0" borderId="0" xfId="153" applyNumberFormat="1" applyFont="1" applyAlignment="1">
      <alignment vertical="center"/>
    </xf>
    <xf numFmtId="10" fontId="79" fillId="0" borderId="0" xfId="147" applyNumberFormat="1" applyFont="1" applyAlignment="1">
      <alignment horizontal="center" vertical="center"/>
    </xf>
    <xf numFmtId="0" fontId="78" fillId="0" borderId="0" xfId="153" applyFont="1" applyAlignment="1">
      <alignment horizontal="left" vertical="center"/>
    </xf>
    <xf numFmtId="0" fontId="78" fillId="0" borderId="0" xfId="153" applyFont="1" applyAlignment="1">
      <alignment vertical="center"/>
    </xf>
    <xf numFmtId="210" fontId="78" fillId="0" borderId="0" xfId="153" applyNumberFormat="1" applyFont="1" applyAlignment="1">
      <alignment vertical="center"/>
    </xf>
    <xf numFmtId="10" fontId="74" fillId="0" borderId="0" xfId="152" applyNumberFormat="1" applyFont="1" applyFill="1" applyAlignment="1">
      <alignment vertical="center"/>
    </xf>
    <xf numFmtId="0" fontId="74" fillId="0" borderId="15" xfId="153" applyFont="1" applyBorder="1" applyAlignment="1">
      <alignment vertical="center"/>
    </xf>
    <xf numFmtId="0" fontId="74" fillId="0" borderId="13" xfId="153" applyFont="1" applyBorder="1" applyAlignment="1">
      <alignment vertical="center"/>
    </xf>
    <xf numFmtId="0" fontId="15" fillId="42" borderId="12" xfId="149" applyFont="1" applyFill="1" applyBorder="1" applyAlignment="1">
      <alignment horizontal="center" vertical="center" wrapText="1"/>
    </xf>
    <xf numFmtId="0" fontId="13" fillId="0" borderId="0" xfId="159" applyAlignment="1">
      <alignment horizontal="center" vertical="center"/>
    </xf>
    <xf numFmtId="0" fontId="13" fillId="0" borderId="0" xfId="159" applyAlignment="1">
      <alignment vertical="center"/>
    </xf>
    <xf numFmtId="0" fontId="13" fillId="0" borderId="0" xfId="159"/>
    <xf numFmtId="0" fontId="81" fillId="0" borderId="0" xfId="159" applyFont="1" applyAlignment="1">
      <alignment vertical="center"/>
    </xf>
    <xf numFmtId="0" fontId="13" fillId="0" borderId="36" xfId="159" applyBorder="1" applyAlignment="1">
      <alignment vertical="top" wrapText="1"/>
    </xf>
    <xf numFmtId="0" fontId="13" fillId="0" borderId="37" xfId="159" applyBorder="1" applyAlignment="1">
      <alignment vertical="top" wrapText="1"/>
    </xf>
    <xf numFmtId="0" fontId="45" fillId="0" borderId="13" xfId="161" applyFont="1" applyBorder="1" applyAlignment="1">
      <alignment horizontal="center" vertical="center" wrapText="1"/>
    </xf>
    <xf numFmtId="0" fontId="13" fillId="0" borderId="3" xfId="161" applyBorder="1" applyAlignment="1">
      <alignment horizontal="left" vertical="center"/>
    </xf>
    <xf numFmtId="0" fontId="13" fillId="0" borderId="3" xfId="161" applyBorder="1" applyAlignment="1">
      <alignment horizontal="center" vertical="center"/>
    </xf>
    <xf numFmtId="207" fontId="13" fillId="0" borderId="3" xfId="161" applyNumberFormat="1" applyBorder="1" applyAlignment="1">
      <alignment horizontal="center" vertical="center"/>
    </xf>
    <xf numFmtId="2" fontId="13" fillId="0" borderId="3" xfId="134" applyNumberFormat="1" applyFont="1" applyFill="1" applyBorder="1" applyAlignment="1">
      <alignment horizontal="center" vertical="center"/>
    </xf>
    <xf numFmtId="2" fontId="13" fillId="0" borderId="3" xfId="161" applyNumberFormat="1" applyBorder="1" applyAlignment="1">
      <alignment horizontal="center" vertical="center"/>
    </xf>
    <xf numFmtId="202" fontId="13" fillId="0" borderId="3" xfId="161" applyNumberFormat="1" applyBorder="1" applyAlignment="1">
      <alignment horizontal="right" vertical="center"/>
    </xf>
    <xf numFmtId="212" fontId="13" fillId="0" borderId="3" xfId="161" applyNumberFormat="1" applyBorder="1" applyAlignment="1">
      <alignment horizontal="center" vertical="center"/>
    </xf>
    <xf numFmtId="183" fontId="13" fillId="0" borderId="12" xfId="162" applyNumberFormat="1" applyFont="1" applyFill="1" applyBorder="1" applyAlignment="1">
      <alignment horizontal="right" vertical="center"/>
    </xf>
    <xf numFmtId="202" fontId="81" fillId="0" borderId="0" xfId="159" applyNumberFormat="1" applyFont="1" applyAlignment="1">
      <alignment vertical="center"/>
    </xf>
    <xf numFmtId="0" fontId="45" fillId="0" borderId="0" xfId="161" applyFont="1" applyAlignment="1">
      <alignment vertical="center"/>
    </xf>
    <xf numFmtId="0" fontId="45" fillId="0" borderId="0" xfId="161" applyFont="1" applyAlignment="1">
      <alignment horizontal="center" vertical="center"/>
    </xf>
    <xf numFmtId="0" fontId="45" fillId="0" borderId="0" xfId="161" applyFont="1" applyAlignment="1">
      <alignment vertical="center" wrapText="1"/>
    </xf>
    <xf numFmtId="0" fontId="81" fillId="0" borderId="0" xfId="159" applyFont="1" applyAlignment="1">
      <alignment horizontal="center" vertical="center"/>
    </xf>
    <xf numFmtId="183" fontId="81" fillId="0" borderId="0" xfId="159" applyNumberFormat="1" applyFont="1" applyAlignment="1">
      <alignment vertical="center"/>
    </xf>
    <xf numFmtId="172" fontId="55" fillId="0" borderId="14" xfId="0" applyFont="1" applyBorder="1" applyAlignment="1">
      <alignment vertical="center" wrapText="1"/>
    </xf>
    <xf numFmtId="172" fontId="14" fillId="0" borderId="15" xfId="0" applyFont="1" applyBorder="1" applyAlignment="1">
      <alignment horizontal="center" vertical="center" wrapText="1"/>
    </xf>
    <xf numFmtId="0" fontId="45" fillId="0" borderId="41" xfId="149" applyFont="1" applyBorder="1" applyAlignment="1">
      <alignment vertical="center"/>
    </xf>
    <xf numFmtId="187" fontId="59" fillId="39" borderId="19" xfId="0" applyNumberFormat="1" applyFont="1" applyFill="1" applyBorder="1" applyAlignment="1">
      <alignment horizontal="center" vertical="center" wrapText="1"/>
    </xf>
    <xf numFmtId="0" fontId="13" fillId="0" borderId="0" xfId="161" applyAlignment="1">
      <alignment horizontal="center" vertical="center"/>
    </xf>
    <xf numFmtId="0" fontId="13" fillId="36" borderId="0" xfId="161" applyFill="1" applyAlignment="1">
      <alignment horizontal="center" vertical="center"/>
    </xf>
    <xf numFmtId="1" fontId="13" fillId="36" borderId="0" xfId="161" applyNumberFormat="1" applyFill="1" applyAlignment="1">
      <alignment horizontal="center" vertical="center"/>
    </xf>
    <xf numFmtId="2" fontId="13" fillId="36" borderId="0" xfId="134" applyNumberFormat="1" applyFont="1" applyFill="1" applyBorder="1" applyAlignment="1">
      <alignment horizontal="center" vertical="center"/>
    </xf>
    <xf numFmtId="2" fontId="13" fillId="0" borderId="0" xfId="161" applyNumberFormat="1" applyAlignment="1">
      <alignment horizontal="center" vertical="center"/>
    </xf>
    <xf numFmtId="202" fontId="13" fillId="42" borderId="0" xfId="161" applyNumberFormat="1" applyFill="1" applyAlignment="1">
      <alignment horizontal="right" vertical="center"/>
    </xf>
    <xf numFmtId="212" fontId="13" fillId="0" borderId="0" xfId="161" applyNumberFormat="1" applyAlignment="1">
      <alignment horizontal="center" vertical="center"/>
    </xf>
    <xf numFmtId="183" fontId="13" fillId="0" borderId="0" xfId="162" applyNumberFormat="1" applyFont="1" applyFill="1" applyBorder="1" applyAlignment="1">
      <alignment horizontal="right" vertical="center"/>
    </xf>
    <xf numFmtId="167" fontId="81" fillId="0" borderId="0" xfId="133" applyFont="1" applyFill="1" applyBorder="1" applyAlignment="1">
      <alignment vertical="center"/>
    </xf>
    <xf numFmtId="2" fontId="81" fillId="0" borderId="0" xfId="159" applyNumberFormat="1" applyFont="1" applyAlignment="1">
      <alignment vertical="center"/>
    </xf>
    <xf numFmtId="0" fontId="13" fillId="0" borderId="0" xfId="166" applyAlignment="1">
      <alignment horizontal="center" vertical="center"/>
    </xf>
    <xf numFmtId="0" fontId="13" fillId="0" borderId="0" xfId="166" applyAlignment="1">
      <alignment vertical="center"/>
    </xf>
    <xf numFmtId="0" fontId="13" fillId="0" borderId="0" xfId="166" applyAlignment="1">
      <alignment vertical="top" wrapText="1"/>
    </xf>
    <xf numFmtId="0" fontId="13" fillId="0" borderId="29" xfId="166" applyBorder="1" applyAlignment="1">
      <alignment vertical="top" wrapText="1"/>
    </xf>
    <xf numFmtId="0" fontId="13" fillId="0" borderId="3" xfId="166" applyBorder="1" applyAlignment="1">
      <alignment vertical="center"/>
    </xf>
    <xf numFmtId="0" fontId="45" fillId="0" borderId="51" xfId="166" applyFont="1" applyBorder="1" applyAlignment="1">
      <alignment vertical="center"/>
    </xf>
    <xf numFmtId="0" fontId="13" fillId="0" borderId="42" xfId="166" applyBorder="1" applyAlignment="1">
      <alignment vertical="center"/>
    </xf>
    <xf numFmtId="0" fontId="45" fillId="0" borderId="61" xfId="166" applyFont="1" applyBorder="1" applyAlignment="1">
      <alignment vertical="center"/>
    </xf>
    <xf numFmtId="0" fontId="77" fillId="0" borderId="0" xfId="166" applyFont="1"/>
    <xf numFmtId="10" fontId="77" fillId="0" borderId="0" xfId="166" applyNumberFormat="1" applyFont="1"/>
    <xf numFmtId="190" fontId="74" fillId="0" borderId="0" xfId="153" applyNumberFormat="1" applyFont="1" applyAlignment="1">
      <alignment vertical="center"/>
    </xf>
    <xf numFmtId="167" fontId="74" fillId="0" borderId="0" xfId="167" applyFont="1" applyFill="1" applyAlignment="1">
      <alignment vertical="center"/>
    </xf>
    <xf numFmtId="170" fontId="73" fillId="0" borderId="0" xfId="168" applyFont="1" applyFill="1" applyAlignment="1">
      <alignment vertical="center"/>
    </xf>
    <xf numFmtId="10" fontId="79" fillId="46" borderId="0" xfId="147" applyNumberFormat="1" applyFont="1" applyFill="1" applyAlignment="1">
      <alignment horizontal="center" vertical="center"/>
    </xf>
    <xf numFmtId="0" fontId="13" fillId="42" borderId="36" xfId="166" applyFill="1" applyBorder="1" applyAlignment="1">
      <alignment vertical="center"/>
    </xf>
    <xf numFmtId="0" fontId="13" fillId="42" borderId="37" xfId="166" applyFill="1" applyBorder="1" applyAlignment="1">
      <alignment vertical="center"/>
    </xf>
    <xf numFmtId="0" fontId="13" fillId="42" borderId="0" xfId="166" applyFill="1" applyAlignment="1">
      <alignment vertical="center"/>
    </xf>
    <xf numFmtId="0" fontId="13" fillId="42" borderId="40" xfId="166" applyFill="1" applyBorder="1" applyAlignment="1">
      <alignment vertical="center"/>
    </xf>
    <xf numFmtId="10" fontId="80" fillId="42" borderId="0" xfId="147" applyNumberFormat="1" applyFont="1" applyFill="1" applyAlignment="1">
      <alignment horizontal="left" vertical="center"/>
    </xf>
    <xf numFmtId="0" fontId="68" fillId="0" borderId="0" xfId="166" applyFont="1" applyAlignment="1">
      <alignment vertical="center"/>
    </xf>
    <xf numFmtId="0" fontId="13" fillId="0" borderId="0" xfId="166"/>
    <xf numFmtId="0" fontId="85" fillId="0" borderId="0" xfId="166" applyFont="1"/>
    <xf numFmtId="0" fontId="45" fillId="0" borderId="0" xfId="166" applyFont="1" applyAlignment="1">
      <alignment vertical="center"/>
    </xf>
    <xf numFmtId="0" fontId="45" fillId="0" borderId="0" xfId="166" applyFont="1" applyAlignment="1">
      <alignment vertical="top"/>
    </xf>
    <xf numFmtId="0" fontId="13" fillId="0" borderId="3" xfId="166" applyBorder="1" applyAlignment="1">
      <alignment vertical="top" wrapText="1"/>
    </xf>
    <xf numFmtId="0" fontId="85" fillId="0" borderId="74" xfId="166" applyFont="1" applyBorder="1"/>
    <xf numFmtId="0" fontId="13" fillId="0" borderId="74" xfId="166" applyBorder="1" applyAlignment="1">
      <alignment horizontal="center" vertical="center" wrapText="1"/>
    </xf>
    <xf numFmtId="0" fontId="13" fillId="0" borderId="74" xfId="166" applyBorder="1" applyAlignment="1">
      <alignment vertical="center" wrapText="1"/>
    </xf>
    <xf numFmtId="0" fontId="69" fillId="0" borderId="74" xfId="169" applyFont="1" applyBorder="1" applyAlignment="1">
      <alignment horizontal="center" vertical="center" wrapText="1"/>
    </xf>
    <xf numFmtId="0" fontId="39" fillId="0" borderId="74" xfId="166" applyFont="1" applyBorder="1" applyAlignment="1">
      <alignment horizontal="right" vertical="center"/>
    </xf>
    <xf numFmtId="214" fontId="39" fillId="0" borderId="75" xfId="166" applyNumberFormat="1" applyFont="1" applyBorder="1" applyAlignment="1">
      <alignment horizontal="right" vertical="center" wrapText="1"/>
    </xf>
    <xf numFmtId="0" fontId="13" fillId="0" borderId="74" xfId="166" applyBorder="1" applyAlignment="1">
      <alignment horizontal="right" vertical="center" wrapText="1"/>
    </xf>
    <xf numFmtId="214" fontId="13" fillId="0" borderId="75" xfId="166" applyNumberFormat="1" applyBorder="1" applyAlignment="1">
      <alignment horizontal="right" vertical="center" wrapText="1"/>
    </xf>
    <xf numFmtId="0" fontId="39" fillId="0" borderId="13" xfId="166" applyFont="1" applyBorder="1" applyAlignment="1">
      <alignment horizontal="center" vertical="center" wrapText="1"/>
    </xf>
    <xf numFmtId="0" fontId="39" fillId="0" borderId="15" xfId="166" applyFont="1" applyBorder="1" applyAlignment="1">
      <alignment vertical="center" wrapText="1"/>
    </xf>
    <xf numFmtId="0" fontId="85" fillId="0" borderId="0" xfId="166" applyFont="1" applyAlignment="1">
      <alignment horizontal="center"/>
    </xf>
    <xf numFmtId="0" fontId="71" fillId="0" borderId="0" xfId="166" applyFont="1" applyAlignment="1">
      <alignment vertical="center"/>
    </xf>
    <xf numFmtId="0" fontId="87" fillId="0" borderId="0" xfId="166" applyFont="1"/>
    <xf numFmtId="0" fontId="13" fillId="0" borderId="0" xfId="166" applyAlignment="1">
      <alignment horizontal="center" vertical="center" wrapText="1"/>
    </xf>
    <xf numFmtId="0" fontId="86" fillId="0" borderId="0" xfId="166" applyFont="1" applyAlignment="1">
      <alignment vertical="center" wrapText="1"/>
    </xf>
    <xf numFmtId="0" fontId="86" fillId="0" borderId="0" xfId="166" applyFont="1" applyAlignment="1">
      <alignment horizontal="center" vertical="center" wrapText="1"/>
    </xf>
    <xf numFmtId="0" fontId="13" fillId="0" borderId="0" xfId="166" applyAlignment="1">
      <alignment horizontal="right" vertical="center" wrapText="1"/>
    </xf>
    <xf numFmtId="215" fontId="39" fillId="0" borderId="0" xfId="166" applyNumberFormat="1" applyFont="1" applyAlignment="1">
      <alignment horizontal="right" vertical="center" wrapText="1"/>
    </xf>
    <xf numFmtId="0" fontId="85" fillId="0" borderId="0" xfId="166" applyFont="1" applyAlignment="1">
      <alignment vertical="center" wrapText="1"/>
    </xf>
    <xf numFmtId="0" fontId="85" fillId="0" borderId="0" xfId="166" applyFont="1" applyAlignment="1">
      <alignment horizontal="left" vertical="center" wrapText="1"/>
    </xf>
    <xf numFmtId="0" fontId="39" fillId="0" borderId="0" xfId="166" applyFont="1" applyAlignment="1">
      <alignment vertical="center" wrapText="1"/>
    </xf>
    <xf numFmtId="215" fontId="85" fillId="0" borderId="0" xfId="166" applyNumberFormat="1" applyFont="1" applyAlignment="1">
      <alignment vertical="center" wrapText="1"/>
    </xf>
    <xf numFmtId="0" fontId="81" fillId="0" borderId="0" xfId="166" applyFont="1" applyAlignment="1">
      <alignment horizontal="center" vertical="center"/>
    </xf>
    <xf numFmtId="0" fontId="0" fillId="0" borderId="3" xfId="166" applyFont="1" applyBorder="1" applyAlignment="1">
      <alignment vertical="center" wrapText="1"/>
    </xf>
    <xf numFmtId="0" fontId="13" fillId="0" borderId="1" xfId="166" applyBorder="1" applyAlignment="1">
      <alignment horizontal="center" vertical="center" wrapText="1"/>
    </xf>
    <xf numFmtId="0" fontId="85" fillId="0" borderId="0" xfId="170" applyNumberFormat="1" applyFont="1"/>
    <xf numFmtId="0" fontId="85" fillId="0" borderId="0" xfId="171" applyNumberFormat="1" applyFont="1"/>
    <xf numFmtId="0" fontId="13" fillId="0" borderId="3" xfId="172" applyBorder="1" applyAlignment="1">
      <alignment vertical="center"/>
    </xf>
    <xf numFmtId="0" fontId="13" fillId="0" borderId="12" xfId="172" applyBorder="1" applyAlignment="1">
      <alignment vertical="center"/>
    </xf>
    <xf numFmtId="0" fontId="13" fillId="0" borderId="0" xfId="172" applyAlignment="1">
      <alignment horizontal="center" vertical="center"/>
    </xf>
    <xf numFmtId="0" fontId="13" fillId="0" borderId="0" xfId="172" applyAlignment="1">
      <alignment vertical="center"/>
    </xf>
    <xf numFmtId="0" fontId="45" fillId="0" borderId="0" xfId="172" applyFont="1" applyAlignment="1">
      <alignment vertical="center"/>
    </xf>
    <xf numFmtId="0" fontId="67" fillId="0" borderId="15" xfId="166" applyFont="1" applyBorder="1" applyAlignment="1">
      <alignment horizontal="center" vertical="center"/>
    </xf>
    <xf numFmtId="0" fontId="67" fillId="0" borderId="0" xfId="166" applyFont="1" applyAlignment="1">
      <alignment horizontal="center" vertical="center"/>
    </xf>
    <xf numFmtId="4" fontId="13" fillId="0" borderId="76" xfId="172" applyNumberFormat="1" applyBorder="1" applyAlignment="1">
      <alignment horizontal="right" vertical="center"/>
    </xf>
    <xf numFmtId="0" fontId="45" fillId="0" borderId="53" xfId="172" applyFont="1" applyBorder="1" applyAlignment="1">
      <alignment horizontal="center" vertical="center"/>
    </xf>
    <xf numFmtId="0" fontId="13" fillId="0" borderId="53" xfId="172" applyBorder="1" applyAlignment="1">
      <alignment horizontal="center" vertical="center"/>
    </xf>
    <xf numFmtId="0" fontId="13" fillId="0" borderId="30" xfId="166" applyBorder="1" applyAlignment="1">
      <alignment horizontal="center" vertical="center"/>
    </xf>
    <xf numFmtId="203" fontId="13" fillId="0" borderId="30" xfId="166" applyNumberFormat="1" applyBorder="1" applyAlignment="1">
      <alignment horizontal="center" vertical="center"/>
    </xf>
    <xf numFmtId="211" fontId="13" fillId="0" borderId="77" xfId="166" applyNumberFormat="1" applyBorder="1" applyAlignment="1">
      <alignment horizontal="right" vertical="center"/>
    </xf>
    <xf numFmtId="0" fontId="85" fillId="0" borderId="0" xfId="166" applyFont="1" applyAlignment="1">
      <alignment horizontal="center" vertical="center"/>
    </xf>
    <xf numFmtId="0" fontId="89" fillId="0" borderId="0" xfId="166" applyFont="1" applyAlignment="1">
      <alignment horizontal="center" vertical="center"/>
    </xf>
    <xf numFmtId="0" fontId="45" fillId="0" borderId="78" xfId="166" applyFont="1" applyBorder="1" applyAlignment="1">
      <alignment horizontal="center" vertical="center"/>
    </xf>
    <xf numFmtId="0" fontId="45" fillId="0" borderId="57" xfId="166" applyFont="1" applyBorder="1" applyAlignment="1">
      <alignment horizontal="left" vertical="center"/>
    </xf>
    <xf numFmtId="207" fontId="13" fillId="0" borderId="81" xfId="166" applyNumberFormat="1" applyBorder="1" applyAlignment="1">
      <alignment horizontal="center" vertical="center"/>
    </xf>
    <xf numFmtId="207" fontId="13" fillId="48" borderId="38" xfId="172" applyNumberFormat="1" applyFill="1" applyBorder="1" applyAlignment="1">
      <alignment horizontal="center" vertical="center"/>
    </xf>
    <xf numFmtId="207" fontId="13" fillId="0" borderId="53" xfId="172" applyNumberFormat="1" applyBorder="1" applyAlignment="1">
      <alignment horizontal="center" vertical="center"/>
    </xf>
    <xf numFmtId="211" fontId="13" fillId="0" borderId="76" xfId="172" applyNumberFormat="1" applyBorder="1" applyAlignment="1">
      <alignment horizontal="right" vertical="center"/>
    </xf>
    <xf numFmtId="0" fontId="81" fillId="0" borderId="0" xfId="166" applyFont="1"/>
    <xf numFmtId="207" fontId="13" fillId="48" borderId="41" xfId="172" applyNumberFormat="1" applyFill="1" applyBorder="1" applyAlignment="1">
      <alignment horizontal="center" vertical="center"/>
    </xf>
    <xf numFmtId="0" fontId="45" fillId="48" borderId="84" xfId="172" applyFont="1" applyFill="1" applyBorder="1" applyAlignment="1">
      <alignment horizontal="right" vertical="center"/>
    </xf>
    <xf numFmtId="207" fontId="13" fillId="48" borderId="42" xfId="172" applyNumberFormat="1" applyFill="1" applyBorder="1" applyAlignment="1">
      <alignment horizontal="left" vertical="center"/>
    </xf>
    <xf numFmtId="0" fontId="13" fillId="48" borderId="42" xfId="172" applyFill="1" applyBorder="1" applyAlignment="1">
      <alignment horizontal="left" vertical="center"/>
    </xf>
    <xf numFmtId="207" fontId="13" fillId="48" borderId="42" xfId="172" applyNumberFormat="1" applyFill="1" applyBorder="1" applyAlignment="1">
      <alignment vertical="center"/>
    </xf>
    <xf numFmtId="4" fontId="13" fillId="48" borderId="42" xfId="172" applyNumberFormat="1" applyFill="1" applyBorder="1" applyAlignment="1">
      <alignment horizontal="right" vertical="center"/>
    </xf>
    <xf numFmtId="207" fontId="13" fillId="0" borderId="0" xfId="172" applyNumberFormat="1" applyBorder="1" applyAlignment="1">
      <alignment horizontal="center" vertical="center"/>
    </xf>
    <xf numFmtId="0" fontId="45" fillId="0" borderId="0" xfId="172" applyFont="1" applyBorder="1" applyAlignment="1">
      <alignment horizontal="right" vertical="center"/>
    </xf>
    <xf numFmtId="207" fontId="45" fillId="0" borderId="0" xfId="172" applyNumberFormat="1" applyFont="1" applyBorder="1" applyAlignment="1">
      <alignment horizontal="center" vertical="center"/>
    </xf>
    <xf numFmtId="207" fontId="13" fillId="0" borderId="0" xfId="172" applyNumberFormat="1" applyBorder="1" applyAlignment="1">
      <alignment vertical="center"/>
    </xf>
    <xf numFmtId="4" fontId="13" fillId="0" borderId="0" xfId="172" applyNumberFormat="1" applyBorder="1" applyAlignment="1">
      <alignment vertical="center"/>
    </xf>
    <xf numFmtId="211" fontId="13" fillId="0" borderId="0" xfId="172" applyNumberFormat="1" applyBorder="1" applyAlignment="1">
      <alignment vertical="center"/>
    </xf>
    <xf numFmtId="0" fontId="13" fillId="0" borderId="0" xfId="172" applyBorder="1" applyAlignment="1">
      <alignment vertical="center"/>
    </xf>
    <xf numFmtId="0" fontId="13" fillId="45" borderId="0" xfId="166" applyFill="1" applyAlignment="1">
      <alignment horizontal="center" vertical="center" wrapText="1"/>
    </xf>
    <xf numFmtId="0" fontId="0" fillId="0" borderId="30" xfId="166" applyFont="1" applyBorder="1" applyAlignment="1">
      <alignment horizontal="center" vertical="center"/>
    </xf>
    <xf numFmtId="217" fontId="13" fillId="0" borderId="30" xfId="166" applyNumberFormat="1" applyBorder="1" applyAlignment="1">
      <alignment horizontal="center" vertical="center"/>
    </xf>
    <xf numFmtId="199" fontId="13" fillId="0" borderId="57" xfId="166" applyNumberFormat="1" applyBorder="1" applyAlignment="1">
      <alignment horizontal="center" vertical="center"/>
    </xf>
    <xf numFmtId="4" fontId="13" fillId="42" borderId="76" xfId="172" applyNumberFormat="1" applyFill="1" applyBorder="1" applyAlignment="1">
      <alignment horizontal="right" vertical="center"/>
    </xf>
    <xf numFmtId="0" fontId="45" fillId="42" borderId="57" xfId="166" applyFont="1" applyFill="1" applyBorder="1" applyAlignment="1">
      <alignment horizontal="left" vertical="center"/>
    </xf>
    <xf numFmtId="0" fontId="13" fillId="42" borderId="79" xfId="166" applyFill="1" applyBorder="1" applyAlignment="1">
      <alignment horizontal="left" vertical="center"/>
    </xf>
    <xf numFmtId="203" fontId="13" fillId="42" borderId="79" xfId="166" applyNumberFormat="1" applyFill="1" applyBorder="1" applyAlignment="1">
      <alignment horizontal="right" vertical="center"/>
    </xf>
    <xf numFmtId="211" fontId="13" fillId="42" borderId="80" xfId="166" applyNumberFormat="1" applyFill="1" applyBorder="1" applyAlignment="1">
      <alignment horizontal="right" vertical="center"/>
    </xf>
    <xf numFmtId="0" fontId="13" fillId="0" borderId="82" xfId="166" applyBorder="1" applyAlignment="1">
      <alignment horizontal="justify" vertical="center" wrapText="1"/>
    </xf>
    <xf numFmtId="187" fontId="13" fillId="0" borderId="77" xfId="166" applyNumberFormat="1" applyBorder="1" applyAlignment="1">
      <alignment horizontal="right" vertical="center"/>
    </xf>
    <xf numFmtId="4" fontId="13" fillId="0" borderId="30" xfId="166" applyNumberFormat="1" applyBorder="1" applyAlignment="1">
      <alignment horizontal="center" vertical="center"/>
    </xf>
    <xf numFmtId="0" fontId="85" fillId="0" borderId="0" xfId="175" applyNumberFormat="1" applyFont="1"/>
    <xf numFmtId="187" fontId="45" fillId="48" borderId="63" xfId="172" applyNumberFormat="1" applyFont="1" applyFill="1" applyBorder="1" applyAlignment="1">
      <alignment horizontal="right" vertical="center"/>
    </xf>
    <xf numFmtId="0" fontId="45" fillId="0" borderId="67" xfId="172" applyFont="1" applyBorder="1" applyAlignment="1">
      <alignment horizontal="center" vertical="center"/>
    </xf>
    <xf numFmtId="0" fontId="45" fillId="42" borderId="13" xfId="172" applyFont="1" applyFill="1" applyBorder="1" applyAlignment="1">
      <alignment horizontal="left" vertical="center"/>
    </xf>
    <xf numFmtId="0" fontId="13" fillId="42" borderId="3" xfId="172" applyFill="1" applyBorder="1" applyAlignment="1">
      <alignment horizontal="left" vertical="center"/>
    </xf>
    <xf numFmtId="0" fontId="13" fillId="42" borderId="3" xfId="172" applyFill="1" applyBorder="1" applyAlignment="1">
      <alignment horizontal="center" vertical="center"/>
    </xf>
    <xf numFmtId="4" fontId="13" fillId="42" borderId="3" xfId="172" applyNumberFormat="1" applyFill="1" applyBorder="1" applyAlignment="1">
      <alignment horizontal="right" vertical="center"/>
    </xf>
    <xf numFmtId="4" fontId="13" fillId="42" borderId="68" xfId="172" applyNumberFormat="1" applyFill="1" applyBorder="1" applyAlignment="1">
      <alignment horizontal="right" vertical="center"/>
    </xf>
    <xf numFmtId="207" fontId="45" fillId="40" borderId="62" xfId="172" applyNumberFormat="1" applyFont="1" applyFill="1" applyBorder="1" applyAlignment="1">
      <alignment horizontal="center" vertical="center"/>
    </xf>
    <xf numFmtId="4" fontId="13" fillId="0" borderId="57" xfId="166" applyNumberFormat="1" applyBorder="1" applyAlignment="1">
      <alignment horizontal="center" vertical="center"/>
    </xf>
    <xf numFmtId="14" fontId="91" fillId="0" borderId="20" xfId="0" applyNumberFormat="1" applyFont="1" applyBorder="1" applyAlignment="1">
      <alignment horizontal="center" vertical="center" wrapText="1"/>
    </xf>
    <xf numFmtId="187" fontId="56" fillId="38" borderId="0" xfId="0" applyNumberFormat="1" applyFont="1" applyFill="1" applyAlignment="1">
      <alignment horizontal="center" vertical="center" wrapText="1"/>
    </xf>
    <xf numFmtId="0" fontId="67" fillId="0" borderId="0" xfId="149" applyFont="1" applyAlignment="1">
      <alignment horizontal="justify" vertical="center" wrapText="1"/>
    </xf>
    <xf numFmtId="219" fontId="13" fillId="0" borderId="0" xfId="120" applyNumberFormat="1" applyFont="1" applyAlignment="1">
      <alignment vertical="center" wrapText="1"/>
    </xf>
    <xf numFmtId="219" fontId="13" fillId="0" borderId="0" xfId="126" applyNumberFormat="1" applyFont="1" applyAlignment="1">
      <alignment vertical="center" wrapText="1"/>
    </xf>
    <xf numFmtId="185" fontId="13" fillId="35" borderId="53" xfId="120" applyNumberFormat="1" applyFont="1" applyFill="1" applyBorder="1" applyAlignment="1">
      <alignment horizontal="center" vertical="center" wrapText="1"/>
    </xf>
    <xf numFmtId="2" fontId="54" fillId="47" borderId="53" xfId="120" applyNumberFormat="1" applyFont="1" applyFill="1" applyBorder="1" applyAlignment="1">
      <alignment horizontal="center" vertical="center" wrapText="1"/>
    </xf>
    <xf numFmtId="0" fontId="13" fillId="0" borderId="61" xfId="120" applyFont="1" applyBorder="1" applyAlignment="1">
      <alignment vertical="center" wrapText="1"/>
    </xf>
    <xf numFmtId="0" fontId="13" fillId="0" borderId="62" xfId="120" applyFont="1" applyBorder="1" applyAlignment="1">
      <alignment vertical="center" wrapText="1"/>
    </xf>
    <xf numFmtId="0" fontId="13" fillId="0" borderId="62" xfId="120" applyNumberFormat="1" applyFont="1" applyBorder="1" applyAlignment="1">
      <alignment vertical="center" wrapText="1"/>
    </xf>
    <xf numFmtId="0" fontId="45" fillId="0" borderId="62" xfId="120" applyFont="1" applyBorder="1" applyAlignment="1">
      <alignment horizontal="center" vertical="center" wrapText="1"/>
    </xf>
    <xf numFmtId="2" fontId="92" fillId="0" borderId="0" xfId="166" applyNumberFormat="1" applyFont="1"/>
    <xf numFmtId="2" fontId="92" fillId="0" borderId="0" xfId="159" applyNumberFormat="1" applyFont="1" applyAlignment="1">
      <alignment vertical="center"/>
    </xf>
    <xf numFmtId="0" fontId="48" fillId="0" borderId="0" xfId="149" applyFont="1" applyAlignment="1">
      <alignment vertical="center" wrapText="1"/>
    </xf>
    <xf numFmtId="2" fontId="15" fillId="0" borderId="0" xfId="0" applyNumberFormat="1" applyFont="1" applyAlignment="1">
      <alignment vertical="center" wrapText="1"/>
    </xf>
    <xf numFmtId="1" fontId="15" fillId="36" borderId="87" xfId="0" applyNumberFormat="1" applyFont="1" applyFill="1" applyBorder="1" applyAlignment="1">
      <alignment vertical="center"/>
    </xf>
    <xf numFmtId="186" fontId="15" fillId="36" borderId="0" xfId="0" applyNumberFormat="1" applyFont="1" applyFill="1" applyAlignment="1">
      <alignment horizontal="center" vertical="center"/>
    </xf>
    <xf numFmtId="1" fontId="15" fillId="36" borderId="0" xfId="0" applyNumberFormat="1" applyFont="1" applyFill="1" applyAlignment="1">
      <alignment vertical="center"/>
    </xf>
    <xf numFmtId="166" fontId="15" fillId="36" borderId="0" xfId="121" applyFont="1" applyFill="1" applyBorder="1" applyAlignment="1" applyProtection="1">
      <alignment vertical="center"/>
    </xf>
    <xf numFmtId="221" fontId="15" fillId="36" borderId="86" xfId="121" applyNumberFormat="1" applyFont="1" applyFill="1" applyBorder="1" applyAlignment="1" applyProtection="1">
      <alignment horizontal="right" vertical="center" wrapText="1"/>
    </xf>
    <xf numFmtId="165" fontId="13" fillId="0" borderId="0" xfId="126" applyFont="1" applyFill="1" applyAlignment="1">
      <alignment vertical="center" wrapText="1"/>
    </xf>
    <xf numFmtId="222" fontId="48" fillId="0" borderId="0" xfId="149" applyNumberFormat="1" applyFont="1" applyAlignment="1">
      <alignment vertical="center"/>
    </xf>
    <xf numFmtId="172" fontId="48" fillId="42" borderId="0" xfId="0" applyFont="1" applyFill="1" applyAlignment="1">
      <alignment horizontal="center" vertical="center" wrapText="1"/>
    </xf>
    <xf numFmtId="222" fontId="93" fillId="50" borderId="50" xfId="149" applyNumberFormat="1" applyFont="1" applyFill="1" applyBorder="1" applyAlignment="1">
      <alignment horizontal="right" vertical="center"/>
    </xf>
    <xf numFmtId="173" fontId="14" fillId="0" borderId="1" xfId="1" applyFont="1" applyFill="1" applyBorder="1" applyAlignment="1" applyProtection="1">
      <alignment vertical="center" wrapText="1"/>
    </xf>
    <xf numFmtId="0" fontId="15" fillId="0" borderId="0" xfId="153" applyFont="1" applyAlignment="1">
      <alignment vertical="center"/>
    </xf>
    <xf numFmtId="10" fontId="15" fillId="0" borderId="0" xfId="153" applyNumberFormat="1" applyFont="1" applyAlignment="1">
      <alignment horizontal="center" vertical="center"/>
    </xf>
    <xf numFmtId="0" fontId="15" fillId="0" borderId="11" xfId="114" applyNumberFormat="1" applyFont="1" applyBorder="1" applyAlignment="1">
      <alignment horizontal="left" vertical="center"/>
    </xf>
    <xf numFmtId="0" fontId="15" fillId="0" borderId="3" xfId="114" applyNumberFormat="1" applyFont="1" applyBorder="1" applyAlignment="1">
      <alignment vertical="center"/>
    </xf>
    <xf numFmtId="10" fontId="15" fillId="0" borderId="12" xfId="101" applyNumberFormat="1" applyFont="1" applyFill="1" applyBorder="1" applyAlignment="1" applyProtection="1">
      <alignment vertical="center"/>
    </xf>
    <xf numFmtId="172" fontId="14" fillId="0" borderId="92" xfId="93" applyFont="1" applyBorder="1" applyAlignment="1">
      <alignment horizontal="left" vertical="center"/>
    </xf>
    <xf numFmtId="167" fontId="48" fillId="0" borderId="0" xfId="149" applyNumberFormat="1" applyFont="1" applyAlignment="1">
      <alignment vertical="center"/>
    </xf>
    <xf numFmtId="0" fontId="13" fillId="0" borderId="30" xfId="166" applyBorder="1" applyAlignment="1">
      <alignment horizontal="left" vertical="center" wrapText="1"/>
    </xf>
    <xf numFmtId="223" fontId="67" fillId="0" borderId="0" xfId="151" applyNumberFormat="1" applyFont="1" applyAlignment="1">
      <alignment horizontal="left" vertical="center"/>
    </xf>
    <xf numFmtId="223" fontId="48" fillId="0" borderId="0" xfId="151" applyNumberFormat="1" applyFont="1" applyAlignment="1">
      <alignment horizontal="left" vertical="center"/>
    </xf>
    <xf numFmtId="223" fontId="48" fillId="0" borderId="0" xfId="126" applyNumberFormat="1" applyFont="1" applyAlignment="1">
      <alignment horizontal="left" vertical="center"/>
    </xf>
    <xf numFmtId="10" fontId="81" fillId="0" borderId="0" xfId="142" applyNumberFormat="1" applyFont="1" applyAlignment="1">
      <alignment vertical="center"/>
    </xf>
    <xf numFmtId="168" fontId="85" fillId="0" borderId="0" xfId="166" applyNumberFormat="1" applyFont="1"/>
    <xf numFmtId="0" fontId="85" fillId="49" borderId="0" xfId="166" applyFont="1" applyFill="1" applyAlignment="1">
      <alignment horizontal="center" vertical="center"/>
    </xf>
    <xf numFmtId="0" fontId="89" fillId="49" borderId="0" xfId="166" applyFont="1" applyFill="1" applyAlignment="1">
      <alignment horizontal="center" vertical="center"/>
    </xf>
    <xf numFmtId="0" fontId="89" fillId="51" borderId="0" xfId="166" applyFont="1" applyFill="1" applyAlignment="1">
      <alignment horizontal="center" vertical="center"/>
    </xf>
    <xf numFmtId="0" fontId="85" fillId="51" borderId="0" xfId="166" applyFont="1" applyFill="1" applyAlignment="1">
      <alignment horizontal="center" vertical="center"/>
    </xf>
    <xf numFmtId="0" fontId="81" fillId="49" borderId="0" xfId="166" applyFont="1" applyFill="1" applyAlignment="1">
      <alignment horizontal="center" vertical="center"/>
    </xf>
    <xf numFmtId="165" fontId="48" fillId="0" borderId="0" xfId="126" applyFont="1" applyAlignment="1">
      <alignment vertical="center"/>
    </xf>
    <xf numFmtId="0" fontId="57" fillId="0" borderId="20" xfId="0" applyNumberFormat="1" applyFont="1" applyBorder="1" applyAlignment="1">
      <alignment horizontal="center" vertical="center" wrapText="1"/>
    </xf>
    <xf numFmtId="0" fontId="14" fillId="0" borderId="26" xfId="113" applyNumberFormat="1" applyFont="1" applyFill="1" applyBorder="1" applyAlignment="1">
      <alignment horizontal="center" vertical="center"/>
    </xf>
    <xf numFmtId="0" fontId="14" fillId="0" borderId="11" xfId="1" applyNumberFormat="1" applyFont="1" applyFill="1" applyBorder="1" applyAlignment="1" applyProtection="1">
      <alignment horizontal="center" vertical="center" wrapText="1"/>
    </xf>
    <xf numFmtId="0" fontId="14" fillId="0" borderId="28" xfId="1" applyNumberFormat="1" applyFont="1" applyFill="1" applyBorder="1" applyAlignment="1" applyProtection="1">
      <alignment horizontal="center" vertical="center" wrapText="1"/>
    </xf>
    <xf numFmtId="0" fontId="18" fillId="0" borderId="1" xfId="110" applyFont="1" applyBorder="1" applyAlignment="1">
      <alignment horizontal="center" vertical="center" wrapText="1"/>
    </xf>
    <xf numFmtId="0" fontId="18" fillId="0" borderId="93" xfId="110" applyFont="1" applyBorder="1" applyAlignment="1">
      <alignment horizontal="center" vertical="center" wrapText="1"/>
    </xf>
    <xf numFmtId="173" fontId="14" fillId="0" borderId="93" xfId="1" applyFont="1" applyFill="1" applyBorder="1" applyAlignment="1" applyProtection="1">
      <alignment vertical="center" wrapText="1"/>
    </xf>
    <xf numFmtId="0" fontId="18" fillId="0" borderId="1" xfId="110" applyFont="1" applyBorder="1" applyAlignment="1">
      <alignment horizontal="justify" vertical="center" wrapText="1"/>
    </xf>
    <xf numFmtId="192" fontId="14" fillId="0" borderId="13" xfId="121" applyNumberFormat="1" applyFont="1" applyFill="1" applyBorder="1" applyAlignment="1">
      <alignment horizontal="right" vertical="center"/>
    </xf>
    <xf numFmtId="3" fontId="14" fillId="0" borderId="1" xfId="110" applyNumberFormat="1" applyFont="1" applyBorder="1" applyAlignment="1">
      <alignment horizontal="center" vertical="center" wrapText="1"/>
    </xf>
    <xf numFmtId="192" fontId="14" fillId="0" borderId="1" xfId="121" applyNumberFormat="1" applyFont="1" applyFill="1" applyBorder="1" applyAlignment="1">
      <alignment vertical="center"/>
    </xf>
    <xf numFmtId="1" fontId="15" fillId="36" borderId="89" xfId="0" applyNumberFormat="1" applyFont="1" applyFill="1" applyBorder="1" applyAlignment="1">
      <alignment vertical="center"/>
    </xf>
    <xf numFmtId="186" fontId="15" fillId="36" borderId="90" xfId="0" applyNumberFormat="1" applyFont="1" applyFill="1" applyBorder="1" applyAlignment="1">
      <alignment horizontal="center" vertical="center"/>
    </xf>
    <xf numFmtId="1" fontId="15" fillId="36" borderId="90" xfId="0" applyNumberFormat="1" applyFont="1" applyFill="1" applyBorder="1" applyAlignment="1">
      <alignment vertical="center"/>
    </xf>
    <xf numFmtId="166" fontId="15" fillId="36" borderId="90" xfId="121" applyFont="1" applyFill="1" applyBorder="1" applyAlignment="1" applyProtection="1">
      <alignment vertical="center"/>
    </xf>
    <xf numFmtId="221" fontId="15" fillId="36" borderId="88" xfId="121" applyNumberFormat="1" applyFont="1" applyFill="1" applyBorder="1" applyAlignment="1" applyProtection="1">
      <alignment horizontal="right" vertical="center" wrapText="1"/>
    </xf>
    <xf numFmtId="192" fontId="14" fillId="0" borderId="27" xfId="121" applyNumberFormat="1" applyFont="1" applyFill="1" applyBorder="1" applyAlignment="1">
      <alignment horizontal="right" vertical="center"/>
    </xf>
    <xf numFmtId="0" fontId="14" fillId="0" borderId="23" xfId="113" applyNumberFormat="1" applyFont="1" applyFill="1" applyBorder="1" applyAlignment="1">
      <alignment horizontal="center" vertical="center"/>
    </xf>
    <xf numFmtId="0" fontId="14" fillId="0" borderId="92" xfId="1" applyNumberFormat="1" applyFont="1" applyFill="1" applyBorder="1" applyAlignment="1" applyProtection="1">
      <alignment horizontal="center" vertical="center" wrapText="1"/>
    </xf>
    <xf numFmtId="1" fontId="58" fillId="0" borderId="20" xfId="0" applyNumberFormat="1" applyFont="1" applyBorder="1" applyAlignment="1">
      <alignment horizontal="center" vertical="center" wrapText="1"/>
    </xf>
    <xf numFmtId="14" fontId="58" fillId="0" borderId="20" xfId="0" applyNumberFormat="1" applyFont="1" applyBorder="1" applyAlignment="1">
      <alignment horizontal="left" vertical="center" wrapText="1"/>
    </xf>
    <xf numFmtId="14" fontId="58" fillId="0" borderId="20" xfId="0" applyNumberFormat="1" applyFont="1" applyBorder="1" applyAlignment="1">
      <alignment horizontal="center" vertical="center" wrapText="1"/>
    </xf>
    <xf numFmtId="223" fontId="58" fillId="0" borderId="20" xfId="0" applyNumberFormat="1" applyFont="1" applyBorder="1" applyAlignment="1">
      <alignment horizontal="center" vertical="center" wrapText="1"/>
    </xf>
    <xf numFmtId="173" fontId="47" fillId="0" borderId="60" xfId="113" applyFont="1" applyFill="1" applyBorder="1" applyAlignment="1">
      <alignment horizontal="center" vertical="center"/>
    </xf>
    <xf numFmtId="188" fontId="18" fillId="0" borderId="1" xfId="122" applyNumberFormat="1" applyFont="1" applyFill="1" applyBorder="1" applyAlignment="1">
      <alignment vertical="center" wrapText="1"/>
    </xf>
    <xf numFmtId="1" fontId="15" fillId="36" borderId="21" xfId="0" applyNumberFormat="1" applyFont="1" applyFill="1" applyBorder="1" applyAlignment="1">
      <alignment vertical="center"/>
    </xf>
    <xf numFmtId="0" fontId="14" fillId="0" borderId="30" xfId="149" applyFont="1" applyBorder="1" applyAlignment="1">
      <alignment horizontal="center" vertical="center"/>
    </xf>
    <xf numFmtId="0" fontId="13" fillId="0" borderId="57" xfId="166" applyBorder="1" applyAlignment="1">
      <alignment horizontal="center" vertical="center"/>
    </xf>
    <xf numFmtId="1" fontId="13" fillId="0" borderId="30" xfId="166" applyNumberFormat="1" applyBorder="1" applyAlignment="1">
      <alignment horizontal="center" vertical="center"/>
    </xf>
    <xf numFmtId="0" fontId="13" fillId="0" borderId="79" xfId="166" applyBorder="1" applyAlignment="1">
      <alignment horizontal="center" vertical="center"/>
    </xf>
    <xf numFmtId="4" fontId="13" fillId="0" borderId="79" xfId="166" applyNumberFormat="1" applyBorder="1" applyAlignment="1">
      <alignment horizontal="right" vertical="center"/>
    </xf>
    <xf numFmtId="0" fontId="13" fillId="0" borderId="82" xfId="166" applyBorder="1" applyAlignment="1">
      <alignment horizontal="center" vertical="center"/>
    </xf>
    <xf numFmtId="2" fontId="13" fillId="0" borderId="83" xfId="166" applyNumberFormat="1" applyBorder="1" applyAlignment="1">
      <alignment horizontal="center" vertical="center"/>
    </xf>
    <xf numFmtId="0" fontId="13" fillId="0" borderId="59" xfId="166" applyBorder="1" applyAlignment="1">
      <alignment horizontal="center" vertical="center" wrapText="1"/>
    </xf>
    <xf numFmtId="0" fontId="95" fillId="0" borderId="0" xfId="149" applyFont="1" applyAlignment="1">
      <alignment vertical="center"/>
    </xf>
    <xf numFmtId="0" fontId="13" fillId="42" borderId="75" xfId="149" applyFont="1" applyFill="1" applyBorder="1" applyAlignment="1">
      <alignment vertical="center" wrapText="1"/>
    </xf>
    <xf numFmtId="0" fontId="13" fillId="0" borderId="30" xfId="149" applyFont="1" applyBorder="1" applyAlignment="1">
      <alignment horizontal="center" vertical="center"/>
    </xf>
    <xf numFmtId="172" fontId="83" fillId="0" borderId="91" xfId="0" applyFont="1" applyBorder="1" applyAlignment="1">
      <alignment horizontal="center" vertical="center" wrapText="1"/>
    </xf>
    <xf numFmtId="172" fontId="14" fillId="0" borderId="21" xfId="0" applyFont="1" applyBorder="1" applyAlignment="1">
      <alignment horizontal="left" vertical="center" wrapText="1"/>
    </xf>
    <xf numFmtId="3" fontId="14" fillId="0" borderId="93" xfId="110" applyNumberFormat="1" applyFont="1" applyBorder="1" applyAlignment="1">
      <alignment horizontal="center" vertical="center" wrapText="1"/>
    </xf>
    <xf numFmtId="173" fontId="47" fillId="0" borderId="93" xfId="113" applyFont="1" applyFill="1" applyBorder="1" applyAlignment="1">
      <alignment horizontal="center" vertical="center"/>
    </xf>
    <xf numFmtId="188" fontId="18" fillId="0" borderId="93" xfId="122" applyNumberFormat="1" applyFont="1" applyFill="1" applyBorder="1" applyAlignment="1">
      <alignment vertical="center" wrapText="1"/>
    </xf>
    <xf numFmtId="192" fontId="18" fillId="0" borderId="93" xfId="122" applyNumberFormat="1" applyFont="1" applyFill="1" applyBorder="1" applyAlignment="1">
      <alignment horizontal="right" vertical="center"/>
    </xf>
    <xf numFmtId="3" fontId="14" fillId="0" borderId="97" xfId="110" applyNumberFormat="1" applyFont="1" applyBorder="1" applyAlignment="1">
      <alignment horizontal="center" vertical="center" wrapText="1"/>
    </xf>
    <xf numFmtId="172" fontId="15" fillId="34" borderId="21" xfId="0" applyFont="1" applyFill="1" applyBorder="1" applyAlignment="1">
      <alignment vertical="center"/>
    </xf>
    <xf numFmtId="172" fontId="15" fillId="0" borderId="95" xfId="0" applyFont="1" applyBorder="1" applyAlignment="1">
      <alignment vertical="center"/>
    </xf>
    <xf numFmtId="173" fontId="15" fillId="0" borderId="98" xfId="1" applyFont="1" applyFill="1" applyBorder="1" applyAlignment="1" applyProtection="1">
      <alignment horizontal="justify" vertical="center" wrapText="1"/>
    </xf>
    <xf numFmtId="0" fontId="15" fillId="0" borderId="92" xfId="114" applyNumberFormat="1" applyFont="1" applyBorder="1" applyAlignment="1">
      <alignment horizontal="left" vertical="center"/>
    </xf>
    <xf numFmtId="172" fontId="14" fillId="0" borderId="92" xfId="114" applyFont="1" applyBorder="1" applyAlignment="1">
      <alignment horizontal="left" vertical="center"/>
    </xf>
    <xf numFmtId="0" fontId="15" fillId="34" borderId="89" xfId="114" applyNumberFormat="1" applyFont="1" applyFill="1" applyBorder="1" applyAlignment="1">
      <alignment horizontal="left" vertical="center"/>
    </xf>
    <xf numFmtId="0" fontId="15" fillId="34" borderId="90" xfId="114" applyNumberFormat="1" applyFont="1" applyFill="1" applyBorder="1" applyAlignment="1">
      <alignment horizontal="left" vertical="center"/>
    </xf>
    <xf numFmtId="3" fontId="15" fillId="34" borderId="90" xfId="114" applyNumberFormat="1" applyFont="1" applyFill="1" applyBorder="1" applyAlignment="1">
      <alignment horizontal="center" vertical="center"/>
    </xf>
    <xf numFmtId="183" fontId="15" fillId="34" borderId="90" xfId="114" applyNumberFormat="1" applyFont="1" applyFill="1" applyBorder="1" applyAlignment="1">
      <alignment vertical="center"/>
    </xf>
    <xf numFmtId="172" fontId="14" fillId="34" borderId="90" xfId="0" applyFont="1" applyFill="1" applyBorder="1" applyAlignment="1">
      <alignment vertical="center"/>
    </xf>
    <xf numFmtId="221" fontId="15" fillId="34" borderId="91" xfId="113" applyNumberFormat="1" applyFont="1" applyFill="1" applyBorder="1" applyAlignment="1">
      <alignment horizontal="right" vertical="center" wrapText="1"/>
    </xf>
    <xf numFmtId="0" fontId="81" fillId="0" borderId="74" xfId="159" applyFont="1" applyBorder="1" applyAlignment="1">
      <alignment vertical="center"/>
    </xf>
    <xf numFmtId="0" fontId="45" fillId="0" borderId="74" xfId="161" applyFont="1" applyBorder="1" applyAlignment="1">
      <alignment vertical="center" wrapText="1"/>
    </xf>
    <xf numFmtId="184" fontId="13" fillId="0" borderId="74" xfId="144" applyNumberFormat="1" applyBorder="1" applyAlignment="1">
      <alignment vertical="center"/>
    </xf>
    <xf numFmtId="223" fontId="48" fillId="0" borderId="0" xfId="149" applyNumberFormat="1" applyFont="1" applyAlignment="1">
      <alignment vertical="center"/>
    </xf>
    <xf numFmtId="10" fontId="95" fillId="0" borderId="0" xfId="142" applyNumberFormat="1" applyFont="1" applyFill="1" applyAlignment="1">
      <alignment vertical="center"/>
    </xf>
    <xf numFmtId="172" fontId="55" fillId="0" borderId="100" xfId="0" applyFont="1" applyBorder="1" applyAlignment="1">
      <alignment vertical="center" wrapText="1"/>
    </xf>
    <xf numFmtId="0" fontId="14" fillId="0" borderId="103" xfId="113" applyNumberFormat="1" applyFont="1" applyFill="1" applyBorder="1" applyAlignment="1">
      <alignment horizontal="center" vertical="center"/>
    </xf>
    <xf numFmtId="221" fontId="14" fillId="0" borderId="100" xfId="113" applyNumberFormat="1" applyFont="1" applyFill="1" applyBorder="1" applyAlignment="1" applyProtection="1">
      <alignment horizontal="right" vertical="center" wrapText="1"/>
    </xf>
    <xf numFmtId="172" fontId="15" fillId="0" borderId="99" xfId="0" applyFont="1" applyBorder="1" applyAlignment="1">
      <alignment vertical="center"/>
    </xf>
    <xf numFmtId="0" fontId="15" fillId="0" borderId="101" xfId="114" applyNumberFormat="1" applyFont="1" applyBorder="1" applyAlignment="1">
      <alignment vertical="center"/>
    </xf>
    <xf numFmtId="10" fontId="15" fillId="0" borderId="104" xfId="101" applyNumberFormat="1" applyFont="1" applyFill="1" applyBorder="1" applyAlignment="1" applyProtection="1">
      <alignment vertical="center"/>
    </xf>
    <xf numFmtId="0" fontId="15" fillId="0" borderId="0" xfId="153" applyFont="1" applyAlignment="1">
      <alignment horizontal="left" vertical="center"/>
    </xf>
    <xf numFmtId="0" fontId="45" fillId="0" borderId="33" xfId="149" applyFont="1" applyBorder="1" applyAlignment="1">
      <alignment horizontal="center" vertical="center"/>
    </xf>
    <xf numFmtId="0" fontId="15" fillId="0" borderId="62" xfId="153" applyFont="1" applyBorder="1" applyAlignment="1">
      <alignment horizontal="center" vertical="center"/>
    </xf>
    <xf numFmtId="0" fontId="45" fillId="41" borderId="1" xfId="159" applyFont="1" applyFill="1" applyBorder="1" applyAlignment="1">
      <alignment horizontal="center" vertical="center"/>
    </xf>
    <xf numFmtId="0" fontId="45" fillId="0" borderId="0" xfId="161" applyFont="1" applyAlignment="1">
      <alignment horizontal="center" vertical="center" wrapText="1"/>
    </xf>
    <xf numFmtId="183" fontId="45" fillId="0" borderId="0" xfId="162" applyNumberFormat="1" applyFont="1" applyFill="1" applyBorder="1" applyAlignment="1">
      <alignment horizontal="right" vertical="center"/>
    </xf>
    <xf numFmtId="0" fontId="45" fillId="0" borderId="33" xfId="166" applyFont="1" applyBorder="1" applyAlignment="1">
      <alignment horizontal="center" vertical="center"/>
    </xf>
    <xf numFmtId="0" fontId="45" fillId="40" borderId="62" xfId="172" applyFont="1" applyFill="1" applyBorder="1" applyAlignment="1">
      <alignment horizontal="center" vertical="center"/>
    </xf>
    <xf numFmtId="0" fontId="45" fillId="40" borderId="62" xfId="172" applyFont="1" applyFill="1" applyBorder="1" applyAlignment="1">
      <alignment horizontal="center" vertical="center" wrapText="1"/>
    </xf>
    <xf numFmtId="164" fontId="85" fillId="0" borderId="0" xfId="166" applyNumberFormat="1" applyFont="1"/>
    <xf numFmtId="1" fontId="15" fillId="0" borderId="89" xfId="0" applyNumberFormat="1" applyFont="1" applyBorder="1" applyAlignment="1">
      <alignment vertical="center"/>
    </xf>
    <xf numFmtId="186" fontId="15" fillId="0" borderId="90" xfId="0" applyNumberFormat="1" applyFont="1" applyBorder="1" applyAlignment="1">
      <alignment horizontal="center" vertical="center"/>
    </xf>
    <xf numFmtId="1" fontId="15" fillId="0" borderId="90" xfId="0" applyNumberFormat="1" applyFont="1" applyBorder="1" applyAlignment="1">
      <alignment vertical="center"/>
    </xf>
    <xf numFmtId="166" fontId="15" fillId="0" borderId="90" xfId="121" applyFont="1" applyFill="1" applyBorder="1" applyAlignment="1" applyProtection="1">
      <alignment vertical="center"/>
    </xf>
    <xf numFmtId="1" fontId="15" fillId="0" borderId="21" xfId="0" applyNumberFormat="1" applyFont="1" applyBorder="1" applyAlignment="1">
      <alignment vertical="center"/>
    </xf>
    <xf numFmtId="166" fontId="15" fillId="0" borderId="21" xfId="121" applyFont="1" applyFill="1" applyBorder="1" applyAlignment="1" applyProtection="1">
      <alignment vertical="center"/>
    </xf>
    <xf numFmtId="221" fontId="14" fillId="0" borderId="105" xfId="113" applyNumberFormat="1" applyFont="1" applyFill="1" applyBorder="1" applyAlignment="1" applyProtection="1">
      <alignment horizontal="right" vertical="center" wrapText="1"/>
    </xf>
    <xf numFmtId="221" fontId="14" fillId="0" borderId="106" xfId="113" applyNumberFormat="1" applyFont="1" applyFill="1" applyBorder="1" applyAlignment="1" applyProtection="1">
      <alignment horizontal="right" vertical="center" wrapText="1"/>
    </xf>
    <xf numFmtId="221" fontId="14" fillId="0" borderId="91" xfId="113" applyNumberFormat="1" applyFont="1" applyFill="1" applyBorder="1" applyAlignment="1" applyProtection="1">
      <alignment horizontal="right" vertical="center" wrapText="1"/>
    </xf>
    <xf numFmtId="0" fontId="0" fillId="0" borderId="0" xfId="120" applyFont="1" applyAlignment="1">
      <alignment vertical="center" wrapText="1"/>
    </xf>
    <xf numFmtId="0" fontId="85" fillId="0" borderId="0" xfId="127" applyFont="1" applyAlignment="1">
      <alignment vertical="center"/>
    </xf>
    <xf numFmtId="0" fontId="45" fillId="0" borderId="46" xfId="127" applyFont="1" applyBorder="1" applyAlignment="1">
      <alignment vertical="center"/>
    </xf>
    <xf numFmtId="15" fontId="13" fillId="0" borderId="50" xfId="127" applyNumberFormat="1" applyBorder="1" applyAlignment="1">
      <alignment vertical="center"/>
    </xf>
    <xf numFmtId="0" fontId="15" fillId="0" borderId="62" xfId="180" applyFont="1" applyBorder="1" applyAlignment="1">
      <alignment horizontal="center" vertical="center"/>
    </xf>
    <xf numFmtId="0" fontId="15" fillId="0" borderId="42" xfId="181" applyFont="1" applyBorder="1" applyAlignment="1">
      <alignment horizontal="center" vertical="center"/>
    </xf>
    <xf numFmtId="0" fontId="13" fillId="0" borderId="50" xfId="127" applyBorder="1" applyAlignment="1">
      <alignment vertical="center"/>
    </xf>
    <xf numFmtId="202" fontId="15" fillId="52" borderId="33" xfId="182" applyNumberFormat="1" applyFont="1" applyFill="1" applyBorder="1" applyAlignment="1">
      <alignment horizontal="center" vertical="center"/>
    </xf>
    <xf numFmtId="202" fontId="15" fillId="52" borderId="52" xfId="182" applyNumberFormat="1" applyFont="1" applyFill="1" applyBorder="1" applyAlignment="1">
      <alignment horizontal="center" vertical="center"/>
    </xf>
    <xf numFmtId="0" fontId="95" fillId="42" borderId="0" xfId="127" applyFont="1" applyFill="1" applyAlignment="1">
      <alignment vertical="center"/>
    </xf>
    <xf numFmtId="0" fontId="13" fillId="0" borderId="53" xfId="182" applyBorder="1" applyAlignment="1">
      <alignment horizontal="center" vertical="center"/>
    </xf>
    <xf numFmtId="4" fontId="13" fillId="0" borderId="1" xfId="182" applyNumberFormat="1" applyBorder="1" applyAlignment="1">
      <alignment horizontal="center" vertical="center"/>
    </xf>
    <xf numFmtId="0" fontId="45" fillId="0" borderId="53" xfId="182" applyFont="1" applyBorder="1" applyAlignment="1">
      <alignment horizontal="center" vertical="center"/>
    </xf>
    <xf numFmtId="0" fontId="13" fillId="0" borderId="107" xfId="182" applyBorder="1" applyAlignment="1">
      <alignment horizontal="center" vertical="center"/>
    </xf>
    <xf numFmtId="17" fontId="13" fillId="0" borderId="1" xfId="182" applyNumberFormat="1" applyBorder="1" applyAlignment="1">
      <alignment horizontal="center" vertical="center"/>
    </xf>
    <xf numFmtId="0" fontId="85" fillId="0" borderId="108" xfId="127" applyFont="1" applyBorder="1" applyAlignment="1">
      <alignment vertical="center"/>
    </xf>
    <xf numFmtId="0" fontId="85" fillId="0" borderId="1" xfId="127" applyFont="1" applyBorder="1" applyAlignment="1">
      <alignment vertical="center"/>
    </xf>
    <xf numFmtId="0" fontId="85" fillId="0" borderId="109" xfId="127" applyFont="1" applyBorder="1" applyAlignment="1">
      <alignment vertical="center"/>
    </xf>
    <xf numFmtId="0" fontId="45" fillId="53" borderId="53" xfId="182" applyFont="1" applyFill="1" applyBorder="1" applyAlignment="1">
      <alignment horizontal="center" vertical="center"/>
    </xf>
    <xf numFmtId="172" fontId="0" fillId="53" borderId="0" xfId="0" applyFill="1"/>
    <xf numFmtId="172" fontId="0" fillId="0" borderId="109" xfId="0" applyBorder="1"/>
    <xf numFmtId="172" fontId="97" fillId="53" borderId="29" xfId="0" applyFont="1" applyFill="1" applyBorder="1"/>
    <xf numFmtId="172" fontId="97" fillId="53" borderId="0" xfId="0" applyFont="1" applyFill="1"/>
    <xf numFmtId="219" fontId="14" fillId="0" borderId="105" xfId="126" applyNumberFormat="1" applyFont="1" applyFill="1" applyBorder="1" applyAlignment="1" applyProtection="1">
      <alignment horizontal="right" vertical="center" wrapText="1"/>
    </xf>
    <xf numFmtId="221" fontId="14" fillId="0" borderId="111" xfId="113" applyNumberFormat="1" applyFont="1" applyFill="1" applyBorder="1" applyAlignment="1" applyProtection="1">
      <alignment horizontal="right" vertical="center" wrapText="1"/>
    </xf>
    <xf numFmtId="172" fontId="15" fillId="34" borderId="112" xfId="0" applyFont="1" applyFill="1" applyBorder="1" applyAlignment="1">
      <alignment vertical="center"/>
    </xf>
    <xf numFmtId="0" fontId="15" fillId="0" borderId="110" xfId="114" applyNumberFormat="1" applyFont="1" applyBorder="1" applyAlignment="1">
      <alignment horizontal="left" vertical="center"/>
    </xf>
    <xf numFmtId="221" fontId="15" fillId="0" borderId="111" xfId="113" applyNumberFormat="1" applyFont="1" applyFill="1" applyBorder="1" applyAlignment="1" applyProtection="1">
      <alignment horizontal="right" vertical="center" wrapText="1"/>
    </xf>
    <xf numFmtId="221" fontId="14" fillId="0" borderId="105" xfId="113" applyNumberFormat="1" applyFont="1" applyFill="1" applyBorder="1" applyAlignment="1">
      <alignment horizontal="right" vertical="center" wrapText="1"/>
    </xf>
    <xf numFmtId="221" fontId="15" fillId="0" borderId="105" xfId="113" applyNumberFormat="1" applyFont="1" applyFill="1" applyBorder="1" applyAlignment="1">
      <alignment horizontal="right" vertical="center" wrapText="1"/>
    </xf>
    <xf numFmtId="0" fontId="0" fillId="0" borderId="0" xfId="0" applyNumberFormat="1"/>
    <xf numFmtId="0" fontId="60" fillId="0" borderId="24" xfId="0" applyNumberFormat="1" applyFont="1" applyBorder="1" applyAlignment="1">
      <alignment horizontal="justify" vertical="center" wrapText="1"/>
    </xf>
    <xf numFmtId="187" fontId="61" fillId="0" borderId="24" xfId="140" applyNumberFormat="1" applyFont="1" applyFill="1" applyBorder="1" applyAlignment="1" applyProtection="1">
      <alignment horizontal="center" vertical="center" wrapText="1"/>
    </xf>
    <xf numFmtId="187" fontId="0" fillId="0" borderId="0" xfId="0" applyNumberFormat="1"/>
    <xf numFmtId="0" fontId="90" fillId="38" borderId="19" xfId="0" applyNumberFormat="1" applyFont="1" applyFill="1" applyBorder="1" applyAlignment="1">
      <alignment horizontal="center" vertical="center" wrapText="1"/>
    </xf>
    <xf numFmtId="0" fontId="0" fillId="0" borderId="0" xfId="0" applyNumberFormat="1" applyAlignment="1">
      <alignment horizontal="center" vertical="center" wrapText="1"/>
    </xf>
    <xf numFmtId="44" fontId="14" fillId="0" borderId="0" xfId="140" applyFont="1"/>
    <xf numFmtId="167" fontId="14" fillId="0" borderId="0" xfId="111" applyNumberFormat="1" applyFont="1"/>
    <xf numFmtId="3" fontId="14" fillId="0" borderId="114" xfId="110" applyNumberFormat="1" applyFont="1" applyBorder="1" applyAlignment="1">
      <alignment horizontal="center" vertical="center" wrapText="1"/>
    </xf>
    <xf numFmtId="192" fontId="14" fillId="0" borderId="114" xfId="121" applyNumberFormat="1" applyFont="1" applyFill="1" applyBorder="1" applyAlignment="1">
      <alignment horizontal="right" vertical="center"/>
    </xf>
    <xf numFmtId="10" fontId="15" fillId="0" borderId="12" xfId="101" applyNumberFormat="1" applyFont="1" applyFill="1" applyBorder="1" applyAlignment="1" applyProtection="1">
      <alignment horizontal="right" vertical="center"/>
    </xf>
    <xf numFmtId="0" fontId="60" fillId="0" borderId="20" xfId="0" applyNumberFormat="1" applyFont="1" applyBorder="1" applyAlignment="1">
      <alignment horizontal="center" vertical="center" wrapText="1"/>
    </xf>
    <xf numFmtId="1" fontId="58" fillId="0" borderId="24" xfId="0" applyNumberFormat="1" applyFont="1" applyBorder="1" applyAlignment="1">
      <alignment horizontal="center" vertical="center" wrapText="1"/>
    </xf>
    <xf numFmtId="1" fontId="60" fillId="0" borderId="20" xfId="0" applyNumberFormat="1" applyFont="1" applyBorder="1" applyAlignment="1">
      <alignment horizontal="justify" vertical="center" wrapText="1"/>
    </xf>
    <xf numFmtId="14" fontId="58" fillId="0" borderId="24" xfId="0" applyNumberFormat="1" applyFont="1" applyBorder="1" applyAlignment="1">
      <alignment horizontal="left" vertical="center" wrapText="1"/>
    </xf>
    <xf numFmtId="1" fontId="60" fillId="0" borderId="20" xfId="0" applyNumberFormat="1" applyFont="1" applyBorder="1" applyAlignment="1">
      <alignment horizontal="center" vertical="center" wrapText="1"/>
    </xf>
    <xf numFmtId="14" fontId="58" fillId="0" borderId="24" xfId="0" applyNumberFormat="1" applyFont="1" applyBorder="1" applyAlignment="1">
      <alignment horizontal="center" vertical="center" wrapText="1"/>
    </xf>
    <xf numFmtId="193" fontId="61" fillId="0" borderId="20" xfId="0" applyNumberFormat="1" applyFont="1" applyBorder="1" applyAlignment="1">
      <alignment horizontal="right" vertical="center" wrapText="1"/>
    </xf>
    <xf numFmtId="223" fontId="58" fillId="0" borderId="24" xfId="0" applyNumberFormat="1" applyFont="1" applyBorder="1" applyAlignment="1">
      <alignment horizontal="center" vertical="center" wrapText="1"/>
    </xf>
    <xf numFmtId="0" fontId="16" fillId="0" borderId="115" xfId="0" applyNumberFormat="1" applyFont="1" applyBorder="1" applyAlignment="1">
      <alignment horizontal="center" vertical="center" wrapText="1"/>
    </xf>
    <xf numFmtId="172" fontId="15" fillId="0" borderId="116" xfId="0" applyFont="1" applyBorder="1" applyAlignment="1">
      <alignment horizontal="center" vertical="center" wrapText="1"/>
    </xf>
    <xf numFmtId="173" fontId="15" fillId="0" borderId="116" xfId="1" applyFont="1" applyFill="1" applyBorder="1" applyAlignment="1" applyProtection="1">
      <alignment horizontal="center" vertical="center" wrapText="1"/>
    </xf>
    <xf numFmtId="173" fontId="17" fillId="0" borderId="117" xfId="1" applyFont="1" applyFill="1" applyBorder="1" applyAlignment="1" applyProtection="1">
      <alignment horizontal="center" vertical="center" wrapText="1"/>
    </xf>
    <xf numFmtId="0" fontId="18" fillId="0" borderId="114" xfId="110" applyFont="1" applyBorder="1" applyAlignment="1">
      <alignment horizontal="justify" vertical="center" wrapText="1"/>
    </xf>
    <xf numFmtId="173" fontId="47" fillId="0" borderId="114" xfId="113" applyFont="1" applyFill="1" applyBorder="1" applyAlignment="1">
      <alignment horizontal="center" vertical="center"/>
    </xf>
    <xf numFmtId="188" fontId="18" fillId="0" borderId="114" xfId="122" applyNumberFormat="1" applyFont="1" applyFill="1" applyBorder="1" applyAlignment="1">
      <alignment vertical="center" wrapText="1"/>
    </xf>
    <xf numFmtId="192" fontId="18" fillId="0" borderId="114" xfId="122" applyNumberFormat="1" applyFont="1" applyFill="1" applyBorder="1" applyAlignment="1">
      <alignment horizontal="right" vertical="center"/>
    </xf>
    <xf numFmtId="0" fontId="18" fillId="0" borderId="114" xfId="110" applyFont="1" applyBorder="1" applyAlignment="1">
      <alignment horizontal="center" vertical="center" wrapText="1"/>
    </xf>
    <xf numFmtId="173" fontId="14" fillId="0" borderId="114" xfId="1" applyFont="1" applyFill="1" applyBorder="1" applyAlignment="1" applyProtection="1">
      <alignment vertical="center" wrapText="1"/>
    </xf>
    <xf numFmtId="173" fontId="14" fillId="0" borderId="114" xfId="113" applyFont="1" applyFill="1" applyBorder="1" applyAlignment="1" applyProtection="1">
      <alignment vertical="center" wrapText="1"/>
    </xf>
    <xf numFmtId="192" fontId="14" fillId="0" borderId="114" xfId="121" applyNumberFormat="1" applyFont="1" applyFill="1" applyBorder="1" applyAlignment="1">
      <alignment vertical="center"/>
    </xf>
    <xf numFmtId="221" fontId="15" fillId="34" borderId="117" xfId="1" applyNumberFormat="1" applyFont="1" applyFill="1" applyBorder="1" applyAlignment="1" applyProtection="1">
      <alignment horizontal="right" vertical="center" wrapText="1"/>
    </xf>
    <xf numFmtId="10" fontId="14" fillId="0" borderId="113" xfId="101" applyNumberFormat="1" applyFont="1" applyFill="1" applyBorder="1" applyAlignment="1" applyProtection="1">
      <alignment horizontal="center" vertical="center"/>
    </xf>
    <xf numFmtId="173" fontId="14" fillId="0" borderId="113" xfId="113" applyFont="1" applyFill="1" applyBorder="1" applyAlignment="1">
      <alignment horizontal="center" vertical="center" wrapText="1"/>
    </xf>
    <xf numFmtId="172" fontId="15" fillId="34" borderId="115" xfId="0" applyFont="1" applyFill="1" applyBorder="1" applyAlignment="1">
      <alignment vertical="center"/>
    </xf>
    <xf numFmtId="0" fontId="15" fillId="40" borderId="113" xfId="153" applyFont="1" applyFill="1" applyBorder="1" applyAlignment="1">
      <alignment vertical="center"/>
    </xf>
    <xf numFmtId="0" fontId="15" fillId="0" borderId="113" xfId="153" applyFont="1" applyBorder="1" applyAlignment="1">
      <alignment horizontal="left" vertical="center"/>
    </xf>
    <xf numFmtId="10" fontId="45" fillId="0" borderId="113" xfId="152" applyNumberFormat="1" applyFont="1" applyFill="1" applyBorder="1" applyAlignment="1" applyProtection="1">
      <alignment horizontal="center" vertical="center"/>
    </xf>
    <xf numFmtId="0" fontId="14" fillId="40" borderId="113" xfId="153" applyFont="1" applyFill="1" applyBorder="1" applyAlignment="1">
      <alignment vertical="center" wrapText="1"/>
    </xf>
    <xf numFmtId="0" fontId="14" fillId="0" borderId="113" xfId="153" applyFont="1" applyBorder="1" applyAlignment="1">
      <alignment horizontal="left" vertical="center"/>
    </xf>
    <xf numFmtId="10" fontId="45" fillId="0" borderId="113" xfId="156" applyNumberFormat="1" applyFont="1" applyFill="1" applyBorder="1" applyAlignment="1" applyProtection="1">
      <alignment horizontal="center" vertical="center"/>
    </xf>
    <xf numFmtId="0" fontId="73" fillId="0" borderId="113" xfId="153" applyFont="1" applyBorder="1" applyAlignment="1">
      <alignment horizontal="left" vertical="center"/>
    </xf>
    <xf numFmtId="183" fontId="45" fillId="0" borderId="113" xfId="160" applyNumberFormat="1" applyFont="1" applyBorder="1" applyAlignment="1">
      <alignment vertical="center"/>
    </xf>
    <xf numFmtId="2" fontId="13" fillId="0" borderId="113" xfId="160" applyNumberFormat="1" applyBorder="1" applyAlignment="1">
      <alignment horizontal="center" vertical="center" wrapText="1"/>
    </xf>
    <xf numFmtId="0" fontId="13" fillId="40" borderId="113" xfId="161" applyFill="1" applyBorder="1" applyAlignment="1">
      <alignment vertical="center"/>
    </xf>
    <xf numFmtId="0" fontId="14" fillId="42" borderId="113" xfId="153" applyFont="1" applyFill="1" applyBorder="1" applyAlignment="1">
      <alignment horizontal="left" vertical="center"/>
    </xf>
    <xf numFmtId="214" fontId="13" fillId="0" borderId="113" xfId="166" applyNumberFormat="1" applyBorder="1" applyAlignment="1">
      <alignment horizontal="right" vertical="center" wrapText="1"/>
    </xf>
    <xf numFmtId="0" fontId="68" fillId="0" borderId="113" xfId="166" applyFont="1" applyBorder="1" applyAlignment="1">
      <alignment horizontal="left" vertical="center" wrapText="1"/>
    </xf>
    <xf numFmtId="0" fontId="39" fillId="0" borderId="113" xfId="166" applyFont="1" applyBorder="1" applyAlignment="1">
      <alignment horizontal="right" vertical="center"/>
    </xf>
    <xf numFmtId="216" fontId="39" fillId="0" borderId="113" xfId="166" applyNumberFormat="1" applyFont="1" applyBorder="1" applyAlignment="1">
      <alignment horizontal="right" vertical="center" wrapText="1"/>
    </xf>
    <xf numFmtId="0" fontId="39" fillId="40" borderId="113" xfId="166" applyFont="1" applyFill="1" applyBorder="1" applyAlignment="1">
      <alignment horizontal="center" vertical="center" wrapText="1"/>
    </xf>
    <xf numFmtId="214" fontId="86" fillId="0" borderId="113" xfId="166" applyNumberFormat="1" applyFont="1" applyBorder="1" applyAlignment="1">
      <alignment horizontal="right" vertical="center" wrapText="1"/>
    </xf>
    <xf numFmtId="215" fontId="39" fillId="0" borderId="113" xfId="166" applyNumberFormat="1" applyFont="1" applyBorder="1" applyAlignment="1">
      <alignment horizontal="center" vertical="center" wrapText="1"/>
    </xf>
    <xf numFmtId="0" fontId="39" fillId="0" borderId="113" xfId="166" applyFont="1" applyBorder="1" applyAlignment="1">
      <alignment horizontal="center" vertical="center" wrapText="1"/>
    </xf>
    <xf numFmtId="4" fontId="86" fillId="0" borderId="113" xfId="166" applyNumberFormat="1" applyFont="1" applyBorder="1" applyAlignment="1">
      <alignment horizontal="center" vertical="center" wrapText="1"/>
    </xf>
    <xf numFmtId="4" fontId="86" fillId="0" borderId="113" xfId="167" applyNumberFormat="1" applyFont="1" applyFill="1" applyBorder="1" applyAlignment="1">
      <alignment horizontal="center" vertical="center" wrapText="1"/>
    </xf>
    <xf numFmtId="216" fontId="54" fillId="0" borderId="113" xfId="166" applyNumberFormat="1" applyFont="1" applyBorder="1" applyAlignment="1">
      <alignment horizontal="right" vertical="center" wrapText="1"/>
    </xf>
    <xf numFmtId="203" fontId="45" fillId="48" borderId="113" xfId="172" applyNumberFormat="1" applyFont="1" applyFill="1" applyBorder="1" applyAlignment="1">
      <alignment horizontal="right" vertical="center"/>
    </xf>
    <xf numFmtId="0" fontId="45" fillId="0" borderId="113" xfId="172" applyFont="1" applyBorder="1" applyAlignment="1">
      <alignment horizontal="center" vertical="center"/>
    </xf>
    <xf numFmtId="4" fontId="13" fillId="42" borderId="118" xfId="172" applyNumberFormat="1" applyFill="1" applyBorder="1" applyAlignment="1">
      <alignment horizontal="right" vertical="center"/>
    </xf>
    <xf numFmtId="4" fontId="13" fillId="48" borderId="118" xfId="172" applyNumberFormat="1" applyFill="1" applyBorder="1" applyAlignment="1">
      <alignment horizontal="right" vertical="center"/>
    </xf>
    <xf numFmtId="4" fontId="13" fillId="0" borderId="118" xfId="172" applyNumberFormat="1" applyBorder="1" applyAlignment="1">
      <alignment horizontal="right" vertical="center"/>
    </xf>
    <xf numFmtId="0" fontId="45" fillId="0" borderId="118" xfId="172" applyFont="1" applyBorder="1" applyAlignment="1">
      <alignment horizontal="center" vertical="center"/>
    </xf>
    <xf numFmtId="4" fontId="45" fillId="0" borderId="118" xfId="172" applyNumberFormat="1" applyFont="1" applyBorder="1" applyAlignment="1">
      <alignment horizontal="center" vertical="center"/>
    </xf>
    <xf numFmtId="220" fontId="14" fillId="0" borderId="0" xfId="1" applyNumberFormat="1" applyFont="1" applyFill="1" applyAlignment="1">
      <alignment horizontal="left" vertical="center" wrapText="1"/>
    </xf>
    <xf numFmtId="173" fontId="14" fillId="0" borderId="0" xfId="1" applyFont="1" applyFill="1" applyAlignment="1">
      <alignment horizontal="left" vertical="center" wrapText="1"/>
    </xf>
    <xf numFmtId="173" fontId="99" fillId="0" borderId="0" xfId="1" applyFont="1" applyFill="1" applyAlignment="1">
      <alignment vertical="center" wrapText="1"/>
    </xf>
    <xf numFmtId="10" fontId="13" fillId="0" borderId="0" xfId="142" applyNumberFormat="1" applyFont="1" applyAlignment="1">
      <alignment vertical="center" wrapText="1"/>
    </xf>
    <xf numFmtId="165" fontId="13" fillId="0" borderId="0" xfId="126" applyFont="1" applyAlignment="1">
      <alignment vertical="center" wrapText="1"/>
    </xf>
    <xf numFmtId="172" fontId="14" fillId="0" borderId="46" xfId="0" applyFont="1" applyBorder="1" applyAlignment="1">
      <alignment vertical="center" wrapText="1"/>
    </xf>
    <xf numFmtId="224" fontId="14" fillId="0" borderId="50" xfId="0" applyNumberFormat="1" applyFont="1" applyBorder="1" applyAlignment="1">
      <alignment vertical="center" wrapText="1"/>
    </xf>
    <xf numFmtId="224" fontId="14" fillId="0" borderId="50" xfId="0" applyNumberFormat="1" applyFont="1" applyBorder="1" applyAlignment="1">
      <alignment horizontal="center" vertical="center" wrapText="1"/>
    </xf>
    <xf numFmtId="3" fontId="14" fillId="0" borderId="94" xfId="110" applyNumberFormat="1" applyFont="1" applyBorder="1" applyAlignment="1">
      <alignment horizontal="center" vertical="center" wrapText="1"/>
    </xf>
    <xf numFmtId="0" fontId="18" fillId="0" borderId="94" xfId="110" applyFont="1" applyBorder="1" applyAlignment="1">
      <alignment horizontal="justify" vertical="center" wrapText="1"/>
    </xf>
    <xf numFmtId="173" fontId="47" fillId="0" borderId="94" xfId="113" applyFont="1" applyFill="1" applyBorder="1" applyAlignment="1">
      <alignment horizontal="center" vertical="center"/>
    </xf>
    <xf numFmtId="172" fontId="100" fillId="37" borderId="19" xfId="0" applyFont="1" applyFill="1" applyBorder="1" applyAlignment="1">
      <alignment horizontal="center" vertical="center" wrapText="1"/>
    </xf>
    <xf numFmtId="172" fontId="100" fillId="37" borderId="19" xfId="0" applyFont="1" applyFill="1" applyBorder="1" applyAlignment="1">
      <alignment horizontal="center" vertical="center"/>
    </xf>
    <xf numFmtId="187" fontId="100" fillId="37" borderId="19" xfId="0" applyNumberFormat="1" applyFont="1" applyFill="1" applyBorder="1" applyAlignment="1">
      <alignment horizontal="center" vertical="center"/>
    </xf>
    <xf numFmtId="187" fontId="100" fillId="37" borderId="19" xfId="0" applyNumberFormat="1" applyFont="1" applyFill="1" applyBorder="1" applyAlignment="1">
      <alignment horizontal="center" vertical="center" wrapText="1"/>
    </xf>
    <xf numFmtId="172" fontId="0" fillId="56" borderId="0" xfId="0" applyFill="1" applyAlignment="1">
      <alignment horizontal="center" vertical="center" wrapText="1"/>
    </xf>
    <xf numFmtId="0" fontId="60" fillId="56" borderId="24" xfId="0" applyNumberFormat="1" applyFont="1" applyFill="1" applyBorder="1" applyAlignment="1">
      <alignment horizontal="center" vertical="center" wrapText="1"/>
    </xf>
    <xf numFmtId="1" fontId="60" fillId="56" borderId="24" xfId="0" applyNumberFormat="1" applyFont="1" applyFill="1" applyBorder="1" applyAlignment="1">
      <alignment horizontal="justify" vertical="center" wrapText="1"/>
    </xf>
    <xf numFmtId="1" fontId="60" fillId="56" borderId="24" xfId="0" applyNumberFormat="1" applyFont="1" applyFill="1" applyBorder="1" applyAlignment="1">
      <alignment horizontal="center" vertical="center" wrapText="1"/>
    </xf>
    <xf numFmtId="193" fontId="61" fillId="56" borderId="24" xfId="0" applyNumberFormat="1" applyFont="1" applyFill="1" applyBorder="1" applyAlignment="1">
      <alignment horizontal="right" vertical="center" wrapText="1"/>
    </xf>
    <xf numFmtId="14" fontId="91" fillId="56" borderId="20" xfId="0" applyNumberFormat="1" applyFont="1" applyFill="1" applyBorder="1" applyAlignment="1">
      <alignment horizontal="center" vertical="center" wrapText="1"/>
    </xf>
    <xf numFmtId="0" fontId="14" fillId="0" borderId="87" xfId="1" applyNumberFormat="1" applyFont="1" applyFill="1" applyBorder="1" applyAlignment="1" applyProtection="1">
      <alignment horizontal="center" vertical="center" wrapText="1"/>
    </xf>
    <xf numFmtId="192" fontId="14" fillId="0" borderId="60" xfId="121" applyNumberFormat="1" applyFont="1" applyFill="1" applyBorder="1" applyAlignment="1">
      <alignment vertical="center"/>
    </xf>
    <xf numFmtId="221" fontId="14" fillId="0" borderId="14" xfId="113" applyNumberFormat="1" applyFont="1" applyFill="1" applyBorder="1" applyAlignment="1" applyProtection="1">
      <alignment horizontal="right" vertical="center" wrapText="1"/>
    </xf>
    <xf numFmtId="0" fontId="14" fillId="0" borderId="23" xfId="1" applyNumberFormat="1" applyFont="1" applyFill="1" applyBorder="1" applyAlignment="1" applyProtection="1">
      <alignment horizontal="center" vertical="center" wrapText="1"/>
    </xf>
    <xf numFmtId="172" fontId="14" fillId="0" borderId="92" xfId="114" applyFont="1" applyBorder="1" applyAlignment="1">
      <alignment vertical="center"/>
    </xf>
    <xf numFmtId="172" fontId="14" fillId="0" borderId="118" xfId="114" applyFont="1" applyBorder="1" applyAlignment="1">
      <alignment vertical="center"/>
    </xf>
    <xf numFmtId="0" fontId="14" fillId="0" borderId="0" xfId="0" applyNumberFormat="1" applyFont="1" applyAlignment="1">
      <alignment horizontal="justify" vertical="center" wrapText="1"/>
    </xf>
    <xf numFmtId="0" fontId="14" fillId="0" borderId="0" xfId="0" applyNumberFormat="1" applyFont="1" applyAlignment="1">
      <alignment horizontal="justify" vertical="center"/>
    </xf>
    <xf numFmtId="0" fontId="14" fillId="0" borderId="0" xfId="114" applyNumberFormat="1" applyFont="1" applyAlignment="1">
      <alignment vertical="center" wrapText="1"/>
    </xf>
    <xf numFmtId="0" fontId="14" fillId="0" borderId="50" xfId="0" applyNumberFormat="1" applyFont="1" applyBorder="1" applyAlignment="1">
      <alignment vertical="center" wrapText="1"/>
    </xf>
    <xf numFmtId="0" fontId="14" fillId="0" borderId="0" xfId="1" applyNumberFormat="1" applyFont="1" applyFill="1" applyAlignment="1">
      <alignment horizontal="justify" vertical="center" wrapText="1"/>
    </xf>
    <xf numFmtId="0" fontId="14" fillId="0" borderId="0" xfId="113" applyNumberFormat="1" applyFont="1" applyFill="1" applyAlignment="1">
      <alignment horizontal="justify" vertical="center" wrapText="1"/>
    </xf>
    <xf numFmtId="0" fontId="14" fillId="0" borderId="0" xfId="1" applyNumberFormat="1" applyFont="1" applyFill="1" applyAlignment="1">
      <alignment vertical="center" wrapText="1"/>
    </xf>
    <xf numFmtId="165" fontId="14" fillId="0" borderId="0" xfId="126" applyFont="1" applyAlignment="1">
      <alignment vertical="center" wrapText="1"/>
    </xf>
    <xf numFmtId="165" fontId="15" fillId="0" borderId="0" xfId="126" applyFont="1" applyAlignment="1">
      <alignment vertical="center" wrapText="1"/>
    </xf>
    <xf numFmtId="165" fontId="14" fillId="0" borderId="0" xfId="126" applyFont="1" applyAlignment="1">
      <alignment horizontal="justify" vertical="center" wrapText="1"/>
    </xf>
    <xf numFmtId="165" fontId="14" fillId="0" borderId="0" xfId="126" applyFont="1" applyFill="1" applyAlignment="1">
      <alignment vertical="center" wrapText="1"/>
    </xf>
    <xf numFmtId="165" fontId="49" fillId="0" borderId="0" xfId="126" applyFont="1" applyAlignment="1">
      <alignment vertical="center" wrapText="1"/>
    </xf>
    <xf numFmtId="165" fontId="15" fillId="0" borderId="0" xfId="126" applyFont="1" applyAlignment="1">
      <alignment horizontal="justify" vertical="center" wrapText="1"/>
    </xf>
    <xf numFmtId="165" fontId="49" fillId="0" borderId="0" xfId="126" applyFont="1" applyFill="1" applyAlignment="1">
      <alignment horizontal="justify" vertical="center" wrapText="1"/>
    </xf>
    <xf numFmtId="165" fontId="49" fillId="46" borderId="0" xfId="126" applyFont="1" applyFill="1" applyAlignment="1">
      <alignment horizontal="justify" vertical="center" wrapText="1"/>
    </xf>
    <xf numFmtId="165" fontId="51" fillId="0" borderId="0" xfId="126" applyFont="1" applyAlignment="1">
      <alignment horizontal="center" vertical="center" wrapText="1"/>
    </xf>
    <xf numFmtId="165" fontId="15" fillId="0" borderId="105" xfId="126" applyFont="1" applyFill="1" applyBorder="1" applyAlignment="1">
      <alignment horizontal="right" vertical="center" wrapText="1"/>
    </xf>
    <xf numFmtId="165" fontId="15" fillId="34" borderId="91" xfId="126" applyFont="1" applyFill="1" applyBorder="1" applyAlignment="1">
      <alignment horizontal="right" vertical="center" wrapText="1"/>
    </xf>
    <xf numFmtId="0" fontId="14" fillId="0" borderId="0" xfId="126" applyNumberFormat="1" applyFont="1" applyAlignment="1">
      <alignment vertical="center" wrapText="1"/>
    </xf>
    <xf numFmtId="172" fontId="0" fillId="0" borderId="53" xfId="0" applyBorder="1"/>
    <xf numFmtId="172" fontId="97" fillId="53" borderId="53" xfId="0" applyFont="1" applyFill="1" applyBorder="1"/>
    <xf numFmtId="172" fontId="0" fillId="0" borderId="61" xfId="0" applyBorder="1"/>
    <xf numFmtId="17" fontId="13" fillId="0" borderId="62" xfId="182" applyNumberFormat="1" applyBorder="1" applyAlignment="1">
      <alignment horizontal="center" vertical="center"/>
    </xf>
    <xf numFmtId="0" fontId="0" fillId="0" borderId="62" xfId="0" applyNumberFormat="1" applyBorder="1" applyAlignment="1">
      <alignment horizontal="center"/>
    </xf>
    <xf numFmtId="2" fontId="13" fillId="0" borderId="62" xfId="182" applyNumberFormat="1" applyBorder="1" applyAlignment="1">
      <alignment horizontal="center" vertical="center"/>
    </xf>
    <xf numFmtId="212" fontId="45" fillId="0" borderId="62" xfId="182" applyNumberFormat="1" applyFont="1" applyBorder="1" applyAlignment="1">
      <alignment horizontal="center" vertical="center"/>
    </xf>
    <xf numFmtId="202" fontId="45" fillId="0" borderId="62" xfId="182" applyNumberFormat="1" applyFont="1" applyBorder="1" applyAlignment="1">
      <alignment horizontal="center" vertical="center"/>
    </xf>
    <xf numFmtId="165" fontId="0" fillId="0" borderId="63" xfId="0" applyNumberFormat="1" applyBorder="1"/>
    <xf numFmtId="0" fontId="13" fillId="0" borderId="46" xfId="120" applyFont="1" applyBorder="1" applyAlignment="1">
      <alignment vertical="center" wrapText="1"/>
    </xf>
    <xf numFmtId="0" fontId="13" fillId="0" borderId="49" xfId="120" applyFont="1" applyBorder="1" applyAlignment="1">
      <alignment vertical="center" wrapText="1"/>
    </xf>
    <xf numFmtId="0" fontId="13" fillId="0" borderId="49" xfId="120" applyNumberFormat="1" applyFont="1" applyBorder="1" applyAlignment="1">
      <alignment vertical="center" wrapText="1"/>
    </xf>
    <xf numFmtId="0" fontId="0" fillId="0" borderId="49" xfId="120" applyFont="1" applyBorder="1" applyAlignment="1">
      <alignment vertical="center" wrapText="1"/>
    </xf>
    <xf numFmtId="0" fontId="45" fillId="0" borderId="49" xfId="120" applyFont="1" applyBorder="1" applyAlignment="1">
      <alignment horizontal="center" vertical="center" wrapText="1"/>
    </xf>
    <xf numFmtId="219" fontId="45" fillId="0" borderId="50" xfId="126" applyNumberFormat="1" applyFont="1" applyBorder="1" applyAlignment="1">
      <alignment vertical="center" wrapText="1"/>
    </xf>
    <xf numFmtId="0" fontId="45" fillId="0" borderId="49" xfId="120" applyFont="1" applyBorder="1" applyAlignment="1">
      <alignment vertical="center" wrapText="1"/>
    </xf>
    <xf numFmtId="0" fontId="45" fillId="0" borderId="49" xfId="120" applyNumberFormat="1" applyFont="1" applyBorder="1" applyAlignment="1">
      <alignment vertical="center" wrapText="1"/>
    </xf>
    <xf numFmtId="221" fontId="14" fillId="0" borderId="119" xfId="113" applyNumberFormat="1" applyFont="1" applyFill="1" applyBorder="1" applyAlignment="1" applyProtection="1">
      <alignment horizontal="right" vertical="center" wrapText="1"/>
    </xf>
    <xf numFmtId="0" fontId="14" fillId="0" borderId="120" xfId="113" applyNumberFormat="1" applyFont="1" applyFill="1" applyBorder="1" applyAlignment="1">
      <alignment horizontal="center" vertical="center"/>
    </xf>
    <xf numFmtId="3" fontId="14" fillId="0" borderId="60" xfId="110" applyNumberFormat="1" applyFont="1" applyBorder="1" applyAlignment="1">
      <alignment horizontal="center" vertical="center" wrapText="1"/>
    </xf>
    <xf numFmtId="188" fontId="18" fillId="0" borderId="60" xfId="122" applyNumberFormat="1" applyFont="1" applyFill="1" applyBorder="1" applyAlignment="1">
      <alignment vertical="center" wrapText="1"/>
    </xf>
    <xf numFmtId="192" fontId="18" fillId="0" borderId="60" xfId="122" applyNumberFormat="1" applyFont="1" applyFill="1" applyBorder="1" applyAlignment="1">
      <alignment horizontal="right" vertical="center"/>
    </xf>
    <xf numFmtId="1" fontId="15" fillId="36" borderId="115" xfId="0" applyNumberFormat="1" applyFont="1" applyFill="1" applyBorder="1" applyAlignment="1">
      <alignment vertical="center"/>
    </xf>
    <xf numFmtId="186" fontId="15" fillId="36" borderId="21" xfId="0" applyNumberFormat="1" applyFont="1" applyFill="1" applyBorder="1" applyAlignment="1">
      <alignment horizontal="center" vertical="center"/>
    </xf>
    <xf numFmtId="166" fontId="15" fillId="36" borderId="21" xfId="121" applyFont="1" applyFill="1" applyBorder="1" applyAlignment="1" applyProtection="1">
      <alignment vertical="center"/>
    </xf>
    <xf numFmtId="221" fontId="15" fillId="36" borderId="22" xfId="121" applyNumberFormat="1" applyFont="1" applyFill="1" applyBorder="1" applyAlignment="1" applyProtection="1">
      <alignment horizontal="right" vertical="center" wrapText="1"/>
    </xf>
    <xf numFmtId="0" fontId="18" fillId="0" borderId="60" xfId="110" applyFont="1" applyBorder="1" applyAlignment="1">
      <alignment horizontal="justify" vertical="center" wrapText="1"/>
    </xf>
    <xf numFmtId="221" fontId="14" fillId="0" borderId="121" xfId="113" applyNumberFormat="1" applyFont="1" applyFill="1" applyBorder="1" applyAlignment="1" applyProtection="1">
      <alignment horizontal="right" vertical="center" wrapText="1"/>
    </xf>
    <xf numFmtId="221" fontId="15" fillId="36" borderId="90" xfId="121" applyNumberFormat="1" applyFont="1" applyFill="1" applyBorder="1" applyAlignment="1" applyProtection="1">
      <alignment horizontal="right" vertical="center" wrapText="1"/>
    </xf>
    <xf numFmtId="221" fontId="14" fillId="0" borderId="122" xfId="113" applyNumberFormat="1" applyFont="1" applyFill="1" applyBorder="1" applyAlignment="1" applyProtection="1">
      <alignment horizontal="right" vertical="center" wrapText="1"/>
    </xf>
    <xf numFmtId="221" fontId="14" fillId="0" borderId="123" xfId="113" applyNumberFormat="1" applyFont="1" applyFill="1" applyBorder="1" applyAlignment="1" applyProtection="1">
      <alignment horizontal="right" vertical="center" wrapText="1"/>
    </xf>
    <xf numFmtId="221" fontId="14" fillId="0" borderId="16" xfId="113" applyNumberFormat="1" applyFont="1" applyFill="1" applyBorder="1" applyAlignment="1" applyProtection="1">
      <alignment horizontal="right" vertical="center" wrapText="1"/>
    </xf>
    <xf numFmtId="221" fontId="15" fillId="34" borderId="124" xfId="1" applyNumberFormat="1" applyFont="1" applyFill="1" applyBorder="1" applyAlignment="1" applyProtection="1">
      <alignment horizontal="right" vertical="center" wrapText="1"/>
    </xf>
    <xf numFmtId="172" fontId="15" fillId="0" borderId="87" xfId="0" applyFont="1" applyBorder="1" applyAlignment="1">
      <alignment vertical="center"/>
    </xf>
    <xf numFmtId="173" fontId="15" fillId="0" borderId="86" xfId="1" applyFont="1" applyFill="1" applyBorder="1" applyAlignment="1" applyProtection="1">
      <alignment horizontal="justify" vertical="center" wrapText="1"/>
    </xf>
    <xf numFmtId="0" fontId="18" fillId="0" borderId="125" xfId="110" applyFont="1" applyBorder="1" applyAlignment="1">
      <alignment horizontal="justify" vertical="center" wrapText="1"/>
    </xf>
    <xf numFmtId="192" fontId="14" fillId="0" borderId="123" xfId="121" applyNumberFormat="1" applyFont="1" applyFill="1" applyBorder="1" applyAlignment="1">
      <alignment horizontal="right" vertical="center"/>
    </xf>
    <xf numFmtId="221" fontId="14" fillId="0" borderId="126" xfId="113" applyNumberFormat="1" applyFont="1" applyFill="1" applyBorder="1" applyAlignment="1" applyProtection="1">
      <alignment horizontal="right" vertical="center" wrapText="1"/>
    </xf>
    <xf numFmtId="173" fontId="14" fillId="0" borderId="86" xfId="1" applyFont="1" applyFill="1" applyBorder="1" applyAlignment="1">
      <alignment horizontal="justify" vertical="center" wrapText="1"/>
    </xf>
    <xf numFmtId="3" fontId="14" fillId="0" borderId="125" xfId="110" applyNumberFormat="1" applyFont="1" applyBorder="1" applyAlignment="1">
      <alignment horizontal="center" vertical="center" wrapText="1"/>
    </xf>
    <xf numFmtId="10" fontId="14" fillId="0" borderId="105" xfId="142" applyNumberFormat="1" applyFont="1" applyFill="1" applyBorder="1" applyAlignment="1">
      <alignment horizontal="center" vertical="center" wrapText="1"/>
    </xf>
    <xf numFmtId="173" fontId="14" fillId="0" borderId="105" xfId="1" applyFont="1" applyFill="1" applyBorder="1" applyAlignment="1">
      <alignment horizontal="justify" vertical="center" wrapText="1"/>
    </xf>
    <xf numFmtId="221" fontId="14" fillId="0" borderId="27" xfId="113" applyNumberFormat="1" applyFont="1" applyFill="1" applyBorder="1" applyAlignment="1" applyProtection="1">
      <alignment horizontal="right" vertical="center" wrapText="1"/>
    </xf>
    <xf numFmtId="172" fontId="14" fillId="0" borderId="105" xfId="0" applyFont="1" applyBorder="1" applyAlignment="1">
      <alignment horizontal="justify" vertical="center"/>
    </xf>
    <xf numFmtId="0" fontId="14" fillId="0" borderId="127" xfId="1" applyNumberFormat="1" applyFont="1" applyFill="1" applyBorder="1" applyAlignment="1" applyProtection="1">
      <alignment horizontal="center" vertical="center" wrapText="1"/>
    </xf>
    <xf numFmtId="173" fontId="14" fillId="0" borderId="105" xfId="113" applyFont="1" applyFill="1" applyBorder="1" applyAlignment="1">
      <alignment horizontal="justify" vertical="center" wrapText="1"/>
    </xf>
    <xf numFmtId="172" fontId="14" fillId="0" borderId="105" xfId="0" applyFont="1" applyBorder="1" applyAlignment="1">
      <alignment vertical="center" wrapText="1"/>
    </xf>
    <xf numFmtId="172" fontId="15" fillId="0" borderId="89" xfId="0" applyFont="1" applyBorder="1" applyAlignment="1">
      <alignment vertical="center"/>
    </xf>
    <xf numFmtId="172" fontId="15" fillId="0" borderId="90" xfId="0" applyFont="1" applyBorder="1" applyAlignment="1">
      <alignment vertical="center"/>
    </xf>
    <xf numFmtId="173" fontId="15" fillId="0" borderId="90" xfId="1" applyFont="1" applyFill="1" applyBorder="1" applyAlignment="1" applyProtection="1">
      <alignment horizontal="justify" vertical="center" wrapText="1"/>
    </xf>
    <xf numFmtId="10" fontId="14" fillId="0" borderId="106" xfId="142" applyNumberFormat="1" applyFont="1" applyFill="1" applyBorder="1" applyAlignment="1">
      <alignment horizontal="center" vertical="center" wrapText="1"/>
    </xf>
    <xf numFmtId="173" fontId="14" fillId="0" borderId="0" xfId="1" applyFont="1" applyFill="1" applyBorder="1" applyAlignment="1">
      <alignment horizontal="justify" vertical="center" wrapText="1"/>
    </xf>
    <xf numFmtId="173" fontId="17" fillId="0" borderId="124" xfId="1" applyFont="1" applyFill="1" applyBorder="1" applyAlignment="1" applyProtection="1">
      <alignment horizontal="center" vertical="center" wrapText="1"/>
    </xf>
    <xf numFmtId="10" fontId="14" fillId="0" borderId="121" xfId="142" applyNumberFormat="1" applyFont="1" applyFill="1" applyBorder="1" applyAlignment="1">
      <alignment horizontal="center" vertical="center" wrapText="1"/>
    </xf>
    <xf numFmtId="173" fontId="14" fillId="0" borderId="121" xfId="1" applyFont="1" applyFill="1" applyBorder="1" applyAlignment="1">
      <alignment horizontal="justify" vertical="center" wrapText="1"/>
    </xf>
    <xf numFmtId="172" fontId="14" fillId="0" borderId="121" xfId="0" applyFont="1" applyBorder="1" applyAlignment="1">
      <alignment horizontal="justify" vertical="center"/>
    </xf>
    <xf numFmtId="173" fontId="17" fillId="0" borderId="111" xfId="1" applyFont="1" applyFill="1" applyBorder="1" applyAlignment="1" applyProtection="1">
      <alignment horizontal="center" vertical="center" wrapText="1"/>
    </xf>
    <xf numFmtId="172" fontId="14" fillId="0" borderId="105" xfId="114" applyFont="1" applyBorder="1" applyAlignment="1">
      <alignment vertical="center" wrapText="1"/>
    </xf>
    <xf numFmtId="173" fontId="14" fillId="0" borderId="86" xfId="113" applyFont="1" applyFill="1" applyBorder="1" applyAlignment="1">
      <alignment horizontal="justify" vertical="center" wrapText="1"/>
    </xf>
    <xf numFmtId="172" fontId="14" fillId="0" borderId="86" xfId="0" applyFont="1" applyBorder="1" applyAlignment="1">
      <alignment vertical="center" wrapText="1"/>
    </xf>
    <xf numFmtId="10" fontId="14" fillId="0" borderId="88" xfId="142" applyNumberFormat="1" applyFont="1" applyFill="1" applyBorder="1" applyAlignment="1">
      <alignment horizontal="center" vertical="center" wrapText="1"/>
    </xf>
    <xf numFmtId="10" fontId="67" fillId="0" borderId="0" xfId="142" applyNumberFormat="1" applyFont="1" applyAlignment="1">
      <alignment horizontal="center" vertical="center"/>
    </xf>
    <xf numFmtId="0" fontId="39" fillId="0" borderId="118" xfId="166" applyFont="1" applyBorder="1" applyAlignment="1">
      <alignment horizontal="center" vertical="center" wrapText="1"/>
    </xf>
    <xf numFmtId="165" fontId="101" fillId="0" borderId="0" xfId="126" applyFont="1" applyAlignment="1">
      <alignment vertical="center" wrapText="1"/>
    </xf>
    <xf numFmtId="2" fontId="54" fillId="47" borderId="128" xfId="120" applyNumberFormat="1" applyFont="1" applyFill="1" applyBorder="1" applyAlignment="1">
      <alignment horizontal="center" vertical="center" wrapText="1"/>
    </xf>
    <xf numFmtId="0" fontId="54" fillId="47" borderId="128" xfId="120" applyNumberFormat="1" applyFont="1" applyFill="1" applyBorder="1" applyAlignment="1">
      <alignment horizontal="center" vertical="center" wrapText="1"/>
    </xf>
    <xf numFmtId="2" fontId="54" fillId="47" borderId="129" xfId="120" applyNumberFormat="1" applyFont="1" applyFill="1" applyBorder="1" applyAlignment="1">
      <alignment horizontal="center" vertical="center" wrapText="1"/>
    </xf>
    <xf numFmtId="0" fontId="48" fillId="0" borderId="128" xfId="0" applyNumberFormat="1" applyFont="1" applyBorder="1" applyAlignment="1">
      <alignment horizontal="center" vertical="center" wrapText="1"/>
    </xf>
    <xf numFmtId="172" fontId="48" fillId="0" borderId="128" xfId="0" applyFont="1" applyBorder="1" applyAlignment="1">
      <alignment vertical="center" wrapText="1"/>
    </xf>
    <xf numFmtId="219" fontId="53" fillId="0" borderId="129" xfId="126" applyNumberFormat="1" applyFont="1" applyFill="1" applyBorder="1" applyAlignment="1">
      <alignment horizontal="left" vertical="center" wrapText="1"/>
    </xf>
    <xf numFmtId="219" fontId="45" fillId="0" borderId="63" xfId="126" applyNumberFormat="1" applyFont="1" applyBorder="1" applyAlignment="1">
      <alignment vertical="center" wrapText="1"/>
    </xf>
    <xf numFmtId="192" fontId="14" fillId="0" borderId="1" xfId="121" applyNumberFormat="1" applyFont="1" applyFill="1" applyBorder="1" applyAlignment="1">
      <alignment horizontal="right" vertical="center"/>
    </xf>
    <xf numFmtId="10" fontId="94" fillId="0" borderId="0" xfId="142" applyNumberFormat="1" applyFont="1"/>
    <xf numFmtId="0" fontId="73" fillId="0" borderId="0" xfId="153" applyFont="1" applyAlignment="1">
      <alignment horizontal="left" vertical="center"/>
    </xf>
    <xf numFmtId="10" fontId="78" fillId="0" borderId="0" xfId="153" applyNumberFormat="1" applyFont="1" applyAlignment="1">
      <alignment horizontal="center" vertical="center"/>
    </xf>
    <xf numFmtId="0" fontId="45" fillId="0" borderId="113" xfId="149" applyFont="1" applyBorder="1" applyAlignment="1">
      <alignment horizontal="center" vertical="center" wrapText="1"/>
    </xf>
    <xf numFmtId="0" fontId="64" fillId="43" borderId="113" xfId="149" applyFont="1" applyFill="1" applyBorder="1" applyAlignment="1">
      <alignment horizontal="justify" vertical="center" wrapText="1"/>
    </xf>
    <xf numFmtId="0" fontId="67" fillId="36" borderId="113" xfId="149" applyFont="1" applyFill="1" applyBorder="1" applyAlignment="1">
      <alignment horizontal="center" vertical="center"/>
    </xf>
    <xf numFmtId="172" fontId="67" fillId="36" borderId="113" xfId="0" applyFont="1" applyFill="1" applyBorder="1" applyAlignment="1">
      <alignment horizontal="center" vertical="center" wrapText="1"/>
    </xf>
    <xf numFmtId="0" fontId="93" fillId="50" borderId="46" xfId="149" applyFont="1" applyFill="1" applyBorder="1" applyAlignment="1">
      <alignment horizontal="center" vertical="center" wrapText="1"/>
    </xf>
    <xf numFmtId="0" fontId="93" fillId="50" borderId="49" xfId="149" applyFont="1" applyFill="1" applyBorder="1" applyAlignment="1">
      <alignment horizontal="center" vertical="center" wrapText="1"/>
    </xf>
    <xf numFmtId="0" fontId="67" fillId="36" borderId="113" xfId="149" applyFont="1" applyFill="1" applyBorder="1" applyAlignment="1">
      <alignment horizontal="center" vertical="center" wrapText="1"/>
    </xf>
    <xf numFmtId="0" fontId="45" fillId="38" borderId="115" xfId="1" applyNumberFormat="1" applyFont="1" applyFill="1" applyBorder="1" applyAlignment="1">
      <alignment horizontal="center" vertical="center" wrapText="1"/>
    </xf>
    <xf numFmtId="172" fontId="13" fillId="38" borderId="21" xfId="0" applyFont="1" applyFill="1" applyBorder="1" applyAlignment="1">
      <alignment horizontal="center" vertical="center" wrapText="1"/>
    </xf>
    <xf numFmtId="172" fontId="13" fillId="38" borderId="22" xfId="0" applyFont="1" applyFill="1" applyBorder="1" applyAlignment="1">
      <alignment horizontal="center" vertical="center" wrapText="1"/>
    </xf>
    <xf numFmtId="172" fontId="0" fillId="0" borderId="89" xfId="0" applyBorder="1" applyAlignment="1">
      <alignment horizontal="left" vertical="center" wrapText="1"/>
    </xf>
    <xf numFmtId="172" fontId="0" fillId="0" borderId="90" xfId="0" applyBorder="1" applyAlignment="1">
      <alignment horizontal="left" vertical="center" wrapText="1"/>
    </xf>
    <xf numFmtId="172" fontId="0" fillId="0" borderId="88" xfId="0" applyBorder="1" applyAlignment="1">
      <alignment horizontal="left" vertical="center" wrapText="1"/>
    </xf>
    <xf numFmtId="172" fontId="14" fillId="0" borderId="110" xfId="0" applyFont="1" applyBorder="1" applyAlignment="1">
      <alignment horizontal="center" vertical="center" wrapText="1"/>
    </xf>
    <xf numFmtId="172" fontId="14" fillId="0" borderId="101" xfId="0" applyFont="1" applyBorder="1" applyAlignment="1">
      <alignment horizontal="center" vertical="center" wrapText="1"/>
    </xf>
    <xf numFmtId="172" fontId="14" fillId="0" borderId="102" xfId="0" applyFont="1" applyBorder="1" applyAlignment="1">
      <alignment horizontal="center" vertical="center" wrapText="1"/>
    </xf>
    <xf numFmtId="172" fontId="14" fillId="0" borderId="92" xfId="0" applyFont="1" applyBorder="1" applyAlignment="1">
      <alignment horizontal="center" vertical="center" wrapText="1"/>
    </xf>
    <xf numFmtId="172" fontId="14" fillId="0" borderId="17" xfId="0" applyFont="1" applyBorder="1" applyAlignment="1">
      <alignment horizontal="center" vertical="center" wrapText="1"/>
    </xf>
    <xf numFmtId="172" fontId="14" fillId="0" borderId="28" xfId="0" applyFont="1" applyBorder="1" applyAlignment="1">
      <alignment horizontal="center" vertical="center" wrapText="1"/>
    </xf>
    <xf numFmtId="172" fontId="14" fillId="0" borderId="2" xfId="0" applyFont="1" applyBorder="1" applyAlignment="1">
      <alignment horizontal="center" vertical="center" wrapText="1"/>
    </xf>
    <xf numFmtId="0" fontId="14" fillId="0" borderId="74" xfId="0" applyNumberFormat="1" applyFont="1" applyBorder="1" applyAlignment="1">
      <alignment horizontal="center" vertical="center" wrapText="1"/>
    </xf>
    <xf numFmtId="0" fontId="14" fillId="0" borderId="18" xfId="0" applyNumberFormat="1" applyFont="1" applyBorder="1" applyAlignment="1">
      <alignment horizontal="center" vertical="center" wrapText="1"/>
    </xf>
    <xf numFmtId="172" fontId="45" fillId="42" borderId="89" xfId="0" applyFont="1" applyFill="1" applyBorder="1" applyAlignment="1">
      <alignment horizontal="center" vertical="center" wrapText="1"/>
    </xf>
    <xf numFmtId="172" fontId="45" fillId="42" borderId="90" xfId="0" applyFont="1" applyFill="1" applyBorder="1" applyAlignment="1">
      <alignment horizontal="center" vertical="center" wrapText="1"/>
    </xf>
    <xf numFmtId="172" fontId="45" fillId="42" borderId="88" xfId="0" applyFont="1" applyFill="1" applyBorder="1" applyAlignment="1">
      <alignment horizontal="center" vertical="center" wrapText="1"/>
    </xf>
    <xf numFmtId="172" fontId="14" fillId="0" borderId="99" xfId="0" applyFont="1" applyBorder="1" applyAlignment="1">
      <alignment horizontal="center" vertical="center" wrapText="1"/>
    </xf>
    <xf numFmtId="172" fontId="14" fillId="0" borderId="95" xfId="0" applyFont="1" applyBorder="1" applyAlignment="1">
      <alignment horizontal="center" vertical="center" wrapText="1"/>
    </xf>
    <xf numFmtId="172" fontId="14" fillId="0" borderId="96" xfId="0" applyFont="1" applyBorder="1" applyAlignment="1">
      <alignment horizontal="center" vertical="center" wrapText="1"/>
    </xf>
    <xf numFmtId="172" fontId="14" fillId="0" borderId="11" xfId="0" applyFont="1" applyBorder="1" applyAlignment="1">
      <alignment horizontal="center" vertical="center" wrapText="1"/>
    </xf>
    <xf numFmtId="172" fontId="14" fillId="0" borderId="3" xfId="0" applyFont="1" applyBorder="1" applyAlignment="1">
      <alignment horizontal="center" vertical="center" wrapText="1"/>
    </xf>
    <xf numFmtId="172" fontId="14" fillId="0" borderId="12" xfId="0" applyFont="1" applyBorder="1" applyAlignment="1">
      <alignment horizontal="center" vertical="center" wrapText="1"/>
    </xf>
    <xf numFmtId="172" fontId="14" fillId="0" borderId="75" xfId="0" applyFont="1" applyBorder="1" applyAlignment="1">
      <alignment horizontal="center" vertical="center" wrapText="1"/>
    </xf>
    <xf numFmtId="172" fontId="14" fillId="0" borderId="74" xfId="0" applyFont="1" applyBorder="1" applyAlignment="1">
      <alignment horizontal="center" vertical="center" wrapText="1"/>
    </xf>
    <xf numFmtId="172" fontId="14" fillId="0" borderId="89" xfId="0" applyFont="1" applyBorder="1" applyAlignment="1">
      <alignment horizontal="center" vertical="center" wrapText="1"/>
    </xf>
    <xf numFmtId="172" fontId="14" fillId="0" borderId="10" xfId="0" applyFont="1" applyBorder="1" applyAlignment="1">
      <alignment horizontal="center" vertical="center" wrapText="1"/>
    </xf>
    <xf numFmtId="172" fontId="14" fillId="0" borderId="16" xfId="0" applyFont="1" applyBorder="1" applyAlignment="1">
      <alignment horizontal="center" vertical="center" wrapText="1"/>
    </xf>
    <xf numFmtId="172" fontId="14" fillId="0" borderId="90" xfId="0" applyFont="1" applyBorder="1" applyAlignment="1">
      <alignment horizontal="center" vertical="center" wrapText="1"/>
    </xf>
    <xf numFmtId="0" fontId="45" fillId="0" borderId="51" xfId="120" applyFont="1" applyFill="1" applyBorder="1" applyAlignment="1">
      <alignment horizontal="center" vertical="center" wrapText="1"/>
    </xf>
    <xf numFmtId="0" fontId="45" fillId="0" borderId="33" xfId="120" applyFont="1" applyFill="1" applyBorder="1" applyAlignment="1">
      <alignment horizontal="center" vertical="center" wrapText="1"/>
    </xf>
    <xf numFmtId="0" fontId="45" fillId="0" borderId="52" xfId="120" applyFont="1" applyFill="1" applyBorder="1" applyAlignment="1">
      <alignment horizontal="center" vertical="center" wrapText="1"/>
    </xf>
    <xf numFmtId="0" fontId="45" fillId="0" borderId="53" xfId="120" applyFont="1" applyFill="1" applyBorder="1" applyAlignment="1">
      <alignment horizontal="center" vertical="center" wrapText="1"/>
    </xf>
    <xf numFmtId="0" fontId="45" fillId="0" borderId="128" xfId="120" applyFont="1" applyFill="1" applyBorder="1" applyAlignment="1">
      <alignment horizontal="center" vertical="center" wrapText="1"/>
    </xf>
    <xf numFmtId="0" fontId="45" fillId="0" borderId="129" xfId="120" applyFont="1" applyFill="1" applyBorder="1" applyAlignment="1">
      <alignment horizontal="center" vertical="center" wrapText="1"/>
    </xf>
    <xf numFmtId="15" fontId="13" fillId="0" borderId="33" xfId="149" applyNumberFormat="1" applyFont="1" applyBorder="1" applyAlignment="1">
      <alignment horizontal="center" vertical="center"/>
    </xf>
    <xf numFmtId="15" fontId="13" fillId="0" borderId="52" xfId="149" applyNumberFormat="1" applyFont="1" applyBorder="1" applyAlignment="1">
      <alignment horizontal="center" vertical="center"/>
    </xf>
    <xf numFmtId="0" fontId="15" fillId="0" borderId="61" xfId="153" applyFont="1" applyBorder="1" applyAlignment="1">
      <alignment horizontal="center" vertical="center"/>
    </xf>
    <xf numFmtId="0" fontId="15" fillId="0" borderId="62" xfId="153" applyFont="1" applyBorder="1" applyAlignment="1">
      <alignment horizontal="center" vertical="center"/>
    </xf>
    <xf numFmtId="0" fontId="15" fillId="0" borderId="63" xfId="153" applyFont="1" applyBorder="1" applyAlignment="1">
      <alignment horizontal="center" vertical="center"/>
    </xf>
    <xf numFmtId="2" fontId="14" fillId="0" borderId="57" xfId="149" applyNumberFormat="1" applyFont="1" applyBorder="1" applyAlignment="1">
      <alignment horizontal="center" vertical="center"/>
    </xf>
    <xf numFmtId="2" fontId="14" fillId="0" borderId="58" xfId="149" applyNumberFormat="1" applyFont="1" applyBorder="1" applyAlignment="1">
      <alignment horizontal="center" vertical="center"/>
    </xf>
    <xf numFmtId="0" fontId="66" fillId="0" borderId="42" xfId="149" applyBorder="1" applyAlignment="1">
      <alignment horizontal="center" vertical="center"/>
    </xf>
    <xf numFmtId="0" fontId="66" fillId="0" borderId="66" xfId="149" applyBorder="1" applyAlignment="1">
      <alignment horizontal="center" vertical="center"/>
    </xf>
    <xf numFmtId="0" fontId="15" fillId="0" borderId="51" xfId="153" applyFont="1" applyBorder="1" applyAlignment="1">
      <alignment horizontal="center" vertical="center"/>
    </xf>
    <xf numFmtId="0" fontId="15" fillId="0" borderId="33" xfId="153" applyFont="1" applyBorder="1" applyAlignment="1">
      <alignment horizontal="center" vertical="center"/>
    </xf>
    <xf numFmtId="196" fontId="55" fillId="0" borderId="33" xfId="154" applyNumberFormat="1" applyFont="1" applyBorder="1" applyAlignment="1">
      <alignment horizontal="center" vertical="center"/>
    </xf>
    <xf numFmtId="196" fontId="55" fillId="0" borderId="52" xfId="154" applyNumberFormat="1" applyFont="1" applyBorder="1" applyAlignment="1">
      <alignment horizontal="center" vertical="center"/>
    </xf>
    <xf numFmtId="0" fontId="13" fillId="0" borderId="38" xfId="149" applyFont="1" applyBorder="1" applyAlignment="1">
      <alignment horizontal="center" vertical="center"/>
    </xf>
    <xf numFmtId="0" fontId="13" fillId="0" borderId="41" xfId="149" applyFont="1" applyBorder="1" applyAlignment="1">
      <alignment horizontal="center" vertical="center"/>
    </xf>
    <xf numFmtId="0" fontId="13" fillId="0" borderId="42" xfId="149" applyFont="1" applyBorder="1" applyAlignment="1">
      <alignment horizontal="center" vertical="center"/>
    </xf>
    <xf numFmtId="0" fontId="45" fillId="0" borderId="46" xfId="149" applyFont="1" applyBorder="1" applyAlignment="1">
      <alignment horizontal="center" vertical="center"/>
    </xf>
    <xf numFmtId="0" fontId="45" fillId="0" borderId="47" xfId="149" applyFont="1" applyBorder="1" applyAlignment="1">
      <alignment horizontal="center" vertical="center"/>
    </xf>
    <xf numFmtId="0" fontId="14" fillId="0" borderId="48" xfId="149" applyFont="1" applyBorder="1" applyAlignment="1">
      <alignment horizontal="center" vertical="center" wrapText="1"/>
    </xf>
    <xf numFmtId="0" fontId="14" fillId="0" borderId="49" xfId="149" applyFont="1" applyBorder="1" applyAlignment="1">
      <alignment horizontal="center" vertical="center" wrapText="1"/>
    </xf>
    <xf numFmtId="0" fontId="14" fillId="0" borderId="50" xfId="149" applyFont="1" applyBorder="1" applyAlignment="1">
      <alignment horizontal="center" vertical="center" wrapText="1"/>
    </xf>
    <xf numFmtId="0" fontId="66" fillId="0" borderId="35" xfId="149" applyBorder="1" applyAlignment="1">
      <alignment horizontal="center" vertical="center"/>
    </xf>
    <xf numFmtId="0" fontId="66" fillId="0" borderId="36" xfId="149" applyBorder="1" applyAlignment="1">
      <alignment horizontal="center" vertical="center"/>
    </xf>
    <xf numFmtId="0" fontId="66" fillId="0" borderId="37" xfId="149" applyBorder="1" applyAlignment="1">
      <alignment horizontal="center" vertical="center"/>
    </xf>
    <xf numFmtId="0" fontId="66" fillId="0" borderId="39" xfId="149" applyBorder="1" applyAlignment="1">
      <alignment horizontal="center" vertical="center"/>
    </xf>
    <xf numFmtId="0" fontId="66" fillId="0" borderId="0" xfId="149" applyAlignment="1">
      <alignment horizontal="center" vertical="center"/>
    </xf>
    <xf numFmtId="0" fontId="66" fillId="0" borderId="40" xfId="149" applyBorder="1" applyAlignment="1">
      <alignment horizontal="center" vertical="center"/>
    </xf>
    <xf numFmtId="0" fontId="15" fillId="0" borderId="43" xfId="149" applyFont="1" applyBorder="1" applyAlignment="1">
      <alignment horizontal="center" vertical="center"/>
    </xf>
    <xf numFmtId="0" fontId="15" fillId="0" borderId="44" xfId="149" applyFont="1" applyBorder="1" applyAlignment="1">
      <alignment horizontal="center" vertical="center"/>
    </xf>
    <xf numFmtId="0" fontId="15" fillId="0" borderId="45" xfId="149" applyFont="1" applyBorder="1" applyAlignment="1">
      <alignment horizontal="center" vertical="center"/>
    </xf>
    <xf numFmtId="0" fontId="45" fillId="0" borderId="31" xfId="149" applyFont="1" applyBorder="1" applyAlignment="1">
      <alignment horizontal="center" vertical="center"/>
    </xf>
    <xf numFmtId="0" fontId="45" fillId="0" borderId="32" xfId="149" applyFont="1" applyBorder="1" applyAlignment="1">
      <alignment horizontal="center" vertical="center"/>
    </xf>
    <xf numFmtId="0" fontId="45" fillId="0" borderId="33" xfId="149" applyFont="1" applyBorder="1" applyAlignment="1">
      <alignment horizontal="center" vertical="center"/>
    </xf>
    <xf numFmtId="0" fontId="13" fillId="0" borderId="113" xfId="149" applyFont="1" applyBorder="1" applyAlignment="1">
      <alignment horizontal="center" vertical="center"/>
    </xf>
    <xf numFmtId="2" fontId="14" fillId="0" borderId="69" xfId="149" applyNumberFormat="1" applyFont="1" applyBorder="1" applyAlignment="1">
      <alignment horizontal="center" vertical="center"/>
    </xf>
    <xf numFmtId="0" fontId="15" fillId="40" borderId="113" xfId="153" applyFont="1" applyFill="1" applyBorder="1" applyAlignment="1">
      <alignment horizontal="left" vertical="center"/>
    </xf>
    <xf numFmtId="0" fontId="14" fillId="0" borderId="54" xfId="155" applyFont="1" applyBorder="1" applyAlignment="1">
      <alignment horizontal="left" vertical="center" wrapText="1"/>
    </xf>
    <xf numFmtId="2" fontId="14" fillId="0" borderId="55" xfId="149" applyNumberFormat="1" applyFont="1" applyBorder="1" applyAlignment="1">
      <alignment horizontal="center" vertical="center"/>
    </xf>
    <xf numFmtId="2" fontId="14" fillId="0" borderId="56" xfId="149" applyNumberFormat="1" applyFont="1" applyBorder="1" applyAlignment="1">
      <alignment horizontal="center" vertical="center"/>
    </xf>
    <xf numFmtId="0" fontId="14" fillId="0" borderId="113" xfId="153" applyFont="1" applyBorder="1" applyAlignment="1">
      <alignment horizontal="justify" vertical="center"/>
    </xf>
    <xf numFmtId="10" fontId="14" fillId="0" borderId="113" xfId="153" applyNumberFormat="1" applyFont="1" applyBorder="1" applyAlignment="1">
      <alignment horizontal="center" vertical="center" wrapText="1"/>
    </xf>
    <xf numFmtId="0" fontId="15" fillId="0" borderId="0" xfId="153" applyFont="1" applyAlignment="1">
      <alignment horizontal="left" vertical="center"/>
    </xf>
    <xf numFmtId="0" fontId="14" fillId="0" borderId="0" xfId="153" applyFont="1" applyAlignment="1">
      <alignment horizontal="center" vertical="center"/>
    </xf>
    <xf numFmtId="0" fontId="15" fillId="40" borderId="113" xfId="153" applyFont="1" applyFill="1" applyBorder="1" applyAlignment="1">
      <alignment horizontal="center" vertical="center" wrapText="1"/>
    </xf>
    <xf numFmtId="4" fontId="14" fillId="0" borderId="113" xfId="151" applyNumberFormat="1" applyFont="1" applyFill="1" applyBorder="1" applyAlignment="1" applyProtection="1">
      <alignment horizontal="center" vertical="center"/>
    </xf>
    <xf numFmtId="37" fontId="15" fillId="0" borderId="113" xfId="153" applyNumberFormat="1" applyFont="1" applyBorder="1" applyAlignment="1">
      <alignment horizontal="right" vertical="center"/>
    </xf>
    <xf numFmtId="196" fontId="14" fillId="0" borderId="113" xfId="153" applyNumberFormat="1" applyFont="1" applyBorder="1" applyAlignment="1">
      <alignment horizontal="center" vertical="center" wrapText="1"/>
    </xf>
    <xf numFmtId="0" fontId="74" fillId="0" borderId="3" xfId="153" applyFont="1" applyBorder="1" applyAlignment="1">
      <alignment horizontal="justify" vertical="center" wrapText="1"/>
    </xf>
    <xf numFmtId="0" fontId="74" fillId="0" borderId="12" xfId="153" applyFont="1" applyBorder="1" applyAlignment="1">
      <alignment horizontal="justify" vertical="center" wrapText="1"/>
    </xf>
    <xf numFmtId="0" fontId="74" fillId="0" borderId="74" xfId="153" applyFont="1" applyBorder="1" applyAlignment="1">
      <alignment horizontal="justify" vertical="center" wrapText="1"/>
    </xf>
    <xf numFmtId="0" fontId="74" fillId="0" borderId="75" xfId="153" applyFont="1" applyBorder="1" applyAlignment="1">
      <alignment horizontal="justify" vertical="center" wrapText="1"/>
    </xf>
    <xf numFmtId="0" fontId="74" fillId="0" borderId="0" xfId="153" applyFont="1" applyAlignment="1">
      <alignment horizontal="justify" vertical="center" wrapText="1"/>
    </xf>
    <xf numFmtId="0" fontId="74" fillId="0" borderId="29" xfId="153" applyFont="1" applyBorder="1" applyAlignment="1">
      <alignment horizontal="justify" vertical="center" wrapText="1"/>
    </xf>
    <xf numFmtId="0" fontId="15" fillId="40" borderId="113" xfId="153" applyFont="1" applyFill="1" applyBorder="1" applyAlignment="1">
      <alignment horizontal="center" vertical="center"/>
    </xf>
    <xf numFmtId="195" fontId="13" fillId="0" borderId="113" xfId="161" applyNumberFormat="1" applyBorder="1" applyAlignment="1">
      <alignment horizontal="right" vertical="center" wrapText="1"/>
    </xf>
    <xf numFmtId="0" fontId="13" fillId="0" borderId="113" xfId="161" applyBorder="1" applyAlignment="1">
      <alignment vertical="center" wrapText="1"/>
    </xf>
    <xf numFmtId="0" fontId="45" fillId="0" borderId="1" xfId="161" applyFont="1" applyBorder="1" applyAlignment="1">
      <alignment horizontal="center" vertical="center" wrapText="1"/>
    </xf>
    <xf numFmtId="0" fontId="13" fillId="0" borderId="74" xfId="161" applyBorder="1" applyAlignment="1">
      <alignment vertical="center" wrapText="1"/>
    </xf>
    <xf numFmtId="0" fontId="13" fillId="0" borderId="75" xfId="161" applyBorder="1" applyAlignment="1">
      <alignment vertical="center" wrapText="1"/>
    </xf>
    <xf numFmtId="0" fontId="13" fillId="0" borderId="13" xfId="161" applyBorder="1" applyAlignment="1">
      <alignment vertical="center" wrapText="1"/>
    </xf>
    <xf numFmtId="0" fontId="13" fillId="0" borderId="3" xfId="161" applyBorder="1" applyAlignment="1">
      <alignment vertical="center" wrapText="1"/>
    </xf>
    <xf numFmtId="0" fontId="13" fillId="0" borderId="12" xfId="161" applyBorder="1" applyAlignment="1">
      <alignment vertical="center" wrapText="1"/>
    </xf>
    <xf numFmtId="0" fontId="102" fillId="0" borderId="0" xfId="159" applyFont="1" applyAlignment="1">
      <alignment vertical="center" wrapText="1"/>
    </xf>
    <xf numFmtId="0" fontId="13" fillId="0" borderId="35" xfId="159" applyBorder="1" applyAlignment="1">
      <alignment horizontal="center" vertical="center"/>
    </xf>
    <xf numFmtId="0" fontId="13" fillId="0" borderId="36" xfId="159" applyBorder="1" applyAlignment="1">
      <alignment horizontal="center" vertical="center"/>
    </xf>
    <xf numFmtId="0" fontId="13" fillId="0" borderId="37" xfId="159" applyBorder="1" applyAlignment="1">
      <alignment horizontal="center" vertical="center"/>
    </xf>
    <xf numFmtId="0" fontId="13" fillId="0" borderId="39" xfId="159" applyBorder="1" applyAlignment="1">
      <alignment horizontal="center" vertical="center"/>
    </xf>
    <xf numFmtId="0" fontId="13" fillId="0" borderId="0" xfId="159" applyAlignment="1">
      <alignment horizontal="center" vertical="center"/>
    </xf>
    <xf numFmtId="0" fontId="13" fillId="0" borderId="40" xfId="159" applyBorder="1" applyAlignment="1">
      <alignment horizontal="center" vertical="center"/>
    </xf>
    <xf numFmtId="0" fontId="13" fillId="0" borderId="67" xfId="159" applyBorder="1" applyAlignment="1">
      <alignment horizontal="center" vertical="center"/>
    </xf>
    <xf numFmtId="0" fontId="13" fillId="0" borderId="3" xfId="159" applyBorder="1" applyAlignment="1">
      <alignment horizontal="center" vertical="center"/>
    </xf>
    <xf numFmtId="0" fontId="13" fillId="0" borderId="68" xfId="159" applyBorder="1" applyAlignment="1">
      <alignment horizontal="center" vertical="center"/>
    </xf>
    <xf numFmtId="0" fontId="15" fillId="0" borderId="41" xfId="159" applyFont="1" applyBorder="1" applyAlignment="1">
      <alignment horizontal="center" vertical="center"/>
    </xf>
    <xf numFmtId="0" fontId="15" fillId="0" borderId="42" xfId="159" applyFont="1" applyBorder="1" applyAlignment="1">
      <alignment horizontal="center" vertical="center"/>
    </xf>
    <xf numFmtId="0" fontId="15" fillId="0" borderId="66" xfId="159" applyFont="1" applyBorder="1" applyAlignment="1">
      <alignment horizontal="center" vertical="center"/>
    </xf>
    <xf numFmtId="0" fontId="45" fillId="0" borderId="113" xfId="161" applyFont="1" applyBorder="1" applyAlignment="1">
      <alignment horizontal="center" vertical="center" wrapText="1"/>
    </xf>
    <xf numFmtId="0" fontId="45" fillId="0" borderId="0" xfId="161" applyFont="1" applyAlignment="1">
      <alignment horizontal="center" vertical="center" wrapText="1"/>
    </xf>
    <xf numFmtId="183" fontId="45" fillId="0" borderId="0" xfId="162" applyNumberFormat="1" applyFont="1" applyFill="1" applyBorder="1" applyAlignment="1">
      <alignment horizontal="right" vertical="center"/>
    </xf>
    <xf numFmtId="0" fontId="13" fillId="0" borderId="74" xfId="161" applyBorder="1" applyAlignment="1">
      <alignment horizontal="justify" vertical="center" wrapText="1"/>
    </xf>
    <xf numFmtId="0" fontId="13" fillId="0" borderId="75" xfId="161" applyBorder="1" applyAlignment="1">
      <alignment horizontal="justify" vertical="center" wrapText="1"/>
    </xf>
    <xf numFmtId="0" fontId="13" fillId="0" borderId="13" xfId="161" applyBorder="1" applyAlignment="1">
      <alignment horizontal="justify" vertical="center" wrapText="1"/>
    </xf>
    <xf numFmtId="0" fontId="13" fillId="0" borderId="3" xfId="161" applyBorder="1" applyAlignment="1">
      <alignment horizontal="justify" vertical="center" wrapText="1"/>
    </xf>
    <xf numFmtId="0" fontId="13" fillId="0" borderId="12" xfId="161" applyBorder="1" applyAlignment="1">
      <alignment horizontal="justify" vertical="center" wrapText="1"/>
    </xf>
    <xf numFmtId="211" fontId="45" fillId="0" borderId="113" xfId="162" applyNumberFormat="1" applyFont="1" applyFill="1" applyBorder="1" applyAlignment="1">
      <alignment horizontal="right" vertical="center"/>
    </xf>
    <xf numFmtId="183" fontId="13" fillId="40" borderId="113" xfId="161" applyNumberFormat="1" applyFill="1" applyBorder="1" applyAlignment="1">
      <alignment horizontal="right" vertical="center" wrapText="1"/>
    </xf>
    <xf numFmtId="211" fontId="13" fillId="40" borderId="113" xfId="163" applyNumberFormat="1" applyFont="1" applyFill="1" applyBorder="1" applyAlignment="1">
      <alignment horizontal="right" vertical="center" wrapText="1"/>
    </xf>
    <xf numFmtId="2" fontId="13" fillId="0" borderId="113" xfId="160" applyNumberFormat="1" applyBorder="1" applyAlignment="1">
      <alignment horizontal="center" vertical="center" wrapText="1"/>
    </xf>
    <xf numFmtId="187" fontId="13" fillId="0" borderId="113" xfId="163" applyNumberFormat="1" applyFont="1" applyFill="1" applyBorder="1" applyAlignment="1">
      <alignment horizontal="right" vertical="center" wrapText="1"/>
    </xf>
    <xf numFmtId="0" fontId="13" fillId="0" borderId="74" xfId="161" applyBorder="1" applyAlignment="1">
      <alignment horizontal="left" vertical="center" wrapText="1"/>
    </xf>
    <xf numFmtId="0" fontId="13" fillId="0" borderId="0" xfId="161" applyAlignment="1">
      <alignment horizontal="left" vertical="center" wrapText="1"/>
    </xf>
    <xf numFmtId="0" fontId="13" fillId="0" borderId="3" xfId="161" applyBorder="1" applyAlignment="1">
      <alignment horizontal="left" vertical="center" wrapText="1"/>
    </xf>
    <xf numFmtId="211" fontId="45" fillId="0" borderId="1" xfId="162" applyNumberFormat="1" applyFont="1" applyFill="1" applyBorder="1" applyAlignment="1">
      <alignment horizontal="right" vertical="center"/>
    </xf>
    <xf numFmtId="0" fontId="81" fillId="0" borderId="3" xfId="159" applyFont="1" applyBorder="1" applyAlignment="1">
      <alignment horizontal="center" vertical="center"/>
    </xf>
    <xf numFmtId="0" fontId="81" fillId="0" borderId="0" xfId="159" applyFont="1" applyAlignment="1">
      <alignment horizontal="center" vertical="center"/>
    </xf>
    <xf numFmtId="0" fontId="81" fillId="0" borderId="29" xfId="159" applyFont="1" applyBorder="1" applyAlignment="1">
      <alignment horizontal="center" vertical="center"/>
    </xf>
    <xf numFmtId="0" fontId="45" fillId="0" borderId="60" xfId="161" applyFont="1" applyBorder="1" applyAlignment="1">
      <alignment horizontal="center" vertical="center" wrapText="1"/>
    </xf>
    <xf numFmtId="0" fontId="13" fillId="0" borderId="75" xfId="161" applyBorder="1" applyAlignment="1">
      <alignment horizontal="left" vertical="center" wrapText="1"/>
    </xf>
    <xf numFmtId="0" fontId="13" fillId="0" borderId="15" xfId="161" applyBorder="1" applyAlignment="1">
      <alignment horizontal="left" vertical="center" wrapText="1"/>
    </xf>
    <xf numFmtId="0" fontId="13" fillId="0" borderId="29" xfId="161" applyBorder="1" applyAlignment="1">
      <alignment horizontal="left" vertical="center" wrapText="1"/>
    </xf>
    <xf numFmtId="0" fontId="13" fillId="0" borderId="13" xfId="161" applyBorder="1" applyAlignment="1">
      <alignment horizontal="left" vertical="center" wrapText="1"/>
    </xf>
    <xf numFmtId="0" fontId="13" fillId="0" borderId="12" xfId="161" applyBorder="1" applyAlignment="1">
      <alignment horizontal="left" vertical="center" wrapText="1"/>
    </xf>
    <xf numFmtId="0" fontId="81" fillId="0" borderId="74" xfId="159" applyFont="1" applyBorder="1" applyAlignment="1">
      <alignment horizontal="center" vertical="center"/>
    </xf>
    <xf numFmtId="0" fontId="81" fillId="0" borderId="75" xfId="159" applyFont="1" applyBorder="1" applyAlignment="1">
      <alignment horizontal="center" vertical="center"/>
    </xf>
    <xf numFmtId="0" fontId="45" fillId="0" borderId="113" xfId="161" applyFont="1" applyBorder="1" applyAlignment="1">
      <alignment horizontal="justify" vertical="center"/>
    </xf>
    <xf numFmtId="0" fontId="45" fillId="41" borderId="1" xfId="159" applyFont="1" applyFill="1" applyBorder="1" applyAlignment="1">
      <alignment horizontal="center" vertical="center"/>
    </xf>
    <xf numFmtId="0" fontId="45" fillId="41" borderId="1" xfId="159" applyFont="1" applyFill="1" applyBorder="1" applyAlignment="1">
      <alignment horizontal="center" vertical="center" wrapText="1"/>
    </xf>
    <xf numFmtId="213" fontId="45" fillId="41" borderId="1" xfId="163" applyNumberFormat="1" applyFont="1" applyFill="1" applyBorder="1" applyAlignment="1">
      <alignment horizontal="center" vertical="center" wrapText="1"/>
    </xf>
    <xf numFmtId="0" fontId="45" fillId="41" borderId="1" xfId="161" applyFont="1" applyFill="1" applyBorder="1" applyAlignment="1">
      <alignment horizontal="center" vertical="center"/>
    </xf>
    <xf numFmtId="0" fontId="45" fillId="0" borderId="0" xfId="161" applyFont="1" applyAlignment="1">
      <alignment horizontal="left" vertical="center"/>
    </xf>
    <xf numFmtId="0" fontId="45" fillId="0" borderId="113" xfId="159" applyFont="1" applyBorder="1" applyAlignment="1">
      <alignment vertical="center"/>
    </xf>
    <xf numFmtId="0" fontId="45" fillId="41" borderId="113" xfId="160" applyFont="1" applyFill="1" applyBorder="1" applyAlignment="1">
      <alignment horizontal="center" vertical="center"/>
    </xf>
    <xf numFmtId="0" fontId="45" fillId="41" borderId="113" xfId="161" applyFont="1" applyFill="1" applyBorder="1" applyAlignment="1">
      <alignment horizontal="center" vertical="center"/>
    </xf>
    <xf numFmtId="0" fontId="13" fillId="0" borderId="113" xfId="161" applyBorder="1" applyAlignment="1">
      <alignment horizontal="left" vertical="center"/>
    </xf>
    <xf numFmtId="0" fontId="45" fillId="0" borderId="64" xfId="149" applyFont="1" applyBorder="1" applyAlignment="1">
      <alignment horizontal="center" vertical="center"/>
    </xf>
    <xf numFmtId="0" fontId="45" fillId="0" borderId="65" xfId="149" applyFont="1" applyBorder="1" applyAlignment="1">
      <alignment horizontal="center" vertical="center"/>
    </xf>
    <xf numFmtId="0" fontId="13" fillId="0" borderId="53" xfId="159" applyBorder="1" applyAlignment="1">
      <alignment horizontal="center" vertical="center"/>
    </xf>
    <xf numFmtId="0" fontId="13" fillId="0" borderId="61" xfId="159" applyBorder="1" applyAlignment="1">
      <alignment horizontal="center" vertical="center"/>
    </xf>
    <xf numFmtId="0" fontId="13" fillId="0" borderId="62" xfId="159" applyBorder="1" applyAlignment="1">
      <alignment horizontal="center" vertical="center"/>
    </xf>
    <xf numFmtId="0" fontId="13" fillId="0" borderId="63" xfId="159" applyBorder="1" applyAlignment="1">
      <alignment horizontal="center" vertical="center"/>
    </xf>
    <xf numFmtId="0" fontId="45" fillId="0" borderId="46" xfId="159" applyFont="1" applyBorder="1" applyAlignment="1">
      <alignment horizontal="center" vertical="center" wrapText="1"/>
    </xf>
    <xf numFmtId="0" fontId="45" fillId="0" borderId="49" xfId="159" applyFont="1" applyBorder="1" applyAlignment="1">
      <alignment horizontal="center" vertical="center" wrapText="1"/>
    </xf>
    <xf numFmtId="0" fontId="45" fillId="0" borderId="50" xfId="159" applyFont="1" applyBorder="1" applyAlignment="1">
      <alignment horizontal="center" vertical="center" wrapText="1"/>
    </xf>
    <xf numFmtId="0" fontId="13" fillId="0" borderId="46" xfId="159" applyBorder="1" applyAlignment="1">
      <alignment horizontal="center" vertical="center" wrapText="1"/>
    </xf>
    <xf numFmtId="0" fontId="13" fillId="0" borderId="49" xfId="159" applyBorder="1" applyAlignment="1">
      <alignment horizontal="center" vertical="center" wrapText="1"/>
    </xf>
    <xf numFmtId="0" fontId="13" fillId="0" borderId="47" xfId="159" applyBorder="1" applyAlignment="1">
      <alignment horizontal="center" vertical="center" wrapText="1"/>
    </xf>
    <xf numFmtId="0" fontId="45" fillId="0" borderId="46" xfId="166" applyFont="1" applyBorder="1" applyAlignment="1">
      <alignment horizontal="center" vertical="center"/>
    </xf>
    <xf numFmtId="0" fontId="45" fillId="0" borderId="47" xfId="166" applyFont="1" applyBorder="1" applyAlignment="1">
      <alignment horizontal="center" vertical="center"/>
    </xf>
    <xf numFmtId="0" fontId="14" fillId="0" borderId="48" xfId="166" applyFont="1" applyBorder="1" applyAlignment="1">
      <alignment horizontal="center" vertical="center" wrapText="1"/>
    </xf>
    <xf numFmtId="0" fontId="14" fillId="0" borderId="49" xfId="166" applyFont="1" applyBorder="1" applyAlignment="1">
      <alignment horizontal="center" vertical="center" wrapText="1"/>
    </xf>
    <xf numFmtId="0" fontId="14" fillId="0" borderId="50" xfId="166" applyFont="1" applyBorder="1" applyAlignment="1">
      <alignment horizontal="center" vertical="center" wrapText="1"/>
    </xf>
    <xf numFmtId="0" fontId="15" fillId="0" borderId="43" xfId="166" applyFont="1" applyBorder="1" applyAlignment="1">
      <alignment horizontal="center" vertical="center"/>
    </xf>
    <xf numFmtId="0" fontId="15" fillId="0" borderId="44" xfId="166" applyFont="1" applyBorder="1" applyAlignment="1">
      <alignment horizontal="center" vertical="center"/>
    </xf>
    <xf numFmtId="0" fontId="15" fillId="0" borderId="45" xfId="166" applyFont="1" applyBorder="1" applyAlignment="1">
      <alignment horizontal="center" vertical="center"/>
    </xf>
    <xf numFmtId="0" fontId="45" fillId="0" borderId="51" xfId="166" applyFont="1" applyBorder="1" applyAlignment="1">
      <alignment horizontal="center" vertical="center"/>
    </xf>
    <xf numFmtId="0" fontId="45" fillId="0" borderId="33" xfId="166" applyFont="1" applyBorder="1" applyAlignment="1">
      <alignment horizontal="center" vertical="center"/>
    </xf>
    <xf numFmtId="0" fontId="45" fillId="0" borderId="52" xfId="166" applyFont="1" applyBorder="1" applyAlignment="1">
      <alignment horizontal="center" vertical="center"/>
    </xf>
    <xf numFmtId="0" fontId="13" fillId="0" borderId="53" xfId="166" applyBorder="1" applyAlignment="1">
      <alignment horizontal="center" vertical="center"/>
    </xf>
    <xf numFmtId="0" fontId="13" fillId="0" borderId="61" xfId="166" applyBorder="1" applyAlignment="1">
      <alignment horizontal="center" vertical="center"/>
    </xf>
    <xf numFmtId="0" fontId="13" fillId="0" borderId="62" xfId="166" applyBorder="1" applyAlignment="1">
      <alignment horizontal="center" vertical="center"/>
    </xf>
    <xf numFmtId="0" fontId="13" fillId="0" borderId="63" xfId="166" applyBorder="1" applyAlignment="1">
      <alignment horizontal="center" vertical="center"/>
    </xf>
    <xf numFmtId="0" fontId="45" fillId="0" borderId="71" xfId="166" applyFont="1" applyBorder="1" applyAlignment="1">
      <alignment horizontal="center" vertical="top" wrapText="1"/>
    </xf>
    <xf numFmtId="0" fontId="45" fillId="0" borderId="72" xfId="166" applyFont="1" applyBorder="1" applyAlignment="1">
      <alignment horizontal="center" vertical="top" wrapText="1"/>
    </xf>
    <xf numFmtId="0" fontId="45" fillId="0" borderId="73" xfId="166" applyFont="1" applyBorder="1" applyAlignment="1">
      <alignment horizontal="center" vertical="top" wrapText="1"/>
    </xf>
    <xf numFmtId="196" fontId="55" fillId="0" borderId="34" xfId="154" applyNumberFormat="1" applyFont="1" applyBorder="1" applyAlignment="1">
      <alignment horizontal="center" vertical="center"/>
    </xf>
    <xf numFmtId="196" fontId="55" fillId="0" borderId="64" xfId="154" applyNumberFormat="1" applyFont="1" applyBorder="1" applyAlignment="1">
      <alignment horizontal="center" vertical="center"/>
    </xf>
    <xf numFmtId="196" fontId="55" fillId="0" borderId="65" xfId="154" applyNumberFormat="1" applyFont="1" applyBorder="1" applyAlignment="1">
      <alignment horizontal="center" vertical="center"/>
    </xf>
    <xf numFmtId="15" fontId="13" fillId="0" borderId="33" xfId="166" applyNumberFormat="1" applyBorder="1" applyAlignment="1">
      <alignment horizontal="center" vertical="center"/>
    </xf>
    <xf numFmtId="15" fontId="13" fillId="0" borderId="52" xfId="166" applyNumberFormat="1" applyBorder="1" applyAlignment="1">
      <alignment horizontal="center" vertical="center"/>
    </xf>
    <xf numFmtId="0" fontId="84" fillId="0" borderId="60" xfId="153" applyFont="1" applyBorder="1" applyAlignment="1">
      <alignment horizontal="center" vertical="center" wrapText="1"/>
    </xf>
    <xf numFmtId="0" fontId="45" fillId="0" borderId="35" xfId="166" applyFont="1" applyBorder="1" applyAlignment="1">
      <alignment horizontal="center" vertical="center"/>
    </xf>
    <xf numFmtId="0" fontId="45" fillId="0" borderId="37" xfId="166" applyFont="1" applyBorder="1" applyAlignment="1">
      <alignment horizontal="center" vertical="center"/>
    </xf>
    <xf numFmtId="0" fontId="45" fillId="0" borderId="39" xfId="166" applyFont="1" applyBorder="1" applyAlignment="1">
      <alignment horizontal="center" vertical="center"/>
    </xf>
    <xf numFmtId="0" fontId="45" fillId="0" borderId="40" xfId="166" applyFont="1" applyBorder="1" applyAlignment="1">
      <alignment horizontal="center" vertical="center"/>
    </xf>
    <xf numFmtId="0" fontId="45" fillId="0" borderId="67" xfId="166" applyFont="1" applyBorder="1" applyAlignment="1">
      <alignment horizontal="center" vertical="center"/>
    </xf>
    <xf numFmtId="0" fontId="45" fillId="0" borderId="68" xfId="166" applyFont="1" applyBorder="1" applyAlignment="1">
      <alignment horizontal="center" vertical="center"/>
    </xf>
    <xf numFmtId="0" fontId="88" fillId="0" borderId="41" xfId="166" applyFont="1" applyBorder="1" applyAlignment="1">
      <alignment horizontal="center" vertical="center"/>
    </xf>
    <xf numFmtId="0" fontId="88" fillId="0" borderId="66" xfId="166" applyFont="1" applyBorder="1" applyAlignment="1">
      <alignment horizontal="center" vertical="center"/>
    </xf>
    <xf numFmtId="0" fontId="45" fillId="0" borderId="1" xfId="166" applyFont="1" applyBorder="1" applyAlignment="1">
      <alignment horizontal="center" vertical="center" wrapText="1"/>
    </xf>
    <xf numFmtId="0" fontId="71" fillId="0" borderId="113" xfId="166" applyFont="1" applyBorder="1" applyAlignment="1">
      <alignment horizontal="left" vertical="center" wrapText="1"/>
    </xf>
    <xf numFmtId="214" fontId="86" fillId="0" borderId="113" xfId="166" applyNumberFormat="1" applyFont="1" applyBorder="1" applyAlignment="1">
      <alignment horizontal="right" vertical="center" wrapText="1"/>
    </xf>
    <xf numFmtId="0" fontId="39" fillId="0" borderId="0" xfId="166" applyFont="1" applyAlignment="1">
      <alignment horizontal="left" vertical="center" wrapText="1"/>
    </xf>
    <xf numFmtId="0" fontId="39" fillId="0" borderId="74" xfId="166" applyFont="1" applyBorder="1" applyAlignment="1">
      <alignment vertical="center" wrapText="1"/>
    </xf>
    <xf numFmtId="0" fontId="45" fillId="0" borderId="50" xfId="166" applyFont="1" applyBorder="1" applyAlignment="1">
      <alignment horizontal="center" vertical="center"/>
    </xf>
    <xf numFmtId="1" fontId="13" fillId="0" borderId="46" xfId="166" applyNumberFormat="1" applyBorder="1" applyAlignment="1">
      <alignment horizontal="center" vertical="center" wrapText="1"/>
    </xf>
    <xf numFmtId="1" fontId="13" fillId="0" borderId="49" xfId="166" applyNumberFormat="1" applyBorder="1" applyAlignment="1">
      <alignment horizontal="center" vertical="center" wrapText="1"/>
    </xf>
    <xf numFmtId="1" fontId="13" fillId="0" borderId="50" xfId="166" applyNumberFormat="1" applyBorder="1" applyAlignment="1">
      <alignment horizontal="center" vertical="center" wrapText="1"/>
    </xf>
    <xf numFmtId="0" fontId="13" fillId="0" borderId="0" xfId="166" applyAlignment="1">
      <alignment horizontal="center" vertical="center"/>
    </xf>
    <xf numFmtId="0" fontId="13" fillId="0" borderId="41" xfId="166" applyBorder="1" applyAlignment="1">
      <alignment horizontal="center" vertical="center"/>
    </xf>
    <xf numFmtId="0" fontId="13" fillId="0" borderId="42" xfId="166" applyBorder="1" applyAlignment="1">
      <alignment horizontal="center" vertical="center"/>
    </xf>
    <xf numFmtId="0" fontId="45" fillId="0" borderId="34" xfId="166" applyFont="1" applyBorder="1" applyAlignment="1">
      <alignment horizontal="center" vertical="center"/>
    </xf>
    <xf numFmtId="0" fontId="85" fillId="0" borderId="0" xfId="166" applyFont="1" applyAlignment="1">
      <alignment horizontal="left" vertical="center" wrapText="1"/>
    </xf>
    <xf numFmtId="0" fontId="39" fillId="40" borderId="113" xfId="166" applyFont="1" applyFill="1" applyBorder="1" applyAlignment="1">
      <alignment horizontal="center" vertical="center" wrapText="1"/>
    </xf>
    <xf numFmtId="0" fontId="14" fillId="0" borderId="70" xfId="166" applyFont="1" applyBorder="1" applyAlignment="1">
      <alignment horizontal="center" vertical="center" wrapText="1"/>
    </xf>
    <xf numFmtId="0" fontId="14" fillId="0" borderId="44" xfId="166" applyFont="1" applyBorder="1" applyAlignment="1">
      <alignment horizontal="center" vertical="center" wrapText="1"/>
    </xf>
    <xf numFmtId="0" fontId="45" fillId="0" borderId="53" xfId="166" applyFont="1" applyBorder="1" applyAlignment="1">
      <alignment horizontal="center" vertical="center"/>
    </xf>
    <xf numFmtId="0" fontId="45" fillId="0" borderId="61" xfId="166" applyFont="1" applyBorder="1" applyAlignment="1">
      <alignment horizontal="center" vertical="center"/>
    </xf>
    <xf numFmtId="0" fontId="45" fillId="0" borderId="62" xfId="166" applyFont="1" applyBorder="1" applyAlignment="1">
      <alignment horizontal="center" vertical="center"/>
    </xf>
    <xf numFmtId="0" fontId="45" fillId="0" borderId="63" xfId="166" applyFont="1" applyBorder="1" applyAlignment="1">
      <alignment horizontal="center" vertical="center"/>
    </xf>
    <xf numFmtId="0" fontId="39" fillId="0" borderId="118" xfId="166" applyFont="1" applyBorder="1" applyAlignment="1">
      <alignment horizontal="center" vertical="center" wrapText="1"/>
    </xf>
    <xf numFmtId="0" fontId="39" fillId="0" borderId="113" xfId="166" applyFont="1" applyBorder="1" applyAlignment="1">
      <alignment horizontal="center" vertical="center" wrapText="1"/>
    </xf>
    <xf numFmtId="0" fontId="45" fillId="0" borderId="0" xfId="172" applyFont="1" applyBorder="1" applyAlignment="1">
      <alignment horizontal="center" vertical="center"/>
    </xf>
    <xf numFmtId="0" fontId="45" fillId="40" borderId="51" xfId="172" applyFont="1" applyFill="1" applyBorder="1" applyAlignment="1">
      <alignment horizontal="center" vertical="center"/>
    </xf>
    <xf numFmtId="0" fontId="45" fillId="40" borderId="61" xfId="172" applyFont="1" applyFill="1" applyBorder="1" applyAlignment="1">
      <alignment horizontal="center" vertical="center"/>
    </xf>
    <xf numFmtId="0" fontId="45" fillId="40" borderId="33" xfId="172" applyFont="1" applyFill="1" applyBorder="1" applyAlignment="1">
      <alignment horizontal="center" vertical="center"/>
    </xf>
    <xf numFmtId="0" fontId="45" fillId="40" borderId="62" xfId="172" applyFont="1" applyFill="1" applyBorder="1" applyAlignment="1">
      <alignment horizontal="center" vertical="center"/>
    </xf>
    <xf numFmtId="0" fontId="45" fillId="40" borderId="33" xfId="172" applyFont="1" applyFill="1" applyBorder="1" applyAlignment="1">
      <alignment horizontal="center" vertical="center" wrapText="1"/>
    </xf>
    <xf numFmtId="0" fontId="45" fillId="40" borderId="62" xfId="172" applyFont="1" applyFill="1" applyBorder="1" applyAlignment="1">
      <alignment horizontal="center" vertical="center" wrapText="1"/>
    </xf>
    <xf numFmtId="0" fontId="45" fillId="40" borderId="52" xfId="172" applyFont="1" applyFill="1" applyBorder="1" applyAlignment="1">
      <alignment horizontal="center" vertical="center"/>
    </xf>
    <xf numFmtId="0" fontId="45" fillId="40" borderId="63" xfId="172" applyFont="1" applyFill="1" applyBorder="1" applyAlignment="1">
      <alignment horizontal="center" vertical="center"/>
    </xf>
    <xf numFmtId="0" fontId="16" fillId="40" borderId="34" xfId="172" applyFont="1" applyFill="1" applyBorder="1" applyAlignment="1">
      <alignment horizontal="center" vertical="center" wrapText="1"/>
    </xf>
    <xf numFmtId="0" fontId="16" fillId="40" borderId="32" xfId="172" applyFont="1" applyFill="1" applyBorder="1" applyAlignment="1">
      <alignment horizontal="center" vertical="center" wrapText="1"/>
    </xf>
    <xf numFmtId="0" fontId="16" fillId="40" borderId="33" xfId="172" applyFont="1" applyFill="1" applyBorder="1" applyAlignment="1">
      <alignment horizontal="center" vertical="center" wrapText="1"/>
    </xf>
    <xf numFmtId="0" fontId="67" fillId="0" borderId="51" xfId="166" applyFont="1" applyBorder="1" applyAlignment="1">
      <alignment horizontal="center"/>
    </xf>
    <xf numFmtId="0" fontId="67" fillId="0" borderId="33" xfId="166" applyFont="1" applyBorder="1" applyAlignment="1">
      <alignment horizontal="center"/>
    </xf>
    <xf numFmtId="0" fontId="67" fillId="0" borderId="53" xfId="166" applyFont="1" applyBorder="1" applyAlignment="1">
      <alignment horizontal="center"/>
    </xf>
    <xf numFmtId="0" fontId="87" fillId="0" borderId="43" xfId="166" applyFont="1" applyBorder="1" applyAlignment="1">
      <alignment horizontal="center" vertical="center"/>
    </xf>
    <xf numFmtId="0" fontId="87" fillId="0" borderId="85" xfId="166" applyFont="1" applyBorder="1" applyAlignment="1">
      <alignment horizontal="center" vertical="center"/>
    </xf>
    <xf numFmtId="0" fontId="13" fillId="0" borderId="70" xfId="172" applyBorder="1" applyAlignment="1">
      <alignment horizontal="center" vertical="center" wrapText="1"/>
    </xf>
    <xf numFmtId="0" fontId="13" fillId="0" borderId="44" xfId="172" applyBorder="1" applyAlignment="1">
      <alignment horizontal="center" vertical="center" wrapText="1"/>
    </xf>
    <xf numFmtId="0" fontId="13" fillId="0" borderId="45" xfId="172" applyBorder="1" applyAlignment="1">
      <alignment horizontal="center" vertical="center" wrapText="1"/>
    </xf>
    <xf numFmtId="0" fontId="85" fillId="0" borderId="35" xfId="166" applyFont="1" applyBorder="1" applyAlignment="1">
      <alignment horizontal="center"/>
    </xf>
    <xf numFmtId="0" fontId="85" fillId="0" borderId="37" xfId="166" applyFont="1" applyBorder="1" applyAlignment="1">
      <alignment horizontal="center"/>
    </xf>
    <xf numFmtId="0" fontId="85" fillId="0" borderId="39" xfId="166" applyFont="1" applyBorder="1" applyAlignment="1">
      <alignment horizontal="center"/>
    </xf>
    <xf numFmtId="0" fontId="85" fillId="0" borderId="40" xfId="166" applyFont="1" applyBorder="1" applyAlignment="1">
      <alignment horizontal="center"/>
    </xf>
    <xf numFmtId="0" fontId="64" fillId="0" borderId="43" xfId="166" applyFont="1" applyBorder="1" applyAlignment="1">
      <alignment horizontal="center" vertical="center"/>
    </xf>
    <xf numFmtId="0" fontId="64" fillId="0" borderId="45" xfId="166" applyFont="1" applyBorder="1" applyAlignment="1">
      <alignment horizontal="center" vertical="center"/>
    </xf>
    <xf numFmtId="0" fontId="15" fillId="47" borderId="113" xfId="127" applyFont="1" applyFill="1" applyBorder="1" applyAlignment="1">
      <alignment horizontal="center" vertical="center"/>
    </xf>
    <xf numFmtId="0" fontId="65" fillId="47" borderId="1" xfId="127" applyFont="1" applyFill="1" applyBorder="1" applyAlignment="1">
      <alignment horizontal="center" vertical="center" wrapText="1"/>
    </xf>
    <xf numFmtId="0" fontId="65" fillId="47" borderId="113" xfId="127" applyFont="1" applyFill="1" applyBorder="1" applyAlignment="1">
      <alignment horizontal="center" vertical="center"/>
    </xf>
    <xf numFmtId="0" fontId="33" fillId="0" borderId="0" xfId="143" applyFont="1" applyAlignment="1">
      <alignment horizontal="center" vertical="center" wrapText="1"/>
    </xf>
    <xf numFmtId="0" fontId="40" fillId="0" borderId="0" xfId="143" applyFont="1" applyAlignment="1">
      <alignment horizontal="center" vertical="center" wrapText="1"/>
    </xf>
    <xf numFmtId="0" fontId="33" fillId="0" borderId="0" xfId="143" applyFont="1" applyAlignment="1">
      <alignment horizontal="center" wrapText="1"/>
    </xf>
    <xf numFmtId="177" fontId="59" fillId="39" borderId="25" xfId="0" applyNumberFormat="1" applyFont="1" applyFill="1" applyBorder="1" applyAlignment="1">
      <alignment horizontal="center" vertical="center" wrapText="1"/>
    </xf>
    <xf numFmtId="177" fontId="59" fillId="39" borderId="0" xfId="0" applyNumberFormat="1" applyFont="1" applyFill="1" applyAlignment="1">
      <alignment horizontal="center" vertical="center" wrapText="1"/>
    </xf>
    <xf numFmtId="0" fontId="15" fillId="40" borderId="53" xfId="182" applyFont="1" applyFill="1" applyBorder="1" applyAlignment="1">
      <alignment horizontal="center" vertical="center"/>
    </xf>
    <xf numFmtId="202" fontId="13" fillId="48" borderId="113" xfId="182" applyNumberFormat="1" applyFill="1" applyBorder="1" applyAlignment="1">
      <alignment horizontal="center" vertical="center"/>
    </xf>
    <xf numFmtId="0" fontId="78" fillId="0" borderId="46" xfId="180" applyFont="1" applyBorder="1" applyAlignment="1">
      <alignment horizontal="center" vertical="center" wrapText="1"/>
    </xf>
    <xf numFmtId="0" fontId="78" fillId="0" borderId="49" xfId="180" applyFont="1" applyBorder="1" applyAlignment="1">
      <alignment horizontal="center" vertical="center" wrapText="1"/>
    </xf>
    <xf numFmtId="0" fontId="78" fillId="0" borderId="50" xfId="180" applyFont="1" applyBorder="1" applyAlignment="1">
      <alignment horizontal="center" vertical="center" wrapText="1"/>
    </xf>
    <xf numFmtId="0" fontId="15" fillId="0" borderId="51" xfId="181" applyFont="1" applyBorder="1" applyAlignment="1">
      <alignment horizontal="center" vertical="center"/>
    </xf>
    <xf numFmtId="0" fontId="15" fillId="0" borderId="33" xfId="181" applyFont="1" applyBorder="1" applyAlignment="1">
      <alignment horizontal="center" vertical="center"/>
    </xf>
    <xf numFmtId="0" fontId="15" fillId="0" borderId="52" xfId="181" applyFont="1" applyBorder="1" applyAlignment="1">
      <alignment horizontal="center" vertical="center"/>
    </xf>
    <xf numFmtId="205" fontId="15" fillId="0" borderId="31" xfId="180" applyNumberFormat="1" applyFont="1" applyBorder="1" applyAlignment="1">
      <alignment horizontal="center" vertical="center"/>
    </xf>
    <xf numFmtId="205" fontId="15" fillId="0" borderId="64" xfId="180" applyNumberFormat="1" applyFont="1" applyBorder="1" applyAlignment="1">
      <alignment horizontal="center" vertical="center"/>
    </xf>
    <xf numFmtId="0" fontId="15" fillId="0" borderId="61" xfId="181" applyFont="1" applyBorder="1" applyAlignment="1">
      <alignment horizontal="center" vertical="center"/>
    </xf>
    <xf numFmtId="0" fontId="15" fillId="0" borderId="62" xfId="181" applyFont="1" applyBorder="1" applyAlignment="1">
      <alignment horizontal="center" vertical="center"/>
    </xf>
    <xf numFmtId="0" fontId="15" fillId="0" borderId="63" xfId="181" applyFont="1" applyBorder="1" applyAlignment="1">
      <alignment horizontal="center" vertical="center"/>
    </xf>
    <xf numFmtId="0" fontId="15" fillId="40" borderId="51" xfId="182" applyFont="1" applyFill="1" applyBorder="1" applyAlignment="1">
      <alignment horizontal="center" vertical="center"/>
    </xf>
    <xf numFmtId="0" fontId="15" fillId="40" borderId="33" xfId="182" applyFont="1" applyFill="1" applyBorder="1" applyAlignment="1">
      <alignment horizontal="center" vertical="center"/>
    </xf>
    <xf numFmtId="1" fontId="59" fillId="39" borderId="25" xfId="0" applyNumberFormat="1" applyFont="1" applyFill="1" applyBorder="1" applyAlignment="1">
      <alignment horizontal="center" vertical="center" wrapText="1"/>
    </xf>
    <xf numFmtId="1" fontId="59" fillId="39" borderId="0" xfId="0" applyNumberFormat="1" applyFont="1" applyFill="1" applyAlignment="1">
      <alignment horizontal="center" vertical="center" wrapText="1"/>
    </xf>
    <xf numFmtId="0" fontId="45" fillId="0" borderId="128" xfId="149" applyFont="1" applyBorder="1" applyAlignment="1">
      <alignment horizontal="center" vertical="center" wrapText="1"/>
    </xf>
    <xf numFmtId="0" fontId="45" fillId="0" borderId="121" xfId="149" applyFont="1" applyBorder="1" applyAlignment="1">
      <alignment horizontal="center" vertical="center" wrapText="1"/>
    </xf>
    <xf numFmtId="0" fontId="67" fillId="0" borderId="128" xfId="149" applyFont="1" applyBorder="1" applyAlignment="1">
      <alignment horizontal="center" vertical="center"/>
    </xf>
    <xf numFmtId="0" fontId="64" fillId="43" borderId="121" xfId="149" applyFont="1" applyFill="1" applyBorder="1" applyAlignment="1">
      <alignment horizontal="justify" vertical="center" wrapText="1"/>
    </xf>
    <xf numFmtId="0" fontId="67" fillId="36" borderId="128" xfId="149" applyFont="1" applyFill="1" applyBorder="1" applyAlignment="1">
      <alignment horizontal="center" vertical="center"/>
    </xf>
    <xf numFmtId="0" fontId="67" fillId="36" borderId="121" xfId="149" applyFont="1" applyFill="1" applyBorder="1" applyAlignment="1">
      <alignment horizontal="center" vertical="center"/>
    </xf>
    <xf numFmtId="0" fontId="67" fillId="36" borderId="121" xfId="149" applyFont="1" applyFill="1" applyBorder="1" applyAlignment="1">
      <alignment horizontal="center" vertical="center" wrapText="1"/>
    </xf>
    <xf numFmtId="0" fontId="67" fillId="0" borderId="121" xfId="149" applyFont="1" applyBorder="1" applyAlignment="1">
      <alignment horizontal="center" vertical="center"/>
    </xf>
    <xf numFmtId="15" fontId="46" fillId="43" borderId="128" xfId="150" applyNumberFormat="1" applyFont="1" applyFill="1" applyBorder="1" applyAlignment="1">
      <alignment horizontal="center" vertical="center" wrapText="1"/>
    </xf>
    <xf numFmtId="0" fontId="67" fillId="47" borderId="128" xfId="149" applyFont="1" applyFill="1" applyBorder="1" applyAlignment="1">
      <alignment horizontal="center" vertical="center"/>
    </xf>
    <xf numFmtId="0" fontId="67" fillId="47" borderId="121" xfId="149" applyFont="1" applyFill="1" applyBorder="1" applyAlignment="1">
      <alignment horizontal="center" vertical="center"/>
    </xf>
    <xf numFmtId="0" fontId="68" fillId="0" borderId="128" xfId="149" applyFont="1" applyBorder="1" applyAlignment="1">
      <alignment horizontal="justify" vertical="center" wrapText="1"/>
    </xf>
    <xf numFmtId="187" fontId="69" fillId="0" borderId="128" xfId="151" applyNumberFormat="1" applyFont="1" applyFill="1" applyBorder="1" applyAlignment="1" applyProtection="1">
      <alignment horizontal="right" vertical="center" wrapText="1"/>
    </xf>
    <xf numFmtId="0" fontId="71" fillId="0" borderId="128" xfId="149" applyFont="1" applyBorder="1" applyAlignment="1">
      <alignment horizontal="justify" vertical="center" wrapText="1"/>
    </xf>
    <xf numFmtId="0" fontId="67" fillId="36" borderId="128" xfId="149" applyFont="1" applyFill="1" applyBorder="1" applyAlignment="1">
      <alignment horizontal="center" vertical="center"/>
    </xf>
    <xf numFmtId="187" fontId="46" fillId="0" borderId="128" xfId="151" applyNumberFormat="1" applyFont="1" applyFill="1" applyBorder="1" applyAlignment="1" applyProtection="1">
      <alignment horizontal="right" vertical="center" wrapText="1"/>
    </xf>
    <xf numFmtId="10" fontId="48" fillId="34" borderId="128" xfId="149" applyNumberFormat="1" applyFont="1" applyFill="1" applyBorder="1" applyAlignment="1">
      <alignment horizontal="center" vertical="center"/>
    </xf>
    <xf numFmtId="10" fontId="48" fillId="34" borderId="128" xfId="152" applyNumberFormat="1" applyFont="1" applyFill="1" applyBorder="1" applyAlignment="1">
      <alignment horizontal="center" vertical="center"/>
    </xf>
    <xf numFmtId="10" fontId="67" fillId="0" borderId="128" xfId="142" applyNumberFormat="1" applyFont="1" applyBorder="1" applyAlignment="1">
      <alignment horizontal="center" vertical="center"/>
    </xf>
    <xf numFmtId="10" fontId="67" fillId="0" borderId="128" xfId="149" applyNumberFormat="1" applyFont="1" applyBorder="1" applyAlignment="1">
      <alignment horizontal="center" vertical="center"/>
    </xf>
    <xf numFmtId="172" fontId="67" fillId="0" borderId="128" xfId="0" applyFont="1" applyBorder="1" applyAlignment="1">
      <alignment horizontal="center" vertical="center" wrapText="1"/>
    </xf>
    <xf numFmtId="172" fontId="67" fillId="36" borderId="128" xfId="0" applyFont="1" applyFill="1" applyBorder="1" applyAlignment="1">
      <alignment horizontal="center" vertical="center" wrapText="1"/>
    </xf>
    <xf numFmtId="172" fontId="67" fillId="36" borderId="121" xfId="0" applyFont="1" applyFill="1" applyBorder="1" applyAlignment="1">
      <alignment horizontal="center" vertical="center" wrapText="1"/>
    </xf>
    <xf numFmtId="172" fontId="67" fillId="0" borderId="121" xfId="0" applyFont="1" applyBorder="1" applyAlignment="1">
      <alignment horizontal="center" vertical="center" wrapText="1"/>
    </xf>
    <xf numFmtId="172" fontId="67" fillId="41" borderId="128" xfId="0" applyFont="1" applyFill="1" applyBorder="1" applyAlignment="1">
      <alignment horizontal="center" vertical="center" wrapText="1"/>
    </xf>
    <xf numFmtId="172" fontId="67" fillId="41" borderId="121" xfId="0" applyFont="1" applyFill="1" applyBorder="1" applyAlignment="1">
      <alignment horizontal="center" vertical="center" wrapText="1"/>
    </xf>
    <xf numFmtId="172" fontId="48" fillId="0" borderId="128" xfId="0" applyFont="1" applyBorder="1" applyAlignment="1">
      <alignment horizontal="justify" vertical="center" wrapText="1"/>
    </xf>
    <xf numFmtId="1" fontId="48" fillId="34" borderId="121" xfId="0" applyNumberFormat="1" applyFont="1" applyFill="1" applyBorder="1" applyAlignment="1">
      <alignment horizontal="center" vertical="center" wrapText="1"/>
    </xf>
    <xf numFmtId="219" fontId="48" fillId="0" borderId="128" xfId="126" applyNumberFormat="1" applyFont="1" applyBorder="1" applyAlignment="1">
      <alignment vertical="center"/>
    </xf>
    <xf numFmtId="1" fontId="67" fillId="0" borderId="121" xfId="0" applyNumberFormat="1" applyFont="1" applyBorder="1" applyAlignment="1">
      <alignment horizontal="center" vertical="center" wrapText="1"/>
    </xf>
    <xf numFmtId="10" fontId="48" fillId="36" borderId="121" xfId="142" applyNumberFormat="1" applyFont="1" applyFill="1" applyBorder="1" applyAlignment="1">
      <alignment horizontal="center" vertical="center" wrapText="1"/>
    </xf>
    <xf numFmtId="219" fontId="0" fillId="0" borderId="128" xfId="126" applyNumberFormat="1" applyFont="1" applyFill="1" applyBorder="1" applyAlignment="1" applyProtection="1">
      <alignment horizontal="right" vertical="center" wrapText="1"/>
    </xf>
    <xf numFmtId="0" fontId="67" fillId="0" borderId="128" xfId="149" applyFont="1" applyBorder="1" applyAlignment="1">
      <alignment horizontal="justify" vertical="center" wrapText="1"/>
    </xf>
    <xf numFmtId="165" fontId="45" fillId="0" borderId="128" xfId="126" applyFont="1" applyFill="1" applyBorder="1" applyAlignment="1" applyProtection="1">
      <alignment horizontal="right" vertical="center" wrapText="1"/>
    </xf>
    <xf numFmtId="10" fontId="67" fillId="34" borderId="128" xfId="149" applyNumberFormat="1" applyFont="1" applyFill="1" applyBorder="1" applyAlignment="1">
      <alignment horizontal="center" vertical="center"/>
    </xf>
    <xf numFmtId="10" fontId="67" fillId="34" borderId="128" xfId="152" applyNumberFormat="1" applyFont="1" applyFill="1" applyBorder="1" applyAlignment="1">
      <alignment horizontal="center" vertical="center"/>
    </xf>
    <xf numFmtId="10" fontId="67" fillId="0" borderId="128" xfId="152" applyNumberFormat="1" applyFont="1" applyBorder="1" applyAlignment="1">
      <alignment horizontal="center" vertical="center"/>
    </xf>
    <xf numFmtId="187" fontId="96" fillId="0" borderId="128" xfId="151" applyNumberFormat="1" applyFont="1" applyFill="1" applyBorder="1" applyAlignment="1" applyProtection="1">
      <alignment horizontal="right" vertical="center" wrapText="1"/>
    </xf>
    <xf numFmtId="172" fontId="14" fillId="0" borderId="127" xfId="0" applyFont="1" applyBorder="1" applyAlignment="1">
      <alignment horizontal="center" vertical="center" wrapText="1"/>
    </xf>
    <xf numFmtId="172" fontId="14" fillId="0" borderId="123" xfId="0" applyFont="1" applyBorder="1" applyAlignment="1">
      <alignment horizontal="center" vertical="center" wrapText="1"/>
    </xf>
    <xf numFmtId="172" fontId="14" fillId="0" borderId="118" xfId="0" applyFont="1" applyBorder="1" applyAlignment="1">
      <alignment horizontal="center" vertical="center" wrapText="1"/>
    </xf>
    <xf numFmtId="3" fontId="14" fillId="0" borderId="128" xfId="110" applyNumberFormat="1" applyFont="1" applyBorder="1" applyAlignment="1">
      <alignment horizontal="center" vertical="center" wrapText="1"/>
    </xf>
    <xf numFmtId="0" fontId="18" fillId="0" borderId="128" xfId="110" applyFont="1" applyBorder="1" applyAlignment="1">
      <alignment horizontal="justify" vertical="center" wrapText="1"/>
    </xf>
    <xf numFmtId="173" fontId="47" fillId="0" borderId="128" xfId="113" applyFont="1" applyFill="1" applyBorder="1" applyAlignment="1">
      <alignment horizontal="center" vertical="center"/>
    </xf>
    <xf numFmtId="188" fontId="18" fillId="0" borderId="128" xfId="122" applyNumberFormat="1" applyFont="1" applyFill="1" applyBorder="1" applyAlignment="1">
      <alignment vertical="center" wrapText="1"/>
    </xf>
    <xf numFmtId="192" fontId="18" fillId="0" borderId="128" xfId="122" applyNumberFormat="1" applyFont="1" applyFill="1" applyBorder="1" applyAlignment="1">
      <alignment horizontal="right" vertical="center"/>
    </xf>
    <xf numFmtId="0" fontId="18" fillId="0" borderId="128" xfId="110" applyFont="1" applyBorder="1" applyAlignment="1">
      <alignment horizontal="center" vertical="center" wrapText="1"/>
    </xf>
    <xf numFmtId="173" fontId="14" fillId="0" borderId="128" xfId="1" applyFont="1" applyFill="1" applyBorder="1" applyAlignment="1" applyProtection="1">
      <alignment vertical="center" wrapText="1"/>
    </xf>
    <xf numFmtId="192" fontId="14" fillId="0" borderId="128" xfId="121" applyNumberFormat="1" applyFont="1" applyFill="1" applyBorder="1" applyAlignment="1">
      <alignment horizontal="right" vertical="center"/>
    </xf>
    <xf numFmtId="192" fontId="14" fillId="0" borderId="128" xfId="113" applyNumberFormat="1" applyFont="1" applyFill="1" applyBorder="1" applyAlignment="1" applyProtection="1">
      <alignment horizontal="justify" vertical="center" wrapText="1"/>
    </xf>
    <xf numFmtId="172" fontId="14" fillId="0" borderId="118" xfId="93" applyFont="1" applyBorder="1" applyAlignment="1">
      <alignment vertical="center"/>
    </xf>
    <xf numFmtId="0" fontId="15" fillId="0" borderId="118" xfId="114" applyNumberFormat="1" applyFont="1" applyBorder="1" applyAlignment="1">
      <alignment horizontal="left" vertical="center"/>
    </xf>
    <xf numFmtId="9" fontId="14" fillId="0" borderId="118" xfId="114" applyNumberFormat="1" applyFont="1" applyBorder="1" applyAlignment="1">
      <alignment horizontal="center" vertical="center"/>
    </xf>
    <xf numFmtId="183" fontId="14" fillId="0" borderId="118" xfId="114" applyNumberFormat="1" applyFont="1" applyBorder="1" applyAlignment="1">
      <alignment vertical="center"/>
    </xf>
    <xf numFmtId="172" fontId="14" fillId="0" borderId="118" xfId="0" applyFont="1" applyBorder="1" applyAlignment="1">
      <alignment vertical="center"/>
    </xf>
    <xf numFmtId="173" fontId="14" fillId="0" borderId="118" xfId="113" applyFont="1" applyFill="1" applyBorder="1" applyAlignment="1" applyProtection="1">
      <alignment vertical="center"/>
    </xf>
    <xf numFmtId="192" fontId="14" fillId="0" borderId="128" xfId="121" applyNumberFormat="1" applyFont="1" applyFill="1" applyBorder="1" applyAlignment="1">
      <alignment vertical="center"/>
    </xf>
    <xf numFmtId="10" fontId="14" fillId="0" borderId="118" xfId="101" applyNumberFormat="1" applyFont="1" applyFill="1" applyBorder="1" applyAlignment="1" applyProtection="1">
      <alignment horizontal="center" vertical="center"/>
    </xf>
    <xf numFmtId="0" fontId="13" fillId="0" borderId="128" xfId="149" applyFont="1" applyBorder="1" applyAlignment="1">
      <alignment horizontal="center" vertical="center"/>
    </xf>
    <xf numFmtId="0" fontId="13" fillId="0" borderId="128" xfId="149" applyFont="1" applyBorder="1" applyAlignment="1">
      <alignment horizontal="center" vertical="center"/>
    </xf>
    <xf numFmtId="0" fontId="13" fillId="0" borderId="121" xfId="149" applyFont="1" applyBorder="1" applyAlignment="1">
      <alignment horizontal="center" vertical="center"/>
    </xf>
    <xf numFmtId="0" fontId="13" fillId="0" borderId="118" xfId="149" applyFont="1" applyBorder="1" applyAlignment="1">
      <alignment horizontal="center" vertical="center"/>
    </xf>
    <xf numFmtId="0" fontId="15" fillId="40" borderId="128" xfId="153" applyFont="1" applyFill="1" applyBorder="1" applyAlignment="1">
      <alignment horizontal="center" vertical="center" wrapText="1"/>
    </xf>
    <xf numFmtId="0" fontId="15" fillId="40" borderId="128" xfId="153" applyFont="1" applyFill="1" applyBorder="1" applyAlignment="1">
      <alignment horizontal="left" vertical="center"/>
    </xf>
    <xf numFmtId="0" fontId="15" fillId="40" borderId="121" xfId="153" applyFont="1" applyFill="1" applyBorder="1" applyAlignment="1">
      <alignment horizontal="left" vertical="center"/>
    </xf>
    <xf numFmtId="0" fontId="15" fillId="40" borderId="118" xfId="153" applyFont="1" applyFill="1" applyBorder="1" applyAlignment="1">
      <alignment horizontal="left" vertical="center"/>
    </xf>
    <xf numFmtId="0" fontId="15" fillId="40" borderId="128" xfId="153" applyFont="1" applyFill="1" applyBorder="1" applyAlignment="1">
      <alignment horizontal="center" vertical="center" wrapText="1"/>
    </xf>
    <xf numFmtId="0" fontId="14" fillId="40" borderId="128" xfId="153" applyFont="1" applyFill="1" applyBorder="1" applyAlignment="1">
      <alignment horizontal="center" vertical="center" wrapText="1"/>
    </xf>
    <xf numFmtId="0" fontId="14" fillId="40" borderId="128" xfId="153" applyFont="1" applyFill="1" applyBorder="1" applyAlignment="1">
      <alignment horizontal="center" vertical="center" wrapText="1"/>
    </xf>
    <xf numFmtId="0" fontId="15" fillId="44" borderId="128" xfId="153" applyFont="1" applyFill="1" applyBorder="1" applyAlignment="1">
      <alignment horizontal="center" vertical="center" wrapText="1"/>
    </xf>
    <xf numFmtId="0" fontId="15" fillId="40" borderId="118" xfId="153" applyFont="1" applyFill="1" applyBorder="1" applyAlignment="1">
      <alignment vertical="center"/>
    </xf>
    <xf numFmtId="0" fontId="74" fillId="49" borderId="128" xfId="153" applyFont="1" applyFill="1" applyBorder="1" applyAlignment="1">
      <alignment horizontal="center" vertical="center"/>
    </xf>
    <xf numFmtId="204" fontId="74" fillId="0" borderId="128" xfId="153" applyNumberFormat="1" applyFont="1" applyBorder="1" applyAlignment="1">
      <alignment horizontal="center" vertical="center"/>
    </xf>
    <xf numFmtId="0" fontId="14" fillId="0" borderId="121" xfId="155" applyFont="1" applyBorder="1" applyAlignment="1">
      <alignment horizontal="left" vertical="center" wrapText="1"/>
    </xf>
    <xf numFmtId="196" fontId="14" fillId="0" borderId="128" xfId="153" applyNumberFormat="1" applyFont="1" applyBorder="1" applyAlignment="1">
      <alignment horizontal="right" vertical="center"/>
    </xf>
    <xf numFmtId="199" fontId="14" fillId="0" borderId="128" xfId="153" applyNumberFormat="1" applyFont="1" applyBorder="1" applyAlignment="1">
      <alignment horizontal="center" vertical="center"/>
    </xf>
    <xf numFmtId="203" fontId="14" fillId="0" borderId="128" xfId="153" applyNumberFormat="1" applyFont="1" applyBorder="1" applyAlignment="1">
      <alignment horizontal="center" vertical="center"/>
    </xf>
    <xf numFmtId="196" fontId="14" fillId="0" borderId="128" xfId="153" applyNumberFormat="1" applyFont="1" applyBorder="1" applyAlignment="1">
      <alignment vertical="center"/>
    </xf>
    <xf numFmtId="0" fontId="15" fillId="44" borderId="128" xfId="153" applyFont="1" applyFill="1" applyBorder="1" applyAlignment="1">
      <alignment horizontal="center" vertical="center"/>
    </xf>
    <xf numFmtId="0" fontId="15" fillId="40" borderId="121" xfId="153" applyFont="1" applyFill="1" applyBorder="1" applyAlignment="1">
      <alignment vertical="center"/>
    </xf>
    <xf numFmtId="199" fontId="15" fillId="40" borderId="118" xfId="153" applyNumberFormat="1" applyFont="1" applyFill="1" applyBorder="1" applyAlignment="1">
      <alignment vertical="center"/>
    </xf>
    <xf numFmtId="0" fontId="14" fillId="0" borderId="128" xfId="153" applyFont="1" applyBorder="1" applyAlignment="1">
      <alignment horizontal="center" vertical="center" wrapText="1"/>
    </xf>
    <xf numFmtId="0" fontId="14" fillId="0" borderId="128" xfId="153" applyFont="1" applyBorder="1" applyAlignment="1">
      <alignment horizontal="justify" vertical="center"/>
    </xf>
    <xf numFmtId="0" fontId="14" fillId="0" borderId="128" xfId="153" applyFont="1" applyBorder="1" applyAlignment="1">
      <alignment horizontal="center" vertical="center"/>
    </xf>
    <xf numFmtId="0" fontId="13" fillId="0" borderId="59" xfId="149" applyFont="1" applyBorder="1" applyAlignment="1"/>
    <xf numFmtId="0" fontId="74" fillId="0" borderId="128" xfId="153" applyFont="1" applyBorder="1" applyAlignment="1">
      <alignment horizontal="center" vertical="center" wrapText="1"/>
    </xf>
    <xf numFmtId="0" fontId="74" fillId="44" borderId="128" xfId="153" applyFont="1" applyFill="1" applyBorder="1" applyAlignment="1">
      <alignment horizontal="center" vertical="center" wrapText="1"/>
    </xf>
    <xf numFmtId="0" fontId="74" fillId="0" borderId="128" xfId="153" applyFont="1" applyBorder="1" applyAlignment="1">
      <alignment horizontal="center" vertical="center"/>
    </xf>
    <xf numFmtId="37" fontId="15" fillId="0" borderId="128" xfId="153" applyNumberFormat="1" applyFont="1" applyBorder="1" applyAlignment="1">
      <alignment horizontal="right" vertical="center"/>
    </xf>
    <xf numFmtId="196" fontId="15" fillId="0" borderId="128" xfId="153" applyNumberFormat="1" applyFont="1" applyBorder="1" applyAlignment="1">
      <alignment vertical="center"/>
    </xf>
    <xf numFmtId="0" fontId="15" fillId="0" borderId="118" xfId="153" applyFont="1" applyBorder="1" applyAlignment="1">
      <alignment horizontal="left" vertical="center"/>
    </xf>
    <xf numFmtId="0" fontId="15" fillId="40" borderId="128" xfId="153" applyFont="1" applyFill="1" applyBorder="1" applyAlignment="1">
      <alignment horizontal="center" vertical="center"/>
    </xf>
    <xf numFmtId="0" fontId="15" fillId="40" borderId="128" xfId="153" applyFont="1" applyFill="1" applyBorder="1" applyAlignment="1">
      <alignment horizontal="center" vertical="center"/>
    </xf>
    <xf numFmtId="0" fontId="14" fillId="0" borderId="121" xfId="153" applyFont="1" applyBorder="1" applyAlignment="1">
      <alignment horizontal="justify" vertical="center"/>
    </xf>
    <xf numFmtId="4" fontId="14" fillId="0" borderId="128" xfId="153" applyNumberFormat="1" applyFont="1" applyBorder="1" applyAlignment="1">
      <alignment horizontal="center" vertical="center" wrapText="1"/>
    </xf>
    <xf numFmtId="4" fontId="14" fillId="0" borderId="128" xfId="151" applyNumberFormat="1" applyFont="1" applyFill="1" applyBorder="1" applyAlignment="1" applyProtection="1">
      <alignment horizontal="center" vertical="center"/>
    </xf>
    <xf numFmtId="4" fontId="14" fillId="0" borderId="128" xfId="153" applyNumberFormat="1" applyFont="1" applyBorder="1" applyAlignment="1">
      <alignment horizontal="center" vertical="center"/>
    </xf>
    <xf numFmtId="205" fontId="14" fillId="0" borderId="128" xfId="153" applyNumberFormat="1" applyFont="1" applyBorder="1" applyAlignment="1">
      <alignment horizontal="right" vertical="center"/>
    </xf>
    <xf numFmtId="0" fontId="14" fillId="0" borderId="128" xfId="111" applyFont="1" applyBorder="1" applyAlignment="1">
      <alignment horizontal="center" vertical="center"/>
    </xf>
    <xf numFmtId="0" fontId="14" fillId="0" borderId="128" xfId="149" applyFont="1" applyBorder="1" applyAlignment="1">
      <alignment horizontal="center" vertical="center"/>
    </xf>
    <xf numFmtId="4" fontId="14" fillId="0" borderId="121" xfId="151" applyNumberFormat="1" applyFont="1" applyFill="1" applyBorder="1" applyAlignment="1" applyProtection="1">
      <alignment horizontal="center" vertical="center"/>
    </xf>
    <xf numFmtId="0" fontId="15" fillId="0" borderId="121" xfId="153" applyFont="1" applyBorder="1" applyAlignment="1">
      <alignment vertical="center"/>
    </xf>
    <xf numFmtId="0" fontId="15" fillId="0" borderId="118" xfId="153" applyFont="1" applyBorder="1" applyAlignment="1">
      <alignment vertical="center"/>
    </xf>
    <xf numFmtId="207" fontId="15" fillId="40" borderId="128" xfId="153" applyNumberFormat="1" applyFont="1" applyFill="1" applyBorder="1" applyAlignment="1">
      <alignment vertical="center"/>
    </xf>
    <xf numFmtId="0" fontId="15" fillId="40" borderId="121" xfId="153" applyFont="1" applyFill="1" applyBorder="1" applyAlignment="1">
      <alignment horizontal="center" vertical="center" wrapText="1"/>
    </xf>
    <xf numFmtId="0" fontId="15" fillId="40" borderId="118" xfId="153" applyFont="1" applyFill="1" applyBorder="1" applyAlignment="1">
      <alignment horizontal="center" vertical="center" wrapText="1"/>
    </xf>
    <xf numFmtId="0" fontId="15" fillId="40" borderId="118" xfId="153" applyFont="1" applyFill="1" applyBorder="1" applyAlignment="1">
      <alignment horizontal="left" vertical="center" wrapText="1"/>
    </xf>
    <xf numFmtId="0" fontId="14" fillId="40" borderId="118" xfId="153" applyFont="1" applyFill="1" applyBorder="1" applyAlignment="1">
      <alignment vertical="center" wrapText="1"/>
    </xf>
    <xf numFmtId="0" fontId="14" fillId="40" borderId="118" xfId="153" applyFont="1" applyFill="1" applyBorder="1" applyAlignment="1">
      <alignment horizontal="center" vertical="center" wrapText="1"/>
    </xf>
    <xf numFmtId="0" fontId="14" fillId="0" borderId="121" xfId="153" applyFont="1" applyBorder="1" applyAlignment="1">
      <alignment horizontal="left" vertical="center"/>
    </xf>
    <xf numFmtId="0" fontId="14" fillId="0" borderId="118" xfId="153" applyFont="1" applyBorder="1" applyAlignment="1">
      <alignment horizontal="left" vertical="center"/>
    </xf>
    <xf numFmtId="10" fontId="14" fillId="0" borderId="121" xfId="153" applyNumberFormat="1" applyFont="1" applyBorder="1" applyAlignment="1">
      <alignment horizontal="center" vertical="center" wrapText="1"/>
    </xf>
    <xf numFmtId="196" fontId="14" fillId="0" borderId="128" xfId="153" applyNumberFormat="1" applyFont="1" applyBorder="1" applyAlignment="1">
      <alignment horizontal="right" vertical="center" wrapText="1"/>
    </xf>
    <xf numFmtId="37" fontId="15" fillId="0" borderId="121" xfId="153" applyNumberFormat="1" applyFont="1" applyBorder="1" applyAlignment="1">
      <alignment horizontal="right" vertical="center"/>
    </xf>
    <xf numFmtId="37" fontId="15" fillId="0" borderId="118" xfId="153" applyNumberFormat="1" applyFont="1" applyBorder="1" applyAlignment="1">
      <alignment horizontal="right" vertical="center"/>
    </xf>
    <xf numFmtId="0" fontId="15" fillId="40" borderId="128" xfId="153" applyFont="1" applyFill="1" applyBorder="1" applyAlignment="1">
      <alignment vertical="center"/>
    </xf>
    <xf numFmtId="0" fontId="15" fillId="40" borderId="121" xfId="153" applyFont="1" applyFill="1" applyBorder="1" applyAlignment="1">
      <alignment horizontal="center" vertical="center"/>
    </xf>
    <xf numFmtId="0" fontId="14" fillId="0" borderId="128" xfId="153" applyFont="1" applyBorder="1" applyAlignment="1">
      <alignment vertical="center" wrapText="1"/>
    </xf>
    <xf numFmtId="0" fontId="76" fillId="0" borderId="128" xfId="153" applyFont="1" applyBorder="1" applyAlignment="1">
      <alignment horizontal="center" vertical="center" wrapText="1"/>
    </xf>
    <xf numFmtId="196" fontId="14" fillId="0" borderId="121" xfId="153" applyNumberFormat="1" applyFont="1" applyBorder="1" applyAlignment="1">
      <alignment horizontal="center" vertical="center" wrapText="1"/>
    </xf>
    <xf numFmtId="9" fontId="14" fillId="0" borderId="128" xfId="153" applyNumberFormat="1" applyFont="1" applyBorder="1" applyAlignment="1">
      <alignment horizontal="center" vertical="center" wrapText="1"/>
    </xf>
    <xf numFmtId="208" fontId="14" fillId="0" borderId="128" xfId="153" applyNumberFormat="1" applyFont="1" applyBorder="1" applyAlignment="1">
      <alignment horizontal="center" vertical="center" wrapText="1"/>
    </xf>
    <xf numFmtId="0" fontId="14" fillId="0" borderId="128" xfId="153" applyFont="1" applyBorder="1" applyAlignment="1">
      <alignment horizontal="justify" vertical="center" wrapText="1"/>
    </xf>
    <xf numFmtId="10" fontId="15" fillId="0" borderId="128" xfId="153" applyNumberFormat="1" applyFont="1" applyBorder="1" applyAlignment="1">
      <alignment horizontal="center" vertical="center"/>
    </xf>
    <xf numFmtId="10" fontId="78" fillId="0" borderId="128" xfId="153" applyNumberFormat="1" applyFont="1" applyBorder="1" applyAlignment="1">
      <alignment horizontal="center" vertical="center"/>
    </xf>
    <xf numFmtId="0" fontId="74" fillId="0" borderId="123" xfId="153" applyFont="1" applyBorder="1" applyAlignment="1">
      <alignment vertical="center"/>
    </xf>
    <xf numFmtId="0" fontId="13" fillId="0" borderId="128" xfId="159" applyBorder="1" applyAlignment="1">
      <alignment horizontal="center" vertical="center"/>
    </xf>
    <xf numFmtId="0" fontId="13" fillId="0" borderId="129" xfId="159" applyBorder="1" applyAlignment="1">
      <alignment horizontal="center" vertical="center"/>
    </xf>
    <xf numFmtId="0" fontId="45" fillId="0" borderId="128" xfId="160" applyFont="1" applyBorder="1" applyAlignment="1">
      <alignment horizontal="center" vertical="center"/>
    </xf>
    <xf numFmtId="0" fontId="45" fillId="0" borderId="121" xfId="159" applyFont="1" applyBorder="1" applyAlignment="1">
      <alignment vertical="center"/>
    </xf>
    <xf numFmtId="0" fontId="45" fillId="0" borderId="118" xfId="159" applyFont="1" applyBorder="1" applyAlignment="1">
      <alignment vertical="center"/>
    </xf>
    <xf numFmtId="0" fontId="45" fillId="0" borderId="121" xfId="160" applyFont="1" applyBorder="1" applyAlignment="1">
      <alignment vertical="center"/>
    </xf>
    <xf numFmtId="0" fontId="45" fillId="0" borderId="118" xfId="160" applyFont="1" applyBorder="1" applyAlignment="1">
      <alignment vertical="center"/>
    </xf>
    <xf numFmtId="0" fontId="45" fillId="0" borderId="118" xfId="160" applyFont="1" applyBorder="1" applyAlignment="1">
      <alignment horizontal="center" vertical="center"/>
    </xf>
    <xf numFmtId="0" fontId="45" fillId="0" borderId="118" xfId="160" applyFont="1" applyBorder="1" applyAlignment="1">
      <alignment horizontal="center" vertical="center"/>
    </xf>
    <xf numFmtId="0" fontId="45" fillId="41" borderId="121" xfId="160" applyFont="1" applyFill="1" applyBorder="1" applyAlignment="1">
      <alignment horizontal="center" vertical="center"/>
    </xf>
    <xf numFmtId="0" fontId="45" fillId="41" borderId="118" xfId="160" applyFont="1" applyFill="1" applyBorder="1" applyAlignment="1">
      <alignment horizontal="center" vertical="center"/>
    </xf>
    <xf numFmtId="0" fontId="45" fillId="41" borderId="121" xfId="161" applyFont="1" applyFill="1" applyBorder="1" applyAlignment="1">
      <alignment horizontal="center" vertical="center"/>
    </xf>
    <xf numFmtId="0" fontId="45" fillId="41" borderId="118" xfId="161" applyFont="1" applyFill="1" applyBorder="1" applyAlignment="1">
      <alignment horizontal="center" vertical="center"/>
    </xf>
    <xf numFmtId="0" fontId="45" fillId="41" borderId="128" xfId="161" applyFont="1" applyFill="1" applyBorder="1" applyAlignment="1">
      <alignment horizontal="center" vertical="center"/>
    </xf>
    <xf numFmtId="0" fontId="15" fillId="41" borderId="128" xfId="161" applyFont="1" applyFill="1" applyBorder="1" applyAlignment="1">
      <alignment horizontal="center" vertical="center"/>
    </xf>
    <xf numFmtId="0" fontId="15" fillId="41" borderId="128" xfId="161" applyFont="1" applyFill="1" applyBorder="1" applyAlignment="1">
      <alignment horizontal="center" vertical="center" wrapText="1"/>
    </xf>
    <xf numFmtId="0" fontId="82" fillId="41" borderId="128" xfId="161" applyFont="1" applyFill="1" applyBorder="1" applyAlignment="1">
      <alignment horizontal="center" vertical="center" wrapText="1"/>
    </xf>
    <xf numFmtId="183" fontId="45" fillId="41" borderId="128" xfId="161" applyNumberFormat="1" applyFont="1" applyFill="1" applyBorder="1" applyAlignment="1">
      <alignment horizontal="center" vertical="center" wrapText="1"/>
    </xf>
    <xf numFmtId="202" fontId="45" fillId="41" borderId="128" xfId="161" applyNumberFormat="1" applyFont="1" applyFill="1" applyBorder="1" applyAlignment="1">
      <alignment horizontal="center" vertical="center" wrapText="1"/>
    </xf>
    <xf numFmtId="0" fontId="45" fillId="0" borderId="128" xfId="161" applyFont="1" applyBorder="1" applyAlignment="1">
      <alignment horizontal="center" vertical="center" wrapText="1"/>
    </xf>
    <xf numFmtId="0" fontId="0" fillId="0" borderId="121" xfId="161" applyFont="1" applyBorder="1" applyAlignment="1">
      <alignment horizontal="left" vertical="center"/>
    </xf>
    <xf numFmtId="0" fontId="13" fillId="0" borderId="118" xfId="161" applyBorder="1" applyAlignment="1">
      <alignment horizontal="left" vertical="center"/>
    </xf>
    <xf numFmtId="0" fontId="0" fillId="0" borderId="128" xfId="161" applyFont="1" applyBorder="1" applyAlignment="1">
      <alignment horizontal="center" vertical="center"/>
    </xf>
    <xf numFmtId="0" fontId="13" fillId="36" borderId="128" xfId="161" applyFill="1" applyBorder="1" applyAlignment="1">
      <alignment horizontal="center" vertical="center"/>
    </xf>
    <xf numFmtId="1" fontId="13" fillId="0" borderId="128" xfId="161" applyNumberFormat="1" applyBorder="1" applyAlignment="1">
      <alignment horizontal="center" vertical="center"/>
    </xf>
    <xf numFmtId="2" fontId="13" fillId="0" borderId="128" xfId="134" applyNumberFormat="1" applyFont="1" applyFill="1" applyBorder="1" applyAlignment="1">
      <alignment horizontal="center" vertical="center"/>
    </xf>
    <xf numFmtId="2" fontId="13" fillId="0" borderId="128" xfId="161" applyNumberFormat="1" applyBorder="1" applyAlignment="1">
      <alignment horizontal="center" vertical="center"/>
    </xf>
    <xf numFmtId="202" fontId="13" fillId="42" borderId="128" xfId="161" applyNumberFormat="1" applyFill="1" applyBorder="1" applyAlignment="1">
      <alignment horizontal="right" vertical="center"/>
    </xf>
    <xf numFmtId="212" fontId="13" fillId="0" borderId="128" xfId="161" applyNumberFormat="1" applyBorder="1" applyAlignment="1">
      <alignment horizontal="center" vertical="center"/>
    </xf>
    <xf numFmtId="195" fontId="13" fillId="0" borderId="128" xfId="162" applyNumberFormat="1" applyFont="1" applyFill="1" applyBorder="1" applyAlignment="1">
      <alignment horizontal="right" vertical="center"/>
    </xf>
    <xf numFmtId="0" fontId="0" fillId="0" borderId="128" xfId="161" applyFont="1" applyBorder="1" applyAlignment="1">
      <alignment horizontal="left" vertical="center"/>
    </xf>
    <xf numFmtId="0" fontId="13" fillId="0" borderId="128" xfId="161" applyBorder="1" applyAlignment="1">
      <alignment horizontal="left" vertical="center"/>
    </xf>
    <xf numFmtId="0" fontId="0" fillId="36" borderId="128" xfId="161" applyFont="1" applyFill="1" applyBorder="1" applyAlignment="1">
      <alignment horizontal="center" vertical="center"/>
    </xf>
    <xf numFmtId="0" fontId="45" fillId="0" borderId="128" xfId="161" applyFont="1" applyBorder="1" applyAlignment="1">
      <alignment horizontal="center" vertical="center"/>
    </xf>
    <xf numFmtId="195" fontId="45" fillId="0" borderId="128" xfId="162" applyNumberFormat="1" applyFont="1" applyFill="1" applyBorder="1" applyAlignment="1">
      <alignment horizontal="right" vertical="center"/>
    </xf>
    <xf numFmtId="0" fontId="45" fillId="0" borderId="121" xfId="161" applyFont="1" applyBorder="1" applyAlignment="1">
      <alignment horizontal="justify" vertical="center"/>
    </xf>
    <xf numFmtId="0" fontId="45" fillId="0" borderId="118" xfId="161" applyFont="1" applyBorder="1" applyAlignment="1">
      <alignment horizontal="justify" vertical="center"/>
    </xf>
    <xf numFmtId="0" fontId="45" fillId="0" borderId="128" xfId="159" applyFont="1" applyBorder="1" applyAlignment="1">
      <alignment horizontal="center" vertical="center" wrapText="1"/>
    </xf>
    <xf numFmtId="0" fontId="45" fillId="0" borderId="128" xfId="159" applyFont="1" applyBorder="1" applyAlignment="1">
      <alignment horizontal="left" vertical="center" wrapText="1"/>
    </xf>
    <xf numFmtId="0" fontId="13" fillId="0" borderId="128" xfId="161" applyBorder="1" applyAlignment="1">
      <alignment vertical="center" wrapText="1"/>
    </xf>
    <xf numFmtId="0" fontId="0" fillId="0" borderId="128" xfId="159" applyFont="1" applyBorder="1" applyAlignment="1">
      <alignment horizontal="justify" vertical="center" wrapText="1"/>
    </xf>
    <xf numFmtId="189" fontId="13" fillId="0" borderId="128" xfId="164" applyNumberFormat="1" applyFont="1" applyFill="1" applyBorder="1" applyAlignment="1">
      <alignment horizontal="center" vertical="center"/>
    </xf>
    <xf numFmtId="2" fontId="13" fillId="0" borderId="128" xfId="160" applyNumberFormat="1" applyBorder="1" applyAlignment="1">
      <alignment horizontal="center" vertical="center" wrapText="1"/>
    </xf>
    <xf numFmtId="195" fontId="13" fillId="0" borderId="121" xfId="161" applyNumberFormat="1" applyBorder="1" applyAlignment="1">
      <alignment horizontal="right" vertical="center" wrapText="1"/>
    </xf>
    <xf numFmtId="195" fontId="13" fillId="0" borderId="118" xfId="161" applyNumberFormat="1" applyBorder="1" applyAlignment="1">
      <alignment horizontal="right" vertical="center" wrapText="1"/>
    </xf>
    <xf numFmtId="187" fontId="13" fillId="0" borderId="128" xfId="163" applyNumberFormat="1" applyFont="1" applyFill="1" applyBorder="1" applyAlignment="1">
      <alignment horizontal="right" vertical="center" wrapText="1"/>
    </xf>
    <xf numFmtId="0" fontId="45" fillId="0" borderId="128" xfId="161" applyFont="1" applyBorder="1" applyAlignment="1">
      <alignment horizontal="center" vertical="center" wrapText="1"/>
    </xf>
    <xf numFmtId="187" fontId="45" fillId="0" borderId="128" xfId="162" applyNumberFormat="1" applyFont="1" applyFill="1" applyBorder="1" applyAlignment="1">
      <alignment horizontal="right" vertical="center"/>
    </xf>
    <xf numFmtId="0" fontId="13" fillId="0" borderId="128" xfId="159" applyBorder="1" applyAlignment="1">
      <alignment horizontal="justify" vertical="center" wrapText="1"/>
    </xf>
    <xf numFmtId="211" fontId="45" fillId="0" borderId="128" xfId="162" applyNumberFormat="1" applyFont="1" applyFill="1" applyBorder="1" applyAlignment="1">
      <alignment horizontal="right" vertical="center"/>
    </xf>
    <xf numFmtId="0" fontId="45" fillId="0" borderId="128" xfId="161" applyFont="1" applyBorder="1" applyAlignment="1">
      <alignment horizontal="justify" vertical="center" wrapText="1"/>
    </xf>
    <xf numFmtId="0" fontId="45" fillId="0" borderId="125" xfId="161" applyFont="1" applyBorder="1" applyAlignment="1">
      <alignment horizontal="center" vertical="center" wrapText="1"/>
    </xf>
    <xf numFmtId="0" fontId="13" fillId="0" borderId="123" xfId="161" applyBorder="1" applyAlignment="1">
      <alignment horizontal="left" vertical="center" wrapText="1"/>
    </xf>
    <xf numFmtId="0" fontId="0" fillId="0" borderId="128" xfId="161" applyFont="1" applyBorder="1" applyAlignment="1">
      <alignment horizontal="left" vertical="center" wrapText="1"/>
    </xf>
    <xf numFmtId="0" fontId="13" fillId="0" borderId="128" xfId="161" applyBorder="1" applyAlignment="1">
      <alignment horizontal="left" vertical="center" wrapText="1"/>
    </xf>
    <xf numFmtId="2" fontId="13" fillId="0" borderId="121" xfId="160" applyNumberFormat="1" applyBorder="1" applyAlignment="1">
      <alignment horizontal="center" vertical="center" wrapText="1"/>
    </xf>
    <xf numFmtId="183" fontId="45" fillId="0" borderId="128" xfId="162" applyNumberFormat="1" applyFont="1" applyFill="1" applyBorder="1" applyAlignment="1">
      <alignment horizontal="right" vertical="center"/>
    </xf>
    <xf numFmtId="0" fontId="45" fillId="0" borderId="128" xfId="161" applyFont="1" applyBorder="1" applyAlignment="1">
      <alignment horizontal="justify" vertical="center"/>
    </xf>
    <xf numFmtId="0" fontId="45" fillId="41" borderId="128" xfId="161" applyFont="1" applyFill="1" applyBorder="1" applyAlignment="1">
      <alignment horizontal="center" vertical="center"/>
    </xf>
    <xf numFmtId="183" fontId="45" fillId="41" borderId="128" xfId="161" applyNumberFormat="1" applyFont="1" applyFill="1" applyBorder="1" applyAlignment="1">
      <alignment horizontal="center" vertical="center" wrapText="1"/>
    </xf>
    <xf numFmtId="202" fontId="45" fillId="41" borderId="128" xfId="161" applyNumberFormat="1" applyFont="1" applyFill="1" applyBorder="1" applyAlignment="1">
      <alignment horizontal="center" vertical="center" wrapText="1"/>
    </xf>
    <xf numFmtId="2" fontId="45" fillId="0" borderId="128" xfId="161" applyNumberFormat="1" applyFont="1" applyBorder="1" applyAlignment="1">
      <alignment horizontal="center" vertical="center"/>
    </xf>
    <xf numFmtId="0" fontId="13" fillId="0" borderId="121" xfId="161" applyBorder="1" applyAlignment="1">
      <alignment vertical="center" wrapText="1"/>
    </xf>
    <xf numFmtId="0" fontId="13" fillId="0" borderId="118" xfId="161" applyBorder="1" applyAlignment="1">
      <alignment vertical="center" wrapText="1"/>
    </xf>
    <xf numFmtId="0" fontId="45" fillId="40" borderId="128" xfId="161" applyFont="1" applyFill="1" applyBorder="1" applyAlignment="1">
      <alignment horizontal="center" vertical="center"/>
    </xf>
    <xf numFmtId="0" fontId="45" fillId="40" borderId="121" xfId="161" applyFont="1" applyFill="1" applyBorder="1" applyAlignment="1">
      <alignment vertical="center"/>
    </xf>
    <xf numFmtId="0" fontId="45" fillId="40" borderId="118" xfId="161" applyFont="1" applyFill="1" applyBorder="1" applyAlignment="1">
      <alignment vertical="center"/>
    </xf>
    <xf numFmtId="0" fontId="13" fillId="40" borderId="118" xfId="161" applyFill="1" applyBorder="1" applyAlignment="1">
      <alignment vertical="center"/>
    </xf>
    <xf numFmtId="189" fontId="13" fillId="40" borderId="128" xfId="164" applyNumberFormat="1" applyFont="1" applyFill="1" applyBorder="1" applyAlignment="1">
      <alignment horizontal="center" vertical="center" wrapText="1"/>
    </xf>
    <xf numFmtId="2" fontId="13" fillId="0" borderId="121" xfId="160" applyNumberFormat="1" applyBorder="1" applyAlignment="1">
      <alignment horizontal="center" vertical="center" wrapText="1"/>
    </xf>
    <xf numFmtId="183" fontId="13" fillId="40" borderId="121" xfId="161" applyNumberFormat="1" applyFill="1" applyBorder="1" applyAlignment="1">
      <alignment horizontal="right" vertical="center" wrapText="1"/>
    </xf>
    <xf numFmtId="183" fontId="13" fillId="40" borderId="118" xfId="161" applyNumberFormat="1" applyFill="1" applyBorder="1" applyAlignment="1">
      <alignment horizontal="right" vertical="center" wrapText="1"/>
    </xf>
    <xf numFmtId="211" fontId="13" fillId="40" borderId="121" xfId="163" applyNumberFormat="1" applyFont="1" applyFill="1" applyBorder="1" applyAlignment="1">
      <alignment horizontal="right" vertical="center" wrapText="1"/>
    </xf>
    <xf numFmtId="187" fontId="13" fillId="0" borderId="121" xfId="163" applyNumberFormat="1" applyFont="1" applyFill="1" applyBorder="1" applyAlignment="1">
      <alignment horizontal="right" vertical="center" wrapText="1"/>
    </xf>
    <xf numFmtId="0" fontId="45" fillId="0" borderId="121" xfId="161" applyFont="1" applyBorder="1" applyAlignment="1">
      <alignment horizontal="center" vertical="center" wrapText="1"/>
    </xf>
    <xf numFmtId="0" fontId="45" fillId="0" borderId="118" xfId="161" applyFont="1" applyBorder="1" applyAlignment="1">
      <alignment horizontal="center" vertical="center" wrapText="1"/>
    </xf>
    <xf numFmtId="211" fontId="45" fillId="0" borderId="121" xfId="162" applyNumberFormat="1" applyFont="1" applyFill="1" applyBorder="1" applyAlignment="1">
      <alignment horizontal="right" vertical="center"/>
    </xf>
    <xf numFmtId="0" fontId="13" fillId="0" borderId="128" xfId="161" applyBorder="1" applyAlignment="1">
      <alignment horizontal="justify" vertical="center" wrapText="1"/>
    </xf>
    <xf numFmtId="0" fontId="13" fillId="0" borderId="123" xfId="161" applyBorder="1" applyAlignment="1">
      <alignment vertical="center" wrapText="1"/>
    </xf>
    <xf numFmtId="0" fontId="13" fillId="0" borderId="123" xfId="161" applyBorder="1" applyAlignment="1">
      <alignment horizontal="justify" vertical="center" wrapText="1"/>
    </xf>
    <xf numFmtId="187" fontId="45" fillId="0" borderId="128" xfId="163" applyNumberFormat="1" applyFont="1" applyFill="1" applyBorder="1" applyAlignment="1">
      <alignment horizontal="right" vertical="center" wrapText="1"/>
    </xf>
    <xf numFmtId="10" fontId="46" fillId="0" borderId="128" xfId="165" applyNumberFormat="1" applyFont="1" applyFill="1" applyBorder="1" applyAlignment="1">
      <alignment horizontal="right" vertical="center"/>
    </xf>
    <xf numFmtId="0" fontId="13" fillId="0" borderId="128" xfId="166" applyBorder="1" applyAlignment="1">
      <alignment horizontal="center" vertical="center"/>
    </xf>
    <xf numFmtId="0" fontId="13" fillId="0" borderId="129" xfId="166" applyBorder="1" applyAlignment="1">
      <alignment horizontal="center" vertical="center"/>
    </xf>
    <xf numFmtId="0" fontId="14" fillId="42" borderId="121" xfId="153" applyFont="1" applyFill="1" applyBorder="1" applyAlignment="1">
      <alignment horizontal="left" vertical="center"/>
    </xf>
    <xf numFmtId="0" fontId="14" fillId="42" borderId="118" xfId="153" applyFont="1" applyFill="1" applyBorder="1" applyAlignment="1">
      <alignment horizontal="left" vertical="center"/>
    </xf>
    <xf numFmtId="0" fontId="84" fillId="0" borderId="125" xfId="153" applyFont="1" applyBorder="1" applyAlignment="1">
      <alignment horizontal="center" vertical="center" wrapText="1"/>
    </xf>
    <xf numFmtId="0" fontId="84" fillId="0" borderId="128" xfId="153" applyFont="1" applyBorder="1" applyAlignment="1">
      <alignment horizontal="center" vertical="center" wrapText="1"/>
    </xf>
    <xf numFmtId="0" fontId="13" fillId="0" borderId="128" xfId="166" applyBorder="1" applyAlignment="1">
      <alignment horizontal="center" vertical="center"/>
    </xf>
    <xf numFmtId="0" fontId="13" fillId="0" borderId="121" xfId="166" applyBorder="1" applyAlignment="1">
      <alignment horizontal="center" vertical="center"/>
    </xf>
    <xf numFmtId="0" fontId="39" fillId="0" borderId="121" xfId="166" applyFont="1" applyBorder="1" applyAlignment="1">
      <alignment horizontal="center" vertical="center" wrapText="1"/>
    </xf>
    <xf numFmtId="0" fontId="39" fillId="0" borderId="125" xfId="166" applyFont="1" applyBorder="1" applyAlignment="1">
      <alignment horizontal="center" vertical="center" wrapText="1"/>
    </xf>
    <xf numFmtId="0" fontId="39" fillId="40" borderId="125" xfId="166" applyFont="1" applyFill="1" applyBorder="1" applyAlignment="1">
      <alignment horizontal="center" vertical="center" wrapText="1"/>
    </xf>
    <xf numFmtId="0" fontId="39" fillId="40" borderId="125" xfId="166" applyFont="1" applyFill="1" applyBorder="1" applyAlignment="1">
      <alignment horizontal="center" vertical="center" wrapText="1"/>
    </xf>
    <xf numFmtId="0" fontId="17" fillId="40" borderId="125" xfId="166" applyFont="1" applyFill="1" applyBorder="1" applyAlignment="1">
      <alignment horizontal="center" vertical="center" wrapText="1"/>
    </xf>
    <xf numFmtId="0" fontId="39" fillId="0" borderId="121" xfId="166" applyFont="1" applyBorder="1" applyAlignment="1">
      <alignment vertical="center" wrapText="1"/>
    </xf>
    <xf numFmtId="0" fontId="39" fillId="0" borderId="118" xfId="166" applyFont="1" applyBorder="1" applyAlignment="1">
      <alignment vertical="center" wrapText="1"/>
    </xf>
    <xf numFmtId="0" fontId="13" fillId="0" borderId="118" xfId="166" applyBorder="1" applyAlignment="1">
      <alignment horizontal="center" vertical="center" wrapText="1"/>
    </xf>
    <xf numFmtId="0" fontId="13" fillId="0" borderId="118" xfId="166" applyBorder="1" applyAlignment="1">
      <alignment horizontal="right" vertical="center" wrapText="1"/>
    </xf>
    <xf numFmtId="0" fontId="86" fillId="0" borderId="128" xfId="166" applyFont="1" applyBorder="1" applyAlignment="1">
      <alignment horizontal="center" vertical="center" wrapText="1"/>
    </xf>
    <xf numFmtId="0" fontId="86" fillId="0" borderId="128" xfId="166" applyFont="1" applyBorder="1" applyAlignment="1">
      <alignment vertical="center" wrapText="1"/>
    </xf>
    <xf numFmtId="214" fontId="86" fillId="0" borderId="128" xfId="166" applyNumberFormat="1" applyFont="1" applyBorder="1" applyAlignment="1">
      <alignment horizontal="right" vertical="center" wrapText="1"/>
    </xf>
    <xf numFmtId="212" fontId="86" fillId="0" borderId="128" xfId="166" applyNumberFormat="1" applyFont="1" applyBorder="1" applyAlignment="1">
      <alignment horizontal="center" vertical="center" wrapText="1"/>
    </xf>
    <xf numFmtId="2" fontId="86" fillId="0" borderId="128" xfId="166" applyNumberFormat="1" applyFont="1" applyBorder="1" applyAlignment="1">
      <alignment horizontal="center" vertical="center" wrapText="1"/>
    </xf>
    <xf numFmtId="4" fontId="86" fillId="0" borderId="128" xfId="167" applyNumberFormat="1" applyFont="1" applyFill="1" applyBorder="1" applyAlignment="1">
      <alignment horizontal="center" vertical="center" wrapText="1"/>
    </xf>
    <xf numFmtId="216" fontId="86" fillId="0" borderId="128" xfId="166" applyNumberFormat="1" applyFont="1" applyBorder="1" applyAlignment="1">
      <alignment horizontal="right" vertical="center" wrapText="1"/>
    </xf>
    <xf numFmtId="0" fontId="71" fillId="0" borderId="121" xfId="166" applyFont="1" applyBorder="1" applyAlignment="1">
      <alignment horizontal="left" vertical="center" wrapText="1"/>
    </xf>
    <xf numFmtId="4" fontId="39" fillId="0" borderId="128" xfId="167" applyNumberFormat="1" applyFont="1" applyFill="1" applyBorder="1" applyAlignment="1">
      <alignment horizontal="center" vertical="center" wrapText="1"/>
    </xf>
    <xf numFmtId="215" fontId="86" fillId="0" borderId="128" xfId="166" applyNumberFormat="1" applyFont="1" applyBorder="1" applyAlignment="1">
      <alignment horizontal="right" vertical="center" wrapText="1"/>
    </xf>
    <xf numFmtId="0" fontId="68" fillId="0" borderId="128" xfId="166" applyFont="1" applyBorder="1" applyAlignment="1">
      <alignment horizontal="justify" vertical="center" wrapText="1"/>
    </xf>
    <xf numFmtId="0" fontId="13" fillId="0" borderId="121" xfId="166" applyBorder="1" applyAlignment="1">
      <alignment vertical="center" wrapText="1"/>
    </xf>
    <xf numFmtId="0" fontId="85" fillId="0" borderId="118" xfId="166" applyFont="1" applyBorder="1"/>
    <xf numFmtId="0" fontId="13" fillId="0" borderId="118" xfId="166" applyBorder="1" applyAlignment="1">
      <alignment vertical="center" wrapText="1"/>
    </xf>
    <xf numFmtId="0" fontId="69" fillId="0" borderId="118" xfId="169" applyFont="1" applyBorder="1" applyAlignment="1">
      <alignment horizontal="center" vertical="center" wrapText="1"/>
    </xf>
    <xf numFmtId="0" fontId="39" fillId="40" borderId="128" xfId="166" applyFont="1" applyFill="1" applyBorder="1" applyAlignment="1">
      <alignment horizontal="center" vertical="center" wrapText="1"/>
    </xf>
    <xf numFmtId="0" fontId="39" fillId="40" borderId="128" xfId="166" applyFont="1" applyFill="1" applyBorder="1" applyAlignment="1">
      <alignment horizontal="center" vertical="center" wrapText="1"/>
    </xf>
    <xf numFmtId="0" fontId="39" fillId="40" borderId="121" xfId="166" applyFont="1" applyFill="1" applyBorder="1" applyAlignment="1">
      <alignment horizontal="center" vertical="center" wrapText="1"/>
    </xf>
    <xf numFmtId="0" fontId="17" fillId="40" borderId="128" xfId="166" applyFont="1" applyFill="1" applyBorder="1" applyAlignment="1">
      <alignment horizontal="center" vertical="center" wrapText="1"/>
    </xf>
    <xf numFmtId="0" fontId="68" fillId="42" borderId="128" xfId="166" applyFont="1" applyFill="1" applyBorder="1" applyAlignment="1">
      <alignment horizontal="center" vertical="center" wrapText="1"/>
    </xf>
    <xf numFmtId="214" fontId="86" fillId="0" borderId="121" xfId="166" applyNumberFormat="1" applyFont="1" applyBorder="1" applyAlignment="1">
      <alignment horizontal="right" vertical="center" wrapText="1"/>
    </xf>
    <xf numFmtId="207" fontId="86" fillId="0" borderId="128" xfId="166" applyNumberFormat="1" applyFont="1" applyBorder="1" applyAlignment="1">
      <alignment vertical="center" wrapText="1"/>
    </xf>
    <xf numFmtId="207" fontId="86" fillId="0" borderId="128" xfId="166" applyNumberFormat="1" applyFont="1" applyBorder="1" applyAlignment="1">
      <alignment horizontal="center" vertical="center" wrapText="1"/>
    </xf>
    <xf numFmtId="0" fontId="39" fillId="0" borderId="128" xfId="166" applyFont="1" applyBorder="1" applyAlignment="1">
      <alignment horizontal="center" vertical="center" wrapText="1"/>
    </xf>
    <xf numFmtId="0" fontId="39" fillId="0" borderId="121" xfId="166" applyFont="1" applyBorder="1" applyAlignment="1">
      <alignment vertical="center" wrapText="1"/>
    </xf>
    <xf numFmtId="0" fontId="68" fillId="0" borderId="128" xfId="166" applyFont="1" applyBorder="1" applyAlignment="1">
      <alignment horizontal="center" vertical="center" wrapText="1"/>
    </xf>
    <xf numFmtId="2" fontId="86" fillId="0" borderId="128" xfId="166" applyNumberFormat="1" applyFont="1" applyBorder="1" applyAlignment="1">
      <alignment vertical="center" wrapText="1"/>
    </xf>
    <xf numFmtId="203" fontId="86" fillId="0" borderId="128" xfId="166" applyNumberFormat="1" applyFont="1" applyBorder="1" applyAlignment="1">
      <alignment vertical="center" wrapText="1"/>
    </xf>
    <xf numFmtId="0" fontId="85" fillId="0" borderId="118" xfId="166" applyFont="1" applyBorder="1" applyAlignment="1">
      <alignment horizontal="center"/>
    </xf>
    <xf numFmtId="4" fontId="86" fillId="0" borderId="128" xfId="166" applyNumberFormat="1" applyFont="1" applyBorder="1" applyAlignment="1">
      <alignment horizontal="center" vertical="center" wrapText="1"/>
    </xf>
    <xf numFmtId="216" fontId="69" fillId="0" borderId="128" xfId="166" applyNumberFormat="1" applyFont="1" applyBorder="1" applyAlignment="1">
      <alignment horizontal="right" vertical="center" wrapText="1"/>
    </xf>
    <xf numFmtId="0" fontId="69" fillId="0" borderId="128" xfId="166" applyFont="1" applyBorder="1" applyAlignment="1">
      <alignment horizontal="justify" vertical="center" wrapText="1"/>
    </xf>
    <xf numFmtId="0" fontId="69" fillId="0" borderId="128" xfId="166" applyFont="1" applyBorder="1" applyAlignment="1">
      <alignment horizontal="center" vertical="center" wrapText="1"/>
    </xf>
    <xf numFmtId="2" fontId="69" fillId="0" borderId="128" xfId="166" applyNumberFormat="1" applyFont="1" applyBorder="1" applyAlignment="1">
      <alignment horizontal="center" vertical="center" wrapText="1"/>
    </xf>
    <xf numFmtId="0" fontId="39" fillId="0" borderId="121" xfId="166" applyFont="1" applyBorder="1" applyAlignment="1">
      <alignment horizontal="left" vertical="center" wrapText="1"/>
    </xf>
    <xf numFmtId="0" fontId="39" fillId="0" borderId="118" xfId="166" applyFont="1" applyBorder="1" applyAlignment="1">
      <alignment horizontal="left" vertical="center" wrapText="1"/>
    </xf>
    <xf numFmtId="0" fontId="39" fillId="0" borderId="118" xfId="166" applyFont="1" applyBorder="1" applyAlignment="1">
      <alignment vertical="center" wrapText="1"/>
    </xf>
    <xf numFmtId="10" fontId="39" fillId="0" borderId="118" xfId="170" applyNumberFormat="1" applyFont="1" applyBorder="1" applyAlignment="1">
      <alignment vertical="center" wrapText="1"/>
    </xf>
    <xf numFmtId="0" fontId="45" fillId="0" borderId="128" xfId="166" applyFont="1" applyBorder="1" applyAlignment="1">
      <alignment horizontal="center" vertical="center"/>
    </xf>
    <xf numFmtId="0" fontId="45" fillId="0" borderId="129" xfId="166" applyFont="1" applyBorder="1" applyAlignment="1">
      <alignment horizontal="center" vertical="center"/>
    </xf>
    <xf numFmtId="0" fontId="67" fillId="0" borderId="128" xfId="166" applyFont="1" applyBorder="1" applyAlignment="1">
      <alignment horizontal="center"/>
    </xf>
    <xf numFmtId="0" fontId="45" fillId="0" borderId="128" xfId="172" applyFont="1" applyBorder="1" applyAlignment="1">
      <alignment horizontal="center" vertical="center"/>
    </xf>
    <xf numFmtId="0" fontId="87" fillId="0" borderId="128" xfId="166" applyFont="1" applyBorder="1" applyAlignment="1">
      <alignment horizontal="center" vertical="center"/>
    </xf>
    <xf numFmtId="0" fontId="67" fillId="0" borderId="121" xfId="166" applyFont="1" applyBorder="1" applyAlignment="1">
      <alignment horizontal="center" vertical="center"/>
    </xf>
    <xf numFmtId="0" fontId="67" fillId="0" borderId="118" xfId="166" applyFont="1" applyBorder="1" applyAlignment="1">
      <alignment horizontal="center" vertical="center"/>
    </xf>
    <xf numFmtId="0" fontId="45" fillId="42" borderId="121" xfId="172" applyFont="1" applyFill="1" applyBorder="1" applyAlignment="1">
      <alignment horizontal="left" vertical="center"/>
    </xf>
    <xf numFmtId="0" fontId="13" fillId="42" borderId="118" xfId="172" applyFill="1" applyBorder="1" applyAlignment="1">
      <alignment horizontal="left" vertical="center"/>
    </xf>
    <xf numFmtId="0" fontId="13" fillId="42" borderId="118" xfId="172" applyFill="1" applyBorder="1" applyAlignment="1">
      <alignment horizontal="center" vertical="center"/>
    </xf>
    <xf numFmtId="0" fontId="45" fillId="48" borderId="121" xfId="172" applyFont="1" applyFill="1" applyBorder="1" applyAlignment="1">
      <alignment horizontal="right" vertical="center"/>
    </xf>
    <xf numFmtId="207" fontId="13" fillId="48" borderId="118" xfId="172" applyNumberFormat="1" applyFill="1" applyBorder="1" applyAlignment="1">
      <alignment horizontal="left" vertical="center"/>
    </xf>
    <xf numFmtId="0" fontId="13" fillId="48" borderId="118" xfId="172" applyFill="1" applyBorder="1" applyAlignment="1">
      <alignment horizontal="left" vertical="center"/>
    </xf>
    <xf numFmtId="207" fontId="13" fillId="48" borderId="118" xfId="172" applyNumberFormat="1" applyFill="1" applyBorder="1" applyAlignment="1">
      <alignment vertical="center"/>
    </xf>
    <xf numFmtId="187" fontId="45" fillId="48" borderId="129" xfId="172" applyNumberFormat="1" applyFont="1" applyFill="1" applyBorder="1" applyAlignment="1">
      <alignment horizontal="right" vertical="center"/>
    </xf>
    <xf numFmtId="0" fontId="45" fillId="0" borderId="121" xfId="172" applyFont="1" applyBorder="1" applyAlignment="1">
      <alignment horizontal="left" vertical="center"/>
    </xf>
    <xf numFmtId="0" fontId="13" fillId="0" borderId="118" xfId="172" applyBorder="1" applyAlignment="1">
      <alignment horizontal="left" vertical="center"/>
    </xf>
    <xf numFmtId="0" fontId="13" fillId="0" borderId="118" xfId="172" applyBorder="1" applyAlignment="1">
      <alignment horizontal="center" vertical="center"/>
    </xf>
    <xf numFmtId="203" fontId="13" fillId="0" borderId="118" xfId="172" applyNumberFormat="1" applyBorder="1" applyAlignment="1">
      <alignment horizontal="right" vertical="center"/>
    </xf>
    <xf numFmtId="0" fontId="13" fillId="0" borderId="128" xfId="172" applyBorder="1" applyAlignment="1">
      <alignment horizontal="justify" vertical="center" wrapText="1"/>
    </xf>
    <xf numFmtId="0" fontId="13" fillId="0" borderId="128" xfId="172" applyBorder="1" applyAlignment="1">
      <alignment horizontal="center" vertical="center"/>
    </xf>
    <xf numFmtId="0" fontId="13" fillId="0" borderId="128" xfId="172" applyBorder="1" applyAlignment="1">
      <alignment horizontal="center" vertical="center" wrapText="1"/>
    </xf>
    <xf numFmtId="218" fontId="13" fillId="0" borderId="128" xfId="173" applyNumberFormat="1" applyFont="1" applyFill="1" applyBorder="1" applyAlignment="1">
      <alignment horizontal="center" vertical="center"/>
    </xf>
    <xf numFmtId="4" fontId="13" fillId="0" borderId="121" xfId="173" applyNumberFormat="1" applyFont="1" applyFill="1" applyBorder="1" applyAlignment="1">
      <alignment horizontal="center" vertical="center"/>
    </xf>
    <xf numFmtId="187" fontId="13" fillId="0" borderId="129" xfId="172" applyNumberFormat="1" applyBorder="1" applyAlignment="1">
      <alignment horizontal="right" vertical="center"/>
    </xf>
    <xf numFmtId="0" fontId="45" fillId="0" borderId="121" xfId="172" applyFont="1" applyBorder="1" applyAlignment="1">
      <alignment horizontal="center" vertical="center"/>
    </xf>
    <xf numFmtId="0" fontId="45" fillId="0" borderId="118" xfId="172" applyFont="1" applyBorder="1" applyAlignment="1">
      <alignment horizontal="center" vertical="center"/>
    </xf>
    <xf numFmtId="187" fontId="45" fillId="0" borderId="128" xfId="173" applyNumberFormat="1" applyFont="1" applyFill="1" applyBorder="1" applyAlignment="1">
      <alignment vertical="center"/>
    </xf>
    <xf numFmtId="4" fontId="45" fillId="0" borderId="121" xfId="172" applyNumberFormat="1" applyFont="1" applyBorder="1" applyAlignment="1">
      <alignment horizontal="center" vertical="center"/>
    </xf>
    <xf numFmtId="4" fontId="45" fillId="0" borderId="118" xfId="172" applyNumberFormat="1" applyFont="1" applyBorder="1" applyAlignment="1">
      <alignment horizontal="center" vertical="center"/>
    </xf>
    <xf numFmtId="10" fontId="45" fillId="0" borderId="128" xfId="174" applyNumberFormat="1" applyFont="1" applyFill="1" applyBorder="1" applyAlignment="1">
      <alignment vertical="center"/>
    </xf>
    <xf numFmtId="187" fontId="33" fillId="48" borderId="128" xfId="172" applyNumberFormat="1" applyFont="1" applyFill="1" applyBorder="1" applyAlignment="1">
      <alignment vertical="center"/>
    </xf>
    <xf numFmtId="0" fontId="15" fillId="47" borderId="128" xfId="111" applyFont="1" applyFill="1" applyBorder="1" applyAlignment="1">
      <alignment horizontal="center" vertical="center" wrapText="1"/>
    </xf>
    <xf numFmtId="0" fontId="14" fillId="0" borderId="128" xfId="127" applyFont="1" applyBorder="1" applyAlignment="1">
      <alignment vertical="center"/>
    </xf>
    <xf numFmtId="0" fontId="14" fillId="0" borderId="128" xfId="111" applyFont="1" applyBorder="1" applyAlignment="1">
      <alignment horizontal="justify" vertical="center" wrapText="1"/>
    </xf>
    <xf numFmtId="0" fontId="14" fillId="0" borderId="128" xfId="127" applyFont="1" applyBorder="1" applyAlignment="1">
      <alignment horizontal="center" vertical="center" wrapText="1"/>
    </xf>
    <xf numFmtId="196" fontId="47" fillId="0" borderId="128" xfId="111" applyNumberFormat="1" applyFont="1" applyBorder="1" applyAlignment="1">
      <alignment horizontal="right" vertical="center"/>
    </xf>
    <xf numFmtId="199" fontId="14" fillId="0" borderId="128" xfId="111" applyNumberFormat="1" applyFont="1" applyBorder="1" applyAlignment="1">
      <alignment horizontal="center" vertical="center"/>
    </xf>
    <xf numFmtId="3" fontId="14" fillId="0" borderId="128" xfId="111" applyNumberFormat="1" applyFont="1" applyBorder="1" applyAlignment="1">
      <alignment horizontal="center" vertical="center"/>
    </xf>
    <xf numFmtId="0" fontId="14" fillId="0" borderId="128" xfId="111" applyFont="1" applyBorder="1" applyAlignment="1">
      <alignment horizontal="center" vertical="center" wrapText="1"/>
    </xf>
    <xf numFmtId="0" fontId="15" fillId="47" borderId="128" xfId="127" applyFont="1" applyFill="1" applyBorder="1" applyAlignment="1">
      <alignment horizontal="center" vertical="center" wrapText="1"/>
    </xf>
    <xf numFmtId="0" fontId="15" fillId="47" borderId="128" xfId="127" applyFont="1" applyFill="1" applyBorder="1" applyAlignment="1">
      <alignment horizontal="center" vertical="center" wrapText="1"/>
    </xf>
    <xf numFmtId="0" fontId="64" fillId="47" borderId="128" xfId="127" applyFont="1" applyFill="1" applyBorder="1" applyAlignment="1">
      <alignment horizontal="center" vertical="center"/>
    </xf>
    <xf numFmtId="170" fontId="15" fillId="47" borderId="128" xfId="132" applyFont="1" applyFill="1" applyBorder="1" applyAlignment="1">
      <alignment horizontal="center" vertical="center"/>
    </xf>
    <xf numFmtId="0" fontId="47" fillId="0" borderId="128" xfId="127" applyFont="1" applyBorder="1" applyAlignment="1">
      <alignment horizontal="center" vertical="center" wrapText="1"/>
    </xf>
    <xf numFmtId="0" fontId="47" fillId="0" borderId="128" xfId="127" applyFont="1" applyBorder="1" applyAlignment="1">
      <alignment horizontal="right" vertical="center" wrapText="1"/>
    </xf>
    <xf numFmtId="3" fontId="47" fillId="0" borderId="128" xfId="127" applyNumberFormat="1" applyFont="1" applyBorder="1" applyAlignment="1">
      <alignment horizontal="right" vertical="center" wrapText="1"/>
    </xf>
    <xf numFmtId="10" fontId="14" fillId="37" borderId="128" xfId="127" applyNumberFormat="1" applyFont="1" applyFill="1" applyBorder="1" applyAlignment="1">
      <alignment horizontal="center" vertical="center" wrapText="1"/>
    </xf>
    <xf numFmtId="195" fontId="14" fillId="0" borderId="128" xfId="147" applyNumberFormat="1" applyFont="1" applyBorder="1" applyAlignment="1">
      <alignment horizontal="right" vertical="center" wrapText="1"/>
    </xf>
    <xf numFmtId="10" fontId="14" fillId="0" borderId="128" xfId="127" applyNumberFormat="1" applyFont="1" applyBorder="1" applyAlignment="1">
      <alignment horizontal="center" vertical="center" wrapText="1"/>
    </xf>
    <xf numFmtId="4" fontId="14" fillId="0" borderId="128" xfId="127" applyNumberFormat="1" applyFont="1" applyBorder="1" applyAlignment="1">
      <alignment horizontal="center" vertical="center" wrapText="1"/>
    </xf>
    <xf numFmtId="0" fontId="14" fillId="37" borderId="128" xfId="127" applyFont="1" applyFill="1" applyBorder="1" applyAlignment="1">
      <alignment horizontal="center" vertical="center" wrapText="1"/>
    </xf>
    <xf numFmtId="194" fontId="14" fillId="0" borderId="128" xfId="132" applyNumberFormat="1" applyFont="1" applyBorder="1" applyAlignment="1">
      <alignment horizontal="right" vertical="center"/>
    </xf>
    <xf numFmtId="194" fontId="14" fillId="0" borderId="128" xfId="132" applyNumberFormat="1" applyFont="1" applyBorder="1" applyAlignment="1">
      <alignment vertical="center"/>
    </xf>
    <xf numFmtId="0" fontId="14" fillId="0" borderId="128" xfId="111" applyFont="1" applyBorder="1" applyAlignment="1">
      <alignment vertical="center"/>
    </xf>
    <xf numFmtId="0" fontId="15" fillId="47" borderId="121" xfId="127" applyFont="1" applyFill="1" applyBorder="1" applyAlignment="1">
      <alignment horizontal="center" vertical="center"/>
    </xf>
    <xf numFmtId="0" fontId="15" fillId="47" borderId="118" xfId="127" applyFont="1" applyFill="1" applyBorder="1" applyAlignment="1">
      <alignment horizontal="center" vertical="center"/>
    </xf>
    <xf numFmtId="0" fontId="65" fillId="47" borderId="125" xfId="127" applyFont="1" applyFill="1" applyBorder="1" applyAlignment="1">
      <alignment horizontal="center" vertical="center" wrapText="1"/>
    </xf>
    <xf numFmtId="0" fontId="65" fillId="47" borderId="121" xfId="127" applyFont="1" applyFill="1" applyBorder="1" applyAlignment="1">
      <alignment horizontal="center" vertical="center"/>
    </xf>
    <xf numFmtId="0" fontId="65" fillId="47" borderId="128" xfId="127" applyFont="1" applyFill="1" applyBorder="1" applyAlignment="1">
      <alignment horizontal="center" vertical="center"/>
    </xf>
    <xf numFmtId="0" fontId="65" fillId="47" borderId="128" xfId="127" applyFont="1" applyFill="1" applyBorder="1" applyAlignment="1">
      <alignment horizontal="center" vertical="center" wrapText="1"/>
    </xf>
    <xf numFmtId="0" fontId="51" fillId="0" borderId="128" xfId="127" applyFont="1" applyBorder="1" applyAlignment="1">
      <alignment horizontal="center" vertical="center"/>
    </xf>
    <xf numFmtId="0" fontId="14" fillId="0" borderId="128" xfId="111" applyFont="1" applyBorder="1" applyAlignment="1">
      <alignment horizontal="right" vertical="center"/>
    </xf>
    <xf numFmtId="0" fontId="15" fillId="47" borderId="128" xfId="111" applyFont="1" applyFill="1" applyBorder="1" applyAlignment="1">
      <alignment horizontal="center" vertical="center"/>
    </xf>
    <xf numFmtId="0" fontId="15" fillId="47" borderId="128" xfId="111" applyFont="1" applyFill="1" applyBorder="1" applyAlignment="1">
      <alignment horizontal="center" vertical="center" wrapText="1"/>
    </xf>
    <xf numFmtId="0" fontId="15" fillId="47" borderId="128" xfId="111" applyFont="1" applyFill="1" applyBorder="1" applyAlignment="1">
      <alignment horizontal="center" vertical="center"/>
    </xf>
    <xf numFmtId="0" fontId="14" fillId="0" borderId="128" xfId="111" applyFont="1" applyBorder="1" applyAlignment="1">
      <alignment horizontal="center"/>
    </xf>
    <xf numFmtId="0" fontId="14" fillId="37" borderId="128" xfId="111" applyFont="1" applyFill="1" applyBorder="1" applyAlignment="1">
      <alignment horizontal="center"/>
    </xf>
    <xf numFmtId="170" fontId="14" fillId="37" borderId="128" xfId="132" applyFont="1" applyFill="1" applyBorder="1" applyAlignment="1">
      <alignment horizontal="center"/>
    </xf>
    <xf numFmtId="0" fontId="15" fillId="0" borderId="128" xfId="127" applyFont="1" applyBorder="1" applyAlignment="1">
      <alignment horizontal="right" vertical="center" wrapText="1"/>
    </xf>
    <xf numFmtId="192" fontId="14" fillId="0" borderId="128" xfId="111" applyNumberFormat="1" applyFont="1" applyBorder="1" applyAlignment="1">
      <alignment horizontal="right"/>
    </xf>
    <xf numFmtId="170" fontId="14" fillId="0" borderId="128" xfId="132" applyFont="1" applyBorder="1" applyAlignment="1">
      <alignment horizontal="center"/>
    </xf>
    <xf numFmtId="9" fontId="14" fillId="0" borderId="128" xfId="134" applyFont="1" applyBorder="1" applyAlignment="1">
      <alignment horizontal="center"/>
    </xf>
    <xf numFmtId="0" fontId="14" fillId="0" borderId="128" xfId="111" applyFont="1" applyBorder="1" applyAlignment="1">
      <alignment horizontal="right"/>
    </xf>
    <xf numFmtId="0" fontId="17" fillId="47" borderId="128" xfId="148" applyFont="1" applyFill="1" applyBorder="1" applyAlignment="1">
      <alignment horizontal="center" vertical="center"/>
    </xf>
    <xf numFmtId="202" fontId="45" fillId="47" borderId="128" xfId="127" applyNumberFormat="1" applyFont="1" applyFill="1" applyBorder="1" applyAlignment="1">
      <alignment horizontal="center" vertical="center"/>
    </xf>
    <xf numFmtId="0" fontId="45" fillId="47" borderId="128" xfId="127" applyFont="1" applyFill="1" applyBorder="1" applyAlignment="1">
      <alignment horizontal="center" vertical="center"/>
    </xf>
    <xf numFmtId="0" fontId="45" fillId="47" borderId="128" xfId="127" applyFont="1" applyFill="1" applyBorder="1" applyAlignment="1">
      <alignment horizontal="center" vertical="center"/>
    </xf>
    <xf numFmtId="3" fontId="13" fillId="36" borderId="128" xfId="127" applyNumberFormat="1" applyFill="1" applyBorder="1" applyAlignment="1">
      <alignment horizontal="center"/>
    </xf>
    <xf numFmtId="0" fontId="0" fillId="36" borderId="128" xfId="127" applyFont="1" applyFill="1" applyBorder="1" applyAlignment="1">
      <alignment horizontal="center"/>
    </xf>
    <xf numFmtId="202" fontId="13" fillId="0" borderId="128" xfId="127" applyNumberFormat="1" applyBorder="1"/>
    <xf numFmtId="0" fontId="13" fillId="0" borderId="128" xfId="127" applyBorder="1"/>
    <xf numFmtId="0" fontId="45" fillId="37" borderId="128" xfId="127" applyFont="1" applyFill="1" applyBorder="1" applyAlignment="1">
      <alignment horizontal="center"/>
    </xf>
    <xf numFmtId="2" fontId="45" fillId="0" borderId="128" xfId="127" applyNumberFormat="1" applyFont="1" applyBorder="1" applyAlignment="1">
      <alignment horizontal="center"/>
    </xf>
    <xf numFmtId="0" fontId="45" fillId="0" borderId="128" xfId="127" applyFont="1" applyBorder="1" applyAlignment="1">
      <alignment horizontal="center"/>
    </xf>
    <xf numFmtId="2" fontId="45" fillId="37" borderId="128" xfId="127" applyNumberFormat="1" applyFont="1" applyFill="1" applyBorder="1" applyAlignment="1">
      <alignment horizontal="center"/>
    </xf>
    <xf numFmtId="2" fontId="45" fillId="36" borderId="128" xfId="127" applyNumberFormat="1" applyFont="1" applyFill="1" applyBorder="1" applyAlignment="1">
      <alignment horizontal="center"/>
    </xf>
    <xf numFmtId="9" fontId="14" fillId="0" borderId="128" xfId="142" applyFont="1" applyBorder="1" applyAlignment="1">
      <alignment horizontal="center"/>
    </xf>
    <xf numFmtId="167" fontId="14" fillId="0" borderId="128" xfId="133" applyFont="1" applyBorder="1" applyAlignment="1">
      <alignment horizontal="center"/>
    </xf>
    <xf numFmtId="211" fontId="14" fillId="0" borderId="128" xfId="158" applyNumberFormat="1" applyFont="1" applyBorder="1" applyAlignment="1">
      <alignment horizontal="center"/>
    </xf>
    <xf numFmtId="184" fontId="33" fillId="0" borderId="128" xfId="144" applyNumberFormat="1" applyFont="1" applyFill="1" applyBorder="1" applyAlignment="1">
      <alignment horizontal="center" vertical="top" wrapText="1"/>
    </xf>
    <xf numFmtId="0" fontId="33" fillId="0" borderId="128" xfId="143" applyFont="1" applyBorder="1" applyAlignment="1">
      <alignment horizontal="center" vertical="top" wrapText="1"/>
    </xf>
    <xf numFmtId="184" fontId="45" fillId="0" borderId="128" xfId="144" applyNumberFormat="1" applyFont="1" applyFill="1" applyBorder="1" applyAlignment="1">
      <alignment horizontal="center" vertical="center"/>
    </xf>
    <xf numFmtId="0" fontId="45" fillId="0" borderId="128" xfId="143" applyFont="1" applyBorder="1" applyAlignment="1">
      <alignment horizontal="center" vertical="center"/>
    </xf>
    <xf numFmtId="0" fontId="45" fillId="0" borderId="128" xfId="143" applyFont="1" applyBorder="1" applyAlignment="1">
      <alignment horizontal="center" vertical="center" wrapText="1"/>
    </xf>
    <xf numFmtId="184" fontId="45" fillId="47" borderId="128" xfId="144" applyNumberFormat="1" applyFont="1" applyFill="1" applyBorder="1" applyAlignment="1">
      <alignment horizontal="center" vertical="center" wrapText="1"/>
    </xf>
    <xf numFmtId="1" fontId="45" fillId="47" borderId="128" xfId="145" applyNumberFormat="1" applyFont="1" applyFill="1" applyBorder="1" applyAlignment="1">
      <alignment horizontal="center" vertical="center" wrapText="1"/>
    </xf>
    <xf numFmtId="0" fontId="13" fillId="0" borderId="128" xfId="143" applyBorder="1" applyAlignment="1">
      <alignment horizontal="left" vertical="center"/>
    </xf>
    <xf numFmtId="0" fontId="13" fillId="0" borderId="128" xfId="143" applyBorder="1" applyAlignment="1">
      <alignment horizontal="center" vertical="center"/>
    </xf>
    <xf numFmtId="196" fontId="13" fillId="0" borderId="128" xfId="146" applyNumberFormat="1" applyFont="1" applyFill="1" applyBorder="1" applyAlignment="1">
      <alignment vertical="center"/>
    </xf>
    <xf numFmtId="173" fontId="13" fillId="0" borderId="128" xfId="144" applyFill="1" applyBorder="1" applyAlignment="1">
      <alignment vertical="center"/>
    </xf>
    <xf numFmtId="197" fontId="13" fillId="0" borderId="128" xfId="145" applyNumberFormat="1" applyFont="1" applyFill="1" applyBorder="1" applyAlignment="1">
      <alignment horizontal="right"/>
    </xf>
    <xf numFmtId="194" fontId="13" fillId="0" borderId="128" xfId="146" applyNumberFormat="1" applyFont="1" applyFill="1" applyBorder="1" applyAlignment="1">
      <alignment vertical="center"/>
    </xf>
    <xf numFmtId="184" fontId="13" fillId="0" borderId="128" xfId="144" applyNumberFormat="1" applyFill="1" applyBorder="1" applyAlignment="1">
      <alignment vertical="center"/>
    </xf>
    <xf numFmtId="1" fontId="45" fillId="47" borderId="128" xfId="144" applyNumberFormat="1" applyFont="1" applyFill="1" applyBorder="1" applyAlignment="1">
      <alignment horizontal="center" vertical="center" wrapText="1"/>
    </xf>
    <xf numFmtId="0" fontId="13" fillId="0" borderId="128" xfId="145" applyNumberFormat="1" applyFont="1" applyFill="1" applyBorder="1" applyAlignment="1">
      <alignment horizontal="center" vertical="center"/>
    </xf>
    <xf numFmtId="0" fontId="13" fillId="0" borderId="128" xfId="143" applyBorder="1"/>
    <xf numFmtId="184" fontId="13" fillId="0" borderId="128" xfId="144" applyNumberFormat="1" applyBorder="1" applyAlignment="1">
      <alignment vertical="center"/>
    </xf>
    <xf numFmtId="184" fontId="13" fillId="0" borderId="118" xfId="144" applyNumberFormat="1" applyBorder="1" applyAlignment="1">
      <alignment vertical="center"/>
    </xf>
    <xf numFmtId="194" fontId="13" fillId="0" borderId="128" xfId="146" applyNumberFormat="1" applyFont="1" applyFill="1" applyBorder="1"/>
    <xf numFmtId="184" fontId="45" fillId="47" borderId="128" xfId="144" applyNumberFormat="1" applyFont="1" applyFill="1" applyBorder="1" applyAlignment="1">
      <alignment horizontal="center" vertical="center" wrapText="1"/>
    </xf>
    <xf numFmtId="0" fontId="45" fillId="47" borderId="128" xfId="145" applyNumberFormat="1" applyFont="1" applyFill="1" applyBorder="1" applyAlignment="1">
      <alignment horizontal="center" vertical="center" wrapText="1"/>
    </xf>
    <xf numFmtId="0" fontId="13" fillId="0" borderId="128" xfId="143" applyBorder="1" applyAlignment="1">
      <alignment horizontal="left" vertical="center" wrapText="1"/>
    </xf>
    <xf numFmtId="202" fontId="95" fillId="48" borderId="128" xfId="182" applyNumberFormat="1" applyFont="1" applyFill="1" applyBorder="1" applyAlignment="1">
      <alignment horizontal="left" vertical="center"/>
    </xf>
    <xf numFmtId="0" fontId="13" fillId="0" borderId="128" xfId="182" applyBorder="1" applyAlignment="1">
      <alignment vertical="center"/>
    </xf>
    <xf numFmtId="0" fontId="13" fillId="0" borderId="128" xfId="182" applyBorder="1" applyAlignment="1">
      <alignment horizontal="left" vertical="center"/>
    </xf>
    <xf numFmtId="0" fontId="15" fillId="40" borderId="128" xfId="182" applyFont="1" applyFill="1" applyBorder="1" applyAlignment="1">
      <alignment horizontal="center" vertical="center"/>
    </xf>
    <xf numFmtId="202" fontId="15" fillId="40" borderId="129" xfId="182" applyNumberFormat="1" applyFont="1" applyFill="1" applyBorder="1" applyAlignment="1">
      <alignment horizontal="center" vertical="center"/>
    </xf>
    <xf numFmtId="0" fontId="13" fillId="48" borderId="128" xfId="182" applyFill="1" applyBorder="1" applyAlignment="1">
      <alignment vertical="center"/>
    </xf>
    <xf numFmtId="0" fontId="15" fillId="40" borderId="128" xfId="182" applyFont="1" applyFill="1" applyBorder="1" applyAlignment="1">
      <alignment horizontal="center" vertical="center" wrapText="1"/>
    </xf>
    <xf numFmtId="202" fontId="55" fillId="52" borderId="129" xfId="182" applyNumberFormat="1" applyFont="1" applyFill="1" applyBorder="1" applyAlignment="1">
      <alignment horizontal="center" vertical="center" wrapText="1"/>
    </xf>
    <xf numFmtId="202" fontId="13" fillId="48" borderId="121" xfId="182" applyNumberFormat="1" applyFill="1" applyBorder="1" applyAlignment="1">
      <alignment horizontal="center" vertical="center"/>
    </xf>
    <xf numFmtId="202" fontId="13" fillId="48" borderId="118" xfId="182" applyNumberFormat="1" applyFill="1" applyBorder="1" applyAlignment="1">
      <alignment horizontal="center" vertical="center"/>
    </xf>
    <xf numFmtId="17" fontId="13" fillId="0" borderId="128" xfId="182" applyNumberFormat="1" applyBorder="1" applyAlignment="1">
      <alignment horizontal="center" vertical="center"/>
    </xf>
    <xf numFmtId="0" fontId="13" fillId="0" borderId="128" xfId="182" applyBorder="1" applyAlignment="1">
      <alignment horizontal="center" vertical="center"/>
    </xf>
    <xf numFmtId="2" fontId="13" fillId="0" borderId="128" xfId="183" applyNumberFormat="1" applyBorder="1" applyAlignment="1">
      <alignment horizontal="center" vertical="center"/>
    </xf>
    <xf numFmtId="212" fontId="13" fillId="0" borderId="128" xfId="182" applyNumberFormat="1" applyBorder="1" applyAlignment="1">
      <alignment horizontal="center" vertical="center"/>
    </xf>
    <xf numFmtId="202" fontId="13" fillId="0" borderId="128" xfId="182" applyNumberFormat="1" applyBorder="1" applyAlignment="1">
      <alignment horizontal="center" vertical="center"/>
    </xf>
    <xf numFmtId="0" fontId="85" fillId="0" borderId="129" xfId="127" applyFont="1" applyBorder="1" applyAlignment="1">
      <alignment vertical="center"/>
    </xf>
    <xf numFmtId="4" fontId="13" fillId="0" borderId="128" xfId="182" applyNumberFormat="1" applyBorder="1" applyAlignment="1">
      <alignment horizontal="center" vertical="center"/>
    </xf>
    <xf numFmtId="0" fontId="85" fillId="0" borderId="128" xfId="127" applyFont="1" applyBorder="1" applyAlignment="1">
      <alignment vertical="center"/>
    </xf>
    <xf numFmtId="2" fontId="13" fillId="0" borderId="128" xfId="182" applyNumberFormat="1" applyBorder="1" applyAlignment="1">
      <alignment horizontal="center" vertical="center"/>
    </xf>
    <xf numFmtId="4" fontId="45" fillId="0" borderId="128" xfId="182" applyNumberFormat="1" applyFont="1" applyBorder="1" applyAlignment="1">
      <alignment vertical="center" wrapText="1"/>
    </xf>
    <xf numFmtId="2" fontId="13" fillId="42" borderId="128" xfId="182" applyNumberFormat="1" applyFill="1" applyBorder="1" applyAlignment="1">
      <alignment horizontal="center" vertical="center"/>
    </xf>
    <xf numFmtId="212" fontId="13" fillId="42" borderId="128" xfId="182" applyNumberFormat="1" applyFill="1" applyBorder="1" applyAlignment="1">
      <alignment horizontal="center" vertical="center"/>
    </xf>
    <xf numFmtId="202" fontId="13" fillId="42" borderId="128" xfId="182" applyNumberFormat="1" applyFill="1" applyBorder="1" applyAlignment="1">
      <alignment horizontal="center" vertical="center"/>
    </xf>
    <xf numFmtId="0" fontId="45" fillId="0" borderId="128" xfId="182" applyFont="1" applyBorder="1" applyAlignment="1">
      <alignment horizontal="center" vertical="center"/>
    </xf>
    <xf numFmtId="4" fontId="85" fillId="0" borderId="128" xfId="127" applyNumberFormat="1" applyFont="1" applyBorder="1" applyAlignment="1">
      <alignment vertical="center"/>
    </xf>
    <xf numFmtId="0" fontId="71" fillId="0" borderId="129" xfId="127" applyFont="1" applyBorder="1" applyAlignment="1">
      <alignment horizontal="center" vertical="center"/>
    </xf>
    <xf numFmtId="0" fontId="55" fillId="0" borderId="129" xfId="127" applyFont="1" applyBorder="1" applyAlignment="1">
      <alignment horizontal="center" vertical="center"/>
    </xf>
    <xf numFmtId="0" fontId="87" fillId="0" borderId="129" xfId="127" applyFont="1" applyBorder="1" applyAlignment="1">
      <alignment horizontal="center" vertical="center"/>
    </xf>
    <xf numFmtId="0" fontId="15" fillId="0" borderId="129" xfId="182" applyFont="1" applyBorder="1" applyAlignment="1">
      <alignment horizontal="center" vertical="center"/>
    </xf>
    <xf numFmtId="2" fontId="13" fillId="0" borderId="125" xfId="182" applyNumberFormat="1" applyBorder="1" applyAlignment="1">
      <alignment horizontal="center" vertical="center"/>
    </xf>
    <xf numFmtId="17" fontId="45" fillId="53" borderId="128" xfId="182" applyNumberFormat="1" applyFont="1" applyFill="1" applyBorder="1" applyAlignment="1">
      <alignment horizontal="center" vertical="center"/>
    </xf>
    <xf numFmtId="0" fontId="97" fillId="53" borderId="128" xfId="0" applyNumberFormat="1" applyFont="1" applyFill="1" applyBorder="1" applyAlignment="1">
      <alignment horizontal="center"/>
    </xf>
    <xf numFmtId="2" fontId="13" fillId="53" borderId="128" xfId="182" applyNumberFormat="1" applyFill="1" applyBorder="1" applyAlignment="1">
      <alignment horizontal="center" vertical="center"/>
    </xf>
    <xf numFmtId="212" fontId="13" fillId="53" borderId="128" xfId="182" applyNumberFormat="1" applyFill="1" applyBorder="1" applyAlignment="1">
      <alignment horizontal="center" vertical="center"/>
    </xf>
    <xf numFmtId="202" fontId="13" fillId="53" borderId="128" xfId="182" applyNumberFormat="1" applyFill="1" applyBorder="1" applyAlignment="1">
      <alignment horizontal="center" vertical="center"/>
    </xf>
    <xf numFmtId="172" fontId="97" fillId="53" borderId="129" xfId="0" applyFont="1" applyFill="1" applyBorder="1"/>
    <xf numFmtId="4" fontId="45" fillId="53" borderId="128" xfId="182" applyNumberFormat="1" applyFont="1" applyFill="1" applyBorder="1" applyAlignment="1">
      <alignment horizontal="center" vertical="center"/>
    </xf>
    <xf numFmtId="17" fontId="45" fillId="55" borderId="128" xfId="182" applyNumberFormat="1" applyFont="1" applyFill="1" applyBorder="1" applyAlignment="1">
      <alignment horizontal="center" vertical="center"/>
    </xf>
    <xf numFmtId="0" fontId="97" fillId="0" borderId="128" xfId="0" applyNumberFormat="1" applyFont="1" applyBorder="1" applyAlignment="1">
      <alignment horizontal="center"/>
    </xf>
    <xf numFmtId="4" fontId="45" fillId="0" borderId="128" xfId="182" applyNumberFormat="1" applyFont="1" applyBorder="1" applyAlignment="1">
      <alignment horizontal="center" vertical="center"/>
    </xf>
    <xf numFmtId="172" fontId="98" fillId="54" borderId="129" xfId="0" applyFont="1" applyFill="1" applyBorder="1" applyAlignment="1">
      <alignment horizontal="center" vertical="center"/>
    </xf>
    <xf numFmtId="165" fontId="97" fillId="54" borderId="129" xfId="126" applyFont="1" applyFill="1" applyBorder="1" applyAlignment="1">
      <alignment vertical="center"/>
    </xf>
    <xf numFmtId="4" fontId="97" fillId="49" borderId="128" xfId="0" applyNumberFormat="1" applyFont="1" applyFill="1" applyBorder="1" applyAlignment="1">
      <alignment horizontal="center"/>
    </xf>
    <xf numFmtId="172" fontId="0" fillId="53" borderId="128" xfId="0" applyFill="1" applyBorder="1"/>
    <xf numFmtId="0" fontId="0" fillId="0" borderId="128" xfId="0" applyNumberFormat="1" applyBorder="1" applyAlignment="1">
      <alignment horizontal="center"/>
    </xf>
    <xf numFmtId="172" fontId="0" fillId="0" borderId="128" xfId="0" applyBorder="1"/>
    <xf numFmtId="172" fontId="0" fillId="0" borderId="129" xfId="0" applyBorder="1"/>
    <xf numFmtId="2" fontId="45" fillId="53" borderId="128" xfId="182" applyNumberFormat="1" applyFont="1" applyFill="1" applyBorder="1" applyAlignment="1">
      <alignment horizontal="center" vertical="center"/>
    </xf>
    <xf numFmtId="212" fontId="45" fillId="53" borderId="128" xfId="182" applyNumberFormat="1" applyFont="1" applyFill="1" applyBorder="1" applyAlignment="1">
      <alignment horizontal="center" vertical="center"/>
    </xf>
    <xf numFmtId="202" fontId="45" fillId="53" borderId="128" xfId="182" applyNumberFormat="1" applyFont="1" applyFill="1" applyBorder="1" applyAlignment="1">
      <alignment horizontal="center" vertical="center"/>
    </xf>
    <xf numFmtId="2" fontId="45" fillId="0" borderId="128" xfId="182" applyNumberFormat="1" applyFont="1" applyBorder="1" applyAlignment="1">
      <alignment horizontal="center" vertical="center"/>
    </xf>
    <xf numFmtId="212" fontId="45" fillId="0" borderId="128" xfId="182" applyNumberFormat="1" applyFont="1" applyBorder="1" applyAlignment="1">
      <alignment horizontal="center" vertical="center"/>
    </xf>
    <xf numFmtId="202" fontId="45" fillId="0" borderId="128" xfId="182" applyNumberFormat="1" applyFont="1" applyBorder="1" applyAlignment="1">
      <alignment horizontal="center" vertical="center"/>
    </xf>
    <xf numFmtId="17" fontId="45" fillId="0" borderId="128" xfId="182" applyNumberFormat="1" applyFont="1" applyBorder="1" applyAlignment="1">
      <alignment horizontal="center" vertical="center"/>
    </xf>
    <xf numFmtId="172" fontId="97" fillId="53" borderId="129" xfId="0" applyFont="1" applyFill="1" applyBorder="1" applyAlignment="1">
      <alignment horizontal="center"/>
    </xf>
    <xf numFmtId="2" fontId="45" fillId="53" borderId="128" xfId="0" applyNumberFormat="1" applyFont="1" applyFill="1" applyBorder="1" applyAlignment="1">
      <alignment horizontal="center" vertical="center"/>
    </xf>
    <xf numFmtId="165" fontId="0" fillId="0" borderId="129" xfId="0" applyNumberFormat="1" applyBorder="1"/>
    <xf numFmtId="4" fontId="97" fillId="0" borderId="128" xfId="0" applyNumberFormat="1" applyFont="1" applyBorder="1" applyAlignment="1">
      <alignment horizontal="center"/>
    </xf>
    <xf numFmtId="172" fontId="98" fillId="0" borderId="129" xfId="0" applyFont="1" applyBorder="1" applyAlignment="1">
      <alignment horizontal="center" vertical="center"/>
    </xf>
  </cellXfs>
  <cellStyles count="184">
    <cellStyle name="20% - Accent1" xfId="2" xr:uid="{00000000-0005-0000-0000-000000000000}"/>
    <cellStyle name="20% - Accent2" xfId="3" xr:uid="{00000000-0005-0000-0000-000001000000}"/>
    <cellStyle name="20% - Accent3" xfId="4" xr:uid="{00000000-0005-0000-0000-000002000000}"/>
    <cellStyle name="20% - Accent4" xfId="5" xr:uid="{00000000-0005-0000-0000-000003000000}"/>
    <cellStyle name="20% - Accent5" xfId="6" xr:uid="{00000000-0005-0000-0000-000004000000}"/>
    <cellStyle name="20% - Accent6" xfId="7" xr:uid="{00000000-0005-0000-0000-000005000000}"/>
    <cellStyle name="40% - Accent1" xfId="8" xr:uid="{00000000-0005-0000-0000-000006000000}"/>
    <cellStyle name="40% - Accent2" xfId="9" xr:uid="{00000000-0005-0000-0000-000007000000}"/>
    <cellStyle name="40% - Accent3" xfId="10" xr:uid="{00000000-0005-0000-0000-000008000000}"/>
    <cellStyle name="40% - Accent4" xfId="11" xr:uid="{00000000-0005-0000-0000-000009000000}"/>
    <cellStyle name="40% - Accent5" xfId="12" xr:uid="{00000000-0005-0000-0000-00000A000000}"/>
    <cellStyle name="40% - Accent6" xfId="13" xr:uid="{00000000-0005-0000-0000-00000B000000}"/>
    <cellStyle name="60% - Accent1" xfId="14" xr:uid="{00000000-0005-0000-0000-00000C000000}"/>
    <cellStyle name="60% - Accent2" xfId="15" xr:uid="{00000000-0005-0000-0000-00000D000000}"/>
    <cellStyle name="60% - Accent3" xfId="16" xr:uid="{00000000-0005-0000-0000-00000E000000}"/>
    <cellStyle name="60% - Accent4" xfId="17" xr:uid="{00000000-0005-0000-0000-00000F000000}"/>
    <cellStyle name="60% - Accent5" xfId="18" xr:uid="{00000000-0005-0000-0000-000010000000}"/>
    <cellStyle name="60% - Accent6" xfId="19" xr:uid="{00000000-0005-0000-0000-000011000000}"/>
    <cellStyle name="Accent1" xfId="20" xr:uid="{00000000-0005-0000-0000-000012000000}"/>
    <cellStyle name="Accent2" xfId="21" xr:uid="{00000000-0005-0000-0000-000013000000}"/>
    <cellStyle name="Accent3" xfId="22" xr:uid="{00000000-0005-0000-0000-000014000000}"/>
    <cellStyle name="Accent4" xfId="23" xr:uid="{00000000-0005-0000-0000-000015000000}"/>
    <cellStyle name="Accent5" xfId="24" xr:uid="{00000000-0005-0000-0000-000016000000}"/>
    <cellStyle name="Accent6" xfId="25" xr:uid="{00000000-0005-0000-0000-000017000000}"/>
    <cellStyle name="Bad" xfId="26" xr:uid="{00000000-0005-0000-0000-000018000000}"/>
    <cellStyle name="Calculation" xfId="27" xr:uid="{00000000-0005-0000-0000-000019000000}"/>
    <cellStyle name="Check Cell" xfId="28" xr:uid="{00000000-0005-0000-0000-00001A000000}"/>
    <cellStyle name="Comma" xfId="29" xr:uid="{00000000-0005-0000-0000-00001B000000}"/>
    <cellStyle name="Comma [0]_PRESUPUESTO LICITACION" xfId="30" xr:uid="{00000000-0005-0000-0000-00001C000000}"/>
    <cellStyle name="Comma_C- 017 VIVIENDAS DESMOVILIZADOS" xfId="31" xr:uid="{00000000-0005-0000-0000-00001D000000}"/>
    <cellStyle name="Comma0" xfId="32" xr:uid="{00000000-0005-0000-0000-00001E000000}"/>
    <cellStyle name="Currency" xfId="33" xr:uid="{00000000-0005-0000-0000-00001F000000}"/>
    <cellStyle name="Currency [0]_PRESUPUESTO LICITACION" xfId="34" xr:uid="{00000000-0005-0000-0000-000020000000}"/>
    <cellStyle name="Currency_C- 017 VIVIENDAS DESMOVILIZADOS" xfId="35" xr:uid="{00000000-0005-0000-0000-000021000000}"/>
    <cellStyle name="Currency0" xfId="36" xr:uid="{00000000-0005-0000-0000-000022000000}"/>
    <cellStyle name="Date" xfId="37" xr:uid="{00000000-0005-0000-0000-000023000000}"/>
    <cellStyle name="DIA" xfId="38" xr:uid="{00000000-0005-0000-0000-000024000000}"/>
    <cellStyle name="ENCABEZ1" xfId="39" xr:uid="{00000000-0005-0000-0000-000025000000}"/>
    <cellStyle name="ENCABEZ2" xfId="40" xr:uid="{00000000-0005-0000-0000-000026000000}"/>
    <cellStyle name="Énfasis 1" xfId="41" xr:uid="{00000000-0005-0000-0000-000027000000}"/>
    <cellStyle name="Énfasis 2" xfId="42" xr:uid="{00000000-0005-0000-0000-000028000000}"/>
    <cellStyle name="Énfasis 3" xfId="43" xr:uid="{00000000-0005-0000-0000-000029000000}"/>
    <cellStyle name="Énfasis1 - 20%" xfId="44" xr:uid="{00000000-0005-0000-0000-00002A000000}"/>
    <cellStyle name="Énfasis1 - 40%" xfId="45" xr:uid="{00000000-0005-0000-0000-00002B000000}"/>
    <cellStyle name="Énfasis1 - 60%" xfId="46" xr:uid="{00000000-0005-0000-0000-00002C000000}"/>
    <cellStyle name="Énfasis2 - 20%" xfId="47" xr:uid="{00000000-0005-0000-0000-00002D000000}"/>
    <cellStyle name="Énfasis2 - 40%" xfId="48" xr:uid="{00000000-0005-0000-0000-00002E000000}"/>
    <cellStyle name="Énfasis2 - 60%" xfId="49" xr:uid="{00000000-0005-0000-0000-00002F000000}"/>
    <cellStyle name="Énfasis3 - 20%" xfId="50" xr:uid="{00000000-0005-0000-0000-000030000000}"/>
    <cellStyle name="Énfasis3 - 40%" xfId="51" xr:uid="{00000000-0005-0000-0000-000031000000}"/>
    <cellStyle name="Énfasis3 - 60%" xfId="52" xr:uid="{00000000-0005-0000-0000-000032000000}"/>
    <cellStyle name="Énfasis4 - 20%" xfId="53" xr:uid="{00000000-0005-0000-0000-000033000000}"/>
    <cellStyle name="Énfasis4 - 40%" xfId="54" xr:uid="{00000000-0005-0000-0000-000034000000}"/>
    <cellStyle name="Énfasis4 - 60%" xfId="55" xr:uid="{00000000-0005-0000-0000-000035000000}"/>
    <cellStyle name="Énfasis5 - 20%" xfId="56" xr:uid="{00000000-0005-0000-0000-000036000000}"/>
    <cellStyle name="Énfasis5 - 40%" xfId="57" xr:uid="{00000000-0005-0000-0000-000037000000}"/>
    <cellStyle name="Énfasis5 - 60%" xfId="58" xr:uid="{00000000-0005-0000-0000-000038000000}"/>
    <cellStyle name="Énfasis6 - 20%" xfId="59" xr:uid="{00000000-0005-0000-0000-000039000000}"/>
    <cellStyle name="Énfasis6 - 40%" xfId="60" xr:uid="{00000000-0005-0000-0000-00003A000000}"/>
    <cellStyle name="Énfasis6 - 60%" xfId="61" xr:uid="{00000000-0005-0000-0000-00003B000000}"/>
    <cellStyle name="Estilo 1" xfId="62" xr:uid="{00000000-0005-0000-0000-00003C000000}"/>
    <cellStyle name="Euro" xfId="63" xr:uid="{00000000-0005-0000-0000-00003D000000}"/>
    <cellStyle name="Explanatory Text" xfId="64" xr:uid="{00000000-0005-0000-0000-00003E000000}"/>
    <cellStyle name="FIJO" xfId="65" xr:uid="{00000000-0005-0000-0000-00003F000000}"/>
    <cellStyle name="FINANCIERO" xfId="66" xr:uid="{00000000-0005-0000-0000-000040000000}"/>
    <cellStyle name="Fixed" xfId="67" xr:uid="{00000000-0005-0000-0000-000041000000}"/>
    <cellStyle name="Good" xfId="68" xr:uid="{00000000-0005-0000-0000-000042000000}"/>
    <cellStyle name="Heading 1" xfId="69" xr:uid="{00000000-0005-0000-0000-000043000000}"/>
    <cellStyle name="Heading 2" xfId="70" xr:uid="{00000000-0005-0000-0000-000044000000}"/>
    <cellStyle name="Heading 3" xfId="71" xr:uid="{00000000-0005-0000-0000-000045000000}"/>
    <cellStyle name="Heading 4" xfId="72" xr:uid="{00000000-0005-0000-0000-000046000000}"/>
    <cellStyle name="Heading1" xfId="73" xr:uid="{00000000-0005-0000-0000-000047000000}"/>
    <cellStyle name="Heading2" xfId="74" xr:uid="{00000000-0005-0000-0000-000048000000}"/>
    <cellStyle name="Hipervínculo 2" xfId="75" xr:uid="{00000000-0005-0000-0000-000049000000}"/>
    <cellStyle name="Input" xfId="76" xr:uid="{00000000-0005-0000-0000-00004A000000}"/>
    <cellStyle name="Linked Cell" xfId="77" xr:uid="{00000000-0005-0000-0000-00004B000000}"/>
    <cellStyle name="Millares" xfId="1" builtinId="3"/>
    <cellStyle name="Millares [0]" xfId="121" builtinId="6"/>
    <cellStyle name="Millares [0] 3" xfId="122" xr:uid="{00000000-0005-0000-0000-00004E000000}"/>
    <cellStyle name="Millares 10" xfId="123" xr:uid="{00000000-0005-0000-0000-00004F000000}"/>
    <cellStyle name="Millares 10 2" xfId="139" xr:uid="{00000000-0005-0000-0000-000050000000}"/>
    <cellStyle name="Millares 10 3" xfId="141" xr:uid="{00000000-0005-0000-0000-000051000000}"/>
    <cellStyle name="Millares 13" xfId="130" xr:uid="{00000000-0005-0000-0000-000052000000}"/>
    <cellStyle name="Millares 13 2" xfId="145" xr:uid="{00000000-0005-0000-0000-000053000000}"/>
    <cellStyle name="Millares 13 2 5" xfId="138" xr:uid="{00000000-0005-0000-0000-000054000000}"/>
    <cellStyle name="Millares 13 2 5 2" xfId="163" xr:uid="{00000000-0005-0000-0000-000055000000}"/>
    <cellStyle name="Millares 16" xfId="136" xr:uid="{00000000-0005-0000-0000-000056000000}"/>
    <cellStyle name="Millares 2" xfId="78" xr:uid="{00000000-0005-0000-0000-000057000000}"/>
    <cellStyle name="Millares 2 2" xfId="113" xr:uid="{00000000-0005-0000-0000-000058000000}"/>
    <cellStyle name="Millares 2 2 2" xfId="124" xr:uid="{00000000-0005-0000-0000-000059000000}"/>
    <cellStyle name="Millares 2 3" xfId="118" xr:uid="{00000000-0005-0000-0000-00005A000000}"/>
    <cellStyle name="Millares 2 4" xfId="177" xr:uid="{00000000-0005-0000-0000-00005B000000}"/>
    <cellStyle name="Millares 28" xfId="167" xr:uid="{00000000-0005-0000-0000-00005C000000}"/>
    <cellStyle name="Millares 3" xfId="79" xr:uid="{00000000-0005-0000-0000-00005D000000}"/>
    <cellStyle name="Millares 4" xfId="80" xr:uid="{00000000-0005-0000-0000-00005E000000}"/>
    <cellStyle name="Millares 5" xfId="81" xr:uid="{00000000-0005-0000-0000-00005F000000}"/>
    <cellStyle name="Millares 5 3" xfId="133" xr:uid="{00000000-0005-0000-0000-000060000000}"/>
    <cellStyle name="Millares 6" xfId="82" xr:uid="{00000000-0005-0000-0000-000061000000}"/>
    <cellStyle name="Millares 7" xfId="116" xr:uid="{00000000-0005-0000-0000-000062000000}"/>
    <cellStyle name="Millares 8" xfId="151" xr:uid="{00000000-0005-0000-0000-000063000000}"/>
    <cellStyle name="Millares_PRESUPUESTO  AMBIENTAL Y SOCIAL anexo 8A 2" xfId="164" xr:uid="{00000000-0005-0000-0000-000064000000}"/>
    <cellStyle name="Millares_PRESUPUESTOS Preliminares 2" xfId="162" xr:uid="{00000000-0005-0000-0000-000065000000}"/>
    <cellStyle name="Millares_TARIFAS 747 - HISTORICO DESDE 1998" xfId="144" xr:uid="{00000000-0005-0000-0000-000066000000}"/>
    <cellStyle name="Moneda" xfId="140" builtinId="4"/>
    <cellStyle name="Moneda [0]" xfId="126" builtinId="7"/>
    <cellStyle name="Moneda [0] 2" xfId="175" xr:uid="{00000000-0005-0000-0000-000069000000}"/>
    <cellStyle name="Moneda [0] 3" xfId="171" xr:uid="{00000000-0005-0000-0000-00006A000000}"/>
    <cellStyle name="Moneda [0] 4" xfId="179" xr:uid="{00000000-0005-0000-0000-00006B000000}"/>
    <cellStyle name="Moneda 14" xfId="128" xr:uid="{00000000-0005-0000-0000-00006C000000}"/>
    <cellStyle name="Moneda 14 2 2" xfId="129" xr:uid="{00000000-0005-0000-0000-00006D000000}"/>
    <cellStyle name="Moneda 15" xfId="168" xr:uid="{00000000-0005-0000-0000-00006E000000}"/>
    <cellStyle name="Moneda 17" xfId="137" xr:uid="{00000000-0005-0000-0000-00006F000000}"/>
    <cellStyle name="Moneda 2" xfId="83" xr:uid="{00000000-0005-0000-0000-000070000000}"/>
    <cellStyle name="Moneda 2 2" xfId="84" xr:uid="{00000000-0005-0000-0000-000071000000}"/>
    <cellStyle name="Moneda 2 2 2" xfId="131" xr:uid="{00000000-0005-0000-0000-000072000000}"/>
    <cellStyle name="Moneda 2 2 2 2" xfId="146" xr:uid="{00000000-0005-0000-0000-000073000000}"/>
    <cellStyle name="Moneda 2_AIU-unificado" xfId="85" xr:uid="{00000000-0005-0000-0000-000074000000}"/>
    <cellStyle name="Moneda 3" xfId="86" xr:uid="{00000000-0005-0000-0000-000075000000}"/>
    <cellStyle name="Moneda 3 2" xfId="132" xr:uid="{00000000-0005-0000-0000-000076000000}"/>
    <cellStyle name="Moneda 3 7" xfId="158" xr:uid="{00000000-0005-0000-0000-000077000000}"/>
    <cellStyle name="Moneda 4" xfId="87" xr:uid="{00000000-0005-0000-0000-000078000000}"/>
    <cellStyle name="Moneda 5" xfId="157" xr:uid="{00000000-0005-0000-0000-000079000000}"/>
    <cellStyle name="Moneda_PPTO TOTAL-VERSION-15-OCT-2009" xfId="173" xr:uid="{00000000-0005-0000-0000-00007A000000}"/>
    <cellStyle name="MONETARIO" xfId="88" xr:uid="{00000000-0005-0000-0000-00007B000000}"/>
    <cellStyle name="Normal" xfId="0" builtinId="0"/>
    <cellStyle name="Normal 10" xfId="119" xr:uid="{00000000-0005-0000-0000-00007D000000}"/>
    <cellStyle name="Normal 10 2" xfId="120" xr:uid="{00000000-0005-0000-0000-00007E000000}"/>
    <cellStyle name="Normal 10 2 2" xfId="166" xr:uid="{00000000-0005-0000-0000-00007F000000}"/>
    <cellStyle name="Normal 11" xfId="149" xr:uid="{00000000-0005-0000-0000-000080000000}"/>
    <cellStyle name="Normal 12" xfId="159" xr:uid="{00000000-0005-0000-0000-000081000000}"/>
    <cellStyle name="Normal 12 2" xfId="127" xr:uid="{00000000-0005-0000-0000-000082000000}"/>
    <cellStyle name="Normal 13" xfId="176" xr:uid="{00000000-0005-0000-0000-000083000000}"/>
    <cellStyle name="Normal 2" xfId="89" xr:uid="{00000000-0005-0000-0000-000084000000}"/>
    <cellStyle name="Normal 2 2" xfId="114" xr:uid="{00000000-0005-0000-0000-000085000000}"/>
    <cellStyle name="Normal 2 3" xfId="117" xr:uid="{00000000-0005-0000-0000-000086000000}"/>
    <cellStyle name="Normal 3" xfId="90" xr:uid="{00000000-0005-0000-0000-000087000000}"/>
    <cellStyle name="Normal 3 2" xfId="111" xr:uid="{00000000-0005-0000-0000-000088000000}"/>
    <cellStyle name="Normal 3 3" xfId="115" xr:uid="{00000000-0005-0000-0000-000089000000}"/>
    <cellStyle name="Normal 3 6" xfId="135" xr:uid="{00000000-0005-0000-0000-00008A000000}"/>
    <cellStyle name="Normal 3 6 2" xfId="148" xr:uid="{00000000-0005-0000-0000-00008B000000}"/>
    <cellStyle name="Normal 4" xfId="91" xr:uid="{00000000-0005-0000-0000-00008C000000}"/>
    <cellStyle name="Normal 4 2" xfId="112" xr:uid="{00000000-0005-0000-0000-00008D000000}"/>
    <cellStyle name="Normal 5" xfId="92" xr:uid="{00000000-0005-0000-0000-00008E000000}"/>
    <cellStyle name="Normal 6" xfId="93" xr:uid="{00000000-0005-0000-0000-00008F000000}"/>
    <cellStyle name="Normal 7" xfId="94" xr:uid="{00000000-0005-0000-0000-000090000000}"/>
    <cellStyle name="Normal 8" xfId="95" xr:uid="{00000000-0005-0000-0000-000091000000}"/>
    <cellStyle name="Normal 9" xfId="109" xr:uid="{00000000-0005-0000-0000-000092000000}"/>
    <cellStyle name="Normal_AIU AMBIENTAL Y SISO AV 19 NUEVO v01" xfId="147" xr:uid="{00000000-0005-0000-0000-000093000000}"/>
    <cellStyle name="Normal_AIU AMBIENTAL Y SISO AV 19 NUEVO v01 2" xfId="180" xr:uid="{00000000-0005-0000-0000-000094000000}"/>
    <cellStyle name="Normal_AJUSTES" xfId="182" xr:uid="{00000000-0005-0000-0000-000095000000}"/>
    <cellStyle name="Normal_AJUSTES 2" xfId="183" xr:uid="{00000000-0005-0000-0000-000096000000}"/>
    <cellStyle name="Normal_BASE DE DATOS PRESUPUESTOS REV.3 DICIEMBRE 2006 2" xfId="150" xr:uid="{00000000-0005-0000-0000-000097000000}"/>
    <cellStyle name="Normal_CALCULO DEL AIU 2011" xfId="155" xr:uid="{00000000-0005-0000-0000-000098000000}"/>
    <cellStyle name="Normal_CALCULO DEL AIU 2011_revisar" xfId="154" xr:uid="{00000000-0005-0000-0000-000099000000}"/>
    <cellStyle name="Normal_PPTO-ETAPA- I-07-SEPTIEMBRE-12" xfId="153" xr:uid="{00000000-0005-0000-0000-00009A000000}"/>
    <cellStyle name="Normal_PPTO-ETAPA- I-07-SEPTIEMBRE-12 2" xfId="181" xr:uid="{00000000-0005-0000-0000-00009B000000}"/>
    <cellStyle name="Normal_Presup AIU FdC PMT Amb Obra Redes" xfId="172" xr:uid="{00000000-0005-0000-0000-00009C000000}"/>
    <cellStyle name="Normal_Presup Calle 116 por Autonorte faltante" xfId="110" xr:uid="{00000000-0005-0000-0000-00009D000000}"/>
    <cellStyle name="Normal_PRESUPUESTO Ambiental_PPTO-CANTON NORTE KR 11 100-106 + ALAMEDA-16-OCTUBRE-2012" xfId="160" xr:uid="{00000000-0005-0000-0000-00009E000000}"/>
    <cellStyle name="Normal_Presupuesto STED3" xfId="169" xr:uid="{00000000-0005-0000-0000-00009F000000}"/>
    <cellStyle name="Normal_PRESUPUESTOS Preliminares_PPTO-ETAPA- I-16-MAYO-12-PREPLIEGO" xfId="161" xr:uid="{00000000-0005-0000-0000-0000A0000000}"/>
    <cellStyle name="Normal_Tarifas Consultoria Res.747-98 Mintransporte (historico)_ 2011" xfId="143" xr:uid="{00000000-0005-0000-0000-0000A1000000}"/>
    <cellStyle name="Note" xfId="96" xr:uid="{00000000-0005-0000-0000-0000A2000000}"/>
    <cellStyle name="Output" xfId="97" xr:uid="{00000000-0005-0000-0000-0000A3000000}"/>
    <cellStyle name="Percent" xfId="98" xr:uid="{00000000-0005-0000-0000-0000A4000000}"/>
    <cellStyle name="Porcentaje" xfId="142" builtinId="5"/>
    <cellStyle name="Porcentaje 2" xfId="99" xr:uid="{00000000-0005-0000-0000-0000A6000000}"/>
    <cellStyle name="Porcentaje 2 2" xfId="134" xr:uid="{00000000-0005-0000-0000-0000A7000000}"/>
    <cellStyle name="Porcentaje 2 4 2" xfId="165" xr:uid="{00000000-0005-0000-0000-0000A8000000}"/>
    <cellStyle name="Porcentaje 2 4 2 2" xfId="174" xr:uid="{00000000-0005-0000-0000-0000A9000000}"/>
    <cellStyle name="Porcentaje 3" xfId="100" xr:uid="{00000000-0005-0000-0000-0000AA000000}"/>
    <cellStyle name="Porcentaje 4" xfId="101" xr:uid="{00000000-0005-0000-0000-0000AB000000}"/>
    <cellStyle name="Porcentaje 4 2" xfId="125" xr:uid="{00000000-0005-0000-0000-0000AC000000}"/>
    <cellStyle name="Porcentaje 5" xfId="152" xr:uid="{00000000-0005-0000-0000-0000AD000000}"/>
    <cellStyle name="Porcentaje 6" xfId="178" xr:uid="{00000000-0005-0000-0000-0000AE000000}"/>
    <cellStyle name="Porcentaje 7" xfId="170" xr:uid="{00000000-0005-0000-0000-0000AF000000}"/>
    <cellStyle name="Porcentual 2" xfId="102" xr:uid="{00000000-0005-0000-0000-0000B0000000}"/>
    <cellStyle name="Porcentual 2 2" xfId="103" xr:uid="{00000000-0005-0000-0000-0000B1000000}"/>
    <cellStyle name="Porcentual 2 3" xfId="104" xr:uid="{00000000-0005-0000-0000-0000B2000000}"/>
    <cellStyle name="Porcentual 3" xfId="105" xr:uid="{00000000-0005-0000-0000-0000B3000000}"/>
    <cellStyle name="Porcentual_CALCULO DEL AIU-2012" xfId="156" xr:uid="{00000000-0005-0000-0000-0000B4000000}"/>
    <cellStyle name="Title" xfId="106" xr:uid="{00000000-0005-0000-0000-0000B5000000}"/>
    <cellStyle name="Título de hoja" xfId="107" xr:uid="{00000000-0005-0000-0000-0000B6000000}"/>
    <cellStyle name="Warning Text" xfId="108" xr:uid="{00000000-0005-0000-0000-0000B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theme" Target="theme/theme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1000125</xdr:colOff>
      <xdr:row>1</xdr:row>
      <xdr:rowOff>38100</xdr:rowOff>
    </xdr:from>
    <xdr:to>
      <xdr:col>2</xdr:col>
      <xdr:colOff>2085372</xdr:colOff>
      <xdr:row>3</xdr:row>
      <xdr:rowOff>354980</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552575" y="133350"/>
          <a:ext cx="1085247" cy="82170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1000125</xdr:colOff>
      <xdr:row>1</xdr:row>
      <xdr:rowOff>38100</xdr:rowOff>
    </xdr:from>
    <xdr:to>
      <xdr:col>1</xdr:col>
      <xdr:colOff>2085372</xdr:colOff>
      <xdr:row>3</xdr:row>
      <xdr:rowOff>354980</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552575" y="133350"/>
          <a:ext cx="1085247" cy="888380"/>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361950</xdr:colOff>
      <xdr:row>1</xdr:row>
      <xdr:rowOff>30480</xdr:rowOff>
    </xdr:from>
    <xdr:to>
      <xdr:col>7</xdr:col>
      <xdr:colOff>815745</xdr:colOff>
      <xdr:row>3</xdr:row>
      <xdr:rowOff>137160</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7896225" y="182880"/>
          <a:ext cx="453795" cy="40195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361950</xdr:colOff>
      <xdr:row>1</xdr:row>
      <xdr:rowOff>30480</xdr:rowOff>
    </xdr:from>
    <xdr:to>
      <xdr:col>7</xdr:col>
      <xdr:colOff>815745</xdr:colOff>
      <xdr:row>3</xdr:row>
      <xdr:rowOff>137160</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7896225" y="182880"/>
          <a:ext cx="453795" cy="40195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361950</xdr:colOff>
      <xdr:row>1</xdr:row>
      <xdr:rowOff>30480</xdr:rowOff>
    </xdr:from>
    <xdr:to>
      <xdr:col>7</xdr:col>
      <xdr:colOff>815745</xdr:colOff>
      <xdr:row>3</xdr:row>
      <xdr:rowOff>137160</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7896225" y="182880"/>
          <a:ext cx="453795" cy="40195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7</xdr:col>
      <xdr:colOff>361950</xdr:colOff>
      <xdr:row>1</xdr:row>
      <xdr:rowOff>30480</xdr:rowOff>
    </xdr:from>
    <xdr:to>
      <xdr:col>7</xdr:col>
      <xdr:colOff>815745</xdr:colOff>
      <xdr:row>3</xdr:row>
      <xdr:rowOff>137160</xdr:rowOff>
    </xdr:to>
    <xdr:pic>
      <xdr:nvPicPr>
        <xdr:cNvPr id="2" name="Imagen 1">
          <a:extLst>
            <a:ext uri="{FF2B5EF4-FFF2-40B4-BE49-F238E27FC236}">
              <a16:creationId xmlns:a16="http://schemas.microsoft.com/office/drawing/2014/main" id="{00000000-0008-0000-08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7896225" y="182880"/>
          <a:ext cx="453795" cy="40195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9</xdr:col>
      <xdr:colOff>712307</xdr:colOff>
      <xdr:row>1</xdr:row>
      <xdr:rowOff>41411</xdr:rowOff>
    </xdr:from>
    <xdr:to>
      <xdr:col>11</xdr:col>
      <xdr:colOff>306456</xdr:colOff>
      <xdr:row>5</xdr:row>
      <xdr:rowOff>111052</xdr:rowOff>
    </xdr:to>
    <xdr:pic>
      <xdr:nvPicPr>
        <xdr:cNvPr id="3" name="Imagen 2">
          <a:extLst>
            <a:ext uri="{FF2B5EF4-FFF2-40B4-BE49-F238E27FC236}">
              <a16:creationId xmlns:a16="http://schemas.microsoft.com/office/drawing/2014/main" id="{00000000-0008-0000-09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8564220" y="140802"/>
          <a:ext cx="894519" cy="732250"/>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13</xdr:col>
      <xdr:colOff>219075</xdr:colOff>
      <xdr:row>1</xdr:row>
      <xdr:rowOff>47626</xdr:rowOff>
    </xdr:from>
    <xdr:to>
      <xdr:col>14</xdr:col>
      <xdr:colOff>190500</xdr:colOff>
      <xdr:row>3</xdr:row>
      <xdr:rowOff>138858</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0972800" y="238126"/>
          <a:ext cx="561975" cy="453182"/>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715376" y="133350"/>
          <a:ext cx="533400" cy="43013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30221</xdr:colOff>
      <xdr:row>2</xdr:row>
      <xdr:rowOff>57700</xdr:rowOff>
    </xdr:from>
    <xdr:to>
      <xdr:col>11</xdr:col>
      <xdr:colOff>1008259</xdr:colOff>
      <xdr:row>6</xdr:row>
      <xdr:rowOff>131885</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9840971" y="431373"/>
          <a:ext cx="978038" cy="806877"/>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00000000-0008-0000-0D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715376" y="133350"/>
          <a:ext cx="533400" cy="43013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228599</xdr:colOff>
      <xdr:row>1</xdr:row>
      <xdr:rowOff>47625</xdr:rowOff>
    </xdr:from>
    <xdr:to>
      <xdr:col>15</xdr:col>
      <xdr:colOff>854614</xdr:colOff>
      <xdr:row>4</xdr:row>
      <xdr:rowOff>9525</xdr:rowOff>
    </xdr:to>
    <xdr:pic>
      <xdr:nvPicPr>
        <xdr:cNvPr id="3" name="Imagen 2">
          <a:extLst>
            <a:ext uri="{FF2B5EF4-FFF2-40B4-BE49-F238E27FC236}">
              <a16:creationId xmlns:a16="http://schemas.microsoft.com/office/drawing/2014/main" id="{00000000-0008-0000-0E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0829924" y="142875"/>
          <a:ext cx="626015" cy="50482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00000000-0008-0000-0F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715376" y="133350"/>
          <a:ext cx="533400" cy="43013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7</xdr:col>
      <xdr:colOff>361950</xdr:colOff>
      <xdr:row>1</xdr:row>
      <xdr:rowOff>30480</xdr:rowOff>
    </xdr:from>
    <xdr:to>
      <xdr:col>7</xdr:col>
      <xdr:colOff>815745</xdr:colOff>
      <xdr:row>3</xdr:row>
      <xdr:rowOff>137160</xdr:rowOff>
    </xdr:to>
    <xdr:pic>
      <xdr:nvPicPr>
        <xdr:cNvPr id="2" name="Imagen 1">
          <a:extLst>
            <a:ext uri="{FF2B5EF4-FFF2-40B4-BE49-F238E27FC236}">
              <a16:creationId xmlns:a16="http://schemas.microsoft.com/office/drawing/2014/main" id="{60F2A92E-43C5-49DF-BC3D-7F6D3E935B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467725" y="182880"/>
          <a:ext cx="453795" cy="40195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Users\monica.chipatecua\Downloads\FOIC02_REPORTE_V_2.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usuario/Documents/PUENTES%20IDU%20IDU%202020/PUENTE%20ARANDA/PRESUPUESTO%20PUENTES%20Oct%201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usuario/Documents/PUENTES%20IDU%20IDU%202020/FICHAS%20CONSERVACION%20G1%20INDICES%20DISE&#209;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Control"/>
      <sheetName val="Reporte Actualización firmas"/>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CONSULTORIA"/>
      <sheetName val="EPP CONSULTORIA"/>
      <sheetName val="ANEXO-SUM-ENSAYOS-CONSULT"/>
      <sheetName val="PPTO"/>
      <sheetName val="ANEXO-SUM-ENSAYOS-OBRA"/>
      <sheetName val="PAGO PROD- IMP-FACT-TOTAL"/>
      <sheetName val="PAGO PROD- IMP-EYD-TOTAL"/>
      <sheetName val="AIU"/>
      <sheetName val="AMB Y SST"/>
      <sheetName val="AIU AMB-S"/>
      <sheetName val="COMPENSAC-EVALUAC-SEG-SDA"/>
      <sheetName val="PGS"/>
      <sheetName val="AIU PGS"/>
      <sheetName val="PMT"/>
      <sheetName val="AIU PMT"/>
      <sheetName val="AJUSTES"/>
      <sheetName val="DIAGNOSTICOS"/>
      <sheetName val="TABLAS"/>
      <sheetName val="F.P"/>
      <sheetName val="INSUMOS"/>
      <sheetName val="ITEMS"/>
    </sheetNames>
    <sheetDataSet>
      <sheetData sheetId="0">
        <row r="7">
          <cell r="B7" t="str">
            <v>OBJETO DE LA LICITACIÓN:</v>
          </cell>
        </row>
        <row r="9">
          <cell r="C9"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RESUPUESTO"/>
      <sheetName val="D. ENTRADA"/>
      <sheetName val="PPTO OBRA"/>
      <sheetName val="CANTIDADES CIV"/>
      <sheetName val="AIU OBRA"/>
      <sheetName val="ENSAYOS-OBRA"/>
      <sheetName val="AMBIENTAL"/>
      <sheetName val="AIU AMBIENTAL"/>
      <sheetName val="PGS"/>
      <sheetName val="AIU PGS"/>
      <sheetName val="PMT"/>
      <sheetName val="AIU PMT"/>
      <sheetName val="CONSULTORIA"/>
      <sheetName val="CONSULT DEDIC"/>
      <sheetName val="ENSAY-CONSULT"/>
      <sheetName val="INDIC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TABLAS"/>
      <sheetName val="F.P"/>
      <sheetName val="ITEMS"/>
      <sheetName val="INSUMOS"/>
    </sheetNames>
    <sheetDataSet>
      <sheetData sheetId="0"/>
      <sheetData sheetId="1">
        <row r="7">
          <cell r="B7" t="str">
            <v>OBJETO DE LA LICITACIÓN:</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B1:L43"/>
  <sheetViews>
    <sheetView showGridLines="0" view="pageBreakPreview" zoomScale="84" zoomScaleNormal="115" zoomScaleSheetLayoutView="84" workbookViewId="0">
      <selection activeCell="D24" sqref="D24"/>
    </sheetView>
  </sheetViews>
  <sheetFormatPr defaultColWidth="11.42578125" defaultRowHeight="12.75"/>
  <cols>
    <col min="1" max="1" width="2.140625" style="78" customWidth="1"/>
    <col min="2" max="2" width="2.28515625" style="78" customWidth="1"/>
    <col min="3" max="3" width="44.7109375" style="78" customWidth="1"/>
    <col min="4" max="4" width="10.7109375" style="79" customWidth="1"/>
    <col min="5" max="5" width="52.7109375" style="78" customWidth="1"/>
    <col min="6" max="6" width="2.140625" style="78" customWidth="1"/>
    <col min="7" max="7" width="3.7109375" style="78" bestFit="1" customWidth="1"/>
    <col min="8" max="8" width="51.28515625" style="78" customWidth="1"/>
    <col min="9" max="9" width="16.5703125" style="78" customWidth="1"/>
    <col min="10" max="10" width="10.7109375" style="78" customWidth="1"/>
    <col min="11" max="11" width="16.5703125" style="78" bestFit="1" customWidth="1"/>
    <col min="12" max="12" width="20.140625" style="78" customWidth="1"/>
    <col min="13" max="257" width="11.42578125" style="78"/>
    <col min="258" max="258" width="8.28515625" style="78" customWidth="1"/>
    <col min="259" max="259" width="44.7109375" style="78" customWidth="1"/>
    <col min="260" max="260" width="10.7109375" style="78" customWidth="1"/>
    <col min="261" max="261" width="43" style="78" bestFit="1" customWidth="1"/>
    <col min="262" max="262" width="6.28515625" style="78" customWidth="1"/>
    <col min="263" max="263" width="3.7109375" style="78" bestFit="1" customWidth="1"/>
    <col min="264" max="264" width="51.28515625" style="78" customWidth="1"/>
    <col min="265" max="265" width="16.5703125" style="78" customWidth="1"/>
    <col min="266" max="266" width="10.7109375" style="78" customWidth="1"/>
    <col min="267" max="267" width="16.5703125" style="78" bestFit="1" customWidth="1"/>
    <col min="268" max="268" width="20.140625" style="78" customWidth="1"/>
    <col min="269" max="513" width="11.42578125" style="78"/>
    <col min="514" max="514" width="8.28515625" style="78" customWidth="1"/>
    <col min="515" max="515" width="44.7109375" style="78" customWidth="1"/>
    <col min="516" max="516" width="10.7109375" style="78" customWidth="1"/>
    <col min="517" max="517" width="43" style="78" bestFit="1" customWidth="1"/>
    <col min="518" max="518" width="6.28515625" style="78" customWidth="1"/>
    <col min="519" max="519" width="3.7109375" style="78" bestFit="1" customWidth="1"/>
    <col min="520" max="520" width="51.28515625" style="78" customWidth="1"/>
    <col min="521" max="521" width="16.5703125" style="78" customWidth="1"/>
    <col min="522" max="522" width="10.7109375" style="78" customWidth="1"/>
    <col min="523" max="523" width="16.5703125" style="78" bestFit="1" customWidth="1"/>
    <col min="524" max="524" width="20.140625" style="78" customWidth="1"/>
    <col min="525" max="769" width="11.42578125" style="78"/>
    <col min="770" max="770" width="8.28515625" style="78" customWidth="1"/>
    <col min="771" max="771" width="44.7109375" style="78" customWidth="1"/>
    <col min="772" max="772" width="10.7109375" style="78" customWidth="1"/>
    <col min="773" max="773" width="43" style="78" bestFit="1" customWidth="1"/>
    <col min="774" max="774" width="6.28515625" style="78" customWidth="1"/>
    <col min="775" max="775" width="3.7109375" style="78" bestFit="1" customWidth="1"/>
    <col min="776" max="776" width="51.28515625" style="78" customWidth="1"/>
    <col min="777" max="777" width="16.5703125" style="78" customWidth="1"/>
    <col min="778" max="778" width="10.7109375" style="78" customWidth="1"/>
    <col min="779" max="779" width="16.5703125" style="78" bestFit="1" customWidth="1"/>
    <col min="780" max="780" width="20.140625" style="78" customWidth="1"/>
    <col min="781" max="1025" width="11.42578125" style="78"/>
    <col min="1026" max="1026" width="8.28515625" style="78" customWidth="1"/>
    <col min="1027" max="1027" width="44.7109375" style="78" customWidth="1"/>
    <col min="1028" max="1028" width="10.7109375" style="78" customWidth="1"/>
    <col min="1029" max="1029" width="43" style="78" bestFit="1" customWidth="1"/>
    <col min="1030" max="1030" width="6.28515625" style="78" customWidth="1"/>
    <col min="1031" max="1031" width="3.7109375" style="78" bestFit="1" customWidth="1"/>
    <col min="1032" max="1032" width="51.28515625" style="78" customWidth="1"/>
    <col min="1033" max="1033" width="16.5703125" style="78" customWidth="1"/>
    <col min="1034" max="1034" width="10.7109375" style="78" customWidth="1"/>
    <col min="1035" max="1035" width="16.5703125" style="78" bestFit="1" customWidth="1"/>
    <col min="1036" max="1036" width="20.140625" style="78" customWidth="1"/>
    <col min="1037" max="1281" width="11.42578125" style="78"/>
    <col min="1282" max="1282" width="8.28515625" style="78" customWidth="1"/>
    <col min="1283" max="1283" width="44.7109375" style="78" customWidth="1"/>
    <col min="1284" max="1284" width="10.7109375" style="78" customWidth="1"/>
    <col min="1285" max="1285" width="43" style="78" bestFit="1" customWidth="1"/>
    <col min="1286" max="1286" width="6.28515625" style="78" customWidth="1"/>
    <col min="1287" max="1287" width="3.7109375" style="78" bestFit="1" customWidth="1"/>
    <col min="1288" max="1288" width="51.28515625" style="78" customWidth="1"/>
    <col min="1289" max="1289" width="16.5703125" style="78" customWidth="1"/>
    <col min="1290" max="1290" width="10.7109375" style="78" customWidth="1"/>
    <col min="1291" max="1291" width="16.5703125" style="78" bestFit="1" customWidth="1"/>
    <col min="1292" max="1292" width="20.140625" style="78" customWidth="1"/>
    <col min="1293" max="1537" width="11.42578125" style="78"/>
    <col min="1538" max="1538" width="8.28515625" style="78" customWidth="1"/>
    <col min="1539" max="1539" width="44.7109375" style="78" customWidth="1"/>
    <col min="1540" max="1540" width="10.7109375" style="78" customWidth="1"/>
    <col min="1541" max="1541" width="43" style="78" bestFit="1" customWidth="1"/>
    <col min="1542" max="1542" width="6.28515625" style="78" customWidth="1"/>
    <col min="1543" max="1543" width="3.7109375" style="78" bestFit="1" customWidth="1"/>
    <col min="1544" max="1544" width="51.28515625" style="78" customWidth="1"/>
    <col min="1545" max="1545" width="16.5703125" style="78" customWidth="1"/>
    <col min="1546" max="1546" width="10.7109375" style="78" customWidth="1"/>
    <col min="1547" max="1547" width="16.5703125" style="78" bestFit="1" customWidth="1"/>
    <col min="1548" max="1548" width="20.140625" style="78" customWidth="1"/>
    <col min="1549" max="1793" width="11.42578125" style="78"/>
    <col min="1794" max="1794" width="8.28515625" style="78" customWidth="1"/>
    <col min="1795" max="1795" width="44.7109375" style="78" customWidth="1"/>
    <col min="1796" max="1796" width="10.7109375" style="78" customWidth="1"/>
    <col min="1797" max="1797" width="43" style="78" bestFit="1" customWidth="1"/>
    <col min="1798" max="1798" width="6.28515625" style="78" customWidth="1"/>
    <col min="1799" max="1799" width="3.7109375" style="78" bestFit="1" customWidth="1"/>
    <col min="1800" max="1800" width="51.28515625" style="78" customWidth="1"/>
    <col min="1801" max="1801" width="16.5703125" style="78" customWidth="1"/>
    <col min="1802" max="1802" width="10.7109375" style="78" customWidth="1"/>
    <col min="1803" max="1803" width="16.5703125" style="78" bestFit="1" customWidth="1"/>
    <col min="1804" max="1804" width="20.140625" style="78" customWidth="1"/>
    <col min="1805" max="2049" width="11.42578125" style="78"/>
    <col min="2050" max="2050" width="8.28515625" style="78" customWidth="1"/>
    <col min="2051" max="2051" width="44.7109375" style="78" customWidth="1"/>
    <col min="2052" max="2052" width="10.7109375" style="78" customWidth="1"/>
    <col min="2053" max="2053" width="43" style="78" bestFit="1" customWidth="1"/>
    <col min="2054" max="2054" width="6.28515625" style="78" customWidth="1"/>
    <col min="2055" max="2055" width="3.7109375" style="78" bestFit="1" customWidth="1"/>
    <col min="2056" max="2056" width="51.28515625" style="78" customWidth="1"/>
    <col min="2057" max="2057" width="16.5703125" style="78" customWidth="1"/>
    <col min="2058" max="2058" width="10.7109375" style="78" customWidth="1"/>
    <col min="2059" max="2059" width="16.5703125" style="78" bestFit="1" customWidth="1"/>
    <col min="2060" max="2060" width="20.140625" style="78" customWidth="1"/>
    <col min="2061" max="2305" width="11.42578125" style="78"/>
    <col min="2306" max="2306" width="8.28515625" style="78" customWidth="1"/>
    <col min="2307" max="2307" width="44.7109375" style="78" customWidth="1"/>
    <col min="2308" max="2308" width="10.7109375" style="78" customWidth="1"/>
    <col min="2309" max="2309" width="43" style="78" bestFit="1" customWidth="1"/>
    <col min="2310" max="2310" width="6.28515625" style="78" customWidth="1"/>
    <col min="2311" max="2311" width="3.7109375" style="78" bestFit="1" customWidth="1"/>
    <col min="2312" max="2312" width="51.28515625" style="78" customWidth="1"/>
    <col min="2313" max="2313" width="16.5703125" style="78" customWidth="1"/>
    <col min="2314" max="2314" width="10.7109375" style="78" customWidth="1"/>
    <col min="2315" max="2315" width="16.5703125" style="78" bestFit="1" customWidth="1"/>
    <col min="2316" max="2316" width="20.140625" style="78" customWidth="1"/>
    <col min="2317" max="2561" width="11.42578125" style="78"/>
    <col min="2562" max="2562" width="8.28515625" style="78" customWidth="1"/>
    <col min="2563" max="2563" width="44.7109375" style="78" customWidth="1"/>
    <col min="2564" max="2564" width="10.7109375" style="78" customWidth="1"/>
    <col min="2565" max="2565" width="43" style="78" bestFit="1" customWidth="1"/>
    <col min="2566" max="2566" width="6.28515625" style="78" customWidth="1"/>
    <col min="2567" max="2567" width="3.7109375" style="78" bestFit="1" customWidth="1"/>
    <col min="2568" max="2568" width="51.28515625" style="78" customWidth="1"/>
    <col min="2569" max="2569" width="16.5703125" style="78" customWidth="1"/>
    <col min="2570" max="2570" width="10.7109375" style="78" customWidth="1"/>
    <col min="2571" max="2571" width="16.5703125" style="78" bestFit="1" customWidth="1"/>
    <col min="2572" max="2572" width="20.140625" style="78" customWidth="1"/>
    <col min="2573" max="2817" width="11.42578125" style="78"/>
    <col min="2818" max="2818" width="8.28515625" style="78" customWidth="1"/>
    <col min="2819" max="2819" width="44.7109375" style="78" customWidth="1"/>
    <col min="2820" max="2820" width="10.7109375" style="78" customWidth="1"/>
    <col min="2821" max="2821" width="43" style="78" bestFit="1" customWidth="1"/>
    <col min="2822" max="2822" width="6.28515625" style="78" customWidth="1"/>
    <col min="2823" max="2823" width="3.7109375" style="78" bestFit="1" customWidth="1"/>
    <col min="2824" max="2824" width="51.28515625" style="78" customWidth="1"/>
    <col min="2825" max="2825" width="16.5703125" style="78" customWidth="1"/>
    <col min="2826" max="2826" width="10.7109375" style="78" customWidth="1"/>
    <col min="2827" max="2827" width="16.5703125" style="78" bestFit="1" customWidth="1"/>
    <col min="2828" max="2828" width="20.140625" style="78" customWidth="1"/>
    <col min="2829" max="3073" width="11.42578125" style="78"/>
    <col min="3074" max="3074" width="8.28515625" style="78" customWidth="1"/>
    <col min="3075" max="3075" width="44.7109375" style="78" customWidth="1"/>
    <col min="3076" max="3076" width="10.7109375" style="78" customWidth="1"/>
    <col min="3077" max="3077" width="43" style="78" bestFit="1" customWidth="1"/>
    <col min="3078" max="3078" width="6.28515625" style="78" customWidth="1"/>
    <col min="3079" max="3079" width="3.7109375" style="78" bestFit="1" customWidth="1"/>
    <col min="3080" max="3080" width="51.28515625" style="78" customWidth="1"/>
    <col min="3081" max="3081" width="16.5703125" style="78" customWidth="1"/>
    <col min="3082" max="3082" width="10.7109375" style="78" customWidth="1"/>
    <col min="3083" max="3083" width="16.5703125" style="78" bestFit="1" customWidth="1"/>
    <col min="3084" max="3084" width="20.140625" style="78" customWidth="1"/>
    <col min="3085" max="3329" width="11.42578125" style="78"/>
    <col min="3330" max="3330" width="8.28515625" style="78" customWidth="1"/>
    <col min="3331" max="3331" width="44.7109375" style="78" customWidth="1"/>
    <col min="3332" max="3332" width="10.7109375" style="78" customWidth="1"/>
    <col min="3333" max="3333" width="43" style="78" bestFit="1" customWidth="1"/>
    <col min="3334" max="3334" width="6.28515625" style="78" customWidth="1"/>
    <col min="3335" max="3335" width="3.7109375" style="78" bestFit="1" customWidth="1"/>
    <col min="3336" max="3336" width="51.28515625" style="78" customWidth="1"/>
    <col min="3337" max="3337" width="16.5703125" style="78" customWidth="1"/>
    <col min="3338" max="3338" width="10.7109375" style="78" customWidth="1"/>
    <col min="3339" max="3339" width="16.5703125" style="78" bestFit="1" customWidth="1"/>
    <col min="3340" max="3340" width="20.140625" style="78" customWidth="1"/>
    <col min="3341" max="3585" width="11.42578125" style="78"/>
    <col min="3586" max="3586" width="8.28515625" style="78" customWidth="1"/>
    <col min="3587" max="3587" width="44.7109375" style="78" customWidth="1"/>
    <col min="3588" max="3588" width="10.7109375" style="78" customWidth="1"/>
    <col min="3589" max="3589" width="43" style="78" bestFit="1" customWidth="1"/>
    <col min="3590" max="3590" width="6.28515625" style="78" customWidth="1"/>
    <col min="3591" max="3591" width="3.7109375" style="78" bestFit="1" customWidth="1"/>
    <col min="3592" max="3592" width="51.28515625" style="78" customWidth="1"/>
    <col min="3593" max="3593" width="16.5703125" style="78" customWidth="1"/>
    <col min="3594" max="3594" width="10.7109375" style="78" customWidth="1"/>
    <col min="3595" max="3595" width="16.5703125" style="78" bestFit="1" customWidth="1"/>
    <col min="3596" max="3596" width="20.140625" style="78" customWidth="1"/>
    <col min="3597" max="3841" width="11.42578125" style="78"/>
    <col min="3842" max="3842" width="8.28515625" style="78" customWidth="1"/>
    <col min="3843" max="3843" width="44.7109375" style="78" customWidth="1"/>
    <col min="3844" max="3844" width="10.7109375" style="78" customWidth="1"/>
    <col min="3845" max="3845" width="43" style="78" bestFit="1" customWidth="1"/>
    <col min="3846" max="3846" width="6.28515625" style="78" customWidth="1"/>
    <col min="3847" max="3847" width="3.7109375" style="78" bestFit="1" customWidth="1"/>
    <col min="3848" max="3848" width="51.28515625" style="78" customWidth="1"/>
    <col min="3849" max="3849" width="16.5703125" style="78" customWidth="1"/>
    <col min="3850" max="3850" width="10.7109375" style="78" customWidth="1"/>
    <col min="3851" max="3851" width="16.5703125" style="78" bestFit="1" customWidth="1"/>
    <col min="3852" max="3852" width="20.140625" style="78" customWidth="1"/>
    <col min="3853" max="4097" width="11.42578125" style="78"/>
    <col min="4098" max="4098" width="8.28515625" style="78" customWidth="1"/>
    <col min="4099" max="4099" width="44.7109375" style="78" customWidth="1"/>
    <col min="4100" max="4100" width="10.7109375" style="78" customWidth="1"/>
    <col min="4101" max="4101" width="43" style="78" bestFit="1" customWidth="1"/>
    <col min="4102" max="4102" width="6.28515625" style="78" customWidth="1"/>
    <col min="4103" max="4103" width="3.7109375" style="78" bestFit="1" customWidth="1"/>
    <col min="4104" max="4104" width="51.28515625" style="78" customWidth="1"/>
    <col min="4105" max="4105" width="16.5703125" style="78" customWidth="1"/>
    <col min="4106" max="4106" width="10.7109375" style="78" customWidth="1"/>
    <col min="4107" max="4107" width="16.5703125" style="78" bestFit="1" customWidth="1"/>
    <col min="4108" max="4108" width="20.140625" style="78" customWidth="1"/>
    <col min="4109" max="4353" width="11.42578125" style="78"/>
    <col min="4354" max="4354" width="8.28515625" style="78" customWidth="1"/>
    <col min="4355" max="4355" width="44.7109375" style="78" customWidth="1"/>
    <col min="4356" max="4356" width="10.7109375" style="78" customWidth="1"/>
    <col min="4357" max="4357" width="43" style="78" bestFit="1" customWidth="1"/>
    <col min="4358" max="4358" width="6.28515625" style="78" customWidth="1"/>
    <col min="4359" max="4359" width="3.7109375" style="78" bestFit="1" customWidth="1"/>
    <col min="4360" max="4360" width="51.28515625" style="78" customWidth="1"/>
    <col min="4361" max="4361" width="16.5703125" style="78" customWidth="1"/>
    <col min="4362" max="4362" width="10.7109375" style="78" customWidth="1"/>
    <col min="4363" max="4363" width="16.5703125" style="78" bestFit="1" customWidth="1"/>
    <col min="4364" max="4364" width="20.140625" style="78" customWidth="1"/>
    <col min="4365" max="4609" width="11.42578125" style="78"/>
    <col min="4610" max="4610" width="8.28515625" style="78" customWidth="1"/>
    <col min="4611" max="4611" width="44.7109375" style="78" customWidth="1"/>
    <col min="4612" max="4612" width="10.7109375" style="78" customWidth="1"/>
    <col min="4613" max="4613" width="43" style="78" bestFit="1" customWidth="1"/>
    <col min="4614" max="4614" width="6.28515625" style="78" customWidth="1"/>
    <col min="4615" max="4615" width="3.7109375" style="78" bestFit="1" customWidth="1"/>
    <col min="4616" max="4616" width="51.28515625" style="78" customWidth="1"/>
    <col min="4617" max="4617" width="16.5703125" style="78" customWidth="1"/>
    <col min="4618" max="4618" width="10.7109375" style="78" customWidth="1"/>
    <col min="4619" max="4619" width="16.5703125" style="78" bestFit="1" customWidth="1"/>
    <col min="4620" max="4620" width="20.140625" style="78" customWidth="1"/>
    <col min="4621" max="4865" width="11.42578125" style="78"/>
    <col min="4866" max="4866" width="8.28515625" style="78" customWidth="1"/>
    <col min="4867" max="4867" width="44.7109375" style="78" customWidth="1"/>
    <col min="4868" max="4868" width="10.7109375" style="78" customWidth="1"/>
    <col min="4869" max="4869" width="43" style="78" bestFit="1" customWidth="1"/>
    <col min="4870" max="4870" width="6.28515625" style="78" customWidth="1"/>
    <col min="4871" max="4871" width="3.7109375" style="78" bestFit="1" customWidth="1"/>
    <col min="4872" max="4872" width="51.28515625" style="78" customWidth="1"/>
    <col min="4873" max="4873" width="16.5703125" style="78" customWidth="1"/>
    <col min="4874" max="4874" width="10.7109375" style="78" customWidth="1"/>
    <col min="4875" max="4875" width="16.5703125" style="78" bestFit="1" customWidth="1"/>
    <col min="4876" max="4876" width="20.140625" style="78" customWidth="1"/>
    <col min="4877" max="5121" width="11.42578125" style="78"/>
    <col min="5122" max="5122" width="8.28515625" style="78" customWidth="1"/>
    <col min="5123" max="5123" width="44.7109375" style="78" customWidth="1"/>
    <col min="5124" max="5124" width="10.7109375" style="78" customWidth="1"/>
    <col min="5125" max="5125" width="43" style="78" bestFit="1" customWidth="1"/>
    <col min="5126" max="5126" width="6.28515625" style="78" customWidth="1"/>
    <col min="5127" max="5127" width="3.7109375" style="78" bestFit="1" customWidth="1"/>
    <col min="5128" max="5128" width="51.28515625" style="78" customWidth="1"/>
    <col min="5129" max="5129" width="16.5703125" style="78" customWidth="1"/>
    <col min="5130" max="5130" width="10.7109375" style="78" customWidth="1"/>
    <col min="5131" max="5131" width="16.5703125" style="78" bestFit="1" customWidth="1"/>
    <col min="5132" max="5132" width="20.140625" style="78" customWidth="1"/>
    <col min="5133" max="5377" width="11.42578125" style="78"/>
    <col min="5378" max="5378" width="8.28515625" style="78" customWidth="1"/>
    <col min="5379" max="5379" width="44.7109375" style="78" customWidth="1"/>
    <col min="5380" max="5380" width="10.7109375" style="78" customWidth="1"/>
    <col min="5381" max="5381" width="43" style="78" bestFit="1" customWidth="1"/>
    <col min="5382" max="5382" width="6.28515625" style="78" customWidth="1"/>
    <col min="5383" max="5383" width="3.7109375" style="78" bestFit="1" customWidth="1"/>
    <col min="5384" max="5384" width="51.28515625" style="78" customWidth="1"/>
    <col min="5385" max="5385" width="16.5703125" style="78" customWidth="1"/>
    <col min="5386" max="5386" width="10.7109375" style="78" customWidth="1"/>
    <col min="5387" max="5387" width="16.5703125" style="78" bestFit="1" customWidth="1"/>
    <col min="5388" max="5388" width="20.140625" style="78" customWidth="1"/>
    <col min="5389" max="5633" width="11.42578125" style="78"/>
    <col min="5634" max="5634" width="8.28515625" style="78" customWidth="1"/>
    <col min="5635" max="5635" width="44.7109375" style="78" customWidth="1"/>
    <col min="5636" max="5636" width="10.7109375" style="78" customWidth="1"/>
    <col min="5637" max="5637" width="43" style="78" bestFit="1" customWidth="1"/>
    <col min="5638" max="5638" width="6.28515625" style="78" customWidth="1"/>
    <col min="5639" max="5639" width="3.7109375" style="78" bestFit="1" customWidth="1"/>
    <col min="5640" max="5640" width="51.28515625" style="78" customWidth="1"/>
    <col min="5641" max="5641" width="16.5703125" style="78" customWidth="1"/>
    <col min="5642" max="5642" width="10.7109375" style="78" customWidth="1"/>
    <col min="5643" max="5643" width="16.5703125" style="78" bestFit="1" customWidth="1"/>
    <col min="5644" max="5644" width="20.140625" style="78" customWidth="1"/>
    <col min="5645" max="5889" width="11.42578125" style="78"/>
    <col min="5890" max="5890" width="8.28515625" style="78" customWidth="1"/>
    <col min="5891" max="5891" width="44.7109375" style="78" customWidth="1"/>
    <col min="5892" max="5892" width="10.7109375" style="78" customWidth="1"/>
    <col min="5893" max="5893" width="43" style="78" bestFit="1" customWidth="1"/>
    <col min="5894" max="5894" width="6.28515625" style="78" customWidth="1"/>
    <col min="5895" max="5895" width="3.7109375" style="78" bestFit="1" customWidth="1"/>
    <col min="5896" max="5896" width="51.28515625" style="78" customWidth="1"/>
    <col min="5897" max="5897" width="16.5703125" style="78" customWidth="1"/>
    <col min="5898" max="5898" width="10.7109375" style="78" customWidth="1"/>
    <col min="5899" max="5899" width="16.5703125" style="78" bestFit="1" customWidth="1"/>
    <col min="5900" max="5900" width="20.140625" style="78" customWidth="1"/>
    <col min="5901" max="6145" width="11.42578125" style="78"/>
    <col min="6146" max="6146" width="8.28515625" style="78" customWidth="1"/>
    <col min="6147" max="6147" width="44.7109375" style="78" customWidth="1"/>
    <col min="6148" max="6148" width="10.7109375" style="78" customWidth="1"/>
    <col min="6149" max="6149" width="43" style="78" bestFit="1" customWidth="1"/>
    <col min="6150" max="6150" width="6.28515625" style="78" customWidth="1"/>
    <col min="6151" max="6151" width="3.7109375" style="78" bestFit="1" customWidth="1"/>
    <col min="6152" max="6152" width="51.28515625" style="78" customWidth="1"/>
    <col min="6153" max="6153" width="16.5703125" style="78" customWidth="1"/>
    <col min="6154" max="6154" width="10.7109375" style="78" customWidth="1"/>
    <col min="6155" max="6155" width="16.5703125" style="78" bestFit="1" customWidth="1"/>
    <col min="6156" max="6156" width="20.140625" style="78" customWidth="1"/>
    <col min="6157" max="6401" width="11.42578125" style="78"/>
    <col min="6402" max="6402" width="8.28515625" style="78" customWidth="1"/>
    <col min="6403" max="6403" width="44.7109375" style="78" customWidth="1"/>
    <col min="6404" max="6404" width="10.7109375" style="78" customWidth="1"/>
    <col min="6405" max="6405" width="43" style="78" bestFit="1" customWidth="1"/>
    <col min="6406" max="6406" width="6.28515625" style="78" customWidth="1"/>
    <col min="6407" max="6407" width="3.7109375" style="78" bestFit="1" customWidth="1"/>
    <col min="6408" max="6408" width="51.28515625" style="78" customWidth="1"/>
    <col min="6409" max="6409" width="16.5703125" style="78" customWidth="1"/>
    <col min="6410" max="6410" width="10.7109375" style="78" customWidth="1"/>
    <col min="6411" max="6411" width="16.5703125" style="78" bestFit="1" customWidth="1"/>
    <col min="6412" max="6412" width="20.140625" style="78" customWidth="1"/>
    <col min="6413" max="6657" width="11.42578125" style="78"/>
    <col min="6658" max="6658" width="8.28515625" style="78" customWidth="1"/>
    <col min="6659" max="6659" width="44.7109375" style="78" customWidth="1"/>
    <col min="6660" max="6660" width="10.7109375" style="78" customWidth="1"/>
    <col min="6661" max="6661" width="43" style="78" bestFit="1" customWidth="1"/>
    <col min="6662" max="6662" width="6.28515625" style="78" customWidth="1"/>
    <col min="6663" max="6663" width="3.7109375" style="78" bestFit="1" customWidth="1"/>
    <col min="6664" max="6664" width="51.28515625" style="78" customWidth="1"/>
    <col min="6665" max="6665" width="16.5703125" style="78" customWidth="1"/>
    <col min="6666" max="6666" width="10.7109375" style="78" customWidth="1"/>
    <col min="6667" max="6667" width="16.5703125" style="78" bestFit="1" customWidth="1"/>
    <col min="6668" max="6668" width="20.140625" style="78" customWidth="1"/>
    <col min="6669" max="6913" width="11.42578125" style="78"/>
    <col min="6914" max="6914" width="8.28515625" style="78" customWidth="1"/>
    <col min="6915" max="6915" width="44.7109375" style="78" customWidth="1"/>
    <col min="6916" max="6916" width="10.7109375" style="78" customWidth="1"/>
    <col min="6917" max="6917" width="43" style="78" bestFit="1" customWidth="1"/>
    <col min="6918" max="6918" width="6.28515625" style="78" customWidth="1"/>
    <col min="6919" max="6919" width="3.7109375" style="78" bestFit="1" customWidth="1"/>
    <col min="6920" max="6920" width="51.28515625" style="78" customWidth="1"/>
    <col min="6921" max="6921" width="16.5703125" style="78" customWidth="1"/>
    <col min="6922" max="6922" width="10.7109375" style="78" customWidth="1"/>
    <col min="6923" max="6923" width="16.5703125" style="78" bestFit="1" customWidth="1"/>
    <col min="6924" max="6924" width="20.140625" style="78" customWidth="1"/>
    <col min="6925" max="7169" width="11.42578125" style="78"/>
    <col min="7170" max="7170" width="8.28515625" style="78" customWidth="1"/>
    <col min="7171" max="7171" width="44.7109375" style="78" customWidth="1"/>
    <col min="7172" max="7172" width="10.7109375" style="78" customWidth="1"/>
    <col min="7173" max="7173" width="43" style="78" bestFit="1" customWidth="1"/>
    <col min="7174" max="7174" width="6.28515625" style="78" customWidth="1"/>
    <col min="7175" max="7175" width="3.7109375" style="78" bestFit="1" customWidth="1"/>
    <col min="7176" max="7176" width="51.28515625" style="78" customWidth="1"/>
    <col min="7177" max="7177" width="16.5703125" style="78" customWidth="1"/>
    <col min="7178" max="7178" width="10.7109375" style="78" customWidth="1"/>
    <col min="7179" max="7179" width="16.5703125" style="78" bestFit="1" customWidth="1"/>
    <col min="7180" max="7180" width="20.140625" style="78" customWidth="1"/>
    <col min="7181" max="7425" width="11.42578125" style="78"/>
    <col min="7426" max="7426" width="8.28515625" style="78" customWidth="1"/>
    <col min="7427" max="7427" width="44.7109375" style="78" customWidth="1"/>
    <col min="7428" max="7428" width="10.7109375" style="78" customWidth="1"/>
    <col min="7429" max="7429" width="43" style="78" bestFit="1" customWidth="1"/>
    <col min="7430" max="7430" width="6.28515625" style="78" customWidth="1"/>
    <col min="7431" max="7431" width="3.7109375" style="78" bestFit="1" customWidth="1"/>
    <col min="7432" max="7432" width="51.28515625" style="78" customWidth="1"/>
    <col min="7433" max="7433" width="16.5703125" style="78" customWidth="1"/>
    <col min="7434" max="7434" width="10.7109375" style="78" customWidth="1"/>
    <col min="7435" max="7435" width="16.5703125" style="78" bestFit="1" customWidth="1"/>
    <col min="7436" max="7436" width="20.140625" style="78" customWidth="1"/>
    <col min="7437" max="7681" width="11.42578125" style="78"/>
    <col min="7682" max="7682" width="8.28515625" style="78" customWidth="1"/>
    <col min="7683" max="7683" width="44.7109375" style="78" customWidth="1"/>
    <col min="7684" max="7684" width="10.7109375" style="78" customWidth="1"/>
    <col min="7685" max="7685" width="43" style="78" bestFit="1" customWidth="1"/>
    <col min="7686" max="7686" width="6.28515625" style="78" customWidth="1"/>
    <col min="7687" max="7687" width="3.7109375" style="78" bestFit="1" customWidth="1"/>
    <col min="7688" max="7688" width="51.28515625" style="78" customWidth="1"/>
    <col min="7689" max="7689" width="16.5703125" style="78" customWidth="1"/>
    <col min="7690" max="7690" width="10.7109375" style="78" customWidth="1"/>
    <col min="7691" max="7691" width="16.5703125" style="78" bestFit="1" customWidth="1"/>
    <col min="7692" max="7692" width="20.140625" style="78" customWidth="1"/>
    <col min="7693" max="7937" width="11.42578125" style="78"/>
    <col min="7938" max="7938" width="8.28515625" style="78" customWidth="1"/>
    <col min="7939" max="7939" width="44.7109375" style="78" customWidth="1"/>
    <col min="7940" max="7940" width="10.7109375" style="78" customWidth="1"/>
    <col min="7941" max="7941" width="43" style="78" bestFit="1" customWidth="1"/>
    <col min="7942" max="7942" width="6.28515625" style="78" customWidth="1"/>
    <col min="7943" max="7943" width="3.7109375" style="78" bestFit="1" customWidth="1"/>
    <col min="7944" max="7944" width="51.28515625" style="78" customWidth="1"/>
    <col min="7945" max="7945" width="16.5703125" style="78" customWidth="1"/>
    <col min="7946" max="7946" width="10.7109375" style="78" customWidth="1"/>
    <col min="7947" max="7947" width="16.5703125" style="78" bestFit="1" customWidth="1"/>
    <col min="7948" max="7948" width="20.140625" style="78" customWidth="1"/>
    <col min="7949" max="8193" width="11.42578125" style="78"/>
    <col min="8194" max="8194" width="8.28515625" style="78" customWidth="1"/>
    <col min="8195" max="8195" width="44.7109375" style="78" customWidth="1"/>
    <col min="8196" max="8196" width="10.7109375" style="78" customWidth="1"/>
    <col min="8197" max="8197" width="43" style="78" bestFit="1" customWidth="1"/>
    <col min="8198" max="8198" width="6.28515625" style="78" customWidth="1"/>
    <col min="8199" max="8199" width="3.7109375" style="78" bestFit="1" customWidth="1"/>
    <col min="8200" max="8200" width="51.28515625" style="78" customWidth="1"/>
    <col min="8201" max="8201" width="16.5703125" style="78" customWidth="1"/>
    <col min="8202" max="8202" width="10.7109375" style="78" customWidth="1"/>
    <col min="8203" max="8203" width="16.5703125" style="78" bestFit="1" customWidth="1"/>
    <col min="8204" max="8204" width="20.140625" style="78" customWidth="1"/>
    <col min="8205" max="8449" width="11.42578125" style="78"/>
    <col min="8450" max="8450" width="8.28515625" style="78" customWidth="1"/>
    <col min="8451" max="8451" width="44.7109375" style="78" customWidth="1"/>
    <col min="8452" max="8452" width="10.7109375" style="78" customWidth="1"/>
    <col min="8453" max="8453" width="43" style="78" bestFit="1" customWidth="1"/>
    <col min="8454" max="8454" width="6.28515625" style="78" customWidth="1"/>
    <col min="8455" max="8455" width="3.7109375" style="78" bestFit="1" customWidth="1"/>
    <col min="8456" max="8456" width="51.28515625" style="78" customWidth="1"/>
    <col min="8457" max="8457" width="16.5703125" style="78" customWidth="1"/>
    <col min="8458" max="8458" width="10.7109375" style="78" customWidth="1"/>
    <col min="8459" max="8459" width="16.5703125" style="78" bestFit="1" customWidth="1"/>
    <col min="8460" max="8460" width="20.140625" style="78" customWidth="1"/>
    <col min="8461" max="8705" width="11.42578125" style="78"/>
    <col min="8706" max="8706" width="8.28515625" style="78" customWidth="1"/>
    <col min="8707" max="8707" width="44.7109375" style="78" customWidth="1"/>
    <col min="8708" max="8708" width="10.7109375" style="78" customWidth="1"/>
    <col min="8709" max="8709" width="43" style="78" bestFit="1" customWidth="1"/>
    <col min="8710" max="8710" width="6.28515625" style="78" customWidth="1"/>
    <col min="8711" max="8711" width="3.7109375" style="78" bestFit="1" customWidth="1"/>
    <col min="8712" max="8712" width="51.28515625" style="78" customWidth="1"/>
    <col min="8713" max="8713" width="16.5703125" style="78" customWidth="1"/>
    <col min="8714" max="8714" width="10.7109375" style="78" customWidth="1"/>
    <col min="8715" max="8715" width="16.5703125" style="78" bestFit="1" customWidth="1"/>
    <col min="8716" max="8716" width="20.140625" style="78" customWidth="1"/>
    <col min="8717" max="8961" width="11.42578125" style="78"/>
    <col min="8962" max="8962" width="8.28515625" style="78" customWidth="1"/>
    <col min="8963" max="8963" width="44.7109375" style="78" customWidth="1"/>
    <col min="8964" max="8964" width="10.7109375" style="78" customWidth="1"/>
    <col min="8965" max="8965" width="43" style="78" bestFit="1" customWidth="1"/>
    <col min="8966" max="8966" width="6.28515625" style="78" customWidth="1"/>
    <col min="8967" max="8967" width="3.7109375" style="78" bestFit="1" customWidth="1"/>
    <col min="8968" max="8968" width="51.28515625" style="78" customWidth="1"/>
    <col min="8969" max="8969" width="16.5703125" style="78" customWidth="1"/>
    <col min="8970" max="8970" width="10.7109375" style="78" customWidth="1"/>
    <col min="8971" max="8971" width="16.5703125" style="78" bestFit="1" customWidth="1"/>
    <col min="8972" max="8972" width="20.140625" style="78" customWidth="1"/>
    <col min="8973" max="9217" width="11.42578125" style="78"/>
    <col min="9218" max="9218" width="8.28515625" style="78" customWidth="1"/>
    <col min="9219" max="9219" width="44.7109375" style="78" customWidth="1"/>
    <col min="9220" max="9220" width="10.7109375" style="78" customWidth="1"/>
    <col min="9221" max="9221" width="43" style="78" bestFit="1" customWidth="1"/>
    <col min="9222" max="9222" width="6.28515625" style="78" customWidth="1"/>
    <col min="9223" max="9223" width="3.7109375" style="78" bestFit="1" customWidth="1"/>
    <col min="9224" max="9224" width="51.28515625" style="78" customWidth="1"/>
    <col min="9225" max="9225" width="16.5703125" style="78" customWidth="1"/>
    <col min="9226" max="9226" width="10.7109375" style="78" customWidth="1"/>
    <col min="9227" max="9227" width="16.5703125" style="78" bestFit="1" customWidth="1"/>
    <col min="9228" max="9228" width="20.140625" style="78" customWidth="1"/>
    <col min="9229" max="9473" width="11.42578125" style="78"/>
    <col min="9474" max="9474" width="8.28515625" style="78" customWidth="1"/>
    <col min="9475" max="9475" width="44.7109375" style="78" customWidth="1"/>
    <col min="9476" max="9476" width="10.7109375" style="78" customWidth="1"/>
    <col min="9477" max="9477" width="43" style="78" bestFit="1" customWidth="1"/>
    <col min="9478" max="9478" width="6.28515625" style="78" customWidth="1"/>
    <col min="9479" max="9479" width="3.7109375" style="78" bestFit="1" customWidth="1"/>
    <col min="9480" max="9480" width="51.28515625" style="78" customWidth="1"/>
    <col min="9481" max="9481" width="16.5703125" style="78" customWidth="1"/>
    <col min="9482" max="9482" width="10.7109375" style="78" customWidth="1"/>
    <col min="9483" max="9483" width="16.5703125" style="78" bestFit="1" customWidth="1"/>
    <col min="9484" max="9484" width="20.140625" style="78" customWidth="1"/>
    <col min="9485" max="9729" width="11.42578125" style="78"/>
    <col min="9730" max="9730" width="8.28515625" style="78" customWidth="1"/>
    <col min="9731" max="9731" width="44.7109375" style="78" customWidth="1"/>
    <col min="9732" max="9732" width="10.7109375" style="78" customWidth="1"/>
    <col min="9733" max="9733" width="43" style="78" bestFit="1" customWidth="1"/>
    <col min="9734" max="9734" width="6.28515625" style="78" customWidth="1"/>
    <col min="9735" max="9735" width="3.7109375" style="78" bestFit="1" customWidth="1"/>
    <col min="9736" max="9736" width="51.28515625" style="78" customWidth="1"/>
    <col min="9737" max="9737" width="16.5703125" style="78" customWidth="1"/>
    <col min="9738" max="9738" width="10.7109375" style="78" customWidth="1"/>
    <col min="9739" max="9739" width="16.5703125" style="78" bestFit="1" customWidth="1"/>
    <col min="9740" max="9740" width="20.140625" style="78" customWidth="1"/>
    <col min="9741" max="9985" width="11.42578125" style="78"/>
    <col min="9986" max="9986" width="8.28515625" style="78" customWidth="1"/>
    <col min="9987" max="9987" width="44.7109375" style="78" customWidth="1"/>
    <col min="9988" max="9988" width="10.7109375" style="78" customWidth="1"/>
    <col min="9989" max="9989" width="43" style="78" bestFit="1" customWidth="1"/>
    <col min="9990" max="9990" width="6.28515625" style="78" customWidth="1"/>
    <col min="9991" max="9991" width="3.7109375" style="78" bestFit="1" customWidth="1"/>
    <col min="9992" max="9992" width="51.28515625" style="78" customWidth="1"/>
    <col min="9993" max="9993" width="16.5703125" style="78" customWidth="1"/>
    <col min="9994" max="9994" width="10.7109375" style="78" customWidth="1"/>
    <col min="9995" max="9995" width="16.5703125" style="78" bestFit="1" customWidth="1"/>
    <col min="9996" max="9996" width="20.140625" style="78" customWidth="1"/>
    <col min="9997" max="10241" width="11.42578125" style="78"/>
    <col min="10242" max="10242" width="8.28515625" style="78" customWidth="1"/>
    <col min="10243" max="10243" width="44.7109375" style="78" customWidth="1"/>
    <col min="10244" max="10244" width="10.7109375" style="78" customWidth="1"/>
    <col min="10245" max="10245" width="43" style="78" bestFit="1" customWidth="1"/>
    <col min="10246" max="10246" width="6.28515625" style="78" customWidth="1"/>
    <col min="10247" max="10247" width="3.7109375" style="78" bestFit="1" customWidth="1"/>
    <col min="10248" max="10248" width="51.28515625" style="78" customWidth="1"/>
    <col min="10249" max="10249" width="16.5703125" style="78" customWidth="1"/>
    <col min="10250" max="10250" width="10.7109375" style="78" customWidth="1"/>
    <col min="10251" max="10251" width="16.5703125" style="78" bestFit="1" customWidth="1"/>
    <col min="10252" max="10252" width="20.140625" style="78" customWidth="1"/>
    <col min="10253" max="10497" width="11.42578125" style="78"/>
    <col min="10498" max="10498" width="8.28515625" style="78" customWidth="1"/>
    <col min="10499" max="10499" width="44.7109375" style="78" customWidth="1"/>
    <col min="10500" max="10500" width="10.7109375" style="78" customWidth="1"/>
    <col min="10501" max="10501" width="43" style="78" bestFit="1" customWidth="1"/>
    <col min="10502" max="10502" width="6.28515625" style="78" customWidth="1"/>
    <col min="10503" max="10503" width="3.7109375" style="78" bestFit="1" customWidth="1"/>
    <col min="10504" max="10504" width="51.28515625" style="78" customWidth="1"/>
    <col min="10505" max="10505" width="16.5703125" style="78" customWidth="1"/>
    <col min="10506" max="10506" width="10.7109375" style="78" customWidth="1"/>
    <col min="10507" max="10507" width="16.5703125" style="78" bestFit="1" customWidth="1"/>
    <col min="10508" max="10508" width="20.140625" style="78" customWidth="1"/>
    <col min="10509" max="10753" width="11.42578125" style="78"/>
    <col min="10754" max="10754" width="8.28515625" style="78" customWidth="1"/>
    <col min="10755" max="10755" width="44.7109375" style="78" customWidth="1"/>
    <col min="10756" max="10756" width="10.7109375" style="78" customWidth="1"/>
    <col min="10757" max="10757" width="43" style="78" bestFit="1" customWidth="1"/>
    <col min="10758" max="10758" width="6.28515625" style="78" customWidth="1"/>
    <col min="10759" max="10759" width="3.7109375" style="78" bestFit="1" customWidth="1"/>
    <col min="10760" max="10760" width="51.28515625" style="78" customWidth="1"/>
    <col min="10761" max="10761" width="16.5703125" style="78" customWidth="1"/>
    <col min="10762" max="10762" width="10.7109375" style="78" customWidth="1"/>
    <col min="10763" max="10763" width="16.5703125" style="78" bestFit="1" customWidth="1"/>
    <col min="10764" max="10764" width="20.140625" style="78" customWidth="1"/>
    <col min="10765" max="11009" width="11.42578125" style="78"/>
    <col min="11010" max="11010" width="8.28515625" style="78" customWidth="1"/>
    <col min="11011" max="11011" width="44.7109375" style="78" customWidth="1"/>
    <col min="11012" max="11012" width="10.7109375" style="78" customWidth="1"/>
    <col min="11013" max="11013" width="43" style="78" bestFit="1" customWidth="1"/>
    <col min="11014" max="11014" width="6.28515625" style="78" customWidth="1"/>
    <col min="11015" max="11015" width="3.7109375" style="78" bestFit="1" customWidth="1"/>
    <col min="11016" max="11016" width="51.28515625" style="78" customWidth="1"/>
    <col min="11017" max="11017" width="16.5703125" style="78" customWidth="1"/>
    <col min="11018" max="11018" width="10.7109375" style="78" customWidth="1"/>
    <col min="11019" max="11019" width="16.5703125" style="78" bestFit="1" customWidth="1"/>
    <col min="11020" max="11020" width="20.140625" style="78" customWidth="1"/>
    <col min="11021" max="11265" width="11.42578125" style="78"/>
    <col min="11266" max="11266" width="8.28515625" style="78" customWidth="1"/>
    <col min="11267" max="11267" width="44.7109375" style="78" customWidth="1"/>
    <col min="11268" max="11268" width="10.7109375" style="78" customWidth="1"/>
    <col min="11269" max="11269" width="43" style="78" bestFit="1" customWidth="1"/>
    <col min="11270" max="11270" width="6.28515625" style="78" customWidth="1"/>
    <col min="11271" max="11271" width="3.7109375" style="78" bestFit="1" customWidth="1"/>
    <col min="11272" max="11272" width="51.28515625" style="78" customWidth="1"/>
    <col min="11273" max="11273" width="16.5703125" style="78" customWidth="1"/>
    <col min="11274" max="11274" width="10.7109375" style="78" customWidth="1"/>
    <col min="11275" max="11275" width="16.5703125" style="78" bestFit="1" customWidth="1"/>
    <col min="11276" max="11276" width="20.140625" style="78" customWidth="1"/>
    <col min="11277" max="11521" width="11.42578125" style="78"/>
    <col min="11522" max="11522" width="8.28515625" style="78" customWidth="1"/>
    <col min="11523" max="11523" width="44.7109375" style="78" customWidth="1"/>
    <col min="11524" max="11524" width="10.7109375" style="78" customWidth="1"/>
    <col min="11525" max="11525" width="43" style="78" bestFit="1" customWidth="1"/>
    <col min="11526" max="11526" width="6.28515625" style="78" customWidth="1"/>
    <col min="11527" max="11527" width="3.7109375" style="78" bestFit="1" customWidth="1"/>
    <col min="11528" max="11528" width="51.28515625" style="78" customWidth="1"/>
    <col min="11529" max="11529" width="16.5703125" style="78" customWidth="1"/>
    <col min="11530" max="11530" width="10.7109375" style="78" customWidth="1"/>
    <col min="11531" max="11531" width="16.5703125" style="78" bestFit="1" customWidth="1"/>
    <col min="11532" max="11532" width="20.140625" style="78" customWidth="1"/>
    <col min="11533" max="11777" width="11.42578125" style="78"/>
    <col min="11778" max="11778" width="8.28515625" style="78" customWidth="1"/>
    <col min="11779" max="11779" width="44.7109375" style="78" customWidth="1"/>
    <col min="11780" max="11780" width="10.7109375" style="78" customWidth="1"/>
    <col min="11781" max="11781" width="43" style="78" bestFit="1" customWidth="1"/>
    <col min="11782" max="11782" width="6.28515625" style="78" customWidth="1"/>
    <col min="11783" max="11783" width="3.7109375" style="78" bestFit="1" customWidth="1"/>
    <col min="11784" max="11784" width="51.28515625" style="78" customWidth="1"/>
    <col min="11785" max="11785" width="16.5703125" style="78" customWidth="1"/>
    <col min="11786" max="11786" width="10.7109375" style="78" customWidth="1"/>
    <col min="11787" max="11787" width="16.5703125" style="78" bestFit="1" customWidth="1"/>
    <col min="11788" max="11788" width="20.140625" style="78" customWidth="1"/>
    <col min="11789" max="12033" width="11.42578125" style="78"/>
    <col min="12034" max="12034" width="8.28515625" style="78" customWidth="1"/>
    <col min="12035" max="12035" width="44.7109375" style="78" customWidth="1"/>
    <col min="12036" max="12036" width="10.7109375" style="78" customWidth="1"/>
    <col min="12037" max="12037" width="43" style="78" bestFit="1" customWidth="1"/>
    <col min="12038" max="12038" width="6.28515625" style="78" customWidth="1"/>
    <col min="12039" max="12039" width="3.7109375" style="78" bestFit="1" customWidth="1"/>
    <col min="12040" max="12040" width="51.28515625" style="78" customWidth="1"/>
    <col min="12041" max="12041" width="16.5703125" style="78" customWidth="1"/>
    <col min="12042" max="12042" width="10.7109375" style="78" customWidth="1"/>
    <col min="12043" max="12043" width="16.5703125" style="78" bestFit="1" customWidth="1"/>
    <col min="12044" max="12044" width="20.140625" style="78" customWidth="1"/>
    <col min="12045" max="12289" width="11.42578125" style="78"/>
    <col min="12290" max="12290" width="8.28515625" style="78" customWidth="1"/>
    <col min="12291" max="12291" width="44.7109375" style="78" customWidth="1"/>
    <col min="12292" max="12292" width="10.7109375" style="78" customWidth="1"/>
    <col min="12293" max="12293" width="43" style="78" bestFit="1" customWidth="1"/>
    <col min="12294" max="12294" width="6.28515625" style="78" customWidth="1"/>
    <col min="12295" max="12295" width="3.7109375" style="78" bestFit="1" customWidth="1"/>
    <col min="12296" max="12296" width="51.28515625" style="78" customWidth="1"/>
    <col min="12297" max="12297" width="16.5703125" style="78" customWidth="1"/>
    <col min="12298" max="12298" width="10.7109375" style="78" customWidth="1"/>
    <col min="12299" max="12299" width="16.5703125" style="78" bestFit="1" customWidth="1"/>
    <col min="12300" max="12300" width="20.140625" style="78" customWidth="1"/>
    <col min="12301" max="12545" width="11.42578125" style="78"/>
    <col min="12546" max="12546" width="8.28515625" style="78" customWidth="1"/>
    <col min="12547" max="12547" width="44.7109375" style="78" customWidth="1"/>
    <col min="12548" max="12548" width="10.7109375" style="78" customWidth="1"/>
    <col min="12549" max="12549" width="43" style="78" bestFit="1" customWidth="1"/>
    <col min="12550" max="12550" width="6.28515625" style="78" customWidth="1"/>
    <col min="12551" max="12551" width="3.7109375" style="78" bestFit="1" customWidth="1"/>
    <col min="12552" max="12552" width="51.28515625" style="78" customWidth="1"/>
    <col min="12553" max="12553" width="16.5703125" style="78" customWidth="1"/>
    <col min="12554" max="12554" width="10.7109375" style="78" customWidth="1"/>
    <col min="12555" max="12555" width="16.5703125" style="78" bestFit="1" customWidth="1"/>
    <col min="12556" max="12556" width="20.140625" style="78" customWidth="1"/>
    <col min="12557" max="12801" width="11.42578125" style="78"/>
    <col min="12802" max="12802" width="8.28515625" style="78" customWidth="1"/>
    <col min="12803" max="12803" width="44.7109375" style="78" customWidth="1"/>
    <col min="12804" max="12804" width="10.7109375" style="78" customWidth="1"/>
    <col min="12805" max="12805" width="43" style="78" bestFit="1" customWidth="1"/>
    <col min="12806" max="12806" width="6.28515625" style="78" customWidth="1"/>
    <col min="12807" max="12807" width="3.7109375" style="78" bestFit="1" customWidth="1"/>
    <col min="12808" max="12808" width="51.28515625" style="78" customWidth="1"/>
    <col min="12809" max="12809" width="16.5703125" style="78" customWidth="1"/>
    <col min="12810" max="12810" width="10.7109375" style="78" customWidth="1"/>
    <col min="12811" max="12811" width="16.5703125" style="78" bestFit="1" customWidth="1"/>
    <col min="12812" max="12812" width="20.140625" style="78" customWidth="1"/>
    <col min="12813" max="13057" width="11.42578125" style="78"/>
    <col min="13058" max="13058" width="8.28515625" style="78" customWidth="1"/>
    <col min="13059" max="13059" width="44.7109375" style="78" customWidth="1"/>
    <col min="13060" max="13060" width="10.7109375" style="78" customWidth="1"/>
    <col min="13061" max="13061" width="43" style="78" bestFit="1" customWidth="1"/>
    <col min="13062" max="13062" width="6.28515625" style="78" customWidth="1"/>
    <col min="13063" max="13063" width="3.7109375" style="78" bestFit="1" customWidth="1"/>
    <col min="13064" max="13064" width="51.28515625" style="78" customWidth="1"/>
    <col min="13065" max="13065" width="16.5703125" style="78" customWidth="1"/>
    <col min="13066" max="13066" width="10.7109375" style="78" customWidth="1"/>
    <col min="13067" max="13067" width="16.5703125" style="78" bestFit="1" customWidth="1"/>
    <col min="13068" max="13068" width="20.140625" style="78" customWidth="1"/>
    <col min="13069" max="13313" width="11.42578125" style="78"/>
    <col min="13314" max="13314" width="8.28515625" style="78" customWidth="1"/>
    <col min="13315" max="13315" width="44.7109375" style="78" customWidth="1"/>
    <col min="13316" max="13316" width="10.7109375" style="78" customWidth="1"/>
    <col min="13317" max="13317" width="43" style="78" bestFit="1" customWidth="1"/>
    <col min="13318" max="13318" width="6.28515625" style="78" customWidth="1"/>
    <col min="13319" max="13319" width="3.7109375" style="78" bestFit="1" customWidth="1"/>
    <col min="13320" max="13320" width="51.28515625" style="78" customWidth="1"/>
    <col min="13321" max="13321" width="16.5703125" style="78" customWidth="1"/>
    <col min="13322" max="13322" width="10.7109375" style="78" customWidth="1"/>
    <col min="13323" max="13323" width="16.5703125" style="78" bestFit="1" customWidth="1"/>
    <col min="13324" max="13324" width="20.140625" style="78" customWidth="1"/>
    <col min="13325" max="13569" width="11.42578125" style="78"/>
    <col min="13570" max="13570" width="8.28515625" style="78" customWidth="1"/>
    <col min="13571" max="13571" width="44.7109375" style="78" customWidth="1"/>
    <col min="13572" max="13572" width="10.7109375" style="78" customWidth="1"/>
    <col min="13573" max="13573" width="43" style="78" bestFit="1" customWidth="1"/>
    <col min="13574" max="13574" width="6.28515625" style="78" customWidth="1"/>
    <col min="13575" max="13575" width="3.7109375" style="78" bestFit="1" customWidth="1"/>
    <col min="13576" max="13576" width="51.28515625" style="78" customWidth="1"/>
    <col min="13577" max="13577" width="16.5703125" style="78" customWidth="1"/>
    <col min="13578" max="13578" width="10.7109375" style="78" customWidth="1"/>
    <col min="13579" max="13579" width="16.5703125" style="78" bestFit="1" customWidth="1"/>
    <col min="13580" max="13580" width="20.140625" style="78" customWidth="1"/>
    <col min="13581" max="13825" width="11.42578125" style="78"/>
    <col min="13826" max="13826" width="8.28515625" style="78" customWidth="1"/>
    <col min="13827" max="13827" width="44.7109375" style="78" customWidth="1"/>
    <col min="13828" max="13828" width="10.7109375" style="78" customWidth="1"/>
    <col min="13829" max="13829" width="43" style="78" bestFit="1" customWidth="1"/>
    <col min="13830" max="13830" width="6.28515625" style="78" customWidth="1"/>
    <col min="13831" max="13831" width="3.7109375" style="78" bestFit="1" customWidth="1"/>
    <col min="13832" max="13832" width="51.28515625" style="78" customWidth="1"/>
    <col min="13833" max="13833" width="16.5703125" style="78" customWidth="1"/>
    <col min="13834" max="13834" width="10.7109375" style="78" customWidth="1"/>
    <col min="13835" max="13835" width="16.5703125" style="78" bestFit="1" customWidth="1"/>
    <col min="13836" max="13836" width="20.140625" style="78" customWidth="1"/>
    <col min="13837" max="14081" width="11.42578125" style="78"/>
    <col min="14082" max="14082" width="8.28515625" style="78" customWidth="1"/>
    <col min="14083" max="14083" width="44.7109375" style="78" customWidth="1"/>
    <col min="14084" max="14084" width="10.7109375" style="78" customWidth="1"/>
    <col min="14085" max="14085" width="43" style="78" bestFit="1" customWidth="1"/>
    <col min="14086" max="14086" width="6.28515625" style="78" customWidth="1"/>
    <col min="14087" max="14087" width="3.7109375" style="78" bestFit="1" customWidth="1"/>
    <col min="14088" max="14088" width="51.28515625" style="78" customWidth="1"/>
    <col min="14089" max="14089" width="16.5703125" style="78" customWidth="1"/>
    <col min="14090" max="14090" width="10.7109375" style="78" customWidth="1"/>
    <col min="14091" max="14091" width="16.5703125" style="78" bestFit="1" customWidth="1"/>
    <col min="14092" max="14092" width="20.140625" style="78" customWidth="1"/>
    <col min="14093" max="14337" width="11.42578125" style="78"/>
    <col min="14338" max="14338" width="8.28515625" style="78" customWidth="1"/>
    <col min="14339" max="14339" width="44.7109375" style="78" customWidth="1"/>
    <col min="14340" max="14340" width="10.7109375" style="78" customWidth="1"/>
    <col min="14341" max="14341" width="43" style="78" bestFit="1" customWidth="1"/>
    <col min="14342" max="14342" width="6.28515625" style="78" customWidth="1"/>
    <col min="14343" max="14343" width="3.7109375" style="78" bestFit="1" customWidth="1"/>
    <col min="14344" max="14344" width="51.28515625" style="78" customWidth="1"/>
    <col min="14345" max="14345" width="16.5703125" style="78" customWidth="1"/>
    <col min="14346" max="14346" width="10.7109375" style="78" customWidth="1"/>
    <col min="14347" max="14347" width="16.5703125" style="78" bestFit="1" customWidth="1"/>
    <col min="14348" max="14348" width="20.140625" style="78" customWidth="1"/>
    <col min="14349" max="14593" width="11.42578125" style="78"/>
    <col min="14594" max="14594" width="8.28515625" style="78" customWidth="1"/>
    <col min="14595" max="14595" width="44.7109375" style="78" customWidth="1"/>
    <col min="14596" max="14596" width="10.7109375" style="78" customWidth="1"/>
    <col min="14597" max="14597" width="43" style="78" bestFit="1" customWidth="1"/>
    <col min="14598" max="14598" width="6.28515625" style="78" customWidth="1"/>
    <col min="14599" max="14599" width="3.7109375" style="78" bestFit="1" customWidth="1"/>
    <col min="14600" max="14600" width="51.28515625" style="78" customWidth="1"/>
    <col min="14601" max="14601" width="16.5703125" style="78" customWidth="1"/>
    <col min="14602" max="14602" width="10.7109375" style="78" customWidth="1"/>
    <col min="14603" max="14603" width="16.5703125" style="78" bestFit="1" customWidth="1"/>
    <col min="14604" max="14604" width="20.140625" style="78" customWidth="1"/>
    <col min="14605" max="14849" width="11.42578125" style="78"/>
    <col min="14850" max="14850" width="8.28515625" style="78" customWidth="1"/>
    <col min="14851" max="14851" width="44.7109375" style="78" customWidth="1"/>
    <col min="14852" max="14852" width="10.7109375" style="78" customWidth="1"/>
    <col min="14853" max="14853" width="43" style="78" bestFit="1" customWidth="1"/>
    <col min="14854" max="14854" width="6.28515625" style="78" customWidth="1"/>
    <col min="14855" max="14855" width="3.7109375" style="78" bestFit="1" customWidth="1"/>
    <col min="14856" max="14856" width="51.28515625" style="78" customWidth="1"/>
    <col min="14857" max="14857" width="16.5703125" style="78" customWidth="1"/>
    <col min="14858" max="14858" width="10.7109375" style="78" customWidth="1"/>
    <col min="14859" max="14859" width="16.5703125" style="78" bestFit="1" customWidth="1"/>
    <col min="14860" max="14860" width="20.140625" style="78" customWidth="1"/>
    <col min="14861" max="15105" width="11.42578125" style="78"/>
    <col min="15106" max="15106" width="8.28515625" style="78" customWidth="1"/>
    <col min="15107" max="15107" width="44.7109375" style="78" customWidth="1"/>
    <col min="15108" max="15108" width="10.7109375" style="78" customWidth="1"/>
    <col min="15109" max="15109" width="43" style="78" bestFit="1" customWidth="1"/>
    <col min="15110" max="15110" width="6.28515625" style="78" customWidth="1"/>
    <col min="15111" max="15111" width="3.7109375" style="78" bestFit="1" customWidth="1"/>
    <col min="15112" max="15112" width="51.28515625" style="78" customWidth="1"/>
    <col min="15113" max="15113" width="16.5703125" style="78" customWidth="1"/>
    <col min="15114" max="15114" width="10.7109375" style="78" customWidth="1"/>
    <col min="15115" max="15115" width="16.5703125" style="78" bestFit="1" customWidth="1"/>
    <col min="15116" max="15116" width="20.140625" style="78" customWidth="1"/>
    <col min="15117" max="15361" width="11.42578125" style="78"/>
    <col min="15362" max="15362" width="8.28515625" style="78" customWidth="1"/>
    <col min="15363" max="15363" width="44.7109375" style="78" customWidth="1"/>
    <col min="15364" max="15364" width="10.7109375" style="78" customWidth="1"/>
    <col min="15365" max="15365" width="43" style="78" bestFit="1" customWidth="1"/>
    <col min="15366" max="15366" width="6.28515625" style="78" customWidth="1"/>
    <col min="15367" max="15367" width="3.7109375" style="78" bestFit="1" customWidth="1"/>
    <col min="15368" max="15368" width="51.28515625" style="78" customWidth="1"/>
    <col min="15369" max="15369" width="16.5703125" style="78" customWidth="1"/>
    <col min="15370" max="15370" width="10.7109375" style="78" customWidth="1"/>
    <col min="15371" max="15371" width="16.5703125" style="78" bestFit="1" customWidth="1"/>
    <col min="15372" max="15372" width="20.140625" style="78" customWidth="1"/>
    <col min="15373" max="15617" width="11.42578125" style="78"/>
    <col min="15618" max="15618" width="8.28515625" style="78" customWidth="1"/>
    <col min="15619" max="15619" width="44.7109375" style="78" customWidth="1"/>
    <col min="15620" max="15620" width="10.7109375" style="78" customWidth="1"/>
    <col min="15621" max="15621" width="43" style="78" bestFit="1" customWidth="1"/>
    <col min="15622" max="15622" width="6.28515625" style="78" customWidth="1"/>
    <col min="15623" max="15623" width="3.7109375" style="78" bestFit="1" customWidth="1"/>
    <col min="15624" max="15624" width="51.28515625" style="78" customWidth="1"/>
    <col min="15625" max="15625" width="16.5703125" style="78" customWidth="1"/>
    <col min="15626" max="15626" width="10.7109375" style="78" customWidth="1"/>
    <col min="15627" max="15627" width="16.5703125" style="78" bestFit="1" customWidth="1"/>
    <col min="15628" max="15628" width="20.140625" style="78" customWidth="1"/>
    <col min="15629" max="15873" width="11.42578125" style="78"/>
    <col min="15874" max="15874" width="8.28515625" style="78" customWidth="1"/>
    <col min="15875" max="15875" width="44.7109375" style="78" customWidth="1"/>
    <col min="15876" max="15876" width="10.7109375" style="78" customWidth="1"/>
    <col min="15877" max="15877" width="43" style="78" bestFit="1" customWidth="1"/>
    <col min="15878" max="15878" width="6.28515625" style="78" customWidth="1"/>
    <col min="15879" max="15879" width="3.7109375" style="78" bestFit="1" customWidth="1"/>
    <col min="15880" max="15880" width="51.28515625" style="78" customWidth="1"/>
    <col min="15881" max="15881" width="16.5703125" style="78" customWidth="1"/>
    <col min="15882" max="15882" width="10.7109375" style="78" customWidth="1"/>
    <col min="15883" max="15883" width="16.5703125" style="78" bestFit="1" customWidth="1"/>
    <col min="15884" max="15884" width="20.140625" style="78" customWidth="1"/>
    <col min="15885" max="16129" width="11.42578125" style="78"/>
    <col min="16130" max="16130" width="8.28515625" style="78" customWidth="1"/>
    <col min="16131" max="16131" width="44.7109375" style="78" customWidth="1"/>
    <col min="16132" max="16132" width="10.7109375" style="78" customWidth="1"/>
    <col min="16133" max="16133" width="43" style="78" bestFit="1" customWidth="1"/>
    <col min="16134" max="16134" width="6.28515625" style="78" customWidth="1"/>
    <col min="16135" max="16135" width="3.7109375" style="78" bestFit="1" customWidth="1"/>
    <col min="16136" max="16136" width="51.28515625" style="78" customWidth="1"/>
    <col min="16137" max="16137" width="16.5703125" style="78" customWidth="1"/>
    <col min="16138" max="16138" width="10.7109375" style="78" customWidth="1"/>
    <col min="16139" max="16139" width="16.5703125" style="78" bestFit="1" customWidth="1"/>
    <col min="16140" max="16140" width="20.140625" style="78" customWidth="1"/>
    <col min="16141" max="16384" width="11.42578125" style="78"/>
  </cols>
  <sheetData>
    <row r="1" spans="2:11" ht="7.5" customHeight="1"/>
    <row r="2" spans="2:11" ht="22.5" customHeight="1">
      <c r="B2" s="80"/>
      <c r="C2" s="367"/>
      <c r="D2" s="906" t="s">
        <v>0</v>
      </c>
      <c r="E2" s="906"/>
    </row>
    <row r="3" spans="2:11" ht="22.5" customHeight="1">
      <c r="B3" s="80"/>
      <c r="C3" s="81"/>
      <c r="D3" s="906" t="s">
        <v>1</v>
      </c>
      <c r="E3" s="906"/>
    </row>
    <row r="4" spans="2:11" ht="22.5" customHeight="1">
      <c r="B4" s="80"/>
      <c r="C4" s="81"/>
      <c r="D4" s="907" t="s">
        <v>2</v>
      </c>
      <c r="E4" s="632"/>
    </row>
    <row r="5" spans="2:11" ht="22.5" customHeight="1">
      <c r="B5" s="80"/>
      <c r="C5" s="143" t="s">
        <v>1</v>
      </c>
      <c r="D5" s="906" t="s">
        <v>3</v>
      </c>
      <c r="E5" s="906"/>
    </row>
    <row r="6" spans="2:11">
      <c r="B6" s="82"/>
      <c r="C6" s="82"/>
      <c r="D6" s="83"/>
      <c r="E6" s="84"/>
    </row>
    <row r="7" spans="2:11" ht="63" customHeight="1">
      <c r="C7" s="908" t="s">
        <v>4</v>
      </c>
      <c r="D7" s="909" t="s">
        <v>5</v>
      </c>
      <c r="E7" s="633"/>
      <c r="H7" s="85"/>
      <c r="J7" s="85"/>
      <c r="K7" s="85"/>
    </row>
    <row r="9" spans="2:11" ht="17.25" customHeight="1">
      <c r="C9" s="908" t="s">
        <v>6</v>
      </c>
      <c r="D9" s="910" t="s">
        <v>7</v>
      </c>
      <c r="E9" s="910"/>
    </row>
    <row r="10" spans="2:11" ht="17.25" customHeight="1">
      <c r="C10" s="908" t="s">
        <v>8</v>
      </c>
      <c r="D10" s="911" t="s">
        <v>9</v>
      </c>
      <c r="E10" s="634"/>
    </row>
    <row r="11" spans="2:11" ht="17.25" customHeight="1">
      <c r="C11" s="908" t="s">
        <v>10</v>
      </c>
      <c r="D11" s="912" t="s">
        <v>11</v>
      </c>
      <c r="E11" s="638"/>
    </row>
    <row r="12" spans="2:11" ht="17.25" customHeight="1">
      <c r="C12" s="913" t="s">
        <v>12</v>
      </c>
      <c r="D12" s="914">
        <f ca="1">TODAY()</f>
        <v>44865</v>
      </c>
      <c r="E12" s="914"/>
    </row>
    <row r="14" spans="2:11">
      <c r="C14" s="915" t="s">
        <v>13</v>
      </c>
      <c r="D14" s="916" t="s">
        <v>14</v>
      </c>
      <c r="E14" s="915" t="s">
        <v>15</v>
      </c>
    </row>
    <row r="15" spans="2:11">
      <c r="C15" s="917" t="s">
        <v>16</v>
      </c>
      <c r="D15" s="368">
        <v>2</v>
      </c>
      <c r="E15" s="918">
        <v>0</v>
      </c>
      <c r="H15" s="86"/>
      <c r="I15" s="87"/>
    </row>
    <row r="16" spans="2:11">
      <c r="C16" s="917" t="s">
        <v>17</v>
      </c>
      <c r="D16" s="88">
        <v>3</v>
      </c>
      <c r="E16" s="918">
        <f>'D. ENTRADA obra'!D15</f>
        <v>369171412</v>
      </c>
      <c r="H16" s="86"/>
      <c r="I16" s="87"/>
    </row>
    <row r="17" spans="3:12" ht="15">
      <c r="C17" s="919" t="s">
        <v>18</v>
      </c>
      <c r="D17" s="920">
        <f>SUM(D15:D16)</f>
        <v>5</v>
      </c>
      <c r="E17" s="921">
        <f>SUM(E15:E16)</f>
        <v>369171412</v>
      </c>
      <c r="H17" s="321"/>
    </row>
    <row r="18" spans="3:12">
      <c r="C18" s="290"/>
      <c r="D18" s="618"/>
      <c r="E18" s="91"/>
      <c r="H18" s="322"/>
    </row>
    <row r="19" spans="3:12">
      <c r="C19" s="919" t="s">
        <v>19</v>
      </c>
      <c r="D19" s="922">
        <f>'AIU OBRA'!L70</f>
        <v>0.39927474584624667</v>
      </c>
      <c r="E19" s="918">
        <f>($E$17*D19)</f>
        <v>147400821.70000002</v>
      </c>
      <c r="H19" s="322"/>
      <c r="I19" s="319"/>
      <c r="K19" s="87"/>
    </row>
    <row r="20" spans="3:12">
      <c r="C20" s="919" t="s">
        <v>20</v>
      </c>
      <c r="D20" s="923">
        <f>'PGA Y SST'!O121</f>
        <v>9.2783257009077399E-2</v>
      </c>
      <c r="E20" s="918">
        <f>$E$17*D20</f>
        <v>34252926</v>
      </c>
      <c r="H20" s="322"/>
    </row>
    <row r="21" spans="3:12">
      <c r="C21" s="919" t="s">
        <v>21</v>
      </c>
      <c r="D21" s="923">
        <f>PGS!L53</f>
        <v>3.4757328392481267E-2</v>
      </c>
      <c r="E21" s="918">
        <f>$E$17*D21</f>
        <v>12831412</v>
      </c>
      <c r="H21" s="322"/>
    </row>
    <row r="22" spans="3:12">
      <c r="C22" s="919" t="s">
        <v>22</v>
      </c>
      <c r="D22" s="923">
        <f>PMT!P37</f>
        <v>7.4377029497614516E-2</v>
      </c>
      <c r="E22" s="918">
        <f>$E$17*D22</f>
        <v>27457873</v>
      </c>
      <c r="H22" s="322"/>
    </row>
    <row r="23" spans="3:12">
      <c r="C23" s="919" t="s">
        <v>23</v>
      </c>
      <c r="D23" s="924"/>
      <c r="E23" s="918">
        <f>'Presupuesto Obra Consolidado'!H75</f>
        <v>5537571</v>
      </c>
      <c r="H23" s="322"/>
    </row>
    <row r="24" spans="3:12" ht="27" customHeight="1">
      <c r="C24" s="919" t="s">
        <v>24</v>
      </c>
      <c r="D24" s="925"/>
      <c r="E24" s="921">
        <f>ROUND(SUM(E17:E23),0)</f>
        <v>596652016</v>
      </c>
      <c r="H24" s="321"/>
      <c r="K24" s="86"/>
      <c r="L24" s="87"/>
    </row>
    <row r="26" spans="3:12" ht="102" hidden="1" customHeight="1">
      <c r="C26" s="926" t="s">
        <v>25</v>
      </c>
      <c r="D26" s="909" t="s">
        <v>26</v>
      </c>
      <c r="E26" s="633"/>
    </row>
    <row r="27" spans="3:12" hidden="1">
      <c r="C27" s="310"/>
      <c r="D27" s="310"/>
      <c r="E27" s="310"/>
    </row>
    <row r="28" spans="3:12" ht="17.25" hidden="1" customHeight="1">
      <c r="C28" s="926" t="s">
        <v>27</v>
      </c>
      <c r="D28" s="927" t="s">
        <v>28</v>
      </c>
      <c r="E28" s="927"/>
    </row>
    <row r="29" spans="3:12" ht="17.25" hidden="1" customHeight="1">
      <c r="C29" s="926" t="s">
        <v>29</v>
      </c>
      <c r="D29" s="928" t="s">
        <v>30</v>
      </c>
      <c r="E29" s="635"/>
    </row>
    <row r="30" spans="3:12" ht="17.25" hidden="1" customHeight="1">
      <c r="C30" s="926" t="s">
        <v>31</v>
      </c>
      <c r="D30" s="928" t="s">
        <v>32</v>
      </c>
      <c r="E30" s="635"/>
    </row>
    <row r="31" spans="3:12" ht="17.25" hidden="1" customHeight="1">
      <c r="C31" s="929" t="s">
        <v>12</v>
      </c>
      <c r="D31" s="914">
        <f ca="1">TODAY()</f>
        <v>44865</v>
      </c>
      <c r="E31" s="914"/>
    </row>
    <row r="32" spans="3:12" hidden="1">
      <c r="C32" s="310"/>
      <c r="D32" s="310"/>
      <c r="E32" s="310"/>
    </row>
    <row r="33" spans="3:9" hidden="1">
      <c r="C33" s="930" t="s">
        <v>13</v>
      </c>
      <c r="D33" s="931" t="s">
        <v>14</v>
      </c>
      <c r="E33" s="930" t="s">
        <v>15</v>
      </c>
    </row>
    <row r="34" spans="3:9" hidden="1">
      <c r="C34" s="932" t="s">
        <v>33</v>
      </c>
      <c r="D34" s="933">
        <v>5</v>
      </c>
      <c r="E34" s="934">
        <f>ROUND(119098600.4,0)</f>
        <v>119098600</v>
      </c>
      <c r="H34" s="323"/>
      <c r="I34" s="331"/>
    </row>
    <row r="35" spans="3:9" hidden="1">
      <c r="C35" s="932" t="s">
        <v>34</v>
      </c>
      <c r="D35" s="935"/>
      <c r="E35" s="934">
        <f>ROUND(3631215.96638655,0)</f>
        <v>3631216</v>
      </c>
      <c r="H35" s="323"/>
      <c r="I35" s="331"/>
    </row>
    <row r="36" spans="3:9" hidden="1">
      <c r="C36" s="932" t="s">
        <v>35</v>
      </c>
      <c r="D36" s="936">
        <v>0.19</v>
      </c>
      <c r="E36" s="937">
        <f>ROUND((E34+E35)*D36,0)</f>
        <v>23318665</v>
      </c>
      <c r="H36" s="323"/>
      <c r="I36" s="331"/>
    </row>
    <row r="37" spans="3:9" ht="24" hidden="1" customHeight="1">
      <c r="C37" s="938" t="s">
        <v>36</v>
      </c>
      <c r="D37" s="935">
        <v>5</v>
      </c>
      <c r="E37" s="939">
        <f>ROUND(SUM(E34:E36),0)</f>
        <v>146048481</v>
      </c>
      <c r="H37" s="323">
        <f>E42-E40</f>
        <v>-55374497</v>
      </c>
      <c r="I37" s="331"/>
    </row>
    <row r="38" spans="3:9" hidden="1">
      <c r="E38" s="391">
        <f>E37/E24</f>
        <v>0.24478000087742938</v>
      </c>
      <c r="H38" s="323"/>
    </row>
    <row r="39" spans="3:9" ht="13.5" hidden="1" thickBot="1">
      <c r="H39" s="323"/>
    </row>
    <row r="40" spans="3:9" ht="36" hidden="1" customHeight="1" thickBot="1">
      <c r="C40" s="636" t="s">
        <v>37</v>
      </c>
      <c r="D40" s="637"/>
      <c r="E40" s="311">
        <f>E37+E24</f>
        <v>742700497</v>
      </c>
      <c r="H40" s="323"/>
    </row>
    <row r="41" spans="3:9" hidden="1">
      <c r="E41" s="366"/>
    </row>
    <row r="42" spans="3:9" hidden="1">
      <c r="E42" s="331">
        <v>687326000</v>
      </c>
    </row>
    <row r="43" spans="3:9" hidden="1">
      <c r="E43" s="390">
        <f>E40-E42</f>
        <v>55374497</v>
      </c>
    </row>
  </sheetData>
  <mergeCells count="15">
    <mergeCell ref="D10:E10"/>
    <mergeCell ref="D29:E29"/>
    <mergeCell ref="C40:D40"/>
    <mergeCell ref="D11:E11"/>
    <mergeCell ref="D12:E12"/>
    <mergeCell ref="D26:E26"/>
    <mergeCell ref="D28:E28"/>
    <mergeCell ref="D30:E30"/>
    <mergeCell ref="D31:E31"/>
    <mergeCell ref="D9:E9"/>
    <mergeCell ref="D2:E2"/>
    <mergeCell ref="D3:E3"/>
    <mergeCell ref="D4:E4"/>
    <mergeCell ref="D5:E5"/>
    <mergeCell ref="D7:E7"/>
  </mergeCells>
  <pageMargins left="0.7" right="0.7" top="0.75" bottom="0.75" header="0.3" footer="0.3"/>
  <pageSetup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K27"/>
  <sheetViews>
    <sheetView showGridLines="0" view="pageBreakPreview" zoomScale="115" zoomScaleNormal="115" zoomScaleSheetLayoutView="115" workbookViewId="0">
      <selection activeCell="C7" sqref="C7:D7"/>
    </sheetView>
  </sheetViews>
  <sheetFormatPr defaultColWidth="11.42578125" defaultRowHeight="12.75"/>
  <cols>
    <col min="1" max="1" width="8.28515625" style="78" customWidth="1"/>
    <col min="2" max="2" width="44.7109375" style="78" customWidth="1"/>
    <col min="3" max="3" width="10.7109375" style="79" customWidth="1"/>
    <col min="4" max="4" width="52.7109375" style="78" customWidth="1"/>
    <col min="5" max="5" width="6.28515625" style="78" customWidth="1"/>
    <col min="6" max="6" width="3.7109375" style="78" bestFit="1" customWidth="1"/>
    <col min="7" max="7" width="51.28515625" style="78" customWidth="1"/>
    <col min="8" max="8" width="16.5703125" style="78" customWidth="1"/>
    <col min="9" max="9" width="10.7109375" style="78" customWidth="1"/>
    <col min="10" max="10" width="16.5703125" style="78" bestFit="1" customWidth="1"/>
    <col min="11" max="11" width="20.140625" style="78" customWidth="1"/>
    <col min="12" max="256" width="11.42578125" style="78"/>
    <col min="257" max="257" width="8.28515625" style="78" customWidth="1"/>
    <col min="258" max="258" width="44.7109375" style="78" customWidth="1"/>
    <col min="259" max="259" width="10.7109375" style="78" customWidth="1"/>
    <col min="260" max="260" width="43" style="78" bestFit="1" customWidth="1"/>
    <col min="261" max="261" width="6.28515625" style="78" customWidth="1"/>
    <col min="262" max="262" width="3.7109375" style="78" bestFit="1" customWidth="1"/>
    <col min="263" max="263" width="51.28515625" style="78" customWidth="1"/>
    <col min="264" max="264" width="16.5703125" style="78" customWidth="1"/>
    <col min="265" max="265" width="10.7109375" style="78" customWidth="1"/>
    <col min="266" max="266" width="16.5703125" style="78" bestFit="1" customWidth="1"/>
    <col min="267" max="267" width="20.140625" style="78" customWidth="1"/>
    <col min="268" max="512" width="11.42578125" style="78"/>
    <col min="513" max="513" width="8.28515625" style="78" customWidth="1"/>
    <col min="514" max="514" width="44.7109375" style="78" customWidth="1"/>
    <col min="515" max="515" width="10.7109375" style="78" customWidth="1"/>
    <col min="516" max="516" width="43" style="78" bestFit="1" customWidth="1"/>
    <col min="517" max="517" width="6.28515625" style="78" customWidth="1"/>
    <col min="518" max="518" width="3.7109375" style="78" bestFit="1" customWidth="1"/>
    <col min="519" max="519" width="51.28515625" style="78" customWidth="1"/>
    <col min="520" max="520" width="16.5703125" style="78" customWidth="1"/>
    <col min="521" max="521" width="10.7109375" style="78" customWidth="1"/>
    <col min="522" max="522" width="16.5703125" style="78" bestFit="1" customWidth="1"/>
    <col min="523" max="523" width="20.140625" style="78" customWidth="1"/>
    <col min="524" max="768" width="11.42578125" style="78"/>
    <col min="769" max="769" width="8.28515625" style="78" customWidth="1"/>
    <col min="770" max="770" width="44.7109375" style="78" customWidth="1"/>
    <col min="771" max="771" width="10.7109375" style="78" customWidth="1"/>
    <col min="772" max="772" width="43" style="78" bestFit="1" customWidth="1"/>
    <col min="773" max="773" width="6.28515625" style="78" customWidth="1"/>
    <col min="774" max="774" width="3.7109375" style="78" bestFit="1" customWidth="1"/>
    <col min="775" max="775" width="51.28515625" style="78" customWidth="1"/>
    <col min="776" max="776" width="16.5703125" style="78" customWidth="1"/>
    <col min="777" max="777" width="10.7109375" style="78" customWidth="1"/>
    <col min="778" max="778" width="16.5703125" style="78" bestFit="1" customWidth="1"/>
    <col min="779" max="779" width="20.140625" style="78" customWidth="1"/>
    <col min="780" max="1024" width="11.42578125" style="78"/>
    <col min="1025" max="1025" width="8.28515625" style="78" customWidth="1"/>
    <col min="1026" max="1026" width="44.7109375" style="78" customWidth="1"/>
    <col min="1027" max="1027" width="10.7109375" style="78" customWidth="1"/>
    <col min="1028" max="1028" width="43" style="78" bestFit="1" customWidth="1"/>
    <col min="1029" max="1029" width="6.28515625" style="78" customWidth="1"/>
    <col min="1030" max="1030" width="3.7109375" style="78" bestFit="1" customWidth="1"/>
    <col min="1031" max="1031" width="51.28515625" style="78" customWidth="1"/>
    <col min="1032" max="1032" width="16.5703125" style="78" customWidth="1"/>
    <col min="1033" max="1033" width="10.7109375" style="78" customWidth="1"/>
    <col min="1034" max="1034" width="16.5703125" style="78" bestFit="1" customWidth="1"/>
    <col min="1035" max="1035" width="20.140625" style="78" customWidth="1"/>
    <col min="1036" max="1280" width="11.42578125" style="78"/>
    <col min="1281" max="1281" width="8.28515625" style="78" customWidth="1"/>
    <col min="1282" max="1282" width="44.7109375" style="78" customWidth="1"/>
    <col min="1283" max="1283" width="10.7109375" style="78" customWidth="1"/>
    <col min="1284" max="1284" width="43" style="78" bestFit="1" customWidth="1"/>
    <col min="1285" max="1285" width="6.28515625" style="78" customWidth="1"/>
    <col min="1286" max="1286" width="3.7109375" style="78" bestFit="1" customWidth="1"/>
    <col min="1287" max="1287" width="51.28515625" style="78" customWidth="1"/>
    <col min="1288" max="1288" width="16.5703125" style="78" customWidth="1"/>
    <col min="1289" max="1289" width="10.7109375" style="78" customWidth="1"/>
    <col min="1290" max="1290" width="16.5703125" style="78" bestFit="1" customWidth="1"/>
    <col min="1291" max="1291" width="20.140625" style="78" customWidth="1"/>
    <col min="1292" max="1536" width="11.42578125" style="78"/>
    <col min="1537" max="1537" width="8.28515625" style="78" customWidth="1"/>
    <col min="1538" max="1538" width="44.7109375" style="78" customWidth="1"/>
    <col min="1539" max="1539" width="10.7109375" style="78" customWidth="1"/>
    <col min="1540" max="1540" width="43" style="78" bestFit="1" customWidth="1"/>
    <col min="1541" max="1541" width="6.28515625" style="78" customWidth="1"/>
    <col min="1542" max="1542" width="3.7109375" style="78" bestFit="1" customWidth="1"/>
    <col min="1543" max="1543" width="51.28515625" style="78" customWidth="1"/>
    <col min="1544" max="1544" width="16.5703125" style="78" customWidth="1"/>
    <col min="1545" max="1545" width="10.7109375" style="78" customWidth="1"/>
    <col min="1546" max="1546" width="16.5703125" style="78" bestFit="1" customWidth="1"/>
    <col min="1547" max="1547" width="20.140625" style="78" customWidth="1"/>
    <col min="1548" max="1792" width="11.42578125" style="78"/>
    <col min="1793" max="1793" width="8.28515625" style="78" customWidth="1"/>
    <col min="1794" max="1794" width="44.7109375" style="78" customWidth="1"/>
    <col min="1795" max="1795" width="10.7109375" style="78" customWidth="1"/>
    <col min="1796" max="1796" width="43" style="78" bestFit="1" customWidth="1"/>
    <col min="1797" max="1797" width="6.28515625" style="78" customWidth="1"/>
    <col min="1798" max="1798" width="3.7109375" style="78" bestFit="1" customWidth="1"/>
    <col min="1799" max="1799" width="51.28515625" style="78" customWidth="1"/>
    <col min="1800" max="1800" width="16.5703125" style="78" customWidth="1"/>
    <col min="1801" max="1801" width="10.7109375" style="78" customWidth="1"/>
    <col min="1802" max="1802" width="16.5703125" style="78" bestFit="1" customWidth="1"/>
    <col min="1803" max="1803" width="20.140625" style="78" customWidth="1"/>
    <col min="1804" max="2048" width="11.42578125" style="78"/>
    <col min="2049" max="2049" width="8.28515625" style="78" customWidth="1"/>
    <col min="2050" max="2050" width="44.7109375" style="78" customWidth="1"/>
    <col min="2051" max="2051" width="10.7109375" style="78" customWidth="1"/>
    <col min="2052" max="2052" width="43" style="78" bestFit="1" customWidth="1"/>
    <col min="2053" max="2053" width="6.28515625" style="78" customWidth="1"/>
    <col min="2054" max="2054" width="3.7109375" style="78" bestFit="1" customWidth="1"/>
    <col min="2055" max="2055" width="51.28515625" style="78" customWidth="1"/>
    <col min="2056" max="2056" width="16.5703125" style="78" customWidth="1"/>
    <col min="2057" max="2057" width="10.7109375" style="78" customWidth="1"/>
    <col min="2058" max="2058" width="16.5703125" style="78" bestFit="1" customWidth="1"/>
    <col min="2059" max="2059" width="20.140625" style="78" customWidth="1"/>
    <col min="2060" max="2304" width="11.42578125" style="78"/>
    <col min="2305" max="2305" width="8.28515625" style="78" customWidth="1"/>
    <col min="2306" max="2306" width="44.7109375" style="78" customWidth="1"/>
    <col min="2307" max="2307" width="10.7109375" style="78" customWidth="1"/>
    <col min="2308" max="2308" width="43" style="78" bestFit="1" customWidth="1"/>
    <col min="2309" max="2309" width="6.28515625" style="78" customWidth="1"/>
    <col min="2310" max="2310" width="3.7109375" style="78" bestFit="1" customWidth="1"/>
    <col min="2311" max="2311" width="51.28515625" style="78" customWidth="1"/>
    <col min="2312" max="2312" width="16.5703125" style="78" customWidth="1"/>
    <col min="2313" max="2313" width="10.7109375" style="78" customWidth="1"/>
    <col min="2314" max="2314" width="16.5703125" style="78" bestFit="1" customWidth="1"/>
    <col min="2315" max="2315" width="20.140625" style="78" customWidth="1"/>
    <col min="2316" max="2560" width="11.42578125" style="78"/>
    <col min="2561" max="2561" width="8.28515625" style="78" customWidth="1"/>
    <col min="2562" max="2562" width="44.7109375" style="78" customWidth="1"/>
    <col min="2563" max="2563" width="10.7109375" style="78" customWidth="1"/>
    <col min="2564" max="2564" width="43" style="78" bestFit="1" customWidth="1"/>
    <col min="2565" max="2565" width="6.28515625" style="78" customWidth="1"/>
    <col min="2566" max="2566" width="3.7109375" style="78" bestFit="1" customWidth="1"/>
    <col min="2567" max="2567" width="51.28515625" style="78" customWidth="1"/>
    <col min="2568" max="2568" width="16.5703125" style="78" customWidth="1"/>
    <col min="2569" max="2569" width="10.7109375" style="78" customWidth="1"/>
    <col min="2570" max="2570" width="16.5703125" style="78" bestFit="1" customWidth="1"/>
    <col min="2571" max="2571" width="20.140625" style="78" customWidth="1"/>
    <col min="2572" max="2816" width="11.42578125" style="78"/>
    <col min="2817" max="2817" width="8.28515625" style="78" customWidth="1"/>
    <col min="2818" max="2818" width="44.7109375" style="78" customWidth="1"/>
    <col min="2819" max="2819" width="10.7109375" style="78" customWidth="1"/>
    <col min="2820" max="2820" width="43" style="78" bestFit="1" customWidth="1"/>
    <col min="2821" max="2821" width="6.28515625" style="78" customWidth="1"/>
    <col min="2822" max="2822" width="3.7109375" style="78" bestFit="1" customWidth="1"/>
    <col min="2823" max="2823" width="51.28515625" style="78" customWidth="1"/>
    <col min="2824" max="2824" width="16.5703125" style="78" customWidth="1"/>
    <col min="2825" max="2825" width="10.7109375" style="78" customWidth="1"/>
    <col min="2826" max="2826" width="16.5703125" style="78" bestFit="1" customWidth="1"/>
    <col min="2827" max="2827" width="20.140625" style="78" customWidth="1"/>
    <col min="2828" max="3072" width="11.42578125" style="78"/>
    <col min="3073" max="3073" width="8.28515625" style="78" customWidth="1"/>
    <col min="3074" max="3074" width="44.7109375" style="78" customWidth="1"/>
    <col min="3075" max="3075" width="10.7109375" style="78" customWidth="1"/>
    <col min="3076" max="3076" width="43" style="78" bestFit="1" customWidth="1"/>
    <col min="3077" max="3077" width="6.28515625" style="78" customWidth="1"/>
    <col min="3078" max="3078" width="3.7109375" style="78" bestFit="1" customWidth="1"/>
    <col min="3079" max="3079" width="51.28515625" style="78" customWidth="1"/>
    <col min="3080" max="3080" width="16.5703125" style="78" customWidth="1"/>
    <col min="3081" max="3081" width="10.7109375" style="78" customWidth="1"/>
    <col min="3082" max="3082" width="16.5703125" style="78" bestFit="1" customWidth="1"/>
    <col min="3083" max="3083" width="20.140625" style="78" customWidth="1"/>
    <col min="3084" max="3328" width="11.42578125" style="78"/>
    <col min="3329" max="3329" width="8.28515625" style="78" customWidth="1"/>
    <col min="3330" max="3330" width="44.7109375" style="78" customWidth="1"/>
    <col min="3331" max="3331" width="10.7109375" style="78" customWidth="1"/>
    <col min="3332" max="3332" width="43" style="78" bestFit="1" customWidth="1"/>
    <col min="3333" max="3333" width="6.28515625" style="78" customWidth="1"/>
    <col min="3334" max="3334" width="3.7109375" style="78" bestFit="1" customWidth="1"/>
    <col min="3335" max="3335" width="51.28515625" style="78" customWidth="1"/>
    <col min="3336" max="3336" width="16.5703125" style="78" customWidth="1"/>
    <col min="3337" max="3337" width="10.7109375" style="78" customWidth="1"/>
    <col min="3338" max="3338" width="16.5703125" style="78" bestFit="1" customWidth="1"/>
    <col min="3339" max="3339" width="20.140625" style="78" customWidth="1"/>
    <col min="3340" max="3584" width="11.42578125" style="78"/>
    <col min="3585" max="3585" width="8.28515625" style="78" customWidth="1"/>
    <col min="3586" max="3586" width="44.7109375" style="78" customWidth="1"/>
    <col min="3587" max="3587" width="10.7109375" style="78" customWidth="1"/>
    <col min="3588" max="3588" width="43" style="78" bestFit="1" customWidth="1"/>
    <col min="3589" max="3589" width="6.28515625" style="78" customWidth="1"/>
    <col min="3590" max="3590" width="3.7109375" style="78" bestFit="1" customWidth="1"/>
    <col min="3591" max="3591" width="51.28515625" style="78" customWidth="1"/>
    <col min="3592" max="3592" width="16.5703125" style="78" customWidth="1"/>
    <col min="3593" max="3593" width="10.7109375" style="78" customWidth="1"/>
    <col min="3594" max="3594" width="16.5703125" style="78" bestFit="1" customWidth="1"/>
    <col min="3595" max="3595" width="20.140625" style="78" customWidth="1"/>
    <col min="3596" max="3840" width="11.42578125" style="78"/>
    <col min="3841" max="3841" width="8.28515625" style="78" customWidth="1"/>
    <col min="3842" max="3842" width="44.7109375" style="78" customWidth="1"/>
    <col min="3843" max="3843" width="10.7109375" style="78" customWidth="1"/>
    <col min="3844" max="3844" width="43" style="78" bestFit="1" customWidth="1"/>
    <col min="3845" max="3845" width="6.28515625" style="78" customWidth="1"/>
    <col min="3846" max="3846" width="3.7109375" style="78" bestFit="1" customWidth="1"/>
    <col min="3847" max="3847" width="51.28515625" style="78" customWidth="1"/>
    <col min="3848" max="3848" width="16.5703125" style="78" customWidth="1"/>
    <col min="3849" max="3849" width="10.7109375" style="78" customWidth="1"/>
    <col min="3850" max="3850" width="16.5703125" style="78" bestFit="1" customWidth="1"/>
    <col min="3851" max="3851" width="20.140625" style="78" customWidth="1"/>
    <col min="3852" max="4096" width="11.42578125" style="78"/>
    <col min="4097" max="4097" width="8.28515625" style="78" customWidth="1"/>
    <col min="4098" max="4098" width="44.7109375" style="78" customWidth="1"/>
    <col min="4099" max="4099" width="10.7109375" style="78" customWidth="1"/>
    <col min="4100" max="4100" width="43" style="78" bestFit="1" customWidth="1"/>
    <col min="4101" max="4101" width="6.28515625" style="78" customWidth="1"/>
    <col min="4102" max="4102" width="3.7109375" style="78" bestFit="1" customWidth="1"/>
    <col min="4103" max="4103" width="51.28515625" style="78" customWidth="1"/>
    <col min="4104" max="4104" width="16.5703125" style="78" customWidth="1"/>
    <col min="4105" max="4105" width="10.7109375" style="78" customWidth="1"/>
    <col min="4106" max="4106" width="16.5703125" style="78" bestFit="1" customWidth="1"/>
    <col min="4107" max="4107" width="20.140625" style="78" customWidth="1"/>
    <col min="4108" max="4352" width="11.42578125" style="78"/>
    <col min="4353" max="4353" width="8.28515625" style="78" customWidth="1"/>
    <col min="4354" max="4354" width="44.7109375" style="78" customWidth="1"/>
    <col min="4355" max="4355" width="10.7109375" style="78" customWidth="1"/>
    <col min="4356" max="4356" width="43" style="78" bestFit="1" customWidth="1"/>
    <col min="4357" max="4357" width="6.28515625" style="78" customWidth="1"/>
    <col min="4358" max="4358" width="3.7109375" style="78" bestFit="1" customWidth="1"/>
    <col min="4359" max="4359" width="51.28515625" style="78" customWidth="1"/>
    <col min="4360" max="4360" width="16.5703125" style="78" customWidth="1"/>
    <col min="4361" max="4361" width="10.7109375" style="78" customWidth="1"/>
    <col min="4362" max="4362" width="16.5703125" style="78" bestFit="1" customWidth="1"/>
    <col min="4363" max="4363" width="20.140625" style="78" customWidth="1"/>
    <col min="4364" max="4608" width="11.42578125" style="78"/>
    <col min="4609" max="4609" width="8.28515625" style="78" customWidth="1"/>
    <col min="4610" max="4610" width="44.7109375" style="78" customWidth="1"/>
    <col min="4611" max="4611" width="10.7109375" style="78" customWidth="1"/>
    <col min="4612" max="4612" width="43" style="78" bestFit="1" customWidth="1"/>
    <col min="4613" max="4613" width="6.28515625" style="78" customWidth="1"/>
    <col min="4614" max="4614" width="3.7109375" style="78" bestFit="1" customWidth="1"/>
    <col min="4615" max="4615" width="51.28515625" style="78" customWidth="1"/>
    <col min="4616" max="4616" width="16.5703125" style="78" customWidth="1"/>
    <col min="4617" max="4617" width="10.7109375" style="78" customWidth="1"/>
    <col min="4618" max="4618" width="16.5703125" style="78" bestFit="1" customWidth="1"/>
    <col min="4619" max="4619" width="20.140625" style="78" customWidth="1"/>
    <col min="4620" max="4864" width="11.42578125" style="78"/>
    <col min="4865" max="4865" width="8.28515625" style="78" customWidth="1"/>
    <col min="4866" max="4866" width="44.7109375" style="78" customWidth="1"/>
    <col min="4867" max="4867" width="10.7109375" style="78" customWidth="1"/>
    <col min="4868" max="4868" width="43" style="78" bestFit="1" customWidth="1"/>
    <col min="4869" max="4869" width="6.28515625" style="78" customWidth="1"/>
    <col min="4870" max="4870" width="3.7109375" style="78" bestFit="1" customWidth="1"/>
    <col min="4871" max="4871" width="51.28515625" style="78" customWidth="1"/>
    <col min="4872" max="4872" width="16.5703125" style="78" customWidth="1"/>
    <col min="4873" max="4873" width="10.7109375" style="78" customWidth="1"/>
    <col min="4874" max="4874" width="16.5703125" style="78" bestFit="1" customWidth="1"/>
    <col min="4875" max="4875" width="20.140625" style="78" customWidth="1"/>
    <col min="4876" max="5120" width="11.42578125" style="78"/>
    <col min="5121" max="5121" width="8.28515625" style="78" customWidth="1"/>
    <col min="5122" max="5122" width="44.7109375" style="78" customWidth="1"/>
    <col min="5123" max="5123" width="10.7109375" style="78" customWidth="1"/>
    <col min="5124" max="5124" width="43" style="78" bestFit="1" customWidth="1"/>
    <col min="5125" max="5125" width="6.28515625" style="78" customWidth="1"/>
    <col min="5126" max="5126" width="3.7109375" style="78" bestFit="1" customWidth="1"/>
    <col min="5127" max="5127" width="51.28515625" style="78" customWidth="1"/>
    <col min="5128" max="5128" width="16.5703125" style="78" customWidth="1"/>
    <col min="5129" max="5129" width="10.7109375" style="78" customWidth="1"/>
    <col min="5130" max="5130" width="16.5703125" style="78" bestFit="1" customWidth="1"/>
    <col min="5131" max="5131" width="20.140625" style="78" customWidth="1"/>
    <col min="5132" max="5376" width="11.42578125" style="78"/>
    <col min="5377" max="5377" width="8.28515625" style="78" customWidth="1"/>
    <col min="5378" max="5378" width="44.7109375" style="78" customWidth="1"/>
    <col min="5379" max="5379" width="10.7109375" style="78" customWidth="1"/>
    <col min="5380" max="5380" width="43" style="78" bestFit="1" customWidth="1"/>
    <col min="5381" max="5381" width="6.28515625" style="78" customWidth="1"/>
    <col min="5382" max="5382" width="3.7109375" style="78" bestFit="1" customWidth="1"/>
    <col min="5383" max="5383" width="51.28515625" style="78" customWidth="1"/>
    <col min="5384" max="5384" width="16.5703125" style="78" customWidth="1"/>
    <col min="5385" max="5385" width="10.7109375" style="78" customWidth="1"/>
    <col min="5386" max="5386" width="16.5703125" style="78" bestFit="1" customWidth="1"/>
    <col min="5387" max="5387" width="20.140625" style="78" customWidth="1"/>
    <col min="5388" max="5632" width="11.42578125" style="78"/>
    <col min="5633" max="5633" width="8.28515625" style="78" customWidth="1"/>
    <col min="5634" max="5634" width="44.7109375" style="78" customWidth="1"/>
    <col min="5635" max="5635" width="10.7109375" style="78" customWidth="1"/>
    <col min="5636" max="5636" width="43" style="78" bestFit="1" customWidth="1"/>
    <col min="5637" max="5637" width="6.28515625" style="78" customWidth="1"/>
    <col min="5638" max="5638" width="3.7109375" style="78" bestFit="1" customWidth="1"/>
    <col min="5639" max="5639" width="51.28515625" style="78" customWidth="1"/>
    <col min="5640" max="5640" width="16.5703125" style="78" customWidth="1"/>
    <col min="5641" max="5641" width="10.7109375" style="78" customWidth="1"/>
    <col min="5642" max="5642" width="16.5703125" style="78" bestFit="1" customWidth="1"/>
    <col min="5643" max="5643" width="20.140625" style="78" customWidth="1"/>
    <col min="5644" max="5888" width="11.42578125" style="78"/>
    <col min="5889" max="5889" width="8.28515625" style="78" customWidth="1"/>
    <col min="5890" max="5890" width="44.7109375" style="78" customWidth="1"/>
    <col min="5891" max="5891" width="10.7109375" style="78" customWidth="1"/>
    <col min="5892" max="5892" width="43" style="78" bestFit="1" customWidth="1"/>
    <col min="5893" max="5893" width="6.28515625" style="78" customWidth="1"/>
    <col min="5894" max="5894" width="3.7109375" style="78" bestFit="1" customWidth="1"/>
    <col min="5895" max="5895" width="51.28515625" style="78" customWidth="1"/>
    <col min="5896" max="5896" width="16.5703125" style="78" customWidth="1"/>
    <col min="5897" max="5897" width="10.7109375" style="78" customWidth="1"/>
    <col min="5898" max="5898" width="16.5703125" style="78" bestFit="1" customWidth="1"/>
    <col min="5899" max="5899" width="20.140625" style="78" customWidth="1"/>
    <col min="5900" max="6144" width="11.42578125" style="78"/>
    <col min="6145" max="6145" width="8.28515625" style="78" customWidth="1"/>
    <col min="6146" max="6146" width="44.7109375" style="78" customWidth="1"/>
    <col min="6147" max="6147" width="10.7109375" style="78" customWidth="1"/>
    <col min="6148" max="6148" width="43" style="78" bestFit="1" customWidth="1"/>
    <col min="6149" max="6149" width="6.28515625" style="78" customWidth="1"/>
    <col min="6150" max="6150" width="3.7109375" style="78" bestFit="1" customWidth="1"/>
    <col min="6151" max="6151" width="51.28515625" style="78" customWidth="1"/>
    <col min="6152" max="6152" width="16.5703125" style="78" customWidth="1"/>
    <col min="6153" max="6153" width="10.7109375" style="78" customWidth="1"/>
    <col min="6154" max="6154" width="16.5703125" style="78" bestFit="1" customWidth="1"/>
    <col min="6155" max="6155" width="20.140625" style="78" customWidth="1"/>
    <col min="6156" max="6400" width="11.42578125" style="78"/>
    <col min="6401" max="6401" width="8.28515625" style="78" customWidth="1"/>
    <col min="6402" max="6402" width="44.7109375" style="78" customWidth="1"/>
    <col min="6403" max="6403" width="10.7109375" style="78" customWidth="1"/>
    <col min="6404" max="6404" width="43" style="78" bestFit="1" customWidth="1"/>
    <col min="6405" max="6405" width="6.28515625" style="78" customWidth="1"/>
    <col min="6406" max="6406" width="3.7109375" style="78" bestFit="1" customWidth="1"/>
    <col min="6407" max="6407" width="51.28515625" style="78" customWidth="1"/>
    <col min="6408" max="6408" width="16.5703125" style="78" customWidth="1"/>
    <col min="6409" max="6409" width="10.7109375" style="78" customWidth="1"/>
    <col min="6410" max="6410" width="16.5703125" style="78" bestFit="1" customWidth="1"/>
    <col min="6411" max="6411" width="20.140625" style="78" customWidth="1"/>
    <col min="6412" max="6656" width="11.42578125" style="78"/>
    <col min="6657" max="6657" width="8.28515625" style="78" customWidth="1"/>
    <col min="6658" max="6658" width="44.7109375" style="78" customWidth="1"/>
    <col min="6659" max="6659" width="10.7109375" style="78" customWidth="1"/>
    <col min="6660" max="6660" width="43" style="78" bestFit="1" customWidth="1"/>
    <col min="6661" max="6661" width="6.28515625" style="78" customWidth="1"/>
    <col min="6662" max="6662" width="3.7109375" style="78" bestFit="1" customWidth="1"/>
    <col min="6663" max="6663" width="51.28515625" style="78" customWidth="1"/>
    <col min="6664" max="6664" width="16.5703125" style="78" customWidth="1"/>
    <col min="6665" max="6665" width="10.7109375" style="78" customWidth="1"/>
    <col min="6666" max="6666" width="16.5703125" style="78" bestFit="1" customWidth="1"/>
    <col min="6667" max="6667" width="20.140625" style="78" customWidth="1"/>
    <col min="6668" max="6912" width="11.42578125" style="78"/>
    <col min="6913" max="6913" width="8.28515625" style="78" customWidth="1"/>
    <col min="6914" max="6914" width="44.7109375" style="78" customWidth="1"/>
    <col min="6915" max="6915" width="10.7109375" style="78" customWidth="1"/>
    <col min="6916" max="6916" width="43" style="78" bestFit="1" customWidth="1"/>
    <col min="6917" max="6917" width="6.28515625" style="78" customWidth="1"/>
    <col min="6918" max="6918" width="3.7109375" style="78" bestFit="1" customWidth="1"/>
    <col min="6919" max="6919" width="51.28515625" style="78" customWidth="1"/>
    <col min="6920" max="6920" width="16.5703125" style="78" customWidth="1"/>
    <col min="6921" max="6921" width="10.7109375" style="78" customWidth="1"/>
    <col min="6922" max="6922" width="16.5703125" style="78" bestFit="1" customWidth="1"/>
    <col min="6923" max="6923" width="20.140625" style="78" customWidth="1"/>
    <col min="6924" max="7168" width="11.42578125" style="78"/>
    <col min="7169" max="7169" width="8.28515625" style="78" customWidth="1"/>
    <col min="7170" max="7170" width="44.7109375" style="78" customWidth="1"/>
    <col min="7171" max="7171" width="10.7109375" style="78" customWidth="1"/>
    <col min="7172" max="7172" width="43" style="78" bestFit="1" customWidth="1"/>
    <col min="7173" max="7173" width="6.28515625" style="78" customWidth="1"/>
    <col min="7174" max="7174" width="3.7109375" style="78" bestFit="1" customWidth="1"/>
    <col min="7175" max="7175" width="51.28515625" style="78" customWidth="1"/>
    <col min="7176" max="7176" width="16.5703125" style="78" customWidth="1"/>
    <col min="7177" max="7177" width="10.7109375" style="78" customWidth="1"/>
    <col min="7178" max="7178" width="16.5703125" style="78" bestFit="1" customWidth="1"/>
    <col min="7179" max="7179" width="20.140625" style="78" customWidth="1"/>
    <col min="7180" max="7424" width="11.42578125" style="78"/>
    <col min="7425" max="7425" width="8.28515625" style="78" customWidth="1"/>
    <col min="7426" max="7426" width="44.7109375" style="78" customWidth="1"/>
    <col min="7427" max="7427" width="10.7109375" style="78" customWidth="1"/>
    <col min="7428" max="7428" width="43" style="78" bestFit="1" customWidth="1"/>
    <col min="7429" max="7429" width="6.28515625" style="78" customWidth="1"/>
    <col min="7430" max="7430" width="3.7109375" style="78" bestFit="1" customWidth="1"/>
    <col min="7431" max="7431" width="51.28515625" style="78" customWidth="1"/>
    <col min="7432" max="7432" width="16.5703125" style="78" customWidth="1"/>
    <col min="7433" max="7433" width="10.7109375" style="78" customWidth="1"/>
    <col min="7434" max="7434" width="16.5703125" style="78" bestFit="1" customWidth="1"/>
    <col min="7435" max="7435" width="20.140625" style="78" customWidth="1"/>
    <col min="7436" max="7680" width="11.42578125" style="78"/>
    <col min="7681" max="7681" width="8.28515625" style="78" customWidth="1"/>
    <col min="7682" max="7682" width="44.7109375" style="78" customWidth="1"/>
    <col min="7683" max="7683" width="10.7109375" style="78" customWidth="1"/>
    <col min="7684" max="7684" width="43" style="78" bestFit="1" customWidth="1"/>
    <col min="7685" max="7685" width="6.28515625" style="78" customWidth="1"/>
    <col min="7686" max="7686" width="3.7109375" style="78" bestFit="1" customWidth="1"/>
    <col min="7687" max="7687" width="51.28515625" style="78" customWidth="1"/>
    <col min="7688" max="7688" width="16.5703125" style="78" customWidth="1"/>
    <col min="7689" max="7689" width="10.7109375" style="78" customWidth="1"/>
    <col min="7690" max="7690" width="16.5703125" style="78" bestFit="1" customWidth="1"/>
    <col min="7691" max="7691" width="20.140625" style="78" customWidth="1"/>
    <col min="7692" max="7936" width="11.42578125" style="78"/>
    <col min="7937" max="7937" width="8.28515625" style="78" customWidth="1"/>
    <col min="7938" max="7938" width="44.7109375" style="78" customWidth="1"/>
    <col min="7939" max="7939" width="10.7109375" style="78" customWidth="1"/>
    <col min="7940" max="7940" width="43" style="78" bestFit="1" customWidth="1"/>
    <col min="7941" max="7941" width="6.28515625" style="78" customWidth="1"/>
    <col min="7942" max="7942" width="3.7109375" style="78" bestFit="1" customWidth="1"/>
    <col min="7943" max="7943" width="51.28515625" style="78" customWidth="1"/>
    <col min="7944" max="7944" width="16.5703125" style="78" customWidth="1"/>
    <col min="7945" max="7945" width="10.7109375" style="78" customWidth="1"/>
    <col min="7946" max="7946" width="16.5703125" style="78" bestFit="1" customWidth="1"/>
    <col min="7947" max="7947" width="20.140625" style="78" customWidth="1"/>
    <col min="7948" max="8192" width="11.42578125" style="78"/>
    <col min="8193" max="8193" width="8.28515625" style="78" customWidth="1"/>
    <col min="8194" max="8194" width="44.7109375" style="78" customWidth="1"/>
    <col min="8195" max="8195" width="10.7109375" style="78" customWidth="1"/>
    <col min="8196" max="8196" width="43" style="78" bestFit="1" customWidth="1"/>
    <col min="8197" max="8197" width="6.28515625" style="78" customWidth="1"/>
    <col min="8198" max="8198" width="3.7109375" style="78" bestFit="1" customWidth="1"/>
    <col min="8199" max="8199" width="51.28515625" style="78" customWidth="1"/>
    <col min="8200" max="8200" width="16.5703125" style="78" customWidth="1"/>
    <col min="8201" max="8201" width="10.7109375" style="78" customWidth="1"/>
    <col min="8202" max="8202" width="16.5703125" style="78" bestFit="1" customWidth="1"/>
    <col min="8203" max="8203" width="20.140625" style="78" customWidth="1"/>
    <col min="8204" max="8448" width="11.42578125" style="78"/>
    <col min="8449" max="8449" width="8.28515625" style="78" customWidth="1"/>
    <col min="8450" max="8450" width="44.7109375" style="78" customWidth="1"/>
    <col min="8451" max="8451" width="10.7109375" style="78" customWidth="1"/>
    <col min="8452" max="8452" width="43" style="78" bestFit="1" customWidth="1"/>
    <col min="8453" max="8453" width="6.28515625" style="78" customWidth="1"/>
    <col min="8454" max="8454" width="3.7109375" style="78" bestFit="1" customWidth="1"/>
    <col min="8455" max="8455" width="51.28515625" style="78" customWidth="1"/>
    <col min="8456" max="8456" width="16.5703125" style="78" customWidth="1"/>
    <col min="8457" max="8457" width="10.7109375" style="78" customWidth="1"/>
    <col min="8458" max="8458" width="16.5703125" style="78" bestFit="1" customWidth="1"/>
    <col min="8459" max="8459" width="20.140625" style="78" customWidth="1"/>
    <col min="8460" max="8704" width="11.42578125" style="78"/>
    <col min="8705" max="8705" width="8.28515625" style="78" customWidth="1"/>
    <col min="8706" max="8706" width="44.7109375" style="78" customWidth="1"/>
    <col min="8707" max="8707" width="10.7109375" style="78" customWidth="1"/>
    <col min="8708" max="8708" width="43" style="78" bestFit="1" customWidth="1"/>
    <col min="8709" max="8709" width="6.28515625" style="78" customWidth="1"/>
    <col min="8710" max="8710" width="3.7109375" style="78" bestFit="1" customWidth="1"/>
    <col min="8711" max="8711" width="51.28515625" style="78" customWidth="1"/>
    <col min="8712" max="8712" width="16.5703125" style="78" customWidth="1"/>
    <col min="8713" max="8713" width="10.7109375" style="78" customWidth="1"/>
    <col min="8714" max="8714" width="16.5703125" style="78" bestFit="1" customWidth="1"/>
    <col min="8715" max="8715" width="20.140625" style="78" customWidth="1"/>
    <col min="8716" max="8960" width="11.42578125" style="78"/>
    <col min="8961" max="8961" width="8.28515625" style="78" customWidth="1"/>
    <col min="8962" max="8962" width="44.7109375" style="78" customWidth="1"/>
    <col min="8963" max="8963" width="10.7109375" style="78" customWidth="1"/>
    <col min="8964" max="8964" width="43" style="78" bestFit="1" customWidth="1"/>
    <col min="8965" max="8965" width="6.28515625" style="78" customWidth="1"/>
    <col min="8966" max="8966" width="3.7109375" style="78" bestFit="1" customWidth="1"/>
    <col min="8967" max="8967" width="51.28515625" style="78" customWidth="1"/>
    <col min="8968" max="8968" width="16.5703125" style="78" customWidth="1"/>
    <col min="8969" max="8969" width="10.7109375" style="78" customWidth="1"/>
    <col min="8970" max="8970" width="16.5703125" style="78" bestFit="1" customWidth="1"/>
    <col min="8971" max="8971" width="20.140625" style="78" customWidth="1"/>
    <col min="8972" max="9216" width="11.42578125" style="78"/>
    <col min="9217" max="9217" width="8.28515625" style="78" customWidth="1"/>
    <col min="9218" max="9218" width="44.7109375" style="78" customWidth="1"/>
    <col min="9219" max="9219" width="10.7109375" style="78" customWidth="1"/>
    <col min="9220" max="9220" width="43" style="78" bestFit="1" customWidth="1"/>
    <col min="9221" max="9221" width="6.28515625" style="78" customWidth="1"/>
    <col min="9222" max="9222" width="3.7109375" style="78" bestFit="1" customWidth="1"/>
    <col min="9223" max="9223" width="51.28515625" style="78" customWidth="1"/>
    <col min="9224" max="9224" width="16.5703125" style="78" customWidth="1"/>
    <col min="9225" max="9225" width="10.7109375" style="78" customWidth="1"/>
    <col min="9226" max="9226" width="16.5703125" style="78" bestFit="1" customWidth="1"/>
    <col min="9227" max="9227" width="20.140625" style="78" customWidth="1"/>
    <col min="9228" max="9472" width="11.42578125" style="78"/>
    <col min="9473" max="9473" width="8.28515625" style="78" customWidth="1"/>
    <col min="9474" max="9474" width="44.7109375" style="78" customWidth="1"/>
    <col min="9475" max="9475" width="10.7109375" style="78" customWidth="1"/>
    <col min="9476" max="9476" width="43" style="78" bestFit="1" customWidth="1"/>
    <col min="9477" max="9477" width="6.28515625" style="78" customWidth="1"/>
    <col min="9478" max="9478" width="3.7109375" style="78" bestFit="1" customWidth="1"/>
    <col min="9479" max="9479" width="51.28515625" style="78" customWidth="1"/>
    <col min="9480" max="9480" width="16.5703125" style="78" customWidth="1"/>
    <col min="9481" max="9481" width="10.7109375" style="78" customWidth="1"/>
    <col min="9482" max="9482" width="16.5703125" style="78" bestFit="1" customWidth="1"/>
    <col min="9483" max="9483" width="20.140625" style="78" customWidth="1"/>
    <col min="9484" max="9728" width="11.42578125" style="78"/>
    <col min="9729" max="9729" width="8.28515625" style="78" customWidth="1"/>
    <col min="9730" max="9730" width="44.7109375" style="78" customWidth="1"/>
    <col min="9731" max="9731" width="10.7109375" style="78" customWidth="1"/>
    <col min="9732" max="9732" width="43" style="78" bestFit="1" customWidth="1"/>
    <col min="9733" max="9733" width="6.28515625" style="78" customWidth="1"/>
    <col min="9734" max="9734" width="3.7109375" style="78" bestFit="1" customWidth="1"/>
    <col min="9735" max="9735" width="51.28515625" style="78" customWidth="1"/>
    <col min="9736" max="9736" width="16.5703125" style="78" customWidth="1"/>
    <col min="9737" max="9737" width="10.7109375" style="78" customWidth="1"/>
    <col min="9738" max="9738" width="16.5703125" style="78" bestFit="1" customWidth="1"/>
    <col min="9739" max="9739" width="20.140625" style="78" customWidth="1"/>
    <col min="9740" max="9984" width="11.42578125" style="78"/>
    <col min="9985" max="9985" width="8.28515625" style="78" customWidth="1"/>
    <col min="9986" max="9986" width="44.7109375" style="78" customWidth="1"/>
    <col min="9987" max="9987" width="10.7109375" style="78" customWidth="1"/>
    <col min="9988" max="9988" width="43" style="78" bestFit="1" customWidth="1"/>
    <col min="9989" max="9989" width="6.28515625" style="78" customWidth="1"/>
    <col min="9990" max="9990" width="3.7109375" style="78" bestFit="1" customWidth="1"/>
    <col min="9991" max="9991" width="51.28515625" style="78" customWidth="1"/>
    <col min="9992" max="9992" width="16.5703125" style="78" customWidth="1"/>
    <col min="9993" max="9993" width="10.7109375" style="78" customWidth="1"/>
    <col min="9994" max="9994" width="16.5703125" style="78" bestFit="1" customWidth="1"/>
    <col min="9995" max="9995" width="20.140625" style="78" customWidth="1"/>
    <col min="9996" max="10240" width="11.42578125" style="78"/>
    <col min="10241" max="10241" width="8.28515625" style="78" customWidth="1"/>
    <col min="10242" max="10242" width="44.7109375" style="78" customWidth="1"/>
    <col min="10243" max="10243" width="10.7109375" style="78" customWidth="1"/>
    <col min="10244" max="10244" width="43" style="78" bestFit="1" customWidth="1"/>
    <col min="10245" max="10245" width="6.28515625" style="78" customWidth="1"/>
    <col min="10246" max="10246" width="3.7109375" style="78" bestFit="1" customWidth="1"/>
    <col min="10247" max="10247" width="51.28515625" style="78" customWidth="1"/>
    <col min="10248" max="10248" width="16.5703125" style="78" customWidth="1"/>
    <col min="10249" max="10249" width="10.7109375" style="78" customWidth="1"/>
    <col min="10250" max="10250" width="16.5703125" style="78" bestFit="1" customWidth="1"/>
    <col min="10251" max="10251" width="20.140625" style="78" customWidth="1"/>
    <col min="10252" max="10496" width="11.42578125" style="78"/>
    <col min="10497" max="10497" width="8.28515625" style="78" customWidth="1"/>
    <col min="10498" max="10498" width="44.7109375" style="78" customWidth="1"/>
    <col min="10499" max="10499" width="10.7109375" style="78" customWidth="1"/>
    <col min="10500" max="10500" width="43" style="78" bestFit="1" customWidth="1"/>
    <col min="10501" max="10501" width="6.28515625" style="78" customWidth="1"/>
    <col min="10502" max="10502" width="3.7109375" style="78" bestFit="1" customWidth="1"/>
    <col min="10503" max="10503" width="51.28515625" style="78" customWidth="1"/>
    <col min="10504" max="10504" width="16.5703125" style="78" customWidth="1"/>
    <col min="10505" max="10505" width="10.7109375" style="78" customWidth="1"/>
    <col min="10506" max="10506" width="16.5703125" style="78" bestFit="1" customWidth="1"/>
    <col min="10507" max="10507" width="20.140625" style="78" customWidth="1"/>
    <col min="10508" max="10752" width="11.42578125" style="78"/>
    <col min="10753" max="10753" width="8.28515625" style="78" customWidth="1"/>
    <col min="10754" max="10754" width="44.7109375" style="78" customWidth="1"/>
    <col min="10755" max="10755" width="10.7109375" style="78" customWidth="1"/>
    <col min="10756" max="10756" width="43" style="78" bestFit="1" customWidth="1"/>
    <col min="10757" max="10757" width="6.28515625" style="78" customWidth="1"/>
    <col min="10758" max="10758" width="3.7109375" style="78" bestFit="1" customWidth="1"/>
    <col min="10759" max="10759" width="51.28515625" style="78" customWidth="1"/>
    <col min="10760" max="10760" width="16.5703125" style="78" customWidth="1"/>
    <col min="10761" max="10761" width="10.7109375" style="78" customWidth="1"/>
    <col min="10762" max="10762" width="16.5703125" style="78" bestFit="1" customWidth="1"/>
    <col min="10763" max="10763" width="20.140625" style="78" customWidth="1"/>
    <col min="10764" max="11008" width="11.42578125" style="78"/>
    <col min="11009" max="11009" width="8.28515625" style="78" customWidth="1"/>
    <col min="11010" max="11010" width="44.7109375" style="78" customWidth="1"/>
    <col min="11011" max="11011" width="10.7109375" style="78" customWidth="1"/>
    <col min="11012" max="11012" width="43" style="78" bestFit="1" customWidth="1"/>
    <col min="11013" max="11013" width="6.28515625" style="78" customWidth="1"/>
    <col min="11014" max="11014" width="3.7109375" style="78" bestFit="1" customWidth="1"/>
    <col min="11015" max="11015" width="51.28515625" style="78" customWidth="1"/>
    <col min="11016" max="11016" width="16.5703125" style="78" customWidth="1"/>
    <col min="11017" max="11017" width="10.7109375" style="78" customWidth="1"/>
    <col min="11018" max="11018" width="16.5703125" style="78" bestFit="1" customWidth="1"/>
    <col min="11019" max="11019" width="20.140625" style="78" customWidth="1"/>
    <col min="11020" max="11264" width="11.42578125" style="78"/>
    <col min="11265" max="11265" width="8.28515625" style="78" customWidth="1"/>
    <col min="11266" max="11266" width="44.7109375" style="78" customWidth="1"/>
    <col min="11267" max="11267" width="10.7109375" style="78" customWidth="1"/>
    <col min="11268" max="11268" width="43" style="78" bestFit="1" customWidth="1"/>
    <col min="11269" max="11269" width="6.28515625" style="78" customWidth="1"/>
    <col min="11270" max="11270" width="3.7109375" style="78" bestFit="1" customWidth="1"/>
    <col min="11271" max="11271" width="51.28515625" style="78" customWidth="1"/>
    <col min="11272" max="11272" width="16.5703125" style="78" customWidth="1"/>
    <col min="11273" max="11273" width="10.7109375" style="78" customWidth="1"/>
    <col min="11274" max="11274" width="16.5703125" style="78" bestFit="1" customWidth="1"/>
    <col min="11275" max="11275" width="20.140625" style="78" customWidth="1"/>
    <col min="11276" max="11520" width="11.42578125" style="78"/>
    <col min="11521" max="11521" width="8.28515625" style="78" customWidth="1"/>
    <col min="11522" max="11522" width="44.7109375" style="78" customWidth="1"/>
    <col min="11523" max="11523" width="10.7109375" style="78" customWidth="1"/>
    <col min="11524" max="11524" width="43" style="78" bestFit="1" customWidth="1"/>
    <col min="11525" max="11525" width="6.28515625" style="78" customWidth="1"/>
    <col min="11526" max="11526" width="3.7109375" style="78" bestFit="1" customWidth="1"/>
    <col min="11527" max="11527" width="51.28515625" style="78" customWidth="1"/>
    <col min="11528" max="11528" width="16.5703125" style="78" customWidth="1"/>
    <col min="11529" max="11529" width="10.7109375" style="78" customWidth="1"/>
    <col min="11530" max="11530" width="16.5703125" style="78" bestFit="1" customWidth="1"/>
    <col min="11531" max="11531" width="20.140625" style="78" customWidth="1"/>
    <col min="11532" max="11776" width="11.42578125" style="78"/>
    <col min="11777" max="11777" width="8.28515625" style="78" customWidth="1"/>
    <col min="11778" max="11778" width="44.7109375" style="78" customWidth="1"/>
    <col min="11779" max="11779" width="10.7109375" style="78" customWidth="1"/>
    <col min="11780" max="11780" width="43" style="78" bestFit="1" customWidth="1"/>
    <col min="11781" max="11781" width="6.28515625" style="78" customWidth="1"/>
    <col min="11782" max="11782" width="3.7109375" style="78" bestFit="1" customWidth="1"/>
    <col min="11783" max="11783" width="51.28515625" style="78" customWidth="1"/>
    <col min="11784" max="11784" width="16.5703125" style="78" customWidth="1"/>
    <col min="11785" max="11785" width="10.7109375" style="78" customWidth="1"/>
    <col min="11786" max="11786" width="16.5703125" style="78" bestFit="1" customWidth="1"/>
    <col min="11787" max="11787" width="20.140625" style="78" customWidth="1"/>
    <col min="11788" max="12032" width="11.42578125" style="78"/>
    <col min="12033" max="12033" width="8.28515625" style="78" customWidth="1"/>
    <col min="12034" max="12034" width="44.7109375" style="78" customWidth="1"/>
    <col min="12035" max="12035" width="10.7109375" style="78" customWidth="1"/>
    <col min="12036" max="12036" width="43" style="78" bestFit="1" customWidth="1"/>
    <col min="12037" max="12037" width="6.28515625" style="78" customWidth="1"/>
    <col min="12038" max="12038" width="3.7109375" style="78" bestFit="1" customWidth="1"/>
    <col min="12039" max="12039" width="51.28515625" style="78" customWidth="1"/>
    <col min="12040" max="12040" width="16.5703125" style="78" customWidth="1"/>
    <col min="12041" max="12041" width="10.7109375" style="78" customWidth="1"/>
    <col min="12042" max="12042" width="16.5703125" style="78" bestFit="1" customWidth="1"/>
    <col min="12043" max="12043" width="20.140625" style="78" customWidth="1"/>
    <col min="12044" max="12288" width="11.42578125" style="78"/>
    <col min="12289" max="12289" width="8.28515625" style="78" customWidth="1"/>
    <col min="12290" max="12290" width="44.7109375" style="78" customWidth="1"/>
    <col min="12291" max="12291" width="10.7109375" style="78" customWidth="1"/>
    <col min="12292" max="12292" width="43" style="78" bestFit="1" customWidth="1"/>
    <col min="12293" max="12293" width="6.28515625" style="78" customWidth="1"/>
    <col min="12294" max="12294" width="3.7109375" style="78" bestFit="1" customWidth="1"/>
    <col min="12295" max="12295" width="51.28515625" style="78" customWidth="1"/>
    <col min="12296" max="12296" width="16.5703125" style="78" customWidth="1"/>
    <col min="12297" max="12297" width="10.7109375" style="78" customWidth="1"/>
    <col min="12298" max="12298" width="16.5703125" style="78" bestFit="1" customWidth="1"/>
    <col min="12299" max="12299" width="20.140625" style="78" customWidth="1"/>
    <col min="12300" max="12544" width="11.42578125" style="78"/>
    <col min="12545" max="12545" width="8.28515625" style="78" customWidth="1"/>
    <col min="12546" max="12546" width="44.7109375" style="78" customWidth="1"/>
    <col min="12547" max="12547" width="10.7109375" style="78" customWidth="1"/>
    <col min="12548" max="12548" width="43" style="78" bestFit="1" customWidth="1"/>
    <col min="12549" max="12549" width="6.28515625" style="78" customWidth="1"/>
    <col min="12550" max="12550" width="3.7109375" style="78" bestFit="1" customWidth="1"/>
    <col min="12551" max="12551" width="51.28515625" style="78" customWidth="1"/>
    <col min="12552" max="12552" width="16.5703125" style="78" customWidth="1"/>
    <col min="12553" max="12553" width="10.7109375" style="78" customWidth="1"/>
    <col min="12554" max="12554" width="16.5703125" style="78" bestFit="1" customWidth="1"/>
    <col min="12555" max="12555" width="20.140625" style="78" customWidth="1"/>
    <col min="12556" max="12800" width="11.42578125" style="78"/>
    <col min="12801" max="12801" width="8.28515625" style="78" customWidth="1"/>
    <col min="12802" max="12802" width="44.7109375" style="78" customWidth="1"/>
    <col min="12803" max="12803" width="10.7109375" style="78" customWidth="1"/>
    <col min="12804" max="12804" width="43" style="78" bestFit="1" customWidth="1"/>
    <col min="12805" max="12805" width="6.28515625" style="78" customWidth="1"/>
    <col min="12806" max="12806" width="3.7109375" style="78" bestFit="1" customWidth="1"/>
    <col min="12807" max="12807" width="51.28515625" style="78" customWidth="1"/>
    <col min="12808" max="12808" width="16.5703125" style="78" customWidth="1"/>
    <col min="12809" max="12809" width="10.7109375" style="78" customWidth="1"/>
    <col min="12810" max="12810" width="16.5703125" style="78" bestFit="1" customWidth="1"/>
    <col min="12811" max="12811" width="20.140625" style="78" customWidth="1"/>
    <col min="12812" max="13056" width="11.42578125" style="78"/>
    <col min="13057" max="13057" width="8.28515625" style="78" customWidth="1"/>
    <col min="13058" max="13058" width="44.7109375" style="78" customWidth="1"/>
    <col min="13059" max="13059" width="10.7109375" style="78" customWidth="1"/>
    <col min="13060" max="13060" width="43" style="78" bestFit="1" customWidth="1"/>
    <col min="13061" max="13061" width="6.28515625" style="78" customWidth="1"/>
    <col min="13062" max="13062" width="3.7109375" style="78" bestFit="1" customWidth="1"/>
    <col min="13063" max="13063" width="51.28515625" style="78" customWidth="1"/>
    <col min="13064" max="13064" width="16.5703125" style="78" customWidth="1"/>
    <col min="13065" max="13065" width="10.7109375" style="78" customWidth="1"/>
    <col min="13066" max="13066" width="16.5703125" style="78" bestFit="1" customWidth="1"/>
    <col min="13067" max="13067" width="20.140625" style="78" customWidth="1"/>
    <col min="13068" max="13312" width="11.42578125" style="78"/>
    <col min="13313" max="13313" width="8.28515625" style="78" customWidth="1"/>
    <col min="13314" max="13314" width="44.7109375" style="78" customWidth="1"/>
    <col min="13315" max="13315" width="10.7109375" style="78" customWidth="1"/>
    <col min="13316" max="13316" width="43" style="78" bestFit="1" customWidth="1"/>
    <col min="13317" max="13317" width="6.28515625" style="78" customWidth="1"/>
    <col min="13318" max="13318" width="3.7109375" style="78" bestFit="1" customWidth="1"/>
    <col min="13319" max="13319" width="51.28515625" style="78" customWidth="1"/>
    <col min="13320" max="13320" width="16.5703125" style="78" customWidth="1"/>
    <col min="13321" max="13321" width="10.7109375" style="78" customWidth="1"/>
    <col min="13322" max="13322" width="16.5703125" style="78" bestFit="1" customWidth="1"/>
    <col min="13323" max="13323" width="20.140625" style="78" customWidth="1"/>
    <col min="13324" max="13568" width="11.42578125" style="78"/>
    <col min="13569" max="13569" width="8.28515625" style="78" customWidth="1"/>
    <col min="13570" max="13570" width="44.7109375" style="78" customWidth="1"/>
    <col min="13571" max="13571" width="10.7109375" style="78" customWidth="1"/>
    <col min="13572" max="13572" width="43" style="78" bestFit="1" customWidth="1"/>
    <col min="13573" max="13573" width="6.28515625" style="78" customWidth="1"/>
    <col min="13574" max="13574" width="3.7109375" style="78" bestFit="1" customWidth="1"/>
    <col min="13575" max="13575" width="51.28515625" style="78" customWidth="1"/>
    <col min="13576" max="13576" width="16.5703125" style="78" customWidth="1"/>
    <col min="13577" max="13577" width="10.7109375" style="78" customWidth="1"/>
    <col min="13578" max="13578" width="16.5703125" style="78" bestFit="1" customWidth="1"/>
    <col min="13579" max="13579" width="20.140625" style="78" customWidth="1"/>
    <col min="13580" max="13824" width="11.42578125" style="78"/>
    <col min="13825" max="13825" width="8.28515625" style="78" customWidth="1"/>
    <col min="13826" max="13826" width="44.7109375" style="78" customWidth="1"/>
    <col min="13827" max="13827" width="10.7109375" style="78" customWidth="1"/>
    <col min="13828" max="13828" width="43" style="78" bestFit="1" customWidth="1"/>
    <col min="13829" max="13829" width="6.28515625" style="78" customWidth="1"/>
    <col min="13830" max="13830" width="3.7109375" style="78" bestFit="1" customWidth="1"/>
    <col min="13831" max="13831" width="51.28515625" style="78" customWidth="1"/>
    <col min="13832" max="13832" width="16.5703125" style="78" customWidth="1"/>
    <col min="13833" max="13833" width="10.7109375" style="78" customWidth="1"/>
    <col min="13834" max="13834" width="16.5703125" style="78" bestFit="1" customWidth="1"/>
    <col min="13835" max="13835" width="20.140625" style="78" customWidth="1"/>
    <col min="13836" max="14080" width="11.42578125" style="78"/>
    <col min="14081" max="14081" width="8.28515625" style="78" customWidth="1"/>
    <col min="14082" max="14082" width="44.7109375" style="78" customWidth="1"/>
    <col min="14083" max="14083" width="10.7109375" style="78" customWidth="1"/>
    <col min="14084" max="14084" width="43" style="78" bestFit="1" customWidth="1"/>
    <col min="14085" max="14085" width="6.28515625" style="78" customWidth="1"/>
    <col min="14086" max="14086" width="3.7109375" style="78" bestFit="1" customWidth="1"/>
    <col min="14087" max="14087" width="51.28515625" style="78" customWidth="1"/>
    <col min="14088" max="14088" width="16.5703125" style="78" customWidth="1"/>
    <col min="14089" max="14089" width="10.7109375" style="78" customWidth="1"/>
    <col min="14090" max="14090" width="16.5703125" style="78" bestFit="1" customWidth="1"/>
    <col min="14091" max="14091" width="20.140625" style="78" customWidth="1"/>
    <col min="14092" max="14336" width="11.42578125" style="78"/>
    <col min="14337" max="14337" width="8.28515625" style="78" customWidth="1"/>
    <col min="14338" max="14338" width="44.7109375" style="78" customWidth="1"/>
    <col min="14339" max="14339" width="10.7109375" style="78" customWidth="1"/>
    <col min="14340" max="14340" width="43" style="78" bestFit="1" customWidth="1"/>
    <col min="14341" max="14341" width="6.28515625" style="78" customWidth="1"/>
    <col min="14342" max="14342" width="3.7109375" style="78" bestFit="1" customWidth="1"/>
    <col min="14343" max="14343" width="51.28515625" style="78" customWidth="1"/>
    <col min="14344" max="14344" width="16.5703125" style="78" customWidth="1"/>
    <col min="14345" max="14345" width="10.7109375" style="78" customWidth="1"/>
    <col min="14346" max="14346" width="16.5703125" style="78" bestFit="1" customWidth="1"/>
    <col min="14347" max="14347" width="20.140625" style="78" customWidth="1"/>
    <col min="14348" max="14592" width="11.42578125" style="78"/>
    <col min="14593" max="14593" width="8.28515625" style="78" customWidth="1"/>
    <col min="14594" max="14594" width="44.7109375" style="78" customWidth="1"/>
    <col min="14595" max="14595" width="10.7109375" style="78" customWidth="1"/>
    <col min="14596" max="14596" width="43" style="78" bestFit="1" customWidth="1"/>
    <col min="14597" max="14597" width="6.28515625" style="78" customWidth="1"/>
    <col min="14598" max="14598" width="3.7109375" style="78" bestFit="1" customWidth="1"/>
    <col min="14599" max="14599" width="51.28515625" style="78" customWidth="1"/>
    <col min="14600" max="14600" width="16.5703125" style="78" customWidth="1"/>
    <col min="14601" max="14601" width="10.7109375" style="78" customWidth="1"/>
    <col min="14602" max="14602" width="16.5703125" style="78" bestFit="1" customWidth="1"/>
    <col min="14603" max="14603" width="20.140625" style="78" customWidth="1"/>
    <col min="14604" max="14848" width="11.42578125" style="78"/>
    <col min="14849" max="14849" width="8.28515625" style="78" customWidth="1"/>
    <col min="14850" max="14850" width="44.7109375" style="78" customWidth="1"/>
    <col min="14851" max="14851" width="10.7109375" style="78" customWidth="1"/>
    <col min="14852" max="14852" width="43" style="78" bestFit="1" customWidth="1"/>
    <col min="14853" max="14853" width="6.28515625" style="78" customWidth="1"/>
    <col min="14854" max="14854" width="3.7109375" style="78" bestFit="1" customWidth="1"/>
    <col min="14855" max="14855" width="51.28515625" style="78" customWidth="1"/>
    <col min="14856" max="14856" width="16.5703125" style="78" customWidth="1"/>
    <col min="14857" max="14857" width="10.7109375" style="78" customWidth="1"/>
    <col min="14858" max="14858" width="16.5703125" style="78" bestFit="1" customWidth="1"/>
    <col min="14859" max="14859" width="20.140625" style="78" customWidth="1"/>
    <col min="14860" max="15104" width="11.42578125" style="78"/>
    <col min="15105" max="15105" width="8.28515625" style="78" customWidth="1"/>
    <col min="15106" max="15106" width="44.7109375" style="78" customWidth="1"/>
    <col min="15107" max="15107" width="10.7109375" style="78" customWidth="1"/>
    <col min="15108" max="15108" width="43" style="78" bestFit="1" customWidth="1"/>
    <col min="15109" max="15109" width="6.28515625" style="78" customWidth="1"/>
    <col min="15110" max="15110" width="3.7109375" style="78" bestFit="1" customWidth="1"/>
    <col min="15111" max="15111" width="51.28515625" style="78" customWidth="1"/>
    <col min="15112" max="15112" width="16.5703125" style="78" customWidth="1"/>
    <col min="15113" max="15113" width="10.7109375" style="78" customWidth="1"/>
    <col min="15114" max="15114" width="16.5703125" style="78" bestFit="1" customWidth="1"/>
    <col min="15115" max="15115" width="20.140625" style="78" customWidth="1"/>
    <col min="15116" max="15360" width="11.42578125" style="78"/>
    <col min="15361" max="15361" width="8.28515625" style="78" customWidth="1"/>
    <col min="15362" max="15362" width="44.7109375" style="78" customWidth="1"/>
    <col min="15363" max="15363" width="10.7109375" style="78" customWidth="1"/>
    <col min="15364" max="15364" width="43" style="78" bestFit="1" customWidth="1"/>
    <col min="15365" max="15365" width="6.28515625" style="78" customWidth="1"/>
    <col min="15366" max="15366" width="3.7109375" style="78" bestFit="1" customWidth="1"/>
    <col min="15367" max="15367" width="51.28515625" style="78" customWidth="1"/>
    <col min="15368" max="15368" width="16.5703125" style="78" customWidth="1"/>
    <col min="15369" max="15369" width="10.7109375" style="78" customWidth="1"/>
    <col min="15370" max="15370" width="16.5703125" style="78" bestFit="1" customWidth="1"/>
    <col min="15371" max="15371" width="20.140625" style="78" customWidth="1"/>
    <col min="15372" max="15616" width="11.42578125" style="78"/>
    <col min="15617" max="15617" width="8.28515625" style="78" customWidth="1"/>
    <col min="15618" max="15618" width="44.7109375" style="78" customWidth="1"/>
    <col min="15619" max="15619" width="10.7109375" style="78" customWidth="1"/>
    <col min="15620" max="15620" width="43" style="78" bestFit="1" customWidth="1"/>
    <col min="15621" max="15621" width="6.28515625" style="78" customWidth="1"/>
    <col min="15622" max="15622" width="3.7109375" style="78" bestFit="1" customWidth="1"/>
    <col min="15623" max="15623" width="51.28515625" style="78" customWidth="1"/>
    <col min="15624" max="15624" width="16.5703125" style="78" customWidth="1"/>
    <col min="15625" max="15625" width="10.7109375" style="78" customWidth="1"/>
    <col min="15626" max="15626" width="16.5703125" style="78" bestFit="1" customWidth="1"/>
    <col min="15627" max="15627" width="20.140625" style="78" customWidth="1"/>
    <col min="15628" max="15872" width="11.42578125" style="78"/>
    <col min="15873" max="15873" width="8.28515625" style="78" customWidth="1"/>
    <col min="15874" max="15874" width="44.7109375" style="78" customWidth="1"/>
    <col min="15875" max="15875" width="10.7109375" style="78" customWidth="1"/>
    <col min="15876" max="15876" width="43" style="78" bestFit="1" customWidth="1"/>
    <col min="15877" max="15877" width="6.28515625" style="78" customWidth="1"/>
    <col min="15878" max="15878" width="3.7109375" style="78" bestFit="1" customWidth="1"/>
    <col min="15879" max="15879" width="51.28515625" style="78" customWidth="1"/>
    <col min="15880" max="15880" width="16.5703125" style="78" customWidth="1"/>
    <col min="15881" max="15881" width="10.7109375" style="78" customWidth="1"/>
    <col min="15882" max="15882" width="16.5703125" style="78" bestFit="1" customWidth="1"/>
    <col min="15883" max="15883" width="20.140625" style="78" customWidth="1"/>
    <col min="15884" max="16128" width="11.42578125" style="78"/>
    <col min="16129" max="16129" width="8.28515625" style="78" customWidth="1"/>
    <col min="16130" max="16130" width="44.7109375" style="78" customWidth="1"/>
    <col min="16131" max="16131" width="10.7109375" style="78" customWidth="1"/>
    <col min="16132" max="16132" width="43" style="78" bestFit="1" customWidth="1"/>
    <col min="16133" max="16133" width="6.28515625" style="78" customWidth="1"/>
    <col min="16134" max="16134" width="3.7109375" style="78" bestFit="1" customWidth="1"/>
    <col min="16135" max="16135" width="51.28515625" style="78" customWidth="1"/>
    <col min="16136" max="16136" width="16.5703125" style="78" customWidth="1"/>
    <col min="16137" max="16137" width="10.7109375" style="78" customWidth="1"/>
    <col min="16138" max="16138" width="16.5703125" style="78" bestFit="1" customWidth="1"/>
    <col min="16139" max="16139" width="20.140625" style="78" customWidth="1"/>
    <col min="16140" max="16384" width="11.42578125" style="78"/>
  </cols>
  <sheetData>
    <row r="1" spans="1:10" ht="7.5" customHeight="1"/>
    <row r="2" spans="1:10" ht="22.5" customHeight="1">
      <c r="A2" s="80"/>
      <c r="B2" s="367"/>
      <c r="C2" s="906" t="s">
        <v>0</v>
      </c>
      <c r="D2" s="906"/>
    </row>
    <row r="3" spans="1:10" ht="22.5" customHeight="1">
      <c r="A3" s="80"/>
      <c r="B3" s="81"/>
      <c r="C3" s="906" t="s">
        <v>1</v>
      </c>
      <c r="D3" s="906"/>
    </row>
    <row r="4" spans="1:10" ht="22.5" customHeight="1">
      <c r="A4" s="80"/>
      <c r="B4" s="81"/>
      <c r="C4" s="907" t="s">
        <v>2</v>
      </c>
      <c r="D4" s="632"/>
    </row>
    <row r="5" spans="1:10" ht="22.5" customHeight="1">
      <c r="A5" s="80"/>
      <c r="B5" s="143" t="s">
        <v>1</v>
      </c>
      <c r="C5" s="906" t="s">
        <v>3</v>
      </c>
      <c r="D5" s="906"/>
    </row>
    <row r="6" spans="1:10">
      <c r="A6" s="82"/>
      <c r="B6" s="82"/>
      <c r="C6" s="83"/>
      <c r="D6" s="84"/>
    </row>
    <row r="7" spans="1:10" ht="63" customHeight="1">
      <c r="B7" s="908" t="s">
        <v>4</v>
      </c>
      <c r="C7" s="909" t="s">
        <v>5</v>
      </c>
      <c r="D7" s="633"/>
      <c r="G7" s="85"/>
      <c r="I7" s="85"/>
      <c r="J7" s="85"/>
    </row>
    <row r="9" spans="1:10">
      <c r="B9" s="908" t="s">
        <v>6</v>
      </c>
      <c r="C9" s="910" t="s">
        <v>38</v>
      </c>
      <c r="D9" s="910"/>
    </row>
    <row r="10" spans="1:10" ht="27.75" customHeight="1">
      <c r="B10" s="908" t="s">
        <v>39</v>
      </c>
      <c r="C10" s="912" t="s">
        <v>11</v>
      </c>
      <c r="D10" s="638"/>
    </row>
    <row r="11" spans="1:10" ht="21" customHeight="1">
      <c r="B11" s="913" t="s">
        <v>12</v>
      </c>
      <c r="C11" s="914">
        <f ca="1">TODAY()</f>
        <v>44865</v>
      </c>
      <c r="D11" s="914"/>
    </row>
    <row r="13" spans="1:10">
      <c r="B13" s="915" t="s">
        <v>13</v>
      </c>
      <c r="C13" s="916" t="s">
        <v>14</v>
      </c>
      <c r="D13" s="915" t="s">
        <v>15</v>
      </c>
    </row>
    <row r="14" spans="1:10">
      <c r="B14" s="917" t="s">
        <v>40</v>
      </c>
      <c r="C14" s="368">
        <v>1.5</v>
      </c>
      <c r="D14" s="918">
        <v>0</v>
      </c>
      <c r="G14" s="86"/>
      <c r="H14" s="87"/>
    </row>
    <row r="15" spans="1:10">
      <c r="B15" s="917" t="s">
        <v>17</v>
      </c>
      <c r="C15" s="88">
        <v>3</v>
      </c>
      <c r="D15" s="918">
        <f>'Presupuesto Obra Consolidado'!H65</f>
        <v>369171412</v>
      </c>
      <c r="G15" s="86"/>
      <c r="H15" s="87"/>
    </row>
    <row r="16" spans="1:10" ht="15">
      <c r="B16" s="919" t="s">
        <v>41</v>
      </c>
      <c r="C16" s="920">
        <f>SUM(C14:C15)</f>
        <v>4.5</v>
      </c>
      <c r="D16" s="921">
        <f>SUM(D14:D15)</f>
        <v>369171412</v>
      </c>
      <c r="G16" s="89"/>
    </row>
    <row r="17" spans="2:11">
      <c r="B17" s="290"/>
      <c r="C17" s="90"/>
      <c r="D17" s="91"/>
      <c r="G17" s="86"/>
    </row>
    <row r="18" spans="2:11">
      <c r="B18" s="919" t="s">
        <v>19</v>
      </c>
      <c r="C18" s="940">
        <f>'AIU OBRA'!L70</f>
        <v>0.39927474584624667</v>
      </c>
      <c r="D18" s="918">
        <f>ROUND(($D$16*C18),0)</f>
        <v>147400822</v>
      </c>
      <c r="G18" s="86"/>
      <c r="J18" s="87"/>
    </row>
    <row r="19" spans="2:11">
      <c r="B19" s="919" t="s">
        <v>42</v>
      </c>
      <c r="C19" s="941">
        <f>'PGA Y SST'!O121</f>
        <v>9.2783257009077399E-2</v>
      </c>
      <c r="D19" s="918">
        <f>$D$16*C19</f>
        <v>34252926</v>
      </c>
      <c r="G19" s="86"/>
    </row>
    <row r="20" spans="2:11">
      <c r="B20" s="919" t="s">
        <v>43</v>
      </c>
      <c r="C20" s="941">
        <f>PGS!L53</f>
        <v>3.4757328392481267E-2</v>
      </c>
      <c r="D20" s="918">
        <f>$D$16*C20</f>
        <v>12831412</v>
      </c>
      <c r="G20" s="86"/>
    </row>
    <row r="21" spans="2:11">
      <c r="B21" s="919" t="s">
        <v>44</v>
      </c>
      <c r="C21" s="941">
        <f>PMT!P37</f>
        <v>7.4377029497614516E-2</v>
      </c>
      <c r="D21" s="918">
        <f>$D$16*C21</f>
        <v>27457873</v>
      </c>
      <c r="G21" s="86"/>
    </row>
    <row r="22" spans="2:11">
      <c r="B22" s="919" t="s">
        <v>45</v>
      </c>
      <c r="C22" s="942">
        <v>0</v>
      </c>
      <c r="D22" s="918">
        <f>Ajustes!H66</f>
        <v>5537571</v>
      </c>
      <c r="G22" s="86"/>
    </row>
    <row r="23" spans="2:11" ht="27" customHeight="1">
      <c r="B23" s="919" t="s">
        <v>46</v>
      </c>
      <c r="C23" s="908"/>
      <c r="D23" s="921">
        <f>ROUND(SUM(D16:D22),0)</f>
        <v>596652016</v>
      </c>
      <c r="G23" s="92"/>
      <c r="J23" s="86"/>
      <c r="K23" s="87"/>
    </row>
    <row r="24" spans="2:11" ht="15">
      <c r="D24" s="943">
        <v>541277519</v>
      </c>
    </row>
    <row r="25" spans="2:11">
      <c r="D25" s="309">
        <f>D23-D24</f>
        <v>55374497</v>
      </c>
    </row>
    <row r="27" spans="2:11">
      <c r="D27" s="301"/>
    </row>
  </sheetData>
  <mergeCells count="8">
    <mergeCell ref="C10:D10"/>
    <mergeCell ref="C11:D11"/>
    <mergeCell ref="C2:D2"/>
    <mergeCell ref="C3:D3"/>
    <mergeCell ref="C4:D4"/>
    <mergeCell ref="C5:D5"/>
    <mergeCell ref="C7:D7"/>
    <mergeCell ref="C9:D9"/>
  </mergeCells>
  <pageMargins left="0.7" right="0.7" top="0.75" bottom="0.75" header="0.3" footer="0.3"/>
  <pageSetup scale="8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filterMode="1">
    <tabColor theme="7" tint="0.59999389629810485"/>
  </sheetPr>
  <dimension ref="B1:T4513"/>
  <sheetViews>
    <sheetView showGridLines="0" view="pageBreakPreview" topLeftCell="B1" zoomScale="112" zoomScaleNormal="100" zoomScaleSheetLayoutView="112" workbookViewId="0">
      <selection activeCell="D35" sqref="D35"/>
    </sheetView>
  </sheetViews>
  <sheetFormatPr defaultColWidth="11.42578125" defaultRowHeight="11.25"/>
  <cols>
    <col min="1" max="1" width="1.28515625" style="1" customWidth="1"/>
    <col min="2" max="2" width="10.85546875" style="1" customWidth="1"/>
    <col min="3" max="3" width="7.7109375" style="2" customWidth="1"/>
    <col min="4" max="4" width="55.7109375" style="3" customWidth="1"/>
    <col min="5" max="5" width="9.42578125" style="4" customWidth="1"/>
    <col min="6" max="6" width="17.42578125" style="5" customWidth="1"/>
    <col min="7" max="7" width="16.85546875" style="5" customWidth="1"/>
    <col min="8" max="8" width="18.7109375" style="5" customWidth="1"/>
    <col min="9" max="9" width="1.140625" style="1" customWidth="1"/>
    <col min="10" max="10" width="11.5703125" style="10" bestFit="1" customWidth="1"/>
    <col min="11" max="11" width="62" style="10" customWidth="1"/>
    <col min="12" max="14" width="11.42578125" style="1"/>
    <col min="15" max="16" width="11.42578125" style="2"/>
    <col min="17" max="18" width="11.42578125" style="1"/>
    <col min="19" max="20" width="11.42578125" style="2"/>
    <col min="21" max="16384" width="11.42578125" style="1"/>
  </cols>
  <sheetData>
    <row r="1" spans="2:20" ht="12" thickBot="1"/>
    <row r="2" spans="2:20" ht="12" customHeight="1" thickTop="1">
      <c r="B2" s="657" t="s">
        <v>47</v>
      </c>
      <c r="C2" s="658"/>
      <c r="D2" s="658"/>
      <c r="E2" s="658"/>
      <c r="F2" s="658"/>
      <c r="G2" s="659"/>
      <c r="H2" s="392"/>
    </row>
    <row r="3" spans="2:20" ht="11.25" customHeight="1">
      <c r="B3" s="660" t="s">
        <v>48</v>
      </c>
      <c r="C3" s="661"/>
      <c r="D3" s="661"/>
      <c r="E3" s="661"/>
      <c r="F3" s="661"/>
      <c r="G3" s="662"/>
      <c r="H3" s="165"/>
    </row>
    <row r="4" spans="2:20" ht="11.25" customHeight="1">
      <c r="B4" s="944" t="s">
        <v>49</v>
      </c>
      <c r="C4" s="663"/>
      <c r="D4" s="945" t="s">
        <v>50</v>
      </c>
      <c r="E4" s="664"/>
      <c r="F4" s="663"/>
      <c r="G4" s="166" t="s">
        <v>51</v>
      </c>
      <c r="H4" s="165"/>
    </row>
    <row r="5" spans="2:20" ht="12" customHeight="1" thickBot="1">
      <c r="B5" s="665" t="s">
        <v>52</v>
      </c>
      <c r="C5" s="666"/>
      <c r="D5" s="667" t="s">
        <v>53</v>
      </c>
      <c r="E5" s="668"/>
      <c r="F5" s="666"/>
      <c r="G5" s="16">
        <v>1</v>
      </c>
      <c r="H5" s="369" t="s">
        <v>1</v>
      </c>
    </row>
    <row r="6" spans="2:20" ht="12.75" thickTop="1" thickBot="1"/>
    <row r="7" spans="2:20" ht="15" customHeight="1" thickTop="1">
      <c r="B7" s="645" t="s">
        <v>1</v>
      </c>
      <c r="C7" s="646"/>
      <c r="D7" s="646"/>
      <c r="E7" s="646"/>
      <c r="F7" s="646"/>
      <c r="G7" s="646"/>
      <c r="H7" s="647"/>
    </row>
    <row r="8" spans="2:20" ht="15" customHeight="1">
      <c r="B8" s="648" t="s">
        <v>2</v>
      </c>
      <c r="C8" s="946"/>
      <c r="D8" s="946"/>
      <c r="E8" s="946"/>
      <c r="F8" s="946"/>
      <c r="G8" s="946"/>
      <c r="H8" s="649"/>
    </row>
    <row r="9" spans="2:20" ht="15" customHeight="1">
      <c r="B9" s="648" t="s">
        <v>3</v>
      </c>
      <c r="C9" s="946"/>
      <c r="D9" s="946"/>
      <c r="E9" s="946"/>
      <c r="F9" s="946"/>
      <c r="G9" s="946"/>
      <c r="H9" s="649"/>
    </row>
    <row r="10" spans="2:20" ht="42" customHeight="1" thickBot="1">
      <c r="B10" s="650" t="s">
        <v>54</v>
      </c>
      <c r="C10" s="651"/>
      <c r="D10" s="652" t="str">
        <f>'D. ENTRADA obra'!C7</f>
        <v>"EJECUTAR A MONTO AGOTABLE POR EL SISTEMA DE PRECIOS UNITARIOS LAS OBRAS Y ACTIVIDADES PARA EL DIAGNOSTICO Y LA CONSERVACIÓN DE PUENTES VEHICULARES Y/O PEATONALES SOBRE CUERPOS DE AGUA DE LA LOCALIDAD DE KENNEDY”</v>
      </c>
      <c r="E10" s="652"/>
      <c r="F10" s="652"/>
      <c r="G10" s="652"/>
      <c r="H10" s="653"/>
    </row>
    <row r="11" spans="2:20" ht="9.75" customHeight="1" thickTop="1" thickBot="1">
      <c r="B11" s="370"/>
      <c r="C11" s="370"/>
      <c r="D11" s="370"/>
      <c r="E11" s="370"/>
      <c r="F11" s="370"/>
      <c r="G11" s="370"/>
      <c r="H11" s="370"/>
    </row>
    <row r="12" spans="2:20" ht="33" customHeight="1" thickTop="1" thickBot="1">
      <c r="B12" s="654" t="s">
        <v>55</v>
      </c>
      <c r="C12" s="655"/>
      <c r="D12" s="655"/>
      <c r="E12" s="655"/>
      <c r="F12" s="655"/>
      <c r="G12" s="655"/>
      <c r="H12" s="656"/>
    </row>
    <row r="13" spans="2:20" ht="18" customHeight="1" thickTop="1" thickBot="1"/>
    <row r="14" spans="2:20" s="6" customFormat="1" ht="18" customHeight="1" thickTop="1" thickBot="1">
      <c r="B14" s="15"/>
      <c r="C14" s="15"/>
      <c r="D14" s="15"/>
      <c r="E14" s="639" t="s">
        <v>56</v>
      </c>
      <c r="F14" s="640"/>
      <c r="G14" s="640"/>
      <c r="H14" s="641"/>
      <c r="J14" s="6" t="s">
        <v>57</v>
      </c>
      <c r="K14" s="22">
        <v>29</v>
      </c>
      <c r="O14" s="22"/>
      <c r="P14" s="22"/>
      <c r="S14" s="22"/>
      <c r="T14" s="22"/>
    </row>
    <row r="15" spans="2:20" ht="18" customHeight="1" thickTop="1" thickBot="1">
      <c r="J15" s="6" t="s">
        <v>58</v>
      </c>
      <c r="K15" s="302">
        <v>4.5</v>
      </c>
    </row>
    <row r="16" spans="2:20" s="7" customFormat="1" ht="29.25" customHeight="1" thickTop="1" thickBot="1">
      <c r="B16" s="466" t="s">
        <v>59</v>
      </c>
      <c r="C16" s="467" t="s">
        <v>60</v>
      </c>
      <c r="D16" s="467" t="s">
        <v>61</v>
      </c>
      <c r="E16" s="467" t="s">
        <v>62</v>
      </c>
      <c r="F16" s="468" t="s">
        <v>63</v>
      </c>
      <c r="G16" s="468" t="s">
        <v>64</v>
      </c>
      <c r="H16" s="469" t="s">
        <v>65</v>
      </c>
      <c r="J16" s="23" t="s">
        <v>66</v>
      </c>
      <c r="K16" s="22">
        <v>4</v>
      </c>
      <c r="O16" s="538"/>
      <c r="P16" s="538"/>
      <c r="S16" s="538"/>
      <c r="T16" s="538"/>
    </row>
    <row r="17" spans="2:20" s="9" customFormat="1" ht="12.75" thickTop="1" thickBot="1">
      <c r="B17" s="303"/>
      <c r="C17" s="304">
        <v>1</v>
      </c>
      <c r="D17" s="357" t="s">
        <v>67</v>
      </c>
      <c r="E17" s="305"/>
      <c r="F17" s="305"/>
      <c r="G17" s="306"/>
      <c r="H17" s="307">
        <f>SUM(H18:H20)</f>
        <v>1101977</v>
      </c>
      <c r="J17" s="12"/>
      <c r="K17" s="11"/>
      <c r="O17" s="539"/>
      <c r="P17" s="539"/>
      <c r="S17" s="539"/>
      <c r="T17" s="539"/>
    </row>
    <row r="18" spans="2:20" s="25" customFormat="1" ht="43.5" customHeight="1" thickTop="1">
      <c r="B18" s="393">
        <v>6162</v>
      </c>
      <c r="C18" s="371">
        <f>C17*1000+1</f>
        <v>1001</v>
      </c>
      <c r="D18" s="583" t="str">
        <f t="shared" ref="D18:D20" si="0">K18</f>
        <v>DIAGNOSTICO DE ESPACIO PUBLICO Y CICLORRUTA Y PUENTES PEATONALES (VISUAL). INCLUYE LEVANTAMIENTO TOPOGRÁFICO Y GEORREFERENCIACIÓN DE ELEMENTOS</v>
      </c>
      <c r="E18" s="372" t="str">
        <f>L18</f>
        <v>M2</v>
      </c>
      <c r="F18" s="373">
        <f>((P23+P29+P35)*O21)+1000</f>
        <v>1882.81</v>
      </c>
      <c r="G18" s="374">
        <f>J18</f>
        <v>119</v>
      </c>
      <c r="H18" s="394">
        <f>ROUND(F18*G18,0)</f>
        <v>224054</v>
      </c>
      <c r="J18" s="29">
        <f>LOOKUP(B18,$C$80:$C$4513,$F$80:$F$4513)</f>
        <v>119</v>
      </c>
      <c r="K18" s="11" t="str">
        <f>LOOKUP(B18,$C$80:$C$4513,$D$80:$D$4513)</f>
        <v>DIAGNOSTICO DE ESPACIO PUBLICO Y CICLORRUTA Y PUENTES PEATONALES (VISUAL). INCLUYE LEVANTAMIENTO TOPOGRÁFICO Y GEORREFERENCIACIÓN DE ELEMENTOS</v>
      </c>
      <c r="L18" s="11" t="str">
        <f>LOOKUP(B18,$C$80:$C$4513,$E$80:$E$4513)</f>
        <v>M2</v>
      </c>
      <c r="O18" s="540"/>
      <c r="P18" s="540"/>
      <c r="S18" s="540"/>
      <c r="T18" s="540"/>
    </row>
    <row r="19" spans="2:20" s="25" customFormat="1" ht="30" customHeight="1">
      <c r="B19" s="349">
        <v>3688</v>
      </c>
      <c r="C19" s="947">
        <f>C18+1</f>
        <v>1002</v>
      </c>
      <c r="D19" s="948" t="str">
        <f t="shared" ref="D19" si="1">K19</f>
        <v>DESMONTE Y REINSTALACION DE SEÑALES VIALES (INCLUYE DADO DE ANCLAJE)</v>
      </c>
      <c r="E19" s="949" t="str">
        <f>L19</f>
        <v>UN</v>
      </c>
      <c r="F19" s="950">
        <v>8</v>
      </c>
      <c r="G19" s="951">
        <f>J19</f>
        <v>41764</v>
      </c>
      <c r="H19" s="414">
        <f>ROUND(F19*G19,0)</f>
        <v>334112</v>
      </c>
      <c r="J19" s="29">
        <f>LOOKUP(B19,$C$80:$C$4513,$F$80:$F$4513)</f>
        <v>41764</v>
      </c>
      <c r="K19" s="11" t="str">
        <f>LOOKUP(B19,$C$80:$C$4513,$D$80:$D$4513)</f>
        <v>DESMONTE Y REINSTALACION DE SEÑALES VIALES (INCLUYE DADO DE ANCLAJE)</v>
      </c>
      <c r="L19" s="11" t="str">
        <f>LOOKUP(B19,$C$80:$C$4513,$E$80:$E$4513)</f>
        <v>UN</v>
      </c>
      <c r="O19" s="540"/>
      <c r="P19" s="540"/>
      <c r="S19" s="540"/>
      <c r="T19" s="540"/>
    </row>
    <row r="20" spans="2:20" s="25" customFormat="1" ht="35.25" customHeight="1" thickBot="1">
      <c r="B20" s="333">
        <v>6153</v>
      </c>
      <c r="C20" s="519">
        <f>C19+1</f>
        <v>1003</v>
      </c>
      <c r="D20" s="520" t="str">
        <f t="shared" si="0"/>
        <v>CORTE Y RETIRO DE CÉSPED (HASTA 40 CM - INCLUYE RETIRO DE DESPERDICIOS). NO INCLUYE TRANSPORTE Y RETIRO DE SOBRANTES.</v>
      </c>
      <c r="E20" s="521" t="str">
        <f>L20</f>
        <v>M2</v>
      </c>
      <c r="F20" s="472">
        <f>(P23+P29+P35)*O21</f>
        <v>882.81000000000006</v>
      </c>
      <c r="G20" s="473">
        <f>J20</f>
        <v>616</v>
      </c>
      <c r="H20" s="415">
        <f>ROUND(F20*G20,0)</f>
        <v>543811</v>
      </c>
      <c r="J20" s="29">
        <f>LOOKUP(B20,$C$80:$C$4513,$F$80:$F$4513)</f>
        <v>616</v>
      </c>
      <c r="K20" s="11" t="str">
        <f>LOOKUP(B20,$C$80:$C$4513,$D$80:$D$4513)</f>
        <v>CORTE Y RETIRO DE CÉSPED (HASTA 40 CM - INCLUYE RETIRO DE DESPERDICIOS). NO INCLUYE TRANSPORTE Y RETIRO DE SOBRANTES.</v>
      </c>
      <c r="L20" s="11" t="str">
        <f>LOOKUP(B20,$C$80:$C$4513,$E$80:$E$4513)</f>
        <v>M2</v>
      </c>
      <c r="O20" s="540"/>
      <c r="P20" s="540"/>
      <c r="S20" s="540"/>
      <c r="T20" s="540"/>
    </row>
    <row r="21" spans="2:20" s="9" customFormat="1" ht="24" thickTop="1" thickBot="1">
      <c r="B21" s="343"/>
      <c r="C21" s="344">
        <v>2</v>
      </c>
      <c r="D21" s="345" t="s">
        <v>68</v>
      </c>
      <c r="E21" s="345"/>
      <c r="F21" s="345"/>
      <c r="G21" s="346"/>
      <c r="H21" s="347">
        <f>SUM(H22:H29)</f>
        <v>75388214</v>
      </c>
      <c r="J21" s="29"/>
      <c r="K21" s="11"/>
      <c r="L21" s="11"/>
      <c r="N21" s="516" t="s">
        <v>69</v>
      </c>
      <c r="O21" s="541">
        <v>1</v>
      </c>
      <c r="P21" s="2" t="s">
        <v>70</v>
      </c>
      <c r="Q21" s="1"/>
      <c r="R21" s="1" t="s">
        <v>71</v>
      </c>
      <c r="S21" s="2"/>
      <c r="T21" s="539"/>
    </row>
    <row r="22" spans="2:20" s="8" customFormat="1" ht="55.5" customHeight="1" thickTop="1">
      <c r="B22" s="334">
        <v>4947</v>
      </c>
      <c r="C22" s="375">
        <f>C21*1000+1</f>
        <v>2001</v>
      </c>
      <c r="D22" s="592" t="str">
        <f t="shared" ref="D22:E38" si="2">K22</f>
        <v>LAVADO DE ESTRUCTURA EN CONCRETO Y/O METÁLICAS. INCLUYE ALQUILER DE HIDROLAVADORA 1300W MOTOR A GASOLINA PRESIÓN 3200 PSI. INCLUYE IMPLEMENTOS DE ASEO (DETERGENTE INDUSTRIAL), AGUA, COMBUSTIBLE Y MANO DE OBRA.</v>
      </c>
      <c r="E22" s="337" t="str">
        <f t="shared" si="2"/>
        <v>M2</v>
      </c>
      <c r="F22" s="338">
        <f>(P23+P29+P35+(S26*S27*3*O25)+(S28*S27*3*3))*O21*1.05</f>
        <v>2752.4070000000002</v>
      </c>
      <c r="G22" s="593">
        <f t="shared" ref="G22:G26" si="3">J22</f>
        <v>3972</v>
      </c>
      <c r="H22" s="594">
        <f t="shared" ref="H22:H26" si="4">ROUND(F22*G22,0)</f>
        <v>10932561</v>
      </c>
      <c r="J22" s="29">
        <f t="shared" ref="J22:J29" si="5">LOOKUP(B22,$C$80:$C$4513,$F$80:$F$4513)</f>
        <v>3972</v>
      </c>
      <c r="K22" s="11" t="str">
        <f t="shared" ref="K22:K29" si="6">LOOKUP(B22,$C$80:$C$4513,$D$80:$D$4513)</f>
        <v>LAVADO DE ESTRUCTURA EN CONCRETO Y/O METÁLICAS. INCLUYE ALQUILER DE HIDROLAVADORA 1300W MOTOR A GASOLINA PRESIÓN 3200 PSI. INCLUYE IMPLEMENTOS DE ASEO (DETERGENTE INDUSTRIAL), AGUA, COMBUSTIBLE Y MANO DE OBRA.</v>
      </c>
      <c r="L22" s="11" t="str">
        <f t="shared" ref="L22:L29" si="7">LOOKUP(B22,$C$80:$C$4513,$E$80:$E$4513)</f>
        <v>M2</v>
      </c>
      <c r="N22" s="1" t="s">
        <v>72</v>
      </c>
      <c r="O22" s="2">
        <v>4.5</v>
      </c>
      <c r="P22" s="2"/>
      <c r="Q22" s="1"/>
      <c r="R22" s="1" t="s">
        <v>73</v>
      </c>
      <c r="S22" s="2">
        <v>2</v>
      </c>
      <c r="T22" s="542"/>
    </row>
    <row r="23" spans="2:20" s="8" customFormat="1" ht="143.25" customHeight="1">
      <c r="B23" s="334">
        <v>6275</v>
      </c>
      <c r="C23" s="596">
        <f>C22+1</f>
        <v>2002</v>
      </c>
      <c r="D23" s="948" t="str">
        <f t="shared" si="2"/>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E23" s="952" t="str">
        <f t="shared" si="2"/>
        <v>ML</v>
      </c>
      <c r="F23" s="953">
        <f>O23*4*O21*0.2*1.1</f>
        <v>130.37200000000001</v>
      </c>
      <c r="G23" s="954">
        <f t="shared" si="3"/>
        <v>103779</v>
      </c>
      <c r="H23" s="414">
        <f t="shared" si="4"/>
        <v>13529876</v>
      </c>
      <c r="J23" s="29">
        <f t="shared" si="5"/>
        <v>103779</v>
      </c>
      <c r="K23" s="11" t="str">
        <f t="shared" si="6"/>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L23" s="11" t="str">
        <f t="shared" si="7"/>
        <v>ML</v>
      </c>
      <c r="N23" s="1" t="s">
        <v>74</v>
      </c>
      <c r="O23" s="2">
        <v>148.15</v>
      </c>
      <c r="P23" s="2">
        <f>O23*O22</f>
        <v>666.67500000000007</v>
      </c>
      <c r="Q23" s="1"/>
      <c r="R23" s="1" t="s">
        <v>75</v>
      </c>
      <c r="S23" s="2">
        <v>4.5</v>
      </c>
      <c r="T23" s="542"/>
    </row>
    <row r="24" spans="2:20" s="8" customFormat="1" ht="56.25" customHeight="1">
      <c r="B24" s="334">
        <v>9055</v>
      </c>
      <c r="C24" s="947">
        <f t="shared" ref="C24" si="8">C23+1</f>
        <v>2003</v>
      </c>
      <c r="D24" s="948" t="str">
        <f t="shared" si="2"/>
        <v>SUMINISTRO Y APLICACIÓN DE UNA CAPA DE ANTICORROSIVO DE 3MM DE ESPESOR DE PELÍCULA SECA IMPRIMANTE EPÓXICO, PREVIA PREPARACIÓN DE LA SUPERFICIE MEDIANTE LIMPIEZA MANUAL O MECÁNICA, SEGÚN LAS NORMAS SSPC-SP2</v>
      </c>
      <c r="E24" s="952" t="str">
        <f t="shared" si="2"/>
        <v>ML</v>
      </c>
      <c r="F24" s="953">
        <f>O23*O21*3*1.1</f>
        <v>488.8950000000001</v>
      </c>
      <c r="G24" s="340">
        <f t="shared" si="3"/>
        <v>11882</v>
      </c>
      <c r="H24" s="414">
        <f t="shared" si="4"/>
        <v>5809050</v>
      </c>
      <c r="J24" s="29">
        <f t="shared" si="5"/>
        <v>11882</v>
      </c>
      <c r="K24" s="11" t="str">
        <f t="shared" si="6"/>
        <v>SUMINISTRO Y APLICACIÓN DE UNA CAPA DE ANTICORROSIVO DE 3MM DE ESPESOR DE PELÍCULA SECA IMPRIMANTE EPÓXICO, PREVIA PREPARACIÓN DE LA SUPERFICIE MEDIANTE LIMPIEZA MANUAL O MECÁNICA, SEGÚN LAS NORMAS SSPC-SP2</v>
      </c>
      <c r="L24" s="11" t="str">
        <f t="shared" si="7"/>
        <v>ML</v>
      </c>
      <c r="N24" s="1" t="s">
        <v>76</v>
      </c>
      <c r="O24" s="2">
        <v>29</v>
      </c>
      <c r="P24" s="2"/>
      <c r="Q24" s="1"/>
      <c r="R24" s="1" t="s">
        <v>77</v>
      </c>
      <c r="S24" s="2">
        <v>1.1100000000000001</v>
      </c>
      <c r="T24" s="542"/>
    </row>
    <row r="25" spans="2:20" s="8" customFormat="1" ht="88.5" customHeight="1">
      <c r="B25" s="334">
        <v>6262</v>
      </c>
      <c r="C25" s="947">
        <f>C24+1</f>
        <v>2004</v>
      </c>
      <c r="D25" s="339" t="str">
        <f t="shared" si="2"/>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E25" s="336" t="str">
        <f t="shared" si="2"/>
        <v>M2</v>
      </c>
      <c r="F25" s="312">
        <f>((O23*S27)+(O23*1.5*2))*O21*1.1</f>
        <v>1222.2375000000002</v>
      </c>
      <c r="G25" s="340">
        <f t="shared" si="3"/>
        <v>28199</v>
      </c>
      <c r="H25" s="414">
        <f t="shared" si="4"/>
        <v>34465875</v>
      </c>
      <c r="J25" s="29">
        <f t="shared" si="5"/>
        <v>28199</v>
      </c>
      <c r="K25" s="11" t="str">
        <f t="shared" si="6"/>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L25" s="11" t="str">
        <f t="shared" si="7"/>
        <v>M2</v>
      </c>
      <c r="N25" s="6" t="s">
        <v>78</v>
      </c>
      <c r="O25" s="22">
        <v>4</v>
      </c>
      <c r="P25" s="22"/>
      <c r="Q25" s="6"/>
      <c r="R25" s="6" t="s">
        <v>79</v>
      </c>
      <c r="S25" s="22"/>
      <c r="T25" s="542"/>
    </row>
    <row r="26" spans="2:20" s="8" customFormat="1" ht="42" customHeight="1" thickBot="1">
      <c r="B26" s="335">
        <v>6352</v>
      </c>
      <c r="C26" s="455">
        <f>C25+1</f>
        <v>2005</v>
      </c>
      <c r="D26" s="470" t="str">
        <f t="shared" si="2"/>
        <v>PINTURA RECUBRIMIENTO ELÁSTICO EN RESINA ACRÍLICA APLICADA SOBRE CONCRETO. DOS (2) MANOS. INCLUYE SUMINISTRO Y COLOCACIÓN DE PINTURA.</v>
      </c>
      <c r="E26" s="474" t="str">
        <f t="shared" si="2"/>
        <v>M2</v>
      </c>
      <c r="F26" s="475">
        <f>S28*2.5*3*S27</f>
        <v>143.77499999999998</v>
      </c>
      <c r="G26" s="348">
        <f t="shared" si="3"/>
        <v>74080</v>
      </c>
      <c r="H26" s="415">
        <f t="shared" si="4"/>
        <v>10650852</v>
      </c>
      <c r="J26" s="29">
        <f t="shared" si="5"/>
        <v>74080</v>
      </c>
      <c r="K26" s="11" t="str">
        <f t="shared" si="6"/>
        <v>PINTURA RECUBRIMIENTO ELÁSTICO EN RESINA ACRÍLICA APLICADA SOBRE CONCRETO. DOS (2) MANOS. INCLUYE SUMINISTRO Y COLOCACIÓN DE PINTURA.</v>
      </c>
      <c r="L26" s="11" t="str">
        <f t="shared" si="7"/>
        <v>M2</v>
      </c>
      <c r="N26" s="1" t="s">
        <v>80</v>
      </c>
      <c r="O26" s="2"/>
      <c r="P26" s="2"/>
      <c r="Q26" s="1"/>
      <c r="R26" s="1" t="s">
        <v>81</v>
      </c>
      <c r="S26" s="2">
        <v>29</v>
      </c>
      <c r="T26" s="542"/>
    </row>
    <row r="27" spans="2:20" s="8" customFormat="1" ht="22.5" hidden="1">
      <c r="B27" s="334"/>
      <c r="C27" s="341"/>
      <c r="D27" s="339"/>
      <c r="E27" s="336"/>
      <c r="F27" s="312"/>
      <c r="G27" s="340"/>
      <c r="H27" s="574"/>
      <c r="J27" s="29" t="e">
        <f t="shared" si="5"/>
        <v>#N/A</v>
      </c>
      <c r="K27" s="11" t="e">
        <f t="shared" si="6"/>
        <v>#N/A</v>
      </c>
      <c r="L27" s="11" t="e">
        <f t="shared" si="7"/>
        <v>#N/A</v>
      </c>
      <c r="N27" s="7" t="s">
        <v>82</v>
      </c>
      <c r="O27" s="538">
        <v>2</v>
      </c>
      <c r="P27" s="538"/>
      <c r="Q27" s="7"/>
      <c r="R27" s="7" t="s">
        <v>83</v>
      </c>
      <c r="S27" s="538">
        <v>4.5</v>
      </c>
      <c r="T27" s="542"/>
    </row>
    <row r="28" spans="2:20" s="8" customFormat="1" ht="45" hidden="1">
      <c r="B28" s="334"/>
      <c r="C28" s="947"/>
      <c r="D28" s="339"/>
      <c r="E28" s="336"/>
      <c r="F28" s="312"/>
      <c r="G28" s="340"/>
      <c r="H28" s="414"/>
      <c r="J28" s="29" t="e">
        <f t="shared" si="5"/>
        <v>#N/A</v>
      </c>
      <c r="K28" s="11" t="e">
        <f t="shared" si="6"/>
        <v>#N/A</v>
      </c>
      <c r="L28" s="11" t="e">
        <f t="shared" si="7"/>
        <v>#N/A</v>
      </c>
      <c r="N28" s="9" t="s">
        <v>84</v>
      </c>
      <c r="O28" s="539">
        <v>4.5</v>
      </c>
      <c r="P28" s="539" t="s">
        <v>85</v>
      </c>
      <c r="Q28" s="9"/>
      <c r="R28" s="9" t="s">
        <v>86</v>
      </c>
      <c r="S28" s="539">
        <v>4.26</v>
      </c>
      <c r="T28" s="542"/>
    </row>
    <row r="29" spans="2:20" s="8" customFormat="1" ht="88.5" hidden="1" customHeight="1" thickBot="1">
      <c r="B29" s="335"/>
      <c r="C29" s="455"/>
      <c r="D29" s="470"/>
      <c r="E29" s="474"/>
      <c r="F29" s="475"/>
      <c r="G29" s="348"/>
      <c r="H29" s="415"/>
      <c r="J29" s="29" t="e">
        <f t="shared" si="5"/>
        <v>#N/A</v>
      </c>
      <c r="K29" s="11" t="e">
        <f t="shared" si="6"/>
        <v>#N/A</v>
      </c>
      <c r="L29" s="11" t="e">
        <f t="shared" si="7"/>
        <v>#N/A</v>
      </c>
      <c r="N29" s="25" t="s">
        <v>87</v>
      </c>
      <c r="O29" s="540">
        <v>9.81</v>
      </c>
      <c r="P29" s="540">
        <f>O29*O28</f>
        <v>44.145000000000003</v>
      </c>
      <c r="Q29" s="25"/>
      <c r="R29" s="25"/>
      <c r="S29" s="540"/>
      <c r="T29" s="542"/>
    </row>
    <row r="30" spans="2:20" s="9" customFormat="1" ht="24" thickTop="1" thickBot="1">
      <c r="B30" s="343"/>
      <c r="C30" s="344">
        <v>3</v>
      </c>
      <c r="D30" s="345" t="s">
        <v>88</v>
      </c>
      <c r="E30" s="345"/>
      <c r="F30" s="345"/>
      <c r="G30" s="346"/>
      <c r="H30" s="347">
        <f>SUM(H31:H35)</f>
        <v>79510210</v>
      </c>
      <c r="J30" s="29"/>
      <c r="K30" s="11"/>
      <c r="L30" s="11"/>
      <c r="N30" s="25" t="s">
        <v>89</v>
      </c>
      <c r="O30" s="540">
        <v>2</v>
      </c>
      <c r="P30" s="540"/>
      <c r="Q30" s="25"/>
      <c r="R30" s="25"/>
      <c r="S30" s="540"/>
      <c r="T30" s="539"/>
    </row>
    <row r="31" spans="2:20" s="8" customFormat="1" ht="60.75" customHeight="1" thickTop="1">
      <c r="B31" s="334">
        <v>4947</v>
      </c>
      <c r="C31" s="341">
        <f>C30*1000+1</f>
        <v>3001</v>
      </c>
      <c r="D31" s="339" t="str">
        <f t="shared" si="2"/>
        <v>LAVADO DE ESTRUCTURA EN CONCRETO Y/O METÁLICAS. INCLUYE ALQUILER DE HIDROLAVADORA 1300W MOTOR A GASOLINA PRESIÓN 3200 PSI. INCLUYE IMPLEMENTOS DE ASEO (DETERGENTE INDUSTRIAL), AGUA, COMBUSTIBLE Y MANO DE OBRA.</v>
      </c>
      <c r="E31" s="336" t="str">
        <f>L31</f>
        <v>M2</v>
      </c>
      <c r="F31" s="312">
        <f>((O23+O29+O35)*S24*4)*1.05</f>
        <v>914.59116000000006</v>
      </c>
      <c r="G31" s="342">
        <f t="shared" ref="G31:G35" si="9">J31</f>
        <v>3972</v>
      </c>
      <c r="H31" s="441">
        <f>ROUND(F31*G31,0)</f>
        <v>3632756</v>
      </c>
      <c r="J31" s="29">
        <f>LOOKUP(B31,$C$80:$C$4513,$F$80:$F$4513)</f>
        <v>3972</v>
      </c>
      <c r="K31" s="11" t="str">
        <f>LOOKUP(B31,$C$80:$C$4513,$D$80:$D$4513)</f>
        <v>LAVADO DE ESTRUCTURA EN CONCRETO Y/O METÁLICAS. INCLUYE ALQUILER DE HIDROLAVADORA 1300W MOTOR A GASOLINA PRESIÓN 3200 PSI. INCLUYE IMPLEMENTOS DE ASEO (DETERGENTE INDUSTRIAL), AGUA, COMBUSTIBLE Y MANO DE OBRA.</v>
      </c>
      <c r="L31" s="11" t="str">
        <f>LOOKUP(B31,$C$80:$C$4513,$E$80:$E$4513)</f>
        <v>M2</v>
      </c>
      <c r="N31" s="25" t="s">
        <v>90</v>
      </c>
      <c r="O31" s="540">
        <v>4.5</v>
      </c>
      <c r="P31" s="540" t="s">
        <v>91</v>
      </c>
      <c r="Q31" s="25"/>
      <c r="R31" s="25"/>
      <c r="S31" s="540"/>
      <c r="T31" s="542"/>
    </row>
    <row r="32" spans="2:20" s="8" customFormat="1" ht="44.25" customHeight="1">
      <c r="B32" s="532">
        <v>5395</v>
      </c>
      <c r="C32" s="341">
        <f>C31+1</f>
        <v>3002</v>
      </c>
      <c r="D32" s="339" t="str">
        <f t="shared" ref="D32" si="10">K32</f>
        <v>BARANDAS. DESMONTE E INSTALACION. INCLUYE ACOPIO EN EL FRENTE DE OBRA. (NO INCLUYE TRASLADO DEL MATERIAL SOBRANTE, NI RETIRO DE ESCOMBROS).</v>
      </c>
      <c r="E32" s="336" t="str">
        <f>L32</f>
        <v>ML</v>
      </c>
      <c r="F32" s="312">
        <f>((O35*2*O30)+(O29*2*O27))*1.05</f>
        <v>201.726</v>
      </c>
      <c r="G32" s="342">
        <f t="shared" ref="G32" si="11">J32</f>
        <v>35220</v>
      </c>
      <c r="H32" s="534">
        <f>ROUND(F32*G32,0)</f>
        <v>7104790</v>
      </c>
      <c r="J32" s="29">
        <f>LOOKUP(B32,$C$80:$C$4513,$F$80:$F$4513)</f>
        <v>35220</v>
      </c>
      <c r="K32" s="11" t="str">
        <f>LOOKUP(B32,$C$80:$C$4513,$D$80:$D$4513)</f>
        <v>BARANDAS. DESMONTE E INSTALACION. INCLUYE ACOPIO EN EL FRENTE DE OBRA. (NO INCLUYE TRASLADO DEL MATERIAL SOBRANTE, NI RETIRO DE ESCOMBROS).</v>
      </c>
      <c r="L32" s="11" t="str">
        <f>LOOKUP(B32,$C$80:$C$4513,$E$80:$E$4513)</f>
        <v>ML</v>
      </c>
      <c r="N32" s="25"/>
      <c r="O32" s="540"/>
      <c r="P32" s="540"/>
      <c r="Q32" s="25"/>
      <c r="R32" s="25"/>
      <c r="S32" s="540"/>
      <c r="T32" s="542"/>
    </row>
    <row r="33" spans="2:20" s="8" customFormat="1" ht="23.25" customHeight="1">
      <c r="B33" s="535">
        <v>5952</v>
      </c>
      <c r="C33" s="341">
        <f>C32+1</f>
        <v>3003</v>
      </c>
      <c r="D33" s="339" t="str">
        <f t="shared" ref="D33" si="12">K33</f>
        <v>BARANDA METÁLICA M81 (INSTALADO Y PINTADO)</v>
      </c>
      <c r="E33" s="336" t="str">
        <f>L33</f>
        <v>ML</v>
      </c>
      <c r="F33" s="312">
        <f>((O35*2*O30)+(O29*2*O27))*1.05</f>
        <v>201.726</v>
      </c>
      <c r="G33" s="342">
        <f t="shared" ref="G33" si="13">J33</f>
        <v>273700</v>
      </c>
      <c r="H33" s="414">
        <f>ROUND(F33*G33,0)</f>
        <v>55212406</v>
      </c>
      <c r="J33" s="29">
        <f>LOOKUP(B33,$C$80:$C$4513,$F$80:$F$4513)</f>
        <v>273700</v>
      </c>
      <c r="K33" s="11" t="str">
        <f>LOOKUP(B33,$C$80:$C$4513,$D$80:$D$4513)</f>
        <v>BARANDA METÁLICA M81 (INSTALADO Y PINTADO)</v>
      </c>
      <c r="L33" s="11" t="str">
        <f>LOOKUP(B33,$C$80:$C$4513,$E$80:$E$4513)</f>
        <v>ML</v>
      </c>
      <c r="N33" s="25"/>
      <c r="O33" s="540"/>
      <c r="P33" s="540"/>
      <c r="Q33" s="25"/>
      <c r="R33" s="25"/>
      <c r="S33" s="540"/>
      <c r="T33" s="542"/>
    </row>
    <row r="34" spans="2:20" s="8" customFormat="1" ht="48.75" customHeight="1">
      <c r="B34" s="601">
        <v>9055</v>
      </c>
      <c r="C34" s="341">
        <f t="shared" ref="C34:C35" si="14">C33+1</f>
        <v>3004</v>
      </c>
      <c r="D34" s="339" t="str">
        <f t="shared" ref="D34" si="15">K34</f>
        <v>SUMINISTRO Y APLICACIÓN DE UNA CAPA DE ANTICORROSIVO DE 3MM DE ESPESOR DE PELÍCULA SECA IMPRIMANTE EPÓXICO, PREVIA PREPARACIÓN DE LA SUPERFICIE MEDIANTE LIMPIEZA MANUAL O MECÁNICA, SEGÚN LAS NORMAS SSPC-SP2</v>
      </c>
      <c r="E34" s="336" t="str">
        <f>L34</f>
        <v>ML</v>
      </c>
      <c r="F34" s="312">
        <f>(O23*2)*1.05</f>
        <v>311.11500000000001</v>
      </c>
      <c r="G34" s="342">
        <f t="shared" ref="G34" si="16">J34</f>
        <v>11882</v>
      </c>
      <c r="H34" s="414">
        <f>ROUND(F34*G34,0)</f>
        <v>3696668</v>
      </c>
      <c r="J34" s="29">
        <f>LOOKUP(B34,$C$80:$C$4513,$F$80:$F$4513)</f>
        <v>11882</v>
      </c>
      <c r="K34" s="11" t="str">
        <f>LOOKUP(B34,$C$80:$C$4513,$D$80:$D$4513)</f>
        <v>SUMINISTRO Y APLICACIÓN DE UNA CAPA DE ANTICORROSIVO DE 3MM DE ESPESOR DE PELÍCULA SECA IMPRIMANTE EPÓXICO, PREVIA PREPARACIÓN DE LA SUPERFICIE MEDIANTE LIMPIEZA MANUAL O MECÁNICA, SEGÚN LAS NORMAS SSPC-SP2</v>
      </c>
      <c r="L34" s="11" t="str">
        <f>LOOKUP(B34,$C$80:$C$4513,$E$80:$E$4513)</f>
        <v>ML</v>
      </c>
      <c r="N34" s="25"/>
      <c r="O34" s="540"/>
      <c r="P34" s="540"/>
      <c r="Q34" s="25"/>
      <c r="R34" s="25"/>
      <c r="S34" s="540"/>
      <c r="T34" s="542"/>
    </row>
    <row r="35" spans="2:20" s="8" customFormat="1" ht="57.75" customHeight="1" thickBot="1">
      <c r="B35" s="335">
        <v>6294</v>
      </c>
      <c r="C35" s="341">
        <f t="shared" si="14"/>
        <v>3005</v>
      </c>
      <c r="D35" s="470" t="str">
        <f t="shared" si="2"/>
        <v>REPARACIÓN DE BARANDAS EXISTENTES. INCLUYE LIMPIEZA, MORTERO DE REPARACIÓN, INHIBIDOR DE CORROSIÓN, PINTURA ANTICARBONATACIÓN, SUMINISTRO DE MANO DE OBRA, EQUIPOS Y MANEJO DE DESPERDICIOS.</v>
      </c>
      <c r="E35" s="474" t="str">
        <f>L35</f>
        <v>ML</v>
      </c>
      <c r="F35" s="476">
        <f>(O23*2)*1.05</f>
        <v>311.11500000000001</v>
      </c>
      <c r="G35" s="477">
        <f t="shared" si="9"/>
        <v>31704</v>
      </c>
      <c r="H35" s="416">
        <f>ROUND(F35*G35,0)</f>
        <v>9863590</v>
      </c>
      <c r="J35" s="29">
        <f>LOOKUP(B35,$C$80:$C$4513,$F$80:$F$4513)</f>
        <v>31704</v>
      </c>
      <c r="K35" s="11" t="str">
        <f>LOOKUP(B35,$C$80:$C$4513,$D$80:$D$4513)</f>
        <v>REPARACIÓN DE BARANDAS EXISTENTES. INCLUYE LIMPIEZA, MORTERO DE REPARACIÓN, INHIBIDOR DE CORROSIÓN, PINTURA ANTICARBONATACIÓN, SUMINISTRO DE MANO DE OBRA, EQUIPOS Y MANEJO DE DESPERDICIOS.</v>
      </c>
      <c r="L35" s="11" t="str">
        <f>LOOKUP(B35,$C$80:$C$4513,$E$80:$E$4513)</f>
        <v>ML</v>
      </c>
      <c r="N35" s="9" t="s">
        <v>92</v>
      </c>
      <c r="O35" s="539">
        <v>38.22</v>
      </c>
      <c r="P35" s="539">
        <f>O35*O31</f>
        <v>171.99</v>
      </c>
      <c r="Q35" s="9"/>
      <c r="R35" s="9"/>
      <c r="S35" s="539"/>
      <c r="T35" s="542"/>
    </row>
    <row r="36" spans="2:20" s="9" customFormat="1" ht="12.75" thickTop="1" thickBot="1">
      <c r="B36" s="343"/>
      <c r="C36" s="344">
        <v>4</v>
      </c>
      <c r="D36" s="345" t="s">
        <v>93</v>
      </c>
      <c r="E36" s="345"/>
      <c r="F36" s="346"/>
      <c r="G36" s="346"/>
      <c r="H36" s="347">
        <f>SUM(H37:H59)</f>
        <v>65129088</v>
      </c>
      <c r="J36" s="29"/>
      <c r="K36" s="11"/>
      <c r="L36" s="11"/>
      <c r="O36" s="539"/>
      <c r="P36" s="539"/>
      <c r="S36" s="539"/>
      <c r="T36" s="539"/>
    </row>
    <row r="37" spans="2:20" s="8" customFormat="1" ht="34.5" customHeight="1" thickTop="1">
      <c r="B37" s="334">
        <v>3011</v>
      </c>
      <c r="C37" s="947">
        <f>C36*1000+1</f>
        <v>4001</v>
      </c>
      <c r="D37" s="948" t="str">
        <f t="shared" si="2"/>
        <v>DEMOLICION MANUAL SARDINEL EXISTENTE (INCLUYE CARGUE). NO INCLUYE TRANSPORTE Y DISPOSICIÓN FINAL DE SOBRANTES.</v>
      </c>
      <c r="E37" s="952" t="str">
        <f>L37</f>
        <v>ML</v>
      </c>
      <c r="F37" s="953">
        <f>((O23/1.6)*0.4*2*2)*1.05</f>
        <v>155.5575</v>
      </c>
      <c r="G37" s="955">
        <f t="shared" ref="G37:G59" si="17">J37</f>
        <v>4523</v>
      </c>
      <c r="H37" s="414">
        <f>ROUND(F37*G37,0)</f>
        <v>703587</v>
      </c>
      <c r="J37" s="29">
        <f t="shared" ref="J37:J46" si="18">LOOKUP(B37,$C$80:$C$4513,$F$80:$F$4513)</f>
        <v>4523</v>
      </c>
      <c r="K37" s="11" t="str">
        <f t="shared" ref="K37:K46" si="19">LOOKUP(B37,$C$80:$C$4513,$D$80:$D$4513)</f>
        <v>DEMOLICION MANUAL SARDINEL EXISTENTE (INCLUYE CARGUE). NO INCLUYE TRANSPORTE Y DISPOSICIÓN FINAL DE SOBRANTES.</v>
      </c>
      <c r="L37" s="11" t="str">
        <f t="shared" ref="L37:L46" si="20">LOOKUP(B37,$C$80:$C$4513,$E$80:$E$4513)</f>
        <v>ML</v>
      </c>
      <c r="O37" s="542"/>
      <c r="P37" s="542"/>
      <c r="S37" s="542"/>
      <c r="T37" s="542"/>
    </row>
    <row r="38" spans="2:20" s="8" customFormat="1" ht="39" customHeight="1">
      <c r="B38" s="334">
        <v>3012</v>
      </c>
      <c r="C38" s="596">
        <f>C37+1</f>
        <v>4002</v>
      </c>
      <c r="D38" s="948" t="str">
        <f t="shared" si="2"/>
        <v>DEMOLICIÓN PISOS DE CONCRETO (ESPESOR VARIABLE HASTA 0.10 M. INCLUYE CARGUE). NO INCLUYE TRANSPORTE Y DISPOSICIÓN FINAL DE SOBRANTES.</v>
      </c>
      <c r="E38" s="952" t="str">
        <f t="shared" si="2"/>
        <v>M2</v>
      </c>
      <c r="F38" s="953">
        <f>((P35*O30*0.7)+(P29*O27*0.7))*1.05</f>
        <v>317.71845000000002</v>
      </c>
      <c r="G38" s="955">
        <f t="shared" si="17"/>
        <v>6331</v>
      </c>
      <c r="H38" s="414">
        <f>ROUND(F38*G38,0)</f>
        <v>2011476</v>
      </c>
      <c r="J38" s="29">
        <f t="shared" si="18"/>
        <v>6331</v>
      </c>
      <c r="K38" s="11" t="str">
        <f t="shared" si="19"/>
        <v>DEMOLICIÓN PISOS DE CONCRETO (ESPESOR VARIABLE HASTA 0.10 M. INCLUYE CARGUE). NO INCLUYE TRANSPORTE Y DISPOSICIÓN FINAL DE SOBRANTES.</v>
      </c>
      <c r="L38" s="11" t="str">
        <f t="shared" si="20"/>
        <v>M2</v>
      </c>
      <c r="O38" s="542"/>
      <c r="P38" s="542"/>
      <c r="S38" s="542"/>
      <c r="T38" s="542"/>
    </row>
    <row r="39" spans="2:20" s="8" customFormat="1" ht="71.25" customHeight="1">
      <c r="B39" s="334">
        <v>6224</v>
      </c>
      <c r="C39" s="596">
        <f t="shared" ref="C39:C59" si="21">C38+1</f>
        <v>4003</v>
      </c>
      <c r="D39" s="948" t="str">
        <f t="shared" ref="D39:E59" si="22">K39</f>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E39" s="952" t="str">
        <f t="shared" si="22"/>
        <v>M2</v>
      </c>
      <c r="F39" s="312">
        <f>(P29*0.1*O27)*1.05</f>
        <v>9.2704500000000003</v>
      </c>
      <c r="G39" s="955">
        <f t="shared" si="17"/>
        <v>11514</v>
      </c>
      <c r="H39" s="414">
        <f t="shared" ref="H39:H59" si="23">ROUND(F39*G39,0)</f>
        <v>106740</v>
      </c>
      <c r="J39" s="29">
        <f t="shared" si="18"/>
        <v>11514</v>
      </c>
      <c r="K39" s="11" t="str">
        <f t="shared" si="19"/>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L39" s="11" t="str">
        <f t="shared" si="20"/>
        <v>M2</v>
      </c>
      <c r="O39" s="542"/>
      <c r="P39" s="542"/>
      <c r="S39" s="542"/>
      <c r="T39" s="542"/>
    </row>
    <row r="40" spans="2:20" s="8" customFormat="1" ht="108" customHeight="1">
      <c r="B40" s="334">
        <v>6281</v>
      </c>
      <c r="C40" s="596">
        <f t="shared" si="21"/>
        <v>4004</v>
      </c>
      <c r="D40" s="948" t="str">
        <f t="shared" si="22"/>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E40" s="952" t="str">
        <f t="shared" si="22"/>
        <v>M2</v>
      </c>
      <c r="F40" s="312">
        <f>F39</f>
        <v>9.2704500000000003</v>
      </c>
      <c r="G40" s="955">
        <f t="shared" si="17"/>
        <v>44431</v>
      </c>
      <c r="H40" s="414">
        <f t="shared" si="23"/>
        <v>411895</v>
      </c>
      <c r="J40" s="29">
        <f t="shared" si="18"/>
        <v>44431</v>
      </c>
      <c r="K40" s="11" t="str">
        <f t="shared" si="19"/>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L40" s="11" t="str">
        <f t="shared" si="20"/>
        <v>M2</v>
      </c>
      <c r="O40" s="542"/>
      <c r="P40" s="542"/>
      <c r="S40" s="542"/>
      <c r="T40" s="542"/>
    </row>
    <row r="41" spans="2:20" s="8" customFormat="1" ht="41.25" customHeight="1">
      <c r="B41" s="350">
        <v>5426</v>
      </c>
      <c r="C41" s="596">
        <f t="shared" si="21"/>
        <v>4005</v>
      </c>
      <c r="D41" s="948" t="str">
        <f t="shared" si="22"/>
        <v>CONCRETO 4000 PSI GRAVA COMÚN PARA RAMPAS Y ESCALERAS (PREMEZCLADO. INCL. SUMINISTRO, FORMALETEO Y COLOCACIÓN. NO INCL. REFUERZO, CURADO).</v>
      </c>
      <c r="E41" s="952" t="str">
        <f t="shared" si="22"/>
        <v>M3</v>
      </c>
      <c r="F41" s="953">
        <f>(F38*0.1)*1.05</f>
        <v>33.360437250000004</v>
      </c>
      <c r="G41" s="955">
        <f t="shared" si="17"/>
        <v>621990</v>
      </c>
      <c r="H41" s="414">
        <f t="shared" si="23"/>
        <v>20749858</v>
      </c>
      <c r="J41" s="29">
        <f t="shared" si="18"/>
        <v>621990</v>
      </c>
      <c r="K41" s="11" t="str">
        <f t="shared" si="19"/>
        <v>CONCRETO 4000 PSI GRAVA COMÚN PARA RAMPAS Y ESCALERAS (PREMEZCLADO. INCL. SUMINISTRO, FORMALETEO Y COLOCACIÓN. NO INCL. REFUERZO, CURADO).</v>
      </c>
      <c r="L41" s="11" t="str">
        <f t="shared" si="20"/>
        <v>M3</v>
      </c>
      <c r="O41" s="542"/>
      <c r="P41" s="542"/>
      <c r="S41" s="542"/>
      <c r="T41" s="542"/>
    </row>
    <row r="42" spans="2:20" s="8" customFormat="1" ht="45.75" customHeight="1">
      <c r="B42" s="350">
        <v>7992</v>
      </c>
      <c r="C42" s="596">
        <f t="shared" si="21"/>
        <v>4006</v>
      </c>
      <c r="D42" s="948" t="str">
        <f t="shared" si="22"/>
        <v>REPOSICIÓN DE SELLO DE JUNTAS DE PAVIMENTO DE CONCRETO HIDRÁULICO, ANCHO HASTA DE 5/8" (16 MM). (INCLUYE LIMPIEZA, SUMINISTRO E INSTALACIÓN DE FONDO Y SELLANTE).</v>
      </c>
      <c r="E42" s="952" t="str">
        <f t="shared" si="22"/>
        <v>ML</v>
      </c>
      <c r="F42" s="953">
        <f>((O23/4)*4.5)*1.05</f>
        <v>175.00218750000002</v>
      </c>
      <c r="G42" s="955">
        <f t="shared" si="17"/>
        <v>15497</v>
      </c>
      <c r="H42" s="414">
        <f t="shared" si="23"/>
        <v>2712009</v>
      </c>
      <c r="J42" s="29">
        <f t="shared" si="18"/>
        <v>15497</v>
      </c>
      <c r="K42" s="11" t="str">
        <f t="shared" si="19"/>
        <v>REPOSICIÓN DE SELLO DE JUNTAS DE PAVIMENTO DE CONCRETO HIDRÁULICO, ANCHO HASTA DE 5/8" (16 MM). (INCLUYE LIMPIEZA, SUMINISTRO E INSTALACIÓN DE FONDO Y SELLANTE).</v>
      </c>
      <c r="L42" s="11" t="str">
        <f t="shared" si="20"/>
        <v>ML</v>
      </c>
      <c r="O42" s="542"/>
      <c r="P42" s="542"/>
      <c r="S42" s="542"/>
      <c r="T42" s="542"/>
    </row>
    <row r="43" spans="2:20" s="8" customFormat="1" ht="33" customHeight="1">
      <c r="B43" s="350">
        <v>4239</v>
      </c>
      <c r="C43" s="596">
        <f t="shared" si="21"/>
        <v>4007</v>
      </c>
      <c r="D43" s="948" t="str">
        <f t="shared" si="22"/>
        <v>CORTE Y AMPLIACIÓN DE JUNTA EN PAVIMENTO DE CONCRETO HIDRAULICO</v>
      </c>
      <c r="E43" s="952" t="str">
        <f t="shared" si="22"/>
        <v>ML</v>
      </c>
      <c r="F43" s="953">
        <f>((O35/2)*4.5*2)*1.05</f>
        <v>180.58950000000002</v>
      </c>
      <c r="G43" s="955">
        <f t="shared" si="17"/>
        <v>4712</v>
      </c>
      <c r="H43" s="414">
        <f t="shared" si="23"/>
        <v>850938</v>
      </c>
      <c r="J43" s="29">
        <f t="shared" si="18"/>
        <v>4712</v>
      </c>
      <c r="K43" s="11" t="str">
        <f t="shared" si="19"/>
        <v>CORTE Y AMPLIACIÓN DE JUNTA EN PAVIMENTO DE CONCRETO HIDRAULICO</v>
      </c>
      <c r="L43" s="11" t="str">
        <f t="shared" si="20"/>
        <v>ML</v>
      </c>
      <c r="O43" s="542"/>
      <c r="P43" s="542"/>
      <c r="S43" s="542"/>
      <c r="T43" s="542"/>
    </row>
    <row r="44" spans="2:20" s="8" customFormat="1" ht="36" customHeight="1">
      <c r="B44" s="350">
        <v>3837</v>
      </c>
      <c r="C44" s="596">
        <f t="shared" si="21"/>
        <v>4008</v>
      </c>
      <c r="D44" s="948" t="str">
        <f t="shared" si="22"/>
        <v>SELLADO DE JUNTAS EN PAVIMENTO DE CONCRETO HIDRAULICO (INCLUYE LIMPIEZA, SUMINISTRO E INSTALACIÓN DE FONDO Y SELLANTE)</v>
      </c>
      <c r="E44" s="952" t="str">
        <f t="shared" si="22"/>
        <v>ML</v>
      </c>
      <c r="F44" s="953">
        <f>F43</f>
        <v>180.58950000000002</v>
      </c>
      <c r="G44" s="955">
        <f t="shared" si="17"/>
        <v>10949</v>
      </c>
      <c r="H44" s="414">
        <f t="shared" si="23"/>
        <v>1977274</v>
      </c>
      <c r="J44" s="29">
        <f t="shared" si="18"/>
        <v>10949</v>
      </c>
      <c r="K44" s="11" t="str">
        <f t="shared" si="19"/>
        <v>SELLADO DE JUNTAS EN PAVIMENTO DE CONCRETO HIDRAULICO (INCLUYE LIMPIEZA, SUMINISTRO E INSTALACIÓN DE FONDO Y SELLANTE)</v>
      </c>
      <c r="L44" s="11" t="str">
        <f t="shared" si="20"/>
        <v>ML</v>
      </c>
      <c r="O44" s="542"/>
      <c r="P44" s="542"/>
      <c r="S44" s="542"/>
      <c r="T44" s="542"/>
    </row>
    <row r="45" spans="2:20" s="8" customFormat="1" ht="84.75" customHeight="1">
      <c r="B45" s="350">
        <v>3708</v>
      </c>
      <c r="C45" s="596">
        <f t="shared" si="21"/>
        <v>4009</v>
      </c>
      <c r="D45" s="948" t="str">
        <f t="shared" si="22"/>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45" s="952" t="str">
        <f t="shared" si="22"/>
        <v>KG</v>
      </c>
      <c r="F45" s="953">
        <f>75*F41*1.07</f>
        <v>2677.1750893125004</v>
      </c>
      <c r="G45" s="955">
        <f t="shared" si="17"/>
        <v>3979</v>
      </c>
      <c r="H45" s="414">
        <f t="shared" si="23"/>
        <v>10652480</v>
      </c>
      <c r="J45" s="29">
        <f t="shared" si="18"/>
        <v>3979</v>
      </c>
      <c r="K45" s="11" t="str">
        <f t="shared" si="19"/>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L45" s="11" t="str">
        <f t="shared" si="20"/>
        <v>KG</v>
      </c>
      <c r="O45" s="542"/>
      <c r="P45" s="542"/>
      <c r="S45" s="542"/>
      <c r="T45" s="542"/>
    </row>
    <row r="46" spans="2:20" s="8" customFormat="1" ht="19.5" customHeight="1">
      <c r="B46" s="350">
        <v>3464</v>
      </c>
      <c r="C46" s="596">
        <f t="shared" si="21"/>
        <v>4010</v>
      </c>
      <c r="D46" s="948" t="str">
        <f t="shared" si="22"/>
        <v>EXCAVACION MANUAL EN MATERIAL COMUN. INCLUYE CARGUE.</v>
      </c>
      <c r="E46" s="952" t="str">
        <f t="shared" si="22"/>
        <v>M3</v>
      </c>
      <c r="F46" s="953">
        <f>(P35)*0.3*1.05</f>
        <v>54.176850000000002</v>
      </c>
      <c r="G46" s="955">
        <f t="shared" si="17"/>
        <v>31876</v>
      </c>
      <c r="H46" s="414">
        <f t="shared" si="23"/>
        <v>1726941</v>
      </c>
      <c r="J46" s="29">
        <f t="shared" si="18"/>
        <v>31876</v>
      </c>
      <c r="K46" s="11" t="str">
        <f t="shared" si="19"/>
        <v>EXCAVACION MANUAL EN MATERIAL COMUN. INCLUYE CARGUE.</v>
      </c>
      <c r="L46" s="11" t="str">
        <f t="shared" si="20"/>
        <v>M3</v>
      </c>
      <c r="O46" s="542"/>
      <c r="P46" s="542"/>
      <c r="S46" s="542"/>
      <c r="T46" s="542"/>
    </row>
    <row r="47" spans="2:20" s="8" customFormat="1" ht="34.5" customHeight="1">
      <c r="B47" s="350">
        <v>3851</v>
      </c>
      <c r="C47" s="596">
        <f t="shared" si="21"/>
        <v>4011</v>
      </c>
      <c r="D47" s="948" t="str">
        <f t="shared" si="22"/>
        <v>RELLENO PARA ANDENES EN SUBBASE GRANULAR B-400 (SUMINISTRO, EXTENDIDO, HUMEDECIMIENTO Y COMPACTACIÓN)</v>
      </c>
      <c r="E47" s="952" t="str">
        <f t="shared" si="22"/>
        <v>M3</v>
      </c>
      <c r="F47" s="953">
        <f>P35*0.3*1.05</f>
        <v>54.176850000000002</v>
      </c>
      <c r="G47" s="955">
        <f t="shared" si="17"/>
        <v>82225</v>
      </c>
      <c r="H47" s="414">
        <f t="shared" si="23"/>
        <v>4454691</v>
      </c>
      <c r="J47" s="29">
        <f t="shared" ref="J47" si="24">LOOKUP(B47,$C$80:$C$4513,$F$80:$F$4513)</f>
        <v>82225</v>
      </c>
      <c r="K47" s="11" t="str">
        <f t="shared" ref="K47" si="25">LOOKUP(B47,$C$80:$C$4513,$D$80:$D$4513)</f>
        <v>RELLENO PARA ANDENES EN SUBBASE GRANULAR B-400 (SUMINISTRO, EXTENDIDO, HUMEDECIMIENTO Y COMPACTACIÓN)</v>
      </c>
      <c r="L47" s="11" t="str">
        <f t="shared" ref="L47" si="26">LOOKUP(B47,$C$80:$C$4513,$E$80:$E$4513)</f>
        <v>M3</v>
      </c>
      <c r="O47" s="542"/>
      <c r="P47" s="542"/>
      <c r="S47" s="542"/>
      <c r="T47" s="542"/>
    </row>
    <row r="48" spans="2:20" s="8" customFormat="1" ht="30.75" customHeight="1">
      <c r="B48" s="350">
        <v>3567</v>
      </c>
      <c r="C48" s="596">
        <f t="shared" si="21"/>
        <v>4012</v>
      </c>
      <c r="D48" s="948" t="str">
        <f t="shared" si="22"/>
        <v>MURO EN BLOQUE ESTRUCTURAL TIPO PIEDRA GRIS (REFERENCIA: PI-16. INCLUYE SUMINISTRO Y CONSTRUCCIÓN)</v>
      </c>
      <c r="E48" s="952" t="str">
        <f t="shared" si="22"/>
        <v>M2</v>
      </c>
      <c r="F48" s="953">
        <f>O29*1.3</f>
        <v>12.753000000000002</v>
      </c>
      <c r="G48" s="955">
        <f t="shared" si="17"/>
        <v>78445</v>
      </c>
      <c r="H48" s="414">
        <f t="shared" si="23"/>
        <v>1000409</v>
      </c>
      <c r="J48" s="29">
        <f>LOOKUP(B48,$C$80:$C$4513,$F$80:$F$4513)</f>
        <v>78445</v>
      </c>
      <c r="K48" s="11" t="str">
        <f>LOOKUP(B48,$C$80:$C$4513,$D$80:$D$4513)</f>
        <v>MURO EN BLOQUE ESTRUCTURAL TIPO PIEDRA GRIS (REFERENCIA: PI-16. INCLUYE SUMINISTRO Y CONSTRUCCIÓN)</v>
      </c>
      <c r="L48" s="11" t="str">
        <f>LOOKUP(B48,$C$80:$C$4513,$E$80:$E$4513)</f>
        <v>M2</v>
      </c>
      <c r="O48" s="542"/>
      <c r="P48" s="542"/>
      <c r="S48" s="542"/>
      <c r="T48" s="542"/>
    </row>
    <row r="49" spans="2:20" s="8" customFormat="1" ht="45" customHeight="1">
      <c r="B49" s="350">
        <v>4588</v>
      </c>
      <c r="C49" s="596">
        <f t="shared" si="21"/>
        <v>4013</v>
      </c>
      <c r="D49" s="948" t="str">
        <f t="shared" si="22"/>
        <v>CONSTRUCCIÓN DE ESCALERAS EN CONCRETO 3000 PSI GRAVA COMÚN. INCLUYE EXCAVACIÓN MANUAL, SUBBASE GRANULAR CLASE B, ACERO DE REFUERZO Y TRANSPORTE Y DISPOSICIÓN FINAL DE ESCOMBROS.</v>
      </c>
      <c r="E49" s="952" t="str">
        <f t="shared" si="22"/>
        <v>M2</v>
      </c>
      <c r="F49" s="953">
        <f>P29</f>
        <v>44.145000000000003</v>
      </c>
      <c r="G49" s="955">
        <f t="shared" si="17"/>
        <v>333358</v>
      </c>
      <c r="H49" s="414">
        <f t="shared" si="23"/>
        <v>14716089</v>
      </c>
      <c r="J49" s="29">
        <f>LOOKUP(B49,$C$80:$C$4513,$F$80:$F$4513)</f>
        <v>333358</v>
      </c>
      <c r="K49" s="11" t="str">
        <f>LOOKUP(B49,$C$80:$C$4513,$D$80:$D$4513)</f>
        <v>CONSTRUCCIÓN DE ESCALERAS EN CONCRETO 3000 PSI GRAVA COMÚN. INCLUYE EXCAVACIÓN MANUAL, SUBBASE GRANULAR CLASE B, ACERO DE REFUERZO Y TRANSPORTE Y DISPOSICIÓN FINAL DE ESCOMBROS.</v>
      </c>
      <c r="L49" s="11" t="str">
        <f>LOOKUP(B49,$C$80:$C$4513,$E$80:$E$4513)</f>
        <v>M2</v>
      </c>
      <c r="O49" s="542"/>
      <c r="P49" s="542"/>
      <c r="S49" s="542"/>
      <c r="T49" s="542"/>
    </row>
    <row r="50" spans="2:20" s="8" customFormat="1" ht="32.25" customHeight="1">
      <c r="B50" s="350">
        <v>5202</v>
      </c>
      <c r="C50" s="596">
        <f t="shared" si="21"/>
        <v>4014</v>
      </c>
      <c r="D50" s="948" t="str">
        <f t="shared" ref="D50:D53" si="27">K50</f>
        <v>JUNTA METÁLICA CON ÁNGULO DE 3"X1/4". SUMINISTRO Y COLOCACIÓN. (PARA UN SOLO COSTADO DE LA JUNTA).</v>
      </c>
      <c r="E50" s="952" t="str">
        <f t="shared" ref="E50" si="28">L50</f>
        <v>ML</v>
      </c>
      <c r="F50" s="953">
        <v>0</v>
      </c>
      <c r="G50" s="955">
        <f t="shared" ref="G50" si="29">J50</f>
        <v>54528</v>
      </c>
      <c r="H50" s="414">
        <f t="shared" ref="H50" si="30">ROUND(F50*G50,0)</f>
        <v>0</v>
      </c>
      <c r="J50" s="29">
        <f t="shared" ref="J50:J53" si="31">LOOKUP(B50,$C$80:$C$4513,$F$80:$F$4513)</f>
        <v>54528</v>
      </c>
      <c r="K50" s="11" t="str">
        <f t="shared" ref="K50:K53" si="32">LOOKUP(B50,$C$80:$C$4513,$D$80:$D$4513)</f>
        <v>JUNTA METÁLICA CON ÁNGULO DE 3"X1/4". SUMINISTRO Y COLOCACIÓN. (PARA UN SOLO COSTADO DE LA JUNTA).</v>
      </c>
      <c r="L50" s="11" t="str">
        <f t="shared" ref="L50:L53" si="33">LOOKUP(B50,$C$80:$C$4513,$E$80:$E$4513)</f>
        <v>ML</v>
      </c>
      <c r="O50" s="542"/>
      <c r="P50" s="542"/>
      <c r="S50" s="542"/>
      <c r="T50" s="542"/>
    </row>
    <row r="51" spans="2:20" s="8" customFormat="1" ht="41.25" customHeight="1">
      <c r="B51" s="350">
        <v>4918</v>
      </c>
      <c r="C51" s="596">
        <f t="shared" si="21"/>
        <v>4015</v>
      </c>
      <c r="D51" s="948" t="str">
        <f t="shared" si="27"/>
        <v>JUNTA DE DILATACIÓN ELASTOMÉRICA 250 TAMAÑO 64 X 70 MM (INCLUYE SUMINISTRO E INSTALACIÓN Y TODOS LOS COSTOS DE SUMINISTRO E INSTALACIÓN DE MATERIAL PARA ANCLAJE..</v>
      </c>
      <c r="E51" s="952" t="str">
        <f t="shared" ref="E51:E53" si="34">L51</f>
        <v>ML</v>
      </c>
      <c r="F51" s="953">
        <v>0</v>
      </c>
      <c r="G51" s="955">
        <f t="shared" ref="G51:G53" si="35">J51</f>
        <v>136718</v>
      </c>
      <c r="H51" s="414">
        <f t="shared" ref="H51:H53" si="36">ROUND(F51*G51,0)</f>
        <v>0</v>
      </c>
      <c r="J51" s="29">
        <f t="shared" si="31"/>
        <v>136718</v>
      </c>
      <c r="K51" s="11" t="str">
        <f t="shared" si="32"/>
        <v>JUNTA DE DILATACIÓN ELASTOMÉRICA 250 TAMAÑO 64 X 70 MM (INCLUYE SUMINISTRO E INSTALACIÓN Y TODOS LOS COSTOS DE SUMINISTRO E INSTALACIÓN DE MATERIAL PARA ANCLAJE..</v>
      </c>
      <c r="L51" s="11" t="str">
        <f t="shared" si="33"/>
        <v>ML</v>
      </c>
      <c r="O51" s="542"/>
      <c r="P51" s="542"/>
      <c r="S51" s="542"/>
      <c r="T51" s="542"/>
    </row>
    <row r="52" spans="2:20" s="8" customFormat="1" ht="14.25" customHeight="1">
      <c r="B52" s="350">
        <v>4581</v>
      </c>
      <c r="C52" s="596">
        <f t="shared" si="21"/>
        <v>4016</v>
      </c>
      <c r="D52" s="948" t="str">
        <f t="shared" si="27"/>
        <v>RETIRO DE ADOQUIN SOBRE MORTERO</v>
      </c>
      <c r="E52" s="952" t="str">
        <f t="shared" si="34"/>
        <v>M2</v>
      </c>
      <c r="F52" s="953">
        <v>0</v>
      </c>
      <c r="G52" s="955">
        <f t="shared" si="35"/>
        <v>2180</v>
      </c>
      <c r="H52" s="414">
        <f t="shared" si="36"/>
        <v>0</v>
      </c>
      <c r="J52" s="29">
        <f t="shared" si="31"/>
        <v>2180</v>
      </c>
      <c r="K52" s="11" t="str">
        <f t="shared" si="32"/>
        <v>RETIRO DE ADOQUIN SOBRE MORTERO</v>
      </c>
      <c r="L52" s="11" t="str">
        <f t="shared" si="33"/>
        <v>M2</v>
      </c>
      <c r="O52" s="542"/>
      <c r="P52" s="542"/>
      <c r="S52" s="542"/>
      <c r="T52" s="542"/>
    </row>
    <row r="53" spans="2:20" s="8" customFormat="1" ht="30.75" customHeight="1">
      <c r="B53" s="350">
        <v>3696</v>
      </c>
      <c r="C53" s="596">
        <f t="shared" si="21"/>
        <v>4017</v>
      </c>
      <c r="D53" s="948" t="str">
        <f t="shared" si="27"/>
        <v>PISO EN ADOQUIN DE ARCILLA 26X6X6CM (SUMINISTRO E INSTALACIÓN. INCLUYE BASE 4CM ARENA NIVELACIÓN Y ARENA DE SELLO)</v>
      </c>
      <c r="E53" s="952" t="str">
        <f t="shared" si="34"/>
        <v>M2</v>
      </c>
      <c r="F53" s="953">
        <v>0</v>
      </c>
      <c r="G53" s="955">
        <f t="shared" si="35"/>
        <v>70782</v>
      </c>
      <c r="H53" s="414">
        <f t="shared" si="36"/>
        <v>0</v>
      </c>
      <c r="J53" s="29">
        <f t="shared" si="31"/>
        <v>70782</v>
      </c>
      <c r="K53" s="11" t="str">
        <f t="shared" si="32"/>
        <v>PISO EN ADOQUIN DE ARCILLA 26X6X6CM (SUMINISTRO E INSTALACIÓN. INCLUYE BASE 4CM ARENA NIVELACIÓN Y ARENA DE SELLO)</v>
      </c>
      <c r="L53" s="11" t="str">
        <f t="shared" si="33"/>
        <v>M2</v>
      </c>
      <c r="O53" s="542"/>
      <c r="P53" s="542"/>
      <c r="S53" s="542"/>
      <c r="T53" s="542"/>
    </row>
    <row r="54" spans="2:20" s="8" customFormat="1" ht="19.5" customHeight="1">
      <c r="B54" s="350">
        <v>7861</v>
      </c>
      <c r="C54" s="596">
        <f t="shared" si="21"/>
        <v>4018</v>
      </c>
      <c r="D54" s="948" t="str">
        <f t="shared" ref="D54:D58" si="37">K54</f>
        <v>RETIRO DE PISO EN LAMINA ALFAJOR</v>
      </c>
      <c r="E54" s="952" t="str">
        <f t="shared" ref="E54:E58" si="38">L54</f>
        <v>ML</v>
      </c>
      <c r="F54" s="953">
        <v>0</v>
      </c>
      <c r="G54" s="955">
        <f t="shared" ref="G54:G58" si="39">J54</f>
        <v>42514</v>
      </c>
      <c r="H54" s="414">
        <f t="shared" ref="H54:H58" si="40">ROUND(F54*G54,0)</f>
        <v>0</v>
      </c>
      <c r="J54" s="29">
        <f t="shared" ref="J54:J58" si="41">LOOKUP(B54,$C$80:$C$4513,$F$80:$F$4513)</f>
        <v>42514</v>
      </c>
      <c r="K54" s="11" t="str">
        <f t="shared" ref="K54:K58" si="42">LOOKUP(B54,$C$80:$C$4513,$D$80:$D$4513)</f>
        <v>RETIRO DE PISO EN LAMINA ALFAJOR</v>
      </c>
      <c r="L54" s="11" t="str">
        <f t="shared" ref="L54:L58" si="43">LOOKUP(B54,$C$80:$C$4513,$E$80:$E$4513)</f>
        <v>ML</v>
      </c>
      <c r="O54" s="542"/>
      <c r="P54" s="542"/>
      <c r="S54" s="542"/>
      <c r="T54" s="542"/>
    </row>
    <row r="55" spans="2:20" s="8" customFormat="1" ht="39" customHeight="1">
      <c r="B55" s="350">
        <v>5214</v>
      </c>
      <c r="C55" s="596">
        <f t="shared" si="21"/>
        <v>4019</v>
      </c>
      <c r="D55" s="948" t="str">
        <f t="shared" si="37"/>
        <v>LAMINA ALFAJOR 6MM CON SOPORTE EN NEOPRENO PARA PERMITIR FLUJO VEHICULAR SOBRE JUNTAS DEMOLIDAS. INCLUYE RETIRO Y POSTERIOR COLOCACIÓN Y TRANSPORTE.</v>
      </c>
      <c r="E55" s="952" t="str">
        <f t="shared" si="38"/>
        <v>M2</v>
      </c>
      <c r="F55" s="953">
        <v>0</v>
      </c>
      <c r="G55" s="955">
        <f t="shared" si="39"/>
        <v>159002</v>
      </c>
      <c r="H55" s="414">
        <f t="shared" si="40"/>
        <v>0</v>
      </c>
      <c r="J55" s="29">
        <f t="shared" si="41"/>
        <v>159002</v>
      </c>
      <c r="K55" s="11" t="str">
        <f t="shared" si="42"/>
        <v>LAMINA ALFAJOR 6MM CON SOPORTE EN NEOPRENO PARA PERMITIR FLUJO VEHICULAR SOBRE JUNTAS DEMOLIDAS. INCLUYE RETIRO Y POSTERIOR COLOCACIÓN Y TRANSPORTE.</v>
      </c>
      <c r="L55" s="11" t="str">
        <f t="shared" si="43"/>
        <v>M2</v>
      </c>
      <c r="O55" s="542"/>
      <c r="P55" s="542"/>
      <c r="S55" s="542"/>
      <c r="T55" s="542"/>
    </row>
    <row r="56" spans="2:20" s="8" customFormat="1" ht="30.75" customHeight="1">
      <c r="B56" s="350">
        <v>5190</v>
      </c>
      <c r="C56" s="596">
        <f t="shared" si="21"/>
        <v>4020</v>
      </c>
      <c r="D56" s="948" t="str">
        <f t="shared" si="37"/>
        <v>CORTE CON EQUIPO DE OXICORTE PARA EL RETIRO DE LA JUNTA METALICA EXISTENTE EN EL PUENTE.</v>
      </c>
      <c r="E56" s="952" t="str">
        <f t="shared" si="38"/>
        <v>ML</v>
      </c>
      <c r="F56" s="953">
        <v>0</v>
      </c>
      <c r="G56" s="955">
        <f t="shared" si="39"/>
        <v>8701</v>
      </c>
      <c r="H56" s="414">
        <f t="shared" si="40"/>
        <v>0</v>
      </c>
      <c r="J56" s="29">
        <f t="shared" si="41"/>
        <v>8701</v>
      </c>
      <c r="K56" s="11" t="str">
        <f t="shared" si="42"/>
        <v>CORTE CON EQUIPO DE OXICORTE PARA EL RETIRO DE LA JUNTA METALICA EXISTENTE EN EL PUENTE.</v>
      </c>
      <c r="L56" s="11" t="str">
        <f t="shared" si="43"/>
        <v>ML</v>
      </c>
      <c r="O56" s="542"/>
      <c r="P56" s="542"/>
      <c r="S56" s="542"/>
      <c r="T56" s="542"/>
    </row>
    <row r="57" spans="2:20" s="8" customFormat="1" ht="63" customHeight="1">
      <c r="B57" s="350">
        <v>5207</v>
      </c>
      <c r="C57" s="596">
        <f t="shared" si="21"/>
        <v>4021</v>
      </c>
      <c r="D57" s="948" t="str">
        <f t="shared" si="37"/>
        <v>SANEADO DE CONCRETO DE RECUBRIMIENTO. INCLUYE ESCARIFICACIÓN DE CONCRETO PROFUNDIDAD ENTRE 2CM Y 7CM, LIMPIEZA Y APLICACIÓN DE RECUBRIMIENTO ANTICORROSIVO PARA EL ACERO DE REFUERZO EXISTENTE Y MORTERO DE REPARACIÓN ESTRUCTURAL. NIVEL DE TRABAJO+3.0M</v>
      </c>
      <c r="E57" s="952" t="str">
        <f t="shared" si="38"/>
        <v>M2</v>
      </c>
      <c r="F57" s="953">
        <v>0</v>
      </c>
      <c r="G57" s="955">
        <f t="shared" si="39"/>
        <v>177612</v>
      </c>
      <c r="H57" s="414">
        <f t="shared" si="40"/>
        <v>0</v>
      </c>
      <c r="J57" s="29">
        <f t="shared" si="41"/>
        <v>177612</v>
      </c>
      <c r="K57" s="11" t="str">
        <f t="shared" si="42"/>
        <v>SANEADO DE CONCRETO DE RECUBRIMIENTO. INCLUYE ESCARIFICACIÓN DE CONCRETO PROFUNDIDAD ENTRE 2CM Y 7CM, LIMPIEZA Y APLICACIÓN DE RECUBRIMIENTO ANTICORROSIVO PARA EL ACERO DE REFUERZO EXISTENTE Y MORTERO DE REPARACIÓN ESTRUCTURAL. NIVEL DE TRABAJO+3.0M</v>
      </c>
      <c r="L57" s="11" t="str">
        <f t="shared" si="43"/>
        <v>M2</v>
      </c>
      <c r="O57" s="542"/>
      <c r="P57" s="542"/>
      <c r="S57" s="542"/>
      <c r="T57" s="542"/>
    </row>
    <row r="58" spans="2:20" s="8" customFormat="1" ht="34.5" customHeight="1">
      <c r="B58" s="350">
        <v>5058</v>
      </c>
      <c r="C58" s="596">
        <f t="shared" si="21"/>
        <v>4022</v>
      </c>
      <c r="D58" s="948" t="str">
        <f t="shared" si="37"/>
        <v>FILOS (INCLUYE SUMINISTRO Y COLOCACIÓN DE MORTERO 1:4 IMPERMEABILIZADO HECHO EN OBRA)</v>
      </c>
      <c r="E58" s="952" t="str">
        <f t="shared" si="38"/>
        <v>ML</v>
      </c>
      <c r="F58" s="953">
        <v>0</v>
      </c>
      <c r="G58" s="955">
        <f t="shared" si="39"/>
        <v>7038</v>
      </c>
      <c r="H58" s="414">
        <f t="shared" si="40"/>
        <v>0</v>
      </c>
      <c r="J58" s="29">
        <f t="shared" si="41"/>
        <v>7038</v>
      </c>
      <c r="K58" s="11" t="str">
        <f t="shared" si="42"/>
        <v>FILOS (INCLUYE SUMINISTRO Y COLOCACIÓN DE MORTERO 1:4 IMPERMEABILIZADO HECHO EN OBRA)</v>
      </c>
      <c r="L58" s="11" t="str">
        <f t="shared" si="43"/>
        <v>ML</v>
      </c>
      <c r="O58" s="542"/>
      <c r="P58" s="542"/>
      <c r="S58" s="542"/>
      <c r="T58" s="542"/>
    </row>
    <row r="59" spans="2:20" s="27" customFormat="1" ht="48.75" customHeight="1" thickBot="1">
      <c r="B59" s="349">
        <v>3017</v>
      </c>
      <c r="C59" s="596">
        <f t="shared" si="21"/>
        <v>4023</v>
      </c>
      <c r="D59" s="948" t="str">
        <f t="shared" si="22"/>
        <v>TRANSPORTE Y DISPOSICIÓN FINAL DE ESCOMBROS EN SITIO AUTORIZADO (DISTANCIA DE TRANSPORTE 21 KM). A DISTANCIA MAYOR DEL ACARREO LIBRE (90 M) EN SITIO AUTORIZADO POR LA ENTIDAD AMBIENTAL COMPETENTE.</v>
      </c>
      <c r="E59" s="952" t="str">
        <f t="shared" si="22"/>
        <v>M3</v>
      </c>
      <c r="F59" s="953">
        <f>F46+F41</f>
        <v>87.537287250000006</v>
      </c>
      <c r="G59" s="955">
        <f t="shared" si="17"/>
        <v>34896</v>
      </c>
      <c r="H59" s="415">
        <f t="shared" si="23"/>
        <v>3054701</v>
      </c>
      <c r="J59" s="29">
        <f>LOOKUP(B59,$C$80:$C$4513,$F$80:$F$4513)</f>
        <v>34896</v>
      </c>
      <c r="K59" s="11" t="str">
        <f>LOOKUP(B59,$C$80:$C$4513,$D$80:$D$4513)</f>
        <v>TRANSPORTE Y DISPOSICIÓN FINAL DE ESCOMBROS EN SITIO AUTORIZADO (DISTANCIA DE TRANSPORTE 21 KM). A DISTANCIA MAYOR DEL ACARREO LIBRE (90 M) EN SITIO AUTORIZADO POR LA ENTIDAD AMBIENTAL COMPETENTE.</v>
      </c>
      <c r="L59" s="11" t="str">
        <f>LOOKUP(B59,$C$80:$C$4513,$E$80:$E$4513)</f>
        <v>M3</v>
      </c>
      <c r="O59" s="543"/>
      <c r="P59" s="543"/>
      <c r="S59" s="543"/>
      <c r="T59" s="543"/>
    </row>
    <row r="60" spans="2:20" ht="12.75" thickTop="1" thickBot="1">
      <c r="B60" s="481" t="s">
        <v>94</v>
      </c>
      <c r="C60" s="376"/>
      <c r="D60" s="376"/>
      <c r="E60" s="376"/>
      <c r="F60" s="376"/>
      <c r="G60" s="442"/>
      <c r="H60" s="478">
        <f>ROUND(H17+H21+H30+H36,0)</f>
        <v>221129489</v>
      </c>
      <c r="J60" s="12"/>
      <c r="K60" s="11"/>
      <c r="L60" s="11"/>
    </row>
    <row r="61" spans="2:20" ht="12.75" thickTop="1" thickBot="1">
      <c r="B61" s="18"/>
      <c r="C61" s="18"/>
      <c r="D61" s="18"/>
      <c r="E61" s="18"/>
      <c r="F61" s="18"/>
      <c r="G61" s="18"/>
      <c r="H61" s="19"/>
    </row>
    <row r="62" spans="2:20" ht="12" thickTop="1">
      <c r="B62" s="395" t="s">
        <v>95</v>
      </c>
      <c r="C62" s="377"/>
      <c r="D62" s="377"/>
      <c r="E62" s="377"/>
      <c r="F62" s="377"/>
      <c r="G62" s="377"/>
      <c r="H62" s="378"/>
    </row>
    <row r="63" spans="2:20" ht="18.75" customHeight="1" thickBot="1">
      <c r="B63" s="642"/>
      <c r="C63" s="643"/>
      <c r="D63" s="643"/>
      <c r="E63" s="643"/>
      <c r="F63" s="643"/>
      <c r="G63" s="643"/>
      <c r="H63" s="644"/>
      <c r="J63" s="17"/>
      <c r="K63" s="20"/>
      <c r="L63" s="17"/>
    </row>
    <row r="64" spans="2:20" ht="12.75" thickTop="1" thickBot="1"/>
    <row r="65" spans="2:20" ht="12" thickTop="1">
      <c r="B65" s="443" t="s">
        <v>96</v>
      </c>
      <c r="C65" s="396"/>
      <c r="D65" s="396"/>
      <c r="E65" s="396"/>
      <c r="F65" s="396"/>
      <c r="G65" s="397"/>
      <c r="H65" s="444">
        <f>H60</f>
        <v>221129489</v>
      </c>
      <c r="K65" s="17"/>
      <c r="L65" s="20"/>
    </row>
    <row r="66" spans="2:20">
      <c r="B66" s="315" t="s">
        <v>97</v>
      </c>
      <c r="C66" s="316"/>
      <c r="D66" s="316"/>
      <c r="E66" s="316"/>
      <c r="F66" s="316"/>
      <c r="G66" s="317">
        <f>'AIU OBRA'!L65</f>
        <v>0.29927474584624664</v>
      </c>
      <c r="H66" s="445">
        <f>ROUND($H$65*G66,0)</f>
        <v>66178472</v>
      </c>
      <c r="J66" s="10" t="s">
        <v>98</v>
      </c>
      <c r="K66" s="17"/>
      <c r="L66" s="20"/>
    </row>
    <row r="67" spans="2:20">
      <c r="B67" s="315" t="s">
        <v>99</v>
      </c>
      <c r="C67" s="316"/>
      <c r="D67" s="316"/>
      <c r="E67" s="316"/>
      <c r="F67" s="316"/>
      <c r="G67" s="317">
        <f>'AIU OBRA'!L66</f>
        <v>0.01</v>
      </c>
      <c r="H67" s="445">
        <f>ROUND($H$65*G67,0)</f>
        <v>2211295</v>
      </c>
      <c r="K67" s="17"/>
      <c r="L67" s="20"/>
    </row>
    <row r="68" spans="2:20">
      <c r="B68" s="315" t="s">
        <v>100</v>
      </c>
      <c r="C68" s="316"/>
      <c r="D68" s="316"/>
      <c r="E68" s="316"/>
      <c r="F68" s="316"/>
      <c r="G68" s="317">
        <f>'AIU OBRA'!L67</f>
        <v>0.09</v>
      </c>
      <c r="H68" s="445">
        <f>ROUND($H$65*G68,0)</f>
        <v>19901654</v>
      </c>
      <c r="K68" s="17"/>
      <c r="L68" s="20"/>
    </row>
    <row r="69" spans="2:20">
      <c r="B69" s="318" t="s">
        <v>101</v>
      </c>
      <c r="C69" s="956"/>
      <c r="D69" s="956"/>
      <c r="E69" s="956"/>
      <c r="F69" s="956"/>
      <c r="G69" s="479">
        <f>'AIU OBRA'!L70</f>
        <v>0.39927474584624667</v>
      </c>
      <c r="H69" s="445"/>
    </row>
    <row r="70" spans="2:20">
      <c r="B70" s="318" t="s">
        <v>102</v>
      </c>
      <c r="C70" s="956"/>
      <c r="D70" s="956"/>
      <c r="E70" s="956"/>
      <c r="F70" s="956"/>
      <c r="G70" s="479"/>
      <c r="H70" s="445">
        <f>ROUND(SUM(H66:H68),0)</f>
        <v>88291421</v>
      </c>
    </row>
    <row r="71" spans="2:20">
      <c r="B71" s="379" t="s">
        <v>103</v>
      </c>
      <c r="C71" s="957"/>
      <c r="D71" s="958"/>
      <c r="E71" s="959"/>
      <c r="F71" s="960"/>
      <c r="G71" s="480"/>
      <c r="H71" s="446">
        <f>ROUND(SUM(H65,H70),0)</f>
        <v>309420910</v>
      </c>
    </row>
    <row r="72" spans="2:20">
      <c r="B72" s="380" t="s">
        <v>104</v>
      </c>
      <c r="C72" s="961"/>
      <c r="D72" s="961" t="s">
        <v>105</v>
      </c>
      <c r="E72" s="961"/>
      <c r="F72" s="960"/>
      <c r="G72" s="479">
        <f>'PGA Y SST'!O121</f>
        <v>9.2783257009077399E-2</v>
      </c>
      <c r="H72" s="414">
        <f>ROUND($H$65*G72,0)</f>
        <v>20517114</v>
      </c>
    </row>
    <row r="73" spans="2:20">
      <c r="B73" s="380" t="s">
        <v>106</v>
      </c>
      <c r="C73" s="961"/>
      <c r="D73" s="961" t="s">
        <v>105</v>
      </c>
      <c r="E73" s="961"/>
      <c r="F73" s="960"/>
      <c r="G73" s="479">
        <f>'Presupuesto Obra Consolidado'!G73</f>
        <v>3.4757328392481267E-2</v>
      </c>
      <c r="H73" s="414">
        <f>ROUND($H$65*G73,0)</f>
        <v>7685870</v>
      </c>
    </row>
    <row r="74" spans="2:20">
      <c r="B74" s="380" t="s">
        <v>107</v>
      </c>
      <c r="C74" s="961"/>
      <c r="D74" s="961"/>
      <c r="E74" s="961"/>
      <c r="F74" s="960"/>
      <c r="G74" s="479">
        <f>PMT!P37</f>
        <v>7.4377029497614516E-2</v>
      </c>
      <c r="H74" s="414">
        <f>ROUND($H$65*G74,0)</f>
        <v>16446955</v>
      </c>
    </row>
    <row r="75" spans="2:20" ht="12" thickBot="1">
      <c r="B75" s="381" t="s">
        <v>108</v>
      </c>
      <c r="C75" s="382"/>
      <c r="D75" s="383"/>
      <c r="E75" s="384"/>
      <c r="F75" s="385"/>
      <c r="G75" s="385"/>
      <c r="H75" s="386">
        <f>ROUND((SUM(H71:H74)),0)</f>
        <v>354070849</v>
      </c>
    </row>
    <row r="76" spans="2:20" ht="12" thickTop="1"/>
    <row r="78" spans="2:20">
      <c r="H78" s="26"/>
    </row>
    <row r="79" spans="2:20" ht="38.25">
      <c r="C79" s="522" t="s">
        <v>109</v>
      </c>
      <c r="D79" s="522" t="s">
        <v>110</v>
      </c>
      <c r="E79" s="523" t="s">
        <v>111</v>
      </c>
      <c r="F79" s="524" t="s">
        <v>112</v>
      </c>
      <c r="G79" s="525" t="s">
        <v>113</v>
      </c>
      <c r="H79" s="525" t="s">
        <v>114</v>
      </c>
    </row>
    <row r="80" spans="2:20" ht="24" hidden="1" customHeight="1">
      <c r="C80" s="351">
        <v>3007</v>
      </c>
      <c r="D80" s="352" t="s">
        <v>115</v>
      </c>
      <c r="E80" s="353" t="s">
        <v>116</v>
      </c>
      <c r="F80" s="354">
        <v>727</v>
      </c>
      <c r="G80" s="288" t="s">
        <v>117</v>
      </c>
      <c r="H80" s="288"/>
      <c r="O80" s="1"/>
      <c r="P80" s="1"/>
      <c r="S80" s="1"/>
      <c r="T80" s="1"/>
    </row>
    <row r="81" spans="2:20" ht="31.5" hidden="1">
      <c r="C81" s="351">
        <v>3009</v>
      </c>
      <c r="D81" s="352" t="s">
        <v>118</v>
      </c>
      <c r="E81" s="353" t="s">
        <v>119</v>
      </c>
      <c r="F81" s="354">
        <v>31876</v>
      </c>
      <c r="G81" s="288" t="s">
        <v>117</v>
      </c>
      <c r="H81" s="288"/>
      <c r="O81" s="1"/>
      <c r="P81" s="1"/>
      <c r="S81" s="1"/>
      <c r="T81" s="1"/>
    </row>
    <row r="82" spans="2:20" ht="47.25" hidden="1">
      <c r="C82" s="351">
        <v>3010</v>
      </c>
      <c r="D82" s="352" t="s">
        <v>120</v>
      </c>
      <c r="E82" s="353" t="s">
        <v>119</v>
      </c>
      <c r="F82" s="354">
        <v>30579</v>
      </c>
      <c r="G82" s="288" t="s">
        <v>117</v>
      </c>
      <c r="H82" s="288"/>
      <c r="O82" s="1"/>
      <c r="P82" s="1"/>
      <c r="S82" s="1"/>
      <c r="T82" s="1"/>
    </row>
    <row r="83" spans="2:20" ht="47.25" hidden="1">
      <c r="C83" s="351">
        <v>3011</v>
      </c>
      <c r="D83" s="352" t="s">
        <v>121</v>
      </c>
      <c r="E83" s="353" t="s">
        <v>122</v>
      </c>
      <c r="F83" s="354">
        <v>4523</v>
      </c>
      <c r="G83" s="288" t="s">
        <v>117</v>
      </c>
      <c r="H83" s="288"/>
      <c r="O83" s="1"/>
      <c r="P83" s="1"/>
      <c r="S83" s="1"/>
      <c r="T83" s="1"/>
    </row>
    <row r="84" spans="2:20" s="5" customFormat="1" ht="63" hidden="1">
      <c r="B84" s="1"/>
      <c r="C84" s="351">
        <v>3012</v>
      </c>
      <c r="D84" s="352" t="s">
        <v>123</v>
      </c>
      <c r="E84" s="353" t="s">
        <v>116</v>
      </c>
      <c r="F84" s="354">
        <v>6331</v>
      </c>
      <c r="G84" s="288" t="s">
        <v>117</v>
      </c>
      <c r="H84" s="288"/>
      <c r="I84" s="1"/>
      <c r="J84" s="10"/>
      <c r="K84" s="10"/>
    </row>
    <row r="85" spans="2:20" s="5" customFormat="1" ht="31.5" hidden="1">
      <c r="B85" s="1"/>
      <c r="C85" s="351">
        <v>3015</v>
      </c>
      <c r="D85" s="352" t="s">
        <v>124</v>
      </c>
      <c r="E85" s="353" t="s">
        <v>125</v>
      </c>
      <c r="F85" s="354">
        <v>206755</v>
      </c>
      <c r="G85" s="288" t="s">
        <v>117</v>
      </c>
      <c r="H85" s="288"/>
      <c r="I85" s="1"/>
      <c r="J85" s="10"/>
      <c r="K85" s="10"/>
    </row>
    <row r="86" spans="2:20" s="5" customFormat="1" ht="94.5" hidden="1">
      <c r="B86" s="1"/>
      <c r="C86" s="351">
        <v>3017</v>
      </c>
      <c r="D86" s="352" t="s">
        <v>126</v>
      </c>
      <c r="E86" s="353" t="s">
        <v>119</v>
      </c>
      <c r="F86" s="354">
        <v>34896</v>
      </c>
      <c r="G86" s="288" t="s">
        <v>117</v>
      </c>
      <c r="H86" s="288"/>
      <c r="I86" s="1"/>
      <c r="J86" s="10"/>
      <c r="K86" s="10"/>
    </row>
    <row r="87" spans="2:20" s="5" customFormat="1" ht="31.5" hidden="1">
      <c r="B87" s="1"/>
      <c r="C87" s="351">
        <v>3018</v>
      </c>
      <c r="D87" s="352" t="s">
        <v>127</v>
      </c>
      <c r="E87" s="353" t="s">
        <v>119</v>
      </c>
      <c r="F87" s="354">
        <v>62305</v>
      </c>
      <c r="G87" s="288" t="s">
        <v>117</v>
      </c>
      <c r="H87" s="288"/>
      <c r="I87" s="1"/>
      <c r="J87" s="10"/>
      <c r="K87" s="10"/>
    </row>
    <row r="88" spans="2:20" s="5" customFormat="1" ht="63" hidden="1">
      <c r="B88" s="1"/>
      <c r="C88" s="351">
        <v>3021</v>
      </c>
      <c r="D88" s="352" t="s">
        <v>128</v>
      </c>
      <c r="E88" s="353" t="s">
        <v>116</v>
      </c>
      <c r="F88" s="354">
        <v>5770</v>
      </c>
      <c r="G88" s="288" t="s">
        <v>117</v>
      </c>
      <c r="H88" s="288"/>
      <c r="I88" s="1"/>
      <c r="J88" s="10"/>
      <c r="K88" s="10"/>
    </row>
    <row r="89" spans="2:20" s="5" customFormat="1" ht="47.25" hidden="1">
      <c r="B89" s="1"/>
      <c r="C89" s="351">
        <v>3022</v>
      </c>
      <c r="D89" s="352" t="s">
        <v>129</v>
      </c>
      <c r="E89" s="353" t="s">
        <v>119</v>
      </c>
      <c r="F89" s="354">
        <v>46434</v>
      </c>
      <c r="G89" s="288" t="s">
        <v>117</v>
      </c>
      <c r="H89" s="288"/>
      <c r="I89" s="1"/>
      <c r="J89" s="10"/>
      <c r="K89" s="10"/>
    </row>
    <row r="90" spans="2:20" s="5" customFormat="1" ht="47.25" hidden="1">
      <c r="B90" s="1"/>
      <c r="C90" s="351">
        <v>3024</v>
      </c>
      <c r="D90" s="352" t="s">
        <v>130</v>
      </c>
      <c r="E90" s="353" t="s">
        <v>119</v>
      </c>
      <c r="F90" s="354">
        <v>109001</v>
      </c>
      <c r="G90" s="288" t="s">
        <v>117</v>
      </c>
      <c r="H90" s="288"/>
      <c r="I90" s="1"/>
      <c r="J90" s="10"/>
      <c r="K90" s="10"/>
    </row>
    <row r="91" spans="2:20" s="5" customFormat="1" ht="31.5" hidden="1">
      <c r="B91" s="1"/>
      <c r="C91" s="351">
        <v>3027</v>
      </c>
      <c r="D91" s="352" t="s">
        <v>131</v>
      </c>
      <c r="E91" s="353" t="s">
        <v>122</v>
      </c>
      <c r="F91" s="354">
        <v>58698</v>
      </c>
      <c r="G91" s="288" t="s">
        <v>117</v>
      </c>
      <c r="H91" s="288"/>
      <c r="I91" s="1"/>
      <c r="J91" s="10"/>
      <c r="K91" s="10"/>
    </row>
    <row r="92" spans="2:20" s="5" customFormat="1" ht="47.25" hidden="1">
      <c r="B92" s="1"/>
      <c r="C92" s="351">
        <v>3041</v>
      </c>
      <c r="D92" s="352" t="s">
        <v>132</v>
      </c>
      <c r="E92" s="353" t="s">
        <v>122</v>
      </c>
      <c r="F92" s="354">
        <v>24517</v>
      </c>
      <c r="G92" s="288" t="s">
        <v>117</v>
      </c>
      <c r="H92" s="288"/>
      <c r="I92" s="1"/>
      <c r="J92" s="10"/>
      <c r="K92" s="10"/>
    </row>
    <row r="93" spans="2:20" s="5" customFormat="1" ht="47.25" hidden="1">
      <c r="B93" s="1"/>
      <c r="C93" s="351">
        <v>3042</v>
      </c>
      <c r="D93" s="352" t="s">
        <v>133</v>
      </c>
      <c r="E93" s="353" t="s">
        <v>122</v>
      </c>
      <c r="F93" s="354">
        <v>51046</v>
      </c>
      <c r="G93" s="288" t="s">
        <v>117</v>
      </c>
      <c r="H93" s="288"/>
      <c r="I93" s="1"/>
      <c r="J93" s="10"/>
      <c r="K93" s="10"/>
    </row>
    <row r="94" spans="2:20" s="5" customFormat="1" ht="47.25" hidden="1">
      <c r="B94" s="1"/>
      <c r="C94" s="351">
        <v>3043</v>
      </c>
      <c r="D94" s="352" t="s">
        <v>134</v>
      </c>
      <c r="E94" s="353" t="s">
        <v>122</v>
      </c>
      <c r="F94" s="354">
        <v>71150</v>
      </c>
      <c r="G94" s="288" t="s">
        <v>117</v>
      </c>
      <c r="H94" s="288"/>
      <c r="I94" s="1"/>
      <c r="J94" s="10"/>
      <c r="K94" s="10"/>
    </row>
    <row r="95" spans="2:20" s="5" customFormat="1" ht="47.25" hidden="1">
      <c r="B95" s="1"/>
      <c r="C95" s="351">
        <v>3044</v>
      </c>
      <c r="D95" s="352" t="s">
        <v>135</v>
      </c>
      <c r="E95" s="353" t="s">
        <v>122</v>
      </c>
      <c r="F95" s="354">
        <v>101095</v>
      </c>
      <c r="G95" s="288" t="s">
        <v>117</v>
      </c>
      <c r="H95" s="288"/>
      <c r="I95" s="1"/>
      <c r="J95" s="10"/>
      <c r="K95" s="10"/>
    </row>
    <row r="96" spans="2:20" s="5" customFormat="1" ht="47.25" hidden="1">
      <c r="B96" s="1"/>
      <c r="C96" s="351">
        <v>3045</v>
      </c>
      <c r="D96" s="352" t="s">
        <v>136</v>
      </c>
      <c r="E96" s="353" t="s">
        <v>122</v>
      </c>
      <c r="F96" s="354">
        <v>115500</v>
      </c>
      <c r="G96" s="288" t="s">
        <v>117</v>
      </c>
      <c r="H96" s="288"/>
      <c r="I96" s="1"/>
      <c r="J96" s="10"/>
      <c r="K96" s="10"/>
    </row>
    <row r="97" spans="2:11" s="5" customFormat="1" ht="47.25" hidden="1">
      <c r="B97" s="1"/>
      <c r="C97" s="351">
        <v>3046</v>
      </c>
      <c r="D97" s="352" t="s">
        <v>137</v>
      </c>
      <c r="E97" s="353" t="s">
        <v>122</v>
      </c>
      <c r="F97" s="354">
        <v>204713</v>
      </c>
      <c r="G97" s="288" t="s">
        <v>117</v>
      </c>
      <c r="H97" s="288"/>
      <c r="I97" s="1"/>
      <c r="J97" s="10"/>
      <c r="K97" s="10"/>
    </row>
    <row r="98" spans="2:11" s="5" customFormat="1" ht="47.25" hidden="1">
      <c r="B98" s="1"/>
      <c r="C98" s="351">
        <v>3047</v>
      </c>
      <c r="D98" s="352" t="s">
        <v>138</v>
      </c>
      <c r="E98" s="353" t="s">
        <v>122</v>
      </c>
      <c r="F98" s="354">
        <v>262054</v>
      </c>
      <c r="G98" s="288" t="s">
        <v>117</v>
      </c>
      <c r="H98" s="288"/>
      <c r="I98" s="1"/>
      <c r="J98" s="10"/>
      <c r="K98" s="10"/>
    </row>
    <row r="99" spans="2:11" s="5" customFormat="1" ht="47.25" hidden="1">
      <c r="B99" s="1"/>
      <c r="C99" s="351">
        <v>3048</v>
      </c>
      <c r="D99" s="352" t="s">
        <v>139</v>
      </c>
      <c r="E99" s="353" t="s">
        <v>122</v>
      </c>
      <c r="F99" s="354">
        <v>338941</v>
      </c>
      <c r="G99" s="288" t="s">
        <v>117</v>
      </c>
      <c r="H99" s="288"/>
      <c r="I99" s="1"/>
      <c r="J99" s="10"/>
      <c r="K99" s="10"/>
    </row>
    <row r="100" spans="2:11" s="5" customFormat="1" ht="63" hidden="1">
      <c r="B100" s="1"/>
      <c r="C100" s="351">
        <v>3050</v>
      </c>
      <c r="D100" s="352" t="s">
        <v>140</v>
      </c>
      <c r="E100" s="353" t="s">
        <v>119</v>
      </c>
      <c r="F100" s="354">
        <v>27582</v>
      </c>
      <c r="G100" s="288" t="s">
        <v>117</v>
      </c>
      <c r="H100" s="288"/>
      <c r="I100" s="1"/>
      <c r="J100" s="10"/>
      <c r="K100" s="10"/>
    </row>
    <row r="101" spans="2:11" s="5" customFormat="1" ht="47.25" hidden="1">
      <c r="B101" s="1"/>
      <c r="C101" s="351">
        <v>3052</v>
      </c>
      <c r="D101" s="352" t="s">
        <v>141</v>
      </c>
      <c r="E101" s="353" t="s">
        <v>119</v>
      </c>
      <c r="F101" s="354">
        <v>81863</v>
      </c>
      <c r="G101" s="288" t="s">
        <v>117</v>
      </c>
      <c r="H101" s="288"/>
      <c r="I101" s="1"/>
      <c r="J101" s="10"/>
      <c r="K101" s="10"/>
    </row>
    <row r="102" spans="2:11" s="5" customFormat="1" ht="47.25" hidden="1">
      <c r="B102" s="1"/>
      <c r="C102" s="351">
        <v>3055</v>
      </c>
      <c r="D102" s="352" t="s">
        <v>142</v>
      </c>
      <c r="E102" s="353" t="s">
        <v>122</v>
      </c>
      <c r="F102" s="354">
        <v>290684</v>
      </c>
      <c r="G102" s="288" t="s">
        <v>117</v>
      </c>
      <c r="H102" s="288"/>
      <c r="I102" s="1"/>
      <c r="J102" s="10"/>
      <c r="K102" s="10"/>
    </row>
    <row r="103" spans="2:11" s="5" customFormat="1" ht="47.25" hidden="1">
      <c r="B103" s="1"/>
      <c r="C103" s="351">
        <v>3056</v>
      </c>
      <c r="D103" s="352" t="s">
        <v>143</v>
      </c>
      <c r="E103" s="353" t="s">
        <v>122</v>
      </c>
      <c r="F103" s="354">
        <v>386062</v>
      </c>
      <c r="G103" s="288" t="s">
        <v>117</v>
      </c>
      <c r="H103" s="288"/>
      <c r="I103" s="1"/>
      <c r="J103" s="10"/>
      <c r="K103" s="10"/>
    </row>
    <row r="104" spans="2:11" s="5" customFormat="1" ht="47.25" hidden="1">
      <c r="B104" s="1"/>
      <c r="C104" s="351">
        <v>3057</v>
      </c>
      <c r="D104" s="352" t="s">
        <v>144</v>
      </c>
      <c r="E104" s="353" t="s">
        <v>125</v>
      </c>
      <c r="F104" s="354">
        <v>3895907</v>
      </c>
      <c r="G104" s="288" t="s">
        <v>117</v>
      </c>
      <c r="H104" s="288" t="s">
        <v>145</v>
      </c>
      <c r="I104" s="1"/>
      <c r="J104" s="10"/>
      <c r="K104" s="10"/>
    </row>
    <row r="105" spans="2:11" s="5" customFormat="1" ht="47.25" hidden="1">
      <c r="B105" s="1"/>
      <c r="C105" s="351">
        <v>3058</v>
      </c>
      <c r="D105" s="352" t="s">
        <v>146</v>
      </c>
      <c r="E105" s="353" t="s">
        <v>125</v>
      </c>
      <c r="F105" s="354">
        <v>6454374</v>
      </c>
      <c r="G105" s="288" t="s">
        <v>117</v>
      </c>
      <c r="H105" s="288" t="s">
        <v>145</v>
      </c>
      <c r="I105" s="1"/>
      <c r="J105" s="10"/>
      <c r="K105" s="10"/>
    </row>
    <row r="106" spans="2:11" s="5" customFormat="1" ht="47.25" hidden="1">
      <c r="B106" s="1"/>
      <c r="C106" s="351">
        <v>3059</v>
      </c>
      <c r="D106" s="352" t="s">
        <v>147</v>
      </c>
      <c r="E106" s="353" t="s">
        <v>125</v>
      </c>
      <c r="F106" s="354">
        <v>3966559</v>
      </c>
      <c r="G106" s="288" t="s">
        <v>117</v>
      </c>
      <c r="H106" s="288" t="s">
        <v>145</v>
      </c>
      <c r="I106" s="1"/>
      <c r="J106" s="10"/>
      <c r="K106" s="10"/>
    </row>
    <row r="107" spans="2:11" s="5" customFormat="1" ht="47.25" hidden="1">
      <c r="B107" s="1"/>
      <c r="C107" s="351">
        <v>3062</v>
      </c>
      <c r="D107" s="352" t="s">
        <v>148</v>
      </c>
      <c r="E107" s="353" t="s">
        <v>116</v>
      </c>
      <c r="F107" s="354">
        <v>63302</v>
      </c>
      <c r="G107" s="288" t="s">
        <v>117</v>
      </c>
      <c r="H107" s="288"/>
      <c r="I107" s="1"/>
      <c r="J107" s="10"/>
      <c r="K107" s="10"/>
    </row>
    <row r="108" spans="2:11" s="5" customFormat="1" ht="31.5" hidden="1">
      <c r="B108" s="1"/>
      <c r="C108" s="351">
        <v>3064</v>
      </c>
      <c r="D108" s="352" t="s">
        <v>149</v>
      </c>
      <c r="E108" s="353" t="s">
        <v>122</v>
      </c>
      <c r="F108" s="354">
        <v>66902</v>
      </c>
      <c r="G108" s="288" t="s">
        <v>117</v>
      </c>
      <c r="H108" s="288"/>
      <c r="I108" s="1"/>
      <c r="J108" s="10"/>
      <c r="K108" s="10"/>
    </row>
    <row r="109" spans="2:11" s="5" customFormat="1" ht="31.5" hidden="1">
      <c r="B109" s="1"/>
      <c r="C109" s="351">
        <v>3065</v>
      </c>
      <c r="D109" s="352" t="s">
        <v>150</v>
      </c>
      <c r="E109" s="353" t="s">
        <v>122</v>
      </c>
      <c r="F109" s="354">
        <v>80175</v>
      </c>
      <c r="G109" s="288" t="s">
        <v>117</v>
      </c>
      <c r="H109" s="288"/>
      <c r="I109" s="1"/>
      <c r="J109" s="10"/>
      <c r="K109" s="10"/>
    </row>
    <row r="110" spans="2:11" s="5" customFormat="1" ht="31.5" hidden="1">
      <c r="B110" s="1"/>
      <c r="C110" s="351">
        <v>3066</v>
      </c>
      <c r="D110" s="352" t="s">
        <v>151</v>
      </c>
      <c r="E110" s="353" t="s">
        <v>122</v>
      </c>
      <c r="F110" s="354">
        <v>110995</v>
      </c>
      <c r="G110" s="288" t="s">
        <v>117</v>
      </c>
      <c r="H110" s="288"/>
      <c r="I110" s="1"/>
      <c r="J110" s="10"/>
      <c r="K110" s="10"/>
    </row>
    <row r="111" spans="2:11" s="5" customFormat="1" ht="31.5" hidden="1">
      <c r="B111" s="1"/>
      <c r="C111" s="351">
        <v>3067</v>
      </c>
      <c r="D111" s="352" t="s">
        <v>152</v>
      </c>
      <c r="E111" s="353" t="s">
        <v>122</v>
      </c>
      <c r="F111" s="354">
        <v>131764</v>
      </c>
      <c r="G111" s="288" t="s">
        <v>117</v>
      </c>
      <c r="H111" s="288"/>
      <c r="I111" s="1"/>
      <c r="J111" s="10"/>
      <c r="K111" s="10"/>
    </row>
    <row r="112" spans="2:11" s="5" customFormat="1" ht="31.5" hidden="1">
      <c r="B112" s="1"/>
      <c r="C112" s="351">
        <v>3068</v>
      </c>
      <c r="D112" s="352" t="s">
        <v>153</v>
      </c>
      <c r="E112" s="353" t="s">
        <v>122</v>
      </c>
      <c r="F112" s="354">
        <v>168915</v>
      </c>
      <c r="G112" s="288" t="s">
        <v>117</v>
      </c>
      <c r="H112" s="288"/>
      <c r="I112" s="1"/>
      <c r="J112" s="10"/>
      <c r="K112" s="10"/>
    </row>
    <row r="113" spans="2:11" s="5" customFormat="1" ht="31.5" hidden="1">
      <c r="B113" s="1"/>
      <c r="C113" s="351">
        <v>3069</v>
      </c>
      <c r="D113" s="352" t="s">
        <v>154</v>
      </c>
      <c r="E113" s="353" t="s">
        <v>122</v>
      </c>
      <c r="F113" s="354">
        <v>212140</v>
      </c>
      <c r="G113" s="288" t="s">
        <v>117</v>
      </c>
      <c r="H113" s="288"/>
      <c r="I113" s="1"/>
      <c r="J113" s="10"/>
      <c r="K113" s="10"/>
    </row>
    <row r="114" spans="2:11" s="5" customFormat="1" ht="31.5" hidden="1">
      <c r="B114" s="1"/>
      <c r="C114" s="351">
        <v>3070</v>
      </c>
      <c r="D114" s="352" t="s">
        <v>155</v>
      </c>
      <c r="E114" s="353" t="s">
        <v>122</v>
      </c>
      <c r="F114" s="354">
        <v>271361</v>
      </c>
      <c r="G114" s="288" t="s">
        <v>117</v>
      </c>
      <c r="H114" s="288"/>
      <c r="I114" s="1"/>
      <c r="J114" s="10"/>
      <c r="K114" s="10"/>
    </row>
    <row r="115" spans="2:11" s="5" customFormat="1" ht="31.5" hidden="1">
      <c r="B115" s="1"/>
      <c r="C115" s="351">
        <v>3071</v>
      </c>
      <c r="D115" s="352" t="s">
        <v>156</v>
      </c>
      <c r="E115" s="353" t="s">
        <v>122</v>
      </c>
      <c r="F115" s="354">
        <v>391003</v>
      </c>
      <c r="G115" s="288" t="s">
        <v>117</v>
      </c>
      <c r="H115" s="288"/>
      <c r="I115" s="1"/>
      <c r="J115" s="10"/>
      <c r="K115" s="10"/>
    </row>
    <row r="116" spans="2:11" s="5" customFormat="1" ht="47.25" hidden="1">
      <c r="B116" s="1"/>
      <c r="C116" s="351">
        <v>3151</v>
      </c>
      <c r="D116" s="352" t="s">
        <v>157</v>
      </c>
      <c r="E116" s="353" t="s">
        <v>125</v>
      </c>
      <c r="F116" s="354">
        <v>2168636</v>
      </c>
      <c r="G116" s="288" t="s">
        <v>117</v>
      </c>
      <c r="H116" s="288" t="s">
        <v>145</v>
      </c>
      <c r="I116" s="1"/>
      <c r="J116" s="10"/>
      <c r="K116" s="10"/>
    </row>
    <row r="117" spans="2:11" s="5" customFormat="1" ht="31.5" hidden="1">
      <c r="B117" s="1"/>
      <c r="C117" s="351">
        <v>3155</v>
      </c>
      <c r="D117" s="352" t="s">
        <v>158</v>
      </c>
      <c r="E117" s="353" t="s">
        <v>125</v>
      </c>
      <c r="F117" s="354">
        <v>154808</v>
      </c>
      <c r="G117" s="288" t="s">
        <v>117</v>
      </c>
      <c r="H117" s="288"/>
      <c r="I117" s="1"/>
      <c r="J117" s="10"/>
      <c r="K117" s="10"/>
    </row>
    <row r="118" spans="2:11" s="5" customFormat="1" ht="47.25" hidden="1">
      <c r="B118" s="1"/>
      <c r="C118" s="351">
        <v>3159</v>
      </c>
      <c r="D118" s="352" t="s">
        <v>159</v>
      </c>
      <c r="E118" s="353" t="s">
        <v>122</v>
      </c>
      <c r="F118" s="354">
        <v>33352</v>
      </c>
      <c r="G118" s="288" t="s">
        <v>117</v>
      </c>
      <c r="H118" s="288"/>
      <c r="I118" s="1"/>
      <c r="J118" s="10"/>
      <c r="K118" s="10"/>
    </row>
    <row r="119" spans="2:11" s="5" customFormat="1" ht="47.25" hidden="1">
      <c r="B119" s="1"/>
      <c r="C119" s="351">
        <v>3163</v>
      </c>
      <c r="D119" s="352" t="s">
        <v>160</v>
      </c>
      <c r="E119" s="353" t="s">
        <v>122</v>
      </c>
      <c r="F119" s="354">
        <v>331155</v>
      </c>
      <c r="G119" s="288" t="s">
        <v>117</v>
      </c>
      <c r="H119" s="288"/>
      <c r="I119" s="1"/>
      <c r="J119" s="10"/>
      <c r="K119" s="10"/>
    </row>
    <row r="120" spans="2:11" s="5" customFormat="1" ht="31.5" hidden="1">
      <c r="B120" s="1"/>
      <c r="C120" s="351">
        <v>3172</v>
      </c>
      <c r="D120" s="352" t="s">
        <v>161</v>
      </c>
      <c r="E120" s="353" t="s">
        <v>116</v>
      </c>
      <c r="F120" s="354">
        <v>11976</v>
      </c>
      <c r="G120" s="288" t="s">
        <v>117</v>
      </c>
      <c r="H120" s="288"/>
      <c r="I120" s="1"/>
      <c r="J120" s="10"/>
      <c r="K120" s="10"/>
    </row>
    <row r="121" spans="2:11" s="5" customFormat="1" ht="47.25" hidden="1">
      <c r="B121" s="1"/>
      <c r="C121" s="351">
        <v>3178</v>
      </c>
      <c r="D121" s="352" t="s">
        <v>162</v>
      </c>
      <c r="E121" s="353" t="s">
        <v>116</v>
      </c>
      <c r="F121" s="354">
        <v>35194</v>
      </c>
      <c r="G121" s="288" t="s">
        <v>117</v>
      </c>
      <c r="H121" s="288"/>
      <c r="I121" s="1"/>
      <c r="J121" s="10"/>
      <c r="K121" s="10"/>
    </row>
    <row r="122" spans="2:11" s="5" customFormat="1" ht="47.25" hidden="1">
      <c r="B122" s="1"/>
      <c r="C122" s="351">
        <v>3180</v>
      </c>
      <c r="D122" s="352" t="s">
        <v>163</v>
      </c>
      <c r="E122" s="353" t="s">
        <v>122</v>
      </c>
      <c r="F122" s="354">
        <v>1601</v>
      </c>
      <c r="G122" s="288" t="s">
        <v>117</v>
      </c>
      <c r="H122" s="288"/>
      <c r="I122" s="1"/>
      <c r="J122" s="10"/>
      <c r="K122" s="10"/>
    </row>
    <row r="123" spans="2:11" s="5" customFormat="1" ht="47.25" hidden="1">
      <c r="B123" s="1"/>
      <c r="C123" s="351">
        <v>3189</v>
      </c>
      <c r="D123" s="352" t="s">
        <v>164</v>
      </c>
      <c r="E123" s="353" t="s">
        <v>122</v>
      </c>
      <c r="F123" s="354">
        <v>307376</v>
      </c>
      <c r="G123" s="288" t="s">
        <v>117</v>
      </c>
      <c r="H123" s="288"/>
      <c r="I123" s="1"/>
      <c r="J123" s="10"/>
      <c r="K123" s="10"/>
    </row>
    <row r="124" spans="2:11" s="5" customFormat="1" ht="31.5" hidden="1">
      <c r="B124" s="1"/>
      <c r="C124" s="351">
        <v>3194</v>
      </c>
      <c r="D124" s="352" t="s">
        <v>165</v>
      </c>
      <c r="E124" s="353" t="s">
        <v>122</v>
      </c>
      <c r="F124" s="354">
        <v>118513</v>
      </c>
      <c r="G124" s="288" t="s">
        <v>117</v>
      </c>
      <c r="H124" s="288"/>
      <c r="I124" s="1"/>
      <c r="J124" s="10"/>
      <c r="K124" s="10"/>
    </row>
    <row r="125" spans="2:11" s="5" customFormat="1" ht="31.5" hidden="1">
      <c r="B125" s="1"/>
      <c r="C125" s="351">
        <v>3195</v>
      </c>
      <c r="D125" s="352" t="s">
        <v>166</v>
      </c>
      <c r="E125" s="353" t="s">
        <v>122</v>
      </c>
      <c r="F125" s="354">
        <v>50703</v>
      </c>
      <c r="G125" s="288" t="s">
        <v>117</v>
      </c>
      <c r="H125" s="288"/>
      <c r="I125" s="1"/>
      <c r="J125" s="10"/>
      <c r="K125" s="10"/>
    </row>
    <row r="126" spans="2:11" s="5" customFormat="1" ht="31.5" hidden="1">
      <c r="B126" s="1"/>
      <c r="C126" s="351">
        <v>3196</v>
      </c>
      <c r="D126" s="352" t="s">
        <v>167</v>
      </c>
      <c r="E126" s="353" t="s">
        <v>125</v>
      </c>
      <c r="F126" s="354">
        <v>173989</v>
      </c>
      <c r="G126" s="288" t="s">
        <v>117</v>
      </c>
      <c r="H126" s="288"/>
      <c r="I126" s="1"/>
      <c r="J126" s="10"/>
      <c r="K126" s="10"/>
    </row>
    <row r="127" spans="2:11" s="5" customFormat="1" ht="31.5" hidden="1">
      <c r="B127" s="1"/>
      <c r="C127" s="351">
        <v>3197</v>
      </c>
      <c r="D127" s="352" t="s">
        <v>168</v>
      </c>
      <c r="E127" s="353" t="s">
        <v>125</v>
      </c>
      <c r="F127" s="354">
        <v>214868</v>
      </c>
      <c r="G127" s="288" t="s">
        <v>117</v>
      </c>
      <c r="H127" s="288"/>
      <c r="I127" s="1"/>
      <c r="J127" s="10"/>
      <c r="K127" s="10"/>
    </row>
    <row r="128" spans="2:11" s="5" customFormat="1" ht="31.5" hidden="1">
      <c r="B128" s="1"/>
      <c r="C128" s="351">
        <v>3198</v>
      </c>
      <c r="D128" s="352" t="s">
        <v>169</v>
      </c>
      <c r="E128" s="353" t="s">
        <v>125</v>
      </c>
      <c r="F128" s="354">
        <v>296846</v>
      </c>
      <c r="G128" s="288" t="s">
        <v>117</v>
      </c>
      <c r="H128" s="288"/>
      <c r="I128" s="1"/>
      <c r="J128" s="10"/>
      <c r="K128" s="10"/>
    </row>
    <row r="129" spans="2:11" s="5" customFormat="1" ht="31.5" hidden="1">
      <c r="B129" s="1"/>
      <c r="C129" s="351">
        <v>3199</v>
      </c>
      <c r="D129" s="352" t="s">
        <v>170</v>
      </c>
      <c r="E129" s="353" t="s">
        <v>125</v>
      </c>
      <c r="F129" s="354">
        <v>312884</v>
      </c>
      <c r="G129" s="288" t="s">
        <v>117</v>
      </c>
      <c r="H129" s="288"/>
      <c r="I129" s="1"/>
      <c r="J129" s="10"/>
      <c r="K129" s="10"/>
    </row>
    <row r="130" spans="2:11" s="5" customFormat="1" ht="31.5" hidden="1">
      <c r="B130" s="1"/>
      <c r="C130" s="351">
        <v>3200</v>
      </c>
      <c r="D130" s="352" t="s">
        <v>171</v>
      </c>
      <c r="E130" s="353" t="s">
        <v>125</v>
      </c>
      <c r="F130" s="354">
        <v>594673</v>
      </c>
      <c r="G130" s="288" t="s">
        <v>117</v>
      </c>
      <c r="H130" s="288"/>
      <c r="I130" s="1"/>
      <c r="J130" s="10"/>
      <c r="K130" s="10"/>
    </row>
    <row r="131" spans="2:11" s="5" customFormat="1" ht="31.5" hidden="1">
      <c r="B131" s="1"/>
      <c r="C131" s="351">
        <v>3201</v>
      </c>
      <c r="D131" s="352" t="s">
        <v>172</v>
      </c>
      <c r="E131" s="353" t="s">
        <v>125</v>
      </c>
      <c r="F131" s="354">
        <v>897145</v>
      </c>
      <c r="G131" s="288" t="s">
        <v>117</v>
      </c>
      <c r="H131" s="288"/>
      <c r="I131" s="1"/>
      <c r="J131" s="10"/>
      <c r="K131" s="10"/>
    </row>
    <row r="132" spans="2:11" s="5" customFormat="1" ht="31.5" hidden="1">
      <c r="B132" s="1"/>
      <c r="C132" s="351">
        <v>3202</v>
      </c>
      <c r="D132" s="352" t="s">
        <v>173</v>
      </c>
      <c r="E132" s="353" t="s">
        <v>119</v>
      </c>
      <c r="F132" s="354">
        <v>533662</v>
      </c>
      <c r="G132" s="288" t="s">
        <v>117</v>
      </c>
      <c r="H132" s="288"/>
      <c r="I132" s="1"/>
      <c r="J132" s="10"/>
      <c r="K132" s="10"/>
    </row>
    <row r="133" spans="2:11" s="5" customFormat="1" ht="31.5" hidden="1">
      <c r="B133" s="1"/>
      <c r="C133" s="351">
        <v>3203</v>
      </c>
      <c r="D133" s="352" t="s">
        <v>174</v>
      </c>
      <c r="E133" s="353" t="s">
        <v>119</v>
      </c>
      <c r="F133" s="354">
        <v>459915</v>
      </c>
      <c r="G133" s="288" t="s">
        <v>117</v>
      </c>
      <c r="H133" s="288"/>
      <c r="I133" s="1"/>
      <c r="J133" s="10"/>
      <c r="K133" s="10"/>
    </row>
    <row r="134" spans="2:11" s="5" customFormat="1" ht="47.25" hidden="1">
      <c r="B134" s="1"/>
      <c r="C134" s="351">
        <v>3204</v>
      </c>
      <c r="D134" s="352" t="s">
        <v>175</v>
      </c>
      <c r="E134" s="353" t="s">
        <v>119</v>
      </c>
      <c r="F134" s="354">
        <v>544282</v>
      </c>
      <c r="G134" s="288" t="s">
        <v>117</v>
      </c>
      <c r="H134" s="288" t="s">
        <v>145</v>
      </c>
      <c r="I134" s="1"/>
      <c r="J134" s="10"/>
      <c r="K134" s="10"/>
    </row>
    <row r="135" spans="2:11" s="5" customFormat="1" ht="47.25" hidden="1">
      <c r="B135" s="1"/>
      <c r="C135" s="351">
        <v>3207</v>
      </c>
      <c r="D135" s="352" t="s">
        <v>176</v>
      </c>
      <c r="E135" s="353" t="s">
        <v>125</v>
      </c>
      <c r="F135" s="354">
        <v>55534</v>
      </c>
      <c r="G135" s="288" t="s">
        <v>117</v>
      </c>
      <c r="H135" s="288"/>
      <c r="I135" s="1"/>
      <c r="J135" s="10"/>
      <c r="K135" s="10"/>
    </row>
    <row r="136" spans="2:11" s="5" customFormat="1" ht="47.25" hidden="1">
      <c r="B136" s="1"/>
      <c r="C136" s="351">
        <v>3209</v>
      </c>
      <c r="D136" s="352" t="s">
        <v>177</v>
      </c>
      <c r="E136" s="353" t="s">
        <v>122</v>
      </c>
      <c r="F136" s="354">
        <v>342207</v>
      </c>
      <c r="G136" s="288" t="s">
        <v>117</v>
      </c>
      <c r="H136" s="288" t="s">
        <v>145</v>
      </c>
      <c r="I136" s="1"/>
      <c r="J136" s="10"/>
      <c r="K136" s="10"/>
    </row>
    <row r="137" spans="2:11" s="5" customFormat="1" ht="47.25" hidden="1">
      <c r="B137" s="1"/>
      <c r="C137" s="351">
        <v>3210</v>
      </c>
      <c r="D137" s="352" t="s">
        <v>178</v>
      </c>
      <c r="E137" s="353" t="s">
        <v>122</v>
      </c>
      <c r="F137" s="354">
        <v>52998</v>
      </c>
      <c r="G137" s="288" t="s">
        <v>117</v>
      </c>
      <c r="H137" s="288"/>
      <c r="I137" s="1"/>
      <c r="J137" s="10"/>
      <c r="K137" s="10"/>
    </row>
    <row r="138" spans="2:11" s="5" customFormat="1" ht="94.5" hidden="1">
      <c r="B138" s="1"/>
      <c r="C138" s="351">
        <v>3221</v>
      </c>
      <c r="D138" s="352" t="s">
        <v>179</v>
      </c>
      <c r="E138" s="353" t="s">
        <v>125</v>
      </c>
      <c r="F138" s="354">
        <v>587771</v>
      </c>
      <c r="G138" s="288" t="s">
        <v>117</v>
      </c>
      <c r="H138" s="288"/>
      <c r="I138" s="1"/>
      <c r="J138" s="10"/>
      <c r="K138" s="10"/>
    </row>
    <row r="139" spans="2:11" s="5" customFormat="1" ht="31.5" hidden="1">
      <c r="B139" s="1"/>
      <c r="C139" s="351">
        <v>3223</v>
      </c>
      <c r="D139" s="352" t="s">
        <v>180</v>
      </c>
      <c r="E139" s="353" t="s">
        <v>122</v>
      </c>
      <c r="F139" s="354">
        <v>15743</v>
      </c>
      <c r="G139" s="288" t="s">
        <v>117</v>
      </c>
      <c r="H139" s="288"/>
      <c r="I139" s="1"/>
      <c r="J139" s="10"/>
      <c r="K139" s="10"/>
    </row>
    <row r="140" spans="2:11" s="5" customFormat="1" ht="31.5" hidden="1">
      <c r="B140" s="1"/>
      <c r="C140" s="351">
        <v>3224</v>
      </c>
      <c r="D140" s="352" t="s">
        <v>181</v>
      </c>
      <c r="E140" s="353" t="s">
        <v>122</v>
      </c>
      <c r="F140" s="354">
        <v>21273</v>
      </c>
      <c r="G140" s="288" t="s">
        <v>117</v>
      </c>
      <c r="H140" s="288"/>
      <c r="I140" s="1"/>
      <c r="J140" s="10"/>
      <c r="K140" s="10"/>
    </row>
    <row r="141" spans="2:11" s="5" customFormat="1" ht="31.5" hidden="1">
      <c r="B141" s="1"/>
      <c r="C141" s="351">
        <v>3225</v>
      </c>
      <c r="D141" s="352" t="s">
        <v>182</v>
      </c>
      <c r="E141" s="353" t="s">
        <v>122</v>
      </c>
      <c r="F141" s="354">
        <v>45941</v>
      </c>
      <c r="G141" s="288" t="s">
        <v>117</v>
      </c>
      <c r="H141" s="288"/>
      <c r="I141" s="1"/>
      <c r="J141" s="10"/>
      <c r="K141" s="10"/>
    </row>
    <row r="142" spans="2:11" s="5" customFormat="1" ht="31.5" hidden="1">
      <c r="B142" s="1"/>
      <c r="C142" s="351">
        <v>3226</v>
      </c>
      <c r="D142" s="352" t="s">
        <v>183</v>
      </c>
      <c r="E142" s="353" t="s">
        <v>122</v>
      </c>
      <c r="F142" s="354">
        <v>48105</v>
      </c>
      <c r="G142" s="288" t="s">
        <v>117</v>
      </c>
      <c r="H142" s="288"/>
      <c r="I142" s="1"/>
      <c r="J142" s="10"/>
      <c r="K142" s="10"/>
    </row>
    <row r="143" spans="2:11" s="5" customFormat="1" ht="31.5" hidden="1">
      <c r="B143" s="1"/>
      <c r="C143" s="351">
        <v>3227</v>
      </c>
      <c r="D143" s="352" t="s">
        <v>184</v>
      </c>
      <c r="E143" s="353" t="s">
        <v>122</v>
      </c>
      <c r="F143" s="354">
        <v>101419</v>
      </c>
      <c r="G143" s="288" t="s">
        <v>117</v>
      </c>
      <c r="H143" s="288"/>
      <c r="I143" s="1"/>
      <c r="J143" s="10"/>
      <c r="K143" s="10"/>
    </row>
    <row r="144" spans="2:11" s="5" customFormat="1" ht="31.5" hidden="1">
      <c r="B144" s="1"/>
      <c r="C144" s="351">
        <v>3228</v>
      </c>
      <c r="D144" s="352" t="s">
        <v>185</v>
      </c>
      <c r="E144" s="353" t="s">
        <v>122</v>
      </c>
      <c r="F144" s="354">
        <v>167997</v>
      </c>
      <c r="G144" s="288" t="s">
        <v>117</v>
      </c>
      <c r="H144" s="288"/>
      <c r="I144" s="1"/>
      <c r="J144" s="10"/>
      <c r="K144" s="10"/>
    </row>
    <row r="145" spans="2:11" s="5" customFormat="1" ht="31.5" hidden="1">
      <c r="B145" s="1"/>
      <c r="C145" s="351">
        <v>3229</v>
      </c>
      <c r="D145" s="352" t="s">
        <v>186</v>
      </c>
      <c r="E145" s="353" t="s">
        <v>122</v>
      </c>
      <c r="F145" s="354">
        <v>261800</v>
      </c>
      <c r="G145" s="288" t="s">
        <v>117</v>
      </c>
      <c r="H145" s="288"/>
      <c r="I145" s="1"/>
      <c r="J145" s="10"/>
      <c r="K145" s="10"/>
    </row>
    <row r="146" spans="2:11" s="5" customFormat="1" ht="31.5" hidden="1">
      <c r="B146" s="1"/>
      <c r="C146" s="351">
        <v>3230</v>
      </c>
      <c r="D146" s="352" t="s">
        <v>187</v>
      </c>
      <c r="E146" s="353" t="s">
        <v>122</v>
      </c>
      <c r="F146" s="354">
        <v>359488</v>
      </c>
      <c r="G146" s="288" t="s">
        <v>117</v>
      </c>
      <c r="H146" s="288"/>
      <c r="I146" s="1"/>
      <c r="J146" s="10"/>
      <c r="K146" s="10"/>
    </row>
    <row r="147" spans="2:11" s="5" customFormat="1" ht="31.5" hidden="1">
      <c r="B147" s="1"/>
      <c r="C147" s="351">
        <v>3231</v>
      </c>
      <c r="D147" s="352" t="s">
        <v>188</v>
      </c>
      <c r="E147" s="353" t="s">
        <v>122</v>
      </c>
      <c r="F147" s="354">
        <v>13733</v>
      </c>
      <c r="G147" s="288" t="s">
        <v>117</v>
      </c>
      <c r="H147" s="288"/>
      <c r="I147" s="1"/>
      <c r="J147" s="10"/>
      <c r="K147" s="10"/>
    </row>
    <row r="148" spans="2:11" s="5" customFormat="1" ht="31.5" hidden="1">
      <c r="B148" s="1"/>
      <c r="C148" s="351">
        <v>3232</v>
      </c>
      <c r="D148" s="352" t="s">
        <v>189</v>
      </c>
      <c r="E148" s="353" t="s">
        <v>122</v>
      </c>
      <c r="F148" s="354">
        <v>18418</v>
      </c>
      <c r="G148" s="288" t="s">
        <v>117</v>
      </c>
      <c r="H148" s="288"/>
      <c r="I148" s="1"/>
      <c r="J148" s="10"/>
      <c r="K148" s="10"/>
    </row>
    <row r="149" spans="2:11" s="5" customFormat="1" ht="31.5" hidden="1">
      <c r="B149" s="1"/>
      <c r="C149" s="351">
        <v>3233</v>
      </c>
      <c r="D149" s="352" t="s">
        <v>190</v>
      </c>
      <c r="E149" s="353" t="s">
        <v>122</v>
      </c>
      <c r="F149" s="354">
        <v>38904</v>
      </c>
      <c r="G149" s="288" t="s">
        <v>117</v>
      </c>
      <c r="H149" s="288"/>
      <c r="I149" s="1"/>
      <c r="J149" s="10"/>
      <c r="K149" s="10"/>
    </row>
    <row r="150" spans="2:11" s="5" customFormat="1" ht="31.5" hidden="1">
      <c r="B150" s="1"/>
      <c r="C150" s="351">
        <v>3234</v>
      </c>
      <c r="D150" s="352" t="s">
        <v>191</v>
      </c>
      <c r="E150" s="353" t="s">
        <v>122</v>
      </c>
      <c r="F150" s="354">
        <v>41064</v>
      </c>
      <c r="G150" s="288" t="s">
        <v>117</v>
      </c>
      <c r="H150" s="288"/>
      <c r="I150" s="1"/>
      <c r="J150" s="10"/>
      <c r="K150" s="10"/>
    </row>
    <row r="151" spans="2:11" s="5" customFormat="1" ht="31.5" hidden="1">
      <c r="B151" s="1"/>
      <c r="C151" s="351">
        <v>3235</v>
      </c>
      <c r="D151" s="352" t="s">
        <v>192</v>
      </c>
      <c r="E151" s="353" t="s">
        <v>122</v>
      </c>
      <c r="F151" s="354">
        <v>84574</v>
      </c>
      <c r="G151" s="288" t="s">
        <v>117</v>
      </c>
      <c r="H151" s="288"/>
      <c r="I151" s="1"/>
      <c r="J151" s="10"/>
      <c r="K151" s="10"/>
    </row>
    <row r="152" spans="2:11" s="5" customFormat="1" ht="31.5" hidden="1">
      <c r="B152" s="1"/>
      <c r="C152" s="351">
        <v>3236</v>
      </c>
      <c r="D152" s="352" t="s">
        <v>193</v>
      </c>
      <c r="E152" s="353" t="s">
        <v>122</v>
      </c>
      <c r="F152" s="354">
        <v>140022</v>
      </c>
      <c r="G152" s="288" t="s">
        <v>117</v>
      </c>
      <c r="H152" s="288"/>
      <c r="I152" s="1"/>
      <c r="J152" s="10"/>
      <c r="K152" s="10"/>
    </row>
    <row r="153" spans="2:11" s="5" customFormat="1" ht="31.5" hidden="1">
      <c r="B153" s="1"/>
      <c r="C153" s="351">
        <v>3237</v>
      </c>
      <c r="D153" s="352" t="s">
        <v>194</v>
      </c>
      <c r="E153" s="353" t="s">
        <v>122</v>
      </c>
      <c r="F153" s="354">
        <v>215469</v>
      </c>
      <c r="G153" s="288" t="s">
        <v>117</v>
      </c>
      <c r="H153" s="288"/>
      <c r="I153" s="1"/>
      <c r="J153" s="10"/>
      <c r="K153" s="10"/>
    </row>
    <row r="154" spans="2:11" s="5" customFormat="1" ht="31.5" hidden="1">
      <c r="B154" s="1"/>
      <c r="C154" s="351">
        <v>3238</v>
      </c>
      <c r="D154" s="352" t="s">
        <v>195</v>
      </c>
      <c r="E154" s="353" t="s">
        <v>122</v>
      </c>
      <c r="F154" s="354">
        <v>296775</v>
      </c>
      <c r="G154" s="288" t="s">
        <v>117</v>
      </c>
      <c r="H154" s="288"/>
      <c r="I154" s="1"/>
      <c r="J154" s="10"/>
      <c r="K154" s="10"/>
    </row>
    <row r="155" spans="2:11" s="5" customFormat="1" ht="31.5" hidden="1">
      <c r="B155" s="1"/>
      <c r="C155" s="351">
        <v>3239</v>
      </c>
      <c r="D155" s="352" t="s">
        <v>196</v>
      </c>
      <c r="E155" s="353" t="s">
        <v>122</v>
      </c>
      <c r="F155" s="354">
        <v>28753</v>
      </c>
      <c r="G155" s="288" t="s">
        <v>117</v>
      </c>
      <c r="H155" s="288"/>
      <c r="I155" s="1"/>
      <c r="J155" s="10"/>
      <c r="K155" s="10"/>
    </row>
    <row r="156" spans="2:11" s="5" customFormat="1" ht="31.5" hidden="1">
      <c r="B156" s="1"/>
      <c r="C156" s="351">
        <v>3240</v>
      </c>
      <c r="D156" s="352" t="s">
        <v>197</v>
      </c>
      <c r="E156" s="353" t="s">
        <v>122</v>
      </c>
      <c r="F156" s="354">
        <v>42639</v>
      </c>
      <c r="G156" s="288" t="s">
        <v>117</v>
      </c>
      <c r="H156" s="288"/>
      <c r="I156" s="1"/>
      <c r="J156" s="10"/>
      <c r="K156" s="10"/>
    </row>
    <row r="157" spans="2:11" s="5" customFormat="1" ht="31.5" hidden="1">
      <c r="B157" s="1"/>
      <c r="C157" s="351">
        <v>3241</v>
      </c>
      <c r="D157" s="352" t="s">
        <v>198</v>
      </c>
      <c r="E157" s="353" t="s">
        <v>122</v>
      </c>
      <c r="F157" s="354">
        <v>84259</v>
      </c>
      <c r="G157" s="288" t="s">
        <v>117</v>
      </c>
      <c r="H157" s="288"/>
      <c r="I157" s="1"/>
      <c r="J157" s="10"/>
      <c r="K157" s="10"/>
    </row>
    <row r="158" spans="2:11" s="5" customFormat="1" ht="31.5" hidden="1">
      <c r="B158" s="1"/>
      <c r="C158" s="351">
        <v>3242</v>
      </c>
      <c r="D158" s="352" t="s">
        <v>199</v>
      </c>
      <c r="E158" s="353" t="s">
        <v>122</v>
      </c>
      <c r="F158" s="354">
        <v>139495</v>
      </c>
      <c r="G158" s="288" t="s">
        <v>117</v>
      </c>
      <c r="H158" s="288"/>
      <c r="I158" s="1"/>
      <c r="J158" s="10"/>
      <c r="K158" s="10"/>
    </row>
    <row r="159" spans="2:11" s="5" customFormat="1" ht="31.5" hidden="1">
      <c r="B159" s="1"/>
      <c r="C159" s="351">
        <v>3243</v>
      </c>
      <c r="D159" s="352" t="s">
        <v>200</v>
      </c>
      <c r="E159" s="353" t="s">
        <v>122</v>
      </c>
      <c r="F159" s="354">
        <v>215457</v>
      </c>
      <c r="G159" s="288" t="s">
        <v>117</v>
      </c>
      <c r="H159" s="288"/>
      <c r="I159" s="1"/>
      <c r="J159" s="10"/>
      <c r="K159" s="10"/>
    </row>
    <row r="160" spans="2:11" s="5" customFormat="1" ht="31.5" hidden="1">
      <c r="B160" s="1"/>
      <c r="C160" s="351">
        <v>3245</v>
      </c>
      <c r="D160" s="352" t="s">
        <v>201</v>
      </c>
      <c r="E160" s="353" t="s">
        <v>122</v>
      </c>
      <c r="F160" s="354">
        <v>296456</v>
      </c>
      <c r="G160" s="288" t="s">
        <v>117</v>
      </c>
      <c r="H160" s="288"/>
      <c r="I160" s="1"/>
      <c r="J160" s="10"/>
      <c r="K160" s="10"/>
    </row>
    <row r="161" spans="2:11" s="5" customFormat="1" ht="31.5" hidden="1">
      <c r="B161" s="1"/>
      <c r="C161" s="351">
        <v>3246</v>
      </c>
      <c r="D161" s="352" t="s">
        <v>202</v>
      </c>
      <c r="E161" s="353" t="s">
        <v>122</v>
      </c>
      <c r="F161" s="354">
        <v>29125</v>
      </c>
      <c r="G161" s="288" t="s">
        <v>117</v>
      </c>
      <c r="H161" s="288"/>
      <c r="I161" s="1"/>
      <c r="J161" s="10"/>
      <c r="K161" s="10"/>
    </row>
    <row r="162" spans="2:11" s="5" customFormat="1" ht="31.5" hidden="1">
      <c r="B162" s="1"/>
      <c r="C162" s="351">
        <v>3247</v>
      </c>
      <c r="D162" s="352" t="s">
        <v>203</v>
      </c>
      <c r="E162" s="353" t="s">
        <v>122</v>
      </c>
      <c r="F162" s="354">
        <v>58431</v>
      </c>
      <c r="G162" s="288" t="s">
        <v>117</v>
      </c>
      <c r="H162" s="288"/>
      <c r="I162" s="1"/>
      <c r="J162" s="10"/>
      <c r="K162" s="10"/>
    </row>
    <row r="163" spans="2:11" s="5" customFormat="1" ht="31.5" hidden="1">
      <c r="B163" s="1"/>
      <c r="C163" s="351">
        <v>3248</v>
      </c>
      <c r="D163" s="352" t="s">
        <v>204</v>
      </c>
      <c r="E163" s="353" t="s">
        <v>122</v>
      </c>
      <c r="F163" s="354">
        <v>95007</v>
      </c>
      <c r="G163" s="288" t="s">
        <v>117</v>
      </c>
      <c r="H163" s="288"/>
      <c r="I163" s="1"/>
      <c r="J163" s="10"/>
      <c r="K163" s="10"/>
    </row>
    <row r="164" spans="2:11" s="5" customFormat="1" ht="31.5" hidden="1">
      <c r="B164" s="1"/>
      <c r="C164" s="351">
        <v>3249</v>
      </c>
      <c r="D164" s="352" t="s">
        <v>205</v>
      </c>
      <c r="E164" s="353" t="s">
        <v>122</v>
      </c>
      <c r="F164" s="354">
        <v>146014</v>
      </c>
      <c r="G164" s="288" t="s">
        <v>117</v>
      </c>
      <c r="H164" s="288"/>
      <c r="I164" s="1"/>
      <c r="J164" s="10"/>
      <c r="K164" s="10"/>
    </row>
    <row r="165" spans="2:11" s="5" customFormat="1" ht="31.5" hidden="1">
      <c r="B165" s="1"/>
      <c r="C165" s="351">
        <v>3250</v>
      </c>
      <c r="D165" s="352" t="s">
        <v>206</v>
      </c>
      <c r="E165" s="353" t="s">
        <v>122</v>
      </c>
      <c r="F165" s="354">
        <v>196391</v>
      </c>
      <c r="G165" s="288" t="s">
        <v>117</v>
      </c>
      <c r="H165" s="288"/>
      <c r="I165" s="1"/>
      <c r="J165" s="10"/>
      <c r="K165" s="10"/>
    </row>
    <row r="166" spans="2:11" s="5" customFormat="1" ht="31.5" hidden="1">
      <c r="B166" s="1"/>
      <c r="C166" s="351">
        <v>3251</v>
      </c>
      <c r="D166" s="352" t="s">
        <v>207</v>
      </c>
      <c r="E166" s="353" t="s">
        <v>125</v>
      </c>
      <c r="F166" s="354">
        <v>435339</v>
      </c>
      <c r="G166" s="288" t="s">
        <v>117</v>
      </c>
      <c r="H166" s="288"/>
      <c r="I166" s="1"/>
      <c r="J166" s="10"/>
      <c r="K166" s="10"/>
    </row>
    <row r="167" spans="2:11" s="5" customFormat="1" ht="31.5" hidden="1">
      <c r="B167" s="1"/>
      <c r="C167" s="351">
        <v>3252</v>
      </c>
      <c r="D167" s="352" t="s">
        <v>208</v>
      </c>
      <c r="E167" s="353" t="s">
        <v>125</v>
      </c>
      <c r="F167" s="354">
        <v>443225</v>
      </c>
      <c r="G167" s="288" t="s">
        <v>117</v>
      </c>
      <c r="H167" s="288"/>
      <c r="I167" s="1"/>
      <c r="J167" s="10"/>
      <c r="K167" s="10"/>
    </row>
    <row r="168" spans="2:11" s="5" customFormat="1" ht="31.5" hidden="1">
      <c r="B168" s="1"/>
      <c r="C168" s="351">
        <v>3253</v>
      </c>
      <c r="D168" s="352" t="s">
        <v>209</v>
      </c>
      <c r="E168" s="353" t="s">
        <v>125</v>
      </c>
      <c r="F168" s="354">
        <v>474564</v>
      </c>
      <c r="G168" s="288" t="s">
        <v>117</v>
      </c>
      <c r="H168" s="288"/>
      <c r="I168" s="1"/>
      <c r="J168" s="10"/>
      <c r="K168" s="10"/>
    </row>
    <row r="169" spans="2:11" s="5" customFormat="1" ht="31.5" hidden="1">
      <c r="B169" s="1"/>
      <c r="C169" s="351">
        <v>3254</v>
      </c>
      <c r="D169" s="352" t="s">
        <v>210</v>
      </c>
      <c r="E169" s="353" t="s">
        <v>125</v>
      </c>
      <c r="F169" s="354">
        <v>546985</v>
      </c>
      <c r="G169" s="288" t="s">
        <v>117</v>
      </c>
      <c r="H169" s="288"/>
      <c r="I169" s="1"/>
      <c r="J169" s="10"/>
      <c r="K169" s="10"/>
    </row>
    <row r="170" spans="2:11" s="5" customFormat="1" ht="31.5" hidden="1">
      <c r="B170" s="1"/>
      <c r="C170" s="351">
        <v>3255</v>
      </c>
      <c r="D170" s="352" t="s">
        <v>211</v>
      </c>
      <c r="E170" s="353" t="s">
        <v>125</v>
      </c>
      <c r="F170" s="354">
        <v>662398</v>
      </c>
      <c r="G170" s="288" t="s">
        <v>117</v>
      </c>
      <c r="H170" s="288"/>
      <c r="I170" s="1"/>
      <c r="J170" s="10"/>
      <c r="K170" s="10"/>
    </row>
    <row r="171" spans="2:11" s="5" customFormat="1" ht="31.5" hidden="1">
      <c r="B171" s="1"/>
      <c r="C171" s="351">
        <v>3256</v>
      </c>
      <c r="D171" s="352" t="s">
        <v>212</v>
      </c>
      <c r="E171" s="353" t="s">
        <v>125</v>
      </c>
      <c r="F171" s="354">
        <v>735122</v>
      </c>
      <c r="G171" s="288" t="s">
        <v>117</v>
      </c>
      <c r="H171" s="288"/>
      <c r="I171" s="1"/>
      <c r="J171" s="10"/>
      <c r="K171" s="10"/>
    </row>
    <row r="172" spans="2:11" s="5" customFormat="1" ht="31.5" hidden="1">
      <c r="B172" s="1"/>
      <c r="C172" s="351">
        <v>3257</v>
      </c>
      <c r="D172" s="352" t="s">
        <v>213</v>
      </c>
      <c r="E172" s="353" t="s">
        <v>125</v>
      </c>
      <c r="F172" s="354">
        <v>861227</v>
      </c>
      <c r="G172" s="288" t="s">
        <v>117</v>
      </c>
      <c r="H172" s="288"/>
      <c r="I172" s="1"/>
      <c r="J172" s="10"/>
      <c r="K172" s="10"/>
    </row>
    <row r="173" spans="2:11" s="5" customFormat="1" ht="31.5" hidden="1">
      <c r="B173" s="1"/>
      <c r="C173" s="351">
        <v>3258</v>
      </c>
      <c r="D173" s="352" t="s">
        <v>214</v>
      </c>
      <c r="E173" s="353" t="s">
        <v>125</v>
      </c>
      <c r="F173" s="354">
        <v>900382</v>
      </c>
      <c r="G173" s="288" t="s">
        <v>117</v>
      </c>
      <c r="H173" s="288"/>
      <c r="I173" s="1"/>
      <c r="J173" s="10"/>
      <c r="K173" s="10"/>
    </row>
    <row r="174" spans="2:11" s="5" customFormat="1" ht="31.5" hidden="1">
      <c r="B174" s="1"/>
      <c r="C174" s="351">
        <v>3259</v>
      </c>
      <c r="D174" s="352" t="s">
        <v>215</v>
      </c>
      <c r="E174" s="353" t="s">
        <v>125</v>
      </c>
      <c r="F174" s="354">
        <v>939537</v>
      </c>
      <c r="G174" s="288" t="s">
        <v>117</v>
      </c>
      <c r="H174" s="288"/>
      <c r="I174" s="1"/>
      <c r="J174" s="10"/>
      <c r="K174" s="10"/>
    </row>
    <row r="175" spans="2:11" s="5" customFormat="1" ht="31.5" hidden="1">
      <c r="B175" s="1"/>
      <c r="C175" s="351">
        <v>3260</v>
      </c>
      <c r="D175" s="352" t="s">
        <v>216</v>
      </c>
      <c r="E175" s="353" t="s">
        <v>125</v>
      </c>
      <c r="F175" s="354">
        <v>1156086</v>
      </c>
      <c r="G175" s="288" t="s">
        <v>117</v>
      </c>
      <c r="H175" s="288"/>
      <c r="I175" s="1"/>
      <c r="J175" s="10"/>
      <c r="K175" s="10"/>
    </row>
    <row r="176" spans="2:11" s="5" customFormat="1" ht="31.5" hidden="1">
      <c r="B176" s="1"/>
      <c r="C176" s="351">
        <v>3261</v>
      </c>
      <c r="D176" s="352" t="s">
        <v>217</v>
      </c>
      <c r="E176" s="353" t="s">
        <v>125</v>
      </c>
      <c r="F176" s="354">
        <v>1400696</v>
      </c>
      <c r="G176" s="288" t="s">
        <v>117</v>
      </c>
      <c r="H176" s="288"/>
      <c r="I176" s="1"/>
      <c r="J176" s="10"/>
      <c r="K176" s="10"/>
    </row>
    <row r="177" spans="2:11" s="5" customFormat="1" ht="31.5" hidden="1">
      <c r="B177" s="1"/>
      <c r="C177" s="351">
        <v>3262</v>
      </c>
      <c r="D177" s="352" t="s">
        <v>218</v>
      </c>
      <c r="E177" s="353" t="s">
        <v>125</v>
      </c>
      <c r="F177" s="354">
        <v>1440364</v>
      </c>
      <c r="G177" s="288" t="s">
        <v>117</v>
      </c>
      <c r="H177" s="288"/>
      <c r="I177" s="1"/>
      <c r="J177" s="10"/>
      <c r="K177" s="10"/>
    </row>
    <row r="178" spans="2:11" s="5" customFormat="1" ht="31.5" hidden="1">
      <c r="B178" s="1"/>
      <c r="C178" s="351">
        <v>3263</v>
      </c>
      <c r="D178" s="352" t="s">
        <v>219</v>
      </c>
      <c r="E178" s="353" t="s">
        <v>125</v>
      </c>
      <c r="F178" s="354">
        <v>1609740</v>
      </c>
      <c r="G178" s="288" t="s">
        <v>117</v>
      </c>
      <c r="H178" s="288"/>
      <c r="I178" s="1"/>
      <c r="J178" s="10"/>
      <c r="K178" s="10"/>
    </row>
    <row r="179" spans="2:11" s="5" customFormat="1" ht="31.5" hidden="1">
      <c r="B179" s="1"/>
      <c r="C179" s="351">
        <v>3264</v>
      </c>
      <c r="D179" s="352" t="s">
        <v>220</v>
      </c>
      <c r="E179" s="353" t="s">
        <v>125</v>
      </c>
      <c r="F179" s="354">
        <v>1856070</v>
      </c>
      <c r="G179" s="288" t="s">
        <v>117</v>
      </c>
      <c r="H179" s="288"/>
      <c r="I179" s="1"/>
      <c r="J179" s="10"/>
      <c r="K179" s="10"/>
    </row>
    <row r="180" spans="2:11" s="5" customFormat="1" ht="31.5" hidden="1">
      <c r="B180" s="1"/>
      <c r="C180" s="351">
        <v>3265</v>
      </c>
      <c r="D180" s="352" t="s">
        <v>221</v>
      </c>
      <c r="E180" s="353" t="s">
        <v>125</v>
      </c>
      <c r="F180" s="354">
        <v>1996490</v>
      </c>
      <c r="G180" s="288" t="s">
        <v>117</v>
      </c>
      <c r="H180" s="288"/>
      <c r="I180" s="1"/>
      <c r="J180" s="10"/>
      <c r="K180" s="10"/>
    </row>
    <row r="181" spans="2:11" s="5" customFormat="1" ht="31.5" hidden="1">
      <c r="B181" s="1"/>
      <c r="C181" s="351">
        <v>3267</v>
      </c>
      <c r="D181" s="352" t="s">
        <v>222</v>
      </c>
      <c r="E181" s="353" t="s">
        <v>125</v>
      </c>
      <c r="F181" s="354">
        <v>1818398</v>
      </c>
      <c r="G181" s="288" t="s">
        <v>117</v>
      </c>
      <c r="H181" s="288"/>
      <c r="I181" s="1"/>
      <c r="J181" s="10"/>
      <c r="K181" s="10"/>
    </row>
    <row r="182" spans="2:11" s="5" customFormat="1" ht="31.5" hidden="1">
      <c r="B182" s="1"/>
      <c r="C182" s="351">
        <v>3268</v>
      </c>
      <c r="D182" s="352" t="s">
        <v>223</v>
      </c>
      <c r="E182" s="353" t="s">
        <v>125</v>
      </c>
      <c r="F182" s="354">
        <v>1844844</v>
      </c>
      <c r="G182" s="288" t="s">
        <v>117</v>
      </c>
      <c r="H182" s="288"/>
      <c r="I182" s="1"/>
      <c r="J182" s="10"/>
      <c r="K182" s="10"/>
    </row>
    <row r="183" spans="2:11" s="5" customFormat="1" ht="31.5" hidden="1">
      <c r="B183" s="1"/>
      <c r="C183" s="351">
        <v>3269</v>
      </c>
      <c r="D183" s="352" t="s">
        <v>224</v>
      </c>
      <c r="E183" s="353" t="s">
        <v>125</v>
      </c>
      <c r="F183" s="354">
        <v>1950622</v>
      </c>
      <c r="G183" s="288" t="s">
        <v>117</v>
      </c>
      <c r="H183" s="288"/>
      <c r="I183" s="1"/>
      <c r="J183" s="10"/>
      <c r="K183" s="10"/>
    </row>
    <row r="184" spans="2:11" s="5" customFormat="1" ht="31.5" hidden="1">
      <c r="B184" s="1"/>
      <c r="C184" s="351">
        <v>3270</v>
      </c>
      <c r="D184" s="352" t="s">
        <v>225</v>
      </c>
      <c r="E184" s="353" t="s">
        <v>125</v>
      </c>
      <c r="F184" s="354">
        <v>2327454</v>
      </c>
      <c r="G184" s="288" t="s">
        <v>117</v>
      </c>
      <c r="H184" s="288"/>
      <c r="I184" s="1"/>
      <c r="J184" s="10"/>
      <c r="K184" s="10"/>
    </row>
    <row r="185" spans="2:11" s="5" customFormat="1" ht="31.5" hidden="1">
      <c r="B185" s="1"/>
      <c r="C185" s="351">
        <v>3271</v>
      </c>
      <c r="D185" s="352" t="s">
        <v>226</v>
      </c>
      <c r="E185" s="353" t="s">
        <v>125</v>
      </c>
      <c r="F185" s="354">
        <v>3140622</v>
      </c>
      <c r="G185" s="288" t="s">
        <v>117</v>
      </c>
      <c r="H185" s="288"/>
      <c r="I185" s="1"/>
      <c r="J185" s="10"/>
      <c r="K185" s="10"/>
    </row>
    <row r="186" spans="2:11" s="5" customFormat="1" ht="31.5" hidden="1">
      <c r="B186" s="1"/>
      <c r="C186" s="351">
        <v>3272</v>
      </c>
      <c r="D186" s="352" t="s">
        <v>227</v>
      </c>
      <c r="E186" s="353" t="s">
        <v>125</v>
      </c>
      <c r="F186" s="354">
        <v>2743954</v>
      </c>
      <c r="G186" s="288" t="s">
        <v>117</v>
      </c>
      <c r="H186" s="288"/>
      <c r="I186" s="1"/>
      <c r="J186" s="10"/>
      <c r="K186" s="10"/>
    </row>
    <row r="187" spans="2:11" s="5" customFormat="1" ht="31.5" hidden="1">
      <c r="B187" s="1"/>
      <c r="C187" s="351">
        <v>3273</v>
      </c>
      <c r="D187" s="352" t="s">
        <v>228</v>
      </c>
      <c r="E187" s="353" t="s">
        <v>125</v>
      </c>
      <c r="F187" s="354">
        <v>7297332</v>
      </c>
      <c r="G187" s="288" t="s">
        <v>117</v>
      </c>
      <c r="H187" s="288"/>
      <c r="I187" s="1"/>
      <c r="J187" s="10"/>
      <c r="K187" s="10"/>
    </row>
    <row r="188" spans="2:11" s="5" customFormat="1" ht="31.5" hidden="1">
      <c r="B188" s="1"/>
      <c r="C188" s="351">
        <v>3274</v>
      </c>
      <c r="D188" s="352" t="s">
        <v>229</v>
      </c>
      <c r="E188" s="353" t="s">
        <v>125</v>
      </c>
      <c r="F188" s="354">
        <v>8288139</v>
      </c>
      <c r="G188" s="288" t="s">
        <v>117</v>
      </c>
      <c r="H188" s="288"/>
      <c r="I188" s="1"/>
      <c r="J188" s="10"/>
      <c r="K188" s="10"/>
    </row>
    <row r="189" spans="2:11" s="5" customFormat="1" ht="31.5" hidden="1">
      <c r="B189" s="1"/>
      <c r="C189" s="351">
        <v>3275</v>
      </c>
      <c r="D189" s="352" t="s">
        <v>230</v>
      </c>
      <c r="E189" s="353" t="s">
        <v>125</v>
      </c>
      <c r="F189" s="354">
        <v>9050299</v>
      </c>
      <c r="G189" s="288" t="s">
        <v>117</v>
      </c>
      <c r="H189" s="288"/>
      <c r="I189" s="1"/>
      <c r="J189" s="10"/>
      <c r="K189" s="10"/>
    </row>
    <row r="190" spans="2:11" s="5" customFormat="1" ht="31.5" hidden="1">
      <c r="B190" s="1"/>
      <c r="C190" s="351">
        <v>3276</v>
      </c>
      <c r="D190" s="352" t="s">
        <v>231</v>
      </c>
      <c r="E190" s="353" t="s">
        <v>125</v>
      </c>
      <c r="F190" s="354">
        <v>9621918</v>
      </c>
      <c r="G190" s="288" t="s">
        <v>117</v>
      </c>
      <c r="H190" s="288"/>
      <c r="I190" s="1"/>
      <c r="J190" s="10"/>
      <c r="K190" s="10"/>
    </row>
    <row r="191" spans="2:11" s="5" customFormat="1" ht="31.5" hidden="1">
      <c r="B191" s="1"/>
      <c r="C191" s="351">
        <v>3277</v>
      </c>
      <c r="D191" s="352" t="s">
        <v>232</v>
      </c>
      <c r="E191" s="353" t="s">
        <v>125</v>
      </c>
      <c r="F191" s="354">
        <v>10079214</v>
      </c>
      <c r="G191" s="288" t="s">
        <v>117</v>
      </c>
      <c r="H191" s="288"/>
      <c r="I191" s="1"/>
      <c r="J191" s="10"/>
      <c r="K191" s="10"/>
    </row>
    <row r="192" spans="2:11" s="5" customFormat="1" ht="31.5" hidden="1">
      <c r="B192" s="1"/>
      <c r="C192" s="351">
        <v>3278</v>
      </c>
      <c r="D192" s="352" t="s">
        <v>233</v>
      </c>
      <c r="E192" s="353" t="s">
        <v>125</v>
      </c>
      <c r="F192" s="354">
        <v>10879481</v>
      </c>
      <c r="G192" s="288" t="s">
        <v>117</v>
      </c>
      <c r="H192" s="288"/>
      <c r="I192" s="1"/>
      <c r="J192" s="10"/>
      <c r="K192" s="10"/>
    </row>
    <row r="193" spans="2:11" s="5" customFormat="1" ht="31.5" hidden="1">
      <c r="B193" s="1"/>
      <c r="C193" s="351">
        <v>3279</v>
      </c>
      <c r="D193" s="352" t="s">
        <v>234</v>
      </c>
      <c r="E193" s="353" t="s">
        <v>125</v>
      </c>
      <c r="F193" s="354">
        <v>11451101</v>
      </c>
      <c r="G193" s="288" t="s">
        <v>117</v>
      </c>
      <c r="H193" s="288"/>
      <c r="I193" s="1"/>
      <c r="J193" s="10"/>
      <c r="K193" s="10"/>
    </row>
    <row r="194" spans="2:11" s="5" customFormat="1" ht="31.5" hidden="1">
      <c r="B194" s="1"/>
      <c r="C194" s="351">
        <v>3280</v>
      </c>
      <c r="D194" s="352" t="s">
        <v>235</v>
      </c>
      <c r="E194" s="353" t="s">
        <v>125</v>
      </c>
      <c r="F194" s="354">
        <v>13051636</v>
      </c>
      <c r="G194" s="288" t="s">
        <v>117</v>
      </c>
      <c r="H194" s="288"/>
      <c r="I194" s="1"/>
      <c r="J194" s="10"/>
      <c r="K194" s="10"/>
    </row>
    <row r="195" spans="2:11" s="5" customFormat="1" ht="31.5" hidden="1">
      <c r="B195" s="1"/>
      <c r="C195" s="351">
        <v>3281</v>
      </c>
      <c r="D195" s="352" t="s">
        <v>236</v>
      </c>
      <c r="E195" s="353" t="s">
        <v>125</v>
      </c>
      <c r="F195" s="354">
        <v>252691</v>
      </c>
      <c r="G195" s="288" t="s">
        <v>117</v>
      </c>
      <c r="H195" s="288"/>
      <c r="I195" s="1"/>
      <c r="J195" s="10"/>
      <c r="K195" s="10"/>
    </row>
    <row r="196" spans="2:11" s="5" customFormat="1" ht="31.5" hidden="1">
      <c r="B196" s="1"/>
      <c r="C196" s="351">
        <v>3282</v>
      </c>
      <c r="D196" s="352" t="s">
        <v>237</v>
      </c>
      <c r="E196" s="353" t="s">
        <v>125</v>
      </c>
      <c r="F196" s="354">
        <v>277117</v>
      </c>
      <c r="G196" s="288" t="s">
        <v>117</v>
      </c>
      <c r="H196" s="288"/>
      <c r="I196" s="1"/>
      <c r="J196" s="10"/>
      <c r="K196" s="10"/>
    </row>
    <row r="197" spans="2:11" s="5" customFormat="1" ht="31.5" hidden="1">
      <c r="B197" s="1"/>
      <c r="C197" s="351">
        <v>3283</v>
      </c>
      <c r="D197" s="352" t="s">
        <v>238</v>
      </c>
      <c r="E197" s="353" t="s">
        <v>122</v>
      </c>
      <c r="F197" s="354">
        <v>6253</v>
      </c>
      <c r="G197" s="288" t="s">
        <v>117</v>
      </c>
      <c r="H197" s="288"/>
      <c r="I197" s="1"/>
      <c r="J197" s="10"/>
      <c r="K197" s="10"/>
    </row>
    <row r="198" spans="2:11" s="5" customFormat="1" ht="31.5" hidden="1">
      <c r="B198" s="1"/>
      <c r="C198" s="351">
        <v>3284</v>
      </c>
      <c r="D198" s="352" t="s">
        <v>239</v>
      </c>
      <c r="E198" s="353" t="s">
        <v>122</v>
      </c>
      <c r="F198" s="354">
        <v>10060</v>
      </c>
      <c r="G198" s="288" t="s">
        <v>117</v>
      </c>
      <c r="H198" s="288"/>
      <c r="I198" s="1"/>
      <c r="J198" s="10"/>
      <c r="K198" s="10"/>
    </row>
    <row r="199" spans="2:11" s="5" customFormat="1" ht="31.5" hidden="1">
      <c r="B199" s="1"/>
      <c r="C199" s="351">
        <v>3285</v>
      </c>
      <c r="D199" s="352" t="s">
        <v>240</v>
      </c>
      <c r="E199" s="353" t="s">
        <v>122</v>
      </c>
      <c r="F199" s="354">
        <v>8392</v>
      </c>
      <c r="G199" s="288" t="s">
        <v>117</v>
      </c>
      <c r="H199" s="288"/>
      <c r="I199" s="1"/>
      <c r="J199" s="10"/>
      <c r="K199" s="10"/>
    </row>
    <row r="200" spans="2:11" s="5" customFormat="1" ht="31.5" hidden="1">
      <c r="B200" s="1"/>
      <c r="C200" s="351">
        <v>3286</v>
      </c>
      <c r="D200" s="352" t="s">
        <v>241</v>
      </c>
      <c r="E200" s="353" t="s">
        <v>122</v>
      </c>
      <c r="F200" s="354">
        <v>14219</v>
      </c>
      <c r="G200" s="288" t="s">
        <v>117</v>
      </c>
      <c r="H200" s="288"/>
      <c r="I200" s="1"/>
      <c r="J200" s="10"/>
      <c r="K200" s="10"/>
    </row>
    <row r="201" spans="2:11" s="5" customFormat="1" ht="31.5" hidden="1">
      <c r="B201" s="1"/>
      <c r="C201" s="351">
        <v>3287</v>
      </c>
      <c r="D201" s="352" t="s">
        <v>242</v>
      </c>
      <c r="E201" s="353" t="s">
        <v>122</v>
      </c>
      <c r="F201" s="354">
        <v>44183</v>
      </c>
      <c r="G201" s="288" t="s">
        <v>117</v>
      </c>
      <c r="H201" s="288"/>
      <c r="I201" s="1"/>
      <c r="J201" s="10"/>
      <c r="K201" s="10"/>
    </row>
    <row r="202" spans="2:11" s="5" customFormat="1" ht="31.5" hidden="1">
      <c r="B202" s="1"/>
      <c r="C202" s="351">
        <v>3288</v>
      </c>
      <c r="D202" s="352" t="s">
        <v>243</v>
      </c>
      <c r="E202" s="353" t="s">
        <v>122</v>
      </c>
      <c r="F202" s="354">
        <v>37795</v>
      </c>
      <c r="G202" s="288" t="s">
        <v>117</v>
      </c>
      <c r="H202" s="288"/>
      <c r="I202" s="1"/>
      <c r="J202" s="10"/>
      <c r="K202" s="10"/>
    </row>
    <row r="203" spans="2:11" s="5" customFormat="1" ht="31.5" hidden="1">
      <c r="B203" s="1"/>
      <c r="C203" s="351">
        <v>3291</v>
      </c>
      <c r="D203" s="352" t="s">
        <v>244</v>
      </c>
      <c r="E203" s="353" t="s">
        <v>125</v>
      </c>
      <c r="F203" s="354">
        <v>125729</v>
      </c>
      <c r="G203" s="288" t="s">
        <v>117</v>
      </c>
      <c r="H203" s="288"/>
      <c r="I203" s="1"/>
      <c r="J203" s="10"/>
      <c r="K203" s="10"/>
    </row>
    <row r="204" spans="2:11" s="5" customFormat="1" ht="31.5" hidden="1">
      <c r="B204" s="1"/>
      <c r="C204" s="351">
        <v>3292</v>
      </c>
      <c r="D204" s="352" t="s">
        <v>245</v>
      </c>
      <c r="E204" s="353" t="s">
        <v>125</v>
      </c>
      <c r="F204" s="354">
        <v>146921</v>
      </c>
      <c r="G204" s="288" t="s">
        <v>117</v>
      </c>
      <c r="H204" s="288"/>
      <c r="I204" s="1"/>
      <c r="J204" s="10"/>
      <c r="K204" s="10"/>
    </row>
    <row r="205" spans="2:11" s="5" customFormat="1" ht="31.5" hidden="1">
      <c r="B205" s="1"/>
      <c r="C205" s="351">
        <v>3293</v>
      </c>
      <c r="D205" s="352" t="s">
        <v>246</v>
      </c>
      <c r="E205" s="353" t="s">
        <v>125</v>
      </c>
      <c r="F205" s="354">
        <v>226247</v>
      </c>
      <c r="G205" s="288" t="s">
        <v>117</v>
      </c>
      <c r="H205" s="288"/>
      <c r="I205" s="1"/>
      <c r="J205" s="10"/>
      <c r="K205" s="10"/>
    </row>
    <row r="206" spans="2:11" s="5" customFormat="1" ht="31.5" hidden="1">
      <c r="B206" s="1"/>
      <c r="C206" s="351">
        <v>3294</v>
      </c>
      <c r="D206" s="352" t="s">
        <v>247</v>
      </c>
      <c r="E206" s="353" t="s">
        <v>125</v>
      </c>
      <c r="F206" s="354">
        <v>454008</v>
      </c>
      <c r="G206" s="288" t="s">
        <v>117</v>
      </c>
      <c r="H206" s="288"/>
      <c r="I206" s="1"/>
      <c r="J206" s="10"/>
      <c r="K206" s="10"/>
    </row>
    <row r="207" spans="2:11" s="5" customFormat="1" ht="31.5" hidden="1">
      <c r="B207" s="1"/>
      <c r="C207" s="351">
        <v>3295</v>
      </c>
      <c r="D207" s="352" t="s">
        <v>248</v>
      </c>
      <c r="E207" s="353" t="s">
        <v>125</v>
      </c>
      <c r="F207" s="354">
        <v>827070</v>
      </c>
      <c r="G207" s="288" t="s">
        <v>117</v>
      </c>
      <c r="H207" s="288"/>
      <c r="I207" s="1"/>
      <c r="J207" s="10"/>
      <c r="K207" s="10"/>
    </row>
    <row r="208" spans="2:11" s="5" customFormat="1" ht="31.5" hidden="1">
      <c r="B208" s="1"/>
      <c r="C208" s="351">
        <v>3296</v>
      </c>
      <c r="D208" s="352" t="s">
        <v>249</v>
      </c>
      <c r="E208" s="353" t="s">
        <v>125</v>
      </c>
      <c r="F208" s="354">
        <v>1479490</v>
      </c>
      <c r="G208" s="288" t="s">
        <v>117</v>
      </c>
      <c r="H208" s="288"/>
      <c r="I208" s="1"/>
      <c r="J208" s="10"/>
      <c r="K208" s="10"/>
    </row>
    <row r="209" spans="2:11" s="5" customFormat="1" ht="31.5" hidden="1">
      <c r="B209" s="1"/>
      <c r="C209" s="351">
        <v>3297</v>
      </c>
      <c r="D209" s="352" t="s">
        <v>250</v>
      </c>
      <c r="E209" s="353" t="s">
        <v>125</v>
      </c>
      <c r="F209" s="354">
        <v>1830186</v>
      </c>
      <c r="G209" s="288" t="s">
        <v>117</v>
      </c>
      <c r="H209" s="288"/>
      <c r="I209" s="1"/>
      <c r="J209" s="10"/>
      <c r="K209" s="10"/>
    </row>
    <row r="210" spans="2:11" s="5" customFormat="1" ht="31.5" hidden="1">
      <c r="B210" s="1"/>
      <c r="C210" s="351">
        <v>3298</v>
      </c>
      <c r="D210" s="352" t="s">
        <v>251</v>
      </c>
      <c r="E210" s="353" t="s">
        <v>125</v>
      </c>
      <c r="F210" s="354">
        <v>4236438</v>
      </c>
      <c r="G210" s="288" t="s">
        <v>117</v>
      </c>
      <c r="H210" s="288"/>
      <c r="I210" s="1"/>
      <c r="J210" s="10"/>
      <c r="K210" s="10"/>
    </row>
    <row r="211" spans="2:11" s="5" customFormat="1" ht="31.5" hidden="1">
      <c r="B211" s="1"/>
      <c r="C211" s="351">
        <v>3299</v>
      </c>
      <c r="D211" s="352" t="s">
        <v>252</v>
      </c>
      <c r="E211" s="353" t="s">
        <v>125</v>
      </c>
      <c r="F211" s="354">
        <v>4163037</v>
      </c>
      <c r="G211" s="288" t="s">
        <v>117</v>
      </c>
      <c r="H211" s="288"/>
      <c r="I211" s="1"/>
      <c r="J211" s="10"/>
      <c r="K211" s="10"/>
    </row>
    <row r="212" spans="2:11" s="5" customFormat="1" ht="31.5" hidden="1">
      <c r="B212" s="1"/>
      <c r="C212" s="351">
        <v>3300</v>
      </c>
      <c r="D212" s="352" t="s">
        <v>253</v>
      </c>
      <c r="E212" s="353" t="s">
        <v>125</v>
      </c>
      <c r="F212" s="354">
        <v>6659081</v>
      </c>
      <c r="G212" s="288" t="s">
        <v>117</v>
      </c>
      <c r="H212" s="288"/>
      <c r="I212" s="1"/>
      <c r="J212" s="10"/>
      <c r="K212" s="10"/>
    </row>
    <row r="213" spans="2:11" s="5" customFormat="1" ht="31.5" hidden="1">
      <c r="B213" s="1"/>
      <c r="C213" s="351">
        <v>3301</v>
      </c>
      <c r="D213" s="352" t="s">
        <v>254</v>
      </c>
      <c r="E213" s="353" t="s">
        <v>125</v>
      </c>
      <c r="F213" s="354">
        <v>7132261</v>
      </c>
      <c r="G213" s="288" t="s">
        <v>117</v>
      </c>
      <c r="H213" s="288"/>
      <c r="I213" s="1"/>
      <c r="J213" s="10"/>
      <c r="K213" s="10"/>
    </row>
    <row r="214" spans="2:11" s="5" customFormat="1" ht="31.5" hidden="1">
      <c r="B214" s="1"/>
      <c r="C214" s="351">
        <v>3303</v>
      </c>
      <c r="D214" s="352" t="s">
        <v>255</v>
      </c>
      <c r="E214" s="353" t="s">
        <v>125</v>
      </c>
      <c r="F214" s="354">
        <v>143579</v>
      </c>
      <c r="G214" s="288" t="s">
        <v>117</v>
      </c>
      <c r="H214" s="288"/>
      <c r="I214" s="1"/>
      <c r="J214" s="10"/>
      <c r="K214" s="10"/>
    </row>
    <row r="215" spans="2:11" s="5" customFormat="1" ht="31.5" hidden="1">
      <c r="B215" s="1"/>
      <c r="C215" s="351">
        <v>3304</v>
      </c>
      <c r="D215" s="352" t="s">
        <v>256</v>
      </c>
      <c r="E215" s="353" t="s">
        <v>125</v>
      </c>
      <c r="F215" s="354">
        <v>144277</v>
      </c>
      <c r="G215" s="288" t="s">
        <v>117</v>
      </c>
      <c r="H215" s="288"/>
      <c r="I215" s="1"/>
      <c r="J215" s="10"/>
      <c r="K215" s="10"/>
    </row>
    <row r="216" spans="2:11" s="5" customFormat="1" ht="31.5" hidden="1">
      <c r="B216" s="1"/>
      <c r="C216" s="351">
        <v>3305</v>
      </c>
      <c r="D216" s="352" t="s">
        <v>257</v>
      </c>
      <c r="E216" s="353" t="s">
        <v>125</v>
      </c>
      <c r="F216" s="354">
        <v>189225</v>
      </c>
      <c r="G216" s="288" t="s">
        <v>117</v>
      </c>
      <c r="H216" s="288"/>
      <c r="I216" s="1"/>
      <c r="J216" s="10"/>
      <c r="K216" s="10"/>
    </row>
    <row r="217" spans="2:11" s="5" customFormat="1" ht="31.5" hidden="1">
      <c r="B217" s="1"/>
      <c r="C217" s="351">
        <v>3306</v>
      </c>
      <c r="D217" s="352" t="s">
        <v>258</v>
      </c>
      <c r="E217" s="353" t="s">
        <v>125</v>
      </c>
      <c r="F217" s="354">
        <v>387896</v>
      </c>
      <c r="G217" s="288" t="s">
        <v>117</v>
      </c>
      <c r="H217" s="288"/>
      <c r="I217" s="1"/>
      <c r="J217" s="10"/>
      <c r="K217" s="10"/>
    </row>
    <row r="218" spans="2:11" s="5" customFormat="1" ht="31.5" hidden="1">
      <c r="B218" s="1"/>
      <c r="C218" s="351">
        <v>3307</v>
      </c>
      <c r="D218" s="352" t="s">
        <v>259</v>
      </c>
      <c r="E218" s="353" t="s">
        <v>125</v>
      </c>
      <c r="F218" s="354">
        <v>783438</v>
      </c>
      <c r="G218" s="288" t="s">
        <v>117</v>
      </c>
      <c r="H218" s="288"/>
      <c r="I218" s="1"/>
      <c r="J218" s="10"/>
      <c r="K218" s="10"/>
    </row>
    <row r="219" spans="2:11" s="5" customFormat="1" ht="31.5" hidden="1">
      <c r="B219" s="1"/>
      <c r="C219" s="351">
        <v>3308</v>
      </c>
      <c r="D219" s="352" t="s">
        <v>260</v>
      </c>
      <c r="E219" s="353" t="s">
        <v>125</v>
      </c>
      <c r="F219" s="354">
        <v>1261224</v>
      </c>
      <c r="G219" s="288" t="s">
        <v>117</v>
      </c>
      <c r="H219" s="288"/>
      <c r="I219" s="1"/>
      <c r="J219" s="10"/>
      <c r="K219" s="10"/>
    </row>
    <row r="220" spans="2:11" s="5" customFormat="1" ht="31.5" hidden="1">
      <c r="B220" s="1"/>
      <c r="C220" s="351">
        <v>3309</v>
      </c>
      <c r="D220" s="352" t="s">
        <v>261</v>
      </c>
      <c r="E220" s="353" t="s">
        <v>125</v>
      </c>
      <c r="F220" s="354">
        <v>1757464</v>
      </c>
      <c r="G220" s="288" t="s">
        <v>117</v>
      </c>
      <c r="H220" s="288"/>
      <c r="I220" s="1"/>
      <c r="J220" s="10"/>
      <c r="K220" s="10"/>
    </row>
    <row r="221" spans="2:11" s="5" customFormat="1" ht="31.5" hidden="1">
      <c r="B221" s="1"/>
      <c r="C221" s="351">
        <v>3310</v>
      </c>
      <c r="D221" s="352" t="s">
        <v>262</v>
      </c>
      <c r="E221" s="353" t="s">
        <v>125</v>
      </c>
      <c r="F221" s="354">
        <v>1824191</v>
      </c>
      <c r="G221" s="288" t="s">
        <v>117</v>
      </c>
      <c r="H221" s="288"/>
      <c r="I221" s="1"/>
      <c r="J221" s="10"/>
      <c r="K221" s="10"/>
    </row>
    <row r="222" spans="2:11" s="5" customFormat="1" ht="31.5" hidden="1">
      <c r="B222" s="1"/>
      <c r="C222" s="351">
        <v>3311</v>
      </c>
      <c r="D222" s="352" t="s">
        <v>263</v>
      </c>
      <c r="E222" s="353" t="s">
        <v>125</v>
      </c>
      <c r="F222" s="354">
        <v>2688016</v>
      </c>
      <c r="G222" s="288" t="s">
        <v>117</v>
      </c>
      <c r="H222" s="288"/>
      <c r="I222" s="1"/>
      <c r="J222" s="10"/>
      <c r="K222" s="10"/>
    </row>
    <row r="223" spans="2:11" s="5" customFormat="1" ht="31.5" hidden="1">
      <c r="B223" s="1"/>
      <c r="C223" s="351">
        <v>3312</v>
      </c>
      <c r="D223" s="352" t="s">
        <v>264</v>
      </c>
      <c r="E223" s="353" t="s">
        <v>125</v>
      </c>
      <c r="F223" s="354">
        <v>3597969</v>
      </c>
      <c r="G223" s="288" t="s">
        <v>117</v>
      </c>
      <c r="H223" s="288"/>
      <c r="I223" s="1"/>
      <c r="J223" s="10"/>
      <c r="K223" s="10"/>
    </row>
    <row r="224" spans="2:11" s="5" customFormat="1" ht="31.5" hidden="1">
      <c r="B224" s="1"/>
      <c r="C224" s="351">
        <v>3313</v>
      </c>
      <c r="D224" s="352" t="s">
        <v>265</v>
      </c>
      <c r="E224" s="353" t="s">
        <v>125</v>
      </c>
      <c r="F224" s="354">
        <v>5193407</v>
      </c>
      <c r="G224" s="288" t="s">
        <v>117</v>
      </c>
      <c r="H224" s="288"/>
      <c r="I224" s="1"/>
      <c r="J224" s="10"/>
      <c r="K224" s="10"/>
    </row>
    <row r="225" spans="2:11" s="5" customFormat="1" ht="31.5" hidden="1">
      <c r="B225" s="1"/>
      <c r="C225" s="351">
        <v>3315</v>
      </c>
      <c r="D225" s="352" t="s">
        <v>266</v>
      </c>
      <c r="E225" s="353" t="s">
        <v>125</v>
      </c>
      <c r="F225" s="354">
        <v>321786</v>
      </c>
      <c r="G225" s="288" t="s">
        <v>117</v>
      </c>
      <c r="H225" s="288"/>
      <c r="I225" s="1"/>
      <c r="J225" s="10"/>
      <c r="K225" s="10"/>
    </row>
    <row r="226" spans="2:11" s="5" customFormat="1" ht="31.5" hidden="1">
      <c r="B226" s="1"/>
      <c r="C226" s="351">
        <v>3316</v>
      </c>
      <c r="D226" s="352" t="s">
        <v>267</v>
      </c>
      <c r="E226" s="353" t="s">
        <v>125</v>
      </c>
      <c r="F226" s="354">
        <v>1536652</v>
      </c>
      <c r="G226" s="288" t="s">
        <v>117</v>
      </c>
      <c r="H226" s="288"/>
      <c r="I226" s="1"/>
      <c r="J226" s="10"/>
      <c r="K226" s="10"/>
    </row>
    <row r="227" spans="2:11" s="5" customFormat="1" ht="31.5" hidden="1">
      <c r="B227" s="1"/>
      <c r="C227" s="351">
        <v>3317</v>
      </c>
      <c r="D227" s="352" t="s">
        <v>268</v>
      </c>
      <c r="E227" s="353" t="s">
        <v>125</v>
      </c>
      <c r="F227" s="354">
        <v>315174</v>
      </c>
      <c r="G227" s="288" t="s">
        <v>117</v>
      </c>
      <c r="H227" s="288"/>
      <c r="I227" s="1"/>
      <c r="J227" s="10"/>
      <c r="K227" s="10"/>
    </row>
    <row r="228" spans="2:11" s="5" customFormat="1" ht="31.5" hidden="1">
      <c r="B228" s="1"/>
      <c r="C228" s="351">
        <v>3318</v>
      </c>
      <c r="D228" s="352" t="s">
        <v>269</v>
      </c>
      <c r="E228" s="353" t="s">
        <v>125</v>
      </c>
      <c r="F228" s="354">
        <v>1334352</v>
      </c>
      <c r="G228" s="288" t="s">
        <v>117</v>
      </c>
      <c r="H228" s="288"/>
      <c r="I228" s="1"/>
      <c r="J228" s="10"/>
      <c r="K228" s="10"/>
    </row>
    <row r="229" spans="2:11" s="5" customFormat="1" ht="31.5" hidden="1">
      <c r="B229" s="1"/>
      <c r="C229" s="351">
        <v>3320</v>
      </c>
      <c r="D229" s="352" t="s">
        <v>270</v>
      </c>
      <c r="E229" s="353" t="s">
        <v>125</v>
      </c>
      <c r="F229" s="354">
        <v>290052</v>
      </c>
      <c r="G229" s="288" t="s">
        <v>117</v>
      </c>
      <c r="H229" s="288"/>
      <c r="I229" s="1"/>
      <c r="J229" s="10"/>
      <c r="K229" s="10"/>
    </row>
    <row r="230" spans="2:11" s="5" customFormat="1" ht="47.25" hidden="1">
      <c r="B230" s="1"/>
      <c r="C230" s="351">
        <v>3322</v>
      </c>
      <c r="D230" s="352" t="s">
        <v>271</v>
      </c>
      <c r="E230" s="353" t="s">
        <v>125</v>
      </c>
      <c r="F230" s="354">
        <v>503717</v>
      </c>
      <c r="G230" s="288" t="s">
        <v>117</v>
      </c>
      <c r="H230" s="288"/>
      <c r="I230" s="1"/>
      <c r="J230" s="10"/>
      <c r="K230" s="10"/>
    </row>
    <row r="231" spans="2:11" s="5" customFormat="1" ht="47.25" hidden="1">
      <c r="B231" s="1"/>
      <c r="C231" s="351">
        <v>3323</v>
      </c>
      <c r="D231" s="352" t="s">
        <v>272</v>
      </c>
      <c r="E231" s="353" t="s">
        <v>125</v>
      </c>
      <c r="F231" s="354">
        <v>720936</v>
      </c>
      <c r="G231" s="288" t="s">
        <v>117</v>
      </c>
      <c r="H231" s="288"/>
      <c r="I231" s="1"/>
      <c r="J231" s="10"/>
      <c r="K231" s="10"/>
    </row>
    <row r="232" spans="2:11" s="5" customFormat="1" ht="47.25" hidden="1">
      <c r="B232" s="1"/>
      <c r="C232" s="351">
        <v>3324</v>
      </c>
      <c r="D232" s="352" t="s">
        <v>273</v>
      </c>
      <c r="E232" s="353" t="s">
        <v>125</v>
      </c>
      <c r="F232" s="354">
        <v>1853295</v>
      </c>
      <c r="G232" s="288" t="s">
        <v>117</v>
      </c>
      <c r="H232" s="288"/>
      <c r="I232" s="1"/>
      <c r="J232" s="10"/>
      <c r="K232" s="10"/>
    </row>
    <row r="233" spans="2:11" s="5" customFormat="1" ht="47.25" hidden="1">
      <c r="B233" s="1"/>
      <c r="C233" s="351">
        <v>3325</v>
      </c>
      <c r="D233" s="352" t="s">
        <v>274</v>
      </c>
      <c r="E233" s="353" t="s">
        <v>125</v>
      </c>
      <c r="F233" s="354">
        <v>2705881</v>
      </c>
      <c r="G233" s="288" t="s">
        <v>117</v>
      </c>
      <c r="H233" s="288"/>
      <c r="I233" s="1"/>
      <c r="J233" s="10"/>
      <c r="K233" s="10"/>
    </row>
    <row r="234" spans="2:11" s="5" customFormat="1" ht="47.25" hidden="1">
      <c r="B234" s="1"/>
      <c r="C234" s="351">
        <v>3327</v>
      </c>
      <c r="D234" s="352" t="s">
        <v>275</v>
      </c>
      <c r="E234" s="353" t="s">
        <v>125</v>
      </c>
      <c r="F234" s="354">
        <v>2455650</v>
      </c>
      <c r="G234" s="288" t="s">
        <v>117</v>
      </c>
      <c r="H234" s="288"/>
      <c r="I234" s="1"/>
      <c r="J234" s="10"/>
      <c r="K234" s="10"/>
    </row>
    <row r="235" spans="2:11" s="5" customFormat="1" ht="47.25" hidden="1">
      <c r="B235" s="1"/>
      <c r="C235" s="351">
        <v>3328</v>
      </c>
      <c r="D235" s="352" t="s">
        <v>276</v>
      </c>
      <c r="E235" s="353" t="s">
        <v>125</v>
      </c>
      <c r="F235" s="354">
        <v>2617155</v>
      </c>
      <c r="G235" s="288" t="s">
        <v>117</v>
      </c>
      <c r="H235" s="288"/>
      <c r="I235" s="1"/>
      <c r="J235" s="10"/>
      <c r="K235" s="10"/>
    </row>
    <row r="236" spans="2:11" s="5" customFormat="1" ht="47.25" hidden="1">
      <c r="B236" s="1"/>
      <c r="C236" s="351">
        <v>3329</v>
      </c>
      <c r="D236" s="352" t="s">
        <v>277</v>
      </c>
      <c r="E236" s="353" t="s">
        <v>125</v>
      </c>
      <c r="F236" s="354">
        <v>2868930</v>
      </c>
      <c r="G236" s="288" t="s">
        <v>117</v>
      </c>
      <c r="H236" s="288"/>
      <c r="I236" s="1"/>
      <c r="J236" s="10"/>
      <c r="K236" s="10"/>
    </row>
    <row r="237" spans="2:11" s="5" customFormat="1" ht="47.25" hidden="1">
      <c r="B237" s="1"/>
      <c r="C237" s="351">
        <v>3330</v>
      </c>
      <c r="D237" s="352" t="s">
        <v>278</v>
      </c>
      <c r="E237" s="353" t="s">
        <v>125</v>
      </c>
      <c r="F237" s="354">
        <v>3525408</v>
      </c>
      <c r="G237" s="288" t="s">
        <v>117</v>
      </c>
      <c r="H237" s="288"/>
      <c r="I237" s="1"/>
      <c r="J237" s="10"/>
      <c r="K237" s="10"/>
    </row>
    <row r="238" spans="2:11" s="5" customFormat="1" ht="47.25" hidden="1">
      <c r="B238" s="1"/>
      <c r="C238" s="351">
        <v>3331</v>
      </c>
      <c r="D238" s="352" t="s">
        <v>279</v>
      </c>
      <c r="E238" s="353" t="s">
        <v>125</v>
      </c>
      <c r="F238" s="354">
        <v>6729290</v>
      </c>
      <c r="G238" s="288" t="s">
        <v>117</v>
      </c>
      <c r="H238" s="288"/>
      <c r="I238" s="1"/>
      <c r="J238" s="10"/>
      <c r="K238" s="10"/>
    </row>
    <row r="239" spans="2:11" s="5" customFormat="1" ht="63" hidden="1">
      <c r="B239" s="1"/>
      <c r="C239" s="351">
        <v>3347</v>
      </c>
      <c r="D239" s="352" t="s">
        <v>280</v>
      </c>
      <c r="E239" s="353" t="s">
        <v>125</v>
      </c>
      <c r="F239" s="354">
        <v>735095</v>
      </c>
      <c r="G239" s="288" t="s">
        <v>117</v>
      </c>
      <c r="H239" s="288"/>
      <c r="I239" s="1"/>
      <c r="J239" s="10"/>
      <c r="K239" s="10"/>
    </row>
    <row r="240" spans="2:11" s="5" customFormat="1" ht="63" hidden="1">
      <c r="B240" s="1"/>
      <c r="C240" s="351">
        <v>3348</v>
      </c>
      <c r="D240" s="352" t="s">
        <v>281</v>
      </c>
      <c r="E240" s="353" t="s">
        <v>125</v>
      </c>
      <c r="F240" s="354">
        <v>853924</v>
      </c>
      <c r="G240" s="288" t="s">
        <v>117</v>
      </c>
      <c r="H240" s="288"/>
      <c r="I240" s="1"/>
      <c r="J240" s="10"/>
      <c r="K240" s="10"/>
    </row>
    <row r="241" spans="2:11" s="5" customFormat="1" ht="63" hidden="1">
      <c r="B241" s="1"/>
      <c r="C241" s="351">
        <v>3350</v>
      </c>
      <c r="D241" s="352" t="s">
        <v>282</v>
      </c>
      <c r="E241" s="353" t="s">
        <v>125</v>
      </c>
      <c r="F241" s="354">
        <v>935096</v>
      </c>
      <c r="G241" s="288" t="s">
        <v>117</v>
      </c>
      <c r="H241" s="288"/>
      <c r="I241" s="1"/>
      <c r="J241" s="10"/>
      <c r="K241" s="10"/>
    </row>
    <row r="242" spans="2:11" s="5" customFormat="1" ht="63" hidden="1">
      <c r="B242" s="1"/>
      <c r="C242" s="351">
        <v>3351</v>
      </c>
      <c r="D242" s="352" t="s">
        <v>283</v>
      </c>
      <c r="E242" s="353" t="s">
        <v>125</v>
      </c>
      <c r="F242" s="354">
        <v>1061292</v>
      </c>
      <c r="G242" s="288" t="s">
        <v>117</v>
      </c>
      <c r="H242" s="288"/>
      <c r="I242" s="1"/>
      <c r="J242" s="10"/>
      <c r="K242" s="10"/>
    </row>
    <row r="243" spans="2:11" s="5" customFormat="1" ht="63" hidden="1">
      <c r="B243" s="1"/>
      <c r="C243" s="351">
        <v>3352</v>
      </c>
      <c r="D243" s="352" t="s">
        <v>284</v>
      </c>
      <c r="E243" s="353" t="s">
        <v>125</v>
      </c>
      <c r="F243" s="354">
        <v>1209591</v>
      </c>
      <c r="G243" s="288" t="s">
        <v>117</v>
      </c>
      <c r="H243" s="288"/>
      <c r="I243" s="1"/>
      <c r="J243" s="10"/>
      <c r="K243" s="10"/>
    </row>
    <row r="244" spans="2:11" s="5" customFormat="1" ht="63" hidden="1">
      <c r="B244" s="1"/>
      <c r="C244" s="351">
        <v>3353</v>
      </c>
      <c r="D244" s="352" t="s">
        <v>285</v>
      </c>
      <c r="E244" s="353" t="s">
        <v>125</v>
      </c>
      <c r="F244" s="354">
        <v>1103800</v>
      </c>
      <c r="G244" s="288" t="s">
        <v>117</v>
      </c>
      <c r="H244" s="288"/>
      <c r="I244" s="1"/>
      <c r="J244" s="10"/>
      <c r="K244" s="10"/>
    </row>
    <row r="245" spans="2:11" s="5" customFormat="1" ht="63" hidden="1">
      <c r="B245" s="1"/>
      <c r="C245" s="351">
        <v>3354</v>
      </c>
      <c r="D245" s="352" t="s">
        <v>286</v>
      </c>
      <c r="E245" s="353" t="s">
        <v>125</v>
      </c>
      <c r="F245" s="354">
        <v>1721870</v>
      </c>
      <c r="G245" s="288" t="s">
        <v>117</v>
      </c>
      <c r="H245" s="288"/>
      <c r="I245" s="1"/>
      <c r="J245" s="10"/>
      <c r="K245" s="10"/>
    </row>
    <row r="246" spans="2:11" s="5" customFormat="1" ht="63" hidden="1">
      <c r="B246" s="1"/>
      <c r="C246" s="351">
        <v>3355</v>
      </c>
      <c r="D246" s="352" t="s">
        <v>287</v>
      </c>
      <c r="E246" s="353" t="s">
        <v>125</v>
      </c>
      <c r="F246" s="354">
        <v>1776027</v>
      </c>
      <c r="G246" s="288" t="s">
        <v>117</v>
      </c>
      <c r="H246" s="288"/>
      <c r="I246" s="1"/>
      <c r="J246" s="10"/>
      <c r="K246" s="10"/>
    </row>
    <row r="247" spans="2:11" s="5" customFormat="1" ht="63" hidden="1">
      <c r="B247" s="1"/>
      <c r="C247" s="351">
        <v>3356</v>
      </c>
      <c r="D247" s="352" t="s">
        <v>288</v>
      </c>
      <c r="E247" s="353" t="s">
        <v>125</v>
      </c>
      <c r="F247" s="354">
        <v>1934968</v>
      </c>
      <c r="G247" s="288" t="s">
        <v>117</v>
      </c>
      <c r="H247" s="288"/>
      <c r="I247" s="1"/>
      <c r="J247" s="10"/>
      <c r="K247" s="10"/>
    </row>
    <row r="248" spans="2:11" s="5" customFormat="1" ht="63" hidden="1">
      <c r="B248" s="1"/>
      <c r="C248" s="351">
        <v>3357</v>
      </c>
      <c r="D248" s="352" t="s">
        <v>289</v>
      </c>
      <c r="E248" s="353" t="s">
        <v>125</v>
      </c>
      <c r="F248" s="354">
        <v>2063620</v>
      </c>
      <c r="G248" s="288" t="s">
        <v>117</v>
      </c>
      <c r="H248" s="288"/>
      <c r="I248" s="1"/>
      <c r="J248" s="10"/>
      <c r="K248" s="10"/>
    </row>
    <row r="249" spans="2:11" s="5" customFormat="1" ht="63" hidden="1">
      <c r="B249" s="1"/>
      <c r="C249" s="351">
        <v>3358</v>
      </c>
      <c r="D249" s="352" t="s">
        <v>290</v>
      </c>
      <c r="E249" s="353" t="s">
        <v>125</v>
      </c>
      <c r="F249" s="354">
        <v>1722380</v>
      </c>
      <c r="G249" s="288" t="s">
        <v>117</v>
      </c>
      <c r="H249" s="288"/>
      <c r="I249" s="1"/>
      <c r="J249" s="10"/>
      <c r="K249" s="10"/>
    </row>
    <row r="250" spans="2:11" s="5" customFormat="1" ht="47.25" hidden="1">
      <c r="B250" s="1"/>
      <c r="C250" s="351">
        <v>3359</v>
      </c>
      <c r="D250" s="352" t="s">
        <v>291</v>
      </c>
      <c r="E250" s="353" t="s">
        <v>125</v>
      </c>
      <c r="F250" s="354">
        <v>2175147</v>
      </c>
      <c r="G250" s="288" t="s">
        <v>117</v>
      </c>
      <c r="H250" s="288"/>
      <c r="I250" s="1"/>
      <c r="J250" s="10"/>
      <c r="K250" s="10"/>
    </row>
    <row r="251" spans="2:11" s="5" customFormat="1" ht="47.25" hidden="1">
      <c r="B251" s="1"/>
      <c r="C251" s="351">
        <v>3360</v>
      </c>
      <c r="D251" s="352" t="s">
        <v>292</v>
      </c>
      <c r="E251" s="353" t="s">
        <v>125</v>
      </c>
      <c r="F251" s="354">
        <v>3156939</v>
      </c>
      <c r="G251" s="288" t="s">
        <v>117</v>
      </c>
      <c r="H251" s="288"/>
      <c r="I251" s="1"/>
      <c r="J251" s="10"/>
      <c r="K251" s="10"/>
    </row>
    <row r="252" spans="2:11" s="5" customFormat="1" ht="63" hidden="1">
      <c r="B252" s="1"/>
      <c r="C252" s="351">
        <v>3361</v>
      </c>
      <c r="D252" s="352" t="s">
        <v>293</v>
      </c>
      <c r="E252" s="353" t="s">
        <v>125</v>
      </c>
      <c r="F252" s="354">
        <v>3403164</v>
      </c>
      <c r="G252" s="288" t="s">
        <v>117</v>
      </c>
      <c r="H252" s="288"/>
      <c r="I252" s="1"/>
      <c r="J252" s="10"/>
      <c r="K252" s="10"/>
    </row>
    <row r="253" spans="2:11" s="5" customFormat="1" ht="63" hidden="1">
      <c r="B253" s="1"/>
      <c r="C253" s="351">
        <v>3363</v>
      </c>
      <c r="D253" s="352" t="s">
        <v>294</v>
      </c>
      <c r="E253" s="353" t="s">
        <v>125</v>
      </c>
      <c r="F253" s="354">
        <v>3927247</v>
      </c>
      <c r="G253" s="288" t="s">
        <v>117</v>
      </c>
      <c r="H253" s="288"/>
      <c r="I253" s="1"/>
      <c r="J253" s="10"/>
      <c r="K253" s="10"/>
    </row>
    <row r="254" spans="2:11" s="5" customFormat="1" ht="63" hidden="1">
      <c r="B254" s="1"/>
      <c r="C254" s="351">
        <v>3364</v>
      </c>
      <c r="D254" s="352" t="s">
        <v>295</v>
      </c>
      <c r="E254" s="353" t="s">
        <v>125</v>
      </c>
      <c r="F254" s="354">
        <v>735095</v>
      </c>
      <c r="G254" s="288" t="s">
        <v>117</v>
      </c>
      <c r="H254" s="288"/>
      <c r="I254" s="1"/>
      <c r="J254" s="10"/>
      <c r="K254" s="10"/>
    </row>
    <row r="255" spans="2:11" s="5" customFormat="1" ht="63" hidden="1">
      <c r="B255" s="1"/>
      <c r="C255" s="351">
        <v>3365</v>
      </c>
      <c r="D255" s="352" t="s">
        <v>296</v>
      </c>
      <c r="E255" s="353" t="s">
        <v>125</v>
      </c>
      <c r="F255" s="354">
        <v>853924</v>
      </c>
      <c r="G255" s="288" t="s">
        <v>117</v>
      </c>
      <c r="H255" s="288"/>
      <c r="I255" s="1"/>
      <c r="J255" s="10"/>
      <c r="K255" s="10"/>
    </row>
    <row r="256" spans="2:11" s="5" customFormat="1" ht="63" hidden="1">
      <c r="B256" s="1"/>
      <c r="C256" s="351">
        <v>3366</v>
      </c>
      <c r="D256" s="352" t="s">
        <v>297</v>
      </c>
      <c r="E256" s="353" t="s">
        <v>125</v>
      </c>
      <c r="F256" s="354">
        <v>996493</v>
      </c>
      <c r="G256" s="288" t="s">
        <v>117</v>
      </c>
      <c r="H256" s="288"/>
      <c r="I256" s="1"/>
      <c r="J256" s="10"/>
      <c r="K256" s="10"/>
    </row>
    <row r="257" spans="2:11" s="5" customFormat="1" ht="63" hidden="1">
      <c r="B257" s="1"/>
      <c r="C257" s="351">
        <v>3368</v>
      </c>
      <c r="D257" s="352" t="s">
        <v>298</v>
      </c>
      <c r="E257" s="353" t="s">
        <v>125</v>
      </c>
      <c r="F257" s="354">
        <v>940007</v>
      </c>
      <c r="G257" s="288" t="s">
        <v>117</v>
      </c>
      <c r="H257" s="288"/>
      <c r="I257" s="1"/>
      <c r="J257" s="10"/>
      <c r="K257" s="10"/>
    </row>
    <row r="258" spans="2:11" s="5" customFormat="1" ht="63" hidden="1">
      <c r="B258" s="1"/>
      <c r="C258" s="351">
        <v>3369</v>
      </c>
      <c r="D258" s="352" t="s">
        <v>299</v>
      </c>
      <c r="E258" s="353" t="s">
        <v>125</v>
      </c>
      <c r="F258" s="354">
        <v>1061292</v>
      </c>
      <c r="G258" s="288" t="s">
        <v>117</v>
      </c>
      <c r="H258" s="288"/>
      <c r="I258" s="1"/>
      <c r="J258" s="10"/>
      <c r="K258" s="10"/>
    </row>
    <row r="259" spans="2:11" s="5" customFormat="1" ht="63" hidden="1">
      <c r="B259" s="1"/>
      <c r="C259" s="351">
        <v>3370</v>
      </c>
      <c r="D259" s="352" t="s">
        <v>300</v>
      </c>
      <c r="E259" s="353" t="s">
        <v>125</v>
      </c>
      <c r="F259" s="354">
        <v>1209591</v>
      </c>
      <c r="G259" s="288" t="s">
        <v>117</v>
      </c>
      <c r="H259" s="288"/>
      <c r="I259" s="1"/>
      <c r="J259" s="10"/>
      <c r="K259" s="10"/>
    </row>
    <row r="260" spans="2:11" s="5" customFormat="1" ht="63" hidden="1">
      <c r="B260" s="1"/>
      <c r="C260" s="351">
        <v>3371</v>
      </c>
      <c r="D260" s="352" t="s">
        <v>301</v>
      </c>
      <c r="E260" s="353" t="s">
        <v>125</v>
      </c>
      <c r="F260" s="354">
        <v>1146160</v>
      </c>
      <c r="G260" s="288" t="s">
        <v>117</v>
      </c>
      <c r="H260" s="288"/>
      <c r="I260" s="1"/>
      <c r="J260" s="10"/>
      <c r="K260" s="10"/>
    </row>
    <row r="261" spans="2:11" s="5" customFormat="1" ht="63" hidden="1">
      <c r="B261" s="1"/>
      <c r="C261" s="351">
        <v>3372</v>
      </c>
      <c r="D261" s="352" t="s">
        <v>302</v>
      </c>
      <c r="E261" s="353" t="s">
        <v>125</v>
      </c>
      <c r="F261" s="354">
        <v>1297028</v>
      </c>
      <c r="G261" s="288" t="s">
        <v>117</v>
      </c>
      <c r="H261" s="288"/>
      <c r="I261" s="1"/>
      <c r="J261" s="10"/>
      <c r="K261" s="10"/>
    </row>
    <row r="262" spans="2:11" s="5" customFormat="1" ht="63" hidden="1">
      <c r="B262" s="1"/>
      <c r="C262" s="351">
        <v>3373</v>
      </c>
      <c r="D262" s="352" t="s">
        <v>303</v>
      </c>
      <c r="E262" s="353" t="s">
        <v>125</v>
      </c>
      <c r="F262" s="354">
        <v>1721870</v>
      </c>
      <c r="G262" s="288" t="s">
        <v>117</v>
      </c>
      <c r="H262" s="288"/>
      <c r="I262" s="1"/>
      <c r="J262" s="10"/>
      <c r="K262" s="10"/>
    </row>
    <row r="263" spans="2:11" s="5" customFormat="1" ht="63" hidden="1">
      <c r="B263" s="1"/>
      <c r="C263" s="351">
        <v>3374</v>
      </c>
      <c r="D263" s="352" t="s">
        <v>304</v>
      </c>
      <c r="E263" s="353" t="s">
        <v>125</v>
      </c>
      <c r="F263" s="354">
        <v>1776027</v>
      </c>
      <c r="G263" s="288" t="s">
        <v>117</v>
      </c>
      <c r="H263" s="288"/>
      <c r="I263" s="1"/>
      <c r="J263" s="10"/>
      <c r="K263" s="10"/>
    </row>
    <row r="264" spans="2:11" s="5" customFormat="1" ht="63" hidden="1">
      <c r="B264" s="1"/>
      <c r="C264" s="351">
        <v>3375</v>
      </c>
      <c r="D264" s="352" t="s">
        <v>305</v>
      </c>
      <c r="E264" s="353" t="s">
        <v>125</v>
      </c>
      <c r="F264" s="354">
        <v>1934968</v>
      </c>
      <c r="G264" s="288" t="s">
        <v>117</v>
      </c>
      <c r="H264" s="288"/>
      <c r="I264" s="1"/>
      <c r="J264" s="10"/>
      <c r="K264" s="10"/>
    </row>
    <row r="265" spans="2:11" s="5" customFormat="1" ht="63" hidden="1">
      <c r="B265" s="1"/>
      <c r="C265" s="351">
        <v>3376</v>
      </c>
      <c r="D265" s="352" t="s">
        <v>306</v>
      </c>
      <c r="E265" s="353" t="s">
        <v>125</v>
      </c>
      <c r="F265" s="354">
        <v>2063620</v>
      </c>
      <c r="G265" s="288" t="s">
        <v>117</v>
      </c>
      <c r="H265" s="288"/>
      <c r="I265" s="1"/>
      <c r="J265" s="10"/>
      <c r="K265" s="10"/>
    </row>
    <row r="266" spans="2:11" s="5" customFormat="1" ht="31.5" hidden="1">
      <c r="B266" s="1"/>
      <c r="C266" s="351">
        <v>3378</v>
      </c>
      <c r="D266" s="352" t="s">
        <v>307</v>
      </c>
      <c r="E266" s="353" t="s">
        <v>116</v>
      </c>
      <c r="F266" s="354">
        <v>2786</v>
      </c>
      <c r="G266" s="288" t="s">
        <v>117</v>
      </c>
      <c r="H266" s="288"/>
      <c r="I266" s="1"/>
      <c r="J266" s="10"/>
      <c r="K266" s="10"/>
    </row>
    <row r="267" spans="2:11" s="5" customFormat="1" ht="47.25" hidden="1">
      <c r="B267" s="1"/>
      <c r="C267" s="351">
        <v>3379</v>
      </c>
      <c r="D267" s="352" t="s">
        <v>308</v>
      </c>
      <c r="E267" s="353" t="s">
        <v>122</v>
      </c>
      <c r="F267" s="354">
        <v>218074</v>
      </c>
      <c r="G267" s="288" t="s">
        <v>117</v>
      </c>
      <c r="H267" s="288"/>
      <c r="I267" s="1"/>
      <c r="J267" s="10"/>
      <c r="K267" s="10"/>
    </row>
    <row r="268" spans="2:11" s="5" customFormat="1" ht="47.25" hidden="1">
      <c r="B268" s="1"/>
      <c r="C268" s="351">
        <v>3380</v>
      </c>
      <c r="D268" s="352" t="s">
        <v>309</v>
      </c>
      <c r="E268" s="353" t="s">
        <v>122</v>
      </c>
      <c r="F268" s="354">
        <v>98392</v>
      </c>
      <c r="G268" s="288" t="s">
        <v>117</v>
      </c>
      <c r="H268" s="288"/>
      <c r="I268" s="1"/>
      <c r="J268" s="10"/>
      <c r="K268" s="10"/>
    </row>
    <row r="269" spans="2:11" s="5" customFormat="1" ht="47.25" hidden="1">
      <c r="B269" s="1"/>
      <c r="C269" s="351">
        <v>3382</v>
      </c>
      <c r="D269" s="352" t="s">
        <v>310</v>
      </c>
      <c r="E269" s="353" t="s">
        <v>122</v>
      </c>
      <c r="F269" s="354">
        <v>22264</v>
      </c>
      <c r="G269" s="288" t="s">
        <v>117</v>
      </c>
      <c r="H269" s="288"/>
      <c r="I269" s="1"/>
      <c r="J269" s="10"/>
      <c r="K269" s="10"/>
    </row>
    <row r="270" spans="2:11" s="5" customFormat="1" ht="31.5" hidden="1">
      <c r="B270" s="1"/>
      <c r="C270" s="351">
        <v>3385</v>
      </c>
      <c r="D270" s="352" t="s">
        <v>311</v>
      </c>
      <c r="E270" s="353" t="s">
        <v>122</v>
      </c>
      <c r="F270" s="354">
        <v>146081</v>
      </c>
      <c r="G270" s="288" t="s">
        <v>117</v>
      </c>
      <c r="H270" s="288"/>
      <c r="I270" s="1"/>
      <c r="J270" s="10"/>
      <c r="K270" s="10"/>
    </row>
    <row r="271" spans="2:11" s="5" customFormat="1" ht="47.25" hidden="1">
      <c r="B271" s="1"/>
      <c r="C271" s="351">
        <v>3388</v>
      </c>
      <c r="D271" s="352" t="s">
        <v>312</v>
      </c>
      <c r="E271" s="353" t="s">
        <v>122</v>
      </c>
      <c r="F271" s="354">
        <v>486899</v>
      </c>
      <c r="G271" s="288" t="s">
        <v>117</v>
      </c>
      <c r="H271" s="288"/>
      <c r="I271" s="1"/>
      <c r="J271" s="10"/>
      <c r="K271" s="10"/>
    </row>
    <row r="272" spans="2:11" s="5" customFormat="1" ht="31.5" hidden="1">
      <c r="B272" s="1"/>
      <c r="C272" s="351">
        <v>3391</v>
      </c>
      <c r="D272" s="352" t="s">
        <v>313</v>
      </c>
      <c r="E272" s="353" t="s">
        <v>125</v>
      </c>
      <c r="F272" s="354">
        <v>189225</v>
      </c>
      <c r="G272" s="288" t="s">
        <v>117</v>
      </c>
      <c r="H272" s="288"/>
      <c r="I272" s="1"/>
      <c r="J272" s="10"/>
      <c r="K272" s="10"/>
    </row>
    <row r="273" spans="2:11" s="5" customFormat="1" ht="31.5" hidden="1">
      <c r="B273" s="1"/>
      <c r="C273" s="351">
        <v>3393</v>
      </c>
      <c r="D273" s="352" t="s">
        <v>314</v>
      </c>
      <c r="E273" s="353" t="s">
        <v>125</v>
      </c>
      <c r="F273" s="354">
        <v>1287300</v>
      </c>
      <c r="G273" s="288" t="s">
        <v>117</v>
      </c>
      <c r="H273" s="288"/>
      <c r="I273" s="1"/>
      <c r="J273" s="10"/>
      <c r="K273" s="10"/>
    </row>
    <row r="274" spans="2:11" s="5" customFormat="1" ht="47.25" hidden="1">
      <c r="B274" s="1"/>
      <c r="C274" s="351">
        <v>3394</v>
      </c>
      <c r="D274" s="352" t="s">
        <v>315</v>
      </c>
      <c r="E274" s="353" t="s">
        <v>119</v>
      </c>
      <c r="F274" s="354">
        <v>541158</v>
      </c>
      <c r="G274" s="288" t="s">
        <v>117</v>
      </c>
      <c r="H274" s="288" t="s">
        <v>145</v>
      </c>
      <c r="I274" s="1"/>
      <c r="J274" s="10"/>
      <c r="K274" s="10"/>
    </row>
    <row r="275" spans="2:11" s="5" customFormat="1" ht="47.25" hidden="1">
      <c r="B275" s="1"/>
      <c r="C275" s="351">
        <v>3396</v>
      </c>
      <c r="D275" s="352" t="s">
        <v>316</v>
      </c>
      <c r="E275" s="353" t="s">
        <v>125</v>
      </c>
      <c r="F275" s="354">
        <v>669925</v>
      </c>
      <c r="G275" s="288" t="s">
        <v>117</v>
      </c>
      <c r="H275" s="288"/>
      <c r="I275" s="1"/>
      <c r="J275" s="10"/>
      <c r="K275" s="10"/>
    </row>
    <row r="276" spans="2:11" s="5" customFormat="1" ht="47.25" hidden="1">
      <c r="B276" s="1"/>
      <c r="C276" s="351">
        <v>3397</v>
      </c>
      <c r="D276" s="352" t="s">
        <v>317</v>
      </c>
      <c r="E276" s="353" t="s">
        <v>125</v>
      </c>
      <c r="F276" s="354">
        <v>355655</v>
      </c>
      <c r="G276" s="288" t="s">
        <v>117</v>
      </c>
      <c r="H276" s="288"/>
      <c r="I276" s="1"/>
      <c r="J276" s="10"/>
      <c r="K276" s="10"/>
    </row>
    <row r="277" spans="2:11" s="5" customFormat="1" ht="31.5" hidden="1">
      <c r="B277" s="1"/>
      <c r="C277" s="351">
        <v>3400</v>
      </c>
      <c r="D277" s="352" t="s">
        <v>318</v>
      </c>
      <c r="E277" s="353" t="s">
        <v>125</v>
      </c>
      <c r="F277" s="354">
        <v>149133</v>
      </c>
      <c r="G277" s="288" t="s">
        <v>117</v>
      </c>
      <c r="H277" s="288"/>
      <c r="I277" s="1"/>
      <c r="J277" s="10"/>
      <c r="K277" s="10"/>
    </row>
    <row r="278" spans="2:11" s="5" customFormat="1" ht="31.5" hidden="1">
      <c r="B278" s="1"/>
      <c r="C278" s="351">
        <v>3401</v>
      </c>
      <c r="D278" s="352" t="s">
        <v>319</v>
      </c>
      <c r="E278" s="353" t="s">
        <v>125</v>
      </c>
      <c r="F278" s="354">
        <v>372425</v>
      </c>
      <c r="G278" s="288" t="s">
        <v>117</v>
      </c>
      <c r="H278" s="288"/>
      <c r="I278" s="1"/>
      <c r="J278" s="10"/>
      <c r="K278" s="10"/>
    </row>
    <row r="279" spans="2:11" s="5" customFormat="1" ht="63" hidden="1">
      <c r="B279" s="1"/>
      <c r="C279" s="351">
        <v>3403</v>
      </c>
      <c r="D279" s="352" t="s">
        <v>320</v>
      </c>
      <c r="E279" s="353" t="s">
        <v>125</v>
      </c>
      <c r="F279" s="354">
        <v>640137</v>
      </c>
      <c r="G279" s="288" t="s">
        <v>117</v>
      </c>
      <c r="H279" s="288" t="s">
        <v>145</v>
      </c>
      <c r="I279" s="1"/>
      <c r="J279" s="10"/>
      <c r="K279" s="10"/>
    </row>
    <row r="280" spans="2:11" s="5" customFormat="1" ht="31.5" hidden="1">
      <c r="B280" s="1"/>
      <c r="C280" s="351">
        <v>3404</v>
      </c>
      <c r="D280" s="352" t="s">
        <v>321</v>
      </c>
      <c r="E280" s="353" t="s">
        <v>125</v>
      </c>
      <c r="F280" s="354">
        <v>129725</v>
      </c>
      <c r="G280" s="288" t="s">
        <v>117</v>
      </c>
      <c r="H280" s="288"/>
      <c r="I280" s="1"/>
      <c r="J280" s="10"/>
      <c r="K280" s="10"/>
    </row>
    <row r="281" spans="2:11" s="5" customFormat="1" ht="31.5" hidden="1">
      <c r="B281" s="1"/>
      <c r="C281" s="351">
        <v>3405</v>
      </c>
      <c r="D281" s="352" t="s">
        <v>322</v>
      </c>
      <c r="E281" s="353" t="s">
        <v>125</v>
      </c>
      <c r="F281" s="354">
        <v>284239</v>
      </c>
      <c r="G281" s="288" t="s">
        <v>117</v>
      </c>
      <c r="H281" s="288"/>
      <c r="I281" s="1"/>
      <c r="J281" s="10"/>
      <c r="K281" s="10"/>
    </row>
    <row r="282" spans="2:11" s="5" customFormat="1" ht="47.25" hidden="1">
      <c r="B282" s="1"/>
      <c r="C282" s="351">
        <v>3408</v>
      </c>
      <c r="D282" s="352" t="s">
        <v>323</v>
      </c>
      <c r="E282" s="353" t="s">
        <v>122</v>
      </c>
      <c r="F282" s="354">
        <v>325604</v>
      </c>
      <c r="G282" s="288" t="s">
        <v>117</v>
      </c>
      <c r="H282" s="288"/>
      <c r="I282" s="1"/>
      <c r="J282" s="10"/>
      <c r="K282" s="10"/>
    </row>
    <row r="283" spans="2:11" s="5" customFormat="1" ht="47.25" hidden="1">
      <c r="B283" s="1"/>
      <c r="C283" s="351">
        <v>3410</v>
      </c>
      <c r="D283" s="352" t="s">
        <v>324</v>
      </c>
      <c r="E283" s="353" t="s">
        <v>125</v>
      </c>
      <c r="F283" s="354">
        <v>6527205</v>
      </c>
      <c r="G283" s="288" t="s">
        <v>117</v>
      </c>
      <c r="H283" s="288" t="s">
        <v>145</v>
      </c>
      <c r="I283" s="1"/>
      <c r="J283" s="10"/>
      <c r="K283" s="10"/>
    </row>
    <row r="284" spans="2:11" s="5" customFormat="1" ht="47.25" hidden="1">
      <c r="B284" s="1"/>
      <c r="C284" s="351">
        <v>3411</v>
      </c>
      <c r="D284" s="352" t="s">
        <v>325</v>
      </c>
      <c r="E284" s="353" t="s">
        <v>125</v>
      </c>
      <c r="F284" s="354">
        <v>6588904</v>
      </c>
      <c r="G284" s="288" t="s">
        <v>117</v>
      </c>
      <c r="H284" s="288" t="s">
        <v>145</v>
      </c>
      <c r="I284" s="1"/>
      <c r="J284" s="10"/>
      <c r="K284" s="10"/>
    </row>
    <row r="285" spans="2:11" s="5" customFormat="1" ht="31.5" hidden="1">
      <c r="B285" s="1"/>
      <c r="C285" s="351">
        <v>3412</v>
      </c>
      <c r="D285" s="352" t="s">
        <v>326</v>
      </c>
      <c r="E285" s="353" t="s">
        <v>125</v>
      </c>
      <c r="F285" s="354">
        <v>417404</v>
      </c>
      <c r="G285" s="288" t="s">
        <v>117</v>
      </c>
      <c r="H285" s="288"/>
      <c r="I285" s="1"/>
      <c r="J285" s="10"/>
      <c r="K285" s="10"/>
    </row>
    <row r="286" spans="2:11" s="5" customFormat="1" ht="31.5" hidden="1">
      <c r="B286" s="1"/>
      <c r="C286" s="351">
        <v>3413</v>
      </c>
      <c r="D286" s="352" t="s">
        <v>327</v>
      </c>
      <c r="E286" s="353" t="s">
        <v>125</v>
      </c>
      <c r="F286" s="354">
        <v>10574</v>
      </c>
      <c r="G286" s="288" t="s">
        <v>117</v>
      </c>
      <c r="H286" s="288"/>
      <c r="I286" s="1"/>
      <c r="J286" s="10"/>
      <c r="K286" s="10"/>
    </row>
    <row r="287" spans="2:11" s="5" customFormat="1" ht="31.5" hidden="1">
      <c r="B287" s="1"/>
      <c r="C287" s="351">
        <v>3414</v>
      </c>
      <c r="D287" s="352" t="s">
        <v>328</v>
      </c>
      <c r="E287" s="353" t="s">
        <v>125</v>
      </c>
      <c r="F287" s="354">
        <v>18633</v>
      </c>
      <c r="G287" s="288" t="s">
        <v>117</v>
      </c>
      <c r="H287" s="288"/>
      <c r="I287" s="1"/>
      <c r="J287" s="10"/>
      <c r="K287" s="10"/>
    </row>
    <row r="288" spans="2:11" s="5" customFormat="1" ht="31.5" hidden="1">
      <c r="B288" s="1"/>
      <c r="C288" s="351">
        <v>3415</v>
      </c>
      <c r="D288" s="352" t="s">
        <v>329</v>
      </c>
      <c r="E288" s="353" t="s">
        <v>122</v>
      </c>
      <c r="F288" s="354">
        <v>40605</v>
      </c>
      <c r="G288" s="288" t="s">
        <v>117</v>
      </c>
      <c r="H288" s="288"/>
      <c r="I288" s="1"/>
      <c r="J288" s="10"/>
      <c r="K288" s="10"/>
    </row>
    <row r="289" spans="2:11" s="5" customFormat="1" ht="63" hidden="1">
      <c r="B289" s="1"/>
      <c r="C289" s="351">
        <v>3425</v>
      </c>
      <c r="D289" s="352" t="s">
        <v>330</v>
      </c>
      <c r="E289" s="353" t="s">
        <v>116</v>
      </c>
      <c r="F289" s="354">
        <v>55693</v>
      </c>
      <c r="G289" s="288" t="s">
        <v>117</v>
      </c>
      <c r="H289" s="288" t="s">
        <v>145</v>
      </c>
      <c r="I289" s="1"/>
      <c r="J289" s="10"/>
      <c r="K289" s="10"/>
    </row>
    <row r="290" spans="2:11" s="5" customFormat="1" ht="47.25" hidden="1">
      <c r="B290" s="1"/>
      <c r="C290" s="351">
        <v>3426</v>
      </c>
      <c r="D290" s="352" t="s">
        <v>331</v>
      </c>
      <c r="E290" s="353" t="s">
        <v>122</v>
      </c>
      <c r="F290" s="354">
        <v>36168</v>
      </c>
      <c r="G290" s="288" t="s">
        <v>117</v>
      </c>
      <c r="H290" s="288" t="s">
        <v>145</v>
      </c>
      <c r="I290" s="1"/>
      <c r="J290" s="10"/>
      <c r="K290" s="10"/>
    </row>
    <row r="291" spans="2:11" s="5" customFormat="1" ht="31.5" hidden="1">
      <c r="B291" s="1"/>
      <c r="C291" s="351">
        <v>3429</v>
      </c>
      <c r="D291" s="352" t="s">
        <v>332</v>
      </c>
      <c r="E291" s="353" t="s">
        <v>125</v>
      </c>
      <c r="F291" s="354">
        <v>435146</v>
      </c>
      <c r="G291" s="288" t="s">
        <v>117</v>
      </c>
      <c r="H291" s="288" t="s">
        <v>145</v>
      </c>
      <c r="I291" s="1"/>
      <c r="J291" s="10"/>
      <c r="K291" s="10"/>
    </row>
    <row r="292" spans="2:11" s="5" customFormat="1" ht="31.5" hidden="1">
      <c r="B292" s="1"/>
      <c r="C292" s="351">
        <v>3430</v>
      </c>
      <c r="D292" s="352" t="s">
        <v>333</v>
      </c>
      <c r="E292" s="353" t="s">
        <v>125</v>
      </c>
      <c r="F292" s="354">
        <v>306079</v>
      </c>
      <c r="G292" s="288" t="s">
        <v>117</v>
      </c>
      <c r="H292" s="288"/>
      <c r="I292" s="1"/>
      <c r="J292" s="10"/>
      <c r="K292" s="10"/>
    </row>
    <row r="293" spans="2:11" s="5" customFormat="1" ht="31.5" hidden="1">
      <c r="B293" s="1"/>
      <c r="C293" s="351">
        <v>3431</v>
      </c>
      <c r="D293" s="352" t="s">
        <v>334</v>
      </c>
      <c r="E293" s="353" t="s">
        <v>125</v>
      </c>
      <c r="F293" s="354">
        <v>345896</v>
      </c>
      <c r="G293" s="288" t="s">
        <v>117</v>
      </c>
      <c r="H293" s="288"/>
      <c r="I293" s="1"/>
      <c r="J293" s="10"/>
      <c r="K293" s="10"/>
    </row>
    <row r="294" spans="2:11" s="5" customFormat="1" ht="31.5" hidden="1">
      <c r="B294" s="1"/>
      <c r="C294" s="351">
        <v>3432</v>
      </c>
      <c r="D294" s="352" t="s">
        <v>335</v>
      </c>
      <c r="E294" s="353" t="s">
        <v>125</v>
      </c>
      <c r="F294" s="354">
        <v>411304</v>
      </c>
      <c r="G294" s="288" t="s">
        <v>117</v>
      </c>
      <c r="H294" s="288"/>
      <c r="I294" s="1"/>
      <c r="J294" s="10"/>
      <c r="K294" s="10"/>
    </row>
    <row r="295" spans="2:11" s="5" customFormat="1" ht="31.5" hidden="1">
      <c r="B295" s="1"/>
      <c r="C295" s="351">
        <v>3433</v>
      </c>
      <c r="D295" s="352" t="s">
        <v>336</v>
      </c>
      <c r="E295" s="353" t="s">
        <v>125</v>
      </c>
      <c r="F295" s="354">
        <v>4806</v>
      </c>
      <c r="G295" s="288" t="s">
        <v>117</v>
      </c>
      <c r="H295" s="288"/>
      <c r="I295" s="1"/>
      <c r="J295" s="10"/>
      <c r="K295" s="10"/>
    </row>
    <row r="296" spans="2:11" s="5" customFormat="1" ht="63" hidden="1">
      <c r="B296" s="1"/>
      <c r="C296" s="351">
        <v>3434</v>
      </c>
      <c r="D296" s="352" t="s">
        <v>337</v>
      </c>
      <c r="E296" s="353" t="s">
        <v>125</v>
      </c>
      <c r="F296" s="354">
        <v>69415</v>
      </c>
      <c r="G296" s="288" t="s">
        <v>117</v>
      </c>
      <c r="H296" s="288"/>
      <c r="I296" s="1"/>
      <c r="J296" s="10"/>
      <c r="K296" s="10"/>
    </row>
    <row r="297" spans="2:11" s="5" customFormat="1" ht="47.25" hidden="1">
      <c r="B297" s="1"/>
      <c r="C297" s="351">
        <v>3436</v>
      </c>
      <c r="D297" s="352" t="s">
        <v>338</v>
      </c>
      <c r="E297" s="353" t="s">
        <v>119</v>
      </c>
      <c r="F297" s="354">
        <v>88824</v>
      </c>
      <c r="G297" s="288" t="s">
        <v>117</v>
      </c>
      <c r="H297" s="288"/>
      <c r="I297" s="1"/>
      <c r="J297" s="10"/>
      <c r="K297" s="10"/>
    </row>
    <row r="298" spans="2:11" s="5" customFormat="1" ht="47.25" hidden="1">
      <c r="B298" s="1"/>
      <c r="C298" s="351">
        <v>3442</v>
      </c>
      <c r="D298" s="352" t="s">
        <v>339</v>
      </c>
      <c r="E298" s="353" t="s">
        <v>119</v>
      </c>
      <c r="F298" s="354">
        <v>477928</v>
      </c>
      <c r="G298" s="288" t="s">
        <v>117</v>
      </c>
      <c r="H298" s="288"/>
      <c r="I298" s="1"/>
      <c r="J298" s="10"/>
      <c r="K298" s="10"/>
    </row>
    <row r="299" spans="2:11" s="5" customFormat="1" ht="47.25" hidden="1">
      <c r="B299" s="1"/>
      <c r="C299" s="351">
        <v>3443</v>
      </c>
      <c r="D299" s="352" t="s">
        <v>340</v>
      </c>
      <c r="E299" s="353" t="s">
        <v>119</v>
      </c>
      <c r="F299" s="354">
        <v>71441</v>
      </c>
      <c r="G299" s="288" t="s">
        <v>117</v>
      </c>
      <c r="H299" s="288"/>
      <c r="I299" s="1"/>
      <c r="J299" s="10"/>
      <c r="K299" s="10"/>
    </row>
    <row r="300" spans="2:11" s="5" customFormat="1" ht="63" hidden="1">
      <c r="B300" s="1"/>
      <c r="C300" s="351">
        <v>3450</v>
      </c>
      <c r="D300" s="352" t="s">
        <v>341</v>
      </c>
      <c r="E300" s="353" t="s">
        <v>125</v>
      </c>
      <c r="F300" s="354">
        <v>349237</v>
      </c>
      <c r="G300" s="288" t="s">
        <v>117</v>
      </c>
      <c r="H300" s="288"/>
      <c r="I300" s="1"/>
      <c r="J300" s="10"/>
      <c r="K300" s="10"/>
    </row>
    <row r="301" spans="2:11" s="5" customFormat="1" ht="63" hidden="1">
      <c r="B301" s="1"/>
      <c r="C301" s="351">
        <v>3451</v>
      </c>
      <c r="D301" s="352" t="s">
        <v>342</v>
      </c>
      <c r="E301" s="353" t="s">
        <v>125</v>
      </c>
      <c r="F301" s="354">
        <v>493227</v>
      </c>
      <c r="G301" s="288" t="s">
        <v>117</v>
      </c>
      <c r="H301" s="288"/>
      <c r="I301" s="1"/>
      <c r="J301" s="10"/>
      <c r="K301" s="10"/>
    </row>
    <row r="302" spans="2:11" s="5" customFormat="1" ht="34.5" hidden="1" customHeight="1">
      <c r="B302" s="1"/>
      <c r="C302" s="351">
        <v>3452</v>
      </c>
      <c r="D302" s="352" t="s">
        <v>343</v>
      </c>
      <c r="E302" s="353" t="s">
        <v>125</v>
      </c>
      <c r="F302" s="354">
        <v>452767</v>
      </c>
      <c r="G302" s="288" t="s">
        <v>117</v>
      </c>
      <c r="H302" s="288"/>
      <c r="I302" s="1"/>
      <c r="J302" s="10"/>
      <c r="K302" s="10"/>
    </row>
    <row r="303" spans="2:11" s="5" customFormat="1" ht="47.25" hidden="1">
      <c r="B303" s="1"/>
      <c r="C303" s="351">
        <v>3454</v>
      </c>
      <c r="D303" s="352" t="s">
        <v>344</v>
      </c>
      <c r="E303" s="353" t="s">
        <v>119</v>
      </c>
      <c r="F303" s="354">
        <v>85636</v>
      </c>
      <c r="G303" s="288" t="s">
        <v>117</v>
      </c>
      <c r="H303" s="288"/>
      <c r="I303" s="1"/>
      <c r="J303" s="10"/>
      <c r="K303" s="10"/>
    </row>
    <row r="304" spans="2:11" s="5" customFormat="1" ht="31.5" hidden="1">
      <c r="B304" s="1"/>
      <c r="C304" s="351">
        <v>3463</v>
      </c>
      <c r="D304" s="352" t="s">
        <v>345</v>
      </c>
      <c r="E304" s="353" t="s">
        <v>125</v>
      </c>
      <c r="F304" s="354">
        <v>229923</v>
      </c>
      <c r="G304" s="288" t="s">
        <v>117</v>
      </c>
      <c r="H304" s="288"/>
      <c r="I304" s="1"/>
      <c r="J304" s="10"/>
      <c r="K304" s="10"/>
    </row>
    <row r="305" spans="2:20" s="5" customFormat="1" ht="31.5" hidden="1">
      <c r="B305" s="1"/>
      <c r="C305" s="351">
        <v>3464</v>
      </c>
      <c r="D305" s="352" t="s">
        <v>346</v>
      </c>
      <c r="E305" s="353" t="s">
        <v>119</v>
      </c>
      <c r="F305" s="354">
        <v>31876</v>
      </c>
      <c r="G305" s="288" t="s">
        <v>117</v>
      </c>
      <c r="H305" s="288"/>
      <c r="I305" s="1"/>
      <c r="J305" s="10"/>
      <c r="K305" s="10"/>
    </row>
    <row r="306" spans="2:20" s="5" customFormat="1" ht="31.5" hidden="1">
      <c r="B306" s="1"/>
      <c r="C306" s="351">
        <v>3465</v>
      </c>
      <c r="D306" s="352" t="s">
        <v>347</v>
      </c>
      <c r="E306" s="353" t="s">
        <v>119</v>
      </c>
      <c r="F306" s="354">
        <v>430589</v>
      </c>
      <c r="G306" s="288" t="s">
        <v>117</v>
      </c>
      <c r="H306" s="288"/>
      <c r="I306" s="1"/>
      <c r="J306" s="10"/>
      <c r="K306" s="10"/>
    </row>
    <row r="307" spans="2:20" s="5" customFormat="1" ht="31.5" hidden="1">
      <c r="B307" s="1"/>
      <c r="C307" s="351">
        <v>3466</v>
      </c>
      <c r="D307" s="352" t="s">
        <v>348</v>
      </c>
      <c r="E307" s="353" t="s">
        <v>119</v>
      </c>
      <c r="F307" s="354">
        <v>443505</v>
      </c>
      <c r="G307" s="288" t="s">
        <v>117</v>
      </c>
      <c r="H307" s="288"/>
      <c r="I307" s="1"/>
      <c r="J307" s="10"/>
      <c r="K307" s="10"/>
    </row>
    <row r="308" spans="2:20" s="5" customFormat="1" ht="31.5" hidden="1">
      <c r="B308" s="1"/>
      <c r="C308" s="351">
        <v>3467</v>
      </c>
      <c r="D308" s="352" t="s">
        <v>349</v>
      </c>
      <c r="E308" s="353" t="s">
        <v>119</v>
      </c>
      <c r="F308" s="354">
        <v>430085</v>
      </c>
      <c r="G308" s="288" t="s">
        <v>117</v>
      </c>
      <c r="H308" s="288"/>
      <c r="I308" s="1"/>
      <c r="J308" s="10"/>
      <c r="K308" s="10"/>
    </row>
    <row r="309" spans="2:20" s="5" customFormat="1" ht="31.5" hidden="1">
      <c r="B309" s="1"/>
      <c r="C309" s="351">
        <v>3468</v>
      </c>
      <c r="D309" s="352" t="s">
        <v>350</v>
      </c>
      <c r="E309" s="353" t="s">
        <v>119</v>
      </c>
      <c r="F309" s="354">
        <v>375015</v>
      </c>
      <c r="G309" s="288" t="s">
        <v>117</v>
      </c>
      <c r="H309" s="288"/>
      <c r="I309" s="1"/>
      <c r="J309" s="10"/>
      <c r="K309" s="10"/>
    </row>
    <row r="310" spans="2:20" s="5" customFormat="1" ht="47.25">
      <c r="B310" s="1"/>
      <c r="C310" s="351">
        <v>3470</v>
      </c>
      <c r="D310" s="352" t="s">
        <v>351</v>
      </c>
      <c r="E310" s="353" t="s">
        <v>122</v>
      </c>
      <c r="F310" s="354">
        <v>819682</v>
      </c>
      <c r="G310" s="288" t="s">
        <v>117</v>
      </c>
      <c r="H310" s="288" t="s">
        <v>145</v>
      </c>
      <c r="I310" s="1"/>
      <c r="J310" s="10"/>
      <c r="K310" s="10"/>
      <c r="O310" s="544"/>
      <c r="P310" s="544"/>
      <c r="S310" s="544"/>
      <c r="T310" s="544"/>
    </row>
    <row r="311" spans="2:20" s="5" customFormat="1" ht="47.25">
      <c r="B311" s="1"/>
      <c r="C311" s="351">
        <v>3471</v>
      </c>
      <c r="D311" s="352" t="s">
        <v>352</v>
      </c>
      <c r="E311" s="353" t="s">
        <v>122</v>
      </c>
      <c r="F311" s="354">
        <v>558004</v>
      </c>
      <c r="G311" s="288" t="s">
        <v>117</v>
      </c>
      <c r="H311" s="288" t="s">
        <v>145</v>
      </c>
      <c r="I311" s="1"/>
      <c r="J311" s="10"/>
      <c r="K311" s="10"/>
      <c r="O311" s="544"/>
      <c r="P311" s="544"/>
      <c r="S311" s="544"/>
      <c r="T311" s="544"/>
    </row>
    <row r="312" spans="2:20" s="5" customFormat="1" ht="63" hidden="1">
      <c r="B312" s="1"/>
      <c r="C312" s="351">
        <v>3472</v>
      </c>
      <c r="D312" s="352" t="s">
        <v>353</v>
      </c>
      <c r="E312" s="353" t="s">
        <v>125</v>
      </c>
      <c r="F312" s="354">
        <v>462939</v>
      </c>
      <c r="G312" s="288" t="s">
        <v>117</v>
      </c>
      <c r="H312" s="288" t="s">
        <v>145</v>
      </c>
      <c r="I312" s="1"/>
      <c r="J312" s="10"/>
      <c r="K312" s="10"/>
    </row>
    <row r="313" spans="2:20" s="5" customFormat="1" ht="47.25" hidden="1">
      <c r="B313" s="1"/>
      <c r="C313" s="351">
        <v>3473</v>
      </c>
      <c r="D313" s="352" t="s">
        <v>354</v>
      </c>
      <c r="E313" s="353" t="s">
        <v>125</v>
      </c>
      <c r="F313" s="354">
        <v>588088</v>
      </c>
      <c r="G313" s="288" t="s">
        <v>117</v>
      </c>
      <c r="H313" s="288" t="s">
        <v>145</v>
      </c>
      <c r="I313" s="1"/>
      <c r="J313" s="10"/>
      <c r="K313" s="10"/>
    </row>
    <row r="314" spans="2:20" s="5" customFormat="1" ht="47.25" hidden="1">
      <c r="B314" s="1"/>
      <c r="C314" s="351">
        <v>3474</v>
      </c>
      <c r="D314" s="352" t="s">
        <v>355</v>
      </c>
      <c r="E314" s="353" t="s">
        <v>125</v>
      </c>
      <c r="F314" s="354">
        <v>698153</v>
      </c>
      <c r="G314" s="288" t="s">
        <v>117</v>
      </c>
      <c r="H314" s="288" t="s">
        <v>145</v>
      </c>
      <c r="I314" s="1"/>
      <c r="J314" s="10"/>
      <c r="K314" s="10"/>
    </row>
    <row r="315" spans="2:20" s="5" customFormat="1" ht="25.5" hidden="1">
      <c r="B315" s="1"/>
      <c r="C315" s="351">
        <v>3475</v>
      </c>
      <c r="D315" s="352" t="s">
        <v>356</v>
      </c>
      <c r="E315" s="353" t="s">
        <v>119</v>
      </c>
      <c r="F315" s="354">
        <v>306097</v>
      </c>
      <c r="G315" s="288" t="s">
        <v>117</v>
      </c>
      <c r="H315" s="288"/>
      <c r="I315" s="1"/>
      <c r="J315" s="10"/>
      <c r="K315" s="10"/>
    </row>
    <row r="316" spans="2:20" s="5" customFormat="1" ht="25.5" hidden="1">
      <c r="B316" s="1"/>
      <c r="C316" s="351">
        <v>3476</v>
      </c>
      <c r="D316" s="352" t="s">
        <v>357</v>
      </c>
      <c r="E316" s="353" t="s">
        <v>119</v>
      </c>
      <c r="F316" s="354">
        <v>347434</v>
      </c>
      <c r="G316" s="288" t="s">
        <v>117</v>
      </c>
      <c r="H316" s="288"/>
      <c r="I316" s="1"/>
      <c r="J316" s="10"/>
      <c r="K316" s="10"/>
    </row>
    <row r="317" spans="2:20" s="5" customFormat="1" ht="25.5" hidden="1">
      <c r="B317" s="1"/>
      <c r="C317" s="351">
        <v>3477</v>
      </c>
      <c r="D317" s="352" t="s">
        <v>358</v>
      </c>
      <c r="E317" s="353" t="s">
        <v>119</v>
      </c>
      <c r="F317" s="354">
        <v>431318</v>
      </c>
      <c r="G317" s="288" t="s">
        <v>117</v>
      </c>
      <c r="H317" s="288"/>
      <c r="I317" s="1"/>
      <c r="J317" s="10"/>
      <c r="K317" s="10"/>
    </row>
    <row r="318" spans="2:20" s="5" customFormat="1" ht="47.25" hidden="1">
      <c r="B318" s="1"/>
      <c r="C318" s="351">
        <v>3478</v>
      </c>
      <c r="D318" s="352" t="s">
        <v>359</v>
      </c>
      <c r="E318" s="353" t="s">
        <v>119</v>
      </c>
      <c r="F318" s="354">
        <v>108583</v>
      </c>
      <c r="G318" s="288" t="s">
        <v>117</v>
      </c>
      <c r="H318" s="288"/>
      <c r="I318" s="1"/>
      <c r="J318" s="10"/>
      <c r="K318" s="10"/>
    </row>
    <row r="319" spans="2:20" s="5" customFormat="1" ht="63" hidden="1">
      <c r="B319" s="1"/>
      <c r="C319" s="351">
        <v>3486</v>
      </c>
      <c r="D319" s="352" t="s">
        <v>360</v>
      </c>
      <c r="E319" s="353" t="s">
        <v>119</v>
      </c>
      <c r="F319" s="354">
        <v>153876</v>
      </c>
      <c r="G319" s="288" t="s">
        <v>117</v>
      </c>
      <c r="H319" s="288"/>
      <c r="I319" s="1"/>
      <c r="J319" s="10"/>
      <c r="K319" s="10"/>
    </row>
    <row r="320" spans="2:20" s="5" customFormat="1" ht="63" hidden="1">
      <c r="B320" s="1"/>
      <c r="C320" s="351">
        <v>3487</v>
      </c>
      <c r="D320" s="352" t="s">
        <v>361</v>
      </c>
      <c r="E320" s="353" t="s">
        <v>125</v>
      </c>
      <c r="F320" s="354">
        <v>591997</v>
      </c>
      <c r="G320" s="288" t="s">
        <v>117</v>
      </c>
      <c r="H320" s="288"/>
      <c r="I320" s="1"/>
      <c r="J320" s="10"/>
      <c r="K320" s="10"/>
    </row>
    <row r="321" spans="2:11" s="5" customFormat="1" ht="47.25" hidden="1">
      <c r="B321" s="1"/>
      <c r="C321" s="351">
        <v>3490</v>
      </c>
      <c r="D321" s="352" t="s">
        <v>362</v>
      </c>
      <c r="E321" s="353" t="s">
        <v>125</v>
      </c>
      <c r="F321" s="354">
        <v>53143</v>
      </c>
      <c r="G321" s="288" t="s">
        <v>117</v>
      </c>
      <c r="H321" s="288"/>
      <c r="I321" s="1"/>
      <c r="J321" s="10"/>
      <c r="K321" s="10"/>
    </row>
    <row r="322" spans="2:11" s="5" customFormat="1" ht="47.25" hidden="1">
      <c r="B322" s="1"/>
      <c r="C322" s="351">
        <v>3491</v>
      </c>
      <c r="D322" s="352" t="s">
        <v>363</v>
      </c>
      <c r="E322" s="353" t="s">
        <v>125</v>
      </c>
      <c r="F322" s="354">
        <v>42233</v>
      </c>
      <c r="G322" s="288" t="s">
        <v>117</v>
      </c>
      <c r="H322" s="288"/>
      <c r="I322" s="1"/>
      <c r="J322" s="10"/>
      <c r="K322" s="10"/>
    </row>
    <row r="323" spans="2:11" s="5" customFormat="1" ht="47.25" hidden="1">
      <c r="B323" s="1"/>
      <c r="C323" s="351">
        <v>3492</v>
      </c>
      <c r="D323" s="352" t="s">
        <v>364</v>
      </c>
      <c r="E323" s="353" t="s">
        <v>125</v>
      </c>
      <c r="F323" s="354">
        <v>76723</v>
      </c>
      <c r="G323" s="288" t="s">
        <v>117</v>
      </c>
      <c r="H323" s="288"/>
      <c r="I323" s="1"/>
      <c r="J323" s="10"/>
      <c r="K323" s="10"/>
    </row>
    <row r="324" spans="2:11" s="5" customFormat="1" ht="31.5" hidden="1">
      <c r="B324" s="1"/>
      <c r="C324" s="351">
        <v>3499</v>
      </c>
      <c r="D324" s="352" t="s">
        <v>365</v>
      </c>
      <c r="E324" s="353" t="s">
        <v>125</v>
      </c>
      <c r="F324" s="354">
        <v>412691</v>
      </c>
      <c r="G324" s="288" t="s">
        <v>117</v>
      </c>
      <c r="H324" s="288"/>
      <c r="I324" s="1"/>
      <c r="J324" s="10"/>
      <c r="K324" s="10"/>
    </row>
    <row r="325" spans="2:11" s="5" customFormat="1" ht="31.5" hidden="1">
      <c r="B325" s="1"/>
      <c r="C325" s="351">
        <v>3500</v>
      </c>
      <c r="D325" s="352" t="s">
        <v>366</v>
      </c>
      <c r="E325" s="353" t="s">
        <v>125</v>
      </c>
      <c r="F325" s="354">
        <v>684751</v>
      </c>
      <c r="G325" s="288" t="s">
        <v>117</v>
      </c>
      <c r="H325" s="288"/>
      <c r="I325" s="1"/>
      <c r="J325" s="10"/>
      <c r="K325" s="10"/>
    </row>
    <row r="326" spans="2:11" s="5" customFormat="1" ht="31.5" hidden="1">
      <c r="B326" s="1"/>
      <c r="C326" s="351">
        <v>3501</v>
      </c>
      <c r="D326" s="352" t="s">
        <v>367</v>
      </c>
      <c r="E326" s="353" t="s">
        <v>125</v>
      </c>
      <c r="F326" s="354">
        <v>964843</v>
      </c>
      <c r="G326" s="288" t="s">
        <v>117</v>
      </c>
      <c r="H326" s="288"/>
      <c r="I326" s="1"/>
      <c r="J326" s="10"/>
      <c r="K326" s="10"/>
    </row>
    <row r="327" spans="2:11" s="5" customFormat="1" ht="31.5" hidden="1">
      <c r="B327" s="1"/>
      <c r="C327" s="351">
        <v>3502</v>
      </c>
      <c r="D327" s="352" t="s">
        <v>368</v>
      </c>
      <c r="E327" s="353" t="s">
        <v>125</v>
      </c>
      <c r="F327" s="354">
        <v>1022169</v>
      </c>
      <c r="G327" s="288" t="s">
        <v>117</v>
      </c>
      <c r="H327" s="288"/>
      <c r="I327" s="1"/>
      <c r="J327" s="10"/>
      <c r="K327" s="10"/>
    </row>
    <row r="328" spans="2:11" s="5" customFormat="1" ht="31.5" hidden="1">
      <c r="B328" s="1"/>
      <c r="C328" s="351">
        <v>3503</v>
      </c>
      <c r="D328" s="352" t="s">
        <v>369</v>
      </c>
      <c r="E328" s="353" t="s">
        <v>125</v>
      </c>
      <c r="F328" s="354">
        <v>1409816</v>
      </c>
      <c r="G328" s="288" t="s">
        <v>117</v>
      </c>
      <c r="H328" s="288"/>
      <c r="I328" s="1"/>
      <c r="J328" s="10"/>
      <c r="K328" s="10"/>
    </row>
    <row r="329" spans="2:11" s="5" customFormat="1" ht="31.5" hidden="1">
      <c r="B329" s="1"/>
      <c r="C329" s="351">
        <v>3504</v>
      </c>
      <c r="D329" s="352" t="s">
        <v>370</v>
      </c>
      <c r="E329" s="353" t="s">
        <v>125</v>
      </c>
      <c r="F329" s="354">
        <v>103470</v>
      </c>
      <c r="G329" s="288" t="s">
        <v>117</v>
      </c>
      <c r="H329" s="288"/>
      <c r="I329" s="1"/>
      <c r="J329" s="10"/>
      <c r="K329" s="10"/>
    </row>
    <row r="330" spans="2:11" s="5" customFormat="1" ht="31.5" hidden="1">
      <c r="B330" s="1"/>
      <c r="C330" s="351">
        <v>3505</v>
      </c>
      <c r="D330" s="352" t="s">
        <v>371</v>
      </c>
      <c r="E330" s="353" t="s">
        <v>125</v>
      </c>
      <c r="F330" s="354">
        <v>206341</v>
      </c>
      <c r="G330" s="288" t="s">
        <v>117</v>
      </c>
      <c r="H330" s="288"/>
      <c r="I330" s="1"/>
      <c r="J330" s="10"/>
      <c r="K330" s="10"/>
    </row>
    <row r="331" spans="2:11" s="5" customFormat="1" ht="31.5" hidden="1">
      <c r="B331" s="1"/>
      <c r="C331" s="351">
        <v>3506</v>
      </c>
      <c r="D331" s="352" t="s">
        <v>372</v>
      </c>
      <c r="E331" s="353" t="s">
        <v>125</v>
      </c>
      <c r="F331" s="354">
        <v>266543</v>
      </c>
      <c r="G331" s="288" t="s">
        <v>117</v>
      </c>
      <c r="H331" s="288"/>
      <c r="I331" s="1"/>
      <c r="J331" s="10"/>
      <c r="K331" s="10"/>
    </row>
    <row r="332" spans="2:11" s="5" customFormat="1" ht="31.5" hidden="1">
      <c r="B332" s="1"/>
      <c r="C332" s="351">
        <v>3507</v>
      </c>
      <c r="D332" s="352" t="s">
        <v>373</v>
      </c>
      <c r="E332" s="353" t="s">
        <v>125</v>
      </c>
      <c r="F332" s="354">
        <v>317327</v>
      </c>
      <c r="G332" s="288" t="s">
        <v>117</v>
      </c>
      <c r="H332" s="288"/>
      <c r="I332" s="1"/>
      <c r="J332" s="10"/>
      <c r="K332" s="10"/>
    </row>
    <row r="333" spans="2:11" s="5" customFormat="1" ht="31.5" hidden="1">
      <c r="B333" s="1"/>
      <c r="C333" s="351">
        <v>3508</v>
      </c>
      <c r="D333" s="352" t="s">
        <v>374</v>
      </c>
      <c r="E333" s="353" t="s">
        <v>125</v>
      </c>
      <c r="F333" s="354">
        <v>399771</v>
      </c>
      <c r="G333" s="288" t="s">
        <v>117</v>
      </c>
      <c r="H333" s="288"/>
      <c r="I333" s="1"/>
      <c r="J333" s="10"/>
      <c r="K333" s="10"/>
    </row>
    <row r="334" spans="2:11" s="5" customFormat="1" ht="31.5" hidden="1">
      <c r="B334" s="1"/>
      <c r="C334" s="351">
        <v>3509</v>
      </c>
      <c r="D334" s="352" t="s">
        <v>375</v>
      </c>
      <c r="E334" s="353" t="s">
        <v>125</v>
      </c>
      <c r="F334" s="354">
        <v>463459</v>
      </c>
      <c r="G334" s="288" t="s">
        <v>117</v>
      </c>
      <c r="H334" s="288"/>
      <c r="I334" s="1"/>
      <c r="J334" s="10"/>
      <c r="K334" s="10"/>
    </row>
    <row r="335" spans="2:11" s="5" customFormat="1" ht="31.5" hidden="1">
      <c r="B335" s="1"/>
      <c r="C335" s="351">
        <v>3510</v>
      </c>
      <c r="D335" s="352" t="s">
        <v>376</v>
      </c>
      <c r="E335" s="353" t="s">
        <v>125</v>
      </c>
      <c r="F335" s="354">
        <v>547715</v>
      </c>
      <c r="G335" s="288" t="s">
        <v>117</v>
      </c>
      <c r="H335" s="288"/>
      <c r="I335" s="1"/>
      <c r="J335" s="10"/>
      <c r="K335" s="10"/>
    </row>
    <row r="336" spans="2:11" s="5" customFormat="1" ht="31.5" hidden="1">
      <c r="B336" s="1"/>
      <c r="C336" s="351">
        <v>3511</v>
      </c>
      <c r="D336" s="352" t="s">
        <v>377</v>
      </c>
      <c r="E336" s="353" t="s">
        <v>125</v>
      </c>
      <c r="F336" s="354">
        <v>782354</v>
      </c>
      <c r="G336" s="288" t="s">
        <v>117</v>
      </c>
      <c r="H336" s="288"/>
      <c r="I336" s="1"/>
      <c r="J336" s="10"/>
      <c r="K336" s="10"/>
    </row>
    <row r="337" spans="2:11" s="5" customFormat="1" ht="31.5" hidden="1">
      <c r="B337" s="1"/>
      <c r="C337" s="351">
        <v>3512</v>
      </c>
      <c r="D337" s="352" t="s">
        <v>378</v>
      </c>
      <c r="E337" s="353" t="s">
        <v>125</v>
      </c>
      <c r="F337" s="354">
        <v>40000</v>
      </c>
      <c r="G337" s="288" t="s">
        <v>117</v>
      </c>
      <c r="H337" s="288"/>
      <c r="I337" s="1"/>
      <c r="J337" s="10"/>
      <c r="K337" s="10"/>
    </row>
    <row r="338" spans="2:11" s="5" customFormat="1" ht="31.5" hidden="1">
      <c r="B338" s="1"/>
      <c r="C338" s="351">
        <v>3513</v>
      </c>
      <c r="D338" s="352" t="s">
        <v>379</v>
      </c>
      <c r="E338" s="353" t="s">
        <v>125</v>
      </c>
      <c r="F338" s="354">
        <v>80073</v>
      </c>
      <c r="G338" s="288" t="s">
        <v>117</v>
      </c>
      <c r="H338" s="288"/>
      <c r="I338" s="1"/>
      <c r="J338" s="10"/>
      <c r="K338" s="10"/>
    </row>
    <row r="339" spans="2:11" s="5" customFormat="1" ht="31.5" hidden="1">
      <c r="B339" s="1"/>
      <c r="C339" s="351">
        <v>3514</v>
      </c>
      <c r="D339" s="352" t="s">
        <v>380</v>
      </c>
      <c r="E339" s="353" t="s">
        <v>125</v>
      </c>
      <c r="F339" s="354">
        <v>114757</v>
      </c>
      <c r="G339" s="288" t="s">
        <v>117</v>
      </c>
      <c r="H339" s="288"/>
      <c r="I339" s="1"/>
      <c r="J339" s="10"/>
      <c r="K339" s="10"/>
    </row>
    <row r="340" spans="2:11" s="5" customFormat="1" ht="31.5" hidden="1">
      <c r="B340" s="1"/>
      <c r="C340" s="351">
        <v>3515</v>
      </c>
      <c r="D340" s="352" t="s">
        <v>381</v>
      </c>
      <c r="E340" s="353" t="s">
        <v>125</v>
      </c>
      <c r="F340" s="354">
        <v>151913</v>
      </c>
      <c r="G340" s="288" t="s">
        <v>117</v>
      </c>
      <c r="H340" s="288"/>
      <c r="I340" s="1"/>
      <c r="J340" s="10"/>
      <c r="K340" s="10"/>
    </row>
    <row r="341" spans="2:11" s="5" customFormat="1" ht="31.5" hidden="1">
      <c r="B341" s="1"/>
      <c r="C341" s="351">
        <v>3516</v>
      </c>
      <c r="D341" s="352" t="s">
        <v>382</v>
      </c>
      <c r="E341" s="353" t="s">
        <v>125</v>
      </c>
      <c r="F341" s="354">
        <v>307598</v>
      </c>
      <c r="G341" s="288" t="s">
        <v>117</v>
      </c>
      <c r="H341" s="288"/>
      <c r="I341" s="1"/>
      <c r="J341" s="10"/>
      <c r="K341" s="10"/>
    </row>
    <row r="342" spans="2:11" s="5" customFormat="1" ht="31.5" hidden="1">
      <c r="B342" s="1"/>
      <c r="C342" s="351">
        <v>3517</v>
      </c>
      <c r="D342" s="352" t="s">
        <v>383</v>
      </c>
      <c r="E342" s="353" t="s">
        <v>125</v>
      </c>
      <c r="F342" s="354">
        <v>1105146</v>
      </c>
      <c r="G342" s="288" t="s">
        <v>117</v>
      </c>
      <c r="H342" s="288"/>
      <c r="I342" s="1"/>
      <c r="J342" s="10"/>
      <c r="K342" s="10"/>
    </row>
    <row r="343" spans="2:11" s="5" customFormat="1" ht="31.5" hidden="1">
      <c r="B343" s="1"/>
      <c r="C343" s="351">
        <v>3518</v>
      </c>
      <c r="D343" s="352" t="s">
        <v>384</v>
      </c>
      <c r="E343" s="353" t="s">
        <v>125</v>
      </c>
      <c r="F343" s="354">
        <v>2394147</v>
      </c>
      <c r="G343" s="288" t="s">
        <v>117</v>
      </c>
      <c r="H343" s="288"/>
      <c r="I343" s="1"/>
      <c r="J343" s="10"/>
      <c r="K343" s="10"/>
    </row>
    <row r="344" spans="2:11" s="5" customFormat="1" ht="31.5" hidden="1">
      <c r="B344" s="1"/>
      <c r="C344" s="351">
        <v>3519</v>
      </c>
      <c r="D344" s="352" t="s">
        <v>385</v>
      </c>
      <c r="E344" s="353" t="s">
        <v>125</v>
      </c>
      <c r="F344" s="354">
        <v>3246341</v>
      </c>
      <c r="G344" s="288" t="s">
        <v>117</v>
      </c>
      <c r="H344" s="288"/>
      <c r="I344" s="1"/>
      <c r="J344" s="10"/>
      <c r="K344" s="10"/>
    </row>
    <row r="345" spans="2:11" s="5" customFormat="1" ht="31.5" hidden="1">
      <c r="B345" s="1"/>
      <c r="C345" s="351">
        <v>3520</v>
      </c>
      <c r="D345" s="352" t="s">
        <v>386</v>
      </c>
      <c r="E345" s="353" t="s">
        <v>125</v>
      </c>
      <c r="F345" s="354">
        <v>74453</v>
      </c>
      <c r="G345" s="288" t="s">
        <v>117</v>
      </c>
      <c r="H345" s="288"/>
      <c r="I345" s="1"/>
      <c r="J345" s="10"/>
      <c r="K345" s="10"/>
    </row>
    <row r="346" spans="2:11" s="5" customFormat="1" ht="31.5" hidden="1">
      <c r="B346" s="1"/>
      <c r="C346" s="351">
        <v>3521</v>
      </c>
      <c r="D346" s="352" t="s">
        <v>387</v>
      </c>
      <c r="E346" s="353" t="s">
        <v>125</v>
      </c>
      <c r="F346" s="354">
        <v>74714</v>
      </c>
      <c r="G346" s="288" t="s">
        <v>117</v>
      </c>
      <c r="H346" s="288"/>
      <c r="I346" s="1"/>
      <c r="J346" s="10"/>
      <c r="K346" s="10"/>
    </row>
    <row r="347" spans="2:11" s="5" customFormat="1" ht="31.5" hidden="1">
      <c r="B347" s="1"/>
      <c r="C347" s="351">
        <v>3522</v>
      </c>
      <c r="D347" s="352" t="s">
        <v>388</v>
      </c>
      <c r="E347" s="353" t="s">
        <v>125</v>
      </c>
      <c r="F347" s="354">
        <v>109139</v>
      </c>
      <c r="G347" s="288" t="s">
        <v>117</v>
      </c>
      <c r="H347" s="288"/>
      <c r="I347" s="1"/>
      <c r="J347" s="10"/>
      <c r="K347" s="10"/>
    </row>
    <row r="348" spans="2:11" s="5" customFormat="1" ht="31.5" hidden="1">
      <c r="B348" s="1"/>
      <c r="C348" s="351">
        <v>3523</v>
      </c>
      <c r="D348" s="352" t="s">
        <v>389</v>
      </c>
      <c r="E348" s="353" t="s">
        <v>125</v>
      </c>
      <c r="F348" s="354">
        <v>143947</v>
      </c>
      <c r="G348" s="288" t="s">
        <v>117</v>
      </c>
      <c r="H348" s="288"/>
      <c r="I348" s="1"/>
      <c r="J348" s="10"/>
      <c r="K348" s="10"/>
    </row>
    <row r="349" spans="2:11" s="5" customFormat="1" ht="31.5" hidden="1">
      <c r="B349" s="1"/>
      <c r="C349" s="351">
        <v>3524</v>
      </c>
      <c r="D349" s="352" t="s">
        <v>390</v>
      </c>
      <c r="E349" s="353" t="s">
        <v>125</v>
      </c>
      <c r="F349" s="354">
        <v>268170</v>
      </c>
      <c r="G349" s="288" t="s">
        <v>117</v>
      </c>
      <c r="H349" s="288"/>
      <c r="I349" s="1"/>
      <c r="J349" s="10"/>
      <c r="K349" s="10"/>
    </row>
    <row r="350" spans="2:11" s="5" customFormat="1" ht="31.5" hidden="1">
      <c r="B350" s="1"/>
      <c r="C350" s="351">
        <v>3525</v>
      </c>
      <c r="D350" s="352" t="s">
        <v>391</v>
      </c>
      <c r="E350" s="353" t="s">
        <v>125</v>
      </c>
      <c r="F350" s="354">
        <v>737953</v>
      </c>
      <c r="G350" s="288" t="s">
        <v>117</v>
      </c>
      <c r="H350" s="288"/>
      <c r="I350" s="1"/>
      <c r="J350" s="10"/>
      <c r="K350" s="10"/>
    </row>
    <row r="351" spans="2:11" s="5" customFormat="1" ht="31.5" hidden="1">
      <c r="B351" s="1"/>
      <c r="C351" s="351">
        <v>3526</v>
      </c>
      <c r="D351" s="352" t="s">
        <v>392</v>
      </c>
      <c r="E351" s="353" t="s">
        <v>125</v>
      </c>
      <c r="F351" s="354">
        <v>1571276</v>
      </c>
      <c r="G351" s="288" t="s">
        <v>117</v>
      </c>
      <c r="H351" s="288"/>
      <c r="I351" s="1"/>
      <c r="J351" s="10"/>
      <c r="K351" s="10"/>
    </row>
    <row r="352" spans="2:11" s="5" customFormat="1" ht="31.5" hidden="1">
      <c r="B352" s="1"/>
      <c r="C352" s="351">
        <v>3527</v>
      </c>
      <c r="D352" s="352" t="s">
        <v>393</v>
      </c>
      <c r="E352" s="353" t="s">
        <v>125</v>
      </c>
      <c r="F352" s="354">
        <v>2201980</v>
      </c>
      <c r="G352" s="288" t="s">
        <v>117</v>
      </c>
      <c r="H352" s="288"/>
      <c r="I352" s="1"/>
      <c r="J352" s="10"/>
      <c r="K352" s="10"/>
    </row>
    <row r="353" spans="2:11" s="5" customFormat="1" ht="31.5" hidden="1">
      <c r="B353" s="1"/>
      <c r="C353" s="351">
        <v>3528</v>
      </c>
      <c r="D353" s="352" t="s">
        <v>394</v>
      </c>
      <c r="E353" s="353" t="s">
        <v>125</v>
      </c>
      <c r="F353" s="354">
        <v>38209</v>
      </c>
      <c r="G353" s="288" t="s">
        <v>117</v>
      </c>
      <c r="H353" s="288"/>
      <c r="I353" s="1"/>
      <c r="J353" s="10"/>
      <c r="K353" s="10"/>
    </row>
    <row r="354" spans="2:11" s="5" customFormat="1" ht="31.5" hidden="1">
      <c r="B354" s="1"/>
      <c r="C354" s="351">
        <v>3529</v>
      </c>
      <c r="D354" s="352" t="s">
        <v>395</v>
      </c>
      <c r="E354" s="353" t="s">
        <v>125</v>
      </c>
      <c r="F354" s="354">
        <v>50189</v>
      </c>
      <c r="G354" s="288" t="s">
        <v>117</v>
      </c>
      <c r="H354" s="288"/>
      <c r="I354" s="1"/>
      <c r="J354" s="10"/>
      <c r="K354" s="10"/>
    </row>
    <row r="355" spans="2:11" s="5" customFormat="1" ht="31.5" hidden="1">
      <c r="B355" s="1"/>
      <c r="C355" s="351">
        <v>3530</v>
      </c>
      <c r="D355" s="352" t="s">
        <v>396</v>
      </c>
      <c r="E355" s="353" t="s">
        <v>125</v>
      </c>
      <c r="F355" s="354">
        <v>70734</v>
      </c>
      <c r="G355" s="288" t="s">
        <v>117</v>
      </c>
      <c r="H355" s="288"/>
      <c r="I355" s="1"/>
      <c r="J355" s="10"/>
      <c r="K355" s="10"/>
    </row>
    <row r="356" spans="2:11" s="5" customFormat="1" ht="31.5" hidden="1">
      <c r="B356" s="1"/>
      <c r="C356" s="351">
        <v>3531</v>
      </c>
      <c r="D356" s="352" t="s">
        <v>397</v>
      </c>
      <c r="E356" s="353" t="s">
        <v>125</v>
      </c>
      <c r="F356" s="354">
        <v>114657</v>
      </c>
      <c r="G356" s="288" t="s">
        <v>117</v>
      </c>
      <c r="H356" s="288"/>
      <c r="I356" s="1"/>
      <c r="J356" s="10"/>
      <c r="K356" s="10"/>
    </row>
    <row r="357" spans="2:11" s="5" customFormat="1" ht="31.5" hidden="1">
      <c r="B357" s="1"/>
      <c r="C357" s="351">
        <v>3532</v>
      </c>
      <c r="D357" s="352" t="s">
        <v>398</v>
      </c>
      <c r="E357" s="353" t="s">
        <v>125</v>
      </c>
      <c r="F357" s="354">
        <v>276281</v>
      </c>
      <c r="G357" s="288" t="s">
        <v>117</v>
      </c>
      <c r="H357" s="288"/>
      <c r="I357" s="1"/>
      <c r="J357" s="10"/>
      <c r="K357" s="10"/>
    </row>
    <row r="358" spans="2:11" s="5" customFormat="1" ht="31.5" hidden="1">
      <c r="B358" s="1"/>
      <c r="C358" s="351">
        <v>3533</v>
      </c>
      <c r="D358" s="352" t="s">
        <v>399</v>
      </c>
      <c r="E358" s="353" t="s">
        <v>125</v>
      </c>
      <c r="F358" s="354">
        <v>493020</v>
      </c>
      <c r="G358" s="288" t="s">
        <v>117</v>
      </c>
      <c r="H358" s="288"/>
      <c r="I358" s="1"/>
      <c r="J358" s="10"/>
      <c r="K358" s="10"/>
    </row>
    <row r="359" spans="2:11" s="5" customFormat="1" ht="31.5" hidden="1">
      <c r="B359" s="1"/>
      <c r="C359" s="351">
        <v>3534</v>
      </c>
      <c r="D359" s="352" t="s">
        <v>400</v>
      </c>
      <c r="E359" s="353" t="s">
        <v>125</v>
      </c>
      <c r="F359" s="354">
        <v>1104623</v>
      </c>
      <c r="G359" s="288" t="s">
        <v>117</v>
      </c>
      <c r="H359" s="288"/>
      <c r="I359" s="1"/>
      <c r="J359" s="10"/>
      <c r="K359" s="10"/>
    </row>
    <row r="360" spans="2:11" s="5" customFormat="1" ht="31.5" hidden="1">
      <c r="B360" s="1"/>
      <c r="C360" s="351">
        <v>3535</v>
      </c>
      <c r="D360" s="352" t="s">
        <v>401</v>
      </c>
      <c r="E360" s="353" t="s">
        <v>125</v>
      </c>
      <c r="F360" s="354">
        <v>1430559</v>
      </c>
      <c r="G360" s="288" t="s">
        <v>117</v>
      </c>
      <c r="H360" s="288"/>
      <c r="I360" s="1"/>
      <c r="J360" s="10"/>
      <c r="K360" s="10"/>
    </row>
    <row r="361" spans="2:11" s="5" customFormat="1" ht="31.5" hidden="1">
      <c r="B361" s="1"/>
      <c r="C361" s="351">
        <v>3536</v>
      </c>
      <c r="D361" s="352" t="s">
        <v>402</v>
      </c>
      <c r="E361" s="353" t="s">
        <v>125</v>
      </c>
      <c r="F361" s="354">
        <v>43521</v>
      </c>
      <c r="G361" s="288" t="s">
        <v>117</v>
      </c>
      <c r="H361" s="288"/>
      <c r="I361" s="1"/>
      <c r="J361" s="10"/>
      <c r="K361" s="10"/>
    </row>
    <row r="362" spans="2:11" s="5" customFormat="1" ht="31.5" hidden="1">
      <c r="B362" s="1"/>
      <c r="C362" s="351">
        <v>3537</v>
      </c>
      <c r="D362" s="352" t="s">
        <v>403</v>
      </c>
      <c r="E362" s="353" t="s">
        <v>125</v>
      </c>
      <c r="F362" s="354">
        <v>47684</v>
      </c>
      <c r="G362" s="288" t="s">
        <v>117</v>
      </c>
      <c r="H362" s="288"/>
      <c r="I362" s="1"/>
      <c r="J362" s="10"/>
      <c r="K362" s="10"/>
    </row>
    <row r="363" spans="2:11" s="5" customFormat="1" ht="31.5" hidden="1">
      <c r="B363" s="1"/>
      <c r="C363" s="351">
        <v>3538</v>
      </c>
      <c r="D363" s="352" t="s">
        <v>404</v>
      </c>
      <c r="E363" s="353" t="s">
        <v>125</v>
      </c>
      <c r="F363" s="354">
        <v>64870</v>
      </c>
      <c r="G363" s="288" t="s">
        <v>117</v>
      </c>
      <c r="H363" s="288"/>
      <c r="I363" s="1"/>
      <c r="J363" s="10"/>
      <c r="K363" s="10"/>
    </row>
    <row r="364" spans="2:11" s="5" customFormat="1" ht="31.5" hidden="1">
      <c r="B364" s="1"/>
      <c r="C364" s="351">
        <v>3539</v>
      </c>
      <c r="D364" s="352" t="s">
        <v>405</v>
      </c>
      <c r="E364" s="353" t="s">
        <v>125</v>
      </c>
      <c r="F364" s="354">
        <v>109226</v>
      </c>
      <c r="G364" s="288" t="s">
        <v>117</v>
      </c>
      <c r="H364" s="288"/>
      <c r="I364" s="1"/>
      <c r="J364" s="10"/>
      <c r="K364" s="10"/>
    </row>
    <row r="365" spans="2:11" s="5" customFormat="1" ht="31.5" hidden="1">
      <c r="B365" s="1"/>
      <c r="C365" s="351">
        <v>3540</v>
      </c>
      <c r="D365" s="352" t="s">
        <v>406</v>
      </c>
      <c r="E365" s="353" t="s">
        <v>125</v>
      </c>
      <c r="F365" s="354">
        <v>247986</v>
      </c>
      <c r="G365" s="288" t="s">
        <v>117</v>
      </c>
      <c r="H365" s="288"/>
      <c r="I365" s="1"/>
      <c r="J365" s="10"/>
      <c r="K365" s="10"/>
    </row>
    <row r="366" spans="2:11" s="5" customFormat="1" ht="31.5" hidden="1">
      <c r="B366" s="1"/>
      <c r="C366" s="351">
        <v>3541</v>
      </c>
      <c r="D366" s="352" t="s">
        <v>407</v>
      </c>
      <c r="E366" s="353" t="s">
        <v>125</v>
      </c>
      <c r="F366" s="354">
        <v>478740</v>
      </c>
      <c r="G366" s="288" t="s">
        <v>117</v>
      </c>
      <c r="H366" s="288"/>
      <c r="I366" s="1"/>
      <c r="J366" s="10"/>
      <c r="K366" s="10"/>
    </row>
    <row r="367" spans="2:11" s="5" customFormat="1" ht="31.5" hidden="1">
      <c r="B367" s="1"/>
      <c r="C367" s="351">
        <v>3542</v>
      </c>
      <c r="D367" s="352" t="s">
        <v>408</v>
      </c>
      <c r="E367" s="353" t="s">
        <v>125</v>
      </c>
      <c r="F367" s="354">
        <v>1004663</v>
      </c>
      <c r="G367" s="288" t="s">
        <v>117</v>
      </c>
      <c r="H367" s="288"/>
      <c r="I367" s="1"/>
      <c r="J367" s="10"/>
      <c r="K367" s="10"/>
    </row>
    <row r="368" spans="2:11" s="5" customFormat="1" ht="31.5" hidden="1">
      <c r="B368" s="1"/>
      <c r="C368" s="351">
        <v>3543</v>
      </c>
      <c r="D368" s="352" t="s">
        <v>409</v>
      </c>
      <c r="E368" s="353" t="s">
        <v>125</v>
      </c>
      <c r="F368" s="354">
        <v>1233019</v>
      </c>
      <c r="G368" s="288" t="s">
        <v>117</v>
      </c>
      <c r="H368" s="288"/>
      <c r="I368" s="1"/>
      <c r="J368" s="10"/>
      <c r="K368" s="10"/>
    </row>
    <row r="369" spans="2:11" s="5" customFormat="1" ht="47.25" hidden="1">
      <c r="B369" s="1"/>
      <c r="C369" s="351">
        <v>3544</v>
      </c>
      <c r="D369" s="352" t="s">
        <v>410</v>
      </c>
      <c r="E369" s="353" t="s">
        <v>125</v>
      </c>
      <c r="F369" s="354">
        <v>34749</v>
      </c>
      <c r="G369" s="288" t="s">
        <v>117</v>
      </c>
      <c r="H369" s="288"/>
      <c r="I369" s="1"/>
      <c r="J369" s="10"/>
      <c r="K369" s="10"/>
    </row>
    <row r="370" spans="2:11" s="5" customFormat="1" ht="47.25" hidden="1">
      <c r="B370" s="1"/>
      <c r="C370" s="351">
        <v>3545</v>
      </c>
      <c r="D370" s="352" t="s">
        <v>411</v>
      </c>
      <c r="E370" s="353" t="s">
        <v>125</v>
      </c>
      <c r="F370" s="354">
        <v>59725</v>
      </c>
      <c r="G370" s="288" t="s">
        <v>117</v>
      </c>
      <c r="H370" s="288"/>
      <c r="I370" s="1"/>
      <c r="J370" s="10"/>
      <c r="K370" s="10"/>
    </row>
    <row r="371" spans="2:11" s="5" customFormat="1" ht="47.25" hidden="1">
      <c r="B371" s="1"/>
      <c r="C371" s="351">
        <v>3546</v>
      </c>
      <c r="D371" s="352" t="s">
        <v>412</v>
      </c>
      <c r="E371" s="353" t="s">
        <v>125</v>
      </c>
      <c r="F371" s="354">
        <v>13042</v>
      </c>
      <c r="G371" s="288" t="s">
        <v>117</v>
      </c>
      <c r="H371" s="288"/>
      <c r="I371" s="1"/>
      <c r="J371" s="10"/>
      <c r="K371" s="10"/>
    </row>
    <row r="372" spans="2:11" s="5" customFormat="1" ht="47.25" hidden="1">
      <c r="B372" s="1"/>
      <c r="C372" s="351">
        <v>3548</v>
      </c>
      <c r="D372" s="352" t="s">
        <v>413</v>
      </c>
      <c r="E372" s="353" t="s">
        <v>125</v>
      </c>
      <c r="F372" s="354">
        <v>170278</v>
      </c>
      <c r="G372" s="288" t="s">
        <v>117</v>
      </c>
      <c r="H372" s="288"/>
      <c r="I372" s="1"/>
      <c r="J372" s="10"/>
      <c r="K372" s="10"/>
    </row>
    <row r="373" spans="2:11" s="5" customFormat="1" ht="47.25" hidden="1">
      <c r="B373" s="1"/>
      <c r="C373" s="351">
        <v>3549</v>
      </c>
      <c r="D373" s="352" t="s">
        <v>414</v>
      </c>
      <c r="E373" s="353" t="s">
        <v>125</v>
      </c>
      <c r="F373" s="354">
        <v>144683</v>
      </c>
      <c r="G373" s="288" t="s">
        <v>117</v>
      </c>
      <c r="H373" s="288"/>
      <c r="I373" s="1"/>
      <c r="J373" s="10"/>
      <c r="K373" s="10"/>
    </row>
    <row r="374" spans="2:11" s="5" customFormat="1" ht="31.5" hidden="1">
      <c r="B374" s="1"/>
      <c r="C374" s="351">
        <v>3550</v>
      </c>
      <c r="D374" s="352" t="s">
        <v>415</v>
      </c>
      <c r="E374" s="353" t="s">
        <v>125</v>
      </c>
      <c r="F374" s="354">
        <v>553675</v>
      </c>
      <c r="G374" s="288" t="s">
        <v>117</v>
      </c>
      <c r="H374" s="288"/>
      <c r="I374" s="1"/>
      <c r="J374" s="10"/>
      <c r="K374" s="10"/>
    </row>
    <row r="375" spans="2:11" s="5" customFormat="1" ht="47.25" hidden="1">
      <c r="B375" s="1"/>
      <c r="C375" s="351">
        <v>3551</v>
      </c>
      <c r="D375" s="352" t="s">
        <v>416</v>
      </c>
      <c r="E375" s="353" t="s">
        <v>125</v>
      </c>
      <c r="F375" s="354">
        <v>693570</v>
      </c>
      <c r="G375" s="288" t="s">
        <v>117</v>
      </c>
      <c r="H375" s="288"/>
      <c r="I375" s="1"/>
      <c r="J375" s="10"/>
      <c r="K375" s="10"/>
    </row>
    <row r="376" spans="2:11" s="5" customFormat="1" ht="47.25" hidden="1">
      <c r="B376" s="1"/>
      <c r="C376" s="351">
        <v>3552</v>
      </c>
      <c r="D376" s="352" t="s">
        <v>417</v>
      </c>
      <c r="E376" s="353" t="s">
        <v>125</v>
      </c>
      <c r="F376" s="354">
        <v>217570</v>
      </c>
      <c r="G376" s="288" t="s">
        <v>117</v>
      </c>
      <c r="H376" s="288"/>
      <c r="I376" s="1"/>
      <c r="J376" s="10"/>
      <c r="K376" s="10"/>
    </row>
    <row r="377" spans="2:11" s="5" customFormat="1" ht="47.25" hidden="1">
      <c r="B377" s="1"/>
      <c r="C377" s="351">
        <v>3554</v>
      </c>
      <c r="D377" s="352" t="s">
        <v>418</v>
      </c>
      <c r="E377" s="353" t="s">
        <v>125</v>
      </c>
      <c r="F377" s="354">
        <v>508680</v>
      </c>
      <c r="G377" s="288" t="s">
        <v>117</v>
      </c>
      <c r="H377" s="288"/>
      <c r="I377" s="1"/>
      <c r="J377" s="10"/>
      <c r="K377" s="10"/>
    </row>
    <row r="378" spans="2:11" s="5" customFormat="1" ht="47.25" hidden="1">
      <c r="B378" s="1"/>
      <c r="C378" s="351">
        <v>3555</v>
      </c>
      <c r="D378" s="352" t="s">
        <v>419</v>
      </c>
      <c r="E378" s="353" t="s">
        <v>125</v>
      </c>
      <c r="F378" s="354">
        <v>671770</v>
      </c>
      <c r="G378" s="288" t="s">
        <v>117</v>
      </c>
      <c r="H378" s="288"/>
      <c r="I378" s="1"/>
      <c r="J378" s="10"/>
      <c r="K378" s="10"/>
    </row>
    <row r="379" spans="2:11" s="5" customFormat="1" ht="47.25" hidden="1">
      <c r="B379" s="1"/>
      <c r="C379" s="351">
        <v>3556</v>
      </c>
      <c r="D379" s="352" t="s">
        <v>420</v>
      </c>
      <c r="E379" s="353" t="s">
        <v>125</v>
      </c>
      <c r="F379" s="354">
        <v>3829553</v>
      </c>
      <c r="G379" s="288" t="s">
        <v>117</v>
      </c>
      <c r="H379" s="288"/>
      <c r="I379" s="1"/>
      <c r="J379" s="10"/>
      <c r="K379" s="10"/>
    </row>
    <row r="380" spans="2:11" s="5" customFormat="1" ht="47.25" hidden="1">
      <c r="B380" s="1"/>
      <c r="C380" s="351">
        <v>3557</v>
      </c>
      <c r="D380" s="352" t="s">
        <v>421</v>
      </c>
      <c r="E380" s="353" t="s">
        <v>125</v>
      </c>
      <c r="F380" s="354">
        <v>8938493</v>
      </c>
      <c r="G380" s="288" t="s">
        <v>117</v>
      </c>
      <c r="H380" s="288"/>
      <c r="I380" s="1"/>
      <c r="J380" s="10"/>
      <c r="K380" s="10"/>
    </row>
    <row r="381" spans="2:11" s="5" customFormat="1" ht="47.25" hidden="1">
      <c r="B381" s="1"/>
      <c r="C381" s="351">
        <v>3559</v>
      </c>
      <c r="D381" s="352" t="s">
        <v>422</v>
      </c>
      <c r="E381" s="353" t="s">
        <v>125</v>
      </c>
      <c r="F381" s="354">
        <v>3935291</v>
      </c>
      <c r="G381" s="288" t="s">
        <v>117</v>
      </c>
      <c r="H381" s="288"/>
      <c r="I381" s="1"/>
      <c r="J381" s="10"/>
      <c r="K381" s="10"/>
    </row>
    <row r="382" spans="2:11" s="5" customFormat="1" ht="47.25" hidden="1">
      <c r="B382" s="1"/>
      <c r="C382" s="351">
        <v>3560</v>
      </c>
      <c r="D382" s="352" t="s">
        <v>423</v>
      </c>
      <c r="E382" s="353" t="s">
        <v>125</v>
      </c>
      <c r="F382" s="354">
        <v>151803</v>
      </c>
      <c r="G382" s="288" t="s">
        <v>117</v>
      </c>
      <c r="H382" s="288"/>
      <c r="I382" s="1"/>
      <c r="J382" s="10"/>
      <c r="K382" s="10"/>
    </row>
    <row r="383" spans="2:11" s="5" customFormat="1" ht="47.25" hidden="1">
      <c r="B383" s="1"/>
      <c r="C383" s="351">
        <v>3561</v>
      </c>
      <c r="D383" s="352" t="s">
        <v>424</v>
      </c>
      <c r="E383" s="353" t="s">
        <v>125</v>
      </c>
      <c r="F383" s="354">
        <v>178168</v>
      </c>
      <c r="G383" s="288" t="s">
        <v>117</v>
      </c>
      <c r="H383" s="288"/>
      <c r="I383" s="1"/>
      <c r="J383" s="10"/>
      <c r="K383" s="10"/>
    </row>
    <row r="384" spans="2:11" s="5" customFormat="1" ht="31.5" hidden="1">
      <c r="B384" s="1"/>
      <c r="C384" s="351">
        <v>3562</v>
      </c>
      <c r="D384" s="352" t="s">
        <v>425</v>
      </c>
      <c r="E384" s="353" t="s">
        <v>122</v>
      </c>
      <c r="F384" s="354">
        <v>217615</v>
      </c>
      <c r="G384" s="288" t="s">
        <v>117</v>
      </c>
      <c r="H384" s="288"/>
      <c r="I384" s="1"/>
      <c r="J384" s="10"/>
      <c r="K384" s="10"/>
    </row>
    <row r="385" spans="2:11" s="5" customFormat="1" ht="47.25" hidden="1">
      <c r="B385" s="1"/>
      <c r="C385" s="351">
        <v>3567</v>
      </c>
      <c r="D385" s="352" t="s">
        <v>426</v>
      </c>
      <c r="E385" s="353" t="s">
        <v>116</v>
      </c>
      <c r="F385" s="354">
        <v>78445</v>
      </c>
      <c r="G385" s="288" t="s">
        <v>117</v>
      </c>
      <c r="H385" s="288"/>
      <c r="I385" s="1"/>
      <c r="J385" s="10"/>
      <c r="K385" s="10"/>
    </row>
    <row r="386" spans="2:11" s="5" customFormat="1" ht="63" hidden="1">
      <c r="B386" s="1"/>
      <c r="C386" s="351">
        <v>3569</v>
      </c>
      <c r="D386" s="352" t="s">
        <v>427</v>
      </c>
      <c r="E386" s="353" t="s">
        <v>125</v>
      </c>
      <c r="F386" s="354">
        <v>3350923</v>
      </c>
      <c r="G386" s="288" t="s">
        <v>117</v>
      </c>
      <c r="H386" s="288"/>
      <c r="I386" s="1"/>
      <c r="J386" s="10"/>
      <c r="K386" s="10"/>
    </row>
    <row r="387" spans="2:11" s="5" customFormat="1" ht="31.5" hidden="1">
      <c r="B387" s="1"/>
      <c r="C387" s="351">
        <v>3589</v>
      </c>
      <c r="D387" s="352" t="s">
        <v>428</v>
      </c>
      <c r="E387" s="353" t="s">
        <v>125</v>
      </c>
      <c r="F387" s="354">
        <v>503126</v>
      </c>
      <c r="G387" s="288" t="s">
        <v>117</v>
      </c>
      <c r="H387" s="288"/>
      <c r="I387" s="1"/>
      <c r="J387" s="10"/>
      <c r="K387" s="10"/>
    </row>
    <row r="388" spans="2:11" s="5" customFormat="1" ht="47.25" hidden="1">
      <c r="B388" s="1"/>
      <c r="C388" s="351">
        <v>3591</v>
      </c>
      <c r="D388" s="352" t="s">
        <v>429</v>
      </c>
      <c r="E388" s="353" t="s">
        <v>122</v>
      </c>
      <c r="F388" s="354">
        <v>50703</v>
      </c>
      <c r="G388" s="288" t="s">
        <v>117</v>
      </c>
      <c r="H388" s="288"/>
      <c r="I388" s="1"/>
      <c r="J388" s="10"/>
      <c r="K388" s="10"/>
    </row>
    <row r="389" spans="2:11" s="5" customFormat="1" ht="63" hidden="1">
      <c r="B389" s="1"/>
      <c r="C389" s="351">
        <v>3599</v>
      </c>
      <c r="D389" s="352" t="s">
        <v>430</v>
      </c>
      <c r="E389" s="353" t="s">
        <v>122</v>
      </c>
      <c r="F389" s="354">
        <v>871234</v>
      </c>
      <c r="G389" s="288" t="s">
        <v>117</v>
      </c>
      <c r="H389" s="288"/>
      <c r="I389" s="1"/>
      <c r="J389" s="10"/>
      <c r="K389" s="10"/>
    </row>
    <row r="390" spans="2:11" s="5" customFormat="1" ht="31.5" hidden="1">
      <c r="B390" s="1"/>
      <c r="C390" s="351">
        <v>3600</v>
      </c>
      <c r="D390" s="352" t="s">
        <v>431</v>
      </c>
      <c r="E390" s="353" t="s">
        <v>125</v>
      </c>
      <c r="F390" s="354">
        <v>37072</v>
      </c>
      <c r="G390" s="288" t="s">
        <v>117</v>
      </c>
      <c r="H390" s="288"/>
      <c r="I390" s="1"/>
      <c r="J390" s="10"/>
      <c r="K390" s="10"/>
    </row>
    <row r="391" spans="2:11" s="5" customFormat="1" ht="31.5" hidden="1">
      <c r="B391" s="1"/>
      <c r="C391" s="351">
        <v>3601</v>
      </c>
      <c r="D391" s="352" t="s">
        <v>432</v>
      </c>
      <c r="E391" s="353" t="s">
        <v>125</v>
      </c>
      <c r="F391" s="354">
        <v>58880</v>
      </c>
      <c r="G391" s="288" t="s">
        <v>117</v>
      </c>
      <c r="H391" s="288"/>
      <c r="I391" s="1"/>
      <c r="J391" s="10"/>
      <c r="K391" s="10"/>
    </row>
    <row r="392" spans="2:11" s="5" customFormat="1" ht="31.5" hidden="1">
      <c r="B392" s="1"/>
      <c r="C392" s="351">
        <v>3602</v>
      </c>
      <c r="D392" s="352" t="s">
        <v>433</v>
      </c>
      <c r="E392" s="353" t="s">
        <v>125</v>
      </c>
      <c r="F392" s="354">
        <v>84943</v>
      </c>
      <c r="G392" s="288" t="s">
        <v>117</v>
      </c>
      <c r="H392" s="288"/>
      <c r="I392" s="1"/>
      <c r="J392" s="10"/>
      <c r="K392" s="10"/>
    </row>
    <row r="393" spans="2:11" s="5" customFormat="1" ht="31.5" hidden="1">
      <c r="B393" s="1"/>
      <c r="C393" s="351">
        <v>3603</v>
      </c>
      <c r="D393" s="352" t="s">
        <v>434</v>
      </c>
      <c r="E393" s="353" t="s">
        <v>125</v>
      </c>
      <c r="F393" s="354">
        <v>193146</v>
      </c>
      <c r="G393" s="288" t="s">
        <v>117</v>
      </c>
      <c r="H393" s="288"/>
      <c r="I393" s="1"/>
      <c r="J393" s="10"/>
      <c r="K393" s="10"/>
    </row>
    <row r="394" spans="2:11" s="5" customFormat="1" ht="31.5" hidden="1">
      <c r="B394" s="1"/>
      <c r="C394" s="351">
        <v>3604</v>
      </c>
      <c r="D394" s="352" t="s">
        <v>435</v>
      </c>
      <c r="E394" s="353" t="s">
        <v>125</v>
      </c>
      <c r="F394" s="354">
        <v>352323</v>
      </c>
      <c r="G394" s="288" t="s">
        <v>117</v>
      </c>
      <c r="H394" s="288"/>
      <c r="I394" s="1"/>
      <c r="J394" s="10"/>
      <c r="K394" s="10"/>
    </row>
    <row r="395" spans="2:11" s="5" customFormat="1" ht="31.5" hidden="1">
      <c r="B395" s="1"/>
      <c r="C395" s="351">
        <v>3605</v>
      </c>
      <c r="D395" s="352" t="s">
        <v>436</v>
      </c>
      <c r="E395" s="353" t="s">
        <v>125</v>
      </c>
      <c r="F395" s="354">
        <v>633894</v>
      </c>
      <c r="G395" s="288" t="s">
        <v>117</v>
      </c>
      <c r="H395" s="288"/>
      <c r="I395" s="1"/>
      <c r="J395" s="10"/>
      <c r="K395" s="10"/>
    </row>
    <row r="396" spans="2:11" s="5" customFormat="1" ht="31.5" hidden="1">
      <c r="B396" s="1"/>
      <c r="C396" s="351">
        <v>3606</v>
      </c>
      <c r="D396" s="352" t="s">
        <v>437</v>
      </c>
      <c r="E396" s="353" t="s">
        <v>125</v>
      </c>
      <c r="F396" s="354">
        <v>976636</v>
      </c>
      <c r="G396" s="288" t="s">
        <v>117</v>
      </c>
      <c r="H396" s="288"/>
      <c r="I396" s="1"/>
      <c r="J396" s="10"/>
      <c r="K396" s="10"/>
    </row>
    <row r="397" spans="2:11" s="5" customFormat="1" ht="31.5" hidden="1">
      <c r="B397" s="1"/>
      <c r="C397" s="351">
        <v>3607</v>
      </c>
      <c r="D397" s="352" t="s">
        <v>438</v>
      </c>
      <c r="E397" s="353" t="s">
        <v>125</v>
      </c>
      <c r="F397" s="354">
        <v>25193</v>
      </c>
      <c r="G397" s="288" t="s">
        <v>117</v>
      </c>
      <c r="H397" s="288"/>
      <c r="I397" s="1"/>
      <c r="J397" s="10"/>
      <c r="K397" s="10"/>
    </row>
    <row r="398" spans="2:11" s="5" customFormat="1" ht="63" hidden="1">
      <c r="B398" s="1"/>
      <c r="C398" s="351">
        <v>3611</v>
      </c>
      <c r="D398" s="352" t="s">
        <v>439</v>
      </c>
      <c r="E398" s="353" t="s">
        <v>119</v>
      </c>
      <c r="F398" s="354">
        <v>432412</v>
      </c>
      <c r="G398" s="288" t="s">
        <v>117</v>
      </c>
      <c r="H398" s="288" t="s">
        <v>145</v>
      </c>
      <c r="I398" s="1"/>
      <c r="J398" s="10"/>
      <c r="K398" s="10"/>
    </row>
    <row r="399" spans="2:11" s="5" customFormat="1" ht="31.5" hidden="1">
      <c r="B399" s="1"/>
      <c r="C399" s="351">
        <v>3618</v>
      </c>
      <c r="D399" s="352" t="s">
        <v>440</v>
      </c>
      <c r="E399" s="353" t="s">
        <v>125</v>
      </c>
      <c r="F399" s="354">
        <v>137665</v>
      </c>
      <c r="G399" s="288" t="s">
        <v>117</v>
      </c>
      <c r="H399" s="288"/>
      <c r="I399" s="1"/>
      <c r="J399" s="10"/>
      <c r="K399" s="10"/>
    </row>
    <row r="400" spans="2:11" s="5" customFormat="1" ht="31.5" hidden="1">
      <c r="B400" s="1"/>
      <c r="C400" s="351">
        <v>3619</v>
      </c>
      <c r="D400" s="352" t="s">
        <v>441</v>
      </c>
      <c r="E400" s="353" t="s">
        <v>125</v>
      </c>
      <c r="F400" s="354">
        <v>115019</v>
      </c>
      <c r="G400" s="288" t="s">
        <v>117</v>
      </c>
      <c r="H400" s="288"/>
      <c r="I400" s="1"/>
      <c r="J400" s="10"/>
      <c r="K400" s="10"/>
    </row>
    <row r="401" spans="2:11" s="5" customFormat="1" ht="31.5" hidden="1">
      <c r="B401" s="1"/>
      <c r="C401" s="351">
        <v>3620</v>
      </c>
      <c r="D401" s="352" t="s">
        <v>442</v>
      </c>
      <c r="E401" s="353" t="s">
        <v>125</v>
      </c>
      <c r="F401" s="354">
        <v>182613</v>
      </c>
      <c r="G401" s="288" t="s">
        <v>117</v>
      </c>
      <c r="H401" s="288"/>
      <c r="I401" s="1"/>
      <c r="J401" s="10"/>
      <c r="K401" s="10"/>
    </row>
    <row r="402" spans="2:11" s="5" customFormat="1" ht="31.5" hidden="1">
      <c r="B402" s="1"/>
      <c r="C402" s="351">
        <v>3621</v>
      </c>
      <c r="D402" s="352" t="s">
        <v>443</v>
      </c>
      <c r="E402" s="353" t="s">
        <v>125</v>
      </c>
      <c r="F402" s="354">
        <v>757276</v>
      </c>
      <c r="G402" s="288" t="s">
        <v>117</v>
      </c>
      <c r="H402" s="288"/>
      <c r="I402" s="1"/>
      <c r="J402" s="10"/>
      <c r="K402" s="10"/>
    </row>
    <row r="403" spans="2:11" s="5" customFormat="1" ht="63" hidden="1">
      <c r="B403" s="1"/>
      <c r="C403" s="351">
        <v>3636</v>
      </c>
      <c r="D403" s="352" t="s">
        <v>444</v>
      </c>
      <c r="E403" s="353" t="s">
        <v>119</v>
      </c>
      <c r="F403" s="354">
        <v>750466</v>
      </c>
      <c r="G403" s="288" t="s">
        <v>117</v>
      </c>
      <c r="H403" s="288"/>
      <c r="I403" s="1"/>
      <c r="J403" s="10"/>
      <c r="K403" s="10"/>
    </row>
    <row r="404" spans="2:11" s="5" customFormat="1" ht="63" hidden="1">
      <c r="B404" s="1"/>
      <c r="C404" s="351">
        <v>3637</v>
      </c>
      <c r="D404" s="352" t="s">
        <v>445</v>
      </c>
      <c r="E404" s="353" t="s">
        <v>119</v>
      </c>
      <c r="F404" s="354">
        <v>589987</v>
      </c>
      <c r="G404" s="288" t="s">
        <v>117</v>
      </c>
      <c r="H404" s="288"/>
      <c r="I404" s="1"/>
      <c r="J404" s="10"/>
      <c r="K404" s="10"/>
    </row>
    <row r="405" spans="2:11" s="5" customFormat="1" ht="63" hidden="1">
      <c r="B405" s="1"/>
      <c r="C405" s="351">
        <v>3639</v>
      </c>
      <c r="D405" s="352" t="s">
        <v>446</v>
      </c>
      <c r="E405" s="353" t="s">
        <v>119</v>
      </c>
      <c r="F405" s="354">
        <v>602182</v>
      </c>
      <c r="G405" s="288" t="s">
        <v>117</v>
      </c>
      <c r="H405" s="288"/>
      <c r="I405" s="1"/>
      <c r="J405" s="10"/>
      <c r="K405" s="10"/>
    </row>
    <row r="406" spans="2:11" s="5" customFormat="1" ht="78.75" hidden="1">
      <c r="B406" s="1"/>
      <c r="C406" s="351">
        <v>3641</v>
      </c>
      <c r="D406" s="352" t="s">
        <v>447</v>
      </c>
      <c r="E406" s="353" t="s">
        <v>119</v>
      </c>
      <c r="F406" s="354">
        <v>636457</v>
      </c>
      <c r="G406" s="288" t="s">
        <v>117</v>
      </c>
      <c r="H406" s="288"/>
      <c r="I406" s="1"/>
      <c r="J406" s="10"/>
      <c r="K406" s="10"/>
    </row>
    <row r="407" spans="2:11" s="5" customFormat="1" ht="78.75" hidden="1">
      <c r="B407" s="1"/>
      <c r="C407" s="351">
        <v>3642</v>
      </c>
      <c r="D407" s="352" t="s">
        <v>448</v>
      </c>
      <c r="E407" s="353" t="s">
        <v>119</v>
      </c>
      <c r="F407" s="354">
        <v>636457</v>
      </c>
      <c r="G407" s="288" t="s">
        <v>117</v>
      </c>
      <c r="H407" s="288"/>
      <c r="I407" s="1"/>
      <c r="J407" s="10"/>
      <c r="K407" s="10"/>
    </row>
    <row r="408" spans="2:11" s="5" customFormat="1" ht="63" hidden="1">
      <c r="B408" s="1"/>
      <c r="C408" s="351">
        <v>3643</v>
      </c>
      <c r="D408" s="352" t="s">
        <v>449</v>
      </c>
      <c r="E408" s="353" t="s">
        <v>119</v>
      </c>
      <c r="F408" s="354">
        <v>635076</v>
      </c>
      <c r="G408" s="288" t="s">
        <v>117</v>
      </c>
      <c r="H408" s="288"/>
      <c r="I408" s="1"/>
      <c r="J408" s="10"/>
      <c r="K408" s="10"/>
    </row>
    <row r="409" spans="2:11" s="5" customFormat="1" ht="63" hidden="1">
      <c r="B409" s="1"/>
      <c r="C409" s="351">
        <v>3644</v>
      </c>
      <c r="D409" s="352" t="s">
        <v>450</v>
      </c>
      <c r="E409" s="353" t="s">
        <v>119</v>
      </c>
      <c r="F409" s="354">
        <v>710168</v>
      </c>
      <c r="G409" s="288" t="s">
        <v>117</v>
      </c>
      <c r="H409" s="288"/>
      <c r="I409" s="1"/>
      <c r="J409" s="10"/>
      <c r="K409" s="10"/>
    </row>
    <row r="410" spans="2:11" s="5" customFormat="1" ht="63" hidden="1">
      <c r="B410" s="1"/>
      <c r="C410" s="351">
        <v>3645</v>
      </c>
      <c r="D410" s="352" t="s">
        <v>451</v>
      </c>
      <c r="E410" s="353" t="s">
        <v>119</v>
      </c>
      <c r="F410" s="354">
        <v>677183</v>
      </c>
      <c r="G410" s="288" t="s">
        <v>117</v>
      </c>
      <c r="H410" s="288"/>
      <c r="I410" s="1"/>
      <c r="J410" s="10"/>
      <c r="K410" s="10"/>
    </row>
    <row r="411" spans="2:11" s="5" customFormat="1" ht="63" hidden="1">
      <c r="B411" s="1"/>
      <c r="C411" s="351">
        <v>3646</v>
      </c>
      <c r="D411" s="352" t="s">
        <v>452</v>
      </c>
      <c r="E411" s="353" t="s">
        <v>119</v>
      </c>
      <c r="F411" s="354">
        <v>611095</v>
      </c>
      <c r="G411" s="288" t="s">
        <v>117</v>
      </c>
      <c r="H411" s="288"/>
      <c r="I411" s="1"/>
      <c r="J411" s="10"/>
      <c r="K411" s="10"/>
    </row>
    <row r="412" spans="2:11" s="5" customFormat="1" ht="63" hidden="1">
      <c r="B412" s="1"/>
      <c r="C412" s="351">
        <v>3647</v>
      </c>
      <c r="D412" s="352" t="s">
        <v>453</v>
      </c>
      <c r="E412" s="353" t="s">
        <v>119</v>
      </c>
      <c r="F412" s="354">
        <v>508679</v>
      </c>
      <c r="G412" s="288" t="s">
        <v>117</v>
      </c>
      <c r="H412" s="288"/>
      <c r="I412" s="1"/>
      <c r="J412" s="10"/>
      <c r="K412" s="10"/>
    </row>
    <row r="413" spans="2:11" s="5" customFormat="1" ht="31.5" hidden="1">
      <c r="B413" s="1"/>
      <c r="C413" s="351">
        <v>3649</v>
      </c>
      <c r="D413" s="352" t="s">
        <v>454</v>
      </c>
      <c r="E413" s="353" t="s">
        <v>119</v>
      </c>
      <c r="F413" s="354">
        <v>360354</v>
      </c>
      <c r="G413" s="288" t="s">
        <v>117</v>
      </c>
      <c r="H413" s="288"/>
      <c r="I413" s="1"/>
      <c r="J413" s="10"/>
      <c r="K413" s="10"/>
    </row>
    <row r="414" spans="2:11" s="5" customFormat="1" ht="31.5" hidden="1">
      <c r="B414" s="1"/>
      <c r="C414" s="351">
        <v>3650</v>
      </c>
      <c r="D414" s="352" t="s">
        <v>455</v>
      </c>
      <c r="E414" s="353" t="s">
        <v>119</v>
      </c>
      <c r="F414" s="354">
        <v>331080</v>
      </c>
      <c r="G414" s="288" t="s">
        <v>117</v>
      </c>
      <c r="H414" s="288"/>
      <c r="I414" s="1"/>
      <c r="J414" s="10"/>
      <c r="K414" s="10"/>
    </row>
    <row r="415" spans="2:11" s="5" customFormat="1" ht="47.25" hidden="1">
      <c r="B415" s="1"/>
      <c r="C415" s="351">
        <v>3652</v>
      </c>
      <c r="D415" s="352" t="s">
        <v>456</v>
      </c>
      <c r="E415" s="353" t="s">
        <v>125</v>
      </c>
      <c r="F415" s="354">
        <v>3542862</v>
      </c>
      <c r="G415" s="288" t="s">
        <v>117</v>
      </c>
      <c r="H415" s="288" t="s">
        <v>145</v>
      </c>
      <c r="I415" s="1"/>
      <c r="J415" s="10"/>
      <c r="K415" s="10"/>
    </row>
    <row r="416" spans="2:11" s="5" customFormat="1" ht="47.25" hidden="1">
      <c r="B416" s="1"/>
      <c r="C416" s="351">
        <v>3653</v>
      </c>
      <c r="D416" s="352" t="s">
        <v>457</v>
      </c>
      <c r="E416" s="353" t="s">
        <v>125</v>
      </c>
      <c r="F416" s="354">
        <v>4933945</v>
      </c>
      <c r="G416" s="288" t="s">
        <v>117</v>
      </c>
      <c r="H416" s="288" t="s">
        <v>145</v>
      </c>
      <c r="I416" s="1"/>
      <c r="J416" s="10"/>
      <c r="K416" s="10"/>
    </row>
    <row r="417" spans="2:11" s="5" customFormat="1" ht="47.25" hidden="1">
      <c r="B417" s="1"/>
      <c r="C417" s="351">
        <v>3654</v>
      </c>
      <c r="D417" s="352" t="s">
        <v>458</v>
      </c>
      <c r="E417" s="353" t="s">
        <v>125</v>
      </c>
      <c r="F417" s="354">
        <v>3381719</v>
      </c>
      <c r="G417" s="288" t="s">
        <v>117</v>
      </c>
      <c r="H417" s="288" t="s">
        <v>145</v>
      </c>
      <c r="I417" s="1"/>
      <c r="J417" s="10"/>
      <c r="K417" s="10"/>
    </row>
    <row r="418" spans="2:11" s="5" customFormat="1" ht="47.25" hidden="1">
      <c r="B418" s="1"/>
      <c r="C418" s="351">
        <v>3655</v>
      </c>
      <c r="D418" s="352" t="s">
        <v>459</v>
      </c>
      <c r="E418" s="353" t="s">
        <v>125</v>
      </c>
      <c r="F418" s="354">
        <v>6065632</v>
      </c>
      <c r="G418" s="288" t="s">
        <v>117</v>
      </c>
      <c r="H418" s="288" t="s">
        <v>145</v>
      </c>
      <c r="I418" s="1"/>
      <c r="J418" s="10"/>
      <c r="K418" s="10"/>
    </row>
    <row r="419" spans="2:11" s="5" customFormat="1" ht="47.25" hidden="1">
      <c r="B419" s="1"/>
      <c r="C419" s="351">
        <v>3665</v>
      </c>
      <c r="D419" s="352" t="s">
        <v>460</v>
      </c>
      <c r="E419" s="353" t="s">
        <v>119</v>
      </c>
      <c r="F419" s="354">
        <v>276934</v>
      </c>
      <c r="G419" s="288" t="s">
        <v>117</v>
      </c>
      <c r="H419" s="288"/>
      <c r="I419" s="1"/>
      <c r="J419" s="10"/>
      <c r="K419" s="10"/>
    </row>
    <row r="420" spans="2:11" s="5" customFormat="1" ht="31.5" hidden="1">
      <c r="B420" s="1"/>
      <c r="C420" s="351">
        <v>3684</v>
      </c>
      <c r="D420" s="352" t="s">
        <v>461</v>
      </c>
      <c r="E420" s="353" t="s">
        <v>125</v>
      </c>
      <c r="F420" s="354">
        <v>144277</v>
      </c>
      <c r="G420" s="288" t="s">
        <v>117</v>
      </c>
      <c r="H420" s="288"/>
      <c r="I420" s="1"/>
      <c r="J420" s="10"/>
      <c r="K420" s="10"/>
    </row>
    <row r="421" spans="2:11" s="5" customFormat="1" ht="31.5" hidden="1">
      <c r="B421" s="1"/>
      <c r="C421" s="351">
        <v>3685</v>
      </c>
      <c r="D421" s="352" t="s">
        <v>462</v>
      </c>
      <c r="E421" s="353" t="s">
        <v>125</v>
      </c>
      <c r="F421" s="354">
        <v>520316</v>
      </c>
      <c r="G421" s="288" t="s">
        <v>117</v>
      </c>
      <c r="H421" s="288"/>
      <c r="I421" s="1"/>
      <c r="J421" s="10"/>
      <c r="K421" s="10"/>
    </row>
    <row r="422" spans="2:11" s="5" customFormat="1" ht="31.5" hidden="1">
      <c r="B422" s="1"/>
      <c r="C422" s="351">
        <v>3687</v>
      </c>
      <c r="D422" s="352" t="s">
        <v>463</v>
      </c>
      <c r="E422" s="353" t="s">
        <v>125</v>
      </c>
      <c r="F422" s="354">
        <v>197867</v>
      </c>
      <c r="G422" s="288" t="s">
        <v>117</v>
      </c>
      <c r="H422" s="288" t="s">
        <v>145</v>
      </c>
      <c r="I422" s="1"/>
      <c r="J422" s="10"/>
      <c r="K422" s="10"/>
    </row>
    <row r="423" spans="2:11" s="5" customFormat="1" ht="31.5" hidden="1">
      <c r="B423" s="1"/>
      <c r="C423" s="351">
        <v>3688</v>
      </c>
      <c r="D423" s="352" t="s">
        <v>464</v>
      </c>
      <c r="E423" s="353" t="s">
        <v>125</v>
      </c>
      <c r="F423" s="354">
        <v>41764</v>
      </c>
      <c r="G423" s="288" t="s">
        <v>117</v>
      </c>
      <c r="H423" s="288"/>
      <c r="I423" s="1"/>
      <c r="J423" s="10"/>
      <c r="K423" s="10"/>
    </row>
    <row r="424" spans="2:11" s="5" customFormat="1" ht="63" hidden="1">
      <c r="B424" s="1"/>
      <c r="C424" s="351">
        <v>3689</v>
      </c>
      <c r="D424" s="352" t="s">
        <v>465</v>
      </c>
      <c r="E424" s="353" t="s">
        <v>119</v>
      </c>
      <c r="F424" s="354">
        <v>104701</v>
      </c>
      <c r="G424" s="288" t="s">
        <v>117</v>
      </c>
      <c r="H424" s="288"/>
      <c r="I424" s="1"/>
      <c r="J424" s="10"/>
      <c r="K424" s="10"/>
    </row>
    <row r="425" spans="2:11" s="5" customFormat="1" ht="47.25" hidden="1">
      <c r="B425" s="1"/>
      <c r="C425" s="351">
        <v>3695</v>
      </c>
      <c r="D425" s="352" t="s">
        <v>466</v>
      </c>
      <c r="E425" s="353" t="s">
        <v>125</v>
      </c>
      <c r="F425" s="354">
        <v>596946</v>
      </c>
      <c r="G425" s="288" t="s">
        <v>117</v>
      </c>
      <c r="H425" s="288"/>
      <c r="I425" s="1"/>
      <c r="J425" s="10"/>
      <c r="K425" s="10"/>
    </row>
    <row r="426" spans="2:11" s="5" customFormat="1" ht="47.25" hidden="1">
      <c r="B426" s="1"/>
      <c r="C426" s="351">
        <v>3696</v>
      </c>
      <c r="D426" s="352" t="s">
        <v>467</v>
      </c>
      <c r="E426" s="353" t="s">
        <v>116</v>
      </c>
      <c r="F426" s="354">
        <v>70782</v>
      </c>
      <c r="G426" s="288" t="s">
        <v>117</v>
      </c>
      <c r="H426" s="288"/>
      <c r="I426" s="1"/>
      <c r="J426" s="10"/>
      <c r="K426" s="10"/>
    </row>
    <row r="427" spans="2:11" s="5" customFormat="1" ht="47.25" hidden="1">
      <c r="B427" s="1"/>
      <c r="C427" s="351">
        <v>3698</v>
      </c>
      <c r="D427" s="352" t="s">
        <v>468</v>
      </c>
      <c r="E427" s="353" t="s">
        <v>125</v>
      </c>
      <c r="F427" s="354">
        <v>277841</v>
      </c>
      <c r="G427" s="288" t="s">
        <v>117</v>
      </c>
      <c r="H427" s="288"/>
      <c r="I427" s="1"/>
      <c r="J427" s="10"/>
      <c r="K427" s="10"/>
    </row>
    <row r="428" spans="2:11" s="5" customFormat="1" ht="31.5" hidden="1">
      <c r="B428" s="1"/>
      <c r="C428" s="351">
        <v>3699</v>
      </c>
      <c r="D428" s="352" t="s">
        <v>469</v>
      </c>
      <c r="E428" s="353" t="s">
        <v>125</v>
      </c>
      <c r="F428" s="354">
        <v>155705</v>
      </c>
      <c r="G428" s="288" t="s">
        <v>117</v>
      </c>
      <c r="H428" s="288"/>
      <c r="I428" s="1"/>
      <c r="J428" s="10"/>
      <c r="K428" s="10"/>
    </row>
    <row r="429" spans="2:11" s="5" customFormat="1" ht="63" hidden="1">
      <c r="B429" s="1"/>
      <c r="C429" s="351">
        <v>3704</v>
      </c>
      <c r="D429" s="352" t="s">
        <v>470</v>
      </c>
      <c r="E429" s="353" t="s">
        <v>122</v>
      </c>
      <c r="F429" s="354">
        <v>206096</v>
      </c>
      <c r="G429" s="288" t="s">
        <v>117</v>
      </c>
      <c r="H429" s="288"/>
      <c r="I429" s="1"/>
      <c r="J429" s="10"/>
      <c r="K429" s="10"/>
    </row>
    <row r="430" spans="2:11" s="5" customFormat="1" ht="157.5" hidden="1">
      <c r="B430" s="1"/>
      <c r="C430" s="351">
        <v>3708</v>
      </c>
      <c r="D430" s="352" t="s">
        <v>471</v>
      </c>
      <c r="E430" s="353" t="s">
        <v>472</v>
      </c>
      <c r="F430" s="354">
        <v>3979</v>
      </c>
      <c r="G430" s="288" t="s">
        <v>117</v>
      </c>
      <c r="H430" s="288" t="s">
        <v>145</v>
      </c>
      <c r="I430" s="1"/>
      <c r="J430" s="10"/>
      <c r="K430" s="10"/>
    </row>
    <row r="431" spans="2:11" s="5" customFormat="1" ht="31.5" hidden="1">
      <c r="B431" s="1"/>
      <c r="C431" s="351">
        <v>3710</v>
      </c>
      <c r="D431" s="352" t="s">
        <v>473</v>
      </c>
      <c r="E431" s="353" t="s">
        <v>119</v>
      </c>
      <c r="F431" s="354">
        <v>4854</v>
      </c>
      <c r="G431" s="288" t="s">
        <v>117</v>
      </c>
      <c r="H431" s="288"/>
      <c r="I431" s="1"/>
      <c r="J431" s="10"/>
      <c r="K431" s="10"/>
    </row>
    <row r="432" spans="2:11" s="5" customFormat="1" ht="47.25" hidden="1">
      <c r="B432" s="1"/>
      <c r="C432" s="351">
        <v>3712</v>
      </c>
      <c r="D432" s="352" t="s">
        <v>474</v>
      </c>
      <c r="E432" s="353" t="s">
        <v>125</v>
      </c>
      <c r="F432" s="354">
        <v>3772837</v>
      </c>
      <c r="G432" s="288" t="s">
        <v>117</v>
      </c>
      <c r="H432" s="288" t="s">
        <v>145</v>
      </c>
      <c r="I432" s="1"/>
      <c r="J432" s="10"/>
      <c r="K432" s="10"/>
    </row>
    <row r="433" spans="2:11" s="5" customFormat="1" ht="47.25" hidden="1">
      <c r="B433" s="1"/>
      <c r="C433" s="351">
        <v>3716</v>
      </c>
      <c r="D433" s="352" t="s">
        <v>475</v>
      </c>
      <c r="E433" s="353" t="s">
        <v>125</v>
      </c>
      <c r="F433" s="354">
        <v>1039298</v>
      </c>
      <c r="G433" s="288" t="s">
        <v>117</v>
      </c>
      <c r="H433" s="288" t="s">
        <v>145</v>
      </c>
      <c r="I433" s="1"/>
      <c r="J433" s="10"/>
      <c r="K433" s="10"/>
    </row>
    <row r="434" spans="2:11" s="5" customFormat="1" ht="47.25" hidden="1">
      <c r="B434" s="1"/>
      <c r="C434" s="351">
        <v>3721</v>
      </c>
      <c r="D434" s="352" t="s">
        <v>476</v>
      </c>
      <c r="E434" s="353" t="s">
        <v>116</v>
      </c>
      <c r="F434" s="354">
        <v>18120</v>
      </c>
      <c r="G434" s="288" t="s">
        <v>117</v>
      </c>
      <c r="H434" s="288"/>
      <c r="I434" s="1"/>
      <c r="J434" s="10"/>
      <c r="K434" s="10"/>
    </row>
    <row r="435" spans="2:11" s="5" customFormat="1" ht="63" hidden="1">
      <c r="B435" s="1"/>
      <c r="C435" s="351">
        <v>3722</v>
      </c>
      <c r="D435" s="352" t="s">
        <v>477</v>
      </c>
      <c r="E435" s="353" t="s">
        <v>125</v>
      </c>
      <c r="F435" s="354">
        <v>119299</v>
      </c>
      <c r="G435" s="288" t="s">
        <v>117</v>
      </c>
      <c r="H435" s="288"/>
      <c r="I435" s="1"/>
      <c r="J435" s="10"/>
      <c r="K435" s="10"/>
    </row>
    <row r="436" spans="2:11" s="5" customFormat="1" ht="31.5" hidden="1">
      <c r="B436" s="1"/>
      <c r="C436" s="351">
        <v>3723</v>
      </c>
      <c r="D436" s="352" t="s">
        <v>478</v>
      </c>
      <c r="E436" s="353" t="s">
        <v>125</v>
      </c>
      <c r="F436" s="354">
        <v>75357</v>
      </c>
      <c r="G436" s="288" t="s">
        <v>117</v>
      </c>
      <c r="H436" s="288"/>
      <c r="I436" s="1"/>
      <c r="J436" s="10"/>
      <c r="K436" s="10"/>
    </row>
    <row r="437" spans="2:11" s="5" customFormat="1" ht="31.5" hidden="1">
      <c r="B437" s="1"/>
      <c r="C437" s="351">
        <v>3724</v>
      </c>
      <c r="D437" s="352" t="s">
        <v>479</v>
      </c>
      <c r="E437" s="353" t="s">
        <v>125</v>
      </c>
      <c r="F437" s="354">
        <v>75357</v>
      </c>
      <c r="G437" s="288" t="s">
        <v>117</v>
      </c>
      <c r="H437" s="288"/>
      <c r="I437" s="1"/>
      <c r="J437" s="10"/>
      <c r="K437" s="10"/>
    </row>
    <row r="438" spans="2:11" s="5" customFormat="1" ht="47.25" hidden="1">
      <c r="B438" s="1"/>
      <c r="C438" s="351">
        <v>3727</v>
      </c>
      <c r="D438" s="352" t="s">
        <v>480</v>
      </c>
      <c r="E438" s="353" t="s">
        <v>122</v>
      </c>
      <c r="F438" s="354">
        <v>5579</v>
      </c>
      <c r="G438" s="288" t="s">
        <v>117</v>
      </c>
      <c r="H438" s="288"/>
      <c r="I438" s="1"/>
      <c r="J438" s="10"/>
      <c r="K438" s="10"/>
    </row>
    <row r="439" spans="2:11" s="5" customFormat="1" ht="47.25" hidden="1">
      <c r="B439" s="1"/>
      <c r="C439" s="351">
        <v>3729</v>
      </c>
      <c r="D439" s="352" t="s">
        <v>481</v>
      </c>
      <c r="E439" s="353" t="s">
        <v>119</v>
      </c>
      <c r="F439" s="354">
        <v>408177</v>
      </c>
      <c r="G439" s="288" t="s">
        <v>117</v>
      </c>
      <c r="H439" s="288"/>
      <c r="I439" s="1"/>
      <c r="J439" s="10"/>
      <c r="K439" s="10"/>
    </row>
    <row r="440" spans="2:11" s="5" customFormat="1" ht="31.5" hidden="1">
      <c r="B440" s="1"/>
      <c r="C440" s="351">
        <v>3730</v>
      </c>
      <c r="D440" s="352" t="s">
        <v>482</v>
      </c>
      <c r="E440" s="353" t="s">
        <v>119</v>
      </c>
      <c r="F440" s="354">
        <v>392539</v>
      </c>
      <c r="G440" s="288" t="s">
        <v>117</v>
      </c>
      <c r="H440" s="288"/>
      <c r="I440" s="1"/>
      <c r="J440" s="10"/>
      <c r="K440" s="10"/>
    </row>
    <row r="441" spans="2:11" s="5" customFormat="1" ht="63" hidden="1">
      <c r="B441" s="1"/>
      <c r="C441" s="351">
        <v>3733</v>
      </c>
      <c r="D441" s="352" t="s">
        <v>483</v>
      </c>
      <c r="E441" s="353" t="s">
        <v>122</v>
      </c>
      <c r="F441" s="354">
        <v>1601250</v>
      </c>
      <c r="G441" s="288" t="s">
        <v>117</v>
      </c>
      <c r="H441" s="288" t="s">
        <v>145</v>
      </c>
      <c r="I441" s="1"/>
      <c r="J441" s="10"/>
      <c r="K441" s="10"/>
    </row>
    <row r="442" spans="2:11" s="5" customFormat="1" ht="31.5" hidden="1">
      <c r="B442" s="1"/>
      <c r="C442" s="351">
        <v>3735</v>
      </c>
      <c r="D442" s="352" t="s">
        <v>484</v>
      </c>
      <c r="E442" s="353" t="s">
        <v>122</v>
      </c>
      <c r="F442" s="354">
        <v>2120</v>
      </c>
      <c r="G442" s="288" t="s">
        <v>117</v>
      </c>
      <c r="H442" s="288"/>
      <c r="I442" s="1"/>
      <c r="J442" s="10"/>
      <c r="K442" s="10"/>
    </row>
    <row r="443" spans="2:11" s="5" customFormat="1" ht="63" hidden="1">
      <c r="B443" s="1"/>
      <c r="C443" s="351">
        <v>3745</v>
      </c>
      <c r="D443" s="352" t="s">
        <v>485</v>
      </c>
      <c r="E443" s="353" t="s">
        <v>116</v>
      </c>
      <c r="F443" s="354">
        <v>76554</v>
      </c>
      <c r="G443" s="288" t="s">
        <v>117</v>
      </c>
      <c r="H443" s="288"/>
      <c r="I443" s="1"/>
      <c r="J443" s="10"/>
      <c r="K443" s="10"/>
    </row>
    <row r="444" spans="2:11" s="5" customFormat="1" ht="47.25" hidden="1">
      <c r="B444" s="1"/>
      <c r="C444" s="351">
        <v>3748</v>
      </c>
      <c r="D444" s="352" t="s">
        <v>486</v>
      </c>
      <c r="E444" s="353" t="s">
        <v>119</v>
      </c>
      <c r="F444" s="354">
        <v>548655</v>
      </c>
      <c r="G444" s="288" t="s">
        <v>117</v>
      </c>
      <c r="H444" s="288" t="s">
        <v>145</v>
      </c>
      <c r="I444" s="1"/>
      <c r="J444" s="10"/>
      <c r="K444" s="10"/>
    </row>
    <row r="445" spans="2:11" s="5" customFormat="1" ht="47.25" hidden="1">
      <c r="B445" s="1"/>
      <c r="C445" s="351">
        <v>3749</v>
      </c>
      <c r="D445" s="352" t="s">
        <v>487</v>
      </c>
      <c r="E445" s="353" t="s">
        <v>119</v>
      </c>
      <c r="F445" s="354">
        <v>553028</v>
      </c>
      <c r="G445" s="288" t="s">
        <v>117</v>
      </c>
      <c r="H445" s="288" t="s">
        <v>145</v>
      </c>
      <c r="I445" s="1"/>
      <c r="J445" s="10"/>
      <c r="K445" s="10"/>
    </row>
    <row r="446" spans="2:11" s="5" customFormat="1" ht="31.5" hidden="1">
      <c r="B446" s="1"/>
      <c r="C446" s="351">
        <v>3751</v>
      </c>
      <c r="D446" s="352" t="s">
        <v>488</v>
      </c>
      <c r="E446" s="353" t="s">
        <v>122</v>
      </c>
      <c r="F446" s="354">
        <v>53154</v>
      </c>
      <c r="G446" s="288" t="s">
        <v>117</v>
      </c>
      <c r="H446" s="288"/>
      <c r="I446" s="1"/>
      <c r="J446" s="10"/>
      <c r="K446" s="10"/>
    </row>
    <row r="447" spans="2:11" s="5" customFormat="1" ht="47.25" hidden="1">
      <c r="B447" s="1"/>
      <c r="C447" s="351">
        <v>3753</v>
      </c>
      <c r="D447" s="352" t="s">
        <v>489</v>
      </c>
      <c r="E447" s="353" t="s">
        <v>122</v>
      </c>
      <c r="F447" s="354">
        <v>22604</v>
      </c>
      <c r="G447" s="288" t="s">
        <v>117</v>
      </c>
      <c r="H447" s="288" t="s">
        <v>145</v>
      </c>
      <c r="I447" s="1"/>
      <c r="J447" s="10"/>
      <c r="K447" s="10"/>
    </row>
    <row r="448" spans="2:11" s="5" customFormat="1" ht="173.25" hidden="1">
      <c r="B448" s="1"/>
      <c r="C448" s="351">
        <v>3758</v>
      </c>
      <c r="D448" s="352" t="s">
        <v>490</v>
      </c>
      <c r="E448" s="353" t="s">
        <v>122</v>
      </c>
      <c r="F448" s="354">
        <v>349268</v>
      </c>
      <c r="G448" s="288" t="s">
        <v>117</v>
      </c>
      <c r="H448" s="288"/>
      <c r="I448" s="1"/>
      <c r="J448" s="10"/>
      <c r="K448" s="10"/>
    </row>
    <row r="449" spans="2:11" s="5" customFormat="1" ht="173.25" hidden="1">
      <c r="B449" s="1"/>
      <c r="C449" s="351">
        <v>3760</v>
      </c>
      <c r="D449" s="352" t="s">
        <v>491</v>
      </c>
      <c r="E449" s="353" t="s">
        <v>122</v>
      </c>
      <c r="F449" s="354">
        <v>420153</v>
      </c>
      <c r="G449" s="288" t="s">
        <v>117</v>
      </c>
      <c r="H449" s="288"/>
      <c r="I449" s="1"/>
      <c r="J449" s="10"/>
      <c r="K449" s="10"/>
    </row>
    <row r="450" spans="2:11" s="5" customFormat="1" ht="173.25" hidden="1">
      <c r="B450" s="1"/>
      <c r="C450" s="351">
        <v>3761</v>
      </c>
      <c r="D450" s="352" t="s">
        <v>492</v>
      </c>
      <c r="E450" s="353" t="s">
        <v>122</v>
      </c>
      <c r="F450" s="354">
        <v>510972</v>
      </c>
      <c r="G450" s="288" t="s">
        <v>117</v>
      </c>
      <c r="H450" s="288"/>
      <c r="I450" s="1"/>
      <c r="J450" s="10"/>
      <c r="K450" s="10"/>
    </row>
    <row r="451" spans="2:11" s="5" customFormat="1" ht="31.5" hidden="1">
      <c r="B451" s="1"/>
      <c r="C451" s="351">
        <v>3770</v>
      </c>
      <c r="D451" s="352" t="s">
        <v>493</v>
      </c>
      <c r="E451" s="353" t="s">
        <v>494</v>
      </c>
      <c r="F451" s="354">
        <v>409501</v>
      </c>
      <c r="G451" s="288" t="s">
        <v>117</v>
      </c>
      <c r="H451" s="288"/>
      <c r="I451" s="1"/>
      <c r="J451" s="10"/>
      <c r="K451" s="10"/>
    </row>
    <row r="452" spans="2:11" s="5" customFormat="1" ht="47.25" hidden="1">
      <c r="B452" s="1"/>
      <c r="C452" s="351">
        <v>3776</v>
      </c>
      <c r="D452" s="352" t="s">
        <v>495</v>
      </c>
      <c r="E452" s="353" t="s">
        <v>116</v>
      </c>
      <c r="F452" s="354">
        <v>36514</v>
      </c>
      <c r="G452" s="288" t="s">
        <v>117</v>
      </c>
      <c r="H452" s="288"/>
      <c r="I452" s="1"/>
      <c r="J452" s="10"/>
      <c r="K452" s="10"/>
    </row>
    <row r="453" spans="2:11" s="5" customFormat="1" ht="47.25" hidden="1">
      <c r="B453" s="1"/>
      <c r="C453" s="351">
        <v>3777</v>
      </c>
      <c r="D453" s="352" t="s">
        <v>496</v>
      </c>
      <c r="E453" s="353" t="s">
        <v>125</v>
      </c>
      <c r="F453" s="354">
        <v>278846</v>
      </c>
      <c r="G453" s="288" t="s">
        <v>117</v>
      </c>
      <c r="H453" s="288"/>
      <c r="I453" s="1"/>
      <c r="J453" s="10"/>
      <c r="K453" s="10"/>
    </row>
    <row r="454" spans="2:11" s="5" customFormat="1" ht="63" hidden="1">
      <c r="B454" s="1"/>
      <c r="C454" s="351">
        <v>3779</v>
      </c>
      <c r="D454" s="352" t="s">
        <v>497</v>
      </c>
      <c r="E454" s="353" t="s">
        <v>125</v>
      </c>
      <c r="F454" s="354">
        <v>387619</v>
      </c>
      <c r="G454" s="288" t="s">
        <v>117</v>
      </c>
      <c r="H454" s="288" t="s">
        <v>145</v>
      </c>
      <c r="I454" s="1"/>
      <c r="J454" s="10"/>
      <c r="K454" s="10"/>
    </row>
    <row r="455" spans="2:11" s="5" customFormat="1" ht="31.5" hidden="1">
      <c r="B455" s="1"/>
      <c r="C455" s="351">
        <v>3780</v>
      </c>
      <c r="D455" s="352" t="s">
        <v>498</v>
      </c>
      <c r="E455" s="353" t="s">
        <v>122</v>
      </c>
      <c r="F455" s="354">
        <v>74548</v>
      </c>
      <c r="G455" s="288" t="s">
        <v>117</v>
      </c>
      <c r="H455" s="288"/>
      <c r="I455" s="1"/>
      <c r="J455" s="10"/>
      <c r="K455" s="10"/>
    </row>
    <row r="456" spans="2:11" s="5" customFormat="1" ht="47.25" hidden="1">
      <c r="B456" s="1"/>
      <c r="C456" s="351">
        <v>3784</v>
      </c>
      <c r="D456" s="352" t="s">
        <v>499</v>
      </c>
      <c r="E456" s="353" t="s">
        <v>122</v>
      </c>
      <c r="F456" s="354">
        <v>26006</v>
      </c>
      <c r="G456" s="288" t="s">
        <v>117</v>
      </c>
      <c r="H456" s="288" t="s">
        <v>145</v>
      </c>
      <c r="I456" s="1"/>
      <c r="J456" s="10"/>
      <c r="K456" s="10"/>
    </row>
    <row r="457" spans="2:11" s="5" customFormat="1" ht="31.5" hidden="1">
      <c r="B457" s="1"/>
      <c r="C457" s="351">
        <v>3787</v>
      </c>
      <c r="D457" s="352" t="s">
        <v>500</v>
      </c>
      <c r="E457" s="353" t="s">
        <v>122</v>
      </c>
      <c r="F457" s="354">
        <v>22339</v>
      </c>
      <c r="G457" s="288" t="s">
        <v>117</v>
      </c>
      <c r="H457" s="288"/>
      <c r="I457" s="1"/>
      <c r="J457" s="10"/>
      <c r="K457" s="10"/>
    </row>
    <row r="458" spans="2:11" s="5" customFormat="1" ht="31.5" hidden="1">
      <c r="B458" s="1"/>
      <c r="C458" s="351">
        <v>3795</v>
      </c>
      <c r="D458" s="352" t="s">
        <v>501</v>
      </c>
      <c r="E458" s="353" t="s">
        <v>122</v>
      </c>
      <c r="F458" s="354">
        <v>201442</v>
      </c>
      <c r="G458" s="288" t="s">
        <v>117</v>
      </c>
      <c r="H458" s="288"/>
      <c r="I458" s="1"/>
      <c r="J458" s="10"/>
      <c r="K458" s="10"/>
    </row>
    <row r="459" spans="2:11" s="5" customFormat="1" ht="31.5" hidden="1">
      <c r="B459" s="1"/>
      <c r="C459" s="351">
        <v>3796</v>
      </c>
      <c r="D459" s="352" t="s">
        <v>502</v>
      </c>
      <c r="E459" s="353" t="s">
        <v>122</v>
      </c>
      <c r="F459" s="354">
        <v>302192</v>
      </c>
      <c r="G459" s="288" t="s">
        <v>117</v>
      </c>
      <c r="H459" s="288"/>
      <c r="I459" s="1"/>
      <c r="J459" s="10"/>
      <c r="K459" s="10"/>
    </row>
    <row r="460" spans="2:11" s="5" customFormat="1" ht="47.25" hidden="1">
      <c r="B460" s="1"/>
      <c r="C460" s="351">
        <v>3797</v>
      </c>
      <c r="D460" s="352" t="s">
        <v>503</v>
      </c>
      <c r="E460" s="353" t="s">
        <v>122</v>
      </c>
      <c r="F460" s="354">
        <v>401405</v>
      </c>
      <c r="G460" s="288" t="s">
        <v>117</v>
      </c>
      <c r="H460" s="288"/>
      <c r="I460" s="1"/>
      <c r="J460" s="10"/>
      <c r="K460" s="10"/>
    </row>
    <row r="461" spans="2:11" s="5" customFormat="1" ht="47.25" hidden="1">
      <c r="B461" s="1"/>
      <c r="C461" s="351">
        <v>3798</v>
      </c>
      <c r="D461" s="352" t="s">
        <v>504</v>
      </c>
      <c r="E461" s="353" t="s">
        <v>122</v>
      </c>
      <c r="F461" s="354">
        <v>601016</v>
      </c>
      <c r="G461" s="288" t="s">
        <v>117</v>
      </c>
      <c r="H461" s="288"/>
      <c r="I461" s="1"/>
      <c r="J461" s="10"/>
      <c r="K461" s="10"/>
    </row>
    <row r="462" spans="2:11" s="5" customFormat="1" ht="31.5" hidden="1">
      <c r="B462" s="1"/>
      <c r="C462" s="351">
        <v>3800</v>
      </c>
      <c r="D462" s="352" t="s">
        <v>505</v>
      </c>
      <c r="E462" s="353" t="s">
        <v>116</v>
      </c>
      <c r="F462" s="354">
        <v>1303</v>
      </c>
      <c r="G462" s="288" t="s">
        <v>117</v>
      </c>
      <c r="H462" s="288"/>
      <c r="I462" s="1"/>
      <c r="J462" s="10"/>
      <c r="K462" s="10"/>
    </row>
    <row r="463" spans="2:11" s="5" customFormat="1" ht="31.5" hidden="1">
      <c r="B463" s="1"/>
      <c r="C463" s="351">
        <v>3806</v>
      </c>
      <c r="D463" s="352" t="s">
        <v>506</v>
      </c>
      <c r="E463" s="353" t="s">
        <v>116</v>
      </c>
      <c r="F463" s="354">
        <v>1980</v>
      </c>
      <c r="G463" s="288" t="s">
        <v>117</v>
      </c>
      <c r="H463" s="288"/>
      <c r="I463" s="1"/>
      <c r="J463" s="10"/>
      <c r="K463" s="10"/>
    </row>
    <row r="464" spans="2:11" s="5" customFormat="1" ht="78.75" hidden="1">
      <c r="B464" s="1"/>
      <c r="C464" s="351">
        <v>3811</v>
      </c>
      <c r="D464" s="352" t="s">
        <v>507</v>
      </c>
      <c r="E464" s="353" t="s">
        <v>122</v>
      </c>
      <c r="F464" s="354">
        <v>1940</v>
      </c>
      <c r="G464" s="288" t="s">
        <v>117</v>
      </c>
      <c r="H464" s="288"/>
      <c r="I464" s="1"/>
      <c r="J464" s="10"/>
      <c r="K464" s="10"/>
    </row>
    <row r="465" spans="2:11" s="5" customFormat="1" ht="47.25" hidden="1">
      <c r="B465" s="1"/>
      <c r="C465" s="351">
        <v>3819</v>
      </c>
      <c r="D465" s="352" t="s">
        <v>508</v>
      </c>
      <c r="E465" s="353" t="s">
        <v>122</v>
      </c>
      <c r="F465" s="354">
        <v>4442</v>
      </c>
      <c r="G465" s="288" t="s">
        <v>117</v>
      </c>
      <c r="H465" s="288"/>
      <c r="I465" s="1"/>
      <c r="J465" s="10"/>
      <c r="K465" s="10"/>
    </row>
    <row r="466" spans="2:11" s="5" customFormat="1" ht="63" hidden="1">
      <c r="B466" s="1"/>
      <c r="C466" s="351">
        <v>3837</v>
      </c>
      <c r="D466" s="352" t="s">
        <v>509</v>
      </c>
      <c r="E466" s="353" t="s">
        <v>122</v>
      </c>
      <c r="F466" s="354">
        <v>10949</v>
      </c>
      <c r="G466" s="288" t="s">
        <v>117</v>
      </c>
      <c r="H466" s="288" t="s">
        <v>145</v>
      </c>
      <c r="I466" s="1"/>
      <c r="J466" s="10"/>
      <c r="K466" s="10"/>
    </row>
    <row r="467" spans="2:11" s="5" customFormat="1" ht="47.25" hidden="1">
      <c r="B467" s="1"/>
      <c r="C467" s="351">
        <v>3841</v>
      </c>
      <c r="D467" s="352" t="s">
        <v>510</v>
      </c>
      <c r="E467" s="353" t="s">
        <v>119</v>
      </c>
      <c r="F467" s="354">
        <v>792512</v>
      </c>
      <c r="G467" s="288" t="s">
        <v>117</v>
      </c>
      <c r="H467" s="288"/>
      <c r="I467" s="1"/>
      <c r="J467" s="10"/>
      <c r="K467" s="10"/>
    </row>
    <row r="468" spans="2:11" s="5" customFormat="1" ht="47.25" hidden="1">
      <c r="B468" s="1"/>
      <c r="C468" s="351">
        <v>3847</v>
      </c>
      <c r="D468" s="352" t="s">
        <v>511</v>
      </c>
      <c r="E468" s="353" t="s">
        <v>119</v>
      </c>
      <c r="F468" s="354">
        <v>115123</v>
      </c>
      <c r="G468" s="288" t="s">
        <v>117</v>
      </c>
      <c r="H468" s="288"/>
      <c r="I468" s="1"/>
      <c r="J468" s="10"/>
      <c r="K468" s="10"/>
    </row>
    <row r="469" spans="2:11" s="5" customFormat="1" ht="47.25" hidden="1">
      <c r="B469" s="1"/>
      <c r="C469" s="351">
        <v>3851</v>
      </c>
      <c r="D469" s="352" t="s">
        <v>512</v>
      </c>
      <c r="E469" s="353" t="s">
        <v>119</v>
      </c>
      <c r="F469" s="354">
        <v>82225</v>
      </c>
      <c r="G469" s="288" t="s">
        <v>117</v>
      </c>
      <c r="H469" s="288"/>
      <c r="I469" s="1"/>
      <c r="J469" s="10"/>
      <c r="K469" s="10"/>
    </row>
    <row r="470" spans="2:11" s="5" customFormat="1" ht="47.25" hidden="1">
      <c r="B470" s="1"/>
      <c r="C470" s="351">
        <v>3864</v>
      </c>
      <c r="D470" s="352" t="s">
        <v>513</v>
      </c>
      <c r="E470" s="353" t="s">
        <v>116</v>
      </c>
      <c r="F470" s="354">
        <v>3392</v>
      </c>
      <c r="G470" s="288" t="s">
        <v>117</v>
      </c>
      <c r="H470" s="288"/>
      <c r="I470" s="1"/>
      <c r="J470" s="10"/>
      <c r="K470" s="10"/>
    </row>
    <row r="471" spans="2:11" s="5" customFormat="1" ht="47.25" hidden="1">
      <c r="B471" s="1"/>
      <c r="C471" s="351">
        <v>3866</v>
      </c>
      <c r="D471" s="352" t="s">
        <v>514</v>
      </c>
      <c r="E471" s="353" t="s">
        <v>116</v>
      </c>
      <c r="F471" s="354">
        <v>2365</v>
      </c>
      <c r="G471" s="288" t="s">
        <v>117</v>
      </c>
      <c r="H471" s="288"/>
      <c r="I471" s="1"/>
      <c r="J471" s="10"/>
      <c r="K471" s="10"/>
    </row>
    <row r="472" spans="2:11" s="5" customFormat="1" ht="47.25" hidden="1">
      <c r="B472" s="1"/>
      <c r="C472" s="351">
        <v>3867</v>
      </c>
      <c r="D472" s="352" t="s">
        <v>515</v>
      </c>
      <c r="E472" s="353" t="s">
        <v>116</v>
      </c>
      <c r="F472" s="354">
        <v>3809</v>
      </c>
      <c r="G472" s="288" t="s">
        <v>117</v>
      </c>
      <c r="H472" s="288"/>
      <c r="I472" s="1"/>
      <c r="J472" s="10"/>
      <c r="K472" s="10"/>
    </row>
    <row r="473" spans="2:11" s="5" customFormat="1" ht="47.25" hidden="1">
      <c r="B473" s="1"/>
      <c r="C473" s="351">
        <v>3872</v>
      </c>
      <c r="D473" s="352" t="s">
        <v>516</v>
      </c>
      <c r="E473" s="353" t="s">
        <v>122</v>
      </c>
      <c r="F473" s="354">
        <v>2323</v>
      </c>
      <c r="G473" s="288" t="s">
        <v>117</v>
      </c>
      <c r="H473" s="288"/>
      <c r="I473" s="1"/>
      <c r="J473" s="10"/>
      <c r="K473" s="10"/>
    </row>
    <row r="474" spans="2:11" s="5" customFormat="1" ht="47.25" hidden="1">
      <c r="B474" s="1"/>
      <c r="C474" s="351">
        <v>3873</v>
      </c>
      <c r="D474" s="352" t="s">
        <v>517</v>
      </c>
      <c r="E474" s="353" t="s">
        <v>119</v>
      </c>
      <c r="F474" s="354">
        <v>270021</v>
      </c>
      <c r="G474" s="288" t="s">
        <v>117</v>
      </c>
      <c r="H474" s="288"/>
      <c r="I474" s="1"/>
      <c r="J474" s="10"/>
      <c r="K474" s="10"/>
    </row>
    <row r="475" spans="2:11" s="5" customFormat="1" ht="25.5" hidden="1">
      <c r="B475" s="1"/>
      <c r="C475" s="351">
        <v>3874</v>
      </c>
      <c r="D475" s="352" t="s">
        <v>518</v>
      </c>
      <c r="E475" s="353" t="s">
        <v>119</v>
      </c>
      <c r="F475" s="354">
        <v>275851</v>
      </c>
      <c r="G475" s="288" t="s">
        <v>117</v>
      </c>
      <c r="H475" s="288"/>
      <c r="I475" s="1"/>
      <c r="J475" s="10"/>
      <c r="K475" s="10"/>
    </row>
    <row r="476" spans="2:11" s="5" customFormat="1" ht="47.25" hidden="1">
      <c r="B476" s="1"/>
      <c r="C476" s="351">
        <v>3875</v>
      </c>
      <c r="D476" s="352" t="s">
        <v>519</v>
      </c>
      <c r="E476" s="353" t="s">
        <v>119</v>
      </c>
      <c r="F476" s="354">
        <v>420315</v>
      </c>
      <c r="G476" s="288" t="s">
        <v>117</v>
      </c>
      <c r="H476" s="288" t="s">
        <v>145</v>
      </c>
      <c r="I476" s="1"/>
      <c r="J476" s="10"/>
      <c r="K476" s="10"/>
    </row>
    <row r="477" spans="2:11" s="5" customFormat="1" ht="63" hidden="1">
      <c r="B477" s="1"/>
      <c r="C477" s="351">
        <v>3876</v>
      </c>
      <c r="D477" s="352" t="s">
        <v>520</v>
      </c>
      <c r="E477" s="353" t="s">
        <v>122</v>
      </c>
      <c r="F477" s="354">
        <v>127540</v>
      </c>
      <c r="G477" s="288" t="s">
        <v>117</v>
      </c>
      <c r="H477" s="288"/>
      <c r="I477" s="1"/>
      <c r="J477" s="10"/>
      <c r="K477" s="10"/>
    </row>
    <row r="478" spans="2:11" s="5" customFormat="1" ht="63" hidden="1">
      <c r="B478" s="1"/>
      <c r="C478" s="351">
        <v>3877</v>
      </c>
      <c r="D478" s="352" t="s">
        <v>521</v>
      </c>
      <c r="E478" s="353" t="s">
        <v>122</v>
      </c>
      <c r="F478" s="354">
        <v>207274</v>
      </c>
      <c r="G478" s="288" t="s">
        <v>117</v>
      </c>
      <c r="H478" s="288"/>
      <c r="I478" s="1"/>
      <c r="J478" s="10"/>
      <c r="K478" s="10"/>
    </row>
    <row r="479" spans="2:11" s="5" customFormat="1" ht="47.25" hidden="1">
      <c r="B479" s="1"/>
      <c r="C479" s="351">
        <v>3878</v>
      </c>
      <c r="D479" s="352" t="s">
        <v>522</v>
      </c>
      <c r="E479" s="353" t="s">
        <v>125</v>
      </c>
      <c r="F479" s="354">
        <v>1274830</v>
      </c>
      <c r="G479" s="288" t="s">
        <v>117</v>
      </c>
      <c r="H479" s="288" t="s">
        <v>145</v>
      </c>
      <c r="I479" s="1"/>
      <c r="J479" s="10"/>
      <c r="K479" s="10"/>
    </row>
    <row r="480" spans="2:11" s="5" customFormat="1" ht="31.5" hidden="1">
      <c r="B480" s="1"/>
      <c r="C480" s="351">
        <v>3879</v>
      </c>
      <c r="D480" s="352" t="s">
        <v>523</v>
      </c>
      <c r="E480" s="353" t="s">
        <v>125</v>
      </c>
      <c r="F480" s="354">
        <v>959275</v>
      </c>
      <c r="G480" s="288" t="s">
        <v>117</v>
      </c>
      <c r="H480" s="288" t="s">
        <v>145</v>
      </c>
      <c r="I480" s="1"/>
      <c r="J480" s="10"/>
      <c r="K480" s="10"/>
    </row>
    <row r="481" spans="2:11" s="5" customFormat="1" ht="63" hidden="1">
      <c r="B481" s="1"/>
      <c r="C481" s="351">
        <v>3880</v>
      </c>
      <c r="D481" s="352" t="s">
        <v>524</v>
      </c>
      <c r="E481" s="353" t="s">
        <v>125</v>
      </c>
      <c r="F481" s="354">
        <v>548338</v>
      </c>
      <c r="G481" s="288" t="s">
        <v>117</v>
      </c>
      <c r="H481" s="288"/>
      <c r="I481" s="1"/>
      <c r="J481" s="10"/>
      <c r="K481" s="10"/>
    </row>
    <row r="482" spans="2:11" s="5" customFormat="1" ht="63" hidden="1">
      <c r="B482" s="1"/>
      <c r="C482" s="351">
        <v>3881</v>
      </c>
      <c r="D482" s="352" t="s">
        <v>525</v>
      </c>
      <c r="E482" s="353" t="s">
        <v>125</v>
      </c>
      <c r="F482" s="354">
        <v>350935</v>
      </c>
      <c r="G482" s="288" t="s">
        <v>117</v>
      </c>
      <c r="H482" s="288" t="s">
        <v>145</v>
      </c>
      <c r="I482" s="1"/>
      <c r="J482" s="10"/>
      <c r="K482" s="10"/>
    </row>
    <row r="483" spans="2:11" s="5" customFormat="1" ht="47.25" hidden="1">
      <c r="B483" s="1"/>
      <c r="C483" s="351">
        <v>3882</v>
      </c>
      <c r="D483" s="352" t="s">
        <v>526</v>
      </c>
      <c r="E483" s="353" t="s">
        <v>125</v>
      </c>
      <c r="F483" s="354">
        <v>2257603</v>
      </c>
      <c r="G483" s="288" t="s">
        <v>117</v>
      </c>
      <c r="H483" s="288" t="s">
        <v>145</v>
      </c>
      <c r="I483" s="1"/>
      <c r="J483" s="10"/>
      <c r="K483" s="10"/>
    </row>
    <row r="484" spans="2:11" s="5" customFormat="1" ht="47.25" hidden="1">
      <c r="B484" s="1"/>
      <c r="C484" s="351">
        <v>3883</v>
      </c>
      <c r="D484" s="352" t="s">
        <v>527</v>
      </c>
      <c r="E484" s="353" t="s">
        <v>125</v>
      </c>
      <c r="F484" s="354">
        <v>2879531</v>
      </c>
      <c r="G484" s="288" t="s">
        <v>117</v>
      </c>
      <c r="H484" s="288" t="s">
        <v>145</v>
      </c>
      <c r="I484" s="1"/>
      <c r="J484" s="10"/>
      <c r="K484" s="10"/>
    </row>
    <row r="485" spans="2:11" s="5" customFormat="1" ht="47.25" hidden="1">
      <c r="B485" s="1"/>
      <c r="C485" s="351">
        <v>3884</v>
      </c>
      <c r="D485" s="352" t="s">
        <v>528</v>
      </c>
      <c r="E485" s="353" t="s">
        <v>125</v>
      </c>
      <c r="F485" s="354">
        <v>2785472</v>
      </c>
      <c r="G485" s="288" t="s">
        <v>117</v>
      </c>
      <c r="H485" s="288" t="s">
        <v>145</v>
      </c>
      <c r="I485" s="1"/>
      <c r="J485" s="10"/>
      <c r="K485" s="10"/>
    </row>
    <row r="486" spans="2:11" s="5" customFormat="1" ht="47.25" hidden="1">
      <c r="B486" s="1"/>
      <c r="C486" s="351">
        <v>3885</v>
      </c>
      <c r="D486" s="352" t="s">
        <v>529</v>
      </c>
      <c r="E486" s="353" t="s">
        <v>125</v>
      </c>
      <c r="F486" s="354">
        <v>3237639</v>
      </c>
      <c r="G486" s="288" t="s">
        <v>117</v>
      </c>
      <c r="H486" s="288" t="s">
        <v>145</v>
      </c>
      <c r="I486" s="1"/>
      <c r="J486" s="10"/>
      <c r="K486" s="10"/>
    </row>
    <row r="487" spans="2:11" s="5" customFormat="1" ht="47.25" hidden="1">
      <c r="B487" s="1"/>
      <c r="C487" s="351">
        <v>3886</v>
      </c>
      <c r="D487" s="352" t="s">
        <v>530</v>
      </c>
      <c r="E487" s="353" t="s">
        <v>125</v>
      </c>
      <c r="F487" s="354">
        <v>3390935</v>
      </c>
      <c r="G487" s="288" t="s">
        <v>117</v>
      </c>
      <c r="H487" s="288" t="s">
        <v>145</v>
      </c>
      <c r="I487" s="1"/>
      <c r="J487" s="10"/>
      <c r="K487" s="10"/>
    </row>
    <row r="488" spans="2:11" s="5" customFormat="1" ht="47.25" hidden="1">
      <c r="B488" s="1"/>
      <c r="C488" s="351">
        <v>3887</v>
      </c>
      <c r="D488" s="352" t="s">
        <v>531</v>
      </c>
      <c r="E488" s="353" t="s">
        <v>125</v>
      </c>
      <c r="F488" s="354">
        <v>3699223</v>
      </c>
      <c r="G488" s="288" t="s">
        <v>117</v>
      </c>
      <c r="H488" s="288" t="s">
        <v>145</v>
      </c>
      <c r="I488" s="1"/>
      <c r="J488" s="10"/>
      <c r="K488" s="10"/>
    </row>
    <row r="489" spans="2:11" s="5" customFormat="1" ht="47.25" hidden="1">
      <c r="B489" s="1"/>
      <c r="C489" s="351">
        <v>3888</v>
      </c>
      <c r="D489" s="352" t="s">
        <v>532</v>
      </c>
      <c r="E489" s="353" t="s">
        <v>125</v>
      </c>
      <c r="F489" s="354">
        <v>3523114</v>
      </c>
      <c r="G489" s="288" t="s">
        <v>117</v>
      </c>
      <c r="H489" s="288" t="s">
        <v>145</v>
      </c>
      <c r="I489" s="1"/>
      <c r="J489" s="10"/>
      <c r="K489" s="10"/>
    </row>
    <row r="490" spans="2:11" s="5" customFormat="1" ht="47.25" hidden="1">
      <c r="B490" s="1"/>
      <c r="C490" s="351">
        <v>3889</v>
      </c>
      <c r="D490" s="352" t="s">
        <v>533</v>
      </c>
      <c r="E490" s="353" t="s">
        <v>125</v>
      </c>
      <c r="F490" s="354">
        <v>2339363</v>
      </c>
      <c r="G490" s="288" t="s">
        <v>117</v>
      </c>
      <c r="H490" s="288" t="s">
        <v>145</v>
      </c>
      <c r="I490" s="1"/>
      <c r="J490" s="10"/>
      <c r="K490" s="10"/>
    </row>
    <row r="491" spans="2:11" s="5" customFormat="1" ht="47.25" hidden="1">
      <c r="B491" s="1"/>
      <c r="C491" s="351">
        <v>3890</v>
      </c>
      <c r="D491" s="352" t="s">
        <v>534</v>
      </c>
      <c r="E491" s="353" t="s">
        <v>125</v>
      </c>
      <c r="F491" s="354">
        <v>2245834</v>
      </c>
      <c r="G491" s="288" t="s">
        <v>117</v>
      </c>
      <c r="H491" s="288" t="s">
        <v>145</v>
      </c>
      <c r="I491" s="1"/>
      <c r="J491" s="10"/>
      <c r="K491" s="10"/>
    </row>
    <row r="492" spans="2:11" s="5" customFormat="1" ht="47.25" hidden="1">
      <c r="B492" s="1"/>
      <c r="C492" s="351">
        <v>3891</v>
      </c>
      <c r="D492" s="352" t="s">
        <v>535</v>
      </c>
      <c r="E492" s="353" t="s">
        <v>125</v>
      </c>
      <c r="F492" s="354">
        <v>3026440</v>
      </c>
      <c r="G492" s="288" t="s">
        <v>117</v>
      </c>
      <c r="H492" s="288" t="s">
        <v>145</v>
      </c>
      <c r="I492" s="1"/>
      <c r="J492" s="10"/>
      <c r="K492" s="10"/>
    </row>
    <row r="493" spans="2:11" s="5" customFormat="1" ht="47.25" hidden="1">
      <c r="B493" s="1"/>
      <c r="C493" s="351">
        <v>3892</v>
      </c>
      <c r="D493" s="352" t="s">
        <v>536</v>
      </c>
      <c r="E493" s="353" t="s">
        <v>125</v>
      </c>
      <c r="F493" s="354">
        <v>3663881</v>
      </c>
      <c r="G493" s="288" t="s">
        <v>117</v>
      </c>
      <c r="H493" s="288" t="s">
        <v>145</v>
      </c>
      <c r="I493" s="1"/>
      <c r="J493" s="10"/>
      <c r="K493" s="10"/>
    </row>
    <row r="494" spans="2:11" s="5" customFormat="1" ht="47.25" hidden="1">
      <c r="B494" s="1"/>
      <c r="C494" s="351">
        <v>3893</v>
      </c>
      <c r="D494" s="352" t="s">
        <v>537</v>
      </c>
      <c r="E494" s="353" t="s">
        <v>125</v>
      </c>
      <c r="F494" s="354">
        <v>3487772</v>
      </c>
      <c r="G494" s="288" t="s">
        <v>117</v>
      </c>
      <c r="H494" s="288" t="s">
        <v>145</v>
      </c>
      <c r="I494" s="1"/>
      <c r="J494" s="10"/>
      <c r="K494" s="10"/>
    </row>
    <row r="495" spans="2:11" s="5" customFormat="1" ht="47.25" hidden="1">
      <c r="B495" s="1"/>
      <c r="C495" s="351">
        <v>3894</v>
      </c>
      <c r="D495" s="352" t="s">
        <v>538</v>
      </c>
      <c r="E495" s="353" t="s">
        <v>125</v>
      </c>
      <c r="F495" s="354">
        <v>4023005</v>
      </c>
      <c r="G495" s="288" t="s">
        <v>117</v>
      </c>
      <c r="H495" s="288" t="s">
        <v>145</v>
      </c>
      <c r="I495" s="1"/>
      <c r="J495" s="10"/>
      <c r="K495" s="10"/>
    </row>
    <row r="496" spans="2:11" s="5" customFormat="1" ht="47.25" hidden="1">
      <c r="B496" s="1"/>
      <c r="C496" s="351">
        <v>3895</v>
      </c>
      <c r="D496" s="352" t="s">
        <v>539</v>
      </c>
      <c r="E496" s="353" t="s">
        <v>125</v>
      </c>
      <c r="F496" s="354">
        <v>3824079</v>
      </c>
      <c r="G496" s="288" t="s">
        <v>117</v>
      </c>
      <c r="H496" s="288" t="s">
        <v>145</v>
      </c>
      <c r="I496" s="1"/>
      <c r="J496" s="10"/>
      <c r="K496" s="10"/>
    </row>
    <row r="497" spans="2:11" s="5" customFormat="1" ht="47.25" hidden="1">
      <c r="B497" s="1"/>
      <c r="C497" s="351">
        <v>3896</v>
      </c>
      <c r="D497" s="352" t="s">
        <v>540</v>
      </c>
      <c r="E497" s="353" t="s">
        <v>125</v>
      </c>
      <c r="F497" s="354">
        <v>2661374</v>
      </c>
      <c r="G497" s="288" t="s">
        <v>117</v>
      </c>
      <c r="H497" s="288" t="s">
        <v>145</v>
      </c>
      <c r="I497" s="1"/>
      <c r="J497" s="10"/>
      <c r="K497" s="10"/>
    </row>
    <row r="498" spans="2:11" s="5" customFormat="1" ht="47.25" hidden="1">
      <c r="B498" s="1"/>
      <c r="C498" s="351">
        <v>3897</v>
      </c>
      <c r="D498" s="352" t="s">
        <v>541</v>
      </c>
      <c r="E498" s="353" t="s">
        <v>125</v>
      </c>
      <c r="F498" s="354">
        <v>5000408</v>
      </c>
      <c r="G498" s="288" t="s">
        <v>117</v>
      </c>
      <c r="H498" s="288"/>
      <c r="I498" s="1"/>
      <c r="J498" s="10"/>
      <c r="K498" s="10"/>
    </row>
    <row r="499" spans="2:11" s="5" customFormat="1" ht="47.25" hidden="1">
      <c r="B499" s="1"/>
      <c r="C499" s="351">
        <v>3898</v>
      </c>
      <c r="D499" s="352" t="s">
        <v>542</v>
      </c>
      <c r="E499" s="353" t="s">
        <v>125</v>
      </c>
      <c r="F499" s="354">
        <v>5949081</v>
      </c>
      <c r="G499" s="288" t="s">
        <v>117</v>
      </c>
      <c r="H499" s="288" t="s">
        <v>145</v>
      </c>
      <c r="I499" s="1"/>
      <c r="J499" s="10"/>
      <c r="K499" s="10"/>
    </row>
    <row r="500" spans="2:11" s="5" customFormat="1" ht="47.25" hidden="1">
      <c r="B500" s="1"/>
      <c r="C500" s="351">
        <v>3899</v>
      </c>
      <c r="D500" s="352" t="s">
        <v>543</v>
      </c>
      <c r="E500" s="353" t="s">
        <v>125</v>
      </c>
      <c r="F500" s="354">
        <v>6862290</v>
      </c>
      <c r="G500" s="288" t="s">
        <v>117</v>
      </c>
      <c r="H500" s="288"/>
      <c r="I500" s="1"/>
      <c r="J500" s="10"/>
      <c r="K500" s="10"/>
    </row>
    <row r="501" spans="2:11" s="5" customFormat="1" ht="47.25" hidden="1">
      <c r="B501" s="1"/>
      <c r="C501" s="351">
        <v>3900</v>
      </c>
      <c r="D501" s="352" t="s">
        <v>544</v>
      </c>
      <c r="E501" s="353" t="s">
        <v>122</v>
      </c>
      <c r="F501" s="354">
        <v>1533709</v>
      </c>
      <c r="G501" s="288" t="s">
        <v>117</v>
      </c>
      <c r="H501" s="288" t="s">
        <v>145</v>
      </c>
      <c r="I501" s="1"/>
      <c r="J501" s="10"/>
      <c r="K501" s="10"/>
    </row>
    <row r="502" spans="2:11" s="5" customFormat="1" ht="31.5" hidden="1">
      <c r="B502" s="1"/>
      <c r="C502" s="351">
        <v>3901</v>
      </c>
      <c r="D502" s="352" t="s">
        <v>545</v>
      </c>
      <c r="E502" s="353" t="s">
        <v>122</v>
      </c>
      <c r="F502" s="354">
        <v>18344</v>
      </c>
      <c r="G502" s="288" t="s">
        <v>117</v>
      </c>
      <c r="H502" s="288"/>
      <c r="I502" s="1"/>
      <c r="J502" s="10"/>
      <c r="K502" s="10"/>
    </row>
    <row r="503" spans="2:11" s="5" customFormat="1" ht="31.5" hidden="1">
      <c r="B503" s="1"/>
      <c r="C503" s="351">
        <v>3902</v>
      </c>
      <c r="D503" s="352" t="s">
        <v>546</v>
      </c>
      <c r="E503" s="353" t="s">
        <v>122</v>
      </c>
      <c r="F503" s="354">
        <v>29773</v>
      </c>
      <c r="G503" s="288" t="s">
        <v>117</v>
      </c>
      <c r="H503" s="288"/>
      <c r="I503" s="1"/>
      <c r="J503" s="10"/>
      <c r="K503" s="10"/>
    </row>
    <row r="504" spans="2:11" s="5" customFormat="1" ht="31.5" hidden="1">
      <c r="B504" s="1"/>
      <c r="C504" s="351">
        <v>3903</v>
      </c>
      <c r="D504" s="352" t="s">
        <v>547</v>
      </c>
      <c r="E504" s="353" t="s">
        <v>122</v>
      </c>
      <c r="F504" s="354">
        <v>52085</v>
      </c>
      <c r="G504" s="288" t="s">
        <v>117</v>
      </c>
      <c r="H504" s="288"/>
      <c r="I504" s="1"/>
      <c r="J504" s="10"/>
      <c r="K504" s="10"/>
    </row>
    <row r="505" spans="2:11" s="5" customFormat="1" ht="31.5" hidden="1">
      <c r="B505" s="1"/>
      <c r="C505" s="351">
        <v>3904</v>
      </c>
      <c r="D505" s="352" t="s">
        <v>548</v>
      </c>
      <c r="E505" s="353" t="s">
        <v>122</v>
      </c>
      <c r="F505" s="354">
        <v>27958</v>
      </c>
      <c r="G505" s="288" t="s">
        <v>117</v>
      </c>
      <c r="H505" s="288"/>
      <c r="I505" s="1"/>
      <c r="J505" s="10"/>
      <c r="K505" s="10"/>
    </row>
    <row r="506" spans="2:11" s="5" customFormat="1" ht="31.5" hidden="1">
      <c r="B506" s="1"/>
      <c r="C506" s="351">
        <v>3905</v>
      </c>
      <c r="D506" s="352" t="s">
        <v>549</v>
      </c>
      <c r="E506" s="353" t="s">
        <v>122</v>
      </c>
      <c r="F506" s="354">
        <v>77096</v>
      </c>
      <c r="G506" s="288" t="s">
        <v>117</v>
      </c>
      <c r="H506" s="288"/>
      <c r="I506" s="1"/>
      <c r="J506" s="10"/>
      <c r="K506" s="10"/>
    </row>
    <row r="507" spans="2:11" s="5" customFormat="1" ht="63" hidden="1">
      <c r="B507" s="1"/>
      <c r="C507" s="351">
        <v>3906</v>
      </c>
      <c r="D507" s="352" t="s">
        <v>550</v>
      </c>
      <c r="E507" s="353" t="s">
        <v>122</v>
      </c>
      <c r="F507" s="354">
        <v>1321156</v>
      </c>
      <c r="G507" s="288" t="s">
        <v>117</v>
      </c>
      <c r="H507" s="288" t="s">
        <v>145</v>
      </c>
      <c r="I507" s="1"/>
      <c r="J507" s="10"/>
      <c r="K507" s="10"/>
    </row>
    <row r="508" spans="2:11" s="5" customFormat="1" ht="47.25" hidden="1">
      <c r="B508" s="1"/>
      <c r="C508" s="351">
        <v>3907</v>
      </c>
      <c r="D508" s="352" t="s">
        <v>551</v>
      </c>
      <c r="E508" s="353" t="s">
        <v>122</v>
      </c>
      <c r="F508" s="354">
        <v>1273068</v>
      </c>
      <c r="G508" s="288" t="s">
        <v>117</v>
      </c>
      <c r="H508" s="288" t="s">
        <v>145</v>
      </c>
      <c r="I508" s="1"/>
      <c r="J508" s="10"/>
      <c r="K508" s="10"/>
    </row>
    <row r="509" spans="2:11" s="5" customFormat="1" ht="47.25" hidden="1">
      <c r="B509" s="1"/>
      <c r="C509" s="351">
        <v>3908</v>
      </c>
      <c r="D509" s="352" t="s">
        <v>552</v>
      </c>
      <c r="E509" s="353" t="s">
        <v>125</v>
      </c>
      <c r="F509" s="354">
        <v>2716990</v>
      </c>
      <c r="G509" s="288" t="s">
        <v>117</v>
      </c>
      <c r="H509" s="288" t="s">
        <v>145</v>
      </c>
      <c r="I509" s="1"/>
      <c r="J509" s="10"/>
      <c r="K509" s="10"/>
    </row>
    <row r="510" spans="2:11" s="5" customFormat="1" ht="47.25" hidden="1">
      <c r="B510" s="1"/>
      <c r="C510" s="351">
        <v>3909</v>
      </c>
      <c r="D510" s="352" t="s">
        <v>553</v>
      </c>
      <c r="E510" s="353" t="s">
        <v>125</v>
      </c>
      <c r="F510" s="354">
        <v>2403797</v>
      </c>
      <c r="G510" s="288" t="s">
        <v>117</v>
      </c>
      <c r="H510" s="288" t="s">
        <v>145</v>
      </c>
      <c r="I510" s="1"/>
      <c r="J510" s="10"/>
      <c r="K510" s="10"/>
    </row>
    <row r="511" spans="2:11" s="5" customFormat="1" ht="31.5" hidden="1">
      <c r="B511" s="1"/>
      <c r="C511" s="351">
        <v>3910</v>
      </c>
      <c r="D511" s="352" t="s">
        <v>554</v>
      </c>
      <c r="E511" s="353" t="s">
        <v>119</v>
      </c>
      <c r="F511" s="354">
        <v>566720</v>
      </c>
      <c r="G511" s="288" t="s">
        <v>117</v>
      </c>
      <c r="H511" s="288"/>
      <c r="I511" s="1"/>
      <c r="J511" s="10"/>
      <c r="K511" s="10"/>
    </row>
    <row r="512" spans="2:11" s="5" customFormat="1" ht="47.25" hidden="1">
      <c r="B512" s="1"/>
      <c r="C512" s="351">
        <v>3919</v>
      </c>
      <c r="D512" s="352" t="s">
        <v>555</v>
      </c>
      <c r="E512" s="353" t="s">
        <v>122</v>
      </c>
      <c r="F512" s="354">
        <v>600892</v>
      </c>
      <c r="G512" s="288" t="s">
        <v>117</v>
      </c>
      <c r="H512" s="288"/>
      <c r="I512" s="1"/>
      <c r="J512" s="10"/>
      <c r="K512" s="10"/>
    </row>
    <row r="513" spans="2:11" s="5" customFormat="1" ht="47.25" hidden="1">
      <c r="B513" s="1"/>
      <c r="C513" s="351">
        <v>3920</v>
      </c>
      <c r="D513" s="352" t="s">
        <v>556</v>
      </c>
      <c r="E513" s="353" t="s">
        <v>122</v>
      </c>
      <c r="F513" s="354">
        <v>712728</v>
      </c>
      <c r="G513" s="288" t="s">
        <v>117</v>
      </c>
      <c r="H513" s="288"/>
      <c r="I513" s="1"/>
      <c r="J513" s="10"/>
      <c r="K513" s="10"/>
    </row>
    <row r="514" spans="2:11" s="5" customFormat="1" ht="47.25" hidden="1">
      <c r="B514" s="1"/>
      <c r="C514" s="351">
        <v>3921</v>
      </c>
      <c r="D514" s="352" t="s">
        <v>557</v>
      </c>
      <c r="E514" s="353" t="s">
        <v>122</v>
      </c>
      <c r="F514" s="354">
        <v>881725</v>
      </c>
      <c r="G514" s="288" t="s">
        <v>117</v>
      </c>
      <c r="H514" s="288"/>
      <c r="I514" s="1"/>
      <c r="J514" s="10"/>
      <c r="K514" s="10"/>
    </row>
    <row r="515" spans="2:11" s="5" customFormat="1" ht="47.25" hidden="1">
      <c r="B515" s="1"/>
      <c r="C515" s="351">
        <v>3922</v>
      </c>
      <c r="D515" s="352" t="s">
        <v>558</v>
      </c>
      <c r="E515" s="353" t="s">
        <v>122</v>
      </c>
      <c r="F515" s="354">
        <v>1171433</v>
      </c>
      <c r="G515" s="288" t="s">
        <v>117</v>
      </c>
      <c r="H515" s="288"/>
      <c r="I515" s="1"/>
      <c r="J515" s="10"/>
      <c r="K515" s="10"/>
    </row>
    <row r="516" spans="2:11" s="5" customFormat="1" ht="47.25" hidden="1">
      <c r="B516" s="1"/>
      <c r="C516" s="351">
        <v>3923</v>
      </c>
      <c r="D516" s="352" t="s">
        <v>559</v>
      </c>
      <c r="E516" s="353" t="s">
        <v>122</v>
      </c>
      <c r="F516" s="354">
        <v>1609904</v>
      </c>
      <c r="G516" s="288" t="s">
        <v>117</v>
      </c>
      <c r="H516" s="288"/>
      <c r="I516" s="1"/>
      <c r="J516" s="10"/>
      <c r="K516" s="10"/>
    </row>
    <row r="517" spans="2:11" s="5" customFormat="1" ht="47.25" hidden="1">
      <c r="B517" s="1"/>
      <c r="C517" s="351">
        <v>3924</v>
      </c>
      <c r="D517" s="352" t="s">
        <v>560</v>
      </c>
      <c r="E517" s="353" t="s">
        <v>122</v>
      </c>
      <c r="F517" s="354">
        <v>2136526</v>
      </c>
      <c r="G517" s="288" t="s">
        <v>117</v>
      </c>
      <c r="H517" s="288"/>
      <c r="I517" s="1"/>
      <c r="J517" s="10"/>
      <c r="K517" s="10"/>
    </row>
    <row r="518" spans="2:11" s="5" customFormat="1" ht="47.25" hidden="1">
      <c r="B518" s="1"/>
      <c r="C518" s="351">
        <v>3925</v>
      </c>
      <c r="D518" s="352" t="s">
        <v>561</v>
      </c>
      <c r="E518" s="353" t="s">
        <v>122</v>
      </c>
      <c r="F518" s="354">
        <v>2497035</v>
      </c>
      <c r="G518" s="288" t="s">
        <v>117</v>
      </c>
      <c r="H518" s="288"/>
      <c r="I518" s="1"/>
      <c r="J518" s="10"/>
      <c r="K518" s="10"/>
    </row>
    <row r="519" spans="2:11" s="5" customFormat="1" ht="31.5" hidden="1">
      <c r="B519" s="1"/>
      <c r="C519" s="351">
        <v>3932</v>
      </c>
      <c r="D519" s="352" t="s">
        <v>562</v>
      </c>
      <c r="E519" s="353" t="s">
        <v>122</v>
      </c>
      <c r="F519" s="354">
        <v>51621</v>
      </c>
      <c r="G519" s="288" t="s">
        <v>117</v>
      </c>
      <c r="H519" s="288"/>
      <c r="I519" s="1"/>
      <c r="J519" s="10"/>
      <c r="K519" s="10"/>
    </row>
    <row r="520" spans="2:11" s="5" customFormat="1" ht="31.5" hidden="1">
      <c r="B520" s="1"/>
      <c r="C520" s="351">
        <v>3933</v>
      </c>
      <c r="D520" s="352" t="s">
        <v>563</v>
      </c>
      <c r="E520" s="353" t="s">
        <v>122</v>
      </c>
      <c r="F520" s="354">
        <v>79468</v>
      </c>
      <c r="G520" s="288" t="s">
        <v>117</v>
      </c>
      <c r="H520" s="288"/>
      <c r="I520" s="1"/>
      <c r="J520" s="10"/>
      <c r="K520" s="10"/>
    </row>
    <row r="521" spans="2:11" s="5" customFormat="1" ht="31.5" hidden="1">
      <c r="B521" s="1"/>
      <c r="C521" s="351">
        <v>3934</v>
      </c>
      <c r="D521" s="352" t="s">
        <v>564</v>
      </c>
      <c r="E521" s="353" t="s">
        <v>122</v>
      </c>
      <c r="F521" s="354">
        <v>141447</v>
      </c>
      <c r="G521" s="288" t="s">
        <v>117</v>
      </c>
      <c r="H521" s="288"/>
      <c r="I521" s="1"/>
      <c r="J521" s="10"/>
      <c r="K521" s="10"/>
    </row>
    <row r="522" spans="2:11" s="5" customFormat="1" ht="31.5" hidden="1">
      <c r="B522" s="1"/>
      <c r="C522" s="351">
        <v>3935</v>
      </c>
      <c r="D522" s="352" t="s">
        <v>565</v>
      </c>
      <c r="E522" s="353" t="s">
        <v>122</v>
      </c>
      <c r="F522" s="354">
        <v>177734</v>
      </c>
      <c r="G522" s="288" t="s">
        <v>117</v>
      </c>
      <c r="H522" s="288"/>
      <c r="I522" s="1"/>
      <c r="J522" s="10"/>
      <c r="K522" s="10"/>
    </row>
    <row r="523" spans="2:11" s="5" customFormat="1" ht="31.5" hidden="1">
      <c r="B523" s="1"/>
      <c r="C523" s="351">
        <v>3936</v>
      </c>
      <c r="D523" s="352" t="s">
        <v>566</v>
      </c>
      <c r="E523" s="353" t="s">
        <v>122</v>
      </c>
      <c r="F523" s="354">
        <v>227051</v>
      </c>
      <c r="G523" s="288" t="s">
        <v>117</v>
      </c>
      <c r="H523" s="288"/>
      <c r="I523" s="1"/>
      <c r="J523" s="10"/>
      <c r="K523" s="10"/>
    </row>
    <row r="524" spans="2:11" s="5" customFormat="1" ht="31.5" hidden="1">
      <c r="B524" s="1"/>
      <c r="C524" s="351">
        <v>3937</v>
      </c>
      <c r="D524" s="352" t="s">
        <v>567</v>
      </c>
      <c r="E524" s="353" t="s">
        <v>122</v>
      </c>
      <c r="F524" s="354">
        <v>296846</v>
      </c>
      <c r="G524" s="288" t="s">
        <v>117</v>
      </c>
      <c r="H524" s="288"/>
      <c r="I524" s="1"/>
      <c r="J524" s="10"/>
      <c r="K524" s="10"/>
    </row>
    <row r="525" spans="2:11" s="5" customFormat="1" ht="31.5" hidden="1">
      <c r="B525" s="1"/>
      <c r="C525" s="351">
        <v>3938</v>
      </c>
      <c r="D525" s="352" t="s">
        <v>568</v>
      </c>
      <c r="E525" s="353" t="s">
        <v>122</v>
      </c>
      <c r="F525" s="354">
        <v>356013</v>
      </c>
      <c r="G525" s="288" t="s">
        <v>117</v>
      </c>
      <c r="H525" s="288"/>
      <c r="I525" s="1"/>
      <c r="J525" s="10"/>
      <c r="K525" s="10"/>
    </row>
    <row r="526" spans="2:11" s="5" customFormat="1" ht="31.5" hidden="1">
      <c r="B526" s="1"/>
      <c r="C526" s="351">
        <v>3939</v>
      </c>
      <c r="D526" s="352" t="s">
        <v>569</v>
      </c>
      <c r="E526" s="353" t="s">
        <v>122</v>
      </c>
      <c r="F526" s="354">
        <v>504729</v>
      </c>
      <c r="G526" s="288" t="s">
        <v>117</v>
      </c>
      <c r="H526" s="288"/>
      <c r="I526" s="1"/>
      <c r="J526" s="10"/>
      <c r="K526" s="10"/>
    </row>
    <row r="527" spans="2:11" s="5" customFormat="1" ht="31.5" hidden="1">
      <c r="B527" s="1"/>
      <c r="C527" s="351">
        <v>3944</v>
      </c>
      <c r="D527" s="352" t="s">
        <v>570</v>
      </c>
      <c r="E527" s="353" t="s">
        <v>122</v>
      </c>
      <c r="F527" s="354">
        <v>565362</v>
      </c>
      <c r="G527" s="288" t="s">
        <v>117</v>
      </c>
      <c r="H527" s="288"/>
      <c r="I527" s="1"/>
      <c r="J527" s="10"/>
      <c r="K527" s="10"/>
    </row>
    <row r="528" spans="2:11" s="5" customFormat="1" ht="31.5" hidden="1">
      <c r="B528" s="1"/>
      <c r="C528" s="351">
        <v>3945</v>
      </c>
      <c r="D528" s="352" t="s">
        <v>571</v>
      </c>
      <c r="E528" s="353" t="s">
        <v>122</v>
      </c>
      <c r="F528" s="354">
        <v>685262</v>
      </c>
      <c r="G528" s="288" t="s">
        <v>117</v>
      </c>
      <c r="H528" s="288"/>
      <c r="I528" s="1"/>
      <c r="J528" s="10"/>
      <c r="K528" s="10"/>
    </row>
    <row r="529" spans="2:11" s="5" customFormat="1" ht="31.5" hidden="1">
      <c r="B529" s="1"/>
      <c r="C529" s="351">
        <v>3946</v>
      </c>
      <c r="D529" s="352" t="s">
        <v>572</v>
      </c>
      <c r="E529" s="353" t="s">
        <v>122</v>
      </c>
      <c r="F529" s="354">
        <v>829241</v>
      </c>
      <c r="G529" s="288" t="s">
        <v>117</v>
      </c>
      <c r="H529" s="288"/>
      <c r="I529" s="1"/>
      <c r="J529" s="10"/>
      <c r="K529" s="10"/>
    </row>
    <row r="530" spans="2:11" s="5" customFormat="1" ht="31.5" hidden="1">
      <c r="B530" s="1"/>
      <c r="C530" s="351">
        <v>3947</v>
      </c>
      <c r="D530" s="352" t="s">
        <v>573</v>
      </c>
      <c r="E530" s="353" t="s">
        <v>122</v>
      </c>
      <c r="F530" s="354">
        <v>1042031</v>
      </c>
      <c r="G530" s="288" t="s">
        <v>117</v>
      </c>
      <c r="H530" s="288"/>
      <c r="I530" s="1"/>
      <c r="J530" s="10"/>
      <c r="K530" s="10"/>
    </row>
    <row r="531" spans="2:11" s="5" customFormat="1" ht="31.5" hidden="1">
      <c r="B531" s="1"/>
      <c r="C531" s="351">
        <v>3948</v>
      </c>
      <c r="D531" s="352" t="s">
        <v>574</v>
      </c>
      <c r="E531" s="353" t="s">
        <v>122</v>
      </c>
      <c r="F531" s="354">
        <v>1126019</v>
      </c>
      <c r="G531" s="288" t="s">
        <v>117</v>
      </c>
      <c r="H531" s="288"/>
      <c r="I531" s="1"/>
      <c r="J531" s="10"/>
      <c r="K531" s="10"/>
    </row>
    <row r="532" spans="2:11" s="5" customFormat="1" ht="31.5" hidden="1">
      <c r="B532" s="1"/>
      <c r="C532" s="351">
        <v>3949</v>
      </c>
      <c r="D532" s="352" t="s">
        <v>575</v>
      </c>
      <c r="E532" s="353" t="s">
        <v>122</v>
      </c>
      <c r="F532" s="354">
        <v>1287004</v>
      </c>
      <c r="G532" s="288" t="s">
        <v>117</v>
      </c>
      <c r="H532" s="288"/>
      <c r="I532" s="1"/>
      <c r="J532" s="10"/>
      <c r="K532" s="10"/>
    </row>
    <row r="533" spans="2:11" s="5" customFormat="1" ht="31.5" hidden="1">
      <c r="B533" s="1"/>
      <c r="C533" s="351">
        <v>3950</v>
      </c>
      <c r="D533" s="352" t="s">
        <v>576</v>
      </c>
      <c r="E533" s="353" t="s">
        <v>122</v>
      </c>
      <c r="F533" s="354">
        <v>1503468</v>
      </c>
      <c r="G533" s="288" t="s">
        <v>117</v>
      </c>
      <c r="H533" s="288"/>
      <c r="I533" s="1"/>
      <c r="J533" s="10"/>
      <c r="K533" s="10"/>
    </row>
    <row r="534" spans="2:11" s="5" customFormat="1" ht="31.5" hidden="1">
      <c r="B534" s="1"/>
      <c r="C534" s="351">
        <v>3951</v>
      </c>
      <c r="D534" s="352" t="s">
        <v>577</v>
      </c>
      <c r="E534" s="353" t="s">
        <v>122</v>
      </c>
      <c r="F534" s="354">
        <v>1697146</v>
      </c>
      <c r="G534" s="288" t="s">
        <v>117</v>
      </c>
      <c r="H534" s="288"/>
      <c r="I534" s="1"/>
      <c r="J534" s="10"/>
      <c r="K534" s="10"/>
    </row>
    <row r="535" spans="2:11" s="5" customFormat="1" ht="31.5" hidden="1">
      <c r="B535" s="1"/>
      <c r="C535" s="351">
        <v>3952</v>
      </c>
      <c r="D535" s="352" t="s">
        <v>578</v>
      </c>
      <c r="E535" s="353" t="s">
        <v>122</v>
      </c>
      <c r="F535" s="354">
        <v>1935523</v>
      </c>
      <c r="G535" s="288" t="s">
        <v>117</v>
      </c>
      <c r="H535" s="288"/>
      <c r="I535" s="1"/>
      <c r="J535" s="10"/>
      <c r="K535" s="10"/>
    </row>
    <row r="536" spans="2:11" s="5" customFormat="1" ht="31.5" hidden="1">
      <c r="B536" s="1"/>
      <c r="C536" s="351">
        <v>3953</v>
      </c>
      <c r="D536" s="352" t="s">
        <v>579</v>
      </c>
      <c r="E536" s="353" t="s">
        <v>122</v>
      </c>
      <c r="F536" s="354">
        <v>2150234</v>
      </c>
      <c r="G536" s="288" t="s">
        <v>117</v>
      </c>
      <c r="H536" s="288"/>
      <c r="I536" s="1"/>
      <c r="J536" s="10"/>
      <c r="K536" s="10"/>
    </row>
    <row r="537" spans="2:11" s="5" customFormat="1" ht="31.5" hidden="1">
      <c r="B537" s="1"/>
      <c r="C537" s="351">
        <v>3954</v>
      </c>
      <c r="D537" s="352" t="s">
        <v>580</v>
      </c>
      <c r="E537" s="353" t="s">
        <v>122</v>
      </c>
      <c r="F537" s="354">
        <v>2376200</v>
      </c>
      <c r="G537" s="288" t="s">
        <v>117</v>
      </c>
      <c r="H537" s="288"/>
      <c r="I537" s="1"/>
      <c r="J537" s="10"/>
      <c r="K537" s="10"/>
    </row>
    <row r="538" spans="2:11" s="5" customFormat="1" ht="31.5" hidden="1">
      <c r="B538" s="1"/>
      <c r="C538" s="351">
        <v>3955</v>
      </c>
      <c r="D538" s="352" t="s">
        <v>581</v>
      </c>
      <c r="E538" s="353" t="s">
        <v>122</v>
      </c>
      <c r="F538" s="354">
        <v>2747158</v>
      </c>
      <c r="G538" s="288" t="s">
        <v>117</v>
      </c>
      <c r="H538" s="288"/>
      <c r="I538" s="1"/>
      <c r="J538" s="10"/>
      <c r="K538" s="10"/>
    </row>
    <row r="539" spans="2:11" s="5" customFormat="1" ht="31.5" hidden="1">
      <c r="B539" s="1"/>
      <c r="C539" s="351">
        <v>3956</v>
      </c>
      <c r="D539" s="352" t="s">
        <v>582</v>
      </c>
      <c r="E539" s="353" t="s">
        <v>122</v>
      </c>
      <c r="F539" s="354">
        <v>3017196</v>
      </c>
      <c r="G539" s="288" t="s">
        <v>117</v>
      </c>
      <c r="H539" s="288"/>
      <c r="I539" s="1"/>
      <c r="J539" s="10"/>
      <c r="K539" s="10"/>
    </row>
    <row r="540" spans="2:11" s="5" customFormat="1" ht="31.5" hidden="1">
      <c r="B540" s="1"/>
      <c r="C540" s="351">
        <v>3957</v>
      </c>
      <c r="D540" s="352" t="s">
        <v>583</v>
      </c>
      <c r="E540" s="353" t="s">
        <v>122</v>
      </c>
      <c r="F540" s="354">
        <v>3690984</v>
      </c>
      <c r="G540" s="288" t="s">
        <v>117</v>
      </c>
      <c r="H540" s="288"/>
      <c r="I540" s="1"/>
      <c r="J540" s="10"/>
      <c r="K540" s="10"/>
    </row>
    <row r="541" spans="2:11" s="5" customFormat="1" ht="31.5" hidden="1">
      <c r="B541" s="1"/>
      <c r="C541" s="351">
        <v>3958</v>
      </c>
      <c r="D541" s="352" t="s">
        <v>584</v>
      </c>
      <c r="E541" s="353" t="s">
        <v>122</v>
      </c>
      <c r="F541" s="354">
        <v>4802428</v>
      </c>
      <c r="G541" s="288" t="s">
        <v>117</v>
      </c>
      <c r="H541" s="288"/>
      <c r="I541" s="1"/>
      <c r="J541" s="10"/>
      <c r="K541" s="10"/>
    </row>
    <row r="542" spans="2:11" s="5" customFormat="1" ht="31.5" hidden="1">
      <c r="B542" s="1"/>
      <c r="C542" s="351">
        <v>3959</v>
      </c>
      <c r="D542" s="352" t="s">
        <v>585</v>
      </c>
      <c r="E542" s="353" t="s">
        <v>122</v>
      </c>
      <c r="F542" s="354">
        <v>5374154</v>
      </c>
      <c r="G542" s="288" t="s">
        <v>117</v>
      </c>
      <c r="H542" s="288"/>
      <c r="I542" s="1"/>
      <c r="J542" s="10"/>
      <c r="K542" s="10"/>
    </row>
    <row r="543" spans="2:11" s="5" customFormat="1" ht="31.5" hidden="1">
      <c r="B543" s="1"/>
      <c r="C543" s="351">
        <v>3960</v>
      </c>
      <c r="D543" s="352" t="s">
        <v>586</v>
      </c>
      <c r="E543" s="353" t="s">
        <v>122</v>
      </c>
      <c r="F543" s="354">
        <v>565829</v>
      </c>
      <c r="G543" s="288" t="s">
        <v>117</v>
      </c>
      <c r="H543" s="288"/>
      <c r="I543" s="1"/>
      <c r="J543" s="10"/>
      <c r="K543" s="10"/>
    </row>
    <row r="544" spans="2:11" s="5" customFormat="1" ht="31.5" hidden="1">
      <c r="B544" s="1"/>
      <c r="C544" s="351">
        <v>3961</v>
      </c>
      <c r="D544" s="352" t="s">
        <v>587</v>
      </c>
      <c r="E544" s="353" t="s">
        <v>122</v>
      </c>
      <c r="F544" s="354">
        <v>703764</v>
      </c>
      <c r="G544" s="288" t="s">
        <v>117</v>
      </c>
      <c r="H544" s="288"/>
      <c r="I544" s="1"/>
      <c r="J544" s="10"/>
      <c r="K544" s="10"/>
    </row>
    <row r="545" spans="2:11" s="5" customFormat="1" ht="31.5" hidden="1">
      <c r="B545" s="1"/>
      <c r="C545" s="351">
        <v>3963</v>
      </c>
      <c r="D545" s="352" t="s">
        <v>588</v>
      </c>
      <c r="E545" s="353" t="s">
        <v>122</v>
      </c>
      <c r="F545" s="354">
        <v>1067868</v>
      </c>
      <c r="G545" s="288" t="s">
        <v>117</v>
      </c>
      <c r="H545" s="288"/>
      <c r="I545" s="1"/>
      <c r="J545" s="10"/>
      <c r="K545" s="10"/>
    </row>
    <row r="546" spans="2:11" s="5" customFormat="1" ht="31.5" hidden="1">
      <c r="B546" s="1"/>
      <c r="C546" s="351">
        <v>3964</v>
      </c>
      <c r="D546" s="352" t="s">
        <v>589</v>
      </c>
      <c r="E546" s="353" t="s">
        <v>122</v>
      </c>
      <c r="F546" s="354">
        <v>1323256</v>
      </c>
      <c r="G546" s="288" t="s">
        <v>117</v>
      </c>
      <c r="H546" s="288"/>
      <c r="I546" s="1"/>
      <c r="J546" s="10"/>
      <c r="K546" s="10"/>
    </row>
    <row r="547" spans="2:11" s="5" customFormat="1" ht="31.5" hidden="1">
      <c r="B547" s="1"/>
      <c r="C547" s="351">
        <v>3965</v>
      </c>
      <c r="D547" s="352" t="s">
        <v>590</v>
      </c>
      <c r="E547" s="353" t="s">
        <v>122</v>
      </c>
      <c r="F547" s="354">
        <v>1313631</v>
      </c>
      <c r="G547" s="288" t="s">
        <v>117</v>
      </c>
      <c r="H547" s="288"/>
      <c r="I547" s="1"/>
      <c r="J547" s="10"/>
      <c r="K547" s="10"/>
    </row>
    <row r="548" spans="2:11" s="5" customFormat="1" ht="31.5" hidden="1">
      <c r="B548" s="1"/>
      <c r="C548" s="351">
        <v>3966</v>
      </c>
      <c r="D548" s="352" t="s">
        <v>591</v>
      </c>
      <c r="E548" s="353" t="s">
        <v>122</v>
      </c>
      <c r="F548" s="354">
        <v>1777872</v>
      </c>
      <c r="G548" s="288" t="s">
        <v>117</v>
      </c>
      <c r="H548" s="288"/>
      <c r="I548" s="1"/>
      <c r="J548" s="10"/>
      <c r="K548" s="10"/>
    </row>
    <row r="549" spans="2:11" s="5" customFormat="1" ht="31.5" hidden="1">
      <c r="B549" s="1"/>
      <c r="C549" s="351">
        <v>3967</v>
      </c>
      <c r="D549" s="352" t="s">
        <v>592</v>
      </c>
      <c r="E549" s="353" t="s">
        <v>122</v>
      </c>
      <c r="F549" s="354">
        <v>2003119</v>
      </c>
      <c r="G549" s="288" t="s">
        <v>117</v>
      </c>
      <c r="H549" s="288"/>
      <c r="I549" s="1"/>
      <c r="J549" s="10"/>
      <c r="K549" s="10"/>
    </row>
    <row r="550" spans="2:11" s="5" customFormat="1" ht="31.5" hidden="1">
      <c r="B550" s="1"/>
      <c r="C550" s="351">
        <v>3968</v>
      </c>
      <c r="D550" s="352" t="s">
        <v>593</v>
      </c>
      <c r="E550" s="353" t="s">
        <v>122</v>
      </c>
      <c r="F550" s="354">
        <v>1962380</v>
      </c>
      <c r="G550" s="288" t="s">
        <v>117</v>
      </c>
      <c r="H550" s="288"/>
      <c r="I550" s="1"/>
      <c r="J550" s="10"/>
      <c r="K550" s="10"/>
    </row>
    <row r="551" spans="2:11" s="5" customFormat="1" ht="31.5" hidden="1">
      <c r="B551" s="1"/>
      <c r="C551" s="351">
        <v>3969</v>
      </c>
      <c r="D551" s="352" t="s">
        <v>594</v>
      </c>
      <c r="E551" s="353" t="s">
        <v>122</v>
      </c>
      <c r="F551" s="354">
        <v>2810095</v>
      </c>
      <c r="G551" s="288" t="s">
        <v>117</v>
      </c>
      <c r="H551" s="288"/>
      <c r="I551" s="1"/>
      <c r="J551" s="10"/>
      <c r="K551" s="10"/>
    </row>
    <row r="552" spans="2:11" s="5" customFormat="1" ht="31.5" hidden="1">
      <c r="B552" s="1"/>
      <c r="C552" s="351">
        <v>3970</v>
      </c>
      <c r="D552" s="352" t="s">
        <v>595</v>
      </c>
      <c r="E552" s="353" t="s">
        <v>122</v>
      </c>
      <c r="F552" s="354">
        <v>2510193</v>
      </c>
      <c r="G552" s="288" t="s">
        <v>117</v>
      </c>
      <c r="H552" s="288"/>
      <c r="I552" s="1"/>
      <c r="J552" s="10"/>
      <c r="K552" s="10"/>
    </row>
    <row r="553" spans="2:11" s="5" customFormat="1" ht="31.5" hidden="1">
      <c r="B553" s="1"/>
      <c r="C553" s="351">
        <v>3971</v>
      </c>
      <c r="D553" s="352" t="s">
        <v>596</v>
      </c>
      <c r="E553" s="353" t="s">
        <v>122</v>
      </c>
      <c r="F553" s="354">
        <v>2927462</v>
      </c>
      <c r="G553" s="288" t="s">
        <v>117</v>
      </c>
      <c r="H553" s="288"/>
      <c r="I553" s="1"/>
      <c r="J553" s="10"/>
      <c r="K553" s="10"/>
    </row>
    <row r="554" spans="2:11" s="5" customFormat="1" ht="31.5" hidden="1">
      <c r="B554" s="1"/>
      <c r="C554" s="351">
        <v>3972</v>
      </c>
      <c r="D554" s="352" t="s">
        <v>597</v>
      </c>
      <c r="E554" s="353" t="s">
        <v>122</v>
      </c>
      <c r="F554" s="354">
        <v>3033255</v>
      </c>
      <c r="G554" s="288" t="s">
        <v>117</v>
      </c>
      <c r="H554" s="288"/>
      <c r="I554" s="1"/>
      <c r="J554" s="10"/>
      <c r="K554" s="10"/>
    </row>
    <row r="555" spans="2:11" s="5" customFormat="1" ht="31.5" hidden="1">
      <c r="B555" s="1"/>
      <c r="C555" s="351">
        <v>3973</v>
      </c>
      <c r="D555" s="352" t="s">
        <v>598</v>
      </c>
      <c r="E555" s="353" t="s">
        <v>122</v>
      </c>
      <c r="F555" s="354">
        <v>3707357</v>
      </c>
      <c r="G555" s="288" t="s">
        <v>117</v>
      </c>
      <c r="H555" s="288"/>
      <c r="I555" s="1"/>
      <c r="J555" s="10"/>
      <c r="K555" s="10"/>
    </row>
    <row r="556" spans="2:11" s="5" customFormat="1" ht="31.5" hidden="1">
      <c r="B556" s="1"/>
      <c r="C556" s="351">
        <v>3974</v>
      </c>
      <c r="D556" s="352" t="s">
        <v>599</v>
      </c>
      <c r="E556" s="353" t="s">
        <v>122</v>
      </c>
      <c r="F556" s="354">
        <v>4877160</v>
      </c>
      <c r="G556" s="288" t="s">
        <v>117</v>
      </c>
      <c r="H556" s="288"/>
      <c r="I556" s="1"/>
      <c r="J556" s="10"/>
      <c r="K556" s="10"/>
    </row>
    <row r="557" spans="2:11" s="5" customFormat="1" ht="31.5" hidden="1">
      <c r="B557" s="1"/>
      <c r="C557" s="351">
        <v>3975</v>
      </c>
      <c r="D557" s="352" t="s">
        <v>600</v>
      </c>
      <c r="E557" s="353" t="s">
        <v>122</v>
      </c>
      <c r="F557" s="354">
        <v>565829</v>
      </c>
      <c r="G557" s="288" t="s">
        <v>117</v>
      </c>
      <c r="H557" s="288"/>
      <c r="I557" s="1"/>
      <c r="J557" s="10"/>
      <c r="K557" s="10"/>
    </row>
    <row r="558" spans="2:11" s="5" customFormat="1" ht="31.5" hidden="1">
      <c r="B558" s="1"/>
      <c r="C558" s="351">
        <v>3976</v>
      </c>
      <c r="D558" s="352" t="s">
        <v>601</v>
      </c>
      <c r="E558" s="353" t="s">
        <v>122</v>
      </c>
      <c r="F558" s="354">
        <v>741320</v>
      </c>
      <c r="G558" s="288" t="s">
        <v>117</v>
      </c>
      <c r="H558" s="288"/>
      <c r="I558" s="1"/>
      <c r="J558" s="10"/>
      <c r="K558" s="10"/>
    </row>
    <row r="559" spans="2:11" s="5" customFormat="1" ht="31.5" hidden="1">
      <c r="B559" s="1"/>
      <c r="C559" s="351">
        <v>3978</v>
      </c>
      <c r="D559" s="352" t="s">
        <v>602</v>
      </c>
      <c r="E559" s="353" t="s">
        <v>122</v>
      </c>
      <c r="F559" s="354">
        <v>1124655</v>
      </c>
      <c r="G559" s="288" t="s">
        <v>117</v>
      </c>
      <c r="H559" s="288"/>
      <c r="I559" s="1"/>
      <c r="J559" s="10"/>
      <c r="K559" s="10"/>
    </row>
    <row r="560" spans="2:11" s="5" customFormat="1" ht="31.5" hidden="1">
      <c r="B560" s="1"/>
      <c r="C560" s="351">
        <v>3979</v>
      </c>
      <c r="D560" s="352" t="s">
        <v>603</v>
      </c>
      <c r="E560" s="353" t="s">
        <v>122</v>
      </c>
      <c r="F560" s="354">
        <v>1396513</v>
      </c>
      <c r="G560" s="288" t="s">
        <v>117</v>
      </c>
      <c r="H560" s="288"/>
      <c r="I560" s="1"/>
      <c r="J560" s="10"/>
      <c r="K560" s="10"/>
    </row>
    <row r="561" spans="2:11" s="5" customFormat="1" ht="31.5" hidden="1">
      <c r="B561" s="1"/>
      <c r="C561" s="351">
        <v>3980</v>
      </c>
      <c r="D561" s="352" t="s">
        <v>604</v>
      </c>
      <c r="E561" s="353" t="s">
        <v>122</v>
      </c>
      <c r="F561" s="354">
        <v>1383254</v>
      </c>
      <c r="G561" s="288" t="s">
        <v>117</v>
      </c>
      <c r="H561" s="288"/>
      <c r="I561" s="1"/>
      <c r="J561" s="10"/>
      <c r="K561" s="10"/>
    </row>
    <row r="562" spans="2:11" s="5" customFormat="1" ht="31.5" hidden="1">
      <c r="B562" s="1"/>
      <c r="C562" s="351">
        <v>3981</v>
      </c>
      <c r="D562" s="352" t="s">
        <v>605</v>
      </c>
      <c r="E562" s="353" t="s">
        <v>122</v>
      </c>
      <c r="F562" s="354">
        <v>1873406</v>
      </c>
      <c r="G562" s="288" t="s">
        <v>117</v>
      </c>
      <c r="H562" s="288"/>
      <c r="I562" s="1"/>
      <c r="J562" s="10"/>
      <c r="K562" s="10"/>
    </row>
    <row r="563" spans="2:11" s="5" customFormat="1" ht="31.5" hidden="1">
      <c r="B563" s="1"/>
      <c r="C563" s="351">
        <v>3982</v>
      </c>
      <c r="D563" s="352" t="s">
        <v>606</v>
      </c>
      <c r="E563" s="353" t="s">
        <v>122</v>
      </c>
      <c r="F563" s="354">
        <v>2108315</v>
      </c>
      <c r="G563" s="288" t="s">
        <v>117</v>
      </c>
      <c r="H563" s="288"/>
      <c r="I563" s="1"/>
      <c r="J563" s="10"/>
      <c r="K563" s="10"/>
    </row>
    <row r="564" spans="2:11" s="5" customFormat="1" ht="31.5" hidden="1">
      <c r="B564" s="1"/>
      <c r="C564" s="351">
        <v>3983</v>
      </c>
      <c r="D564" s="352" t="s">
        <v>607</v>
      </c>
      <c r="E564" s="353" t="s">
        <v>122</v>
      </c>
      <c r="F564" s="354">
        <v>2059621</v>
      </c>
      <c r="G564" s="288" t="s">
        <v>117</v>
      </c>
      <c r="H564" s="288"/>
      <c r="I564" s="1"/>
      <c r="J564" s="10"/>
      <c r="K564" s="10"/>
    </row>
    <row r="565" spans="2:11" s="5" customFormat="1" ht="31.5" hidden="1">
      <c r="B565" s="1"/>
      <c r="C565" s="351">
        <v>3984</v>
      </c>
      <c r="D565" s="352" t="s">
        <v>608</v>
      </c>
      <c r="E565" s="353" t="s">
        <v>122</v>
      </c>
      <c r="F565" s="354">
        <v>2523638</v>
      </c>
      <c r="G565" s="288" t="s">
        <v>117</v>
      </c>
      <c r="H565" s="288"/>
      <c r="I565" s="1"/>
      <c r="J565" s="10"/>
      <c r="K565" s="10"/>
    </row>
    <row r="566" spans="2:11" s="5" customFormat="1" ht="31.5" hidden="1">
      <c r="B566" s="1"/>
      <c r="C566" s="351">
        <v>3985</v>
      </c>
      <c r="D566" s="352" t="s">
        <v>609</v>
      </c>
      <c r="E566" s="353" t="s">
        <v>122</v>
      </c>
      <c r="F566" s="354">
        <v>2610093</v>
      </c>
      <c r="G566" s="288" t="s">
        <v>117</v>
      </c>
      <c r="H566" s="288"/>
      <c r="I566" s="1"/>
      <c r="J566" s="10"/>
      <c r="K566" s="10"/>
    </row>
    <row r="567" spans="2:11" s="5" customFormat="1" ht="31.5" hidden="1">
      <c r="B567" s="1"/>
      <c r="C567" s="351">
        <v>3986</v>
      </c>
      <c r="D567" s="352" t="s">
        <v>610</v>
      </c>
      <c r="E567" s="353" t="s">
        <v>122</v>
      </c>
      <c r="F567" s="354">
        <v>3319152</v>
      </c>
      <c r="G567" s="288" t="s">
        <v>117</v>
      </c>
      <c r="H567" s="288"/>
      <c r="I567" s="1"/>
      <c r="J567" s="10"/>
      <c r="K567" s="10"/>
    </row>
    <row r="568" spans="2:11" s="5" customFormat="1" ht="31.5" hidden="1">
      <c r="B568" s="1"/>
      <c r="C568" s="351">
        <v>3987</v>
      </c>
      <c r="D568" s="352" t="s">
        <v>611</v>
      </c>
      <c r="E568" s="353" t="s">
        <v>122</v>
      </c>
      <c r="F568" s="354">
        <v>2812656</v>
      </c>
      <c r="G568" s="288" t="s">
        <v>117</v>
      </c>
      <c r="H568" s="288"/>
      <c r="I568" s="1"/>
      <c r="J568" s="10"/>
      <c r="K568" s="10"/>
    </row>
    <row r="569" spans="2:11" s="5" customFormat="1" ht="31.5" hidden="1">
      <c r="B569" s="1"/>
      <c r="C569" s="351">
        <v>3988</v>
      </c>
      <c r="D569" s="352" t="s">
        <v>612</v>
      </c>
      <c r="E569" s="353" t="s">
        <v>122</v>
      </c>
      <c r="F569" s="354">
        <v>3856404</v>
      </c>
      <c r="G569" s="288" t="s">
        <v>117</v>
      </c>
      <c r="H569" s="288"/>
      <c r="I569" s="1"/>
      <c r="J569" s="10"/>
      <c r="K569" s="10"/>
    </row>
    <row r="570" spans="2:11" s="5" customFormat="1" ht="31.5" hidden="1">
      <c r="B570" s="1"/>
      <c r="C570" s="351">
        <v>3989</v>
      </c>
      <c r="D570" s="352" t="s">
        <v>613</v>
      </c>
      <c r="E570" s="353" t="s">
        <v>122</v>
      </c>
      <c r="F570" s="354">
        <v>4997493</v>
      </c>
      <c r="G570" s="288" t="s">
        <v>117</v>
      </c>
      <c r="H570" s="288"/>
      <c r="I570" s="1"/>
      <c r="J570" s="10"/>
      <c r="K570" s="10"/>
    </row>
    <row r="571" spans="2:11" s="5" customFormat="1" ht="31.5" hidden="1">
      <c r="B571" s="1"/>
      <c r="C571" s="351">
        <v>3990</v>
      </c>
      <c r="D571" s="352" t="s">
        <v>614</v>
      </c>
      <c r="E571" s="353" t="s">
        <v>122</v>
      </c>
      <c r="F571" s="354">
        <v>5457216</v>
      </c>
      <c r="G571" s="288" t="s">
        <v>117</v>
      </c>
      <c r="H571" s="288"/>
      <c r="I571" s="1"/>
      <c r="J571" s="10"/>
      <c r="K571" s="10"/>
    </row>
    <row r="572" spans="2:11" s="5" customFormat="1" ht="31.5" hidden="1">
      <c r="B572" s="1"/>
      <c r="C572" s="351">
        <v>3991</v>
      </c>
      <c r="D572" s="352" t="s">
        <v>615</v>
      </c>
      <c r="E572" s="353" t="s">
        <v>122</v>
      </c>
      <c r="F572" s="354">
        <v>5547132</v>
      </c>
      <c r="G572" s="288" t="s">
        <v>117</v>
      </c>
      <c r="H572" s="288"/>
      <c r="I572" s="1"/>
      <c r="J572" s="10"/>
      <c r="K572" s="10"/>
    </row>
    <row r="573" spans="2:11" s="5" customFormat="1" ht="31.5" hidden="1">
      <c r="B573" s="1"/>
      <c r="C573" s="351">
        <v>3992</v>
      </c>
      <c r="D573" s="352" t="s">
        <v>616</v>
      </c>
      <c r="E573" s="353" t="s">
        <v>122</v>
      </c>
      <c r="F573" s="354">
        <v>633611</v>
      </c>
      <c r="G573" s="288" t="s">
        <v>117</v>
      </c>
      <c r="H573" s="288"/>
      <c r="I573" s="1"/>
      <c r="J573" s="10"/>
      <c r="K573" s="10"/>
    </row>
    <row r="574" spans="2:11" s="5" customFormat="1" ht="31.5" hidden="1">
      <c r="B574" s="1"/>
      <c r="C574" s="351">
        <v>3993</v>
      </c>
      <c r="D574" s="352" t="s">
        <v>617</v>
      </c>
      <c r="E574" s="353" t="s">
        <v>122</v>
      </c>
      <c r="F574" s="354">
        <v>833854</v>
      </c>
      <c r="G574" s="288" t="s">
        <v>117</v>
      </c>
      <c r="H574" s="288"/>
      <c r="I574" s="1"/>
      <c r="J574" s="10"/>
      <c r="K574" s="10"/>
    </row>
    <row r="575" spans="2:11" s="5" customFormat="1" ht="31.5" hidden="1">
      <c r="B575" s="1"/>
      <c r="C575" s="351">
        <v>3994</v>
      </c>
      <c r="D575" s="352" t="s">
        <v>618</v>
      </c>
      <c r="E575" s="353" t="s">
        <v>122</v>
      </c>
      <c r="F575" s="354">
        <v>1018113</v>
      </c>
      <c r="G575" s="288" t="s">
        <v>117</v>
      </c>
      <c r="H575" s="288"/>
      <c r="I575" s="1"/>
      <c r="J575" s="10"/>
      <c r="K575" s="10"/>
    </row>
    <row r="576" spans="2:11" s="5" customFormat="1" ht="31.5" hidden="1">
      <c r="B576" s="1"/>
      <c r="C576" s="351">
        <v>3995</v>
      </c>
      <c r="D576" s="352" t="s">
        <v>619</v>
      </c>
      <c r="E576" s="353" t="s">
        <v>122</v>
      </c>
      <c r="F576" s="354">
        <v>1275309</v>
      </c>
      <c r="G576" s="288" t="s">
        <v>117</v>
      </c>
      <c r="H576" s="288"/>
      <c r="I576" s="1"/>
      <c r="J576" s="10"/>
      <c r="K576" s="10"/>
    </row>
    <row r="577" spans="2:11" s="5" customFormat="1" ht="31.5" hidden="1">
      <c r="B577" s="1"/>
      <c r="C577" s="351">
        <v>3996</v>
      </c>
      <c r="D577" s="352" t="s">
        <v>620</v>
      </c>
      <c r="E577" s="353" t="s">
        <v>122</v>
      </c>
      <c r="F577" s="354">
        <v>1583390</v>
      </c>
      <c r="G577" s="288" t="s">
        <v>117</v>
      </c>
      <c r="H577" s="288"/>
      <c r="I577" s="1"/>
      <c r="J577" s="10"/>
      <c r="K577" s="10"/>
    </row>
    <row r="578" spans="2:11" s="5" customFormat="1" ht="31.5" hidden="1">
      <c r="B578" s="1"/>
      <c r="C578" s="351">
        <v>3997</v>
      </c>
      <c r="D578" s="352" t="s">
        <v>621</v>
      </c>
      <c r="E578" s="353" t="s">
        <v>122</v>
      </c>
      <c r="F578" s="354">
        <v>1566038</v>
      </c>
      <c r="G578" s="288" t="s">
        <v>117</v>
      </c>
      <c r="H578" s="288"/>
      <c r="I578" s="1"/>
      <c r="J578" s="10"/>
      <c r="K578" s="10"/>
    </row>
    <row r="579" spans="2:11" s="5" customFormat="1" ht="31.5" hidden="1">
      <c r="B579" s="1"/>
      <c r="C579" s="351">
        <v>3998</v>
      </c>
      <c r="D579" s="352" t="s">
        <v>622</v>
      </c>
      <c r="E579" s="353" t="s">
        <v>122</v>
      </c>
      <c r="F579" s="354">
        <v>2119831</v>
      </c>
      <c r="G579" s="288" t="s">
        <v>117</v>
      </c>
      <c r="H579" s="288"/>
      <c r="I579" s="1"/>
      <c r="J579" s="10"/>
      <c r="K579" s="10"/>
    </row>
    <row r="580" spans="2:11" s="5" customFormat="1" ht="31.5" hidden="1">
      <c r="B580" s="1"/>
      <c r="C580" s="351">
        <v>3999</v>
      </c>
      <c r="D580" s="352" t="s">
        <v>623</v>
      </c>
      <c r="E580" s="353" t="s">
        <v>122</v>
      </c>
      <c r="F580" s="354">
        <v>2398865</v>
      </c>
      <c r="G580" s="288" t="s">
        <v>117</v>
      </c>
      <c r="H580" s="288"/>
      <c r="I580" s="1"/>
      <c r="J580" s="10"/>
      <c r="K580" s="10"/>
    </row>
    <row r="581" spans="2:11" s="5" customFormat="1" ht="31.5" hidden="1">
      <c r="B581" s="1"/>
      <c r="C581" s="351">
        <v>4000</v>
      </c>
      <c r="D581" s="352" t="s">
        <v>624</v>
      </c>
      <c r="E581" s="353" t="s">
        <v>122</v>
      </c>
      <c r="F581" s="354">
        <v>2246988</v>
      </c>
      <c r="G581" s="288" t="s">
        <v>117</v>
      </c>
      <c r="H581" s="288"/>
      <c r="I581" s="1"/>
      <c r="J581" s="10"/>
      <c r="K581" s="10"/>
    </row>
    <row r="582" spans="2:11" s="5" customFormat="1" ht="31.5" hidden="1">
      <c r="B582" s="1"/>
      <c r="C582" s="351">
        <v>4001</v>
      </c>
      <c r="D582" s="352" t="s">
        <v>625</v>
      </c>
      <c r="E582" s="353" t="s">
        <v>122</v>
      </c>
      <c r="F582" s="354">
        <v>2960844</v>
      </c>
      <c r="G582" s="288" t="s">
        <v>117</v>
      </c>
      <c r="H582" s="288"/>
      <c r="I582" s="1"/>
      <c r="J582" s="10"/>
      <c r="K582" s="10"/>
    </row>
    <row r="583" spans="2:11" s="5" customFormat="1" ht="31.5" hidden="1">
      <c r="B583" s="1"/>
      <c r="C583" s="351">
        <v>4002</v>
      </c>
      <c r="D583" s="352" t="s">
        <v>626</v>
      </c>
      <c r="E583" s="353" t="s">
        <v>122</v>
      </c>
      <c r="F583" s="354">
        <v>2943375</v>
      </c>
      <c r="G583" s="288" t="s">
        <v>117</v>
      </c>
      <c r="H583" s="288"/>
      <c r="I583" s="1"/>
      <c r="J583" s="10"/>
      <c r="K583" s="10"/>
    </row>
    <row r="584" spans="2:11" s="5" customFormat="1" ht="31.5" hidden="1">
      <c r="B584" s="1"/>
      <c r="C584" s="351">
        <v>4004</v>
      </c>
      <c r="D584" s="352" t="s">
        <v>627</v>
      </c>
      <c r="E584" s="353" t="s">
        <v>122</v>
      </c>
      <c r="F584" s="354">
        <v>3308067</v>
      </c>
      <c r="G584" s="288" t="s">
        <v>117</v>
      </c>
      <c r="H584" s="288"/>
      <c r="I584" s="1"/>
      <c r="J584" s="10"/>
      <c r="K584" s="10"/>
    </row>
    <row r="585" spans="2:11" s="5" customFormat="1" ht="31.5" hidden="1">
      <c r="B585" s="1"/>
      <c r="C585" s="351">
        <v>4005</v>
      </c>
      <c r="D585" s="352" t="s">
        <v>628</v>
      </c>
      <c r="E585" s="353" t="s">
        <v>122</v>
      </c>
      <c r="F585" s="354">
        <v>4147650</v>
      </c>
      <c r="G585" s="288" t="s">
        <v>117</v>
      </c>
      <c r="H585" s="288"/>
      <c r="I585" s="1"/>
      <c r="J585" s="10"/>
      <c r="K585" s="10"/>
    </row>
    <row r="586" spans="2:11" s="5" customFormat="1" ht="31.5" hidden="1">
      <c r="B586" s="1"/>
      <c r="C586" s="351">
        <v>4006</v>
      </c>
      <c r="D586" s="352" t="s">
        <v>629</v>
      </c>
      <c r="E586" s="353" t="s">
        <v>122</v>
      </c>
      <c r="F586" s="354">
        <v>4365772</v>
      </c>
      <c r="G586" s="288" t="s">
        <v>117</v>
      </c>
      <c r="H586" s="288"/>
      <c r="I586" s="1"/>
      <c r="J586" s="10"/>
      <c r="K586" s="10"/>
    </row>
    <row r="587" spans="2:11" s="5" customFormat="1" ht="31.5" hidden="1">
      <c r="B587" s="1"/>
      <c r="C587" s="351">
        <v>4007</v>
      </c>
      <c r="D587" s="352" t="s">
        <v>630</v>
      </c>
      <c r="E587" s="353" t="s">
        <v>122</v>
      </c>
      <c r="F587" s="354">
        <v>6037982</v>
      </c>
      <c r="G587" s="288" t="s">
        <v>117</v>
      </c>
      <c r="H587" s="288"/>
      <c r="I587" s="1"/>
      <c r="J587" s="10"/>
      <c r="K587" s="10"/>
    </row>
    <row r="588" spans="2:11" s="5" customFormat="1" ht="31.5" hidden="1">
      <c r="B588" s="1"/>
      <c r="C588" s="351">
        <v>4008</v>
      </c>
      <c r="D588" s="352" t="s">
        <v>631</v>
      </c>
      <c r="E588" s="353" t="s">
        <v>122</v>
      </c>
      <c r="F588" s="354">
        <v>6576530</v>
      </c>
      <c r="G588" s="288" t="s">
        <v>117</v>
      </c>
      <c r="H588" s="288"/>
      <c r="I588" s="1"/>
      <c r="J588" s="10"/>
      <c r="K588" s="10"/>
    </row>
    <row r="589" spans="2:11" s="5" customFormat="1" ht="31.5" hidden="1">
      <c r="B589" s="1"/>
      <c r="C589" s="351">
        <v>4009</v>
      </c>
      <c r="D589" s="352" t="s">
        <v>632</v>
      </c>
      <c r="E589" s="353" t="s">
        <v>116</v>
      </c>
      <c r="F589" s="354">
        <v>8546</v>
      </c>
      <c r="G589" s="288" t="s">
        <v>117</v>
      </c>
      <c r="H589" s="288"/>
      <c r="I589" s="1"/>
      <c r="J589" s="10"/>
      <c r="K589" s="10"/>
    </row>
    <row r="590" spans="2:11" s="5" customFormat="1" ht="31.5" hidden="1">
      <c r="B590" s="1"/>
      <c r="C590" s="351">
        <v>4010</v>
      </c>
      <c r="D590" s="352" t="s">
        <v>633</v>
      </c>
      <c r="E590" s="353" t="s">
        <v>116</v>
      </c>
      <c r="F590" s="354">
        <v>10736</v>
      </c>
      <c r="G590" s="288" t="s">
        <v>117</v>
      </c>
      <c r="H590" s="288"/>
      <c r="I590" s="1"/>
      <c r="J590" s="10"/>
      <c r="K590" s="10"/>
    </row>
    <row r="591" spans="2:11" s="5" customFormat="1" ht="31.5" hidden="1">
      <c r="B591" s="1"/>
      <c r="C591" s="351">
        <v>4011</v>
      </c>
      <c r="D591" s="352" t="s">
        <v>634</v>
      </c>
      <c r="E591" s="353" t="s">
        <v>116</v>
      </c>
      <c r="F591" s="354">
        <v>12570</v>
      </c>
      <c r="G591" s="288" t="s">
        <v>117</v>
      </c>
      <c r="H591" s="288"/>
      <c r="I591" s="1"/>
      <c r="J591" s="10"/>
      <c r="K591" s="10"/>
    </row>
    <row r="592" spans="2:11" s="5" customFormat="1" ht="31.5" hidden="1">
      <c r="B592" s="1"/>
      <c r="C592" s="351">
        <v>4012</v>
      </c>
      <c r="D592" s="352" t="s">
        <v>635</v>
      </c>
      <c r="E592" s="353" t="s">
        <v>116</v>
      </c>
      <c r="F592" s="354">
        <v>12570</v>
      </c>
      <c r="G592" s="288" t="s">
        <v>117</v>
      </c>
      <c r="H592" s="288"/>
      <c r="I592" s="1"/>
      <c r="J592" s="10"/>
      <c r="K592" s="10"/>
    </row>
    <row r="593" spans="2:11" s="5" customFormat="1" ht="47.25" hidden="1">
      <c r="B593" s="1"/>
      <c r="C593" s="351">
        <v>4013</v>
      </c>
      <c r="D593" s="352" t="s">
        <v>636</v>
      </c>
      <c r="E593" s="353" t="s">
        <v>116</v>
      </c>
      <c r="F593" s="354">
        <v>21136</v>
      </c>
      <c r="G593" s="288" t="s">
        <v>117</v>
      </c>
      <c r="H593" s="288"/>
      <c r="I593" s="1"/>
      <c r="J593" s="10"/>
      <c r="K593" s="10"/>
    </row>
    <row r="594" spans="2:11" s="5" customFormat="1" ht="47.25" hidden="1">
      <c r="B594" s="1"/>
      <c r="C594" s="351">
        <v>4014</v>
      </c>
      <c r="D594" s="352" t="s">
        <v>637</v>
      </c>
      <c r="E594" s="353" t="s">
        <v>116</v>
      </c>
      <c r="F594" s="354">
        <v>8546</v>
      </c>
      <c r="G594" s="288" t="s">
        <v>117</v>
      </c>
      <c r="H594" s="288"/>
      <c r="I594" s="1"/>
      <c r="J594" s="10"/>
      <c r="K594" s="10"/>
    </row>
    <row r="595" spans="2:11" s="5" customFormat="1" ht="47.25" hidden="1">
      <c r="B595" s="1"/>
      <c r="C595" s="351">
        <v>4015</v>
      </c>
      <c r="D595" s="352" t="s">
        <v>638</v>
      </c>
      <c r="E595" s="353" t="s">
        <v>116</v>
      </c>
      <c r="F595" s="354">
        <v>10736</v>
      </c>
      <c r="G595" s="288" t="s">
        <v>117</v>
      </c>
      <c r="H595" s="288"/>
      <c r="I595" s="1"/>
      <c r="J595" s="10"/>
      <c r="K595" s="10"/>
    </row>
    <row r="596" spans="2:11" s="5" customFormat="1" ht="47.25" hidden="1">
      <c r="B596" s="1"/>
      <c r="C596" s="351">
        <v>4016</v>
      </c>
      <c r="D596" s="352" t="s">
        <v>639</v>
      </c>
      <c r="E596" s="353" t="s">
        <v>116</v>
      </c>
      <c r="F596" s="354">
        <v>12570</v>
      </c>
      <c r="G596" s="288" t="s">
        <v>117</v>
      </c>
      <c r="H596" s="288"/>
      <c r="I596" s="1"/>
      <c r="J596" s="10"/>
      <c r="K596" s="10"/>
    </row>
    <row r="597" spans="2:11" s="5" customFormat="1" ht="47.25" hidden="1">
      <c r="B597" s="1"/>
      <c r="C597" s="351">
        <v>4017</v>
      </c>
      <c r="D597" s="352" t="s">
        <v>640</v>
      </c>
      <c r="E597" s="353" t="s">
        <v>116</v>
      </c>
      <c r="F597" s="354">
        <v>12570</v>
      </c>
      <c r="G597" s="288" t="s">
        <v>117</v>
      </c>
      <c r="H597" s="288"/>
      <c r="I597" s="1"/>
      <c r="J597" s="10"/>
      <c r="K597" s="10"/>
    </row>
    <row r="598" spans="2:11" s="5" customFormat="1" ht="31.5" hidden="1">
      <c r="B598" s="1"/>
      <c r="C598" s="351">
        <v>4018</v>
      </c>
      <c r="D598" s="352" t="s">
        <v>641</v>
      </c>
      <c r="E598" s="353" t="s">
        <v>116</v>
      </c>
      <c r="F598" s="354">
        <v>21136</v>
      </c>
      <c r="G598" s="288" t="s">
        <v>117</v>
      </c>
      <c r="H598" s="288"/>
      <c r="I598" s="1"/>
      <c r="J598" s="10"/>
      <c r="K598" s="10"/>
    </row>
    <row r="599" spans="2:11" s="5" customFormat="1" ht="47.25" hidden="1">
      <c r="B599" s="1"/>
      <c r="C599" s="351">
        <v>4019</v>
      </c>
      <c r="D599" s="352" t="s">
        <v>642</v>
      </c>
      <c r="E599" s="353" t="s">
        <v>116</v>
      </c>
      <c r="F599" s="354">
        <v>6904</v>
      </c>
      <c r="G599" s="288" t="s">
        <v>117</v>
      </c>
      <c r="H599" s="288"/>
      <c r="I599" s="1"/>
      <c r="J599" s="10"/>
      <c r="K599" s="10"/>
    </row>
    <row r="600" spans="2:11" s="5" customFormat="1" ht="47.25" hidden="1">
      <c r="B600" s="1"/>
      <c r="C600" s="351">
        <v>4020</v>
      </c>
      <c r="D600" s="352" t="s">
        <v>643</v>
      </c>
      <c r="E600" s="353" t="s">
        <v>116</v>
      </c>
      <c r="F600" s="354">
        <v>7862</v>
      </c>
      <c r="G600" s="288" t="s">
        <v>117</v>
      </c>
      <c r="H600" s="288"/>
      <c r="I600" s="1"/>
      <c r="J600" s="10"/>
      <c r="K600" s="10"/>
    </row>
    <row r="601" spans="2:11" s="5" customFormat="1" ht="47.25" hidden="1">
      <c r="B601" s="1"/>
      <c r="C601" s="351">
        <v>4021</v>
      </c>
      <c r="D601" s="352" t="s">
        <v>644</v>
      </c>
      <c r="E601" s="353" t="s">
        <v>116</v>
      </c>
      <c r="F601" s="354">
        <v>10736</v>
      </c>
      <c r="G601" s="288" t="s">
        <v>117</v>
      </c>
      <c r="H601" s="288"/>
      <c r="I601" s="1"/>
      <c r="J601" s="10"/>
      <c r="K601" s="10"/>
    </row>
    <row r="602" spans="2:11" s="5" customFormat="1" ht="47.25" hidden="1">
      <c r="B602" s="1"/>
      <c r="C602" s="351">
        <v>4022</v>
      </c>
      <c r="D602" s="352" t="s">
        <v>645</v>
      </c>
      <c r="E602" s="353" t="s">
        <v>116</v>
      </c>
      <c r="F602" s="354">
        <v>12570</v>
      </c>
      <c r="G602" s="288" t="s">
        <v>117</v>
      </c>
      <c r="H602" s="288"/>
      <c r="I602" s="1"/>
      <c r="J602" s="10"/>
      <c r="K602" s="10"/>
    </row>
    <row r="603" spans="2:11" s="5" customFormat="1" ht="47.25" hidden="1">
      <c r="B603" s="1"/>
      <c r="C603" s="351">
        <v>4023</v>
      </c>
      <c r="D603" s="352" t="s">
        <v>646</v>
      </c>
      <c r="E603" s="353" t="s">
        <v>116</v>
      </c>
      <c r="F603" s="354">
        <v>12570</v>
      </c>
      <c r="G603" s="288" t="s">
        <v>117</v>
      </c>
      <c r="H603" s="288"/>
      <c r="I603" s="1"/>
      <c r="J603" s="10"/>
      <c r="K603" s="10"/>
    </row>
    <row r="604" spans="2:11" s="5" customFormat="1" ht="47.25" hidden="1">
      <c r="B604" s="1"/>
      <c r="C604" s="351">
        <v>4024</v>
      </c>
      <c r="D604" s="352" t="s">
        <v>647</v>
      </c>
      <c r="E604" s="353" t="s">
        <v>116</v>
      </c>
      <c r="F604" s="354">
        <v>21136</v>
      </c>
      <c r="G604" s="288" t="s">
        <v>117</v>
      </c>
      <c r="H604" s="288"/>
      <c r="I604" s="1"/>
      <c r="J604" s="10"/>
      <c r="K604" s="10"/>
    </row>
    <row r="605" spans="2:11" s="5" customFormat="1" ht="47.25" hidden="1">
      <c r="B605" s="1"/>
      <c r="C605" s="351">
        <v>4026</v>
      </c>
      <c r="D605" s="352" t="s">
        <v>648</v>
      </c>
      <c r="E605" s="353" t="s">
        <v>116</v>
      </c>
      <c r="F605" s="354">
        <v>8077</v>
      </c>
      <c r="G605" s="288" t="s">
        <v>117</v>
      </c>
      <c r="H605" s="288"/>
      <c r="I605" s="1"/>
      <c r="J605" s="10"/>
      <c r="K605" s="10"/>
    </row>
    <row r="606" spans="2:11" s="5" customFormat="1" ht="47.25" hidden="1">
      <c r="B606" s="1"/>
      <c r="C606" s="351">
        <v>4027</v>
      </c>
      <c r="D606" s="352" t="s">
        <v>649</v>
      </c>
      <c r="E606" s="353" t="s">
        <v>116</v>
      </c>
      <c r="F606" s="354">
        <v>8136</v>
      </c>
      <c r="G606" s="288" t="s">
        <v>117</v>
      </c>
      <c r="H606" s="288"/>
      <c r="I606" s="1"/>
      <c r="J606" s="10"/>
      <c r="K606" s="10"/>
    </row>
    <row r="607" spans="2:11" s="5" customFormat="1" ht="47.25" hidden="1">
      <c r="B607" s="1"/>
      <c r="C607" s="351">
        <v>4028</v>
      </c>
      <c r="D607" s="352" t="s">
        <v>650</v>
      </c>
      <c r="E607" s="353" t="s">
        <v>116</v>
      </c>
      <c r="F607" s="354">
        <v>13883</v>
      </c>
      <c r="G607" s="288" t="s">
        <v>117</v>
      </c>
      <c r="H607" s="288"/>
      <c r="I607" s="1"/>
      <c r="J607" s="10"/>
      <c r="K607" s="10"/>
    </row>
    <row r="608" spans="2:11" s="5" customFormat="1" ht="47.25" hidden="1">
      <c r="B608" s="1"/>
      <c r="C608" s="351">
        <v>4029</v>
      </c>
      <c r="D608" s="352" t="s">
        <v>651</v>
      </c>
      <c r="E608" s="353" t="s">
        <v>116</v>
      </c>
      <c r="F608" s="354">
        <v>24147</v>
      </c>
      <c r="G608" s="288" t="s">
        <v>117</v>
      </c>
      <c r="H608" s="288"/>
      <c r="I608" s="1"/>
      <c r="J608" s="10"/>
      <c r="K608" s="10"/>
    </row>
    <row r="609" spans="2:11" s="5" customFormat="1" ht="47.25" hidden="1">
      <c r="B609" s="1"/>
      <c r="C609" s="351">
        <v>4030</v>
      </c>
      <c r="D609" s="352" t="s">
        <v>652</v>
      </c>
      <c r="E609" s="353" t="s">
        <v>116</v>
      </c>
      <c r="F609" s="354">
        <v>8077</v>
      </c>
      <c r="G609" s="288" t="s">
        <v>117</v>
      </c>
      <c r="H609" s="288"/>
      <c r="I609" s="1"/>
      <c r="J609" s="10"/>
      <c r="K609" s="10"/>
    </row>
    <row r="610" spans="2:11" s="5" customFormat="1" ht="47.25" hidden="1">
      <c r="B610" s="1"/>
      <c r="C610" s="351">
        <v>4032</v>
      </c>
      <c r="D610" s="352" t="s">
        <v>653</v>
      </c>
      <c r="E610" s="353" t="s">
        <v>116</v>
      </c>
      <c r="F610" s="354">
        <v>8136</v>
      </c>
      <c r="G610" s="288" t="s">
        <v>117</v>
      </c>
      <c r="H610" s="288"/>
      <c r="I610" s="1"/>
      <c r="J610" s="10"/>
      <c r="K610" s="10"/>
    </row>
    <row r="611" spans="2:11" s="5" customFormat="1" ht="47.25" hidden="1">
      <c r="B611" s="1"/>
      <c r="C611" s="351">
        <v>4033</v>
      </c>
      <c r="D611" s="352" t="s">
        <v>654</v>
      </c>
      <c r="E611" s="353" t="s">
        <v>116</v>
      </c>
      <c r="F611" s="354">
        <v>13883</v>
      </c>
      <c r="G611" s="288" t="s">
        <v>117</v>
      </c>
      <c r="H611" s="288"/>
      <c r="I611" s="1"/>
      <c r="J611" s="10"/>
      <c r="K611" s="10"/>
    </row>
    <row r="612" spans="2:11" s="5" customFormat="1" ht="47.25" hidden="1">
      <c r="B612" s="1"/>
      <c r="C612" s="351">
        <v>4034</v>
      </c>
      <c r="D612" s="352" t="s">
        <v>655</v>
      </c>
      <c r="E612" s="353" t="s">
        <v>116</v>
      </c>
      <c r="F612" s="354">
        <v>24147</v>
      </c>
      <c r="G612" s="288" t="s">
        <v>117</v>
      </c>
      <c r="H612" s="288"/>
      <c r="I612" s="1"/>
      <c r="J612" s="10"/>
      <c r="K612" s="10"/>
    </row>
    <row r="613" spans="2:11" s="5" customFormat="1" ht="63" hidden="1">
      <c r="B613" s="1"/>
      <c r="C613" s="351">
        <v>4036</v>
      </c>
      <c r="D613" s="352" t="s">
        <v>656</v>
      </c>
      <c r="E613" s="353" t="s">
        <v>116</v>
      </c>
      <c r="F613" s="354">
        <v>8136</v>
      </c>
      <c r="G613" s="288" t="s">
        <v>117</v>
      </c>
      <c r="H613" s="288"/>
      <c r="I613" s="1"/>
      <c r="J613" s="10"/>
      <c r="K613" s="10"/>
    </row>
    <row r="614" spans="2:11" s="5" customFormat="1" ht="63" hidden="1">
      <c r="B614" s="1"/>
      <c r="C614" s="351">
        <v>4037</v>
      </c>
      <c r="D614" s="352" t="s">
        <v>657</v>
      </c>
      <c r="E614" s="353" t="s">
        <v>116</v>
      </c>
      <c r="F614" s="354">
        <v>13883</v>
      </c>
      <c r="G614" s="288" t="s">
        <v>117</v>
      </c>
      <c r="H614" s="288"/>
      <c r="I614" s="1"/>
      <c r="J614" s="10"/>
      <c r="K614" s="10"/>
    </row>
    <row r="615" spans="2:11" s="5" customFormat="1" ht="63" hidden="1">
      <c r="B615" s="1"/>
      <c r="C615" s="351">
        <v>4038</v>
      </c>
      <c r="D615" s="352" t="s">
        <v>658</v>
      </c>
      <c r="E615" s="353" t="s">
        <v>116</v>
      </c>
      <c r="F615" s="354">
        <v>24147</v>
      </c>
      <c r="G615" s="288" t="s">
        <v>117</v>
      </c>
      <c r="H615" s="288"/>
      <c r="I615" s="1"/>
      <c r="J615" s="10"/>
      <c r="K615" s="10"/>
    </row>
    <row r="616" spans="2:11" s="5" customFormat="1" ht="63" hidden="1">
      <c r="B616" s="1"/>
      <c r="C616" s="351">
        <v>4039</v>
      </c>
      <c r="D616" s="352" t="s">
        <v>659</v>
      </c>
      <c r="E616" s="353" t="s">
        <v>122</v>
      </c>
      <c r="F616" s="354">
        <v>21167</v>
      </c>
      <c r="G616" s="288" t="s">
        <v>117</v>
      </c>
      <c r="H616" s="288" t="s">
        <v>145</v>
      </c>
      <c r="I616" s="1"/>
      <c r="J616" s="10"/>
      <c r="K616" s="10"/>
    </row>
    <row r="617" spans="2:11" s="5" customFormat="1" ht="63" hidden="1">
      <c r="B617" s="1"/>
      <c r="C617" s="351">
        <v>4040</v>
      </c>
      <c r="D617" s="352" t="s">
        <v>660</v>
      </c>
      <c r="E617" s="353" t="s">
        <v>122</v>
      </c>
      <c r="F617" s="354">
        <v>24208</v>
      </c>
      <c r="G617" s="288" t="s">
        <v>117</v>
      </c>
      <c r="H617" s="288" t="s">
        <v>145</v>
      </c>
      <c r="I617" s="1"/>
      <c r="J617" s="10"/>
      <c r="K617" s="10"/>
    </row>
    <row r="618" spans="2:11" s="5" customFormat="1" ht="63" hidden="1">
      <c r="B618" s="1"/>
      <c r="C618" s="351">
        <v>4041</v>
      </c>
      <c r="D618" s="352" t="s">
        <v>661</v>
      </c>
      <c r="E618" s="353" t="s">
        <v>122</v>
      </c>
      <c r="F618" s="354">
        <v>33293</v>
      </c>
      <c r="G618" s="288" t="s">
        <v>117</v>
      </c>
      <c r="H618" s="288" t="s">
        <v>145</v>
      </c>
      <c r="I618" s="1"/>
      <c r="J618" s="10"/>
      <c r="K618" s="10"/>
    </row>
    <row r="619" spans="2:11" s="5" customFormat="1" ht="47.25" hidden="1">
      <c r="B619" s="1"/>
      <c r="C619" s="351">
        <v>4042</v>
      </c>
      <c r="D619" s="352" t="s">
        <v>662</v>
      </c>
      <c r="E619" s="353" t="s">
        <v>122</v>
      </c>
      <c r="F619" s="354">
        <v>29407</v>
      </c>
      <c r="G619" s="288" t="s">
        <v>117</v>
      </c>
      <c r="H619" s="288" t="s">
        <v>145</v>
      </c>
      <c r="I619" s="1"/>
      <c r="J619" s="10"/>
      <c r="K619" s="10"/>
    </row>
    <row r="620" spans="2:11" s="5" customFormat="1" ht="63" hidden="1">
      <c r="B620" s="1"/>
      <c r="C620" s="351">
        <v>4043</v>
      </c>
      <c r="D620" s="352" t="s">
        <v>663</v>
      </c>
      <c r="E620" s="353" t="s">
        <v>122</v>
      </c>
      <c r="F620" s="354">
        <v>27249</v>
      </c>
      <c r="G620" s="288" t="s">
        <v>117</v>
      </c>
      <c r="H620" s="288" t="s">
        <v>145</v>
      </c>
      <c r="I620" s="1"/>
      <c r="J620" s="10"/>
      <c r="K620" s="10"/>
    </row>
    <row r="621" spans="2:11" s="5" customFormat="1" ht="47.25" hidden="1">
      <c r="B621" s="1"/>
      <c r="C621" s="351">
        <v>4044</v>
      </c>
      <c r="D621" s="352" t="s">
        <v>664</v>
      </c>
      <c r="E621" s="353" t="s">
        <v>122</v>
      </c>
      <c r="F621" s="354">
        <v>343519</v>
      </c>
      <c r="G621" s="288" t="s">
        <v>117</v>
      </c>
      <c r="H621" s="288" t="s">
        <v>145</v>
      </c>
      <c r="I621" s="1"/>
      <c r="J621" s="10"/>
      <c r="K621" s="10"/>
    </row>
    <row r="622" spans="2:11" s="5" customFormat="1" ht="47.25" hidden="1">
      <c r="B622" s="1"/>
      <c r="C622" s="351">
        <v>4045</v>
      </c>
      <c r="D622" s="352" t="s">
        <v>665</v>
      </c>
      <c r="E622" s="353" t="s">
        <v>122</v>
      </c>
      <c r="F622" s="354">
        <v>323476</v>
      </c>
      <c r="G622" s="288" t="s">
        <v>117</v>
      </c>
      <c r="H622" s="288"/>
      <c r="I622" s="1"/>
      <c r="J622" s="10"/>
      <c r="K622" s="10"/>
    </row>
    <row r="623" spans="2:11" s="5" customFormat="1" ht="47.25" hidden="1">
      <c r="B623" s="1"/>
      <c r="C623" s="351">
        <v>4046</v>
      </c>
      <c r="D623" s="352" t="s">
        <v>666</v>
      </c>
      <c r="E623" s="353" t="s">
        <v>122</v>
      </c>
      <c r="F623" s="354">
        <v>338979</v>
      </c>
      <c r="G623" s="288" t="s">
        <v>117</v>
      </c>
      <c r="H623" s="288" t="s">
        <v>145</v>
      </c>
      <c r="I623" s="1"/>
      <c r="J623" s="10"/>
      <c r="K623" s="10"/>
    </row>
    <row r="624" spans="2:11" s="5" customFormat="1" ht="47.25" hidden="1">
      <c r="B624" s="1"/>
      <c r="C624" s="351">
        <v>4047</v>
      </c>
      <c r="D624" s="352" t="s">
        <v>667</v>
      </c>
      <c r="E624" s="353" t="s">
        <v>122</v>
      </c>
      <c r="F624" s="354">
        <v>52258</v>
      </c>
      <c r="G624" s="288" t="s">
        <v>117</v>
      </c>
      <c r="H624" s="288"/>
      <c r="I624" s="1"/>
      <c r="J624" s="10"/>
      <c r="K624" s="10"/>
    </row>
    <row r="625" spans="2:11" s="5" customFormat="1" ht="31.5" hidden="1">
      <c r="B625" s="1"/>
      <c r="C625" s="351">
        <v>4048</v>
      </c>
      <c r="D625" s="352" t="s">
        <v>668</v>
      </c>
      <c r="E625" s="353" t="s">
        <v>122</v>
      </c>
      <c r="F625" s="354">
        <v>50437</v>
      </c>
      <c r="G625" s="288" t="s">
        <v>117</v>
      </c>
      <c r="H625" s="288"/>
      <c r="I625" s="1"/>
      <c r="J625" s="10"/>
      <c r="K625" s="10"/>
    </row>
    <row r="626" spans="2:11" s="5" customFormat="1" ht="47.25" hidden="1">
      <c r="B626" s="1"/>
      <c r="C626" s="351">
        <v>4049</v>
      </c>
      <c r="D626" s="352" t="s">
        <v>669</v>
      </c>
      <c r="E626" s="353" t="s">
        <v>122</v>
      </c>
      <c r="F626" s="354">
        <v>54264</v>
      </c>
      <c r="G626" s="288" t="s">
        <v>117</v>
      </c>
      <c r="H626" s="288"/>
      <c r="I626" s="1"/>
      <c r="J626" s="10"/>
      <c r="K626" s="10"/>
    </row>
    <row r="627" spans="2:11" s="5" customFormat="1" ht="31.5" hidden="1">
      <c r="B627" s="1"/>
      <c r="C627" s="351">
        <v>4050</v>
      </c>
      <c r="D627" s="352" t="s">
        <v>670</v>
      </c>
      <c r="E627" s="353" t="s">
        <v>122</v>
      </c>
      <c r="F627" s="354">
        <v>50423</v>
      </c>
      <c r="G627" s="288" t="s">
        <v>117</v>
      </c>
      <c r="H627" s="288"/>
      <c r="I627" s="1"/>
      <c r="J627" s="10"/>
      <c r="K627" s="10"/>
    </row>
    <row r="628" spans="2:11" s="5" customFormat="1" ht="47.25" hidden="1">
      <c r="B628" s="1"/>
      <c r="C628" s="351">
        <v>4051</v>
      </c>
      <c r="D628" s="352" t="s">
        <v>671</v>
      </c>
      <c r="E628" s="353" t="s">
        <v>116</v>
      </c>
      <c r="F628" s="354">
        <v>60483</v>
      </c>
      <c r="G628" s="288" t="s">
        <v>117</v>
      </c>
      <c r="H628" s="288" t="s">
        <v>145</v>
      </c>
      <c r="I628" s="1"/>
      <c r="J628" s="10"/>
      <c r="K628" s="10"/>
    </row>
    <row r="629" spans="2:11" s="5" customFormat="1" ht="47.25" hidden="1">
      <c r="B629" s="1"/>
      <c r="C629" s="351">
        <v>4052</v>
      </c>
      <c r="D629" s="352" t="s">
        <v>672</v>
      </c>
      <c r="E629" s="353" t="s">
        <v>125</v>
      </c>
      <c r="F629" s="354">
        <v>55982</v>
      </c>
      <c r="G629" s="288" t="s">
        <v>117</v>
      </c>
      <c r="H629" s="288"/>
      <c r="I629" s="1"/>
      <c r="J629" s="10"/>
      <c r="K629" s="10"/>
    </row>
    <row r="630" spans="2:11" s="5" customFormat="1" ht="47.25" hidden="1">
      <c r="B630" s="1"/>
      <c r="C630" s="351">
        <v>4053</v>
      </c>
      <c r="D630" s="352" t="s">
        <v>673</v>
      </c>
      <c r="E630" s="353" t="s">
        <v>125</v>
      </c>
      <c r="F630" s="354">
        <v>54430</v>
      </c>
      <c r="G630" s="288" t="s">
        <v>117</v>
      </c>
      <c r="H630" s="288"/>
      <c r="I630" s="1"/>
      <c r="J630" s="10"/>
      <c r="K630" s="10"/>
    </row>
    <row r="631" spans="2:11" s="5" customFormat="1" ht="47.25" hidden="1">
      <c r="B631" s="1"/>
      <c r="C631" s="351">
        <v>4054</v>
      </c>
      <c r="D631" s="352" t="s">
        <v>674</v>
      </c>
      <c r="E631" s="353" t="s">
        <v>122</v>
      </c>
      <c r="F631" s="354">
        <v>59438</v>
      </c>
      <c r="G631" s="288" t="s">
        <v>117</v>
      </c>
      <c r="H631" s="288"/>
      <c r="I631" s="1"/>
      <c r="J631" s="10"/>
      <c r="K631" s="10"/>
    </row>
    <row r="632" spans="2:11" s="5" customFormat="1" ht="31.5" hidden="1">
      <c r="B632" s="1"/>
      <c r="C632" s="351">
        <v>4055</v>
      </c>
      <c r="D632" s="352" t="s">
        <v>675</v>
      </c>
      <c r="E632" s="353" t="s">
        <v>122</v>
      </c>
      <c r="F632" s="354">
        <v>56877</v>
      </c>
      <c r="G632" s="288" t="s">
        <v>117</v>
      </c>
      <c r="H632" s="288"/>
      <c r="I632" s="1"/>
      <c r="J632" s="10"/>
      <c r="K632" s="10"/>
    </row>
    <row r="633" spans="2:11" s="5" customFormat="1" ht="47.25" hidden="1">
      <c r="B633" s="1"/>
      <c r="C633" s="351">
        <v>4061</v>
      </c>
      <c r="D633" s="352" t="s">
        <v>676</v>
      </c>
      <c r="E633" s="353" t="s">
        <v>116</v>
      </c>
      <c r="F633" s="354">
        <v>73814</v>
      </c>
      <c r="G633" s="288" t="s">
        <v>117</v>
      </c>
      <c r="H633" s="288"/>
      <c r="I633" s="1"/>
      <c r="J633" s="10"/>
      <c r="K633" s="10"/>
    </row>
    <row r="634" spans="2:11" s="5" customFormat="1" ht="47.25" hidden="1">
      <c r="B634" s="1"/>
      <c r="C634" s="351">
        <v>4064</v>
      </c>
      <c r="D634" s="352" t="s">
        <v>677</v>
      </c>
      <c r="E634" s="353" t="s">
        <v>116</v>
      </c>
      <c r="F634" s="354">
        <v>56378</v>
      </c>
      <c r="G634" s="288" t="s">
        <v>117</v>
      </c>
      <c r="H634" s="288"/>
      <c r="I634" s="1"/>
      <c r="J634" s="10"/>
      <c r="K634" s="10"/>
    </row>
    <row r="635" spans="2:11" s="5" customFormat="1" ht="47.25" hidden="1">
      <c r="B635" s="1"/>
      <c r="C635" s="351">
        <v>4068</v>
      </c>
      <c r="D635" s="352" t="s">
        <v>678</v>
      </c>
      <c r="E635" s="353" t="s">
        <v>116</v>
      </c>
      <c r="F635" s="354">
        <v>70533</v>
      </c>
      <c r="G635" s="288" t="s">
        <v>117</v>
      </c>
      <c r="H635" s="288"/>
      <c r="I635" s="1"/>
      <c r="J635" s="10"/>
      <c r="K635" s="10"/>
    </row>
    <row r="636" spans="2:11" s="5" customFormat="1" ht="47.25" hidden="1">
      <c r="B636" s="1"/>
      <c r="C636" s="351">
        <v>4069</v>
      </c>
      <c r="D636" s="352" t="s">
        <v>679</v>
      </c>
      <c r="E636" s="353" t="s">
        <v>116</v>
      </c>
      <c r="F636" s="354">
        <v>75466</v>
      </c>
      <c r="G636" s="288" t="s">
        <v>117</v>
      </c>
      <c r="H636" s="288"/>
      <c r="I636" s="1"/>
      <c r="J636" s="10"/>
      <c r="K636" s="10"/>
    </row>
    <row r="637" spans="2:11" s="5" customFormat="1" ht="47.25" hidden="1">
      <c r="B637" s="1"/>
      <c r="C637" s="351">
        <v>4073</v>
      </c>
      <c r="D637" s="352" t="s">
        <v>680</v>
      </c>
      <c r="E637" s="353" t="s">
        <v>116</v>
      </c>
      <c r="F637" s="354">
        <v>73874</v>
      </c>
      <c r="G637" s="288" t="s">
        <v>117</v>
      </c>
      <c r="H637" s="288"/>
      <c r="I637" s="1"/>
      <c r="J637" s="10"/>
      <c r="K637" s="10"/>
    </row>
    <row r="638" spans="2:11" s="5" customFormat="1" ht="47.25" hidden="1">
      <c r="B638" s="1"/>
      <c r="C638" s="351">
        <v>4074</v>
      </c>
      <c r="D638" s="352" t="s">
        <v>681</v>
      </c>
      <c r="E638" s="353" t="s">
        <v>116</v>
      </c>
      <c r="F638" s="354">
        <v>62486</v>
      </c>
      <c r="G638" s="288" t="s">
        <v>117</v>
      </c>
      <c r="H638" s="288"/>
      <c r="I638" s="1"/>
      <c r="J638" s="10"/>
      <c r="K638" s="10"/>
    </row>
    <row r="639" spans="2:11" s="5" customFormat="1" ht="47.25" hidden="1">
      <c r="B639" s="1"/>
      <c r="C639" s="351">
        <v>4075</v>
      </c>
      <c r="D639" s="352" t="s">
        <v>682</v>
      </c>
      <c r="E639" s="353" t="s">
        <v>116</v>
      </c>
      <c r="F639" s="354">
        <v>69717</v>
      </c>
      <c r="G639" s="288" t="s">
        <v>117</v>
      </c>
      <c r="H639" s="288"/>
      <c r="I639" s="1"/>
      <c r="J639" s="10"/>
      <c r="K639" s="10"/>
    </row>
    <row r="640" spans="2:11" s="5" customFormat="1" ht="47.25" hidden="1">
      <c r="B640" s="1"/>
      <c r="C640" s="351">
        <v>4077</v>
      </c>
      <c r="D640" s="352" t="s">
        <v>683</v>
      </c>
      <c r="E640" s="353" t="s">
        <v>116</v>
      </c>
      <c r="F640" s="354">
        <v>75223</v>
      </c>
      <c r="G640" s="288" t="s">
        <v>117</v>
      </c>
      <c r="H640" s="288"/>
      <c r="I640" s="1"/>
      <c r="J640" s="10"/>
      <c r="K640" s="10"/>
    </row>
    <row r="641" spans="2:11" s="5" customFormat="1" ht="47.25" hidden="1">
      <c r="B641" s="1"/>
      <c r="C641" s="351">
        <v>4078</v>
      </c>
      <c r="D641" s="352" t="s">
        <v>684</v>
      </c>
      <c r="E641" s="353" t="s">
        <v>116</v>
      </c>
      <c r="F641" s="354">
        <v>82454</v>
      </c>
      <c r="G641" s="288" t="s">
        <v>117</v>
      </c>
      <c r="H641" s="288"/>
      <c r="I641" s="1"/>
      <c r="J641" s="10"/>
      <c r="K641" s="10"/>
    </row>
    <row r="642" spans="2:11" s="5" customFormat="1" ht="47.25" hidden="1">
      <c r="B642" s="1"/>
      <c r="C642" s="351">
        <v>4079</v>
      </c>
      <c r="D642" s="352" t="s">
        <v>685</v>
      </c>
      <c r="E642" s="353" t="s">
        <v>116</v>
      </c>
      <c r="F642" s="354">
        <v>87387</v>
      </c>
      <c r="G642" s="288" t="s">
        <v>117</v>
      </c>
      <c r="H642" s="288"/>
      <c r="I642" s="1"/>
      <c r="J642" s="10"/>
      <c r="K642" s="10"/>
    </row>
    <row r="643" spans="2:11" s="5" customFormat="1" ht="47.25" hidden="1">
      <c r="B643" s="1"/>
      <c r="C643" s="351">
        <v>4080</v>
      </c>
      <c r="D643" s="352" t="s">
        <v>686</v>
      </c>
      <c r="E643" s="353" t="s">
        <v>125</v>
      </c>
      <c r="F643" s="354">
        <v>143533</v>
      </c>
      <c r="G643" s="288" t="s">
        <v>117</v>
      </c>
      <c r="H643" s="288"/>
      <c r="I643" s="1"/>
      <c r="J643" s="10"/>
      <c r="K643" s="10"/>
    </row>
    <row r="644" spans="2:11" s="5" customFormat="1" ht="47.25" hidden="1">
      <c r="B644" s="1"/>
      <c r="C644" s="351">
        <v>4081</v>
      </c>
      <c r="D644" s="352" t="s">
        <v>687</v>
      </c>
      <c r="E644" s="353" t="s">
        <v>125</v>
      </c>
      <c r="F644" s="354">
        <v>151803</v>
      </c>
      <c r="G644" s="288" t="s">
        <v>117</v>
      </c>
      <c r="H644" s="288"/>
      <c r="I644" s="1"/>
      <c r="J644" s="10"/>
      <c r="K644" s="10"/>
    </row>
    <row r="645" spans="2:11" s="5" customFormat="1" ht="47.25" hidden="1">
      <c r="B645" s="1"/>
      <c r="C645" s="351">
        <v>4082</v>
      </c>
      <c r="D645" s="352" t="s">
        <v>688</v>
      </c>
      <c r="E645" s="353" t="s">
        <v>125</v>
      </c>
      <c r="F645" s="354">
        <v>177913</v>
      </c>
      <c r="G645" s="288" t="s">
        <v>117</v>
      </c>
      <c r="H645" s="288"/>
      <c r="I645" s="1"/>
      <c r="J645" s="10"/>
      <c r="K645" s="10"/>
    </row>
    <row r="646" spans="2:11" s="5" customFormat="1" ht="47.25" hidden="1">
      <c r="B646" s="1"/>
      <c r="C646" s="351">
        <v>4083</v>
      </c>
      <c r="D646" s="352" t="s">
        <v>689</v>
      </c>
      <c r="E646" s="353" t="s">
        <v>125</v>
      </c>
      <c r="F646" s="354">
        <v>170565</v>
      </c>
      <c r="G646" s="288" t="s">
        <v>117</v>
      </c>
      <c r="H646" s="288"/>
      <c r="I646" s="1"/>
      <c r="J646" s="10"/>
      <c r="K646" s="10"/>
    </row>
    <row r="647" spans="2:11" s="5" customFormat="1" ht="47.25" hidden="1">
      <c r="B647" s="1"/>
      <c r="C647" s="351">
        <v>4085</v>
      </c>
      <c r="D647" s="352" t="s">
        <v>690</v>
      </c>
      <c r="E647" s="353" t="s">
        <v>125</v>
      </c>
      <c r="F647" s="354">
        <v>76411</v>
      </c>
      <c r="G647" s="288" t="s">
        <v>117</v>
      </c>
      <c r="H647" s="288"/>
      <c r="I647" s="1"/>
      <c r="J647" s="10"/>
      <c r="K647" s="10"/>
    </row>
    <row r="648" spans="2:11" s="5" customFormat="1" ht="47.25" hidden="1">
      <c r="B648" s="1"/>
      <c r="C648" s="351">
        <v>4086</v>
      </c>
      <c r="D648" s="352" t="s">
        <v>691</v>
      </c>
      <c r="E648" s="353" t="s">
        <v>125</v>
      </c>
      <c r="F648" s="354">
        <v>72259</v>
      </c>
      <c r="G648" s="288" t="s">
        <v>117</v>
      </c>
      <c r="H648" s="288"/>
      <c r="I648" s="1"/>
      <c r="J648" s="10"/>
      <c r="K648" s="10"/>
    </row>
    <row r="649" spans="2:11" s="5" customFormat="1" ht="47.25" hidden="1">
      <c r="B649" s="1"/>
      <c r="C649" s="351">
        <v>4087</v>
      </c>
      <c r="D649" s="352" t="s">
        <v>692</v>
      </c>
      <c r="E649" s="353" t="s">
        <v>125</v>
      </c>
      <c r="F649" s="354">
        <v>75211</v>
      </c>
      <c r="G649" s="288" t="s">
        <v>117</v>
      </c>
      <c r="H649" s="288"/>
      <c r="I649" s="1"/>
      <c r="J649" s="10"/>
      <c r="K649" s="10"/>
    </row>
    <row r="650" spans="2:11" s="5" customFormat="1" ht="47.25" hidden="1">
      <c r="B650" s="1"/>
      <c r="C650" s="351">
        <v>4088</v>
      </c>
      <c r="D650" s="352" t="s">
        <v>693</v>
      </c>
      <c r="E650" s="353" t="s">
        <v>122</v>
      </c>
      <c r="F650" s="354">
        <v>59038</v>
      </c>
      <c r="G650" s="288" t="s">
        <v>117</v>
      </c>
      <c r="H650" s="288"/>
      <c r="I650" s="1"/>
      <c r="J650" s="10"/>
      <c r="K650" s="10"/>
    </row>
    <row r="651" spans="2:11" s="5" customFormat="1" ht="31.5" hidden="1">
      <c r="B651" s="1"/>
      <c r="C651" s="351">
        <v>4089</v>
      </c>
      <c r="D651" s="352" t="s">
        <v>694</v>
      </c>
      <c r="E651" s="353" t="s">
        <v>122</v>
      </c>
      <c r="F651" s="354">
        <v>58298</v>
      </c>
      <c r="G651" s="288" t="s">
        <v>117</v>
      </c>
      <c r="H651" s="288"/>
      <c r="I651" s="1"/>
      <c r="J651" s="10"/>
      <c r="K651" s="10"/>
    </row>
    <row r="652" spans="2:11" s="5" customFormat="1" ht="47.25" hidden="1">
      <c r="B652" s="1"/>
      <c r="C652" s="351">
        <v>4090</v>
      </c>
      <c r="D652" s="352" t="s">
        <v>695</v>
      </c>
      <c r="E652" s="353" t="s">
        <v>122</v>
      </c>
      <c r="F652" s="354">
        <v>56477</v>
      </c>
      <c r="G652" s="288" t="s">
        <v>117</v>
      </c>
      <c r="H652" s="288"/>
      <c r="I652" s="1"/>
      <c r="J652" s="10"/>
      <c r="K652" s="10"/>
    </row>
    <row r="653" spans="2:11" s="5" customFormat="1" ht="31.5" hidden="1">
      <c r="B653" s="1"/>
      <c r="C653" s="351">
        <v>4091</v>
      </c>
      <c r="D653" s="352" t="s">
        <v>696</v>
      </c>
      <c r="E653" s="353" t="s">
        <v>125</v>
      </c>
      <c r="F653" s="354">
        <v>742219</v>
      </c>
      <c r="G653" s="288" t="s">
        <v>117</v>
      </c>
      <c r="H653" s="288"/>
      <c r="I653" s="1"/>
      <c r="J653" s="10"/>
      <c r="K653" s="10"/>
    </row>
    <row r="654" spans="2:11" s="5" customFormat="1" ht="47.25" hidden="1">
      <c r="B654" s="1"/>
      <c r="C654" s="351">
        <v>4100</v>
      </c>
      <c r="D654" s="352" t="s">
        <v>697</v>
      </c>
      <c r="E654" s="353" t="s">
        <v>125</v>
      </c>
      <c r="F654" s="354">
        <v>773142</v>
      </c>
      <c r="G654" s="288" t="s">
        <v>117</v>
      </c>
      <c r="H654" s="288"/>
      <c r="I654" s="1"/>
      <c r="J654" s="10"/>
      <c r="K654" s="10"/>
    </row>
    <row r="655" spans="2:11" s="5" customFormat="1" ht="47.25" hidden="1">
      <c r="B655" s="1"/>
      <c r="C655" s="351">
        <v>4101</v>
      </c>
      <c r="D655" s="352" t="s">
        <v>698</v>
      </c>
      <c r="E655" s="353" t="s">
        <v>125</v>
      </c>
      <c r="F655" s="354">
        <v>268029</v>
      </c>
      <c r="G655" s="288" t="s">
        <v>117</v>
      </c>
      <c r="H655" s="288"/>
      <c r="I655" s="1"/>
      <c r="J655" s="10"/>
      <c r="K655" s="10"/>
    </row>
    <row r="656" spans="2:11" s="5" customFormat="1" ht="47.25" hidden="1">
      <c r="B656" s="1"/>
      <c r="C656" s="351">
        <v>4102</v>
      </c>
      <c r="D656" s="352" t="s">
        <v>699</v>
      </c>
      <c r="E656" s="353" t="s">
        <v>122</v>
      </c>
      <c r="F656" s="354">
        <v>132298</v>
      </c>
      <c r="G656" s="288" t="s">
        <v>117</v>
      </c>
      <c r="H656" s="288"/>
      <c r="I656" s="1"/>
      <c r="J656" s="10"/>
      <c r="K656" s="10"/>
    </row>
    <row r="657" spans="2:11" s="5" customFormat="1" ht="47.25" hidden="1">
      <c r="B657" s="1"/>
      <c r="C657" s="351">
        <v>4103</v>
      </c>
      <c r="D657" s="352" t="s">
        <v>700</v>
      </c>
      <c r="E657" s="353" t="s">
        <v>122</v>
      </c>
      <c r="F657" s="354">
        <v>146081</v>
      </c>
      <c r="G657" s="288" t="s">
        <v>117</v>
      </c>
      <c r="H657" s="288"/>
      <c r="I657" s="1"/>
      <c r="J657" s="10"/>
      <c r="K657" s="10"/>
    </row>
    <row r="658" spans="2:11" s="5" customFormat="1" ht="94.5" hidden="1">
      <c r="B658" s="1"/>
      <c r="C658" s="351">
        <v>4104</v>
      </c>
      <c r="D658" s="352" t="s">
        <v>701</v>
      </c>
      <c r="E658" s="353" t="s">
        <v>125</v>
      </c>
      <c r="F658" s="354">
        <v>579069</v>
      </c>
      <c r="G658" s="288" t="s">
        <v>117</v>
      </c>
      <c r="H658" s="288"/>
      <c r="I658" s="1"/>
      <c r="J658" s="10"/>
      <c r="K658" s="10"/>
    </row>
    <row r="659" spans="2:11" s="5" customFormat="1" ht="94.5" hidden="1">
      <c r="B659" s="1"/>
      <c r="C659" s="351">
        <v>4105</v>
      </c>
      <c r="D659" s="352" t="s">
        <v>702</v>
      </c>
      <c r="E659" s="353" t="s">
        <v>125</v>
      </c>
      <c r="F659" s="354">
        <v>1008743</v>
      </c>
      <c r="G659" s="288" t="s">
        <v>117</v>
      </c>
      <c r="H659" s="288"/>
      <c r="I659" s="1"/>
      <c r="J659" s="10"/>
      <c r="K659" s="10"/>
    </row>
    <row r="660" spans="2:11" s="5" customFormat="1" ht="94.5" hidden="1">
      <c r="B660" s="1"/>
      <c r="C660" s="351">
        <v>4106</v>
      </c>
      <c r="D660" s="352" t="s">
        <v>703</v>
      </c>
      <c r="E660" s="353" t="s">
        <v>125</v>
      </c>
      <c r="F660" s="354">
        <v>982725</v>
      </c>
      <c r="G660" s="288" t="s">
        <v>117</v>
      </c>
      <c r="H660" s="288"/>
      <c r="I660" s="1"/>
      <c r="J660" s="10"/>
      <c r="K660" s="10"/>
    </row>
    <row r="661" spans="2:11" s="5" customFormat="1" ht="94.5" hidden="1">
      <c r="B661" s="1"/>
      <c r="C661" s="351">
        <v>4107</v>
      </c>
      <c r="D661" s="352" t="s">
        <v>704</v>
      </c>
      <c r="E661" s="353" t="s">
        <v>125</v>
      </c>
      <c r="F661" s="354">
        <v>1474917</v>
      </c>
      <c r="G661" s="288" t="s">
        <v>117</v>
      </c>
      <c r="H661" s="288"/>
      <c r="I661" s="1"/>
      <c r="J661" s="10"/>
      <c r="K661" s="10"/>
    </row>
    <row r="662" spans="2:11" s="5" customFormat="1" ht="94.5" hidden="1">
      <c r="B662" s="1"/>
      <c r="C662" s="351">
        <v>4108</v>
      </c>
      <c r="D662" s="352" t="s">
        <v>705</v>
      </c>
      <c r="E662" s="353" t="s">
        <v>125</v>
      </c>
      <c r="F662" s="354">
        <v>1395109</v>
      </c>
      <c r="G662" s="288" t="s">
        <v>117</v>
      </c>
      <c r="H662" s="288"/>
      <c r="I662" s="1"/>
      <c r="J662" s="10"/>
      <c r="K662" s="10"/>
    </row>
    <row r="663" spans="2:11" s="5" customFormat="1" ht="94.5" hidden="1">
      <c r="B663" s="1"/>
      <c r="C663" s="351">
        <v>4110</v>
      </c>
      <c r="D663" s="352" t="s">
        <v>706</v>
      </c>
      <c r="E663" s="353" t="s">
        <v>125</v>
      </c>
      <c r="F663" s="354">
        <v>2560486</v>
      </c>
      <c r="G663" s="288" t="s">
        <v>117</v>
      </c>
      <c r="H663" s="288"/>
      <c r="I663" s="1"/>
      <c r="J663" s="10"/>
      <c r="K663" s="10"/>
    </row>
    <row r="664" spans="2:11" s="5" customFormat="1" ht="31.5" hidden="1">
      <c r="B664" s="1"/>
      <c r="C664" s="351">
        <v>4111</v>
      </c>
      <c r="D664" s="352" t="s">
        <v>707</v>
      </c>
      <c r="E664" s="353" t="s">
        <v>119</v>
      </c>
      <c r="F664" s="354">
        <v>478598</v>
      </c>
      <c r="G664" s="288" t="s">
        <v>117</v>
      </c>
      <c r="H664" s="288"/>
      <c r="I664" s="1"/>
      <c r="J664" s="10"/>
      <c r="K664" s="10"/>
    </row>
    <row r="665" spans="2:11" s="5" customFormat="1" ht="47.25" hidden="1">
      <c r="B665" s="1"/>
      <c r="C665" s="351">
        <v>4113</v>
      </c>
      <c r="D665" s="352" t="s">
        <v>708</v>
      </c>
      <c r="E665" s="353" t="s">
        <v>125</v>
      </c>
      <c r="F665" s="354">
        <v>353341</v>
      </c>
      <c r="G665" s="288" t="s">
        <v>117</v>
      </c>
      <c r="H665" s="288"/>
      <c r="I665" s="1"/>
      <c r="J665" s="10"/>
      <c r="K665" s="10"/>
    </row>
    <row r="666" spans="2:11" s="5" customFormat="1" ht="47.25" hidden="1">
      <c r="B666" s="1"/>
      <c r="C666" s="351">
        <v>4114</v>
      </c>
      <c r="D666" s="352" t="s">
        <v>709</v>
      </c>
      <c r="E666" s="353" t="s">
        <v>125</v>
      </c>
      <c r="F666" s="354">
        <v>287850</v>
      </c>
      <c r="G666" s="288" t="s">
        <v>117</v>
      </c>
      <c r="H666" s="288"/>
      <c r="I666" s="1"/>
      <c r="J666" s="10"/>
      <c r="K666" s="10"/>
    </row>
    <row r="667" spans="2:11" s="5" customFormat="1" ht="47.25" hidden="1">
      <c r="B667" s="1"/>
      <c r="C667" s="351">
        <v>4115</v>
      </c>
      <c r="D667" s="352" t="s">
        <v>710</v>
      </c>
      <c r="E667" s="353" t="s">
        <v>125</v>
      </c>
      <c r="F667" s="354">
        <v>313228</v>
      </c>
      <c r="G667" s="288" t="s">
        <v>117</v>
      </c>
      <c r="H667" s="288"/>
      <c r="I667" s="1"/>
      <c r="J667" s="10"/>
      <c r="K667" s="10"/>
    </row>
    <row r="668" spans="2:11" s="5" customFormat="1" ht="47.25" hidden="1">
      <c r="B668" s="1"/>
      <c r="C668" s="351">
        <v>4116</v>
      </c>
      <c r="D668" s="352" t="s">
        <v>711</v>
      </c>
      <c r="E668" s="353" t="s">
        <v>125</v>
      </c>
      <c r="F668" s="354">
        <v>365620</v>
      </c>
      <c r="G668" s="288" t="s">
        <v>117</v>
      </c>
      <c r="H668" s="288"/>
      <c r="I668" s="1"/>
      <c r="J668" s="10"/>
      <c r="K668" s="10"/>
    </row>
    <row r="669" spans="2:11" s="5" customFormat="1" ht="47.25" hidden="1">
      <c r="B669" s="1"/>
      <c r="C669" s="351">
        <v>4117</v>
      </c>
      <c r="D669" s="352" t="s">
        <v>712</v>
      </c>
      <c r="E669" s="353" t="s">
        <v>125</v>
      </c>
      <c r="F669" s="354">
        <v>391817</v>
      </c>
      <c r="G669" s="288" t="s">
        <v>117</v>
      </c>
      <c r="H669" s="288"/>
      <c r="I669" s="1"/>
      <c r="J669" s="10"/>
      <c r="K669" s="10"/>
    </row>
    <row r="670" spans="2:11" s="5" customFormat="1" ht="47.25" hidden="1">
      <c r="B670" s="1"/>
      <c r="C670" s="351">
        <v>4118</v>
      </c>
      <c r="D670" s="352" t="s">
        <v>713</v>
      </c>
      <c r="E670" s="353" t="s">
        <v>125</v>
      </c>
      <c r="F670" s="354">
        <v>319777</v>
      </c>
      <c r="G670" s="288" t="s">
        <v>117</v>
      </c>
      <c r="H670" s="288"/>
      <c r="I670" s="1"/>
      <c r="J670" s="10"/>
      <c r="K670" s="10"/>
    </row>
    <row r="671" spans="2:11" s="5" customFormat="1" ht="47.25" hidden="1">
      <c r="B671" s="1"/>
      <c r="C671" s="351">
        <v>4119</v>
      </c>
      <c r="D671" s="352" t="s">
        <v>714</v>
      </c>
      <c r="E671" s="353" t="s">
        <v>125</v>
      </c>
      <c r="F671" s="354">
        <v>378718</v>
      </c>
      <c r="G671" s="288" t="s">
        <v>117</v>
      </c>
      <c r="H671" s="288"/>
      <c r="I671" s="1"/>
      <c r="J671" s="10"/>
      <c r="K671" s="10"/>
    </row>
    <row r="672" spans="2:11" s="5" customFormat="1" ht="47.25" hidden="1">
      <c r="B672" s="1"/>
      <c r="C672" s="351">
        <v>4120</v>
      </c>
      <c r="D672" s="352" t="s">
        <v>715</v>
      </c>
      <c r="E672" s="353" t="s">
        <v>125</v>
      </c>
      <c r="F672" s="354">
        <v>407370</v>
      </c>
      <c r="G672" s="288" t="s">
        <v>117</v>
      </c>
      <c r="H672" s="288"/>
      <c r="I672" s="1"/>
      <c r="J672" s="10"/>
      <c r="K672" s="10"/>
    </row>
    <row r="673" spans="2:11" s="5" customFormat="1" ht="47.25" hidden="1">
      <c r="B673" s="1"/>
      <c r="C673" s="351">
        <v>4121</v>
      </c>
      <c r="D673" s="352" t="s">
        <v>716</v>
      </c>
      <c r="E673" s="353" t="s">
        <v>125</v>
      </c>
      <c r="F673" s="354">
        <v>305042</v>
      </c>
      <c r="G673" s="288" t="s">
        <v>117</v>
      </c>
      <c r="H673" s="288"/>
      <c r="I673" s="1"/>
      <c r="J673" s="10"/>
      <c r="K673" s="10"/>
    </row>
    <row r="674" spans="2:11" s="5" customFormat="1" ht="47.25" hidden="1">
      <c r="B674" s="1"/>
      <c r="C674" s="351">
        <v>4122</v>
      </c>
      <c r="D674" s="352" t="s">
        <v>717</v>
      </c>
      <c r="E674" s="353" t="s">
        <v>125</v>
      </c>
      <c r="F674" s="354">
        <v>283757</v>
      </c>
      <c r="G674" s="288" t="s">
        <v>117</v>
      </c>
      <c r="H674" s="288"/>
      <c r="I674" s="1"/>
      <c r="J674" s="10"/>
      <c r="K674" s="10"/>
    </row>
    <row r="675" spans="2:11" s="5" customFormat="1" ht="47.25" hidden="1">
      <c r="B675" s="1"/>
      <c r="C675" s="351">
        <v>4123</v>
      </c>
      <c r="D675" s="352" t="s">
        <v>718</v>
      </c>
      <c r="E675" s="353" t="s">
        <v>125</v>
      </c>
      <c r="F675" s="354">
        <v>297674</v>
      </c>
      <c r="G675" s="288" t="s">
        <v>117</v>
      </c>
      <c r="H675" s="288"/>
      <c r="I675" s="1"/>
      <c r="J675" s="10"/>
      <c r="K675" s="10"/>
    </row>
    <row r="676" spans="2:11" s="5" customFormat="1" ht="47.25" hidden="1">
      <c r="B676" s="1"/>
      <c r="C676" s="351">
        <v>4124</v>
      </c>
      <c r="D676" s="352" t="s">
        <v>719</v>
      </c>
      <c r="E676" s="353" t="s">
        <v>125</v>
      </c>
      <c r="F676" s="354">
        <v>340243</v>
      </c>
      <c r="G676" s="288" t="s">
        <v>117</v>
      </c>
      <c r="H676" s="288"/>
      <c r="I676" s="1"/>
      <c r="J676" s="10"/>
      <c r="K676" s="10"/>
    </row>
    <row r="677" spans="2:11" s="5" customFormat="1" ht="63" hidden="1">
      <c r="B677" s="1"/>
      <c r="C677" s="351">
        <v>4125</v>
      </c>
      <c r="D677" s="352" t="s">
        <v>720</v>
      </c>
      <c r="E677" s="353" t="s">
        <v>125</v>
      </c>
      <c r="F677" s="354">
        <v>244861</v>
      </c>
      <c r="G677" s="288" t="s">
        <v>117</v>
      </c>
      <c r="H677" s="288" t="s">
        <v>145</v>
      </c>
      <c r="I677" s="1"/>
      <c r="J677" s="10"/>
      <c r="K677" s="10"/>
    </row>
    <row r="678" spans="2:11" s="5" customFormat="1" ht="63" hidden="1">
      <c r="B678" s="1"/>
      <c r="C678" s="351">
        <v>4126</v>
      </c>
      <c r="D678" s="352" t="s">
        <v>721</v>
      </c>
      <c r="E678" s="353" t="s">
        <v>125</v>
      </c>
      <c r="F678" s="354">
        <v>218724</v>
      </c>
      <c r="G678" s="288" t="s">
        <v>117</v>
      </c>
      <c r="H678" s="288" t="s">
        <v>145</v>
      </c>
      <c r="I678" s="1"/>
      <c r="J678" s="10"/>
      <c r="K678" s="10"/>
    </row>
    <row r="679" spans="2:11" s="5" customFormat="1" ht="63" hidden="1">
      <c r="B679" s="1"/>
      <c r="C679" s="351">
        <v>4127</v>
      </c>
      <c r="D679" s="352" t="s">
        <v>722</v>
      </c>
      <c r="E679" s="353" t="s">
        <v>125</v>
      </c>
      <c r="F679" s="354">
        <v>328386</v>
      </c>
      <c r="G679" s="288" t="s">
        <v>117</v>
      </c>
      <c r="H679" s="288" t="s">
        <v>145</v>
      </c>
      <c r="I679" s="1"/>
      <c r="J679" s="10"/>
      <c r="K679" s="10"/>
    </row>
    <row r="680" spans="2:11" s="5" customFormat="1" ht="31.5" hidden="1">
      <c r="B680" s="1"/>
      <c r="C680" s="351">
        <v>4128</v>
      </c>
      <c r="D680" s="352" t="s">
        <v>723</v>
      </c>
      <c r="E680" s="353" t="s">
        <v>122</v>
      </c>
      <c r="F680" s="354">
        <v>98392</v>
      </c>
      <c r="G680" s="288" t="s">
        <v>117</v>
      </c>
      <c r="H680" s="288"/>
      <c r="I680" s="1"/>
      <c r="J680" s="10"/>
      <c r="K680" s="10"/>
    </row>
    <row r="681" spans="2:11" s="5" customFormat="1" ht="31.5" hidden="1">
      <c r="B681" s="1"/>
      <c r="C681" s="351">
        <v>4129</v>
      </c>
      <c r="D681" s="352" t="s">
        <v>724</v>
      </c>
      <c r="E681" s="353" t="s">
        <v>122</v>
      </c>
      <c r="F681" s="354">
        <v>198469</v>
      </c>
      <c r="G681" s="288" t="s">
        <v>117</v>
      </c>
      <c r="H681" s="288"/>
      <c r="I681" s="1"/>
      <c r="J681" s="10"/>
      <c r="K681" s="10"/>
    </row>
    <row r="682" spans="2:11" s="5" customFormat="1" ht="78.75" hidden="1">
      <c r="B682" s="1"/>
      <c r="C682" s="351">
        <v>4130</v>
      </c>
      <c r="D682" s="352" t="s">
        <v>725</v>
      </c>
      <c r="E682" s="353" t="s">
        <v>125</v>
      </c>
      <c r="F682" s="354">
        <v>647311</v>
      </c>
      <c r="G682" s="288" t="s">
        <v>117</v>
      </c>
      <c r="H682" s="288"/>
      <c r="I682" s="1"/>
      <c r="J682" s="10"/>
      <c r="K682" s="10"/>
    </row>
    <row r="683" spans="2:11" s="5" customFormat="1" ht="78.75" hidden="1">
      <c r="B683" s="1"/>
      <c r="C683" s="351">
        <v>4131</v>
      </c>
      <c r="D683" s="352" t="s">
        <v>726</v>
      </c>
      <c r="E683" s="353" t="s">
        <v>125</v>
      </c>
      <c r="F683" s="354">
        <v>1009238</v>
      </c>
      <c r="G683" s="288" t="s">
        <v>117</v>
      </c>
      <c r="H683" s="288"/>
      <c r="I683" s="1"/>
      <c r="J683" s="10"/>
      <c r="K683" s="10"/>
    </row>
    <row r="684" spans="2:11" s="5" customFormat="1" ht="78.75" hidden="1">
      <c r="B684" s="1"/>
      <c r="C684" s="351">
        <v>4132</v>
      </c>
      <c r="D684" s="352" t="s">
        <v>727</v>
      </c>
      <c r="E684" s="353" t="s">
        <v>125</v>
      </c>
      <c r="F684" s="354">
        <v>1123335</v>
      </c>
      <c r="G684" s="288" t="s">
        <v>117</v>
      </c>
      <c r="H684" s="288"/>
      <c r="I684" s="1"/>
      <c r="J684" s="10"/>
      <c r="K684" s="10"/>
    </row>
    <row r="685" spans="2:11" s="5" customFormat="1" ht="78.75" hidden="1">
      <c r="B685" s="1"/>
      <c r="C685" s="351">
        <v>4133</v>
      </c>
      <c r="D685" s="352" t="s">
        <v>728</v>
      </c>
      <c r="E685" s="353" t="s">
        <v>125</v>
      </c>
      <c r="F685" s="354">
        <v>1551115</v>
      </c>
      <c r="G685" s="288" t="s">
        <v>117</v>
      </c>
      <c r="H685" s="288"/>
      <c r="I685" s="1"/>
      <c r="J685" s="10"/>
      <c r="K685" s="10"/>
    </row>
    <row r="686" spans="2:11" s="5" customFormat="1" ht="31.5" hidden="1">
      <c r="B686" s="1"/>
      <c r="C686" s="351">
        <v>4134</v>
      </c>
      <c r="D686" s="352" t="s">
        <v>729</v>
      </c>
      <c r="E686" s="353" t="s">
        <v>119</v>
      </c>
      <c r="F686" s="354">
        <v>417529</v>
      </c>
      <c r="G686" s="288" t="s">
        <v>117</v>
      </c>
      <c r="H686" s="288"/>
      <c r="I686" s="1"/>
      <c r="J686" s="10"/>
      <c r="K686" s="10"/>
    </row>
    <row r="687" spans="2:11" s="5" customFormat="1" ht="31.5" hidden="1">
      <c r="B687" s="1"/>
      <c r="C687" s="351">
        <v>4135</v>
      </c>
      <c r="D687" s="352" t="s">
        <v>730</v>
      </c>
      <c r="E687" s="353" t="s">
        <v>119</v>
      </c>
      <c r="F687" s="354">
        <v>432836</v>
      </c>
      <c r="G687" s="288" t="s">
        <v>117</v>
      </c>
      <c r="H687" s="288"/>
      <c r="I687" s="1"/>
      <c r="J687" s="10"/>
      <c r="K687" s="10"/>
    </row>
    <row r="688" spans="2:11" s="5" customFormat="1" ht="31.5" hidden="1">
      <c r="B688" s="1"/>
      <c r="C688" s="351">
        <v>4136</v>
      </c>
      <c r="D688" s="352" t="s">
        <v>731</v>
      </c>
      <c r="E688" s="353" t="s">
        <v>125</v>
      </c>
      <c r="F688" s="354">
        <v>4706</v>
      </c>
      <c r="G688" s="288" t="s">
        <v>117</v>
      </c>
      <c r="H688" s="288"/>
      <c r="I688" s="1"/>
      <c r="J688" s="10"/>
      <c r="K688" s="10"/>
    </row>
    <row r="689" spans="2:11" s="5" customFormat="1" ht="47.25" hidden="1">
      <c r="B689" s="1"/>
      <c r="C689" s="351">
        <v>4137</v>
      </c>
      <c r="D689" s="352" t="s">
        <v>732</v>
      </c>
      <c r="E689" s="353" t="s">
        <v>116</v>
      </c>
      <c r="F689" s="354">
        <v>96434</v>
      </c>
      <c r="G689" s="288" t="s">
        <v>117</v>
      </c>
      <c r="H689" s="288"/>
      <c r="I689" s="1"/>
      <c r="J689" s="10"/>
      <c r="K689" s="10"/>
    </row>
    <row r="690" spans="2:11" s="5" customFormat="1" ht="31.5" hidden="1">
      <c r="B690" s="1"/>
      <c r="C690" s="351">
        <v>4138</v>
      </c>
      <c r="D690" s="352" t="s">
        <v>733</v>
      </c>
      <c r="E690" s="353" t="s">
        <v>125</v>
      </c>
      <c r="F690" s="354">
        <v>159884</v>
      </c>
      <c r="G690" s="288" t="s">
        <v>117</v>
      </c>
      <c r="H690" s="288"/>
      <c r="I690" s="1"/>
      <c r="J690" s="10"/>
      <c r="K690" s="10"/>
    </row>
    <row r="691" spans="2:11" s="5" customFormat="1" ht="63" hidden="1">
      <c r="B691" s="1"/>
      <c r="C691" s="351">
        <v>4140</v>
      </c>
      <c r="D691" s="352" t="s">
        <v>734</v>
      </c>
      <c r="E691" s="353" t="s">
        <v>119</v>
      </c>
      <c r="F691" s="354">
        <v>159227</v>
      </c>
      <c r="G691" s="288" t="s">
        <v>117</v>
      </c>
      <c r="H691" s="288"/>
      <c r="I691" s="1"/>
      <c r="J691" s="10"/>
      <c r="K691" s="10"/>
    </row>
    <row r="692" spans="2:11" s="5" customFormat="1" ht="47.25" hidden="1">
      <c r="B692" s="1"/>
      <c r="C692" s="351">
        <v>4142</v>
      </c>
      <c r="D692" s="352" t="s">
        <v>735</v>
      </c>
      <c r="E692" s="353" t="s">
        <v>119</v>
      </c>
      <c r="F692" s="354">
        <v>142536</v>
      </c>
      <c r="G692" s="288" t="s">
        <v>117</v>
      </c>
      <c r="H692" s="288"/>
      <c r="I692" s="1"/>
      <c r="J692" s="10"/>
      <c r="K692" s="10"/>
    </row>
    <row r="693" spans="2:11" s="5" customFormat="1" ht="31.5" hidden="1">
      <c r="B693" s="1"/>
      <c r="C693" s="351">
        <v>4143</v>
      </c>
      <c r="D693" s="352" t="s">
        <v>736</v>
      </c>
      <c r="E693" s="353" t="s">
        <v>122</v>
      </c>
      <c r="F693" s="354">
        <v>37542</v>
      </c>
      <c r="G693" s="288" t="s">
        <v>117</v>
      </c>
      <c r="H693" s="288"/>
      <c r="I693" s="1"/>
      <c r="J693" s="10"/>
      <c r="K693" s="10"/>
    </row>
    <row r="694" spans="2:11" s="5" customFormat="1" ht="31.5" hidden="1">
      <c r="B694" s="1"/>
      <c r="C694" s="351">
        <v>4144</v>
      </c>
      <c r="D694" s="352" t="s">
        <v>737</v>
      </c>
      <c r="E694" s="353" t="s">
        <v>122</v>
      </c>
      <c r="F694" s="354">
        <v>76258</v>
      </c>
      <c r="G694" s="288" t="s">
        <v>117</v>
      </c>
      <c r="H694" s="288"/>
      <c r="I694" s="1"/>
      <c r="J694" s="10"/>
      <c r="K694" s="10"/>
    </row>
    <row r="695" spans="2:11" s="5" customFormat="1" ht="31.5" hidden="1">
      <c r="B695" s="1"/>
      <c r="C695" s="351">
        <v>4154</v>
      </c>
      <c r="D695" s="352" t="s">
        <v>738</v>
      </c>
      <c r="E695" s="353" t="s">
        <v>116</v>
      </c>
      <c r="F695" s="354">
        <v>791</v>
      </c>
      <c r="G695" s="288" t="s">
        <v>117</v>
      </c>
      <c r="H695" s="288"/>
      <c r="I695" s="1"/>
      <c r="J695" s="10"/>
      <c r="K695" s="10"/>
    </row>
    <row r="696" spans="2:11" s="5" customFormat="1" ht="31.5" hidden="1">
      <c r="B696" s="1"/>
      <c r="C696" s="351">
        <v>4155</v>
      </c>
      <c r="D696" s="352" t="s">
        <v>739</v>
      </c>
      <c r="E696" s="353" t="s">
        <v>119</v>
      </c>
      <c r="F696" s="354">
        <v>75736</v>
      </c>
      <c r="G696" s="288" t="s">
        <v>117</v>
      </c>
      <c r="H696" s="288"/>
      <c r="I696" s="1"/>
      <c r="J696" s="10"/>
      <c r="K696" s="10"/>
    </row>
    <row r="697" spans="2:11" s="5" customFormat="1" ht="47.25" hidden="1">
      <c r="B697" s="1"/>
      <c r="C697" s="351">
        <v>4156</v>
      </c>
      <c r="D697" s="352" t="s">
        <v>740</v>
      </c>
      <c r="E697" s="353" t="s">
        <v>119</v>
      </c>
      <c r="F697" s="354">
        <v>138735</v>
      </c>
      <c r="G697" s="288" t="s">
        <v>117</v>
      </c>
      <c r="H697" s="288"/>
      <c r="I697" s="1"/>
      <c r="J697" s="10"/>
      <c r="K697" s="10"/>
    </row>
    <row r="698" spans="2:11" s="5" customFormat="1" ht="47.25" hidden="1">
      <c r="B698" s="1"/>
      <c r="C698" s="351">
        <v>4157</v>
      </c>
      <c r="D698" s="352" t="s">
        <v>741</v>
      </c>
      <c r="E698" s="353" t="s">
        <v>119</v>
      </c>
      <c r="F698" s="354">
        <v>144923</v>
      </c>
      <c r="G698" s="288" t="s">
        <v>117</v>
      </c>
      <c r="H698" s="288"/>
      <c r="I698" s="1"/>
      <c r="J698" s="10"/>
      <c r="K698" s="10"/>
    </row>
    <row r="699" spans="2:11" s="5" customFormat="1" ht="47.25" hidden="1">
      <c r="B699" s="1"/>
      <c r="C699" s="351">
        <v>4158</v>
      </c>
      <c r="D699" s="352" t="s">
        <v>742</v>
      </c>
      <c r="E699" s="353" t="s">
        <v>119</v>
      </c>
      <c r="F699" s="354">
        <v>144923</v>
      </c>
      <c r="G699" s="288" t="s">
        <v>117</v>
      </c>
      <c r="H699" s="288"/>
      <c r="I699" s="1"/>
      <c r="J699" s="10"/>
      <c r="K699" s="10"/>
    </row>
    <row r="700" spans="2:11" s="5" customFormat="1" ht="63" hidden="1">
      <c r="B700" s="1"/>
      <c r="C700" s="351">
        <v>4159</v>
      </c>
      <c r="D700" s="352" t="s">
        <v>743</v>
      </c>
      <c r="E700" s="353" t="s">
        <v>119</v>
      </c>
      <c r="F700" s="354">
        <v>127906</v>
      </c>
      <c r="G700" s="288" t="s">
        <v>117</v>
      </c>
      <c r="H700" s="288"/>
      <c r="I700" s="1"/>
      <c r="J700" s="10"/>
      <c r="K700" s="10"/>
    </row>
    <row r="701" spans="2:11" s="5" customFormat="1" ht="63" hidden="1">
      <c r="B701" s="1"/>
      <c r="C701" s="351">
        <v>4160</v>
      </c>
      <c r="D701" s="352" t="s">
        <v>744</v>
      </c>
      <c r="E701" s="353" t="s">
        <v>119</v>
      </c>
      <c r="F701" s="354">
        <v>129453</v>
      </c>
      <c r="G701" s="288" t="s">
        <v>117</v>
      </c>
      <c r="H701" s="288"/>
      <c r="I701" s="1"/>
      <c r="J701" s="10"/>
      <c r="K701" s="10"/>
    </row>
    <row r="702" spans="2:11" s="5" customFormat="1" ht="63" hidden="1">
      <c r="B702" s="1"/>
      <c r="C702" s="351">
        <v>4161</v>
      </c>
      <c r="D702" s="352" t="s">
        <v>745</v>
      </c>
      <c r="E702" s="353" t="s">
        <v>119</v>
      </c>
      <c r="F702" s="354">
        <v>129453</v>
      </c>
      <c r="G702" s="288" t="s">
        <v>117</v>
      </c>
      <c r="H702" s="288"/>
      <c r="I702" s="1"/>
      <c r="J702" s="10"/>
      <c r="K702" s="10"/>
    </row>
    <row r="703" spans="2:11" s="5" customFormat="1" ht="31.5" hidden="1">
      <c r="B703" s="1"/>
      <c r="C703" s="351">
        <v>4195</v>
      </c>
      <c r="D703" s="352" t="s">
        <v>746</v>
      </c>
      <c r="E703" s="353" t="s">
        <v>116</v>
      </c>
      <c r="F703" s="354">
        <v>493</v>
      </c>
      <c r="G703" s="288" t="s">
        <v>117</v>
      </c>
      <c r="H703" s="288"/>
      <c r="I703" s="1"/>
      <c r="J703" s="10"/>
      <c r="K703" s="10"/>
    </row>
    <row r="704" spans="2:11" s="5" customFormat="1" ht="47.25" hidden="1">
      <c r="B704" s="1"/>
      <c r="C704" s="351">
        <v>4197</v>
      </c>
      <c r="D704" s="352" t="s">
        <v>747</v>
      </c>
      <c r="E704" s="353" t="s">
        <v>116</v>
      </c>
      <c r="F704" s="354">
        <v>2830</v>
      </c>
      <c r="G704" s="288" t="s">
        <v>117</v>
      </c>
      <c r="H704" s="288"/>
      <c r="I704" s="1"/>
      <c r="J704" s="10"/>
      <c r="K704" s="10"/>
    </row>
    <row r="705" spans="2:11" s="5" customFormat="1" ht="47.25" hidden="1">
      <c r="B705" s="1"/>
      <c r="C705" s="351">
        <v>4198</v>
      </c>
      <c r="D705" s="352" t="s">
        <v>748</v>
      </c>
      <c r="E705" s="353" t="s">
        <v>116</v>
      </c>
      <c r="F705" s="354">
        <v>2995</v>
      </c>
      <c r="G705" s="288" t="s">
        <v>117</v>
      </c>
      <c r="H705" s="288"/>
      <c r="I705" s="1"/>
      <c r="J705" s="10"/>
      <c r="K705" s="10"/>
    </row>
    <row r="706" spans="2:11" s="5" customFormat="1" ht="94.5" hidden="1">
      <c r="B706" s="1"/>
      <c r="C706" s="351">
        <v>4200</v>
      </c>
      <c r="D706" s="352" t="s">
        <v>749</v>
      </c>
      <c r="E706" s="353" t="s">
        <v>119</v>
      </c>
      <c r="F706" s="354">
        <v>743557</v>
      </c>
      <c r="G706" s="288" t="s">
        <v>117</v>
      </c>
      <c r="H706" s="288"/>
      <c r="I706" s="1"/>
      <c r="J706" s="10"/>
      <c r="K706" s="10"/>
    </row>
    <row r="707" spans="2:11" s="5" customFormat="1" ht="94.5" hidden="1">
      <c r="B707" s="1"/>
      <c r="C707" s="351">
        <v>4203</v>
      </c>
      <c r="D707" s="352" t="s">
        <v>750</v>
      </c>
      <c r="E707" s="353" t="s">
        <v>119</v>
      </c>
      <c r="F707" s="354">
        <v>799876</v>
      </c>
      <c r="G707" s="288" t="s">
        <v>117</v>
      </c>
      <c r="H707" s="288"/>
      <c r="I707" s="1"/>
      <c r="J707" s="10"/>
      <c r="K707" s="10"/>
    </row>
    <row r="708" spans="2:11" s="5" customFormat="1" ht="94.5" hidden="1">
      <c r="B708" s="1"/>
      <c r="C708" s="351">
        <v>4207</v>
      </c>
      <c r="D708" s="352" t="s">
        <v>751</v>
      </c>
      <c r="E708" s="353" t="s">
        <v>119</v>
      </c>
      <c r="F708" s="354">
        <v>847981</v>
      </c>
      <c r="G708" s="288" t="s">
        <v>117</v>
      </c>
      <c r="H708" s="288"/>
      <c r="I708" s="1"/>
      <c r="J708" s="10"/>
      <c r="K708" s="10"/>
    </row>
    <row r="709" spans="2:11" s="5" customFormat="1" ht="47.25" hidden="1">
      <c r="B709" s="1"/>
      <c r="C709" s="351">
        <v>4229</v>
      </c>
      <c r="D709" s="352" t="s">
        <v>752</v>
      </c>
      <c r="E709" s="353" t="s">
        <v>119</v>
      </c>
      <c r="F709" s="354">
        <v>532412</v>
      </c>
      <c r="G709" s="288" t="s">
        <v>117</v>
      </c>
      <c r="H709" s="288" t="s">
        <v>145</v>
      </c>
      <c r="I709" s="1"/>
      <c r="J709" s="10"/>
      <c r="K709" s="10"/>
    </row>
    <row r="710" spans="2:11" s="5" customFormat="1" ht="47.25" hidden="1">
      <c r="B710" s="1"/>
      <c r="C710" s="351">
        <v>4230</v>
      </c>
      <c r="D710" s="352" t="s">
        <v>753</v>
      </c>
      <c r="E710" s="353" t="s">
        <v>119</v>
      </c>
      <c r="F710" s="354">
        <v>518405</v>
      </c>
      <c r="G710" s="288" t="s">
        <v>117</v>
      </c>
      <c r="H710" s="288" t="s">
        <v>145</v>
      </c>
      <c r="I710" s="1"/>
      <c r="J710" s="10"/>
      <c r="K710" s="10"/>
    </row>
    <row r="711" spans="2:11" s="5" customFormat="1" ht="47.25" hidden="1">
      <c r="B711" s="1"/>
      <c r="C711" s="351">
        <v>4232</v>
      </c>
      <c r="D711" s="352" t="s">
        <v>754</v>
      </c>
      <c r="E711" s="353" t="s">
        <v>472</v>
      </c>
      <c r="F711" s="354">
        <v>4622</v>
      </c>
      <c r="G711" s="288" t="s">
        <v>117</v>
      </c>
      <c r="H711" s="288" t="s">
        <v>145</v>
      </c>
      <c r="I711" s="1"/>
      <c r="J711" s="10"/>
      <c r="K711" s="10"/>
    </row>
    <row r="712" spans="2:11" s="5" customFormat="1" ht="47.25" hidden="1">
      <c r="B712" s="1"/>
      <c r="C712" s="351">
        <v>4233</v>
      </c>
      <c r="D712" s="352" t="s">
        <v>755</v>
      </c>
      <c r="E712" s="353" t="s">
        <v>472</v>
      </c>
      <c r="F712" s="354">
        <v>4497</v>
      </c>
      <c r="G712" s="288" t="s">
        <v>117</v>
      </c>
      <c r="H712" s="288" t="s">
        <v>145</v>
      </c>
      <c r="I712" s="1"/>
      <c r="J712" s="10"/>
      <c r="K712" s="10"/>
    </row>
    <row r="713" spans="2:11" s="5" customFormat="1" ht="47.25" hidden="1">
      <c r="B713" s="1"/>
      <c r="C713" s="351">
        <v>4234</v>
      </c>
      <c r="D713" s="352" t="s">
        <v>756</v>
      </c>
      <c r="E713" s="353" t="s">
        <v>472</v>
      </c>
      <c r="F713" s="354">
        <v>4497</v>
      </c>
      <c r="G713" s="288" t="s">
        <v>117</v>
      </c>
      <c r="H713" s="288" t="s">
        <v>145</v>
      </c>
      <c r="I713" s="1"/>
      <c r="J713" s="10"/>
      <c r="K713" s="10"/>
    </row>
    <row r="714" spans="2:11" s="5" customFormat="1" ht="47.25" hidden="1">
      <c r="B714" s="1"/>
      <c r="C714" s="351">
        <v>4235</v>
      </c>
      <c r="D714" s="352" t="s">
        <v>757</v>
      </c>
      <c r="E714" s="353" t="s">
        <v>472</v>
      </c>
      <c r="F714" s="354">
        <v>4497</v>
      </c>
      <c r="G714" s="288" t="s">
        <v>117</v>
      </c>
      <c r="H714" s="288" t="s">
        <v>145</v>
      </c>
      <c r="I714" s="1"/>
      <c r="J714" s="10"/>
      <c r="K714" s="10"/>
    </row>
    <row r="715" spans="2:11" s="5" customFormat="1" ht="47.25" hidden="1">
      <c r="B715" s="1"/>
      <c r="C715" s="351">
        <v>4236</v>
      </c>
      <c r="D715" s="352" t="s">
        <v>758</v>
      </c>
      <c r="E715" s="353" t="s">
        <v>472</v>
      </c>
      <c r="F715" s="354">
        <v>4197</v>
      </c>
      <c r="G715" s="288" t="s">
        <v>117</v>
      </c>
      <c r="H715" s="288" t="s">
        <v>145</v>
      </c>
      <c r="I715" s="1"/>
      <c r="J715" s="10"/>
      <c r="K715" s="10"/>
    </row>
    <row r="716" spans="2:11" s="5" customFormat="1" ht="47.25" hidden="1">
      <c r="B716" s="1"/>
      <c r="C716" s="351">
        <v>4237</v>
      </c>
      <c r="D716" s="352" t="s">
        <v>759</v>
      </c>
      <c r="E716" s="353" t="s">
        <v>472</v>
      </c>
      <c r="F716" s="354">
        <v>4622</v>
      </c>
      <c r="G716" s="288" t="s">
        <v>117</v>
      </c>
      <c r="H716" s="288" t="s">
        <v>145</v>
      </c>
      <c r="I716" s="1"/>
      <c r="J716" s="10"/>
      <c r="K716" s="10"/>
    </row>
    <row r="717" spans="2:11" s="5" customFormat="1" ht="47.25" hidden="1">
      <c r="B717" s="1"/>
      <c r="C717" s="351">
        <v>4238</v>
      </c>
      <c r="D717" s="352" t="s">
        <v>760</v>
      </c>
      <c r="E717" s="353" t="s">
        <v>472</v>
      </c>
      <c r="F717" s="354">
        <v>4622</v>
      </c>
      <c r="G717" s="288" t="s">
        <v>117</v>
      </c>
      <c r="H717" s="288" t="s">
        <v>145</v>
      </c>
      <c r="I717" s="1"/>
      <c r="J717" s="10"/>
      <c r="K717" s="10"/>
    </row>
    <row r="718" spans="2:11" s="5" customFormat="1" ht="31.5" hidden="1">
      <c r="B718" s="1"/>
      <c r="C718" s="351">
        <v>4239</v>
      </c>
      <c r="D718" s="352" t="s">
        <v>761</v>
      </c>
      <c r="E718" s="353" t="s">
        <v>122</v>
      </c>
      <c r="F718" s="354">
        <v>4712</v>
      </c>
      <c r="G718" s="288" t="s">
        <v>117</v>
      </c>
      <c r="H718" s="288"/>
      <c r="I718" s="1"/>
      <c r="J718" s="10"/>
      <c r="K718" s="10"/>
    </row>
    <row r="719" spans="2:11" s="5" customFormat="1" ht="63" hidden="1">
      <c r="B719" s="1"/>
      <c r="C719" s="351">
        <v>4240</v>
      </c>
      <c r="D719" s="352" t="s">
        <v>762</v>
      </c>
      <c r="E719" s="353" t="s">
        <v>122</v>
      </c>
      <c r="F719" s="354">
        <v>14531</v>
      </c>
      <c r="G719" s="288" t="s">
        <v>117</v>
      </c>
      <c r="H719" s="288"/>
      <c r="I719" s="1"/>
      <c r="J719" s="10"/>
      <c r="K719" s="10"/>
    </row>
    <row r="720" spans="2:11" s="5" customFormat="1" ht="47.25" hidden="1">
      <c r="B720" s="1"/>
      <c r="C720" s="351">
        <v>4241</v>
      </c>
      <c r="D720" s="352" t="s">
        <v>763</v>
      </c>
      <c r="E720" s="353" t="s">
        <v>122</v>
      </c>
      <c r="F720" s="354">
        <v>14531</v>
      </c>
      <c r="G720" s="288" t="s">
        <v>117</v>
      </c>
      <c r="H720" s="288"/>
      <c r="I720" s="1"/>
      <c r="J720" s="10"/>
      <c r="K720" s="10"/>
    </row>
    <row r="721" spans="2:11" s="5" customFormat="1" ht="63" hidden="1">
      <c r="B721" s="1"/>
      <c r="C721" s="351">
        <v>4242</v>
      </c>
      <c r="D721" s="352" t="s">
        <v>764</v>
      </c>
      <c r="E721" s="353" t="s">
        <v>122</v>
      </c>
      <c r="F721" s="354">
        <v>18163</v>
      </c>
      <c r="G721" s="288" t="s">
        <v>117</v>
      </c>
      <c r="H721" s="288"/>
      <c r="I721" s="1"/>
      <c r="J721" s="10"/>
      <c r="K721" s="10"/>
    </row>
    <row r="722" spans="2:11" s="5" customFormat="1" ht="47.25" hidden="1">
      <c r="B722" s="1"/>
      <c r="C722" s="351">
        <v>4243</v>
      </c>
      <c r="D722" s="352" t="s">
        <v>765</v>
      </c>
      <c r="E722" s="353" t="s">
        <v>122</v>
      </c>
      <c r="F722" s="354">
        <v>18163</v>
      </c>
      <c r="G722" s="288" t="s">
        <v>117</v>
      </c>
      <c r="H722" s="288"/>
      <c r="I722" s="1"/>
      <c r="J722" s="10"/>
      <c r="K722" s="10"/>
    </row>
    <row r="723" spans="2:11" s="5" customFormat="1" ht="78.75" hidden="1">
      <c r="B723" s="1"/>
      <c r="C723" s="351">
        <v>4244</v>
      </c>
      <c r="D723" s="352" t="s">
        <v>766</v>
      </c>
      <c r="E723" s="353" t="s">
        <v>125</v>
      </c>
      <c r="F723" s="354">
        <v>182839</v>
      </c>
      <c r="G723" s="288" t="s">
        <v>117</v>
      </c>
      <c r="H723" s="288"/>
      <c r="I723" s="1"/>
      <c r="J723" s="10"/>
      <c r="K723" s="10"/>
    </row>
    <row r="724" spans="2:11" s="5" customFormat="1" ht="94.5" hidden="1">
      <c r="B724" s="1"/>
      <c r="C724" s="351">
        <v>4245</v>
      </c>
      <c r="D724" s="352" t="s">
        <v>767</v>
      </c>
      <c r="E724" s="353" t="s">
        <v>125</v>
      </c>
      <c r="F724" s="354">
        <v>263966</v>
      </c>
      <c r="G724" s="288" t="s">
        <v>117</v>
      </c>
      <c r="H724" s="288"/>
      <c r="I724" s="1"/>
      <c r="J724" s="10"/>
      <c r="K724" s="10"/>
    </row>
    <row r="725" spans="2:11" s="5" customFormat="1" ht="94.5" hidden="1">
      <c r="B725" s="1"/>
      <c r="C725" s="351">
        <v>4246</v>
      </c>
      <c r="D725" s="352" t="s">
        <v>768</v>
      </c>
      <c r="E725" s="353" t="s">
        <v>125</v>
      </c>
      <c r="F725" s="354">
        <v>145303</v>
      </c>
      <c r="G725" s="288" t="s">
        <v>117</v>
      </c>
      <c r="H725" s="288"/>
      <c r="I725" s="1"/>
      <c r="J725" s="10"/>
      <c r="K725" s="10"/>
    </row>
    <row r="726" spans="2:11" s="5" customFormat="1" ht="47.25" hidden="1">
      <c r="B726" s="1"/>
      <c r="C726" s="351">
        <v>4247</v>
      </c>
      <c r="D726" s="352" t="s">
        <v>769</v>
      </c>
      <c r="E726" s="353" t="s">
        <v>116</v>
      </c>
      <c r="F726" s="354">
        <v>121085</v>
      </c>
      <c r="G726" s="288" t="s">
        <v>117</v>
      </c>
      <c r="H726" s="288"/>
      <c r="I726" s="1"/>
      <c r="J726" s="10"/>
      <c r="K726" s="10"/>
    </row>
    <row r="727" spans="2:11" s="5" customFormat="1" ht="47.25" hidden="1">
      <c r="B727" s="1"/>
      <c r="C727" s="351">
        <v>4248</v>
      </c>
      <c r="D727" s="352" t="s">
        <v>770</v>
      </c>
      <c r="E727" s="353" t="s">
        <v>116</v>
      </c>
      <c r="F727" s="354">
        <v>121085</v>
      </c>
      <c r="G727" s="288" t="s">
        <v>117</v>
      </c>
      <c r="H727" s="288"/>
      <c r="I727" s="1"/>
      <c r="J727" s="10"/>
      <c r="K727" s="10"/>
    </row>
    <row r="728" spans="2:11" s="5" customFormat="1" ht="63" hidden="1">
      <c r="B728" s="1"/>
      <c r="C728" s="351">
        <v>4249</v>
      </c>
      <c r="D728" s="352" t="s">
        <v>771</v>
      </c>
      <c r="E728" s="353" t="s">
        <v>122</v>
      </c>
      <c r="F728" s="354">
        <v>18163</v>
      </c>
      <c r="G728" s="288" t="s">
        <v>117</v>
      </c>
      <c r="H728" s="288"/>
      <c r="I728" s="1"/>
      <c r="J728" s="10"/>
      <c r="K728" s="10"/>
    </row>
    <row r="729" spans="2:11" s="5" customFormat="1" ht="63" hidden="1">
      <c r="B729" s="1"/>
      <c r="C729" s="351">
        <v>4252</v>
      </c>
      <c r="D729" s="352" t="s">
        <v>772</v>
      </c>
      <c r="E729" s="353" t="s">
        <v>125</v>
      </c>
      <c r="F729" s="354">
        <v>1856274</v>
      </c>
      <c r="G729" s="288" t="s">
        <v>117</v>
      </c>
      <c r="H729" s="288" t="s">
        <v>145</v>
      </c>
      <c r="I729" s="1"/>
      <c r="J729" s="10"/>
      <c r="K729" s="10"/>
    </row>
    <row r="730" spans="2:11" s="5" customFormat="1" ht="47.25" hidden="1">
      <c r="B730" s="1"/>
      <c r="C730" s="351">
        <v>4253</v>
      </c>
      <c r="D730" s="352" t="s">
        <v>773</v>
      </c>
      <c r="E730" s="353" t="s">
        <v>125</v>
      </c>
      <c r="F730" s="354">
        <v>646942</v>
      </c>
      <c r="G730" s="288" t="s">
        <v>117</v>
      </c>
      <c r="H730" s="288" t="s">
        <v>145</v>
      </c>
      <c r="I730" s="1"/>
      <c r="J730" s="10"/>
      <c r="K730" s="10"/>
    </row>
    <row r="731" spans="2:11" s="5" customFormat="1" ht="31.5" hidden="1">
      <c r="B731" s="1"/>
      <c r="C731" s="351">
        <v>4261</v>
      </c>
      <c r="D731" s="352" t="s">
        <v>774</v>
      </c>
      <c r="E731" s="353" t="s">
        <v>119</v>
      </c>
      <c r="F731" s="354">
        <v>561006</v>
      </c>
      <c r="G731" s="288" t="s">
        <v>117</v>
      </c>
      <c r="H731" s="288"/>
      <c r="I731" s="1"/>
      <c r="J731" s="10"/>
      <c r="K731" s="10"/>
    </row>
    <row r="732" spans="2:11" s="5" customFormat="1" ht="31.5" hidden="1">
      <c r="B732" s="1"/>
      <c r="C732" s="351">
        <v>4262</v>
      </c>
      <c r="D732" s="352" t="s">
        <v>775</v>
      </c>
      <c r="E732" s="353" t="s">
        <v>119</v>
      </c>
      <c r="F732" s="354">
        <v>4854</v>
      </c>
      <c r="G732" s="288" t="s">
        <v>117</v>
      </c>
      <c r="H732" s="288"/>
      <c r="I732" s="1"/>
      <c r="J732" s="10"/>
      <c r="K732" s="10"/>
    </row>
    <row r="733" spans="2:11" s="5" customFormat="1" ht="31.5" hidden="1">
      <c r="B733" s="1"/>
      <c r="C733" s="351">
        <v>4264</v>
      </c>
      <c r="D733" s="352" t="s">
        <v>776</v>
      </c>
      <c r="E733" s="353" t="s">
        <v>122</v>
      </c>
      <c r="F733" s="354">
        <v>44576</v>
      </c>
      <c r="G733" s="288" t="s">
        <v>117</v>
      </c>
      <c r="H733" s="288"/>
      <c r="I733" s="1"/>
      <c r="J733" s="10"/>
      <c r="K733" s="10"/>
    </row>
    <row r="734" spans="2:11" s="5" customFormat="1" ht="31.5" hidden="1">
      <c r="B734" s="1"/>
      <c r="C734" s="351">
        <v>4265</v>
      </c>
      <c r="D734" s="352" t="s">
        <v>777</v>
      </c>
      <c r="E734" s="353" t="s">
        <v>122</v>
      </c>
      <c r="F734" s="354">
        <v>99558</v>
      </c>
      <c r="G734" s="288" t="s">
        <v>117</v>
      </c>
      <c r="H734" s="288"/>
      <c r="I734" s="1"/>
      <c r="J734" s="10"/>
      <c r="K734" s="10"/>
    </row>
    <row r="735" spans="2:11" s="5" customFormat="1" ht="31.5" hidden="1">
      <c r="B735" s="1"/>
      <c r="C735" s="351">
        <v>4266</v>
      </c>
      <c r="D735" s="352" t="s">
        <v>778</v>
      </c>
      <c r="E735" s="353" t="s">
        <v>119</v>
      </c>
      <c r="F735" s="354">
        <v>41273</v>
      </c>
      <c r="G735" s="288" t="s">
        <v>117</v>
      </c>
      <c r="H735" s="288"/>
      <c r="I735" s="1"/>
      <c r="J735" s="10"/>
      <c r="K735" s="10"/>
    </row>
    <row r="736" spans="2:11" s="5" customFormat="1" ht="25.5" hidden="1">
      <c r="B736" s="1"/>
      <c r="C736" s="351">
        <v>4273</v>
      </c>
      <c r="D736" s="352" t="s">
        <v>779</v>
      </c>
      <c r="E736" s="353" t="s">
        <v>494</v>
      </c>
      <c r="F736" s="354">
        <v>134238</v>
      </c>
      <c r="G736" s="288" t="s">
        <v>117</v>
      </c>
      <c r="H736" s="288"/>
      <c r="I736" s="1"/>
      <c r="J736" s="10"/>
      <c r="K736" s="10"/>
    </row>
    <row r="737" spans="2:11" s="5" customFormat="1" ht="25.5" hidden="1">
      <c r="B737" s="1"/>
      <c r="C737" s="351">
        <v>4274</v>
      </c>
      <c r="D737" s="352" t="s">
        <v>780</v>
      </c>
      <c r="E737" s="353" t="s">
        <v>494</v>
      </c>
      <c r="F737" s="354">
        <v>189291</v>
      </c>
      <c r="G737" s="288" t="s">
        <v>117</v>
      </c>
      <c r="H737" s="288"/>
      <c r="I737" s="1"/>
      <c r="J737" s="10"/>
      <c r="K737" s="10"/>
    </row>
    <row r="738" spans="2:11" s="5" customFormat="1" ht="25.5" hidden="1">
      <c r="B738" s="1"/>
      <c r="C738" s="351">
        <v>4275</v>
      </c>
      <c r="D738" s="352" t="s">
        <v>781</v>
      </c>
      <c r="E738" s="353" t="s">
        <v>494</v>
      </c>
      <c r="F738" s="354">
        <v>146303</v>
      </c>
      <c r="G738" s="288" t="s">
        <v>117</v>
      </c>
      <c r="H738" s="288"/>
      <c r="I738" s="1"/>
      <c r="J738" s="10"/>
      <c r="K738" s="10"/>
    </row>
    <row r="739" spans="2:11" s="5" customFormat="1" ht="25.5" hidden="1">
      <c r="B739" s="1"/>
      <c r="C739" s="351">
        <v>4276</v>
      </c>
      <c r="D739" s="352" t="s">
        <v>782</v>
      </c>
      <c r="E739" s="353" t="s">
        <v>494</v>
      </c>
      <c r="F739" s="354">
        <v>201356</v>
      </c>
      <c r="G739" s="288" t="s">
        <v>117</v>
      </c>
      <c r="H739" s="288"/>
      <c r="I739" s="1"/>
      <c r="J739" s="10"/>
      <c r="K739" s="10"/>
    </row>
    <row r="740" spans="2:11" s="5" customFormat="1" ht="31.5" hidden="1">
      <c r="B740" s="1"/>
      <c r="C740" s="351">
        <v>4277</v>
      </c>
      <c r="D740" s="352" t="s">
        <v>783</v>
      </c>
      <c r="E740" s="353" t="s">
        <v>494</v>
      </c>
      <c r="F740" s="354">
        <v>146303</v>
      </c>
      <c r="G740" s="288" t="s">
        <v>117</v>
      </c>
      <c r="H740" s="288"/>
      <c r="I740" s="1"/>
      <c r="J740" s="10"/>
      <c r="K740" s="10"/>
    </row>
    <row r="741" spans="2:11" s="5" customFormat="1" ht="25.5" hidden="1">
      <c r="B741" s="1"/>
      <c r="C741" s="351">
        <v>4278</v>
      </c>
      <c r="D741" s="352" t="s">
        <v>784</v>
      </c>
      <c r="E741" s="353" t="s">
        <v>785</v>
      </c>
      <c r="F741" s="354">
        <v>16780</v>
      </c>
      <c r="G741" s="288" t="s">
        <v>117</v>
      </c>
      <c r="H741" s="288"/>
      <c r="I741" s="1"/>
      <c r="J741" s="10"/>
      <c r="K741" s="10"/>
    </row>
    <row r="742" spans="2:11" s="5" customFormat="1" ht="25.5" hidden="1">
      <c r="B742" s="1"/>
      <c r="C742" s="351">
        <v>4279</v>
      </c>
      <c r="D742" s="352" t="s">
        <v>786</v>
      </c>
      <c r="E742" s="353" t="s">
        <v>785</v>
      </c>
      <c r="F742" s="354">
        <v>23662</v>
      </c>
      <c r="G742" s="288" t="s">
        <v>117</v>
      </c>
      <c r="H742" s="288"/>
      <c r="I742" s="1"/>
      <c r="J742" s="10"/>
      <c r="K742" s="10"/>
    </row>
    <row r="743" spans="2:11" s="5" customFormat="1" ht="25.5" hidden="1">
      <c r="B743" s="1"/>
      <c r="C743" s="351">
        <v>4280</v>
      </c>
      <c r="D743" s="352" t="s">
        <v>787</v>
      </c>
      <c r="E743" s="353" t="s">
        <v>785</v>
      </c>
      <c r="F743" s="354">
        <v>18289</v>
      </c>
      <c r="G743" s="288" t="s">
        <v>117</v>
      </c>
      <c r="H743" s="288"/>
      <c r="I743" s="1"/>
      <c r="J743" s="10"/>
      <c r="K743" s="10"/>
    </row>
    <row r="744" spans="2:11" s="5" customFormat="1" ht="25.5" hidden="1">
      <c r="B744" s="1"/>
      <c r="C744" s="351">
        <v>4281</v>
      </c>
      <c r="D744" s="352" t="s">
        <v>788</v>
      </c>
      <c r="E744" s="353" t="s">
        <v>785</v>
      </c>
      <c r="F744" s="354">
        <v>25171</v>
      </c>
      <c r="G744" s="288" t="s">
        <v>117</v>
      </c>
      <c r="H744" s="288"/>
      <c r="I744" s="1"/>
      <c r="J744" s="10"/>
      <c r="K744" s="10"/>
    </row>
    <row r="745" spans="2:11" s="5" customFormat="1" ht="25.5" hidden="1">
      <c r="B745" s="1"/>
      <c r="C745" s="351">
        <v>4282</v>
      </c>
      <c r="D745" s="352" t="s">
        <v>789</v>
      </c>
      <c r="E745" s="353" t="s">
        <v>785</v>
      </c>
      <c r="F745" s="354">
        <v>18289</v>
      </c>
      <c r="G745" s="288" t="s">
        <v>117</v>
      </c>
      <c r="H745" s="288"/>
      <c r="I745" s="1"/>
      <c r="J745" s="10"/>
      <c r="K745" s="10"/>
    </row>
    <row r="746" spans="2:11" s="5" customFormat="1" ht="31.5" hidden="1">
      <c r="B746" s="1"/>
      <c r="C746" s="351">
        <v>4283</v>
      </c>
      <c r="D746" s="352" t="s">
        <v>790</v>
      </c>
      <c r="E746" s="353" t="s">
        <v>494</v>
      </c>
      <c r="F746" s="354">
        <v>201356</v>
      </c>
      <c r="G746" s="288" t="s">
        <v>117</v>
      </c>
      <c r="H746" s="288"/>
      <c r="I746" s="1"/>
      <c r="J746" s="10"/>
      <c r="K746" s="10"/>
    </row>
    <row r="747" spans="2:11" s="5" customFormat="1" ht="25.5" hidden="1">
      <c r="B747" s="1"/>
      <c r="C747" s="351">
        <v>4284</v>
      </c>
      <c r="D747" s="352" t="s">
        <v>791</v>
      </c>
      <c r="E747" s="353" t="s">
        <v>785</v>
      </c>
      <c r="F747" s="354">
        <v>37424</v>
      </c>
      <c r="G747" s="288" t="s">
        <v>117</v>
      </c>
      <c r="H747" s="288"/>
      <c r="I747" s="1"/>
      <c r="J747" s="10"/>
      <c r="K747" s="10"/>
    </row>
    <row r="748" spans="2:11" s="5" customFormat="1" ht="25.5" hidden="1">
      <c r="B748" s="1"/>
      <c r="C748" s="351">
        <v>4285</v>
      </c>
      <c r="D748" s="352" t="s">
        <v>792</v>
      </c>
      <c r="E748" s="353" t="s">
        <v>494</v>
      </c>
      <c r="F748" s="354">
        <v>299397</v>
      </c>
      <c r="G748" s="288" t="s">
        <v>117</v>
      </c>
      <c r="H748" s="288"/>
      <c r="I748" s="1"/>
      <c r="J748" s="10"/>
      <c r="K748" s="10"/>
    </row>
    <row r="749" spans="2:11" s="5" customFormat="1" ht="25.5" hidden="1">
      <c r="B749" s="1"/>
      <c r="C749" s="351">
        <v>4286</v>
      </c>
      <c r="D749" s="352" t="s">
        <v>793</v>
      </c>
      <c r="E749" s="353" t="s">
        <v>494</v>
      </c>
      <c r="F749" s="354">
        <v>567871</v>
      </c>
      <c r="G749" s="288" t="s">
        <v>117</v>
      </c>
      <c r="H749" s="288"/>
      <c r="I749" s="1"/>
      <c r="J749" s="10"/>
      <c r="K749" s="10"/>
    </row>
    <row r="750" spans="2:11" s="5" customFormat="1" ht="25.5" hidden="1">
      <c r="B750" s="1"/>
      <c r="C750" s="351">
        <v>4287</v>
      </c>
      <c r="D750" s="352" t="s">
        <v>794</v>
      </c>
      <c r="E750" s="353" t="s">
        <v>785</v>
      </c>
      <c r="F750" s="354">
        <v>30544</v>
      </c>
      <c r="G750" s="288" t="s">
        <v>117</v>
      </c>
      <c r="H750" s="288"/>
      <c r="I750" s="1"/>
      <c r="J750" s="10"/>
      <c r="K750" s="10"/>
    </row>
    <row r="751" spans="2:11" s="5" customFormat="1" ht="25.5" hidden="1">
      <c r="B751" s="1"/>
      <c r="C751" s="351">
        <v>4288</v>
      </c>
      <c r="D751" s="352" t="s">
        <v>795</v>
      </c>
      <c r="E751" s="353" t="s">
        <v>494</v>
      </c>
      <c r="F751" s="354">
        <v>244344</v>
      </c>
      <c r="G751" s="288" t="s">
        <v>117</v>
      </c>
      <c r="H751" s="288"/>
      <c r="I751" s="1"/>
      <c r="J751" s="10"/>
      <c r="K751" s="10"/>
    </row>
    <row r="752" spans="2:11" s="5" customFormat="1" ht="31.5" hidden="1">
      <c r="B752" s="1"/>
      <c r="C752" s="351">
        <v>4289</v>
      </c>
      <c r="D752" s="352" t="s">
        <v>796</v>
      </c>
      <c r="E752" s="353" t="s">
        <v>116</v>
      </c>
      <c r="F752" s="354">
        <v>19930</v>
      </c>
      <c r="G752" s="288" t="s">
        <v>117</v>
      </c>
      <c r="H752" s="288"/>
      <c r="I752" s="1"/>
      <c r="J752" s="10"/>
      <c r="K752" s="10"/>
    </row>
    <row r="753" spans="2:11" s="5" customFormat="1" ht="31.5" hidden="1">
      <c r="B753" s="1"/>
      <c r="C753" s="351">
        <v>4290</v>
      </c>
      <c r="D753" s="352" t="s">
        <v>797</v>
      </c>
      <c r="E753" s="353" t="s">
        <v>116</v>
      </c>
      <c r="F753" s="354">
        <v>28050</v>
      </c>
      <c r="G753" s="288" t="s">
        <v>117</v>
      </c>
      <c r="H753" s="288"/>
      <c r="I753" s="1"/>
      <c r="J753" s="10"/>
      <c r="K753" s="10"/>
    </row>
    <row r="754" spans="2:11" s="5" customFormat="1" ht="31.5" hidden="1">
      <c r="B754" s="1"/>
      <c r="C754" s="351">
        <v>4291</v>
      </c>
      <c r="D754" s="352" t="s">
        <v>798</v>
      </c>
      <c r="E754" s="353" t="s">
        <v>122</v>
      </c>
      <c r="F754" s="354">
        <v>403447</v>
      </c>
      <c r="G754" s="288" t="s">
        <v>117</v>
      </c>
      <c r="H754" s="288" t="s">
        <v>145</v>
      </c>
      <c r="I754" s="1"/>
      <c r="J754" s="10"/>
      <c r="K754" s="10"/>
    </row>
    <row r="755" spans="2:11" s="5" customFormat="1" ht="31.5" hidden="1">
      <c r="B755" s="1"/>
      <c r="C755" s="351">
        <v>4292</v>
      </c>
      <c r="D755" s="352" t="s">
        <v>799</v>
      </c>
      <c r="E755" s="353" t="s">
        <v>122</v>
      </c>
      <c r="F755" s="354">
        <v>419917</v>
      </c>
      <c r="G755" s="288" t="s">
        <v>117</v>
      </c>
      <c r="H755" s="288" t="s">
        <v>145</v>
      </c>
      <c r="I755" s="1"/>
      <c r="J755" s="10"/>
      <c r="K755" s="10"/>
    </row>
    <row r="756" spans="2:11" s="5" customFormat="1" ht="31.5" hidden="1">
      <c r="B756" s="1"/>
      <c r="C756" s="351">
        <v>4294</v>
      </c>
      <c r="D756" s="352" t="s">
        <v>800</v>
      </c>
      <c r="E756" s="353" t="s">
        <v>122</v>
      </c>
      <c r="F756" s="354">
        <v>513426</v>
      </c>
      <c r="G756" s="288" t="s">
        <v>117</v>
      </c>
      <c r="H756" s="288" t="s">
        <v>145</v>
      </c>
      <c r="I756" s="1"/>
      <c r="J756" s="10"/>
      <c r="K756" s="10"/>
    </row>
    <row r="757" spans="2:11" s="5" customFormat="1" ht="31.5" hidden="1">
      <c r="B757" s="1"/>
      <c r="C757" s="351">
        <v>4295</v>
      </c>
      <c r="D757" s="352" t="s">
        <v>801</v>
      </c>
      <c r="E757" s="353" t="s">
        <v>122</v>
      </c>
      <c r="F757" s="354">
        <v>531311</v>
      </c>
      <c r="G757" s="288" t="s">
        <v>117</v>
      </c>
      <c r="H757" s="288" t="s">
        <v>145</v>
      </c>
      <c r="I757" s="1"/>
      <c r="J757" s="10"/>
      <c r="K757" s="10"/>
    </row>
    <row r="758" spans="2:11" s="5" customFormat="1" ht="31.5" hidden="1">
      <c r="B758" s="1"/>
      <c r="C758" s="351">
        <v>4296</v>
      </c>
      <c r="D758" s="352" t="s">
        <v>802</v>
      </c>
      <c r="E758" s="353" t="s">
        <v>122</v>
      </c>
      <c r="F758" s="354">
        <v>556020</v>
      </c>
      <c r="G758" s="288" t="s">
        <v>117</v>
      </c>
      <c r="H758" s="288" t="s">
        <v>145</v>
      </c>
      <c r="I758" s="1"/>
      <c r="J758" s="10"/>
      <c r="K758" s="10"/>
    </row>
    <row r="759" spans="2:11" s="5" customFormat="1" ht="31.5" hidden="1">
      <c r="B759" s="1"/>
      <c r="C759" s="351">
        <v>4297</v>
      </c>
      <c r="D759" s="352" t="s">
        <v>803</v>
      </c>
      <c r="E759" s="353" t="s">
        <v>122</v>
      </c>
      <c r="F759" s="354">
        <v>743637</v>
      </c>
      <c r="G759" s="288" t="s">
        <v>117</v>
      </c>
      <c r="H759" s="288" t="s">
        <v>145</v>
      </c>
      <c r="I759" s="1"/>
      <c r="J759" s="10"/>
      <c r="K759" s="10"/>
    </row>
    <row r="760" spans="2:11" s="5" customFormat="1" ht="31.5" hidden="1">
      <c r="B760" s="1"/>
      <c r="C760" s="351">
        <v>4298</v>
      </c>
      <c r="D760" s="352" t="s">
        <v>804</v>
      </c>
      <c r="E760" s="353" t="s">
        <v>122</v>
      </c>
      <c r="F760" s="354">
        <v>983946</v>
      </c>
      <c r="G760" s="288" t="s">
        <v>117</v>
      </c>
      <c r="H760" s="288" t="s">
        <v>145</v>
      </c>
      <c r="I760" s="1"/>
      <c r="J760" s="10"/>
      <c r="K760" s="10"/>
    </row>
    <row r="761" spans="2:11" s="5" customFormat="1" ht="31.5" hidden="1">
      <c r="B761" s="1"/>
      <c r="C761" s="351">
        <v>4299</v>
      </c>
      <c r="D761" s="352" t="s">
        <v>805</v>
      </c>
      <c r="E761" s="353" t="s">
        <v>122</v>
      </c>
      <c r="F761" s="354">
        <v>1096607</v>
      </c>
      <c r="G761" s="288" t="s">
        <v>117</v>
      </c>
      <c r="H761" s="288" t="s">
        <v>145</v>
      </c>
      <c r="I761" s="1"/>
      <c r="J761" s="10"/>
      <c r="K761" s="10"/>
    </row>
    <row r="762" spans="2:11" s="5" customFormat="1" ht="31.5" hidden="1">
      <c r="B762" s="1"/>
      <c r="C762" s="351">
        <v>4300</v>
      </c>
      <c r="D762" s="352" t="s">
        <v>806</v>
      </c>
      <c r="E762" s="353" t="s">
        <v>122</v>
      </c>
      <c r="F762" s="354">
        <v>278859</v>
      </c>
      <c r="G762" s="288" t="s">
        <v>117</v>
      </c>
      <c r="H762" s="288" t="s">
        <v>145</v>
      </c>
      <c r="I762" s="1"/>
      <c r="J762" s="10"/>
      <c r="K762" s="10"/>
    </row>
    <row r="763" spans="2:11" s="5" customFormat="1" ht="31.5" hidden="1">
      <c r="B763" s="1"/>
      <c r="C763" s="351">
        <v>4301</v>
      </c>
      <c r="D763" s="352" t="s">
        <v>807</v>
      </c>
      <c r="E763" s="353" t="s">
        <v>122</v>
      </c>
      <c r="F763" s="354">
        <v>310037</v>
      </c>
      <c r="G763" s="288" t="s">
        <v>117</v>
      </c>
      <c r="H763" s="288" t="s">
        <v>145</v>
      </c>
      <c r="I763" s="1"/>
      <c r="J763" s="10"/>
      <c r="K763" s="10"/>
    </row>
    <row r="764" spans="2:11" s="5" customFormat="1" ht="31.5" hidden="1">
      <c r="B764" s="1"/>
      <c r="C764" s="351">
        <v>4302</v>
      </c>
      <c r="D764" s="352" t="s">
        <v>808</v>
      </c>
      <c r="E764" s="353" t="s">
        <v>122</v>
      </c>
      <c r="F764" s="354">
        <v>364592</v>
      </c>
      <c r="G764" s="288" t="s">
        <v>117</v>
      </c>
      <c r="H764" s="288" t="s">
        <v>145</v>
      </c>
      <c r="I764" s="1"/>
      <c r="J764" s="10"/>
      <c r="K764" s="10"/>
    </row>
    <row r="765" spans="2:11" s="5" customFormat="1" ht="31.5" hidden="1">
      <c r="B765" s="1"/>
      <c r="C765" s="351">
        <v>4303</v>
      </c>
      <c r="D765" s="352" t="s">
        <v>809</v>
      </c>
      <c r="E765" s="353" t="s">
        <v>122</v>
      </c>
      <c r="F765" s="354">
        <v>419683</v>
      </c>
      <c r="G765" s="288" t="s">
        <v>117</v>
      </c>
      <c r="H765" s="288" t="s">
        <v>145</v>
      </c>
      <c r="I765" s="1"/>
      <c r="J765" s="10"/>
      <c r="K765" s="10"/>
    </row>
    <row r="766" spans="2:11" s="5" customFormat="1" ht="31.5" hidden="1">
      <c r="B766" s="1"/>
      <c r="C766" s="351">
        <v>4304</v>
      </c>
      <c r="D766" s="352" t="s">
        <v>810</v>
      </c>
      <c r="E766" s="353" t="s">
        <v>122</v>
      </c>
      <c r="F766" s="354">
        <v>434558</v>
      </c>
      <c r="G766" s="288" t="s">
        <v>117</v>
      </c>
      <c r="H766" s="288" t="s">
        <v>145</v>
      </c>
      <c r="I766" s="1"/>
      <c r="J766" s="10"/>
      <c r="K766" s="10"/>
    </row>
    <row r="767" spans="2:11" s="5" customFormat="1" ht="31.5" hidden="1">
      <c r="B767" s="1"/>
      <c r="C767" s="351">
        <v>4305</v>
      </c>
      <c r="D767" s="352" t="s">
        <v>811</v>
      </c>
      <c r="E767" s="353" t="s">
        <v>125</v>
      </c>
      <c r="F767" s="354">
        <v>295105</v>
      </c>
      <c r="G767" s="288" t="s">
        <v>117</v>
      </c>
      <c r="H767" s="288" t="s">
        <v>145</v>
      </c>
      <c r="I767" s="1"/>
      <c r="J767" s="10"/>
      <c r="K767" s="10"/>
    </row>
    <row r="768" spans="2:11" s="5" customFormat="1" ht="31.5" hidden="1">
      <c r="B768" s="1"/>
      <c r="C768" s="351">
        <v>4306</v>
      </c>
      <c r="D768" s="352" t="s">
        <v>812</v>
      </c>
      <c r="E768" s="353" t="s">
        <v>125</v>
      </c>
      <c r="F768" s="354">
        <v>671124</v>
      </c>
      <c r="G768" s="288" t="s">
        <v>117</v>
      </c>
      <c r="H768" s="288" t="s">
        <v>145</v>
      </c>
      <c r="I768" s="1"/>
      <c r="J768" s="10"/>
      <c r="K768" s="10"/>
    </row>
    <row r="769" spans="2:11" s="5" customFormat="1" ht="31.5" hidden="1">
      <c r="B769" s="1"/>
      <c r="C769" s="351">
        <v>4307</v>
      </c>
      <c r="D769" s="352" t="s">
        <v>813</v>
      </c>
      <c r="E769" s="353" t="s">
        <v>125</v>
      </c>
      <c r="F769" s="354">
        <v>411529</v>
      </c>
      <c r="G769" s="288" t="s">
        <v>117</v>
      </c>
      <c r="H769" s="288" t="s">
        <v>145</v>
      </c>
      <c r="I769" s="1"/>
      <c r="J769" s="10"/>
      <c r="K769" s="10"/>
    </row>
    <row r="770" spans="2:11" s="5" customFormat="1" ht="31.5" hidden="1">
      <c r="B770" s="1"/>
      <c r="C770" s="351">
        <v>4308</v>
      </c>
      <c r="D770" s="352" t="s">
        <v>814</v>
      </c>
      <c r="E770" s="353" t="s">
        <v>125</v>
      </c>
      <c r="F770" s="354">
        <v>4080074</v>
      </c>
      <c r="G770" s="288" t="s">
        <v>117</v>
      </c>
      <c r="H770" s="288" t="s">
        <v>145</v>
      </c>
      <c r="I770" s="1"/>
      <c r="J770" s="10"/>
      <c r="K770" s="10"/>
    </row>
    <row r="771" spans="2:11" s="5" customFormat="1" ht="31.5" hidden="1">
      <c r="B771" s="1"/>
      <c r="C771" s="351">
        <v>4309</v>
      </c>
      <c r="D771" s="352" t="s">
        <v>815</v>
      </c>
      <c r="E771" s="353" t="s">
        <v>125</v>
      </c>
      <c r="F771" s="354">
        <v>4080074</v>
      </c>
      <c r="G771" s="288" t="s">
        <v>117</v>
      </c>
      <c r="H771" s="288" t="s">
        <v>145</v>
      </c>
      <c r="I771" s="1"/>
      <c r="J771" s="10"/>
      <c r="K771" s="10"/>
    </row>
    <row r="772" spans="2:11" s="5" customFormat="1" ht="31.5" hidden="1">
      <c r="B772" s="1"/>
      <c r="C772" s="351">
        <v>4310</v>
      </c>
      <c r="D772" s="352" t="s">
        <v>816</v>
      </c>
      <c r="E772" s="353" t="s">
        <v>125</v>
      </c>
      <c r="F772" s="354">
        <v>4460524</v>
      </c>
      <c r="G772" s="288" t="s">
        <v>117</v>
      </c>
      <c r="H772" s="288" t="s">
        <v>145</v>
      </c>
      <c r="I772" s="1"/>
      <c r="J772" s="10"/>
      <c r="K772" s="10"/>
    </row>
    <row r="773" spans="2:11" s="5" customFormat="1" ht="31.5" hidden="1">
      <c r="B773" s="1"/>
      <c r="C773" s="351">
        <v>4311</v>
      </c>
      <c r="D773" s="352" t="s">
        <v>817</v>
      </c>
      <c r="E773" s="353" t="s">
        <v>125</v>
      </c>
      <c r="F773" s="354">
        <v>4073682</v>
      </c>
      <c r="G773" s="288" t="s">
        <v>117</v>
      </c>
      <c r="H773" s="288" t="s">
        <v>145</v>
      </c>
      <c r="I773" s="1"/>
      <c r="J773" s="10"/>
      <c r="K773" s="10"/>
    </row>
    <row r="774" spans="2:11" s="5" customFormat="1" ht="31.5" hidden="1">
      <c r="B774" s="1"/>
      <c r="C774" s="351">
        <v>4312</v>
      </c>
      <c r="D774" s="352" t="s">
        <v>818</v>
      </c>
      <c r="E774" s="353" t="s">
        <v>125</v>
      </c>
      <c r="F774" s="354">
        <v>4073682</v>
      </c>
      <c r="G774" s="288" t="s">
        <v>117</v>
      </c>
      <c r="H774" s="288" t="s">
        <v>145</v>
      </c>
      <c r="I774" s="1"/>
      <c r="J774" s="10"/>
      <c r="K774" s="10"/>
    </row>
    <row r="775" spans="2:11" s="5" customFormat="1" ht="31.5" hidden="1">
      <c r="B775" s="1"/>
      <c r="C775" s="351">
        <v>4313</v>
      </c>
      <c r="D775" s="352" t="s">
        <v>819</v>
      </c>
      <c r="E775" s="353" t="s">
        <v>125</v>
      </c>
      <c r="F775" s="354">
        <v>4067290</v>
      </c>
      <c r="G775" s="288" t="s">
        <v>117</v>
      </c>
      <c r="H775" s="288" t="s">
        <v>145</v>
      </c>
      <c r="I775" s="1"/>
      <c r="J775" s="10"/>
      <c r="K775" s="10"/>
    </row>
    <row r="776" spans="2:11" s="5" customFormat="1" ht="31.5" hidden="1">
      <c r="B776" s="1"/>
      <c r="C776" s="351">
        <v>4314</v>
      </c>
      <c r="D776" s="352" t="s">
        <v>820</v>
      </c>
      <c r="E776" s="353" t="s">
        <v>125</v>
      </c>
      <c r="F776" s="354">
        <v>3713357</v>
      </c>
      <c r="G776" s="288" t="s">
        <v>117</v>
      </c>
      <c r="H776" s="288" t="s">
        <v>145</v>
      </c>
      <c r="I776" s="1"/>
      <c r="J776" s="10"/>
      <c r="K776" s="10"/>
    </row>
    <row r="777" spans="2:11" s="5" customFormat="1" ht="31.5" hidden="1">
      <c r="B777" s="1"/>
      <c r="C777" s="351">
        <v>4315</v>
      </c>
      <c r="D777" s="352" t="s">
        <v>821</v>
      </c>
      <c r="E777" s="353" t="s">
        <v>125</v>
      </c>
      <c r="F777" s="354">
        <v>3713357</v>
      </c>
      <c r="G777" s="288" t="s">
        <v>117</v>
      </c>
      <c r="H777" s="288" t="s">
        <v>145</v>
      </c>
      <c r="I777" s="1"/>
      <c r="J777" s="10"/>
      <c r="K777" s="10"/>
    </row>
    <row r="778" spans="2:11" s="5" customFormat="1" ht="31.5" hidden="1">
      <c r="B778" s="1"/>
      <c r="C778" s="351">
        <v>4316</v>
      </c>
      <c r="D778" s="352" t="s">
        <v>822</v>
      </c>
      <c r="E778" s="353" t="s">
        <v>125</v>
      </c>
      <c r="F778" s="354">
        <v>4120816</v>
      </c>
      <c r="G778" s="288" t="s">
        <v>117</v>
      </c>
      <c r="H778" s="288" t="s">
        <v>145</v>
      </c>
      <c r="I778" s="1"/>
      <c r="J778" s="10"/>
      <c r="K778" s="10"/>
    </row>
    <row r="779" spans="2:11" s="5" customFormat="1" ht="31.5" hidden="1">
      <c r="B779" s="1"/>
      <c r="C779" s="351">
        <v>4317</v>
      </c>
      <c r="D779" s="352" t="s">
        <v>823</v>
      </c>
      <c r="E779" s="353" t="s">
        <v>125</v>
      </c>
      <c r="F779" s="354">
        <v>3700427</v>
      </c>
      <c r="G779" s="288" t="s">
        <v>117</v>
      </c>
      <c r="H779" s="288" t="s">
        <v>145</v>
      </c>
      <c r="I779" s="1"/>
      <c r="J779" s="10"/>
      <c r="K779" s="10"/>
    </row>
    <row r="780" spans="2:11" s="5" customFormat="1" ht="31.5" hidden="1">
      <c r="B780" s="1"/>
      <c r="C780" s="351">
        <v>4318</v>
      </c>
      <c r="D780" s="352" t="s">
        <v>824</v>
      </c>
      <c r="E780" s="353" t="s">
        <v>125</v>
      </c>
      <c r="F780" s="354">
        <v>3700427</v>
      </c>
      <c r="G780" s="288" t="s">
        <v>117</v>
      </c>
      <c r="H780" s="288" t="s">
        <v>145</v>
      </c>
      <c r="I780" s="1"/>
      <c r="J780" s="10"/>
      <c r="K780" s="10"/>
    </row>
    <row r="781" spans="2:11" s="5" customFormat="1" ht="31.5" hidden="1">
      <c r="B781" s="1"/>
      <c r="C781" s="351">
        <v>4319</v>
      </c>
      <c r="D781" s="352" t="s">
        <v>825</v>
      </c>
      <c r="E781" s="353" t="s">
        <v>125</v>
      </c>
      <c r="F781" s="354">
        <v>3694178</v>
      </c>
      <c r="G781" s="288" t="s">
        <v>117</v>
      </c>
      <c r="H781" s="288" t="s">
        <v>145</v>
      </c>
      <c r="I781" s="1"/>
      <c r="J781" s="10"/>
      <c r="K781" s="10"/>
    </row>
    <row r="782" spans="2:11" s="5" customFormat="1" ht="31.5" hidden="1">
      <c r="B782" s="1"/>
      <c r="C782" s="351">
        <v>4320</v>
      </c>
      <c r="D782" s="352" t="s">
        <v>826</v>
      </c>
      <c r="E782" s="353" t="s">
        <v>125</v>
      </c>
      <c r="F782" s="354">
        <v>3138516</v>
      </c>
      <c r="G782" s="288" t="s">
        <v>117</v>
      </c>
      <c r="H782" s="288" t="s">
        <v>145</v>
      </c>
      <c r="I782" s="1"/>
      <c r="J782" s="10"/>
      <c r="K782" s="10"/>
    </row>
    <row r="783" spans="2:11" s="5" customFormat="1" ht="31.5" hidden="1">
      <c r="B783" s="1"/>
      <c r="C783" s="351">
        <v>4321</v>
      </c>
      <c r="D783" s="352" t="s">
        <v>827</v>
      </c>
      <c r="E783" s="353" t="s">
        <v>125</v>
      </c>
      <c r="F783" s="354">
        <v>3138516</v>
      </c>
      <c r="G783" s="288" t="s">
        <v>117</v>
      </c>
      <c r="H783" s="288" t="s">
        <v>145</v>
      </c>
      <c r="I783" s="1"/>
      <c r="J783" s="10"/>
      <c r="K783" s="10"/>
    </row>
    <row r="784" spans="2:11" s="5" customFormat="1" ht="31.5" hidden="1">
      <c r="B784" s="1"/>
      <c r="C784" s="351">
        <v>4322</v>
      </c>
      <c r="D784" s="352" t="s">
        <v>828</v>
      </c>
      <c r="E784" s="353" t="s">
        <v>125</v>
      </c>
      <c r="F784" s="354">
        <v>3138516</v>
      </c>
      <c r="G784" s="288" t="s">
        <v>117</v>
      </c>
      <c r="H784" s="288" t="s">
        <v>145</v>
      </c>
      <c r="I784" s="1"/>
      <c r="J784" s="10"/>
      <c r="K784" s="10"/>
    </row>
    <row r="785" spans="2:11" s="5" customFormat="1" ht="31.5" hidden="1">
      <c r="B785" s="1"/>
      <c r="C785" s="351">
        <v>4323</v>
      </c>
      <c r="D785" s="352" t="s">
        <v>829</v>
      </c>
      <c r="E785" s="353" t="s">
        <v>125</v>
      </c>
      <c r="F785" s="354">
        <v>3121735</v>
      </c>
      <c r="G785" s="288" t="s">
        <v>117</v>
      </c>
      <c r="H785" s="288" t="s">
        <v>145</v>
      </c>
      <c r="I785" s="1"/>
      <c r="J785" s="10"/>
      <c r="K785" s="10"/>
    </row>
    <row r="786" spans="2:11" s="5" customFormat="1" ht="31.5" hidden="1">
      <c r="B786" s="1"/>
      <c r="C786" s="351">
        <v>4324</v>
      </c>
      <c r="D786" s="352" t="s">
        <v>830</v>
      </c>
      <c r="E786" s="353" t="s">
        <v>125</v>
      </c>
      <c r="F786" s="354">
        <v>3121735</v>
      </c>
      <c r="G786" s="288" t="s">
        <v>117</v>
      </c>
      <c r="H786" s="288" t="s">
        <v>145</v>
      </c>
      <c r="I786" s="1"/>
      <c r="J786" s="10"/>
      <c r="K786" s="10"/>
    </row>
    <row r="787" spans="2:11" s="5" customFormat="1" ht="31.5" hidden="1">
      <c r="B787" s="1"/>
      <c r="C787" s="351">
        <v>4325</v>
      </c>
      <c r="D787" s="352" t="s">
        <v>831</v>
      </c>
      <c r="E787" s="353" t="s">
        <v>125</v>
      </c>
      <c r="F787" s="354">
        <v>3115486</v>
      </c>
      <c r="G787" s="288" t="s">
        <v>117</v>
      </c>
      <c r="H787" s="288" t="s">
        <v>145</v>
      </c>
      <c r="I787" s="1"/>
      <c r="J787" s="10"/>
      <c r="K787" s="10"/>
    </row>
    <row r="788" spans="2:11" s="5" customFormat="1" ht="31.5" hidden="1">
      <c r="B788" s="1"/>
      <c r="C788" s="351">
        <v>4326</v>
      </c>
      <c r="D788" s="352" t="s">
        <v>832</v>
      </c>
      <c r="E788" s="353" t="s">
        <v>125</v>
      </c>
      <c r="F788" s="354">
        <v>5124040</v>
      </c>
      <c r="G788" s="288" t="s">
        <v>117</v>
      </c>
      <c r="H788" s="288" t="s">
        <v>145</v>
      </c>
      <c r="I788" s="1"/>
      <c r="J788" s="10"/>
      <c r="K788" s="10"/>
    </row>
    <row r="789" spans="2:11" s="5" customFormat="1" ht="31.5" hidden="1">
      <c r="B789" s="1"/>
      <c r="C789" s="351">
        <v>4327</v>
      </c>
      <c r="D789" s="352" t="s">
        <v>833</v>
      </c>
      <c r="E789" s="353" t="s">
        <v>125</v>
      </c>
      <c r="F789" s="354">
        <v>5101929</v>
      </c>
      <c r="G789" s="288" t="s">
        <v>117</v>
      </c>
      <c r="H789" s="288" t="s">
        <v>145</v>
      </c>
      <c r="I789" s="1"/>
      <c r="J789" s="10"/>
      <c r="K789" s="10"/>
    </row>
    <row r="790" spans="2:11" s="5" customFormat="1" ht="31.5" hidden="1">
      <c r="B790" s="1"/>
      <c r="C790" s="351">
        <v>4328</v>
      </c>
      <c r="D790" s="352" t="s">
        <v>834</v>
      </c>
      <c r="E790" s="353" t="s">
        <v>125</v>
      </c>
      <c r="F790" s="354">
        <v>2865014</v>
      </c>
      <c r="G790" s="288" t="s">
        <v>117</v>
      </c>
      <c r="H790" s="288" t="s">
        <v>145</v>
      </c>
      <c r="I790" s="1"/>
      <c r="J790" s="10"/>
      <c r="K790" s="10"/>
    </row>
    <row r="791" spans="2:11" s="5" customFormat="1" ht="31.5" hidden="1">
      <c r="B791" s="1"/>
      <c r="C791" s="351">
        <v>4329</v>
      </c>
      <c r="D791" s="352" t="s">
        <v>835</v>
      </c>
      <c r="E791" s="353" t="s">
        <v>125</v>
      </c>
      <c r="F791" s="354">
        <v>542712</v>
      </c>
      <c r="G791" s="288" t="s">
        <v>117</v>
      </c>
      <c r="H791" s="288"/>
      <c r="I791" s="1"/>
      <c r="J791" s="10"/>
      <c r="K791" s="10"/>
    </row>
    <row r="792" spans="2:11" s="5" customFormat="1" ht="31.5" hidden="1">
      <c r="B792" s="1"/>
      <c r="C792" s="351">
        <v>4330</v>
      </c>
      <c r="D792" s="352" t="s">
        <v>836</v>
      </c>
      <c r="E792" s="353" t="s">
        <v>125</v>
      </c>
      <c r="F792" s="354">
        <v>820068</v>
      </c>
      <c r="G792" s="288" t="s">
        <v>117</v>
      </c>
      <c r="H792" s="288" t="s">
        <v>145</v>
      </c>
      <c r="I792" s="1"/>
      <c r="J792" s="10"/>
      <c r="K792" s="10"/>
    </row>
    <row r="793" spans="2:11" s="5" customFormat="1" ht="31.5" hidden="1">
      <c r="B793" s="1"/>
      <c r="C793" s="351">
        <v>4331</v>
      </c>
      <c r="D793" s="352" t="s">
        <v>837</v>
      </c>
      <c r="E793" s="353" t="s">
        <v>125</v>
      </c>
      <c r="F793" s="354">
        <v>848361</v>
      </c>
      <c r="G793" s="288" t="s">
        <v>117</v>
      </c>
      <c r="H793" s="288" t="s">
        <v>145</v>
      </c>
      <c r="I793" s="1"/>
      <c r="J793" s="10"/>
      <c r="K793" s="10"/>
    </row>
    <row r="794" spans="2:11" s="5" customFormat="1" ht="31.5" hidden="1">
      <c r="B794" s="1"/>
      <c r="C794" s="351">
        <v>4332</v>
      </c>
      <c r="D794" s="352" t="s">
        <v>838</v>
      </c>
      <c r="E794" s="353" t="s">
        <v>125</v>
      </c>
      <c r="F794" s="354">
        <v>2708477</v>
      </c>
      <c r="G794" s="288" t="s">
        <v>117</v>
      </c>
      <c r="H794" s="288" t="s">
        <v>145</v>
      </c>
      <c r="I794" s="1"/>
      <c r="J794" s="10"/>
      <c r="K794" s="10"/>
    </row>
    <row r="795" spans="2:11" s="5" customFormat="1" ht="31.5" hidden="1">
      <c r="B795" s="1"/>
      <c r="C795" s="351">
        <v>4333</v>
      </c>
      <c r="D795" s="352" t="s">
        <v>839</v>
      </c>
      <c r="E795" s="353" t="s">
        <v>125</v>
      </c>
      <c r="F795" s="354">
        <v>2697149</v>
      </c>
      <c r="G795" s="288" t="s">
        <v>117</v>
      </c>
      <c r="H795" s="288" t="s">
        <v>145</v>
      </c>
      <c r="I795" s="1"/>
      <c r="J795" s="10"/>
      <c r="K795" s="10"/>
    </row>
    <row r="796" spans="2:11" s="5" customFormat="1" ht="31.5" hidden="1">
      <c r="B796" s="1"/>
      <c r="C796" s="351">
        <v>4334</v>
      </c>
      <c r="D796" s="352" t="s">
        <v>840</v>
      </c>
      <c r="E796" s="353" t="s">
        <v>125</v>
      </c>
      <c r="F796" s="354">
        <v>2704917</v>
      </c>
      <c r="G796" s="288" t="s">
        <v>117</v>
      </c>
      <c r="H796" s="288" t="s">
        <v>145</v>
      </c>
      <c r="I796" s="1"/>
      <c r="J796" s="10"/>
      <c r="K796" s="10"/>
    </row>
    <row r="797" spans="2:11" s="5" customFormat="1" ht="31.5" hidden="1">
      <c r="B797" s="1"/>
      <c r="C797" s="351">
        <v>4335</v>
      </c>
      <c r="D797" s="352" t="s">
        <v>841</v>
      </c>
      <c r="E797" s="353" t="s">
        <v>125</v>
      </c>
      <c r="F797" s="354">
        <v>2699617</v>
      </c>
      <c r="G797" s="288" t="s">
        <v>117</v>
      </c>
      <c r="H797" s="288" t="s">
        <v>145</v>
      </c>
      <c r="I797" s="1"/>
      <c r="J797" s="10"/>
      <c r="K797" s="10"/>
    </row>
    <row r="798" spans="2:11" s="5" customFormat="1" ht="31.5" hidden="1">
      <c r="B798" s="1"/>
      <c r="C798" s="351">
        <v>4336</v>
      </c>
      <c r="D798" s="352" t="s">
        <v>842</v>
      </c>
      <c r="E798" s="353" t="s">
        <v>125</v>
      </c>
      <c r="F798" s="354">
        <v>1712691</v>
      </c>
      <c r="G798" s="288" t="s">
        <v>117</v>
      </c>
      <c r="H798" s="288" t="s">
        <v>145</v>
      </c>
      <c r="I798" s="1"/>
      <c r="J798" s="10"/>
      <c r="K798" s="10"/>
    </row>
    <row r="799" spans="2:11" s="5" customFormat="1" ht="31.5" hidden="1">
      <c r="B799" s="1"/>
      <c r="C799" s="351">
        <v>4337</v>
      </c>
      <c r="D799" s="352" t="s">
        <v>843</v>
      </c>
      <c r="E799" s="353" t="s">
        <v>125</v>
      </c>
      <c r="F799" s="354">
        <v>353701</v>
      </c>
      <c r="G799" s="288" t="s">
        <v>117</v>
      </c>
      <c r="H799" s="288"/>
      <c r="I799" s="1"/>
      <c r="J799" s="10"/>
      <c r="K799" s="10"/>
    </row>
    <row r="800" spans="2:11" s="5" customFormat="1" ht="31.5" hidden="1">
      <c r="B800" s="1"/>
      <c r="C800" s="351">
        <v>4338</v>
      </c>
      <c r="D800" s="352" t="s">
        <v>844</v>
      </c>
      <c r="E800" s="353" t="s">
        <v>125</v>
      </c>
      <c r="F800" s="354">
        <v>2697149</v>
      </c>
      <c r="G800" s="288" t="s">
        <v>117</v>
      </c>
      <c r="H800" s="288" t="s">
        <v>145</v>
      </c>
      <c r="I800" s="1"/>
      <c r="J800" s="10"/>
      <c r="K800" s="10"/>
    </row>
    <row r="801" spans="2:11" s="5" customFormat="1" ht="31.5" hidden="1">
      <c r="B801" s="1"/>
      <c r="C801" s="351">
        <v>4340</v>
      </c>
      <c r="D801" s="352" t="s">
        <v>845</v>
      </c>
      <c r="E801" s="353" t="s">
        <v>122</v>
      </c>
      <c r="F801" s="354">
        <v>3102</v>
      </c>
      <c r="G801" s="288" t="s">
        <v>117</v>
      </c>
      <c r="H801" s="288"/>
      <c r="I801" s="1"/>
      <c r="J801" s="10"/>
      <c r="K801" s="10"/>
    </row>
    <row r="802" spans="2:11" s="5" customFormat="1" ht="126" hidden="1">
      <c r="B802" s="1"/>
      <c r="C802" s="351">
        <v>4341</v>
      </c>
      <c r="D802" s="352" t="s">
        <v>846</v>
      </c>
      <c r="E802" s="353" t="s">
        <v>122</v>
      </c>
      <c r="F802" s="354">
        <v>190681</v>
      </c>
      <c r="G802" s="288" t="s">
        <v>117</v>
      </c>
      <c r="H802" s="288"/>
      <c r="I802" s="1"/>
      <c r="J802" s="10"/>
      <c r="K802" s="10"/>
    </row>
    <row r="803" spans="2:11" s="5" customFormat="1" ht="126" hidden="1">
      <c r="B803" s="1"/>
      <c r="C803" s="351">
        <v>4342</v>
      </c>
      <c r="D803" s="352" t="s">
        <v>847</v>
      </c>
      <c r="E803" s="353" t="s">
        <v>122</v>
      </c>
      <c r="F803" s="354">
        <v>265626</v>
      </c>
      <c r="G803" s="288" t="s">
        <v>117</v>
      </c>
      <c r="H803" s="288"/>
      <c r="I803" s="1"/>
      <c r="J803" s="10"/>
      <c r="K803" s="10"/>
    </row>
    <row r="804" spans="2:11" s="5" customFormat="1" ht="126" hidden="1">
      <c r="B804" s="1"/>
      <c r="C804" s="351">
        <v>4343</v>
      </c>
      <c r="D804" s="352" t="s">
        <v>848</v>
      </c>
      <c r="E804" s="353" t="s">
        <v>122</v>
      </c>
      <c r="F804" s="354">
        <v>429104</v>
      </c>
      <c r="G804" s="288" t="s">
        <v>117</v>
      </c>
      <c r="H804" s="288"/>
      <c r="I804" s="1"/>
      <c r="J804" s="10"/>
      <c r="K804" s="10"/>
    </row>
    <row r="805" spans="2:11" s="5" customFormat="1" ht="141.75" hidden="1">
      <c r="B805" s="1"/>
      <c r="C805" s="351">
        <v>4344</v>
      </c>
      <c r="D805" s="352" t="s">
        <v>849</v>
      </c>
      <c r="E805" s="353" t="s">
        <v>122</v>
      </c>
      <c r="F805" s="354">
        <v>489890</v>
      </c>
      <c r="G805" s="288" t="s">
        <v>117</v>
      </c>
      <c r="H805" s="288"/>
      <c r="I805" s="1"/>
      <c r="J805" s="10"/>
      <c r="K805" s="10"/>
    </row>
    <row r="806" spans="2:11" s="5" customFormat="1" ht="141.75" hidden="1">
      <c r="B806" s="1"/>
      <c r="C806" s="351">
        <v>4345</v>
      </c>
      <c r="D806" s="352" t="s">
        <v>850</v>
      </c>
      <c r="E806" s="353" t="s">
        <v>122</v>
      </c>
      <c r="F806" s="354">
        <v>510628</v>
      </c>
      <c r="G806" s="288" t="s">
        <v>117</v>
      </c>
      <c r="H806" s="288"/>
      <c r="I806" s="1"/>
      <c r="J806" s="10"/>
      <c r="K806" s="10"/>
    </row>
    <row r="807" spans="2:11" s="5" customFormat="1" ht="126" hidden="1">
      <c r="B807" s="1"/>
      <c r="C807" s="351">
        <v>4346</v>
      </c>
      <c r="D807" s="352" t="s">
        <v>851</v>
      </c>
      <c r="E807" s="353" t="s">
        <v>122</v>
      </c>
      <c r="F807" s="354">
        <v>698317</v>
      </c>
      <c r="G807" s="288" t="s">
        <v>117</v>
      </c>
      <c r="H807" s="288"/>
      <c r="I807" s="1"/>
      <c r="J807" s="10"/>
      <c r="K807" s="10"/>
    </row>
    <row r="808" spans="2:11" s="5" customFormat="1" ht="126" hidden="1">
      <c r="B808" s="1"/>
      <c r="C808" s="351">
        <v>4347</v>
      </c>
      <c r="D808" s="352" t="s">
        <v>852</v>
      </c>
      <c r="E808" s="353" t="s">
        <v>122</v>
      </c>
      <c r="F808" s="354">
        <v>916065</v>
      </c>
      <c r="G808" s="288" t="s">
        <v>117</v>
      </c>
      <c r="H808" s="288"/>
      <c r="I808" s="1"/>
      <c r="J808" s="10"/>
      <c r="K808" s="10"/>
    </row>
    <row r="809" spans="2:11" s="5" customFormat="1" ht="126" hidden="1">
      <c r="B809" s="1"/>
      <c r="C809" s="351">
        <v>4348</v>
      </c>
      <c r="D809" s="352" t="s">
        <v>853</v>
      </c>
      <c r="E809" s="353" t="s">
        <v>122</v>
      </c>
      <c r="F809" s="354">
        <v>978164</v>
      </c>
      <c r="G809" s="288" t="s">
        <v>117</v>
      </c>
      <c r="H809" s="288"/>
      <c r="I809" s="1"/>
      <c r="J809" s="10"/>
      <c r="K809" s="10"/>
    </row>
    <row r="810" spans="2:11" s="5" customFormat="1" ht="126" hidden="1">
      <c r="B810" s="1"/>
      <c r="C810" s="351">
        <v>4349</v>
      </c>
      <c r="D810" s="352" t="s">
        <v>854</v>
      </c>
      <c r="E810" s="353" t="s">
        <v>122</v>
      </c>
      <c r="F810" s="354">
        <v>1170247</v>
      </c>
      <c r="G810" s="288" t="s">
        <v>117</v>
      </c>
      <c r="H810" s="288"/>
      <c r="I810" s="1"/>
      <c r="J810" s="10"/>
      <c r="K810" s="10"/>
    </row>
    <row r="811" spans="2:11" s="5" customFormat="1" ht="126" hidden="1">
      <c r="B811" s="1"/>
      <c r="C811" s="351">
        <v>4350</v>
      </c>
      <c r="D811" s="352" t="s">
        <v>855</v>
      </c>
      <c r="E811" s="353" t="s">
        <v>122</v>
      </c>
      <c r="F811" s="354">
        <v>1652271</v>
      </c>
      <c r="G811" s="288" t="s">
        <v>117</v>
      </c>
      <c r="H811" s="288"/>
      <c r="I811" s="1"/>
      <c r="J811" s="10"/>
      <c r="K811" s="10"/>
    </row>
    <row r="812" spans="2:11" s="5" customFormat="1" ht="126" hidden="1">
      <c r="B812" s="1"/>
      <c r="C812" s="351">
        <v>4351</v>
      </c>
      <c r="D812" s="352" t="s">
        <v>856</v>
      </c>
      <c r="E812" s="353" t="s">
        <v>122</v>
      </c>
      <c r="F812" s="354">
        <v>270857</v>
      </c>
      <c r="G812" s="288" t="s">
        <v>117</v>
      </c>
      <c r="H812" s="288"/>
      <c r="I812" s="1"/>
      <c r="J812" s="10"/>
      <c r="K812" s="10"/>
    </row>
    <row r="813" spans="2:11" s="5" customFormat="1" ht="126" hidden="1">
      <c r="B813" s="1"/>
      <c r="C813" s="351">
        <v>4352</v>
      </c>
      <c r="D813" s="352" t="s">
        <v>857</v>
      </c>
      <c r="E813" s="353" t="s">
        <v>122</v>
      </c>
      <c r="F813" s="354">
        <v>296269</v>
      </c>
      <c r="G813" s="288" t="s">
        <v>117</v>
      </c>
      <c r="H813" s="288"/>
      <c r="I813" s="1"/>
      <c r="J813" s="10"/>
      <c r="K813" s="10"/>
    </row>
    <row r="814" spans="2:11" s="5" customFormat="1" ht="126" hidden="1">
      <c r="B814" s="1"/>
      <c r="C814" s="351">
        <v>4353</v>
      </c>
      <c r="D814" s="352" t="s">
        <v>858</v>
      </c>
      <c r="E814" s="353" t="s">
        <v>122</v>
      </c>
      <c r="F814" s="354">
        <v>412974</v>
      </c>
      <c r="G814" s="288" t="s">
        <v>117</v>
      </c>
      <c r="H814" s="288"/>
      <c r="I814" s="1"/>
      <c r="J814" s="10"/>
      <c r="K814" s="10"/>
    </row>
    <row r="815" spans="2:11" s="5" customFormat="1" ht="126" hidden="1">
      <c r="B815" s="1"/>
      <c r="C815" s="351">
        <v>4354</v>
      </c>
      <c r="D815" s="352" t="s">
        <v>859</v>
      </c>
      <c r="E815" s="353" t="s">
        <v>122</v>
      </c>
      <c r="F815" s="354">
        <v>556020</v>
      </c>
      <c r="G815" s="288" t="s">
        <v>117</v>
      </c>
      <c r="H815" s="288"/>
      <c r="I815" s="1"/>
      <c r="J815" s="10"/>
      <c r="K815" s="10"/>
    </row>
    <row r="816" spans="2:11" s="5" customFormat="1" ht="126" hidden="1">
      <c r="B816" s="1"/>
      <c r="C816" s="351">
        <v>4355</v>
      </c>
      <c r="D816" s="352" t="s">
        <v>860</v>
      </c>
      <c r="E816" s="353" t="s">
        <v>122</v>
      </c>
      <c r="F816" s="354">
        <v>528025</v>
      </c>
      <c r="G816" s="288" t="s">
        <v>117</v>
      </c>
      <c r="H816" s="288"/>
      <c r="I816" s="1"/>
      <c r="J816" s="10"/>
      <c r="K816" s="10"/>
    </row>
    <row r="817" spans="2:11" s="5" customFormat="1" ht="126" hidden="1">
      <c r="B817" s="1"/>
      <c r="C817" s="351">
        <v>4356</v>
      </c>
      <c r="D817" s="352" t="s">
        <v>861</v>
      </c>
      <c r="E817" s="353" t="s">
        <v>122</v>
      </c>
      <c r="F817" s="354">
        <v>707350</v>
      </c>
      <c r="G817" s="288" t="s">
        <v>117</v>
      </c>
      <c r="H817" s="288"/>
      <c r="I817" s="1"/>
      <c r="J817" s="10"/>
      <c r="K817" s="10"/>
    </row>
    <row r="818" spans="2:11" s="5" customFormat="1" ht="141.75" hidden="1">
      <c r="B818" s="1"/>
      <c r="C818" s="351">
        <v>4357</v>
      </c>
      <c r="D818" s="352" t="s">
        <v>862</v>
      </c>
      <c r="E818" s="353" t="s">
        <v>122</v>
      </c>
      <c r="F818" s="354">
        <v>387275</v>
      </c>
      <c r="G818" s="288" t="s">
        <v>117</v>
      </c>
      <c r="H818" s="288"/>
      <c r="I818" s="1"/>
      <c r="J818" s="10"/>
      <c r="K818" s="10"/>
    </row>
    <row r="819" spans="2:11" s="5" customFormat="1" ht="141.75" hidden="1">
      <c r="B819" s="1"/>
      <c r="C819" s="351">
        <v>4358</v>
      </c>
      <c r="D819" s="352" t="s">
        <v>863</v>
      </c>
      <c r="E819" s="353" t="s">
        <v>122</v>
      </c>
      <c r="F819" s="354">
        <v>530247</v>
      </c>
      <c r="G819" s="288" t="s">
        <v>117</v>
      </c>
      <c r="H819" s="288"/>
      <c r="I819" s="1"/>
      <c r="J819" s="10"/>
      <c r="K819" s="10"/>
    </row>
    <row r="820" spans="2:11" s="5" customFormat="1" ht="141.75" hidden="1">
      <c r="B820" s="1"/>
      <c r="C820" s="351">
        <v>4359</v>
      </c>
      <c r="D820" s="352" t="s">
        <v>864</v>
      </c>
      <c r="E820" s="353" t="s">
        <v>122</v>
      </c>
      <c r="F820" s="354">
        <v>422521</v>
      </c>
      <c r="G820" s="288" t="s">
        <v>117</v>
      </c>
      <c r="H820" s="288"/>
      <c r="I820" s="1"/>
      <c r="J820" s="10"/>
      <c r="K820" s="10"/>
    </row>
    <row r="821" spans="2:11" s="5" customFormat="1" ht="141.75" hidden="1">
      <c r="B821" s="1"/>
      <c r="C821" s="351">
        <v>4360</v>
      </c>
      <c r="D821" s="352" t="s">
        <v>865</v>
      </c>
      <c r="E821" s="353" t="s">
        <v>122</v>
      </c>
      <c r="F821" s="354">
        <v>608806</v>
      </c>
      <c r="G821" s="288" t="s">
        <v>117</v>
      </c>
      <c r="H821" s="288"/>
      <c r="I821" s="1"/>
      <c r="J821" s="10"/>
      <c r="K821" s="10"/>
    </row>
    <row r="822" spans="2:11" s="5" customFormat="1" ht="141.75" hidden="1">
      <c r="B822" s="1"/>
      <c r="C822" s="351">
        <v>4361</v>
      </c>
      <c r="D822" s="352" t="s">
        <v>866</v>
      </c>
      <c r="E822" s="353" t="s">
        <v>122</v>
      </c>
      <c r="F822" s="354">
        <v>626423</v>
      </c>
      <c r="G822" s="288" t="s">
        <v>117</v>
      </c>
      <c r="H822" s="288"/>
      <c r="I822" s="1"/>
      <c r="J822" s="10"/>
      <c r="K822" s="10"/>
    </row>
    <row r="823" spans="2:11" s="5" customFormat="1" ht="141.75" hidden="1">
      <c r="B823" s="1"/>
      <c r="C823" s="351">
        <v>4362</v>
      </c>
      <c r="D823" s="352" t="s">
        <v>867</v>
      </c>
      <c r="E823" s="353" t="s">
        <v>122</v>
      </c>
      <c r="F823" s="354">
        <v>814251</v>
      </c>
      <c r="G823" s="288" t="s">
        <v>117</v>
      </c>
      <c r="H823" s="288"/>
      <c r="I823" s="1"/>
      <c r="J823" s="10"/>
      <c r="K823" s="10"/>
    </row>
    <row r="824" spans="2:11" s="5" customFormat="1" ht="141.75" hidden="1">
      <c r="B824" s="1"/>
      <c r="C824" s="351">
        <v>4363</v>
      </c>
      <c r="D824" s="352" t="s">
        <v>868</v>
      </c>
      <c r="E824" s="353" t="s">
        <v>122</v>
      </c>
      <c r="F824" s="354">
        <v>655585</v>
      </c>
      <c r="G824" s="288" t="s">
        <v>117</v>
      </c>
      <c r="H824" s="288"/>
      <c r="I824" s="1"/>
      <c r="J824" s="10"/>
      <c r="K824" s="10"/>
    </row>
    <row r="825" spans="2:11" s="5" customFormat="1" ht="31.5" hidden="1">
      <c r="B825" s="1"/>
      <c r="C825" s="351">
        <v>4384</v>
      </c>
      <c r="D825" s="352" t="s">
        <v>869</v>
      </c>
      <c r="E825" s="353" t="s">
        <v>125</v>
      </c>
      <c r="F825" s="354">
        <v>129959</v>
      </c>
      <c r="G825" s="288" t="s">
        <v>117</v>
      </c>
      <c r="H825" s="288"/>
      <c r="I825" s="1"/>
      <c r="J825" s="10"/>
      <c r="K825" s="10"/>
    </row>
    <row r="826" spans="2:11" s="5" customFormat="1" ht="31.5" hidden="1">
      <c r="B826" s="1"/>
      <c r="C826" s="351">
        <v>4385</v>
      </c>
      <c r="D826" s="352" t="s">
        <v>870</v>
      </c>
      <c r="E826" s="353" t="s">
        <v>125</v>
      </c>
      <c r="F826" s="354">
        <v>156139</v>
      </c>
      <c r="G826" s="288" t="s">
        <v>117</v>
      </c>
      <c r="H826" s="288"/>
      <c r="I826" s="1"/>
      <c r="J826" s="10"/>
      <c r="K826" s="10"/>
    </row>
    <row r="827" spans="2:11" s="5" customFormat="1" ht="31.5" hidden="1">
      <c r="B827" s="1"/>
      <c r="C827" s="351">
        <v>4386</v>
      </c>
      <c r="D827" s="352" t="s">
        <v>871</v>
      </c>
      <c r="E827" s="353" t="s">
        <v>125</v>
      </c>
      <c r="F827" s="354">
        <v>248678</v>
      </c>
      <c r="G827" s="288" t="s">
        <v>117</v>
      </c>
      <c r="H827" s="288"/>
      <c r="I827" s="1"/>
      <c r="J827" s="10"/>
      <c r="K827" s="10"/>
    </row>
    <row r="828" spans="2:11" s="5" customFormat="1" ht="31.5" hidden="1">
      <c r="B828" s="1"/>
      <c r="C828" s="351">
        <v>4387</v>
      </c>
      <c r="D828" s="352" t="s">
        <v>872</v>
      </c>
      <c r="E828" s="353" t="s">
        <v>125</v>
      </c>
      <c r="F828" s="354">
        <v>394578</v>
      </c>
      <c r="G828" s="288" t="s">
        <v>117</v>
      </c>
      <c r="H828" s="288"/>
      <c r="I828" s="1"/>
      <c r="J828" s="10"/>
      <c r="K828" s="10"/>
    </row>
    <row r="829" spans="2:11" s="5" customFormat="1" ht="31.5" hidden="1">
      <c r="B829" s="1"/>
      <c r="C829" s="351">
        <v>4388</v>
      </c>
      <c r="D829" s="352" t="s">
        <v>873</v>
      </c>
      <c r="E829" s="353" t="s">
        <v>125</v>
      </c>
      <c r="F829" s="354">
        <v>562175</v>
      </c>
      <c r="G829" s="288" t="s">
        <v>117</v>
      </c>
      <c r="H829" s="288"/>
      <c r="I829" s="1"/>
      <c r="J829" s="10"/>
      <c r="K829" s="10"/>
    </row>
    <row r="830" spans="2:11" s="5" customFormat="1" ht="31.5" hidden="1">
      <c r="B830" s="1"/>
      <c r="C830" s="351">
        <v>4389</v>
      </c>
      <c r="D830" s="352" t="s">
        <v>874</v>
      </c>
      <c r="E830" s="353" t="s">
        <v>125</v>
      </c>
      <c r="F830" s="354">
        <v>907947</v>
      </c>
      <c r="G830" s="288" t="s">
        <v>117</v>
      </c>
      <c r="H830" s="288"/>
      <c r="I830" s="1"/>
      <c r="J830" s="10"/>
      <c r="K830" s="10"/>
    </row>
    <row r="831" spans="2:11" s="5" customFormat="1" ht="47.25" hidden="1">
      <c r="B831" s="1"/>
      <c r="C831" s="351">
        <v>4390</v>
      </c>
      <c r="D831" s="352" t="s">
        <v>875</v>
      </c>
      <c r="E831" s="353" t="s">
        <v>119</v>
      </c>
      <c r="F831" s="354">
        <v>77242</v>
      </c>
      <c r="G831" s="288" t="s">
        <v>117</v>
      </c>
      <c r="H831" s="288"/>
      <c r="I831" s="1"/>
      <c r="J831" s="10"/>
      <c r="K831" s="10"/>
    </row>
    <row r="832" spans="2:11" s="5" customFormat="1" ht="47.25" hidden="1">
      <c r="B832" s="1"/>
      <c r="C832" s="351">
        <v>4391</v>
      </c>
      <c r="D832" s="352" t="s">
        <v>876</v>
      </c>
      <c r="E832" s="353" t="s">
        <v>119</v>
      </c>
      <c r="F832" s="354">
        <v>134562</v>
      </c>
      <c r="G832" s="288" t="s">
        <v>117</v>
      </c>
      <c r="H832" s="288"/>
      <c r="I832" s="1"/>
      <c r="J832" s="10"/>
      <c r="K832" s="10"/>
    </row>
    <row r="833" spans="2:11" s="5" customFormat="1" ht="25.5" hidden="1">
      <c r="B833" s="1"/>
      <c r="C833" s="351">
        <v>4392</v>
      </c>
      <c r="D833" s="352" t="s">
        <v>877</v>
      </c>
      <c r="E833" s="353" t="s">
        <v>785</v>
      </c>
      <c r="F833" s="354">
        <v>51187</v>
      </c>
      <c r="G833" s="288" t="s">
        <v>117</v>
      </c>
      <c r="H833" s="288"/>
      <c r="I833" s="1"/>
      <c r="J833" s="10"/>
      <c r="K833" s="10"/>
    </row>
    <row r="834" spans="2:11" s="5" customFormat="1" ht="25.5" hidden="1">
      <c r="B834" s="1"/>
      <c r="C834" s="351">
        <v>4393</v>
      </c>
      <c r="D834" s="352" t="s">
        <v>878</v>
      </c>
      <c r="E834" s="353" t="s">
        <v>785</v>
      </c>
      <c r="F834" s="354">
        <v>70984</v>
      </c>
      <c r="G834" s="288" t="s">
        <v>117</v>
      </c>
      <c r="H834" s="288"/>
      <c r="I834" s="1"/>
      <c r="J834" s="10"/>
      <c r="K834" s="10"/>
    </row>
    <row r="835" spans="2:11" s="5" customFormat="1" ht="63" hidden="1">
      <c r="B835" s="1"/>
      <c r="C835" s="351">
        <v>4394</v>
      </c>
      <c r="D835" s="352" t="s">
        <v>879</v>
      </c>
      <c r="E835" s="353" t="s">
        <v>116</v>
      </c>
      <c r="F835" s="354">
        <v>86814</v>
      </c>
      <c r="G835" s="288" t="s">
        <v>117</v>
      </c>
      <c r="H835" s="288"/>
      <c r="I835" s="1"/>
      <c r="J835" s="10"/>
      <c r="K835" s="10"/>
    </row>
    <row r="836" spans="2:11" s="5" customFormat="1" ht="63" hidden="1">
      <c r="B836" s="1"/>
      <c r="C836" s="351">
        <v>4395</v>
      </c>
      <c r="D836" s="352" t="s">
        <v>880</v>
      </c>
      <c r="E836" s="353" t="s">
        <v>116</v>
      </c>
      <c r="F836" s="354">
        <v>77506</v>
      </c>
      <c r="G836" s="288" t="s">
        <v>117</v>
      </c>
      <c r="H836" s="288"/>
      <c r="I836" s="1"/>
      <c r="J836" s="10"/>
      <c r="K836" s="10"/>
    </row>
    <row r="837" spans="2:11" s="5" customFormat="1" ht="47.25" hidden="1">
      <c r="B837" s="1"/>
      <c r="C837" s="351">
        <v>4396</v>
      </c>
      <c r="D837" s="352" t="s">
        <v>881</v>
      </c>
      <c r="E837" s="353" t="s">
        <v>116</v>
      </c>
      <c r="F837" s="354">
        <v>57330</v>
      </c>
      <c r="G837" s="288" t="s">
        <v>117</v>
      </c>
      <c r="H837" s="288"/>
      <c r="I837" s="1"/>
      <c r="J837" s="10"/>
      <c r="K837" s="10"/>
    </row>
    <row r="838" spans="2:11" s="5" customFormat="1" ht="47.25" hidden="1">
      <c r="B838" s="1"/>
      <c r="C838" s="351">
        <v>4402</v>
      </c>
      <c r="D838" s="352" t="s">
        <v>882</v>
      </c>
      <c r="E838" s="353" t="s">
        <v>125</v>
      </c>
      <c r="F838" s="354">
        <v>979835</v>
      </c>
      <c r="G838" s="288" t="s">
        <v>117</v>
      </c>
      <c r="H838" s="288"/>
      <c r="I838" s="1"/>
      <c r="J838" s="10"/>
      <c r="K838" s="10"/>
    </row>
    <row r="839" spans="2:11" s="5" customFormat="1" ht="47.25" hidden="1">
      <c r="B839" s="1"/>
      <c r="C839" s="351">
        <v>4403</v>
      </c>
      <c r="D839" s="352" t="s">
        <v>883</v>
      </c>
      <c r="E839" s="353" t="s">
        <v>125</v>
      </c>
      <c r="F839" s="354">
        <v>4682309</v>
      </c>
      <c r="G839" s="288" t="s">
        <v>117</v>
      </c>
      <c r="H839" s="288"/>
      <c r="I839" s="1"/>
      <c r="J839" s="10"/>
      <c r="K839" s="10"/>
    </row>
    <row r="840" spans="2:11" s="5" customFormat="1" ht="31.5" hidden="1">
      <c r="B840" s="1"/>
      <c r="C840" s="351">
        <v>4404</v>
      </c>
      <c r="D840" s="352" t="s">
        <v>884</v>
      </c>
      <c r="E840" s="353" t="s">
        <v>125</v>
      </c>
      <c r="F840" s="354">
        <v>115019</v>
      </c>
      <c r="G840" s="288" t="s">
        <v>117</v>
      </c>
      <c r="H840" s="288"/>
      <c r="I840" s="1"/>
      <c r="J840" s="10"/>
      <c r="K840" s="10"/>
    </row>
    <row r="841" spans="2:11" s="5" customFormat="1" ht="31.5" hidden="1">
      <c r="B841" s="1"/>
      <c r="C841" s="351">
        <v>4405</v>
      </c>
      <c r="D841" s="352" t="s">
        <v>885</v>
      </c>
      <c r="E841" s="353" t="s">
        <v>125</v>
      </c>
      <c r="F841" s="354">
        <v>161465</v>
      </c>
      <c r="G841" s="288" t="s">
        <v>117</v>
      </c>
      <c r="H841" s="288"/>
      <c r="I841" s="1"/>
      <c r="J841" s="10"/>
      <c r="K841" s="10"/>
    </row>
    <row r="842" spans="2:11" s="5" customFormat="1" ht="31.5" hidden="1">
      <c r="B842" s="1"/>
      <c r="C842" s="351">
        <v>4406</v>
      </c>
      <c r="D842" s="352" t="s">
        <v>886</v>
      </c>
      <c r="E842" s="353" t="s">
        <v>125</v>
      </c>
      <c r="F842" s="354">
        <v>374542</v>
      </c>
      <c r="G842" s="288" t="s">
        <v>117</v>
      </c>
      <c r="H842" s="288"/>
      <c r="I842" s="1"/>
      <c r="J842" s="10"/>
      <c r="K842" s="10"/>
    </row>
    <row r="843" spans="2:11" s="5" customFormat="1" ht="31.5" hidden="1">
      <c r="B843" s="1"/>
      <c r="C843" s="351">
        <v>4407</v>
      </c>
      <c r="D843" s="352" t="s">
        <v>887</v>
      </c>
      <c r="E843" s="353" t="s">
        <v>125</v>
      </c>
      <c r="F843" s="354">
        <v>215933</v>
      </c>
      <c r="G843" s="288" t="s">
        <v>117</v>
      </c>
      <c r="H843" s="288"/>
      <c r="I843" s="1"/>
      <c r="J843" s="10"/>
      <c r="K843" s="10"/>
    </row>
    <row r="844" spans="2:11" s="5" customFormat="1" ht="31.5" hidden="1">
      <c r="B844" s="1"/>
      <c r="C844" s="351">
        <v>4408</v>
      </c>
      <c r="D844" s="352" t="s">
        <v>888</v>
      </c>
      <c r="E844" s="353" t="s">
        <v>125</v>
      </c>
      <c r="F844" s="354">
        <v>621994</v>
      </c>
      <c r="G844" s="288" t="s">
        <v>117</v>
      </c>
      <c r="H844" s="288"/>
      <c r="I844" s="1"/>
      <c r="J844" s="10"/>
      <c r="K844" s="10"/>
    </row>
    <row r="845" spans="2:11" s="5" customFormat="1" ht="31.5" hidden="1">
      <c r="B845" s="1"/>
      <c r="C845" s="351">
        <v>4409</v>
      </c>
      <c r="D845" s="352" t="s">
        <v>889</v>
      </c>
      <c r="E845" s="353" t="s">
        <v>125</v>
      </c>
      <c r="F845" s="354">
        <v>121672</v>
      </c>
      <c r="G845" s="288" t="s">
        <v>117</v>
      </c>
      <c r="H845" s="288"/>
      <c r="I845" s="1"/>
      <c r="J845" s="10"/>
      <c r="K845" s="10"/>
    </row>
    <row r="846" spans="2:11" s="5" customFormat="1" ht="31.5" hidden="1">
      <c r="B846" s="1"/>
      <c r="C846" s="351">
        <v>4410</v>
      </c>
      <c r="D846" s="352" t="s">
        <v>890</v>
      </c>
      <c r="E846" s="353" t="s">
        <v>125</v>
      </c>
      <c r="F846" s="354">
        <v>140712</v>
      </c>
      <c r="G846" s="288" t="s">
        <v>117</v>
      </c>
      <c r="H846" s="288"/>
      <c r="I846" s="1"/>
      <c r="J846" s="10"/>
      <c r="K846" s="10"/>
    </row>
    <row r="847" spans="2:11" s="5" customFormat="1" ht="31.5" hidden="1">
      <c r="B847" s="1"/>
      <c r="C847" s="351">
        <v>4411</v>
      </c>
      <c r="D847" s="352" t="s">
        <v>891</v>
      </c>
      <c r="E847" s="353" t="s">
        <v>125</v>
      </c>
      <c r="F847" s="354">
        <v>334194</v>
      </c>
      <c r="G847" s="288" t="s">
        <v>117</v>
      </c>
      <c r="H847" s="288"/>
      <c r="I847" s="1"/>
      <c r="J847" s="10"/>
      <c r="K847" s="10"/>
    </row>
    <row r="848" spans="2:11" s="5" customFormat="1" ht="31.5" hidden="1">
      <c r="B848" s="1"/>
      <c r="C848" s="351">
        <v>4412</v>
      </c>
      <c r="D848" s="352" t="s">
        <v>892</v>
      </c>
      <c r="E848" s="353" t="s">
        <v>125</v>
      </c>
      <c r="F848" s="354">
        <v>338974</v>
      </c>
      <c r="G848" s="288" t="s">
        <v>117</v>
      </c>
      <c r="H848" s="288"/>
      <c r="I848" s="1"/>
      <c r="J848" s="10"/>
      <c r="K848" s="10"/>
    </row>
    <row r="849" spans="2:11" s="5" customFormat="1" ht="31.5" hidden="1">
      <c r="B849" s="1"/>
      <c r="C849" s="351">
        <v>4413</v>
      </c>
      <c r="D849" s="352" t="s">
        <v>893</v>
      </c>
      <c r="E849" s="353" t="s">
        <v>125</v>
      </c>
      <c r="F849" s="354">
        <v>1232542</v>
      </c>
      <c r="G849" s="288" t="s">
        <v>117</v>
      </c>
      <c r="H849" s="288"/>
      <c r="I849" s="1"/>
      <c r="J849" s="10"/>
      <c r="K849" s="10"/>
    </row>
    <row r="850" spans="2:11" s="5" customFormat="1" ht="31.5" hidden="1">
      <c r="B850" s="1"/>
      <c r="C850" s="351">
        <v>4414</v>
      </c>
      <c r="D850" s="352" t="s">
        <v>894</v>
      </c>
      <c r="E850" s="353" t="s">
        <v>125</v>
      </c>
      <c r="F850" s="354">
        <v>1232542</v>
      </c>
      <c r="G850" s="288" t="s">
        <v>117</v>
      </c>
      <c r="H850" s="288"/>
      <c r="I850" s="1"/>
      <c r="J850" s="10"/>
      <c r="K850" s="10"/>
    </row>
    <row r="851" spans="2:11" s="5" customFormat="1" ht="31.5" hidden="1">
      <c r="B851" s="1"/>
      <c r="C851" s="351">
        <v>4415</v>
      </c>
      <c r="D851" s="352" t="s">
        <v>895</v>
      </c>
      <c r="E851" s="353" t="s">
        <v>125</v>
      </c>
      <c r="F851" s="354">
        <v>40342</v>
      </c>
      <c r="G851" s="288" t="s">
        <v>117</v>
      </c>
      <c r="H851" s="288"/>
      <c r="I851" s="1"/>
      <c r="J851" s="10"/>
      <c r="K851" s="10"/>
    </row>
    <row r="852" spans="2:11" s="5" customFormat="1" ht="31.5" hidden="1">
      <c r="B852" s="1"/>
      <c r="C852" s="351">
        <v>4416</v>
      </c>
      <c r="D852" s="352" t="s">
        <v>896</v>
      </c>
      <c r="E852" s="353" t="s">
        <v>125</v>
      </c>
      <c r="F852" s="354">
        <v>72025</v>
      </c>
      <c r="G852" s="288" t="s">
        <v>117</v>
      </c>
      <c r="H852" s="288"/>
      <c r="I852" s="1"/>
      <c r="J852" s="10"/>
      <c r="K852" s="10"/>
    </row>
    <row r="853" spans="2:11" s="5" customFormat="1" ht="31.5" hidden="1">
      <c r="B853" s="1"/>
      <c r="C853" s="351">
        <v>4417</v>
      </c>
      <c r="D853" s="352" t="s">
        <v>897</v>
      </c>
      <c r="E853" s="353" t="s">
        <v>125</v>
      </c>
      <c r="F853" s="354">
        <v>179184</v>
      </c>
      <c r="G853" s="288" t="s">
        <v>117</v>
      </c>
      <c r="H853" s="288"/>
      <c r="I853" s="1"/>
      <c r="J853" s="10"/>
      <c r="K853" s="10"/>
    </row>
    <row r="854" spans="2:11" s="5" customFormat="1" ht="31.5" hidden="1">
      <c r="B854" s="1"/>
      <c r="C854" s="351">
        <v>4418</v>
      </c>
      <c r="D854" s="352" t="s">
        <v>898</v>
      </c>
      <c r="E854" s="353" t="s">
        <v>125</v>
      </c>
      <c r="F854" s="354">
        <v>43183</v>
      </c>
      <c r="G854" s="288" t="s">
        <v>117</v>
      </c>
      <c r="H854" s="288"/>
      <c r="I854" s="1"/>
      <c r="J854" s="10"/>
      <c r="K854" s="10"/>
    </row>
    <row r="855" spans="2:11" s="5" customFormat="1" ht="31.5" hidden="1">
      <c r="B855" s="1"/>
      <c r="C855" s="351">
        <v>4419</v>
      </c>
      <c r="D855" s="352" t="s">
        <v>899</v>
      </c>
      <c r="E855" s="353" t="s">
        <v>125</v>
      </c>
      <c r="F855" s="354">
        <v>66613</v>
      </c>
      <c r="G855" s="288" t="s">
        <v>117</v>
      </c>
      <c r="H855" s="288"/>
      <c r="I855" s="1"/>
      <c r="J855" s="10"/>
      <c r="K855" s="10"/>
    </row>
    <row r="856" spans="2:11" s="5" customFormat="1" ht="31.5" hidden="1">
      <c r="B856" s="1"/>
      <c r="C856" s="351">
        <v>4420</v>
      </c>
      <c r="D856" s="352" t="s">
        <v>900</v>
      </c>
      <c r="E856" s="353" t="s">
        <v>125</v>
      </c>
      <c r="F856" s="354">
        <v>101283</v>
      </c>
      <c r="G856" s="288" t="s">
        <v>117</v>
      </c>
      <c r="H856" s="288"/>
      <c r="I856" s="1"/>
      <c r="J856" s="10"/>
      <c r="K856" s="10"/>
    </row>
    <row r="857" spans="2:11" s="5" customFormat="1" ht="31.5" hidden="1">
      <c r="B857" s="1"/>
      <c r="C857" s="351">
        <v>4421</v>
      </c>
      <c r="D857" s="352" t="s">
        <v>901</v>
      </c>
      <c r="E857" s="353" t="s">
        <v>125</v>
      </c>
      <c r="F857" s="354">
        <v>159939</v>
      </c>
      <c r="G857" s="288" t="s">
        <v>117</v>
      </c>
      <c r="H857" s="288"/>
      <c r="I857" s="1"/>
      <c r="J857" s="10"/>
      <c r="K857" s="10"/>
    </row>
    <row r="858" spans="2:11" s="5" customFormat="1" ht="31.5" hidden="1">
      <c r="B858" s="1"/>
      <c r="C858" s="351">
        <v>4422</v>
      </c>
      <c r="D858" s="352" t="s">
        <v>902</v>
      </c>
      <c r="E858" s="353" t="s">
        <v>125</v>
      </c>
      <c r="F858" s="354">
        <v>177208</v>
      </c>
      <c r="G858" s="288" t="s">
        <v>117</v>
      </c>
      <c r="H858" s="288"/>
      <c r="I858" s="1"/>
      <c r="J858" s="10"/>
      <c r="K858" s="10"/>
    </row>
    <row r="859" spans="2:11" s="5" customFormat="1" ht="31.5" hidden="1">
      <c r="B859" s="1"/>
      <c r="C859" s="351">
        <v>4423</v>
      </c>
      <c r="D859" s="352" t="s">
        <v>903</v>
      </c>
      <c r="E859" s="353" t="s">
        <v>125</v>
      </c>
      <c r="F859" s="354">
        <v>332823</v>
      </c>
      <c r="G859" s="288" t="s">
        <v>117</v>
      </c>
      <c r="H859" s="288"/>
      <c r="I859" s="1"/>
      <c r="J859" s="10"/>
      <c r="K859" s="10"/>
    </row>
    <row r="860" spans="2:11" s="5" customFormat="1" ht="31.5" hidden="1">
      <c r="B860" s="1"/>
      <c r="C860" s="351">
        <v>4424</v>
      </c>
      <c r="D860" s="352" t="s">
        <v>904</v>
      </c>
      <c r="E860" s="353" t="s">
        <v>125</v>
      </c>
      <c r="F860" s="354">
        <v>514036</v>
      </c>
      <c r="G860" s="288" t="s">
        <v>117</v>
      </c>
      <c r="H860" s="288"/>
      <c r="I860" s="1"/>
      <c r="J860" s="10"/>
      <c r="K860" s="10"/>
    </row>
    <row r="861" spans="2:11" s="5" customFormat="1" ht="31.5" hidden="1">
      <c r="B861" s="1"/>
      <c r="C861" s="351">
        <v>4425</v>
      </c>
      <c r="D861" s="352" t="s">
        <v>905</v>
      </c>
      <c r="E861" s="353" t="s">
        <v>125</v>
      </c>
      <c r="F861" s="354">
        <v>873955</v>
      </c>
      <c r="G861" s="288" t="s">
        <v>117</v>
      </c>
      <c r="H861" s="288"/>
      <c r="I861" s="1"/>
      <c r="J861" s="10"/>
      <c r="K861" s="10"/>
    </row>
    <row r="862" spans="2:11" s="5" customFormat="1" ht="31.5" hidden="1">
      <c r="B862" s="1"/>
      <c r="C862" s="351">
        <v>4426</v>
      </c>
      <c r="D862" s="352" t="s">
        <v>906</v>
      </c>
      <c r="E862" s="353" t="s">
        <v>125</v>
      </c>
      <c r="F862" s="354">
        <v>940565</v>
      </c>
      <c r="G862" s="288" t="s">
        <v>117</v>
      </c>
      <c r="H862" s="288"/>
      <c r="I862" s="1"/>
      <c r="J862" s="10"/>
      <c r="K862" s="10"/>
    </row>
    <row r="863" spans="2:11" s="5" customFormat="1" ht="63" hidden="1">
      <c r="B863" s="1"/>
      <c r="C863" s="351">
        <v>4427</v>
      </c>
      <c r="D863" s="352" t="s">
        <v>907</v>
      </c>
      <c r="E863" s="353" t="s">
        <v>119</v>
      </c>
      <c r="F863" s="354">
        <v>543136</v>
      </c>
      <c r="G863" s="288" t="s">
        <v>117</v>
      </c>
      <c r="H863" s="288"/>
      <c r="I863" s="1"/>
      <c r="J863" s="10"/>
      <c r="K863" s="10"/>
    </row>
    <row r="864" spans="2:11" s="5" customFormat="1" ht="47.25" hidden="1">
      <c r="B864" s="1"/>
      <c r="C864" s="351">
        <v>4428</v>
      </c>
      <c r="D864" s="352" t="s">
        <v>908</v>
      </c>
      <c r="E864" s="353" t="s">
        <v>122</v>
      </c>
      <c r="F864" s="354">
        <v>34609</v>
      </c>
      <c r="G864" s="288" t="s">
        <v>117</v>
      </c>
      <c r="H864" s="288"/>
      <c r="I864" s="1"/>
      <c r="J864" s="10"/>
      <c r="K864" s="10"/>
    </row>
    <row r="865" spans="2:11" s="5" customFormat="1" ht="47.25" hidden="1">
      <c r="B865" s="1"/>
      <c r="C865" s="351">
        <v>4429</v>
      </c>
      <c r="D865" s="352" t="s">
        <v>909</v>
      </c>
      <c r="E865" s="353" t="s">
        <v>122</v>
      </c>
      <c r="F865" s="354">
        <v>41224</v>
      </c>
      <c r="G865" s="288" t="s">
        <v>117</v>
      </c>
      <c r="H865" s="288"/>
      <c r="I865" s="1"/>
      <c r="J865" s="10"/>
      <c r="K865" s="10"/>
    </row>
    <row r="866" spans="2:11" s="5" customFormat="1" ht="31.5" hidden="1">
      <c r="B866" s="1"/>
      <c r="C866" s="351">
        <v>4431</v>
      </c>
      <c r="D866" s="352" t="s">
        <v>910</v>
      </c>
      <c r="E866" s="353" t="s">
        <v>116</v>
      </c>
      <c r="F866" s="354">
        <v>22049</v>
      </c>
      <c r="G866" s="288" t="s">
        <v>117</v>
      </c>
      <c r="H866" s="288"/>
      <c r="I866" s="1"/>
      <c r="J866" s="10"/>
      <c r="K866" s="10"/>
    </row>
    <row r="867" spans="2:11" s="5" customFormat="1" ht="141.75" hidden="1">
      <c r="B867" s="1"/>
      <c r="C867" s="351">
        <v>4433</v>
      </c>
      <c r="D867" s="352" t="s">
        <v>911</v>
      </c>
      <c r="E867" s="353" t="s">
        <v>122</v>
      </c>
      <c r="F867" s="354">
        <v>804991</v>
      </c>
      <c r="G867" s="288" t="s">
        <v>117</v>
      </c>
      <c r="H867" s="288"/>
      <c r="I867" s="1"/>
      <c r="J867" s="10"/>
      <c r="K867" s="10"/>
    </row>
    <row r="868" spans="2:11" s="5" customFormat="1" ht="141.75" hidden="1">
      <c r="B868" s="1"/>
      <c r="C868" s="351">
        <v>4434</v>
      </c>
      <c r="D868" s="352" t="s">
        <v>912</v>
      </c>
      <c r="E868" s="353" t="s">
        <v>122</v>
      </c>
      <c r="F868" s="354">
        <v>798967</v>
      </c>
      <c r="G868" s="288" t="s">
        <v>117</v>
      </c>
      <c r="H868" s="288"/>
      <c r="I868" s="1"/>
      <c r="J868" s="10"/>
      <c r="K868" s="10"/>
    </row>
    <row r="869" spans="2:11" s="5" customFormat="1" ht="141.75" hidden="1">
      <c r="B869" s="1"/>
      <c r="C869" s="351">
        <v>4435</v>
      </c>
      <c r="D869" s="352" t="s">
        <v>913</v>
      </c>
      <c r="E869" s="353" t="s">
        <v>122</v>
      </c>
      <c r="F869" s="354">
        <v>1032848</v>
      </c>
      <c r="G869" s="288" t="s">
        <v>117</v>
      </c>
      <c r="H869" s="288"/>
      <c r="I869" s="1"/>
      <c r="J869" s="10"/>
      <c r="K869" s="10"/>
    </row>
    <row r="870" spans="2:11" s="5" customFormat="1" ht="141.75" hidden="1">
      <c r="B870" s="1"/>
      <c r="C870" s="351">
        <v>4436</v>
      </c>
      <c r="D870" s="352" t="s">
        <v>914</v>
      </c>
      <c r="E870" s="353" t="s">
        <v>122</v>
      </c>
      <c r="F870" s="354">
        <v>902058</v>
      </c>
      <c r="G870" s="288" t="s">
        <v>117</v>
      </c>
      <c r="H870" s="288"/>
      <c r="I870" s="1"/>
      <c r="J870" s="10"/>
      <c r="K870" s="10"/>
    </row>
    <row r="871" spans="2:11" s="5" customFormat="1" ht="141.75" hidden="1">
      <c r="B871" s="1"/>
      <c r="C871" s="351">
        <v>4437</v>
      </c>
      <c r="D871" s="352" t="s">
        <v>915</v>
      </c>
      <c r="E871" s="353" t="s">
        <v>122</v>
      </c>
      <c r="F871" s="354">
        <v>1097456</v>
      </c>
      <c r="G871" s="288" t="s">
        <v>117</v>
      </c>
      <c r="H871" s="288"/>
      <c r="I871" s="1"/>
      <c r="J871" s="10"/>
      <c r="K871" s="10"/>
    </row>
    <row r="872" spans="2:11" s="5" customFormat="1" ht="141.75" hidden="1">
      <c r="B872" s="1"/>
      <c r="C872" s="351">
        <v>4438</v>
      </c>
      <c r="D872" s="352" t="s">
        <v>916</v>
      </c>
      <c r="E872" s="353" t="s">
        <v>122</v>
      </c>
      <c r="F872" s="354">
        <v>1162418</v>
      </c>
      <c r="G872" s="288" t="s">
        <v>117</v>
      </c>
      <c r="H872" s="288"/>
      <c r="I872" s="1"/>
      <c r="J872" s="10"/>
      <c r="K872" s="10"/>
    </row>
    <row r="873" spans="2:11" s="5" customFormat="1" ht="141.75" hidden="1">
      <c r="B873" s="1"/>
      <c r="C873" s="351">
        <v>4439</v>
      </c>
      <c r="D873" s="352" t="s">
        <v>917</v>
      </c>
      <c r="E873" s="353" t="s">
        <v>122</v>
      </c>
      <c r="F873" s="354">
        <v>1406323</v>
      </c>
      <c r="G873" s="288" t="s">
        <v>117</v>
      </c>
      <c r="H873" s="288"/>
      <c r="I873" s="1"/>
      <c r="J873" s="10"/>
      <c r="K873" s="10"/>
    </row>
    <row r="874" spans="2:11" s="5" customFormat="1" ht="141.75" hidden="1">
      <c r="B874" s="1"/>
      <c r="C874" s="351">
        <v>4440</v>
      </c>
      <c r="D874" s="352" t="s">
        <v>918</v>
      </c>
      <c r="E874" s="353" t="s">
        <v>122</v>
      </c>
      <c r="F874" s="354">
        <v>1176711</v>
      </c>
      <c r="G874" s="288" t="s">
        <v>117</v>
      </c>
      <c r="H874" s="288"/>
      <c r="I874" s="1"/>
      <c r="J874" s="10"/>
      <c r="K874" s="10"/>
    </row>
    <row r="875" spans="2:11" s="5" customFormat="1" ht="141.75" hidden="1">
      <c r="B875" s="1"/>
      <c r="C875" s="351">
        <v>4441</v>
      </c>
      <c r="D875" s="352" t="s">
        <v>919</v>
      </c>
      <c r="E875" s="353" t="s">
        <v>122</v>
      </c>
      <c r="F875" s="354">
        <v>1524819</v>
      </c>
      <c r="G875" s="288" t="s">
        <v>117</v>
      </c>
      <c r="H875" s="288"/>
      <c r="I875" s="1"/>
      <c r="J875" s="10"/>
      <c r="K875" s="10"/>
    </row>
    <row r="876" spans="2:11" s="5" customFormat="1" ht="126" hidden="1">
      <c r="B876" s="1"/>
      <c r="C876" s="351">
        <v>4442</v>
      </c>
      <c r="D876" s="352" t="s">
        <v>920</v>
      </c>
      <c r="E876" s="353" t="s">
        <v>122</v>
      </c>
      <c r="F876" s="354">
        <v>342282</v>
      </c>
      <c r="G876" s="288" t="s">
        <v>117</v>
      </c>
      <c r="H876" s="288"/>
      <c r="I876" s="1"/>
      <c r="J876" s="10"/>
      <c r="K876" s="10"/>
    </row>
    <row r="877" spans="2:11" s="5" customFormat="1" ht="110.25" hidden="1">
      <c r="B877" s="1"/>
      <c r="C877" s="351">
        <v>4447</v>
      </c>
      <c r="D877" s="352" t="s">
        <v>921</v>
      </c>
      <c r="E877" s="353" t="s">
        <v>122</v>
      </c>
      <c r="F877" s="354">
        <v>503597</v>
      </c>
      <c r="G877" s="288" t="s">
        <v>117</v>
      </c>
      <c r="H877" s="288"/>
      <c r="I877" s="1"/>
      <c r="J877" s="10"/>
      <c r="K877" s="10"/>
    </row>
    <row r="878" spans="2:11" s="5" customFormat="1" ht="94.5" hidden="1">
      <c r="B878" s="1"/>
      <c r="C878" s="351">
        <v>4461</v>
      </c>
      <c r="D878" s="352" t="s">
        <v>922</v>
      </c>
      <c r="E878" s="353" t="s">
        <v>122</v>
      </c>
      <c r="F878" s="354">
        <v>425115</v>
      </c>
      <c r="G878" s="288" t="s">
        <v>117</v>
      </c>
      <c r="H878" s="288"/>
      <c r="I878" s="1"/>
      <c r="J878" s="10"/>
      <c r="K878" s="10"/>
    </row>
    <row r="879" spans="2:11" s="5" customFormat="1" ht="47.25" hidden="1">
      <c r="B879" s="1"/>
      <c r="C879" s="351">
        <v>4477</v>
      </c>
      <c r="D879" s="352" t="s">
        <v>923</v>
      </c>
      <c r="E879" s="353" t="s">
        <v>119</v>
      </c>
      <c r="F879" s="354">
        <v>78402</v>
      </c>
      <c r="G879" s="288" t="s">
        <v>117</v>
      </c>
      <c r="H879" s="288"/>
      <c r="I879" s="1"/>
      <c r="J879" s="10"/>
      <c r="K879" s="10"/>
    </row>
    <row r="880" spans="2:11" s="5" customFormat="1" ht="25.5" hidden="1">
      <c r="B880" s="1"/>
      <c r="C880" s="351">
        <v>4478</v>
      </c>
      <c r="D880" s="352" t="s">
        <v>924</v>
      </c>
      <c r="E880" s="353" t="s">
        <v>494</v>
      </c>
      <c r="F880" s="354">
        <v>110106</v>
      </c>
      <c r="G880" s="288" t="s">
        <v>117</v>
      </c>
      <c r="H880" s="288"/>
      <c r="I880" s="1"/>
      <c r="J880" s="10"/>
      <c r="K880" s="10"/>
    </row>
    <row r="881" spans="2:11" s="5" customFormat="1" ht="25.5" hidden="1">
      <c r="B881" s="1"/>
      <c r="C881" s="351">
        <v>4479</v>
      </c>
      <c r="D881" s="352" t="s">
        <v>925</v>
      </c>
      <c r="E881" s="353" t="s">
        <v>785</v>
      </c>
      <c r="F881" s="354">
        <v>13764</v>
      </c>
      <c r="G881" s="288" t="s">
        <v>117</v>
      </c>
      <c r="H881" s="288"/>
      <c r="I881" s="1"/>
      <c r="J881" s="10"/>
      <c r="K881" s="10"/>
    </row>
    <row r="882" spans="2:11" s="5" customFormat="1" ht="25.5" hidden="1">
      <c r="B882" s="1"/>
      <c r="C882" s="351">
        <v>4481</v>
      </c>
      <c r="D882" s="352" t="s">
        <v>926</v>
      </c>
      <c r="E882" s="353" t="s">
        <v>122</v>
      </c>
      <c r="F882" s="354">
        <v>234303</v>
      </c>
      <c r="G882" s="288" t="s">
        <v>117</v>
      </c>
      <c r="H882" s="288" t="s">
        <v>145</v>
      </c>
      <c r="I882" s="1"/>
      <c r="J882" s="10"/>
      <c r="K882" s="10"/>
    </row>
    <row r="883" spans="2:11" s="5" customFormat="1" ht="110.25" hidden="1">
      <c r="B883" s="1"/>
      <c r="C883" s="351">
        <v>4485</v>
      </c>
      <c r="D883" s="352" t="s">
        <v>927</v>
      </c>
      <c r="E883" s="353" t="s">
        <v>119</v>
      </c>
      <c r="F883" s="354">
        <v>808059</v>
      </c>
      <c r="G883" s="288" t="s">
        <v>117</v>
      </c>
      <c r="H883" s="288"/>
      <c r="I883" s="1"/>
      <c r="J883" s="10"/>
      <c r="K883" s="10"/>
    </row>
    <row r="884" spans="2:11" s="5" customFormat="1" ht="94.5" hidden="1">
      <c r="B884" s="1"/>
      <c r="C884" s="351">
        <v>4486</v>
      </c>
      <c r="D884" s="352" t="s">
        <v>928</v>
      </c>
      <c r="E884" s="353" t="s">
        <v>119</v>
      </c>
      <c r="F884" s="354">
        <v>850571</v>
      </c>
      <c r="G884" s="288" t="s">
        <v>117</v>
      </c>
      <c r="H884" s="288"/>
      <c r="I884" s="1"/>
      <c r="J884" s="10"/>
      <c r="K884" s="10"/>
    </row>
    <row r="885" spans="2:11" s="5" customFormat="1" ht="47.25" hidden="1">
      <c r="B885" s="1"/>
      <c r="C885" s="351">
        <v>4487</v>
      </c>
      <c r="D885" s="352" t="s">
        <v>929</v>
      </c>
      <c r="E885" s="353" t="s">
        <v>119</v>
      </c>
      <c r="F885" s="354">
        <v>148746</v>
      </c>
      <c r="G885" s="288" t="s">
        <v>117</v>
      </c>
      <c r="H885" s="288"/>
      <c r="I885" s="1"/>
      <c r="J885" s="10"/>
      <c r="K885" s="10"/>
    </row>
    <row r="886" spans="2:11" s="5" customFormat="1" ht="47.25" hidden="1">
      <c r="B886" s="1"/>
      <c r="C886" s="351">
        <v>4488</v>
      </c>
      <c r="D886" s="352" t="s">
        <v>930</v>
      </c>
      <c r="E886" s="353" t="s">
        <v>119</v>
      </c>
      <c r="F886" s="354">
        <v>148746</v>
      </c>
      <c r="G886" s="288" t="s">
        <v>117</v>
      </c>
      <c r="H886" s="288"/>
      <c r="I886" s="1"/>
      <c r="J886" s="10"/>
      <c r="K886" s="10"/>
    </row>
    <row r="887" spans="2:11" s="5" customFormat="1" ht="47.25" hidden="1">
      <c r="B887" s="1"/>
      <c r="C887" s="351">
        <v>4489</v>
      </c>
      <c r="D887" s="352" t="s">
        <v>931</v>
      </c>
      <c r="E887" s="353" t="s">
        <v>119</v>
      </c>
      <c r="F887" s="354">
        <v>133276</v>
      </c>
      <c r="G887" s="288" t="s">
        <v>117</v>
      </c>
      <c r="H887" s="288"/>
      <c r="I887" s="1"/>
      <c r="J887" s="10"/>
      <c r="K887" s="10"/>
    </row>
    <row r="888" spans="2:11" s="5" customFormat="1" ht="94.5" hidden="1">
      <c r="B888" s="1"/>
      <c r="C888" s="351">
        <v>4490</v>
      </c>
      <c r="D888" s="352" t="s">
        <v>932</v>
      </c>
      <c r="E888" s="353" t="s">
        <v>116</v>
      </c>
      <c r="F888" s="354">
        <v>170769</v>
      </c>
      <c r="G888" s="288" t="s">
        <v>117</v>
      </c>
      <c r="H888" s="288"/>
      <c r="I888" s="1"/>
      <c r="J888" s="10"/>
      <c r="K888" s="10"/>
    </row>
    <row r="889" spans="2:11" s="5" customFormat="1" ht="30" hidden="1">
      <c r="B889" s="1"/>
      <c r="C889" s="458">
        <v>4501</v>
      </c>
      <c r="D889" s="460" t="s">
        <v>933</v>
      </c>
      <c r="E889" s="462" t="s">
        <v>116</v>
      </c>
      <c r="F889" s="464">
        <v>116396</v>
      </c>
      <c r="G889" s="288" t="s">
        <v>117</v>
      </c>
      <c r="H889" s="288"/>
      <c r="I889" s="1"/>
      <c r="J889" s="10"/>
      <c r="K889" s="10"/>
    </row>
    <row r="890" spans="2:11" s="5" customFormat="1" ht="31.5" hidden="1">
      <c r="B890" s="1"/>
      <c r="C890" s="351">
        <v>4502</v>
      </c>
      <c r="D890" s="352" t="s">
        <v>934</v>
      </c>
      <c r="E890" s="353" t="s">
        <v>116</v>
      </c>
      <c r="F890" s="354">
        <v>194873</v>
      </c>
      <c r="G890" s="288" t="s">
        <v>117</v>
      </c>
      <c r="H890" s="288"/>
      <c r="I890" s="1"/>
      <c r="J890" s="10"/>
      <c r="K890" s="10"/>
    </row>
    <row r="891" spans="2:11" s="5" customFormat="1" ht="110.25" hidden="1">
      <c r="B891" s="1"/>
      <c r="C891" s="351">
        <v>4505</v>
      </c>
      <c r="D891" s="352" t="s">
        <v>935</v>
      </c>
      <c r="E891" s="353" t="s">
        <v>116</v>
      </c>
      <c r="F891" s="354">
        <v>105652</v>
      </c>
      <c r="G891" s="288" t="s">
        <v>117</v>
      </c>
      <c r="H891" s="288"/>
      <c r="I891" s="1"/>
      <c r="J891" s="10"/>
      <c r="K891" s="10"/>
    </row>
    <row r="892" spans="2:11" s="5" customFormat="1" ht="90" hidden="1">
      <c r="B892" s="1"/>
      <c r="C892" s="458">
        <v>4506</v>
      </c>
      <c r="D892" s="460" t="s">
        <v>936</v>
      </c>
      <c r="E892" s="462" t="s">
        <v>116</v>
      </c>
      <c r="F892" s="464">
        <v>159740</v>
      </c>
      <c r="G892" s="288" t="s">
        <v>117</v>
      </c>
      <c r="H892" s="288"/>
      <c r="I892" s="1"/>
      <c r="J892" s="10"/>
      <c r="K892" s="10"/>
    </row>
    <row r="893" spans="2:11" s="5" customFormat="1" ht="30" hidden="1">
      <c r="B893" s="1"/>
      <c r="C893" s="458">
        <v>4510</v>
      </c>
      <c r="D893" s="460" t="s">
        <v>937</v>
      </c>
      <c r="E893" s="462" t="s">
        <v>116</v>
      </c>
      <c r="F893" s="464">
        <v>98774</v>
      </c>
      <c r="G893" s="288" t="s">
        <v>117</v>
      </c>
      <c r="H893" s="288"/>
      <c r="I893" s="1"/>
      <c r="J893" s="10"/>
      <c r="K893" s="10"/>
    </row>
    <row r="894" spans="2:11" s="5" customFormat="1" ht="47.25" hidden="1">
      <c r="B894" s="1"/>
      <c r="C894" s="351">
        <v>4513</v>
      </c>
      <c r="D894" s="352" t="s">
        <v>938</v>
      </c>
      <c r="E894" s="353" t="s">
        <v>119</v>
      </c>
      <c r="F894" s="354">
        <v>142558</v>
      </c>
      <c r="G894" s="288" t="s">
        <v>117</v>
      </c>
      <c r="H894" s="288"/>
      <c r="I894" s="1"/>
      <c r="J894" s="10"/>
      <c r="K894" s="10"/>
    </row>
    <row r="895" spans="2:11" s="5" customFormat="1" ht="110.25" hidden="1">
      <c r="B895" s="1"/>
      <c r="C895" s="351">
        <v>4514</v>
      </c>
      <c r="D895" s="352" t="s">
        <v>939</v>
      </c>
      <c r="E895" s="353" t="s">
        <v>116</v>
      </c>
      <c r="F895" s="354">
        <v>139789</v>
      </c>
      <c r="G895" s="288" t="s">
        <v>117</v>
      </c>
      <c r="H895" s="288"/>
      <c r="I895" s="1"/>
      <c r="J895" s="10"/>
      <c r="K895" s="10"/>
    </row>
    <row r="896" spans="2:11" s="5" customFormat="1" ht="90" hidden="1">
      <c r="B896" s="1"/>
      <c r="C896" s="458">
        <v>4515</v>
      </c>
      <c r="D896" s="460" t="s">
        <v>940</v>
      </c>
      <c r="E896" s="462" t="s">
        <v>116</v>
      </c>
      <c r="F896" s="464">
        <v>186394</v>
      </c>
      <c r="G896" s="288" t="s">
        <v>117</v>
      </c>
      <c r="H896" s="288"/>
      <c r="I896" s="1"/>
      <c r="J896" s="10"/>
      <c r="K896" s="10"/>
    </row>
    <row r="897" spans="2:11" s="5" customFormat="1" ht="30" hidden="1">
      <c r="B897" s="1"/>
      <c r="C897" s="458">
        <v>4516</v>
      </c>
      <c r="D897" s="460" t="s">
        <v>941</v>
      </c>
      <c r="E897" s="462" t="s">
        <v>116</v>
      </c>
      <c r="F897" s="464">
        <v>134019</v>
      </c>
      <c r="G897" s="288" t="s">
        <v>117</v>
      </c>
      <c r="H897" s="288"/>
      <c r="I897" s="1"/>
      <c r="J897" s="10"/>
      <c r="K897" s="10"/>
    </row>
    <row r="898" spans="2:11" s="5" customFormat="1" ht="25.5" hidden="1">
      <c r="B898" s="1"/>
      <c r="C898" s="458">
        <v>4518</v>
      </c>
      <c r="D898" s="460" t="s">
        <v>942</v>
      </c>
      <c r="E898" s="462" t="s">
        <v>116</v>
      </c>
      <c r="F898" s="464">
        <v>37012</v>
      </c>
      <c r="G898" s="288" t="s">
        <v>117</v>
      </c>
      <c r="H898" s="288"/>
      <c r="I898" s="1"/>
      <c r="J898" s="10"/>
      <c r="K898" s="10"/>
    </row>
    <row r="899" spans="2:11" s="5" customFormat="1" ht="31.5" hidden="1">
      <c r="B899" s="1"/>
      <c r="C899" s="351">
        <v>4519</v>
      </c>
      <c r="D899" s="352" t="s">
        <v>943</v>
      </c>
      <c r="E899" s="353" t="s">
        <v>116</v>
      </c>
      <c r="F899" s="354">
        <v>51085</v>
      </c>
      <c r="G899" s="288" t="s">
        <v>117</v>
      </c>
      <c r="H899" s="288"/>
      <c r="I899" s="1"/>
      <c r="J899" s="10"/>
      <c r="K899" s="10"/>
    </row>
    <row r="900" spans="2:11" s="5" customFormat="1" ht="25.5" hidden="1">
      <c r="B900" s="1"/>
      <c r="C900" s="458">
        <v>4520</v>
      </c>
      <c r="D900" s="460" t="s">
        <v>944</v>
      </c>
      <c r="E900" s="462" t="s">
        <v>116</v>
      </c>
      <c r="F900" s="464">
        <v>62577</v>
      </c>
      <c r="G900" s="288" t="s">
        <v>117</v>
      </c>
      <c r="H900" s="288"/>
      <c r="I900" s="1"/>
      <c r="J900" s="10"/>
      <c r="K900" s="10"/>
    </row>
    <row r="901" spans="2:11" s="5" customFormat="1" ht="105" hidden="1">
      <c r="B901" s="1"/>
      <c r="C901" s="458">
        <v>4522</v>
      </c>
      <c r="D901" s="460" t="s">
        <v>945</v>
      </c>
      <c r="E901" s="462" t="s">
        <v>116</v>
      </c>
      <c r="F901" s="464">
        <v>175669</v>
      </c>
      <c r="G901" s="288" t="s">
        <v>117</v>
      </c>
      <c r="H901" s="288"/>
      <c r="I901" s="1"/>
      <c r="J901" s="10"/>
      <c r="K901" s="10"/>
    </row>
    <row r="902" spans="2:11" s="5" customFormat="1" ht="63" hidden="1">
      <c r="B902" s="1"/>
      <c r="C902" s="351">
        <v>4525</v>
      </c>
      <c r="D902" s="352" t="s">
        <v>946</v>
      </c>
      <c r="E902" s="353" t="s">
        <v>122</v>
      </c>
      <c r="F902" s="354">
        <v>6228</v>
      </c>
      <c r="G902" s="288" t="s">
        <v>117</v>
      </c>
      <c r="H902" s="288"/>
      <c r="I902" s="1"/>
      <c r="J902" s="10"/>
      <c r="K902" s="10"/>
    </row>
    <row r="903" spans="2:11" s="5" customFormat="1" ht="110.25" hidden="1">
      <c r="B903" s="1"/>
      <c r="C903" s="351">
        <v>4541</v>
      </c>
      <c r="D903" s="352" t="s">
        <v>947</v>
      </c>
      <c r="E903" s="353" t="s">
        <v>119</v>
      </c>
      <c r="F903" s="354">
        <v>940414</v>
      </c>
      <c r="G903" s="288" t="s">
        <v>117</v>
      </c>
      <c r="H903" s="288"/>
      <c r="I903" s="1"/>
      <c r="J903" s="10"/>
      <c r="K903" s="10"/>
    </row>
    <row r="904" spans="2:11" s="5" customFormat="1" ht="110.25" hidden="1">
      <c r="B904" s="1"/>
      <c r="C904" s="351">
        <v>4542</v>
      </c>
      <c r="D904" s="352" t="s">
        <v>948</v>
      </c>
      <c r="E904" s="353" t="s">
        <v>119</v>
      </c>
      <c r="F904" s="354">
        <v>940404</v>
      </c>
      <c r="G904" s="288" t="s">
        <v>117</v>
      </c>
      <c r="H904" s="288"/>
      <c r="I904" s="1"/>
      <c r="J904" s="10"/>
      <c r="K904" s="10"/>
    </row>
    <row r="905" spans="2:11" s="5" customFormat="1" ht="47.25" hidden="1">
      <c r="B905" s="1"/>
      <c r="C905" s="351">
        <v>4543</v>
      </c>
      <c r="D905" s="352" t="s">
        <v>949</v>
      </c>
      <c r="E905" s="353" t="s">
        <v>122</v>
      </c>
      <c r="F905" s="354">
        <v>59041</v>
      </c>
      <c r="G905" s="288" t="s">
        <v>117</v>
      </c>
      <c r="H905" s="288"/>
      <c r="I905" s="1"/>
      <c r="J905" s="10"/>
      <c r="K905" s="10"/>
    </row>
    <row r="906" spans="2:11" s="5" customFormat="1" ht="45" hidden="1">
      <c r="B906" s="1"/>
      <c r="C906" s="458">
        <v>4544</v>
      </c>
      <c r="D906" s="460" t="s">
        <v>950</v>
      </c>
      <c r="E906" s="462" t="s">
        <v>122</v>
      </c>
      <c r="F906" s="464">
        <v>59781</v>
      </c>
      <c r="G906" s="288" t="s">
        <v>117</v>
      </c>
      <c r="H906" s="288"/>
      <c r="I906" s="1"/>
      <c r="J906" s="10"/>
      <c r="K906" s="10"/>
    </row>
    <row r="907" spans="2:11" s="5" customFormat="1" ht="47.25" hidden="1">
      <c r="B907" s="1"/>
      <c r="C907" s="351">
        <v>4545</v>
      </c>
      <c r="D907" s="352" t="s">
        <v>951</v>
      </c>
      <c r="E907" s="353" t="s">
        <v>122</v>
      </c>
      <c r="F907" s="354">
        <v>57220</v>
      </c>
      <c r="G907" s="288" t="s">
        <v>117</v>
      </c>
      <c r="H907" s="288"/>
      <c r="I907" s="1"/>
      <c r="J907" s="10"/>
      <c r="K907" s="10"/>
    </row>
    <row r="908" spans="2:11" s="5" customFormat="1" ht="31.5" hidden="1">
      <c r="B908" s="1"/>
      <c r="C908" s="351">
        <v>4549</v>
      </c>
      <c r="D908" s="352" t="s">
        <v>952</v>
      </c>
      <c r="E908" s="353" t="s">
        <v>125</v>
      </c>
      <c r="F908" s="354">
        <v>5304933</v>
      </c>
      <c r="G908" s="288" t="s">
        <v>117</v>
      </c>
      <c r="H908" s="288" t="s">
        <v>145</v>
      </c>
      <c r="I908" s="1"/>
      <c r="J908" s="10"/>
      <c r="K908" s="10"/>
    </row>
    <row r="909" spans="2:11" s="5" customFormat="1" ht="31.5" hidden="1">
      <c r="B909" s="1"/>
      <c r="C909" s="351">
        <v>4550</v>
      </c>
      <c r="D909" s="352" t="s">
        <v>953</v>
      </c>
      <c r="E909" s="353" t="s">
        <v>125</v>
      </c>
      <c r="F909" s="354">
        <v>3698729</v>
      </c>
      <c r="G909" s="288" t="s">
        <v>117</v>
      </c>
      <c r="H909" s="288" t="s">
        <v>145</v>
      </c>
      <c r="I909" s="1"/>
      <c r="J909" s="10"/>
      <c r="K909" s="10"/>
    </row>
    <row r="910" spans="2:11" s="5" customFormat="1" ht="31.5" hidden="1">
      <c r="B910" s="1"/>
      <c r="C910" s="351">
        <v>4551</v>
      </c>
      <c r="D910" s="352" t="s">
        <v>954</v>
      </c>
      <c r="E910" s="353" t="s">
        <v>125</v>
      </c>
      <c r="F910" s="354">
        <v>4149431</v>
      </c>
      <c r="G910" s="288" t="s">
        <v>117</v>
      </c>
      <c r="H910" s="288" t="s">
        <v>145</v>
      </c>
      <c r="I910" s="1"/>
      <c r="J910" s="10"/>
      <c r="K910" s="10"/>
    </row>
    <row r="911" spans="2:11" s="5" customFormat="1" ht="60" hidden="1">
      <c r="B911" s="1"/>
      <c r="C911" s="458">
        <v>4553</v>
      </c>
      <c r="D911" s="460" t="s">
        <v>955</v>
      </c>
      <c r="E911" s="462" t="s">
        <v>125</v>
      </c>
      <c r="F911" s="464">
        <v>2864527</v>
      </c>
      <c r="G911" s="288" t="s">
        <v>117</v>
      </c>
      <c r="H911" s="288"/>
      <c r="I911" s="1"/>
      <c r="J911" s="10"/>
      <c r="K911" s="10"/>
    </row>
    <row r="912" spans="2:11" s="5" customFormat="1" ht="45" hidden="1">
      <c r="B912" s="1"/>
      <c r="C912" s="458">
        <v>4555</v>
      </c>
      <c r="D912" s="460" t="s">
        <v>956</v>
      </c>
      <c r="E912" s="462" t="s">
        <v>119</v>
      </c>
      <c r="F912" s="464">
        <v>601891</v>
      </c>
      <c r="G912" s="288" t="s">
        <v>117</v>
      </c>
      <c r="H912" s="288"/>
      <c r="I912" s="1"/>
      <c r="J912" s="10"/>
      <c r="K912" s="10"/>
    </row>
    <row r="913" spans="2:11" s="5" customFormat="1" ht="47.25" hidden="1">
      <c r="B913" s="1"/>
      <c r="C913" s="351">
        <v>4556</v>
      </c>
      <c r="D913" s="352" t="s">
        <v>957</v>
      </c>
      <c r="E913" s="353" t="s">
        <v>119</v>
      </c>
      <c r="F913" s="354">
        <v>133276</v>
      </c>
      <c r="G913" s="288" t="s">
        <v>117</v>
      </c>
      <c r="H913" s="288"/>
      <c r="I913" s="1"/>
      <c r="J913" s="10"/>
      <c r="K913" s="10"/>
    </row>
    <row r="914" spans="2:11" s="5" customFormat="1" ht="47.25" hidden="1">
      <c r="B914" s="1"/>
      <c r="C914" s="351">
        <v>4557</v>
      </c>
      <c r="D914" s="352" t="s">
        <v>958</v>
      </c>
      <c r="E914" s="353" t="s">
        <v>119</v>
      </c>
      <c r="F914" s="354">
        <v>131729</v>
      </c>
      <c r="G914" s="288" t="s">
        <v>117</v>
      </c>
      <c r="H914" s="288"/>
      <c r="I914" s="1"/>
      <c r="J914" s="10"/>
      <c r="K914" s="10"/>
    </row>
    <row r="915" spans="2:11" s="5" customFormat="1" ht="31.5" hidden="1">
      <c r="B915" s="1"/>
      <c r="C915" s="351">
        <v>4558</v>
      </c>
      <c r="D915" s="352" t="s">
        <v>959</v>
      </c>
      <c r="E915" s="353" t="s">
        <v>125</v>
      </c>
      <c r="F915" s="354">
        <v>5147171</v>
      </c>
      <c r="G915" s="288" t="s">
        <v>117</v>
      </c>
      <c r="H915" s="288" t="s">
        <v>145</v>
      </c>
      <c r="I915" s="1"/>
      <c r="J915" s="10"/>
      <c r="K915" s="10"/>
    </row>
    <row r="916" spans="2:11" s="5" customFormat="1" ht="31.5" hidden="1">
      <c r="B916" s="1"/>
      <c r="C916" s="351">
        <v>4559</v>
      </c>
      <c r="D916" s="352" t="s">
        <v>960</v>
      </c>
      <c r="E916" s="353" t="s">
        <v>119</v>
      </c>
      <c r="F916" s="354">
        <v>333050</v>
      </c>
      <c r="G916" s="288" t="s">
        <v>117</v>
      </c>
      <c r="H916" s="288"/>
      <c r="I916" s="1"/>
      <c r="J916" s="10"/>
      <c r="K916" s="10"/>
    </row>
    <row r="917" spans="2:11" s="5" customFormat="1" ht="31.5" hidden="1">
      <c r="B917" s="1"/>
      <c r="C917" s="351">
        <v>4560</v>
      </c>
      <c r="D917" s="352" t="s">
        <v>961</v>
      </c>
      <c r="E917" s="353" t="s">
        <v>119</v>
      </c>
      <c r="F917" s="354">
        <v>362388</v>
      </c>
      <c r="G917" s="288" t="s">
        <v>117</v>
      </c>
      <c r="H917" s="288"/>
      <c r="I917" s="1"/>
      <c r="J917" s="10"/>
      <c r="K917" s="10"/>
    </row>
    <row r="918" spans="2:11" s="5" customFormat="1" ht="31.5" hidden="1">
      <c r="B918" s="1"/>
      <c r="C918" s="351">
        <v>4561</v>
      </c>
      <c r="D918" s="352" t="s">
        <v>962</v>
      </c>
      <c r="E918" s="353" t="s">
        <v>119</v>
      </c>
      <c r="F918" s="354">
        <v>432024</v>
      </c>
      <c r="G918" s="288" t="s">
        <v>117</v>
      </c>
      <c r="H918" s="288"/>
      <c r="I918" s="1"/>
      <c r="J918" s="10"/>
      <c r="K918" s="10"/>
    </row>
    <row r="919" spans="2:11" s="5" customFormat="1" ht="47.25" hidden="1">
      <c r="B919" s="1"/>
      <c r="C919" s="351">
        <v>4562</v>
      </c>
      <c r="D919" s="352" t="s">
        <v>963</v>
      </c>
      <c r="E919" s="353" t="s">
        <v>119</v>
      </c>
      <c r="F919" s="354">
        <v>108524</v>
      </c>
      <c r="G919" s="288" t="s">
        <v>117</v>
      </c>
      <c r="H919" s="288"/>
      <c r="I919" s="1"/>
      <c r="J919" s="10"/>
      <c r="K919" s="10"/>
    </row>
    <row r="920" spans="2:11" s="5" customFormat="1" ht="47.25" hidden="1">
      <c r="B920" s="1"/>
      <c r="C920" s="351">
        <v>4563</v>
      </c>
      <c r="D920" s="352" t="s">
        <v>964</v>
      </c>
      <c r="E920" s="353" t="s">
        <v>119</v>
      </c>
      <c r="F920" s="354">
        <v>75264</v>
      </c>
      <c r="G920" s="288" t="s">
        <v>117</v>
      </c>
      <c r="H920" s="288"/>
      <c r="I920" s="1"/>
      <c r="J920" s="10"/>
      <c r="K920" s="10"/>
    </row>
    <row r="921" spans="2:11" s="5" customFormat="1" ht="31.5" hidden="1">
      <c r="B921" s="1"/>
      <c r="C921" s="351">
        <v>4564</v>
      </c>
      <c r="D921" s="352" t="s">
        <v>965</v>
      </c>
      <c r="E921" s="353" t="s">
        <v>119</v>
      </c>
      <c r="F921" s="354">
        <v>376547</v>
      </c>
      <c r="G921" s="288" t="s">
        <v>117</v>
      </c>
      <c r="H921" s="288"/>
      <c r="I921" s="1"/>
      <c r="J921" s="10"/>
      <c r="K921" s="10"/>
    </row>
    <row r="922" spans="2:11" s="5" customFormat="1" ht="31.5" hidden="1">
      <c r="B922" s="1"/>
      <c r="C922" s="351">
        <v>4565</v>
      </c>
      <c r="D922" s="352" t="s">
        <v>966</v>
      </c>
      <c r="E922" s="353" t="s">
        <v>119</v>
      </c>
      <c r="F922" s="354">
        <v>431518</v>
      </c>
      <c r="G922" s="288" t="s">
        <v>117</v>
      </c>
      <c r="H922" s="288"/>
      <c r="I922" s="1"/>
      <c r="J922" s="10"/>
      <c r="K922" s="10"/>
    </row>
    <row r="923" spans="2:11" s="5" customFormat="1" ht="31.5" hidden="1">
      <c r="B923" s="1"/>
      <c r="C923" s="351">
        <v>4566</v>
      </c>
      <c r="D923" s="352" t="s">
        <v>967</v>
      </c>
      <c r="E923" s="353" t="s">
        <v>119</v>
      </c>
      <c r="F923" s="354">
        <v>444940</v>
      </c>
      <c r="G923" s="288" t="s">
        <v>117</v>
      </c>
      <c r="H923" s="288"/>
      <c r="I923" s="1"/>
      <c r="J923" s="10"/>
      <c r="K923" s="10"/>
    </row>
    <row r="924" spans="2:11" s="5" customFormat="1" ht="110.25" hidden="1">
      <c r="B924" s="1"/>
      <c r="C924" s="351">
        <v>4567</v>
      </c>
      <c r="D924" s="352" t="s">
        <v>968</v>
      </c>
      <c r="E924" s="353" t="s">
        <v>119</v>
      </c>
      <c r="F924" s="354">
        <v>815423</v>
      </c>
      <c r="G924" s="288" t="s">
        <v>117</v>
      </c>
      <c r="H924" s="288"/>
      <c r="I924" s="1"/>
      <c r="J924" s="10"/>
      <c r="K924" s="10"/>
    </row>
    <row r="925" spans="2:11" s="5" customFormat="1" ht="78.75" hidden="1">
      <c r="B925" s="1"/>
      <c r="C925" s="351">
        <v>4568</v>
      </c>
      <c r="D925" s="352" t="s">
        <v>969</v>
      </c>
      <c r="E925" s="353" t="s">
        <v>119</v>
      </c>
      <c r="F925" s="354">
        <v>815423</v>
      </c>
      <c r="G925" s="288" t="s">
        <v>117</v>
      </c>
      <c r="H925" s="288"/>
      <c r="I925" s="1"/>
      <c r="J925" s="10"/>
      <c r="K925" s="10"/>
    </row>
    <row r="926" spans="2:11" s="5" customFormat="1" ht="31.5" hidden="1">
      <c r="B926" s="1"/>
      <c r="C926" s="351">
        <v>4569</v>
      </c>
      <c r="D926" s="352" t="s">
        <v>970</v>
      </c>
      <c r="E926" s="353" t="s">
        <v>125</v>
      </c>
      <c r="F926" s="354">
        <v>8056</v>
      </c>
      <c r="G926" s="288" t="s">
        <v>117</v>
      </c>
      <c r="H926" s="288"/>
      <c r="I926" s="1"/>
      <c r="J926" s="10"/>
      <c r="K926" s="10"/>
    </row>
    <row r="927" spans="2:11" s="5" customFormat="1" ht="31.5" hidden="1">
      <c r="B927" s="1"/>
      <c r="C927" s="351">
        <v>4578</v>
      </c>
      <c r="D927" s="352" t="s">
        <v>971</v>
      </c>
      <c r="E927" s="353" t="s">
        <v>122</v>
      </c>
      <c r="F927" s="354">
        <v>72874</v>
      </c>
      <c r="G927" s="288" t="s">
        <v>117</v>
      </c>
      <c r="H927" s="288"/>
      <c r="I927" s="1"/>
      <c r="J927" s="10"/>
      <c r="K927" s="10"/>
    </row>
    <row r="928" spans="2:11" s="5" customFormat="1" ht="25.5" hidden="1">
      <c r="B928" s="1"/>
      <c r="C928" s="351">
        <v>4581</v>
      </c>
      <c r="D928" s="352" t="s">
        <v>972</v>
      </c>
      <c r="E928" s="353" t="s">
        <v>116</v>
      </c>
      <c r="F928" s="354">
        <v>2180</v>
      </c>
      <c r="G928" s="288" t="s">
        <v>117</v>
      </c>
      <c r="H928" s="288"/>
      <c r="I928" s="1"/>
      <c r="J928" s="10"/>
      <c r="K928" s="10"/>
    </row>
    <row r="929" spans="2:20" s="5" customFormat="1" ht="78.75">
      <c r="B929" s="1"/>
      <c r="C929" s="351">
        <v>4588</v>
      </c>
      <c r="D929" s="352" t="s">
        <v>973</v>
      </c>
      <c r="E929" s="353" t="s">
        <v>116</v>
      </c>
      <c r="F929" s="354">
        <v>333358</v>
      </c>
      <c r="G929" s="288" t="s">
        <v>117</v>
      </c>
      <c r="H929" s="288"/>
      <c r="I929" s="1"/>
      <c r="J929" s="10"/>
      <c r="K929" s="10"/>
      <c r="O929" s="544"/>
      <c r="P929" s="544"/>
      <c r="S929" s="544"/>
      <c r="T929" s="544"/>
    </row>
    <row r="930" spans="2:20" s="5" customFormat="1" ht="25.5" hidden="1">
      <c r="B930" s="1"/>
      <c r="C930" s="351">
        <v>4592</v>
      </c>
      <c r="D930" s="352" t="s">
        <v>974</v>
      </c>
      <c r="E930" s="353" t="s">
        <v>116</v>
      </c>
      <c r="F930" s="354">
        <v>1389</v>
      </c>
      <c r="G930" s="288" t="s">
        <v>117</v>
      </c>
      <c r="H930" s="288"/>
      <c r="I930" s="1"/>
      <c r="J930" s="10"/>
      <c r="K930" s="10"/>
    </row>
    <row r="931" spans="2:20" s="5" customFormat="1" ht="47.25" hidden="1">
      <c r="B931" s="1"/>
      <c r="C931" s="351">
        <v>4593</v>
      </c>
      <c r="D931" s="352" t="s">
        <v>975</v>
      </c>
      <c r="E931" s="353" t="s">
        <v>116</v>
      </c>
      <c r="F931" s="354">
        <v>72675</v>
      </c>
      <c r="G931" s="288" t="s">
        <v>117</v>
      </c>
      <c r="H931" s="288"/>
      <c r="I931" s="1"/>
      <c r="J931" s="10"/>
      <c r="K931" s="10"/>
    </row>
    <row r="932" spans="2:20" s="5" customFormat="1" ht="25.5" hidden="1">
      <c r="B932" s="1"/>
      <c r="C932" s="351">
        <v>4598</v>
      </c>
      <c r="D932" s="352" t="s">
        <v>976</v>
      </c>
      <c r="E932" s="353" t="s">
        <v>122</v>
      </c>
      <c r="F932" s="354">
        <v>8442</v>
      </c>
      <c r="G932" s="288" t="s">
        <v>117</v>
      </c>
      <c r="H932" s="288"/>
      <c r="I932" s="1"/>
      <c r="J932" s="10"/>
      <c r="K932" s="10"/>
    </row>
    <row r="933" spans="2:20" s="5" customFormat="1" ht="25.5" hidden="1">
      <c r="B933" s="1"/>
      <c r="C933" s="351">
        <v>4599</v>
      </c>
      <c r="D933" s="352" t="s">
        <v>977</v>
      </c>
      <c r="E933" s="353" t="s">
        <v>116</v>
      </c>
      <c r="F933" s="354">
        <v>43643</v>
      </c>
      <c r="G933" s="288" t="s">
        <v>117</v>
      </c>
      <c r="H933" s="288"/>
      <c r="I933" s="1"/>
      <c r="J933" s="10"/>
      <c r="K933" s="10"/>
    </row>
    <row r="934" spans="2:20" s="5" customFormat="1" ht="25.5" hidden="1">
      <c r="B934" s="1"/>
      <c r="C934" s="351">
        <v>4600</v>
      </c>
      <c r="D934" s="352" t="s">
        <v>978</v>
      </c>
      <c r="E934" s="353" t="s">
        <v>116</v>
      </c>
      <c r="F934" s="354">
        <v>96064</v>
      </c>
      <c r="G934" s="288" t="s">
        <v>117</v>
      </c>
      <c r="H934" s="288"/>
      <c r="I934" s="1"/>
      <c r="J934" s="10"/>
      <c r="K934" s="10"/>
    </row>
    <row r="935" spans="2:20" s="5" customFormat="1" ht="31.5" hidden="1">
      <c r="B935" s="1"/>
      <c r="C935" s="351">
        <v>4601</v>
      </c>
      <c r="D935" s="352" t="s">
        <v>979</v>
      </c>
      <c r="E935" s="353" t="s">
        <v>116</v>
      </c>
      <c r="F935" s="354">
        <v>43086</v>
      </c>
      <c r="G935" s="288" t="s">
        <v>117</v>
      </c>
      <c r="H935" s="288"/>
      <c r="I935" s="1"/>
      <c r="J935" s="10"/>
      <c r="K935" s="10"/>
    </row>
    <row r="936" spans="2:20" s="5" customFormat="1" ht="31.5" hidden="1">
      <c r="B936" s="1"/>
      <c r="C936" s="351">
        <v>4602</v>
      </c>
      <c r="D936" s="352" t="s">
        <v>980</v>
      </c>
      <c r="E936" s="353" t="s">
        <v>116</v>
      </c>
      <c r="F936" s="354">
        <v>114588</v>
      </c>
      <c r="G936" s="288" t="s">
        <v>117</v>
      </c>
      <c r="H936" s="288"/>
      <c r="I936" s="1"/>
      <c r="J936" s="10"/>
      <c r="K936" s="10"/>
    </row>
    <row r="937" spans="2:20" s="5" customFormat="1" ht="47.25" hidden="1">
      <c r="B937" s="1"/>
      <c r="C937" s="351">
        <v>4604</v>
      </c>
      <c r="D937" s="352" t="s">
        <v>981</v>
      </c>
      <c r="E937" s="353" t="s">
        <v>116</v>
      </c>
      <c r="F937" s="354">
        <v>5328</v>
      </c>
      <c r="G937" s="288" t="s">
        <v>117</v>
      </c>
      <c r="H937" s="288"/>
      <c r="I937" s="1"/>
      <c r="J937" s="10"/>
      <c r="K937" s="10"/>
    </row>
    <row r="938" spans="2:20" s="5" customFormat="1" ht="30" hidden="1">
      <c r="B938" s="1"/>
      <c r="C938" s="458">
        <v>4606</v>
      </c>
      <c r="D938" s="460" t="s">
        <v>982</v>
      </c>
      <c r="E938" s="462" t="s">
        <v>116</v>
      </c>
      <c r="F938" s="464">
        <v>20558</v>
      </c>
      <c r="G938" s="288" t="s">
        <v>117</v>
      </c>
      <c r="H938" s="288"/>
      <c r="I938" s="1"/>
      <c r="J938" s="10"/>
      <c r="K938" s="10"/>
    </row>
    <row r="939" spans="2:20" s="5" customFormat="1" ht="45" hidden="1">
      <c r="B939" s="1"/>
      <c r="C939" s="458">
        <v>4611</v>
      </c>
      <c r="D939" s="460" t="s">
        <v>983</v>
      </c>
      <c r="E939" s="462" t="s">
        <v>122</v>
      </c>
      <c r="F939" s="464">
        <v>133707</v>
      </c>
      <c r="G939" s="288" t="s">
        <v>117</v>
      </c>
      <c r="H939" s="288" t="s">
        <v>145</v>
      </c>
      <c r="I939" s="1"/>
      <c r="J939" s="10"/>
      <c r="K939" s="10"/>
    </row>
    <row r="940" spans="2:20" s="5" customFormat="1" ht="60" hidden="1">
      <c r="B940" s="1"/>
      <c r="C940" s="458">
        <v>4612</v>
      </c>
      <c r="D940" s="460" t="s">
        <v>984</v>
      </c>
      <c r="E940" s="462" t="s">
        <v>122</v>
      </c>
      <c r="F940" s="464">
        <v>134163</v>
      </c>
      <c r="G940" s="288" t="s">
        <v>117</v>
      </c>
      <c r="H940" s="288" t="s">
        <v>145</v>
      </c>
      <c r="I940" s="1"/>
      <c r="J940" s="10"/>
      <c r="K940" s="10"/>
    </row>
    <row r="941" spans="2:20" s="5" customFormat="1" ht="47.25" hidden="1">
      <c r="B941" s="1"/>
      <c r="C941" s="351">
        <v>4613</v>
      </c>
      <c r="D941" s="352" t="s">
        <v>985</v>
      </c>
      <c r="E941" s="353" t="s">
        <v>119</v>
      </c>
      <c r="F941" s="354">
        <v>45039</v>
      </c>
      <c r="G941" s="288" t="s">
        <v>117</v>
      </c>
      <c r="H941" s="288"/>
      <c r="I941" s="1"/>
      <c r="J941" s="10"/>
      <c r="K941" s="10"/>
    </row>
    <row r="942" spans="2:20" s="5" customFormat="1" ht="60" hidden="1">
      <c r="B942" s="1"/>
      <c r="C942" s="458">
        <v>4614</v>
      </c>
      <c r="D942" s="460" t="s">
        <v>986</v>
      </c>
      <c r="E942" s="462" t="s">
        <v>122</v>
      </c>
      <c r="F942" s="464">
        <v>134612</v>
      </c>
      <c r="G942" s="288" t="s">
        <v>117</v>
      </c>
      <c r="H942" s="288" t="s">
        <v>145</v>
      </c>
      <c r="I942" s="1"/>
      <c r="J942" s="10"/>
      <c r="K942" s="10"/>
    </row>
    <row r="943" spans="2:20" s="5" customFormat="1" ht="63" hidden="1">
      <c r="B943" s="1"/>
      <c r="C943" s="351">
        <v>4615</v>
      </c>
      <c r="D943" s="352" t="s">
        <v>987</v>
      </c>
      <c r="E943" s="353" t="s">
        <v>122</v>
      </c>
      <c r="F943" s="354">
        <v>171694</v>
      </c>
      <c r="G943" s="288" t="s">
        <v>117</v>
      </c>
      <c r="H943" s="288" t="s">
        <v>145</v>
      </c>
      <c r="I943" s="1"/>
      <c r="J943" s="10"/>
      <c r="K943" s="10"/>
    </row>
    <row r="944" spans="2:20" s="5" customFormat="1" ht="60" hidden="1">
      <c r="B944" s="1"/>
      <c r="C944" s="458">
        <v>4616</v>
      </c>
      <c r="D944" s="460" t="s">
        <v>988</v>
      </c>
      <c r="E944" s="462" t="s">
        <v>122</v>
      </c>
      <c r="F944" s="464">
        <v>172147</v>
      </c>
      <c r="G944" s="288" t="s">
        <v>117</v>
      </c>
      <c r="H944" s="288" t="s">
        <v>145</v>
      </c>
      <c r="I944" s="1"/>
      <c r="J944" s="10"/>
      <c r="K944" s="10"/>
    </row>
    <row r="945" spans="2:11" s="5" customFormat="1" ht="60" hidden="1">
      <c r="B945" s="1"/>
      <c r="C945" s="458">
        <v>4617</v>
      </c>
      <c r="D945" s="460" t="s">
        <v>989</v>
      </c>
      <c r="E945" s="462" t="s">
        <v>122</v>
      </c>
      <c r="F945" s="464">
        <v>204740</v>
      </c>
      <c r="G945" s="288" t="s">
        <v>117</v>
      </c>
      <c r="H945" s="288" t="s">
        <v>145</v>
      </c>
      <c r="I945" s="1"/>
      <c r="J945" s="10"/>
      <c r="K945" s="10"/>
    </row>
    <row r="946" spans="2:11" s="5" customFormat="1" ht="60" hidden="1">
      <c r="B946" s="1"/>
      <c r="C946" s="458">
        <v>4618</v>
      </c>
      <c r="D946" s="460" t="s">
        <v>990</v>
      </c>
      <c r="E946" s="462" t="s">
        <v>122</v>
      </c>
      <c r="F946" s="464">
        <v>212839</v>
      </c>
      <c r="G946" s="288" t="s">
        <v>117</v>
      </c>
      <c r="H946" s="288" t="s">
        <v>145</v>
      </c>
      <c r="I946" s="1"/>
      <c r="J946" s="10"/>
      <c r="K946" s="10"/>
    </row>
    <row r="947" spans="2:11" s="5" customFormat="1" ht="60" hidden="1">
      <c r="B947" s="1"/>
      <c r="C947" s="458">
        <v>4619</v>
      </c>
      <c r="D947" s="460" t="s">
        <v>991</v>
      </c>
      <c r="E947" s="462" t="s">
        <v>122</v>
      </c>
      <c r="F947" s="464">
        <v>233501</v>
      </c>
      <c r="G947" s="288" t="s">
        <v>117</v>
      </c>
      <c r="H947" s="288" t="s">
        <v>145</v>
      </c>
      <c r="I947" s="1"/>
      <c r="J947" s="10"/>
      <c r="K947" s="10"/>
    </row>
    <row r="948" spans="2:11" s="5" customFormat="1" ht="60" hidden="1">
      <c r="B948" s="1"/>
      <c r="C948" s="458">
        <v>4620</v>
      </c>
      <c r="D948" s="460" t="s">
        <v>992</v>
      </c>
      <c r="E948" s="462" t="s">
        <v>122</v>
      </c>
      <c r="F948" s="464">
        <v>251945</v>
      </c>
      <c r="G948" s="288" t="s">
        <v>117</v>
      </c>
      <c r="H948" s="288" t="s">
        <v>145</v>
      </c>
      <c r="I948" s="1"/>
      <c r="J948" s="10"/>
      <c r="K948" s="10"/>
    </row>
    <row r="949" spans="2:11" s="5" customFormat="1" ht="63" hidden="1">
      <c r="B949" s="1"/>
      <c r="C949" s="351">
        <v>4621</v>
      </c>
      <c r="D949" s="352" t="s">
        <v>993</v>
      </c>
      <c r="E949" s="353" t="s">
        <v>122</v>
      </c>
      <c r="F949" s="354">
        <v>279849</v>
      </c>
      <c r="G949" s="288" t="s">
        <v>117</v>
      </c>
      <c r="H949" s="288" t="s">
        <v>145</v>
      </c>
      <c r="I949" s="1"/>
      <c r="J949" s="10"/>
      <c r="K949" s="10"/>
    </row>
    <row r="950" spans="2:11" s="5" customFormat="1" ht="60" hidden="1">
      <c r="B950" s="1"/>
      <c r="C950" s="458">
        <v>4622</v>
      </c>
      <c r="D950" s="460" t="s">
        <v>994</v>
      </c>
      <c r="E950" s="462" t="s">
        <v>122</v>
      </c>
      <c r="F950" s="464">
        <v>294168</v>
      </c>
      <c r="G950" s="288" t="s">
        <v>117</v>
      </c>
      <c r="H950" s="288" t="s">
        <v>145</v>
      </c>
      <c r="I950" s="1"/>
      <c r="J950" s="10"/>
      <c r="K950" s="10"/>
    </row>
    <row r="951" spans="2:11" s="5" customFormat="1" ht="31.5" hidden="1">
      <c r="B951" s="1"/>
      <c r="C951" s="351">
        <v>4624</v>
      </c>
      <c r="D951" s="352" t="s">
        <v>995</v>
      </c>
      <c r="E951" s="353" t="s">
        <v>122</v>
      </c>
      <c r="F951" s="354">
        <v>488712</v>
      </c>
      <c r="G951" s="288" t="s">
        <v>117</v>
      </c>
      <c r="H951" s="288"/>
      <c r="I951" s="1"/>
      <c r="J951" s="10"/>
      <c r="K951" s="10"/>
    </row>
    <row r="952" spans="2:11" s="5" customFormat="1" ht="31.5" hidden="1">
      <c r="B952" s="1"/>
      <c r="C952" s="351">
        <v>4625</v>
      </c>
      <c r="D952" s="352" t="s">
        <v>996</v>
      </c>
      <c r="E952" s="353" t="s">
        <v>122</v>
      </c>
      <c r="F952" s="354">
        <v>642248</v>
      </c>
      <c r="G952" s="288" t="s">
        <v>117</v>
      </c>
      <c r="H952" s="288"/>
      <c r="I952" s="1"/>
      <c r="J952" s="10"/>
      <c r="K952" s="10"/>
    </row>
    <row r="953" spans="2:11" s="5" customFormat="1" ht="30" hidden="1">
      <c r="B953" s="1"/>
      <c r="C953" s="458">
        <v>4626</v>
      </c>
      <c r="D953" s="460" t="s">
        <v>997</v>
      </c>
      <c r="E953" s="462" t="s">
        <v>122</v>
      </c>
      <c r="F953" s="464">
        <v>836690</v>
      </c>
      <c r="G953" s="288" t="s">
        <v>117</v>
      </c>
      <c r="H953" s="288"/>
      <c r="I953" s="1"/>
      <c r="J953" s="10"/>
      <c r="K953" s="10"/>
    </row>
    <row r="954" spans="2:11" s="5" customFormat="1" ht="30" hidden="1">
      <c r="B954" s="1"/>
      <c r="C954" s="458">
        <v>4627</v>
      </c>
      <c r="D954" s="460" t="s">
        <v>998</v>
      </c>
      <c r="E954" s="462" t="s">
        <v>122</v>
      </c>
      <c r="F954" s="464">
        <v>976360</v>
      </c>
      <c r="G954" s="288" t="s">
        <v>117</v>
      </c>
      <c r="H954" s="288"/>
      <c r="I954" s="1"/>
      <c r="J954" s="10"/>
      <c r="K954" s="10"/>
    </row>
    <row r="955" spans="2:11" s="5" customFormat="1" ht="30" hidden="1">
      <c r="B955" s="1"/>
      <c r="C955" s="458">
        <v>4628</v>
      </c>
      <c r="D955" s="460" t="s">
        <v>999</v>
      </c>
      <c r="E955" s="462" t="s">
        <v>122</v>
      </c>
      <c r="F955" s="464">
        <v>1220781</v>
      </c>
      <c r="G955" s="288" t="s">
        <v>117</v>
      </c>
      <c r="H955" s="288"/>
      <c r="I955" s="1"/>
      <c r="J955" s="10"/>
      <c r="K955" s="10"/>
    </row>
    <row r="956" spans="2:11" s="5" customFormat="1" ht="30" hidden="1">
      <c r="B956" s="1"/>
      <c r="C956" s="458">
        <v>4629</v>
      </c>
      <c r="D956" s="460" t="s">
        <v>1000</v>
      </c>
      <c r="E956" s="462" t="s">
        <v>122</v>
      </c>
      <c r="F956" s="464">
        <v>1484103</v>
      </c>
      <c r="G956" s="288" t="s">
        <v>117</v>
      </c>
      <c r="H956" s="288"/>
      <c r="I956" s="1"/>
      <c r="J956" s="10"/>
      <c r="K956" s="10"/>
    </row>
    <row r="957" spans="2:11" s="5" customFormat="1" ht="31.5" hidden="1">
      <c r="B957" s="1"/>
      <c r="C957" s="351">
        <v>4630</v>
      </c>
      <c r="D957" s="352" t="s">
        <v>1001</v>
      </c>
      <c r="E957" s="353" t="s">
        <v>122</v>
      </c>
      <c r="F957" s="354">
        <v>1795934</v>
      </c>
      <c r="G957" s="288" t="s">
        <v>117</v>
      </c>
      <c r="H957" s="288"/>
      <c r="I957" s="1"/>
      <c r="J957" s="10"/>
      <c r="K957" s="10"/>
    </row>
    <row r="958" spans="2:11" s="5" customFormat="1" ht="31.5" hidden="1">
      <c r="B958" s="1"/>
      <c r="C958" s="351">
        <v>4631</v>
      </c>
      <c r="D958" s="352" t="s">
        <v>1002</v>
      </c>
      <c r="E958" s="353" t="s">
        <v>122</v>
      </c>
      <c r="F958" s="354">
        <v>2021834</v>
      </c>
      <c r="G958" s="288" t="s">
        <v>117</v>
      </c>
      <c r="H958" s="288"/>
      <c r="I958" s="1"/>
      <c r="J958" s="10"/>
      <c r="K958" s="10"/>
    </row>
    <row r="959" spans="2:11" s="5" customFormat="1" ht="31.5" hidden="1">
      <c r="B959" s="1"/>
      <c r="C959" s="351">
        <v>4632</v>
      </c>
      <c r="D959" s="352" t="s">
        <v>1003</v>
      </c>
      <c r="E959" s="353" t="s">
        <v>122</v>
      </c>
      <c r="F959" s="354">
        <v>2367832</v>
      </c>
      <c r="G959" s="288" t="s">
        <v>117</v>
      </c>
      <c r="H959" s="288"/>
      <c r="I959" s="1"/>
      <c r="J959" s="10"/>
      <c r="K959" s="10"/>
    </row>
    <row r="960" spans="2:11" s="5" customFormat="1" ht="31.5" hidden="1">
      <c r="B960" s="1"/>
      <c r="C960" s="351">
        <v>4633</v>
      </c>
      <c r="D960" s="352" t="s">
        <v>1004</v>
      </c>
      <c r="E960" s="353" t="s">
        <v>122</v>
      </c>
      <c r="F960" s="354">
        <v>2750442</v>
      </c>
      <c r="G960" s="288" t="s">
        <v>117</v>
      </c>
      <c r="H960" s="288"/>
      <c r="I960" s="1"/>
      <c r="J960" s="10"/>
      <c r="K960" s="10"/>
    </row>
    <row r="961" spans="2:11" s="5" customFormat="1" ht="31.5" hidden="1">
      <c r="B961" s="1"/>
      <c r="C961" s="351">
        <v>4634</v>
      </c>
      <c r="D961" s="352" t="s">
        <v>1005</v>
      </c>
      <c r="E961" s="353" t="s">
        <v>122</v>
      </c>
      <c r="F961" s="354">
        <v>3157908</v>
      </c>
      <c r="G961" s="288" t="s">
        <v>117</v>
      </c>
      <c r="H961" s="288"/>
      <c r="I961" s="1"/>
      <c r="J961" s="10"/>
      <c r="K961" s="10"/>
    </row>
    <row r="962" spans="2:11" s="5" customFormat="1" ht="30" hidden="1">
      <c r="B962" s="1"/>
      <c r="C962" s="458">
        <v>4635</v>
      </c>
      <c r="D962" s="460" t="s">
        <v>1006</v>
      </c>
      <c r="E962" s="462" t="s">
        <v>122</v>
      </c>
      <c r="F962" s="464">
        <v>3569311</v>
      </c>
      <c r="G962" s="288" t="s">
        <v>117</v>
      </c>
      <c r="H962" s="288"/>
      <c r="I962" s="1"/>
      <c r="J962" s="10"/>
      <c r="K962" s="10"/>
    </row>
    <row r="963" spans="2:11" s="5" customFormat="1" ht="31.5" hidden="1">
      <c r="B963" s="1"/>
      <c r="C963" s="351">
        <v>4636</v>
      </c>
      <c r="D963" s="352" t="s">
        <v>1007</v>
      </c>
      <c r="E963" s="353" t="s">
        <v>122</v>
      </c>
      <c r="F963" s="354">
        <v>4059874</v>
      </c>
      <c r="G963" s="288" t="s">
        <v>117</v>
      </c>
      <c r="H963" s="288"/>
      <c r="I963" s="1"/>
      <c r="J963" s="10"/>
      <c r="K963" s="10"/>
    </row>
    <row r="964" spans="2:11" s="5" customFormat="1" ht="30" hidden="1">
      <c r="B964" s="1"/>
      <c r="C964" s="458">
        <v>4637</v>
      </c>
      <c r="D964" s="460" t="s">
        <v>1008</v>
      </c>
      <c r="E964" s="462" t="s">
        <v>122</v>
      </c>
      <c r="F964" s="464">
        <v>4569654</v>
      </c>
      <c r="G964" s="288" t="s">
        <v>117</v>
      </c>
      <c r="H964" s="288"/>
      <c r="I964" s="1"/>
      <c r="J964" s="10"/>
      <c r="K964" s="10"/>
    </row>
    <row r="965" spans="2:11" s="5" customFormat="1" ht="31.5" hidden="1">
      <c r="B965" s="1"/>
      <c r="C965" s="351">
        <v>4638</v>
      </c>
      <c r="D965" s="352" t="s">
        <v>1009</v>
      </c>
      <c r="E965" s="353" t="s">
        <v>122</v>
      </c>
      <c r="F965" s="354">
        <v>5111583</v>
      </c>
      <c r="G965" s="288" t="s">
        <v>117</v>
      </c>
      <c r="H965" s="288"/>
      <c r="I965" s="1"/>
      <c r="J965" s="10"/>
      <c r="K965" s="10"/>
    </row>
    <row r="966" spans="2:11" s="5" customFormat="1" ht="30" hidden="1">
      <c r="B966" s="1"/>
      <c r="C966" s="458">
        <v>4639</v>
      </c>
      <c r="D966" s="460" t="s">
        <v>1010</v>
      </c>
      <c r="E966" s="462" t="s">
        <v>116</v>
      </c>
      <c r="F966" s="464">
        <v>323473</v>
      </c>
      <c r="G966" s="288" t="s">
        <v>117</v>
      </c>
      <c r="H966" s="288"/>
      <c r="I966" s="1"/>
      <c r="J966" s="10"/>
      <c r="K966" s="10"/>
    </row>
    <row r="967" spans="2:11" s="5" customFormat="1" ht="30" hidden="1">
      <c r="B967" s="1"/>
      <c r="C967" s="458">
        <v>4640</v>
      </c>
      <c r="D967" s="460" t="s">
        <v>1011</v>
      </c>
      <c r="E967" s="462" t="s">
        <v>116</v>
      </c>
      <c r="F967" s="464">
        <v>302614</v>
      </c>
      <c r="G967" s="288" t="s">
        <v>117</v>
      </c>
      <c r="H967" s="288"/>
      <c r="I967" s="1"/>
      <c r="J967" s="10"/>
      <c r="K967" s="10"/>
    </row>
    <row r="968" spans="2:11" s="5" customFormat="1" ht="25.5" hidden="1">
      <c r="B968" s="1"/>
      <c r="C968" s="458">
        <v>4641</v>
      </c>
      <c r="D968" s="460" t="s">
        <v>1012</v>
      </c>
      <c r="E968" s="462" t="s">
        <v>125</v>
      </c>
      <c r="F968" s="464">
        <v>702755</v>
      </c>
      <c r="G968" s="288" t="s">
        <v>117</v>
      </c>
      <c r="H968" s="288"/>
      <c r="I968" s="1"/>
      <c r="J968" s="10"/>
      <c r="K968" s="10"/>
    </row>
    <row r="969" spans="2:11" s="5" customFormat="1" ht="25.5" hidden="1">
      <c r="B969" s="1"/>
      <c r="C969" s="458">
        <v>4642</v>
      </c>
      <c r="D969" s="460" t="s">
        <v>1013</v>
      </c>
      <c r="E969" s="462" t="s">
        <v>125</v>
      </c>
      <c r="F969" s="464">
        <v>747034</v>
      </c>
      <c r="G969" s="288" t="s">
        <v>117</v>
      </c>
      <c r="H969" s="288"/>
      <c r="I969" s="1"/>
      <c r="J969" s="10"/>
      <c r="K969" s="10"/>
    </row>
    <row r="970" spans="2:11" s="5" customFormat="1" ht="31.5" hidden="1">
      <c r="B970" s="1"/>
      <c r="C970" s="351">
        <v>4643</v>
      </c>
      <c r="D970" s="352" t="s">
        <v>1014</v>
      </c>
      <c r="E970" s="353" t="s">
        <v>125</v>
      </c>
      <c r="F970" s="354">
        <v>796263</v>
      </c>
      <c r="G970" s="288" t="s">
        <v>117</v>
      </c>
      <c r="H970" s="288"/>
      <c r="I970" s="1"/>
      <c r="J970" s="10"/>
      <c r="K970" s="10"/>
    </row>
    <row r="971" spans="2:11" s="5" customFormat="1" ht="31.5" hidden="1">
      <c r="B971" s="1"/>
      <c r="C971" s="351">
        <v>4644</v>
      </c>
      <c r="D971" s="352" t="s">
        <v>1015</v>
      </c>
      <c r="E971" s="353" t="s">
        <v>125</v>
      </c>
      <c r="F971" s="354">
        <v>864796</v>
      </c>
      <c r="G971" s="288" t="s">
        <v>117</v>
      </c>
      <c r="H971" s="288"/>
      <c r="I971" s="1"/>
      <c r="J971" s="10"/>
      <c r="K971" s="10"/>
    </row>
    <row r="972" spans="2:11" s="5" customFormat="1" ht="31.5" hidden="1">
      <c r="B972" s="1"/>
      <c r="C972" s="351">
        <v>4645</v>
      </c>
      <c r="D972" s="352" t="s">
        <v>1016</v>
      </c>
      <c r="E972" s="353" t="s">
        <v>125</v>
      </c>
      <c r="F972" s="354">
        <v>1181189</v>
      </c>
      <c r="G972" s="288" t="s">
        <v>117</v>
      </c>
      <c r="H972" s="288"/>
      <c r="I972" s="1"/>
      <c r="J972" s="10"/>
      <c r="K972" s="10"/>
    </row>
    <row r="973" spans="2:11" s="5" customFormat="1" ht="31.5" hidden="1">
      <c r="B973" s="1"/>
      <c r="C973" s="351">
        <v>4646</v>
      </c>
      <c r="D973" s="352" t="s">
        <v>1017</v>
      </c>
      <c r="E973" s="353" t="s">
        <v>125</v>
      </c>
      <c r="F973" s="354">
        <v>1301493</v>
      </c>
      <c r="G973" s="288" t="s">
        <v>117</v>
      </c>
      <c r="H973" s="288"/>
      <c r="I973" s="1"/>
      <c r="J973" s="10"/>
      <c r="K973" s="10"/>
    </row>
    <row r="974" spans="2:11" s="5" customFormat="1" ht="31.5" hidden="1">
      <c r="B974" s="1"/>
      <c r="C974" s="351">
        <v>4647</v>
      </c>
      <c r="D974" s="352" t="s">
        <v>1018</v>
      </c>
      <c r="E974" s="353" t="s">
        <v>125</v>
      </c>
      <c r="F974" s="354">
        <v>1459203</v>
      </c>
      <c r="G974" s="288" t="s">
        <v>117</v>
      </c>
      <c r="H974" s="288"/>
      <c r="I974" s="1"/>
      <c r="J974" s="10"/>
      <c r="K974" s="10"/>
    </row>
    <row r="975" spans="2:11" s="5" customFormat="1" ht="31.5" hidden="1">
      <c r="B975" s="1"/>
      <c r="C975" s="351">
        <v>4648</v>
      </c>
      <c r="D975" s="352" t="s">
        <v>1019</v>
      </c>
      <c r="E975" s="353" t="s">
        <v>125</v>
      </c>
      <c r="F975" s="354">
        <v>1621402</v>
      </c>
      <c r="G975" s="288" t="s">
        <v>117</v>
      </c>
      <c r="H975" s="288"/>
      <c r="I975" s="1"/>
      <c r="J975" s="10"/>
      <c r="K975" s="10"/>
    </row>
    <row r="976" spans="2:11" s="5" customFormat="1" ht="31.5" hidden="1">
      <c r="B976" s="1"/>
      <c r="C976" s="351">
        <v>4649</v>
      </c>
      <c r="D976" s="352" t="s">
        <v>1020</v>
      </c>
      <c r="E976" s="353" t="s">
        <v>125</v>
      </c>
      <c r="F976" s="354">
        <v>981434</v>
      </c>
      <c r="G976" s="288" t="s">
        <v>117</v>
      </c>
      <c r="H976" s="288"/>
      <c r="I976" s="1"/>
      <c r="J976" s="10"/>
      <c r="K976" s="10"/>
    </row>
    <row r="977" spans="2:11" s="5" customFormat="1" ht="31.5" hidden="1">
      <c r="B977" s="1"/>
      <c r="C977" s="351">
        <v>4650</v>
      </c>
      <c r="D977" s="352" t="s">
        <v>1021</v>
      </c>
      <c r="E977" s="353" t="s">
        <v>125</v>
      </c>
      <c r="F977" s="354">
        <v>1047713</v>
      </c>
      <c r="G977" s="288" t="s">
        <v>117</v>
      </c>
      <c r="H977" s="288"/>
      <c r="I977" s="1"/>
      <c r="J977" s="10"/>
      <c r="K977" s="10"/>
    </row>
    <row r="978" spans="2:11" s="5" customFormat="1" ht="31.5" hidden="1">
      <c r="B978" s="1"/>
      <c r="C978" s="351">
        <v>4651</v>
      </c>
      <c r="D978" s="352" t="s">
        <v>1022</v>
      </c>
      <c r="E978" s="353" t="s">
        <v>125</v>
      </c>
      <c r="F978" s="354">
        <v>1233184</v>
      </c>
      <c r="G978" s="288" t="s">
        <v>117</v>
      </c>
      <c r="H978" s="288"/>
      <c r="I978" s="1"/>
      <c r="J978" s="10"/>
      <c r="K978" s="10"/>
    </row>
    <row r="979" spans="2:11" s="5" customFormat="1" ht="31.5" hidden="1">
      <c r="B979" s="1"/>
      <c r="C979" s="351">
        <v>4652</v>
      </c>
      <c r="D979" s="352" t="s">
        <v>1023</v>
      </c>
      <c r="E979" s="353" t="s">
        <v>125</v>
      </c>
      <c r="F979" s="354">
        <v>1630077</v>
      </c>
      <c r="G979" s="288" t="s">
        <v>117</v>
      </c>
      <c r="H979" s="288"/>
      <c r="I979" s="1"/>
      <c r="J979" s="10"/>
      <c r="K979" s="10"/>
    </row>
    <row r="980" spans="2:11" s="5" customFormat="1" ht="31.5" hidden="1">
      <c r="B980" s="1"/>
      <c r="C980" s="351">
        <v>4653</v>
      </c>
      <c r="D980" s="352" t="s">
        <v>1024</v>
      </c>
      <c r="E980" s="353" t="s">
        <v>125</v>
      </c>
      <c r="F980" s="354">
        <v>1736561</v>
      </c>
      <c r="G980" s="288" t="s">
        <v>117</v>
      </c>
      <c r="H980" s="288"/>
      <c r="I980" s="1"/>
      <c r="J980" s="10"/>
      <c r="K980" s="10"/>
    </row>
    <row r="981" spans="2:11" s="5" customFormat="1" ht="31.5" hidden="1">
      <c r="B981" s="1"/>
      <c r="C981" s="351">
        <v>4654</v>
      </c>
      <c r="D981" s="352" t="s">
        <v>1025</v>
      </c>
      <c r="E981" s="353" t="s">
        <v>125</v>
      </c>
      <c r="F981" s="354">
        <v>1872791</v>
      </c>
      <c r="G981" s="288" t="s">
        <v>117</v>
      </c>
      <c r="H981" s="288"/>
      <c r="I981" s="1"/>
      <c r="J981" s="10"/>
      <c r="K981" s="10"/>
    </row>
    <row r="982" spans="2:11" s="5" customFormat="1" ht="31.5" hidden="1">
      <c r="B982" s="1"/>
      <c r="C982" s="351">
        <v>4655</v>
      </c>
      <c r="D982" s="352" t="s">
        <v>1026</v>
      </c>
      <c r="E982" s="353" t="s">
        <v>125</v>
      </c>
      <c r="F982" s="354">
        <v>2063121</v>
      </c>
      <c r="G982" s="288" t="s">
        <v>117</v>
      </c>
      <c r="H982" s="288"/>
      <c r="I982" s="1"/>
      <c r="J982" s="10"/>
      <c r="K982" s="10"/>
    </row>
    <row r="983" spans="2:11" s="5" customFormat="1" ht="31.5" hidden="1">
      <c r="B983" s="1"/>
      <c r="C983" s="351">
        <v>4656</v>
      </c>
      <c r="D983" s="352" t="s">
        <v>1027</v>
      </c>
      <c r="E983" s="353" t="s">
        <v>125</v>
      </c>
      <c r="F983" s="354">
        <v>2183247</v>
      </c>
      <c r="G983" s="288" t="s">
        <v>117</v>
      </c>
      <c r="H983" s="288"/>
      <c r="I983" s="1"/>
      <c r="J983" s="10"/>
      <c r="K983" s="10"/>
    </row>
    <row r="984" spans="2:11" s="5" customFormat="1" ht="31.5" hidden="1">
      <c r="B984" s="1"/>
      <c r="C984" s="351">
        <v>4657</v>
      </c>
      <c r="D984" s="352" t="s">
        <v>1028</v>
      </c>
      <c r="E984" s="353" t="s">
        <v>125</v>
      </c>
      <c r="F984" s="354">
        <v>2423393</v>
      </c>
      <c r="G984" s="288" t="s">
        <v>117</v>
      </c>
      <c r="H984" s="288"/>
      <c r="I984" s="1"/>
      <c r="J984" s="10"/>
      <c r="K984" s="10"/>
    </row>
    <row r="985" spans="2:11" s="5" customFormat="1" ht="31.5" hidden="1">
      <c r="B985" s="1"/>
      <c r="C985" s="351">
        <v>4658</v>
      </c>
      <c r="D985" s="352" t="s">
        <v>1029</v>
      </c>
      <c r="E985" s="353" t="s">
        <v>125</v>
      </c>
      <c r="F985" s="354">
        <v>2653021</v>
      </c>
      <c r="G985" s="288" t="s">
        <v>117</v>
      </c>
      <c r="H985" s="288"/>
      <c r="I985" s="1"/>
      <c r="J985" s="10"/>
      <c r="K985" s="10"/>
    </row>
    <row r="986" spans="2:11" s="5" customFormat="1" ht="31.5" hidden="1">
      <c r="B986" s="1"/>
      <c r="C986" s="351">
        <v>4659</v>
      </c>
      <c r="D986" s="352" t="s">
        <v>1030</v>
      </c>
      <c r="E986" s="353" t="s">
        <v>122</v>
      </c>
      <c r="F986" s="354">
        <v>5693300</v>
      </c>
      <c r="G986" s="288" t="s">
        <v>117</v>
      </c>
      <c r="H986" s="288"/>
      <c r="I986" s="1"/>
      <c r="J986" s="10"/>
      <c r="K986" s="10"/>
    </row>
    <row r="987" spans="2:11" s="5" customFormat="1" ht="31.5" hidden="1">
      <c r="B987" s="1"/>
      <c r="C987" s="351">
        <v>4660</v>
      </c>
      <c r="D987" s="352" t="s">
        <v>1031</v>
      </c>
      <c r="E987" s="353" t="s">
        <v>122</v>
      </c>
      <c r="F987" s="354">
        <v>6915556</v>
      </c>
      <c r="G987" s="288" t="s">
        <v>117</v>
      </c>
      <c r="H987" s="288"/>
      <c r="I987" s="1"/>
      <c r="J987" s="10"/>
      <c r="K987" s="10"/>
    </row>
    <row r="988" spans="2:11" s="5" customFormat="1" ht="31.5" hidden="1">
      <c r="B988" s="1"/>
      <c r="C988" s="351">
        <v>4661</v>
      </c>
      <c r="D988" s="352" t="s">
        <v>1032</v>
      </c>
      <c r="E988" s="353" t="s">
        <v>122</v>
      </c>
      <c r="F988" s="354">
        <v>9747114</v>
      </c>
      <c r="G988" s="288" t="s">
        <v>117</v>
      </c>
      <c r="H988" s="288"/>
      <c r="I988" s="1"/>
      <c r="J988" s="10"/>
      <c r="K988" s="10"/>
    </row>
    <row r="989" spans="2:11" s="5" customFormat="1" ht="31.5" hidden="1">
      <c r="B989" s="1"/>
      <c r="C989" s="351">
        <v>4662</v>
      </c>
      <c r="D989" s="352" t="s">
        <v>1033</v>
      </c>
      <c r="E989" s="353" t="s">
        <v>125</v>
      </c>
      <c r="F989" s="354">
        <v>3172652</v>
      </c>
      <c r="G989" s="288" t="s">
        <v>117</v>
      </c>
      <c r="H989" s="288"/>
      <c r="I989" s="1"/>
      <c r="J989" s="10"/>
      <c r="K989" s="10"/>
    </row>
    <row r="990" spans="2:11" s="5" customFormat="1" ht="110.25" hidden="1">
      <c r="B990" s="1"/>
      <c r="C990" s="351">
        <v>4663</v>
      </c>
      <c r="D990" s="352" t="s">
        <v>1034</v>
      </c>
      <c r="E990" s="353" t="s">
        <v>116</v>
      </c>
      <c r="F990" s="354">
        <v>122720</v>
      </c>
      <c r="G990" s="288" t="s">
        <v>117</v>
      </c>
      <c r="H990" s="288"/>
      <c r="I990" s="1"/>
      <c r="J990" s="10"/>
      <c r="K990" s="10"/>
    </row>
    <row r="991" spans="2:11" s="5" customFormat="1" ht="47.25" hidden="1">
      <c r="B991" s="1"/>
      <c r="C991" s="351">
        <v>4668</v>
      </c>
      <c r="D991" s="352" t="s">
        <v>1035</v>
      </c>
      <c r="E991" s="353" t="s">
        <v>116</v>
      </c>
      <c r="F991" s="354">
        <v>5535</v>
      </c>
      <c r="G991" s="288" t="s">
        <v>117</v>
      </c>
      <c r="H991" s="288"/>
      <c r="I991" s="1"/>
      <c r="J991" s="10"/>
      <c r="K991" s="10"/>
    </row>
    <row r="992" spans="2:11" s="5" customFormat="1" ht="47.25" hidden="1">
      <c r="B992" s="1"/>
      <c r="C992" s="351">
        <v>4669</v>
      </c>
      <c r="D992" s="352" t="s">
        <v>1036</v>
      </c>
      <c r="E992" s="353" t="s">
        <v>116</v>
      </c>
      <c r="F992" s="354">
        <v>6493</v>
      </c>
      <c r="G992" s="288" t="s">
        <v>117</v>
      </c>
      <c r="H992" s="288"/>
      <c r="I992" s="1"/>
      <c r="J992" s="10"/>
      <c r="K992" s="10"/>
    </row>
    <row r="993" spans="2:11" s="5" customFormat="1" ht="47.25" hidden="1">
      <c r="B993" s="1"/>
      <c r="C993" s="351">
        <v>4670</v>
      </c>
      <c r="D993" s="352" t="s">
        <v>1037</v>
      </c>
      <c r="E993" s="353" t="s">
        <v>116</v>
      </c>
      <c r="F993" s="354">
        <v>6362</v>
      </c>
      <c r="G993" s="288" t="s">
        <v>117</v>
      </c>
      <c r="H993" s="288"/>
      <c r="I993" s="1"/>
      <c r="J993" s="10"/>
      <c r="K993" s="10"/>
    </row>
    <row r="994" spans="2:11" s="5" customFormat="1" ht="47.25" hidden="1">
      <c r="B994" s="1"/>
      <c r="C994" s="351">
        <v>4671</v>
      </c>
      <c r="D994" s="352" t="s">
        <v>1038</v>
      </c>
      <c r="E994" s="353" t="s">
        <v>116</v>
      </c>
      <c r="F994" s="354">
        <v>7588</v>
      </c>
      <c r="G994" s="288" t="s">
        <v>117</v>
      </c>
      <c r="H994" s="288"/>
      <c r="I994" s="1"/>
      <c r="J994" s="10"/>
      <c r="K994" s="10"/>
    </row>
    <row r="995" spans="2:11" s="5" customFormat="1" ht="31.5" hidden="1">
      <c r="B995" s="1"/>
      <c r="C995" s="351">
        <v>4672</v>
      </c>
      <c r="D995" s="352" t="s">
        <v>1039</v>
      </c>
      <c r="E995" s="353" t="s">
        <v>116</v>
      </c>
      <c r="F995" s="354">
        <v>5535</v>
      </c>
      <c r="G995" s="288" t="s">
        <v>117</v>
      </c>
      <c r="H995" s="288"/>
      <c r="I995" s="1"/>
      <c r="J995" s="10"/>
      <c r="K995" s="10"/>
    </row>
    <row r="996" spans="2:11" s="5" customFormat="1" ht="31.5" hidden="1">
      <c r="B996" s="1"/>
      <c r="C996" s="351">
        <v>4673</v>
      </c>
      <c r="D996" s="352" t="s">
        <v>1040</v>
      </c>
      <c r="E996" s="353" t="s">
        <v>116</v>
      </c>
      <c r="F996" s="354">
        <v>6493</v>
      </c>
      <c r="G996" s="288" t="s">
        <v>117</v>
      </c>
      <c r="H996" s="288"/>
      <c r="I996" s="1"/>
      <c r="J996" s="10"/>
      <c r="K996" s="10"/>
    </row>
    <row r="997" spans="2:11" s="5" customFormat="1" ht="31.5" hidden="1">
      <c r="B997" s="1"/>
      <c r="C997" s="351">
        <v>4674</v>
      </c>
      <c r="D997" s="352" t="s">
        <v>1041</v>
      </c>
      <c r="E997" s="353" t="s">
        <v>116</v>
      </c>
      <c r="F997" s="354">
        <v>7041</v>
      </c>
      <c r="G997" s="288" t="s">
        <v>117</v>
      </c>
      <c r="H997" s="288"/>
      <c r="I997" s="1"/>
      <c r="J997" s="10"/>
      <c r="K997" s="10"/>
    </row>
    <row r="998" spans="2:11" s="5" customFormat="1" ht="47.25" hidden="1">
      <c r="B998" s="1"/>
      <c r="C998" s="351">
        <v>4675</v>
      </c>
      <c r="D998" s="352" t="s">
        <v>1042</v>
      </c>
      <c r="E998" s="353" t="s">
        <v>125</v>
      </c>
      <c r="F998" s="354">
        <v>356254</v>
      </c>
      <c r="G998" s="288" t="s">
        <v>117</v>
      </c>
      <c r="H998" s="288"/>
      <c r="I998" s="1"/>
      <c r="J998" s="10"/>
      <c r="K998" s="10"/>
    </row>
    <row r="999" spans="2:11" s="5" customFormat="1" ht="31.5" hidden="1">
      <c r="B999" s="1"/>
      <c r="C999" s="351">
        <v>4676</v>
      </c>
      <c r="D999" s="352" t="s">
        <v>1043</v>
      </c>
      <c r="E999" s="353" t="s">
        <v>116</v>
      </c>
      <c r="F999" s="354">
        <v>7588</v>
      </c>
      <c r="G999" s="288" t="s">
        <v>117</v>
      </c>
      <c r="H999" s="288"/>
      <c r="I999" s="1"/>
      <c r="J999" s="10"/>
      <c r="K999" s="10"/>
    </row>
    <row r="1000" spans="2:11" s="5" customFormat="1" ht="47.25" hidden="1">
      <c r="B1000" s="1"/>
      <c r="C1000" s="351">
        <v>4678</v>
      </c>
      <c r="D1000" s="352" t="s">
        <v>1044</v>
      </c>
      <c r="E1000" s="353" t="s">
        <v>116</v>
      </c>
      <c r="F1000" s="354">
        <v>89159</v>
      </c>
      <c r="G1000" s="288" t="s">
        <v>117</v>
      </c>
      <c r="H1000" s="288"/>
      <c r="I1000" s="1"/>
      <c r="J1000" s="10"/>
      <c r="K1000" s="10"/>
    </row>
    <row r="1001" spans="2:11" s="5" customFormat="1" ht="47.25" hidden="1">
      <c r="B1001" s="1"/>
      <c r="C1001" s="351">
        <v>4686</v>
      </c>
      <c r="D1001" s="352" t="s">
        <v>1045</v>
      </c>
      <c r="E1001" s="353" t="s">
        <v>125</v>
      </c>
      <c r="F1001" s="354">
        <v>185164</v>
      </c>
      <c r="G1001" s="288" t="s">
        <v>117</v>
      </c>
      <c r="H1001" s="288"/>
      <c r="I1001" s="1"/>
      <c r="J1001" s="10"/>
      <c r="K1001" s="10"/>
    </row>
    <row r="1002" spans="2:11" s="5" customFormat="1" ht="47.25" hidden="1">
      <c r="B1002" s="1"/>
      <c r="C1002" s="351">
        <v>4687</v>
      </c>
      <c r="D1002" s="352" t="s">
        <v>1046</v>
      </c>
      <c r="E1002" s="353" t="s">
        <v>125</v>
      </c>
      <c r="F1002" s="354">
        <v>128204</v>
      </c>
      <c r="G1002" s="288" t="s">
        <v>117</v>
      </c>
      <c r="H1002" s="288"/>
      <c r="I1002" s="1"/>
      <c r="J1002" s="10"/>
      <c r="K1002" s="10"/>
    </row>
    <row r="1003" spans="2:11" s="5" customFormat="1" ht="63" hidden="1">
      <c r="B1003" s="1"/>
      <c r="C1003" s="351">
        <v>4688</v>
      </c>
      <c r="D1003" s="352" t="s">
        <v>1047</v>
      </c>
      <c r="E1003" s="353" t="s">
        <v>125</v>
      </c>
      <c r="F1003" s="354">
        <v>214773</v>
      </c>
      <c r="G1003" s="288" t="s">
        <v>117</v>
      </c>
      <c r="H1003" s="288"/>
      <c r="I1003" s="1"/>
      <c r="J1003" s="10"/>
      <c r="K1003" s="10"/>
    </row>
    <row r="1004" spans="2:11" s="5" customFormat="1" ht="47.25" hidden="1">
      <c r="B1004" s="1"/>
      <c r="C1004" s="351">
        <v>4689</v>
      </c>
      <c r="D1004" s="352" t="s">
        <v>1048</v>
      </c>
      <c r="E1004" s="353" t="s">
        <v>125</v>
      </c>
      <c r="F1004" s="354">
        <v>151165</v>
      </c>
      <c r="G1004" s="288" t="s">
        <v>117</v>
      </c>
      <c r="H1004" s="288"/>
      <c r="I1004" s="1"/>
      <c r="J1004" s="10"/>
      <c r="K1004" s="10"/>
    </row>
    <row r="1005" spans="2:11" s="5" customFormat="1" ht="47.25" hidden="1">
      <c r="B1005" s="1"/>
      <c r="C1005" s="351">
        <v>4690</v>
      </c>
      <c r="D1005" s="352" t="s">
        <v>1049</v>
      </c>
      <c r="E1005" s="353" t="s">
        <v>125</v>
      </c>
      <c r="F1005" s="354">
        <v>147607</v>
      </c>
      <c r="G1005" s="288" t="s">
        <v>117</v>
      </c>
      <c r="H1005" s="288"/>
      <c r="I1005" s="1"/>
      <c r="J1005" s="10"/>
      <c r="K1005" s="10"/>
    </row>
    <row r="1006" spans="2:11" s="5" customFormat="1" ht="47.25" hidden="1">
      <c r="B1006" s="1"/>
      <c r="C1006" s="351">
        <v>4691</v>
      </c>
      <c r="D1006" s="352" t="s">
        <v>1050</v>
      </c>
      <c r="E1006" s="353" t="s">
        <v>125</v>
      </c>
      <c r="F1006" s="354">
        <v>113470</v>
      </c>
      <c r="G1006" s="288" t="s">
        <v>117</v>
      </c>
      <c r="H1006" s="288"/>
      <c r="I1006" s="1"/>
      <c r="J1006" s="10"/>
      <c r="K1006" s="10"/>
    </row>
    <row r="1007" spans="2:11" s="5" customFormat="1" ht="47.25" hidden="1">
      <c r="B1007" s="1"/>
      <c r="C1007" s="351">
        <v>4692</v>
      </c>
      <c r="D1007" s="352" t="s">
        <v>1051</v>
      </c>
      <c r="E1007" s="353" t="s">
        <v>125</v>
      </c>
      <c r="F1007" s="354">
        <v>159435</v>
      </c>
      <c r="G1007" s="288" t="s">
        <v>117</v>
      </c>
      <c r="H1007" s="288"/>
      <c r="I1007" s="1"/>
      <c r="J1007" s="10"/>
      <c r="K1007" s="10"/>
    </row>
    <row r="1008" spans="2:11" s="5" customFormat="1" ht="47.25" hidden="1">
      <c r="B1008" s="1"/>
      <c r="C1008" s="351">
        <v>4693</v>
      </c>
      <c r="D1008" s="352" t="s">
        <v>1052</v>
      </c>
      <c r="E1008" s="353" t="s">
        <v>125</v>
      </c>
      <c r="F1008" s="354">
        <v>155877</v>
      </c>
      <c r="G1008" s="288" t="s">
        <v>117</v>
      </c>
      <c r="H1008" s="288"/>
      <c r="I1008" s="1"/>
      <c r="J1008" s="10"/>
      <c r="K1008" s="10"/>
    </row>
    <row r="1009" spans="2:11" s="5" customFormat="1" ht="47.25" hidden="1">
      <c r="B1009" s="1"/>
      <c r="C1009" s="351">
        <v>4694</v>
      </c>
      <c r="D1009" s="352" t="s">
        <v>1053</v>
      </c>
      <c r="E1009" s="353" t="s">
        <v>125</v>
      </c>
      <c r="F1009" s="354">
        <v>126773</v>
      </c>
      <c r="G1009" s="288" t="s">
        <v>117</v>
      </c>
      <c r="H1009" s="288"/>
      <c r="I1009" s="1"/>
      <c r="J1009" s="10"/>
      <c r="K1009" s="10"/>
    </row>
    <row r="1010" spans="2:11" s="5" customFormat="1" ht="63" hidden="1">
      <c r="B1010" s="1"/>
      <c r="C1010" s="351">
        <v>4695</v>
      </c>
      <c r="D1010" s="352" t="s">
        <v>1054</v>
      </c>
      <c r="E1010" s="353" t="s">
        <v>472</v>
      </c>
      <c r="F1010" s="354">
        <v>2018</v>
      </c>
      <c r="G1010" s="288" t="s">
        <v>117</v>
      </c>
      <c r="H1010" s="288"/>
      <c r="I1010" s="1"/>
      <c r="J1010" s="10"/>
      <c r="K1010" s="10"/>
    </row>
    <row r="1011" spans="2:11" s="5" customFormat="1" ht="63" hidden="1">
      <c r="B1011" s="1"/>
      <c r="C1011" s="351">
        <v>4696</v>
      </c>
      <c r="D1011" s="352" t="s">
        <v>1055</v>
      </c>
      <c r="E1011" s="353" t="s">
        <v>472</v>
      </c>
      <c r="F1011" s="354">
        <v>2430</v>
      </c>
      <c r="G1011" s="288" t="s">
        <v>117</v>
      </c>
      <c r="H1011" s="288"/>
      <c r="I1011" s="1"/>
      <c r="J1011" s="10"/>
      <c r="K1011" s="10"/>
    </row>
    <row r="1012" spans="2:11" s="5" customFormat="1" ht="47.25" hidden="1">
      <c r="B1012" s="1"/>
      <c r="C1012" s="351">
        <v>4697</v>
      </c>
      <c r="D1012" s="352" t="s">
        <v>1056</v>
      </c>
      <c r="E1012" s="353" t="s">
        <v>125</v>
      </c>
      <c r="F1012" s="354">
        <v>178818</v>
      </c>
      <c r="G1012" s="288" t="s">
        <v>117</v>
      </c>
      <c r="H1012" s="288"/>
      <c r="I1012" s="1"/>
      <c r="J1012" s="10"/>
      <c r="K1012" s="10"/>
    </row>
    <row r="1013" spans="2:11" s="5" customFormat="1" ht="47.25" hidden="1">
      <c r="B1013" s="1"/>
      <c r="C1013" s="351">
        <v>4698</v>
      </c>
      <c r="D1013" s="352" t="s">
        <v>1057</v>
      </c>
      <c r="E1013" s="353" t="s">
        <v>125</v>
      </c>
      <c r="F1013" s="354">
        <v>179584</v>
      </c>
      <c r="G1013" s="288" t="s">
        <v>117</v>
      </c>
      <c r="H1013" s="288"/>
      <c r="I1013" s="1"/>
      <c r="J1013" s="10"/>
      <c r="K1013" s="10"/>
    </row>
    <row r="1014" spans="2:11" s="5" customFormat="1" ht="47.25" hidden="1">
      <c r="B1014" s="1"/>
      <c r="C1014" s="351">
        <v>4699</v>
      </c>
      <c r="D1014" s="352" t="s">
        <v>1058</v>
      </c>
      <c r="E1014" s="353" t="s">
        <v>125</v>
      </c>
      <c r="F1014" s="354">
        <v>175223</v>
      </c>
      <c r="G1014" s="288" t="s">
        <v>117</v>
      </c>
      <c r="H1014" s="288"/>
      <c r="I1014" s="1"/>
      <c r="J1014" s="10"/>
      <c r="K1014" s="10"/>
    </row>
    <row r="1015" spans="2:11" s="5" customFormat="1" ht="47.25" hidden="1">
      <c r="B1015" s="1"/>
      <c r="C1015" s="351">
        <v>4700</v>
      </c>
      <c r="D1015" s="352" t="s">
        <v>1059</v>
      </c>
      <c r="E1015" s="353" t="s">
        <v>125</v>
      </c>
      <c r="F1015" s="354">
        <v>172186</v>
      </c>
      <c r="G1015" s="288" t="s">
        <v>117</v>
      </c>
      <c r="H1015" s="288"/>
      <c r="I1015" s="1"/>
      <c r="J1015" s="10"/>
      <c r="K1015" s="10"/>
    </row>
    <row r="1016" spans="2:11" s="5" customFormat="1" ht="25.5" hidden="1">
      <c r="B1016" s="1"/>
      <c r="C1016" s="351">
        <v>4703</v>
      </c>
      <c r="D1016" s="352" t="s">
        <v>1060</v>
      </c>
      <c r="E1016" s="353" t="s">
        <v>116</v>
      </c>
      <c r="F1016" s="354">
        <v>2339</v>
      </c>
      <c r="G1016" s="288" t="s">
        <v>117</v>
      </c>
      <c r="H1016" s="288"/>
      <c r="I1016" s="1"/>
      <c r="J1016" s="10"/>
      <c r="K1016" s="10"/>
    </row>
    <row r="1017" spans="2:11" s="5" customFormat="1" ht="25.5" hidden="1">
      <c r="B1017" s="1"/>
      <c r="C1017" s="351">
        <v>4704</v>
      </c>
      <c r="D1017" s="352" t="s">
        <v>1061</v>
      </c>
      <c r="E1017" s="353" t="s">
        <v>116</v>
      </c>
      <c r="F1017" s="354">
        <v>2474</v>
      </c>
      <c r="G1017" s="288" t="s">
        <v>117</v>
      </c>
      <c r="H1017" s="288"/>
      <c r="I1017" s="1"/>
      <c r="J1017" s="10"/>
      <c r="K1017" s="10"/>
    </row>
    <row r="1018" spans="2:11" s="5" customFormat="1" ht="110.25" hidden="1">
      <c r="B1018" s="1"/>
      <c r="C1018" s="351">
        <v>4709</v>
      </c>
      <c r="D1018" s="352" t="s">
        <v>1062</v>
      </c>
      <c r="E1018" s="353" t="s">
        <v>116</v>
      </c>
      <c r="F1018" s="354">
        <v>103729</v>
      </c>
      <c r="G1018" s="288" t="s">
        <v>117</v>
      </c>
      <c r="H1018" s="288"/>
      <c r="I1018" s="1"/>
      <c r="J1018" s="10"/>
      <c r="K1018" s="10"/>
    </row>
    <row r="1019" spans="2:11" s="5" customFormat="1" ht="47.25" hidden="1">
      <c r="B1019" s="1"/>
      <c r="C1019" s="351">
        <v>4710</v>
      </c>
      <c r="D1019" s="352" t="s">
        <v>1063</v>
      </c>
      <c r="E1019" s="353" t="s">
        <v>122</v>
      </c>
      <c r="F1019" s="354">
        <v>12109</v>
      </c>
      <c r="G1019" s="288" t="s">
        <v>117</v>
      </c>
      <c r="H1019" s="288"/>
      <c r="I1019" s="1"/>
      <c r="J1019" s="10"/>
      <c r="K1019" s="10"/>
    </row>
    <row r="1020" spans="2:11" s="5" customFormat="1" ht="47.25" hidden="1">
      <c r="B1020" s="1"/>
      <c r="C1020" s="351">
        <v>4711</v>
      </c>
      <c r="D1020" s="352" t="s">
        <v>1064</v>
      </c>
      <c r="E1020" s="353" t="s">
        <v>125</v>
      </c>
      <c r="F1020" s="354">
        <v>35599</v>
      </c>
      <c r="G1020" s="288" t="s">
        <v>117</v>
      </c>
      <c r="H1020" s="288"/>
      <c r="I1020" s="1"/>
      <c r="J1020" s="10"/>
      <c r="K1020" s="10"/>
    </row>
    <row r="1021" spans="2:11" s="5" customFormat="1" ht="47.25" hidden="1">
      <c r="B1021" s="1"/>
      <c r="C1021" s="351">
        <v>4712</v>
      </c>
      <c r="D1021" s="352" t="s">
        <v>1065</v>
      </c>
      <c r="E1021" s="353" t="s">
        <v>119</v>
      </c>
      <c r="F1021" s="354">
        <v>1092875</v>
      </c>
      <c r="G1021" s="288" t="s">
        <v>117</v>
      </c>
      <c r="H1021" s="288"/>
      <c r="I1021" s="1"/>
      <c r="J1021" s="10"/>
      <c r="K1021" s="10"/>
    </row>
    <row r="1022" spans="2:11" s="5" customFormat="1" ht="45" hidden="1">
      <c r="B1022" s="1"/>
      <c r="C1022" s="458">
        <v>4737</v>
      </c>
      <c r="D1022" s="460" t="s">
        <v>1066</v>
      </c>
      <c r="E1022" s="462" t="s">
        <v>122</v>
      </c>
      <c r="F1022" s="464">
        <v>793367</v>
      </c>
      <c r="G1022" s="288" t="s">
        <v>117</v>
      </c>
      <c r="H1022" s="288"/>
      <c r="I1022" s="1"/>
      <c r="J1022" s="10"/>
      <c r="K1022" s="10"/>
    </row>
    <row r="1023" spans="2:11" s="5" customFormat="1" ht="45" hidden="1">
      <c r="B1023" s="1"/>
      <c r="C1023" s="458">
        <v>4738</v>
      </c>
      <c r="D1023" s="460" t="s">
        <v>1067</v>
      </c>
      <c r="E1023" s="462" t="s">
        <v>122</v>
      </c>
      <c r="F1023" s="464">
        <v>601844</v>
      </c>
      <c r="G1023" s="288" t="s">
        <v>117</v>
      </c>
      <c r="H1023" s="288"/>
      <c r="I1023" s="1"/>
      <c r="J1023" s="10"/>
      <c r="K1023" s="10"/>
    </row>
    <row r="1024" spans="2:11" s="5" customFormat="1" ht="45" hidden="1">
      <c r="B1024" s="1"/>
      <c r="C1024" s="458">
        <v>4739</v>
      </c>
      <c r="D1024" s="460" t="s">
        <v>1068</v>
      </c>
      <c r="E1024" s="462" t="s">
        <v>122</v>
      </c>
      <c r="F1024" s="464">
        <v>860756</v>
      </c>
      <c r="G1024" s="288" t="s">
        <v>117</v>
      </c>
      <c r="H1024" s="288"/>
      <c r="I1024" s="1"/>
      <c r="J1024" s="10"/>
      <c r="K1024" s="10"/>
    </row>
    <row r="1025" spans="2:20" s="5" customFormat="1" ht="45" hidden="1">
      <c r="B1025" s="1"/>
      <c r="C1025" s="458">
        <v>4740</v>
      </c>
      <c r="D1025" s="460" t="s">
        <v>1069</v>
      </c>
      <c r="E1025" s="462" t="s">
        <v>122</v>
      </c>
      <c r="F1025" s="464">
        <v>936037</v>
      </c>
      <c r="G1025" s="288" t="s">
        <v>117</v>
      </c>
      <c r="H1025" s="288"/>
      <c r="I1025" s="1"/>
      <c r="J1025" s="10"/>
      <c r="K1025" s="10"/>
    </row>
    <row r="1026" spans="2:20" s="5" customFormat="1" ht="63" hidden="1">
      <c r="B1026" s="1"/>
      <c r="C1026" s="351">
        <v>4741</v>
      </c>
      <c r="D1026" s="352" t="s">
        <v>1070</v>
      </c>
      <c r="E1026" s="353" t="s">
        <v>122</v>
      </c>
      <c r="F1026" s="354">
        <v>1283359</v>
      </c>
      <c r="G1026" s="288" t="s">
        <v>117</v>
      </c>
      <c r="H1026" s="288"/>
      <c r="I1026" s="1"/>
      <c r="J1026" s="10"/>
      <c r="K1026" s="10"/>
    </row>
    <row r="1027" spans="2:20" s="5" customFormat="1" ht="63" hidden="1">
      <c r="B1027" s="1"/>
      <c r="C1027" s="351">
        <v>4742</v>
      </c>
      <c r="D1027" s="352" t="s">
        <v>1071</v>
      </c>
      <c r="E1027" s="353" t="s">
        <v>122</v>
      </c>
      <c r="F1027" s="354">
        <v>1374512</v>
      </c>
      <c r="G1027" s="288" t="s">
        <v>117</v>
      </c>
      <c r="H1027" s="288"/>
      <c r="I1027" s="1"/>
      <c r="J1027" s="10"/>
      <c r="K1027" s="10"/>
    </row>
    <row r="1028" spans="2:20" s="5" customFormat="1" ht="63" hidden="1">
      <c r="B1028" s="1"/>
      <c r="C1028" s="351">
        <v>4743</v>
      </c>
      <c r="D1028" s="352" t="s">
        <v>1072</v>
      </c>
      <c r="E1028" s="353" t="s">
        <v>119</v>
      </c>
      <c r="F1028" s="354">
        <v>143531</v>
      </c>
      <c r="G1028" s="288" t="s">
        <v>117</v>
      </c>
      <c r="H1028" s="288"/>
      <c r="I1028" s="1"/>
      <c r="J1028" s="10"/>
      <c r="K1028" s="10"/>
    </row>
    <row r="1029" spans="2:20" s="5" customFormat="1" ht="78.75" hidden="1">
      <c r="B1029" s="1"/>
      <c r="C1029" s="351">
        <v>4744</v>
      </c>
      <c r="D1029" s="352" t="s">
        <v>1073</v>
      </c>
      <c r="E1029" s="353" t="s">
        <v>119</v>
      </c>
      <c r="F1029" s="354">
        <v>160162</v>
      </c>
      <c r="G1029" s="288" t="s">
        <v>117</v>
      </c>
      <c r="H1029" s="288"/>
      <c r="I1029" s="1"/>
      <c r="J1029" s="10"/>
      <c r="K1029" s="10"/>
    </row>
    <row r="1030" spans="2:20" s="5" customFormat="1" ht="63" hidden="1">
      <c r="B1030" s="1"/>
      <c r="C1030" s="351">
        <v>4745</v>
      </c>
      <c r="D1030" s="352" t="s">
        <v>1074</v>
      </c>
      <c r="E1030" s="353" t="s">
        <v>119</v>
      </c>
      <c r="F1030" s="354">
        <v>141056</v>
      </c>
      <c r="G1030" s="288" t="s">
        <v>117</v>
      </c>
      <c r="H1030" s="288"/>
      <c r="I1030" s="1"/>
      <c r="J1030" s="10"/>
      <c r="K1030" s="10"/>
    </row>
    <row r="1031" spans="2:20" s="5" customFormat="1" ht="78.75" hidden="1">
      <c r="B1031" s="1"/>
      <c r="C1031" s="351">
        <v>4746</v>
      </c>
      <c r="D1031" s="352" t="s">
        <v>1075</v>
      </c>
      <c r="E1031" s="353" t="s">
        <v>119</v>
      </c>
      <c r="F1031" s="354">
        <v>144459</v>
      </c>
      <c r="G1031" s="288" t="s">
        <v>117</v>
      </c>
      <c r="H1031" s="288"/>
      <c r="I1031" s="1"/>
      <c r="J1031" s="10"/>
      <c r="K1031" s="10"/>
    </row>
    <row r="1032" spans="2:20" s="5" customFormat="1" ht="63" hidden="1">
      <c r="B1032" s="1"/>
      <c r="C1032" s="351">
        <v>4747</v>
      </c>
      <c r="D1032" s="352" t="s">
        <v>1076</v>
      </c>
      <c r="E1032" s="353" t="s">
        <v>119</v>
      </c>
      <c r="F1032" s="354">
        <v>135177</v>
      </c>
      <c r="G1032" s="288" t="s">
        <v>117</v>
      </c>
      <c r="H1032" s="288"/>
      <c r="I1032" s="1"/>
      <c r="J1032" s="10"/>
      <c r="K1032" s="10"/>
    </row>
    <row r="1033" spans="2:20" s="5" customFormat="1" ht="78.75" hidden="1">
      <c r="B1033" s="1"/>
      <c r="C1033" s="351">
        <v>4748</v>
      </c>
      <c r="D1033" s="352" t="s">
        <v>1077</v>
      </c>
      <c r="E1033" s="353" t="s">
        <v>119</v>
      </c>
      <c r="F1033" s="354">
        <v>135177</v>
      </c>
      <c r="G1033" s="288" t="s">
        <v>117</v>
      </c>
      <c r="H1033" s="288"/>
      <c r="I1033" s="1"/>
      <c r="J1033" s="10"/>
      <c r="K1033" s="10"/>
    </row>
    <row r="1034" spans="2:20" s="5" customFormat="1" ht="63" hidden="1">
      <c r="B1034" s="1"/>
      <c r="C1034" s="351">
        <v>4749</v>
      </c>
      <c r="D1034" s="352" t="s">
        <v>1078</v>
      </c>
      <c r="E1034" s="353" t="s">
        <v>119</v>
      </c>
      <c r="F1034" s="354">
        <v>126598</v>
      </c>
      <c r="G1034" s="288" t="s">
        <v>117</v>
      </c>
      <c r="H1034" s="288"/>
      <c r="I1034" s="1"/>
      <c r="J1034" s="10"/>
      <c r="K1034" s="10"/>
    </row>
    <row r="1035" spans="2:20" s="5" customFormat="1" ht="30" hidden="1">
      <c r="B1035" s="1"/>
      <c r="C1035" s="458">
        <v>4751</v>
      </c>
      <c r="D1035" s="460" t="s">
        <v>1079</v>
      </c>
      <c r="E1035" s="462" t="s">
        <v>122</v>
      </c>
      <c r="F1035" s="464">
        <v>10768</v>
      </c>
      <c r="G1035" s="288" t="s">
        <v>117</v>
      </c>
      <c r="H1035" s="288"/>
      <c r="I1035" s="1"/>
      <c r="J1035" s="10"/>
      <c r="K1035" s="10"/>
    </row>
    <row r="1036" spans="2:20" s="5" customFormat="1" ht="78.75" hidden="1">
      <c r="B1036" s="1"/>
      <c r="C1036" s="351">
        <v>4753</v>
      </c>
      <c r="D1036" s="352" t="s">
        <v>1080</v>
      </c>
      <c r="E1036" s="353" t="s">
        <v>119</v>
      </c>
      <c r="F1036" s="354">
        <v>148282</v>
      </c>
      <c r="G1036" s="288" t="s">
        <v>117</v>
      </c>
      <c r="H1036" s="288"/>
      <c r="I1036" s="1"/>
      <c r="J1036" s="10"/>
      <c r="K1036" s="10"/>
    </row>
    <row r="1037" spans="2:20" s="5" customFormat="1" ht="60" hidden="1">
      <c r="B1037" s="1"/>
      <c r="C1037" s="458">
        <v>4754</v>
      </c>
      <c r="D1037" s="460" t="s">
        <v>1081</v>
      </c>
      <c r="E1037" s="462" t="s">
        <v>119</v>
      </c>
      <c r="F1037" s="464">
        <v>139000</v>
      </c>
      <c r="G1037" s="288" t="s">
        <v>117</v>
      </c>
      <c r="H1037" s="288"/>
      <c r="I1037" s="1"/>
      <c r="J1037" s="10"/>
      <c r="K1037" s="10"/>
    </row>
    <row r="1038" spans="2:20" s="5" customFormat="1" ht="60" hidden="1">
      <c r="B1038" s="1"/>
      <c r="C1038" s="458">
        <v>4755</v>
      </c>
      <c r="D1038" s="460" t="s">
        <v>1082</v>
      </c>
      <c r="E1038" s="462" t="s">
        <v>119</v>
      </c>
      <c r="F1038" s="464">
        <v>139000</v>
      </c>
      <c r="G1038" s="288" t="s">
        <v>117</v>
      </c>
      <c r="H1038" s="288"/>
      <c r="I1038" s="1"/>
      <c r="J1038" s="10"/>
      <c r="K1038" s="10"/>
    </row>
    <row r="1039" spans="2:20" s="5" customFormat="1" ht="25.5" hidden="1">
      <c r="B1039" s="1"/>
      <c r="C1039" s="458">
        <v>4758</v>
      </c>
      <c r="D1039" s="460" t="s">
        <v>1083</v>
      </c>
      <c r="E1039" s="462" t="s">
        <v>122</v>
      </c>
      <c r="F1039" s="464">
        <v>6535</v>
      </c>
      <c r="G1039" s="288" t="s">
        <v>117</v>
      </c>
      <c r="H1039" s="288"/>
      <c r="I1039" s="1"/>
      <c r="J1039" s="10"/>
      <c r="K1039" s="10"/>
    </row>
    <row r="1040" spans="2:20" s="5" customFormat="1" ht="45">
      <c r="B1040" s="1"/>
      <c r="C1040" s="458">
        <v>4759</v>
      </c>
      <c r="D1040" s="460" t="s">
        <v>1084</v>
      </c>
      <c r="E1040" s="462" t="s">
        <v>122</v>
      </c>
      <c r="F1040" s="464">
        <v>35601</v>
      </c>
      <c r="G1040" s="288" t="s">
        <v>117</v>
      </c>
      <c r="H1040" s="288"/>
      <c r="I1040" s="1"/>
      <c r="J1040" s="10"/>
      <c r="K1040" s="10"/>
      <c r="O1040" s="544"/>
      <c r="P1040" s="544"/>
      <c r="S1040" s="544"/>
      <c r="T1040" s="544"/>
    </row>
    <row r="1041" spans="2:20" s="5" customFormat="1" ht="45" hidden="1">
      <c r="B1041" s="1"/>
      <c r="C1041" s="458">
        <v>4760</v>
      </c>
      <c r="D1041" s="460" t="s">
        <v>1085</v>
      </c>
      <c r="E1041" s="462" t="s">
        <v>116</v>
      </c>
      <c r="F1041" s="464">
        <v>488743</v>
      </c>
      <c r="G1041" s="288" t="s">
        <v>117</v>
      </c>
      <c r="H1041" s="288" t="s">
        <v>145</v>
      </c>
      <c r="I1041" s="1"/>
      <c r="J1041" s="10"/>
      <c r="K1041" s="10"/>
    </row>
    <row r="1042" spans="2:20" s="5" customFormat="1" ht="45">
      <c r="B1042" s="1"/>
      <c r="C1042" s="458">
        <v>4761</v>
      </c>
      <c r="D1042" s="460" t="s">
        <v>1086</v>
      </c>
      <c r="E1042" s="462" t="s">
        <v>122</v>
      </c>
      <c r="F1042" s="464">
        <v>226788</v>
      </c>
      <c r="G1042" s="288" t="s">
        <v>117</v>
      </c>
      <c r="H1042" s="288" t="s">
        <v>145</v>
      </c>
      <c r="I1042" s="1"/>
      <c r="J1042" s="10"/>
      <c r="K1042" s="10"/>
      <c r="O1042" s="544"/>
      <c r="P1042" s="544"/>
      <c r="S1042" s="544"/>
      <c r="T1042" s="544"/>
    </row>
    <row r="1043" spans="2:20" s="5" customFormat="1" ht="45" hidden="1">
      <c r="B1043" s="1"/>
      <c r="C1043" s="458">
        <v>4762</v>
      </c>
      <c r="D1043" s="460" t="s">
        <v>1087</v>
      </c>
      <c r="E1043" s="462" t="s">
        <v>122</v>
      </c>
      <c r="F1043" s="464">
        <v>31940</v>
      </c>
      <c r="G1043" s="288" t="s">
        <v>117</v>
      </c>
      <c r="H1043" s="288"/>
      <c r="I1043" s="1"/>
      <c r="J1043" s="10"/>
      <c r="K1043" s="10"/>
    </row>
    <row r="1044" spans="2:20" s="5" customFormat="1" ht="31.5" hidden="1">
      <c r="B1044" s="1"/>
      <c r="C1044" s="351">
        <v>4764</v>
      </c>
      <c r="D1044" s="352" t="s">
        <v>1088</v>
      </c>
      <c r="E1044" s="353" t="s">
        <v>125</v>
      </c>
      <c r="F1044" s="354">
        <v>1434</v>
      </c>
      <c r="G1044" s="288" t="s">
        <v>117</v>
      </c>
      <c r="H1044" s="288"/>
      <c r="I1044" s="1"/>
      <c r="J1044" s="10"/>
      <c r="K1044" s="10"/>
    </row>
    <row r="1045" spans="2:20" s="5" customFormat="1" ht="47.25" hidden="1">
      <c r="B1045" s="1"/>
      <c r="C1045" s="351">
        <v>4765</v>
      </c>
      <c r="D1045" s="352" t="s">
        <v>1089</v>
      </c>
      <c r="E1045" s="353" t="s">
        <v>125</v>
      </c>
      <c r="F1045" s="354">
        <v>1710</v>
      </c>
      <c r="G1045" s="288" t="s">
        <v>117</v>
      </c>
      <c r="H1045" s="288" t="s">
        <v>145</v>
      </c>
      <c r="I1045" s="1"/>
      <c r="J1045" s="10"/>
      <c r="K1045" s="10"/>
    </row>
    <row r="1046" spans="2:20" s="5" customFormat="1" ht="31.5" hidden="1">
      <c r="B1046" s="1"/>
      <c r="C1046" s="351">
        <v>4776</v>
      </c>
      <c r="D1046" s="352" t="s">
        <v>1090</v>
      </c>
      <c r="E1046" s="353" t="s">
        <v>116</v>
      </c>
      <c r="F1046" s="354">
        <v>2102</v>
      </c>
      <c r="G1046" s="288" t="s">
        <v>117</v>
      </c>
      <c r="H1046" s="288"/>
      <c r="I1046" s="1"/>
      <c r="J1046" s="10"/>
      <c r="K1046" s="10"/>
    </row>
    <row r="1047" spans="2:20" s="5" customFormat="1" ht="31.5" hidden="1">
      <c r="B1047" s="1"/>
      <c r="C1047" s="351">
        <v>4777</v>
      </c>
      <c r="D1047" s="352" t="s">
        <v>1091</v>
      </c>
      <c r="E1047" s="353" t="s">
        <v>116</v>
      </c>
      <c r="F1047" s="354">
        <v>4431</v>
      </c>
      <c r="G1047" s="288" t="s">
        <v>117</v>
      </c>
      <c r="H1047" s="288"/>
      <c r="I1047" s="1"/>
      <c r="J1047" s="10"/>
      <c r="K1047" s="10"/>
    </row>
    <row r="1048" spans="2:20" s="5" customFormat="1" ht="63" hidden="1">
      <c r="B1048" s="1"/>
      <c r="C1048" s="351">
        <v>4778</v>
      </c>
      <c r="D1048" s="352" t="s">
        <v>1092</v>
      </c>
      <c r="E1048" s="353" t="s">
        <v>125</v>
      </c>
      <c r="F1048" s="354">
        <v>49171</v>
      </c>
      <c r="G1048" s="288" t="s">
        <v>117</v>
      </c>
      <c r="H1048" s="288"/>
      <c r="I1048" s="1"/>
      <c r="J1048" s="10"/>
      <c r="K1048" s="10"/>
    </row>
    <row r="1049" spans="2:20" s="5" customFormat="1" ht="63" hidden="1">
      <c r="B1049" s="1"/>
      <c r="C1049" s="351">
        <v>4779</v>
      </c>
      <c r="D1049" s="352" t="s">
        <v>1093</v>
      </c>
      <c r="E1049" s="353" t="s">
        <v>125</v>
      </c>
      <c r="F1049" s="354">
        <v>111105</v>
      </c>
      <c r="G1049" s="288" t="s">
        <v>117</v>
      </c>
      <c r="H1049" s="288"/>
      <c r="I1049" s="1"/>
      <c r="J1049" s="10"/>
      <c r="K1049" s="10"/>
    </row>
    <row r="1050" spans="2:20" s="5" customFormat="1" ht="31.5" hidden="1">
      <c r="B1050" s="1"/>
      <c r="C1050" s="351">
        <v>4780</v>
      </c>
      <c r="D1050" s="352" t="s">
        <v>1094</v>
      </c>
      <c r="E1050" s="353" t="s">
        <v>1095</v>
      </c>
      <c r="F1050" s="354">
        <v>255090</v>
      </c>
      <c r="G1050" s="288" t="s">
        <v>117</v>
      </c>
      <c r="H1050" s="288"/>
      <c r="I1050" s="1"/>
      <c r="J1050" s="10"/>
      <c r="K1050" s="10"/>
    </row>
    <row r="1051" spans="2:20" s="5" customFormat="1" ht="31.5" hidden="1">
      <c r="B1051" s="1"/>
      <c r="C1051" s="351">
        <v>4781</v>
      </c>
      <c r="D1051" s="352" t="s">
        <v>1096</v>
      </c>
      <c r="E1051" s="353" t="s">
        <v>119</v>
      </c>
      <c r="F1051" s="354">
        <v>11322</v>
      </c>
      <c r="G1051" s="288" t="s">
        <v>117</v>
      </c>
      <c r="H1051" s="288"/>
      <c r="I1051" s="1"/>
      <c r="J1051" s="10"/>
      <c r="K1051" s="10"/>
    </row>
    <row r="1052" spans="2:20" s="5" customFormat="1" ht="25.5" hidden="1">
      <c r="B1052" s="1"/>
      <c r="C1052" s="351">
        <v>4782</v>
      </c>
      <c r="D1052" s="352" t="s">
        <v>1097</v>
      </c>
      <c r="E1052" s="353" t="s">
        <v>116</v>
      </c>
      <c r="F1052" s="354">
        <v>858</v>
      </c>
      <c r="G1052" s="288" t="s">
        <v>117</v>
      </c>
      <c r="H1052" s="288"/>
      <c r="I1052" s="1"/>
      <c r="J1052" s="10"/>
      <c r="K1052" s="10"/>
    </row>
    <row r="1053" spans="2:20" s="5" customFormat="1" ht="31.5" hidden="1">
      <c r="B1053" s="1"/>
      <c r="C1053" s="351">
        <v>4783</v>
      </c>
      <c r="D1053" s="352" t="s">
        <v>1098</v>
      </c>
      <c r="E1053" s="353" t="s">
        <v>119</v>
      </c>
      <c r="F1053" s="354">
        <v>589676</v>
      </c>
      <c r="G1053" s="288" t="s">
        <v>117</v>
      </c>
      <c r="H1053" s="288"/>
      <c r="I1053" s="1"/>
      <c r="J1053" s="10"/>
      <c r="K1053" s="10"/>
    </row>
    <row r="1054" spans="2:20" s="5" customFormat="1" ht="47.25" hidden="1">
      <c r="B1054" s="1"/>
      <c r="C1054" s="351">
        <v>4784</v>
      </c>
      <c r="D1054" s="352" t="s">
        <v>1099</v>
      </c>
      <c r="E1054" s="353" t="s">
        <v>119</v>
      </c>
      <c r="F1054" s="354">
        <v>17171</v>
      </c>
      <c r="G1054" s="288" t="s">
        <v>117</v>
      </c>
      <c r="H1054" s="288"/>
      <c r="I1054" s="1"/>
      <c r="J1054" s="10"/>
      <c r="K1054" s="10"/>
    </row>
    <row r="1055" spans="2:20" s="5" customFormat="1" ht="63" hidden="1">
      <c r="B1055" s="1"/>
      <c r="C1055" s="351">
        <v>4786</v>
      </c>
      <c r="D1055" s="352" t="s">
        <v>1100</v>
      </c>
      <c r="E1055" s="353" t="s">
        <v>122</v>
      </c>
      <c r="F1055" s="354">
        <v>346346</v>
      </c>
      <c r="G1055" s="288" t="s">
        <v>117</v>
      </c>
      <c r="H1055" s="288"/>
      <c r="I1055" s="1"/>
      <c r="J1055" s="10"/>
      <c r="K1055" s="10"/>
    </row>
    <row r="1056" spans="2:20" s="5" customFormat="1" ht="31.5" hidden="1">
      <c r="B1056" s="1"/>
      <c r="C1056" s="351">
        <v>4787</v>
      </c>
      <c r="D1056" s="352" t="s">
        <v>1101</v>
      </c>
      <c r="E1056" s="353" t="s">
        <v>125</v>
      </c>
      <c r="F1056" s="354">
        <v>13573</v>
      </c>
      <c r="G1056" s="288" t="s">
        <v>117</v>
      </c>
      <c r="H1056" s="288"/>
      <c r="I1056" s="1"/>
      <c r="J1056" s="10"/>
      <c r="K1056" s="10"/>
    </row>
    <row r="1057" spans="2:11" s="5" customFormat="1" ht="31.5" hidden="1">
      <c r="B1057" s="1"/>
      <c r="C1057" s="351">
        <v>4788</v>
      </c>
      <c r="D1057" s="352" t="s">
        <v>1102</v>
      </c>
      <c r="E1057" s="353" t="s">
        <v>122</v>
      </c>
      <c r="F1057" s="354">
        <v>39877</v>
      </c>
      <c r="G1057" s="288" t="s">
        <v>117</v>
      </c>
      <c r="H1057" s="288"/>
      <c r="I1057" s="1"/>
      <c r="J1057" s="10"/>
      <c r="K1057" s="10"/>
    </row>
    <row r="1058" spans="2:11" s="5" customFormat="1" ht="31.5" hidden="1">
      <c r="B1058" s="1"/>
      <c r="C1058" s="351">
        <v>4789</v>
      </c>
      <c r="D1058" s="352" t="s">
        <v>1103</v>
      </c>
      <c r="E1058" s="353" t="s">
        <v>122</v>
      </c>
      <c r="F1058" s="354">
        <v>9390</v>
      </c>
      <c r="G1058" s="288" t="s">
        <v>117</v>
      </c>
      <c r="H1058" s="288"/>
      <c r="I1058" s="1"/>
      <c r="J1058" s="10"/>
      <c r="K1058" s="10"/>
    </row>
    <row r="1059" spans="2:11" s="5" customFormat="1" ht="30" hidden="1">
      <c r="B1059" s="1"/>
      <c r="C1059" s="458">
        <v>4790</v>
      </c>
      <c r="D1059" s="460" t="s">
        <v>1104</v>
      </c>
      <c r="E1059" s="462" t="s">
        <v>122</v>
      </c>
      <c r="F1059" s="464">
        <v>11254</v>
      </c>
      <c r="G1059" s="288" t="s">
        <v>117</v>
      </c>
      <c r="H1059" s="288"/>
      <c r="I1059" s="1"/>
      <c r="J1059" s="10"/>
      <c r="K1059" s="10"/>
    </row>
    <row r="1060" spans="2:11" s="5" customFormat="1" ht="31.5" hidden="1">
      <c r="B1060" s="1"/>
      <c r="C1060" s="351">
        <v>4791</v>
      </c>
      <c r="D1060" s="352" t="s">
        <v>1105</v>
      </c>
      <c r="E1060" s="353" t="s">
        <v>122</v>
      </c>
      <c r="F1060" s="354">
        <v>26690</v>
      </c>
      <c r="G1060" s="288" t="s">
        <v>117</v>
      </c>
      <c r="H1060" s="288"/>
      <c r="I1060" s="1"/>
      <c r="J1060" s="10"/>
      <c r="K1060" s="10"/>
    </row>
    <row r="1061" spans="2:11" s="5" customFormat="1" ht="63" hidden="1">
      <c r="B1061" s="1"/>
      <c r="C1061" s="351">
        <v>4792</v>
      </c>
      <c r="D1061" s="352" t="s">
        <v>1106</v>
      </c>
      <c r="E1061" s="353" t="s">
        <v>119</v>
      </c>
      <c r="F1061" s="354">
        <v>75521</v>
      </c>
      <c r="G1061" s="288" t="s">
        <v>117</v>
      </c>
      <c r="H1061" s="288"/>
      <c r="I1061" s="1"/>
      <c r="J1061" s="10"/>
      <c r="K1061" s="10"/>
    </row>
    <row r="1062" spans="2:11" s="5" customFormat="1" ht="45" hidden="1">
      <c r="B1062" s="1"/>
      <c r="C1062" s="458">
        <v>4794</v>
      </c>
      <c r="D1062" s="460" t="s">
        <v>1107</v>
      </c>
      <c r="E1062" s="462" t="s">
        <v>116</v>
      </c>
      <c r="F1062" s="464">
        <v>49067</v>
      </c>
      <c r="G1062" s="288" t="s">
        <v>117</v>
      </c>
      <c r="H1062" s="288"/>
      <c r="I1062" s="1"/>
      <c r="J1062" s="10"/>
      <c r="K1062" s="10"/>
    </row>
    <row r="1063" spans="2:11" s="5" customFormat="1" ht="45" hidden="1">
      <c r="B1063" s="1"/>
      <c r="C1063" s="458">
        <v>4795</v>
      </c>
      <c r="D1063" s="460" t="s">
        <v>1108</v>
      </c>
      <c r="E1063" s="462" t="s">
        <v>116</v>
      </c>
      <c r="F1063" s="464">
        <v>59067</v>
      </c>
      <c r="G1063" s="288" t="s">
        <v>117</v>
      </c>
      <c r="H1063" s="288"/>
      <c r="I1063" s="1"/>
      <c r="J1063" s="10"/>
      <c r="K1063" s="10"/>
    </row>
    <row r="1064" spans="2:11" s="5" customFormat="1" ht="60" hidden="1">
      <c r="B1064" s="1"/>
      <c r="C1064" s="458">
        <v>4797</v>
      </c>
      <c r="D1064" s="460" t="s">
        <v>1109</v>
      </c>
      <c r="E1064" s="462" t="s">
        <v>125</v>
      </c>
      <c r="F1064" s="464">
        <v>183365</v>
      </c>
      <c r="G1064" s="288" t="s">
        <v>117</v>
      </c>
      <c r="H1064" s="288"/>
      <c r="I1064" s="1"/>
      <c r="J1064" s="10"/>
      <c r="K1064" s="10"/>
    </row>
    <row r="1065" spans="2:11" s="5" customFormat="1" ht="63" hidden="1">
      <c r="B1065" s="1"/>
      <c r="C1065" s="351">
        <v>4798</v>
      </c>
      <c r="D1065" s="352" t="s">
        <v>1110</v>
      </c>
      <c r="E1065" s="353" t="s">
        <v>125</v>
      </c>
      <c r="F1065" s="354">
        <v>156051</v>
      </c>
      <c r="G1065" s="288" t="s">
        <v>117</v>
      </c>
      <c r="H1065" s="288"/>
      <c r="I1065" s="1"/>
      <c r="J1065" s="10"/>
      <c r="K1065" s="10"/>
    </row>
    <row r="1066" spans="2:11" s="5" customFormat="1" ht="63" hidden="1">
      <c r="B1066" s="1"/>
      <c r="C1066" s="351">
        <v>4800</v>
      </c>
      <c r="D1066" s="352" t="s">
        <v>1111</v>
      </c>
      <c r="E1066" s="353" t="s">
        <v>125</v>
      </c>
      <c r="F1066" s="354">
        <v>181051</v>
      </c>
      <c r="G1066" s="288" t="s">
        <v>117</v>
      </c>
      <c r="H1066" s="288"/>
      <c r="I1066" s="1"/>
      <c r="J1066" s="10"/>
      <c r="K1066" s="10"/>
    </row>
    <row r="1067" spans="2:11" s="5" customFormat="1" ht="47.25" hidden="1">
      <c r="B1067" s="1"/>
      <c r="C1067" s="351">
        <v>4801</v>
      </c>
      <c r="D1067" s="352" t="s">
        <v>1112</v>
      </c>
      <c r="E1067" s="353" t="s">
        <v>122</v>
      </c>
      <c r="F1067" s="354">
        <v>16483</v>
      </c>
      <c r="G1067" s="288" t="s">
        <v>117</v>
      </c>
      <c r="H1067" s="288"/>
      <c r="I1067" s="1"/>
      <c r="J1067" s="10"/>
      <c r="K1067" s="10"/>
    </row>
    <row r="1068" spans="2:11" s="5" customFormat="1" ht="31.5" hidden="1">
      <c r="B1068" s="1"/>
      <c r="C1068" s="351">
        <v>4802</v>
      </c>
      <c r="D1068" s="352" t="s">
        <v>1113</v>
      </c>
      <c r="E1068" s="353" t="s">
        <v>125</v>
      </c>
      <c r="F1068" s="354">
        <v>1000000</v>
      </c>
      <c r="G1068" s="288" t="s">
        <v>117</v>
      </c>
      <c r="H1068" s="288"/>
      <c r="I1068" s="1"/>
      <c r="J1068" s="10"/>
      <c r="K1068" s="10"/>
    </row>
    <row r="1069" spans="2:11" s="5" customFormat="1" ht="31.5" hidden="1">
      <c r="B1069" s="1"/>
      <c r="C1069" s="351">
        <v>4803</v>
      </c>
      <c r="D1069" s="352" t="s">
        <v>1114</v>
      </c>
      <c r="E1069" s="353" t="s">
        <v>125</v>
      </c>
      <c r="F1069" s="354">
        <v>1500000</v>
      </c>
      <c r="G1069" s="288" t="s">
        <v>117</v>
      </c>
      <c r="H1069" s="288"/>
      <c r="I1069" s="1"/>
      <c r="J1069" s="10"/>
      <c r="K1069" s="10"/>
    </row>
    <row r="1070" spans="2:11" s="5" customFormat="1" ht="31.5" hidden="1">
      <c r="B1070" s="1"/>
      <c r="C1070" s="351">
        <v>4804</v>
      </c>
      <c r="D1070" s="352" t="s">
        <v>1115</v>
      </c>
      <c r="E1070" s="353" t="s">
        <v>125</v>
      </c>
      <c r="F1070" s="354">
        <v>2000000</v>
      </c>
      <c r="G1070" s="288" t="s">
        <v>117</v>
      </c>
      <c r="H1070" s="288"/>
      <c r="I1070" s="1"/>
      <c r="J1070" s="10"/>
      <c r="K1070" s="10"/>
    </row>
    <row r="1071" spans="2:11" s="5" customFormat="1" ht="31.5" hidden="1">
      <c r="B1071" s="1"/>
      <c r="C1071" s="351">
        <v>4805</v>
      </c>
      <c r="D1071" s="352" t="s">
        <v>1116</v>
      </c>
      <c r="E1071" s="353" t="s">
        <v>122</v>
      </c>
      <c r="F1071" s="354">
        <v>112870</v>
      </c>
      <c r="G1071" s="288" t="s">
        <v>117</v>
      </c>
      <c r="H1071" s="288" t="s">
        <v>145</v>
      </c>
      <c r="I1071" s="1"/>
      <c r="J1071" s="10"/>
      <c r="K1071" s="10"/>
    </row>
    <row r="1072" spans="2:11" s="5" customFormat="1" ht="25.5" hidden="1">
      <c r="B1072" s="1"/>
      <c r="C1072" s="351">
        <v>4806</v>
      </c>
      <c r="D1072" s="352" t="s">
        <v>1117</v>
      </c>
      <c r="E1072" s="353" t="s">
        <v>494</v>
      </c>
      <c r="F1072" s="354">
        <v>311462</v>
      </c>
      <c r="G1072" s="288" t="s">
        <v>117</v>
      </c>
      <c r="H1072" s="288"/>
      <c r="I1072" s="1"/>
      <c r="J1072" s="10"/>
      <c r="K1072" s="10"/>
    </row>
    <row r="1073" spans="2:11" s="5" customFormat="1" ht="25.5" hidden="1">
      <c r="B1073" s="1"/>
      <c r="C1073" s="351">
        <v>4807</v>
      </c>
      <c r="D1073" s="352" t="s">
        <v>1118</v>
      </c>
      <c r="E1073" s="353" t="s">
        <v>785</v>
      </c>
      <c r="F1073" s="354">
        <v>38933</v>
      </c>
      <c r="G1073" s="288" t="s">
        <v>117</v>
      </c>
      <c r="H1073" s="288"/>
      <c r="I1073" s="1"/>
      <c r="J1073" s="10"/>
      <c r="K1073" s="10"/>
    </row>
    <row r="1074" spans="2:11" s="5" customFormat="1" ht="31.5" hidden="1">
      <c r="B1074" s="1"/>
      <c r="C1074" s="351">
        <v>4808</v>
      </c>
      <c r="D1074" s="352" t="s">
        <v>1119</v>
      </c>
      <c r="E1074" s="353" t="s">
        <v>122</v>
      </c>
      <c r="F1074" s="354">
        <v>151734</v>
      </c>
      <c r="G1074" s="288" t="s">
        <v>117</v>
      </c>
      <c r="H1074" s="288" t="s">
        <v>145</v>
      </c>
      <c r="I1074" s="1"/>
      <c r="J1074" s="10"/>
      <c r="K1074" s="10"/>
    </row>
    <row r="1075" spans="2:11" s="5" customFormat="1" ht="31.5" hidden="1">
      <c r="B1075" s="1"/>
      <c r="C1075" s="351">
        <v>4809</v>
      </c>
      <c r="D1075" s="352" t="s">
        <v>1120</v>
      </c>
      <c r="E1075" s="353" t="s">
        <v>122</v>
      </c>
      <c r="F1075" s="354">
        <v>227677</v>
      </c>
      <c r="G1075" s="288" t="s">
        <v>117</v>
      </c>
      <c r="H1075" s="288" t="s">
        <v>145</v>
      </c>
      <c r="I1075" s="1"/>
      <c r="J1075" s="10"/>
      <c r="K1075" s="10"/>
    </row>
    <row r="1076" spans="2:11" s="5" customFormat="1" ht="31.5" hidden="1">
      <c r="B1076" s="1"/>
      <c r="C1076" s="351">
        <v>4810</v>
      </c>
      <c r="D1076" s="352" t="s">
        <v>1121</v>
      </c>
      <c r="E1076" s="353" t="s">
        <v>122</v>
      </c>
      <c r="F1076" s="354">
        <v>302315</v>
      </c>
      <c r="G1076" s="288" t="s">
        <v>117</v>
      </c>
      <c r="H1076" s="288" t="s">
        <v>145</v>
      </c>
      <c r="I1076" s="1"/>
      <c r="J1076" s="10"/>
      <c r="K1076" s="10"/>
    </row>
    <row r="1077" spans="2:11" s="5" customFormat="1" ht="47.25" hidden="1">
      <c r="B1077" s="1"/>
      <c r="C1077" s="351">
        <v>4812</v>
      </c>
      <c r="D1077" s="352" t="s">
        <v>1122</v>
      </c>
      <c r="E1077" s="353" t="s">
        <v>122</v>
      </c>
      <c r="F1077" s="354">
        <v>116991</v>
      </c>
      <c r="G1077" s="288" t="s">
        <v>117</v>
      </c>
      <c r="H1077" s="288"/>
      <c r="I1077" s="1"/>
      <c r="J1077" s="10"/>
      <c r="K1077" s="10"/>
    </row>
    <row r="1078" spans="2:11" s="5" customFormat="1" ht="94.5" hidden="1">
      <c r="B1078" s="1"/>
      <c r="C1078" s="351">
        <v>4813</v>
      </c>
      <c r="D1078" s="352" t="s">
        <v>1123</v>
      </c>
      <c r="E1078" s="353" t="s">
        <v>125</v>
      </c>
      <c r="F1078" s="354">
        <v>22397</v>
      </c>
      <c r="G1078" s="288" t="s">
        <v>117</v>
      </c>
      <c r="H1078" s="288"/>
      <c r="I1078" s="1"/>
      <c r="J1078" s="10"/>
      <c r="K1078" s="10"/>
    </row>
    <row r="1079" spans="2:11" s="5" customFormat="1" ht="63" hidden="1">
      <c r="B1079" s="1"/>
      <c r="C1079" s="351">
        <v>4814</v>
      </c>
      <c r="D1079" s="352" t="s">
        <v>1124</v>
      </c>
      <c r="E1079" s="353" t="s">
        <v>122</v>
      </c>
      <c r="F1079" s="354">
        <v>8243</v>
      </c>
      <c r="G1079" s="288" t="s">
        <v>117</v>
      </c>
      <c r="H1079" s="288"/>
      <c r="I1079" s="1"/>
      <c r="J1079" s="10"/>
      <c r="K1079" s="10"/>
    </row>
    <row r="1080" spans="2:11" s="5" customFormat="1" ht="47.25" hidden="1">
      <c r="B1080" s="1"/>
      <c r="C1080" s="351">
        <v>4826</v>
      </c>
      <c r="D1080" s="352" t="s">
        <v>1125</v>
      </c>
      <c r="E1080" s="353" t="s">
        <v>125</v>
      </c>
      <c r="F1080" s="354">
        <v>116242</v>
      </c>
      <c r="G1080" s="288" t="s">
        <v>117</v>
      </c>
      <c r="H1080" s="288"/>
      <c r="I1080" s="1"/>
      <c r="J1080" s="10"/>
      <c r="K1080" s="10"/>
    </row>
    <row r="1081" spans="2:11" s="5" customFormat="1" ht="47.25" hidden="1">
      <c r="B1081" s="1"/>
      <c r="C1081" s="351">
        <v>4827</v>
      </c>
      <c r="D1081" s="352" t="s">
        <v>1126</v>
      </c>
      <c r="E1081" s="353" t="s">
        <v>125</v>
      </c>
      <c r="F1081" s="354">
        <v>5632</v>
      </c>
      <c r="G1081" s="288" t="s">
        <v>117</v>
      </c>
      <c r="H1081" s="288"/>
      <c r="I1081" s="1"/>
      <c r="J1081" s="10"/>
      <c r="K1081" s="10"/>
    </row>
    <row r="1082" spans="2:11" s="5" customFormat="1" ht="90" hidden="1">
      <c r="B1082" s="1"/>
      <c r="C1082" s="458">
        <v>4828</v>
      </c>
      <c r="D1082" s="460" t="s">
        <v>1127</v>
      </c>
      <c r="E1082" s="462" t="s">
        <v>122</v>
      </c>
      <c r="F1082" s="464">
        <v>19240</v>
      </c>
      <c r="G1082" s="288" t="s">
        <v>117</v>
      </c>
      <c r="H1082" s="288"/>
      <c r="I1082" s="1"/>
      <c r="J1082" s="10"/>
      <c r="K1082" s="10"/>
    </row>
    <row r="1083" spans="2:11" s="5" customFormat="1" ht="78.75" hidden="1">
      <c r="B1083" s="1"/>
      <c r="C1083" s="351">
        <v>4829</v>
      </c>
      <c r="D1083" s="352" t="s">
        <v>1128</v>
      </c>
      <c r="E1083" s="353" t="s">
        <v>119</v>
      </c>
      <c r="F1083" s="354">
        <v>847409</v>
      </c>
      <c r="G1083" s="288" t="s">
        <v>117</v>
      </c>
      <c r="H1083" s="288" t="s">
        <v>145</v>
      </c>
      <c r="I1083" s="1"/>
      <c r="J1083" s="10"/>
      <c r="K1083" s="10"/>
    </row>
    <row r="1084" spans="2:11" s="5" customFormat="1" ht="90" hidden="1">
      <c r="B1084" s="1"/>
      <c r="C1084" s="458">
        <v>4832</v>
      </c>
      <c r="D1084" s="460" t="s">
        <v>1129</v>
      </c>
      <c r="E1084" s="462" t="s">
        <v>125</v>
      </c>
      <c r="F1084" s="464">
        <v>45360</v>
      </c>
      <c r="G1084" s="288" t="s">
        <v>117</v>
      </c>
      <c r="H1084" s="288"/>
      <c r="I1084" s="1"/>
      <c r="J1084" s="10"/>
      <c r="K1084" s="10"/>
    </row>
    <row r="1085" spans="2:11" s="5" customFormat="1" ht="78.75" hidden="1">
      <c r="B1085" s="1"/>
      <c r="C1085" s="351">
        <v>4833</v>
      </c>
      <c r="D1085" s="352" t="s">
        <v>1130</v>
      </c>
      <c r="E1085" s="353" t="s">
        <v>125</v>
      </c>
      <c r="F1085" s="354">
        <v>9369</v>
      </c>
      <c r="G1085" s="288" t="s">
        <v>117</v>
      </c>
      <c r="H1085" s="288"/>
      <c r="I1085" s="1"/>
      <c r="J1085" s="10"/>
      <c r="K1085" s="10"/>
    </row>
    <row r="1086" spans="2:11" s="5" customFormat="1" ht="78.75" hidden="1">
      <c r="B1086" s="1"/>
      <c r="C1086" s="351">
        <v>4834</v>
      </c>
      <c r="D1086" s="352" t="s">
        <v>1131</v>
      </c>
      <c r="E1086" s="353" t="s">
        <v>125</v>
      </c>
      <c r="F1086" s="354">
        <v>128280</v>
      </c>
      <c r="G1086" s="288" t="s">
        <v>117</v>
      </c>
      <c r="H1086" s="288"/>
      <c r="I1086" s="1"/>
      <c r="J1086" s="10"/>
      <c r="K1086" s="10"/>
    </row>
    <row r="1087" spans="2:11" s="5" customFormat="1" ht="63" hidden="1">
      <c r="B1087" s="1"/>
      <c r="C1087" s="351">
        <v>4835</v>
      </c>
      <c r="D1087" s="352" t="s">
        <v>1132</v>
      </c>
      <c r="E1087" s="353" t="s">
        <v>119</v>
      </c>
      <c r="F1087" s="354">
        <v>242515</v>
      </c>
      <c r="G1087" s="288" t="s">
        <v>117</v>
      </c>
      <c r="H1087" s="288"/>
      <c r="I1087" s="1"/>
      <c r="J1087" s="10"/>
      <c r="K1087" s="10"/>
    </row>
    <row r="1088" spans="2:11" s="5" customFormat="1" ht="60" hidden="1">
      <c r="B1088" s="1"/>
      <c r="C1088" s="458">
        <v>4836</v>
      </c>
      <c r="D1088" s="460" t="s">
        <v>1133</v>
      </c>
      <c r="E1088" s="462" t="s">
        <v>119</v>
      </c>
      <c r="F1088" s="464">
        <v>367852</v>
      </c>
      <c r="G1088" s="288" t="s">
        <v>117</v>
      </c>
      <c r="H1088" s="288"/>
      <c r="I1088" s="1"/>
      <c r="J1088" s="10"/>
      <c r="K1088" s="10"/>
    </row>
    <row r="1089" spans="2:11" s="5" customFormat="1" ht="75" hidden="1">
      <c r="B1089" s="1"/>
      <c r="C1089" s="458">
        <v>4837</v>
      </c>
      <c r="D1089" s="460" t="s">
        <v>1134</v>
      </c>
      <c r="E1089" s="462" t="s">
        <v>119</v>
      </c>
      <c r="F1089" s="464">
        <v>170779</v>
      </c>
      <c r="G1089" s="288" t="s">
        <v>117</v>
      </c>
      <c r="H1089" s="288"/>
      <c r="I1089" s="1"/>
      <c r="J1089" s="10"/>
      <c r="K1089" s="10"/>
    </row>
    <row r="1090" spans="2:11" s="5" customFormat="1" ht="78.75" hidden="1">
      <c r="B1090" s="1"/>
      <c r="C1090" s="351">
        <v>4838</v>
      </c>
      <c r="D1090" s="352" t="s">
        <v>1135</v>
      </c>
      <c r="E1090" s="353" t="s">
        <v>119</v>
      </c>
      <c r="F1090" s="354">
        <v>134928</v>
      </c>
      <c r="G1090" s="288" t="s">
        <v>117</v>
      </c>
      <c r="H1090" s="288"/>
      <c r="I1090" s="1"/>
      <c r="J1090" s="10"/>
      <c r="K1090" s="10"/>
    </row>
    <row r="1091" spans="2:11" s="5" customFormat="1" ht="47.25" hidden="1">
      <c r="B1091" s="1"/>
      <c r="C1091" s="351">
        <v>4839</v>
      </c>
      <c r="D1091" s="352" t="s">
        <v>1136</v>
      </c>
      <c r="E1091" s="353" t="s">
        <v>125</v>
      </c>
      <c r="F1091" s="354">
        <v>519286</v>
      </c>
      <c r="G1091" s="288" t="s">
        <v>117</v>
      </c>
      <c r="H1091" s="288"/>
      <c r="I1091" s="1"/>
      <c r="J1091" s="10"/>
      <c r="K1091" s="10"/>
    </row>
    <row r="1092" spans="2:11" s="5" customFormat="1" ht="47.25" hidden="1">
      <c r="B1092" s="1"/>
      <c r="C1092" s="351">
        <v>4840</v>
      </c>
      <c r="D1092" s="352" t="s">
        <v>1137</v>
      </c>
      <c r="E1092" s="353" t="s">
        <v>125</v>
      </c>
      <c r="F1092" s="354">
        <v>164528</v>
      </c>
      <c r="G1092" s="288" t="s">
        <v>117</v>
      </c>
      <c r="H1092" s="288"/>
      <c r="I1092" s="1"/>
      <c r="J1092" s="10"/>
      <c r="K1092" s="10"/>
    </row>
    <row r="1093" spans="2:11" s="5" customFormat="1" ht="47.25" hidden="1">
      <c r="B1093" s="1"/>
      <c r="C1093" s="351">
        <v>4841</v>
      </c>
      <c r="D1093" s="352" t="s">
        <v>1138</v>
      </c>
      <c r="E1093" s="353" t="s">
        <v>125</v>
      </c>
      <c r="F1093" s="354">
        <v>225623</v>
      </c>
      <c r="G1093" s="288" t="s">
        <v>117</v>
      </c>
      <c r="H1093" s="288"/>
      <c r="I1093" s="1"/>
      <c r="J1093" s="10"/>
      <c r="K1093" s="10"/>
    </row>
    <row r="1094" spans="2:11" s="5" customFormat="1" ht="47.25" hidden="1">
      <c r="B1094" s="1"/>
      <c r="C1094" s="351">
        <v>4842</v>
      </c>
      <c r="D1094" s="352" t="s">
        <v>1139</v>
      </c>
      <c r="E1094" s="353" t="s">
        <v>125</v>
      </c>
      <c r="F1094" s="354">
        <v>382564</v>
      </c>
      <c r="G1094" s="288" t="s">
        <v>117</v>
      </c>
      <c r="H1094" s="288"/>
      <c r="I1094" s="1"/>
      <c r="J1094" s="10"/>
      <c r="K1094" s="10"/>
    </row>
    <row r="1095" spans="2:11" s="5" customFormat="1" ht="47.25" hidden="1">
      <c r="B1095" s="1"/>
      <c r="C1095" s="351">
        <v>4843</v>
      </c>
      <c r="D1095" s="352" t="s">
        <v>1140</v>
      </c>
      <c r="E1095" s="353" t="s">
        <v>125</v>
      </c>
      <c r="F1095" s="354">
        <v>292408</v>
      </c>
      <c r="G1095" s="288" t="s">
        <v>117</v>
      </c>
      <c r="H1095" s="288"/>
      <c r="I1095" s="1"/>
      <c r="J1095" s="10"/>
      <c r="K1095" s="10"/>
    </row>
    <row r="1096" spans="2:11" s="5" customFormat="1" ht="47.25" hidden="1">
      <c r="B1096" s="1"/>
      <c r="C1096" s="351">
        <v>4844</v>
      </c>
      <c r="D1096" s="352" t="s">
        <v>1141</v>
      </c>
      <c r="E1096" s="353" t="s">
        <v>125</v>
      </c>
      <c r="F1096" s="354">
        <v>2688287</v>
      </c>
      <c r="G1096" s="288" t="s">
        <v>117</v>
      </c>
      <c r="H1096" s="288"/>
      <c r="I1096" s="1"/>
      <c r="J1096" s="10"/>
      <c r="K1096" s="10"/>
    </row>
    <row r="1097" spans="2:11" s="5" customFormat="1" ht="47.25" hidden="1">
      <c r="B1097" s="1"/>
      <c r="C1097" s="351">
        <v>4845</v>
      </c>
      <c r="D1097" s="352" t="s">
        <v>1142</v>
      </c>
      <c r="E1097" s="353" t="s">
        <v>125</v>
      </c>
      <c r="F1097" s="354">
        <v>944424</v>
      </c>
      <c r="G1097" s="288" t="s">
        <v>117</v>
      </c>
      <c r="H1097" s="288"/>
      <c r="I1097" s="1"/>
      <c r="J1097" s="10"/>
      <c r="K1097" s="10"/>
    </row>
    <row r="1098" spans="2:11" s="5" customFormat="1" ht="47.25" hidden="1">
      <c r="B1098" s="1"/>
      <c r="C1098" s="351">
        <v>4846</v>
      </c>
      <c r="D1098" s="352" t="s">
        <v>1143</v>
      </c>
      <c r="E1098" s="353" t="s">
        <v>125</v>
      </c>
      <c r="F1098" s="354">
        <v>113507</v>
      </c>
      <c r="G1098" s="288" t="s">
        <v>117</v>
      </c>
      <c r="H1098" s="288"/>
      <c r="I1098" s="1"/>
      <c r="J1098" s="10"/>
      <c r="K1098" s="10"/>
    </row>
    <row r="1099" spans="2:11" s="5" customFormat="1" ht="47.25" hidden="1">
      <c r="B1099" s="1"/>
      <c r="C1099" s="351">
        <v>4848</v>
      </c>
      <c r="D1099" s="352" t="s">
        <v>1144</v>
      </c>
      <c r="E1099" s="353" t="s">
        <v>122</v>
      </c>
      <c r="F1099" s="354">
        <v>7671</v>
      </c>
      <c r="G1099" s="288" t="s">
        <v>117</v>
      </c>
      <c r="H1099" s="288"/>
      <c r="I1099" s="1"/>
      <c r="J1099" s="10"/>
      <c r="K1099" s="10"/>
    </row>
    <row r="1100" spans="2:11" s="5" customFormat="1" ht="31.5" hidden="1">
      <c r="B1100" s="1"/>
      <c r="C1100" s="351">
        <v>4849</v>
      </c>
      <c r="D1100" s="352" t="s">
        <v>1145</v>
      </c>
      <c r="E1100" s="353" t="s">
        <v>122</v>
      </c>
      <c r="F1100" s="354">
        <v>2272</v>
      </c>
      <c r="G1100" s="288" t="s">
        <v>117</v>
      </c>
      <c r="H1100" s="288"/>
      <c r="I1100" s="1"/>
      <c r="J1100" s="10"/>
      <c r="K1100" s="10"/>
    </row>
    <row r="1101" spans="2:11" s="5" customFormat="1" ht="63" hidden="1">
      <c r="B1101" s="1"/>
      <c r="C1101" s="351">
        <v>4850</v>
      </c>
      <c r="D1101" s="352" t="s">
        <v>1146</v>
      </c>
      <c r="E1101" s="353" t="s">
        <v>119</v>
      </c>
      <c r="F1101" s="354">
        <v>231823</v>
      </c>
      <c r="G1101" s="288" t="s">
        <v>117</v>
      </c>
      <c r="H1101" s="288"/>
      <c r="I1101" s="1"/>
      <c r="J1101" s="10"/>
      <c r="K1101" s="10"/>
    </row>
    <row r="1102" spans="2:11" s="5" customFormat="1" ht="63" hidden="1">
      <c r="B1102" s="1"/>
      <c r="C1102" s="351">
        <v>4851</v>
      </c>
      <c r="D1102" s="352" t="s">
        <v>1147</v>
      </c>
      <c r="E1102" s="353" t="s">
        <v>125</v>
      </c>
      <c r="F1102" s="354">
        <v>24665</v>
      </c>
      <c r="G1102" s="288" t="s">
        <v>117</v>
      </c>
      <c r="H1102" s="288"/>
      <c r="I1102" s="1"/>
      <c r="J1102" s="10"/>
      <c r="K1102" s="10"/>
    </row>
    <row r="1103" spans="2:11" s="5" customFormat="1" ht="78.75" hidden="1">
      <c r="B1103" s="1"/>
      <c r="C1103" s="351">
        <v>4853</v>
      </c>
      <c r="D1103" s="352" t="s">
        <v>1148</v>
      </c>
      <c r="E1103" s="353" t="s">
        <v>119</v>
      </c>
      <c r="F1103" s="354">
        <v>516853</v>
      </c>
      <c r="G1103" s="288" t="s">
        <v>117</v>
      </c>
      <c r="H1103" s="288"/>
      <c r="I1103" s="1"/>
      <c r="J1103" s="10"/>
      <c r="K1103" s="10"/>
    </row>
    <row r="1104" spans="2:11" s="5" customFormat="1" ht="78.75" hidden="1">
      <c r="B1104" s="1"/>
      <c r="C1104" s="351">
        <v>4854</v>
      </c>
      <c r="D1104" s="352" t="s">
        <v>1149</v>
      </c>
      <c r="E1104" s="353" t="s">
        <v>119</v>
      </c>
      <c r="F1104" s="354">
        <v>528536</v>
      </c>
      <c r="G1104" s="288" t="s">
        <v>117</v>
      </c>
      <c r="H1104" s="288"/>
      <c r="I1104" s="1"/>
      <c r="J1104" s="10"/>
      <c r="K1104" s="10"/>
    </row>
    <row r="1105" spans="2:11" s="5" customFormat="1" ht="47.25" hidden="1">
      <c r="B1105" s="1"/>
      <c r="C1105" s="351">
        <v>4855</v>
      </c>
      <c r="D1105" s="352" t="s">
        <v>1150</v>
      </c>
      <c r="E1105" s="353" t="s">
        <v>116</v>
      </c>
      <c r="F1105" s="354">
        <v>41037</v>
      </c>
      <c r="G1105" s="288" t="s">
        <v>117</v>
      </c>
      <c r="H1105" s="288"/>
      <c r="I1105" s="1"/>
      <c r="J1105" s="10"/>
      <c r="K1105" s="10"/>
    </row>
    <row r="1106" spans="2:11" s="5" customFormat="1" ht="78.75" hidden="1">
      <c r="B1106" s="1"/>
      <c r="C1106" s="351">
        <v>4856</v>
      </c>
      <c r="D1106" s="352" t="s">
        <v>1151</v>
      </c>
      <c r="E1106" s="353" t="s">
        <v>116</v>
      </c>
      <c r="F1106" s="354">
        <v>69423</v>
      </c>
      <c r="G1106" s="288" t="s">
        <v>117</v>
      </c>
      <c r="H1106" s="288"/>
      <c r="I1106" s="1"/>
      <c r="J1106" s="10"/>
      <c r="K1106" s="10"/>
    </row>
    <row r="1107" spans="2:11" s="5" customFormat="1" ht="47.25" hidden="1">
      <c r="B1107" s="1"/>
      <c r="C1107" s="351">
        <v>4857</v>
      </c>
      <c r="D1107" s="352" t="s">
        <v>1152</v>
      </c>
      <c r="E1107" s="353" t="s">
        <v>116</v>
      </c>
      <c r="F1107" s="354">
        <v>2149</v>
      </c>
      <c r="G1107" s="288" t="s">
        <v>117</v>
      </c>
      <c r="H1107" s="288"/>
      <c r="I1107" s="1"/>
      <c r="J1107" s="10"/>
      <c r="K1107" s="10"/>
    </row>
    <row r="1108" spans="2:11" s="5" customFormat="1" ht="78.75" hidden="1">
      <c r="B1108" s="1"/>
      <c r="C1108" s="351">
        <v>4858</v>
      </c>
      <c r="D1108" s="352" t="s">
        <v>1153</v>
      </c>
      <c r="E1108" s="353" t="s">
        <v>125</v>
      </c>
      <c r="F1108" s="354">
        <v>1003772</v>
      </c>
      <c r="G1108" s="288" t="s">
        <v>117</v>
      </c>
      <c r="H1108" s="288"/>
      <c r="I1108" s="1"/>
      <c r="J1108" s="10"/>
      <c r="K1108" s="10"/>
    </row>
    <row r="1109" spans="2:11" s="5" customFormat="1" ht="47.25" hidden="1">
      <c r="B1109" s="1"/>
      <c r="C1109" s="351">
        <v>4859</v>
      </c>
      <c r="D1109" s="352" t="s">
        <v>1154</v>
      </c>
      <c r="E1109" s="353" t="s">
        <v>122</v>
      </c>
      <c r="F1109" s="354">
        <v>31924</v>
      </c>
      <c r="G1109" s="288" t="s">
        <v>117</v>
      </c>
      <c r="H1109" s="288"/>
      <c r="I1109" s="1"/>
      <c r="J1109" s="10"/>
      <c r="K1109" s="10"/>
    </row>
    <row r="1110" spans="2:11" s="5" customFormat="1" ht="78.75" hidden="1">
      <c r="B1110" s="1"/>
      <c r="C1110" s="351">
        <v>4860</v>
      </c>
      <c r="D1110" s="352" t="s">
        <v>1155</v>
      </c>
      <c r="E1110" s="353" t="s">
        <v>125</v>
      </c>
      <c r="F1110" s="354">
        <v>173636</v>
      </c>
      <c r="G1110" s="288" t="s">
        <v>117</v>
      </c>
      <c r="H1110" s="288"/>
      <c r="I1110" s="1"/>
      <c r="J1110" s="10"/>
      <c r="K1110" s="10"/>
    </row>
    <row r="1111" spans="2:11" s="5" customFormat="1" ht="47.25" hidden="1">
      <c r="B1111" s="1"/>
      <c r="C1111" s="351">
        <v>4861</v>
      </c>
      <c r="D1111" s="352" t="s">
        <v>1156</v>
      </c>
      <c r="E1111" s="353" t="s">
        <v>116</v>
      </c>
      <c r="F1111" s="354">
        <v>105946</v>
      </c>
      <c r="G1111" s="288" t="s">
        <v>117</v>
      </c>
      <c r="H1111" s="288"/>
      <c r="I1111" s="1"/>
      <c r="J1111" s="10"/>
      <c r="K1111" s="10"/>
    </row>
    <row r="1112" spans="2:11" s="5" customFormat="1" ht="31.5" hidden="1">
      <c r="B1112" s="1"/>
      <c r="C1112" s="351">
        <v>4862</v>
      </c>
      <c r="D1112" s="352" t="s">
        <v>1157</v>
      </c>
      <c r="E1112" s="353" t="s">
        <v>122</v>
      </c>
      <c r="F1112" s="354">
        <v>930202</v>
      </c>
      <c r="G1112" s="288" t="s">
        <v>117</v>
      </c>
      <c r="H1112" s="288"/>
      <c r="I1112" s="1"/>
      <c r="J1112" s="10"/>
      <c r="K1112" s="10"/>
    </row>
    <row r="1113" spans="2:11" s="5" customFormat="1" ht="78.75" hidden="1">
      <c r="B1113" s="1"/>
      <c r="C1113" s="351">
        <v>4863</v>
      </c>
      <c r="D1113" s="352" t="s">
        <v>1158</v>
      </c>
      <c r="E1113" s="353" t="s">
        <v>122</v>
      </c>
      <c r="F1113" s="354">
        <v>36326</v>
      </c>
      <c r="G1113" s="288" t="s">
        <v>117</v>
      </c>
      <c r="H1113" s="288"/>
      <c r="I1113" s="1"/>
      <c r="J1113" s="10"/>
      <c r="K1113" s="10"/>
    </row>
    <row r="1114" spans="2:11" s="5" customFormat="1" ht="78.75" hidden="1">
      <c r="B1114" s="1"/>
      <c r="C1114" s="351">
        <v>4864</v>
      </c>
      <c r="D1114" s="352" t="s">
        <v>1159</v>
      </c>
      <c r="E1114" s="353" t="s">
        <v>122</v>
      </c>
      <c r="F1114" s="354">
        <v>48435</v>
      </c>
      <c r="G1114" s="288" t="s">
        <v>117</v>
      </c>
      <c r="H1114" s="288"/>
      <c r="I1114" s="1"/>
      <c r="J1114" s="10"/>
      <c r="K1114" s="10"/>
    </row>
    <row r="1115" spans="2:11" s="5" customFormat="1" ht="63" hidden="1">
      <c r="B1115" s="1"/>
      <c r="C1115" s="351">
        <v>4865</v>
      </c>
      <c r="D1115" s="352" t="s">
        <v>1160</v>
      </c>
      <c r="E1115" s="353" t="s">
        <v>122</v>
      </c>
      <c r="F1115" s="354">
        <v>24218</v>
      </c>
      <c r="G1115" s="288" t="s">
        <v>117</v>
      </c>
      <c r="H1115" s="288"/>
      <c r="I1115" s="1"/>
      <c r="J1115" s="10"/>
      <c r="K1115" s="10"/>
    </row>
    <row r="1116" spans="2:11" s="5" customFormat="1" ht="63" hidden="1">
      <c r="B1116" s="1"/>
      <c r="C1116" s="351">
        <v>4866</v>
      </c>
      <c r="D1116" s="352" t="s">
        <v>1161</v>
      </c>
      <c r="E1116" s="353" t="s">
        <v>122</v>
      </c>
      <c r="F1116" s="354">
        <v>48435</v>
      </c>
      <c r="G1116" s="288" t="s">
        <v>117</v>
      </c>
      <c r="H1116" s="288"/>
      <c r="I1116" s="1"/>
      <c r="J1116" s="10"/>
      <c r="K1116" s="10"/>
    </row>
    <row r="1117" spans="2:11" s="5" customFormat="1" ht="63" hidden="1">
      <c r="B1117" s="1"/>
      <c r="C1117" s="351">
        <v>4867</v>
      </c>
      <c r="D1117" s="352" t="s">
        <v>1162</v>
      </c>
      <c r="E1117" s="353" t="s">
        <v>122</v>
      </c>
      <c r="F1117" s="354">
        <v>72652</v>
      </c>
      <c r="G1117" s="288" t="s">
        <v>117</v>
      </c>
      <c r="H1117" s="288"/>
      <c r="I1117" s="1"/>
      <c r="J1117" s="10"/>
      <c r="K1117" s="10"/>
    </row>
    <row r="1118" spans="2:11" s="5" customFormat="1" ht="47.25" hidden="1">
      <c r="B1118" s="1"/>
      <c r="C1118" s="351">
        <v>4869</v>
      </c>
      <c r="D1118" s="352" t="s">
        <v>1163</v>
      </c>
      <c r="E1118" s="353" t="s">
        <v>125</v>
      </c>
      <c r="F1118" s="354">
        <v>56754</v>
      </c>
      <c r="G1118" s="288" t="s">
        <v>117</v>
      </c>
      <c r="H1118" s="288"/>
      <c r="I1118" s="1"/>
      <c r="J1118" s="10"/>
      <c r="K1118" s="10"/>
    </row>
    <row r="1119" spans="2:11" s="5" customFormat="1" ht="47.25" hidden="1">
      <c r="B1119" s="1"/>
      <c r="C1119" s="351">
        <v>4870</v>
      </c>
      <c r="D1119" s="352" t="s">
        <v>1164</v>
      </c>
      <c r="E1119" s="353" t="s">
        <v>125</v>
      </c>
      <c r="F1119" s="354">
        <v>56754</v>
      </c>
      <c r="G1119" s="288" t="s">
        <v>117</v>
      </c>
      <c r="H1119" s="288"/>
      <c r="I1119" s="1"/>
      <c r="J1119" s="10"/>
      <c r="K1119" s="10"/>
    </row>
    <row r="1120" spans="2:11" s="5" customFormat="1" ht="47.25" hidden="1">
      <c r="B1120" s="1"/>
      <c r="C1120" s="351">
        <v>4871</v>
      </c>
      <c r="D1120" s="352" t="s">
        <v>1165</v>
      </c>
      <c r="E1120" s="353" t="s">
        <v>125</v>
      </c>
      <c r="F1120" s="354">
        <v>28378</v>
      </c>
      <c r="G1120" s="288" t="s">
        <v>117</v>
      </c>
      <c r="H1120" s="288"/>
      <c r="I1120" s="1"/>
      <c r="J1120" s="10"/>
      <c r="K1120" s="10"/>
    </row>
    <row r="1121" spans="2:11" s="5" customFormat="1" ht="31.5" hidden="1">
      <c r="B1121" s="1"/>
      <c r="C1121" s="351">
        <v>4872</v>
      </c>
      <c r="D1121" s="352" t="s">
        <v>1166</v>
      </c>
      <c r="E1121" s="353" t="s">
        <v>125</v>
      </c>
      <c r="F1121" s="354">
        <v>167494</v>
      </c>
      <c r="G1121" s="288" t="s">
        <v>117</v>
      </c>
      <c r="H1121" s="288"/>
      <c r="I1121" s="1"/>
      <c r="J1121" s="10"/>
      <c r="K1121" s="10"/>
    </row>
    <row r="1122" spans="2:11" s="5" customFormat="1" ht="31.5" hidden="1">
      <c r="B1122" s="1"/>
      <c r="C1122" s="351">
        <v>4873</v>
      </c>
      <c r="D1122" s="352" t="s">
        <v>1167</v>
      </c>
      <c r="E1122" s="353" t="s">
        <v>125</v>
      </c>
      <c r="F1122" s="354">
        <v>459877</v>
      </c>
      <c r="G1122" s="288" t="s">
        <v>117</v>
      </c>
      <c r="H1122" s="288"/>
      <c r="I1122" s="1"/>
      <c r="J1122" s="10"/>
      <c r="K1122" s="10"/>
    </row>
    <row r="1123" spans="2:11" s="5" customFormat="1" ht="31.5" hidden="1">
      <c r="B1123" s="1"/>
      <c r="C1123" s="351">
        <v>4874</v>
      </c>
      <c r="D1123" s="352" t="s">
        <v>1168</v>
      </c>
      <c r="E1123" s="353" t="s">
        <v>125</v>
      </c>
      <c r="F1123" s="354">
        <v>437065</v>
      </c>
      <c r="G1123" s="288" t="s">
        <v>117</v>
      </c>
      <c r="H1123" s="288"/>
      <c r="I1123" s="1"/>
      <c r="J1123" s="10"/>
      <c r="K1123" s="10"/>
    </row>
    <row r="1124" spans="2:11" s="5" customFormat="1" ht="31.5" hidden="1">
      <c r="B1124" s="1"/>
      <c r="C1124" s="351">
        <v>4875</v>
      </c>
      <c r="D1124" s="352" t="s">
        <v>1169</v>
      </c>
      <c r="E1124" s="353" t="s">
        <v>125</v>
      </c>
      <c r="F1124" s="354">
        <v>160820</v>
      </c>
      <c r="G1124" s="288" t="s">
        <v>117</v>
      </c>
      <c r="H1124" s="288"/>
      <c r="I1124" s="1"/>
      <c r="J1124" s="10"/>
      <c r="K1124" s="10"/>
    </row>
    <row r="1125" spans="2:11" s="5" customFormat="1" ht="94.5" hidden="1">
      <c r="B1125" s="1"/>
      <c r="C1125" s="351">
        <v>4876</v>
      </c>
      <c r="D1125" s="352" t="s">
        <v>1170</v>
      </c>
      <c r="E1125" s="353" t="s">
        <v>125</v>
      </c>
      <c r="F1125" s="354">
        <v>328315</v>
      </c>
      <c r="G1125" s="288" t="s">
        <v>117</v>
      </c>
      <c r="H1125" s="288"/>
      <c r="I1125" s="1"/>
      <c r="J1125" s="10"/>
      <c r="K1125" s="10"/>
    </row>
    <row r="1126" spans="2:11" s="5" customFormat="1" ht="94.5" hidden="1">
      <c r="B1126" s="1"/>
      <c r="C1126" s="351">
        <v>4877</v>
      </c>
      <c r="D1126" s="352" t="s">
        <v>1171</v>
      </c>
      <c r="E1126" s="353" t="s">
        <v>125</v>
      </c>
      <c r="F1126" s="354">
        <v>289734</v>
      </c>
      <c r="G1126" s="288" t="s">
        <v>117</v>
      </c>
      <c r="H1126" s="288"/>
      <c r="I1126" s="1"/>
      <c r="J1126" s="10"/>
      <c r="K1126" s="10"/>
    </row>
    <row r="1127" spans="2:11" s="5" customFormat="1" ht="31.5" hidden="1">
      <c r="B1127" s="1"/>
      <c r="C1127" s="351">
        <v>4878</v>
      </c>
      <c r="D1127" s="352" t="s">
        <v>1172</v>
      </c>
      <c r="E1127" s="353" t="s">
        <v>125</v>
      </c>
      <c r="F1127" s="354">
        <v>117793</v>
      </c>
      <c r="G1127" s="288" t="s">
        <v>117</v>
      </c>
      <c r="H1127" s="288"/>
      <c r="I1127" s="1"/>
      <c r="J1127" s="10"/>
      <c r="K1127" s="10"/>
    </row>
    <row r="1128" spans="2:11" s="5" customFormat="1" ht="31.5" hidden="1">
      <c r="B1128" s="1"/>
      <c r="C1128" s="351">
        <v>4879</v>
      </c>
      <c r="D1128" s="352" t="s">
        <v>1173</v>
      </c>
      <c r="E1128" s="353" t="s">
        <v>125</v>
      </c>
      <c r="F1128" s="354">
        <v>209554</v>
      </c>
      <c r="G1128" s="288" t="s">
        <v>117</v>
      </c>
      <c r="H1128" s="288"/>
      <c r="I1128" s="1"/>
      <c r="J1128" s="10"/>
      <c r="K1128" s="10"/>
    </row>
    <row r="1129" spans="2:11" s="5" customFormat="1" ht="31.5" hidden="1">
      <c r="B1129" s="1"/>
      <c r="C1129" s="351">
        <v>4880</v>
      </c>
      <c r="D1129" s="352" t="s">
        <v>1174</v>
      </c>
      <c r="E1129" s="353" t="s">
        <v>122</v>
      </c>
      <c r="F1129" s="354">
        <v>656944</v>
      </c>
      <c r="G1129" s="288" t="s">
        <v>117</v>
      </c>
      <c r="H1129" s="288"/>
      <c r="I1129" s="1"/>
      <c r="J1129" s="10"/>
      <c r="K1129" s="10"/>
    </row>
    <row r="1130" spans="2:11" s="5" customFormat="1" ht="94.5" hidden="1">
      <c r="B1130" s="1"/>
      <c r="C1130" s="351">
        <v>4882</v>
      </c>
      <c r="D1130" s="352" t="s">
        <v>1175</v>
      </c>
      <c r="E1130" s="353" t="s">
        <v>125</v>
      </c>
      <c r="F1130" s="354">
        <v>196551</v>
      </c>
      <c r="G1130" s="288" t="s">
        <v>117</v>
      </c>
      <c r="H1130" s="288"/>
      <c r="I1130" s="1"/>
      <c r="J1130" s="10"/>
      <c r="K1130" s="10"/>
    </row>
    <row r="1131" spans="2:11" s="5" customFormat="1" ht="75" hidden="1">
      <c r="B1131" s="1"/>
      <c r="C1131" s="458">
        <v>4883</v>
      </c>
      <c r="D1131" s="460" t="s">
        <v>1176</v>
      </c>
      <c r="E1131" s="462" t="s">
        <v>116</v>
      </c>
      <c r="F1131" s="464">
        <v>10500</v>
      </c>
      <c r="G1131" s="288" t="s">
        <v>117</v>
      </c>
      <c r="H1131" s="288"/>
      <c r="I1131" s="1"/>
      <c r="J1131" s="10"/>
      <c r="K1131" s="10"/>
    </row>
    <row r="1132" spans="2:11" s="5" customFormat="1" ht="75" hidden="1">
      <c r="B1132" s="1"/>
      <c r="C1132" s="458">
        <v>4884</v>
      </c>
      <c r="D1132" s="460" t="s">
        <v>1177</v>
      </c>
      <c r="E1132" s="462" t="s">
        <v>125</v>
      </c>
      <c r="F1132" s="464">
        <v>187451</v>
      </c>
      <c r="G1132" s="288" t="s">
        <v>117</v>
      </c>
      <c r="H1132" s="288"/>
      <c r="I1132" s="1"/>
      <c r="J1132" s="10"/>
      <c r="K1132" s="10"/>
    </row>
    <row r="1133" spans="2:11" s="5" customFormat="1" ht="75" hidden="1">
      <c r="B1133" s="1"/>
      <c r="C1133" s="458">
        <v>4885</v>
      </c>
      <c r="D1133" s="460" t="s">
        <v>1178</v>
      </c>
      <c r="E1133" s="462" t="s">
        <v>125</v>
      </c>
      <c r="F1133" s="464">
        <v>194051</v>
      </c>
      <c r="G1133" s="288" t="s">
        <v>117</v>
      </c>
      <c r="H1133" s="288"/>
      <c r="I1133" s="1"/>
      <c r="J1133" s="10"/>
      <c r="K1133" s="10"/>
    </row>
    <row r="1134" spans="2:11" s="5" customFormat="1" ht="75" hidden="1">
      <c r="B1134" s="1"/>
      <c r="C1134" s="458">
        <v>4886</v>
      </c>
      <c r="D1134" s="460" t="s">
        <v>1179</v>
      </c>
      <c r="E1134" s="462" t="s">
        <v>125</v>
      </c>
      <c r="F1134" s="464">
        <v>186551</v>
      </c>
      <c r="G1134" s="288" t="s">
        <v>117</v>
      </c>
      <c r="H1134" s="288"/>
      <c r="I1134" s="1"/>
      <c r="J1134" s="10"/>
      <c r="K1134" s="10"/>
    </row>
    <row r="1135" spans="2:11" s="5" customFormat="1" ht="75" hidden="1">
      <c r="B1135" s="1"/>
      <c r="C1135" s="458">
        <v>4887</v>
      </c>
      <c r="D1135" s="460" t="s">
        <v>1180</v>
      </c>
      <c r="E1135" s="462" t="s">
        <v>125</v>
      </c>
      <c r="F1135" s="464">
        <v>483551</v>
      </c>
      <c r="G1135" s="288" t="s">
        <v>117</v>
      </c>
      <c r="H1135" s="288"/>
      <c r="I1135" s="1"/>
      <c r="J1135" s="10"/>
      <c r="K1135" s="10"/>
    </row>
    <row r="1136" spans="2:11" s="5" customFormat="1" ht="75" hidden="1">
      <c r="B1136" s="1"/>
      <c r="C1136" s="458">
        <v>4888</v>
      </c>
      <c r="D1136" s="460" t="s">
        <v>1181</v>
      </c>
      <c r="E1136" s="462" t="s">
        <v>125</v>
      </c>
      <c r="F1136" s="464">
        <v>189051</v>
      </c>
      <c r="G1136" s="288" t="s">
        <v>117</v>
      </c>
      <c r="H1136" s="288"/>
      <c r="I1136" s="1"/>
      <c r="J1136" s="10"/>
      <c r="K1136" s="10"/>
    </row>
    <row r="1137" spans="2:11" s="5" customFormat="1" ht="30" hidden="1">
      <c r="B1137" s="1"/>
      <c r="C1137" s="458">
        <v>4889</v>
      </c>
      <c r="D1137" s="460" t="s">
        <v>1182</v>
      </c>
      <c r="E1137" s="462" t="s">
        <v>125</v>
      </c>
      <c r="F1137" s="464">
        <v>1375266</v>
      </c>
      <c r="G1137" s="288" t="s">
        <v>117</v>
      </c>
      <c r="H1137" s="288"/>
      <c r="I1137" s="1"/>
      <c r="J1137" s="10"/>
      <c r="K1137" s="10"/>
    </row>
    <row r="1138" spans="2:11" s="5" customFormat="1" ht="75" hidden="1">
      <c r="B1138" s="1"/>
      <c r="C1138" s="458">
        <v>4890</v>
      </c>
      <c r="D1138" s="460" t="s">
        <v>1183</v>
      </c>
      <c r="E1138" s="462" t="s">
        <v>125</v>
      </c>
      <c r="F1138" s="464">
        <v>454428</v>
      </c>
      <c r="G1138" s="288" t="s">
        <v>117</v>
      </c>
      <c r="H1138" s="288"/>
      <c r="I1138" s="1"/>
      <c r="J1138" s="10"/>
      <c r="K1138" s="10"/>
    </row>
    <row r="1139" spans="2:11" s="5" customFormat="1" ht="75" hidden="1">
      <c r="B1139" s="1"/>
      <c r="C1139" s="458">
        <v>4891</v>
      </c>
      <c r="D1139" s="460" t="s">
        <v>1184</v>
      </c>
      <c r="E1139" s="462" t="s">
        <v>125</v>
      </c>
      <c r="F1139" s="464">
        <v>698511</v>
      </c>
      <c r="G1139" s="288" t="s">
        <v>117</v>
      </c>
      <c r="H1139" s="288"/>
      <c r="I1139" s="1"/>
      <c r="J1139" s="10"/>
      <c r="K1139" s="10"/>
    </row>
    <row r="1140" spans="2:11" s="5" customFormat="1" ht="45" hidden="1">
      <c r="B1140" s="1"/>
      <c r="C1140" s="458">
        <v>4892</v>
      </c>
      <c r="D1140" s="460" t="s">
        <v>1185</v>
      </c>
      <c r="E1140" s="462" t="s">
        <v>122</v>
      </c>
      <c r="F1140" s="464">
        <v>260448</v>
      </c>
      <c r="G1140" s="288" t="s">
        <v>117</v>
      </c>
      <c r="H1140" s="288"/>
      <c r="I1140" s="1"/>
      <c r="J1140" s="10"/>
      <c r="K1140" s="10"/>
    </row>
    <row r="1141" spans="2:11" s="5" customFormat="1" ht="25.5" hidden="1">
      <c r="B1141" s="1"/>
      <c r="C1141" s="458">
        <v>4894</v>
      </c>
      <c r="D1141" s="460" t="s">
        <v>1186</v>
      </c>
      <c r="E1141" s="462" t="s">
        <v>494</v>
      </c>
      <c r="F1141" s="464">
        <v>256409</v>
      </c>
      <c r="G1141" s="288" t="s">
        <v>117</v>
      </c>
      <c r="H1141" s="288"/>
      <c r="I1141" s="1"/>
      <c r="J1141" s="10"/>
      <c r="K1141" s="10"/>
    </row>
    <row r="1142" spans="2:11" s="5" customFormat="1" ht="25.5" hidden="1">
      <c r="B1142" s="1"/>
      <c r="C1142" s="351">
        <v>4895</v>
      </c>
      <c r="D1142" s="352" t="s">
        <v>1187</v>
      </c>
      <c r="E1142" s="353" t="s">
        <v>785</v>
      </c>
      <c r="F1142" s="354">
        <v>32053</v>
      </c>
      <c r="G1142" s="288" t="s">
        <v>117</v>
      </c>
      <c r="H1142" s="288"/>
      <c r="I1142" s="1"/>
      <c r="J1142" s="10"/>
      <c r="K1142" s="10"/>
    </row>
    <row r="1143" spans="2:11" s="5" customFormat="1" ht="63" hidden="1">
      <c r="B1143" s="1"/>
      <c r="C1143" s="351">
        <v>4896</v>
      </c>
      <c r="D1143" s="352" t="s">
        <v>1188</v>
      </c>
      <c r="E1143" s="353" t="s">
        <v>122</v>
      </c>
      <c r="F1143" s="354">
        <v>323165</v>
      </c>
      <c r="G1143" s="288" t="s">
        <v>117</v>
      </c>
      <c r="H1143" s="288"/>
      <c r="I1143" s="1"/>
      <c r="J1143" s="10"/>
      <c r="K1143" s="10"/>
    </row>
    <row r="1144" spans="2:11" s="5" customFormat="1" ht="115.5" hidden="1" customHeight="1">
      <c r="B1144" s="1"/>
      <c r="C1144" s="351">
        <v>4898</v>
      </c>
      <c r="D1144" s="352" t="s">
        <v>1189</v>
      </c>
      <c r="E1144" s="353" t="s">
        <v>125</v>
      </c>
      <c r="F1144" s="354">
        <v>155799</v>
      </c>
      <c r="G1144" s="288" t="s">
        <v>117</v>
      </c>
      <c r="H1144" s="288"/>
      <c r="I1144" s="1"/>
      <c r="J1144" s="10"/>
      <c r="K1144" s="10"/>
    </row>
    <row r="1145" spans="2:11" s="5" customFormat="1" ht="31.5" hidden="1">
      <c r="B1145" s="1"/>
      <c r="C1145" s="351">
        <v>4899</v>
      </c>
      <c r="D1145" s="352" t="s">
        <v>1190</v>
      </c>
      <c r="E1145" s="353" t="s">
        <v>125</v>
      </c>
      <c r="F1145" s="354">
        <v>179599</v>
      </c>
      <c r="G1145" s="288" t="s">
        <v>117</v>
      </c>
      <c r="H1145" s="288"/>
      <c r="I1145" s="1"/>
      <c r="J1145" s="10"/>
      <c r="K1145" s="10"/>
    </row>
    <row r="1146" spans="2:11" s="5" customFormat="1" ht="30" hidden="1">
      <c r="B1146" s="1"/>
      <c r="C1146" s="458">
        <v>4900</v>
      </c>
      <c r="D1146" s="460" t="s">
        <v>1191</v>
      </c>
      <c r="E1146" s="462" t="s">
        <v>125</v>
      </c>
      <c r="F1146" s="464">
        <v>558019</v>
      </c>
      <c r="G1146" s="288" t="s">
        <v>117</v>
      </c>
      <c r="H1146" s="288"/>
      <c r="I1146" s="1"/>
      <c r="J1146" s="10"/>
      <c r="K1146" s="10"/>
    </row>
    <row r="1147" spans="2:11" s="5" customFormat="1" ht="60" hidden="1">
      <c r="B1147" s="1"/>
      <c r="C1147" s="458">
        <v>4901</v>
      </c>
      <c r="D1147" s="460" t="s">
        <v>1192</v>
      </c>
      <c r="E1147" s="462" t="s">
        <v>125</v>
      </c>
      <c r="F1147" s="464">
        <v>798305</v>
      </c>
      <c r="G1147" s="288" t="s">
        <v>117</v>
      </c>
      <c r="H1147" s="288"/>
      <c r="I1147" s="1"/>
      <c r="J1147" s="10"/>
      <c r="K1147" s="10"/>
    </row>
    <row r="1148" spans="2:11" s="5" customFormat="1" ht="31.5" hidden="1">
      <c r="B1148" s="1"/>
      <c r="C1148" s="351">
        <v>4902</v>
      </c>
      <c r="D1148" s="352" t="s">
        <v>1193</v>
      </c>
      <c r="E1148" s="353" t="s">
        <v>125</v>
      </c>
      <c r="F1148" s="354">
        <v>992359</v>
      </c>
      <c r="G1148" s="288" t="s">
        <v>117</v>
      </c>
      <c r="H1148" s="288"/>
      <c r="I1148" s="1"/>
      <c r="J1148" s="10"/>
      <c r="K1148" s="10"/>
    </row>
    <row r="1149" spans="2:11" s="5" customFormat="1" ht="78.75" hidden="1">
      <c r="B1149" s="1"/>
      <c r="C1149" s="351">
        <v>4903</v>
      </c>
      <c r="D1149" s="352" t="s">
        <v>1194</v>
      </c>
      <c r="E1149" s="353" t="s">
        <v>125</v>
      </c>
      <c r="F1149" s="354">
        <v>117906</v>
      </c>
      <c r="G1149" s="288" t="s">
        <v>117</v>
      </c>
      <c r="H1149" s="288"/>
      <c r="I1149" s="1"/>
      <c r="J1149" s="10"/>
      <c r="K1149" s="10"/>
    </row>
    <row r="1150" spans="2:11" s="5" customFormat="1" ht="94.5" hidden="1">
      <c r="B1150" s="1"/>
      <c r="C1150" s="351">
        <v>4904</v>
      </c>
      <c r="D1150" s="352" t="s">
        <v>1195</v>
      </c>
      <c r="E1150" s="353" t="s">
        <v>116</v>
      </c>
      <c r="F1150" s="354">
        <v>161829</v>
      </c>
      <c r="G1150" s="288" t="s">
        <v>117</v>
      </c>
      <c r="H1150" s="288"/>
      <c r="I1150" s="1"/>
      <c r="J1150" s="10"/>
      <c r="K1150" s="10"/>
    </row>
    <row r="1151" spans="2:11" s="5" customFormat="1" ht="78.75" hidden="1">
      <c r="B1151" s="1"/>
      <c r="C1151" s="351">
        <v>4905</v>
      </c>
      <c r="D1151" s="352" t="s">
        <v>1196</v>
      </c>
      <c r="E1151" s="353" t="s">
        <v>122</v>
      </c>
      <c r="F1151" s="354">
        <v>82922</v>
      </c>
      <c r="G1151" s="288" t="s">
        <v>117</v>
      </c>
      <c r="H1151" s="288"/>
      <c r="I1151" s="1"/>
      <c r="J1151" s="10"/>
      <c r="K1151" s="10"/>
    </row>
    <row r="1152" spans="2:11" s="5" customFormat="1" ht="63" hidden="1">
      <c r="B1152" s="1"/>
      <c r="C1152" s="351">
        <v>4907</v>
      </c>
      <c r="D1152" s="352" t="s">
        <v>1197</v>
      </c>
      <c r="E1152" s="353" t="s">
        <v>119</v>
      </c>
      <c r="F1152" s="354">
        <v>119044</v>
      </c>
      <c r="G1152" s="288" t="s">
        <v>117</v>
      </c>
      <c r="H1152" s="288"/>
      <c r="I1152" s="1"/>
      <c r="J1152" s="10"/>
      <c r="K1152" s="10"/>
    </row>
    <row r="1153" spans="2:11" s="5" customFormat="1" ht="47.25" hidden="1">
      <c r="B1153" s="1"/>
      <c r="C1153" s="351">
        <v>4908</v>
      </c>
      <c r="D1153" s="352" t="s">
        <v>1198</v>
      </c>
      <c r="E1153" s="353" t="s">
        <v>119</v>
      </c>
      <c r="F1153" s="354">
        <v>80441</v>
      </c>
      <c r="G1153" s="288" t="s">
        <v>117</v>
      </c>
      <c r="H1153" s="288"/>
      <c r="I1153" s="1"/>
      <c r="J1153" s="10"/>
      <c r="K1153" s="10"/>
    </row>
    <row r="1154" spans="2:11" s="5" customFormat="1" ht="94.5" hidden="1">
      <c r="B1154" s="1"/>
      <c r="C1154" s="351">
        <v>4909</v>
      </c>
      <c r="D1154" s="352" t="s">
        <v>1199</v>
      </c>
      <c r="E1154" s="353" t="s">
        <v>116</v>
      </c>
      <c r="F1154" s="354">
        <v>152154</v>
      </c>
      <c r="G1154" s="288" t="s">
        <v>117</v>
      </c>
      <c r="H1154" s="288"/>
      <c r="I1154" s="1"/>
      <c r="J1154" s="10"/>
      <c r="K1154" s="10"/>
    </row>
    <row r="1155" spans="2:11" s="5" customFormat="1" ht="94.5" hidden="1">
      <c r="B1155" s="1"/>
      <c r="C1155" s="351">
        <v>4910</v>
      </c>
      <c r="D1155" s="352" t="s">
        <v>1200</v>
      </c>
      <c r="E1155" s="353" t="s">
        <v>116</v>
      </c>
      <c r="F1155" s="354">
        <v>133788</v>
      </c>
      <c r="G1155" s="288" t="s">
        <v>117</v>
      </c>
      <c r="H1155" s="288"/>
      <c r="I1155" s="1"/>
      <c r="J1155" s="10"/>
      <c r="K1155" s="10"/>
    </row>
    <row r="1156" spans="2:11" s="5" customFormat="1" ht="94.5" hidden="1">
      <c r="B1156" s="1"/>
      <c r="C1156" s="351">
        <v>4911</v>
      </c>
      <c r="D1156" s="352" t="s">
        <v>1201</v>
      </c>
      <c r="E1156" s="353" t="s">
        <v>122</v>
      </c>
      <c r="F1156" s="354">
        <v>44905</v>
      </c>
      <c r="G1156" s="288" t="s">
        <v>117</v>
      </c>
      <c r="H1156" s="288" t="s">
        <v>145</v>
      </c>
      <c r="I1156" s="1"/>
      <c r="J1156" s="10"/>
      <c r="K1156" s="10"/>
    </row>
    <row r="1157" spans="2:11" s="5" customFormat="1" ht="63" hidden="1">
      <c r="B1157" s="1"/>
      <c r="C1157" s="351">
        <v>4912</v>
      </c>
      <c r="D1157" s="352" t="s">
        <v>1202</v>
      </c>
      <c r="E1157" s="353" t="s">
        <v>125</v>
      </c>
      <c r="F1157" s="354">
        <v>2035368</v>
      </c>
      <c r="G1157" s="288" t="s">
        <v>117</v>
      </c>
      <c r="H1157" s="288" t="s">
        <v>145</v>
      </c>
      <c r="I1157" s="1"/>
      <c r="J1157" s="10"/>
      <c r="K1157" s="10"/>
    </row>
    <row r="1158" spans="2:11" s="5" customFormat="1" ht="63" hidden="1">
      <c r="B1158" s="1"/>
      <c r="C1158" s="351">
        <v>4913</v>
      </c>
      <c r="D1158" s="352" t="s">
        <v>1203</v>
      </c>
      <c r="E1158" s="353" t="s">
        <v>125</v>
      </c>
      <c r="F1158" s="354">
        <v>1584609</v>
      </c>
      <c r="G1158" s="288" t="s">
        <v>117</v>
      </c>
      <c r="H1158" s="288" t="s">
        <v>145</v>
      </c>
      <c r="I1158" s="1"/>
      <c r="J1158" s="10"/>
      <c r="K1158" s="10"/>
    </row>
    <row r="1159" spans="2:11" s="5" customFormat="1" ht="94.5" hidden="1">
      <c r="B1159" s="1"/>
      <c r="C1159" s="351">
        <v>4914</v>
      </c>
      <c r="D1159" s="352" t="s">
        <v>1204</v>
      </c>
      <c r="E1159" s="353" t="s">
        <v>125</v>
      </c>
      <c r="F1159" s="354">
        <v>939468</v>
      </c>
      <c r="G1159" s="288" t="s">
        <v>117</v>
      </c>
      <c r="H1159" s="288" t="s">
        <v>145</v>
      </c>
      <c r="I1159" s="1"/>
      <c r="J1159" s="10"/>
      <c r="K1159" s="10"/>
    </row>
    <row r="1160" spans="2:11" s="5" customFormat="1" ht="94.5" hidden="1">
      <c r="B1160" s="1"/>
      <c r="C1160" s="351">
        <v>4915</v>
      </c>
      <c r="D1160" s="352" t="s">
        <v>1205</v>
      </c>
      <c r="E1160" s="353" t="s">
        <v>122</v>
      </c>
      <c r="F1160" s="354">
        <v>40349</v>
      </c>
      <c r="G1160" s="288" t="s">
        <v>117</v>
      </c>
      <c r="H1160" s="288" t="s">
        <v>145</v>
      </c>
      <c r="I1160" s="1"/>
      <c r="J1160" s="10"/>
      <c r="K1160" s="10"/>
    </row>
    <row r="1161" spans="2:11" s="5" customFormat="1" ht="78.75" hidden="1">
      <c r="B1161" s="1"/>
      <c r="C1161" s="351">
        <v>4918</v>
      </c>
      <c r="D1161" s="352" t="s">
        <v>1206</v>
      </c>
      <c r="E1161" s="353" t="s">
        <v>122</v>
      </c>
      <c r="F1161" s="354">
        <v>136718</v>
      </c>
      <c r="G1161" s="288" t="s">
        <v>117</v>
      </c>
      <c r="H1161" s="288"/>
      <c r="I1161" s="1"/>
      <c r="J1161" s="10"/>
      <c r="K1161" s="10"/>
    </row>
    <row r="1162" spans="2:11" s="5" customFormat="1" ht="47.25" hidden="1">
      <c r="B1162" s="1"/>
      <c r="C1162" s="351">
        <v>4919</v>
      </c>
      <c r="D1162" s="352" t="s">
        <v>1207</v>
      </c>
      <c r="E1162" s="353" t="s">
        <v>116</v>
      </c>
      <c r="F1162" s="354">
        <v>87435</v>
      </c>
      <c r="G1162" s="288" t="s">
        <v>117</v>
      </c>
      <c r="H1162" s="288"/>
      <c r="I1162" s="1"/>
      <c r="J1162" s="10"/>
      <c r="K1162" s="10"/>
    </row>
    <row r="1163" spans="2:11" s="5" customFormat="1" ht="63" hidden="1">
      <c r="B1163" s="1"/>
      <c r="C1163" s="351">
        <v>4920</v>
      </c>
      <c r="D1163" s="352" t="s">
        <v>1208</v>
      </c>
      <c r="E1163" s="353" t="s">
        <v>125</v>
      </c>
      <c r="F1163" s="354">
        <v>568806</v>
      </c>
      <c r="G1163" s="288" t="s">
        <v>117</v>
      </c>
      <c r="H1163" s="288"/>
      <c r="I1163" s="1"/>
      <c r="J1163" s="10"/>
      <c r="K1163" s="10"/>
    </row>
    <row r="1164" spans="2:11" s="5" customFormat="1" ht="94.5" hidden="1">
      <c r="B1164" s="1"/>
      <c r="C1164" s="351">
        <v>4921</v>
      </c>
      <c r="D1164" s="352" t="s">
        <v>1209</v>
      </c>
      <c r="E1164" s="353" t="s">
        <v>125</v>
      </c>
      <c r="F1164" s="354">
        <v>123725</v>
      </c>
      <c r="G1164" s="288" t="s">
        <v>117</v>
      </c>
      <c r="H1164" s="288" t="s">
        <v>145</v>
      </c>
      <c r="I1164" s="1"/>
      <c r="J1164" s="10"/>
      <c r="K1164" s="10"/>
    </row>
    <row r="1165" spans="2:11" s="5" customFormat="1" ht="25.5" hidden="1">
      <c r="B1165" s="1"/>
      <c r="C1165" s="351">
        <v>4922</v>
      </c>
      <c r="D1165" s="352" t="s">
        <v>1210</v>
      </c>
      <c r="E1165" s="353" t="s">
        <v>494</v>
      </c>
      <c r="F1165" s="354">
        <v>165159</v>
      </c>
      <c r="G1165" s="288" t="s">
        <v>117</v>
      </c>
      <c r="H1165" s="288"/>
      <c r="I1165" s="1"/>
      <c r="J1165" s="10"/>
      <c r="K1165" s="10"/>
    </row>
    <row r="1166" spans="2:11" s="5" customFormat="1" ht="25.5" hidden="1">
      <c r="B1166" s="1"/>
      <c r="C1166" s="351">
        <v>4923</v>
      </c>
      <c r="D1166" s="352" t="s">
        <v>1211</v>
      </c>
      <c r="E1166" s="353" t="s">
        <v>785</v>
      </c>
      <c r="F1166" s="354">
        <v>20646</v>
      </c>
      <c r="G1166" s="288" t="s">
        <v>117</v>
      </c>
      <c r="H1166" s="288"/>
      <c r="I1166" s="1"/>
      <c r="J1166" s="10"/>
      <c r="K1166" s="10"/>
    </row>
    <row r="1167" spans="2:11" s="5" customFormat="1" ht="78.75" hidden="1">
      <c r="B1167" s="1"/>
      <c r="C1167" s="351">
        <v>4925</v>
      </c>
      <c r="D1167" s="352" t="s">
        <v>1212</v>
      </c>
      <c r="E1167" s="353" t="s">
        <v>119</v>
      </c>
      <c r="F1167" s="354">
        <v>264575</v>
      </c>
      <c r="G1167" s="288" t="s">
        <v>117</v>
      </c>
      <c r="H1167" s="288"/>
      <c r="I1167" s="1"/>
      <c r="J1167" s="10"/>
      <c r="K1167" s="10"/>
    </row>
    <row r="1168" spans="2:11" s="5" customFormat="1" ht="78.75" hidden="1">
      <c r="B1168" s="1"/>
      <c r="C1168" s="351">
        <v>4926</v>
      </c>
      <c r="D1168" s="352" t="s">
        <v>1213</v>
      </c>
      <c r="E1168" s="353" t="s">
        <v>119</v>
      </c>
      <c r="F1168" s="354">
        <v>221105</v>
      </c>
      <c r="G1168" s="288" t="s">
        <v>117</v>
      </c>
      <c r="H1168" s="288"/>
      <c r="I1168" s="1"/>
      <c r="J1168" s="10"/>
      <c r="K1168" s="10"/>
    </row>
    <row r="1169" spans="2:11" s="5" customFormat="1" ht="110.25" hidden="1">
      <c r="B1169" s="1"/>
      <c r="C1169" s="351">
        <v>4928</v>
      </c>
      <c r="D1169" s="352" t="s">
        <v>1214</v>
      </c>
      <c r="E1169" s="353" t="s">
        <v>1215</v>
      </c>
      <c r="F1169" s="354">
        <v>8352</v>
      </c>
      <c r="G1169" s="288" t="s">
        <v>117</v>
      </c>
      <c r="H1169" s="288"/>
      <c r="I1169" s="1"/>
      <c r="J1169" s="10"/>
      <c r="K1169" s="10"/>
    </row>
    <row r="1170" spans="2:11" s="5" customFormat="1" ht="31.5" hidden="1">
      <c r="B1170" s="1"/>
      <c r="C1170" s="351">
        <v>4930</v>
      </c>
      <c r="D1170" s="352" t="s">
        <v>1216</v>
      </c>
      <c r="E1170" s="353" t="s">
        <v>1217</v>
      </c>
      <c r="F1170" s="354">
        <v>1651836</v>
      </c>
      <c r="G1170" s="288" t="s">
        <v>117</v>
      </c>
      <c r="H1170" s="288"/>
      <c r="I1170" s="1"/>
      <c r="J1170" s="10"/>
      <c r="K1170" s="10"/>
    </row>
    <row r="1171" spans="2:11" s="5" customFormat="1" ht="63" hidden="1">
      <c r="B1171" s="1"/>
      <c r="C1171" s="351">
        <v>4931</v>
      </c>
      <c r="D1171" s="352" t="s">
        <v>1218</v>
      </c>
      <c r="E1171" s="353" t="s">
        <v>1215</v>
      </c>
      <c r="F1171" s="354">
        <v>33157</v>
      </c>
      <c r="G1171" s="288" t="s">
        <v>117</v>
      </c>
      <c r="H1171" s="288"/>
      <c r="I1171" s="1"/>
      <c r="J1171" s="10"/>
      <c r="K1171" s="10"/>
    </row>
    <row r="1172" spans="2:11" s="5" customFormat="1" ht="47.25" hidden="1">
      <c r="B1172" s="1"/>
      <c r="C1172" s="351">
        <v>4933</v>
      </c>
      <c r="D1172" s="352" t="s">
        <v>1219</v>
      </c>
      <c r="E1172" s="353" t="s">
        <v>125</v>
      </c>
      <c r="F1172" s="354">
        <v>500000</v>
      </c>
      <c r="G1172" s="288" t="s">
        <v>117</v>
      </c>
      <c r="H1172" s="288"/>
      <c r="I1172" s="1"/>
      <c r="J1172" s="10"/>
      <c r="K1172" s="10"/>
    </row>
    <row r="1173" spans="2:11" s="5" customFormat="1" ht="31.5" hidden="1">
      <c r="B1173" s="1"/>
      <c r="C1173" s="351">
        <v>4934</v>
      </c>
      <c r="D1173" s="352" t="s">
        <v>1220</v>
      </c>
      <c r="E1173" s="353" t="s">
        <v>1215</v>
      </c>
      <c r="F1173" s="354">
        <v>104209</v>
      </c>
      <c r="G1173" s="288" t="s">
        <v>117</v>
      </c>
      <c r="H1173" s="288"/>
      <c r="I1173" s="1"/>
      <c r="J1173" s="10"/>
      <c r="K1173" s="10"/>
    </row>
    <row r="1174" spans="2:11" s="5" customFormat="1" ht="31.5" hidden="1">
      <c r="B1174" s="1"/>
      <c r="C1174" s="351">
        <v>4936</v>
      </c>
      <c r="D1174" s="352" t="s">
        <v>1221</v>
      </c>
      <c r="E1174" s="353" t="s">
        <v>125</v>
      </c>
      <c r="F1174" s="354">
        <v>28620</v>
      </c>
      <c r="G1174" s="288" t="s">
        <v>117</v>
      </c>
      <c r="H1174" s="288"/>
      <c r="I1174" s="1"/>
      <c r="J1174" s="10"/>
      <c r="K1174" s="10"/>
    </row>
    <row r="1175" spans="2:11" s="5" customFormat="1" ht="63" hidden="1">
      <c r="B1175" s="1"/>
      <c r="C1175" s="351">
        <v>4937</v>
      </c>
      <c r="D1175" s="352" t="s">
        <v>1222</v>
      </c>
      <c r="E1175" s="353" t="s">
        <v>116</v>
      </c>
      <c r="F1175" s="354">
        <v>8844</v>
      </c>
      <c r="G1175" s="288" t="s">
        <v>117</v>
      </c>
      <c r="H1175" s="288"/>
      <c r="I1175" s="1"/>
      <c r="J1175" s="10"/>
      <c r="K1175" s="10"/>
    </row>
    <row r="1176" spans="2:11" s="5" customFormat="1" ht="78.75" hidden="1">
      <c r="B1176" s="1"/>
      <c r="C1176" s="351">
        <v>4945</v>
      </c>
      <c r="D1176" s="352" t="s">
        <v>1223</v>
      </c>
      <c r="E1176" s="353" t="s">
        <v>1224</v>
      </c>
      <c r="F1176" s="354">
        <v>8470</v>
      </c>
      <c r="G1176" s="288" t="s">
        <v>117</v>
      </c>
      <c r="H1176" s="288"/>
      <c r="I1176" s="1"/>
      <c r="J1176" s="10"/>
      <c r="K1176" s="10"/>
    </row>
    <row r="1177" spans="2:11" s="5" customFormat="1" ht="94.5" hidden="1">
      <c r="B1177" s="1"/>
      <c r="C1177" s="351">
        <v>4946</v>
      </c>
      <c r="D1177" s="352" t="s">
        <v>1225</v>
      </c>
      <c r="E1177" s="353" t="s">
        <v>1224</v>
      </c>
      <c r="F1177" s="354">
        <v>18529</v>
      </c>
      <c r="G1177" s="288" t="s">
        <v>117</v>
      </c>
      <c r="H1177" s="288"/>
      <c r="I1177" s="1"/>
      <c r="J1177" s="10"/>
      <c r="K1177" s="10"/>
    </row>
    <row r="1178" spans="2:11" s="5" customFormat="1" ht="94.5" hidden="1">
      <c r="B1178" s="1"/>
      <c r="C1178" s="351">
        <v>4947</v>
      </c>
      <c r="D1178" s="352" t="s">
        <v>1226</v>
      </c>
      <c r="E1178" s="353" t="s">
        <v>116</v>
      </c>
      <c r="F1178" s="354">
        <v>3972</v>
      </c>
      <c r="G1178" s="288" t="s">
        <v>117</v>
      </c>
      <c r="H1178" s="288"/>
      <c r="I1178" s="1"/>
      <c r="J1178" s="10"/>
      <c r="K1178" s="10"/>
    </row>
    <row r="1179" spans="2:11" s="5" customFormat="1" ht="94.5" hidden="1">
      <c r="B1179" s="1"/>
      <c r="C1179" s="351">
        <v>4949</v>
      </c>
      <c r="D1179" s="352" t="s">
        <v>1227</v>
      </c>
      <c r="E1179" s="353" t="s">
        <v>125</v>
      </c>
      <c r="F1179" s="354">
        <v>825135</v>
      </c>
      <c r="G1179" s="288" t="s">
        <v>117</v>
      </c>
      <c r="H1179" s="288" t="s">
        <v>145</v>
      </c>
      <c r="I1179" s="1"/>
      <c r="J1179" s="10"/>
      <c r="K1179" s="10"/>
    </row>
    <row r="1180" spans="2:11" s="5" customFormat="1" ht="63" hidden="1">
      <c r="B1180" s="1"/>
      <c r="C1180" s="351">
        <v>4950</v>
      </c>
      <c r="D1180" s="352" t="s">
        <v>1228</v>
      </c>
      <c r="E1180" s="353" t="s">
        <v>125</v>
      </c>
      <c r="F1180" s="354">
        <v>4376187</v>
      </c>
      <c r="G1180" s="288" t="s">
        <v>117</v>
      </c>
      <c r="H1180" s="288"/>
      <c r="I1180" s="1"/>
      <c r="J1180" s="10"/>
      <c r="K1180" s="10"/>
    </row>
    <row r="1181" spans="2:11" s="5" customFormat="1" ht="63" hidden="1">
      <c r="B1181" s="1"/>
      <c r="C1181" s="351">
        <v>4951</v>
      </c>
      <c r="D1181" s="352" t="s">
        <v>1229</v>
      </c>
      <c r="E1181" s="353" t="s">
        <v>125</v>
      </c>
      <c r="F1181" s="354">
        <v>3093046</v>
      </c>
      <c r="G1181" s="288" t="s">
        <v>117</v>
      </c>
      <c r="H1181" s="288"/>
      <c r="I1181" s="1"/>
      <c r="J1181" s="10"/>
      <c r="K1181" s="10"/>
    </row>
    <row r="1182" spans="2:11" s="5" customFormat="1" ht="47.25" hidden="1">
      <c r="B1182" s="1"/>
      <c r="C1182" s="351">
        <v>4952</v>
      </c>
      <c r="D1182" s="352" t="s">
        <v>1230</v>
      </c>
      <c r="E1182" s="353" t="s">
        <v>125</v>
      </c>
      <c r="F1182" s="354">
        <v>2556001</v>
      </c>
      <c r="G1182" s="288" t="s">
        <v>117</v>
      </c>
      <c r="H1182" s="288"/>
      <c r="I1182" s="1"/>
      <c r="J1182" s="10"/>
      <c r="K1182" s="10"/>
    </row>
    <row r="1183" spans="2:11" s="5" customFormat="1" ht="47.25" hidden="1">
      <c r="B1183" s="1"/>
      <c r="C1183" s="351">
        <v>4953</v>
      </c>
      <c r="D1183" s="352" t="s">
        <v>1231</v>
      </c>
      <c r="E1183" s="353" t="s">
        <v>125</v>
      </c>
      <c r="F1183" s="354">
        <v>4830924</v>
      </c>
      <c r="G1183" s="288" t="s">
        <v>117</v>
      </c>
      <c r="H1183" s="288"/>
      <c r="I1183" s="1"/>
      <c r="J1183" s="10"/>
      <c r="K1183" s="10"/>
    </row>
    <row r="1184" spans="2:11" s="5" customFormat="1" ht="47.25" hidden="1">
      <c r="B1184" s="1"/>
      <c r="C1184" s="351">
        <v>4959</v>
      </c>
      <c r="D1184" s="352" t="s">
        <v>1232</v>
      </c>
      <c r="E1184" s="353" t="s">
        <v>472</v>
      </c>
      <c r="F1184" s="354">
        <v>3220</v>
      </c>
      <c r="G1184" s="288" t="s">
        <v>117</v>
      </c>
      <c r="H1184" s="288" t="s">
        <v>145</v>
      </c>
      <c r="I1184" s="1"/>
      <c r="J1184" s="10"/>
      <c r="K1184" s="10"/>
    </row>
    <row r="1185" spans="2:11" s="5" customFormat="1" ht="63" hidden="1">
      <c r="B1185" s="1"/>
      <c r="C1185" s="351">
        <v>4960</v>
      </c>
      <c r="D1185" s="352" t="s">
        <v>1233</v>
      </c>
      <c r="E1185" s="353" t="s">
        <v>125</v>
      </c>
      <c r="F1185" s="354">
        <v>263966</v>
      </c>
      <c r="G1185" s="288" t="s">
        <v>117</v>
      </c>
      <c r="H1185" s="288"/>
      <c r="I1185" s="1"/>
      <c r="J1185" s="10"/>
      <c r="K1185" s="10"/>
    </row>
    <row r="1186" spans="2:11" s="5" customFormat="1" ht="63" hidden="1">
      <c r="B1186" s="1"/>
      <c r="C1186" s="351">
        <v>4961</v>
      </c>
      <c r="D1186" s="352" t="s">
        <v>1234</v>
      </c>
      <c r="E1186" s="353" t="s">
        <v>122</v>
      </c>
      <c r="F1186" s="354">
        <v>48435</v>
      </c>
      <c r="G1186" s="288" t="s">
        <v>117</v>
      </c>
      <c r="H1186" s="288"/>
      <c r="I1186" s="1"/>
      <c r="J1186" s="10"/>
      <c r="K1186" s="10"/>
    </row>
    <row r="1187" spans="2:11" s="5" customFormat="1" ht="78.75" hidden="1">
      <c r="B1187" s="1"/>
      <c r="C1187" s="351">
        <v>4962</v>
      </c>
      <c r="D1187" s="352" t="s">
        <v>1235</v>
      </c>
      <c r="E1187" s="353" t="s">
        <v>122</v>
      </c>
      <c r="F1187" s="354">
        <v>12109</v>
      </c>
      <c r="G1187" s="288" t="s">
        <v>117</v>
      </c>
      <c r="H1187" s="288"/>
      <c r="I1187" s="1"/>
      <c r="J1187" s="10"/>
      <c r="K1187" s="10"/>
    </row>
    <row r="1188" spans="2:11" s="5" customFormat="1" ht="63" hidden="1">
      <c r="B1188" s="1"/>
      <c r="C1188" s="351">
        <v>4963</v>
      </c>
      <c r="D1188" s="352" t="s">
        <v>1236</v>
      </c>
      <c r="E1188" s="353" t="s">
        <v>122</v>
      </c>
      <c r="F1188" s="354">
        <v>12109</v>
      </c>
      <c r="G1188" s="288" t="s">
        <v>117</v>
      </c>
      <c r="H1188" s="288"/>
      <c r="I1188" s="1"/>
      <c r="J1188" s="10"/>
      <c r="K1188" s="10"/>
    </row>
    <row r="1189" spans="2:11" s="5" customFormat="1" ht="78.75" hidden="1">
      <c r="B1189" s="1"/>
      <c r="C1189" s="351">
        <v>4964</v>
      </c>
      <c r="D1189" s="352" t="s">
        <v>1237</v>
      </c>
      <c r="E1189" s="353" t="s">
        <v>122</v>
      </c>
      <c r="F1189" s="354">
        <v>12109</v>
      </c>
      <c r="G1189" s="288" t="s">
        <v>117</v>
      </c>
      <c r="H1189" s="288"/>
      <c r="I1189" s="1"/>
      <c r="J1189" s="10"/>
      <c r="K1189" s="10"/>
    </row>
    <row r="1190" spans="2:11" s="5" customFormat="1" ht="78.75" hidden="1">
      <c r="B1190" s="1"/>
      <c r="C1190" s="351">
        <v>4965</v>
      </c>
      <c r="D1190" s="352" t="s">
        <v>1238</v>
      </c>
      <c r="E1190" s="353" t="s">
        <v>125</v>
      </c>
      <c r="F1190" s="354">
        <v>633233</v>
      </c>
      <c r="G1190" s="288" t="s">
        <v>117</v>
      </c>
      <c r="H1190" s="288"/>
      <c r="I1190" s="1"/>
      <c r="J1190" s="10"/>
      <c r="K1190" s="10"/>
    </row>
    <row r="1191" spans="2:11" s="5" customFormat="1" ht="25.5" hidden="1">
      <c r="B1191" s="1"/>
      <c r="C1191" s="351">
        <v>4966</v>
      </c>
      <c r="D1191" s="352" t="s">
        <v>1239</v>
      </c>
      <c r="E1191" s="353" t="s">
        <v>125</v>
      </c>
      <c r="F1191" s="354">
        <v>3497</v>
      </c>
      <c r="G1191" s="288" t="s">
        <v>117</v>
      </c>
      <c r="H1191" s="288"/>
      <c r="I1191" s="1"/>
      <c r="J1191" s="10"/>
      <c r="K1191" s="10"/>
    </row>
    <row r="1192" spans="2:11" s="5" customFormat="1" ht="78.75" hidden="1">
      <c r="B1192" s="1"/>
      <c r="C1192" s="351">
        <v>4967</v>
      </c>
      <c r="D1192" s="352" t="s">
        <v>1240</v>
      </c>
      <c r="E1192" s="353" t="s">
        <v>125</v>
      </c>
      <c r="F1192" s="354">
        <v>991697</v>
      </c>
      <c r="G1192" s="288" t="s">
        <v>117</v>
      </c>
      <c r="H1192" s="288"/>
      <c r="I1192" s="1"/>
      <c r="J1192" s="10"/>
      <c r="K1192" s="10"/>
    </row>
    <row r="1193" spans="2:11" s="5" customFormat="1" ht="78.75" hidden="1">
      <c r="B1193" s="1"/>
      <c r="C1193" s="351">
        <v>4968</v>
      </c>
      <c r="D1193" s="352" t="s">
        <v>1241</v>
      </c>
      <c r="E1193" s="353" t="s">
        <v>125</v>
      </c>
      <c r="F1193" s="354">
        <v>324278</v>
      </c>
      <c r="G1193" s="288" t="s">
        <v>117</v>
      </c>
      <c r="H1193" s="288"/>
      <c r="I1193" s="1"/>
      <c r="J1193" s="10"/>
      <c r="K1193" s="10"/>
    </row>
    <row r="1194" spans="2:11" s="5" customFormat="1" ht="78.75" hidden="1">
      <c r="B1194" s="1"/>
      <c r="C1194" s="351">
        <v>4969</v>
      </c>
      <c r="D1194" s="352" t="s">
        <v>1242</v>
      </c>
      <c r="E1194" s="353" t="s">
        <v>125</v>
      </c>
      <c r="F1194" s="354">
        <v>271386</v>
      </c>
      <c r="G1194" s="288" t="s">
        <v>117</v>
      </c>
      <c r="H1194" s="288"/>
      <c r="I1194" s="1"/>
      <c r="J1194" s="10"/>
      <c r="K1194" s="10"/>
    </row>
    <row r="1195" spans="2:11" s="5" customFormat="1" ht="78.75" hidden="1">
      <c r="B1195" s="1"/>
      <c r="C1195" s="351">
        <v>4970</v>
      </c>
      <c r="D1195" s="352" t="s">
        <v>1243</v>
      </c>
      <c r="E1195" s="353" t="s">
        <v>125</v>
      </c>
      <c r="F1195" s="354">
        <v>571713</v>
      </c>
      <c r="G1195" s="288" t="s">
        <v>117</v>
      </c>
      <c r="H1195" s="288"/>
      <c r="I1195" s="1"/>
      <c r="J1195" s="10"/>
      <c r="K1195" s="10"/>
    </row>
    <row r="1196" spans="2:11" s="5" customFormat="1" ht="78.75" hidden="1">
      <c r="B1196" s="1"/>
      <c r="C1196" s="351">
        <v>4971</v>
      </c>
      <c r="D1196" s="352" t="s">
        <v>1244</v>
      </c>
      <c r="E1196" s="353" t="s">
        <v>125</v>
      </c>
      <c r="F1196" s="354">
        <v>2457530</v>
      </c>
      <c r="G1196" s="288" t="s">
        <v>117</v>
      </c>
      <c r="H1196" s="288"/>
      <c r="I1196" s="1"/>
      <c r="J1196" s="10"/>
      <c r="K1196" s="10"/>
    </row>
    <row r="1197" spans="2:11" s="5" customFormat="1" ht="94.5" hidden="1">
      <c r="B1197" s="1"/>
      <c r="C1197" s="351">
        <v>4972</v>
      </c>
      <c r="D1197" s="352" t="s">
        <v>1245</v>
      </c>
      <c r="E1197" s="353" t="s">
        <v>125</v>
      </c>
      <c r="F1197" s="354">
        <v>1122739</v>
      </c>
      <c r="G1197" s="288" t="s">
        <v>117</v>
      </c>
      <c r="H1197" s="288"/>
      <c r="I1197" s="1"/>
      <c r="J1197" s="10"/>
      <c r="K1197" s="10"/>
    </row>
    <row r="1198" spans="2:11" s="5" customFormat="1" ht="78.75" hidden="1">
      <c r="B1198" s="1"/>
      <c r="C1198" s="351">
        <v>4973</v>
      </c>
      <c r="D1198" s="352" t="s">
        <v>1246</v>
      </c>
      <c r="E1198" s="353" t="s">
        <v>125</v>
      </c>
      <c r="F1198" s="354">
        <v>1730574</v>
      </c>
      <c r="G1198" s="288" t="s">
        <v>117</v>
      </c>
      <c r="H1198" s="288"/>
      <c r="I1198" s="1"/>
      <c r="J1198" s="10"/>
      <c r="K1198" s="10"/>
    </row>
    <row r="1199" spans="2:11" s="5" customFormat="1" ht="94.5" hidden="1">
      <c r="B1199" s="1"/>
      <c r="C1199" s="351">
        <v>4974</v>
      </c>
      <c r="D1199" s="352" t="s">
        <v>1247</v>
      </c>
      <c r="E1199" s="353" t="s">
        <v>125</v>
      </c>
      <c r="F1199" s="354">
        <v>4471583</v>
      </c>
      <c r="G1199" s="288" t="s">
        <v>117</v>
      </c>
      <c r="H1199" s="288"/>
      <c r="I1199" s="1"/>
      <c r="J1199" s="10"/>
      <c r="K1199" s="10"/>
    </row>
    <row r="1200" spans="2:11" s="5" customFormat="1" ht="78.75" hidden="1">
      <c r="B1200" s="1"/>
      <c r="C1200" s="351">
        <v>4975</v>
      </c>
      <c r="D1200" s="352" t="s">
        <v>1248</v>
      </c>
      <c r="E1200" s="353" t="s">
        <v>125</v>
      </c>
      <c r="F1200" s="354">
        <v>392325</v>
      </c>
      <c r="G1200" s="288" t="s">
        <v>117</v>
      </c>
      <c r="H1200" s="288"/>
      <c r="I1200" s="1"/>
      <c r="J1200" s="10"/>
      <c r="K1200" s="10"/>
    </row>
    <row r="1201" spans="2:11" s="5" customFormat="1" ht="78.75" hidden="1">
      <c r="B1201" s="1"/>
      <c r="C1201" s="351">
        <v>4976</v>
      </c>
      <c r="D1201" s="352" t="s">
        <v>1249</v>
      </c>
      <c r="E1201" s="353" t="s">
        <v>125</v>
      </c>
      <c r="F1201" s="354">
        <v>797562</v>
      </c>
      <c r="G1201" s="288" t="s">
        <v>117</v>
      </c>
      <c r="H1201" s="288"/>
      <c r="I1201" s="1"/>
      <c r="J1201" s="10"/>
      <c r="K1201" s="10"/>
    </row>
    <row r="1202" spans="2:11" s="5" customFormat="1" ht="78.75" hidden="1">
      <c r="B1202" s="1"/>
      <c r="C1202" s="351">
        <v>4977</v>
      </c>
      <c r="D1202" s="352" t="s">
        <v>1250</v>
      </c>
      <c r="E1202" s="353" t="s">
        <v>125</v>
      </c>
      <c r="F1202" s="354">
        <v>392325</v>
      </c>
      <c r="G1202" s="288" t="s">
        <v>117</v>
      </c>
      <c r="H1202" s="288"/>
      <c r="I1202" s="1"/>
      <c r="J1202" s="10"/>
      <c r="K1202" s="10"/>
    </row>
    <row r="1203" spans="2:11" s="5" customFormat="1" ht="63" hidden="1">
      <c r="B1203" s="1"/>
      <c r="C1203" s="351">
        <v>4978</v>
      </c>
      <c r="D1203" s="352" t="s">
        <v>1251</v>
      </c>
      <c r="E1203" s="353" t="s">
        <v>125</v>
      </c>
      <c r="F1203" s="354">
        <v>551659</v>
      </c>
      <c r="G1203" s="288" t="s">
        <v>117</v>
      </c>
      <c r="H1203" s="288" t="s">
        <v>145</v>
      </c>
      <c r="I1203" s="1"/>
      <c r="J1203" s="10"/>
      <c r="K1203" s="10"/>
    </row>
    <row r="1204" spans="2:11" s="5" customFormat="1" ht="47.25" hidden="1">
      <c r="B1204" s="1"/>
      <c r="C1204" s="351">
        <v>4979</v>
      </c>
      <c r="D1204" s="352" t="s">
        <v>1252</v>
      </c>
      <c r="E1204" s="353" t="s">
        <v>125</v>
      </c>
      <c r="F1204" s="354">
        <v>590938</v>
      </c>
      <c r="G1204" s="288" t="s">
        <v>117</v>
      </c>
      <c r="H1204" s="288" t="s">
        <v>145</v>
      </c>
      <c r="I1204" s="1"/>
      <c r="J1204" s="10"/>
      <c r="K1204" s="10"/>
    </row>
    <row r="1205" spans="2:11" s="5" customFormat="1" ht="47.25" hidden="1">
      <c r="B1205" s="1"/>
      <c r="C1205" s="351">
        <v>4980</v>
      </c>
      <c r="D1205" s="352" t="s">
        <v>1253</v>
      </c>
      <c r="E1205" s="353" t="s">
        <v>122</v>
      </c>
      <c r="F1205" s="354">
        <v>558214</v>
      </c>
      <c r="G1205" s="288" t="s">
        <v>117</v>
      </c>
      <c r="H1205" s="288"/>
      <c r="I1205" s="1"/>
      <c r="J1205" s="10"/>
      <c r="K1205" s="10"/>
    </row>
    <row r="1206" spans="2:11" s="5" customFormat="1" ht="47.25" hidden="1">
      <c r="B1206" s="1"/>
      <c r="C1206" s="351">
        <v>4981</v>
      </c>
      <c r="D1206" s="352" t="s">
        <v>1254</v>
      </c>
      <c r="E1206" s="353" t="s">
        <v>116</v>
      </c>
      <c r="F1206" s="354">
        <v>70326</v>
      </c>
      <c r="G1206" s="288" t="s">
        <v>117</v>
      </c>
      <c r="H1206" s="288" t="s">
        <v>145</v>
      </c>
      <c r="I1206" s="1"/>
      <c r="J1206" s="10"/>
      <c r="K1206" s="10"/>
    </row>
    <row r="1207" spans="2:11" s="5" customFormat="1" ht="63" hidden="1">
      <c r="B1207" s="1"/>
      <c r="C1207" s="351">
        <v>4982</v>
      </c>
      <c r="D1207" s="352" t="s">
        <v>1255</v>
      </c>
      <c r="E1207" s="353" t="s">
        <v>125</v>
      </c>
      <c r="F1207" s="354">
        <v>155762</v>
      </c>
      <c r="G1207" s="288" t="s">
        <v>117</v>
      </c>
      <c r="H1207" s="288"/>
      <c r="I1207" s="1"/>
      <c r="J1207" s="10"/>
      <c r="K1207" s="10"/>
    </row>
    <row r="1208" spans="2:11" s="5" customFormat="1" ht="63" hidden="1">
      <c r="B1208" s="1"/>
      <c r="C1208" s="351">
        <v>4983</v>
      </c>
      <c r="D1208" s="352" t="s">
        <v>1256</v>
      </c>
      <c r="E1208" s="353" t="s">
        <v>125</v>
      </c>
      <c r="F1208" s="354">
        <v>47015</v>
      </c>
      <c r="G1208" s="288" t="s">
        <v>117</v>
      </c>
      <c r="H1208" s="288"/>
      <c r="I1208" s="1"/>
      <c r="J1208" s="10"/>
      <c r="K1208" s="10"/>
    </row>
    <row r="1209" spans="2:11" s="5" customFormat="1" ht="94.5" hidden="1">
      <c r="B1209" s="1"/>
      <c r="C1209" s="351">
        <v>4984</v>
      </c>
      <c r="D1209" s="352" t="s">
        <v>1257</v>
      </c>
      <c r="E1209" s="353" t="s">
        <v>125</v>
      </c>
      <c r="F1209" s="354">
        <v>275640</v>
      </c>
      <c r="G1209" s="288" t="s">
        <v>117</v>
      </c>
      <c r="H1209" s="288"/>
      <c r="I1209" s="1"/>
      <c r="J1209" s="10"/>
      <c r="K1209" s="10"/>
    </row>
    <row r="1210" spans="2:11" s="5" customFormat="1" ht="78.75" hidden="1">
      <c r="B1210" s="1"/>
      <c r="C1210" s="351">
        <v>4985</v>
      </c>
      <c r="D1210" s="352" t="s">
        <v>1258</v>
      </c>
      <c r="E1210" s="353" t="s">
        <v>119</v>
      </c>
      <c r="F1210" s="354">
        <v>531045</v>
      </c>
      <c r="G1210" s="288" t="s">
        <v>117</v>
      </c>
      <c r="H1210" s="288"/>
      <c r="I1210" s="1"/>
      <c r="J1210" s="10"/>
      <c r="K1210" s="10"/>
    </row>
    <row r="1211" spans="2:11" s="5" customFormat="1" ht="94.5" hidden="1">
      <c r="B1211" s="1"/>
      <c r="C1211" s="351">
        <v>4986</v>
      </c>
      <c r="D1211" s="352" t="s">
        <v>1259</v>
      </c>
      <c r="E1211" s="353" t="s">
        <v>119</v>
      </c>
      <c r="F1211" s="354">
        <v>750853</v>
      </c>
      <c r="G1211" s="288" t="s">
        <v>117</v>
      </c>
      <c r="H1211" s="288"/>
      <c r="I1211" s="1"/>
      <c r="J1211" s="10"/>
      <c r="K1211" s="10"/>
    </row>
    <row r="1212" spans="2:11" s="5" customFormat="1" ht="31.5" hidden="1">
      <c r="B1212" s="1"/>
      <c r="C1212" s="351">
        <v>4987</v>
      </c>
      <c r="D1212" s="352" t="s">
        <v>1260</v>
      </c>
      <c r="E1212" s="353" t="s">
        <v>125</v>
      </c>
      <c r="F1212" s="354">
        <v>1262864</v>
      </c>
      <c r="G1212" s="288" t="s">
        <v>117</v>
      </c>
      <c r="H1212" s="288" t="s">
        <v>145</v>
      </c>
      <c r="I1212" s="1"/>
      <c r="J1212" s="10"/>
      <c r="K1212" s="10"/>
    </row>
    <row r="1213" spans="2:11" s="5" customFormat="1" ht="78.75" hidden="1">
      <c r="B1213" s="1"/>
      <c r="C1213" s="351">
        <v>4988</v>
      </c>
      <c r="D1213" s="352" t="s">
        <v>1261</v>
      </c>
      <c r="E1213" s="353" t="s">
        <v>1262</v>
      </c>
      <c r="F1213" s="354">
        <v>888145</v>
      </c>
      <c r="G1213" s="288" t="s">
        <v>117</v>
      </c>
      <c r="H1213" s="288"/>
      <c r="I1213" s="1"/>
      <c r="J1213" s="10"/>
      <c r="K1213" s="10"/>
    </row>
    <row r="1214" spans="2:11" s="5" customFormat="1" ht="47.25" hidden="1">
      <c r="B1214" s="1"/>
      <c r="C1214" s="351">
        <v>4989</v>
      </c>
      <c r="D1214" s="352" t="s">
        <v>1263</v>
      </c>
      <c r="E1214" s="353" t="s">
        <v>122</v>
      </c>
      <c r="F1214" s="354">
        <v>118471</v>
      </c>
      <c r="G1214" s="288" t="s">
        <v>117</v>
      </c>
      <c r="H1214" s="288"/>
      <c r="I1214" s="1"/>
      <c r="J1214" s="10"/>
      <c r="K1214" s="10"/>
    </row>
    <row r="1215" spans="2:11" s="5" customFormat="1" ht="47.25" hidden="1">
      <c r="B1215" s="1"/>
      <c r="C1215" s="351">
        <v>4990</v>
      </c>
      <c r="D1215" s="352" t="s">
        <v>1264</v>
      </c>
      <c r="E1215" s="353" t="s">
        <v>125</v>
      </c>
      <c r="F1215" s="354">
        <v>355413</v>
      </c>
      <c r="G1215" s="288" t="s">
        <v>117</v>
      </c>
      <c r="H1215" s="288"/>
      <c r="I1215" s="1"/>
      <c r="J1215" s="10"/>
      <c r="K1215" s="10"/>
    </row>
    <row r="1216" spans="2:11" s="5" customFormat="1" ht="47.25" hidden="1">
      <c r="B1216" s="1"/>
      <c r="C1216" s="351">
        <v>4991</v>
      </c>
      <c r="D1216" s="352" t="s">
        <v>1265</v>
      </c>
      <c r="E1216" s="353" t="s">
        <v>122</v>
      </c>
      <c r="F1216" s="354">
        <v>113349</v>
      </c>
      <c r="G1216" s="288" t="s">
        <v>117</v>
      </c>
      <c r="H1216" s="288"/>
      <c r="I1216" s="1"/>
      <c r="J1216" s="10"/>
      <c r="K1216" s="10"/>
    </row>
    <row r="1217" spans="2:11" s="5" customFormat="1" ht="47.25" hidden="1">
      <c r="B1217" s="1"/>
      <c r="C1217" s="351">
        <v>4992</v>
      </c>
      <c r="D1217" s="352" t="s">
        <v>1266</v>
      </c>
      <c r="E1217" s="353" t="s">
        <v>125</v>
      </c>
      <c r="F1217" s="354">
        <v>350973</v>
      </c>
      <c r="G1217" s="288" t="s">
        <v>117</v>
      </c>
      <c r="H1217" s="288"/>
      <c r="I1217" s="1"/>
      <c r="J1217" s="10"/>
      <c r="K1217" s="10"/>
    </row>
    <row r="1218" spans="2:11" s="5" customFormat="1" ht="47.25" hidden="1">
      <c r="B1218" s="1"/>
      <c r="C1218" s="351">
        <v>4993</v>
      </c>
      <c r="D1218" s="352" t="s">
        <v>1267</v>
      </c>
      <c r="E1218" s="353" t="s">
        <v>125</v>
      </c>
      <c r="F1218" s="354">
        <v>340047</v>
      </c>
      <c r="G1218" s="288" t="s">
        <v>117</v>
      </c>
      <c r="H1218" s="288"/>
      <c r="I1218" s="1"/>
      <c r="J1218" s="10"/>
      <c r="K1218" s="10"/>
    </row>
    <row r="1219" spans="2:11" s="5" customFormat="1" ht="78.75" hidden="1">
      <c r="B1219" s="1"/>
      <c r="C1219" s="351">
        <v>4994</v>
      </c>
      <c r="D1219" s="352" t="s">
        <v>1268</v>
      </c>
      <c r="E1219" s="353" t="s">
        <v>119</v>
      </c>
      <c r="F1219" s="354">
        <v>129453</v>
      </c>
      <c r="G1219" s="288" t="s">
        <v>117</v>
      </c>
      <c r="H1219" s="288"/>
      <c r="I1219" s="1"/>
      <c r="J1219" s="10"/>
      <c r="K1219" s="10"/>
    </row>
    <row r="1220" spans="2:11" s="5" customFormat="1" ht="94.5" hidden="1">
      <c r="B1220" s="1"/>
      <c r="C1220" s="351">
        <v>4995</v>
      </c>
      <c r="D1220" s="352" t="s">
        <v>1269</v>
      </c>
      <c r="E1220" s="353" t="s">
        <v>119</v>
      </c>
      <c r="F1220" s="354">
        <v>192990</v>
      </c>
      <c r="G1220" s="288" t="s">
        <v>117</v>
      </c>
      <c r="H1220" s="288"/>
      <c r="I1220" s="1"/>
      <c r="J1220" s="10"/>
      <c r="K1220" s="10"/>
    </row>
    <row r="1221" spans="2:11" s="5" customFormat="1" ht="31.5" hidden="1">
      <c r="B1221" s="1"/>
      <c r="C1221" s="351">
        <v>4996</v>
      </c>
      <c r="D1221" s="352" t="s">
        <v>1270</v>
      </c>
      <c r="E1221" s="353" t="s">
        <v>125</v>
      </c>
      <c r="F1221" s="354">
        <v>524638</v>
      </c>
      <c r="G1221" s="288" t="s">
        <v>117</v>
      </c>
      <c r="H1221" s="288"/>
      <c r="I1221" s="1"/>
      <c r="J1221" s="10"/>
      <c r="K1221" s="10"/>
    </row>
    <row r="1222" spans="2:11" s="5" customFormat="1" ht="78.75" hidden="1">
      <c r="B1222" s="1"/>
      <c r="C1222" s="351">
        <v>4997</v>
      </c>
      <c r="D1222" s="352" t="s">
        <v>1271</v>
      </c>
      <c r="E1222" s="353" t="s">
        <v>122</v>
      </c>
      <c r="F1222" s="354">
        <v>20547</v>
      </c>
      <c r="G1222" s="288" t="s">
        <v>117</v>
      </c>
      <c r="H1222" s="288"/>
      <c r="I1222" s="1"/>
      <c r="J1222" s="10"/>
      <c r="K1222" s="10"/>
    </row>
    <row r="1223" spans="2:11" s="5" customFormat="1" ht="94.5" hidden="1">
      <c r="B1223" s="1"/>
      <c r="C1223" s="351">
        <v>5000</v>
      </c>
      <c r="D1223" s="352" t="s">
        <v>1272</v>
      </c>
      <c r="E1223" s="353" t="s">
        <v>122</v>
      </c>
      <c r="F1223" s="354">
        <v>127737</v>
      </c>
      <c r="G1223" s="288" t="s">
        <v>117</v>
      </c>
      <c r="H1223" s="288"/>
      <c r="I1223" s="1"/>
      <c r="J1223" s="10"/>
      <c r="K1223" s="10"/>
    </row>
    <row r="1224" spans="2:11" s="5" customFormat="1" ht="78.75" hidden="1">
      <c r="B1224" s="1"/>
      <c r="C1224" s="351">
        <v>5001</v>
      </c>
      <c r="D1224" s="352" t="s">
        <v>1273</v>
      </c>
      <c r="E1224" s="353" t="s">
        <v>125</v>
      </c>
      <c r="F1224" s="354">
        <v>793757</v>
      </c>
      <c r="G1224" s="288" t="s">
        <v>117</v>
      </c>
      <c r="H1224" s="288"/>
      <c r="I1224" s="1"/>
      <c r="J1224" s="10"/>
      <c r="K1224" s="10"/>
    </row>
    <row r="1225" spans="2:11" s="5" customFormat="1" ht="94.5" hidden="1">
      <c r="B1225" s="1"/>
      <c r="C1225" s="351">
        <v>5002</v>
      </c>
      <c r="D1225" s="352" t="s">
        <v>1274</v>
      </c>
      <c r="E1225" s="353" t="s">
        <v>122</v>
      </c>
      <c r="F1225" s="354">
        <v>99229</v>
      </c>
      <c r="G1225" s="288" t="s">
        <v>117</v>
      </c>
      <c r="H1225" s="288"/>
      <c r="I1225" s="1"/>
      <c r="J1225" s="10"/>
      <c r="K1225" s="10"/>
    </row>
    <row r="1226" spans="2:11" s="5" customFormat="1" ht="94.5" hidden="1">
      <c r="B1226" s="1"/>
      <c r="C1226" s="351">
        <v>5003</v>
      </c>
      <c r="D1226" s="352" t="s">
        <v>1275</v>
      </c>
      <c r="E1226" s="353" t="s">
        <v>125</v>
      </c>
      <c r="F1226" s="354">
        <v>43620</v>
      </c>
      <c r="G1226" s="288" t="s">
        <v>117</v>
      </c>
      <c r="H1226" s="288"/>
      <c r="I1226" s="1"/>
      <c r="J1226" s="10"/>
      <c r="K1226" s="10"/>
    </row>
    <row r="1227" spans="2:11" s="5" customFormat="1" ht="25.5" hidden="1">
      <c r="B1227" s="1"/>
      <c r="C1227" s="351">
        <v>5004</v>
      </c>
      <c r="D1227" s="352" t="s">
        <v>1276</v>
      </c>
      <c r="E1227" s="353" t="s">
        <v>785</v>
      </c>
      <c r="F1227" s="354">
        <v>78713</v>
      </c>
      <c r="G1227" s="288" t="s">
        <v>117</v>
      </c>
      <c r="H1227" s="288"/>
      <c r="I1227" s="1"/>
      <c r="J1227" s="10"/>
      <c r="K1227" s="10"/>
    </row>
    <row r="1228" spans="2:11" s="5" customFormat="1" ht="25.5" hidden="1">
      <c r="B1228" s="1"/>
      <c r="C1228" s="351">
        <v>5005</v>
      </c>
      <c r="D1228" s="352" t="s">
        <v>1277</v>
      </c>
      <c r="E1228" s="353" t="s">
        <v>494</v>
      </c>
      <c r="F1228" s="354">
        <v>629711</v>
      </c>
      <c r="G1228" s="288" t="s">
        <v>117</v>
      </c>
      <c r="H1228" s="288"/>
      <c r="I1228" s="1"/>
      <c r="J1228" s="10"/>
      <c r="K1228" s="10"/>
    </row>
    <row r="1229" spans="2:11" s="5" customFormat="1" ht="47.25" hidden="1">
      <c r="B1229" s="1"/>
      <c r="C1229" s="351">
        <v>5010</v>
      </c>
      <c r="D1229" s="352" t="s">
        <v>1278</v>
      </c>
      <c r="E1229" s="353" t="s">
        <v>125</v>
      </c>
      <c r="F1229" s="354">
        <v>271913</v>
      </c>
      <c r="G1229" s="288" t="s">
        <v>117</v>
      </c>
      <c r="H1229" s="288"/>
      <c r="I1229" s="1"/>
      <c r="J1229" s="10"/>
      <c r="K1229" s="10"/>
    </row>
    <row r="1230" spans="2:11" s="5" customFormat="1" ht="47.25" hidden="1">
      <c r="B1230" s="1"/>
      <c r="C1230" s="351">
        <v>5015</v>
      </c>
      <c r="D1230" s="352" t="s">
        <v>1279</v>
      </c>
      <c r="E1230" s="353" t="s">
        <v>125</v>
      </c>
      <c r="F1230" s="354">
        <v>456518</v>
      </c>
      <c r="G1230" s="288" t="s">
        <v>117</v>
      </c>
      <c r="H1230" s="288" t="s">
        <v>145</v>
      </c>
      <c r="I1230" s="1"/>
      <c r="J1230" s="10"/>
      <c r="K1230" s="10"/>
    </row>
    <row r="1231" spans="2:11" s="5" customFormat="1" ht="94.5" hidden="1">
      <c r="B1231" s="1"/>
      <c r="C1231" s="351">
        <v>5017</v>
      </c>
      <c r="D1231" s="352" t="s">
        <v>1280</v>
      </c>
      <c r="E1231" s="353" t="s">
        <v>125</v>
      </c>
      <c r="F1231" s="354">
        <v>398104</v>
      </c>
      <c r="G1231" s="288" t="s">
        <v>117</v>
      </c>
      <c r="H1231" s="288"/>
      <c r="I1231" s="1"/>
      <c r="J1231" s="10"/>
      <c r="K1231" s="10"/>
    </row>
    <row r="1232" spans="2:11" s="5" customFormat="1" ht="31.5" hidden="1">
      <c r="B1232" s="1"/>
      <c r="C1232" s="351">
        <v>5019</v>
      </c>
      <c r="D1232" s="352" t="s">
        <v>1281</v>
      </c>
      <c r="E1232" s="353" t="s">
        <v>125</v>
      </c>
      <c r="F1232" s="354">
        <v>226948</v>
      </c>
      <c r="G1232" s="288" t="s">
        <v>117</v>
      </c>
      <c r="H1232" s="288"/>
      <c r="I1232" s="1"/>
      <c r="J1232" s="10"/>
      <c r="K1232" s="10"/>
    </row>
    <row r="1233" spans="2:11" s="5" customFormat="1" ht="47.25" hidden="1">
      <c r="B1233" s="1"/>
      <c r="C1233" s="351">
        <v>5021</v>
      </c>
      <c r="D1233" s="352" t="s">
        <v>1282</v>
      </c>
      <c r="E1233" s="353" t="s">
        <v>122</v>
      </c>
      <c r="F1233" s="354">
        <v>503471</v>
      </c>
      <c r="G1233" s="288" t="s">
        <v>117</v>
      </c>
      <c r="H1233" s="288" t="s">
        <v>145</v>
      </c>
      <c r="I1233" s="1"/>
      <c r="J1233" s="10"/>
      <c r="K1233" s="10"/>
    </row>
    <row r="1234" spans="2:11" s="5" customFormat="1" ht="31.5" hidden="1">
      <c r="B1234" s="1"/>
      <c r="C1234" s="351">
        <v>5023</v>
      </c>
      <c r="D1234" s="352" t="s">
        <v>1283</v>
      </c>
      <c r="E1234" s="353" t="s">
        <v>122</v>
      </c>
      <c r="F1234" s="354">
        <v>23104</v>
      </c>
      <c r="G1234" s="288" t="s">
        <v>117</v>
      </c>
      <c r="H1234" s="288"/>
      <c r="I1234" s="1"/>
      <c r="J1234" s="10"/>
      <c r="K1234" s="10"/>
    </row>
    <row r="1235" spans="2:11" s="5" customFormat="1" ht="110.25" hidden="1">
      <c r="B1235" s="1"/>
      <c r="C1235" s="351">
        <v>5024</v>
      </c>
      <c r="D1235" s="352" t="s">
        <v>1284</v>
      </c>
      <c r="E1235" s="353" t="s">
        <v>125</v>
      </c>
      <c r="F1235" s="354">
        <v>1168083</v>
      </c>
      <c r="G1235" s="288" t="s">
        <v>117</v>
      </c>
      <c r="H1235" s="288" t="s">
        <v>145</v>
      </c>
      <c r="I1235" s="1"/>
      <c r="J1235" s="10"/>
      <c r="K1235" s="10"/>
    </row>
    <row r="1236" spans="2:11" s="5" customFormat="1" ht="110.25" hidden="1">
      <c r="B1236" s="1"/>
      <c r="C1236" s="351">
        <v>5025</v>
      </c>
      <c r="D1236" s="352" t="s">
        <v>1285</v>
      </c>
      <c r="E1236" s="353" t="s">
        <v>116</v>
      </c>
      <c r="F1236" s="354">
        <v>196588</v>
      </c>
      <c r="G1236" s="288" t="s">
        <v>117</v>
      </c>
      <c r="H1236" s="288" t="s">
        <v>145</v>
      </c>
      <c r="I1236" s="1"/>
      <c r="J1236" s="10"/>
      <c r="K1236" s="10"/>
    </row>
    <row r="1237" spans="2:11" s="5" customFormat="1" ht="94.5" hidden="1">
      <c r="B1237" s="1"/>
      <c r="C1237" s="351">
        <v>5026</v>
      </c>
      <c r="D1237" s="352" t="s">
        <v>1286</v>
      </c>
      <c r="E1237" s="353" t="s">
        <v>125</v>
      </c>
      <c r="F1237" s="354">
        <v>4583724</v>
      </c>
      <c r="G1237" s="288" t="s">
        <v>117</v>
      </c>
      <c r="H1237" s="288" t="s">
        <v>145</v>
      </c>
      <c r="I1237" s="1"/>
      <c r="J1237" s="10"/>
      <c r="K1237" s="10"/>
    </row>
    <row r="1238" spans="2:11" s="5" customFormat="1" ht="94.5" hidden="1">
      <c r="B1238" s="1"/>
      <c r="C1238" s="351">
        <v>5028</v>
      </c>
      <c r="D1238" s="352" t="s">
        <v>1287</v>
      </c>
      <c r="E1238" s="353" t="s">
        <v>125</v>
      </c>
      <c r="F1238" s="354">
        <v>3930574</v>
      </c>
      <c r="G1238" s="288" t="s">
        <v>117</v>
      </c>
      <c r="H1238" s="288"/>
      <c r="I1238" s="1"/>
      <c r="J1238" s="10"/>
      <c r="K1238" s="10"/>
    </row>
    <row r="1239" spans="2:11" s="5" customFormat="1" ht="63" hidden="1">
      <c r="B1239" s="1"/>
      <c r="C1239" s="351">
        <v>5032</v>
      </c>
      <c r="D1239" s="352" t="s">
        <v>1288</v>
      </c>
      <c r="E1239" s="353" t="s">
        <v>125</v>
      </c>
      <c r="F1239" s="354">
        <v>186551</v>
      </c>
      <c r="G1239" s="288" t="s">
        <v>117</v>
      </c>
      <c r="H1239" s="288"/>
      <c r="I1239" s="1"/>
      <c r="J1239" s="10"/>
      <c r="K1239" s="10"/>
    </row>
    <row r="1240" spans="2:11" s="5" customFormat="1" ht="63" hidden="1">
      <c r="B1240" s="1"/>
      <c r="C1240" s="351">
        <v>5033</v>
      </c>
      <c r="D1240" s="352" t="s">
        <v>1289</v>
      </c>
      <c r="E1240" s="353" t="s">
        <v>125</v>
      </c>
      <c r="F1240" s="354">
        <v>206551</v>
      </c>
      <c r="G1240" s="288" t="s">
        <v>117</v>
      </c>
      <c r="H1240" s="288"/>
      <c r="I1240" s="1"/>
      <c r="J1240" s="10"/>
      <c r="K1240" s="10"/>
    </row>
    <row r="1241" spans="2:11" s="5" customFormat="1" ht="63" hidden="1">
      <c r="B1241" s="1"/>
      <c r="C1241" s="351">
        <v>5036</v>
      </c>
      <c r="D1241" s="352" t="s">
        <v>1290</v>
      </c>
      <c r="E1241" s="353" t="s">
        <v>125</v>
      </c>
      <c r="F1241" s="354">
        <v>197551</v>
      </c>
      <c r="G1241" s="288" t="s">
        <v>117</v>
      </c>
      <c r="H1241" s="288"/>
      <c r="I1241" s="1"/>
      <c r="J1241" s="10"/>
      <c r="K1241" s="10"/>
    </row>
    <row r="1242" spans="2:11" s="5" customFormat="1" ht="63" hidden="1">
      <c r="B1242" s="1"/>
      <c r="C1242" s="351">
        <v>5037</v>
      </c>
      <c r="D1242" s="352" t="s">
        <v>1291</v>
      </c>
      <c r="E1242" s="353" t="s">
        <v>125</v>
      </c>
      <c r="F1242" s="354">
        <v>140551</v>
      </c>
      <c r="G1242" s="288" t="s">
        <v>117</v>
      </c>
      <c r="H1242" s="288"/>
      <c r="I1242" s="1"/>
      <c r="J1242" s="10"/>
      <c r="K1242" s="10"/>
    </row>
    <row r="1243" spans="2:11" s="5" customFormat="1" ht="63" hidden="1">
      <c r="B1243" s="1"/>
      <c r="C1243" s="351">
        <v>5038</v>
      </c>
      <c r="D1243" s="352" t="s">
        <v>1292</v>
      </c>
      <c r="E1243" s="353" t="s">
        <v>125</v>
      </c>
      <c r="F1243" s="354">
        <v>190551</v>
      </c>
      <c r="G1243" s="288" t="s">
        <v>117</v>
      </c>
      <c r="H1243" s="288"/>
      <c r="I1243" s="1"/>
      <c r="J1243" s="10"/>
      <c r="K1243" s="10"/>
    </row>
    <row r="1244" spans="2:11" s="5" customFormat="1" ht="63" hidden="1">
      <c r="B1244" s="1"/>
      <c r="C1244" s="351">
        <v>5044</v>
      </c>
      <c r="D1244" s="352" t="s">
        <v>1293</v>
      </c>
      <c r="E1244" s="353" t="s">
        <v>116</v>
      </c>
      <c r="F1244" s="354">
        <v>59067</v>
      </c>
      <c r="G1244" s="288" t="s">
        <v>117</v>
      </c>
      <c r="H1244" s="288"/>
      <c r="I1244" s="1"/>
      <c r="J1244" s="10"/>
      <c r="K1244" s="10"/>
    </row>
    <row r="1245" spans="2:11" s="5" customFormat="1" ht="78.75" hidden="1">
      <c r="B1245" s="1"/>
      <c r="C1245" s="351">
        <v>5045</v>
      </c>
      <c r="D1245" s="352" t="s">
        <v>1294</v>
      </c>
      <c r="E1245" s="353" t="s">
        <v>125</v>
      </c>
      <c r="F1245" s="354">
        <v>187051</v>
      </c>
      <c r="G1245" s="288" t="s">
        <v>117</v>
      </c>
      <c r="H1245" s="288"/>
      <c r="I1245" s="1"/>
      <c r="J1245" s="10"/>
      <c r="K1245" s="10"/>
    </row>
    <row r="1246" spans="2:11" s="5" customFormat="1" ht="78.75" hidden="1">
      <c r="B1246" s="1"/>
      <c r="C1246" s="351">
        <v>5046</v>
      </c>
      <c r="D1246" s="352" t="s">
        <v>1295</v>
      </c>
      <c r="E1246" s="353" t="s">
        <v>116</v>
      </c>
      <c r="F1246" s="354">
        <v>59067</v>
      </c>
      <c r="G1246" s="288" t="s">
        <v>117</v>
      </c>
      <c r="H1246" s="288"/>
      <c r="I1246" s="1"/>
      <c r="J1246" s="10"/>
      <c r="K1246" s="10"/>
    </row>
    <row r="1247" spans="2:11" s="5" customFormat="1" ht="47.25" hidden="1">
      <c r="B1247" s="1"/>
      <c r="C1247" s="351">
        <v>5047</v>
      </c>
      <c r="D1247" s="352" t="s">
        <v>1296</v>
      </c>
      <c r="E1247" s="353" t="s">
        <v>116</v>
      </c>
      <c r="F1247" s="354">
        <v>92038</v>
      </c>
      <c r="G1247" s="288" t="s">
        <v>117</v>
      </c>
      <c r="H1247" s="288"/>
      <c r="I1247" s="1"/>
      <c r="J1247" s="10"/>
      <c r="K1247" s="10"/>
    </row>
    <row r="1248" spans="2:11" s="5" customFormat="1" ht="94.5" hidden="1">
      <c r="B1248" s="1"/>
      <c r="C1248" s="351">
        <v>5048</v>
      </c>
      <c r="D1248" s="352" t="s">
        <v>1297</v>
      </c>
      <c r="E1248" s="353" t="s">
        <v>116</v>
      </c>
      <c r="F1248" s="354">
        <v>69655</v>
      </c>
      <c r="G1248" s="288" t="s">
        <v>117</v>
      </c>
      <c r="H1248" s="288"/>
      <c r="I1248" s="1"/>
      <c r="J1248" s="10"/>
      <c r="K1248" s="10"/>
    </row>
    <row r="1249" spans="2:11" s="5" customFormat="1" ht="63" hidden="1">
      <c r="B1249" s="1"/>
      <c r="C1249" s="351">
        <v>5049</v>
      </c>
      <c r="D1249" s="352" t="s">
        <v>1298</v>
      </c>
      <c r="E1249" s="353" t="s">
        <v>116</v>
      </c>
      <c r="F1249" s="354">
        <v>294419</v>
      </c>
      <c r="G1249" s="288" t="s">
        <v>117</v>
      </c>
      <c r="H1249" s="288" t="s">
        <v>145</v>
      </c>
      <c r="I1249" s="1"/>
      <c r="J1249" s="10"/>
      <c r="K1249" s="10"/>
    </row>
    <row r="1250" spans="2:11" s="5" customFormat="1" ht="47.25" hidden="1">
      <c r="B1250" s="1"/>
      <c r="C1250" s="351">
        <v>5050</v>
      </c>
      <c r="D1250" s="352" t="s">
        <v>1299</v>
      </c>
      <c r="E1250" s="353" t="s">
        <v>125</v>
      </c>
      <c r="F1250" s="354">
        <v>113507</v>
      </c>
      <c r="G1250" s="288" t="s">
        <v>117</v>
      </c>
      <c r="H1250" s="288"/>
      <c r="I1250" s="1"/>
      <c r="J1250" s="10"/>
      <c r="K1250" s="10"/>
    </row>
    <row r="1251" spans="2:11" s="5" customFormat="1" ht="94.5" hidden="1">
      <c r="B1251" s="1"/>
      <c r="C1251" s="351">
        <v>5051</v>
      </c>
      <c r="D1251" s="352" t="s">
        <v>1300</v>
      </c>
      <c r="E1251" s="353" t="s">
        <v>119</v>
      </c>
      <c r="F1251" s="354">
        <v>1471379</v>
      </c>
      <c r="G1251" s="288" t="s">
        <v>117</v>
      </c>
      <c r="H1251" s="288"/>
      <c r="I1251" s="1"/>
      <c r="J1251" s="10"/>
      <c r="K1251" s="10"/>
    </row>
    <row r="1252" spans="2:11" s="5" customFormat="1" ht="63" hidden="1">
      <c r="B1252" s="1"/>
      <c r="C1252" s="351">
        <v>5052</v>
      </c>
      <c r="D1252" s="352" t="s">
        <v>1301</v>
      </c>
      <c r="E1252" s="353" t="s">
        <v>119</v>
      </c>
      <c r="F1252" s="354">
        <v>826686</v>
      </c>
      <c r="G1252" s="288" t="s">
        <v>117</v>
      </c>
      <c r="H1252" s="288"/>
      <c r="I1252" s="1"/>
      <c r="J1252" s="10"/>
      <c r="K1252" s="10"/>
    </row>
    <row r="1253" spans="2:11" s="5" customFormat="1" ht="63" hidden="1">
      <c r="B1253" s="1"/>
      <c r="C1253" s="351">
        <v>5053</v>
      </c>
      <c r="D1253" s="352" t="s">
        <v>1302</v>
      </c>
      <c r="E1253" s="353" t="s">
        <v>125</v>
      </c>
      <c r="F1253" s="354">
        <v>4863100</v>
      </c>
      <c r="G1253" s="288" t="s">
        <v>117</v>
      </c>
      <c r="H1253" s="288"/>
      <c r="I1253" s="1"/>
      <c r="J1253" s="10"/>
      <c r="K1253" s="10"/>
    </row>
    <row r="1254" spans="2:11" s="5" customFormat="1" ht="25.5" hidden="1">
      <c r="B1254" s="1"/>
      <c r="C1254" s="351">
        <v>5054</v>
      </c>
      <c r="D1254" s="352" t="s">
        <v>1303</v>
      </c>
      <c r="E1254" s="353" t="s">
        <v>494</v>
      </c>
      <c r="F1254" s="354">
        <v>378582</v>
      </c>
      <c r="G1254" s="288" t="s">
        <v>117</v>
      </c>
      <c r="H1254" s="288"/>
      <c r="I1254" s="1"/>
      <c r="J1254" s="10"/>
      <c r="K1254" s="10"/>
    </row>
    <row r="1255" spans="2:11" s="5" customFormat="1" ht="47.25" hidden="1">
      <c r="B1255" s="1"/>
      <c r="C1255" s="351">
        <v>5055</v>
      </c>
      <c r="D1255" s="352" t="s">
        <v>1304</v>
      </c>
      <c r="E1255" s="353" t="s">
        <v>119</v>
      </c>
      <c r="F1255" s="354">
        <v>164053</v>
      </c>
      <c r="G1255" s="288" t="s">
        <v>117</v>
      </c>
      <c r="H1255" s="288"/>
      <c r="I1255" s="1"/>
      <c r="J1255" s="10"/>
      <c r="K1255" s="10"/>
    </row>
    <row r="1256" spans="2:11" s="5" customFormat="1" ht="94.5" hidden="1">
      <c r="B1256" s="1"/>
      <c r="C1256" s="351">
        <v>5056</v>
      </c>
      <c r="D1256" s="352" t="s">
        <v>1305</v>
      </c>
      <c r="E1256" s="353" t="s">
        <v>116</v>
      </c>
      <c r="F1256" s="354">
        <v>227448</v>
      </c>
      <c r="G1256" s="288" t="s">
        <v>117</v>
      </c>
      <c r="H1256" s="288" t="s">
        <v>145</v>
      </c>
      <c r="I1256" s="1"/>
      <c r="J1256" s="10"/>
      <c r="K1256" s="10"/>
    </row>
    <row r="1257" spans="2:11" s="5" customFormat="1" ht="78.75" hidden="1">
      <c r="B1257" s="1"/>
      <c r="C1257" s="351">
        <v>5057</v>
      </c>
      <c r="D1257" s="352" t="s">
        <v>1306</v>
      </c>
      <c r="E1257" s="353" t="s">
        <v>116</v>
      </c>
      <c r="F1257" s="354">
        <v>237308</v>
      </c>
      <c r="G1257" s="288" t="s">
        <v>117</v>
      </c>
      <c r="H1257" s="288"/>
      <c r="I1257" s="1"/>
      <c r="J1257" s="10"/>
      <c r="K1257" s="10"/>
    </row>
    <row r="1258" spans="2:11" s="5" customFormat="1" ht="47.25" hidden="1">
      <c r="B1258" s="1"/>
      <c r="C1258" s="351">
        <v>5058</v>
      </c>
      <c r="D1258" s="352" t="s">
        <v>1307</v>
      </c>
      <c r="E1258" s="353" t="s">
        <v>122</v>
      </c>
      <c r="F1258" s="354">
        <v>7038</v>
      </c>
      <c r="G1258" s="288" t="s">
        <v>117</v>
      </c>
      <c r="H1258" s="288"/>
      <c r="I1258" s="1"/>
      <c r="J1258" s="10"/>
      <c r="K1258" s="10"/>
    </row>
    <row r="1259" spans="2:11" s="5" customFormat="1" ht="47.25" hidden="1">
      <c r="B1259" s="1"/>
      <c r="C1259" s="351">
        <v>5060</v>
      </c>
      <c r="D1259" s="352" t="s">
        <v>1308</v>
      </c>
      <c r="E1259" s="353" t="s">
        <v>116</v>
      </c>
      <c r="F1259" s="354">
        <v>7709</v>
      </c>
      <c r="G1259" s="288" t="s">
        <v>117</v>
      </c>
      <c r="H1259" s="288"/>
      <c r="I1259" s="1"/>
      <c r="J1259" s="10"/>
      <c r="K1259" s="10"/>
    </row>
    <row r="1260" spans="2:11" s="5" customFormat="1" ht="63" hidden="1">
      <c r="B1260" s="1"/>
      <c r="C1260" s="351">
        <v>5061</v>
      </c>
      <c r="D1260" s="352" t="s">
        <v>1309</v>
      </c>
      <c r="E1260" s="353" t="s">
        <v>116</v>
      </c>
      <c r="F1260" s="354">
        <v>81440</v>
      </c>
      <c r="G1260" s="288" t="s">
        <v>117</v>
      </c>
      <c r="H1260" s="288"/>
      <c r="I1260" s="1"/>
      <c r="J1260" s="10"/>
      <c r="K1260" s="10"/>
    </row>
    <row r="1261" spans="2:11" s="5" customFormat="1" ht="47.25" hidden="1">
      <c r="B1261" s="1"/>
      <c r="C1261" s="351">
        <v>5062</v>
      </c>
      <c r="D1261" s="352" t="s">
        <v>1310</v>
      </c>
      <c r="E1261" s="353" t="s">
        <v>122</v>
      </c>
      <c r="F1261" s="354">
        <v>32579</v>
      </c>
      <c r="G1261" s="288" t="s">
        <v>117</v>
      </c>
      <c r="H1261" s="288"/>
      <c r="I1261" s="1"/>
      <c r="J1261" s="10"/>
      <c r="K1261" s="10"/>
    </row>
    <row r="1262" spans="2:11" s="5" customFormat="1" ht="63" hidden="1">
      <c r="B1262" s="1"/>
      <c r="C1262" s="351">
        <v>5063</v>
      </c>
      <c r="D1262" s="352" t="s">
        <v>1311</v>
      </c>
      <c r="E1262" s="353" t="s">
        <v>116</v>
      </c>
      <c r="F1262" s="354">
        <v>84310</v>
      </c>
      <c r="G1262" s="288" t="s">
        <v>117</v>
      </c>
      <c r="H1262" s="288"/>
      <c r="I1262" s="1"/>
      <c r="J1262" s="10"/>
      <c r="K1262" s="10"/>
    </row>
    <row r="1263" spans="2:11" s="5" customFormat="1" ht="63" hidden="1">
      <c r="B1263" s="1"/>
      <c r="C1263" s="351">
        <v>5064</v>
      </c>
      <c r="D1263" s="352" t="s">
        <v>1312</v>
      </c>
      <c r="E1263" s="353" t="s">
        <v>122</v>
      </c>
      <c r="F1263" s="354">
        <v>12092</v>
      </c>
      <c r="G1263" s="288" t="s">
        <v>117</v>
      </c>
      <c r="H1263" s="288"/>
      <c r="I1263" s="1"/>
      <c r="J1263" s="10"/>
      <c r="K1263" s="10"/>
    </row>
    <row r="1264" spans="2:11" s="5" customFormat="1" ht="63" hidden="1">
      <c r="B1264" s="1"/>
      <c r="C1264" s="351">
        <v>5066</v>
      </c>
      <c r="D1264" s="352" t="s">
        <v>1313</v>
      </c>
      <c r="E1264" s="353" t="s">
        <v>122</v>
      </c>
      <c r="F1264" s="354">
        <v>31597</v>
      </c>
      <c r="G1264" s="288" t="s">
        <v>117</v>
      </c>
      <c r="H1264" s="288" t="s">
        <v>145</v>
      </c>
      <c r="I1264" s="1"/>
      <c r="J1264" s="10"/>
      <c r="K1264" s="10"/>
    </row>
    <row r="1265" spans="2:11" s="5" customFormat="1" ht="63" hidden="1">
      <c r="B1265" s="1"/>
      <c r="C1265" s="351">
        <v>5067</v>
      </c>
      <c r="D1265" s="352" t="s">
        <v>1314</v>
      </c>
      <c r="E1265" s="353" t="s">
        <v>122</v>
      </c>
      <c r="F1265" s="354">
        <v>23340</v>
      </c>
      <c r="G1265" s="288" t="s">
        <v>117</v>
      </c>
      <c r="H1265" s="288" t="s">
        <v>145</v>
      </c>
      <c r="I1265" s="1"/>
      <c r="J1265" s="10"/>
      <c r="K1265" s="10"/>
    </row>
    <row r="1266" spans="2:11" s="5" customFormat="1" ht="63" hidden="1">
      <c r="B1266" s="1"/>
      <c r="C1266" s="351">
        <v>5068</v>
      </c>
      <c r="D1266" s="352" t="s">
        <v>1315</v>
      </c>
      <c r="E1266" s="353" t="s">
        <v>125</v>
      </c>
      <c r="F1266" s="354">
        <v>106822</v>
      </c>
      <c r="G1266" s="288" t="s">
        <v>117</v>
      </c>
      <c r="H1266" s="288"/>
      <c r="I1266" s="1"/>
      <c r="J1266" s="10"/>
      <c r="K1266" s="10"/>
    </row>
    <row r="1267" spans="2:11" s="5" customFormat="1" ht="47.25" hidden="1">
      <c r="B1267" s="1"/>
      <c r="C1267" s="351">
        <v>5069</v>
      </c>
      <c r="D1267" s="352" t="s">
        <v>1316</v>
      </c>
      <c r="E1267" s="353" t="s">
        <v>125</v>
      </c>
      <c r="F1267" s="354">
        <v>137389</v>
      </c>
      <c r="G1267" s="288" t="s">
        <v>117</v>
      </c>
      <c r="H1267" s="288"/>
      <c r="I1267" s="1"/>
      <c r="J1267" s="10"/>
      <c r="K1267" s="10"/>
    </row>
    <row r="1268" spans="2:11" s="5" customFormat="1" ht="47.25" hidden="1">
      <c r="B1268" s="1"/>
      <c r="C1268" s="351">
        <v>5070</v>
      </c>
      <c r="D1268" s="352" t="s">
        <v>1317</v>
      </c>
      <c r="E1268" s="353" t="s">
        <v>125</v>
      </c>
      <c r="F1268" s="354">
        <v>154375</v>
      </c>
      <c r="G1268" s="288" t="s">
        <v>117</v>
      </c>
      <c r="H1268" s="288"/>
      <c r="I1268" s="1"/>
      <c r="J1268" s="10"/>
      <c r="K1268" s="10"/>
    </row>
    <row r="1269" spans="2:11" s="5" customFormat="1" ht="63" hidden="1">
      <c r="B1269" s="1"/>
      <c r="C1269" s="351">
        <v>5071</v>
      </c>
      <c r="D1269" s="352" t="s">
        <v>1318</v>
      </c>
      <c r="E1269" s="353" t="s">
        <v>119</v>
      </c>
      <c r="F1269" s="354">
        <v>795443</v>
      </c>
      <c r="G1269" s="288" t="s">
        <v>117</v>
      </c>
      <c r="H1269" s="288"/>
      <c r="I1269" s="1"/>
      <c r="J1269" s="10"/>
      <c r="K1269" s="10"/>
    </row>
    <row r="1270" spans="2:11" s="5" customFormat="1" ht="31.5" hidden="1">
      <c r="B1270" s="1"/>
      <c r="C1270" s="351">
        <v>5073</v>
      </c>
      <c r="D1270" s="352" t="s">
        <v>1319</v>
      </c>
      <c r="E1270" s="353" t="s">
        <v>122</v>
      </c>
      <c r="F1270" s="354">
        <v>18273</v>
      </c>
      <c r="G1270" s="288" t="s">
        <v>117</v>
      </c>
      <c r="H1270" s="288"/>
      <c r="I1270" s="1"/>
      <c r="J1270" s="10"/>
      <c r="K1270" s="10"/>
    </row>
    <row r="1271" spans="2:11" s="5" customFormat="1" ht="31.5" hidden="1">
      <c r="B1271" s="1"/>
      <c r="C1271" s="351">
        <v>5074</v>
      </c>
      <c r="D1271" s="352" t="s">
        <v>1320</v>
      </c>
      <c r="E1271" s="353" t="s">
        <v>125</v>
      </c>
      <c r="F1271" s="354">
        <v>3973</v>
      </c>
      <c r="G1271" s="288" t="s">
        <v>117</v>
      </c>
      <c r="H1271" s="288"/>
      <c r="I1271" s="1"/>
      <c r="J1271" s="10"/>
      <c r="K1271" s="10"/>
    </row>
    <row r="1272" spans="2:11" s="5" customFormat="1" ht="31.5" hidden="1">
      <c r="B1272" s="1"/>
      <c r="C1272" s="351">
        <v>5075</v>
      </c>
      <c r="D1272" s="352" t="s">
        <v>1321</v>
      </c>
      <c r="E1272" s="353" t="s">
        <v>125</v>
      </c>
      <c r="F1272" s="354">
        <v>6944</v>
      </c>
      <c r="G1272" s="288" t="s">
        <v>117</v>
      </c>
      <c r="H1272" s="288"/>
      <c r="I1272" s="1"/>
      <c r="J1272" s="10"/>
      <c r="K1272" s="10"/>
    </row>
    <row r="1273" spans="2:11" s="5" customFormat="1" ht="31.5" hidden="1">
      <c r="B1273" s="1"/>
      <c r="C1273" s="351">
        <v>5076</v>
      </c>
      <c r="D1273" s="352" t="s">
        <v>1322</v>
      </c>
      <c r="E1273" s="353" t="s">
        <v>125</v>
      </c>
      <c r="F1273" s="354">
        <v>19154</v>
      </c>
      <c r="G1273" s="288" t="s">
        <v>117</v>
      </c>
      <c r="H1273" s="288"/>
      <c r="I1273" s="1"/>
      <c r="J1273" s="10"/>
      <c r="K1273" s="10"/>
    </row>
    <row r="1274" spans="2:11" s="5" customFormat="1" ht="31.5" hidden="1">
      <c r="B1274" s="1"/>
      <c r="C1274" s="351">
        <v>5077</v>
      </c>
      <c r="D1274" s="352" t="s">
        <v>1323</v>
      </c>
      <c r="E1274" s="353" t="s">
        <v>125</v>
      </c>
      <c r="F1274" s="354">
        <v>6797</v>
      </c>
      <c r="G1274" s="288" t="s">
        <v>117</v>
      </c>
      <c r="H1274" s="288"/>
      <c r="I1274" s="1"/>
      <c r="J1274" s="10"/>
      <c r="K1274" s="10"/>
    </row>
    <row r="1275" spans="2:11" s="5" customFormat="1" ht="31.5" hidden="1">
      <c r="B1275" s="1"/>
      <c r="C1275" s="351">
        <v>5078</v>
      </c>
      <c r="D1275" s="352" t="s">
        <v>1324</v>
      </c>
      <c r="E1275" s="353" t="s">
        <v>125</v>
      </c>
      <c r="F1275" s="354">
        <v>20619</v>
      </c>
      <c r="G1275" s="288" t="s">
        <v>117</v>
      </c>
      <c r="H1275" s="288"/>
      <c r="I1275" s="1"/>
      <c r="J1275" s="10"/>
      <c r="K1275" s="10"/>
    </row>
    <row r="1276" spans="2:11" s="5" customFormat="1" ht="31.5" hidden="1">
      <c r="B1276" s="1"/>
      <c r="C1276" s="351">
        <v>5079</v>
      </c>
      <c r="D1276" s="352" t="s">
        <v>1325</v>
      </c>
      <c r="E1276" s="353" t="s">
        <v>125</v>
      </c>
      <c r="F1276" s="354">
        <v>11946</v>
      </c>
      <c r="G1276" s="288" t="s">
        <v>117</v>
      </c>
      <c r="H1276" s="288"/>
      <c r="I1276" s="1"/>
      <c r="J1276" s="10"/>
      <c r="K1276" s="10"/>
    </row>
    <row r="1277" spans="2:11" s="5" customFormat="1" ht="31.5" hidden="1">
      <c r="B1277" s="1"/>
      <c r="C1277" s="351">
        <v>5080</v>
      </c>
      <c r="D1277" s="352" t="s">
        <v>1326</v>
      </c>
      <c r="E1277" s="353" t="s">
        <v>125</v>
      </c>
      <c r="F1277" s="354">
        <v>29694</v>
      </c>
      <c r="G1277" s="288" t="s">
        <v>117</v>
      </c>
      <c r="H1277" s="288"/>
      <c r="I1277" s="1"/>
      <c r="J1277" s="10"/>
      <c r="K1277" s="10"/>
    </row>
    <row r="1278" spans="2:11" s="5" customFormat="1" ht="31.5" hidden="1">
      <c r="B1278" s="1"/>
      <c r="C1278" s="351">
        <v>5081</v>
      </c>
      <c r="D1278" s="352" t="s">
        <v>1327</v>
      </c>
      <c r="E1278" s="353" t="s">
        <v>125</v>
      </c>
      <c r="F1278" s="354">
        <v>62026</v>
      </c>
      <c r="G1278" s="288" t="s">
        <v>117</v>
      </c>
      <c r="H1278" s="288"/>
      <c r="I1278" s="1"/>
      <c r="J1278" s="10"/>
      <c r="K1278" s="10"/>
    </row>
    <row r="1279" spans="2:11" s="5" customFormat="1" ht="63" hidden="1">
      <c r="B1279" s="1"/>
      <c r="C1279" s="351">
        <v>5082</v>
      </c>
      <c r="D1279" s="352" t="s">
        <v>1328</v>
      </c>
      <c r="E1279" s="353" t="s">
        <v>125</v>
      </c>
      <c r="F1279" s="354">
        <v>88489</v>
      </c>
      <c r="G1279" s="288" t="s">
        <v>117</v>
      </c>
      <c r="H1279" s="288"/>
      <c r="I1279" s="1"/>
      <c r="J1279" s="10"/>
      <c r="K1279" s="10"/>
    </row>
    <row r="1280" spans="2:11" s="5" customFormat="1" ht="31.5" hidden="1">
      <c r="B1280" s="1"/>
      <c r="C1280" s="351">
        <v>5083</v>
      </c>
      <c r="D1280" s="352" t="s">
        <v>1329</v>
      </c>
      <c r="E1280" s="353" t="s">
        <v>122</v>
      </c>
      <c r="F1280" s="354">
        <v>14123</v>
      </c>
      <c r="G1280" s="288" t="s">
        <v>117</v>
      </c>
      <c r="H1280" s="288"/>
      <c r="I1280" s="1"/>
      <c r="J1280" s="10"/>
      <c r="K1280" s="10"/>
    </row>
    <row r="1281" spans="2:11" s="5" customFormat="1" ht="47.25" hidden="1">
      <c r="B1281" s="1"/>
      <c r="C1281" s="351">
        <v>5084</v>
      </c>
      <c r="D1281" s="352" t="s">
        <v>1330</v>
      </c>
      <c r="E1281" s="353" t="s">
        <v>122</v>
      </c>
      <c r="F1281" s="354">
        <v>10576</v>
      </c>
      <c r="G1281" s="288" t="s">
        <v>117</v>
      </c>
      <c r="H1281" s="288"/>
      <c r="I1281" s="1"/>
      <c r="J1281" s="10"/>
      <c r="K1281" s="10"/>
    </row>
    <row r="1282" spans="2:11" s="5" customFormat="1" ht="31.5" hidden="1">
      <c r="B1282" s="1"/>
      <c r="C1282" s="351">
        <v>5085</v>
      </c>
      <c r="D1282" s="352" t="s">
        <v>1331</v>
      </c>
      <c r="E1282" s="353" t="s">
        <v>125</v>
      </c>
      <c r="F1282" s="354">
        <v>15651</v>
      </c>
      <c r="G1282" s="288" t="s">
        <v>117</v>
      </c>
      <c r="H1282" s="288"/>
      <c r="I1282" s="1"/>
      <c r="J1282" s="10"/>
      <c r="K1282" s="10"/>
    </row>
    <row r="1283" spans="2:11" s="5" customFormat="1" ht="31.5" hidden="1">
      <c r="B1283" s="1"/>
      <c r="C1283" s="351">
        <v>5086</v>
      </c>
      <c r="D1283" s="352" t="s">
        <v>1332</v>
      </c>
      <c r="E1283" s="353" t="s">
        <v>125</v>
      </c>
      <c r="F1283" s="354">
        <v>12096</v>
      </c>
      <c r="G1283" s="288" t="s">
        <v>117</v>
      </c>
      <c r="H1283" s="288"/>
      <c r="I1283" s="1"/>
      <c r="J1283" s="10"/>
      <c r="K1283" s="10"/>
    </row>
    <row r="1284" spans="2:11" s="5" customFormat="1" ht="31.5" hidden="1">
      <c r="B1284" s="1"/>
      <c r="C1284" s="351">
        <v>5087</v>
      </c>
      <c r="D1284" s="352" t="s">
        <v>1333</v>
      </c>
      <c r="E1284" s="353" t="s">
        <v>125</v>
      </c>
      <c r="F1284" s="354">
        <v>6550</v>
      </c>
      <c r="G1284" s="288" t="s">
        <v>117</v>
      </c>
      <c r="H1284" s="288"/>
      <c r="I1284" s="1"/>
      <c r="J1284" s="10"/>
      <c r="K1284" s="10"/>
    </row>
    <row r="1285" spans="2:11" s="5" customFormat="1" ht="31.5" hidden="1">
      <c r="B1285" s="1"/>
      <c r="C1285" s="351">
        <v>5088</v>
      </c>
      <c r="D1285" s="352" t="s">
        <v>1334</v>
      </c>
      <c r="E1285" s="353" t="s">
        <v>125</v>
      </c>
      <c r="F1285" s="354">
        <v>7284</v>
      </c>
      <c r="G1285" s="288" t="s">
        <v>117</v>
      </c>
      <c r="H1285" s="288"/>
      <c r="I1285" s="1"/>
      <c r="J1285" s="10"/>
      <c r="K1285" s="10"/>
    </row>
    <row r="1286" spans="2:11" s="5" customFormat="1" ht="31.5" hidden="1">
      <c r="B1286" s="1"/>
      <c r="C1286" s="351">
        <v>5089</v>
      </c>
      <c r="D1286" s="352" t="s">
        <v>1335</v>
      </c>
      <c r="E1286" s="353" t="s">
        <v>125</v>
      </c>
      <c r="F1286" s="354">
        <v>5222</v>
      </c>
      <c r="G1286" s="288" t="s">
        <v>117</v>
      </c>
      <c r="H1286" s="288"/>
      <c r="I1286" s="1"/>
      <c r="J1286" s="10"/>
      <c r="K1286" s="10"/>
    </row>
    <row r="1287" spans="2:11" s="5" customFormat="1" ht="31.5" hidden="1">
      <c r="B1287" s="1"/>
      <c r="C1287" s="351">
        <v>5090</v>
      </c>
      <c r="D1287" s="352" t="s">
        <v>1336</v>
      </c>
      <c r="E1287" s="353" t="s">
        <v>125</v>
      </c>
      <c r="F1287" s="354">
        <v>11554</v>
      </c>
      <c r="G1287" s="288" t="s">
        <v>117</v>
      </c>
      <c r="H1287" s="288"/>
      <c r="I1287" s="1"/>
      <c r="J1287" s="10"/>
      <c r="K1287" s="10"/>
    </row>
    <row r="1288" spans="2:11" s="5" customFormat="1" ht="31.5" hidden="1">
      <c r="B1288" s="1"/>
      <c r="C1288" s="351">
        <v>5091</v>
      </c>
      <c r="D1288" s="352" t="s">
        <v>1337</v>
      </c>
      <c r="E1288" s="353" t="s">
        <v>125</v>
      </c>
      <c r="F1288" s="354">
        <v>7885</v>
      </c>
      <c r="G1288" s="288" t="s">
        <v>117</v>
      </c>
      <c r="H1288" s="288"/>
      <c r="I1288" s="1"/>
      <c r="J1288" s="10"/>
      <c r="K1288" s="10"/>
    </row>
    <row r="1289" spans="2:11" s="5" customFormat="1" ht="31.5" hidden="1">
      <c r="B1289" s="1"/>
      <c r="C1289" s="351">
        <v>5092</v>
      </c>
      <c r="D1289" s="352" t="s">
        <v>1338</v>
      </c>
      <c r="E1289" s="353" t="s">
        <v>125</v>
      </c>
      <c r="F1289" s="354">
        <v>5746</v>
      </c>
      <c r="G1289" s="288" t="s">
        <v>117</v>
      </c>
      <c r="H1289" s="288"/>
      <c r="I1289" s="1"/>
      <c r="J1289" s="10"/>
      <c r="K1289" s="10"/>
    </row>
    <row r="1290" spans="2:11" s="5" customFormat="1" ht="31.5" hidden="1">
      <c r="B1290" s="1"/>
      <c r="C1290" s="351">
        <v>5093</v>
      </c>
      <c r="D1290" s="352" t="s">
        <v>1339</v>
      </c>
      <c r="E1290" s="353" t="s">
        <v>125</v>
      </c>
      <c r="F1290" s="354">
        <v>4649</v>
      </c>
      <c r="G1290" s="288" t="s">
        <v>117</v>
      </c>
      <c r="H1290" s="288"/>
      <c r="I1290" s="1"/>
      <c r="J1290" s="10"/>
      <c r="K1290" s="10"/>
    </row>
    <row r="1291" spans="2:11" s="5" customFormat="1" ht="31.5" hidden="1">
      <c r="B1291" s="1"/>
      <c r="C1291" s="351">
        <v>5094</v>
      </c>
      <c r="D1291" s="352" t="s">
        <v>1340</v>
      </c>
      <c r="E1291" s="353" t="s">
        <v>125</v>
      </c>
      <c r="F1291" s="354">
        <v>3687</v>
      </c>
      <c r="G1291" s="288" t="s">
        <v>117</v>
      </c>
      <c r="H1291" s="288"/>
      <c r="I1291" s="1"/>
      <c r="J1291" s="10"/>
      <c r="K1291" s="10"/>
    </row>
    <row r="1292" spans="2:11" s="5" customFormat="1" ht="47.25" hidden="1">
      <c r="B1292" s="1"/>
      <c r="C1292" s="351">
        <v>5095</v>
      </c>
      <c r="D1292" s="352" t="s">
        <v>1341</v>
      </c>
      <c r="E1292" s="353" t="s">
        <v>125</v>
      </c>
      <c r="F1292" s="354">
        <v>27039</v>
      </c>
      <c r="G1292" s="288" t="s">
        <v>117</v>
      </c>
      <c r="H1292" s="288"/>
      <c r="I1292" s="1"/>
      <c r="J1292" s="10"/>
      <c r="K1292" s="10"/>
    </row>
    <row r="1293" spans="2:11" s="5" customFormat="1" ht="47.25" hidden="1">
      <c r="B1293" s="1"/>
      <c r="C1293" s="351">
        <v>5096</v>
      </c>
      <c r="D1293" s="352" t="s">
        <v>1342</v>
      </c>
      <c r="E1293" s="353" t="s">
        <v>125</v>
      </c>
      <c r="F1293" s="354">
        <v>25850</v>
      </c>
      <c r="G1293" s="288" t="s">
        <v>117</v>
      </c>
      <c r="H1293" s="288"/>
      <c r="I1293" s="1"/>
      <c r="J1293" s="10"/>
      <c r="K1293" s="10"/>
    </row>
    <row r="1294" spans="2:11" s="5" customFormat="1" ht="47.25" hidden="1">
      <c r="B1294" s="1"/>
      <c r="C1294" s="351">
        <v>5097</v>
      </c>
      <c r="D1294" s="352" t="s">
        <v>1343</v>
      </c>
      <c r="E1294" s="353" t="s">
        <v>125</v>
      </c>
      <c r="F1294" s="354">
        <v>42323</v>
      </c>
      <c r="G1294" s="288" t="s">
        <v>117</v>
      </c>
      <c r="H1294" s="288"/>
      <c r="I1294" s="1"/>
      <c r="J1294" s="10"/>
      <c r="K1294" s="10"/>
    </row>
    <row r="1295" spans="2:11" s="5" customFormat="1" ht="78.75" hidden="1">
      <c r="B1295" s="1"/>
      <c r="C1295" s="351">
        <v>5098</v>
      </c>
      <c r="D1295" s="352" t="s">
        <v>1344</v>
      </c>
      <c r="E1295" s="353" t="s">
        <v>125</v>
      </c>
      <c r="F1295" s="354">
        <v>47189</v>
      </c>
      <c r="G1295" s="288" t="s">
        <v>117</v>
      </c>
      <c r="H1295" s="288"/>
      <c r="I1295" s="1"/>
      <c r="J1295" s="10"/>
      <c r="K1295" s="10"/>
    </row>
    <row r="1296" spans="2:11" s="5" customFormat="1" ht="78.75" hidden="1">
      <c r="B1296" s="1"/>
      <c r="C1296" s="351">
        <v>5099</v>
      </c>
      <c r="D1296" s="352" t="s">
        <v>1345</v>
      </c>
      <c r="E1296" s="353" t="s">
        <v>125</v>
      </c>
      <c r="F1296" s="354">
        <v>41847</v>
      </c>
      <c r="G1296" s="288" t="s">
        <v>117</v>
      </c>
      <c r="H1296" s="288"/>
      <c r="I1296" s="1"/>
      <c r="J1296" s="10"/>
      <c r="K1296" s="10"/>
    </row>
    <row r="1297" spans="2:11" s="5" customFormat="1" ht="63" hidden="1">
      <c r="B1297" s="1"/>
      <c r="C1297" s="351">
        <v>5101</v>
      </c>
      <c r="D1297" s="352" t="s">
        <v>1346</v>
      </c>
      <c r="E1297" s="353" t="s">
        <v>122</v>
      </c>
      <c r="F1297" s="354">
        <v>144795</v>
      </c>
      <c r="G1297" s="288" t="s">
        <v>117</v>
      </c>
      <c r="H1297" s="288"/>
      <c r="I1297" s="1"/>
      <c r="J1297" s="10"/>
      <c r="K1297" s="10"/>
    </row>
    <row r="1298" spans="2:11" s="5" customFormat="1" ht="94.5" hidden="1">
      <c r="B1298" s="1"/>
      <c r="C1298" s="351">
        <v>5102</v>
      </c>
      <c r="D1298" s="352" t="s">
        <v>1347</v>
      </c>
      <c r="E1298" s="353" t="s">
        <v>122</v>
      </c>
      <c r="F1298" s="354">
        <v>53722</v>
      </c>
      <c r="G1298" s="288" t="s">
        <v>117</v>
      </c>
      <c r="H1298" s="288"/>
      <c r="I1298" s="1"/>
      <c r="J1298" s="10"/>
      <c r="K1298" s="10"/>
    </row>
    <row r="1299" spans="2:11" s="5" customFormat="1" ht="94.5" hidden="1">
      <c r="B1299" s="1"/>
      <c r="C1299" s="351">
        <v>5103</v>
      </c>
      <c r="D1299" s="352" t="s">
        <v>1348</v>
      </c>
      <c r="E1299" s="353" t="s">
        <v>122</v>
      </c>
      <c r="F1299" s="354">
        <v>207633</v>
      </c>
      <c r="G1299" s="288" t="s">
        <v>117</v>
      </c>
      <c r="H1299" s="288"/>
      <c r="I1299" s="1"/>
      <c r="J1299" s="10"/>
      <c r="K1299" s="10"/>
    </row>
    <row r="1300" spans="2:11" s="5" customFormat="1" ht="78.75" hidden="1">
      <c r="B1300" s="1"/>
      <c r="C1300" s="351">
        <v>5105</v>
      </c>
      <c r="D1300" s="352" t="s">
        <v>1349</v>
      </c>
      <c r="E1300" s="353" t="s">
        <v>125</v>
      </c>
      <c r="F1300" s="354">
        <v>116063</v>
      </c>
      <c r="G1300" s="288" t="s">
        <v>117</v>
      </c>
      <c r="H1300" s="288"/>
      <c r="I1300" s="1"/>
      <c r="J1300" s="10"/>
      <c r="K1300" s="10"/>
    </row>
    <row r="1301" spans="2:11" s="5" customFormat="1" ht="94.5" hidden="1">
      <c r="B1301" s="1"/>
      <c r="C1301" s="351">
        <v>5106</v>
      </c>
      <c r="D1301" s="352" t="s">
        <v>1350</v>
      </c>
      <c r="E1301" s="353" t="s">
        <v>125</v>
      </c>
      <c r="F1301" s="354">
        <v>353670</v>
      </c>
      <c r="G1301" s="288" t="s">
        <v>117</v>
      </c>
      <c r="H1301" s="288"/>
      <c r="I1301" s="1"/>
      <c r="J1301" s="10"/>
      <c r="K1301" s="10"/>
    </row>
    <row r="1302" spans="2:11" s="5" customFormat="1" ht="78.75" hidden="1">
      <c r="B1302" s="1"/>
      <c r="C1302" s="351">
        <v>5107</v>
      </c>
      <c r="D1302" s="352" t="s">
        <v>1351</v>
      </c>
      <c r="E1302" s="353" t="s">
        <v>122</v>
      </c>
      <c r="F1302" s="354">
        <v>47720</v>
      </c>
      <c r="G1302" s="288" t="s">
        <v>117</v>
      </c>
      <c r="H1302" s="288"/>
      <c r="I1302" s="1"/>
      <c r="J1302" s="10"/>
      <c r="K1302" s="10"/>
    </row>
    <row r="1303" spans="2:11" s="5" customFormat="1" ht="94.5" hidden="1">
      <c r="B1303" s="1"/>
      <c r="C1303" s="351">
        <v>5108</v>
      </c>
      <c r="D1303" s="352" t="s">
        <v>1352</v>
      </c>
      <c r="E1303" s="353" t="s">
        <v>125</v>
      </c>
      <c r="F1303" s="354">
        <v>375207</v>
      </c>
      <c r="G1303" s="288" t="s">
        <v>117</v>
      </c>
      <c r="H1303" s="288"/>
      <c r="I1303" s="1"/>
      <c r="J1303" s="10"/>
      <c r="K1303" s="10"/>
    </row>
    <row r="1304" spans="2:11" s="5" customFormat="1" ht="78.75" hidden="1">
      <c r="B1304" s="1"/>
      <c r="C1304" s="351">
        <v>5109</v>
      </c>
      <c r="D1304" s="352" t="s">
        <v>1353</v>
      </c>
      <c r="E1304" s="353" t="s">
        <v>125</v>
      </c>
      <c r="F1304" s="354">
        <v>157231</v>
      </c>
      <c r="G1304" s="288" t="s">
        <v>117</v>
      </c>
      <c r="H1304" s="288"/>
      <c r="I1304" s="1"/>
      <c r="J1304" s="10"/>
      <c r="K1304" s="10"/>
    </row>
    <row r="1305" spans="2:11" s="5" customFormat="1" ht="78.75" hidden="1">
      <c r="B1305" s="1"/>
      <c r="C1305" s="351">
        <v>5110</v>
      </c>
      <c r="D1305" s="352" t="s">
        <v>1354</v>
      </c>
      <c r="E1305" s="353" t="s">
        <v>122</v>
      </c>
      <c r="F1305" s="354">
        <v>44071</v>
      </c>
      <c r="G1305" s="288" t="s">
        <v>117</v>
      </c>
      <c r="H1305" s="288"/>
      <c r="I1305" s="1"/>
      <c r="J1305" s="10"/>
      <c r="K1305" s="10"/>
    </row>
    <row r="1306" spans="2:11" s="5" customFormat="1" ht="63" hidden="1">
      <c r="B1306" s="1"/>
      <c r="C1306" s="351">
        <v>5111</v>
      </c>
      <c r="D1306" s="352" t="s">
        <v>1355</v>
      </c>
      <c r="E1306" s="353" t="s">
        <v>122</v>
      </c>
      <c r="F1306" s="354">
        <v>9048</v>
      </c>
      <c r="G1306" s="288" t="s">
        <v>117</v>
      </c>
      <c r="H1306" s="288"/>
      <c r="I1306" s="1"/>
      <c r="J1306" s="10"/>
      <c r="K1306" s="10"/>
    </row>
    <row r="1307" spans="2:11" s="5" customFormat="1" ht="78.75" hidden="1">
      <c r="B1307" s="1"/>
      <c r="C1307" s="351">
        <v>5112</v>
      </c>
      <c r="D1307" s="352" t="s">
        <v>1356</v>
      </c>
      <c r="E1307" s="353" t="s">
        <v>122</v>
      </c>
      <c r="F1307" s="354">
        <v>26774</v>
      </c>
      <c r="G1307" s="288" t="s">
        <v>117</v>
      </c>
      <c r="H1307" s="288"/>
      <c r="I1307" s="1"/>
      <c r="J1307" s="10"/>
      <c r="K1307" s="10"/>
    </row>
    <row r="1308" spans="2:11" s="5" customFormat="1" ht="63" hidden="1">
      <c r="B1308" s="1"/>
      <c r="C1308" s="351">
        <v>5113</v>
      </c>
      <c r="D1308" s="352" t="s">
        <v>1357</v>
      </c>
      <c r="E1308" s="353" t="s">
        <v>125</v>
      </c>
      <c r="F1308" s="354">
        <v>182598</v>
      </c>
      <c r="G1308" s="288" t="s">
        <v>117</v>
      </c>
      <c r="H1308" s="288"/>
      <c r="I1308" s="1"/>
      <c r="J1308" s="10"/>
      <c r="K1308" s="10"/>
    </row>
    <row r="1309" spans="2:11" s="5" customFormat="1" ht="63" hidden="1">
      <c r="B1309" s="1"/>
      <c r="C1309" s="351">
        <v>5122</v>
      </c>
      <c r="D1309" s="352" t="s">
        <v>1358</v>
      </c>
      <c r="E1309" s="353" t="s">
        <v>125</v>
      </c>
      <c r="F1309" s="354">
        <v>419820</v>
      </c>
      <c r="G1309" s="288" t="s">
        <v>117</v>
      </c>
      <c r="H1309" s="288"/>
      <c r="I1309" s="1"/>
      <c r="J1309" s="10"/>
      <c r="K1309" s="10"/>
    </row>
    <row r="1310" spans="2:11" s="5" customFormat="1" ht="63" hidden="1">
      <c r="B1310" s="1"/>
      <c r="C1310" s="351">
        <v>5123</v>
      </c>
      <c r="D1310" s="352" t="s">
        <v>1359</v>
      </c>
      <c r="E1310" s="353" t="s">
        <v>125</v>
      </c>
      <c r="F1310" s="354">
        <v>1060622</v>
      </c>
      <c r="G1310" s="288" t="s">
        <v>117</v>
      </c>
      <c r="H1310" s="288"/>
      <c r="I1310" s="1"/>
      <c r="J1310" s="10"/>
      <c r="K1310" s="10"/>
    </row>
    <row r="1311" spans="2:11" s="5" customFormat="1" ht="63" hidden="1">
      <c r="B1311" s="1"/>
      <c r="C1311" s="351">
        <v>5124</v>
      </c>
      <c r="D1311" s="352" t="s">
        <v>1360</v>
      </c>
      <c r="E1311" s="353" t="s">
        <v>125</v>
      </c>
      <c r="F1311" s="354">
        <v>352219</v>
      </c>
      <c r="G1311" s="288" t="s">
        <v>117</v>
      </c>
      <c r="H1311" s="288"/>
      <c r="I1311" s="1"/>
      <c r="J1311" s="10"/>
      <c r="K1311" s="10"/>
    </row>
    <row r="1312" spans="2:11" s="5" customFormat="1" ht="78.75" hidden="1">
      <c r="B1312" s="1"/>
      <c r="C1312" s="351">
        <v>5125</v>
      </c>
      <c r="D1312" s="352" t="s">
        <v>1361</v>
      </c>
      <c r="E1312" s="353" t="s">
        <v>125</v>
      </c>
      <c r="F1312" s="354">
        <v>84077</v>
      </c>
      <c r="G1312" s="288" t="s">
        <v>117</v>
      </c>
      <c r="H1312" s="288"/>
      <c r="I1312" s="1"/>
      <c r="J1312" s="10"/>
      <c r="K1312" s="10"/>
    </row>
    <row r="1313" spans="2:11" s="5" customFormat="1" ht="47.25" hidden="1">
      <c r="B1313" s="1"/>
      <c r="C1313" s="351">
        <v>5126</v>
      </c>
      <c r="D1313" s="352" t="s">
        <v>1362</v>
      </c>
      <c r="E1313" s="353" t="s">
        <v>125</v>
      </c>
      <c r="F1313" s="354">
        <v>161620</v>
      </c>
      <c r="G1313" s="288" t="s">
        <v>117</v>
      </c>
      <c r="H1313" s="288"/>
      <c r="I1313" s="1"/>
      <c r="J1313" s="10"/>
      <c r="K1313" s="10"/>
    </row>
    <row r="1314" spans="2:11" s="5" customFormat="1" ht="94.5" hidden="1">
      <c r="B1314" s="1"/>
      <c r="C1314" s="351">
        <v>5127</v>
      </c>
      <c r="D1314" s="352" t="s">
        <v>1363</v>
      </c>
      <c r="E1314" s="353" t="s">
        <v>125</v>
      </c>
      <c r="F1314" s="354">
        <v>365992</v>
      </c>
      <c r="G1314" s="288" t="s">
        <v>117</v>
      </c>
      <c r="H1314" s="288"/>
      <c r="I1314" s="1"/>
      <c r="J1314" s="10"/>
      <c r="K1314" s="10"/>
    </row>
    <row r="1315" spans="2:11" s="5" customFormat="1" ht="31.5" hidden="1">
      <c r="B1315" s="1"/>
      <c r="C1315" s="351">
        <v>5128</v>
      </c>
      <c r="D1315" s="352" t="s">
        <v>1364</v>
      </c>
      <c r="E1315" s="353" t="s">
        <v>125</v>
      </c>
      <c r="F1315" s="354">
        <v>315385</v>
      </c>
      <c r="G1315" s="288" t="s">
        <v>117</v>
      </c>
      <c r="H1315" s="288"/>
      <c r="I1315" s="1"/>
      <c r="J1315" s="10"/>
      <c r="K1315" s="10"/>
    </row>
    <row r="1316" spans="2:11" s="5" customFormat="1" ht="94.5" hidden="1">
      <c r="B1316" s="1"/>
      <c r="C1316" s="351">
        <v>5129</v>
      </c>
      <c r="D1316" s="352" t="s">
        <v>1365</v>
      </c>
      <c r="E1316" s="353" t="s">
        <v>122</v>
      </c>
      <c r="F1316" s="354">
        <v>189196</v>
      </c>
      <c r="G1316" s="288" t="s">
        <v>117</v>
      </c>
      <c r="H1316" s="288" t="s">
        <v>145</v>
      </c>
      <c r="I1316" s="1"/>
      <c r="J1316" s="10"/>
      <c r="K1316" s="10"/>
    </row>
    <row r="1317" spans="2:11" s="5" customFormat="1" ht="63" hidden="1">
      <c r="B1317" s="1"/>
      <c r="C1317" s="351">
        <v>5131</v>
      </c>
      <c r="D1317" s="352" t="s">
        <v>1366</v>
      </c>
      <c r="E1317" s="353" t="s">
        <v>122</v>
      </c>
      <c r="F1317" s="354">
        <v>146540</v>
      </c>
      <c r="G1317" s="288" t="s">
        <v>117</v>
      </c>
      <c r="H1317" s="288" t="s">
        <v>145</v>
      </c>
      <c r="I1317" s="1"/>
      <c r="J1317" s="10"/>
      <c r="K1317" s="10"/>
    </row>
    <row r="1318" spans="2:11" s="5" customFormat="1" ht="94.5" hidden="1">
      <c r="B1318" s="1"/>
      <c r="C1318" s="351">
        <v>5132</v>
      </c>
      <c r="D1318" s="352" t="s">
        <v>1367</v>
      </c>
      <c r="E1318" s="353" t="s">
        <v>122</v>
      </c>
      <c r="F1318" s="354">
        <v>55034</v>
      </c>
      <c r="G1318" s="288" t="s">
        <v>117</v>
      </c>
      <c r="H1318" s="288" t="s">
        <v>145</v>
      </c>
      <c r="I1318" s="1"/>
      <c r="J1318" s="10"/>
      <c r="K1318" s="10"/>
    </row>
    <row r="1319" spans="2:11" s="5" customFormat="1" ht="78.75" hidden="1">
      <c r="B1319" s="1"/>
      <c r="C1319" s="351">
        <v>5135</v>
      </c>
      <c r="D1319" s="352" t="s">
        <v>1368</v>
      </c>
      <c r="E1319" s="353" t="s">
        <v>122</v>
      </c>
      <c r="F1319" s="354">
        <v>7140</v>
      </c>
      <c r="G1319" s="288" t="s">
        <v>117</v>
      </c>
      <c r="H1319" s="288"/>
      <c r="I1319" s="1"/>
      <c r="J1319" s="10"/>
      <c r="K1319" s="10"/>
    </row>
    <row r="1320" spans="2:11" s="5" customFormat="1" ht="78.75" hidden="1">
      <c r="B1320" s="1"/>
      <c r="C1320" s="351">
        <v>5136</v>
      </c>
      <c r="D1320" s="352" t="s">
        <v>1369</v>
      </c>
      <c r="E1320" s="353" t="s">
        <v>116</v>
      </c>
      <c r="F1320" s="354">
        <v>9596</v>
      </c>
      <c r="G1320" s="288" t="s">
        <v>117</v>
      </c>
      <c r="H1320" s="288"/>
      <c r="I1320" s="1"/>
      <c r="J1320" s="10"/>
      <c r="K1320" s="10"/>
    </row>
    <row r="1321" spans="2:11" s="5" customFormat="1" ht="78.75" hidden="1">
      <c r="B1321" s="1"/>
      <c r="C1321" s="351">
        <v>5143</v>
      </c>
      <c r="D1321" s="352" t="s">
        <v>1370</v>
      </c>
      <c r="E1321" s="353" t="s">
        <v>125</v>
      </c>
      <c r="F1321" s="354">
        <v>71400</v>
      </c>
      <c r="G1321" s="288" t="s">
        <v>117</v>
      </c>
      <c r="H1321" s="288"/>
      <c r="I1321" s="1"/>
      <c r="J1321" s="10"/>
      <c r="K1321" s="10"/>
    </row>
    <row r="1322" spans="2:11" s="5" customFormat="1" ht="78.75" hidden="1">
      <c r="B1322" s="1"/>
      <c r="C1322" s="351">
        <v>5144</v>
      </c>
      <c r="D1322" s="352" t="s">
        <v>1371</v>
      </c>
      <c r="E1322" s="353" t="s">
        <v>125</v>
      </c>
      <c r="F1322" s="354">
        <v>22967</v>
      </c>
      <c r="G1322" s="288" t="s">
        <v>117</v>
      </c>
      <c r="H1322" s="288"/>
      <c r="I1322" s="1"/>
      <c r="J1322" s="10"/>
      <c r="K1322" s="10"/>
    </row>
    <row r="1323" spans="2:11" s="5" customFormat="1" ht="78.75" hidden="1">
      <c r="B1323" s="1"/>
      <c r="C1323" s="351">
        <v>5145</v>
      </c>
      <c r="D1323" s="352" t="s">
        <v>1372</v>
      </c>
      <c r="E1323" s="353" t="s">
        <v>125</v>
      </c>
      <c r="F1323" s="354">
        <v>14280</v>
      </c>
      <c r="G1323" s="288" t="s">
        <v>117</v>
      </c>
      <c r="H1323" s="288"/>
      <c r="I1323" s="1"/>
      <c r="J1323" s="10"/>
      <c r="K1323" s="10"/>
    </row>
    <row r="1324" spans="2:11" s="5" customFormat="1" ht="31.5" hidden="1">
      <c r="B1324" s="1"/>
      <c r="C1324" s="351">
        <v>5159</v>
      </c>
      <c r="D1324" s="352" t="s">
        <v>1373</v>
      </c>
      <c r="E1324" s="353" t="s">
        <v>125</v>
      </c>
      <c r="F1324" s="354">
        <v>32151</v>
      </c>
      <c r="G1324" s="288" t="s">
        <v>117</v>
      </c>
      <c r="H1324" s="288"/>
      <c r="I1324" s="1"/>
      <c r="J1324" s="10"/>
      <c r="K1324" s="10"/>
    </row>
    <row r="1325" spans="2:11" s="5" customFormat="1" ht="78.75" hidden="1">
      <c r="B1325" s="1"/>
      <c r="C1325" s="351">
        <v>5160</v>
      </c>
      <c r="D1325" s="352" t="s">
        <v>1374</v>
      </c>
      <c r="E1325" s="353" t="s">
        <v>125</v>
      </c>
      <c r="F1325" s="354">
        <v>61313</v>
      </c>
      <c r="G1325" s="288" t="s">
        <v>117</v>
      </c>
      <c r="H1325" s="288"/>
      <c r="I1325" s="1"/>
      <c r="J1325" s="10"/>
      <c r="K1325" s="10"/>
    </row>
    <row r="1326" spans="2:11" s="5" customFormat="1" ht="63" hidden="1">
      <c r="B1326" s="1"/>
      <c r="C1326" s="351">
        <v>5161</v>
      </c>
      <c r="D1326" s="352" t="s">
        <v>1375</v>
      </c>
      <c r="E1326" s="353" t="s">
        <v>116</v>
      </c>
      <c r="F1326" s="354">
        <v>232</v>
      </c>
      <c r="G1326" s="288" t="s">
        <v>117</v>
      </c>
      <c r="H1326" s="288"/>
      <c r="I1326" s="1"/>
      <c r="J1326" s="10"/>
      <c r="K1326" s="10"/>
    </row>
    <row r="1327" spans="2:11" s="5" customFormat="1" ht="78.75" hidden="1">
      <c r="B1327" s="1"/>
      <c r="C1327" s="351">
        <v>5162</v>
      </c>
      <c r="D1327" s="352" t="s">
        <v>1376</v>
      </c>
      <c r="E1327" s="353" t="s">
        <v>119</v>
      </c>
      <c r="F1327" s="354">
        <v>285676</v>
      </c>
      <c r="G1327" s="288" t="s">
        <v>117</v>
      </c>
      <c r="H1327" s="288"/>
      <c r="I1327" s="1"/>
      <c r="J1327" s="10"/>
      <c r="K1327" s="10"/>
    </row>
    <row r="1328" spans="2:11" s="5" customFormat="1" ht="78.75" hidden="1">
      <c r="B1328" s="1"/>
      <c r="C1328" s="351">
        <v>5163</v>
      </c>
      <c r="D1328" s="352" t="s">
        <v>1377</v>
      </c>
      <c r="E1328" s="353" t="s">
        <v>119</v>
      </c>
      <c r="F1328" s="354">
        <v>304395</v>
      </c>
      <c r="G1328" s="288" t="s">
        <v>117</v>
      </c>
      <c r="H1328" s="288"/>
      <c r="I1328" s="1"/>
      <c r="J1328" s="10"/>
      <c r="K1328" s="10"/>
    </row>
    <row r="1329" spans="2:11" s="5" customFormat="1" ht="78.75" hidden="1">
      <c r="B1329" s="1"/>
      <c r="C1329" s="351">
        <v>5164</v>
      </c>
      <c r="D1329" s="352" t="s">
        <v>1378</v>
      </c>
      <c r="E1329" s="353" t="s">
        <v>119</v>
      </c>
      <c r="F1329" s="354">
        <v>151120</v>
      </c>
      <c r="G1329" s="288" t="s">
        <v>117</v>
      </c>
      <c r="H1329" s="288"/>
      <c r="I1329" s="1"/>
      <c r="J1329" s="10"/>
      <c r="K1329" s="10"/>
    </row>
    <row r="1330" spans="2:11" s="5" customFormat="1" ht="78.75" hidden="1">
      <c r="B1330" s="1"/>
      <c r="C1330" s="351">
        <v>5165</v>
      </c>
      <c r="D1330" s="352" t="s">
        <v>1379</v>
      </c>
      <c r="E1330" s="353" t="s">
        <v>119</v>
      </c>
      <c r="F1330" s="354">
        <v>221286</v>
      </c>
      <c r="G1330" s="288" t="s">
        <v>117</v>
      </c>
      <c r="H1330" s="288"/>
      <c r="I1330" s="1"/>
      <c r="J1330" s="10"/>
      <c r="K1330" s="10"/>
    </row>
    <row r="1331" spans="2:11" s="5" customFormat="1" ht="78.75" hidden="1">
      <c r="B1331" s="1"/>
      <c r="C1331" s="351">
        <v>5166</v>
      </c>
      <c r="D1331" s="352" t="s">
        <v>1380</v>
      </c>
      <c r="E1331" s="353" t="s">
        <v>1224</v>
      </c>
      <c r="F1331" s="354">
        <v>5974</v>
      </c>
      <c r="G1331" s="288" t="s">
        <v>117</v>
      </c>
      <c r="H1331" s="288"/>
      <c r="I1331" s="1"/>
      <c r="J1331" s="10"/>
      <c r="K1331" s="10"/>
    </row>
    <row r="1332" spans="2:11" s="5" customFormat="1" ht="31.5" hidden="1">
      <c r="B1332" s="1"/>
      <c r="C1332" s="351">
        <v>5167</v>
      </c>
      <c r="D1332" s="352" t="s">
        <v>1381</v>
      </c>
      <c r="E1332" s="353" t="s">
        <v>1217</v>
      </c>
      <c r="F1332" s="354">
        <v>1664078</v>
      </c>
      <c r="G1332" s="288" t="s">
        <v>117</v>
      </c>
      <c r="H1332" s="288"/>
      <c r="I1332" s="1"/>
      <c r="J1332" s="10"/>
      <c r="K1332" s="10"/>
    </row>
    <row r="1333" spans="2:11" s="5" customFormat="1" ht="47.25" hidden="1">
      <c r="B1333" s="1"/>
      <c r="C1333" s="351">
        <v>5168</v>
      </c>
      <c r="D1333" s="352" t="s">
        <v>1382</v>
      </c>
      <c r="E1333" s="353" t="s">
        <v>1215</v>
      </c>
      <c r="F1333" s="354">
        <v>9747</v>
      </c>
      <c r="G1333" s="288" t="s">
        <v>117</v>
      </c>
      <c r="H1333" s="288"/>
      <c r="I1333" s="1"/>
      <c r="J1333" s="10"/>
      <c r="K1333" s="10"/>
    </row>
    <row r="1334" spans="2:11" s="5" customFormat="1" ht="78.75" hidden="1">
      <c r="B1334" s="1"/>
      <c r="C1334" s="351">
        <v>5169</v>
      </c>
      <c r="D1334" s="352" t="s">
        <v>1383</v>
      </c>
      <c r="E1334" s="353" t="s">
        <v>125</v>
      </c>
      <c r="F1334" s="354">
        <v>153169</v>
      </c>
      <c r="G1334" s="288" t="s">
        <v>117</v>
      </c>
      <c r="H1334" s="288"/>
      <c r="I1334" s="1"/>
      <c r="J1334" s="10"/>
      <c r="K1334" s="10"/>
    </row>
    <row r="1335" spans="2:11" s="5" customFormat="1" ht="63" hidden="1">
      <c r="B1335" s="1"/>
      <c r="C1335" s="351">
        <v>5170</v>
      </c>
      <c r="D1335" s="352" t="s">
        <v>1384</v>
      </c>
      <c r="E1335" s="353" t="s">
        <v>1215</v>
      </c>
      <c r="F1335" s="354">
        <v>290039</v>
      </c>
      <c r="G1335" s="288" t="s">
        <v>117</v>
      </c>
      <c r="H1335" s="288"/>
      <c r="I1335" s="1"/>
      <c r="J1335" s="10"/>
      <c r="K1335" s="10"/>
    </row>
    <row r="1336" spans="2:11" s="5" customFormat="1" ht="78.75" hidden="1">
      <c r="B1336" s="1"/>
      <c r="C1336" s="351">
        <v>5171</v>
      </c>
      <c r="D1336" s="352" t="s">
        <v>1385</v>
      </c>
      <c r="E1336" s="353" t="s">
        <v>125</v>
      </c>
      <c r="F1336" s="354">
        <v>385073</v>
      </c>
      <c r="G1336" s="288" t="s">
        <v>117</v>
      </c>
      <c r="H1336" s="288"/>
      <c r="I1336" s="1"/>
      <c r="J1336" s="10"/>
      <c r="K1336" s="10"/>
    </row>
    <row r="1337" spans="2:11" s="5" customFormat="1" ht="78.75" hidden="1">
      <c r="B1337" s="1"/>
      <c r="C1337" s="351">
        <v>5172</v>
      </c>
      <c r="D1337" s="352" t="s">
        <v>1386</v>
      </c>
      <c r="E1337" s="353" t="s">
        <v>125</v>
      </c>
      <c r="F1337" s="354">
        <v>346726</v>
      </c>
      <c r="G1337" s="288" t="s">
        <v>117</v>
      </c>
      <c r="H1337" s="288"/>
      <c r="I1337" s="1"/>
      <c r="J1337" s="10"/>
      <c r="K1337" s="10"/>
    </row>
    <row r="1338" spans="2:11" s="5" customFormat="1" ht="78.75" hidden="1">
      <c r="B1338" s="1"/>
      <c r="C1338" s="351">
        <v>5173</v>
      </c>
      <c r="D1338" s="352" t="s">
        <v>1387</v>
      </c>
      <c r="E1338" s="353" t="s">
        <v>125</v>
      </c>
      <c r="F1338" s="354">
        <v>350073</v>
      </c>
      <c r="G1338" s="288" t="s">
        <v>117</v>
      </c>
      <c r="H1338" s="288"/>
      <c r="I1338" s="1"/>
      <c r="J1338" s="10"/>
      <c r="K1338" s="10"/>
    </row>
    <row r="1339" spans="2:11" s="5" customFormat="1" ht="94.5" hidden="1">
      <c r="B1339" s="1"/>
      <c r="C1339" s="351">
        <v>5174</v>
      </c>
      <c r="D1339" s="352" t="s">
        <v>1388</v>
      </c>
      <c r="E1339" s="353" t="s">
        <v>116</v>
      </c>
      <c r="F1339" s="354">
        <v>65000</v>
      </c>
      <c r="G1339" s="288" t="s">
        <v>117</v>
      </c>
      <c r="H1339" s="288"/>
      <c r="I1339" s="1"/>
      <c r="J1339" s="10"/>
      <c r="K1339" s="10"/>
    </row>
    <row r="1340" spans="2:11" s="5" customFormat="1" ht="94.5" hidden="1">
      <c r="B1340" s="1"/>
      <c r="C1340" s="351">
        <v>5175</v>
      </c>
      <c r="D1340" s="352" t="s">
        <v>1389</v>
      </c>
      <c r="E1340" s="353" t="s">
        <v>122</v>
      </c>
      <c r="F1340" s="354">
        <v>153501</v>
      </c>
      <c r="G1340" s="288" t="s">
        <v>117</v>
      </c>
      <c r="H1340" s="288"/>
      <c r="I1340" s="1"/>
      <c r="J1340" s="10"/>
      <c r="K1340" s="10"/>
    </row>
    <row r="1341" spans="2:11" s="5" customFormat="1" ht="78.75" hidden="1">
      <c r="B1341" s="1"/>
      <c r="C1341" s="351">
        <v>5176</v>
      </c>
      <c r="D1341" s="352" t="s">
        <v>1390</v>
      </c>
      <c r="E1341" s="353" t="s">
        <v>122</v>
      </c>
      <c r="F1341" s="354">
        <v>127505</v>
      </c>
      <c r="G1341" s="288" t="s">
        <v>117</v>
      </c>
      <c r="H1341" s="288" t="s">
        <v>145</v>
      </c>
      <c r="I1341" s="1"/>
      <c r="J1341" s="10"/>
      <c r="K1341" s="10"/>
    </row>
    <row r="1342" spans="2:11" s="5" customFormat="1" ht="110.25" hidden="1">
      <c r="B1342" s="1"/>
      <c r="C1342" s="351">
        <v>5177</v>
      </c>
      <c r="D1342" s="352" t="s">
        <v>1391</v>
      </c>
      <c r="E1342" s="353" t="s">
        <v>119</v>
      </c>
      <c r="F1342" s="354">
        <v>1226737</v>
      </c>
      <c r="G1342" s="288" t="s">
        <v>117</v>
      </c>
      <c r="H1342" s="288"/>
      <c r="I1342" s="1"/>
      <c r="J1342" s="10"/>
      <c r="K1342" s="10"/>
    </row>
    <row r="1343" spans="2:11" s="5" customFormat="1" ht="31.5" hidden="1">
      <c r="B1343" s="1"/>
      <c r="C1343" s="351">
        <v>5178</v>
      </c>
      <c r="D1343" s="352" t="s">
        <v>1392</v>
      </c>
      <c r="E1343" s="353" t="s">
        <v>494</v>
      </c>
      <c r="F1343" s="354">
        <v>552835</v>
      </c>
      <c r="G1343" s="288" t="s">
        <v>117</v>
      </c>
      <c r="H1343" s="288"/>
      <c r="I1343" s="1"/>
      <c r="J1343" s="10"/>
      <c r="K1343" s="10"/>
    </row>
    <row r="1344" spans="2:11" s="5" customFormat="1" ht="63" hidden="1">
      <c r="B1344" s="1"/>
      <c r="C1344" s="351">
        <v>5180</v>
      </c>
      <c r="D1344" s="352" t="s">
        <v>1393</v>
      </c>
      <c r="E1344" s="353" t="s">
        <v>122</v>
      </c>
      <c r="F1344" s="354">
        <v>201749</v>
      </c>
      <c r="G1344" s="288" t="s">
        <v>117</v>
      </c>
      <c r="H1344" s="288"/>
      <c r="I1344" s="1"/>
      <c r="J1344" s="10"/>
      <c r="K1344" s="10"/>
    </row>
    <row r="1345" spans="2:11" s="5" customFormat="1" ht="78.75" hidden="1">
      <c r="B1345" s="1"/>
      <c r="C1345" s="351">
        <v>5181</v>
      </c>
      <c r="D1345" s="352" t="s">
        <v>1394</v>
      </c>
      <c r="E1345" s="353" t="s">
        <v>122</v>
      </c>
      <c r="F1345" s="354">
        <v>40357</v>
      </c>
      <c r="G1345" s="288" t="s">
        <v>117</v>
      </c>
      <c r="H1345" s="288" t="s">
        <v>145</v>
      </c>
      <c r="I1345" s="1"/>
      <c r="J1345" s="10"/>
      <c r="K1345" s="10"/>
    </row>
    <row r="1346" spans="2:11" s="5" customFormat="1" ht="47.25" hidden="1">
      <c r="B1346" s="1"/>
      <c r="C1346" s="351">
        <v>5182</v>
      </c>
      <c r="D1346" s="352" t="s">
        <v>1395</v>
      </c>
      <c r="E1346" s="353" t="s">
        <v>122</v>
      </c>
      <c r="F1346" s="354">
        <v>384027</v>
      </c>
      <c r="G1346" s="288" t="s">
        <v>117</v>
      </c>
      <c r="H1346" s="288"/>
      <c r="I1346" s="1"/>
      <c r="J1346" s="10"/>
      <c r="K1346" s="10"/>
    </row>
    <row r="1347" spans="2:11" s="5" customFormat="1" ht="31.5" hidden="1">
      <c r="B1347" s="1"/>
      <c r="C1347" s="351">
        <v>5183</v>
      </c>
      <c r="D1347" s="352" t="s">
        <v>1396</v>
      </c>
      <c r="E1347" s="353" t="s">
        <v>122</v>
      </c>
      <c r="F1347" s="354">
        <v>178099</v>
      </c>
      <c r="G1347" s="288" t="s">
        <v>117</v>
      </c>
      <c r="H1347" s="288"/>
      <c r="I1347" s="1"/>
      <c r="J1347" s="10"/>
      <c r="K1347" s="10"/>
    </row>
    <row r="1348" spans="2:11" s="5" customFormat="1" ht="31.5" hidden="1">
      <c r="B1348" s="1"/>
      <c r="C1348" s="351">
        <v>5184</v>
      </c>
      <c r="D1348" s="352" t="s">
        <v>1397</v>
      </c>
      <c r="E1348" s="353" t="s">
        <v>122</v>
      </c>
      <c r="F1348" s="354">
        <v>61885</v>
      </c>
      <c r="G1348" s="288" t="s">
        <v>117</v>
      </c>
      <c r="H1348" s="288"/>
      <c r="I1348" s="1"/>
      <c r="J1348" s="10"/>
      <c r="K1348" s="10"/>
    </row>
    <row r="1349" spans="2:11" s="5" customFormat="1" ht="78.75" hidden="1">
      <c r="B1349" s="1"/>
      <c r="C1349" s="351">
        <v>5185</v>
      </c>
      <c r="D1349" s="352" t="s">
        <v>1398</v>
      </c>
      <c r="E1349" s="353" t="s">
        <v>125</v>
      </c>
      <c r="F1349" s="354">
        <v>392966</v>
      </c>
      <c r="G1349" s="288" t="s">
        <v>117</v>
      </c>
      <c r="H1349" s="288"/>
      <c r="I1349" s="1"/>
      <c r="J1349" s="10"/>
      <c r="K1349" s="10"/>
    </row>
    <row r="1350" spans="2:11" s="5" customFormat="1" ht="94.5" hidden="1">
      <c r="B1350" s="1"/>
      <c r="C1350" s="351">
        <v>5186</v>
      </c>
      <c r="D1350" s="352" t="s">
        <v>1399</v>
      </c>
      <c r="E1350" s="353" t="s">
        <v>125</v>
      </c>
      <c r="F1350" s="354">
        <v>336141</v>
      </c>
      <c r="G1350" s="288" t="s">
        <v>117</v>
      </c>
      <c r="H1350" s="288"/>
      <c r="I1350" s="1"/>
      <c r="J1350" s="10"/>
      <c r="K1350" s="10"/>
    </row>
    <row r="1351" spans="2:11" s="5" customFormat="1" ht="94.5" hidden="1">
      <c r="B1351" s="1"/>
      <c r="C1351" s="351">
        <v>5187</v>
      </c>
      <c r="D1351" s="352" t="s">
        <v>1400</v>
      </c>
      <c r="E1351" s="353" t="s">
        <v>125</v>
      </c>
      <c r="F1351" s="354">
        <v>358094</v>
      </c>
      <c r="G1351" s="288" t="s">
        <v>117</v>
      </c>
      <c r="H1351" s="288"/>
      <c r="I1351" s="1"/>
      <c r="J1351" s="10"/>
      <c r="K1351" s="10"/>
    </row>
    <row r="1352" spans="2:11" s="5" customFormat="1" ht="31.5" hidden="1">
      <c r="B1352" s="1"/>
      <c r="C1352" s="351">
        <v>5188</v>
      </c>
      <c r="D1352" s="352" t="s">
        <v>1401</v>
      </c>
      <c r="E1352" s="353" t="s">
        <v>125</v>
      </c>
      <c r="F1352" s="354">
        <v>42988</v>
      </c>
      <c r="G1352" s="288" t="s">
        <v>117</v>
      </c>
      <c r="H1352" s="288"/>
      <c r="I1352" s="1"/>
      <c r="J1352" s="10"/>
      <c r="K1352" s="10"/>
    </row>
    <row r="1353" spans="2:11" s="5" customFormat="1" ht="47.25" hidden="1">
      <c r="B1353" s="1"/>
      <c r="C1353" s="351">
        <v>5189</v>
      </c>
      <c r="D1353" s="352" t="s">
        <v>1402</v>
      </c>
      <c r="E1353" s="353" t="s">
        <v>125</v>
      </c>
      <c r="F1353" s="354">
        <v>71077</v>
      </c>
      <c r="G1353" s="288" t="s">
        <v>117</v>
      </c>
      <c r="H1353" s="288"/>
      <c r="I1353" s="1"/>
      <c r="J1353" s="10"/>
      <c r="K1353" s="10"/>
    </row>
    <row r="1354" spans="2:11" s="5" customFormat="1" ht="47.25" hidden="1">
      <c r="B1354" s="1"/>
      <c r="C1354" s="351">
        <v>5190</v>
      </c>
      <c r="D1354" s="352" t="s">
        <v>1403</v>
      </c>
      <c r="E1354" s="353" t="s">
        <v>122</v>
      </c>
      <c r="F1354" s="354">
        <v>8701</v>
      </c>
      <c r="G1354" s="288" t="s">
        <v>117</v>
      </c>
      <c r="H1354" s="288"/>
      <c r="I1354" s="1"/>
      <c r="J1354" s="10"/>
      <c r="K1354" s="10"/>
    </row>
    <row r="1355" spans="2:11" s="5" customFormat="1" ht="63" hidden="1">
      <c r="B1355" s="1"/>
      <c r="C1355" s="351">
        <v>5191</v>
      </c>
      <c r="D1355" s="352" t="s">
        <v>1404</v>
      </c>
      <c r="E1355" s="353" t="s">
        <v>125</v>
      </c>
      <c r="F1355" s="354">
        <v>242170</v>
      </c>
      <c r="G1355" s="288" t="s">
        <v>117</v>
      </c>
      <c r="H1355" s="288"/>
      <c r="I1355" s="1"/>
      <c r="J1355" s="10"/>
      <c r="K1355" s="10"/>
    </row>
    <row r="1356" spans="2:11" s="5" customFormat="1" ht="78.75" hidden="1">
      <c r="B1356" s="1"/>
      <c r="C1356" s="351">
        <v>5195</v>
      </c>
      <c r="D1356" s="352" t="s">
        <v>1405</v>
      </c>
      <c r="E1356" s="353" t="s">
        <v>122</v>
      </c>
      <c r="F1356" s="354">
        <v>40078</v>
      </c>
      <c r="G1356" s="288" t="s">
        <v>117</v>
      </c>
      <c r="H1356" s="288"/>
      <c r="I1356" s="1"/>
      <c r="J1356" s="10"/>
      <c r="K1356" s="10"/>
    </row>
    <row r="1357" spans="2:11" s="5" customFormat="1" ht="63" hidden="1">
      <c r="B1357" s="1"/>
      <c r="C1357" s="351">
        <v>5196</v>
      </c>
      <c r="D1357" s="352" t="s">
        <v>1406</v>
      </c>
      <c r="E1357" s="353" t="s">
        <v>119</v>
      </c>
      <c r="F1357" s="354">
        <v>78471</v>
      </c>
      <c r="G1357" s="288" t="s">
        <v>117</v>
      </c>
      <c r="H1357" s="288"/>
      <c r="I1357" s="1"/>
      <c r="J1357" s="10"/>
      <c r="K1357" s="10"/>
    </row>
    <row r="1358" spans="2:11" s="5" customFormat="1" ht="63" hidden="1">
      <c r="B1358" s="1"/>
      <c r="C1358" s="351">
        <v>5197</v>
      </c>
      <c r="D1358" s="352" t="s">
        <v>1407</v>
      </c>
      <c r="E1358" s="353" t="s">
        <v>119</v>
      </c>
      <c r="F1358" s="354">
        <v>84386</v>
      </c>
      <c r="G1358" s="288" t="s">
        <v>117</v>
      </c>
      <c r="H1358" s="288"/>
      <c r="I1358" s="1"/>
      <c r="J1358" s="10"/>
      <c r="K1358" s="10"/>
    </row>
    <row r="1359" spans="2:11" s="5" customFormat="1" ht="78.75" hidden="1">
      <c r="B1359" s="1"/>
      <c r="C1359" s="351">
        <v>5199</v>
      </c>
      <c r="D1359" s="352" t="s">
        <v>1408</v>
      </c>
      <c r="E1359" s="353" t="s">
        <v>119</v>
      </c>
      <c r="F1359" s="354">
        <v>5399656</v>
      </c>
      <c r="G1359" s="288" t="s">
        <v>117</v>
      </c>
      <c r="H1359" s="288"/>
      <c r="I1359" s="1"/>
      <c r="J1359" s="10"/>
      <c r="K1359" s="10"/>
    </row>
    <row r="1360" spans="2:11" s="5" customFormat="1" ht="94.5" hidden="1">
      <c r="B1360" s="1"/>
      <c r="C1360" s="351">
        <v>5200</v>
      </c>
      <c r="D1360" s="352" t="s">
        <v>1409</v>
      </c>
      <c r="E1360" s="353" t="s">
        <v>116</v>
      </c>
      <c r="F1360" s="354">
        <v>643207</v>
      </c>
      <c r="G1360" s="288" t="s">
        <v>117</v>
      </c>
      <c r="H1360" s="288"/>
      <c r="I1360" s="1"/>
      <c r="J1360" s="10"/>
      <c r="K1360" s="10"/>
    </row>
    <row r="1361" spans="2:11" s="5" customFormat="1" ht="63" hidden="1">
      <c r="B1361" s="1"/>
      <c r="C1361" s="351">
        <v>5201</v>
      </c>
      <c r="D1361" s="352" t="s">
        <v>1410</v>
      </c>
      <c r="E1361" s="353" t="s">
        <v>122</v>
      </c>
      <c r="F1361" s="354">
        <v>115327</v>
      </c>
      <c r="G1361" s="288" t="s">
        <v>117</v>
      </c>
      <c r="H1361" s="288"/>
      <c r="I1361" s="1"/>
      <c r="J1361" s="10"/>
      <c r="K1361" s="10"/>
    </row>
    <row r="1362" spans="2:11" s="5" customFormat="1" ht="47.25" hidden="1">
      <c r="B1362" s="1"/>
      <c r="C1362" s="351">
        <v>5202</v>
      </c>
      <c r="D1362" s="352" t="s">
        <v>1411</v>
      </c>
      <c r="E1362" s="353" t="s">
        <v>122</v>
      </c>
      <c r="F1362" s="354">
        <v>54528</v>
      </c>
      <c r="G1362" s="288" t="s">
        <v>117</v>
      </c>
      <c r="H1362" s="288" t="s">
        <v>145</v>
      </c>
      <c r="I1362" s="1"/>
      <c r="J1362" s="10"/>
      <c r="K1362" s="10"/>
    </row>
    <row r="1363" spans="2:11" s="5" customFormat="1" ht="110.25" hidden="1">
      <c r="B1363" s="1"/>
      <c r="C1363" s="351">
        <v>5204</v>
      </c>
      <c r="D1363" s="352" t="s">
        <v>1412</v>
      </c>
      <c r="E1363" s="353" t="s">
        <v>122</v>
      </c>
      <c r="F1363" s="354">
        <v>6565</v>
      </c>
      <c r="G1363" s="288" t="s">
        <v>117</v>
      </c>
      <c r="H1363" s="288"/>
      <c r="I1363" s="1"/>
      <c r="J1363" s="10"/>
      <c r="K1363" s="10"/>
    </row>
    <row r="1364" spans="2:11" s="5" customFormat="1" ht="63" hidden="1">
      <c r="B1364" s="1"/>
      <c r="C1364" s="351">
        <v>5205</v>
      </c>
      <c r="D1364" s="352" t="s">
        <v>1413</v>
      </c>
      <c r="E1364" s="353" t="s">
        <v>122</v>
      </c>
      <c r="F1364" s="354">
        <v>33737</v>
      </c>
      <c r="G1364" s="288" t="s">
        <v>117</v>
      </c>
      <c r="H1364" s="288"/>
      <c r="I1364" s="1"/>
      <c r="J1364" s="10"/>
      <c r="K1364" s="10"/>
    </row>
    <row r="1365" spans="2:11" s="5" customFormat="1" ht="110.25" hidden="1">
      <c r="B1365" s="1"/>
      <c r="C1365" s="351">
        <v>5207</v>
      </c>
      <c r="D1365" s="352" t="s">
        <v>1414</v>
      </c>
      <c r="E1365" s="353" t="s">
        <v>116</v>
      </c>
      <c r="F1365" s="354">
        <v>177612</v>
      </c>
      <c r="G1365" s="288" t="s">
        <v>117</v>
      </c>
      <c r="H1365" s="288"/>
      <c r="I1365" s="1"/>
      <c r="J1365" s="10"/>
      <c r="K1365" s="10"/>
    </row>
    <row r="1366" spans="2:11" s="5" customFormat="1" ht="63" hidden="1">
      <c r="B1366" s="1"/>
      <c r="C1366" s="351">
        <v>5208</v>
      </c>
      <c r="D1366" s="352" t="s">
        <v>1415</v>
      </c>
      <c r="E1366" s="353" t="s">
        <v>122</v>
      </c>
      <c r="F1366" s="354">
        <v>93788</v>
      </c>
      <c r="G1366" s="288" t="s">
        <v>117</v>
      </c>
      <c r="H1366" s="288"/>
      <c r="I1366" s="1"/>
      <c r="J1366" s="10"/>
      <c r="K1366" s="10"/>
    </row>
    <row r="1367" spans="2:11" s="5" customFormat="1" ht="94.5" hidden="1">
      <c r="B1367" s="1"/>
      <c r="C1367" s="351">
        <v>5209</v>
      </c>
      <c r="D1367" s="352" t="s">
        <v>1416</v>
      </c>
      <c r="E1367" s="353" t="s">
        <v>116</v>
      </c>
      <c r="F1367" s="354">
        <v>56570</v>
      </c>
      <c r="G1367" s="288" t="s">
        <v>117</v>
      </c>
      <c r="H1367" s="288"/>
      <c r="I1367" s="1"/>
      <c r="J1367" s="10"/>
      <c r="K1367" s="10"/>
    </row>
    <row r="1368" spans="2:11" s="5" customFormat="1" ht="78.75" hidden="1">
      <c r="B1368" s="1"/>
      <c r="C1368" s="351">
        <v>5210</v>
      </c>
      <c r="D1368" s="352" t="s">
        <v>1417</v>
      </c>
      <c r="E1368" s="353" t="s">
        <v>116</v>
      </c>
      <c r="F1368" s="354">
        <v>52551</v>
      </c>
      <c r="G1368" s="288" t="s">
        <v>117</v>
      </c>
      <c r="H1368" s="288"/>
      <c r="I1368" s="1"/>
      <c r="J1368" s="10"/>
      <c r="K1368" s="10"/>
    </row>
    <row r="1369" spans="2:11" s="5" customFormat="1" ht="78.75" hidden="1">
      <c r="B1369" s="1"/>
      <c r="C1369" s="351">
        <v>5211</v>
      </c>
      <c r="D1369" s="352" t="s">
        <v>1418</v>
      </c>
      <c r="E1369" s="353" t="s">
        <v>116</v>
      </c>
      <c r="F1369" s="354">
        <v>42258</v>
      </c>
      <c r="G1369" s="288" t="s">
        <v>117</v>
      </c>
      <c r="H1369" s="288"/>
      <c r="I1369" s="1"/>
      <c r="J1369" s="10"/>
      <c r="K1369" s="10"/>
    </row>
    <row r="1370" spans="2:11" s="5" customFormat="1" ht="63" hidden="1">
      <c r="B1370" s="1"/>
      <c r="C1370" s="351">
        <v>5212</v>
      </c>
      <c r="D1370" s="352" t="s">
        <v>1419</v>
      </c>
      <c r="E1370" s="353" t="s">
        <v>122</v>
      </c>
      <c r="F1370" s="354">
        <v>20703</v>
      </c>
      <c r="G1370" s="288" t="s">
        <v>117</v>
      </c>
      <c r="H1370" s="288"/>
      <c r="I1370" s="1"/>
      <c r="J1370" s="10"/>
      <c r="K1370" s="10"/>
    </row>
    <row r="1371" spans="2:11" s="5" customFormat="1" ht="63" hidden="1">
      <c r="B1371" s="1"/>
      <c r="C1371" s="351">
        <v>5214</v>
      </c>
      <c r="D1371" s="352" t="s">
        <v>1420</v>
      </c>
      <c r="E1371" s="353" t="s">
        <v>116</v>
      </c>
      <c r="F1371" s="354">
        <v>159002</v>
      </c>
      <c r="G1371" s="288" t="s">
        <v>117</v>
      </c>
      <c r="H1371" s="288" t="s">
        <v>145</v>
      </c>
      <c r="I1371" s="1"/>
      <c r="J1371" s="10"/>
      <c r="K1371" s="10"/>
    </row>
    <row r="1372" spans="2:11" s="5" customFormat="1" ht="31.5" hidden="1">
      <c r="B1372" s="1"/>
      <c r="C1372" s="351">
        <v>5216</v>
      </c>
      <c r="D1372" s="352" t="s">
        <v>1421</v>
      </c>
      <c r="E1372" s="353" t="s">
        <v>116</v>
      </c>
      <c r="F1372" s="354">
        <v>15996</v>
      </c>
      <c r="G1372" s="288" t="s">
        <v>117</v>
      </c>
      <c r="H1372" s="288"/>
      <c r="I1372" s="1"/>
      <c r="J1372" s="10"/>
      <c r="K1372" s="10"/>
    </row>
    <row r="1373" spans="2:11" s="5" customFormat="1" ht="78.75" hidden="1">
      <c r="B1373" s="1"/>
      <c r="C1373" s="351">
        <v>5217</v>
      </c>
      <c r="D1373" s="352" t="s">
        <v>1422</v>
      </c>
      <c r="E1373" s="353" t="s">
        <v>122</v>
      </c>
      <c r="F1373" s="354">
        <v>3305</v>
      </c>
      <c r="G1373" s="288" t="s">
        <v>117</v>
      </c>
      <c r="H1373" s="288"/>
      <c r="I1373" s="1"/>
      <c r="J1373" s="10"/>
      <c r="K1373" s="10"/>
    </row>
    <row r="1374" spans="2:11" s="5" customFormat="1" ht="78.75" hidden="1">
      <c r="B1374" s="1"/>
      <c r="C1374" s="351">
        <v>5218</v>
      </c>
      <c r="D1374" s="352" t="s">
        <v>1423</v>
      </c>
      <c r="E1374" s="353" t="s">
        <v>122</v>
      </c>
      <c r="F1374" s="354">
        <v>3409</v>
      </c>
      <c r="G1374" s="288" t="s">
        <v>117</v>
      </c>
      <c r="H1374" s="288"/>
      <c r="I1374" s="1"/>
      <c r="J1374" s="10"/>
      <c r="K1374" s="10"/>
    </row>
    <row r="1375" spans="2:11" s="5" customFormat="1" ht="78.75" hidden="1">
      <c r="B1375" s="1"/>
      <c r="C1375" s="351">
        <v>5220</v>
      </c>
      <c r="D1375" s="352" t="s">
        <v>1424</v>
      </c>
      <c r="E1375" s="353" t="s">
        <v>122</v>
      </c>
      <c r="F1375" s="354">
        <v>12802</v>
      </c>
      <c r="G1375" s="288" t="s">
        <v>117</v>
      </c>
      <c r="H1375" s="288"/>
      <c r="I1375" s="1"/>
      <c r="J1375" s="10"/>
      <c r="K1375" s="10"/>
    </row>
    <row r="1376" spans="2:11" s="5" customFormat="1" ht="78.75" hidden="1">
      <c r="B1376" s="1"/>
      <c r="C1376" s="351">
        <v>5221</v>
      </c>
      <c r="D1376" s="352" t="s">
        <v>1425</v>
      </c>
      <c r="E1376" s="353" t="s">
        <v>122</v>
      </c>
      <c r="F1376" s="354">
        <v>14636</v>
      </c>
      <c r="G1376" s="288" t="s">
        <v>117</v>
      </c>
      <c r="H1376" s="288"/>
      <c r="I1376" s="1"/>
      <c r="J1376" s="10"/>
      <c r="K1376" s="10"/>
    </row>
    <row r="1377" spans="2:11" s="5" customFormat="1" ht="31.5" hidden="1">
      <c r="B1377" s="1"/>
      <c r="C1377" s="351">
        <v>5225</v>
      </c>
      <c r="D1377" s="352" t="s">
        <v>1426</v>
      </c>
      <c r="E1377" s="353" t="s">
        <v>122</v>
      </c>
      <c r="F1377" s="354">
        <v>3815</v>
      </c>
      <c r="G1377" s="288" t="s">
        <v>117</v>
      </c>
      <c r="H1377" s="288"/>
      <c r="I1377" s="1"/>
      <c r="J1377" s="10"/>
      <c r="K1377" s="10"/>
    </row>
    <row r="1378" spans="2:11" s="5" customFormat="1" ht="31.5" hidden="1">
      <c r="B1378" s="1"/>
      <c r="C1378" s="351">
        <v>5226</v>
      </c>
      <c r="D1378" s="352" t="s">
        <v>1427</v>
      </c>
      <c r="E1378" s="353" t="s">
        <v>122</v>
      </c>
      <c r="F1378" s="354">
        <v>5096</v>
      </c>
      <c r="G1378" s="288" t="s">
        <v>117</v>
      </c>
      <c r="H1378" s="288"/>
      <c r="I1378" s="1"/>
      <c r="J1378" s="10"/>
      <c r="K1378" s="10"/>
    </row>
    <row r="1379" spans="2:11" s="5" customFormat="1" ht="31.5" hidden="1">
      <c r="B1379" s="1"/>
      <c r="C1379" s="351">
        <v>5227</v>
      </c>
      <c r="D1379" s="352" t="s">
        <v>1428</v>
      </c>
      <c r="E1379" s="353" t="s">
        <v>116</v>
      </c>
      <c r="F1379" s="354">
        <v>26103</v>
      </c>
      <c r="G1379" s="288" t="s">
        <v>117</v>
      </c>
      <c r="H1379" s="288"/>
      <c r="I1379" s="1"/>
      <c r="J1379" s="10"/>
      <c r="K1379" s="10"/>
    </row>
    <row r="1380" spans="2:11" s="5" customFormat="1" ht="31.5" hidden="1">
      <c r="B1380" s="1"/>
      <c r="C1380" s="351">
        <v>5228</v>
      </c>
      <c r="D1380" s="352" t="s">
        <v>1429</v>
      </c>
      <c r="E1380" s="353" t="s">
        <v>122</v>
      </c>
      <c r="F1380" s="354">
        <v>8330</v>
      </c>
      <c r="G1380" s="288" t="s">
        <v>117</v>
      </c>
      <c r="H1380" s="288"/>
      <c r="I1380" s="1"/>
      <c r="J1380" s="10"/>
      <c r="K1380" s="10"/>
    </row>
    <row r="1381" spans="2:11" s="5" customFormat="1" ht="31.5" hidden="1">
      <c r="B1381" s="1"/>
      <c r="C1381" s="351">
        <v>5229</v>
      </c>
      <c r="D1381" s="352" t="s">
        <v>1430</v>
      </c>
      <c r="E1381" s="353" t="s">
        <v>122</v>
      </c>
      <c r="F1381" s="354">
        <v>10413</v>
      </c>
      <c r="G1381" s="288" t="s">
        <v>117</v>
      </c>
      <c r="H1381" s="288"/>
      <c r="I1381" s="1"/>
      <c r="J1381" s="10"/>
      <c r="K1381" s="10"/>
    </row>
    <row r="1382" spans="2:11" s="5" customFormat="1" ht="31.5" hidden="1">
      <c r="B1382" s="1"/>
      <c r="C1382" s="351">
        <v>5230</v>
      </c>
      <c r="D1382" s="352" t="s">
        <v>1431</v>
      </c>
      <c r="E1382" s="353" t="s">
        <v>122</v>
      </c>
      <c r="F1382" s="354">
        <v>13912</v>
      </c>
      <c r="G1382" s="288" t="s">
        <v>117</v>
      </c>
      <c r="H1382" s="288"/>
      <c r="I1382" s="1"/>
      <c r="J1382" s="10"/>
      <c r="K1382" s="10"/>
    </row>
    <row r="1383" spans="2:11" s="5" customFormat="1" ht="31.5" hidden="1">
      <c r="B1383" s="1"/>
      <c r="C1383" s="351">
        <v>5241</v>
      </c>
      <c r="D1383" s="352" t="s">
        <v>1432</v>
      </c>
      <c r="E1383" s="353" t="s">
        <v>125</v>
      </c>
      <c r="F1383" s="354">
        <v>11793</v>
      </c>
      <c r="G1383" s="288" t="s">
        <v>117</v>
      </c>
      <c r="H1383" s="288"/>
      <c r="I1383" s="1"/>
      <c r="J1383" s="10"/>
      <c r="K1383" s="10"/>
    </row>
    <row r="1384" spans="2:11" s="5" customFormat="1" ht="47.25" hidden="1">
      <c r="B1384" s="1"/>
      <c r="C1384" s="351">
        <v>5242</v>
      </c>
      <c r="D1384" s="352" t="s">
        <v>1433</v>
      </c>
      <c r="E1384" s="353" t="s">
        <v>125</v>
      </c>
      <c r="F1384" s="354">
        <v>187224</v>
      </c>
      <c r="G1384" s="288" t="s">
        <v>117</v>
      </c>
      <c r="H1384" s="288"/>
      <c r="I1384" s="1"/>
      <c r="J1384" s="10"/>
      <c r="K1384" s="10"/>
    </row>
    <row r="1385" spans="2:11" s="5" customFormat="1" ht="47.25" hidden="1">
      <c r="B1385" s="1"/>
      <c r="C1385" s="351">
        <v>5244</v>
      </c>
      <c r="D1385" s="352" t="s">
        <v>1434</v>
      </c>
      <c r="E1385" s="353" t="s">
        <v>116</v>
      </c>
      <c r="F1385" s="354">
        <v>54042</v>
      </c>
      <c r="G1385" s="288" t="s">
        <v>117</v>
      </c>
      <c r="H1385" s="288"/>
      <c r="I1385" s="1"/>
      <c r="J1385" s="10"/>
      <c r="K1385" s="10"/>
    </row>
    <row r="1386" spans="2:11" s="5" customFormat="1" ht="78.75" hidden="1">
      <c r="B1386" s="1"/>
      <c r="C1386" s="351">
        <v>5245</v>
      </c>
      <c r="D1386" s="352" t="s">
        <v>1435</v>
      </c>
      <c r="E1386" s="353" t="s">
        <v>125</v>
      </c>
      <c r="F1386" s="354">
        <v>587215</v>
      </c>
      <c r="G1386" s="288" t="s">
        <v>117</v>
      </c>
      <c r="H1386" s="288"/>
      <c r="I1386" s="1"/>
      <c r="J1386" s="10"/>
      <c r="K1386" s="10"/>
    </row>
    <row r="1387" spans="2:11" s="5" customFormat="1" ht="78.75" hidden="1">
      <c r="B1387" s="1"/>
      <c r="C1387" s="351">
        <v>5246</v>
      </c>
      <c r="D1387" s="352" t="s">
        <v>1436</v>
      </c>
      <c r="E1387" s="353" t="s">
        <v>125</v>
      </c>
      <c r="F1387" s="354">
        <v>2413675</v>
      </c>
      <c r="G1387" s="288" t="s">
        <v>117</v>
      </c>
      <c r="H1387" s="288"/>
      <c r="I1387" s="1"/>
      <c r="J1387" s="10"/>
      <c r="K1387" s="10"/>
    </row>
    <row r="1388" spans="2:11" s="5" customFormat="1" ht="78.75" hidden="1">
      <c r="B1388" s="1"/>
      <c r="C1388" s="351">
        <v>5247</v>
      </c>
      <c r="D1388" s="352" t="s">
        <v>1437</v>
      </c>
      <c r="E1388" s="353" t="s">
        <v>125</v>
      </c>
      <c r="F1388" s="354">
        <v>613563</v>
      </c>
      <c r="G1388" s="288" t="s">
        <v>117</v>
      </c>
      <c r="H1388" s="288"/>
      <c r="I1388" s="1"/>
      <c r="J1388" s="10"/>
      <c r="K1388" s="10"/>
    </row>
    <row r="1389" spans="2:11" s="5" customFormat="1" ht="31.5" hidden="1">
      <c r="B1389" s="1"/>
      <c r="C1389" s="351">
        <v>5248</v>
      </c>
      <c r="D1389" s="352" t="s">
        <v>1438</v>
      </c>
      <c r="E1389" s="353" t="s">
        <v>122</v>
      </c>
      <c r="F1389" s="354">
        <v>4048</v>
      </c>
      <c r="G1389" s="288" t="s">
        <v>117</v>
      </c>
      <c r="H1389" s="288"/>
      <c r="I1389" s="1"/>
      <c r="J1389" s="10"/>
      <c r="K1389" s="10"/>
    </row>
    <row r="1390" spans="2:11" s="5" customFormat="1" ht="47.25" hidden="1">
      <c r="B1390" s="1"/>
      <c r="C1390" s="351">
        <v>5249</v>
      </c>
      <c r="D1390" s="352" t="s">
        <v>1439</v>
      </c>
      <c r="E1390" s="353" t="s">
        <v>122</v>
      </c>
      <c r="F1390" s="354">
        <v>58599</v>
      </c>
      <c r="G1390" s="288" t="s">
        <v>117</v>
      </c>
      <c r="H1390" s="288"/>
      <c r="I1390" s="1"/>
      <c r="J1390" s="10"/>
      <c r="K1390" s="10"/>
    </row>
    <row r="1391" spans="2:11" s="5" customFormat="1" ht="78.75" hidden="1">
      <c r="B1391" s="1"/>
      <c r="C1391" s="351">
        <v>5250</v>
      </c>
      <c r="D1391" s="352" t="s">
        <v>1440</v>
      </c>
      <c r="E1391" s="353" t="s">
        <v>122</v>
      </c>
      <c r="F1391" s="354">
        <v>145388</v>
      </c>
      <c r="G1391" s="288" t="s">
        <v>117</v>
      </c>
      <c r="H1391" s="288" t="s">
        <v>145</v>
      </c>
      <c r="I1391" s="1"/>
      <c r="J1391" s="10"/>
      <c r="K1391" s="10"/>
    </row>
    <row r="1392" spans="2:11" s="5" customFormat="1" ht="78.75" hidden="1">
      <c r="B1392" s="1"/>
      <c r="C1392" s="351">
        <v>5251</v>
      </c>
      <c r="D1392" s="352" t="s">
        <v>1441</v>
      </c>
      <c r="E1392" s="353" t="s">
        <v>122</v>
      </c>
      <c r="F1392" s="354">
        <v>216573</v>
      </c>
      <c r="G1392" s="288" t="s">
        <v>117</v>
      </c>
      <c r="H1392" s="288" t="s">
        <v>145</v>
      </c>
      <c r="I1392" s="1"/>
      <c r="J1392" s="10"/>
      <c r="K1392" s="10"/>
    </row>
    <row r="1393" spans="2:20" s="5" customFormat="1" ht="110.25">
      <c r="B1393" s="1"/>
      <c r="C1393" s="351">
        <v>5252</v>
      </c>
      <c r="D1393" s="352" t="s">
        <v>1442</v>
      </c>
      <c r="E1393" s="353" t="s">
        <v>125</v>
      </c>
      <c r="F1393" s="354">
        <v>2900619</v>
      </c>
      <c r="G1393" s="288" t="s">
        <v>117</v>
      </c>
      <c r="H1393" s="288" t="s">
        <v>145</v>
      </c>
      <c r="I1393" s="1"/>
      <c r="J1393" s="10"/>
      <c r="K1393" s="10"/>
      <c r="O1393" s="544"/>
      <c r="P1393" s="544"/>
      <c r="S1393" s="544"/>
      <c r="T1393" s="544"/>
    </row>
    <row r="1394" spans="2:20" s="5" customFormat="1" ht="47.25" hidden="1">
      <c r="B1394" s="1"/>
      <c r="C1394" s="351">
        <v>5253</v>
      </c>
      <c r="D1394" s="352" t="s">
        <v>1443</v>
      </c>
      <c r="E1394" s="353" t="s">
        <v>125</v>
      </c>
      <c r="F1394" s="354">
        <v>11201177</v>
      </c>
      <c r="G1394" s="288" t="s">
        <v>117</v>
      </c>
      <c r="H1394" s="288" t="s">
        <v>145</v>
      </c>
      <c r="I1394" s="1"/>
      <c r="J1394" s="10"/>
      <c r="K1394" s="10"/>
    </row>
    <row r="1395" spans="2:20" s="5" customFormat="1" ht="63" hidden="1">
      <c r="B1395" s="1"/>
      <c r="C1395" s="351">
        <v>5254</v>
      </c>
      <c r="D1395" s="352" t="s">
        <v>1444</v>
      </c>
      <c r="E1395" s="353" t="s">
        <v>122</v>
      </c>
      <c r="F1395" s="354">
        <v>1552067</v>
      </c>
      <c r="G1395" s="288" t="s">
        <v>117</v>
      </c>
      <c r="H1395" s="288"/>
      <c r="I1395" s="1"/>
      <c r="J1395" s="10"/>
      <c r="K1395" s="10"/>
    </row>
    <row r="1396" spans="2:20" s="5" customFormat="1" ht="63" hidden="1">
      <c r="B1396" s="1"/>
      <c r="C1396" s="351">
        <v>5271</v>
      </c>
      <c r="D1396" s="352" t="s">
        <v>1445</v>
      </c>
      <c r="E1396" s="353" t="s">
        <v>119</v>
      </c>
      <c r="F1396" s="354">
        <v>479167</v>
      </c>
      <c r="G1396" s="288" t="s">
        <v>117</v>
      </c>
      <c r="H1396" s="288"/>
      <c r="I1396" s="1"/>
      <c r="J1396" s="10"/>
      <c r="K1396" s="10"/>
    </row>
    <row r="1397" spans="2:20" s="5" customFormat="1" ht="47.25" hidden="1">
      <c r="B1397" s="1"/>
      <c r="C1397" s="351">
        <v>5272</v>
      </c>
      <c r="D1397" s="352" t="s">
        <v>1446</v>
      </c>
      <c r="E1397" s="353" t="s">
        <v>122</v>
      </c>
      <c r="F1397" s="354">
        <v>109970</v>
      </c>
      <c r="G1397" s="288" t="s">
        <v>117</v>
      </c>
      <c r="H1397" s="288"/>
      <c r="I1397" s="1"/>
      <c r="J1397" s="10"/>
      <c r="K1397" s="10"/>
    </row>
    <row r="1398" spans="2:20" s="5" customFormat="1" ht="47.25" hidden="1">
      <c r="B1398" s="1"/>
      <c r="C1398" s="351">
        <v>5273</v>
      </c>
      <c r="D1398" s="352" t="s">
        <v>1447</v>
      </c>
      <c r="E1398" s="353" t="s">
        <v>122</v>
      </c>
      <c r="F1398" s="354">
        <v>164955</v>
      </c>
      <c r="G1398" s="288" t="s">
        <v>117</v>
      </c>
      <c r="H1398" s="288"/>
      <c r="I1398" s="1"/>
      <c r="J1398" s="10"/>
      <c r="K1398" s="10"/>
    </row>
    <row r="1399" spans="2:20" s="5" customFormat="1" ht="47.25" hidden="1">
      <c r="B1399" s="1"/>
      <c r="C1399" s="351">
        <v>5274</v>
      </c>
      <c r="D1399" s="352" t="s">
        <v>1448</v>
      </c>
      <c r="E1399" s="353" t="s">
        <v>122</v>
      </c>
      <c r="F1399" s="354">
        <v>274926</v>
      </c>
      <c r="G1399" s="288" t="s">
        <v>117</v>
      </c>
      <c r="H1399" s="288"/>
      <c r="I1399" s="1"/>
      <c r="J1399" s="10"/>
      <c r="K1399" s="10"/>
    </row>
    <row r="1400" spans="2:20" s="5" customFormat="1" ht="47.25" hidden="1">
      <c r="B1400" s="1"/>
      <c r="C1400" s="351">
        <v>5275</v>
      </c>
      <c r="D1400" s="352" t="s">
        <v>1449</v>
      </c>
      <c r="E1400" s="353" t="s">
        <v>122</v>
      </c>
      <c r="F1400" s="354">
        <v>549848</v>
      </c>
      <c r="G1400" s="288" t="s">
        <v>117</v>
      </c>
      <c r="H1400" s="288"/>
      <c r="I1400" s="1"/>
      <c r="J1400" s="10"/>
      <c r="K1400" s="10"/>
    </row>
    <row r="1401" spans="2:20" s="5" customFormat="1" ht="47.25" hidden="1">
      <c r="B1401" s="1"/>
      <c r="C1401" s="351">
        <v>5276</v>
      </c>
      <c r="D1401" s="352" t="s">
        <v>1450</v>
      </c>
      <c r="E1401" s="353" t="s">
        <v>122</v>
      </c>
      <c r="F1401" s="354">
        <v>604833</v>
      </c>
      <c r="G1401" s="288" t="s">
        <v>117</v>
      </c>
      <c r="H1401" s="288"/>
      <c r="I1401" s="1"/>
      <c r="J1401" s="10"/>
      <c r="K1401" s="10"/>
    </row>
    <row r="1402" spans="2:20" s="5" customFormat="1" ht="47.25" hidden="1">
      <c r="B1402" s="1"/>
      <c r="C1402" s="351">
        <v>5277</v>
      </c>
      <c r="D1402" s="352" t="s">
        <v>1451</v>
      </c>
      <c r="E1402" s="353" t="s">
        <v>122</v>
      </c>
      <c r="F1402" s="354">
        <v>501293</v>
      </c>
      <c r="G1402" s="288" t="s">
        <v>117</v>
      </c>
      <c r="H1402" s="288"/>
      <c r="I1402" s="1"/>
      <c r="J1402" s="10"/>
      <c r="K1402" s="10"/>
    </row>
    <row r="1403" spans="2:20" s="5" customFormat="1" ht="47.25" hidden="1">
      <c r="B1403" s="1"/>
      <c r="C1403" s="351">
        <v>5278</v>
      </c>
      <c r="D1403" s="352" t="s">
        <v>1452</v>
      </c>
      <c r="E1403" s="353" t="s">
        <v>122</v>
      </c>
      <c r="F1403" s="354">
        <v>701969</v>
      </c>
      <c r="G1403" s="288" t="s">
        <v>117</v>
      </c>
      <c r="H1403" s="288"/>
      <c r="I1403" s="1"/>
      <c r="J1403" s="10"/>
      <c r="K1403" s="10"/>
    </row>
    <row r="1404" spans="2:20" s="5" customFormat="1" ht="47.25" hidden="1">
      <c r="B1404" s="1"/>
      <c r="C1404" s="351">
        <v>5279</v>
      </c>
      <c r="D1404" s="352" t="s">
        <v>1453</v>
      </c>
      <c r="E1404" s="353" t="s">
        <v>122</v>
      </c>
      <c r="F1404" s="354">
        <v>125325</v>
      </c>
      <c r="G1404" s="288" t="s">
        <v>117</v>
      </c>
      <c r="H1404" s="288"/>
      <c r="I1404" s="1"/>
      <c r="J1404" s="10"/>
      <c r="K1404" s="10"/>
    </row>
    <row r="1405" spans="2:20" s="5" customFormat="1" ht="47.25" hidden="1">
      <c r="B1405" s="1"/>
      <c r="C1405" s="351">
        <v>5280</v>
      </c>
      <c r="D1405" s="352" t="s">
        <v>1454</v>
      </c>
      <c r="E1405" s="353" t="s">
        <v>122</v>
      </c>
      <c r="F1405" s="354">
        <v>202143</v>
      </c>
      <c r="G1405" s="288" t="s">
        <v>117</v>
      </c>
      <c r="H1405" s="288" t="s">
        <v>145</v>
      </c>
      <c r="I1405" s="1"/>
      <c r="J1405" s="10"/>
      <c r="K1405" s="10"/>
    </row>
    <row r="1406" spans="2:20" s="5" customFormat="1" ht="31.5" hidden="1">
      <c r="B1406" s="1"/>
      <c r="C1406" s="351">
        <v>5286</v>
      </c>
      <c r="D1406" s="352" t="s">
        <v>1455</v>
      </c>
      <c r="E1406" s="353" t="s">
        <v>116</v>
      </c>
      <c r="F1406" s="354">
        <v>13495</v>
      </c>
      <c r="G1406" s="288" t="s">
        <v>117</v>
      </c>
      <c r="H1406" s="288"/>
      <c r="I1406" s="1"/>
      <c r="J1406" s="10"/>
      <c r="K1406" s="10"/>
    </row>
    <row r="1407" spans="2:20" s="5" customFormat="1" ht="78.75" hidden="1">
      <c r="B1407" s="1"/>
      <c r="C1407" s="351">
        <v>5312</v>
      </c>
      <c r="D1407" s="352" t="s">
        <v>1456</v>
      </c>
      <c r="E1407" s="353" t="s">
        <v>119</v>
      </c>
      <c r="F1407" s="354">
        <v>528559</v>
      </c>
      <c r="G1407" s="288" t="s">
        <v>117</v>
      </c>
      <c r="H1407" s="288"/>
      <c r="I1407" s="1"/>
      <c r="J1407" s="10"/>
      <c r="K1407" s="10"/>
    </row>
    <row r="1408" spans="2:20" s="5" customFormat="1" ht="78.75" hidden="1">
      <c r="B1408" s="1"/>
      <c r="C1408" s="351">
        <v>5313</v>
      </c>
      <c r="D1408" s="352" t="s">
        <v>1457</v>
      </c>
      <c r="E1408" s="353" t="s">
        <v>119</v>
      </c>
      <c r="F1408" s="354">
        <v>516877</v>
      </c>
      <c r="G1408" s="288" t="s">
        <v>117</v>
      </c>
      <c r="H1408" s="288"/>
      <c r="I1408" s="1"/>
      <c r="J1408" s="10"/>
      <c r="K1408" s="10"/>
    </row>
    <row r="1409" spans="2:11" s="5" customFormat="1" ht="63" hidden="1">
      <c r="B1409" s="1"/>
      <c r="C1409" s="351">
        <v>5314</v>
      </c>
      <c r="D1409" s="352" t="s">
        <v>1458</v>
      </c>
      <c r="E1409" s="353" t="s">
        <v>122</v>
      </c>
      <c r="F1409" s="354">
        <v>495878</v>
      </c>
      <c r="G1409" s="288" t="s">
        <v>117</v>
      </c>
      <c r="H1409" s="288"/>
      <c r="I1409" s="1"/>
      <c r="J1409" s="10"/>
      <c r="K1409" s="10"/>
    </row>
    <row r="1410" spans="2:11" s="5" customFormat="1" ht="94.5" hidden="1">
      <c r="B1410" s="1"/>
      <c r="C1410" s="351">
        <v>5315</v>
      </c>
      <c r="D1410" s="352" t="s">
        <v>1459</v>
      </c>
      <c r="E1410" s="353" t="s">
        <v>119</v>
      </c>
      <c r="F1410" s="354">
        <v>852668</v>
      </c>
      <c r="G1410" s="288" t="s">
        <v>117</v>
      </c>
      <c r="H1410" s="288"/>
      <c r="I1410" s="1"/>
      <c r="J1410" s="10"/>
      <c r="K1410" s="10"/>
    </row>
    <row r="1411" spans="2:11" s="5" customFormat="1" ht="78.75" hidden="1">
      <c r="B1411" s="1"/>
      <c r="C1411" s="351">
        <v>5316</v>
      </c>
      <c r="D1411" s="352" t="s">
        <v>1460</v>
      </c>
      <c r="E1411" s="353" t="s">
        <v>125</v>
      </c>
      <c r="F1411" s="354">
        <v>1305325</v>
      </c>
      <c r="G1411" s="288" t="s">
        <v>117</v>
      </c>
      <c r="H1411" s="288"/>
      <c r="I1411" s="1"/>
      <c r="J1411" s="10"/>
      <c r="K1411" s="10"/>
    </row>
    <row r="1412" spans="2:11" s="5" customFormat="1" ht="78.75" hidden="1">
      <c r="B1412" s="1"/>
      <c r="C1412" s="351">
        <v>5317</v>
      </c>
      <c r="D1412" s="352" t="s">
        <v>1461</v>
      </c>
      <c r="E1412" s="353" t="s">
        <v>119</v>
      </c>
      <c r="F1412" s="354">
        <v>858056</v>
      </c>
      <c r="G1412" s="288" t="s">
        <v>117</v>
      </c>
      <c r="H1412" s="288"/>
      <c r="I1412" s="1"/>
      <c r="J1412" s="10"/>
      <c r="K1412" s="10"/>
    </row>
    <row r="1413" spans="2:11" s="5" customFormat="1" ht="47.25" hidden="1">
      <c r="B1413" s="1"/>
      <c r="C1413" s="351">
        <v>5318</v>
      </c>
      <c r="D1413" s="352" t="s">
        <v>1462</v>
      </c>
      <c r="E1413" s="353" t="s">
        <v>125</v>
      </c>
      <c r="F1413" s="354">
        <v>45293959</v>
      </c>
      <c r="G1413" s="288" t="s">
        <v>117</v>
      </c>
      <c r="H1413" s="288"/>
      <c r="I1413" s="1"/>
      <c r="J1413" s="10"/>
      <c r="K1413" s="10"/>
    </row>
    <row r="1414" spans="2:11" s="5" customFormat="1" ht="47.25" hidden="1">
      <c r="B1414" s="1"/>
      <c r="C1414" s="351">
        <v>5319</v>
      </c>
      <c r="D1414" s="352" t="s">
        <v>1463</v>
      </c>
      <c r="E1414" s="353" t="s">
        <v>125</v>
      </c>
      <c r="F1414" s="354">
        <v>47092130</v>
      </c>
      <c r="G1414" s="288" t="s">
        <v>117</v>
      </c>
      <c r="H1414" s="288"/>
      <c r="I1414" s="1"/>
      <c r="J1414" s="10"/>
      <c r="K1414" s="10"/>
    </row>
    <row r="1415" spans="2:11" s="5" customFormat="1" ht="31.5" hidden="1">
      <c r="B1415" s="1"/>
      <c r="C1415" s="351">
        <v>5320</v>
      </c>
      <c r="D1415" s="352" t="s">
        <v>1464</v>
      </c>
      <c r="E1415" s="353" t="s">
        <v>122</v>
      </c>
      <c r="F1415" s="354">
        <v>605062</v>
      </c>
      <c r="G1415" s="288" t="s">
        <v>117</v>
      </c>
      <c r="H1415" s="288"/>
      <c r="I1415" s="1"/>
      <c r="J1415" s="10"/>
      <c r="K1415" s="10"/>
    </row>
    <row r="1416" spans="2:11" s="5" customFormat="1" ht="31.5" hidden="1">
      <c r="B1416" s="1"/>
      <c r="C1416" s="351">
        <v>5321</v>
      </c>
      <c r="D1416" s="352" t="s">
        <v>1465</v>
      </c>
      <c r="E1416" s="353" t="s">
        <v>122</v>
      </c>
      <c r="F1416" s="354">
        <v>749935</v>
      </c>
      <c r="G1416" s="288" t="s">
        <v>117</v>
      </c>
      <c r="H1416" s="288"/>
      <c r="I1416" s="1"/>
      <c r="J1416" s="10"/>
      <c r="K1416" s="10"/>
    </row>
    <row r="1417" spans="2:11" s="5" customFormat="1" ht="31.5" hidden="1">
      <c r="B1417" s="1"/>
      <c r="C1417" s="351">
        <v>5322</v>
      </c>
      <c r="D1417" s="352" t="s">
        <v>1466</v>
      </c>
      <c r="E1417" s="353" t="s">
        <v>122</v>
      </c>
      <c r="F1417" s="354">
        <v>981683</v>
      </c>
      <c r="G1417" s="288" t="s">
        <v>117</v>
      </c>
      <c r="H1417" s="288"/>
      <c r="I1417" s="1"/>
      <c r="J1417" s="10"/>
      <c r="K1417" s="10"/>
    </row>
    <row r="1418" spans="2:11" s="5" customFormat="1" ht="31.5" hidden="1">
      <c r="B1418" s="1"/>
      <c r="C1418" s="351">
        <v>5324</v>
      </c>
      <c r="D1418" s="352" t="s">
        <v>1467</v>
      </c>
      <c r="E1418" s="353" t="s">
        <v>122</v>
      </c>
      <c r="F1418" s="354">
        <v>1299063</v>
      </c>
      <c r="G1418" s="288" t="s">
        <v>117</v>
      </c>
      <c r="H1418" s="288"/>
      <c r="I1418" s="1"/>
      <c r="J1418" s="10"/>
      <c r="K1418" s="10"/>
    </row>
    <row r="1419" spans="2:11" s="5" customFormat="1" ht="31.5" hidden="1">
      <c r="B1419" s="1"/>
      <c r="C1419" s="351">
        <v>5325</v>
      </c>
      <c r="D1419" s="352" t="s">
        <v>1468</v>
      </c>
      <c r="E1419" s="353" t="s">
        <v>122</v>
      </c>
      <c r="F1419" s="354">
        <v>1550920</v>
      </c>
      <c r="G1419" s="288" t="s">
        <v>117</v>
      </c>
      <c r="H1419" s="288"/>
      <c r="I1419" s="1"/>
      <c r="J1419" s="10"/>
      <c r="K1419" s="10"/>
    </row>
    <row r="1420" spans="2:11" s="5" customFormat="1" ht="31.5" hidden="1">
      <c r="B1420" s="1"/>
      <c r="C1420" s="351">
        <v>5326</v>
      </c>
      <c r="D1420" s="352" t="s">
        <v>1469</v>
      </c>
      <c r="E1420" s="353" t="s">
        <v>122</v>
      </c>
      <c r="F1420" s="354">
        <v>9246471</v>
      </c>
      <c r="G1420" s="288" t="s">
        <v>117</v>
      </c>
      <c r="H1420" s="288"/>
      <c r="I1420" s="1"/>
      <c r="J1420" s="10"/>
      <c r="K1420" s="10"/>
    </row>
    <row r="1421" spans="2:11" s="5" customFormat="1" ht="31.5" hidden="1">
      <c r="B1421" s="1"/>
      <c r="C1421" s="351">
        <v>5327</v>
      </c>
      <c r="D1421" s="352" t="s">
        <v>1470</v>
      </c>
      <c r="E1421" s="353" t="s">
        <v>122</v>
      </c>
      <c r="F1421" s="354">
        <v>10013256</v>
      </c>
      <c r="G1421" s="288" t="s">
        <v>117</v>
      </c>
      <c r="H1421" s="288"/>
      <c r="I1421" s="1"/>
      <c r="J1421" s="10"/>
      <c r="K1421" s="10"/>
    </row>
    <row r="1422" spans="2:11" s="5" customFormat="1" ht="47.25" hidden="1">
      <c r="B1422" s="1"/>
      <c r="C1422" s="351">
        <v>5328</v>
      </c>
      <c r="D1422" s="352" t="s">
        <v>1471</v>
      </c>
      <c r="E1422" s="353" t="s">
        <v>125</v>
      </c>
      <c r="F1422" s="354">
        <v>18805006</v>
      </c>
      <c r="G1422" s="288" t="s">
        <v>117</v>
      </c>
      <c r="H1422" s="288"/>
      <c r="I1422" s="1"/>
      <c r="J1422" s="10"/>
      <c r="K1422" s="10"/>
    </row>
    <row r="1423" spans="2:11" s="5" customFormat="1" ht="47.25" hidden="1">
      <c r="B1423" s="1"/>
      <c r="C1423" s="351">
        <v>5329</v>
      </c>
      <c r="D1423" s="352" t="s">
        <v>1472</v>
      </c>
      <c r="E1423" s="353" t="s">
        <v>125</v>
      </c>
      <c r="F1423" s="354">
        <v>20651539</v>
      </c>
      <c r="G1423" s="288" t="s">
        <v>117</v>
      </c>
      <c r="H1423" s="288"/>
      <c r="I1423" s="1"/>
      <c r="J1423" s="10"/>
      <c r="K1423" s="10"/>
    </row>
    <row r="1424" spans="2:11" s="5" customFormat="1" ht="47.25" hidden="1">
      <c r="B1424" s="1"/>
      <c r="C1424" s="351">
        <v>5330</v>
      </c>
      <c r="D1424" s="352" t="s">
        <v>1473</v>
      </c>
      <c r="E1424" s="353" t="s">
        <v>125</v>
      </c>
      <c r="F1424" s="354">
        <v>20524215</v>
      </c>
      <c r="G1424" s="288" t="s">
        <v>117</v>
      </c>
      <c r="H1424" s="288"/>
      <c r="I1424" s="1"/>
      <c r="J1424" s="10"/>
      <c r="K1424" s="10"/>
    </row>
    <row r="1425" spans="2:11" s="5" customFormat="1" ht="47.25" hidden="1">
      <c r="B1425" s="1"/>
      <c r="C1425" s="351">
        <v>5331</v>
      </c>
      <c r="D1425" s="352" t="s">
        <v>1474</v>
      </c>
      <c r="E1425" s="353" t="s">
        <v>125</v>
      </c>
      <c r="F1425" s="354">
        <v>23258143</v>
      </c>
      <c r="G1425" s="288" t="s">
        <v>117</v>
      </c>
      <c r="H1425" s="288"/>
      <c r="I1425" s="1"/>
      <c r="J1425" s="10"/>
      <c r="K1425" s="10"/>
    </row>
    <row r="1426" spans="2:11" s="5" customFormat="1" ht="47.25" hidden="1">
      <c r="B1426" s="1"/>
      <c r="C1426" s="351">
        <v>5332</v>
      </c>
      <c r="D1426" s="352" t="s">
        <v>1475</v>
      </c>
      <c r="E1426" s="353" t="s">
        <v>125</v>
      </c>
      <c r="F1426" s="354">
        <v>15366591</v>
      </c>
      <c r="G1426" s="288" t="s">
        <v>117</v>
      </c>
      <c r="H1426" s="288"/>
      <c r="I1426" s="1"/>
      <c r="J1426" s="10"/>
      <c r="K1426" s="10"/>
    </row>
    <row r="1427" spans="2:11" s="5" customFormat="1" ht="47.25" hidden="1">
      <c r="B1427" s="1"/>
      <c r="C1427" s="351">
        <v>5333</v>
      </c>
      <c r="D1427" s="352" t="s">
        <v>1476</v>
      </c>
      <c r="E1427" s="353" t="s">
        <v>125</v>
      </c>
      <c r="F1427" s="354">
        <v>16368385</v>
      </c>
      <c r="G1427" s="288" t="s">
        <v>117</v>
      </c>
      <c r="H1427" s="288"/>
      <c r="I1427" s="1"/>
      <c r="J1427" s="10"/>
      <c r="K1427" s="10"/>
    </row>
    <row r="1428" spans="2:11" s="5" customFormat="1" ht="47.25" hidden="1">
      <c r="B1428" s="1"/>
      <c r="C1428" s="351">
        <v>5334</v>
      </c>
      <c r="D1428" s="352" t="s">
        <v>1477</v>
      </c>
      <c r="E1428" s="353" t="s">
        <v>125</v>
      </c>
      <c r="F1428" s="354">
        <v>21590641</v>
      </c>
      <c r="G1428" s="288" t="s">
        <v>117</v>
      </c>
      <c r="H1428" s="288"/>
      <c r="I1428" s="1"/>
      <c r="J1428" s="10"/>
      <c r="K1428" s="10"/>
    </row>
    <row r="1429" spans="2:11" s="5" customFormat="1" ht="120" hidden="1" customHeight="1">
      <c r="B1429" s="1"/>
      <c r="C1429" s="351">
        <v>5335</v>
      </c>
      <c r="D1429" s="352" t="s">
        <v>1478</v>
      </c>
      <c r="E1429" s="353" t="s">
        <v>125</v>
      </c>
      <c r="F1429" s="354">
        <v>23083637</v>
      </c>
      <c r="G1429" s="288" t="s">
        <v>117</v>
      </c>
      <c r="H1429" s="288"/>
      <c r="I1429" s="1"/>
      <c r="J1429" s="10"/>
      <c r="K1429" s="10"/>
    </row>
    <row r="1430" spans="2:11" s="5" customFormat="1" ht="47.25" hidden="1">
      <c r="B1430" s="1"/>
      <c r="C1430" s="351">
        <v>5336</v>
      </c>
      <c r="D1430" s="352" t="s">
        <v>1479</v>
      </c>
      <c r="E1430" s="353" t="s">
        <v>125</v>
      </c>
      <c r="F1430" s="354">
        <v>26657780</v>
      </c>
      <c r="G1430" s="288" t="s">
        <v>117</v>
      </c>
      <c r="H1430" s="288"/>
      <c r="I1430" s="1"/>
      <c r="J1430" s="10"/>
      <c r="K1430" s="10"/>
    </row>
    <row r="1431" spans="2:11" s="5" customFormat="1" ht="78.75" hidden="1">
      <c r="B1431" s="1"/>
      <c r="C1431" s="351">
        <v>5338</v>
      </c>
      <c r="D1431" s="352" t="s">
        <v>1480</v>
      </c>
      <c r="E1431" s="353" t="s">
        <v>125</v>
      </c>
      <c r="F1431" s="354">
        <v>1198449</v>
      </c>
      <c r="G1431" s="288" t="s">
        <v>117</v>
      </c>
      <c r="H1431" s="288"/>
      <c r="I1431" s="1"/>
      <c r="J1431" s="10"/>
      <c r="K1431" s="10"/>
    </row>
    <row r="1432" spans="2:11" s="5" customFormat="1" ht="31.5" hidden="1">
      <c r="B1432" s="1"/>
      <c r="C1432" s="351">
        <v>5339</v>
      </c>
      <c r="D1432" s="352" t="s">
        <v>1481</v>
      </c>
      <c r="E1432" s="353" t="s">
        <v>125</v>
      </c>
      <c r="F1432" s="354">
        <v>387859</v>
      </c>
      <c r="G1432" s="288" t="s">
        <v>117</v>
      </c>
      <c r="H1432" s="288"/>
      <c r="I1432" s="1"/>
      <c r="J1432" s="10"/>
      <c r="K1432" s="10"/>
    </row>
    <row r="1433" spans="2:11" s="5" customFormat="1" ht="31.5" hidden="1">
      <c r="B1433" s="1"/>
      <c r="C1433" s="351">
        <v>5340</v>
      </c>
      <c r="D1433" s="352" t="s">
        <v>1482</v>
      </c>
      <c r="E1433" s="353" t="s">
        <v>125</v>
      </c>
      <c r="F1433" s="354">
        <v>2582690</v>
      </c>
      <c r="G1433" s="288" t="s">
        <v>117</v>
      </c>
      <c r="H1433" s="288"/>
      <c r="I1433" s="1"/>
      <c r="J1433" s="10"/>
      <c r="K1433" s="10"/>
    </row>
    <row r="1434" spans="2:11" s="5" customFormat="1" ht="31.5" hidden="1">
      <c r="B1434" s="1"/>
      <c r="C1434" s="351">
        <v>5341</v>
      </c>
      <c r="D1434" s="352" t="s">
        <v>1483</v>
      </c>
      <c r="E1434" s="353" t="s">
        <v>125</v>
      </c>
      <c r="F1434" s="354">
        <v>752317</v>
      </c>
      <c r="G1434" s="288" t="s">
        <v>117</v>
      </c>
      <c r="H1434" s="288"/>
      <c r="I1434" s="1"/>
      <c r="J1434" s="10"/>
      <c r="K1434" s="10"/>
    </row>
    <row r="1435" spans="2:11" s="5" customFormat="1" ht="47.25" hidden="1">
      <c r="B1435" s="1"/>
      <c r="C1435" s="351">
        <v>5342</v>
      </c>
      <c r="D1435" s="352" t="s">
        <v>1484</v>
      </c>
      <c r="E1435" s="353" t="s">
        <v>125</v>
      </c>
      <c r="F1435" s="354">
        <v>393070</v>
      </c>
      <c r="G1435" s="288" t="s">
        <v>117</v>
      </c>
      <c r="H1435" s="288"/>
      <c r="I1435" s="1"/>
      <c r="J1435" s="10"/>
      <c r="K1435" s="10"/>
    </row>
    <row r="1436" spans="2:11" s="5" customFormat="1" ht="47.25" hidden="1">
      <c r="B1436" s="1"/>
      <c r="C1436" s="351">
        <v>5343</v>
      </c>
      <c r="D1436" s="352" t="s">
        <v>1485</v>
      </c>
      <c r="E1436" s="353" t="s">
        <v>125</v>
      </c>
      <c r="F1436" s="354">
        <v>746238</v>
      </c>
      <c r="G1436" s="288" t="s">
        <v>117</v>
      </c>
      <c r="H1436" s="288"/>
      <c r="I1436" s="1"/>
      <c r="J1436" s="10"/>
      <c r="K1436" s="10"/>
    </row>
    <row r="1437" spans="2:11" s="5" customFormat="1" ht="47.25" hidden="1">
      <c r="B1437" s="1"/>
      <c r="C1437" s="351">
        <v>5344</v>
      </c>
      <c r="D1437" s="352" t="s">
        <v>1486</v>
      </c>
      <c r="E1437" s="353" t="s">
        <v>116</v>
      </c>
      <c r="F1437" s="354">
        <v>17743</v>
      </c>
      <c r="G1437" s="288" t="s">
        <v>117</v>
      </c>
      <c r="H1437" s="288"/>
      <c r="I1437" s="1"/>
      <c r="J1437" s="10"/>
      <c r="K1437" s="10"/>
    </row>
    <row r="1438" spans="2:11" s="5" customFormat="1" ht="94.5" hidden="1">
      <c r="B1438" s="1"/>
      <c r="C1438" s="351">
        <v>5345</v>
      </c>
      <c r="D1438" s="352" t="s">
        <v>1487</v>
      </c>
      <c r="E1438" s="353" t="s">
        <v>119</v>
      </c>
      <c r="F1438" s="354">
        <v>155109</v>
      </c>
      <c r="G1438" s="288" t="s">
        <v>117</v>
      </c>
      <c r="H1438" s="288"/>
      <c r="I1438" s="1"/>
      <c r="J1438" s="10"/>
      <c r="K1438" s="10"/>
    </row>
    <row r="1439" spans="2:11" s="5" customFormat="1" ht="94.5" hidden="1">
      <c r="B1439" s="1"/>
      <c r="C1439" s="351">
        <v>5346</v>
      </c>
      <c r="D1439" s="352" t="s">
        <v>1488</v>
      </c>
      <c r="E1439" s="353" t="s">
        <v>119</v>
      </c>
      <c r="F1439" s="354">
        <v>170775</v>
      </c>
      <c r="G1439" s="288" t="s">
        <v>117</v>
      </c>
      <c r="H1439" s="288"/>
      <c r="I1439" s="1"/>
      <c r="J1439" s="10"/>
      <c r="K1439" s="10"/>
    </row>
    <row r="1440" spans="2:11" s="5" customFormat="1" ht="63" hidden="1">
      <c r="B1440" s="1"/>
      <c r="C1440" s="351">
        <v>5347</v>
      </c>
      <c r="D1440" s="352" t="s">
        <v>1489</v>
      </c>
      <c r="E1440" s="353" t="s">
        <v>119</v>
      </c>
      <c r="F1440" s="354">
        <v>239879</v>
      </c>
      <c r="G1440" s="288" t="s">
        <v>117</v>
      </c>
      <c r="H1440" s="288"/>
      <c r="I1440" s="1"/>
      <c r="J1440" s="10"/>
      <c r="K1440" s="10"/>
    </row>
    <row r="1441" spans="2:11" s="5" customFormat="1" ht="63" hidden="1">
      <c r="B1441" s="1"/>
      <c r="C1441" s="351">
        <v>5348</v>
      </c>
      <c r="D1441" s="352" t="s">
        <v>1490</v>
      </c>
      <c r="E1441" s="353" t="s">
        <v>119</v>
      </c>
      <c r="F1441" s="354">
        <v>246666</v>
      </c>
      <c r="G1441" s="288" t="s">
        <v>117</v>
      </c>
      <c r="H1441" s="288"/>
      <c r="I1441" s="1"/>
      <c r="J1441" s="10"/>
      <c r="K1441" s="10"/>
    </row>
    <row r="1442" spans="2:11" s="5" customFormat="1" ht="63" hidden="1">
      <c r="B1442" s="1"/>
      <c r="C1442" s="351">
        <v>5349</v>
      </c>
      <c r="D1442" s="352" t="s">
        <v>1491</v>
      </c>
      <c r="E1442" s="353" t="s">
        <v>119</v>
      </c>
      <c r="F1442" s="354">
        <v>253493</v>
      </c>
      <c r="G1442" s="288" t="s">
        <v>117</v>
      </c>
      <c r="H1442" s="288"/>
      <c r="I1442" s="1"/>
      <c r="J1442" s="10"/>
      <c r="K1442" s="10"/>
    </row>
    <row r="1443" spans="2:11" s="5" customFormat="1" ht="63" hidden="1">
      <c r="B1443" s="1"/>
      <c r="C1443" s="351">
        <v>5350</v>
      </c>
      <c r="D1443" s="352" t="s">
        <v>1492</v>
      </c>
      <c r="E1443" s="353" t="s">
        <v>119</v>
      </c>
      <c r="F1443" s="354">
        <v>291003</v>
      </c>
      <c r="G1443" s="288" t="s">
        <v>117</v>
      </c>
      <c r="H1443" s="288"/>
      <c r="I1443" s="1"/>
      <c r="J1443" s="10"/>
      <c r="K1443" s="10"/>
    </row>
    <row r="1444" spans="2:11" s="5" customFormat="1" ht="63" hidden="1">
      <c r="B1444" s="1"/>
      <c r="C1444" s="351">
        <v>5351</v>
      </c>
      <c r="D1444" s="352" t="s">
        <v>1493</v>
      </c>
      <c r="E1444" s="353" t="s">
        <v>119</v>
      </c>
      <c r="F1444" s="354">
        <v>297827</v>
      </c>
      <c r="G1444" s="288" t="s">
        <v>117</v>
      </c>
      <c r="H1444" s="288"/>
      <c r="I1444" s="1"/>
      <c r="J1444" s="10"/>
      <c r="K1444" s="10"/>
    </row>
    <row r="1445" spans="2:11" s="5" customFormat="1" ht="63" hidden="1">
      <c r="B1445" s="1"/>
      <c r="C1445" s="351">
        <v>5352</v>
      </c>
      <c r="D1445" s="352" t="s">
        <v>1494</v>
      </c>
      <c r="E1445" s="353" t="s">
        <v>119</v>
      </c>
      <c r="F1445" s="354">
        <v>304654</v>
      </c>
      <c r="G1445" s="288" t="s">
        <v>117</v>
      </c>
      <c r="H1445" s="288"/>
      <c r="I1445" s="1"/>
      <c r="J1445" s="10"/>
      <c r="K1445" s="10"/>
    </row>
    <row r="1446" spans="2:11" s="5" customFormat="1" ht="63" hidden="1">
      <c r="B1446" s="1"/>
      <c r="C1446" s="351">
        <v>5353</v>
      </c>
      <c r="D1446" s="352" t="s">
        <v>1495</v>
      </c>
      <c r="E1446" s="353" t="s">
        <v>119</v>
      </c>
      <c r="F1446" s="354">
        <v>342165</v>
      </c>
      <c r="G1446" s="288" t="s">
        <v>117</v>
      </c>
      <c r="H1446" s="288"/>
      <c r="I1446" s="1"/>
      <c r="J1446" s="10"/>
      <c r="K1446" s="10"/>
    </row>
    <row r="1447" spans="2:11" s="5" customFormat="1" ht="63" hidden="1">
      <c r="B1447" s="1"/>
      <c r="C1447" s="351">
        <v>5354</v>
      </c>
      <c r="D1447" s="352" t="s">
        <v>1496</v>
      </c>
      <c r="E1447" s="353" t="s">
        <v>119</v>
      </c>
      <c r="F1447" s="354">
        <v>349525</v>
      </c>
      <c r="G1447" s="288" t="s">
        <v>117</v>
      </c>
      <c r="H1447" s="288"/>
      <c r="I1447" s="1"/>
      <c r="J1447" s="10"/>
      <c r="K1447" s="10"/>
    </row>
    <row r="1448" spans="2:11" s="5" customFormat="1" ht="63" hidden="1">
      <c r="B1448" s="1"/>
      <c r="C1448" s="351">
        <v>5355</v>
      </c>
      <c r="D1448" s="352" t="s">
        <v>1497</v>
      </c>
      <c r="E1448" s="353" t="s">
        <v>119</v>
      </c>
      <c r="F1448" s="354">
        <v>355816</v>
      </c>
      <c r="G1448" s="288" t="s">
        <v>117</v>
      </c>
      <c r="H1448" s="288"/>
      <c r="I1448" s="1"/>
      <c r="J1448" s="10"/>
      <c r="K1448" s="10"/>
    </row>
    <row r="1449" spans="2:11" s="5" customFormat="1" ht="94.5" hidden="1">
      <c r="B1449" s="1"/>
      <c r="C1449" s="351">
        <v>5356</v>
      </c>
      <c r="D1449" s="352" t="s">
        <v>1498</v>
      </c>
      <c r="E1449" s="353" t="s">
        <v>119</v>
      </c>
      <c r="F1449" s="354">
        <v>120166</v>
      </c>
      <c r="G1449" s="288" t="s">
        <v>117</v>
      </c>
      <c r="H1449" s="288"/>
      <c r="I1449" s="1"/>
      <c r="J1449" s="10"/>
      <c r="K1449" s="10"/>
    </row>
    <row r="1450" spans="2:11" s="5" customFormat="1" ht="94.5" hidden="1">
      <c r="B1450" s="1"/>
      <c r="C1450" s="351">
        <v>5357</v>
      </c>
      <c r="D1450" s="352" t="s">
        <v>1499</v>
      </c>
      <c r="E1450" s="353" t="s">
        <v>119</v>
      </c>
      <c r="F1450" s="354">
        <v>136244</v>
      </c>
      <c r="G1450" s="288" t="s">
        <v>117</v>
      </c>
      <c r="H1450" s="288"/>
      <c r="I1450" s="1"/>
      <c r="J1450" s="10"/>
      <c r="K1450" s="10"/>
    </row>
    <row r="1451" spans="2:11" s="5" customFormat="1" ht="94.5" hidden="1">
      <c r="B1451" s="1"/>
      <c r="C1451" s="351">
        <v>5358</v>
      </c>
      <c r="D1451" s="352" t="s">
        <v>1500</v>
      </c>
      <c r="E1451" s="353" t="s">
        <v>119</v>
      </c>
      <c r="F1451" s="354">
        <v>147894</v>
      </c>
      <c r="G1451" s="288" t="s">
        <v>117</v>
      </c>
      <c r="H1451" s="288"/>
      <c r="I1451" s="1"/>
      <c r="J1451" s="10"/>
      <c r="K1451" s="10"/>
    </row>
    <row r="1452" spans="2:11" s="5" customFormat="1" ht="94.5" hidden="1">
      <c r="B1452" s="1"/>
      <c r="C1452" s="351">
        <v>5359</v>
      </c>
      <c r="D1452" s="352" t="s">
        <v>1501</v>
      </c>
      <c r="E1452" s="353" t="s">
        <v>119</v>
      </c>
      <c r="F1452" s="354">
        <v>161116</v>
      </c>
      <c r="G1452" s="288" t="s">
        <v>117</v>
      </c>
      <c r="H1452" s="288"/>
      <c r="I1452" s="1"/>
      <c r="J1452" s="10"/>
      <c r="K1452" s="10"/>
    </row>
    <row r="1453" spans="2:11" s="5" customFormat="1" ht="47.25" hidden="1">
      <c r="B1453" s="1"/>
      <c r="C1453" s="351">
        <v>5360</v>
      </c>
      <c r="D1453" s="352" t="s">
        <v>1502</v>
      </c>
      <c r="E1453" s="353" t="s">
        <v>785</v>
      </c>
      <c r="F1453" s="354">
        <v>144474</v>
      </c>
      <c r="G1453" s="288" t="s">
        <v>117</v>
      </c>
      <c r="H1453" s="288"/>
      <c r="I1453" s="1"/>
      <c r="J1453" s="10"/>
      <c r="K1453" s="10"/>
    </row>
    <row r="1454" spans="2:11" s="5" customFormat="1" ht="47.25" hidden="1">
      <c r="B1454" s="1"/>
      <c r="C1454" s="351">
        <v>5361</v>
      </c>
      <c r="D1454" s="352" t="s">
        <v>1503</v>
      </c>
      <c r="E1454" s="353" t="s">
        <v>119</v>
      </c>
      <c r="F1454" s="354">
        <v>9786</v>
      </c>
      <c r="G1454" s="288" t="s">
        <v>117</v>
      </c>
      <c r="H1454" s="288"/>
      <c r="I1454" s="1"/>
      <c r="J1454" s="10"/>
      <c r="K1454" s="10"/>
    </row>
    <row r="1455" spans="2:11" s="5" customFormat="1" ht="63" hidden="1">
      <c r="B1455" s="1"/>
      <c r="C1455" s="351">
        <v>5362</v>
      </c>
      <c r="D1455" s="352" t="s">
        <v>1504</v>
      </c>
      <c r="E1455" s="353" t="s">
        <v>119</v>
      </c>
      <c r="F1455" s="354">
        <v>297626</v>
      </c>
      <c r="G1455" s="288" t="s">
        <v>117</v>
      </c>
      <c r="H1455" s="288"/>
      <c r="I1455" s="1"/>
      <c r="J1455" s="10"/>
      <c r="K1455" s="10"/>
    </row>
    <row r="1456" spans="2:11" s="5" customFormat="1" ht="63" hidden="1">
      <c r="B1456" s="1"/>
      <c r="C1456" s="351">
        <v>5363</v>
      </c>
      <c r="D1456" s="352" t="s">
        <v>1505</v>
      </c>
      <c r="E1456" s="353" t="s">
        <v>119</v>
      </c>
      <c r="F1456" s="354">
        <v>287775</v>
      </c>
      <c r="G1456" s="288" t="s">
        <v>117</v>
      </c>
      <c r="H1456" s="288"/>
      <c r="I1456" s="1"/>
      <c r="J1456" s="10"/>
      <c r="K1456" s="10"/>
    </row>
    <row r="1457" spans="2:11" s="5" customFormat="1" ht="78.75" hidden="1">
      <c r="B1457" s="1"/>
      <c r="C1457" s="351">
        <v>5364</v>
      </c>
      <c r="D1457" s="352" t="s">
        <v>1506</v>
      </c>
      <c r="E1457" s="353" t="s">
        <v>119</v>
      </c>
      <c r="F1457" s="354">
        <v>281783</v>
      </c>
      <c r="G1457" s="288" t="s">
        <v>117</v>
      </c>
      <c r="H1457" s="288"/>
      <c r="I1457" s="1"/>
      <c r="J1457" s="10"/>
      <c r="K1457" s="10"/>
    </row>
    <row r="1458" spans="2:11" s="5" customFormat="1" ht="31.5" hidden="1">
      <c r="B1458" s="1"/>
      <c r="C1458" s="351">
        <v>5365</v>
      </c>
      <c r="D1458" s="352" t="s">
        <v>1507</v>
      </c>
      <c r="E1458" s="353" t="s">
        <v>116</v>
      </c>
      <c r="F1458" s="354">
        <v>28810</v>
      </c>
      <c r="G1458" s="288" t="s">
        <v>117</v>
      </c>
      <c r="H1458" s="288" t="s">
        <v>145</v>
      </c>
      <c r="I1458" s="1"/>
      <c r="J1458" s="10"/>
      <c r="K1458" s="10"/>
    </row>
    <row r="1459" spans="2:11" s="5" customFormat="1" ht="31.5" hidden="1">
      <c r="B1459" s="1"/>
      <c r="C1459" s="351">
        <v>5366</v>
      </c>
      <c r="D1459" s="352" t="s">
        <v>1508</v>
      </c>
      <c r="E1459" s="353" t="s">
        <v>116</v>
      </c>
      <c r="F1459" s="354">
        <v>2617</v>
      </c>
      <c r="G1459" s="288" t="s">
        <v>117</v>
      </c>
      <c r="H1459" s="288" t="s">
        <v>145</v>
      </c>
      <c r="I1459" s="1"/>
      <c r="J1459" s="10"/>
      <c r="K1459" s="10"/>
    </row>
    <row r="1460" spans="2:11" s="5" customFormat="1" ht="47.25" hidden="1">
      <c r="B1460" s="1"/>
      <c r="C1460" s="351">
        <v>5368</v>
      </c>
      <c r="D1460" s="352" t="s">
        <v>1509</v>
      </c>
      <c r="E1460" s="353" t="s">
        <v>116</v>
      </c>
      <c r="F1460" s="354">
        <v>21228</v>
      </c>
      <c r="G1460" s="288" t="s">
        <v>117</v>
      </c>
      <c r="H1460" s="288"/>
      <c r="I1460" s="1"/>
      <c r="J1460" s="10"/>
      <c r="K1460" s="10"/>
    </row>
    <row r="1461" spans="2:11" s="5" customFormat="1" ht="31.5" hidden="1">
      <c r="B1461" s="1"/>
      <c r="C1461" s="351">
        <v>5369</v>
      </c>
      <c r="D1461" s="352" t="s">
        <v>1510</v>
      </c>
      <c r="E1461" s="353" t="s">
        <v>125</v>
      </c>
      <c r="F1461" s="354">
        <v>3898</v>
      </c>
      <c r="G1461" s="288" t="s">
        <v>117</v>
      </c>
      <c r="H1461" s="288"/>
      <c r="I1461" s="1"/>
      <c r="J1461" s="10"/>
      <c r="K1461" s="10"/>
    </row>
    <row r="1462" spans="2:11" s="5" customFormat="1" ht="25.5" hidden="1">
      <c r="B1462" s="1"/>
      <c r="C1462" s="351">
        <v>5370</v>
      </c>
      <c r="D1462" s="352" t="s">
        <v>1511</v>
      </c>
      <c r="E1462" s="353" t="s">
        <v>116</v>
      </c>
      <c r="F1462" s="354">
        <v>9142</v>
      </c>
      <c r="G1462" s="288" t="s">
        <v>117</v>
      </c>
      <c r="H1462" s="288"/>
      <c r="I1462" s="1"/>
      <c r="J1462" s="10"/>
      <c r="K1462" s="10"/>
    </row>
    <row r="1463" spans="2:11" s="5" customFormat="1" ht="25.5" hidden="1">
      <c r="B1463" s="1"/>
      <c r="C1463" s="351">
        <v>5371</v>
      </c>
      <c r="D1463" s="352" t="s">
        <v>1512</v>
      </c>
      <c r="E1463" s="353" t="s">
        <v>116</v>
      </c>
      <c r="F1463" s="354">
        <v>55152</v>
      </c>
      <c r="G1463" s="288" t="s">
        <v>117</v>
      </c>
      <c r="H1463" s="288"/>
      <c r="I1463" s="1"/>
      <c r="J1463" s="10"/>
      <c r="K1463" s="10"/>
    </row>
    <row r="1464" spans="2:11" s="5" customFormat="1" ht="31.5" hidden="1">
      <c r="B1464" s="1"/>
      <c r="C1464" s="351">
        <v>5372</v>
      </c>
      <c r="D1464" s="352" t="s">
        <v>1513</v>
      </c>
      <c r="E1464" s="353" t="s">
        <v>125</v>
      </c>
      <c r="F1464" s="354">
        <v>222710</v>
      </c>
      <c r="G1464" s="288" t="s">
        <v>117</v>
      </c>
      <c r="H1464" s="288"/>
      <c r="I1464" s="1"/>
      <c r="J1464" s="10"/>
      <c r="K1464" s="10"/>
    </row>
    <row r="1465" spans="2:11" s="5" customFormat="1" ht="31.5" hidden="1">
      <c r="B1465" s="1"/>
      <c r="C1465" s="351">
        <v>5373</v>
      </c>
      <c r="D1465" s="352" t="s">
        <v>1514</v>
      </c>
      <c r="E1465" s="353" t="s">
        <v>125</v>
      </c>
      <c r="F1465" s="354">
        <v>31505337</v>
      </c>
      <c r="G1465" s="288" t="s">
        <v>117</v>
      </c>
      <c r="H1465" s="288" t="s">
        <v>145</v>
      </c>
      <c r="I1465" s="1"/>
      <c r="J1465" s="10"/>
      <c r="K1465" s="10"/>
    </row>
    <row r="1466" spans="2:11" s="5" customFormat="1" ht="78.75" hidden="1">
      <c r="B1466" s="1"/>
      <c r="C1466" s="351">
        <v>5374</v>
      </c>
      <c r="D1466" s="352" t="s">
        <v>1515</v>
      </c>
      <c r="E1466" s="353" t="s">
        <v>119</v>
      </c>
      <c r="F1466" s="354">
        <v>159061</v>
      </c>
      <c r="G1466" s="288" t="s">
        <v>117</v>
      </c>
      <c r="H1466" s="288"/>
      <c r="I1466" s="1"/>
      <c r="J1466" s="10"/>
      <c r="K1466" s="10"/>
    </row>
    <row r="1467" spans="2:11" s="5" customFormat="1" ht="78.75" hidden="1">
      <c r="B1467" s="1"/>
      <c r="C1467" s="351">
        <v>5375</v>
      </c>
      <c r="D1467" s="352" t="s">
        <v>1516</v>
      </c>
      <c r="E1467" s="353" t="s">
        <v>119</v>
      </c>
      <c r="F1467" s="354">
        <v>193340</v>
      </c>
      <c r="G1467" s="288" t="s">
        <v>117</v>
      </c>
      <c r="H1467" s="288"/>
      <c r="I1467" s="1"/>
      <c r="J1467" s="10"/>
      <c r="K1467" s="10"/>
    </row>
    <row r="1468" spans="2:11" s="5" customFormat="1" ht="31.5" hidden="1">
      <c r="B1468" s="1"/>
      <c r="C1468" s="351">
        <v>5376</v>
      </c>
      <c r="D1468" s="352" t="s">
        <v>1517</v>
      </c>
      <c r="E1468" s="353" t="s">
        <v>494</v>
      </c>
      <c r="F1468" s="354">
        <v>404191</v>
      </c>
      <c r="G1468" s="288" t="s">
        <v>117</v>
      </c>
      <c r="H1468" s="288"/>
      <c r="I1468" s="1"/>
      <c r="J1468" s="10"/>
      <c r="K1468" s="10"/>
    </row>
    <row r="1469" spans="2:11" s="5" customFormat="1" ht="78.75" hidden="1">
      <c r="B1469" s="1"/>
      <c r="C1469" s="351">
        <v>5377</v>
      </c>
      <c r="D1469" s="352" t="s">
        <v>1518</v>
      </c>
      <c r="E1469" s="353" t="s">
        <v>119</v>
      </c>
      <c r="F1469" s="354">
        <v>240314</v>
      </c>
      <c r="G1469" s="288" t="s">
        <v>117</v>
      </c>
      <c r="H1469" s="288"/>
      <c r="I1469" s="1"/>
      <c r="J1469" s="10"/>
      <c r="K1469" s="10"/>
    </row>
    <row r="1470" spans="2:11" s="5" customFormat="1" ht="78.75" hidden="1">
      <c r="B1470" s="1"/>
      <c r="C1470" s="351">
        <v>5378</v>
      </c>
      <c r="D1470" s="352" t="s">
        <v>1519</v>
      </c>
      <c r="E1470" s="353" t="s">
        <v>119</v>
      </c>
      <c r="F1470" s="354">
        <v>263987</v>
      </c>
      <c r="G1470" s="288" t="s">
        <v>117</v>
      </c>
      <c r="H1470" s="288"/>
      <c r="I1470" s="1"/>
      <c r="J1470" s="10"/>
      <c r="K1470" s="10"/>
    </row>
    <row r="1471" spans="2:11" s="5" customFormat="1" ht="63" hidden="1">
      <c r="B1471" s="1"/>
      <c r="C1471" s="351">
        <v>5380</v>
      </c>
      <c r="D1471" s="352" t="s">
        <v>1520</v>
      </c>
      <c r="E1471" s="353" t="s">
        <v>119</v>
      </c>
      <c r="F1471" s="354">
        <v>35416</v>
      </c>
      <c r="G1471" s="288" t="s">
        <v>117</v>
      </c>
      <c r="H1471" s="288"/>
      <c r="I1471" s="1"/>
      <c r="J1471" s="10"/>
      <c r="K1471" s="10"/>
    </row>
    <row r="1472" spans="2:11" s="5" customFormat="1" ht="63" hidden="1">
      <c r="B1472" s="1"/>
      <c r="C1472" s="351">
        <v>5382</v>
      </c>
      <c r="D1472" s="352" t="s">
        <v>1521</v>
      </c>
      <c r="E1472" s="353" t="s">
        <v>122</v>
      </c>
      <c r="F1472" s="354">
        <v>78001</v>
      </c>
      <c r="G1472" s="288" t="s">
        <v>117</v>
      </c>
      <c r="H1472" s="288"/>
      <c r="I1472" s="1"/>
      <c r="J1472" s="10"/>
      <c r="K1472" s="10"/>
    </row>
    <row r="1473" spans="2:11" s="5" customFormat="1" ht="47.25" hidden="1">
      <c r="B1473" s="1"/>
      <c r="C1473" s="351">
        <v>5383</v>
      </c>
      <c r="D1473" s="352" t="s">
        <v>1522</v>
      </c>
      <c r="E1473" s="353" t="s">
        <v>122</v>
      </c>
      <c r="F1473" s="354">
        <v>9915</v>
      </c>
      <c r="G1473" s="288" t="s">
        <v>117</v>
      </c>
      <c r="H1473" s="288"/>
      <c r="I1473" s="1"/>
      <c r="J1473" s="10"/>
      <c r="K1473" s="10"/>
    </row>
    <row r="1474" spans="2:11" s="5" customFormat="1" ht="94.5" hidden="1">
      <c r="B1474" s="1"/>
      <c r="C1474" s="351">
        <v>5384</v>
      </c>
      <c r="D1474" s="352" t="s">
        <v>1523</v>
      </c>
      <c r="E1474" s="353" t="s">
        <v>125</v>
      </c>
      <c r="F1474" s="354">
        <v>10450895</v>
      </c>
      <c r="G1474" s="288" t="s">
        <v>117</v>
      </c>
      <c r="H1474" s="288"/>
      <c r="I1474" s="1"/>
      <c r="J1474" s="10"/>
      <c r="K1474" s="10"/>
    </row>
    <row r="1475" spans="2:11" s="5" customFormat="1" ht="94.5" hidden="1">
      <c r="B1475" s="1"/>
      <c r="C1475" s="351">
        <v>5385</v>
      </c>
      <c r="D1475" s="352" t="s">
        <v>1524</v>
      </c>
      <c r="E1475" s="353" t="s">
        <v>125</v>
      </c>
      <c r="F1475" s="354">
        <v>7743318</v>
      </c>
      <c r="G1475" s="288" t="s">
        <v>117</v>
      </c>
      <c r="H1475" s="288"/>
      <c r="I1475" s="1"/>
      <c r="J1475" s="10"/>
      <c r="K1475" s="10"/>
    </row>
    <row r="1476" spans="2:11" s="5" customFormat="1" ht="31.5" hidden="1">
      <c r="B1476" s="1"/>
      <c r="C1476" s="351">
        <v>5387</v>
      </c>
      <c r="D1476" s="352" t="s">
        <v>1525</v>
      </c>
      <c r="E1476" s="353" t="s">
        <v>125</v>
      </c>
      <c r="F1476" s="354">
        <v>348365</v>
      </c>
      <c r="G1476" s="288" t="s">
        <v>117</v>
      </c>
      <c r="H1476" s="288"/>
      <c r="I1476" s="1"/>
      <c r="J1476" s="10"/>
      <c r="K1476" s="10"/>
    </row>
    <row r="1477" spans="2:11" s="5" customFormat="1" ht="63" hidden="1">
      <c r="B1477" s="1"/>
      <c r="C1477" s="351">
        <v>5388</v>
      </c>
      <c r="D1477" s="352" t="s">
        <v>1526</v>
      </c>
      <c r="E1477" s="353" t="s">
        <v>125</v>
      </c>
      <c r="F1477" s="354">
        <v>722414</v>
      </c>
      <c r="G1477" s="288" t="s">
        <v>117</v>
      </c>
      <c r="H1477" s="288" t="s">
        <v>145</v>
      </c>
      <c r="I1477" s="1"/>
      <c r="J1477" s="10"/>
      <c r="K1477" s="10"/>
    </row>
    <row r="1478" spans="2:11" s="5" customFormat="1" ht="25.5" hidden="1">
      <c r="B1478" s="1"/>
      <c r="C1478" s="351">
        <v>5391</v>
      </c>
      <c r="D1478" s="352" t="s">
        <v>1527</v>
      </c>
      <c r="E1478" s="353" t="s">
        <v>785</v>
      </c>
      <c r="F1478" s="354">
        <v>27528</v>
      </c>
      <c r="G1478" s="288" t="s">
        <v>117</v>
      </c>
      <c r="H1478" s="288"/>
      <c r="I1478" s="1"/>
      <c r="J1478" s="10"/>
      <c r="K1478" s="10"/>
    </row>
    <row r="1479" spans="2:11" s="5" customFormat="1" ht="25.5" hidden="1">
      <c r="B1479" s="1"/>
      <c r="C1479" s="351">
        <v>5392</v>
      </c>
      <c r="D1479" s="352" t="s">
        <v>1528</v>
      </c>
      <c r="E1479" s="353" t="s">
        <v>494</v>
      </c>
      <c r="F1479" s="354">
        <v>220212</v>
      </c>
      <c r="G1479" s="288" t="s">
        <v>117</v>
      </c>
      <c r="H1479" s="288"/>
      <c r="I1479" s="1"/>
      <c r="J1479" s="10"/>
      <c r="K1479" s="10"/>
    </row>
    <row r="1480" spans="2:11" s="5" customFormat="1" ht="47.25" hidden="1">
      <c r="B1480" s="1"/>
      <c r="C1480" s="351">
        <v>5394</v>
      </c>
      <c r="D1480" s="352" t="s">
        <v>1529</v>
      </c>
      <c r="E1480" s="353" t="s">
        <v>122</v>
      </c>
      <c r="F1480" s="354">
        <v>190801</v>
      </c>
      <c r="G1480" s="288" t="s">
        <v>117</v>
      </c>
      <c r="H1480" s="288"/>
      <c r="I1480" s="1"/>
      <c r="J1480" s="10"/>
      <c r="K1480" s="10"/>
    </row>
    <row r="1481" spans="2:11" s="5" customFormat="1" ht="63" hidden="1">
      <c r="B1481" s="1"/>
      <c r="C1481" s="351">
        <v>5395</v>
      </c>
      <c r="D1481" s="352" t="s">
        <v>1530</v>
      </c>
      <c r="E1481" s="353" t="s">
        <v>122</v>
      </c>
      <c r="F1481" s="354">
        <v>35220</v>
      </c>
      <c r="G1481" s="288" t="s">
        <v>117</v>
      </c>
      <c r="H1481" s="288"/>
      <c r="I1481" s="1"/>
      <c r="J1481" s="10"/>
      <c r="K1481" s="10"/>
    </row>
    <row r="1482" spans="2:11" s="5" customFormat="1" ht="78.75" hidden="1">
      <c r="B1482" s="1"/>
      <c r="C1482" s="351">
        <v>5396</v>
      </c>
      <c r="D1482" s="352" t="s">
        <v>1531</v>
      </c>
      <c r="E1482" s="353" t="s">
        <v>119</v>
      </c>
      <c r="F1482" s="354">
        <v>805788</v>
      </c>
      <c r="G1482" s="288" t="s">
        <v>117</v>
      </c>
      <c r="H1482" s="288"/>
      <c r="I1482" s="1"/>
      <c r="J1482" s="10"/>
      <c r="K1482" s="10"/>
    </row>
    <row r="1483" spans="2:11" s="5" customFormat="1" ht="78.75" hidden="1">
      <c r="B1483" s="1"/>
      <c r="C1483" s="351">
        <v>5397</v>
      </c>
      <c r="D1483" s="352" t="s">
        <v>1532</v>
      </c>
      <c r="E1483" s="353" t="s">
        <v>122</v>
      </c>
      <c r="F1483" s="354">
        <v>30272</v>
      </c>
      <c r="G1483" s="288" t="s">
        <v>117</v>
      </c>
      <c r="H1483" s="288"/>
      <c r="I1483" s="1"/>
      <c r="J1483" s="10"/>
      <c r="K1483" s="10"/>
    </row>
    <row r="1484" spans="2:11" s="5" customFormat="1" ht="31.5" hidden="1">
      <c r="B1484" s="1"/>
      <c r="C1484" s="351">
        <v>5398</v>
      </c>
      <c r="D1484" s="352" t="s">
        <v>1533</v>
      </c>
      <c r="E1484" s="353" t="s">
        <v>122</v>
      </c>
      <c r="F1484" s="354">
        <v>1547269</v>
      </c>
      <c r="G1484" s="288" t="s">
        <v>117</v>
      </c>
      <c r="H1484" s="288" t="s">
        <v>145</v>
      </c>
      <c r="I1484" s="1"/>
      <c r="J1484" s="10"/>
      <c r="K1484" s="10"/>
    </row>
    <row r="1485" spans="2:11" s="5" customFormat="1" ht="31.5" hidden="1">
      <c r="B1485" s="1"/>
      <c r="C1485" s="351">
        <v>5404</v>
      </c>
      <c r="D1485" s="352" t="s">
        <v>1534</v>
      </c>
      <c r="E1485" s="353" t="s">
        <v>472</v>
      </c>
      <c r="F1485" s="354">
        <v>4994</v>
      </c>
      <c r="G1485" s="288" t="s">
        <v>117</v>
      </c>
      <c r="H1485" s="288" t="s">
        <v>145</v>
      </c>
      <c r="I1485" s="1"/>
      <c r="J1485" s="10"/>
      <c r="K1485" s="10"/>
    </row>
    <row r="1486" spans="2:11" s="5" customFormat="1" ht="78.75" hidden="1">
      <c r="B1486" s="1"/>
      <c r="C1486" s="351">
        <v>5409</v>
      </c>
      <c r="D1486" s="352" t="s">
        <v>1535</v>
      </c>
      <c r="E1486" s="353" t="s">
        <v>125</v>
      </c>
      <c r="F1486" s="354">
        <v>388683</v>
      </c>
      <c r="G1486" s="288" t="s">
        <v>117</v>
      </c>
      <c r="H1486" s="288"/>
      <c r="I1486" s="1"/>
      <c r="J1486" s="10"/>
      <c r="K1486" s="10"/>
    </row>
    <row r="1487" spans="2:11" s="5" customFormat="1" ht="47.25" hidden="1">
      <c r="B1487" s="1"/>
      <c r="C1487" s="351">
        <v>5412</v>
      </c>
      <c r="D1487" s="352" t="s">
        <v>1536</v>
      </c>
      <c r="E1487" s="353" t="s">
        <v>119</v>
      </c>
      <c r="F1487" s="354">
        <v>117595</v>
      </c>
      <c r="G1487" s="288" t="s">
        <v>117</v>
      </c>
      <c r="H1487" s="288"/>
      <c r="I1487" s="1"/>
      <c r="J1487" s="10"/>
      <c r="K1487" s="10"/>
    </row>
    <row r="1488" spans="2:11" s="5" customFormat="1" ht="47.25" hidden="1">
      <c r="B1488" s="1"/>
      <c r="C1488" s="351">
        <v>5413</v>
      </c>
      <c r="D1488" s="352" t="s">
        <v>1537</v>
      </c>
      <c r="E1488" s="353" t="s">
        <v>119</v>
      </c>
      <c r="F1488" s="354">
        <v>72117</v>
      </c>
      <c r="G1488" s="288" t="s">
        <v>117</v>
      </c>
      <c r="H1488" s="288"/>
      <c r="I1488" s="1"/>
      <c r="J1488" s="10"/>
      <c r="K1488" s="10"/>
    </row>
    <row r="1489" spans="2:20" s="5" customFormat="1" ht="47.25" hidden="1">
      <c r="B1489" s="1"/>
      <c r="C1489" s="351">
        <v>5415</v>
      </c>
      <c r="D1489" s="352" t="s">
        <v>1538</v>
      </c>
      <c r="E1489" s="353" t="s">
        <v>119</v>
      </c>
      <c r="F1489" s="354">
        <v>66382</v>
      </c>
      <c r="G1489" s="288" t="s">
        <v>117</v>
      </c>
      <c r="H1489" s="288"/>
      <c r="I1489" s="1"/>
      <c r="J1489" s="10"/>
      <c r="K1489" s="10"/>
    </row>
    <row r="1490" spans="2:20" s="5" customFormat="1" ht="31.5" hidden="1">
      <c r="B1490" s="1"/>
      <c r="C1490" s="351">
        <v>5416</v>
      </c>
      <c r="D1490" s="352" t="s">
        <v>1539</v>
      </c>
      <c r="E1490" s="353" t="s">
        <v>119</v>
      </c>
      <c r="F1490" s="354">
        <v>40235</v>
      </c>
      <c r="G1490" s="288" t="s">
        <v>117</v>
      </c>
      <c r="H1490" s="288"/>
      <c r="I1490" s="1"/>
      <c r="J1490" s="10"/>
      <c r="K1490" s="10"/>
    </row>
    <row r="1491" spans="2:20" s="5" customFormat="1" ht="25.5" hidden="1">
      <c r="B1491" s="1"/>
      <c r="C1491" s="351">
        <v>5418</v>
      </c>
      <c r="D1491" s="352" t="s">
        <v>1540</v>
      </c>
      <c r="E1491" s="353" t="s">
        <v>119</v>
      </c>
      <c r="F1491" s="354">
        <v>67038</v>
      </c>
      <c r="G1491" s="288" t="s">
        <v>117</v>
      </c>
      <c r="H1491" s="288"/>
      <c r="I1491" s="1"/>
      <c r="J1491" s="10"/>
      <c r="K1491" s="10"/>
    </row>
    <row r="1492" spans="2:20" s="5" customFormat="1" ht="63" hidden="1">
      <c r="B1492" s="1"/>
      <c r="C1492" s="351">
        <v>5421</v>
      </c>
      <c r="D1492" s="352" t="s">
        <v>1541</v>
      </c>
      <c r="E1492" s="353" t="s">
        <v>119</v>
      </c>
      <c r="F1492" s="354">
        <v>720020</v>
      </c>
      <c r="G1492" s="288" t="s">
        <v>117</v>
      </c>
      <c r="H1492" s="288"/>
      <c r="I1492" s="1"/>
      <c r="J1492" s="10"/>
      <c r="K1492" s="10"/>
    </row>
    <row r="1493" spans="2:20" s="5" customFormat="1" ht="78.75" hidden="1">
      <c r="B1493" s="1"/>
      <c r="C1493" s="351">
        <v>5422</v>
      </c>
      <c r="D1493" s="352" t="s">
        <v>1542</v>
      </c>
      <c r="E1493" s="353" t="s">
        <v>119</v>
      </c>
      <c r="F1493" s="354">
        <v>732472</v>
      </c>
      <c r="G1493" s="288" t="s">
        <v>117</v>
      </c>
      <c r="H1493" s="288"/>
      <c r="I1493" s="1"/>
      <c r="J1493" s="10"/>
      <c r="K1493" s="10"/>
    </row>
    <row r="1494" spans="2:20" s="5" customFormat="1" ht="63">
      <c r="B1494" s="1"/>
      <c r="C1494" s="351">
        <v>5426</v>
      </c>
      <c r="D1494" s="352" t="s">
        <v>1543</v>
      </c>
      <c r="E1494" s="353" t="s">
        <v>119</v>
      </c>
      <c r="F1494" s="354">
        <v>621990</v>
      </c>
      <c r="G1494" s="288" t="s">
        <v>117</v>
      </c>
      <c r="H1494" s="288"/>
      <c r="I1494" s="1"/>
      <c r="J1494" s="10"/>
      <c r="K1494" s="10"/>
      <c r="O1494" s="544"/>
      <c r="P1494" s="544"/>
      <c r="S1494" s="544"/>
      <c r="T1494" s="544"/>
    </row>
    <row r="1495" spans="2:20" s="5" customFormat="1" ht="63" hidden="1">
      <c r="B1495" s="1"/>
      <c r="C1495" s="351">
        <v>5428</v>
      </c>
      <c r="D1495" s="352" t="s">
        <v>1544</v>
      </c>
      <c r="E1495" s="353" t="s">
        <v>119</v>
      </c>
      <c r="F1495" s="354">
        <v>722330</v>
      </c>
      <c r="G1495" s="288" t="s">
        <v>117</v>
      </c>
      <c r="H1495" s="288"/>
      <c r="I1495" s="1"/>
      <c r="J1495" s="10"/>
      <c r="K1495" s="10"/>
    </row>
    <row r="1496" spans="2:20" s="5" customFormat="1" ht="31.5" hidden="1">
      <c r="B1496" s="1"/>
      <c r="C1496" s="351">
        <v>5431</v>
      </c>
      <c r="D1496" s="352" t="s">
        <v>1545</v>
      </c>
      <c r="E1496" s="353" t="s">
        <v>122</v>
      </c>
      <c r="F1496" s="354">
        <v>52843</v>
      </c>
      <c r="G1496" s="288" t="s">
        <v>117</v>
      </c>
      <c r="H1496" s="288"/>
      <c r="I1496" s="1"/>
      <c r="J1496" s="10"/>
      <c r="K1496" s="10"/>
    </row>
    <row r="1497" spans="2:20" s="5" customFormat="1" ht="31.5" hidden="1">
      <c r="B1497" s="1"/>
      <c r="C1497" s="351">
        <v>5432</v>
      </c>
      <c r="D1497" s="352" t="s">
        <v>1546</v>
      </c>
      <c r="E1497" s="353" t="s">
        <v>122</v>
      </c>
      <c r="F1497" s="354">
        <v>59546</v>
      </c>
      <c r="G1497" s="288" t="s">
        <v>117</v>
      </c>
      <c r="H1497" s="288"/>
      <c r="I1497" s="1"/>
      <c r="J1497" s="10"/>
      <c r="K1497" s="10"/>
    </row>
    <row r="1498" spans="2:20" s="5" customFormat="1" ht="31.5" hidden="1">
      <c r="B1498" s="1"/>
      <c r="C1498" s="351">
        <v>5433</v>
      </c>
      <c r="D1498" s="352" t="s">
        <v>1547</v>
      </c>
      <c r="E1498" s="353" t="s">
        <v>122</v>
      </c>
      <c r="F1498" s="354">
        <v>54904</v>
      </c>
      <c r="G1498" s="288" t="s">
        <v>117</v>
      </c>
      <c r="H1498" s="288"/>
      <c r="I1498" s="1"/>
      <c r="J1498" s="10"/>
      <c r="K1498" s="10"/>
    </row>
    <row r="1499" spans="2:20" s="5" customFormat="1" ht="78.75" hidden="1">
      <c r="B1499" s="1"/>
      <c r="C1499" s="351">
        <v>5442</v>
      </c>
      <c r="D1499" s="352" t="s">
        <v>1548</v>
      </c>
      <c r="E1499" s="353" t="s">
        <v>116</v>
      </c>
      <c r="F1499" s="354">
        <v>70462</v>
      </c>
      <c r="G1499" s="288" t="s">
        <v>117</v>
      </c>
      <c r="H1499" s="288"/>
      <c r="I1499" s="1"/>
      <c r="J1499" s="10"/>
      <c r="K1499" s="10"/>
    </row>
    <row r="1500" spans="2:20" s="5" customFormat="1" ht="47.25" hidden="1">
      <c r="B1500" s="1"/>
      <c r="C1500" s="351">
        <v>5443</v>
      </c>
      <c r="D1500" s="352" t="s">
        <v>1549</v>
      </c>
      <c r="E1500" s="353" t="s">
        <v>122</v>
      </c>
      <c r="F1500" s="354">
        <v>29001</v>
      </c>
      <c r="G1500" s="288" t="s">
        <v>117</v>
      </c>
      <c r="H1500" s="288"/>
      <c r="I1500" s="1"/>
      <c r="J1500" s="10"/>
      <c r="K1500" s="10"/>
    </row>
    <row r="1501" spans="2:20" s="5" customFormat="1" ht="94.5" hidden="1">
      <c r="B1501" s="1"/>
      <c r="C1501" s="351">
        <v>5452</v>
      </c>
      <c r="D1501" s="352" t="s">
        <v>1550</v>
      </c>
      <c r="E1501" s="353" t="s">
        <v>116</v>
      </c>
      <c r="F1501" s="354">
        <v>64630</v>
      </c>
      <c r="G1501" s="288" t="s">
        <v>117</v>
      </c>
      <c r="H1501" s="288"/>
      <c r="I1501" s="1"/>
      <c r="J1501" s="10"/>
      <c r="K1501" s="10"/>
    </row>
    <row r="1502" spans="2:20" s="5" customFormat="1" ht="94.5" hidden="1">
      <c r="B1502" s="1"/>
      <c r="C1502" s="351">
        <v>5455</v>
      </c>
      <c r="D1502" s="352" t="s">
        <v>1551</v>
      </c>
      <c r="E1502" s="353" t="s">
        <v>116</v>
      </c>
      <c r="F1502" s="354">
        <v>145940</v>
      </c>
      <c r="G1502" s="288" t="s">
        <v>117</v>
      </c>
      <c r="H1502" s="288"/>
      <c r="I1502" s="1"/>
      <c r="J1502" s="10"/>
      <c r="K1502" s="10"/>
    </row>
    <row r="1503" spans="2:20" s="5" customFormat="1" ht="47.25" hidden="1">
      <c r="B1503" s="1"/>
      <c r="C1503" s="351">
        <v>5456</v>
      </c>
      <c r="D1503" s="352" t="s">
        <v>1552</v>
      </c>
      <c r="E1503" s="353" t="s">
        <v>122</v>
      </c>
      <c r="F1503" s="354">
        <v>38656</v>
      </c>
      <c r="G1503" s="288" t="s">
        <v>117</v>
      </c>
      <c r="H1503" s="288"/>
      <c r="I1503" s="1"/>
      <c r="J1503" s="10"/>
      <c r="K1503" s="10"/>
    </row>
    <row r="1504" spans="2:20" s="5" customFormat="1" ht="47.25" hidden="1">
      <c r="B1504" s="1"/>
      <c r="C1504" s="351">
        <v>5459</v>
      </c>
      <c r="D1504" s="352" t="s">
        <v>1553</v>
      </c>
      <c r="E1504" s="353" t="s">
        <v>116</v>
      </c>
      <c r="F1504" s="354">
        <v>66874</v>
      </c>
      <c r="G1504" s="288" t="s">
        <v>117</v>
      </c>
      <c r="H1504" s="288"/>
      <c r="I1504" s="1"/>
      <c r="J1504" s="10"/>
      <c r="K1504" s="10"/>
    </row>
    <row r="1505" spans="2:11" s="5" customFormat="1" ht="31.5" hidden="1">
      <c r="B1505" s="1"/>
      <c r="C1505" s="351">
        <v>5461</v>
      </c>
      <c r="D1505" s="352" t="s">
        <v>1554</v>
      </c>
      <c r="E1505" s="353" t="s">
        <v>122</v>
      </c>
      <c r="F1505" s="354">
        <v>21965</v>
      </c>
      <c r="G1505" s="288" t="s">
        <v>117</v>
      </c>
      <c r="H1505" s="288"/>
      <c r="I1505" s="1"/>
      <c r="J1505" s="10"/>
      <c r="K1505" s="10"/>
    </row>
    <row r="1506" spans="2:11" s="5" customFormat="1" ht="78.75" hidden="1">
      <c r="B1506" s="1"/>
      <c r="C1506" s="351">
        <v>5462</v>
      </c>
      <c r="D1506" s="352" t="s">
        <v>1555</v>
      </c>
      <c r="E1506" s="353" t="s">
        <v>125</v>
      </c>
      <c r="F1506" s="354">
        <v>126427</v>
      </c>
      <c r="G1506" s="288" t="s">
        <v>117</v>
      </c>
      <c r="H1506" s="288"/>
      <c r="I1506" s="1"/>
      <c r="J1506" s="10"/>
      <c r="K1506" s="10"/>
    </row>
    <row r="1507" spans="2:11" s="5" customFormat="1" ht="78.75" hidden="1">
      <c r="B1507" s="1"/>
      <c r="C1507" s="351">
        <v>5463</v>
      </c>
      <c r="D1507" s="352" t="s">
        <v>1556</v>
      </c>
      <c r="E1507" s="353" t="s">
        <v>125</v>
      </c>
      <c r="F1507" s="354">
        <v>185913</v>
      </c>
      <c r="G1507" s="288" t="s">
        <v>117</v>
      </c>
      <c r="H1507" s="288"/>
      <c r="I1507" s="1"/>
      <c r="J1507" s="10"/>
      <c r="K1507" s="10"/>
    </row>
    <row r="1508" spans="2:11" s="5" customFormat="1" ht="31.5" hidden="1">
      <c r="B1508" s="1"/>
      <c r="C1508" s="351">
        <v>5466</v>
      </c>
      <c r="D1508" s="352" t="s">
        <v>1557</v>
      </c>
      <c r="E1508" s="353" t="s">
        <v>122</v>
      </c>
      <c r="F1508" s="354">
        <v>12949</v>
      </c>
      <c r="G1508" s="288" t="s">
        <v>117</v>
      </c>
      <c r="H1508" s="288"/>
      <c r="I1508" s="1"/>
      <c r="J1508" s="10"/>
      <c r="K1508" s="10"/>
    </row>
    <row r="1509" spans="2:11" s="5" customFormat="1" ht="31.5" hidden="1">
      <c r="B1509" s="1"/>
      <c r="C1509" s="351">
        <v>5467</v>
      </c>
      <c r="D1509" s="352" t="s">
        <v>1558</v>
      </c>
      <c r="E1509" s="353" t="s">
        <v>122</v>
      </c>
      <c r="F1509" s="354">
        <v>131482</v>
      </c>
      <c r="G1509" s="288" t="s">
        <v>117</v>
      </c>
      <c r="H1509" s="288"/>
      <c r="I1509" s="1"/>
      <c r="J1509" s="10"/>
      <c r="K1509" s="10"/>
    </row>
    <row r="1510" spans="2:11" s="5" customFormat="1" ht="31.5" hidden="1">
      <c r="B1510" s="1"/>
      <c r="C1510" s="351">
        <v>5469</v>
      </c>
      <c r="D1510" s="352" t="s">
        <v>1559</v>
      </c>
      <c r="E1510" s="353" t="s">
        <v>122</v>
      </c>
      <c r="F1510" s="354">
        <v>15758</v>
      </c>
      <c r="G1510" s="288" t="s">
        <v>117</v>
      </c>
      <c r="H1510" s="288"/>
      <c r="I1510" s="1"/>
      <c r="J1510" s="10"/>
      <c r="K1510" s="10"/>
    </row>
    <row r="1511" spans="2:11" s="5" customFormat="1" ht="31.5" hidden="1">
      <c r="B1511" s="1"/>
      <c r="C1511" s="351">
        <v>5471</v>
      </c>
      <c r="D1511" s="352" t="s">
        <v>1560</v>
      </c>
      <c r="E1511" s="353" t="s">
        <v>122</v>
      </c>
      <c r="F1511" s="354">
        <v>9064</v>
      </c>
      <c r="G1511" s="288" t="s">
        <v>117</v>
      </c>
      <c r="H1511" s="288"/>
      <c r="I1511" s="1"/>
      <c r="J1511" s="10"/>
      <c r="K1511" s="10"/>
    </row>
    <row r="1512" spans="2:11" s="5" customFormat="1" ht="47.25" hidden="1">
      <c r="B1512" s="1"/>
      <c r="C1512" s="351">
        <v>5472</v>
      </c>
      <c r="D1512" s="352" t="s">
        <v>1561</v>
      </c>
      <c r="E1512" s="353" t="s">
        <v>122</v>
      </c>
      <c r="F1512" s="354">
        <v>6093</v>
      </c>
      <c r="G1512" s="288" t="s">
        <v>117</v>
      </c>
      <c r="H1512" s="288"/>
      <c r="I1512" s="1"/>
      <c r="J1512" s="10"/>
      <c r="K1512" s="10"/>
    </row>
    <row r="1513" spans="2:11" s="5" customFormat="1" ht="63" hidden="1">
      <c r="B1513" s="1"/>
      <c r="C1513" s="351">
        <v>5494</v>
      </c>
      <c r="D1513" s="352" t="s">
        <v>1562</v>
      </c>
      <c r="E1513" s="353" t="s">
        <v>125</v>
      </c>
      <c r="F1513" s="354">
        <v>417394</v>
      </c>
      <c r="G1513" s="288" t="s">
        <v>117</v>
      </c>
      <c r="H1513" s="288"/>
      <c r="I1513" s="1"/>
      <c r="J1513" s="10"/>
      <c r="K1513" s="10"/>
    </row>
    <row r="1514" spans="2:11" s="5" customFormat="1" ht="47.25" hidden="1">
      <c r="B1514" s="1"/>
      <c r="C1514" s="351">
        <v>5501</v>
      </c>
      <c r="D1514" s="352" t="s">
        <v>1563</v>
      </c>
      <c r="E1514" s="353" t="s">
        <v>125</v>
      </c>
      <c r="F1514" s="354">
        <v>364196</v>
      </c>
      <c r="G1514" s="288" t="s">
        <v>117</v>
      </c>
      <c r="H1514" s="288"/>
      <c r="I1514" s="1"/>
      <c r="J1514" s="10"/>
      <c r="K1514" s="10"/>
    </row>
    <row r="1515" spans="2:11" s="5" customFormat="1" ht="63" hidden="1">
      <c r="B1515" s="1"/>
      <c r="C1515" s="351">
        <v>5502</v>
      </c>
      <c r="D1515" s="352" t="s">
        <v>1564</v>
      </c>
      <c r="E1515" s="353" t="s">
        <v>125</v>
      </c>
      <c r="F1515" s="354">
        <v>651096</v>
      </c>
      <c r="G1515" s="288" t="s">
        <v>117</v>
      </c>
      <c r="H1515" s="288"/>
      <c r="I1515" s="1"/>
      <c r="J1515" s="10"/>
      <c r="K1515" s="10"/>
    </row>
    <row r="1516" spans="2:11" s="5" customFormat="1" ht="78.75" hidden="1">
      <c r="B1516" s="1"/>
      <c r="C1516" s="351">
        <v>5523</v>
      </c>
      <c r="D1516" s="352" t="s">
        <v>1565</v>
      </c>
      <c r="E1516" s="353" t="s">
        <v>125</v>
      </c>
      <c r="F1516" s="354">
        <v>21089</v>
      </c>
      <c r="G1516" s="288" t="s">
        <v>117</v>
      </c>
      <c r="H1516" s="288"/>
      <c r="I1516" s="1"/>
      <c r="J1516" s="10"/>
      <c r="K1516" s="10"/>
    </row>
    <row r="1517" spans="2:11" s="5" customFormat="1" ht="94.5" hidden="1">
      <c r="B1517" s="1"/>
      <c r="C1517" s="351">
        <v>5524</v>
      </c>
      <c r="D1517" s="352" t="s">
        <v>1566</v>
      </c>
      <c r="E1517" s="353" t="s">
        <v>125</v>
      </c>
      <c r="F1517" s="354">
        <v>45018</v>
      </c>
      <c r="G1517" s="288" t="s">
        <v>117</v>
      </c>
      <c r="H1517" s="288"/>
      <c r="I1517" s="1"/>
      <c r="J1517" s="10"/>
      <c r="K1517" s="10"/>
    </row>
    <row r="1518" spans="2:11" s="5" customFormat="1" ht="94.5" hidden="1">
      <c r="B1518" s="1"/>
      <c r="C1518" s="351">
        <v>5525</v>
      </c>
      <c r="D1518" s="352" t="s">
        <v>1567</v>
      </c>
      <c r="E1518" s="353" t="s">
        <v>125</v>
      </c>
      <c r="F1518" s="354">
        <v>55215</v>
      </c>
      <c r="G1518" s="288" t="s">
        <v>117</v>
      </c>
      <c r="H1518" s="288"/>
      <c r="I1518" s="1"/>
      <c r="J1518" s="10"/>
      <c r="K1518" s="10"/>
    </row>
    <row r="1519" spans="2:11" s="5" customFormat="1" ht="31.5" hidden="1">
      <c r="B1519" s="1"/>
      <c r="C1519" s="351">
        <v>5527</v>
      </c>
      <c r="D1519" s="352" t="s">
        <v>1568</v>
      </c>
      <c r="E1519" s="353" t="s">
        <v>122</v>
      </c>
      <c r="F1519" s="354">
        <v>24245</v>
      </c>
      <c r="G1519" s="288" t="s">
        <v>117</v>
      </c>
      <c r="H1519" s="288"/>
      <c r="I1519" s="1"/>
      <c r="J1519" s="10"/>
      <c r="K1519" s="10"/>
    </row>
    <row r="1520" spans="2:11" s="5" customFormat="1" ht="47.25" hidden="1">
      <c r="B1520" s="1"/>
      <c r="C1520" s="351">
        <v>5528</v>
      </c>
      <c r="D1520" s="352" t="s">
        <v>1569</v>
      </c>
      <c r="E1520" s="353" t="s">
        <v>122</v>
      </c>
      <c r="F1520" s="354">
        <v>12050</v>
      </c>
      <c r="G1520" s="288" t="s">
        <v>117</v>
      </c>
      <c r="H1520" s="288"/>
      <c r="I1520" s="1"/>
      <c r="J1520" s="10"/>
      <c r="K1520" s="10"/>
    </row>
    <row r="1521" spans="2:11" s="5" customFormat="1" ht="25.5" hidden="1">
      <c r="B1521" s="1"/>
      <c r="C1521" s="351">
        <v>5535</v>
      </c>
      <c r="D1521" s="352" t="s">
        <v>1570</v>
      </c>
      <c r="E1521" s="353" t="s">
        <v>494</v>
      </c>
      <c r="F1521" s="354">
        <v>158370</v>
      </c>
      <c r="G1521" s="288" t="s">
        <v>117</v>
      </c>
      <c r="H1521" s="288"/>
      <c r="I1521" s="1"/>
      <c r="J1521" s="10"/>
      <c r="K1521" s="10"/>
    </row>
    <row r="1522" spans="2:11" s="5" customFormat="1" ht="25.5" hidden="1">
      <c r="B1522" s="1"/>
      <c r="C1522" s="351">
        <v>5536</v>
      </c>
      <c r="D1522" s="352" t="s">
        <v>1571</v>
      </c>
      <c r="E1522" s="353" t="s">
        <v>785</v>
      </c>
      <c r="F1522" s="354">
        <v>19796</v>
      </c>
      <c r="G1522" s="288" t="s">
        <v>117</v>
      </c>
      <c r="H1522" s="288"/>
      <c r="I1522" s="1"/>
      <c r="J1522" s="10"/>
      <c r="K1522" s="10"/>
    </row>
    <row r="1523" spans="2:11" s="5" customFormat="1" ht="47.25" hidden="1">
      <c r="B1523" s="1"/>
      <c r="C1523" s="351">
        <v>5540</v>
      </c>
      <c r="D1523" s="352" t="s">
        <v>1572</v>
      </c>
      <c r="E1523" s="353" t="s">
        <v>122</v>
      </c>
      <c r="F1523" s="354">
        <v>3036</v>
      </c>
      <c r="G1523" s="288" t="s">
        <v>117</v>
      </c>
      <c r="H1523" s="288"/>
      <c r="I1523" s="1"/>
      <c r="J1523" s="10"/>
      <c r="K1523" s="10"/>
    </row>
    <row r="1524" spans="2:11" s="5" customFormat="1" ht="47.25" hidden="1">
      <c r="B1524" s="1"/>
      <c r="C1524" s="351">
        <v>5541</v>
      </c>
      <c r="D1524" s="352" t="s">
        <v>1573</v>
      </c>
      <c r="E1524" s="353" t="s">
        <v>122</v>
      </c>
      <c r="F1524" s="354">
        <v>4724</v>
      </c>
      <c r="G1524" s="288" t="s">
        <v>117</v>
      </c>
      <c r="H1524" s="288"/>
      <c r="I1524" s="1"/>
      <c r="J1524" s="10"/>
      <c r="K1524" s="10"/>
    </row>
    <row r="1525" spans="2:11" s="5" customFormat="1" ht="47.25" hidden="1">
      <c r="B1525" s="1"/>
      <c r="C1525" s="351">
        <v>5542</v>
      </c>
      <c r="D1525" s="352" t="s">
        <v>1574</v>
      </c>
      <c r="E1525" s="353" t="s">
        <v>122</v>
      </c>
      <c r="F1525" s="354">
        <v>7076</v>
      </c>
      <c r="G1525" s="288" t="s">
        <v>117</v>
      </c>
      <c r="H1525" s="288"/>
      <c r="I1525" s="1"/>
      <c r="J1525" s="10"/>
      <c r="K1525" s="10"/>
    </row>
    <row r="1526" spans="2:11" s="5" customFormat="1" ht="47.25" hidden="1">
      <c r="B1526" s="1"/>
      <c r="C1526" s="351">
        <v>5543</v>
      </c>
      <c r="D1526" s="352" t="s">
        <v>1575</v>
      </c>
      <c r="E1526" s="353" t="s">
        <v>122</v>
      </c>
      <c r="F1526" s="354">
        <v>10476</v>
      </c>
      <c r="G1526" s="288" t="s">
        <v>117</v>
      </c>
      <c r="H1526" s="288"/>
      <c r="I1526" s="1"/>
      <c r="J1526" s="10"/>
      <c r="K1526" s="10"/>
    </row>
    <row r="1527" spans="2:11" s="5" customFormat="1" ht="94.5" hidden="1">
      <c r="B1527" s="1"/>
      <c r="C1527" s="351">
        <v>5545</v>
      </c>
      <c r="D1527" s="352" t="s">
        <v>1576</v>
      </c>
      <c r="E1527" s="353" t="s">
        <v>122</v>
      </c>
      <c r="F1527" s="354">
        <v>72659</v>
      </c>
      <c r="G1527" s="288" t="s">
        <v>117</v>
      </c>
      <c r="H1527" s="288"/>
      <c r="I1527" s="1"/>
      <c r="J1527" s="10"/>
      <c r="K1527" s="10"/>
    </row>
    <row r="1528" spans="2:11" s="5" customFormat="1" ht="94.5" hidden="1">
      <c r="B1528" s="1"/>
      <c r="C1528" s="351">
        <v>5546</v>
      </c>
      <c r="D1528" s="352" t="s">
        <v>1577</v>
      </c>
      <c r="E1528" s="353" t="s">
        <v>122</v>
      </c>
      <c r="F1528" s="354">
        <v>111025</v>
      </c>
      <c r="G1528" s="288" t="s">
        <v>117</v>
      </c>
      <c r="H1528" s="288"/>
      <c r="I1528" s="1"/>
      <c r="J1528" s="10"/>
      <c r="K1528" s="10"/>
    </row>
    <row r="1529" spans="2:11" s="5" customFormat="1" ht="110.25" hidden="1">
      <c r="B1529" s="1"/>
      <c r="C1529" s="351">
        <v>5547</v>
      </c>
      <c r="D1529" s="352" t="s">
        <v>1578</v>
      </c>
      <c r="E1529" s="353" t="s">
        <v>122</v>
      </c>
      <c r="F1529" s="354">
        <v>71707</v>
      </c>
      <c r="G1529" s="288" t="s">
        <v>117</v>
      </c>
      <c r="H1529" s="288"/>
      <c r="I1529" s="1"/>
      <c r="J1529" s="10"/>
      <c r="K1529" s="10"/>
    </row>
    <row r="1530" spans="2:11" s="5" customFormat="1" ht="94.5" hidden="1">
      <c r="B1530" s="1"/>
      <c r="C1530" s="351">
        <v>5548</v>
      </c>
      <c r="D1530" s="352" t="s">
        <v>1579</v>
      </c>
      <c r="E1530" s="353" t="s">
        <v>122</v>
      </c>
      <c r="F1530" s="354">
        <v>27784</v>
      </c>
      <c r="G1530" s="288" t="s">
        <v>117</v>
      </c>
      <c r="H1530" s="288"/>
      <c r="I1530" s="1"/>
      <c r="J1530" s="10"/>
      <c r="K1530" s="10"/>
    </row>
    <row r="1531" spans="2:11" s="5" customFormat="1" ht="94.5" hidden="1">
      <c r="B1531" s="1"/>
      <c r="C1531" s="351">
        <v>5549</v>
      </c>
      <c r="D1531" s="352" t="s">
        <v>1580</v>
      </c>
      <c r="E1531" s="353" t="s">
        <v>122</v>
      </c>
      <c r="F1531" s="354">
        <v>201361</v>
      </c>
      <c r="G1531" s="288" t="s">
        <v>117</v>
      </c>
      <c r="H1531" s="288"/>
      <c r="I1531" s="1"/>
      <c r="J1531" s="10"/>
      <c r="K1531" s="10"/>
    </row>
    <row r="1532" spans="2:11" s="5" customFormat="1" ht="94.5" hidden="1">
      <c r="B1532" s="1"/>
      <c r="C1532" s="351">
        <v>5550</v>
      </c>
      <c r="D1532" s="352" t="s">
        <v>1581</v>
      </c>
      <c r="E1532" s="353" t="s">
        <v>122</v>
      </c>
      <c r="F1532" s="354">
        <v>118093</v>
      </c>
      <c r="G1532" s="288" t="s">
        <v>117</v>
      </c>
      <c r="H1532" s="288"/>
      <c r="I1532" s="1"/>
      <c r="J1532" s="10"/>
      <c r="K1532" s="10"/>
    </row>
    <row r="1533" spans="2:11" s="5" customFormat="1" ht="94.5" hidden="1">
      <c r="B1533" s="1"/>
      <c r="C1533" s="351">
        <v>5551</v>
      </c>
      <c r="D1533" s="352" t="s">
        <v>1582</v>
      </c>
      <c r="E1533" s="353" t="s">
        <v>122</v>
      </c>
      <c r="F1533" s="354">
        <v>36684</v>
      </c>
      <c r="G1533" s="288" t="s">
        <v>117</v>
      </c>
      <c r="H1533" s="288"/>
      <c r="I1533" s="1"/>
      <c r="J1533" s="10"/>
      <c r="K1533" s="10"/>
    </row>
    <row r="1534" spans="2:11" s="5" customFormat="1" ht="63" hidden="1">
      <c r="B1534" s="1"/>
      <c r="C1534" s="351">
        <v>5552</v>
      </c>
      <c r="D1534" s="352" t="s">
        <v>1583</v>
      </c>
      <c r="E1534" s="353" t="s">
        <v>125</v>
      </c>
      <c r="F1534" s="354">
        <v>14220</v>
      </c>
      <c r="G1534" s="288" t="s">
        <v>117</v>
      </c>
      <c r="H1534" s="288"/>
      <c r="I1534" s="1"/>
      <c r="J1534" s="10"/>
      <c r="K1534" s="10"/>
    </row>
    <row r="1535" spans="2:11" s="5" customFormat="1" ht="63" hidden="1">
      <c r="B1535" s="1"/>
      <c r="C1535" s="351">
        <v>5556</v>
      </c>
      <c r="D1535" s="352" t="s">
        <v>1584</v>
      </c>
      <c r="E1535" s="353" t="s">
        <v>122</v>
      </c>
      <c r="F1535" s="354">
        <v>23421</v>
      </c>
      <c r="G1535" s="288" t="s">
        <v>117</v>
      </c>
      <c r="H1535" s="288"/>
      <c r="I1535" s="1"/>
      <c r="J1535" s="10"/>
      <c r="K1535" s="10"/>
    </row>
    <row r="1536" spans="2:11" s="5" customFormat="1" ht="45" hidden="1">
      <c r="B1536" s="1"/>
      <c r="C1536" s="458">
        <v>5557</v>
      </c>
      <c r="D1536" s="460" t="s">
        <v>1585</v>
      </c>
      <c r="E1536" s="462" t="s">
        <v>122</v>
      </c>
      <c r="F1536" s="464">
        <v>62949</v>
      </c>
      <c r="G1536" s="288" t="s">
        <v>117</v>
      </c>
      <c r="H1536" s="288"/>
      <c r="I1536" s="1"/>
      <c r="J1536" s="10"/>
      <c r="K1536" s="10"/>
    </row>
    <row r="1537" spans="2:11" s="5" customFormat="1" ht="47.25" hidden="1">
      <c r="B1537" s="1"/>
      <c r="C1537" s="351">
        <v>5558</v>
      </c>
      <c r="D1537" s="352" t="s">
        <v>1586</v>
      </c>
      <c r="E1537" s="353" t="s">
        <v>122</v>
      </c>
      <c r="F1537" s="354">
        <v>111878</v>
      </c>
      <c r="G1537" s="288" t="s">
        <v>117</v>
      </c>
      <c r="H1537" s="288"/>
      <c r="I1537" s="1"/>
      <c r="J1537" s="10"/>
      <c r="K1537" s="10"/>
    </row>
    <row r="1538" spans="2:11" s="5" customFormat="1" ht="94.5" hidden="1">
      <c r="B1538" s="1"/>
      <c r="C1538" s="351">
        <v>5561</v>
      </c>
      <c r="D1538" s="352" t="s">
        <v>1587</v>
      </c>
      <c r="E1538" s="353" t="s">
        <v>122</v>
      </c>
      <c r="F1538" s="354">
        <v>122091</v>
      </c>
      <c r="G1538" s="288" t="s">
        <v>117</v>
      </c>
      <c r="H1538" s="288"/>
      <c r="I1538" s="1"/>
      <c r="J1538" s="10"/>
      <c r="K1538" s="10"/>
    </row>
    <row r="1539" spans="2:11" s="5" customFormat="1" ht="94.5" hidden="1">
      <c r="B1539" s="1"/>
      <c r="C1539" s="351">
        <v>5562</v>
      </c>
      <c r="D1539" s="352" t="s">
        <v>1588</v>
      </c>
      <c r="E1539" s="353" t="s">
        <v>122</v>
      </c>
      <c r="F1539" s="354">
        <v>76625</v>
      </c>
      <c r="G1539" s="288" t="s">
        <v>117</v>
      </c>
      <c r="H1539" s="288"/>
      <c r="I1539" s="1"/>
      <c r="J1539" s="10"/>
      <c r="K1539" s="10"/>
    </row>
    <row r="1540" spans="2:11" s="5" customFormat="1" ht="47.25" hidden="1">
      <c r="B1540" s="1"/>
      <c r="C1540" s="351">
        <v>5567</v>
      </c>
      <c r="D1540" s="352" t="s">
        <v>1589</v>
      </c>
      <c r="E1540" s="353" t="s">
        <v>122</v>
      </c>
      <c r="F1540" s="354">
        <v>16083</v>
      </c>
      <c r="G1540" s="288" t="s">
        <v>117</v>
      </c>
      <c r="H1540" s="288"/>
      <c r="I1540" s="1"/>
      <c r="J1540" s="10"/>
      <c r="K1540" s="10"/>
    </row>
    <row r="1541" spans="2:11" s="5" customFormat="1" ht="94.5" hidden="1">
      <c r="B1541" s="1"/>
      <c r="C1541" s="351">
        <v>5570</v>
      </c>
      <c r="D1541" s="352" t="s">
        <v>1590</v>
      </c>
      <c r="E1541" s="353" t="s">
        <v>122</v>
      </c>
      <c r="F1541" s="354">
        <v>275038</v>
      </c>
      <c r="G1541" s="288" t="s">
        <v>117</v>
      </c>
      <c r="H1541" s="288"/>
      <c r="I1541" s="1"/>
      <c r="J1541" s="10"/>
      <c r="K1541" s="10"/>
    </row>
    <row r="1542" spans="2:11" s="5" customFormat="1" ht="94.5" hidden="1">
      <c r="B1542" s="1"/>
      <c r="C1542" s="351">
        <v>5571</v>
      </c>
      <c r="D1542" s="352" t="s">
        <v>1591</v>
      </c>
      <c r="E1542" s="353" t="s">
        <v>122</v>
      </c>
      <c r="F1542" s="354">
        <v>56838</v>
      </c>
      <c r="G1542" s="288" t="s">
        <v>117</v>
      </c>
      <c r="H1542" s="288"/>
      <c r="I1542" s="1"/>
      <c r="J1542" s="10"/>
      <c r="K1542" s="10"/>
    </row>
    <row r="1543" spans="2:11" s="5" customFormat="1" ht="94.5" hidden="1">
      <c r="B1543" s="1"/>
      <c r="C1543" s="351">
        <v>5572</v>
      </c>
      <c r="D1543" s="352" t="s">
        <v>1592</v>
      </c>
      <c r="E1543" s="353" t="s">
        <v>122</v>
      </c>
      <c r="F1543" s="354">
        <v>27582</v>
      </c>
      <c r="G1543" s="288" t="s">
        <v>117</v>
      </c>
      <c r="H1543" s="288"/>
      <c r="I1543" s="1"/>
      <c r="J1543" s="10"/>
      <c r="K1543" s="10"/>
    </row>
    <row r="1544" spans="2:11" s="5" customFormat="1" ht="94.5" hidden="1">
      <c r="B1544" s="1"/>
      <c r="C1544" s="351">
        <v>5573</v>
      </c>
      <c r="D1544" s="352" t="s">
        <v>1593</v>
      </c>
      <c r="E1544" s="353" t="s">
        <v>122</v>
      </c>
      <c r="F1544" s="354">
        <v>22535</v>
      </c>
      <c r="G1544" s="288" t="s">
        <v>117</v>
      </c>
      <c r="H1544" s="288"/>
      <c r="I1544" s="1"/>
      <c r="J1544" s="10"/>
      <c r="K1544" s="10"/>
    </row>
    <row r="1545" spans="2:11" s="5" customFormat="1" ht="94.5" hidden="1">
      <c r="B1545" s="1"/>
      <c r="C1545" s="351">
        <v>5574</v>
      </c>
      <c r="D1545" s="352" t="s">
        <v>1594</v>
      </c>
      <c r="E1545" s="353" t="s">
        <v>122</v>
      </c>
      <c r="F1545" s="354">
        <v>14897</v>
      </c>
      <c r="G1545" s="288" t="s">
        <v>117</v>
      </c>
      <c r="H1545" s="288"/>
      <c r="I1545" s="1"/>
      <c r="J1545" s="10"/>
      <c r="K1545" s="10"/>
    </row>
    <row r="1546" spans="2:11" s="5" customFormat="1" ht="94.5" hidden="1">
      <c r="B1546" s="1"/>
      <c r="C1546" s="351">
        <v>5575</v>
      </c>
      <c r="D1546" s="352" t="s">
        <v>1595</v>
      </c>
      <c r="E1546" s="353" t="s">
        <v>122</v>
      </c>
      <c r="F1546" s="354">
        <v>47863</v>
      </c>
      <c r="G1546" s="288" t="s">
        <v>117</v>
      </c>
      <c r="H1546" s="288"/>
      <c r="I1546" s="1"/>
      <c r="J1546" s="10"/>
      <c r="K1546" s="10"/>
    </row>
    <row r="1547" spans="2:11" s="5" customFormat="1" ht="94.5" hidden="1">
      <c r="B1547" s="1"/>
      <c r="C1547" s="351">
        <v>5576</v>
      </c>
      <c r="D1547" s="352" t="s">
        <v>1596</v>
      </c>
      <c r="E1547" s="353" t="s">
        <v>122</v>
      </c>
      <c r="F1547" s="354">
        <v>18716</v>
      </c>
      <c r="G1547" s="288" t="s">
        <v>117</v>
      </c>
      <c r="H1547" s="288"/>
      <c r="I1547" s="1"/>
      <c r="J1547" s="10"/>
      <c r="K1547" s="10"/>
    </row>
    <row r="1548" spans="2:11" s="5" customFormat="1" ht="94.5" hidden="1">
      <c r="B1548" s="1"/>
      <c r="C1548" s="351">
        <v>5577</v>
      </c>
      <c r="D1548" s="352" t="s">
        <v>1597</v>
      </c>
      <c r="E1548" s="353" t="s">
        <v>122</v>
      </c>
      <c r="F1548" s="354">
        <v>220536</v>
      </c>
      <c r="G1548" s="288" t="s">
        <v>117</v>
      </c>
      <c r="H1548" s="288"/>
      <c r="I1548" s="1"/>
      <c r="J1548" s="10"/>
      <c r="K1548" s="10"/>
    </row>
    <row r="1549" spans="2:11" s="5" customFormat="1" ht="94.5" hidden="1">
      <c r="B1549" s="1"/>
      <c r="C1549" s="351">
        <v>5581</v>
      </c>
      <c r="D1549" s="352" t="s">
        <v>1598</v>
      </c>
      <c r="E1549" s="353" t="s">
        <v>122</v>
      </c>
      <c r="F1549" s="354">
        <v>318273</v>
      </c>
      <c r="G1549" s="288" t="s">
        <v>117</v>
      </c>
      <c r="H1549" s="288"/>
      <c r="I1549" s="1"/>
      <c r="J1549" s="10"/>
      <c r="K1549" s="10"/>
    </row>
    <row r="1550" spans="2:11" s="5" customFormat="1" ht="94.5" hidden="1">
      <c r="B1550" s="1"/>
      <c r="C1550" s="351">
        <v>5582</v>
      </c>
      <c r="D1550" s="352" t="s">
        <v>1599</v>
      </c>
      <c r="E1550" s="353" t="s">
        <v>122</v>
      </c>
      <c r="F1550" s="354">
        <v>49637</v>
      </c>
      <c r="G1550" s="288" t="s">
        <v>117</v>
      </c>
      <c r="H1550" s="288"/>
      <c r="I1550" s="1"/>
      <c r="J1550" s="10"/>
      <c r="K1550" s="10"/>
    </row>
    <row r="1551" spans="2:11" s="5" customFormat="1" ht="78.75" hidden="1">
      <c r="B1551" s="1"/>
      <c r="C1551" s="351">
        <v>5585</v>
      </c>
      <c r="D1551" s="352" t="s">
        <v>1600</v>
      </c>
      <c r="E1551" s="353" t="s">
        <v>125</v>
      </c>
      <c r="F1551" s="354">
        <v>50789</v>
      </c>
      <c r="G1551" s="288" t="s">
        <v>117</v>
      </c>
      <c r="H1551" s="288"/>
      <c r="I1551" s="1"/>
      <c r="J1551" s="10"/>
      <c r="K1551" s="10"/>
    </row>
    <row r="1552" spans="2:11" s="5" customFormat="1" ht="47.25" hidden="1">
      <c r="B1552" s="1"/>
      <c r="C1552" s="351">
        <v>5586</v>
      </c>
      <c r="D1552" s="352" t="s">
        <v>1601</v>
      </c>
      <c r="E1552" s="353" t="s">
        <v>122</v>
      </c>
      <c r="F1552" s="354">
        <v>31161</v>
      </c>
      <c r="G1552" s="288" t="s">
        <v>117</v>
      </c>
      <c r="H1552" s="288"/>
      <c r="I1552" s="1"/>
      <c r="J1552" s="10"/>
      <c r="K1552" s="10"/>
    </row>
    <row r="1553" spans="2:11" s="5" customFormat="1" ht="47.25" hidden="1">
      <c r="B1553" s="1"/>
      <c r="C1553" s="351">
        <v>5587</v>
      </c>
      <c r="D1553" s="352" t="s">
        <v>1602</v>
      </c>
      <c r="E1553" s="353" t="s">
        <v>122</v>
      </c>
      <c r="F1553" s="354">
        <v>61042</v>
      </c>
      <c r="G1553" s="288" t="s">
        <v>117</v>
      </c>
      <c r="H1553" s="288"/>
      <c r="I1553" s="1"/>
      <c r="J1553" s="10"/>
      <c r="K1553" s="10"/>
    </row>
    <row r="1554" spans="2:11" s="5" customFormat="1" ht="94.5" hidden="1">
      <c r="B1554" s="1"/>
      <c r="C1554" s="351">
        <v>5588</v>
      </c>
      <c r="D1554" s="352" t="s">
        <v>1603</v>
      </c>
      <c r="E1554" s="353" t="s">
        <v>122</v>
      </c>
      <c r="F1554" s="354">
        <v>127998</v>
      </c>
      <c r="G1554" s="288" t="s">
        <v>117</v>
      </c>
      <c r="H1554" s="288"/>
      <c r="I1554" s="1"/>
      <c r="J1554" s="10"/>
      <c r="K1554" s="10"/>
    </row>
    <row r="1555" spans="2:11" s="5" customFormat="1" ht="78.75" hidden="1">
      <c r="B1555" s="1"/>
      <c r="C1555" s="351">
        <v>5591</v>
      </c>
      <c r="D1555" s="352" t="s">
        <v>1604</v>
      </c>
      <c r="E1555" s="353" t="s">
        <v>122</v>
      </c>
      <c r="F1555" s="354">
        <v>224682</v>
      </c>
      <c r="G1555" s="288" t="s">
        <v>117</v>
      </c>
      <c r="H1555" s="288"/>
      <c r="I1555" s="1"/>
      <c r="J1555" s="10"/>
      <c r="K1555" s="10"/>
    </row>
    <row r="1556" spans="2:11" s="5" customFormat="1" ht="63" hidden="1">
      <c r="B1556" s="1"/>
      <c r="C1556" s="351">
        <v>5595</v>
      </c>
      <c r="D1556" s="352" t="s">
        <v>1605</v>
      </c>
      <c r="E1556" s="353" t="s">
        <v>122</v>
      </c>
      <c r="F1556" s="354">
        <v>118978</v>
      </c>
      <c r="G1556" s="288" t="s">
        <v>117</v>
      </c>
      <c r="H1556" s="288"/>
      <c r="I1556" s="1"/>
      <c r="J1556" s="10"/>
      <c r="K1556" s="10"/>
    </row>
    <row r="1557" spans="2:11" s="5" customFormat="1" ht="94.5" hidden="1">
      <c r="B1557" s="1"/>
      <c r="C1557" s="351">
        <v>5599</v>
      </c>
      <c r="D1557" s="352" t="s">
        <v>1606</v>
      </c>
      <c r="E1557" s="353" t="s">
        <v>122</v>
      </c>
      <c r="F1557" s="354">
        <v>172176</v>
      </c>
      <c r="G1557" s="288" t="s">
        <v>117</v>
      </c>
      <c r="H1557" s="288"/>
      <c r="I1557" s="1"/>
      <c r="J1557" s="10"/>
      <c r="K1557" s="10"/>
    </row>
    <row r="1558" spans="2:11" s="5" customFormat="1" ht="78.75" hidden="1">
      <c r="B1558" s="1"/>
      <c r="C1558" s="351">
        <v>5602</v>
      </c>
      <c r="D1558" s="352" t="s">
        <v>1607</v>
      </c>
      <c r="E1558" s="353" t="s">
        <v>122</v>
      </c>
      <c r="F1558" s="354">
        <v>3214376</v>
      </c>
      <c r="G1558" s="288" t="s">
        <v>117</v>
      </c>
      <c r="H1558" s="288"/>
      <c r="I1558" s="1"/>
      <c r="J1558" s="10"/>
      <c r="K1558" s="10"/>
    </row>
    <row r="1559" spans="2:11" s="5" customFormat="1" ht="78.75" hidden="1">
      <c r="B1559" s="1"/>
      <c r="C1559" s="351">
        <v>5603</v>
      </c>
      <c r="D1559" s="352" t="s">
        <v>1608</v>
      </c>
      <c r="E1559" s="353" t="s">
        <v>122</v>
      </c>
      <c r="F1559" s="354">
        <v>105755</v>
      </c>
      <c r="G1559" s="288" t="s">
        <v>117</v>
      </c>
      <c r="H1559" s="288"/>
      <c r="I1559" s="1"/>
      <c r="J1559" s="10"/>
      <c r="K1559" s="10"/>
    </row>
    <row r="1560" spans="2:11" s="5" customFormat="1" ht="63" hidden="1">
      <c r="B1560" s="1"/>
      <c r="C1560" s="351">
        <v>5604</v>
      </c>
      <c r="D1560" s="352" t="s">
        <v>1609</v>
      </c>
      <c r="E1560" s="353" t="s">
        <v>122</v>
      </c>
      <c r="F1560" s="354">
        <v>84020</v>
      </c>
      <c r="G1560" s="288" t="s">
        <v>117</v>
      </c>
      <c r="H1560" s="288"/>
      <c r="I1560" s="1"/>
      <c r="J1560" s="10"/>
      <c r="K1560" s="10"/>
    </row>
    <row r="1561" spans="2:11" s="5" customFormat="1" ht="63" hidden="1">
      <c r="B1561" s="1"/>
      <c r="C1561" s="351">
        <v>5606</v>
      </c>
      <c r="D1561" s="352" t="s">
        <v>1610</v>
      </c>
      <c r="E1561" s="353" t="s">
        <v>122</v>
      </c>
      <c r="F1561" s="354">
        <v>170146</v>
      </c>
      <c r="G1561" s="288" t="s">
        <v>117</v>
      </c>
      <c r="H1561" s="288"/>
      <c r="I1561" s="1"/>
      <c r="J1561" s="10"/>
      <c r="K1561" s="10"/>
    </row>
    <row r="1562" spans="2:11" s="5" customFormat="1" ht="78.75" hidden="1">
      <c r="B1562" s="1"/>
      <c r="C1562" s="351">
        <v>5610</v>
      </c>
      <c r="D1562" s="352" t="s">
        <v>1611</v>
      </c>
      <c r="E1562" s="353" t="s">
        <v>122</v>
      </c>
      <c r="F1562" s="354">
        <v>128893</v>
      </c>
      <c r="G1562" s="288" t="s">
        <v>117</v>
      </c>
      <c r="H1562" s="288"/>
      <c r="I1562" s="1"/>
      <c r="J1562" s="10"/>
      <c r="K1562" s="10"/>
    </row>
    <row r="1563" spans="2:11" s="5" customFormat="1" ht="63" hidden="1">
      <c r="B1563" s="1"/>
      <c r="C1563" s="351">
        <v>5611</v>
      </c>
      <c r="D1563" s="352" t="s">
        <v>1612</v>
      </c>
      <c r="E1563" s="353" t="s">
        <v>122</v>
      </c>
      <c r="F1563" s="354">
        <v>69435</v>
      </c>
      <c r="G1563" s="288" t="s">
        <v>117</v>
      </c>
      <c r="H1563" s="288"/>
      <c r="I1563" s="1"/>
      <c r="J1563" s="10"/>
      <c r="K1563" s="10"/>
    </row>
    <row r="1564" spans="2:11" s="5" customFormat="1" ht="78.75" hidden="1">
      <c r="B1564" s="1"/>
      <c r="C1564" s="351">
        <v>5616</v>
      </c>
      <c r="D1564" s="352" t="s">
        <v>1613</v>
      </c>
      <c r="E1564" s="353" t="s">
        <v>122</v>
      </c>
      <c r="F1564" s="354">
        <v>11224</v>
      </c>
      <c r="G1564" s="288" t="s">
        <v>117</v>
      </c>
      <c r="H1564" s="288"/>
      <c r="I1564" s="1"/>
      <c r="J1564" s="10"/>
      <c r="K1564" s="10"/>
    </row>
    <row r="1565" spans="2:11" s="5" customFormat="1" ht="47.25" hidden="1">
      <c r="B1565" s="1"/>
      <c r="C1565" s="351">
        <v>5621</v>
      </c>
      <c r="D1565" s="352" t="s">
        <v>1614</v>
      </c>
      <c r="E1565" s="353" t="s">
        <v>122</v>
      </c>
      <c r="F1565" s="354">
        <v>23701</v>
      </c>
      <c r="G1565" s="288" t="s">
        <v>117</v>
      </c>
      <c r="H1565" s="288"/>
      <c r="I1565" s="1"/>
      <c r="J1565" s="10"/>
      <c r="K1565" s="10"/>
    </row>
    <row r="1566" spans="2:11" s="5" customFormat="1" ht="94.5" hidden="1">
      <c r="B1566" s="1"/>
      <c r="C1566" s="351">
        <v>5625</v>
      </c>
      <c r="D1566" s="352" t="s">
        <v>1615</v>
      </c>
      <c r="E1566" s="353" t="s">
        <v>125</v>
      </c>
      <c r="F1566" s="354">
        <v>172583</v>
      </c>
      <c r="G1566" s="288" t="s">
        <v>117</v>
      </c>
      <c r="H1566" s="288" t="s">
        <v>145</v>
      </c>
      <c r="I1566" s="1"/>
      <c r="J1566" s="10"/>
      <c r="K1566" s="10"/>
    </row>
    <row r="1567" spans="2:11" s="5" customFormat="1" ht="78.75" hidden="1">
      <c r="B1567" s="1"/>
      <c r="C1567" s="351">
        <v>5626</v>
      </c>
      <c r="D1567" s="352" t="s">
        <v>1616</v>
      </c>
      <c r="E1567" s="353" t="s">
        <v>125</v>
      </c>
      <c r="F1567" s="354">
        <v>9078</v>
      </c>
      <c r="G1567" s="288" t="s">
        <v>117</v>
      </c>
      <c r="H1567" s="288"/>
      <c r="I1567" s="1"/>
      <c r="J1567" s="10"/>
      <c r="K1567" s="10"/>
    </row>
    <row r="1568" spans="2:11" s="5" customFormat="1" ht="78.75" hidden="1">
      <c r="B1568" s="1"/>
      <c r="C1568" s="351">
        <v>5628</v>
      </c>
      <c r="D1568" s="352" t="s">
        <v>1617</v>
      </c>
      <c r="E1568" s="353" t="s">
        <v>122</v>
      </c>
      <c r="F1568" s="354">
        <v>10320</v>
      </c>
      <c r="G1568" s="288" t="s">
        <v>117</v>
      </c>
      <c r="H1568" s="288"/>
      <c r="I1568" s="1"/>
      <c r="J1568" s="10"/>
      <c r="K1568" s="10"/>
    </row>
    <row r="1569" spans="2:11" s="5" customFormat="1" ht="47.25" hidden="1">
      <c r="B1569" s="1"/>
      <c r="C1569" s="351">
        <v>5629</v>
      </c>
      <c r="D1569" s="352" t="s">
        <v>1618</v>
      </c>
      <c r="E1569" s="353" t="s">
        <v>122</v>
      </c>
      <c r="F1569" s="354">
        <v>49959</v>
      </c>
      <c r="G1569" s="288" t="s">
        <v>117</v>
      </c>
      <c r="H1569" s="288"/>
      <c r="I1569" s="1"/>
      <c r="J1569" s="10"/>
      <c r="K1569" s="10"/>
    </row>
    <row r="1570" spans="2:11" s="5" customFormat="1" ht="47.25" hidden="1">
      <c r="B1570" s="1"/>
      <c r="C1570" s="351">
        <v>5630</v>
      </c>
      <c r="D1570" s="352" t="s">
        <v>1619</v>
      </c>
      <c r="E1570" s="353" t="s">
        <v>122</v>
      </c>
      <c r="F1570" s="354">
        <v>49107</v>
      </c>
      <c r="G1570" s="288" t="s">
        <v>117</v>
      </c>
      <c r="H1570" s="288"/>
      <c r="I1570" s="1"/>
      <c r="J1570" s="10"/>
      <c r="K1570" s="10"/>
    </row>
    <row r="1571" spans="2:11" s="5" customFormat="1" ht="63" hidden="1">
      <c r="B1571" s="1"/>
      <c r="C1571" s="351">
        <v>5634</v>
      </c>
      <c r="D1571" s="352" t="s">
        <v>1620</v>
      </c>
      <c r="E1571" s="353" t="s">
        <v>122</v>
      </c>
      <c r="F1571" s="354">
        <v>3788</v>
      </c>
      <c r="G1571" s="288" t="s">
        <v>117</v>
      </c>
      <c r="H1571" s="288"/>
      <c r="I1571" s="1"/>
      <c r="J1571" s="10"/>
      <c r="K1571" s="10"/>
    </row>
    <row r="1572" spans="2:11" s="5" customFormat="1" ht="47.25" hidden="1">
      <c r="B1572" s="1"/>
      <c r="C1572" s="351">
        <v>5641</v>
      </c>
      <c r="D1572" s="352" t="s">
        <v>1621</v>
      </c>
      <c r="E1572" s="353" t="s">
        <v>116</v>
      </c>
      <c r="F1572" s="354">
        <v>86588</v>
      </c>
      <c r="G1572" s="288" t="s">
        <v>117</v>
      </c>
      <c r="H1572" s="288"/>
      <c r="I1572" s="1"/>
      <c r="J1572" s="10"/>
      <c r="K1572" s="10"/>
    </row>
    <row r="1573" spans="2:11" s="5" customFormat="1" ht="47.25" hidden="1">
      <c r="B1573" s="1"/>
      <c r="C1573" s="351">
        <v>5642</v>
      </c>
      <c r="D1573" s="352" t="s">
        <v>1622</v>
      </c>
      <c r="E1573" s="353" t="s">
        <v>116</v>
      </c>
      <c r="F1573" s="354">
        <v>16021</v>
      </c>
      <c r="G1573" s="288" t="s">
        <v>117</v>
      </c>
      <c r="H1573" s="288"/>
      <c r="I1573" s="1"/>
      <c r="J1573" s="10"/>
      <c r="K1573" s="10"/>
    </row>
    <row r="1574" spans="2:11" s="5" customFormat="1" ht="63" hidden="1">
      <c r="B1574" s="1"/>
      <c r="C1574" s="351">
        <v>5644</v>
      </c>
      <c r="D1574" s="352" t="s">
        <v>1623</v>
      </c>
      <c r="E1574" s="353" t="s">
        <v>116</v>
      </c>
      <c r="F1574" s="354">
        <v>12163</v>
      </c>
      <c r="G1574" s="288" t="s">
        <v>117</v>
      </c>
      <c r="H1574" s="288"/>
      <c r="I1574" s="1"/>
      <c r="J1574" s="10"/>
      <c r="K1574" s="10"/>
    </row>
    <row r="1575" spans="2:11" s="5" customFormat="1" ht="31.5" hidden="1">
      <c r="B1575" s="1"/>
      <c r="C1575" s="351">
        <v>5645</v>
      </c>
      <c r="D1575" s="352" t="s">
        <v>1624</v>
      </c>
      <c r="E1575" s="353" t="s">
        <v>116</v>
      </c>
      <c r="F1575" s="354">
        <v>8504</v>
      </c>
      <c r="G1575" s="288" t="s">
        <v>117</v>
      </c>
      <c r="H1575" s="288"/>
      <c r="I1575" s="1"/>
      <c r="J1575" s="10"/>
      <c r="K1575" s="10"/>
    </row>
    <row r="1576" spans="2:11" s="5" customFormat="1" ht="31.5" hidden="1">
      <c r="B1576" s="1"/>
      <c r="C1576" s="351">
        <v>5646</v>
      </c>
      <c r="D1576" s="352" t="s">
        <v>1625</v>
      </c>
      <c r="E1576" s="353" t="s">
        <v>122</v>
      </c>
      <c r="F1576" s="354">
        <v>7676</v>
      </c>
      <c r="G1576" s="288" t="s">
        <v>117</v>
      </c>
      <c r="H1576" s="288"/>
      <c r="I1576" s="1"/>
      <c r="J1576" s="10"/>
      <c r="K1576" s="10"/>
    </row>
    <row r="1577" spans="2:11" s="5" customFormat="1" ht="31.5" hidden="1">
      <c r="B1577" s="1"/>
      <c r="C1577" s="351">
        <v>5647</v>
      </c>
      <c r="D1577" s="352" t="s">
        <v>1626</v>
      </c>
      <c r="E1577" s="353" t="s">
        <v>116</v>
      </c>
      <c r="F1577" s="354">
        <v>9062</v>
      </c>
      <c r="G1577" s="288" t="s">
        <v>117</v>
      </c>
      <c r="H1577" s="288"/>
      <c r="I1577" s="1"/>
      <c r="J1577" s="10"/>
      <c r="K1577" s="10"/>
    </row>
    <row r="1578" spans="2:11" s="5" customFormat="1" ht="78.75" hidden="1">
      <c r="B1578" s="1"/>
      <c r="C1578" s="351">
        <v>5683</v>
      </c>
      <c r="D1578" s="352" t="s">
        <v>1627</v>
      </c>
      <c r="E1578" s="353" t="s">
        <v>125</v>
      </c>
      <c r="F1578" s="354">
        <v>204953</v>
      </c>
      <c r="G1578" s="288" t="s">
        <v>117</v>
      </c>
      <c r="H1578" s="288"/>
      <c r="I1578" s="1"/>
      <c r="J1578" s="10"/>
      <c r="K1578" s="10"/>
    </row>
    <row r="1579" spans="2:11" s="5" customFormat="1" ht="47.25" hidden="1">
      <c r="B1579" s="1"/>
      <c r="C1579" s="351">
        <v>5684</v>
      </c>
      <c r="D1579" s="352" t="s">
        <v>1628</v>
      </c>
      <c r="E1579" s="353" t="s">
        <v>125</v>
      </c>
      <c r="F1579" s="354">
        <v>331772</v>
      </c>
      <c r="G1579" s="288" t="s">
        <v>117</v>
      </c>
      <c r="H1579" s="288"/>
      <c r="I1579" s="1"/>
      <c r="J1579" s="10"/>
      <c r="K1579" s="10"/>
    </row>
    <row r="1580" spans="2:11" s="5" customFormat="1" ht="63" hidden="1">
      <c r="B1580" s="1"/>
      <c r="C1580" s="351">
        <v>5686</v>
      </c>
      <c r="D1580" s="352" t="s">
        <v>1629</v>
      </c>
      <c r="E1580" s="353" t="s">
        <v>119</v>
      </c>
      <c r="F1580" s="354">
        <v>824867</v>
      </c>
      <c r="G1580" s="288" t="s">
        <v>117</v>
      </c>
      <c r="H1580" s="288" t="s">
        <v>145</v>
      </c>
      <c r="I1580" s="1"/>
      <c r="J1580" s="10"/>
      <c r="K1580" s="10"/>
    </row>
    <row r="1581" spans="2:11" s="5" customFormat="1" ht="37.5" hidden="1" customHeight="1">
      <c r="B1581" s="1"/>
      <c r="C1581" s="351">
        <v>5688</v>
      </c>
      <c r="D1581" s="352" t="s">
        <v>1630</v>
      </c>
      <c r="E1581" s="353" t="s">
        <v>125</v>
      </c>
      <c r="F1581" s="354">
        <v>4045775</v>
      </c>
      <c r="G1581" s="288" t="s">
        <v>117</v>
      </c>
      <c r="H1581" s="288"/>
      <c r="I1581" s="1"/>
      <c r="J1581" s="10"/>
      <c r="K1581" s="10"/>
    </row>
    <row r="1582" spans="2:11" s="5" customFormat="1" ht="94.5" hidden="1">
      <c r="B1582" s="1"/>
      <c r="C1582" s="351">
        <v>5690</v>
      </c>
      <c r="D1582" s="352" t="s">
        <v>1631</v>
      </c>
      <c r="E1582" s="353" t="s">
        <v>125</v>
      </c>
      <c r="F1582" s="354">
        <v>322957</v>
      </c>
      <c r="G1582" s="288" t="s">
        <v>117</v>
      </c>
      <c r="H1582" s="288"/>
      <c r="I1582" s="1"/>
      <c r="J1582" s="10"/>
      <c r="K1582" s="10"/>
    </row>
    <row r="1583" spans="2:11" s="5" customFormat="1" ht="78.75" hidden="1">
      <c r="B1583" s="1"/>
      <c r="C1583" s="351">
        <v>5691</v>
      </c>
      <c r="D1583" s="352" t="s">
        <v>1632</v>
      </c>
      <c r="E1583" s="353" t="s">
        <v>125</v>
      </c>
      <c r="F1583" s="354">
        <v>537912</v>
      </c>
      <c r="G1583" s="288" t="s">
        <v>117</v>
      </c>
      <c r="H1583" s="288"/>
      <c r="I1583" s="1"/>
      <c r="J1583" s="10"/>
      <c r="K1583" s="10"/>
    </row>
    <row r="1584" spans="2:11" s="5" customFormat="1" ht="78.75" hidden="1">
      <c r="B1584" s="1"/>
      <c r="C1584" s="351">
        <v>5692</v>
      </c>
      <c r="D1584" s="352" t="s">
        <v>1633</v>
      </c>
      <c r="E1584" s="353" t="s">
        <v>125</v>
      </c>
      <c r="F1584" s="354">
        <v>902970</v>
      </c>
      <c r="G1584" s="288" t="s">
        <v>117</v>
      </c>
      <c r="H1584" s="288"/>
      <c r="I1584" s="1"/>
      <c r="J1584" s="10"/>
      <c r="K1584" s="10"/>
    </row>
    <row r="1585" spans="2:11" s="5" customFormat="1" ht="94.5" hidden="1">
      <c r="B1585" s="1"/>
      <c r="C1585" s="351">
        <v>5693</v>
      </c>
      <c r="D1585" s="352" t="s">
        <v>1634</v>
      </c>
      <c r="E1585" s="353" t="s">
        <v>125</v>
      </c>
      <c r="F1585" s="354">
        <v>1060351</v>
      </c>
      <c r="G1585" s="288" t="s">
        <v>117</v>
      </c>
      <c r="H1585" s="288"/>
      <c r="I1585" s="1"/>
      <c r="J1585" s="10"/>
      <c r="K1585" s="10"/>
    </row>
    <row r="1586" spans="2:11" s="5" customFormat="1" ht="63" hidden="1">
      <c r="B1586" s="1"/>
      <c r="C1586" s="351">
        <v>5696</v>
      </c>
      <c r="D1586" s="352" t="s">
        <v>1635</v>
      </c>
      <c r="E1586" s="353" t="s">
        <v>125</v>
      </c>
      <c r="F1586" s="354">
        <v>551028</v>
      </c>
      <c r="G1586" s="288" t="s">
        <v>117</v>
      </c>
      <c r="H1586" s="288"/>
      <c r="I1586" s="1"/>
      <c r="J1586" s="10"/>
      <c r="K1586" s="10"/>
    </row>
    <row r="1587" spans="2:11" s="5" customFormat="1" ht="78.75" hidden="1">
      <c r="B1587" s="1"/>
      <c r="C1587" s="351">
        <v>5697</v>
      </c>
      <c r="D1587" s="352" t="s">
        <v>1636</v>
      </c>
      <c r="E1587" s="353" t="s">
        <v>125</v>
      </c>
      <c r="F1587" s="354">
        <v>642954</v>
      </c>
      <c r="G1587" s="288" t="s">
        <v>117</v>
      </c>
      <c r="H1587" s="288"/>
      <c r="I1587" s="1"/>
      <c r="J1587" s="10"/>
      <c r="K1587" s="10"/>
    </row>
    <row r="1588" spans="2:11" s="5" customFormat="1" ht="78.75" hidden="1">
      <c r="B1588" s="1"/>
      <c r="C1588" s="351">
        <v>5698</v>
      </c>
      <c r="D1588" s="352" t="s">
        <v>1637</v>
      </c>
      <c r="E1588" s="353" t="s">
        <v>125</v>
      </c>
      <c r="F1588" s="354">
        <v>286834</v>
      </c>
      <c r="G1588" s="288" t="s">
        <v>117</v>
      </c>
      <c r="H1588" s="288"/>
      <c r="I1588" s="1"/>
      <c r="J1588" s="10"/>
      <c r="K1588" s="10"/>
    </row>
    <row r="1589" spans="2:11" s="5" customFormat="1" ht="78.75" hidden="1">
      <c r="B1589" s="1"/>
      <c r="C1589" s="351">
        <v>5699</v>
      </c>
      <c r="D1589" s="352" t="s">
        <v>1638</v>
      </c>
      <c r="E1589" s="353" t="s">
        <v>125</v>
      </c>
      <c r="F1589" s="354">
        <v>271304</v>
      </c>
      <c r="G1589" s="288" t="s">
        <v>117</v>
      </c>
      <c r="H1589" s="288"/>
      <c r="I1589" s="1"/>
      <c r="J1589" s="10"/>
      <c r="K1589" s="10"/>
    </row>
    <row r="1590" spans="2:11" s="5" customFormat="1" ht="94.5" hidden="1">
      <c r="B1590" s="1"/>
      <c r="C1590" s="351">
        <v>5700</v>
      </c>
      <c r="D1590" s="352" t="s">
        <v>1639</v>
      </c>
      <c r="E1590" s="353" t="s">
        <v>125</v>
      </c>
      <c r="F1590" s="354">
        <v>131015</v>
      </c>
      <c r="G1590" s="288" t="s">
        <v>117</v>
      </c>
      <c r="H1590" s="288"/>
      <c r="I1590" s="1"/>
      <c r="J1590" s="10"/>
      <c r="K1590" s="10"/>
    </row>
    <row r="1591" spans="2:11" s="5" customFormat="1" ht="94.5" hidden="1">
      <c r="B1591" s="1"/>
      <c r="C1591" s="351">
        <v>5701</v>
      </c>
      <c r="D1591" s="352" t="s">
        <v>1640</v>
      </c>
      <c r="E1591" s="353" t="s">
        <v>122</v>
      </c>
      <c r="F1591" s="354">
        <v>144024</v>
      </c>
      <c r="G1591" s="288" t="s">
        <v>117</v>
      </c>
      <c r="H1591" s="288"/>
      <c r="I1591" s="1"/>
      <c r="J1591" s="10"/>
      <c r="K1591" s="10"/>
    </row>
    <row r="1592" spans="2:11" s="5" customFormat="1" ht="110.25" hidden="1">
      <c r="B1592" s="1"/>
      <c r="C1592" s="351">
        <v>5702</v>
      </c>
      <c r="D1592" s="352" t="s">
        <v>1641</v>
      </c>
      <c r="E1592" s="353" t="s">
        <v>125</v>
      </c>
      <c r="F1592" s="354">
        <v>712781</v>
      </c>
      <c r="G1592" s="288" t="s">
        <v>117</v>
      </c>
      <c r="H1592" s="288"/>
      <c r="I1592" s="1"/>
      <c r="J1592" s="10"/>
      <c r="K1592" s="10"/>
    </row>
    <row r="1593" spans="2:11" s="5" customFormat="1" ht="78.75" hidden="1">
      <c r="B1593" s="1"/>
      <c r="C1593" s="351">
        <v>5705</v>
      </c>
      <c r="D1593" s="352" t="s">
        <v>1642</v>
      </c>
      <c r="E1593" s="353" t="s">
        <v>125</v>
      </c>
      <c r="F1593" s="354">
        <v>837113</v>
      </c>
      <c r="G1593" s="288" t="s">
        <v>117</v>
      </c>
      <c r="H1593" s="288"/>
      <c r="I1593" s="1"/>
      <c r="J1593" s="10"/>
      <c r="K1593" s="10"/>
    </row>
    <row r="1594" spans="2:11" s="5" customFormat="1" ht="47.25" hidden="1">
      <c r="B1594" s="1"/>
      <c r="C1594" s="351">
        <v>5708</v>
      </c>
      <c r="D1594" s="352" t="s">
        <v>1643</v>
      </c>
      <c r="E1594" s="353" t="s">
        <v>119</v>
      </c>
      <c r="F1594" s="354">
        <v>167139</v>
      </c>
      <c r="G1594" s="288" t="s">
        <v>117</v>
      </c>
      <c r="H1594" s="288"/>
      <c r="I1594" s="1"/>
      <c r="J1594" s="10"/>
      <c r="K1594" s="10"/>
    </row>
    <row r="1595" spans="2:11" s="5" customFormat="1" ht="31.5" hidden="1">
      <c r="B1595" s="1"/>
      <c r="C1595" s="351">
        <v>5710</v>
      </c>
      <c r="D1595" s="352" t="s">
        <v>1644</v>
      </c>
      <c r="E1595" s="353" t="s">
        <v>119</v>
      </c>
      <c r="F1595" s="354">
        <v>66013</v>
      </c>
      <c r="G1595" s="288" t="s">
        <v>117</v>
      </c>
      <c r="H1595" s="288"/>
      <c r="I1595" s="1"/>
      <c r="J1595" s="10"/>
      <c r="K1595" s="10"/>
    </row>
    <row r="1596" spans="2:11" s="5" customFormat="1" ht="47.25" hidden="1">
      <c r="B1596" s="1"/>
      <c r="C1596" s="351">
        <v>5712</v>
      </c>
      <c r="D1596" s="352" t="s">
        <v>1645</v>
      </c>
      <c r="E1596" s="353" t="s">
        <v>125</v>
      </c>
      <c r="F1596" s="354">
        <v>2082500</v>
      </c>
      <c r="G1596" s="288" t="s">
        <v>117</v>
      </c>
      <c r="H1596" s="288"/>
      <c r="I1596" s="1"/>
      <c r="J1596" s="10"/>
      <c r="K1596" s="10"/>
    </row>
    <row r="1597" spans="2:11" s="5" customFormat="1" ht="47.25" hidden="1">
      <c r="B1597" s="1"/>
      <c r="C1597" s="351">
        <v>5713</v>
      </c>
      <c r="D1597" s="352" t="s">
        <v>1646</v>
      </c>
      <c r="E1597" s="353" t="s">
        <v>125</v>
      </c>
      <c r="F1597" s="354">
        <v>1666000</v>
      </c>
      <c r="G1597" s="288" t="s">
        <v>117</v>
      </c>
      <c r="H1597" s="288"/>
      <c r="I1597" s="1"/>
      <c r="J1597" s="10"/>
      <c r="K1597" s="10"/>
    </row>
    <row r="1598" spans="2:11" s="5" customFormat="1" ht="47.25" hidden="1">
      <c r="B1598" s="1"/>
      <c r="C1598" s="351">
        <v>5714</v>
      </c>
      <c r="D1598" s="352" t="s">
        <v>1647</v>
      </c>
      <c r="E1598" s="353" t="s">
        <v>125</v>
      </c>
      <c r="F1598" s="354">
        <v>1904000</v>
      </c>
      <c r="G1598" s="288" t="s">
        <v>117</v>
      </c>
      <c r="H1598" s="288"/>
      <c r="I1598" s="1"/>
      <c r="J1598" s="10"/>
      <c r="K1598" s="10"/>
    </row>
    <row r="1599" spans="2:11" s="5" customFormat="1" ht="47.25" hidden="1">
      <c r="B1599" s="1"/>
      <c r="C1599" s="351">
        <v>5715</v>
      </c>
      <c r="D1599" s="352" t="s">
        <v>1648</v>
      </c>
      <c r="E1599" s="353" t="s">
        <v>125</v>
      </c>
      <c r="F1599" s="354">
        <v>2380000</v>
      </c>
      <c r="G1599" s="288" t="s">
        <v>117</v>
      </c>
      <c r="H1599" s="288"/>
      <c r="I1599" s="1"/>
      <c r="J1599" s="10"/>
      <c r="K1599" s="10"/>
    </row>
    <row r="1600" spans="2:11" s="5" customFormat="1" ht="47.25" hidden="1">
      <c r="B1600" s="1"/>
      <c r="C1600" s="351">
        <v>5717</v>
      </c>
      <c r="D1600" s="352" t="s">
        <v>1649</v>
      </c>
      <c r="E1600" s="353" t="s">
        <v>125</v>
      </c>
      <c r="F1600" s="354">
        <v>2380000</v>
      </c>
      <c r="G1600" s="288" t="s">
        <v>117</v>
      </c>
      <c r="H1600" s="288"/>
      <c r="I1600" s="1"/>
      <c r="J1600" s="10"/>
      <c r="K1600" s="10"/>
    </row>
    <row r="1601" spans="2:11" s="5" customFormat="1" ht="78.75" hidden="1">
      <c r="B1601" s="1"/>
      <c r="C1601" s="351">
        <v>5727</v>
      </c>
      <c r="D1601" s="352" t="s">
        <v>1650</v>
      </c>
      <c r="E1601" s="353" t="s">
        <v>122</v>
      </c>
      <c r="F1601" s="354">
        <v>130042</v>
      </c>
      <c r="G1601" s="288" t="s">
        <v>117</v>
      </c>
      <c r="H1601" s="288"/>
      <c r="I1601" s="1"/>
      <c r="J1601" s="10"/>
      <c r="K1601" s="10"/>
    </row>
    <row r="1602" spans="2:11" s="5" customFormat="1" ht="78.75" hidden="1">
      <c r="B1602" s="1"/>
      <c r="C1602" s="351">
        <v>5728</v>
      </c>
      <c r="D1602" s="352" t="s">
        <v>1651</v>
      </c>
      <c r="E1602" s="353" t="s">
        <v>122</v>
      </c>
      <c r="F1602" s="354">
        <v>171943</v>
      </c>
      <c r="G1602" s="288" t="s">
        <v>117</v>
      </c>
      <c r="H1602" s="288"/>
      <c r="I1602" s="1"/>
      <c r="J1602" s="10"/>
      <c r="K1602" s="10"/>
    </row>
    <row r="1603" spans="2:11" s="5" customFormat="1" ht="63" hidden="1">
      <c r="B1603" s="1"/>
      <c r="C1603" s="351">
        <v>5729</v>
      </c>
      <c r="D1603" s="352" t="s">
        <v>1652</v>
      </c>
      <c r="E1603" s="353" t="s">
        <v>125</v>
      </c>
      <c r="F1603" s="354">
        <v>1307719</v>
      </c>
      <c r="G1603" s="288" t="s">
        <v>117</v>
      </c>
      <c r="H1603" s="288"/>
      <c r="I1603" s="1"/>
      <c r="J1603" s="10"/>
      <c r="K1603" s="10"/>
    </row>
    <row r="1604" spans="2:11" s="5" customFormat="1" ht="110.25" hidden="1">
      <c r="B1604" s="1"/>
      <c r="C1604" s="351">
        <v>5730</v>
      </c>
      <c r="D1604" s="352" t="s">
        <v>1653</v>
      </c>
      <c r="E1604" s="353" t="s">
        <v>122</v>
      </c>
      <c r="F1604" s="354">
        <v>5364</v>
      </c>
      <c r="G1604" s="288" t="s">
        <v>117</v>
      </c>
      <c r="H1604" s="288"/>
      <c r="I1604" s="1"/>
      <c r="J1604" s="10"/>
      <c r="K1604" s="10"/>
    </row>
    <row r="1605" spans="2:11" s="5" customFormat="1" ht="31.5" hidden="1">
      <c r="B1605" s="1"/>
      <c r="C1605" s="351">
        <v>5731</v>
      </c>
      <c r="D1605" s="352" t="s">
        <v>1654</v>
      </c>
      <c r="E1605" s="353" t="s">
        <v>494</v>
      </c>
      <c r="F1605" s="354">
        <v>222966</v>
      </c>
      <c r="G1605" s="288" t="s">
        <v>117</v>
      </c>
      <c r="H1605" s="288"/>
      <c r="I1605" s="1"/>
      <c r="J1605" s="10"/>
      <c r="K1605" s="10"/>
    </row>
    <row r="1606" spans="2:11" s="5" customFormat="1" ht="31.5" hidden="1">
      <c r="B1606" s="1"/>
      <c r="C1606" s="351">
        <v>5732</v>
      </c>
      <c r="D1606" s="352" t="s">
        <v>1655</v>
      </c>
      <c r="E1606" s="353" t="s">
        <v>494</v>
      </c>
      <c r="F1606" s="354">
        <v>297288</v>
      </c>
      <c r="G1606" s="288" t="s">
        <v>117</v>
      </c>
      <c r="H1606" s="288"/>
      <c r="I1606" s="1"/>
      <c r="J1606" s="10"/>
      <c r="K1606" s="10"/>
    </row>
    <row r="1607" spans="2:11" s="5" customFormat="1" ht="94.5" hidden="1">
      <c r="B1607" s="1"/>
      <c r="C1607" s="351">
        <v>5733</v>
      </c>
      <c r="D1607" s="352" t="s">
        <v>1656</v>
      </c>
      <c r="E1607" s="353" t="s">
        <v>116</v>
      </c>
      <c r="F1607" s="354">
        <v>45204</v>
      </c>
      <c r="G1607" s="288" t="s">
        <v>117</v>
      </c>
      <c r="H1607" s="288"/>
      <c r="I1607" s="1"/>
      <c r="J1607" s="10"/>
      <c r="K1607" s="10"/>
    </row>
    <row r="1608" spans="2:11" s="5" customFormat="1" ht="63" hidden="1">
      <c r="B1608" s="1"/>
      <c r="C1608" s="351">
        <v>5734</v>
      </c>
      <c r="D1608" s="352" t="s">
        <v>1657</v>
      </c>
      <c r="E1608" s="353" t="s">
        <v>116</v>
      </c>
      <c r="F1608" s="354">
        <v>49345</v>
      </c>
      <c r="G1608" s="288" t="s">
        <v>117</v>
      </c>
      <c r="H1608" s="288"/>
      <c r="I1608" s="1"/>
      <c r="J1608" s="10"/>
      <c r="K1608" s="10"/>
    </row>
    <row r="1609" spans="2:11" s="5" customFormat="1" ht="63" hidden="1">
      <c r="B1609" s="1"/>
      <c r="C1609" s="351">
        <v>5735</v>
      </c>
      <c r="D1609" s="352" t="s">
        <v>1658</v>
      </c>
      <c r="E1609" s="353" t="s">
        <v>116</v>
      </c>
      <c r="F1609" s="354">
        <v>49873</v>
      </c>
      <c r="G1609" s="288" t="s">
        <v>117</v>
      </c>
      <c r="H1609" s="288"/>
      <c r="I1609" s="1"/>
      <c r="J1609" s="10"/>
      <c r="K1609" s="10"/>
    </row>
    <row r="1610" spans="2:11" s="5" customFormat="1" ht="78.75" hidden="1">
      <c r="B1610" s="1"/>
      <c r="C1610" s="351">
        <v>5736</v>
      </c>
      <c r="D1610" s="352" t="s">
        <v>1659</v>
      </c>
      <c r="E1610" s="353" t="s">
        <v>122</v>
      </c>
      <c r="F1610" s="354">
        <v>9068</v>
      </c>
      <c r="G1610" s="288" t="s">
        <v>117</v>
      </c>
      <c r="H1610" s="288"/>
      <c r="I1610" s="1"/>
      <c r="J1610" s="10"/>
      <c r="K1610" s="10"/>
    </row>
    <row r="1611" spans="2:11" s="5" customFormat="1" ht="94.5" hidden="1">
      <c r="B1611" s="1"/>
      <c r="C1611" s="351">
        <v>5737</v>
      </c>
      <c r="D1611" s="352" t="s">
        <v>1660</v>
      </c>
      <c r="E1611" s="353" t="s">
        <v>116</v>
      </c>
      <c r="F1611" s="354">
        <v>44610</v>
      </c>
      <c r="G1611" s="288" t="s">
        <v>117</v>
      </c>
      <c r="H1611" s="288"/>
      <c r="I1611" s="1"/>
      <c r="J1611" s="10"/>
      <c r="K1611" s="10"/>
    </row>
    <row r="1612" spans="2:11" s="5" customFormat="1" ht="78.75" hidden="1">
      <c r="B1612" s="1"/>
      <c r="C1612" s="351">
        <v>5738</v>
      </c>
      <c r="D1612" s="352" t="s">
        <v>1661</v>
      </c>
      <c r="E1612" s="353" t="s">
        <v>116</v>
      </c>
      <c r="F1612" s="354">
        <v>117552</v>
      </c>
      <c r="G1612" s="288" t="s">
        <v>117</v>
      </c>
      <c r="H1612" s="288"/>
      <c r="I1612" s="1"/>
      <c r="J1612" s="10"/>
      <c r="K1612" s="10"/>
    </row>
    <row r="1613" spans="2:11" s="5" customFormat="1" ht="47.25" hidden="1">
      <c r="B1613" s="1"/>
      <c r="C1613" s="351">
        <v>5746</v>
      </c>
      <c r="D1613" s="352" t="s">
        <v>1662</v>
      </c>
      <c r="E1613" s="353" t="s">
        <v>125</v>
      </c>
      <c r="F1613" s="354">
        <v>90371</v>
      </c>
      <c r="G1613" s="288" t="s">
        <v>117</v>
      </c>
      <c r="H1613" s="288"/>
      <c r="I1613" s="1"/>
      <c r="J1613" s="10"/>
      <c r="K1613" s="10"/>
    </row>
    <row r="1614" spans="2:11" s="5" customFormat="1" ht="94.5" hidden="1">
      <c r="B1614" s="1"/>
      <c r="C1614" s="351">
        <v>5747</v>
      </c>
      <c r="D1614" s="352" t="s">
        <v>1663</v>
      </c>
      <c r="E1614" s="353" t="s">
        <v>125</v>
      </c>
      <c r="F1614" s="354">
        <v>5520820</v>
      </c>
      <c r="G1614" s="288" t="s">
        <v>117</v>
      </c>
      <c r="H1614" s="288"/>
      <c r="I1614" s="1"/>
      <c r="J1614" s="10"/>
      <c r="K1614" s="10"/>
    </row>
    <row r="1615" spans="2:11" s="5" customFormat="1" ht="78.75" hidden="1">
      <c r="B1615" s="1"/>
      <c r="C1615" s="351">
        <v>5748</v>
      </c>
      <c r="D1615" s="352" t="s">
        <v>1664</v>
      </c>
      <c r="E1615" s="353" t="s">
        <v>125</v>
      </c>
      <c r="F1615" s="354">
        <v>290395</v>
      </c>
      <c r="G1615" s="288" t="s">
        <v>117</v>
      </c>
      <c r="H1615" s="288"/>
      <c r="I1615" s="1"/>
      <c r="J1615" s="10"/>
      <c r="K1615" s="10"/>
    </row>
    <row r="1616" spans="2:11" s="5" customFormat="1" ht="31.5" hidden="1">
      <c r="B1616" s="1"/>
      <c r="C1616" s="351">
        <v>5749</v>
      </c>
      <c r="D1616" s="352" t="s">
        <v>1665</v>
      </c>
      <c r="E1616" s="353" t="s">
        <v>125</v>
      </c>
      <c r="F1616" s="354">
        <v>175272</v>
      </c>
      <c r="G1616" s="288" t="s">
        <v>117</v>
      </c>
      <c r="H1616" s="288"/>
      <c r="I1616" s="1"/>
      <c r="J1616" s="10"/>
      <c r="K1616" s="10"/>
    </row>
    <row r="1617" spans="2:11" s="5" customFormat="1" ht="31.5" hidden="1">
      <c r="B1617" s="1"/>
      <c r="C1617" s="351">
        <v>5750</v>
      </c>
      <c r="D1617" s="352" t="s">
        <v>1666</v>
      </c>
      <c r="E1617" s="353" t="s">
        <v>125</v>
      </c>
      <c r="F1617" s="354">
        <v>346852</v>
      </c>
      <c r="G1617" s="288" t="s">
        <v>117</v>
      </c>
      <c r="H1617" s="288"/>
      <c r="I1617" s="1"/>
      <c r="J1617" s="10"/>
      <c r="K1617" s="10"/>
    </row>
    <row r="1618" spans="2:11" s="5" customFormat="1" ht="31.5" hidden="1">
      <c r="B1618" s="1"/>
      <c r="C1618" s="351">
        <v>5751</v>
      </c>
      <c r="D1618" s="352" t="s">
        <v>1667</v>
      </c>
      <c r="E1618" s="353" t="s">
        <v>125</v>
      </c>
      <c r="F1618" s="354">
        <v>2240744</v>
      </c>
      <c r="G1618" s="288" t="s">
        <v>117</v>
      </c>
      <c r="H1618" s="288"/>
      <c r="I1618" s="1"/>
      <c r="J1618" s="10"/>
      <c r="K1618" s="10"/>
    </row>
    <row r="1619" spans="2:11" s="5" customFormat="1" ht="94.5" hidden="1">
      <c r="B1619" s="1"/>
      <c r="C1619" s="351">
        <v>5752</v>
      </c>
      <c r="D1619" s="352" t="s">
        <v>1668</v>
      </c>
      <c r="E1619" s="353" t="s">
        <v>125</v>
      </c>
      <c r="F1619" s="354">
        <v>564119</v>
      </c>
      <c r="G1619" s="288" t="s">
        <v>117</v>
      </c>
      <c r="H1619" s="288" t="s">
        <v>145</v>
      </c>
      <c r="I1619" s="1"/>
      <c r="J1619" s="10"/>
      <c r="K1619" s="10"/>
    </row>
    <row r="1620" spans="2:11" s="5" customFormat="1" ht="94.5" hidden="1">
      <c r="B1620" s="1"/>
      <c r="C1620" s="351">
        <v>5753</v>
      </c>
      <c r="D1620" s="352" t="s">
        <v>1669</v>
      </c>
      <c r="E1620" s="353" t="s">
        <v>125</v>
      </c>
      <c r="F1620" s="354">
        <v>294777</v>
      </c>
      <c r="G1620" s="288" t="s">
        <v>117</v>
      </c>
      <c r="H1620" s="288"/>
      <c r="I1620" s="1"/>
      <c r="J1620" s="10"/>
      <c r="K1620" s="10"/>
    </row>
    <row r="1621" spans="2:11" s="5" customFormat="1" ht="94.5" hidden="1">
      <c r="B1621" s="1"/>
      <c r="C1621" s="351">
        <v>5754</v>
      </c>
      <c r="D1621" s="352" t="s">
        <v>1670</v>
      </c>
      <c r="E1621" s="353" t="s">
        <v>125</v>
      </c>
      <c r="F1621" s="354">
        <v>507152</v>
      </c>
      <c r="G1621" s="288" t="s">
        <v>117</v>
      </c>
      <c r="H1621" s="288" t="s">
        <v>145</v>
      </c>
      <c r="I1621" s="1"/>
      <c r="J1621" s="10"/>
      <c r="K1621" s="10"/>
    </row>
    <row r="1622" spans="2:11" s="5" customFormat="1" ht="63" hidden="1">
      <c r="B1622" s="1"/>
      <c r="C1622" s="351">
        <v>5759</v>
      </c>
      <c r="D1622" s="352" t="s">
        <v>1671</v>
      </c>
      <c r="E1622" s="353" t="s">
        <v>125</v>
      </c>
      <c r="F1622" s="354">
        <v>13259</v>
      </c>
      <c r="G1622" s="288" t="s">
        <v>117</v>
      </c>
      <c r="H1622" s="288"/>
      <c r="I1622" s="1"/>
      <c r="J1622" s="10"/>
      <c r="K1622" s="10"/>
    </row>
    <row r="1623" spans="2:11" s="5" customFormat="1" ht="47.25" hidden="1">
      <c r="B1623" s="1"/>
      <c r="C1623" s="351">
        <v>5760</v>
      </c>
      <c r="D1623" s="352" t="s">
        <v>1672</v>
      </c>
      <c r="E1623" s="353" t="s">
        <v>122</v>
      </c>
      <c r="F1623" s="354">
        <v>13593</v>
      </c>
      <c r="G1623" s="288" t="s">
        <v>117</v>
      </c>
      <c r="H1623" s="288" t="s">
        <v>145</v>
      </c>
      <c r="I1623" s="1"/>
      <c r="J1623" s="10"/>
      <c r="K1623" s="10"/>
    </row>
    <row r="1624" spans="2:11" s="5" customFormat="1" ht="47.25" hidden="1">
      <c r="B1624" s="1"/>
      <c r="C1624" s="351">
        <v>5761</v>
      </c>
      <c r="D1624" s="352" t="s">
        <v>1673</v>
      </c>
      <c r="E1624" s="353" t="s">
        <v>122</v>
      </c>
      <c r="F1624" s="354">
        <v>6369</v>
      </c>
      <c r="G1624" s="288" t="s">
        <v>117</v>
      </c>
      <c r="H1624" s="288"/>
      <c r="I1624" s="1"/>
      <c r="J1624" s="10"/>
      <c r="K1624" s="10"/>
    </row>
    <row r="1625" spans="2:11" s="5" customFormat="1" ht="63" hidden="1">
      <c r="B1625" s="1"/>
      <c r="C1625" s="351">
        <v>5762</v>
      </c>
      <c r="D1625" s="352" t="s">
        <v>1674</v>
      </c>
      <c r="E1625" s="353" t="s">
        <v>125</v>
      </c>
      <c r="F1625" s="354">
        <v>35991</v>
      </c>
      <c r="G1625" s="288" t="s">
        <v>117</v>
      </c>
      <c r="H1625" s="288"/>
      <c r="I1625" s="1"/>
      <c r="J1625" s="10"/>
      <c r="K1625" s="10"/>
    </row>
    <row r="1626" spans="2:11" s="5" customFormat="1" ht="47.25" hidden="1">
      <c r="B1626" s="1"/>
      <c r="C1626" s="351">
        <v>5763</v>
      </c>
      <c r="D1626" s="352" t="s">
        <v>1675</v>
      </c>
      <c r="E1626" s="353" t="s">
        <v>122</v>
      </c>
      <c r="F1626" s="354">
        <v>22331</v>
      </c>
      <c r="G1626" s="288" t="s">
        <v>117</v>
      </c>
      <c r="H1626" s="288"/>
      <c r="I1626" s="1"/>
      <c r="J1626" s="10"/>
      <c r="K1626" s="10"/>
    </row>
    <row r="1627" spans="2:11" s="5" customFormat="1" ht="47.25" hidden="1">
      <c r="B1627" s="1"/>
      <c r="C1627" s="351">
        <v>5764</v>
      </c>
      <c r="D1627" s="352" t="s">
        <v>1676</v>
      </c>
      <c r="E1627" s="353" t="s">
        <v>122</v>
      </c>
      <c r="F1627" s="354">
        <v>4371</v>
      </c>
      <c r="G1627" s="288" t="s">
        <v>117</v>
      </c>
      <c r="H1627" s="288"/>
      <c r="I1627" s="1"/>
      <c r="J1627" s="10"/>
      <c r="K1627" s="10"/>
    </row>
    <row r="1628" spans="2:11" s="5" customFormat="1" ht="47.25" hidden="1">
      <c r="B1628" s="1"/>
      <c r="C1628" s="351">
        <v>5765</v>
      </c>
      <c r="D1628" s="352" t="s">
        <v>1677</v>
      </c>
      <c r="E1628" s="353" t="s">
        <v>122</v>
      </c>
      <c r="F1628" s="354">
        <v>4774</v>
      </c>
      <c r="G1628" s="288" t="s">
        <v>117</v>
      </c>
      <c r="H1628" s="288"/>
      <c r="I1628" s="1"/>
      <c r="J1628" s="10"/>
      <c r="K1628" s="10"/>
    </row>
    <row r="1629" spans="2:11" s="5" customFormat="1" ht="63" hidden="1">
      <c r="B1629" s="1"/>
      <c r="C1629" s="351">
        <v>5766</v>
      </c>
      <c r="D1629" s="352" t="s">
        <v>1678</v>
      </c>
      <c r="E1629" s="353" t="s">
        <v>125</v>
      </c>
      <c r="F1629" s="354">
        <v>13259</v>
      </c>
      <c r="G1629" s="288" t="s">
        <v>117</v>
      </c>
      <c r="H1629" s="288"/>
      <c r="I1629" s="1"/>
      <c r="J1629" s="10"/>
      <c r="K1629" s="10"/>
    </row>
    <row r="1630" spans="2:11" s="5" customFormat="1" ht="47.25" hidden="1">
      <c r="B1630" s="1"/>
      <c r="C1630" s="351">
        <v>5767</v>
      </c>
      <c r="D1630" s="352" t="s">
        <v>1679</v>
      </c>
      <c r="E1630" s="353" t="s">
        <v>122</v>
      </c>
      <c r="F1630" s="354">
        <v>12504</v>
      </c>
      <c r="G1630" s="288" t="s">
        <v>117</v>
      </c>
      <c r="H1630" s="288"/>
      <c r="I1630" s="1"/>
      <c r="J1630" s="10"/>
      <c r="K1630" s="10"/>
    </row>
    <row r="1631" spans="2:11" s="5" customFormat="1" ht="78.75" hidden="1">
      <c r="B1631" s="1"/>
      <c r="C1631" s="351">
        <v>5768</v>
      </c>
      <c r="D1631" s="352" t="s">
        <v>1680</v>
      </c>
      <c r="E1631" s="353" t="s">
        <v>125</v>
      </c>
      <c r="F1631" s="354">
        <v>14509</v>
      </c>
      <c r="G1631" s="288" t="s">
        <v>117</v>
      </c>
      <c r="H1631" s="288"/>
      <c r="I1631" s="1"/>
      <c r="J1631" s="10"/>
      <c r="K1631" s="10"/>
    </row>
    <row r="1632" spans="2:11" s="5" customFormat="1" ht="78.75" hidden="1">
      <c r="B1632" s="1"/>
      <c r="C1632" s="351">
        <v>5769</v>
      </c>
      <c r="D1632" s="352" t="s">
        <v>1681</v>
      </c>
      <c r="E1632" s="353" t="s">
        <v>125</v>
      </c>
      <c r="F1632" s="354">
        <v>13259</v>
      </c>
      <c r="G1632" s="288" t="s">
        <v>117</v>
      </c>
      <c r="H1632" s="288"/>
      <c r="I1632" s="1"/>
      <c r="J1632" s="10"/>
      <c r="K1632" s="10"/>
    </row>
    <row r="1633" spans="2:11" s="5" customFormat="1" ht="78.75" hidden="1">
      <c r="B1633" s="1"/>
      <c r="C1633" s="351">
        <v>5770</v>
      </c>
      <c r="D1633" s="352" t="s">
        <v>1682</v>
      </c>
      <c r="E1633" s="353" t="s">
        <v>125</v>
      </c>
      <c r="F1633" s="354">
        <v>32132</v>
      </c>
      <c r="G1633" s="288" t="s">
        <v>117</v>
      </c>
      <c r="H1633" s="288"/>
      <c r="I1633" s="1"/>
      <c r="J1633" s="10"/>
      <c r="K1633" s="10"/>
    </row>
    <row r="1634" spans="2:11" s="5" customFormat="1" ht="47.25" hidden="1">
      <c r="B1634" s="1"/>
      <c r="C1634" s="351">
        <v>5771</v>
      </c>
      <c r="D1634" s="352" t="s">
        <v>1683</v>
      </c>
      <c r="E1634" s="353" t="s">
        <v>122</v>
      </c>
      <c r="F1634" s="354">
        <v>8742</v>
      </c>
      <c r="G1634" s="288" t="s">
        <v>117</v>
      </c>
      <c r="H1634" s="288"/>
      <c r="I1634" s="1"/>
      <c r="J1634" s="10"/>
      <c r="K1634" s="10"/>
    </row>
    <row r="1635" spans="2:11" s="5" customFormat="1" ht="63" hidden="1">
      <c r="B1635" s="1"/>
      <c r="C1635" s="351">
        <v>5772</v>
      </c>
      <c r="D1635" s="352" t="s">
        <v>1684</v>
      </c>
      <c r="E1635" s="353" t="s">
        <v>125</v>
      </c>
      <c r="F1635" s="354">
        <v>13259</v>
      </c>
      <c r="G1635" s="288" t="s">
        <v>117</v>
      </c>
      <c r="H1635" s="288"/>
      <c r="I1635" s="1"/>
      <c r="J1635" s="10"/>
      <c r="K1635" s="10"/>
    </row>
    <row r="1636" spans="2:11" s="5" customFormat="1" ht="94.5" hidden="1">
      <c r="B1636" s="1"/>
      <c r="C1636" s="351">
        <v>5773</v>
      </c>
      <c r="D1636" s="352" t="s">
        <v>1685</v>
      </c>
      <c r="E1636" s="353" t="s">
        <v>125</v>
      </c>
      <c r="F1636" s="354">
        <v>49422</v>
      </c>
      <c r="G1636" s="288" t="s">
        <v>117</v>
      </c>
      <c r="H1636" s="288"/>
      <c r="I1636" s="1"/>
      <c r="J1636" s="10"/>
      <c r="K1636" s="10"/>
    </row>
    <row r="1637" spans="2:11" s="5" customFormat="1" ht="47.25" hidden="1">
      <c r="B1637" s="1"/>
      <c r="C1637" s="351">
        <v>5774</v>
      </c>
      <c r="D1637" s="352" t="s">
        <v>1686</v>
      </c>
      <c r="E1637" s="353" t="s">
        <v>122</v>
      </c>
      <c r="F1637" s="354">
        <v>8267</v>
      </c>
      <c r="G1637" s="288" t="s">
        <v>117</v>
      </c>
      <c r="H1637" s="288"/>
      <c r="I1637" s="1"/>
      <c r="J1637" s="10"/>
      <c r="K1637" s="10"/>
    </row>
    <row r="1638" spans="2:11" s="5" customFormat="1" ht="63" hidden="1">
      <c r="B1638" s="1"/>
      <c r="C1638" s="351">
        <v>5775</v>
      </c>
      <c r="D1638" s="352" t="s">
        <v>1687</v>
      </c>
      <c r="E1638" s="353" t="s">
        <v>125</v>
      </c>
      <c r="F1638" s="354">
        <v>21793</v>
      </c>
      <c r="G1638" s="288" t="s">
        <v>117</v>
      </c>
      <c r="H1638" s="288"/>
      <c r="I1638" s="1"/>
      <c r="J1638" s="10"/>
      <c r="K1638" s="10"/>
    </row>
    <row r="1639" spans="2:11" s="5" customFormat="1" ht="47.25" hidden="1">
      <c r="B1639" s="1"/>
      <c r="C1639" s="351">
        <v>5776</v>
      </c>
      <c r="D1639" s="352" t="s">
        <v>1688</v>
      </c>
      <c r="E1639" s="353" t="s">
        <v>122</v>
      </c>
      <c r="F1639" s="354">
        <v>6944</v>
      </c>
      <c r="G1639" s="288" t="s">
        <v>117</v>
      </c>
      <c r="H1639" s="288"/>
      <c r="I1639" s="1"/>
      <c r="J1639" s="10"/>
      <c r="K1639" s="10"/>
    </row>
    <row r="1640" spans="2:11" s="5" customFormat="1" ht="94.5" hidden="1">
      <c r="B1640" s="1"/>
      <c r="C1640" s="351">
        <v>5777</v>
      </c>
      <c r="D1640" s="352" t="s">
        <v>1689</v>
      </c>
      <c r="E1640" s="353" t="s">
        <v>125</v>
      </c>
      <c r="F1640" s="354">
        <v>19063</v>
      </c>
      <c r="G1640" s="288" t="s">
        <v>117</v>
      </c>
      <c r="H1640" s="288"/>
      <c r="I1640" s="1"/>
      <c r="J1640" s="10"/>
      <c r="K1640" s="10"/>
    </row>
    <row r="1641" spans="2:11" s="5" customFormat="1" ht="63" hidden="1">
      <c r="B1641" s="1"/>
      <c r="C1641" s="351">
        <v>5778</v>
      </c>
      <c r="D1641" s="352" t="s">
        <v>1690</v>
      </c>
      <c r="E1641" s="353" t="s">
        <v>125</v>
      </c>
      <c r="F1641" s="354">
        <v>294540</v>
      </c>
      <c r="G1641" s="288" t="s">
        <v>117</v>
      </c>
      <c r="H1641" s="288"/>
      <c r="I1641" s="1"/>
      <c r="J1641" s="10"/>
      <c r="K1641" s="10"/>
    </row>
    <row r="1642" spans="2:11" s="5" customFormat="1" ht="47.25" hidden="1">
      <c r="B1642" s="1"/>
      <c r="C1642" s="351">
        <v>5779</v>
      </c>
      <c r="D1642" s="352" t="s">
        <v>1691</v>
      </c>
      <c r="E1642" s="353" t="s">
        <v>122</v>
      </c>
      <c r="F1642" s="354">
        <v>84956</v>
      </c>
      <c r="G1642" s="288" t="s">
        <v>117</v>
      </c>
      <c r="H1642" s="288"/>
      <c r="I1642" s="1"/>
      <c r="J1642" s="10"/>
      <c r="K1642" s="10"/>
    </row>
    <row r="1643" spans="2:11" s="5" customFormat="1" ht="78.75" hidden="1">
      <c r="B1643" s="1"/>
      <c r="C1643" s="351">
        <v>5780</v>
      </c>
      <c r="D1643" s="352" t="s">
        <v>1692</v>
      </c>
      <c r="E1643" s="353" t="s">
        <v>122</v>
      </c>
      <c r="F1643" s="354">
        <v>69720</v>
      </c>
      <c r="G1643" s="288" t="s">
        <v>117</v>
      </c>
      <c r="H1643" s="288"/>
      <c r="I1643" s="1"/>
      <c r="J1643" s="10"/>
      <c r="K1643" s="10"/>
    </row>
    <row r="1644" spans="2:11" s="5" customFormat="1" ht="78.75" hidden="1">
      <c r="B1644" s="1"/>
      <c r="C1644" s="351">
        <v>5781</v>
      </c>
      <c r="D1644" s="352" t="s">
        <v>1693</v>
      </c>
      <c r="E1644" s="353" t="s">
        <v>122</v>
      </c>
      <c r="F1644" s="354">
        <v>44042</v>
      </c>
      <c r="G1644" s="288" t="s">
        <v>117</v>
      </c>
      <c r="H1644" s="288"/>
      <c r="I1644" s="1"/>
      <c r="J1644" s="10"/>
      <c r="K1644" s="10"/>
    </row>
    <row r="1645" spans="2:11" s="5" customFormat="1" ht="78.75" hidden="1">
      <c r="B1645" s="1"/>
      <c r="C1645" s="351">
        <v>5782</v>
      </c>
      <c r="D1645" s="352" t="s">
        <v>1694</v>
      </c>
      <c r="E1645" s="353" t="s">
        <v>122</v>
      </c>
      <c r="F1645" s="354">
        <v>42838</v>
      </c>
      <c r="G1645" s="288" t="s">
        <v>117</v>
      </c>
      <c r="H1645" s="288"/>
      <c r="I1645" s="1"/>
      <c r="J1645" s="10"/>
      <c r="K1645" s="10"/>
    </row>
    <row r="1646" spans="2:11" s="5" customFormat="1" ht="78.75" hidden="1">
      <c r="B1646" s="1"/>
      <c r="C1646" s="351">
        <v>5783</v>
      </c>
      <c r="D1646" s="352" t="s">
        <v>1695</v>
      </c>
      <c r="E1646" s="353" t="s">
        <v>122</v>
      </c>
      <c r="F1646" s="354">
        <v>26426</v>
      </c>
      <c r="G1646" s="288" t="s">
        <v>117</v>
      </c>
      <c r="H1646" s="288" t="s">
        <v>145</v>
      </c>
      <c r="I1646" s="1"/>
      <c r="J1646" s="10"/>
      <c r="K1646" s="10"/>
    </row>
    <row r="1647" spans="2:11" s="5" customFormat="1" ht="78.75" hidden="1">
      <c r="B1647" s="1"/>
      <c r="C1647" s="351">
        <v>5784</v>
      </c>
      <c r="D1647" s="352" t="s">
        <v>1696</v>
      </c>
      <c r="E1647" s="353" t="s">
        <v>122</v>
      </c>
      <c r="F1647" s="354">
        <v>29707</v>
      </c>
      <c r="G1647" s="288" t="s">
        <v>117</v>
      </c>
      <c r="H1647" s="288" t="s">
        <v>145</v>
      </c>
      <c r="I1647" s="1"/>
      <c r="J1647" s="10"/>
      <c r="K1647" s="10"/>
    </row>
    <row r="1648" spans="2:11" s="5" customFormat="1" ht="47.25" hidden="1">
      <c r="B1648" s="1"/>
      <c r="C1648" s="351">
        <v>5785</v>
      </c>
      <c r="D1648" s="352" t="s">
        <v>1697</v>
      </c>
      <c r="E1648" s="353" t="s">
        <v>122</v>
      </c>
      <c r="F1648" s="354">
        <v>115818</v>
      </c>
      <c r="G1648" s="288" t="s">
        <v>117</v>
      </c>
      <c r="H1648" s="288" t="s">
        <v>145</v>
      </c>
      <c r="I1648" s="1"/>
      <c r="J1648" s="10"/>
      <c r="K1648" s="10"/>
    </row>
    <row r="1649" spans="2:11" s="5" customFormat="1" ht="47.25" hidden="1">
      <c r="B1649" s="1"/>
      <c r="C1649" s="351">
        <v>5786</v>
      </c>
      <c r="D1649" s="352" t="s">
        <v>1698</v>
      </c>
      <c r="E1649" s="353" t="s">
        <v>122</v>
      </c>
      <c r="F1649" s="354">
        <v>281298</v>
      </c>
      <c r="G1649" s="288" t="s">
        <v>117</v>
      </c>
      <c r="H1649" s="288" t="s">
        <v>145</v>
      </c>
      <c r="I1649" s="1"/>
      <c r="J1649" s="10"/>
      <c r="K1649" s="10"/>
    </row>
    <row r="1650" spans="2:11" s="5" customFormat="1" ht="63" hidden="1">
      <c r="B1650" s="1"/>
      <c r="C1650" s="351">
        <v>5788</v>
      </c>
      <c r="D1650" s="352" t="s">
        <v>1699</v>
      </c>
      <c r="E1650" s="353" t="s">
        <v>125</v>
      </c>
      <c r="F1650" s="354">
        <v>244233</v>
      </c>
      <c r="G1650" s="288" t="s">
        <v>117</v>
      </c>
      <c r="H1650" s="288"/>
      <c r="I1650" s="1"/>
      <c r="J1650" s="10"/>
      <c r="K1650" s="10"/>
    </row>
    <row r="1651" spans="2:11" s="5" customFormat="1" ht="94.5" hidden="1">
      <c r="B1651" s="1"/>
      <c r="C1651" s="351">
        <v>5789</v>
      </c>
      <c r="D1651" s="352" t="s">
        <v>1700</v>
      </c>
      <c r="E1651" s="353" t="s">
        <v>125</v>
      </c>
      <c r="F1651" s="354">
        <v>253752</v>
      </c>
      <c r="G1651" s="288" t="s">
        <v>117</v>
      </c>
      <c r="H1651" s="288"/>
      <c r="I1651" s="1"/>
      <c r="J1651" s="10"/>
      <c r="K1651" s="10"/>
    </row>
    <row r="1652" spans="2:11" s="5" customFormat="1" ht="94.5" hidden="1">
      <c r="B1652" s="1"/>
      <c r="C1652" s="351">
        <v>5790</v>
      </c>
      <c r="D1652" s="352" t="s">
        <v>1701</v>
      </c>
      <c r="E1652" s="353" t="s">
        <v>125</v>
      </c>
      <c r="F1652" s="354">
        <v>131753</v>
      </c>
      <c r="G1652" s="288" t="s">
        <v>117</v>
      </c>
      <c r="H1652" s="288"/>
      <c r="I1652" s="1"/>
      <c r="J1652" s="10"/>
      <c r="K1652" s="10"/>
    </row>
    <row r="1653" spans="2:11" s="5" customFormat="1" ht="94.5" hidden="1">
      <c r="B1653" s="1"/>
      <c r="C1653" s="351">
        <v>5791</v>
      </c>
      <c r="D1653" s="352" t="s">
        <v>1702</v>
      </c>
      <c r="E1653" s="353" t="s">
        <v>125</v>
      </c>
      <c r="F1653" s="354">
        <v>91134</v>
      </c>
      <c r="G1653" s="288" t="s">
        <v>117</v>
      </c>
      <c r="H1653" s="288"/>
      <c r="I1653" s="1"/>
      <c r="J1653" s="10"/>
      <c r="K1653" s="10"/>
    </row>
    <row r="1654" spans="2:11" s="5" customFormat="1" ht="31.5" hidden="1">
      <c r="B1654" s="1"/>
      <c r="C1654" s="351">
        <v>5792</v>
      </c>
      <c r="D1654" s="352" t="s">
        <v>1703</v>
      </c>
      <c r="E1654" s="353" t="s">
        <v>122</v>
      </c>
      <c r="F1654" s="354">
        <v>55941</v>
      </c>
      <c r="G1654" s="288" t="s">
        <v>117</v>
      </c>
      <c r="H1654" s="288"/>
      <c r="I1654" s="1"/>
      <c r="J1654" s="10"/>
      <c r="K1654" s="10"/>
    </row>
    <row r="1655" spans="2:11" s="5" customFormat="1" ht="31.5" hidden="1">
      <c r="B1655" s="1"/>
      <c r="C1655" s="351">
        <v>5793</v>
      </c>
      <c r="D1655" s="352" t="s">
        <v>1704</v>
      </c>
      <c r="E1655" s="353" t="s">
        <v>122</v>
      </c>
      <c r="F1655" s="354">
        <v>72110</v>
      </c>
      <c r="G1655" s="288" t="s">
        <v>117</v>
      </c>
      <c r="H1655" s="288"/>
      <c r="I1655" s="1"/>
      <c r="J1655" s="10"/>
      <c r="K1655" s="10"/>
    </row>
    <row r="1656" spans="2:11" s="5" customFormat="1" ht="94.5" hidden="1">
      <c r="B1656" s="1"/>
      <c r="C1656" s="351">
        <v>5794</v>
      </c>
      <c r="D1656" s="352" t="s">
        <v>1705</v>
      </c>
      <c r="E1656" s="353" t="s">
        <v>122</v>
      </c>
      <c r="F1656" s="354">
        <v>153174</v>
      </c>
      <c r="G1656" s="288" t="s">
        <v>117</v>
      </c>
      <c r="H1656" s="288"/>
      <c r="I1656" s="1"/>
      <c r="J1656" s="10"/>
      <c r="K1656" s="10"/>
    </row>
    <row r="1657" spans="2:11" s="5" customFormat="1" ht="94.5" hidden="1">
      <c r="B1657" s="1"/>
      <c r="C1657" s="351">
        <v>5825</v>
      </c>
      <c r="D1657" s="352" t="s">
        <v>1706</v>
      </c>
      <c r="E1657" s="353" t="s">
        <v>125</v>
      </c>
      <c r="F1657" s="354">
        <v>851764</v>
      </c>
      <c r="G1657" s="288" t="s">
        <v>117</v>
      </c>
      <c r="H1657" s="288"/>
      <c r="I1657" s="1"/>
      <c r="J1657" s="10"/>
      <c r="K1657" s="10"/>
    </row>
    <row r="1658" spans="2:11" s="5" customFormat="1" ht="94.5" hidden="1">
      <c r="B1658" s="1"/>
      <c r="C1658" s="351">
        <v>5826</v>
      </c>
      <c r="D1658" s="352" t="s">
        <v>1707</v>
      </c>
      <c r="E1658" s="353" t="s">
        <v>125</v>
      </c>
      <c r="F1658" s="354">
        <v>744673</v>
      </c>
      <c r="G1658" s="288" t="s">
        <v>117</v>
      </c>
      <c r="H1658" s="288"/>
      <c r="I1658" s="1"/>
      <c r="J1658" s="10"/>
      <c r="K1658" s="10"/>
    </row>
    <row r="1659" spans="2:11" s="5" customFormat="1" ht="63" hidden="1">
      <c r="B1659" s="1"/>
      <c r="C1659" s="351">
        <v>5827</v>
      </c>
      <c r="D1659" s="352" t="s">
        <v>1708</v>
      </c>
      <c r="E1659" s="353" t="s">
        <v>125</v>
      </c>
      <c r="F1659" s="354">
        <v>187429</v>
      </c>
      <c r="G1659" s="288" t="s">
        <v>117</v>
      </c>
      <c r="H1659" s="288"/>
      <c r="I1659" s="1"/>
      <c r="J1659" s="10"/>
      <c r="K1659" s="10"/>
    </row>
    <row r="1660" spans="2:11" s="5" customFormat="1" ht="47.25" hidden="1">
      <c r="B1660" s="1"/>
      <c r="C1660" s="351">
        <v>5831</v>
      </c>
      <c r="D1660" s="352" t="s">
        <v>1709</v>
      </c>
      <c r="E1660" s="353" t="s">
        <v>122</v>
      </c>
      <c r="F1660" s="354">
        <v>44685</v>
      </c>
      <c r="G1660" s="288" t="s">
        <v>117</v>
      </c>
      <c r="H1660" s="288" t="s">
        <v>145</v>
      </c>
      <c r="I1660" s="1"/>
      <c r="J1660" s="10"/>
      <c r="K1660" s="10"/>
    </row>
    <row r="1661" spans="2:11" s="5" customFormat="1" ht="94.5" hidden="1">
      <c r="B1661" s="1"/>
      <c r="C1661" s="351">
        <v>5832</v>
      </c>
      <c r="D1661" s="352" t="s">
        <v>1710</v>
      </c>
      <c r="E1661" s="353" t="s">
        <v>122</v>
      </c>
      <c r="F1661" s="354">
        <v>40160</v>
      </c>
      <c r="G1661" s="288" t="s">
        <v>117</v>
      </c>
      <c r="H1661" s="288"/>
      <c r="I1661" s="1"/>
      <c r="J1661" s="10"/>
      <c r="K1661" s="10"/>
    </row>
    <row r="1662" spans="2:11" s="5" customFormat="1" ht="94.5" hidden="1">
      <c r="B1662" s="1"/>
      <c r="C1662" s="351">
        <v>5833</v>
      </c>
      <c r="D1662" s="352" t="s">
        <v>1711</v>
      </c>
      <c r="E1662" s="353" t="s">
        <v>122</v>
      </c>
      <c r="F1662" s="354">
        <v>83499</v>
      </c>
      <c r="G1662" s="288" t="s">
        <v>117</v>
      </c>
      <c r="H1662" s="288" t="s">
        <v>145</v>
      </c>
      <c r="I1662" s="1"/>
      <c r="J1662" s="10"/>
      <c r="K1662" s="10"/>
    </row>
    <row r="1663" spans="2:11" s="5" customFormat="1" ht="94.5" hidden="1">
      <c r="B1663" s="1"/>
      <c r="C1663" s="351">
        <v>5834</v>
      </c>
      <c r="D1663" s="352" t="s">
        <v>1712</v>
      </c>
      <c r="E1663" s="353" t="s">
        <v>122</v>
      </c>
      <c r="F1663" s="354">
        <v>25072</v>
      </c>
      <c r="G1663" s="288" t="s">
        <v>117</v>
      </c>
      <c r="H1663" s="288" t="s">
        <v>145</v>
      </c>
      <c r="I1663" s="1"/>
      <c r="J1663" s="10"/>
      <c r="K1663" s="10"/>
    </row>
    <row r="1664" spans="2:11" s="5" customFormat="1" ht="94.5" hidden="1">
      <c r="B1664" s="1"/>
      <c r="C1664" s="351">
        <v>5835</v>
      </c>
      <c r="D1664" s="352" t="s">
        <v>1713</v>
      </c>
      <c r="E1664" s="353" t="s">
        <v>122</v>
      </c>
      <c r="F1664" s="354">
        <v>48855</v>
      </c>
      <c r="G1664" s="288" t="s">
        <v>117</v>
      </c>
      <c r="H1664" s="288"/>
      <c r="I1664" s="1"/>
      <c r="J1664" s="10"/>
      <c r="K1664" s="10"/>
    </row>
    <row r="1665" spans="2:11" s="5" customFormat="1" ht="94.5" hidden="1">
      <c r="B1665" s="1"/>
      <c r="C1665" s="351">
        <v>5836</v>
      </c>
      <c r="D1665" s="352" t="s">
        <v>1714</v>
      </c>
      <c r="E1665" s="353" t="s">
        <v>122</v>
      </c>
      <c r="F1665" s="354">
        <v>87105</v>
      </c>
      <c r="G1665" s="288" t="s">
        <v>117</v>
      </c>
      <c r="H1665" s="288" t="s">
        <v>145</v>
      </c>
      <c r="I1665" s="1"/>
      <c r="J1665" s="10"/>
      <c r="K1665" s="10"/>
    </row>
    <row r="1666" spans="2:11" s="5" customFormat="1" ht="94.5" hidden="1">
      <c r="B1666" s="1"/>
      <c r="C1666" s="351">
        <v>5837</v>
      </c>
      <c r="D1666" s="352" t="s">
        <v>1715</v>
      </c>
      <c r="E1666" s="353" t="s">
        <v>122</v>
      </c>
      <c r="F1666" s="354">
        <v>52228</v>
      </c>
      <c r="G1666" s="288" t="s">
        <v>117</v>
      </c>
      <c r="H1666" s="288" t="s">
        <v>145</v>
      </c>
      <c r="I1666" s="1"/>
      <c r="J1666" s="10"/>
      <c r="K1666" s="10"/>
    </row>
    <row r="1667" spans="2:11" s="5" customFormat="1" ht="94.5" hidden="1">
      <c r="B1667" s="1"/>
      <c r="C1667" s="351">
        <v>5838</v>
      </c>
      <c r="D1667" s="352" t="s">
        <v>1716</v>
      </c>
      <c r="E1667" s="353" t="s">
        <v>122</v>
      </c>
      <c r="F1667" s="354">
        <v>162124</v>
      </c>
      <c r="G1667" s="288" t="s">
        <v>117</v>
      </c>
      <c r="H1667" s="288"/>
      <c r="I1667" s="1"/>
      <c r="J1667" s="10"/>
      <c r="K1667" s="10"/>
    </row>
    <row r="1668" spans="2:11" s="5" customFormat="1" ht="94.5" hidden="1">
      <c r="B1668" s="1"/>
      <c r="C1668" s="351">
        <v>5839</v>
      </c>
      <c r="D1668" s="352" t="s">
        <v>1717</v>
      </c>
      <c r="E1668" s="353" t="s">
        <v>122</v>
      </c>
      <c r="F1668" s="354">
        <v>123745</v>
      </c>
      <c r="G1668" s="288" t="s">
        <v>117</v>
      </c>
      <c r="H1668" s="288"/>
      <c r="I1668" s="1"/>
      <c r="J1668" s="10"/>
      <c r="K1668" s="10"/>
    </row>
    <row r="1669" spans="2:11" s="5" customFormat="1" ht="47.25" hidden="1">
      <c r="B1669" s="1"/>
      <c r="C1669" s="351">
        <v>5840</v>
      </c>
      <c r="D1669" s="352" t="s">
        <v>1718</v>
      </c>
      <c r="E1669" s="353" t="s">
        <v>122</v>
      </c>
      <c r="F1669" s="354">
        <v>23788</v>
      </c>
      <c r="G1669" s="288" t="s">
        <v>117</v>
      </c>
      <c r="H1669" s="288" t="s">
        <v>145</v>
      </c>
      <c r="I1669" s="1"/>
      <c r="J1669" s="10"/>
      <c r="K1669" s="10"/>
    </row>
    <row r="1670" spans="2:11" s="5" customFormat="1" ht="94.5" hidden="1">
      <c r="B1670" s="1"/>
      <c r="C1670" s="351">
        <v>5841</v>
      </c>
      <c r="D1670" s="352" t="s">
        <v>1719</v>
      </c>
      <c r="E1670" s="353" t="s">
        <v>122</v>
      </c>
      <c r="F1670" s="354">
        <v>163841</v>
      </c>
      <c r="G1670" s="288" t="s">
        <v>117</v>
      </c>
      <c r="H1670" s="288"/>
      <c r="I1670" s="1"/>
      <c r="J1670" s="10"/>
      <c r="K1670" s="10"/>
    </row>
    <row r="1671" spans="2:11" s="5" customFormat="1" ht="63" hidden="1">
      <c r="B1671" s="1"/>
      <c r="C1671" s="351">
        <v>5842</v>
      </c>
      <c r="D1671" s="352" t="s">
        <v>1720</v>
      </c>
      <c r="E1671" s="353" t="s">
        <v>119</v>
      </c>
      <c r="F1671" s="354">
        <v>19890</v>
      </c>
      <c r="G1671" s="288" t="s">
        <v>117</v>
      </c>
      <c r="H1671" s="288"/>
      <c r="I1671" s="1"/>
      <c r="J1671" s="10"/>
      <c r="K1671" s="10"/>
    </row>
    <row r="1672" spans="2:11" s="5" customFormat="1" ht="78.75" hidden="1">
      <c r="B1672" s="1"/>
      <c r="C1672" s="351">
        <v>5843</v>
      </c>
      <c r="D1672" s="352" t="s">
        <v>1721</v>
      </c>
      <c r="E1672" s="353" t="s">
        <v>116</v>
      </c>
      <c r="F1672" s="354">
        <v>29322</v>
      </c>
      <c r="G1672" s="288" t="s">
        <v>117</v>
      </c>
      <c r="H1672" s="288"/>
      <c r="I1672" s="1"/>
      <c r="J1672" s="10"/>
      <c r="K1672" s="10"/>
    </row>
    <row r="1673" spans="2:11" s="5" customFormat="1" ht="78.75" hidden="1">
      <c r="B1673" s="1"/>
      <c r="C1673" s="351">
        <v>5844</v>
      </c>
      <c r="D1673" s="352" t="s">
        <v>1722</v>
      </c>
      <c r="E1673" s="353" t="s">
        <v>116</v>
      </c>
      <c r="F1673" s="354">
        <v>24341</v>
      </c>
      <c r="G1673" s="288" t="s">
        <v>117</v>
      </c>
      <c r="H1673" s="288"/>
      <c r="I1673" s="1"/>
      <c r="J1673" s="10"/>
      <c r="K1673" s="10"/>
    </row>
    <row r="1674" spans="2:11" s="5" customFormat="1" ht="47.25" hidden="1">
      <c r="B1674" s="1"/>
      <c r="C1674" s="351">
        <v>5845</v>
      </c>
      <c r="D1674" s="352" t="s">
        <v>1723</v>
      </c>
      <c r="E1674" s="353" t="s">
        <v>122</v>
      </c>
      <c r="F1674" s="354">
        <v>110985</v>
      </c>
      <c r="G1674" s="288" t="s">
        <v>117</v>
      </c>
      <c r="H1674" s="288"/>
      <c r="I1674" s="1"/>
      <c r="J1674" s="10"/>
      <c r="K1674" s="10"/>
    </row>
    <row r="1675" spans="2:11" s="5" customFormat="1" ht="78.75" hidden="1">
      <c r="B1675" s="1"/>
      <c r="C1675" s="351">
        <v>5846</v>
      </c>
      <c r="D1675" s="352" t="s">
        <v>1724</v>
      </c>
      <c r="E1675" s="353" t="s">
        <v>125</v>
      </c>
      <c r="F1675" s="354">
        <v>134785</v>
      </c>
      <c r="G1675" s="288" t="s">
        <v>117</v>
      </c>
      <c r="H1675" s="288"/>
      <c r="I1675" s="1"/>
      <c r="J1675" s="10"/>
      <c r="K1675" s="10"/>
    </row>
    <row r="1676" spans="2:11" s="5" customFormat="1" ht="78.75" hidden="1">
      <c r="B1676" s="1"/>
      <c r="C1676" s="351">
        <v>5847</v>
      </c>
      <c r="D1676" s="352" t="s">
        <v>1725</v>
      </c>
      <c r="E1676" s="353" t="s">
        <v>125</v>
      </c>
      <c r="F1676" s="354">
        <v>217430</v>
      </c>
      <c r="G1676" s="288" t="s">
        <v>117</v>
      </c>
      <c r="H1676" s="288"/>
      <c r="I1676" s="1"/>
      <c r="J1676" s="10"/>
      <c r="K1676" s="10"/>
    </row>
    <row r="1677" spans="2:11" s="5" customFormat="1" ht="78.75" hidden="1">
      <c r="B1677" s="1"/>
      <c r="C1677" s="351">
        <v>5848</v>
      </c>
      <c r="D1677" s="352" t="s">
        <v>1726</v>
      </c>
      <c r="E1677" s="353" t="s">
        <v>125</v>
      </c>
      <c r="F1677" s="354">
        <v>54162</v>
      </c>
      <c r="G1677" s="288" t="s">
        <v>117</v>
      </c>
      <c r="H1677" s="288"/>
      <c r="I1677" s="1"/>
      <c r="J1677" s="10"/>
      <c r="K1677" s="10"/>
    </row>
    <row r="1678" spans="2:11" s="5" customFormat="1" ht="78.75" hidden="1">
      <c r="B1678" s="1"/>
      <c r="C1678" s="351">
        <v>5850</v>
      </c>
      <c r="D1678" s="352" t="s">
        <v>1727</v>
      </c>
      <c r="E1678" s="353" t="s">
        <v>125</v>
      </c>
      <c r="F1678" s="354">
        <v>190725</v>
      </c>
      <c r="G1678" s="288" t="s">
        <v>117</v>
      </c>
      <c r="H1678" s="288"/>
      <c r="I1678" s="1"/>
      <c r="J1678" s="10"/>
      <c r="K1678" s="10"/>
    </row>
    <row r="1679" spans="2:11" s="5" customFormat="1" ht="78.75" hidden="1">
      <c r="B1679" s="1"/>
      <c r="C1679" s="351">
        <v>5851</v>
      </c>
      <c r="D1679" s="352" t="s">
        <v>1728</v>
      </c>
      <c r="E1679" s="353" t="s">
        <v>125</v>
      </c>
      <c r="F1679" s="354">
        <v>515390</v>
      </c>
      <c r="G1679" s="288" t="s">
        <v>117</v>
      </c>
      <c r="H1679" s="288"/>
      <c r="I1679" s="1"/>
      <c r="J1679" s="10"/>
      <c r="K1679" s="10"/>
    </row>
    <row r="1680" spans="2:11" s="5" customFormat="1" ht="94.5" hidden="1">
      <c r="B1680" s="1"/>
      <c r="C1680" s="351">
        <v>5852</v>
      </c>
      <c r="D1680" s="352" t="s">
        <v>1729</v>
      </c>
      <c r="E1680" s="353" t="s">
        <v>125</v>
      </c>
      <c r="F1680" s="354">
        <v>397272</v>
      </c>
      <c r="G1680" s="288" t="s">
        <v>117</v>
      </c>
      <c r="H1680" s="288"/>
      <c r="I1680" s="1"/>
      <c r="J1680" s="10"/>
      <c r="K1680" s="10"/>
    </row>
    <row r="1681" spans="2:11" s="5" customFormat="1" ht="63" hidden="1">
      <c r="B1681" s="1"/>
      <c r="C1681" s="351">
        <v>5854</v>
      </c>
      <c r="D1681" s="352" t="s">
        <v>1730</v>
      </c>
      <c r="E1681" s="353" t="s">
        <v>125</v>
      </c>
      <c r="F1681" s="354">
        <v>183166</v>
      </c>
      <c r="G1681" s="288" t="s">
        <v>117</v>
      </c>
      <c r="H1681" s="288"/>
      <c r="I1681" s="1"/>
      <c r="J1681" s="10"/>
      <c r="K1681" s="10"/>
    </row>
    <row r="1682" spans="2:11" s="5" customFormat="1" ht="63" hidden="1">
      <c r="B1682" s="1"/>
      <c r="C1682" s="351">
        <v>5856</v>
      </c>
      <c r="D1682" s="352" t="s">
        <v>1731</v>
      </c>
      <c r="E1682" s="353" t="s">
        <v>116</v>
      </c>
      <c r="F1682" s="354">
        <v>129735</v>
      </c>
      <c r="G1682" s="288" t="s">
        <v>117</v>
      </c>
      <c r="H1682" s="288"/>
      <c r="I1682" s="1"/>
      <c r="J1682" s="10"/>
      <c r="K1682" s="10"/>
    </row>
    <row r="1683" spans="2:11" s="5" customFormat="1" ht="63" hidden="1">
      <c r="B1683" s="1"/>
      <c r="C1683" s="351">
        <v>5858</v>
      </c>
      <c r="D1683" s="352" t="s">
        <v>1732</v>
      </c>
      <c r="E1683" s="353" t="s">
        <v>122</v>
      </c>
      <c r="F1683" s="354">
        <v>76610</v>
      </c>
      <c r="G1683" s="288" t="s">
        <v>117</v>
      </c>
      <c r="H1683" s="288"/>
      <c r="I1683" s="1"/>
      <c r="J1683" s="10"/>
      <c r="K1683" s="10"/>
    </row>
    <row r="1684" spans="2:11" s="5" customFormat="1" ht="63" hidden="1">
      <c r="B1684" s="1"/>
      <c r="C1684" s="351">
        <v>5860</v>
      </c>
      <c r="D1684" s="352" t="s">
        <v>1733</v>
      </c>
      <c r="E1684" s="353" t="s">
        <v>116</v>
      </c>
      <c r="F1684" s="354">
        <v>81300</v>
      </c>
      <c r="G1684" s="288" t="s">
        <v>117</v>
      </c>
      <c r="H1684" s="288"/>
      <c r="I1684" s="1"/>
      <c r="J1684" s="10"/>
      <c r="K1684" s="10"/>
    </row>
    <row r="1685" spans="2:11" s="5" customFormat="1" ht="63" hidden="1">
      <c r="B1685" s="1"/>
      <c r="C1685" s="351">
        <v>5862</v>
      </c>
      <c r="D1685" s="352" t="s">
        <v>1734</v>
      </c>
      <c r="E1685" s="353" t="s">
        <v>122</v>
      </c>
      <c r="F1685" s="354">
        <v>39966</v>
      </c>
      <c r="G1685" s="288" t="s">
        <v>117</v>
      </c>
      <c r="H1685" s="288"/>
      <c r="I1685" s="1"/>
      <c r="J1685" s="10"/>
      <c r="K1685" s="10"/>
    </row>
    <row r="1686" spans="2:11" s="5" customFormat="1" ht="63" hidden="1">
      <c r="B1686" s="1"/>
      <c r="C1686" s="351">
        <v>5864</v>
      </c>
      <c r="D1686" s="352" t="s">
        <v>1735</v>
      </c>
      <c r="E1686" s="353" t="s">
        <v>122</v>
      </c>
      <c r="F1686" s="354">
        <v>39966</v>
      </c>
      <c r="G1686" s="288" t="s">
        <v>117</v>
      </c>
      <c r="H1686" s="288"/>
      <c r="I1686" s="1"/>
      <c r="J1686" s="10"/>
      <c r="K1686" s="10"/>
    </row>
    <row r="1687" spans="2:11" s="5" customFormat="1" ht="63" hidden="1">
      <c r="B1687" s="1"/>
      <c r="C1687" s="351">
        <v>5866</v>
      </c>
      <c r="D1687" s="352" t="s">
        <v>1736</v>
      </c>
      <c r="E1687" s="353" t="s">
        <v>125</v>
      </c>
      <c r="F1687" s="354">
        <v>709912</v>
      </c>
      <c r="G1687" s="288" t="s">
        <v>117</v>
      </c>
      <c r="H1687" s="288"/>
      <c r="I1687" s="1"/>
      <c r="J1687" s="10"/>
      <c r="K1687" s="10"/>
    </row>
    <row r="1688" spans="2:11" s="5" customFormat="1" ht="63" hidden="1">
      <c r="B1688" s="1"/>
      <c r="C1688" s="351">
        <v>5868</v>
      </c>
      <c r="D1688" s="352" t="s">
        <v>1737</v>
      </c>
      <c r="E1688" s="353" t="s">
        <v>116</v>
      </c>
      <c r="F1688" s="354">
        <v>123964</v>
      </c>
      <c r="G1688" s="288" t="s">
        <v>117</v>
      </c>
      <c r="H1688" s="288"/>
      <c r="I1688" s="1"/>
      <c r="J1688" s="10"/>
      <c r="K1688" s="10"/>
    </row>
    <row r="1689" spans="2:11" s="5" customFormat="1" ht="63" hidden="1">
      <c r="B1689" s="1"/>
      <c r="C1689" s="351">
        <v>5870</v>
      </c>
      <c r="D1689" s="352" t="s">
        <v>1738</v>
      </c>
      <c r="E1689" s="353" t="s">
        <v>125</v>
      </c>
      <c r="F1689" s="354">
        <v>41626</v>
      </c>
      <c r="G1689" s="288" t="s">
        <v>117</v>
      </c>
      <c r="H1689" s="288"/>
      <c r="I1689" s="1"/>
      <c r="J1689" s="10"/>
      <c r="K1689" s="10"/>
    </row>
    <row r="1690" spans="2:11" s="5" customFormat="1" ht="94.5" hidden="1">
      <c r="B1690" s="1"/>
      <c r="C1690" s="351">
        <v>5871</v>
      </c>
      <c r="D1690" s="352" t="s">
        <v>1739</v>
      </c>
      <c r="E1690" s="353" t="s">
        <v>125</v>
      </c>
      <c r="F1690" s="354">
        <v>391974</v>
      </c>
      <c r="G1690" s="288" t="s">
        <v>117</v>
      </c>
      <c r="H1690" s="288" t="s">
        <v>145</v>
      </c>
      <c r="I1690" s="1"/>
      <c r="J1690" s="10"/>
      <c r="K1690" s="10"/>
    </row>
    <row r="1691" spans="2:11" s="5" customFormat="1" ht="94.5" hidden="1">
      <c r="B1691" s="1"/>
      <c r="C1691" s="351">
        <v>5872</v>
      </c>
      <c r="D1691" s="352" t="s">
        <v>1740</v>
      </c>
      <c r="E1691" s="353" t="s">
        <v>125</v>
      </c>
      <c r="F1691" s="354">
        <v>409622</v>
      </c>
      <c r="G1691" s="288" t="s">
        <v>117</v>
      </c>
      <c r="H1691" s="288" t="s">
        <v>145</v>
      </c>
      <c r="I1691" s="1"/>
      <c r="J1691" s="10"/>
      <c r="K1691" s="10"/>
    </row>
    <row r="1692" spans="2:11" s="5" customFormat="1" ht="31.5" hidden="1">
      <c r="B1692" s="1"/>
      <c r="C1692" s="351">
        <v>5873</v>
      </c>
      <c r="D1692" s="352" t="s">
        <v>1741</v>
      </c>
      <c r="E1692" s="353" t="s">
        <v>125</v>
      </c>
      <c r="F1692" s="354">
        <v>24257</v>
      </c>
      <c r="G1692" s="288" t="s">
        <v>117</v>
      </c>
      <c r="H1692" s="288"/>
      <c r="I1692" s="1"/>
      <c r="J1692" s="10"/>
      <c r="K1692" s="10"/>
    </row>
    <row r="1693" spans="2:11" s="5" customFormat="1" ht="63" hidden="1">
      <c r="B1693" s="1"/>
      <c r="C1693" s="351">
        <v>5874</v>
      </c>
      <c r="D1693" s="352" t="s">
        <v>1742</v>
      </c>
      <c r="E1693" s="353" t="s">
        <v>125</v>
      </c>
      <c r="F1693" s="354">
        <v>174394</v>
      </c>
      <c r="G1693" s="288" t="s">
        <v>117</v>
      </c>
      <c r="H1693" s="288" t="s">
        <v>145</v>
      </c>
      <c r="I1693" s="1"/>
      <c r="J1693" s="10"/>
      <c r="K1693" s="10"/>
    </row>
    <row r="1694" spans="2:11" s="5" customFormat="1" ht="31.5" hidden="1">
      <c r="B1694" s="1"/>
      <c r="C1694" s="351">
        <v>5875</v>
      </c>
      <c r="D1694" s="352" t="s">
        <v>1743</v>
      </c>
      <c r="E1694" s="353" t="s">
        <v>125</v>
      </c>
      <c r="F1694" s="354">
        <v>163082</v>
      </c>
      <c r="G1694" s="288" t="s">
        <v>117</v>
      </c>
      <c r="H1694" s="288"/>
      <c r="I1694" s="1"/>
      <c r="J1694" s="10"/>
      <c r="K1694" s="10"/>
    </row>
    <row r="1695" spans="2:11" s="5" customFormat="1" ht="31.5" hidden="1">
      <c r="B1695" s="1"/>
      <c r="C1695" s="351">
        <v>5876</v>
      </c>
      <c r="D1695" s="352" t="s">
        <v>1744</v>
      </c>
      <c r="E1695" s="353" t="s">
        <v>125</v>
      </c>
      <c r="F1695" s="354">
        <v>263930</v>
      </c>
      <c r="G1695" s="288" t="s">
        <v>117</v>
      </c>
      <c r="H1695" s="288"/>
      <c r="I1695" s="1"/>
      <c r="J1695" s="10"/>
      <c r="K1695" s="10"/>
    </row>
    <row r="1696" spans="2:11" s="5" customFormat="1" ht="25.5" hidden="1">
      <c r="B1696" s="1"/>
      <c r="C1696" s="351">
        <v>5877</v>
      </c>
      <c r="D1696" s="352" t="s">
        <v>1745</v>
      </c>
      <c r="E1696" s="353" t="s">
        <v>125</v>
      </c>
      <c r="F1696" s="354">
        <v>58743</v>
      </c>
      <c r="G1696" s="288" t="s">
        <v>117</v>
      </c>
      <c r="H1696" s="288"/>
      <c r="I1696" s="1"/>
      <c r="J1696" s="10"/>
      <c r="K1696" s="10"/>
    </row>
    <row r="1697" spans="2:11" s="5" customFormat="1" ht="47.25" hidden="1">
      <c r="B1697" s="1"/>
      <c r="C1697" s="351">
        <v>5878</v>
      </c>
      <c r="D1697" s="352" t="s">
        <v>1746</v>
      </c>
      <c r="E1697" s="353" t="s">
        <v>125</v>
      </c>
      <c r="F1697" s="354">
        <v>3295186</v>
      </c>
      <c r="G1697" s="288" t="s">
        <v>117</v>
      </c>
      <c r="H1697" s="288"/>
      <c r="I1697" s="1"/>
      <c r="J1697" s="10"/>
      <c r="K1697" s="10"/>
    </row>
    <row r="1698" spans="2:11" s="5" customFormat="1" ht="31.5" hidden="1">
      <c r="B1698" s="1"/>
      <c r="C1698" s="351">
        <v>5879</v>
      </c>
      <c r="D1698" s="352" t="s">
        <v>1747</v>
      </c>
      <c r="E1698" s="353" t="s">
        <v>125</v>
      </c>
      <c r="F1698" s="354">
        <v>221633</v>
      </c>
      <c r="G1698" s="288" t="s">
        <v>117</v>
      </c>
      <c r="H1698" s="288"/>
      <c r="I1698" s="1"/>
      <c r="J1698" s="10"/>
      <c r="K1698" s="10"/>
    </row>
    <row r="1699" spans="2:11" s="5" customFormat="1" ht="31.5" hidden="1">
      <c r="B1699" s="1"/>
      <c r="C1699" s="351">
        <v>5880</v>
      </c>
      <c r="D1699" s="352" t="s">
        <v>1748</v>
      </c>
      <c r="E1699" s="353" t="s">
        <v>125</v>
      </c>
      <c r="F1699" s="354">
        <v>277037</v>
      </c>
      <c r="G1699" s="288" t="s">
        <v>117</v>
      </c>
      <c r="H1699" s="288"/>
      <c r="I1699" s="1"/>
      <c r="J1699" s="10"/>
      <c r="K1699" s="10"/>
    </row>
    <row r="1700" spans="2:11" s="5" customFormat="1" ht="31.5" hidden="1">
      <c r="B1700" s="1"/>
      <c r="C1700" s="351">
        <v>5881</v>
      </c>
      <c r="D1700" s="352" t="s">
        <v>1749</v>
      </c>
      <c r="E1700" s="353" t="s">
        <v>125</v>
      </c>
      <c r="F1700" s="354">
        <v>2720</v>
      </c>
      <c r="G1700" s="288" t="s">
        <v>117</v>
      </c>
      <c r="H1700" s="288"/>
      <c r="I1700" s="1"/>
      <c r="J1700" s="10"/>
      <c r="K1700" s="10"/>
    </row>
    <row r="1701" spans="2:11" s="5" customFormat="1" ht="78.75" hidden="1">
      <c r="B1701" s="1"/>
      <c r="C1701" s="351">
        <v>5882</v>
      </c>
      <c r="D1701" s="352" t="s">
        <v>1750</v>
      </c>
      <c r="E1701" s="353" t="s">
        <v>125</v>
      </c>
      <c r="F1701" s="354">
        <v>92355</v>
      </c>
      <c r="G1701" s="288" t="s">
        <v>117</v>
      </c>
      <c r="H1701" s="288" t="s">
        <v>145</v>
      </c>
      <c r="I1701" s="1"/>
      <c r="J1701" s="10"/>
      <c r="K1701" s="10"/>
    </row>
    <row r="1702" spans="2:11" s="5" customFormat="1" ht="31.5" hidden="1">
      <c r="B1702" s="1"/>
      <c r="C1702" s="351">
        <v>5883</v>
      </c>
      <c r="D1702" s="352" t="s">
        <v>1751</v>
      </c>
      <c r="E1702" s="353" t="s">
        <v>125</v>
      </c>
      <c r="F1702" s="354">
        <v>9212</v>
      </c>
      <c r="G1702" s="288" t="s">
        <v>117</v>
      </c>
      <c r="H1702" s="288"/>
      <c r="I1702" s="1"/>
      <c r="J1702" s="10"/>
      <c r="K1702" s="10"/>
    </row>
    <row r="1703" spans="2:11" s="5" customFormat="1" ht="31.5" hidden="1">
      <c r="B1703" s="1"/>
      <c r="C1703" s="351">
        <v>5884</v>
      </c>
      <c r="D1703" s="352" t="s">
        <v>1752</v>
      </c>
      <c r="E1703" s="353" t="s">
        <v>125</v>
      </c>
      <c r="F1703" s="354">
        <v>68572</v>
      </c>
      <c r="G1703" s="288" t="s">
        <v>117</v>
      </c>
      <c r="H1703" s="288"/>
      <c r="I1703" s="1"/>
      <c r="J1703" s="10"/>
      <c r="K1703" s="10"/>
    </row>
    <row r="1704" spans="2:11" s="5" customFormat="1" ht="31.5" hidden="1">
      <c r="B1704" s="1"/>
      <c r="C1704" s="351">
        <v>5885</v>
      </c>
      <c r="D1704" s="352" t="s">
        <v>1753</v>
      </c>
      <c r="E1704" s="353" t="s">
        <v>125</v>
      </c>
      <c r="F1704" s="354">
        <v>75027</v>
      </c>
      <c r="G1704" s="288" t="s">
        <v>117</v>
      </c>
      <c r="H1704" s="288"/>
      <c r="I1704" s="1"/>
      <c r="J1704" s="10"/>
      <c r="K1704" s="10"/>
    </row>
    <row r="1705" spans="2:11" s="5" customFormat="1" ht="47.25" hidden="1">
      <c r="B1705" s="1"/>
      <c r="C1705" s="351">
        <v>5886</v>
      </c>
      <c r="D1705" s="352" t="s">
        <v>1754</v>
      </c>
      <c r="E1705" s="353" t="s">
        <v>122</v>
      </c>
      <c r="F1705" s="354">
        <v>272007</v>
      </c>
      <c r="G1705" s="288" t="s">
        <v>117</v>
      </c>
      <c r="H1705" s="288"/>
      <c r="I1705" s="1"/>
      <c r="J1705" s="10"/>
      <c r="K1705" s="10"/>
    </row>
    <row r="1706" spans="2:11" s="5" customFormat="1" ht="47.25" hidden="1">
      <c r="B1706" s="1"/>
      <c r="C1706" s="351">
        <v>5887</v>
      </c>
      <c r="D1706" s="352" t="s">
        <v>1755</v>
      </c>
      <c r="E1706" s="353" t="s">
        <v>122</v>
      </c>
      <c r="F1706" s="354">
        <v>496872</v>
      </c>
      <c r="G1706" s="288" t="s">
        <v>117</v>
      </c>
      <c r="H1706" s="288"/>
      <c r="I1706" s="1"/>
      <c r="J1706" s="10"/>
      <c r="K1706" s="10"/>
    </row>
    <row r="1707" spans="2:11" s="5" customFormat="1" ht="47.25" hidden="1">
      <c r="B1707" s="1"/>
      <c r="C1707" s="351">
        <v>5888</v>
      </c>
      <c r="D1707" s="352" t="s">
        <v>1756</v>
      </c>
      <c r="E1707" s="353" t="s">
        <v>122</v>
      </c>
      <c r="F1707" s="354">
        <v>597151</v>
      </c>
      <c r="G1707" s="288" t="s">
        <v>117</v>
      </c>
      <c r="H1707" s="288"/>
      <c r="I1707" s="1"/>
      <c r="J1707" s="10"/>
      <c r="K1707" s="10"/>
    </row>
    <row r="1708" spans="2:11" s="5" customFormat="1" ht="47.25" hidden="1">
      <c r="B1708" s="1"/>
      <c r="C1708" s="351">
        <v>5889</v>
      </c>
      <c r="D1708" s="352" t="s">
        <v>1757</v>
      </c>
      <c r="E1708" s="353" t="s">
        <v>122</v>
      </c>
      <c r="F1708" s="354">
        <v>690480</v>
      </c>
      <c r="G1708" s="288" t="s">
        <v>117</v>
      </c>
      <c r="H1708" s="288"/>
      <c r="I1708" s="1"/>
      <c r="J1708" s="10"/>
      <c r="K1708" s="10"/>
    </row>
    <row r="1709" spans="2:11" s="5" customFormat="1" ht="63" hidden="1">
      <c r="B1709" s="1"/>
      <c r="C1709" s="351">
        <v>5890</v>
      </c>
      <c r="D1709" s="352" t="s">
        <v>1758</v>
      </c>
      <c r="E1709" s="353" t="s">
        <v>116</v>
      </c>
      <c r="F1709" s="354">
        <v>27259</v>
      </c>
      <c r="G1709" s="288" t="s">
        <v>117</v>
      </c>
      <c r="H1709" s="288" t="s">
        <v>145</v>
      </c>
      <c r="I1709" s="1"/>
      <c r="J1709" s="10"/>
      <c r="K1709" s="10"/>
    </row>
    <row r="1710" spans="2:11" s="5" customFormat="1" ht="47.25" hidden="1">
      <c r="B1710" s="1"/>
      <c r="C1710" s="351">
        <v>5891</v>
      </c>
      <c r="D1710" s="352" t="s">
        <v>1759</v>
      </c>
      <c r="E1710" s="353" t="s">
        <v>119</v>
      </c>
      <c r="F1710" s="354">
        <v>2376</v>
      </c>
      <c r="G1710" s="288" t="s">
        <v>117</v>
      </c>
      <c r="H1710" s="288"/>
      <c r="I1710" s="1"/>
      <c r="J1710" s="10"/>
      <c r="K1710" s="10"/>
    </row>
    <row r="1711" spans="2:11" s="5" customFormat="1" ht="78.75" hidden="1">
      <c r="B1711" s="1"/>
      <c r="C1711" s="351">
        <v>5892</v>
      </c>
      <c r="D1711" s="352" t="s">
        <v>1760</v>
      </c>
      <c r="E1711" s="353" t="s">
        <v>125</v>
      </c>
      <c r="F1711" s="354">
        <v>362341</v>
      </c>
      <c r="G1711" s="288" t="s">
        <v>117</v>
      </c>
      <c r="H1711" s="288"/>
      <c r="I1711" s="1"/>
      <c r="J1711" s="10"/>
      <c r="K1711" s="10"/>
    </row>
    <row r="1712" spans="2:11" s="5" customFormat="1" ht="78.75" hidden="1">
      <c r="B1712" s="1"/>
      <c r="C1712" s="351">
        <v>5893</v>
      </c>
      <c r="D1712" s="352" t="s">
        <v>1761</v>
      </c>
      <c r="E1712" s="353" t="s">
        <v>125</v>
      </c>
      <c r="F1712" s="354">
        <v>396551</v>
      </c>
      <c r="G1712" s="288" t="s">
        <v>117</v>
      </c>
      <c r="H1712" s="288"/>
      <c r="I1712" s="1"/>
      <c r="J1712" s="10"/>
      <c r="K1712" s="10"/>
    </row>
    <row r="1713" spans="2:11" s="5" customFormat="1" ht="78.75" hidden="1">
      <c r="B1713" s="1"/>
      <c r="C1713" s="351">
        <v>5894</v>
      </c>
      <c r="D1713" s="352" t="s">
        <v>1762</v>
      </c>
      <c r="E1713" s="353" t="s">
        <v>125</v>
      </c>
      <c r="F1713" s="354">
        <v>1820477</v>
      </c>
      <c r="G1713" s="288" t="s">
        <v>117</v>
      </c>
      <c r="H1713" s="288"/>
      <c r="I1713" s="1"/>
      <c r="J1713" s="10"/>
      <c r="K1713" s="10"/>
    </row>
    <row r="1714" spans="2:11" s="5" customFormat="1" ht="63" hidden="1">
      <c r="B1714" s="1"/>
      <c r="C1714" s="351">
        <v>5903</v>
      </c>
      <c r="D1714" s="352" t="s">
        <v>1763</v>
      </c>
      <c r="E1714" s="353" t="s">
        <v>125</v>
      </c>
      <c r="F1714" s="354">
        <v>92000</v>
      </c>
      <c r="G1714" s="288" t="s">
        <v>117</v>
      </c>
      <c r="H1714" s="288"/>
      <c r="I1714" s="1"/>
      <c r="J1714" s="10"/>
      <c r="K1714" s="10"/>
    </row>
    <row r="1715" spans="2:11" s="5" customFormat="1" ht="63" hidden="1">
      <c r="B1715" s="1"/>
      <c r="C1715" s="351">
        <v>5904</v>
      </c>
      <c r="D1715" s="352" t="s">
        <v>1764</v>
      </c>
      <c r="E1715" s="353" t="s">
        <v>125</v>
      </c>
      <c r="F1715" s="354">
        <v>194000</v>
      </c>
      <c r="G1715" s="288" t="s">
        <v>117</v>
      </c>
      <c r="H1715" s="288"/>
      <c r="I1715" s="1"/>
      <c r="J1715" s="10"/>
      <c r="K1715" s="10"/>
    </row>
    <row r="1716" spans="2:11" s="5" customFormat="1" ht="63" hidden="1">
      <c r="B1716" s="1"/>
      <c r="C1716" s="351">
        <v>5905</v>
      </c>
      <c r="D1716" s="352" t="s">
        <v>1765</v>
      </c>
      <c r="E1716" s="353" t="s">
        <v>125</v>
      </c>
      <c r="F1716" s="354">
        <v>126000</v>
      </c>
      <c r="G1716" s="288" t="s">
        <v>117</v>
      </c>
      <c r="H1716" s="288"/>
      <c r="I1716" s="1"/>
      <c r="J1716" s="10"/>
      <c r="K1716" s="10"/>
    </row>
    <row r="1717" spans="2:11" s="5" customFormat="1" ht="63" hidden="1">
      <c r="B1717" s="1"/>
      <c r="C1717" s="351">
        <v>5906</v>
      </c>
      <c r="D1717" s="352" t="s">
        <v>1766</v>
      </c>
      <c r="E1717" s="353" t="s">
        <v>125</v>
      </c>
      <c r="F1717" s="354">
        <v>261000</v>
      </c>
      <c r="G1717" s="288" t="s">
        <v>117</v>
      </c>
      <c r="H1717" s="288"/>
      <c r="I1717" s="1"/>
      <c r="J1717" s="10"/>
      <c r="K1717" s="10"/>
    </row>
    <row r="1718" spans="2:11" s="5" customFormat="1" ht="63" hidden="1">
      <c r="B1718" s="1"/>
      <c r="C1718" s="351">
        <v>5907</v>
      </c>
      <c r="D1718" s="352" t="s">
        <v>1767</v>
      </c>
      <c r="E1718" s="353" t="s">
        <v>125</v>
      </c>
      <c r="F1718" s="354">
        <v>160000</v>
      </c>
      <c r="G1718" s="288" t="s">
        <v>117</v>
      </c>
      <c r="H1718" s="288"/>
      <c r="I1718" s="1"/>
      <c r="J1718" s="10"/>
      <c r="K1718" s="10"/>
    </row>
    <row r="1719" spans="2:11" s="5" customFormat="1" ht="63" hidden="1">
      <c r="B1719" s="1"/>
      <c r="C1719" s="351">
        <v>5908</v>
      </c>
      <c r="D1719" s="352" t="s">
        <v>1768</v>
      </c>
      <c r="E1719" s="353" t="s">
        <v>125</v>
      </c>
      <c r="F1719" s="354">
        <v>329000</v>
      </c>
      <c r="G1719" s="288" t="s">
        <v>117</v>
      </c>
      <c r="H1719" s="288"/>
      <c r="I1719" s="1"/>
      <c r="J1719" s="10"/>
      <c r="K1719" s="10"/>
    </row>
    <row r="1720" spans="2:11" s="5" customFormat="1" ht="63" hidden="1">
      <c r="B1720" s="1"/>
      <c r="C1720" s="351">
        <v>5909</v>
      </c>
      <c r="D1720" s="352" t="s">
        <v>1769</v>
      </c>
      <c r="E1720" s="353" t="s">
        <v>125</v>
      </c>
      <c r="F1720" s="354">
        <v>194000</v>
      </c>
      <c r="G1720" s="288" t="s">
        <v>117</v>
      </c>
      <c r="H1720" s="288"/>
      <c r="I1720" s="1"/>
      <c r="J1720" s="10"/>
      <c r="K1720" s="10"/>
    </row>
    <row r="1721" spans="2:11" s="5" customFormat="1" ht="63" hidden="1">
      <c r="B1721" s="1"/>
      <c r="C1721" s="351">
        <v>5910</v>
      </c>
      <c r="D1721" s="352" t="s">
        <v>1770</v>
      </c>
      <c r="E1721" s="353" t="s">
        <v>125</v>
      </c>
      <c r="F1721" s="354">
        <v>397000</v>
      </c>
      <c r="G1721" s="288" t="s">
        <v>117</v>
      </c>
      <c r="H1721" s="288"/>
      <c r="I1721" s="1"/>
      <c r="J1721" s="10"/>
      <c r="K1721" s="10"/>
    </row>
    <row r="1722" spans="2:11" s="5" customFormat="1" ht="60" hidden="1">
      <c r="B1722" s="1"/>
      <c r="C1722" s="458">
        <v>5911</v>
      </c>
      <c r="D1722" s="460" t="s">
        <v>1771</v>
      </c>
      <c r="E1722" s="462" t="s">
        <v>125</v>
      </c>
      <c r="F1722" s="464">
        <v>261000</v>
      </c>
      <c r="G1722" s="288" t="s">
        <v>117</v>
      </c>
      <c r="H1722" s="288"/>
      <c r="I1722" s="1"/>
      <c r="J1722" s="10"/>
      <c r="K1722" s="10"/>
    </row>
    <row r="1723" spans="2:11" s="5" customFormat="1" ht="60" hidden="1">
      <c r="B1723" s="1"/>
      <c r="C1723" s="458">
        <v>5912</v>
      </c>
      <c r="D1723" s="460" t="s">
        <v>1772</v>
      </c>
      <c r="E1723" s="462" t="s">
        <v>125</v>
      </c>
      <c r="F1723" s="464">
        <v>532000</v>
      </c>
      <c r="G1723" s="288" t="s">
        <v>117</v>
      </c>
      <c r="H1723" s="288"/>
      <c r="I1723" s="1"/>
      <c r="J1723" s="10"/>
      <c r="K1723" s="10"/>
    </row>
    <row r="1724" spans="2:11" s="5" customFormat="1" ht="60" hidden="1">
      <c r="B1724" s="1"/>
      <c r="C1724" s="458">
        <v>5913</v>
      </c>
      <c r="D1724" s="460" t="s">
        <v>1773</v>
      </c>
      <c r="E1724" s="462" t="s">
        <v>125</v>
      </c>
      <c r="F1724" s="464">
        <v>387000</v>
      </c>
      <c r="G1724" s="288" t="s">
        <v>117</v>
      </c>
      <c r="H1724" s="288"/>
      <c r="I1724" s="1"/>
      <c r="J1724" s="10"/>
      <c r="K1724" s="10"/>
    </row>
    <row r="1725" spans="2:11" s="5" customFormat="1" ht="60" hidden="1">
      <c r="B1725" s="1"/>
      <c r="C1725" s="458">
        <v>5914</v>
      </c>
      <c r="D1725" s="460" t="s">
        <v>1774</v>
      </c>
      <c r="E1725" s="462" t="s">
        <v>125</v>
      </c>
      <c r="F1725" s="464">
        <v>667000</v>
      </c>
      <c r="G1725" s="288" t="s">
        <v>117</v>
      </c>
      <c r="H1725" s="288"/>
      <c r="I1725" s="1"/>
      <c r="J1725" s="10"/>
      <c r="K1725" s="10"/>
    </row>
    <row r="1726" spans="2:11" s="5" customFormat="1" ht="60" hidden="1">
      <c r="B1726" s="1"/>
      <c r="C1726" s="458">
        <v>5915</v>
      </c>
      <c r="D1726" s="460" t="s">
        <v>1775</v>
      </c>
      <c r="E1726" s="462" t="s">
        <v>125</v>
      </c>
      <c r="F1726" s="464">
        <v>513000</v>
      </c>
      <c r="G1726" s="288" t="s">
        <v>117</v>
      </c>
      <c r="H1726" s="288"/>
      <c r="I1726" s="1"/>
      <c r="J1726" s="10"/>
      <c r="K1726" s="10"/>
    </row>
    <row r="1727" spans="2:11" s="5" customFormat="1" ht="63" hidden="1">
      <c r="B1727" s="1"/>
      <c r="C1727" s="351">
        <v>5916</v>
      </c>
      <c r="D1727" s="352" t="s">
        <v>1776</v>
      </c>
      <c r="E1727" s="353" t="s">
        <v>125</v>
      </c>
      <c r="F1727" s="354">
        <v>1006000</v>
      </c>
      <c r="G1727" s="288" t="s">
        <v>117</v>
      </c>
      <c r="H1727" s="288"/>
      <c r="I1727" s="1"/>
      <c r="J1727" s="10"/>
      <c r="K1727" s="10"/>
    </row>
    <row r="1728" spans="2:11" s="5" customFormat="1" ht="63" hidden="1">
      <c r="B1728" s="1"/>
      <c r="C1728" s="351">
        <v>5917</v>
      </c>
      <c r="D1728" s="352" t="s">
        <v>1777</v>
      </c>
      <c r="E1728" s="353" t="s">
        <v>125</v>
      </c>
      <c r="F1728" s="354">
        <v>852000</v>
      </c>
      <c r="G1728" s="288" t="s">
        <v>117</v>
      </c>
      <c r="H1728" s="288"/>
      <c r="I1728" s="1"/>
      <c r="J1728" s="10"/>
      <c r="K1728" s="10"/>
    </row>
    <row r="1729" spans="2:11" s="5" customFormat="1" ht="63" hidden="1">
      <c r="B1729" s="1"/>
      <c r="C1729" s="351">
        <v>5918</v>
      </c>
      <c r="D1729" s="352" t="s">
        <v>1778</v>
      </c>
      <c r="E1729" s="353" t="s">
        <v>125</v>
      </c>
      <c r="F1729" s="354">
        <v>1935000</v>
      </c>
      <c r="G1729" s="288" t="s">
        <v>117</v>
      </c>
      <c r="H1729" s="288"/>
      <c r="I1729" s="1"/>
      <c r="J1729" s="10"/>
      <c r="K1729" s="10"/>
    </row>
    <row r="1730" spans="2:11" s="5" customFormat="1" ht="63" hidden="1">
      <c r="B1730" s="1"/>
      <c r="C1730" s="351">
        <v>5919</v>
      </c>
      <c r="D1730" s="352" t="s">
        <v>1779</v>
      </c>
      <c r="E1730" s="353" t="s">
        <v>125</v>
      </c>
      <c r="F1730" s="354">
        <v>1055000</v>
      </c>
      <c r="G1730" s="288" t="s">
        <v>117</v>
      </c>
      <c r="H1730" s="288"/>
      <c r="I1730" s="1"/>
      <c r="J1730" s="10"/>
      <c r="K1730" s="10"/>
    </row>
    <row r="1731" spans="2:11" s="5" customFormat="1" ht="63" hidden="1">
      <c r="B1731" s="1"/>
      <c r="C1731" s="351">
        <v>5920</v>
      </c>
      <c r="D1731" s="352" t="s">
        <v>1780</v>
      </c>
      <c r="E1731" s="353" t="s">
        <v>125</v>
      </c>
      <c r="F1731" s="354">
        <v>2273000</v>
      </c>
      <c r="G1731" s="288" t="s">
        <v>117</v>
      </c>
      <c r="H1731" s="288"/>
      <c r="I1731" s="1"/>
      <c r="J1731" s="10"/>
      <c r="K1731" s="10"/>
    </row>
    <row r="1732" spans="2:11" s="5" customFormat="1" ht="47.25" hidden="1">
      <c r="B1732" s="1"/>
      <c r="C1732" s="351">
        <v>5921</v>
      </c>
      <c r="D1732" s="352" t="s">
        <v>1781</v>
      </c>
      <c r="E1732" s="353" t="s">
        <v>125</v>
      </c>
      <c r="F1732" s="354">
        <v>405782</v>
      </c>
      <c r="G1732" s="288" t="s">
        <v>117</v>
      </c>
      <c r="H1732" s="288"/>
      <c r="I1732" s="1"/>
      <c r="J1732" s="10"/>
      <c r="K1732" s="10"/>
    </row>
    <row r="1733" spans="2:11" s="5" customFormat="1" ht="63" hidden="1">
      <c r="B1733" s="1"/>
      <c r="C1733" s="351">
        <v>5922</v>
      </c>
      <c r="D1733" s="352" t="s">
        <v>1782</v>
      </c>
      <c r="E1733" s="353" t="s">
        <v>125</v>
      </c>
      <c r="F1733" s="354">
        <v>66278</v>
      </c>
      <c r="G1733" s="288" t="s">
        <v>117</v>
      </c>
      <c r="H1733" s="288"/>
      <c r="I1733" s="1"/>
      <c r="J1733" s="10"/>
      <c r="K1733" s="10"/>
    </row>
    <row r="1734" spans="2:11" s="5" customFormat="1" ht="63" hidden="1">
      <c r="B1734" s="1"/>
      <c r="C1734" s="351">
        <v>5923</v>
      </c>
      <c r="D1734" s="352" t="s">
        <v>1783</v>
      </c>
      <c r="E1734" s="353" t="s">
        <v>125</v>
      </c>
      <c r="F1734" s="354">
        <v>82478</v>
      </c>
      <c r="G1734" s="288" t="s">
        <v>117</v>
      </c>
      <c r="H1734" s="288"/>
      <c r="I1734" s="1"/>
      <c r="J1734" s="10"/>
      <c r="K1734" s="10"/>
    </row>
    <row r="1735" spans="2:11" s="5" customFormat="1" ht="63" hidden="1">
      <c r="B1735" s="1"/>
      <c r="C1735" s="351">
        <v>5924</v>
      </c>
      <c r="D1735" s="352" t="s">
        <v>1784</v>
      </c>
      <c r="E1735" s="353" t="s">
        <v>125</v>
      </c>
      <c r="F1735" s="354">
        <v>19084</v>
      </c>
      <c r="G1735" s="288" t="s">
        <v>117</v>
      </c>
      <c r="H1735" s="288"/>
      <c r="I1735" s="1"/>
      <c r="J1735" s="10"/>
      <c r="K1735" s="10"/>
    </row>
    <row r="1736" spans="2:11" s="5" customFormat="1" ht="78.75" hidden="1">
      <c r="B1736" s="1"/>
      <c r="C1736" s="351">
        <v>5927</v>
      </c>
      <c r="D1736" s="352" t="s">
        <v>1785</v>
      </c>
      <c r="E1736" s="353" t="s">
        <v>125</v>
      </c>
      <c r="F1736" s="354">
        <v>481447</v>
      </c>
      <c r="G1736" s="288" t="s">
        <v>117</v>
      </c>
      <c r="H1736" s="288" t="s">
        <v>145</v>
      </c>
      <c r="I1736" s="1"/>
      <c r="J1736" s="10"/>
      <c r="K1736" s="10"/>
    </row>
    <row r="1737" spans="2:11" s="5" customFormat="1" ht="63" hidden="1">
      <c r="B1737" s="1"/>
      <c r="C1737" s="351">
        <v>5928</v>
      </c>
      <c r="D1737" s="352" t="s">
        <v>1786</v>
      </c>
      <c r="E1737" s="353" t="s">
        <v>1787</v>
      </c>
      <c r="F1737" s="354">
        <v>23991</v>
      </c>
      <c r="G1737" s="288" t="s">
        <v>117</v>
      </c>
      <c r="H1737" s="288"/>
      <c r="I1737" s="1"/>
      <c r="J1737" s="10"/>
      <c r="K1737" s="10"/>
    </row>
    <row r="1738" spans="2:11" s="5" customFormat="1" ht="110.25" hidden="1">
      <c r="B1738" s="1"/>
      <c r="C1738" s="351">
        <v>5933</v>
      </c>
      <c r="D1738" s="352" t="s">
        <v>1788</v>
      </c>
      <c r="E1738" s="353" t="s">
        <v>116</v>
      </c>
      <c r="F1738" s="354">
        <v>229154</v>
      </c>
      <c r="G1738" s="288" t="s">
        <v>117</v>
      </c>
      <c r="H1738" s="288"/>
      <c r="I1738" s="1"/>
      <c r="J1738" s="10"/>
      <c r="K1738" s="10"/>
    </row>
    <row r="1739" spans="2:11" s="5" customFormat="1" ht="94.5" hidden="1">
      <c r="B1739" s="1"/>
      <c r="C1739" s="351">
        <v>5935</v>
      </c>
      <c r="D1739" s="352" t="s">
        <v>1789</v>
      </c>
      <c r="E1739" s="353" t="s">
        <v>116</v>
      </c>
      <c r="F1739" s="354">
        <v>311671</v>
      </c>
      <c r="G1739" s="288" t="s">
        <v>117</v>
      </c>
      <c r="H1739" s="288"/>
      <c r="I1739" s="1"/>
      <c r="J1739" s="10"/>
      <c r="K1739" s="10"/>
    </row>
    <row r="1740" spans="2:11" s="5" customFormat="1" ht="78.75" hidden="1">
      <c r="B1740" s="1"/>
      <c r="C1740" s="351">
        <v>5936</v>
      </c>
      <c r="D1740" s="352" t="s">
        <v>1790</v>
      </c>
      <c r="E1740" s="353" t="s">
        <v>116</v>
      </c>
      <c r="F1740" s="354">
        <v>250428</v>
      </c>
      <c r="G1740" s="288" t="s">
        <v>117</v>
      </c>
      <c r="H1740" s="288"/>
      <c r="I1740" s="1"/>
      <c r="J1740" s="10"/>
      <c r="K1740" s="10"/>
    </row>
    <row r="1741" spans="2:11" s="5" customFormat="1" ht="63" hidden="1">
      <c r="B1741" s="1"/>
      <c r="C1741" s="351">
        <v>5939</v>
      </c>
      <c r="D1741" s="352" t="s">
        <v>1791</v>
      </c>
      <c r="E1741" s="353" t="s">
        <v>122</v>
      </c>
      <c r="F1741" s="354">
        <v>299611</v>
      </c>
      <c r="G1741" s="288" t="s">
        <v>117</v>
      </c>
      <c r="H1741" s="288"/>
      <c r="I1741" s="1"/>
      <c r="J1741" s="10"/>
      <c r="K1741" s="10"/>
    </row>
    <row r="1742" spans="2:11" s="5" customFormat="1" ht="63" hidden="1">
      <c r="B1742" s="1"/>
      <c r="C1742" s="351">
        <v>5940</v>
      </c>
      <c r="D1742" s="352" t="s">
        <v>1792</v>
      </c>
      <c r="E1742" s="353" t="s">
        <v>119</v>
      </c>
      <c r="F1742" s="354">
        <v>694472</v>
      </c>
      <c r="G1742" s="288" t="s">
        <v>117</v>
      </c>
      <c r="H1742" s="288"/>
      <c r="I1742" s="1"/>
      <c r="J1742" s="10"/>
      <c r="K1742" s="10"/>
    </row>
    <row r="1743" spans="2:11" s="5" customFormat="1" ht="78.75" hidden="1">
      <c r="B1743" s="1"/>
      <c r="C1743" s="351">
        <v>5941</v>
      </c>
      <c r="D1743" s="352" t="s">
        <v>1793</v>
      </c>
      <c r="E1743" s="353" t="s">
        <v>119</v>
      </c>
      <c r="F1743" s="354">
        <v>696756</v>
      </c>
      <c r="G1743" s="288" t="s">
        <v>117</v>
      </c>
      <c r="H1743" s="288"/>
      <c r="I1743" s="1"/>
      <c r="J1743" s="10"/>
      <c r="K1743" s="10"/>
    </row>
    <row r="1744" spans="2:11" s="5" customFormat="1" ht="78.75" hidden="1">
      <c r="B1744" s="1"/>
      <c r="C1744" s="351">
        <v>5944</v>
      </c>
      <c r="D1744" s="352" t="s">
        <v>1794</v>
      </c>
      <c r="E1744" s="353" t="s">
        <v>119</v>
      </c>
      <c r="F1744" s="354">
        <v>665693</v>
      </c>
      <c r="G1744" s="288" t="s">
        <v>117</v>
      </c>
      <c r="H1744" s="288"/>
      <c r="I1744" s="1"/>
      <c r="J1744" s="10"/>
      <c r="K1744" s="10"/>
    </row>
    <row r="1745" spans="2:11" s="5" customFormat="1" ht="78.75" hidden="1">
      <c r="B1745" s="1"/>
      <c r="C1745" s="351">
        <v>5945</v>
      </c>
      <c r="D1745" s="352" t="s">
        <v>1795</v>
      </c>
      <c r="E1745" s="353" t="s">
        <v>119</v>
      </c>
      <c r="F1745" s="354">
        <v>611234</v>
      </c>
      <c r="G1745" s="288" t="s">
        <v>117</v>
      </c>
      <c r="H1745" s="288"/>
      <c r="I1745" s="1"/>
      <c r="J1745" s="10"/>
      <c r="K1745" s="10"/>
    </row>
    <row r="1746" spans="2:11" s="5" customFormat="1" ht="78.75" hidden="1">
      <c r="B1746" s="1"/>
      <c r="C1746" s="351">
        <v>5946</v>
      </c>
      <c r="D1746" s="352" t="s">
        <v>1796</v>
      </c>
      <c r="E1746" s="353" t="s">
        <v>119</v>
      </c>
      <c r="F1746" s="354">
        <v>911754</v>
      </c>
      <c r="G1746" s="288" t="s">
        <v>117</v>
      </c>
      <c r="H1746" s="288"/>
      <c r="I1746" s="1"/>
      <c r="J1746" s="10"/>
      <c r="K1746" s="10"/>
    </row>
    <row r="1747" spans="2:11" s="5" customFormat="1" ht="78.75" hidden="1">
      <c r="B1747" s="1"/>
      <c r="C1747" s="351">
        <v>5947</v>
      </c>
      <c r="D1747" s="352" t="s">
        <v>1797</v>
      </c>
      <c r="E1747" s="353" t="s">
        <v>119</v>
      </c>
      <c r="F1747" s="354">
        <v>687188</v>
      </c>
      <c r="G1747" s="288" t="s">
        <v>117</v>
      </c>
      <c r="H1747" s="288"/>
      <c r="I1747" s="1"/>
      <c r="J1747" s="10"/>
      <c r="K1747" s="10"/>
    </row>
    <row r="1748" spans="2:11" s="5" customFormat="1" ht="78.75" hidden="1">
      <c r="B1748" s="1"/>
      <c r="C1748" s="351">
        <v>5948</v>
      </c>
      <c r="D1748" s="352" t="s">
        <v>1798</v>
      </c>
      <c r="E1748" s="353" t="s">
        <v>119</v>
      </c>
      <c r="F1748" s="354">
        <v>713916</v>
      </c>
      <c r="G1748" s="288" t="s">
        <v>117</v>
      </c>
      <c r="H1748" s="288"/>
      <c r="I1748" s="1"/>
      <c r="J1748" s="10"/>
      <c r="K1748" s="10"/>
    </row>
    <row r="1749" spans="2:11" s="5" customFormat="1" ht="63" hidden="1">
      <c r="B1749" s="1"/>
      <c r="C1749" s="351">
        <v>5949</v>
      </c>
      <c r="D1749" s="352" t="s">
        <v>1799</v>
      </c>
      <c r="E1749" s="353" t="s">
        <v>119</v>
      </c>
      <c r="F1749" s="354">
        <v>708039</v>
      </c>
      <c r="G1749" s="288" t="s">
        <v>117</v>
      </c>
      <c r="H1749" s="288"/>
      <c r="I1749" s="1"/>
      <c r="J1749" s="10"/>
      <c r="K1749" s="10"/>
    </row>
    <row r="1750" spans="2:11" s="5" customFormat="1" ht="110.25" hidden="1">
      <c r="B1750" s="1"/>
      <c r="C1750" s="351">
        <v>5950</v>
      </c>
      <c r="D1750" s="352" t="s">
        <v>1800</v>
      </c>
      <c r="E1750" s="353" t="s">
        <v>119</v>
      </c>
      <c r="F1750" s="354">
        <v>2157556</v>
      </c>
      <c r="G1750" s="288" t="s">
        <v>117</v>
      </c>
      <c r="H1750" s="288"/>
      <c r="I1750" s="1"/>
      <c r="J1750" s="10"/>
      <c r="K1750" s="10"/>
    </row>
    <row r="1751" spans="2:11" s="5" customFormat="1" ht="31.5" hidden="1">
      <c r="B1751" s="1"/>
      <c r="C1751" s="351">
        <v>5952</v>
      </c>
      <c r="D1751" s="352" t="s">
        <v>1801</v>
      </c>
      <c r="E1751" s="353" t="s">
        <v>122</v>
      </c>
      <c r="F1751" s="354">
        <v>273700</v>
      </c>
      <c r="G1751" s="288" t="s">
        <v>117</v>
      </c>
      <c r="H1751" s="288"/>
      <c r="I1751" s="1"/>
      <c r="J1751" s="10"/>
      <c r="K1751" s="10"/>
    </row>
    <row r="1752" spans="2:11" s="5" customFormat="1" ht="31.5" hidden="1">
      <c r="B1752" s="1"/>
      <c r="C1752" s="351">
        <v>5953</v>
      </c>
      <c r="D1752" s="352" t="s">
        <v>1802</v>
      </c>
      <c r="E1752" s="353" t="s">
        <v>122</v>
      </c>
      <c r="F1752" s="354">
        <v>521077</v>
      </c>
      <c r="G1752" s="288" t="s">
        <v>117</v>
      </c>
      <c r="H1752" s="288" t="s">
        <v>145</v>
      </c>
      <c r="I1752" s="1"/>
      <c r="J1752" s="10"/>
      <c r="K1752" s="10"/>
    </row>
    <row r="1753" spans="2:11" s="5" customFormat="1" ht="31.5" hidden="1">
      <c r="B1753" s="1"/>
      <c r="C1753" s="351">
        <v>5954</v>
      </c>
      <c r="D1753" s="352" t="s">
        <v>1803</v>
      </c>
      <c r="E1753" s="353" t="s">
        <v>122</v>
      </c>
      <c r="F1753" s="354">
        <v>1018769</v>
      </c>
      <c r="G1753" s="288" t="s">
        <v>117</v>
      </c>
      <c r="H1753" s="288"/>
      <c r="I1753" s="1"/>
      <c r="J1753" s="10"/>
      <c r="K1753" s="10"/>
    </row>
    <row r="1754" spans="2:11" s="5" customFormat="1" ht="78.75" hidden="1">
      <c r="B1754" s="1"/>
      <c r="C1754" s="351">
        <v>5955</v>
      </c>
      <c r="D1754" s="352" t="s">
        <v>1804</v>
      </c>
      <c r="E1754" s="353" t="s">
        <v>125</v>
      </c>
      <c r="F1754" s="354">
        <v>262596</v>
      </c>
      <c r="G1754" s="288" t="s">
        <v>117</v>
      </c>
      <c r="H1754" s="288" t="s">
        <v>145</v>
      </c>
      <c r="I1754" s="1"/>
      <c r="J1754" s="10"/>
      <c r="K1754" s="10"/>
    </row>
    <row r="1755" spans="2:11" s="5" customFormat="1" ht="31.5" hidden="1">
      <c r="B1755" s="1"/>
      <c r="C1755" s="351">
        <v>5975</v>
      </c>
      <c r="D1755" s="352" t="s">
        <v>1805</v>
      </c>
      <c r="E1755" s="353" t="s">
        <v>785</v>
      </c>
      <c r="F1755" s="354">
        <v>25171</v>
      </c>
      <c r="G1755" s="288" t="s">
        <v>117</v>
      </c>
      <c r="H1755" s="288"/>
      <c r="I1755" s="1"/>
      <c r="J1755" s="10"/>
      <c r="K1755" s="10"/>
    </row>
    <row r="1756" spans="2:11" s="5" customFormat="1" ht="25.5" hidden="1">
      <c r="B1756" s="1"/>
      <c r="C1756" s="351">
        <v>5976</v>
      </c>
      <c r="D1756" s="352" t="s">
        <v>1806</v>
      </c>
      <c r="E1756" s="353" t="s">
        <v>122</v>
      </c>
      <c r="F1756" s="354">
        <v>61054</v>
      </c>
      <c r="G1756" s="288" t="s">
        <v>117</v>
      </c>
      <c r="H1756" s="288"/>
      <c r="I1756" s="1"/>
      <c r="J1756" s="10"/>
      <c r="K1756" s="10"/>
    </row>
    <row r="1757" spans="2:11" s="5" customFormat="1" ht="31.5" hidden="1">
      <c r="B1757" s="1"/>
      <c r="C1757" s="351">
        <v>5992</v>
      </c>
      <c r="D1757" s="352" t="s">
        <v>1807</v>
      </c>
      <c r="E1757" s="353" t="s">
        <v>122</v>
      </c>
      <c r="F1757" s="354">
        <v>883461</v>
      </c>
      <c r="G1757" s="288" t="s">
        <v>117</v>
      </c>
      <c r="H1757" s="288"/>
      <c r="I1757" s="1"/>
      <c r="J1757" s="10"/>
      <c r="K1757" s="10"/>
    </row>
    <row r="1758" spans="2:11" s="5" customFormat="1" ht="47.25" hidden="1">
      <c r="B1758" s="1"/>
      <c r="C1758" s="351">
        <v>5993</v>
      </c>
      <c r="D1758" s="352" t="s">
        <v>1808</v>
      </c>
      <c r="E1758" s="353" t="s">
        <v>1215</v>
      </c>
      <c r="F1758" s="354">
        <v>4254952</v>
      </c>
      <c r="G1758" s="288" t="s">
        <v>117</v>
      </c>
      <c r="H1758" s="288"/>
      <c r="I1758" s="1"/>
      <c r="J1758" s="10"/>
      <c r="K1758" s="10"/>
    </row>
    <row r="1759" spans="2:11" s="5" customFormat="1" ht="78.75" hidden="1">
      <c r="B1759" s="1"/>
      <c r="C1759" s="351">
        <v>5994</v>
      </c>
      <c r="D1759" s="352" t="s">
        <v>1809</v>
      </c>
      <c r="E1759" s="353" t="s">
        <v>122</v>
      </c>
      <c r="F1759" s="354">
        <v>205049</v>
      </c>
      <c r="G1759" s="288" t="s">
        <v>117</v>
      </c>
      <c r="H1759" s="288"/>
      <c r="I1759" s="1"/>
      <c r="J1759" s="10"/>
      <c r="K1759" s="10"/>
    </row>
    <row r="1760" spans="2:11" s="5" customFormat="1" ht="78.75" hidden="1">
      <c r="B1760" s="1"/>
      <c r="C1760" s="351">
        <v>5995</v>
      </c>
      <c r="D1760" s="352" t="s">
        <v>1810</v>
      </c>
      <c r="E1760" s="353" t="s">
        <v>122</v>
      </c>
      <c r="F1760" s="354">
        <v>423071</v>
      </c>
      <c r="G1760" s="288" t="s">
        <v>117</v>
      </c>
      <c r="H1760" s="288"/>
      <c r="I1760" s="1"/>
      <c r="J1760" s="10"/>
      <c r="K1760" s="10"/>
    </row>
    <row r="1761" spans="2:11" s="5" customFormat="1" ht="47.25" hidden="1">
      <c r="B1761" s="1"/>
      <c r="C1761" s="351">
        <v>5996</v>
      </c>
      <c r="D1761" s="352" t="s">
        <v>1811</v>
      </c>
      <c r="E1761" s="353" t="s">
        <v>122</v>
      </c>
      <c r="F1761" s="354">
        <v>34095</v>
      </c>
      <c r="G1761" s="288" t="s">
        <v>117</v>
      </c>
      <c r="H1761" s="288"/>
      <c r="I1761" s="1"/>
      <c r="J1761" s="10"/>
      <c r="K1761" s="10"/>
    </row>
    <row r="1762" spans="2:11" s="5" customFormat="1" ht="47.25" hidden="1">
      <c r="B1762" s="1"/>
      <c r="C1762" s="351">
        <v>5997</v>
      </c>
      <c r="D1762" s="352" t="s">
        <v>1812</v>
      </c>
      <c r="E1762" s="353" t="s">
        <v>116</v>
      </c>
      <c r="F1762" s="354">
        <v>73591</v>
      </c>
      <c r="G1762" s="288" t="s">
        <v>117</v>
      </c>
      <c r="H1762" s="288"/>
      <c r="I1762" s="1"/>
      <c r="J1762" s="10"/>
      <c r="K1762" s="10"/>
    </row>
    <row r="1763" spans="2:11" s="5" customFormat="1" ht="31.5" hidden="1">
      <c r="B1763" s="1"/>
      <c r="C1763" s="351">
        <v>5998</v>
      </c>
      <c r="D1763" s="352" t="s">
        <v>1813</v>
      </c>
      <c r="E1763" s="353" t="s">
        <v>125</v>
      </c>
      <c r="F1763" s="354">
        <v>86778</v>
      </c>
      <c r="G1763" s="288" t="s">
        <v>117</v>
      </c>
      <c r="H1763" s="288"/>
      <c r="I1763" s="1"/>
      <c r="J1763" s="10"/>
      <c r="K1763" s="10"/>
    </row>
    <row r="1764" spans="2:11" s="5" customFormat="1" ht="47.25" hidden="1">
      <c r="B1764" s="1"/>
      <c r="C1764" s="351">
        <v>5999</v>
      </c>
      <c r="D1764" s="352" t="s">
        <v>1814</v>
      </c>
      <c r="E1764" s="353" t="s">
        <v>125</v>
      </c>
      <c r="F1764" s="354">
        <v>1309000</v>
      </c>
      <c r="G1764" s="288" t="s">
        <v>117</v>
      </c>
      <c r="H1764" s="288"/>
      <c r="I1764" s="1"/>
      <c r="J1764" s="10"/>
      <c r="K1764" s="10"/>
    </row>
    <row r="1765" spans="2:11" s="5" customFormat="1" ht="409.5" hidden="1">
      <c r="B1765" s="1"/>
      <c r="C1765" s="351">
        <v>6001</v>
      </c>
      <c r="D1765" s="352" t="s">
        <v>1815</v>
      </c>
      <c r="E1765" s="353" t="s">
        <v>125</v>
      </c>
      <c r="F1765" s="354">
        <v>128072248</v>
      </c>
      <c r="G1765" s="288" t="s">
        <v>117</v>
      </c>
      <c r="H1765" s="288"/>
      <c r="I1765" s="1"/>
      <c r="J1765" s="10"/>
      <c r="K1765" s="10"/>
    </row>
    <row r="1766" spans="2:11" s="5" customFormat="1" ht="409.5" hidden="1">
      <c r="B1766" s="1"/>
      <c r="C1766" s="351">
        <v>6002</v>
      </c>
      <c r="D1766" s="352" t="s">
        <v>1816</v>
      </c>
      <c r="E1766" s="353" t="s">
        <v>125</v>
      </c>
      <c r="F1766" s="354">
        <v>145471863</v>
      </c>
      <c r="G1766" s="288" t="s">
        <v>117</v>
      </c>
      <c r="H1766" s="288"/>
      <c r="I1766" s="1"/>
      <c r="J1766" s="10"/>
      <c r="K1766" s="10"/>
    </row>
    <row r="1767" spans="2:11" s="5" customFormat="1" ht="409.5" hidden="1">
      <c r="B1767" s="1"/>
      <c r="C1767" s="351">
        <v>6003</v>
      </c>
      <c r="D1767" s="352" t="s">
        <v>1817</v>
      </c>
      <c r="E1767" s="353" t="s">
        <v>125</v>
      </c>
      <c r="F1767" s="354">
        <v>161839084</v>
      </c>
      <c r="G1767" s="288" t="s">
        <v>117</v>
      </c>
      <c r="H1767" s="288"/>
      <c r="I1767" s="1"/>
      <c r="J1767" s="10"/>
      <c r="K1767" s="10"/>
    </row>
    <row r="1768" spans="2:11" s="5" customFormat="1" ht="47.25" hidden="1">
      <c r="B1768" s="1"/>
      <c r="C1768" s="351">
        <v>6004</v>
      </c>
      <c r="D1768" s="352" t="s">
        <v>1818</v>
      </c>
      <c r="E1768" s="353" t="s">
        <v>125</v>
      </c>
      <c r="F1768" s="354">
        <v>17062199</v>
      </c>
      <c r="G1768" s="288" t="s">
        <v>117</v>
      </c>
      <c r="H1768" s="288"/>
      <c r="I1768" s="1"/>
      <c r="J1768" s="10"/>
      <c r="K1768" s="10"/>
    </row>
    <row r="1769" spans="2:11" s="5" customFormat="1" ht="94.5" hidden="1">
      <c r="B1769" s="1"/>
      <c r="C1769" s="351">
        <v>6006</v>
      </c>
      <c r="D1769" s="352" t="s">
        <v>1819</v>
      </c>
      <c r="E1769" s="353" t="s">
        <v>125</v>
      </c>
      <c r="F1769" s="354">
        <v>2004017</v>
      </c>
      <c r="G1769" s="288" t="s">
        <v>117</v>
      </c>
      <c r="H1769" s="288"/>
      <c r="I1769" s="1"/>
      <c r="J1769" s="10"/>
      <c r="K1769" s="10"/>
    </row>
    <row r="1770" spans="2:11" s="5" customFormat="1" ht="126" hidden="1">
      <c r="B1770" s="1"/>
      <c r="C1770" s="351">
        <v>6007</v>
      </c>
      <c r="D1770" s="352" t="s">
        <v>1820</v>
      </c>
      <c r="E1770" s="353" t="s">
        <v>119</v>
      </c>
      <c r="F1770" s="354">
        <v>1516891</v>
      </c>
      <c r="G1770" s="288" t="s">
        <v>117</v>
      </c>
      <c r="H1770" s="288"/>
      <c r="I1770" s="1"/>
      <c r="J1770" s="10"/>
      <c r="K1770" s="10"/>
    </row>
    <row r="1771" spans="2:11" s="5" customFormat="1" ht="31.5" hidden="1">
      <c r="B1771" s="1"/>
      <c r="C1771" s="351">
        <v>6008</v>
      </c>
      <c r="D1771" s="352" t="s">
        <v>1821</v>
      </c>
      <c r="E1771" s="353" t="s">
        <v>116</v>
      </c>
      <c r="F1771" s="354">
        <v>1935</v>
      </c>
      <c r="G1771" s="288" t="s">
        <v>117</v>
      </c>
      <c r="H1771" s="288"/>
      <c r="I1771" s="1"/>
      <c r="J1771" s="10"/>
      <c r="K1771" s="10"/>
    </row>
    <row r="1772" spans="2:11" s="5" customFormat="1" ht="31.5" hidden="1">
      <c r="B1772" s="1"/>
      <c r="C1772" s="351">
        <v>6009</v>
      </c>
      <c r="D1772" s="352" t="s">
        <v>1822</v>
      </c>
      <c r="E1772" s="353" t="s">
        <v>116</v>
      </c>
      <c r="F1772" s="354">
        <v>2063</v>
      </c>
      <c r="G1772" s="288" t="s">
        <v>117</v>
      </c>
      <c r="H1772" s="288"/>
      <c r="I1772" s="1"/>
      <c r="J1772" s="10"/>
      <c r="K1772" s="10"/>
    </row>
    <row r="1773" spans="2:11" s="5" customFormat="1" ht="63" hidden="1">
      <c r="B1773" s="1"/>
      <c r="C1773" s="351">
        <v>6010</v>
      </c>
      <c r="D1773" s="352" t="s">
        <v>1823</v>
      </c>
      <c r="E1773" s="353" t="s">
        <v>122</v>
      </c>
      <c r="F1773" s="354">
        <v>28908</v>
      </c>
      <c r="G1773" s="288" t="s">
        <v>117</v>
      </c>
      <c r="H1773" s="288"/>
      <c r="I1773" s="1"/>
      <c r="J1773" s="10"/>
      <c r="K1773" s="10"/>
    </row>
    <row r="1774" spans="2:11" s="5" customFormat="1" ht="110.25" hidden="1">
      <c r="B1774" s="1"/>
      <c r="C1774" s="351">
        <v>6011</v>
      </c>
      <c r="D1774" s="352" t="s">
        <v>1824</v>
      </c>
      <c r="E1774" s="353" t="s">
        <v>125</v>
      </c>
      <c r="F1774" s="354">
        <v>118134</v>
      </c>
      <c r="G1774" s="288" t="s">
        <v>117</v>
      </c>
      <c r="H1774" s="288"/>
      <c r="I1774" s="1"/>
      <c r="J1774" s="10"/>
      <c r="K1774" s="10"/>
    </row>
    <row r="1775" spans="2:11" s="5" customFormat="1" ht="47.25" hidden="1">
      <c r="B1775" s="1"/>
      <c r="C1775" s="351">
        <v>6015</v>
      </c>
      <c r="D1775" s="352" t="s">
        <v>1825</v>
      </c>
      <c r="E1775" s="353" t="s">
        <v>116</v>
      </c>
      <c r="F1775" s="354">
        <v>40818</v>
      </c>
      <c r="G1775" s="288" t="s">
        <v>117</v>
      </c>
      <c r="H1775" s="288"/>
      <c r="I1775" s="1"/>
      <c r="J1775" s="10"/>
      <c r="K1775" s="10"/>
    </row>
    <row r="1776" spans="2:11" s="5" customFormat="1" ht="63" hidden="1">
      <c r="B1776" s="1"/>
      <c r="C1776" s="351">
        <v>6016</v>
      </c>
      <c r="D1776" s="352" t="s">
        <v>1826</v>
      </c>
      <c r="E1776" s="353" t="s">
        <v>119</v>
      </c>
      <c r="F1776" s="354">
        <v>109764</v>
      </c>
      <c r="G1776" s="288" t="s">
        <v>117</v>
      </c>
      <c r="H1776" s="288"/>
      <c r="I1776" s="1"/>
      <c r="J1776" s="10"/>
      <c r="K1776" s="10"/>
    </row>
    <row r="1777" spans="2:11" s="5" customFormat="1" ht="63" hidden="1">
      <c r="B1777" s="1"/>
      <c r="C1777" s="351">
        <v>6020</v>
      </c>
      <c r="D1777" s="352" t="s">
        <v>1827</v>
      </c>
      <c r="E1777" s="353" t="s">
        <v>119</v>
      </c>
      <c r="F1777" s="354">
        <v>24806</v>
      </c>
      <c r="G1777" s="288" t="s">
        <v>117</v>
      </c>
      <c r="H1777" s="288"/>
      <c r="I1777" s="1"/>
      <c r="J1777" s="10"/>
      <c r="K1777" s="10"/>
    </row>
    <row r="1778" spans="2:11" s="5" customFormat="1" ht="94.5" hidden="1">
      <c r="B1778" s="1"/>
      <c r="C1778" s="351">
        <v>6021</v>
      </c>
      <c r="D1778" s="352" t="s">
        <v>1828</v>
      </c>
      <c r="E1778" s="353" t="s">
        <v>119</v>
      </c>
      <c r="F1778" s="354">
        <v>507354</v>
      </c>
      <c r="G1778" s="288" t="s">
        <v>117</v>
      </c>
      <c r="H1778" s="288"/>
      <c r="I1778" s="1"/>
      <c r="J1778" s="10"/>
      <c r="K1778" s="10"/>
    </row>
    <row r="1779" spans="2:11" s="5" customFormat="1" ht="47.25" hidden="1">
      <c r="B1779" s="1"/>
      <c r="C1779" s="351">
        <v>6029</v>
      </c>
      <c r="D1779" s="352" t="s">
        <v>1829</v>
      </c>
      <c r="E1779" s="353" t="s">
        <v>125</v>
      </c>
      <c r="F1779" s="354">
        <v>369944</v>
      </c>
      <c r="G1779" s="288" t="s">
        <v>117</v>
      </c>
      <c r="H1779" s="288" t="s">
        <v>145</v>
      </c>
      <c r="I1779" s="1"/>
      <c r="J1779" s="10"/>
      <c r="K1779" s="10"/>
    </row>
    <row r="1780" spans="2:11" s="5" customFormat="1" ht="47.25" hidden="1">
      <c r="B1780" s="1"/>
      <c r="C1780" s="351">
        <v>6030</v>
      </c>
      <c r="D1780" s="352" t="s">
        <v>1830</v>
      </c>
      <c r="E1780" s="353" t="s">
        <v>125</v>
      </c>
      <c r="F1780" s="354">
        <v>369944</v>
      </c>
      <c r="G1780" s="288" t="s">
        <v>117</v>
      </c>
      <c r="H1780" s="288" t="s">
        <v>145</v>
      </c>
      <c r="I1780" s="1"/>
      <c r="J1780" s="10"/>
      <c r="K1780" s="10"/>
    </row>
    <row r="1781" spans="2:11" s="5" customFormat="1" ht="47.25" hidden="1">
      <c r="B1781" s="1"/>
      <c r="C1781" s="351">
        <v>6031</v>
      </c>
      <c r="D1781" s="352" t="s">
        <v>1831</v>
      </c>
      <c r="E1781" s="353" t="s">
        <v>125</v>
      </c>
      <c r="F1781" s="354">
        <v>369944</v>
      </c>
      <c r="G1781" s="288" t="s">
        <v>117</v>
      </c>
      <c r="H1781" s="288" t="s">
        <v>145</v>
      </c>
      <c r="I1781" s="1"/>
      <c r="J1781" s="10"/>
      <c r="K1781" s="10"/>
    </row>
    <row r="1782" spans="2:11" s="5" customFormat="1" ht="47.25" hidden="1">
      <c r="B1782" s="1"/>
      <c r="C1782" s="351">
        <v>6032</v>
      </c>
      <c r="D1782" s="352" t="s">
        <v>1832</v>
      </c>
      <c r="E1782" s="353" t="s">
        <v>125</v>
      </c>
      <c r="F1782" s="354">
        <v>369944</v>
      </c>
      <c r="G1782" s="288" t="s">
        <v>117</v>
      </c>
      <c r="H1782" s="288" t="s">
        <v>145</v>
      </c>
      <c r="I1782" s="1"/>
      <c r="J1782" s="10"/>
      <c r="K1782" s="10"/>
    </row>
    <row r="1783" spans="2:11" s="5" customFormat="1" ht="47.25" hidden="1">
      <c r="B1783" s="1"/>
      <c r="C1783" s="351">
        <v>6033</v>
      </c>
      <c r="D1783" s="352" t="s">
        <v>1833</v>
      </c>
      <c r="E1783" s="353" t="s">
        <v>125</v>
      </c>
      <c r="F1783" s="354">
        <v>369944</v>
      </c>
      <c r="G1783" s="288" t="s">
        <v>117</v>
      </c>
      <c r="H1783" s="288" t="s">
        <v>145</v>
      </c>
      <c r="I1783" s="1"/>
      <c r="J1783" s="10"/>
      <c r="K1783" s="10"/>
    </row>
    <row r="1784" spans="2:11" s="5" customFormat="1" ht="47.25" hidden="1">
      <c r="B1784" s="1"/>
      <c r="C1784" s="351">
        <v>6034</v>
      </c>
      <c r="D1784" s="352" t="s">
        <v>1834</v>
      </c>
      <c r="E1784" s="353" t="s">
        <v>125</v>
      </c>
      <c r="F1784" s="354">
        <v>305524</v>
      </c>
      <c r="G1784" s="288" t="s">
        <v>117</v>
      </c>
      <c r="H1784" s="288" t="s">
        <v>145</v>
      </c>
      <c r="I1784" s="1"/>
      <c r="J1784" s="10"/>
      <c r="K1784" s="10"/>
    </row>
    <row r="1785" spans="2:11" s="5" customFormat="1" ht="63" hidden="1">
      <c r="B1785" s="1"/>
      <c r="C1785" s="351">
        <v>6036</v>
      </c>
      <c r="D1785" s="352" t="s">
        <v>1835</v>
      </c>
      <c r="E1785" s="353" t="s">
        <v>125</v>
      </c>
      <c r="F1785" s="354">
        <v>3361040</v>
      </c>
      <c r="G1785" s="288" t="s">
        <v>117</v>
      </c>
      <c r="H1785" s="288"/>
      <c r="I1785" s="1"/>
      <c r="J1785" s="10"/>
      <c r="K1785" s="10"/>
    </row>
    <row r="1786" spans="2:11" s="5" customFormat="1" ht="47.25" hidden="1">
      <c r="B1786" s="1"/>
      <c r="C1786" s="351">
        <v>6037</v>
      </c>
      <c r="D1786" s="352" t="s">
        <v>1836</v>
      </c>
      <c r="E1786" s="353" t="s">
        <v>125</v>
      </c>
      <c r="F1786" s="354">
        <v>4292338</v>
      </c>
      <c r="G1786" s="288" t="s">
        <v>117</v>
      </c>
      <c r="H1786" s="288"/>
      <c r="I1786" s="1"/>
      <c r="J1786" s="10"/>
      <c r="K1786" s="10"/>
    </row>
    <row r="1787" spans="2:11" s="5" customFormat="1" ht="47.25" hidden="1">
      <c r="B1787" s="1"/>
      <c r="C1787" s="351">
        <v>6038</v>
      </c>
      <c r="D1787" s="352" t="s">
        <v>1837</v>
      </c>
      <c r="E1787" s="353" t="s">
        <v>125</v>
      </c>
      <c r="F1787" s="354">
        <v>4531647</v>
      </c>
      <c r="G1787" s="288" t="s">
        <v>117</v>
      </c>
      <c r="H1787" s="288"/>
      <c r="I1787" s="1"/>
      <c r="J1787" s="10"/>
      <c r="K1787" s="10"/>
    </row>
    <row r="1788" spans="2:11" s="5" customFormat="1" ht="47.25" hidden="1">
      <c r="B1788" s="1"/>
      <c r="C1788" s="351">
        <v>6039</v>
      </c>
      <c r="D1788" s="352" t="s">
        <v>1838</v>
      </c>
      <c r="E1788" s="353" t="s">
        <v>125</v>
      </c>
      <c r="F1788" s="354">
        <v>5488764</v>
      </c>
      <c r="G1788" s="288" t="s">
        <v>117</v>
      </c>
      <c r="H1788" s="288"/>
      <c r="I1788" s="1"/>
      <c r="J1788" s="10"/>
      <c r="K1788" s="10"/>
    </row>
    <row r="1789" spans="2:11" s="5" customFormat="1" ht="47.25" hidden="1">
      <c r="B1789" s="1"/>
      <c r="C1789" s="351">
        <v>6040</v>
      </c>
      <c r="D1789" s="352" t="s">
        <v>1839</v>
      </c>
      <c r="E1789" s="353" t="s">
        <v>125</v>
      </c>
      <c r="F1789" s="354">
        <v>12188821</v>
      </c>
      <c r="G1789" s="288" t="s">
        <v>117</v>
      </c>
      <c r="H1789" s="288"/>
      <c r="I1789" s="1"/>
      <c r="J1789" s="10"/>
      <c r="K1789" s="10"/>
    </row>
    <row r="1790" spans="2:11" s="5" customFormat="1" ht="63" hidden="1">
      <c r="B1790" s="1"/>
      <c r="C1790" s="351">
        <v>6041</v>
      </c>
      <c r="D1790" s="352" t="s">
        <v>1840</v>
      </c>
      <c r="E1790" s="353" t="s">
        <v>125</v>
      </c>
      <c r="F1790" s="354">
        <v>41155014</v>
      </c>
      <c r="G1790" s="288" t="s">
        <v>117</v>
      </c>
      <c r="H1790" s="288"/>
      <c r="I1790" s="1"/>
      <c r="J1790" s="10"/>
      <c r="K1790" s="10"/>
    </row>
    <row r="1791" spans="2:11" s="5" customFormat="1" ht="63" hidden="1">
      <c r="B1791" s="1"/>
      <c r="C1791" s="351">
        <v>6042</v>
      </c>
      <c r="D1791" s="352" t="s">
        <v>1841</v>
      </c>
      <c r="E1791" s="353" t="s">
        <v>125</v>
      </c>
      <c r="F1791" s="354">
        <v>4854271</v>
      </c>
      <c r="G1791" s="288" t="s">
        <v>117</v>
      </c>
      <c r="H1791" s="288"/>
      <c r="I1791" s="1"/>
      <c r="J1791" s="10"/>
      <c r="K1791" s="10"/>
    </row>
    <row r="1792" spans="2:11" s="5" customFormat="1" ht="78.75" hidden="1">
      <c r="B1792" s="1"/>
      <c r="C1792" s="351">
        <v>6043</v>
      </c>
      <c r="D1792" s="352" t="s">
        <v>1842</v>
      </c>
      <c r="E1792" s="353" t="s">
        <v>125</v>
      </c>
      <c r="F1792" s="354">
        <v>4687421</v>
      </c>
      <c r="G1792" s="288" t="s">
        <v>117</v>
      </c>
      <c r="H1792" s="288"/>
      <c r="I1792" s="1"/>
      <c r="J1792" s="10"/>
      <c r="K1792" s="10"/>
    </row>
    <row r="1793" spans="2:11" s="5" customFormat="1" ht="78.75" hidden="1">
      <c r="B1793" s="1"/>
      <c r="C1793" s="351">
        <v>6044</v>
      </c>
      <c r="D1793" s="352" t="s">
        <v>1843</v>
      </c>
      <c r="E1793" s="353" t="s">
        <v>125</v>
      </c>
      <c r="F1793" s="354">
        <v>4152546</v>
      </c>
      <c r="G1793" s="288" t="s">
        <v>117</v>
      </c>
      <c r="H1793" s="288"/>
      <c r="I1793" s="1"/>
      <c r="J1793" s="10"/>
      <c r="K1793" s="10"/>
    </row>
    <row r="1794" spans="2:11" s="5" customFormat="1" ht="31.5" hidden="1">
      <c r="B1794" s="1"/>
      <c r="C1794" s="351">
        <v>6045</v>
      </c>
      <c r="D1794" s="352" t="s">
        <v>1844</v>
      </c>
      <c r="E1794" s="353" t="s">
        <v>125</v>
      </c>
      <c r="F1794" s="354">
        <v>5795204</v>
      </c>
      <c r="G1794" s="288" t="s">
        <v>117</v>
      </c>
      <c r="H1794" s="288"/>
      <c r="I1794" s="1"/>
      <c r="J1794" s="10"/>
      <c r="K1794" s="10"/>
    </row>
    <row r="1795" spans="2:11" s="5" customFormat="1" ht="94.5" hidden="1">
      <c r="B1795" s="1"/>
      <c r="C1795" s="351">
        <v>6046</v>
      </c>
      <c r="D1795" s="352" t="s">
        <v>1845</v>
      </c>
      <c r="E1795" s="353" t="s">
        <v>125</v>
      </c>
      <c r="F1795" s="354">
        <v>514095</v>
      </c>
      <c r="G1795" s="288" t="s">
        <v>117</v>
      </c>
      <c r="H1795" s="288"/>
      <c r="I1795" s="1"/>
      <c r="J1795" s="10"/>
      <c r="K1795" s="10"/>
    </row>
    <row r="1796" spans="2:11" s="5" customFormat="1" ht="110.25" hidden="1">
      <c r="B1796" s="1"/>
      <c r="C1796" s="351">
        <v>6047</v>
      </c>
      <c r="D1796" s="352" t="s">
        <v>1846</v>
      </c>
      <c r="E1796" s="353" t="s">
        <v>116</v>
      </c>
      <c r="F1796" s="354">
        <v>216577</v>
      </c>
      <c r="G1796" s="288" t="s">
        <v>117</v>
      </c>
      <c r="H1796" s="288" t="s">
        <v>145</v>
      </c>
      <c r="I1796" s="1"/>
      <c r="J1796" s="10"/>
      <c r="K1796" s="10"/>
    </row>
    <row r="1797" spans="2:11" s="5" customFormat="1" ht="63" hidden="1">
      <c r="B1797" s="1"/>
      <c r="C1797" s="351">
        <v>6053</v>
      </c>
      <c r="D1797" s="352" t="s">
        <v>1847</v>
      </c>
      <c r="E1797" s="353" t="s">
        <v>119</v>
      </c>
      <c r="F1797" s="354">
        <v>60678</v>
      </c>
      <c r="G1797" s="288" t="s">
        <v>117</v>
      </c>
      <c r="H1797" s="288"/>
      <c r="I1797" s="1"/>
      <c r="J1797" s="10"/>
      <c r="K1797" s="10"/>
    </row>
    <row r="1798" spans="2:11" s="5" customFormat="1" ht="94.5" hidden="1">
      <c r="B1798" s="1"/>
      <c r="C1798" s="351">
        <v>6057</v>
      </c>
      <c r="D1798" s="352" t="s">
        <v>1848</v>
      </c>
      <c r="E1798" s="353" t="s">
        <v>1215</v>
      </c>
      <c r="F1798" s="354">
        <v>185900</v>
      </c>
      <c r="G1798" s="288" t="s">
        <v>117</v>
      </c>
      <c r="H1798" s="288"/>
      <c r="I1798" s="1"/>
      <c r="J1798" s="10"/>
      <c r="K1798" s="10"/>
    </row>
    <row r="1799" spans="2:11" s="5" customFormat="1" ht="94.5" hidden="1">
      <c r="B1799" s="1"/>
      <c r="C1799" s="351">
        <v>6058</v>
      </c>
      <c r="D1799" s="352" t="s">
        <v>1849</v>
      </c>
      <c r="E1799" s="353" t="s">
        <v>1215</v>
      </c>
      <c r="F1799" s="354">
        <v>132436</v>
      </c>
      <c r="G1799" s="288" t="s">
        <v>117</v>
      </c>
      <c r="H1799" s="288"/>
      <c r="I1799" s="1"/>
      <c r="J1799" s="10"/>
      <c r="K1799" s="10"/>
    </row>
    <row r="1800" spans="2:11" s="5" customFormat="1" ht="94.5" hidden="1">
      <c r="B1800" s="1"/>
      <c r="C1800" s="351">
        <v>6059</v>
      </c>
      <c r="D1800" s="352" t="s">
        <v>1850</v>
      </c>
      <c r="E1800" s="353" t="s">
        <v>1215</v>
      </c>
      <c r="F1800" s="354">
        <v>52230</v>
      </c>
      <c r="G1800" s="288" t="s">
        <v>117</v>
      </c>
      <c r="H1800" s="288"/>
      <c r="I1800" s="1"/>
      <c r="J1800" s="10"/>
      <c r="K1800" s="10"/>
    </row>
    <row r="1801" spans="2:11" s="5" customFormat="1" ht="47.25" hidden="1">
      <c r="B1801" s="1"/>
      <c r="C1801" s="351">
        <v>6060</v>
      </c>
      <c r="D1801" s="352" t="s">
        <v>1851</v>
      </c>
      <c r="E1801" s="353" t="s">
        <v>1215</v>
      </c>
      <c r="F1801" s="354">
        <v>1161869</v>
      </c>
      <c r="G1801" s="288" t="s">
        <v>117</v>
      </c>
      <c r="H1801" s="288"/>
      <c r="I1801" s="1"/>
      <c r="J1801" s="10"/>
      <c r="K1801" s="10"/>
    </row>
    <row r="1802" spans="2:11" s="5" customFormat="1" ht="63" hidden="1">
      <c r="B1802" s="1"/>
      <c r="C1802" s="351">
        <v>6061</v>
      </c>
      <c r="D1802" s="352" t="s">
        <v>1852</v>
      </c>
      <c r="E1802" s="353" t="s">
        <v>125</v>
      </c>
      <c r="F1802" s="354">
        <v>303028</v>
      </c>
      <c r="G1802" s="288" t="s">
        <v>117</v>
      </c>
      <c r="H1802" s="288"/>
      <c r="I1802" s="1"/>
      <c r="J1802" s="10"/>
      <c r="K1802" s="10"/>
    </row>
    <row r="1803" spans="2:11" s="5" customFormat="1" ht="94.5" hidden="1">
      <c r="B1803" s="1"/>
      <c r="C1803" s="351">
        <v>6062</v>
      </c>
      <c r="D1803" s="352" t="s">
        <v>1853</v>
      </c>
      <c r="E1803" s="353" t="s">
        <v>119</v>
      </c>
      <c r="F1803" s="354">
        <v>568870</v>
      </c>
      <c r="G1803" s="288" t="s">
        <v>117</v>
      </c>
      <c r="H1803" s="288"/>
      <c r="I1803" s="1"/>
      <c r="J1803" s="10"/>
      <c r="K1803" s="10"/>
    </row>
    <row r="1804" spans="2:11" s="5" customFormat="1" ht="63" hidden="1">
      <c r="B1804" s="1"/>
      <c r="C1804" s="351">
        <v>6065</v>
      </c>
      <c r="D1804" s="352" t="s">
        <v>1854</v>
      </c>
      <c r="E1804" s="353" t="s">
        <v>125</v>
      </c>
      <c r="F1804" s="354">
        <v>694896</v>
      </c>
      <c r="G1804" s="288" t="s">
        <v>117</v>
      </c>
      <c r="H1804" s="288" t="s">
        <v>145</v>
      </c>
      <c r="I1804" s="1"/>
      <c r="J1804" s="10"/>
      <c r="K1804" s="10"/>
    </row>
    <row r="1805" spans="2:11" s="5" customFormat="1" ht="47.25" hidden="1">
      <c r="B1805" s="1"/>
      <c r="C1805" s="351">
        <v>6070</v>
      </c>
      <c r="D1805" s="352" t="s">
        <v>1855</v>
      </c>
      <c r="E1805" s="353" t="s">
        <v>116</v>
      </c>
      <c r="F1805" s="354">
        <v>77837</v>
      </c>
      <c r="G1805" s="288" t="s">
        <v>117</v>
      </c>
      <c r="H1805" s="288" t="s">
        <v>145</v>
      </c>
      <c r="I1805" s="1"/>
      <c r="J1805" s="10"/>
      <c r="K1805" s="10"/>
    </row>
    <row r="1806" spans="2:11" s="5" customFormat="1" ht="78.75" hidden="1">
      <c r="B1806" s="1"/>
      <c r="C1806" s="351">
        <v>6073</v>
      </c>
      <c r="D1806" s="352" t="s">
        <v>1856</v>
      </c>
      <c r="E1806" s="353" t="s">
        <v>125</v>
      </c>
      <c r="F1806" s="354">
        <v>3809109</v>
      </c>
      <c r="G1806" s="288" t="s">
        <v>117</v>
      </c>
      <c r="H1806" s="288" t="s">
        <v>145</v>
      </c>
      <c r="I1806" s="1"/>
      <c r="J1806" s="10"/>
      <c r="K1806" s="10"/>
    </row>
    <row r="1807" spans="2:11" s="5" customFormat="1" ht="78.75" hidden="1">
      <c r="B1807" s="1"/>
      <c r="C1807" s="351">
        <v>6074</v>
      </c>
      <c r="D1807" s="352" t="s">
        <v>1857</v>
      </c>
      <c r="E1807" s="353" t="s">
        <v>125</v>
      </c>
      <c r="F1807" s="354">
        <v>1862570</v>
      </c>
      <c r="G1807" s="288" t="s">
        <v>117</v>
      </c>
      <c r="H1807" s="288" t="s">
        <v>145</v>
      </c>
      <c r="I1807" s="1"/>
      <c r="J1807" s="10"/>
      <c r="K1807" s="10"/>
    </row>
    <row r="1808" spans="2:11" s="5" customFormat="1" ht="47.25" hidden="1">
      <c r="B1808" s="1"/>
      <c r="C1808" s="351">
        <v>6078</v>
      </c>
      <c r="D1808" s="352" t="s">
        <v>1858</v>
      </c>
      <c r="E1808" s="353" t="s">
        <v>116</v>
      </c>
      <c r="F1808" s="354">
        <v>105501</v>
      </c>
      <c r="G1808" s="288" t="s">
        <v>117</v>
      </c>
      <c r="H1808" s="288"/>
      <c r="I1808" s="1"/>
      <c r="J1808" s="10"/>
      <c r="K1808" s="10"/>
    </row>
    <row r="1809" spans="2:11" s="5" customFormat="1" ht="47.25" hidden="1">
      <c r="B1809" s="1"/>
      <c r="C1809" s="351">
        <v>6079</v>
      </c>
      <c r="D1809" s="352" t="s">
        <v>1859</v>
      </c>
      <c r="E1809" s="353" t="s">
        <v>116</v>
      </c>
      <c r="F1809" s="354">
        <v>102166</v>
      </c>
      <c r="G1809" s="288" t="s">
        <v>117</v>
      </c>
      <c r="H1809" s="288" t="s">
        <v>145</v>
      </c>
      <c r="I1809" s="1"/>
      <c r="J1809" s="10"/>
      <c r="K1809" s="10"/>
    </row>
    <row r="1810" spans="2:11" s="5" customFormat="1" ht="31.5" hidden="1">
      <c r="B1810" s="1"/>
      <c r="C1810" s="351">
        <v>6082</v>
      </c>
      <c r="D1810" s="352" t="s">
        <v>1860</v>
      </c>
      <c r="E1810" s="353" t="s">
        <v>116</v>
      </c>
      <c r="F1810" s="354">
        <v>47582</v>
      </c>
      <c r="G1810" s="288" t="s">
        <v>117</v>
      </c>
      <c r="H1810" s="288"/>
      <c r="I1810" s="1"/>
      <c r="J1810" s="10"/>
      <c r="K1810" s="10"/>
    </row>
    <row r="1811" spans="2:11" s="5" customFormat="1" ht="47.25" hidden="1">
      <c r="B1811" s="1"/>
      <c r="C1811" s="351">
        <v>6084</v>
      </c>
      <c r="D1811" s="352" t="s">
        <v>1861</v>
      </c>
      <c r="E1811" s="353" t="s">
        <v>125</v>
      </c>
      <c r="F1811" s="354">
        <v>591</v>
      </c>
      <c r="G1811" s="288" t="s">
        <v>117</v>
      </c>
      <c r="H1811" s="288"/>
      <c r="I1811" s="1"/>
      <c r="J1811" s="10"/>
      <c r="K1811" s="10"/>
    </row>
    <row r="1812" spans="2:11" s="5" customFormat="1" ht="63" hidden="1">
      <c r="B1812" s="1"/>
      <c r="C1812" s="351">
        <v>6085</v>
      </c>
      <c r="D1812" s="352" t="s">
        <v>1862</v>
      </c>
      <c r="E1812" s="353" t="s">
        <v>1863</v>
      </c>
      <c r="F1812" s="354">
        <v>30202</v>
      </c>
      <c r="G1812" s="288" t="s">
        <v>117</v>
      </c>
      <c r="H1812" s="288"/>
      <c r="I1812" s="1"/>
      <c r="J1812" s="10"/>
      <c r="K1812" s="10"/>
    </row>
    <row r="1813" spans="2:11" s="5" customFormat="1" ht="63" hidden="1">
      <c r="B1813" s="1"/>
      <c r="C1813" s="351">
        <v>6086</v>
      </c>
      <c r="D1813" s="352" t="s">
        <v>1864</v>
      </c>
      <c r="E1813" s="353" t="s">
        <v>125</v>
      </c>
      <c r="F1813" s="354">
        <v>11764</v>
      </c>
      <c r="G1813" s="288" t="s">
        <v>117</v>
      </c>
      <c r="H1813" s="288"/>
      <c r="I1813" s="1"/>
      <c r="J1813" s="10"/>
      <c r="K1813" s="10"/>
    </row>
    <row r="1814" spans="2:11" s="5" customFormat="1" ht="47.25" hidden="1">
      <c r="B1814" s="1"/>
      <c r="C1814" s="351">
        <v>6087</v>
      </c>
      <c r="D1814" s="352" t="s">
        <v>1865</v>
      </c>
      <c r="E1814" s="353" t="s">
        <v>125</v>
      </c>
      <c r="F1814" s="354">
        <v>10898</v>
      </c>
      <c r="G1814" s="288" t="s">
        <v>117</v>
      </c>
      <c r="H1814" s="288"/>
      <c r="I1814" s="1"/>
      <c r="J1814" s="10"/>
      <c r="K1814" s="10"/>
    </row>
    <row r="1815" spans="2:11" s="5" customFormat="1" ht="47.25" hidden="1">
      <c r="B1815" s="1"/>
      <c r="C1815" s="351">
        <v>6088</v>
      </c>
      <c r="D1815" s="352" t="s">
        <v>1866</v>
      </c>
      <c r="E1815" s="353" t="s">
        <v>1867</v>
      </c>
      <c r="F1815" s="354">
        <v>17596</v>
      </c>
      <c r="G1815" s="288" t="s">
        <v>117</v>
      </c>
      <c r="H1815" s="288"/>
      <c r="I1815" s="1"/>
      <c r="J1815" s="10"/>
      <c r="K1815" s="10"/>
    </row>
    <row r="1816" spans="2:11" s="5" customFormat="1" ht="126" hidden="1">
      <c r="B1816" s="1"/>
      <c r="C1816" s="351">
        <v>6089</v>
      </c>
      <c r="D1816" s="352" t="s">
        <v>1868</v>
      </c>
      <c r="E1816" s="353" t="s">
        <v>125</v>
      </c>
      <c r="F1816" s="354">
        <v>2282055</v>
      </c>
      <c r="G1816" s="288" t="s">
        <v>117</v>
      </c>
      <c r="H1816" s="288" t="s">
        <v>145</v>
      </c>
      <c r="I1816" s="1"/>
      <c r="J1816" s="10"/>
      <c r="K1816" s="10"/>
    </row>
    <row r="1817" spans="2:11" s="5" customFormat="1" ht="126" hidden="1">
      <c r="B1817" s="1"/>
      <c r="C1817" s="351">
        <v>6090</v>
      </c>
      <c r="D1817" s="352" t="s">
        <v>1869</v>
      </c>
      <c r="E1817" s="353" t="s">
        <v>125</v>
      </c>
      <c r="F1817" s="354">
        <v>2499279</v>
      </c>
      <c r="G1817" s="288" t="s">
        <v>117</v>
      </c>
      <c r="H1817" s="288" t="s">
        <v>145</v>
      </c>
      <c r="I1817" s="1"/>
      <c r="J1817" s="10"/>
      <c r="K1817" s="10"/>
    </row>
    <row r="1818" spans="2:11" s="5" customFormat="1" ht="141.75" hidden="1">
      <c r="B1818" s="1"/>
      <c r="C1818" s="351">
        <v>6091</v>
      </c>
      <c r="D1818" s="352" t="s">
        <v>1870</v>
      </c>
      <c r="E1818" s="353" t="s">
        <v>125</v>
      </c>
      <c r="F1818" s="354">
        <v>1173759</v>
      </c>
      <c r="G1818" s="288" t="s">
        <v>117</v>
      </c>
      <c r="H1818" s="288" t="s">
        <v>145</v>
      </c>
      <c r="I1818" s="1"/>
      <c r="J1818" s="10"/>
      <c r="K1818" s="10"/>
    </row>
    <row r="1819" spans="2:11" s="5" customFormat="1" ht="126" hidden="1">
      <c r="B1819" s="1"/>
      <c r="C1819" s="351">
        <v>6092</v>
      </c>
      <c r="D1819" s="352" t="s">
        <v>1871</v>
      </c>
      <c r="E1819" s="353" t="s">
        <v>125</v>
      </c>
      <c r="F1819" s="354">
        <v>329740</v>
      </c>
      <c r="G1819" s="288" t="s">
        <v>117</v>
      </c>
      <c r="H1819" s="288"/>
      <c r="I1819" s="1"/>
      <c r="J1819" s="10"/>
      <c r="K1819" s="10"/>
    </row>
    <row r="1820" spans="2:11" s="5" customFormat="1" ht="126" hidden="1">
      <c r="B1820" s="1"/>
      <c r="C1820" s="351">
        <v>6093</v>
      </c>
      <c r="D1820" s="352" t="s">
        <v>1872</v>
      </c>
      <c r="E1820" s="353" t="s">
        <v>125</v>
      </c>
      <c r="F1820" s="354">
        <v>348982</v>
      </c>
      <c r="G1820" s="288" t="s">
        <v>117</v>
      </c>
      <c r="H1820" s="288"/>
      <c r="I1820" s="1"/>
      <c r="J1820" s="10"/>
      <c r="K1820" s="10"/>
    </row>
    <row r="1821" spans="2:11" s="5" customFormat="1" ht="126" hidden="1">
      <c r="B1821" s="1"/>
      <c r="C1821" s="351">
        <v>6094</v>
      </c>
      <c r="D1821" s="352" t="s">
        <v>1873</v>
      </c>
      <c r="E1821" s="353" t="s">
        <v>125</v>
      </c>
      <c r="F1821" s="354">
        <v>337708</v>
      </c>
      <c r="G1821" s="288" t="s">
        <v>117</v>
      </c>
      <c r="H1821" s="288"/>
      <c r="I1821" s="1"/>
      <c r="J1821" s="10"/>
      <c r="K1821" s="10"/>
    </row>
    <row r="1822" spans="2:11" s="5" customFormat="1" ht="110.25" hidden="1">
      <c r="B1822" s="1"/>
      <c r="C1822" s="351">
        <v>6095</v>
      </c>
      <c r="D1822" s="352" t="s">
        <v>1874</v>
      </c>
      <c r="E1822" s="353" t="s">
        <v>116</v>
      </c>
      <c r="F1822" s="354">
        <v>259268</v>
      </c>
      <c r="G1822" s="288" t="s">
        <v>117</v>
      </c>
      <c r="H1822" s="288" t="s">
        <v>145</v>
      </c>
      <c r="I1822" s="1"/>
      <c r="J1822" s="10"/>
      <c r="K1822" s="10"/>
    </row>
    <row r="1823" spans="2:11" s="5" customFormat="1" ht="110.25" hidden="1">
      <c r="B1823" s="1"/>
      <c r="C1823" s="351">
        <v>6096</v>
      </c>
      <c r="D1823" s="352" t="s">
        <v>1875</v>
      </c>
      <c r="E1823" s="353" t="s">
        <v>116</v>
      </c>
      <c r="F1823" s="354">
        <v>238486</v>
      </c>
      <c r="G1823" s="288" t="s">
        <v>117</v>
      </c>
      <c r="H1823" s="288" t="s">
        <v>145</v>
      </c>
      <c r="I1823" s="1"/>
      <c r="J1823" s="10"/>
      <c r="K1823" s="10"/>
    </row>
    <row r="1824" spans="2:11" s="5" customFormat="1" ht="47.25" hidden="1">
      <c r="B1824" s="1"/>
      <c r="C1824" s="351">
        <v>6098</v>
      </c>
      <c r="D1824" s="352" t="s">
        <v>1876</v>
      </c>
      <c r="E1824" s="353" t="s">
        <v>116</v>
      </c>
      <c r="F1824" s="354">
        <v>89078</v>
      </c>
      <c r="G1824" s="288" t="s">
        <v>117</v>
      </c>
      <c r="H1824" s="288"/>
      <c r="I1824" s="1"/>
      <c r="J1824" s="10"/>
      <c r="K1824" s="10"/>
    </row>
    <row r="1825" spans="2:11" s="5" customFormat="1" ht="105" hidden="1">
      <c r="B1825" s="1"/>
      <c r="C1825" s="458">
        <v>6099</v>
      </c>
      <c r="D1825" s="460" t="s">
        <v>1877</v>
      </c>
      <c r="E1825" s="462" t="s">
        <v>116</v>
      </c>
      <c r="F1825" s="464">
        <v>37768</v>
      </c>
      <c r="G1825" s="288" t="s">
        <v>117</v>
      </c>
      <c r="H1825" s="288"/>
      <c r="I1825" s="1"/>
      <c r="J1825" s="10"/>
      <c r="K1825" s="10"/>
    </row>
    <row r="1826" spans="2:11" s="5" customFormat="1" ht="60" hidden="1">
      <c r="B1826" s="1"/>
      <c r="C1826" s="458">
        <v>6100</v>
      </c>
      <c r="D1826" s="460" t="s">
        <v>1878</v>
      </c>
      <c r="E1826" s="462" t="s">
        <v>122</v>
      </c>
      <c r="F1826" s="464">
        <v>9874</v>
      </c>
      <c r="G1826" s="288" t="s">
        <v>117</v>
      </c>
      <c r="H1826" s="288"/>
      <c r="I1826" s="1"/>
      <c r="J1826" s="10"/>
      <c r="K1826" s="10"/>
    </row>
    <row r="1827" spans="2:11" s="5" customFormat="1" ht="75" hidden="1">
      <c r="B1827" s="1"/>
      <c r="C1827" s="458">
        <v>6101</v>
      </c>
      <c r="D1827" s="460" t="s">
        <v>1879</v>
      </c>
      <c r="E1827" s="462" t="s">
        <v>122</v>
      </c>
      <c r="F1827" s="464">
        <v>11748</v>
      </c>
      <c r="G1827" s="288" t="s">
        <v>117</v>
      </c>
      <c r="H1827" s="288"/>
      <c r="I1827" s="1"/>
      <c r="J1827" s="10"/>
      <c r="K1827" s="10"/>
    </row>
    <row r="1828" spans="2:11" s="5" customFormat="1" ht="60" hidden="1">
      <c r="B1828" s="1"/>
      <c r="C1828" s="458">
        <v>6102</v>
      </c>
      <c r="D1828" s="460" t="s">
        <v>1880</v>
      </c>
      <c r="E1828" s="462" t="s">
        <v>122</v>
      </c>
      <c r="F1828" s="464">
        <v>25290</v>
      </c>
      <c r="G1828" s="288" t="s">
        <v>117</v>
      </c>
      <c r="H1828" s="288"/>
      <c r="I1828" s="1"/>
      <c r="J1828" s="10"/>
      <c r="K1828" s="10"/>
    </row>
    <row r="1829" spans="2:11" s="5" customFormat="1" ht="120" hidden="1">
      <c r="B1829" s="1"/>
      <c r="C1829" s="458">
        <v>6103</v>
      </c>
      <c r="D1829" s="460" t="s">
        <v>1881</v>
      </c>
      <c r="E1829" s="462" t="s">
        <v>122</v>
      </c>
      <c r="F1829" s="464">
        <v>119842</v>
      </c>
      <c r="G1829" s="288" t="s">
        <v>117</v>
      </c>
      <c r="H1829" s="288" t="s">
        <v>145</v>
      </c>
      <c r="I1829" s="1"/>
      <c r="J1829" s="10"/>
      <c r="K1829" s="10"/>
    </row>
    <row r="1830" spans="2:11" s="5" customFormat="1" ht="120" hidden="1">
      <c r="B1830" s="1"/>
      <c r="C1830" s="458">
        <v>6104</v>
      </c>
      <c r="D1830" s="460" t="s">
        <v>1882</v>
      </c>
      <c r="E1830" s="462" t="s">
        <v>116</v>
      </c>
      <c r="F1830" s="464">
        <v>88297</v>
      </c>
      <c r="G1830" s="288" t="s">
        <v>117</v>
      </c>
      <c r="H1830" s="288"/>
      <c r="I1830" s="1"/>
      <c r="J1830" s="10"/>
      <c r="K1830" s="10"/>
    </row>
    <row r="1831" spans="2:11" s="5" customFormat="1" ht="75" hidden="1">
      <c r="B1831" s="1"/>
      <c r="C1831" s="458">
        <v>6105</v>
      </c>
      <c r="D1831" s="460" t="s">
        <v>1883</v>
      </c>
      <c r="E1831" s="462" t="s">
        <v>122</v>
      </c>
      <c r="F1831" s="464">
        <v>1369913</v>
      </c>
      <c r="G1831" s="288" t="s">
        <v>117</v>
      </c>
      <c r="H1831" s="288"/>
      <c r="I1831" s="1"/>
      <c r="J1831" s="10"/>
      <c r="K1831" s="10"/>
    </row>
    <row r="1832" spans="2:11" s="5" customFormat="1" ht="110.25" hidden="1">
      <c r="B1832" s="1"/>
      <c r="C1832" s="351">
        <v>6106</v>
      </c>
      <c r="D1832" s="352" t="s">
        <v>1884</v>
      </c>
      <c r="E1832" s="353" t="s">
        <v>125</v>
      </c>
      <c r="F1832" s="354">
        <v>5368872</v>
      </c>
      <c r="G1832" s="288" t="s">
        <v>117</v>
      </c>
      <c r="H1832" s="288"/>
      <c r="I1832" s="1"/>
      <c r="J1832" s="10"/>
      <c r="K1832" s="10"/>
    </row>
    <row r="1833" spans="2:11" s="5" customFormat="1" ht="94.5" hidden="1">
      <c r="B1833" s="1"/>
      <c r="C1833" s="351">
        <v>6107</v>
      </c>
      <c r="D1833" s="352" t="s">
        <v>1885</v>
      </c>
      <c r="E1833" s="353" t="s">
        <v>1886</v>
      </c>
      <c r="F1833" s="354">
        <v>2564795</v>
      </c>
      <c r="G1833" s="288" t="s">
        <v>117</v>
      </c>
      <c r="H1833" s="288"/>
      <c r="I1833" s="1"/>
      <c r="J1833" s="10"/>
      <c r="K1833" s="10"/>
    </row>
    <row r="1834" spans="2:11" s="5" customFormat="1" ht="78.75" hidden="1">
      <c r="B1834" s="1"/>
      <c r="C1834" s="351">
        <v>6110</v>
      </c>
      <c r="D1834" s="352" t="s">
        <v>1887</v>
      </c>
      <c r="E1834" s="353" t="s">
        <v>125</v>
      </c>
      <c r="F1834" s="354">
        <v>4500378</v>
      </c>
      <c r="G1834" s="288" t="s">
        <v>117</v>
      </c>
      <c r="H1834" s="288"/>
      <c r="I1834" s="1"/>
      <c r="J1834" s="10"/>
      <c r="K1834" s="10"/>
    </row>
    <row r="1835" spans="2:11" s="5" customFormat="1" ht="47.25" hidden="1">
      <c r="B1835" s="1"/>
      <c r="C1835" s="351">
        <v>6115</v>
      </c>
      <c r="D1835" s="352" t="s">
        <v>1888</v>
      </c>
      <c r="E1835" s="353" t="s">
        <v>122</v>
      </c>
      <c r="F1835" s="354">
        <v>734468</v>
      </c>
      <c r="G1835" s="288" t="s">
        <v>117</v>
      </c>
      <c r="H1835" s="288"/>
      <c r="I1835" s="1"/>
      <c r="J1835" s="10"/>
      <c r="K1835" s="10"/>
    </row>
    <row r="1836" spans="2:11" s="5" customFormat="1" ht="47.25" hidden="1">
      <c r="B1836" s="1"/>
      <c r="C1836" s="351">
        <v>6116</v>
      </c>
      <c r="D1836" s="352" t="s">
        <v>1889</v>
      </c>
      <c r="E1836" s="353" t="s">
        <v>122</v>
      </c>
      <c r="F1836" s="354">
        <v>979697</v>
      </c>
      <c r="G1836" s="288" t="s">
        <v>117</v>
      </c>
      <c r="H1836" s="288"/>
      <c r="I1836" s="1"/>
      <c r="J1836" s="10"/>
      <c r="K1836" s="10"/>
    </row>
    <row r="1837" spans="2:11" s="5" customFormat="1" ht="47.25" hidden="1">
      <c r="B1837" s="1"/>
      <c r="C1837" s="351">
        <v>6118</v>
      </c>
      <c r="D1837" s="352" t="s">
        <v>1890</v>
      </c>
      <c r="E1837" s="353" t="s">
        <v>122</v>
      </c>
      <c r="F1837" s="354">
        <v>1902538</v>
      </c>
      <c r="G1837" s="288" t="s">
        <v>117</v>
      </c>
      <c r="H1837" s="288"/>
      <c r="I1837" s="1"/>
      <c r="J1837" s="10"/>
      <c r="K1837" s="10"/>
    </row>
    <row r="1838" spans="2:11" s="5" customFormat="1" ht="31.5" hidden="1">
      <c r="B1838" s="1"/>
      <c r="C1838" s="351">
        <v>6120</v>
      </c>
      <c r="D1838" s="352" t="s">
        <v>1891</v>
      </c>
      <c r="E1838" s="353" t="s">
        <v>122</v>
      </c>
      <c r="F1838" s="354">
        <v>259988</v>
      </c>
      <c r="G1838" s="288" t="s">
        <v>117</v>
      </c>
      <c r="H1838" s="288"/>
      <c r="I1838" s="1"/>
      <c r="J1838" s="10"/>
      <c r="K1838" s="10"/>
    </row>
    <row r="1839" spans="2:11" s="5" customFormat="1" ht="31.5" hidden="1">
      <c r="B1839" s="1"/>
      <c r="C1839" s="351">
        <v>6121</v>
      </c>
      <c r="D1839" s="352" t="s">
        <v>1892</v>
      </c>
      <c r="E1839" s="353" t="s">
        <v>125</v>
      </c>
      <c r="F1839" s="354">
        <v>2689617</v>
      </c>
      <c r="G1839" s="288" t="s">
        <v>117</v>
      </c>
      <c r="H1839" s="288"/>
      <c r="I1839" s="1"/>
      <c r="J1839" s="10"/>
      <c r="K1839" s="10"/>
    </row>
    <row r="1840" spans="2:11" s="5" customFormat="1" ht="94.5" hidden="1">
      <c r="B1840" s="1"/>
      <c r="C1840" s="351">
        <v>6122</v>
      </c>
      <c r="D1840" s="352" t="s">
        <v>1893</v>
      </c>
      <c r="E1840" s="353" t="s">
        <v>116</v>
      </c>
      <c r="F1840" s="354">
        <v>370240</v>
      </c>
      <c r="G1840" s="288" t="s">
        <v>117</v>
      </c>
      <c r="H1840" s="288"/>
      <c r="I1840" s="1"/>
      <c r="J1840" s="10"/>
      <c r="K1840" s="10"/>
    </row>
    <row r="1841" spans="2:11" s="5" customFormat="1" ht="25.5" hidden="1">
      <c r="B1841" s="1"/>
      <c r="C1841" s="351">
        <v>6126</v>
      </c>
      <c r="D1841" s="352" t="s">
        <v>1894</v>
      </c>
      <c r="E1841" s="353" t="s">
        <v>494</v>
      </c>
      <c r="F1841" s="354">
        <v>268475</v>
      </c>
      <c r="G1841" s="288" t="s">
        <v>117</v>
      </c>
      <c r="H1841" s="288"/>
      <c r="I1841" s="1"/>
      <c r="J1841" s="10"/>
      <c r="K1841" s="10"/>
    </row>
    <row r="1842" spans="2:11" s="5" customFormat="1" ht="31.5" hidden="1">
      <c r="B1842" s="1"/>
      <c r="C1842" s="351">
        <v>6127</v>
      </c>
      <c r="D1842" s="352" t="s">
        <v>1895</v>
      </c>
      <c r="E1842" s="353" t="s">
        <v>125</v>
      </c>
      <c r="F1842" s="354">
        <v>84905</v>
      </c>
      <c r="G1842" s="288" t="s">
        <v>117</v>
      </c>
      <c r="H1842" s="288"/>
      <c r="I1842" s="1"/>
      <c r="J1842" s="10"/>
      <c r="K1842" s="10"/>
    </row>
    <row r="1843" spans="2:11" s="5" customFormat="1" ht="63" hidden="1">
      <c r="B1843" s="1"/>
      <c r="C1843" s="351">
        <v>6135</v>
      </c>
      <c r="D1843" s="352" t="s">
        <v>1896</v>
      </c>
      <c r="E1843" s="353" t="s">
        <v>119</v>
      </c>
      <c r="F1843" s="354">
        <v>777331</v>
      </c>
      <c r="G1843" s="288" t="s">
        <v>117</v>
      </c>
      <c r="H1843" s="288"/>
      <c r="I1843" s="1"/>
      <c r="J1843" s="10"/>
      <c r="K1843" s="10"/>
    </row>
    <row r="1844" spans="2:11" s="5" customFormat="1" ht="47.25" hidden="1">
      <c r="B1844" s="1"/>
      <c r="C1844" s="351">
        <v>6136</v>
      </c>
      <c r="D1844" s="352" t="s">
        <v>1897</v>
      </c>
      <c r="E1844" s="353" t="s">
        <v>125</v>
      </c>
      <c r="F1844" s="354">
        <v>259625</v>
      </c>
      <c r="G1844" s="288" t="s">
        <v>117</v>
      </c>
      <c r="H1844" s="288"/>
      <c r="I1844" s="1"/>
      <c r="J1844" s="10"/>
      <c r="K1844" s="10"/>
    </row>
    <row r="1845" spans="2:11" s="5" customFormat="1" ht="110.25" hidden="1">
      <c r="B1845" s="1"/>
      <c r="C1845" s="351">
        <v>6137</v>
      </c>
      <c r="D1845" s="352" t="s">
        <v>1898</v>
      </c>
      <c r="E1845" s="353" t="s">
        <v>116</v>
      </c>
      <c r="F1845" s="354">
        <v>186277</v>
      </c>
      <c r="G1845" s="288" t="s">
        <v>117</v>
      </c>
      <c r="H1845" s="288" t="s">
        <v>145</v>
      </c>
      <c r="I1845" s="1"/>
      <c r="J1845" s="10"/>
      <c r="K1845" s="10"/>
    </row>
    <row r="1846" spans="2:11" s="5" customFormat="1" ht="126" hidden="1">
      <c r="B1846" s="1"/>
      <c r="C1846" s="351">
        <v>6141</v>
      </c>
      <c r="D1846" s="352" t="s">
        <v>1899</v>
      </c>
      <c r="E1846" s="353" t="s">
        <v>116</v>
      </c>
      <c r="F1846" s="354">
        <v>36051</v>
      </c>
      <c r="G1846" s="288" t="s">
        <v>117</v>
      </c>
      <c r="H1846" s="288"/>
      <c r="I1846" s="1"/>
      <c r="J1846" s="10"/>
      <c r="K1846" s="10"/>
    </row>
    <row r="1847" spans="2:11" s="5" customFormat="1" ht="126" hidden="1">
      <c r="B1847" s="1"/>
      <c r="C1847" s="351">
        <v>6142</v>
      </c>
      <c r="D1847" s="352" t="s">
        <v>1900</v>
      </c>
      <c r="E1847" s="353" t="s">
        <v>116</v>
      </c>
      <c r="F1847" s="354">
        <v>37944</v>
      </c>
      <c r="G1847" s="288" t="s">
        <v>117</v>
      </c>
      <c r="H1847" s="288"/>
      <c r="I1847" s="1"/>
      <c r="J1847" s="10"/>
      <c r="K1847" s="10"/>
    </row>
    <row r="1848" spans="2:11" s="5" customFormat="1" ht="126" hidden="1">
      <c r="B1848" s="1"/>
      <c r="C1848" s="351">
        <v>6143</v>
      </c>
      <c r="D1848" s="352" t="s">
        <v>1901</v>
      </c>
      <c r="E1848" s="353" t="s">
        <v>116</v>
      </c>
      <c r="F1848" s="354">
        <v>63729</v>
      </c>
      <c r="G1848" s="288" t="s">
        <v>117</v>
      </c>
      <c r="H1848" s="288"/>
      <c r="I1848" s="1"/>
      <c r="J1848" s="10"/>
      <c r="K1848" s="10"/>
    </row>
    <row r="1849" spans="2:11" s="5" customFormat="1" ht="126" hidden="1">
      <c r="B1849" s="1"/>
      <c r="C1849" s="351">
        <v>6144</v>
      </c>
      <c r="D1849" s="352" t="s">
        <v>1902</v>
      </c>
      <c r="E1849" s="353" t="s">
        <v>116</v>
      </c>
      <c r="F1849" s="354">
        <v>74108</v>
      </c>
      <c r="G1849" s="288" t="s">
        <v>117</v>
      </c>
      <c r="H1849" s="288"/>
      <c r="I1849" s="1"/>
      <c r="J1849" s="10"/>
      <c r="K1849" s="10"/>
    </row>
    <row r="1850" spans="2:11" s="5" customFormat="1" ht="126" hidden="1">
      <c r="B1850" s="1"/>
      <c r="C1850" s="351">
        <v>6145</v>
      </c>
      <c r="D1850" s="352" t="s">
        <v>1903</v>
      </c>
      <c r="E1850" s="353" t="s">
        <v>116</v>
      </c>
      <c r="F1850" s="354">
        <v>45400</v>
      </c>
      <c r="G1850" s="288" t="s">
        <v>117</v>
      </c>
      <c r="H1850" s="288"/>
      <c r="I1850" s="1"/>
      <c r="J1850" s="10"/>
      <c r="K1850" s="10"/>
    </row>
    <row r="1851" spans="2:11" s="5" customFormat="1" ht="126" hidden="1">
      <c r="B1851" s="1"/>
      <c r="C1851" s="351">
        <v>6146</v>
      </c>
      <c r="D1851" s="352" t="s">
        <v>1904</v>
      </c>
      <c r="E1851" s="353" t="s">
        <v>116</v>
      </c>
      <c r="F1851" s="354">
        <v>31538</v>
      </c>
      <c r="G1851" s="288" t="s">
        <v>117</v>
      </c>
      <c r="H1851" s="288"/>
      <c r="I1851" s="1"/>
      <c r="J1851" s="10"/>
      <c r="K1851" s="10"/>
    </row>
    <row r="1852" spans="2:11" s="5" customFormat="1" ht="110.25" hidden="1">
      <c r="B1852" s="1"/>
      <c r="C1852" s="351">
        <v>6147</v>
      </c>
      <c r="D1852" s="352" t="s">
        <v>1905</v>
      </c>
      <c r="E1852" s="353" t="s">
        <v>122</v>
      </c>
      <c r="F1852" s="354">
        <v>97594</v>
      </c>
      <c r="G1852" s="288" t="s">
        <v>117</v>
      </c>
      <c r="H1852" s="288"/>
      <c r="I1852" s="1"/>
      <c r="J1852" s="10"/>
      <c r="K1852" s="10"/>
    </row>
    <row r="1853" spans="2:11" s="5" customFormat="1" ht="78.75" hidden="1">
      <c r="B1853" s="1"/>
      <c r="C1853" s="351">
        <v>6148</v>
      </c>
      <c r="D1853" s="352" t="s">
        <v>1906</v>
      </c>
      <c r="E1853" s="353" t="s">
        <v>122</v>
      </c>
      <c r="F1853" s="354">
        <v>28873</v>
      </c>
      <c r="G1853" s="288" t="s">
        <v>117</v>
      </c>
      <c r="H1853" s="288"/>
      <c r="I1853" s="1"/>
      <c r="J1853" s="10"/>
      <c r="K1853" s="10"/>
    </row>
    <row r="1854" spans="2:11" s="5" customFormat="1" ht="110.25" hidden="1">
      <c r="B1854" s="1"/>
      <c r="C1854" s="351">
        <v>6149</v>
      </c>
      <c r="D1854" s="352" t="s">
        <v>1907</v>
      </c>
      <c r="E1854" s="353" t="s">
        <v>122</v>
      </c>
      <c r="F1854" s="354">
        <v>188375</v>
      </c>
      <c r="G1854" s="288" t="s">
        <v>117</v>
      </c>
      <c r="H1854" s="288"/>
      <c r="I1854" s="1"/>
      <c r="J1854" s="10"/>
      <c r="K1854" s="10"/>
    </row>
    <row r="1855" spans="2:11" s="5" customFormat="1" ht="110.25" hidden="1">
      <c r="B1855" s="1"/>
      <c r="C1855" s="351">
        <v>6150</v>
      </c>
      <c r="D1855" s="352" t="s">
        <v>1908</v>
      </c>
      <c r="E1855" s="353" t="s">
        <v>122</v>
      </c>
      <c r="F1855" s="354">
        <v>301642</v>
      </c>
      <c r="G1855" s="288" t="s">
        <v>117</v>
      </c>
      <c r="H1855" s="288" t="s">
        <v>145</v>
      </c>
      <c r="I1855" s="1"/>
      <c r="J1855" s="10"/>
      <c r="K1855" s="10"/>
    </row>
    <row r="1856" spans="2:11" s="5" customFormat="1" ht="25.5" hidden="1">
      <c r="B1856" s="1"/>
      <c r="C1856" s="351">
        <v>6151</v>
      </c>
      <c r="D1856" s="352" t="s">
        <v>1909</v>
      </c>
      <c r="E1856" s="353" t="s">
        <v>119</v>
      </c>
      <c r="F1856" s="354">
        <v>6913</v>
      </c>
      <c r="G1856" s="288" t="s">
        <v>117</v>
      </c>
      <c r="H1856" s="288"/>
      <c r="I1856" s="1"/>
      <c r="J1856" s="10"/>
      <c r="K1856" s="10"/>
    </row>
    <row r="1857" spans="2:11" s="5" customFormat="1" ht="25.5" hidden="1">
      <c r="B1857" s="1"/>
      <c r="C1857" s="351">
        <v>6152</v>
      </c>
      <c r="D1857" s="352" t="s">
        <v>1910</v>
      </c>
      <c r="E1857" s="353" t="s">
        <v>116</v>
      </c>
      <c r="F1857" s="354">
        <v>233</v>
      </c>
      <c r="G1857" s="288" t="s">
        <v>117</v>
      </c>
      <c r="H1857" s="288"/>
      <c r="I1857" s="1"/>
      <c r="J1857" s="10"/>
      <c r="K1857" s="10"/>
    </row>
    <row r="1858" spans="2:11" s="5" customFormat="1" ht="47.25" hidden="1">
      <c r="B1858" s="1"/>
      <c r="C1858" s="351">
        <v>6153</v>
      </c>
      <c r="D1858" s="352" t="s">
        <v>1911</v>
      </c>
      <c r="E1858" s="353" t="s">
        <v>116</v>
      </c>
      <c r="F1858" s="354">
        <v>616</v>
      </c>
      <c r="G1858" s="288" t="s">
        <v>117</v>
      </c>
      <c r="H1858" s="288"/>
      <c r="I1858" s="1"/>
      <c r="J1858" s="10"/>
      <c r="K1858" s="10"/>
    </row>
    <row r="1859" spans="2:11" s="5" customFormat="1" ht="25.5" hidden="1">
      <c r="B1859" s="1"/>
      <c r="C1859" s="351">
        <v>6154</v>
      </c>
      <c r="D1859" s="352" t="s">
        <v>1912</v>
      </c>
      <c r="E1859" s="353" t="s">
        <v>116</v>
      </c>
      <c r="F1859" s="354">
        <v>297</v>
      </c>
      <c r="G1859" s="288" t="s">
        <v>117</v>
      </c>
      <c r="H1859" s="288"/>
      <c r="I1859" s="1"/>
      <c r="J1859" s="10"/>
      <c r="K1859" s="10"/>
    </row>
    <row r="1860" spans="2:11" s="5" customFormat="1" ht="63" hidden="1">
      <c r="B1860" s="1"/>
      <c r="C1860" s="351">
        <v>6155</v>
      </c>
      <c r="D1860" s="352" t="s">
        <v>1913</v>
      </c>
      <c r="E1860" s="353" t="s">
        <v>125</v>
      </c>
      <c r="F1860" s="354">
        <v>153255</v>
      </c>
      <c r="G1860" s="288" t="s">
        <v>117</v>
      </c>
      <c r="H1860" s="288"/>
      <c r="I1860" s="1"/>
      <c r="J1860" s="10"/>
      <c r="K1860" s="10"/>
    </row>
    <row r="1861" spans="2:11" s="5" customFormat="1" ht="31.5" hidden="1">
      <c r="B1861" s="1"/>
      <c r="C1861" s="351">
        <v>6156</v>
      </c>
      <c r="D1861" s="352" t="s">
        <v>1914</v>
      </c>
      <c r="E1861" s="353" t="s">
        <v>116</v>
      </c>
      <c r="F1861" s="354">
        <v>312</v>
      </c>
      <c r="G1861" s="288" t="s">
        <v>117</v>
      </c>
      <c r="H1861" s="288"/>
      <c r="I1861" s="1"/>
      <c r="J1861" s="10"/>
      <c r="K1861" s="10"/>
    </row>
    <row r="1862" spans="2:11" s="5" customFormat="1" ht="63" hidden="1">
      <c r="B1862" s="1"/>
      <c r="C1862" s="351">
        <v>6157</v>
      </c>
      <c r="D1862" s="352" t="s">
        <v>1915</v>
      </c>
      <c r="E1862" s="353" t="s">
        <v>116</v>
      </c>
      <c r="F1862" s="354">
        <v>587</v>
      </c>
      <c r="G1862" s="288" t="s">
        <v>117</v>
      </c>
      <c r="H1862" s="288"/>
      <c r="I1862" s="1"/>
      <c r="J1862" s="10"/>
      <c r="K1862" s="10"/>
    </row>
    <row r="1863" spans="2:11" s="5" customFormat="1" ht="31.5" hidden="1">
      <c r="B1863" s="1"/>
      <c r="C1863" s="351">
        <v>6159</v>
      </c>
      <c r="D1863" s="352" t="s">
        <v>1916</v>
      </c>
      <c r="E1863" s="353" t="s">
        <v>116</v>
      </c>
      <c r="F1863" s="354">
        <v>82</v>
      </c>
      <c r="G1863" s="288" t="s">
        <v>117</v>
      </c>
      <c r="H1863" s="288"/>
      <c r="I1863" s="1"/>
      <c r="J1863" s="10"/>
      <c r="K1863" s="10"/>
    </row>
    <row r="1864" spans="2:11" s="5" customFormat="1" ht="47.25" hidden="1">
      <c r="B1864" s="1"/>
      <c r="C1864" s="351">
        <v>6160</v>
      </c>
      <c r="D1864" s="352" t="s">
        <v>1917</v>
      </c>
      <c r="E1864" s="353" t="s">
        <v>122</v>
      </c>
      <c r="F1864" s="354">
        <v>10710</v>
      </c>
      <c r="G1864" s="288" t="s">
        <v>117</v>
      </c>
      <c r="H1864" s="288"/>
      <c r="I1864" s="1"/>
      <c r="J1864" s="10"/>
      <c r="K1864" s="10"/>
    </row>
    <row r="1865" spans="2:11" s="5" customFormat="1" ht="47.25" hidden="1">
      <c r="B1865" s="1"/>
      <c r="C1865" s="351">
        <v>6161</v>
      </c>
      <c r="D1865" s="352" t="s">
        <v>1918</v>
      </c>
      <c r="E1865" s="353" t="s">
        <v>122</v>
      </c>
      <c r="F1865" s="354">
        <v>10710</v>
      </c>
      <c r="G1865" s="288" t="s">
        <v>117</v>
      </c>
      <c r="H1865" s="288"/>
      <c r="I1865" s="1"/>
      <c r="J1865" s="10"/>
      <c r="K1865" s="10"/>
    </row>
    <row r="1866" spans="2:11" s="5" customFormat="1" ht="63" hidden="1">
      <c r="B1866" s="1"/>
      <c r="C1866" s="351">
        <v>6162</v>
      </c>
      <c r="D1866" s="352" t="s">
        <v>1919</v>
      </c>
      <c r="E1866" s="353" t="s">
        <v>116</v>
      </c>
      <c r="F1866" s="354">
        <v>119</v>
      </c>
      <c r="G1866" s="288" t="s">
        <v>117</v>
      </c>
      <c r="H1866" s="288"/>
      <c r="I1866" s="1"/>
      <c r="J1866" s="10"/>
      <c r="K1866" s="10"/>
    </row>
    <row r="1867" spans="2:11" s="5" customFormat="1" ht="141.75" hidden="1">
      <c r="B1867" s="1"/>
      <c r="C1867" s="351">
        <v>6163</v>
      </c>
      <c r="D1867" s="352" t="s">
        <v>1920</v>
      </c>
      <c r="E1867" s="353" t="s">
        <v>116</v>
      </c>
      <c r="F1867" s="354">
        <v>214876</v>
      </c>
      <c r="G1867" s="288" t="s">
        <v>117</v>
      </c>
      <c r="H1867" s="288"/>
      <c r="I1867" s="1"/>
      <c r="J1867" s="10"/>
      <c r="K1867" s="10"/>
    </row>
    <row r="1868" spans="2:11" s="5" customFormat="1" ht="110.25" hidden="1">
      <c r="B1868" s="1"/>
      <c r="C1868" s="351">
        <v>6164</v>
      </c>
      <c r="D1868" s="352" t="s">
        <v>1921</v>
      </c>
      <c r="E1868" s="353" t="s">
        <v>116</v>
      </c>
      <c r="F1868" s="354">
        <v>224568</v>
      </c>
      <c r="G1868" s="288" t="s">
        <v>117</v>
      </c>
      <c r="H1868" s="288"/>
      <c r="I1868" s="1"/>
      <c r="J1868" s="10"/>
      <c r="K1868" s="10"/>
    </row>
    <row r="1869" spans="2:11" s="5" customFormat="1" ht="94.5" hidden="1">
      <c r="B1869" s="1"/>
      <c r="C1869" s="351">
        <v>6165</v>
      </c>
      <c r="D1869" s="352" t="s">
        <v>1922</v>
      </c>
      <c r="E1869" s="353" t="s">
        <v>125</v>
      </c>
      <c r="F1869" s="354">
        <v>24938</v>
      </c>
      <c r="G1869" s="288" t="s">
        <v>117</v>
      </c>
      <c r="H1869" s="288"/>
      <c r="I1869" s="1"/>
      <c r="J1869" s="10"/>
      <c r="K1869" s="10"/>
    </row>
    <row r="1870" spans="2:11" s="5" customFormat="1" ht="31.5" hidden="1">
      <c r="B1870" s="1"/>
      <c r="C1870" s="351">
        <v>6169</v>
      </c>
      <c r="D1870" s="352" t="s">
        <v>1923</v>
      </c>
      <c r="E1870" s="353" t="s">
        <v>1215</v>
      </c>
      <c r="F1870" s="354">
        <v>9730</v>
      </c>
      <c r="G1870" s="288" t="s">
        <v>117</v>
      </c>
      <c r="H1870" s="288"/>
      <c r="I1870" s="1"/>
      <c r="J1870" s="10"/>
      <c r="K1870" s="10"/>
    </row>
    <row r="1871" spans="2:11" s="5" customFormat="1" ht="31.5" hidden="1">
      <c r="B1871" s="1"/>
      <c r="C1871" s="351">
        <v>6170</v>
      </c>
      <c r="D1871" s="352" t="s">
        <v>1924</v>
      </c>
      <c r="E1871" s="353" t="s">
        <v>1215</v>
      </c>
      <c r="F1871" s="354">
        <v>8795</v>
      </c>
      <c r="G1871" s="288" t="s">
        <v>117</v>
      </c>
      <c r="H1871" s="288"/>
      <c r="I1871" s="1"/>
      <c r="J1871" s="10"/>
      <c r="K1871" s="10"/>
    </row>
    <row r="1872" spans="2:11" s="5" customFormat="1" ht="31.5" hidden="1">
      <c r="B1872" s="1"/>
      <c r="C1872" s="351">
        <v>6172</v>
      </c>
      <c r="D1872" s="352" t="s">
        <v>1925</v>
      </c>
      <c r="E1872" s="353" t="s">
        <v>1215</v>
      </c>
      <c r="F1872" s="354">
        <v>1953</v>
      </c>
      <c r="G1872" s="288" t="s">
        <v>117</v>
      </c>
      <c r="H1872" s="288"/>
      <c r="I1872" s="1"/>
      <c r="J1872" s="10"/>
      <c r="K1872" s="10"/>
    </row>
    <row r="1873" spans="2:11" s="5" customFormat="1" ht="63" hidden="1">
      <c r="B1873" s="1"/>
      <c r="C1873" s="351">
        <v>6175</v>
      </c>
      <c r="D1873" s="352" t="s">
        <v>1926</v>
      </c>
      <c r="E1873" s="353" t="s">
        <v>1927</v>
      </c>
      <c r="F1873" s="354">
        <v>78239</v>
      </c>
      <c r="G1873" s="288" t="s">
        <v>117</v>
      </c>
      <c r="H1873" s="288"/>
      <c r="I1873" s="1"/>
      <c r="J1873" s="10"/>
      <c r="K1873" s="10"/>
    </row>
    <row r="1874" spans="2:11" s="5" customFormat="1" ht="31.5" hidden="1">
      <c r="B1874" s="1"/>
      <c r="C1874" s="351">
        <v>6176</v>
      </c>
      <c r="D1874" s="352" t="s">
        <v>1928</v>
      </c>
      <c r="E1874" s="353" t="s">
        <v>1929</v>
      </c>
      <c r="F1874" s="354">
        <v>24388</v>
      </c>
      <c r="G1874" s="288" t="s">
        <v>117</v>
      </c>
      <c r="H1874" s="288"/>
      <c r="I1874" s="1"/>
      <c r="J1874" s="10"/>
      <c r="K1874" s="10"/>
    </row>
    <row r="1875" spans="2:11" s="5" customFormat="1" ht="31.5" hidden="1">
      <c r="B1875" s="1"/>
      <c r="C1875" s="351">
        <v>6178</v>
      </c>
      <c r="D1875" s="352" t="s">
        <v>1930</v>
      </c>
      <c r="E1875" s="353" t="s">
        <v>1215</v>
      </c>
      <c r="F1875" s="354">
        <v>14407</v>
      </c>
      <c r="G1875" s="288" t="s">
        <v>117</v>
      </c>
      <c r="H1875" s="288"/>
      <c r="I1875" s="1"/>
      <c r="J1875" s="10"/>
      <c r="K1875" s="10"/>
    </row>
    <row r="1876" spans="2:11" s="5" customFormat="1" ht="31.5" hidden="1">
      <c r="B1876" s="1"/>
      <c r="C1876" s="351">
        <v>6179</v>
      </c>
      <c r="D1876" s="352" t="s">
        <v>1931</v>
      </c>
      <c r="E1876" s="353" t="s">
        <v>1215</v>
      </c>
      <c r="F1876" s="354">
        <v>12748</v>
      </c>
      <c r="G1876" s="288" t="s">
        <v>117</v>
      </c>
      <c r="H1876" s="288"/>
      <c r="I1876" s="1"/>
      <c r="J1876" s="10"/>
      <c r="K1876" s="10"/>
    </row>
    <row r="1877" spans="2:11" s="5" customFormat="1" ht="31.5" hidden="1">
      <c r="B1877" s="1"/>
      <c r="C1877" s="351">
        <v>6180</v>
      </c>
      <c r="D1877" s="352" t="s">
        <v>1932</v>
      </c>
      <c r="E1877" s="353" t="s">
        <v>1215</v>
      </c>
      <c r="F1877" s="354">
        <v>17133</v>
      </c>
      <c r="G1877" s="288" t="s">
        <v>117</v>
      </c>
      <c r="H1877" s="288"/>
      <c r="I1877" s="1"/>
      <c r="J1877" s="10"/>
      <c r="K1877" s="10"/>
    </row>
    <row r="1878" spans="2:11" s="5" customFormat="1" ht="31.5" hidden="1">
      <c r="B1878" s="1"/>
      <c r="C1878" s="351">
        <v>6181</v>
      </c>
      <c r="D1878" s="352" t="s">
        <v>1933</v>
      </c>
      <c r="E1878" s="353" t="s">
        <v>1215</v>
      </c>
      <c r="F1878" s="354">
        <v>2470</v>
      </c>
      <c r="G1878" s="288" t="s">
        <v>117</v>
      </c>
      <c r="H1878" s="288"/>
      <c r="I1878" s="1"/>
      <c r="J1878" s="10"/>
      <c r="K1878" s="10"/>
    </row>
    <row r="1879" spans="2:11" s="5" customFormat="1" ht="63" hidden="1">
      <c r="B1879" s="1"/>
      <c r="C1879" s="351">
        <v>6185</v>
      </c>
      <c r="D1879" s="352" t="s">
        <v>1934</v>
      </c>
      <c r="E1879" s="353" t="s">
        <v>125</v>
      </c>
      <c r="F1879" s="354">
        <v>637075</v>
      </c>
      <c r="G1879" s="288" t="s">
        <v>117</v>
      </c>
      <c r="H1879" s="288"/>
      <c r="I1879" s="1"/>
      <c r="J1879" s="10"/>
      <c r="K1879" s="10"/>
    </row>
    <row r="1880" spans="2:11" s="5" customFormat="1" ht="31.5" hidden="1">
      <c r="B1880" s="1"/>
      <c r="C1880" s="351">
        <v>6186</v>
      </c>
      <c r="D1880" s="352" t="s">
        <v>1935</v>
      </c>
      <c r="E1880" s="353" t="s">
        <v>1215</v>
      </c>
      <c r="F1880" s="354">
        <v>15620</v>
      </c>
      <c r="G1880" s="288" t="s">
        <v>117</v>
      </c>
      <c r="H1880" s="288"/>
      <c r="I1880" s="1"/>
      <c r="J1880" s="10"/>
      <c r="K1880" s="10"/>
    </row>
    <row r="1881" spans="2:11" s="5" customFormat="1" ht="47.25" hidden="1">
      <c r="B1881" s="1"/>
      <c r="C1881" s="351">
        <v>6187</v>
      </c>
      <c r="D1881" s="352" t="s">
        <v>1936</v>
      </c>
      <c r="E1881" s="353" t="s">
        <v>1215</v>
      </c>
      <c r="F1881" s="354">
        <v>169650</v>
      </c>
      <c r="G1881" s="288" t="s">
        <v>117</v>
      </c>
      <c r="H1881" s="288"/>
      <c r="I1881" s="1"/>
      <c r="J1881" s="10"/>
      <c r="K1881" s="10"/>
    </row>
    <row r="1882" spans="2:11" s="5" customFormat="1" ht="63" hidden="1">
      <c r="B1882" s="1"/>
      <c r="C1882" s="351">
        <v>6188</v>
      </c>
      <c r="D1882" s="352" t="s">
        <v>1937</v>
      </c>
      <c r="E1882" s="353" t="s">
        <v>122</v>
      </c>
      <c r="F1882" s="354">
        <v>133985</v>
      </c>
      <c r="G1882" s="288" t="s">
        <v>117</v>
      </c>
      <c r="H1882" s="288" t="s">
        <v>145</v>
      </c>
      <c r="I1882" s="1"/>
      <c r="J1882" s="10"/>
      <c r="K1882" s="10"/>
    </row>
    <row r="1883" spans="2:11" s="5" customFormat="1" ht="47.25" hidden="1">
      <c r="B1883" s="1"/>
      <c r="C1883" s="351">
        <v>6189</v>
      </c>
      <c r="D1883" s="352" t="s">
        <v>1938</v>
      </c>
      <c r="E1883" s="353" t="s">
        <v>1217</v>
      </c>
      <c r="F1883" s="354">
        <v>2229932</v>
      </c>
      <c r="G1883" s="288" t="s">
        <v>117</v>
      </c>
      <c r="H1883" s="288"/>
      <c r="I1883" s="1"/>
      <c r="J1883" s="10"/>
      <c r="K1883" s="10"/>
    </row>
    <row r="1884" spans="2:11" s="5" customFormat="1" ht="94.5" hidden="1">
      <c r="B1884" s="1"/>
      <c r="C1884" s="351">
        <v>6190</v>
      </c>
      <c r="D1884" s="352" t="s">
        <v>1939</v>
      </c>
      <c r="E1884" s="353" t="s">
        <v>1940</v>
      </c>
      <c r="F1884" s="354">
        <v>597</v>
      </c>
      <c r="G1884" s="288" t="s">
        <v>117</v>
      </c>
      <c r="H1884" s="288"/>
      <c r="I1884" s="1"/>
      <c r="J1884" s="10"/>
      <c r="K1884" s="10"/>
    </row>
    <row r="1885" spans="2:11" s="5" customFormat="1" ht="63" hidden="1">
      <c r="B1885" s="1"/>
      <c r="C1885" s="351">
        <v>6191</v>
      </c>
      <c r="D1885" s="352" t="s">
        <v>1941</v>
      </c>
      <c r="E1885" s="353" t="s">
        <v>116</v>
      </c>
      <c r="F1885" s="354">
        <v>100460</v>
      </c>
      <c r="G1885" s="288" t="s">
        <v>117</v>
      </c>
      <c r="H1885" s="288" t="s">
        <v>145</v>
      </c>
      <c r="I1885" s="1"/>
      <c r="J1885" s="10"/>
      <c r="K1885" s="10"/>
    </row>
    <row r="1886" spans="2:11" s="5" customFormat="1" ht="63" hidden="1">
      <c r="B1886" s="1"/>
      <c r="C1886" s="351">
        <v>6192</v>
      </c>
      <c r="D1886" s="352" t="s">
        <v>1942</v>
      </c>
      <c r="E1886" s="353" t="s">
        <v>116</v>
      </c>
      <c r="F1886" s="354">
        <v>83611</v>
      </c>
      <c r="G1886" s="288" t="s">
        <v>117</v>
      </c>
      <c r="H1886" s="288" t="s">
        <v>145</v>
      </c>
      <c r="I1886" s="1"/>
      <c r="J1886" s="10"/>
      <c r="K1886" s="10"/>
    </row>
    <row r="1887" spans="2:11" s="5" customFormat="1" ht="63" hidden="1">
      <c r="B1887" s="1"/>
      <c r="C1887" s="351">
        <v>6193</v>
      </c>
      <c r="D1887" s="352" t="s">
        <v>1943</v>
      </c>
      <c r="E1887" s="353" t="s">
        <v>119</v>
      </c>
      <c r="F1887" s="354">
        <v>530164</v>
      </c>
      <c r="G1887" s="288" t="s">
        <v>117</v>
      </c>
      <c r="H1887" s="288"/>
      <c r="I1887" s="1"/>
      <c r="J1887" s="10"/>
      <c r="K1887" s="10"/>
    </row>
    <row r="1888" spans="2:11" s="5" customFormat="1" ht="105" hidden="1">
      <c r="B1888" s="1"/>
      <c r="C1888" s="458">
        <v>6194</v>
      </c>
      <c r="D1888" s="460" t="s">
        <v>1944</v>
      </c>
      <c r="E1888" s="462" t="s">
        <v>122</v>
      </c>
      <c r="F1888" s="464">
        <v>423037</v>
      </c>
      <c r="G1888" s="288" t="s">
        <v>117</v>
      </c>
      <c r="H1888" s="288" t="s">
        <v>145</v>
      </c>
      <c r="I1888" s="1"/>
      <c r="J1888" s="10"/>
      <c r="K1888" s="10"/>
    </row>
    <row r="1889" spans="2:11" s="5" customFormat="1" ht="63" hidden="1">
      <c r="B1889" s="1"/>
      <c r="C1889" s="351">
        <v>6196</v>
      </c>
      <c r="D1889" s="352" t="s">
        <v>1945</v>
      </c>
      <c r="E1889" s="353" t="s">
        <v>116</v>
      </c>
      <c r="F1889" s="354">
        <v>251723</v>
      </c>
      <c r="G1889" s="288" t="s">
        <v>117</v>
      </c>
      <c r="H1889" s="288" t="s">
        <v>145</v>
      </c>
      <c r="I1889" s="1"/>
      <c r="J1889" s="10"/>
      <c r="K1889" s="10"/>
    </row>
    <row r="1890" spans="2:11" s="5" customFormat="1" ht="173.25" hidden="1">
      <c r="B1890" s="1"/>
      <c r="C1890" s="351">
        <v>6198</v>
      </c>
      <c r="D1890" s="352" t="s">
        <v>1946</v>
      </c>
      <c r="E1890" s="353" t="s">
        <v>122</v>
      </c>
      <c r="F1890" s="354">
        <v>189558</v>
      </c>
      <c r="G1890" s="288" t="s">
        <v>117</v>
      </c>
      <c r="H1890" s="288"/>
      <c r="I1890" s="1"/>
      <c r="J1890" s="10"/>
      <c r="K1890" s="10"/>
    </row>
    <row r="1891" spans="2:11" s="5" customFormat="1" ht="63" hidden="1">
      <c r="B1891" s="1"/>
      <c r="C1891" s="351">
        <v>6200</v>
      </c>
      <c r="D1891" s="352" t="s">
        <v>1947</v>
      </c>
      <c r="E1891" s="353" t="s">
        <v>119</v>
      </c>
      <c r="F1891" s="354">
        <v>660747</v>
      </c>
      <c r="G1891" s="288" t="s">
        <v>117</v>
      </c>
      <c r="H1891" s="288"/>
      <c r="I1891" s="1"/>
      <c r="J1891" s="10"/>
      <c r="K1891" s="10"/>
    </row>
    <row r="1892" spans="2:11" s="5" customFormat="1" ht="63" hidden="1">
      <c r="B1892" s="1"/>
      <c r="C1892" s="351">
        <v>6201</v>
      </c>
      <c r="D1892" s="352" t="s">
        <v>1948</v>
      </c>
      <c r="E1892" s="353" t="s">
        <v>119</v>
      </c>
      <c r="F1892" s="354">
        <v>709065</v>
      </c>
      <c r="G1892" s="288" t="s">
        <v>117</v>
      </c>
      <c r="H1892" s="288"/>
      <c r="I1892" s="1"/>
      <c r="J1892" s="10"/>
      <c r="K1892" s="10"/>
    </row>
    <row r="1893" spans="2:11" s="5" customFormat="1" ht="78.75" hidden="1">
      <c r="B1893" s="1"/>
      <c r="C1893" s="351">
        <v>6202</v>
      </c>
      <c r="D1893" s="352" t="s">
        <v>1949</v>
      </c>
      <c r="E1893" s="353" t="s">
        <v>122</v>
      </c>
      <c r="F1893" s="354">
        <v>25545</v>
      </c>
      <c r="G1893" s="288" t="s">
        <v>117</v>
      </c>
      <c r="H1893" s="288"/>
      <c r="I1893" s="1"/>
      <c r="J1893" s="10"/>
      <c r="K1893" s="10"/>
    </row>
    <row r="1894" spans="2:11" s="5" customFormat="1" ht="78.75" hidden="1">
      <c r="B1894" s="1"/>
      <c r="C1894" s="351">
        <v>6203</v>
      </c>
      <c r="D1894" s="352" t="s">
        <v>1950</v>
      </c>
      <c r="E1894" s="353" t="s">
        <v>116</v>
      </c>
      <c r="F1894" s="354">
        <v>19248</v>
      </c>
      <c r="G1894" s="288" t="s">
        <v>117</v>
      </c>
      <c r="H1894" s="288"/>
      <c r="I1894" s="1"/>
      <c r="J1894" s="10"/>
      <c r="K1894" s="10"/>
    </row>
    <row r="1895" spans="2:11" s="5" customFormat="1" ht="47.25" hidden="1">
      <c r="B1895" s="1"/>
      <c r="C1895" s="351">
        <v>6204</v>
      </c>
      <c r="D1895" s="352" t="s">
        <v>1951</v>
      </c>
      <c r="E1895" s="353" t="s">
        <v>122</v>
      </c>
      <c r="F1895" s="354">
        <v>20329</v>
      </c>
      <c r="G1895" s="288" t="s">
        <v>117</v>
      </c>
      <c r="H1895" s="288"/>
      <c r="I1895" s="1"/>
      <c r="J1895" s="10"/>
      <c r="K1895" s="10"/>
    </row>
    <row r="1896" spans="2:11" s="5" customFormat="1" ht="31.5" hidden="1">
      <c r="B1896" s="1"/>
      <c r="C1896" s="351">
        <v>6206</v>
      </c>
      <c r="D1896" s="352" t="s">
        <v>1952</v>
      </c>
      <c r="E1896" s="353" t="s">
        <v>122</v>
      </c>
      <c r="F1896" s="354">
        <v>87798</v>
      </c>
      <c r="G1896" s="288" t="s">
        <v>117</v>
      </c>
      <c r="H1896" s="288" t="s">
        <v>145</v>
      </c>
      <c r="I1896" s="1"/>
      <c r="J1896" s="10"/>
      <c r="K1896" s="10"/>
    </row>
    <row r="1897" spans="2:11" s="5" customFormat="1" ht="157.5" hidden="1">
      <c r="B1897" s="1"/>
      <c r="C1897" s="351">
        <v>6207</v>
      </c>
      <c r="D1897" s="352" t="s">
        <v>1953</v>
      </c>
      <c r="E1897" s="353" t="s">
        <v>116</v>
      </c>
      <c r="F1897" s="354">
        <v>124087</v>
      </c>
      <c r="G1897" s="288" t="s">
        <v>117</v>
      </c>
      <c r="H1897" s="288"/>
      <c r="I1897" s="1"/>
      <c r="J1897" s="10"/>
      <c r="K1897" s="10"/>
    </row>
    <row r="1898" spans="2:11" s="5" customFormat="1" ht="78.75" hidden="1">
      <c r="B1898" s="1"/>
      <c r="C1898" s="351">
        <v>6211</v>
      </c>
      <c r="D1898" s="352" t="s">
        <v>1954</v>
      </c>
      <c r="E1898" s="353" t="s">
        <v>122</v>
      </c>
      <c r="F1898" s="354">
        <v>324988</v>
      </c>
      <c r="G1898" s="288" t="s">
        <v>117</v>
      </c>
      <c r="H1898" s="288" t="s">
        <v>145</v>
      </c>
      <c r="I1898" s="1"/>
      <c r="J1898" s="10"/>
      <c r="K1898" s="10"/>
    </row>
    <row r="1899" spans="2:11" s="5" customFormat="1" ht="47.25" hidden="1">
      <c r="B1899" s="1"/>
      <c r="C1899" s="351">
        <v>6212</v>
      </c>
      <c r="D1899" s="352" t="s">
        <v>1955</v>
      </c>
      <c r="E1899" s="353" t="s">
        <v>122</v>
      </c>
      <c r="F1899" s="354">
        <v>11083</v>
      </c>
      <c r="G1899" s="288" t="s">
        <v>117</v>
      </c>
      <c r="H1899" s="288"/>
      <c r="I1899" s="1"/>
      <c r="J1899" s="10"/>
      <c r="K1899" s="10"/>
    </row>
    <row r="1900" spans="2:11" s="5" customFormat="1" ht="47.25" hidden="1">
      <c r="B1900" s="1"/>
      <c r="C1900" s="351">
        <v>6213</v>
      </c>
      <c r="D1900" s="352" t="s">
        <v>1956</v>
      </c>
      <c r="E1900" s="353" t="s">
        <v>122</v>
      </c>
      <c r="F1900" s="354">
        <v>15367</v>
      </c>
      <c r="G1900" s="288" t="s">
        <v>117</v>
      </c>
      <c r="H1900" s="288"/>
      <c r="I1900" s="1"/>
      <c r="J1900" s="10"/>
      <c r="K1900" s="10"/>
    </row>
    <row r="1901" spans="2:11" s="5" customFormat="1" ht="31.5" hidden="1">
      <c r="B1901" s="1"/>
      <c r="C1901" s="351">
        <v>6214</v>
      </c>
      <c r="D1901" s="352" t="s">
        <v>1957</v>
      </c>
      <c r="E1901" s="353" t="s">
        <v>122</v>
      </c>
      <c r="F1901" s="354">
        <v>35117</v>
      </c>
      <c r="G1901" s="288" t="s">
        <v>117</v>
      </c>
      <c r="H1901" s="288"/>
      <c r="I1901" s="1"/>
      <c r="J1901" s="10"/>
      <c r="K1901" s="10"/>
    </row>
    <row r="1902" spans="2:11" s="5" customFormat="1" ht="47.25" hidden="1">
      <c r="B1902" s="1"/>
      <c r="C1902" s="351">
        <v>6215</v>
      </c>
      <c r="D1902" s="352" t="s">
        <v>1958</v>
      </c>
      <c r="E1902" s="353" t="s">
        <v>122</v>
      </c>
      <c r="F1902" s="354">
        <v>14166</v>
      </c>
      <c r="G1902" s="288" t="s">
        <v>117</v>
      </c>
      <c r="H1902" s="288"/>
      <c r="I1902" s="1"/>
      <c r="J1902" s="10"/>
      <c r="K1902" s="10"/>
    </row>
    <row r="1903" spans="2:11" s="5" customFormat="1" ht="47.25" hidden="1">
      <c r="B1903" s="1"/>
      <c r="C1903" s="351">
        <v>6216</v>
      </c>
      <c r="D1903" s="352" t="s">
        <v>1959</v>
      </c>
      <c r="E1903" s="353" t="s">
        <v>119</v>
      </c>
      <c r="F1903" s="354">
        <v>56734</v>
      </c>
      <c r="G1903" s="288" t="s">
        <v>117</v>
      </c>
      <c r="H1903" s="288"/>
      <c r="I1903" s="1"/>
      <c r="J1903" s="10"/>
      <c r="K1903" s="10"/>
    </row>
    <row r="1904" spans="2:11" s="5" customFormat="1" ht="63" hidden="1">
      <c r="B1904" s="1"/>
      <c r="C1904" s="351">
        <v>6217</v>
      </c>
      <c r="D1904" s="352" t="s">
        <v>1960</v>
      </c>
      <c r="E1904" s="353" t="s">
        <v>125</v>
      </c>
      <c r="F1904" s="354">
        <v>15263</v>
      </c>
      <c r="G1904" s="288" t="s">
        <v>117</v>
      </c>
      <c r="H1904" s="288"/>
      <c r="I1904" s="1"/>
      <c r="J1904" s="10"/>
      <c r="K1904" s="10"/>
    </row>
    <row r="1905" spans="2:11" s="5" customFormat="1" ht="63" hidden="1">
      <c r="B1905" s="1"/>
      <c r="C1905" s="351">
        <v>6218</v>
      </c>
      <c r="D1905" s="352" t="s">
        <v>1961</v>
      </c>
      <c r="E1905" s="353" t="s">
        <v>125</v>
      </c>
      <c r="F1905" s="354">
        <v>17863</v>
      </c>
      <c r="G1905" s="288" t="s">
        <v>117</v>
      </c>
      <c r="H1905" s="288"/>
      <c r="I1905" s="1"/>
      <c r="J1905" s="10"/>
      <c r="K1905" s="10"/>
    </row>
    <row r="1906" spans="2:11" s="5" customFormat="1" ht="63" hidden="1">
      <c r="B1906" s="1"/>
      <c r="C1906" s="351">
        <v>6219</v>
      </c>
      <c r="D1906" s="352" t="s">
        <v>1962</v>
      </c>
      <c r="E1906" s="353" t="s">
        <v>125</v>
      </c>
      <c r="F1906" s="354">
        <v>489257</v>
      </c>
      <c r="G1906" s="288" t="s">
        <v>117</v>
      </c>
      <c r="H1906" s="288"/>
      <c r="I1906" s="1"/>
      <c r="J1906" s="10"/>
      <c r="K1906" s="10"/>
    </row>
    <row r="1907" spans="2:11" s="5" customFormat="1" ht="47.25" hidden="1">
      <c r="B1907" s="1"/>
      <c r="C1907" s="351">
        <v>6221</v>
      </c>
      <c r="D1907" s="352" t="s">
        <v>1963</v>
      </c>
      <c r="E1907" s="353" t="s">
        <v>116</v>
      </c>
      <c r="F1907" s="354">
        <v>472906</v>
      </c>
      <c r="G1907" s="288" t="s">
        <v>117</v>
      </c>
      <c r="H1907" s="288"/>
      <c r="I1907" s="1"/>
      <c r="J1907" s="10"/>
      <c r="K1907" s="10"/>
    </row>
    <row r="1908" spans="2:11" s="5" customFormat="1" ht="126" hidden="1">
      <c r="B1908" s="1"/>
      <c r="C1908" s="351">
        <v>6224</v>
      </c>
      <c r="D1908" s="352" t="s">
        <v>1964</v>
      </c>
      <c r="E1908" s="353" t="s">
        <v>116</v>
      </c>
      <c r="F1908" s="354">
        <v>11514</v>
      </c>
      <c r="G1908" s="288" t="s">
        <v>117</v>
      </c>
      <c r="H1908" s="288"/>
      <c r="I1908" s="1"/>
      <c r="J1908" s="10"/>
      <c r="K1908" s="10"/>
    </row>
    <row r="1909" spans="2:11" s="5" customFormat="1" ht="141.75" hidden="1">
      <c r="B1909" s="1"/>
      <c r="C1909" s="351">
        <v>6225</v>
      </c>
      <c r="D1909" s="352" t="s">
        <v>1965</v>
      </c>
      <c r="E1909" s="353" t="s">
        <v>122</v>
      </c>
      <c r="F1909" s="354">
        <v>16070</v>
      </c>
      <c r="G1909" s="288" t="s">
        <v>117</v>
      </c>
      <c r="H1909" s="288"/>
      <c r="I1909" s="1"/>
      <c r="J1909" s="10"/>
      <c r="K1909" s="10"/>
    </row>
    <row r="1910" spans="2:11" s="5" customFormat="1" ht="141.75" hidden="1">
      <c r="B1910" s="1"/>
      <c r="C1910" s="351">
        <v>6226</v>
      </c>
      <c r="D1910" s="352" t="s">
        <v>1966</v>
      </c>
      <c r="E1910" s="353" t="s">
        <v>116</v>
      </c>
      <c r="F1910" s="354">
        <v>10136</v>
      </c>
      <c r="G1910" s="288" t="s">
        <v>117</v>
      </c>
      <c r="H1910" s="288"/>
      <c r="I1910" s="1"/>
      <c r="J1910" s="10"/>
      <c r="K1910" s="10"/>
    </row>
    <row r="1911" spans="2:11" s="5" customFormat="1" ht="110.25" hidden="1">
      <c r="B1911" s="1"/>
      <c r="C1911" s="351">
        <v>6227</v>
      </c>
      <c r="D1911" s="352" t="s">
        <v>1967</v>
      </c>
      <c r="E1911" s="353" t="s">
        <v>119</v>
      </c>
      <c r="F1911" s="354">
        <v>59908</v>
      </c>
      <c r="G1911" s="288" t="s">
        <v>117</v>
      </c>
      <c r="H1911" s="288"/>
      <c r="I1911" s="1"/>
      <c r="J1911" s="10"/>
      <c r="K1911" s="10"/>
    </row>
    <row r="1912" spans="2:11" s="5" customFormat="1" ht="173.25" hidden="1">
      <c r="B1912" s="1"/>
      <c r="C1912" s="351">
        <v>6228</v>
      </c>
      <c r="D1912" s="352" t="s">
        <v>1968</v>
      </c>
      <c r="E1912" s="353" t="s">
        <v>119</v>
      </c>
      <c r="F1912" s="354">
        <v>59427</v>
      </c>
      <c r="G1912" s="288" t="s">
        <v>117</v>
      </c>
      <c r="H1912" s="288"/>
      <c r="I1912" s="1"/>
      <c r="J1912" s="10"/>
      <c r="K1912" s="10"/>
    </row>
    <row r="1913" spans="2:11" s="5" customFormat="1" ht="189" hidden="1">
      <c r="B1913" s="1"/>
      <c r="C1913" s="351">
        <v>6229</v>
      </c>
      <c r="D1913" s="352" t="s">
        <v>1969</v>
      </c>
      <c r="E1913" s="353" t="s">
        <v>116</v>
      </c>
      <c r="F1913" s="354">
        <v>7860</v>
      </c>
      <c r="G1913" s="288" t="s">
        <v>117</v>
      </c>
      <c r="H1913" s="288"/>
      <c r="I1913" s="1"/>
      <c r="J1913" s="10"/>
      <c r="K1913" s="10"/>
    </row>
    <row r="1914" spans="2:11" s="5" customFormat="1" ht="189" hidden="1">
      <c r="B1914" s="1"/>
      <c r="C1914" s="351">
        <v>6230</v>
      </c>
      <c r="D1914" s="352" t="s">
        <v>1970</v>
      </c>
      <c r="E1914" s="353" t="s">
        <v>116</v>
      </c>
      <c r="F1914" s="354">
        <v>6494</v>
      </c>
      <c r="G1914" s="288" t="s">
        <v>117</v>
      </c>
      <c r="H1914" s="288"/>
      <c r="I1914" s="1"/>
      <c r="J1914" s="10"/>
      <c r="K1914" s="10"/>
    </row>
    <row r="1915" spans="2:11" s="5" customFormat="1" ht="189" hidden="1">
      <c r="B1915" s="1"/>
      <c r="C1915" s="351">
        <v>6231</v>
      </c>
      <c r="D1915" s="352" t="s">
        <v>1971</v>
      </c>
      <c r="E1915" s="353" t="s">
        <v>116</v>
      </c>
      <c r="F1915" s="354">
        <v>9094</v>
      </c>
      <c r="G1915" s="288" t="s">
        <v>117</v>
      </c>
      <c r="H1915" s="288"/>
      <c r="I1915" s="1"/>
      <c r="J1915" s="10"/>
      <c r="K1915" s="10"/>
    </row>
    <row r="1916" spans="2:11" s="5" customFormat="1" ht="173.25" hidden="1">
      <c r="B1916" s="1"/>
      <c r="C1916" s="351">
        <v>6232</v>
      </c>
      <c r="D1916" s="352" t="s">
        <v>1972</v>
      </c>
      <c r="E1916" s="353" t="s">
        <v>119</v>
      </c>
      <c r="F1916" s="354">
        <v>80568</v>
      </c>
      <c r="G1916" s="288" t="s">
        <v>117</v>
      </c>
      <c r="H1916" s="288"/>
      <c r="I1916" s="1"/>
      <c r="J1916" s="10"/>
      <c r="K1916" s="10"/>
    </row>
    <row r="1917" spans="2:11" s="5" customFormat="1" ht="126" hidden="1">
      <c r="B1917" s="1"/>
      <c r="C1917" s="351">
        <v>6233</v>
      </c>
      <c r="D1917" s="352" t="s">
        <v>1973</v>
      </c>
      <c r="E1917" s="353" t="s">
        <v>119</v>
      </c>
      <c r="F1917" s="354">
        <v>90547</v>
      </c>
      <c r="G1917" s="288" t="s">
        <v>117</v>
      </c>
      <c r="H1917" s="288"/>
      <c r="I1917" s="1"/>
      <c r="J1917" s="10"/>
      <c r="K1917" s="10"/>
    </row>
    <row r="1918" spans="2:11" s="5" customFormat="1" ht="204.75" hidden="1">
      <c r="B1918" s="1"/>
      <c r="C1918" s="351">
        <v>6234</v>
      </c>
      <c r="D1918" s="352" t="s">
        <v>1974</v>
      </c>
      <c r="E1918" s="353" t="s">
        <v>119</v>
      </c>
      <c r="F1918" s="354">
        <v>73167</v>
      </c>
      <c r="G1918" s="288" t="s">
        <v>117</v>
      </c>
      <c r="H1918" s="288"/>
      <c r="I1918" s="1"/>
      <c r="J1918" s="10"/>
      <c r="K1918" s="10"/>
    </row>
    <row r="1919" spans="2:11" s="5" customFormat="1" ht="173.25" hidden="1">
      <c r="B1919" s="1"/>
      <c r="C1919" s="351">
        <v>6235</v>
      </c>
      <c r="D1919" s="352" t="s">
        <v>1975</v>
      </c>
      <c r="E1919" s="353" t="s">
        <v>116</v>
      </c>
      <c r="F1919" s="354">
        <v>11294</v>
      </c>
      <c r="G1919" s="288" t="s">
        <v>117</v>
      </c>
      <c r="H1919" s="288"/>
      <c r="I1919" s="1"/>
      <c r="J1919" s="10"/>
      <c r="K1919" s="10"/>
    </row>
    <row r="1920" spans="2:11" s="5" customFormat="1" ht="204.75" hidden="1">
      <c r="B1920" s="1"/>
      <c r="C1920" s="351">
        <v>6236</v>
      </c>
      <c r="D1920" s="352" t="s">
        <v>1976</v>
      </c>
      <c r="E1920" s="353" t="s">
        <v>122</v>
      </c>
      <c r="F1920" s="354">
        <v>26990</v>
      </c>
      <c r="G1920" s="288" t="s">
        <v>117</v>
      </c>
      <c r="H1920" s="288"/>
      <c r="I1920" s="1"/>
      <c r="J1920" s="10"/>
      <c r="K1920" s="10"/>
    </row>
    <row r="1921" spans="2:11" s="5" customFormat="1" ht="204.75" hidden="1">
      <c r="B1921" s="1"/>
      <c r="C1921" s="351">
        <v>6237</v>
      </c>
      <c r="D1921" s="352" t="s">
        <v>1977</v>
      </c>
      <c r="E1921" s="353" t="s">
        <v>122</v>
      </c>
      <c r="F1921" s="354">
        <v>28004</v>
      </c>
      <c r="G1921" s="288" t="s">
        <v>117</v>
      </c>
      <c r="H1921" s="288"/>
      <c r="I1921" s="1"/>
      <c r="J1921" s="10"/>
      <c r="K1921" s="10"/>
    </row>
    <row r="1922" spans="2:11" s="5" customFormat="1" ht="47.25" hidden="1">
      <c r="B1922" s="1"/>
      <c r="C1922" s="351">
        <v>6238</v>
      </c>
      <c r="D1922" s="352" t="s">
        <v>1978</v>
      </c>
      <c r="E1922" s="353" t="s">
        <v>122</v>
      </c>
      <c r="F1922" s="354">
        <v>5219</v>
      </c>
      <c r="G1922" s="288" t="s">
        <v>117</v>
      </c>
      <c r="H1922" s="288"/>
      <c r="I1922" s="1"/>
      <c r="J1922" s="10"/>
      <c r="K1922" s="10"/>
    </row>
    <row r="1923" spans="2:11" s="5" customFormat="1" ht="157.5" hidden="1">
      <c r="B1923" s="1"/>
      <c r="C1923" s="351">
        <v>6239</v>
      </c>
      <c r="D1923" s="352" t="s">
        <v>1979</v>
      </c>
      <c r="E1923" s="353" t="s">
        <v>116</v>
      </c>
      <c r="F1923" s="354">
        <v>69409</v>
      </c>
      <c r="G1923" s="288" t="s">
        <v>117</v>
      </c>
      <c r="H1923" s="288"/>
      <c r="I1923" s="1"/>
      <c r="J1923" s="10"/>
      <c r="K1923" s="10"/>
    </row>
    <row r="1924" spans="2:11" s="5" customFormat="1" ht="157.5" hidden="1">
      <c r="B1924" s="1"/>
      <c r="C1924" s="351">
        <v>6246</v>
      </c>
      <c r="D1924" s="352" t="s">
        <v>1980</v>
      </c>
      <c r="E1924" s="353" t="s">
        <v>116</v>
      </c>
      <c r="F1924" s="354">
        <v>207994</v>
      </c>
      <c r="G1924" s="288" t="s">
        <v>117</v>
      </c>
      <c r="H1924" s="288"/>
      <c r="I1924" s="1"/>
      <c r="J1924" s="10"/>
      <c r="K1924" s="10"/>
    </row>
    <row r="1925" spans="2:11" s="5" customFormat="1" ht="126" hidden="1">
      <c r="B1925" s="1"/>
      <c r="C1925" s="351">
        <v>6247</v>
      </c>
      <c r="D1925" s="352" t="s">
        <v>1981</v>
      </c>
      <c r="E1925" s="353" t="s">
        <v>1982</v>
      </c>
      <c r="F1925" s="354">
        <v>1651</v>
      </c>
      <c r="G1925" s="288" t="s">
        <v>117</v>
      </c>
      <c r="H1925" s="288"/>
      <c r="I1925" s="1"/>
      <c r="J1925" s="10"/>
      <c r="K1925" s="10"/>
    </row>
    <row r="1926" spans="2:11" s="5" customFormat="1" ht="126" hidden="1">
      <c r="B1926" s="1"/>
      <c r="C1926" s="351">
        <v>6249</v>
      </c>
      <c r="D1926" s="352" t="s">
        <v>1983</v>
      </c>
      <c r="E1926" s="353" t="s">
        <v>1982</v>
      </c>
      <c r="F1926" s="354">
        <v>1524</v>
      </c>
      <c r="G1926" s="288" t="s">
        <v>117</v>
      </c>
      <c r="H1926" s="288"/>
      <c r="I1926" s="1"/>
      <c r="J1926" s="10"/>
      <c r="K1926" s="10"/>
    </row>
    <row r="1927" spans="2:11" s="5" customFormat="1" ht="126" hidden="1">
      <c r="B1927" s="1"/>
      <c r="C1927" s="351">
        <v>6250</v>
      </c>
      <c r="D1927" s="352" t="s">
        <v>1984</v>
      </c>
      <c r="E1927" s="353" t="s">
        <v>1982</v>
      </c>
      <c r="F1927" s="354">
        <v>1842</v>
      </c>
      <c r="G1927" s="288" t="s">
        <v>117</v>
      </c>
      <c r="H1927" s="288"/>
      <c r="I1927" s="1"/>
      <c r="J1927" s="10"/>
      <c r="K1927" s="10"/>
    </row>
    <row r="1928" spans="2:11" s="5" customFormat="1" ht="126" hidden="1">
      <c r="B1928" s="1"/>
      <c r="C1928" s="351">
        <v>6251</v>
      </c>
      <c r="D1928" s="352" t="s">
        <v>1985</v>
      </c>
      <c r="E1928" s="353" t="s">
        <v>1982</v>
      </c>
      <c r="F1928" s="354">
        <v>2311</v>
      </c>
      <c r="G1928" s="288" t="s">
        <v>117</v>
      </c>
      <c r="H1928" s="288"/>
      <c r="I1928" s="1"/>
      <c r="J1928" s="10"/>
      <c r="K1928" s="10"/>
    </row>
    <row r="1929" spans="2:11" s="5" customFormat="1" ht="141.75" hidden="1">
      <c r="B1929" s="1"/>
      <c r="C1929" s="351">
        <v>6253</v>
      </c>
      <c r="D1929" s="352" t="s">
        <v>1986</v>
      </c>
      <c r="E1929" s="353" t="s">
        <v>122</v>
      </c>
      <c r="F1929" s="354">
        <v>589911</v>
      </c>
      <c r="G1929" s="288" t="s">
        <v>117</v>
      </c>
      <c r="H1929" s="288"/>
      <c r="I1929" s="1"/>
      <c r="J1929" s="10"/>
      <c r="K1929" s="10"/>
    </row>
    <row r="1930" spans="2:11" s="5" customFormat="1" ht="141.75" hidden="1">
      <c r="B1930" s="1"/>
      <c r="C1930" s="351">
        <v>6254</v>
      </c>
      <c r="D1930" s="352" t="s">
        <v>1987</v>
      </c>
      <c r="E1930" s="353" t="s">
        <v>122</v>
      </c>
      <c r="F1930" s="354">
        <v>587159</v>
      </c>
      <c r="G1930" s="288" t="s">
        <v>117</v>
      </c>
      <c r="H1930" s="288"/>
      <c r="I1930" s="1"/>
      <c r="J1930" s="10"/>
      <c r="K1930" s="10"/>
    </row>
    <row r="1931" spans="2:11" s="5" customFormat="1" ht="141.75" hidden="1">
      <c r="B1931" s="1"/>
      <c r="C1931" s="351">
        <v>6255</v>
      </c>
      <c r="D1931" s="352" t="s">
        <v>1988</v>
      </c>
      <c r="E1931" s="353" t="s">
        <v>125</v>
      </c>
      <c r="F1931" s="354">
        <v>211060</v>
      </c>
      <c r="G1931" s="288" t="s">
        <v>117</v>
      </c>
      <c r="H1931" s="288"/>
      <c r="I1931" s="1"/>
      <c r="J1931" s="10"/>
      <c r="K1931" s="10"/>
    </row>
    <row r="1932" spans="2:11" s="5" customFormat="1" ht="173.25" hidden="1">
      <c r="B1932" s="1"/>
      <c r="C1932" s="351">
        <v>6256</v>
      </c>
      <c r="D1932" s="352" t="s">
        <v>1989</v>
      </c>
      <c r="E1932" s="353" t="s">
        <v>125</v>
      </c>
      <c r="F1932" s="354">
        <v>190474</v>
      </c>
      <c r="G1932" s="288" t="s">
        <v>117</v>
      </c>
      <c r="H1932" s="288"/>
      <c r="I1932" s="1"/>
      <c r="J1932" s="10"/>
      <c r="K1932" s="10"/>
    </row>
    <row r="1933" spans="2:11" s="5" customFormat="1" ht="173.25" hidden="1">
      <c r="B1933" s="1"/>
      <c r="C1933" s="351">
        <v>6257</v>
      </c>
      <c r="D1933" s="352" t="s">
        <v>1990</v>
      </c>
      <c r="E1933" s="353" t="s">
        <v>125</v>
      </c>
      <c r="F1933" s="354">
        <v>131978</v>
      </c>
      <c r="G1933" s="288" t="s">
        <v>117</v>
      </c>
      <c r="H1933" s="288"/>
      <c r="I1933" s="1"/>
      <c r="J1933" s="10"/>
      <c r="K1933" s="10"/>
    </row>
    <row r="1934" spans="2:11" s="5" customFormat="1" ht="110.25" hidden="1">
      <c r="B1934" s="1"/>
      <c r="C1934" s="351">
        <v>6258</v>
      </c>
      <c r="D1934" s="352" t="s">
        <v>1991</v>
      </c>
      <c r="E1934" s="353" t="s">
        <v>125</v>
      </c>
      <c r="F1934" s="354">
        <v>146265</v>
      </c>
      <c r="G1934" s="288" t="s">
        <v>117</v>
      </c>
      <c r="H1934" s="288"/>
      <c r="I1934" s="1"/>
      <c r="J1934" s="10"/>
      <c r="K1934" s="10"/>
    </row>
    <row r="1935" spans="2:11" s="5" customFormat="1" ht="173.25" hidden="1">
      <c r="B1935" s="1"/>
      <c r="C1935" s="351">
        <v>6259</v>
      </c>
      <c r="D1935" s="352" t="s">
        <v>1992</v>
      </c>
      <c r="E1935" s="353" t="s">
        <v>125</v>
      </c>
      <c r="F1935" s="354">
        <v>823280</v>
      </c>
      <c r="G1935" s="288" t="s">
        <v>117</v>
      </c>
      <c r="H1935" s="288"/>
      <c r="I1935" s="1"/>
      <c r="J1935" s="10"/>
      <c r="K1935" s="10"/>
    </row>
    <row r="1936" spans="2:11" s="5" customFormat="1" ht="189" hidden="1">
      <c r="B1936" s="1"/>
      <c r="C1936" s="351">
        <v>6260</v>
      </c>
      <c r="D1936" s="352" t="s">
        <v>1993</v>
      </c>
      <c r="E1936" s="353" t="s">
        <v>125</v>
      </c>
      <c r="F1936" s="354">
        <v>719884</v>
      </c>
      <c r="G1936" s="288" t="s">
        <v>117</v>
      </c>
      <c r="H1936" s="288"/>
      <c r="I1936" s="1"/>
      <c r="J1936" s="10"/>
      <c r="K1936" s="10"/>
    </row>
    <row r="1937" spans="2:11" s="5" customFormat="1" ht="110.25" hidden="1">
      <c r="B1937" s="1"/>
      <c r="C1937" s="351">
        <v>6261</v>
      </c>
      <c r="D1937" s="352" t="s">
        <v>1994</v>
      </c>
      <c r="E1937" s="353" t="s">
        <v>125</v>
      </c>
      <c r="F1937" s="354">
        <v>109141</v>
      </c>
      <c r="G1937" s="288" t="s">
        <v>117</v>
      </c>
      <c r="H1937" s="288"/>
      <c r="I1937" s="1"/>
      <c r="J1937" s="10"/>
      <c r="K1937" s="10"/>
    </row>
    <row r="1938" spans="2:11" s="5" customFormat="1" ht="157.5" hidden="1">
      <c r="B1938" s="1"/>
      <c r="C1938" s="351">
        <v>6262</v>
      </c>
      <c r="D1938" s="352" t="s">
        <v>1995</v>
      </c>
      <c r="E1938" s="353" t="s">
        <v>116</v>
      </c>
      <c r="F1938" s="354">
        <v>28199</v>
      </c>
      <c r="G1938" s="288" t="s">
        <v>117</v>
      </c>
      <c r="H1938" s="288"/>
      <c r="I1938" s="1"/>
      <c r="J1938" s="10"/>
      <c r="K1938" s="10"/>
    </row>
    <row r="1939" spans="2:11" s="5" customFormat="1" ht="126" hidden="1">
      <c r="B1939" s="1"/>
      <c r="C1939" s="351">
        <v>6263</v>
      </c>
      <c r="D1939" s="352" t="s">
        <v>1996</v>
      </c>
      <c r="E1939" s="353" t="s">
        <v>116</v>
      </c>
      <c r="F1939" s="354">
        <v>8642</v>
      </c>
      <c r="G1939" s="288" t="s">
        <v>117</v>
      </c>
      <c r="H1939" s="288"/>
      <c r="I1939" s="1"/>
      <c r="J1939" s="10"/>
      <c r="K1939" s="10"/>
    </row>
    <row r="1940" spans="2:11" s="5" customFormat="1" ht="94.5" hidden="1">
      <c r="B1940" s="1"/>
      <c r="C1940" s="351">
        <v>6264</v>
      </c>
      <c r="D1940" s="352" t="s">
        <v>1997</v>
      </c>
      <c r="E1940" s="353" t="s">
        <v>125</v>
      </c>
      <c r="F1940" s="354">
        <v>10323</v>
      </c>
      <c r="G1940" s="288" t="s">
        <v>117</v>
      </c>
      <c r="H1940" s="288"/>
      <c r="I1940" s="1"/>
      <c r="J1940" s="10"/>
      <c r="K1940" s="10"/>
    </row>
    <row r="1941" spans="2:11" s="5" customFormat="1" ht="63" hidden="1" customHeight="1">
      <c r="B1941" s="1"/>
      <c r="C1941" s="351">
        <v>6265</v>
      </c>
      <c r="D1941" s="352" t="s">
        <v>1998</v>
      </c>
      <c r="E1941" s="353" t="s">
        <v>116</v>
      </c>
      <c r="F1941" s="354">
        <v>14671</v>
      </c>
      <c r="G1941" s="288" t="s">
        <v>117</v>
      </c>
      <c r="H1941" s="288"/>
      <c r="I1941" s="1"/>
      <c r="J1941" s="10"/>
      <c r="K1941" s="10"/>
    </row>
    <row r="1942" spans="2:11" s="5" customFormat="1" ht="204.75" hidden="1">
      <c r="B1942" s="1"/>
      <c r="C1942" s="351">
        <v>6266</v>
      </c>
      <c r="D1942" s="352" t="s">
        <v>1999</v>
      </c>
      <c r="E1942" s="353" t="s">
        <v>116</v>
      </c>
      <c r="F1942" s="354">
        <v>17386</v>
      </c>
      <c r="G1942" s="288" t="s">
        <v>117</v>
      </c>
      <c r="H1942" s="288"/>
      <c r="I1942" s="1"/>
      <c r="J1942" s="10"/>
      <c r="K1942" s="10"/>
    </row>
    <row r="1943" spans="2:11" s="5" customFormat="1" ht="31.5" hidden="1">
      <c r="B1943" s="1"/>
      <c r="C1943" s="351">
        <v>6267</v>
      </c>
      <c r="D1943" s="352" t="s">
        <v>2000</v>
      </c>
      <c r="E1943" s="353" t="s">
        <v>125</v>
      </c>
      <c r="F1943" s="354">
        <v>1200902</v>
      </c>
      <c r="G1943" s="288" t="s">
        <v>117</v>
      </c>
      <c r="H1943" s="288"/>
      <c r="I1943" s="1"/>
      <c r="J1943" s="10"/>
      <c r="K1943" s="10"/>
    </row>
    <row r="1944" spans="2:11" s="5" customFormat="1" ht="189" hidden="1">
      <c r="B1944" s="1"/>
      <c r="C1944" s="351">
        <v>6269</v>
      </c>
      <c r="D1944" s="352" t="s">
        <v>2001</v>
      </c>
      <c r="E1944" s="353" t="s">
        <v>116</v>
      </c>
      <c r="F1944" s="354">
        <v>40295</v>
      </c>
      <c r="G1944" s="288" t="s">
        <v>117</v>
      </c>
      <c r="H1944" s="288"/>
      <c r="I1944" s="1"/>
      <c r="J1944" s="10"/>
      <c r="K1944" s="10"/>
    </row>
    <row r="1945" spans="2:11" s="5" customFormat="1" ht="157.5" hidden="1">
      <c r="B1945" s="1"/>
      <c r="C1945" s="351">
        <v>6270</v>
      </c>
      <c r="D1945" s="352" t="s">
        <v>2002</v>
      </c>
      <c r="E1945" s="353" t="s">
        <v>122</v>
      </c>
      <c r="F1945" s="354">
        <v>292389</v>
      </c>
      <c r="G1945" s="288" t="s">
        <v>117</v>
      </c>
      <c r="H1945" s="288"/>
      <c r="I1945" s="1"/>
      <c r="J1945" s="10"/>
      <c r="K1945" s="10"/>
    </row>
    <row r="1946" spans="2:11" s="5" customFormat="1" ht="110.25" hidden="1">
      <c r="B1946" s="1"/>
      <c r="C1946" s="351">
        <v>6271</v>
      </c>
      <c r="D1946" s="352" t="s">
        <v>2003</v>
      </c>
      <c r="E1946" s="353" t="s">
        <v>125</v>
      </c>
      <c r="F1946" s="354">
        <v>147751</v>
      </c>
      <c r="G1946" s="288" t="s">
        <v>117</v>
      </c>
      <c r="H1946" s="288"/>
      <c r="I1946" s="1"/>
      <c r="J1946" s="10"/>
      <c r="K1946" s="10"/>
    </row>
    <row r="1947" spans="2:11" s="5" customFormat="1" ht="78.75" hidden="1">
      <c r="B1947" s="1"/>
      <c r="C1947" s="351">
        <v>6272</v>
      </c>
      <c r="D1947" s="352" t="s">
        <v>2004</v>
      </c>
      <c r="E1947" s="353" t="s">
        <v>2005</v>
      </c>
      <c r="F1947" s="354">
        <v>7337</v>
      </c>
      <c r="G1947" s="288" t="s">
        <v>117</v>
      </c>
      <c r="H1947" s="288" t="s">
        <v>145</v>
      </c>
      <c r="I1947" s="1"/>
      <c r="J1947" s="10"/>
      <c r="K1947" s="10"/>
    </row>
    <row r="1948" spans="2:11" s="5" customFormat="1" ht="45" hidden="1">
      <c r="B1948" s="1"/>
      <c r="C1948" s="458">
        <v>6273</v>
      </c>
      <c r="D1948" s="460" t="s">
        <v>2006</v>
      </c>
      <c r="E1948" s="462" t="s">
        <v>2005</v>
      </c>
      <c r="F1948" s="464">
        <v>3650</v>
      </c>
      <c r="G1948" s="288" t="s">
        <v>117</v>
      </c>
      <c r="H1948" s="288" t="s">
        <v>145</v>
      </c>
      <c r="I1948" s="1"/>
      <c r="J1948" s="10"/>
      <c r="K1948" s="10"/>
    </row>
    <row r="1949" spans="2:11" s="5" customFormat="1" ht="30" hidden="1">
      <c r="B1949" s="1"/>
      <c r="C1949" s="458">
        <v>6274</v>
      </c>
      <c r="D1949" s="460" t="s">
        <v>2007</v>
      </c>
      <c r="E1949" s="462" t="s">
        <v>472</v>
      </c>
      <c r="F1949" s="464">
        <v>31265</v>
      </c>
      <c r="G1949" s="288" t="s">
        <v>117</v>
      </c>
      <c r="H1949" s="288" t="s">
        <v>145</v>
      </c>
      <c r="I1949" s="1"/>
      <c r="J1949" s="10"/>
      <c r="K1949" s="10"/>
    </row>
    <row r="1950" spans="2:11" s="5" customFormat="1" ht="240" hidden="1">
      <c r="B1950" s="1"/>
      <c r="C1950" s="458">
        <v>6275</v>
      </c>
      <c r="D1950" s="460" t="s">
        <v>2008</v>
      </c>
      <c r="E1950" s="462" t="s">
        <v>122</v>
      </c>
      <c r="F1950" s="464">
        <v>103779</v>
      </c>
      <c r="G1950" s="288" t="s">
        <v>117</v>
      </c>
      <c r="H1950" s="288"/>
      <c r="I1950" s="1"/>
      <c r="J1950" s="10"/>
      <c r="K1950" s="10"/>
    </row>
    <row r="1951" spans="2:11" s="5" customFormat="1" ht="283.5" hidden="1">
      <c r="B1951" s="1"/>
      <c r="C1951" s="351">
        <v>6276</v>
      </c>
      <c r="D1951" s="352" t="s">
        <v>2009</v>
      </c>
      <c r="E1951" s="353" t="s">
        <v>122</v>
      </c>
      <c r="F1951" s="354">
        <v>109231</v>
      </c>
      <c r="G1951" s="288" t="s">
        <v>117</v>
      </c>
      <c r="H1951" s="288"/>
      <c r="I1951" s="1"/>
      <c r="J1951" s="10"/>
      <c r="K1951" s="10"/>
    </row>
    <row r="1952" spans="2:11" s="5" customFormat="1" ht="173.25" hidden="1">
      <c r="B1952" s="1"/>
      <c r="C1952" s="351">
        <v>6278</v>
      </c>
      <c r="D1952" s="352" t="s">
        <v>2010</v>
      </c>
      <c r="E1952" s="353" t="s">
        <v>122</v>
      </c>
      <c r="F1952" s="354">
        <v>43057</v>
      </c>
      <c r="G1952" s="288" t="s">
        <v>117</v>
      </c>
      <c r="H1952" s="288"/>
      <c r="I1952" s="1"/>
      <c r="J1952" s="10"/>
      <c r="K1952" s="10"/>
    </row>
    <row r="1953" spans="2:11" s="5" customFormat="1" ht="173.25" hidden="1">
      <c r="B1953" s="1"/>
      <c r="C1953" s="351">
        <v>6279</v>
      </c>
      <c r="D1953" s="352" t="s">
        <v>2011</v>
      </c>
      <c r="E1953" s="353" t="s">
        <v>122</v>
      </c>
      <c r="F1953" s="354">
        <v>41421</v>
      </c>
      <c r="G1953" s="288" t="s">
        <v>117</v>
      </c>
      <c r="H1953" s="288"/>
      <c r="I1953" s="1"/>
      <c r="J1953" s="10"/>
      <c r="K1953" s="10"/>
    </row>
    <row r="1954" spans="2:11" s="5" customFormat="1" ht="157.5" hidden="1">
      <c r="B1954" s="1"/>
      <c r="C1954" s="351">
        <v>6280</v>
      </c>
      <c r="D1954" s="352" t="s">
        <v>2012</v>
      </c>
      <c r="E1954" s="353" t="s">
        <v>116</v>
      </c>
      <c r="F1954" s="354">
        <v>144611</v>
      </c>
      <c r="G1954" s="288" t="s">
        <v>117</v>
      </c>
      <c r="H1954" s="288" t="s">
        <v>145</v>
      </c>
      <c r="I1954" s="1"/>
      <c r="J1954" s="10"/>
      <c r="K1954" s="10"/>
    </row>
    <row r="1955" spans="2:11" s="5" customFormat="1" ht="204.75" hidden="1">
      <c r="B1955" s="1"/>
      <c r="C1955" s="351">
        <v>6281</v>
      </c>
      <c r="D1955" s="352" t="s">
        <v>2013</v>
      </c>
      <c r="E1955" s="353" t="s">
        <v>116</v>
      </c>
      <c r="F1955" s="354">
        <v>44431</v>
      </c>
      <c r="G1955" s="288" t="s">
        <v>117</v>
      </c>
      <c r="H1955" s="288"/>
      <c r="I1955" s="1"/>
      <c r="J1955" s="10"/>
      <c r="K1955" s="10"/>
    </row>
    <row r="1956" spans="2:11" s="5" customFormat="1" ht="173.25" hidden="1">
      <c r="B1956" s="1"/>
      <c r="C1956" s="351">
        <v>6282</v>
      </c>
      <c r="D1956" s="352" t="s">
        <v>2014</v>
      </c>
      <c r="E1956" s="353" t="s">
        <v>116</v>
      </c>
      <c r="F1956" s="354">
        <v>51637</v>
      </c>
      <c r="G1956" s="288" t="s">
        <v>117</v>
      </c>
      <c r="H1956" s="288"/>
      <c r="I1956" s="1"/>
      <c r="J1956" s="10"/>
      <c r="K1956" s="10"/>
    </row>
    <row r="1957" spans="2:11" s="5" customFormat="1" ht="157.5" hidden="1">
      <c r="B1957" s="1"/>
      <c r="C1957" s="351">
        <v>6283</v>
      </c>
      <c r="D1957" s="352" t="s">
        <v>2015</v>
      </c>
      <c r="E1957" s="353" t="s">
        <v>116</v>
      </c>
      <c r="F1957" s="354">
        <v>125270</v>
      </c>
      <c r="G1957" s="288" t="s">
        <v>117</v>
      </c>
      <c r="H1957" s="288"/>
      <c r="I1957" s="1"/>
      <c r="J1957" s="10"/>
      <c r="K1957" s="10"/>
    </row>
    <row r="1958" spans="2:11" s="5" customFormat="1" ht="189" hidden="1">
      <c r="B1958" s="1"/>
      <c r="C1958" s="351">
        <v>6284</v>
      </c>
      <c r="D1958" s="352" t="s">
        <v>2016</v>
      </c>
      <c r="E1958" s="353" t="s">
        <v>116</v>
      </c>
      <c r="F1958" s="354">
        <v>44589</v>
      </c>
      <c r="G1958" s="288" t="s">
        <v>117</v>
      </c>
      <c r="H1958" s="288"/>
      <c r="I1958" s="1"/>
      <c r="J1958" s="10"/>
      <c r="K1958" s="10"/>
    </row>
    <row r="1959" spans="2:11" s="5" customFormat="1" ht="173.25" hidden="1">
      <c r="B1959" s="1"/>
      <c r="C1959" s="351">
        <v>6285</v>
      </c>
      <c r="D1959" s="352" t="s">
        <v>2017</v>
      </c>
      <c r="E1959" s="353" t="s">
        <v>119</v>
      </c>
      <c r="F1959" s="354">
        <v>484047</v>
      </c>
      <c r="G1959" s="288" t="s">
        <v>117</v>
      </c>
      <c r="H1959" s="288"/>
      <c r="I1959" s="1"/>
      <c r="J1959" s="10"/>
      <c r="K1959" s="10"/>
    </row>
    <row r="1960" spans="2:11" s="5" customFormat="1" ht="75" hidden="1">
      <c r="B1960" s="1"/>
      <c r="C1960" s="458">
        <v>6286</v>
      </c>
      <c r="D1960" s="460" t="s">
        <v>2018</v>
      </c>
      <c r="E1960" s="462" t="s">
        <v>116</v>
      </c>
      <c r="F1960" s="464">
        <v>86141</v>
      </c>
      <c r="G1960" s="288" t="s">
        <v>117</v>
      </c>
      <c r="H1960" s="288" t="s">
        <v>145</v>
      </c>
      <c r="I1960" s="1"/>
      <c r="J1960" s="10"/>
      <c r="K1960" s="10"/>
    </row>
    <row r="1961" spans="2:11" s="5" customFormat="1" ht="236.25" hidden="1">
      <c r="B1961" s="1"/>
      <c r="C1961" s="351">
        <v>6287</v>
      </c>
      <c r="D1961" s="352" t="s">
        <v>2019</v>
      </c>
      <c r="E1961" s="353" t="s">
        <v>122</v>
      </c>
      <c r="F1961" s="354">
        <v>19139</v>
      </c>
      <c r="G1961" s="288" t="s">
        <v>117</v>
      </c>
      <c r="H1961" s="288"/>
      <c r="I1961" s="1"/>
      <c r="J1961" s="10"/>
      <c r="K1961" s="10"/>
    </row>
    <row r="1962" spans="2:11" s="5" customFormat="1" ht="157.5" hidden="1">
      <c r="B1962" s="1"/>
      <c r="C1962" s="351">
        <v>6288</v>
      </c>
      <c r="D1962" s="352" t="s">
        <v>2020</v>
      </c>
      <c r="E1962" s="353" t="s">
        <v>122</v>
      </c>
      <c r="F1962" s="354">
        <v>15887</v>
      </c>
      <c r="G1962" s="288" t="s">
        <v>117</v>
      </c>
      <c r="H1962" s="288"/>
      <c r="I1962" s="1"/>
      <c r="J1962" s="10"/>
      <c r="K1962" s="10"/>
    </row>
    <row r="1963" spans="2:11" s="5" customFormat="1" ht="157.5" hidden="1">
      <c r="B1963" s="1"/>
      <c r="C1963" s="351">
        <v>6289</v>
      </c>
      <c r="D1963" s="352" t="s">
        <v>2021</v>
      </c>
      <c r="E1963" s="353" t="s">
        <v>122</v>
      </c>
      <c r="F1963" s="354">
        <v>20486</v>
      </c>
      <c r="G1963" s="288" t="s">
        <v>117</v>
      </c>
      <c r="H1963" s="288"/>
      <c r="I1963" s="1"/>
      <c r="J1963" s="10"/>
      <c r="K1963" s="10"/>
    </row>
    <row r="1964" spans="2:11" s="5" customFormat="1" ht="78.75" hidden="1">
      <c r="B1964" s="1"/>
      <c r="C1964" s="351">
        <v>6290</v>
      </c>
      <c r="D1964" s="352" t="s">
        <v>2022</v>
      </c>
      <c r="E1964" s="353" t="s">
        <v>472</v>
      </c>
      <c r="F1964" s="354">
        <v>21568</v>
      </c>
      <c r="G1964" s="288" t="s">
        <v>117</v>
      </c>
      <c r="H1964" s="288" t="s">
        <v>145</v>
      </c>
      <c r="I1964" s="1"/>
      <c r="J1964" s="10"/>
      <c r="K1964" s="10"/>
    </row>
    <row r="1965" spans="2:11" s="5" customFormat="1" ht="94.5" hidden="1">
      <c r="B1965" s="1"/>
      <c r="C1965" s="351">
        <v>6291</v>
      </c>
      <c r="D1965" s="352" t="s">
        <v>2023</v>
      </c>
      <c r="E1965" s="353" t="s">
        <v>122</v>
      </c>
      <c r="F1965" s="354">
        <v>15495</v>
      </c>
      <c r="G1965" s="288" t="s">
        <v>117</v>
      </c>
      <c r="H1965" s="288" t="s">
        <v>145</v>
      </c>
      <c r="I1965" s="1"/>
      <c r="J1965" s="10"/>
      <c r="K1965" s="10"/>
    </row>
    <row r="1966" spans="2:11" s="5" customFormat="1" ht="173.25" hidden="1">
      <c r="B1966" s="1"/>
      <c r="C1966" s="351">
        <v>6292</v>
      </c>
      <c r="D1966" s="352" t="s">
        <v>2024</v>
      </c>
      <c r="E1966" s="353" t="s">
        <v>472</v>
      </c>
      <c r="F1966" s="354">
        <v>23854</v>
      </c>
      <c r="G1966" s="288" t="s">
        <v>117</v>
      </c>
      <c r="H1966" s="288"/>
      <c r="I1966" s="1"/>
      <c r="J1966" s="10"/>
      <c r="K1966" s="10"/>
    </row>
    <row r="1967" spans="2:11" s="5" customFormat="1" ht="78.75" hidden="1">
      <c r="B1967" s="1"/>
      <c r="C1967" s="351">
        <v>6294</v>
      </c>
      <c r="D1967" s="352" t="s">
        <v>2025</v>
      </c>
      <c r="E1967" s="353" t="s">
        <v>122</v>
      </c>
      <c r="F1967" s="354">
        <v>31704</v>
      </c>
      <c r="G1967" s="288" t="s">
        <v>117</v>
      </c>
      <c r="H1967" s="288"/>
      <c r="I1967" s="1"/>
      <c r="J1967" s="10"/>
      <c r="K1967" s="10"/>
    </row>
    <row r="1968" spans="2:11" s="5" customFormat="1" ht="94.5" hidden="1">
      <c r="B1968" s="1"/>
      <c r="C1968" s="351">
        <v>6295</v>
      </c>
      <c r="D1968" s="352" t="s">
        <v>2026</v>
      </c>
      <c r="E1968" s="353" t="s">
        <v>122</v>
      </c>
      <c r="F1968" s="354">
        <v>31663</v>
      </c>
      <c r="G1968" s="288" t="s">
        <v>117</v>
      </c>
      <c r="H1968" s="288"/>
      <c r="I1968" s="1"/>
      <c r="J1968" s="10"/>
      <c r="K1968" s="10"/>
    </row>
    <row r="1969" spans="2:11" s="5" customFormat="1" ht="110.25" hidden="1">
      <c r="B1969" s="1"/>
      <c r="C1969" s="351">
        <v>6296</v>
      </c>
      <c r="D1969" s="352" t="s">
        <v>2027</v>
      </c>
      <c r="E1969" s="353" t="s">
        <v>122</v>
      </c>
      <c r="F1969" s="354">
        <v>51774</v>
      </c>
      <c r="G1969" s="288" t="s">
        <v>117</v>
      </c>
      <c r="H1969" s="288" t="s">
        <v>145</v>
      </c>
      <c r="I1969" s="1"/>
      <c r="J1969" s="10"/>
      <c r="K1969" s="10"/>
    </row>
    <row r="1970" spans="2:11" s="5" customFormat="1" ht="189" hidden="1">
      <c r="B1970" s="1"/>
      <c r="C1970" s="351">
        <v>6297</v>
      </c>
      <c r="D1970" s="352" t="s">
        <v>2028</v>
      </c>
      <c r="E1970" s="353" t="s">
        <v>119</v>
      </c>
      <c r="F1970" s="354">
        <v>536635</v>
      </c>
      <c r="G1970" s="288" t="s">
        <v>117</v>
      </c>
      <c r="H1970" s="288"/>
      <c r="I1970" s="1"/>
      <c r="J1970" s="10"/>
      <c r="K1970" s="10"/>
    </row>
    <row r="1971" spans="2:11" s="5" customFormat="1" ht="173.25" hidden="1">
      <c r="B1971" s="1"/>
      <c r="C1971" s="351">
        <v>6298</v>
      </c>
      <c r="D1971" s="352" t="s">
        <v>2029</v>
      </c>
      <c r="E1971" s="353" t="s">
        <v>119</v>
      </c>
      <c r="F1971" s="354">
        <v>469028</v>
      </c>
      <c r="G1971" s="288" t="s">
        <v>117</v>
      </c>
      <c r="H1971" s="288"/>
      <c r="I1971" s="1"/>
      <c r="J1971" s="10"/>
      <c r="K1971" s="10"/>
    </row>
    <row r="1972" spans="2:11" s="5" customFormat="1" ht="47.25" hidden="1">
      <c r="B1972" s="1"/>
      <c r="C1972" s="351">
        <v>6299</v>
      </c>
      <c r="D1972" s="352" t="s">
        <v>2030</v>
      </c>
      <c r="E1972" s="353" t="s">
        <v>119</v>
      </c>
      <c r="F1972" s="354">
        <v>454912</v>
      </c>
      <c r="G1972" s="288" t="s">
        <v>117</v>
      </c>
      <c r="H1972" s="288"/>
      <c r="I1972" s="1"/>
      <c r="J1972" s="10"/>
      <c r="K1972" s="10"/>
    </row>
    <row r="1973" spans="2:11" s="5" customFormat="1" ht="173.25" hidden="1">
      <c r="B1973" s="1"/>
      <c r="C1973" s="351">
        <v>6300</v>
      </c>
      <c r="D1973" s="352" t="s">
        <v>2031</v>
      </c>
      <c r="E1973" s="353" t="s">
        <v>119</v>
      </c>
      <c r="F1973" s="354">
        <v>544772</v>
      </c>
      <c r="G1973" s="288" t="s">
        <v>117</v>
      </c>
      <c r="H1973" s="288"/>
      <c r="I1973" s="1"/>
      <c r="J1973" s="10"/>
      <c r="K1973" s="10"/>
    </row>
    <row r="1974" spans="2:11" s="5" customFormat="1" ht="141.75" hidden="1">
      <c r="B1974" s="1"/>
      <c r="C1974" s="351">
        <v>6301</v>
      </c>
      <c r="D1974" s="352" t="s">
        <v>2032</v>
      </c>
      <c r="E1974" s="353" t="s">
        <v>119</v>
      </c>
      <c r="F1974" s="354">
        <v>681866</v>
      </c>
      <c r="G1974" s="288" t="s">
        <v>117</v>
      </c>
      <c r="H1974" s="288"/>
      <c r="I1974" s="1"/>
      <c r="J1974" s="10"/>
      <c r="K1974" s="10"/>
    </row>
    <row r="1975" spans="2:11" s="5" customFormat="1" ht="141.75" hidden="1">
      <c r="B1975" s="1"/>
      <c r="C1975" s="351">
        <v>6302</v>
      </c>
      <c r="D1975" s="352" t="s">
        <v>2033</v>
      </c>
      <c r="E1975" s="353" t="s">
        <v>119</v>
      </c>
      <c r="F1975" s="354">
        <v>553937</v>
      </c>
      <c r="G1975" s="288" t="s">
        <v>117</v>
      </c>
      <c r="H1975" s="288"/>
      <c r="I1975" s="1"/>
      <c r="J1975" s="10"/>
      <c r="K1975" s="10"/>
    </row>
    <row r="1976" spans="2:11" s="5" customFormat="1" ht="47.25" hidden="1">
      <c r="B1976" s="1"/>
      <c r="C1976" s="351">
        <v>6303</v>
      </c>
      <c r="D1976" s="352" t="s">
        <v>2034</v>
      </c>
      <c r="E1976" s="353" t="s">
        <v>116</v>
      </c>
      <c r="F1976" s="354">
        <v>6677</v>
      </c>
      <c r="G1976" s="288" t="s">
        <v>117</v>
      </c>
      <c r="H1976" s="288"/>
      <c r="I1976" s="1"/>
      <c r="J1976" s="10"/>
      <c r="K1976" s="10"/>
    </row>
    <row r="1977" spans="2:11" s="5" customFormat="1" ht="78.75" hidden="1">
      <c r="B1977" s="1"/>
      <c r="C1977" s="351">
        <v>6304</v>
      </c>
      <c r="D1977" s="352" t="s">
        <v>2035</v>
      </c>
      <c r="E1977" s="353" t="s">
        <v>116</v>
      </c>
      <c r="F1977" s="354">
        <v>5501</v>
      </c>
      <c r="G1977" s="288" t="s">
        <v>117</v>
      </c>
      <c r="H1977" s="288"/>
      <c r="I1977" s="1"/>
      <c r="J1977" s="10"/>
      <c r="K1977" s="10"/>
    </row>
    <row r="1978" spans="2:11" s="5" customFormat="1" ht="47.25" hidden="1">
      <c r="B1978" s="1"/>
      <c r="C1978" s="351">
        <v>6305</v>
      </c>
      <c r="D1978" s="352" t="s">
        <v>2036</v>
      </c>
      <c r="E1978" s="353" t="s">
        <v>116</v>
      </c>
      <c r="F1978" s="354">
        <v>13905</v>
      </c>
      <c r="G1978" s="288" t="s">
        <v>117</v>
      </c>
      <c r="H1978" s="288"/>
      <c r="I1978" s="1"/>
      <c r="J1978" s="10"/>
      <c r="K1978" s="10"/>
    </row>
    <row r="1979" spans="2:11" s="5" customFormat="1" ht="220.5" hidden="1">
      <c r="B1979" s="1"/>
      <c r="C1979" s="351">
        <v>6306</v>
      </c>
      <c r="D1979" s="352" t="s">
        <v>2037</v>
      </c>
      <c r="E1979" s="353" t="s">
        <v>122</v>
      </c>
      <c r="F1979" s="354">
        <v>7870</v>
      </c>
      <c r="G1979" s="288" t="s">
        <v>117</v>
      </c>
      <c r="H1979" s="288"/>
      <c r="I1979" s="1"/>
      <c r="J1979" s="10"/>
      <c r="K1979" s="10"/>
    </row>
    <row r="1980" spans="2:11" s="5" customFormat="1" ht="94.5" hidden="1">
      <c r="B1980" s="1"/>
      <c r="C1980" s="351">
        <v>6308</v>
      </c>
      <c r="D1980" s="352" t="s">
        <v>2038</v>
      </c>
      <c r="E1980" s="353" t="s">
        <v>116</v>
      </c>
      <c r="F1980" s="354">
        <v>3141</v>
      </c>
      <c r="G1980" s="288" t="s">
        <v>117</v>
      </c>
      <c r="H1980" s="288"/>
      <c r="I1980" s="1"/>
      <c r="J1980" s="10"/>
      <c r="K1980" s="10"/>
    </row>
    <row r="1981" spans="2:11" s="5" customFormat="1" ht="31.5" hidden="1">
      <c r="B1981" s="1"/>
      <c r="C1981" s="351">
        <v>6309</v>
      </c>
      <c r="D1981" s="352" t="s">
        <v>2039</v>
      </c>
      <c r="E1981" s="353" t="s">
        <v>116</v>
      </c>
      <c r="F1981" s="354">
        <v>16570</v>
      </c>
      <c r="G1981" s="288" t="s">
        <v>117</v>
      </c>
      <c r="H1981" s="288"/>
      <c r="I1981" s="1"/>
      <c r="J1981" s="10"/>
      <c r="K1981" s="10"/>
    </row>
    <row r="1982" spans="2:11" s="5" customFormat="1" ht="78.75" hidden="1">
      <c r="B1982" s="1"/>
      <c r="C1982" s="351">
        <v>6313</v>
      </c>
      <c r="D1982" s="352" t="s">
        <v>2040</v>
      </c>
      <c r="E1982" s="353" t="s">
        <v>119</v>
      </c>
      <c r="F1982" s="354">
        <v>749970</v>
      </c>
      <c r="G1982" s="288" t="s">
        <v>117</v>
      </c>
      <c r="H1982" s="288"/>
      <c r="I1982" s="1"/>
      <c r="J1982" s="10"/>
      <c r="K1982" s="10"/>
    </row>
    <row r="1983" spans="2:11" s="5" customFormat="1" ht="94.5" hidden="1">
      <c r="B1983" s="1"/>
      <c r="C1983" s="351">
        <v>6314</v>
      </c>
      <c r="D1983" s="352" t="s">
        <v>2041</v>
      </c>
      <c r="E1983" s="353" t="s">
        <v>119</v>
      </c>
      <c r="F1983" s="354">
        <v>808875</v>
      </c>
      <c r="G1983" s="288" t="s">
        <v>117</v>
      </c>
      <c r="H1983" s="288"/>
      <c r="I1983" s="1"/>
      <c r="J1983" s="10"/>
      <c r="K1983" s="10"/>
    </row>
    <row r="1984" spans="2:11" s="5" customFormat="1" ht="94.5" hidden="1">
      <c r="B1984" s="1"/>
      <c r="C1984" s="351">
        <v>6315</v>
      </c>
      <c r="D1984" s="352" t="s">
        <v>2042</v>
      </c>
      <c r="E1984" s="353" t="s">
        <v>119</v>
      </c>
      <c r="F1984" s="354">
        <v>811465</v>
      </c>
      <c r="G1984" s="288" t="s">
        <v>117</v>
      </c>
      <c r="H1984" s="288"/>
      <c r="I1984" s="1"/>
      <c r="J1984" s="10"/>
      <c r="K1984" s="10"/>
    </row>
    <row r="1985" spans="2:11" s="5" customFormat="1" ht="110.25" hidden="1">
      <c r="B1985" s="1"/>
      <c r="C1985" s="351">
        <v>6316</v>
      </c>
      <c r="D1985" s="352" t="s">
        <v>2043</v>
      </c>
      <c r="E1985" s="353" t="s">
        <v>119</v>
      </c>
      <c r="F1985" s="354">
        <v>798440</v>
      </c>
      <c r="G1985" s="288" t="s">
        <v>117</v>
      </c>
      <c r="H1985" s="288"/>
      <c r="I1985" s="1"/>
      <c r="J1985" s="10"/>
      <c r="K1985" s="10"/>
    </row>
    <row r="1986" spans="2:11" s="5" customFormat="1" ht="126" hidden="1">
      <c r="B1986" s="1"/>
      <c r="C1986" s="351">
        <v>6317</v>
      </c>
      <c r="D1986" s="352" t="s">
        <v>2044</v>
      </c>
      <c r="E1986" s="353" t="s">
        <v>122</v>
      </c>
      <c r="F1986" s="354">
        <v>4899270</v>
      </c>
      <c r="G1986" s="288" t="s">
        <v>117</v>
      </c>
      <c r="H1986" s="288"/>
      <c r="I1986" s="1"/>
      <c r="J1986" s="10"/>
      <c r="K1986" s="10"/>
    </row>
    <row r="1987" spans="2:11" s="5" customFormat="1" ht="141.75" hidden="1">
      <c r="B1987" s="1"/>
      <c r="C1987" s="351">
        <v>6318</v>
      </c>
      <c r="D1987" s="352" t="s">
        <v>2045</v>
      </c>
      <c r="E1987" s="353" t="s">
        <v>1215</v>
      </c>
      <c r="F1987" s="354">
        <v>154700</v>
      </c>
      <c r="G1987" s="288" t="s">
        <v>117</v>
      </c>
      <c r="H1987" s="288"/>
      <c r="I1987" s="1"/>
      <c r="J1987" s="10"/>
      <c r="K1987" s="10"/>
    </row>
    <row r="1988" spans="2:11" s="5" customFormat="1" ht="126" hidden="1">
      <c r="B1988" s="1"/>
      <c r="C1988" s="351">
        <v>6319</v>
      </c>
      <c r="D1988" s="352" t="s">
        <v>2046</v>
      </c>
      <c r="E1988" s="353" t="s">
        <v>122</v>
      </c>
      <c r="F1988" s="354">
        <v>3319985</v>
      </c>
      <c r="G1988" s="288" t="s">
        <v>117</v>
      </c>
      <c r="H1988" s="288"/>
      <c r="I1988" s="1"/>
      <c r="J1988" s="10"/>
      <c r="K1988" s="10"/>
    </row>
    <row r="1989" spans="2:11" s="5" customFormat="1" ht="63" hidden="1">
      <c r="B1989" s="1"/>
      <c r="C1989" s="351">
        <v>6320</v>
      </c>
      <c r="D1989" s="352" t="s">
        <v>2047</v>
      </c>
      <c r="E1989" s="353" t="s">
        <v>125</v>
      </c>
      <c r="F1989" s="354">
        <v>3875006</v>
      </c>
      <c r="G1989" s="288" t="s">
        <v>117</v>
      </c>
      <c r="H1989" s="288"/>
      <c r="I1989" s="1"/>
      <c r="J1989" s="10"/>
      <c r="K1989" s="10"/>
    </row>
    <row r="1990" spans="2:11" s="5" customFormat="1" ht="94.5" hidden="1">
      <c r="B1990" s="1"/>
      <c r="C1990" s="351">
        <v>6321</v>
      </c>
      <c r="D1990" s="352" t="s">
        <v>2048</v>
      </c>
      <c r="E1990" s="353" t="s">
        <v>119</v>
      </c>
      <c r="F1990" s="354">
        <v>659286</v>
      </c>
      <c r="G1990" s="288" t="s">
        <v>117</v>
      </c>
      <c r="H1990" s="288"/>
      <c r="I1990" s="1"/>
      <c r="J1990" s="10"/>
      <c r="K1990" s="10"/>
    </row>
    <row r="1991" spans="2:11" s="5" customFormat="1" ht="78.75" hidden="1">
      <c r="B1991" s="1"/>
      <c r="C1991" s="351">
        <v>6322</v>
      </c>
      <c r="D1991" s="352" t="s">
        <v>2049</v>
      </c>
      <c r="E1991" s="353" t="s">
        <v>125</v>
      </c>
      <c r="F1991" s="354">
        <v>182091</v>
      </c>
      <c r="G1991" s="288" t="s">
        <v>117</v>
      </c>
      <c r="H1991" s="288"/>
      <c r="I1991" s="1"/>
      <c r="J1991" s="10"/>
      <c r="K1991" s="10"/>
    </row>
    <row r="1992" spans="2:11" s="5" customFormat="1" ht="94.5" hidden="1">
      <c r="B1992" s="1"/>
      <c r="C1992" s="351">
        <v>6323</v>
      </c>
      <c r="D1992" s="352" t="s">
        <v>2050</v>
      </c>
      <c r="E1992" s="353" t="s">
        <v>122</v>
      </c>
      <c r="F1992" s="354">
        <v>683110</v>
      </c>
      <c r="G1992" s="288" t="s">
        <v>117</v>
      </c>
      <c r="H1992" s="288"/>
      <c r="I1992" s="1"/>
      <c r="J1992" s="10"/>
      <c r="K1992" s="10"/>
    </row>
    <row r="1993" spans="2:11" s="5" customFormat="1" ht="78.75" hidden="1">
      <c r="B1993" s="1"/>
      <c r="C1993" s="351">
        <v>6324</v>
      </c>
      <c r="D1993" s="352" t="s">
        <v>2051</v>
      </c>
      <c r="E1993" s="353" t="s">
        <v>125</v>
      </c>
      <c r="F1993" s="354">
        <v>74909</v>
      </c>
      <c r="G1993" s="288" t="s">
        <v>117</v>
      </c>
      <c r="H1993" s="288"/>
      <c r="I1993" s="1"/>
      <c r="J1993" s="10"/>
      <c r="K1993" s="10"/>
    </row>
    <row r="1994" spans="2:11" s="5" customFormat="1" ht="25.5" hidden="1">
      <c r="B1994" s="1"/>
      <c r="C1994" s="351">
        <v>6325</v>
      </c>
      <c r="D1994" s="352" t="s">
        <v>2052</v>
      </c>
      <c r="E1994" s="353" t="s">
        <v>125</v>
      </c>
      <c r="F1994" s="354">
        <v>67382</v>
      </c>
      <c r="G1994" s="288" t="s">
        <v>117</v>
      </c>
      <c r="H1994" s="288"/>
      <c r="I1994" s="1"/>
      <c r="J1994" s="10"/>
      <c r="K1994" s="10"/>
    </row>
    <row r="1995" spans="2:11" s="5" customFormat="1" ht="63" hidden="1">
      <c r="B1995" s="1"/>
      <c r="C1995" s="351">
        <v>6326</v>
      </c>
      <c r="D1995" s="352" t="s">
        <v>2053</v>
      </c>
      <c r="E1995" s="353" t="s">
        <v>119</v>
      </c>
      <c r="F1995" s="354">
        <v>130679</v>
      </c>
      <c r="G1995" s="288" t="s">
        <v>117</v>
      </c>
      <c r="H1995" s="288"/>
      <c r="I1995" s="1"/>
      <c r="J1995" s="10"/>
      <c r="K1995" s="10"/>
    </row>
    <row r="1996" spans="2:11" s="5" customFormat="1" ht="78.75" hidden="1">
      <c r="B1996" s="1"/>
      <c r="C1996" s="351">
        <v>6327</v>
      </c>
      <c r="D1996" s="352" t="s">
        <v>2054</v>
      </c>
      <c r="E1996" s="353" t="s">
        <v>2055</v>
      </c>
      <c r="F1996" s="354">
        <v>535500</v>
      </c>
      <c r="G1996" s="288" t="s">
        <v>117</v>
      </c>
      <c r="H1996" s="288"/>
      <c r="I1996" s="1"/>
      <c r="J1996" s="10"/>
      <c r="K1996" s="10"/>
    </row>
    <row r="1997" spans="2:11" s="5" customFormat="1" ht="78.75" hidden="1">
      <c r="B1997" s="1"/>
      <c r="C1997" s="351">
        <v>6328</v>
      </c>
      <c r="D1997" s="352" t="s">
        <v>2056</v>
      </c>
      <c r="E1997" s="353" t="s">
        <v>2055</v>
      </c>
      <c r="F1997" s="354">
        <v>654500</v>
      </c>
      <c r="G1997" s="288" t="s">
        <v>117</v>
      </c>
      <c r="H1997" s="288"/>
      <c r="I1997" s="1"/>
      <c r="J1997" s="10"/>
      <c r="K1997" s="10"/>
    </row>
    <row r="1998" spans="2:11" s="5" customFormat="1" ht="78.75" hidden="1">
      <c r="B1998" s="1"/>
      <c r="C1998" s="351">
        <v>6329</v>
      </c>
      <c r="D1998" s="352" t="s">
        <v>2057</v>
      </c>
      <c r="E1998" s="353" t="s">
        <v>2055</v>
      </c>
      <c r="F1998" s="354">
        <v>892500</v>
      </c>
      <c r="G1998" s="288" t="s">
        <v>117</v>
      </c>
      <c r="H1998" s="288"/>
      <c r="I1998" s="1"/>
      <c r="J1998" s="10"/>
      <c r="K1998" s="10"/>
    </row>
    <row r="1999" spans="2:11" s="5" customFormat="1" ht="47.25" hidden="1">
      <c r="B1999" s="1"/>
      <c r="C1999" s="351">
        <v>6333</v>
      </c>
      <c r="D1999" s="352" t="s">
        <v>2058</v>
      </c>
      <c r="E1999" s="353" t="s">
        <v>119</v>
      </c>
      <c r="F1999" s="354">
        <v>182191</v>
      </c>
      <c r="G1999" s="288" t="s">
        <v>117</v>
      </c>
      <c r="H1999" s="288" t="s">
        <v>145</v>
      </c>
      <c r="I1999" s="1"/>
      <c r="J1999" s="10"/>
      <c r="K1999" s="10"/>
    </row>
    <row r="2000" spans="2:11" s="5" customFormat="1" ht="31.5" hidden="1">
      <c r="B2000" s="1"/>
      <c r="C2000" s="351">
        <v>6335</v>
      </c>
      <c r="D2000" s="352" t="s">
        <v>2059</v>
      </c>
      <c r="E2000" s="353" t="s">
        <v>122</v>
      </c>
      <c r="F2000" s="354">
        <v>137332</v>
      </c>
      <c r="G2000" s="288" t="s">
        <v>117</v>
      </c>
      <c r="H2000" s="288"/>
      <c r="I2000" s="1"/>
      <c r="J2000" s="10"/>
      <c r="K2000" s="10"/>
    </row>
    <row r="2001" spans="2:11" s="5" customFormat="1" ht="63" hidden="1">
      <c r="B2001" s="1"/>
      <c r="C2001" s="351">
        <v>6339</v>
      </c>
      <c r="D2001" s="352" t="s">
        <v>2060</v>
      </c>
      <c r="E2001" s="353" t="s">
        <v>125</v>
      </c>
      <c r="F2001" s="354">
        <v>4202981</v>
      </c>
      <c r="G2001" s="288" t="s">
        <v>117</v>
      </c>
      <c r="H2001" s="288"/>
      <c r="I2001" s="1"/>
      <c r="J2001" s="10"/>
      <c r="K2001" s="10"/>
    </row>
    <row r="2002" spans="2:11" s="5" customFormat="1" ht="78.75" hidden="1">
      <c r="B2002" s="1"/>
      <c r="C2002" s="351">
        <v>6340</v>
      </c>
      <c r="D2002" s="352" t="s">
        <v>2061</v>
      </c>
      <c r="E2002" s="353" t="s">
        <v>119</v>
      </c>
      <c r="F2002" s="354">
        <v>200584</v>
      </c>
      <c r="G2002" s="288" t="s">
        <v>117</v>
      </c>
      <c r="H2002" s="288"/>
      <c r="I2002" s="1"/>
      <c r="J2002" s="10"/>
      <c r="K2002" s="10"/>
    </row>
    <row r="2003" spans="2:11" s="5" customFormat="1" ht="94.5" hidden="1">
      <c r="B2003" s="1"/>
      <c r="C2003" s="351">
        <v>6341</v>
      </c>
      <c r="D2003" s="352" t="s">
        <v>2062</v>
      </c>
      <c r="E2003" s="353" t="s">
        <v>125</v>
      </c>
      <c r="F2003" s="354">
        <v>582863</v>
      </c>
      <c r="G2003" s="288" t="s">
        <v>117</v>
      </c>
      <c r="H2003" s="288"/>
      <c r="I2003" s="1"/>
      <c r="J2003" s="10"/>
      <c r="K2003" s="10"/>
    </row>
    <row r="2004" spans="2:11" s="5" customFormat="1" ht="78.75" hidden="1">
      <c r="B2004" s="1"/>
      <c r="C2004" s="351">
        <v>6342</v>
      </c>
      <c r="D2004" s="352" t="s">
        <v>2063</v>
      </c>
      <c r="E2004" s="353" t="s">
        <v>125</v>
      </c>
      <c r="F2004" s="354">
        <v>6817625</v>
      </c>
      <c r="G2004" s="288" t="s">
        <v>117</v>
      </c>
      <c r="H2004" s="288" t="s">
        <v>145</v>
      </c>
      <c r="I2004" s="1"/>
      <c r="J2004" s="10"/>
      <c r="K2004" s="10"/>
    </row>
    <row r="2005" spans="2:11" s="5" customFormat="1" ht="31.5" hidden="1">
      <c r="B2005" s="1"/>
      <c r="C2005" s="351">
        <v>6343</v>
      </c>
      <c r="D2005" s="352" t="s">
        <v>2064</v>
      </c>
      <c r="E2005" s="353" t="s">
        <v>122</v>
      </c>
      <c r="F2005" s="354">
        <v>807520</v>
      </c>
      <c r="G2005" s="288" t="s">
        <v>117</v>
      </c>
      <c r="H2005" s="288"/>
      <c r="I2005" s="1"/>
      <c r="J2005" s="10"/>
      <c r="K2005" s="10"/>
    </row>
    <row r="2006" spans="2:11" s="5" customFormat="1" ht="31.5" hidden="1">
      <c r="B2006" s="1"/>
      <c r="C2006" s="351">
        <v>6346</v>
      </c>
      <c r="D2006" s="352" t="s">
        <v>2065</v>
      </c>
      <c r="E2006" s="353" t="s">
        <v>122</v>
      </c>
      <c r="F2006" s="354">
        <v>28006</v>
      </c>
      <c r="G2006" s="288" t="s">
        <v>117</v>
      </c>
      <c r="H2006" s="288"/>
      <c r="I2006" s="1"/>
      <c r="J2006" s="10"/>
      <c r="K2006" s="10"/>
    </row>
    <row r="2007" spans="2:11" s="5" customFormat="1" ht="63" hidden="1">
      <c r="B2007" s="1"/>
      <c r="C2007" s="351">
        <v>6352</v>
      </c>
      <c r="D2007" s="352" t="s">
        <v>2066</v>
      </c>
      <c r="E2007" s="353" t="s">
        <v>116</v>
      </c>
      <c r="F2007" s="354">
        <v>74080</v>
      </c>
      <c r="G2007" s="288" t="s">
        <v>117</v>
      </c>
      <c r="H2007" s="288"/>
      <c r="I2007" s="1"/>
      <c r="J2007" s="10"/>
      <c r="K2007" s="10"/>
    </row>
    <row r="2008" spans="2:11" s="5" customFormat="1" ht="126" hidden="1">
      <c r="B2008" s="1"/>
      <c r="C2008" s="351">
        <v>6353</v>
      </c>
      <c r="D2008" s="352" t="s">
        <v>2067</v>
      </c>
      <c r="E2008" s="353" t="s">
        <v>1982</v>
      </c>
      <c r="F2008" s="354">
        <v>2060</v>
      </c>
      <c r="G2008" s="288" t="s">
        <v>117</v>
      </c>
      <c r="H2008" s="288"/>
      <c r="I2008" s="1"/>
      <c r="J2008" s="10"/>
      <c r="K2008" s="10"/>
    </row>
    <row r="2009" spans="2:11" s="5" customFormat="1" ht="78.75" hidden="1">
      <c r="B2009" s="1"/>
      <c r="C2009" s="351">
        <v>6364</v>
      </c>
      <c r="D2009" s="352" t="s">
        <v>2068</v>
      </c>
      <c r="E2009" s="353" t="s">
        <v>125</v>
      </c>
      <c r="F2009" s="354">
        <v>6571422</v>
      </c>
      <c r="G2009" s="288" t="s">
        <v>117</v>
      </c>
      <c r="H2009" s="288" t="s">
        <v>145</v>
      </c>
      <c r="I2009" s="1"/>
      <c r="J2009" s="10"/>
      <c r="K2009" s="10"/>
    </row>
    <row r="2010" spans="2:11" s="5" customFormat="1" ht="78.75" hidden="1">
      <c r="B2010" s="1"/>
      <c r="C2010" s="351">
        <v>6365</v>
      </c>
      <c r="D2010" s="352" t="s">
        <v>2069</v>
      </c>
      <c r="E2010" s="353" t="s">
        <v>125</v>
      </c>
      <c r="F2010" s="354">
        <v>975800</v>
      </c>
      <c r="G2010" s="288" t="s">
        <v>117</v>
      </c>
      <c r="H2010" s="288"/>
      <c r="I2010" s="1"/>
      <c r="J2010" s="10"/>
      <c r="K2010" s="10"/>
    </row>
    <row r="2011" spans="2:11" s="5" customFormat="1" ht="78.75" hidden="1">
      <c r="B2011" s="1"/>
      <c r="C2011" s="351">
        <v>6366</v>
      </c>
      <c r="D2011" s="352" t="s">
        <v>2070</v>
      </c>
      <c r="E2011" s="353" t="s">
        <v>125</v>
      </c>
      <c r="F2011" s="354">
        <v>644555</v>
      </c>
      <c r="G2011" s="288" t="s">
        <v>117</v>
      </c>
      <c r="H2011" s="288"/>
      <c r="I2011" s="1"/>
      <c r="J2011" s="10"/>
      <c r="K2011" s="10"/>
    </row>
    <row r="2012" spans="2:11" s="5" customFormat="1" ht="78.75" hidden="1">
      <c r="B2012" s="1"/>
      <c r="C2012" s="351">
        <v>6367</v>
      </c>
      <c r="D2012" s="352" t="s">
        <v>2071</v>
      </c>
      <c r="E2012" s="353" t="s">
        <v>125</v>
      </c>
      <c r="F2012" s="354">
        <v>644555</v>
      </c>
      <c r="G2012" s="288" t="s">
        <v>117</v>
      </c>
      <c r="H2012" s="288"/>
      <c r="I2012" s="1"/>
      <c r="J2012" s="10"/>
      <c r="K2012" s="10"/>
    </row>
    <row r="2013" spans="2:11" s="5" customFormat="1" ht="78.75" hidden="1">
      <c r="B2013" s="1"/>
      <c r="C2013" s="351">
        <v>6371</v>
      </c>
      <c r="D2013" s="352" t="s">
        <v>2072</v>
      </c>
      <c r="E2013" s="353" t="s">
        <v>125</v>
      </c>
      <c r="F2013" s="354">
        <v>6571422</v>
      </c>
      <c r="G2013" s="288" t="s">
        <v>117</v>
      </c>
      <c r="H2013" s="288" t="s">
        <v>145</v>
      </c>
      <c r="I2013" s="1"/>
      <c r="J2013" s="10"/>
      <c r="K2013" s="10"/>
    </row>
    <row r="2014" spans="2:11" s="5" customFormat="1" ht="78.75" hidden="1">
      <c r="B2014" s="1"/>
      <c r="C2014" s="351">
        <v>6372</v>
      </c>
      <c r="D2014" s="352" t="s">
        <v>2073</v>
      </c>
      <c r="E2014" s="353" t="s">
        <v>125</v>
      </c>
      <c r="F2014" s="354">
        <v>7473955</v>
      </c>
      <c r="G2014" s="288" t="s">
        <v>117</v>
      </c>
      <c r="H2014" s="288" t="s">
        <v>145</v>
      </c>
      <c r="I2014" s="1"/>
      <c r="J2014" s="10"/>
      <c r="K2014" s="10"/>
    </row>
    <row r="2015" spans="2:11" s="5" customFormat="1" ht="63" hidden="1">
      <c r="B2015" s="1"/>
      <c r="C2015" s="351">
        <v>6373</v>
      </c>
      <c r="D2015" s="352" t="s">
        <v>2074</v>
      </c>
      <c r="E2015" s="353" t="s">
        <v>125</v>
      </c>
      <c r="F2015" s="354">
        <v>4122922</v>
      </c>
      <c r="G2015" s="288" t="s">
        <v>117</v>
      </c>
      <c r="H2015" s="288" t="s">
        <v>145</v>
      </c>
      <c r="I2015" s="1"/>
      <c r="J2015" s="10"/>
      <c r="K2015" s="10"/>
    </row>
    <row r="2016" spans="2:11" s="5" customFormat="1" ht="78.75" hidden="1">
      <c r="B2016" s="1"/>
      <c r="C2016" s="351">
        <v>6374</v>
      </c>
      <c r="D2016" s="352" t="s">
        <v>2075</v>
      </c>
      <c r="E2016" s="353" t="s">
        <v>125</v>
      </c>
      <c r="F2016" s="354">
        <v>428400</v>
      </c>
      <c r="G2016" s="288" t="s">
        <v>117</v>
      </c>
      <c r="H2016" s="288" t="s">
        <v>145</v>
      </c>
      <c r="I2016" s="1"/>
      <c r="J2016" s="10"/>
      <c r="K2016" s="10"/>
    </row>
    <row r="2017" spans="2:20" s="5" customFormat="1" ht="78.75" hidden="1">
      <c r="B2017" s="1"/>
      <c r="C2017" s="351">
        <v>6375</v>
      </c>
      <c r="D2017" s="352" t="s">
        <v>2076</v>
      </c>
      <c r="E2017" s="353" t="s">
        <v>125</v>
      </c>
      <c r="F2017" s="354">
        <v>493850</v>
      </c>
      <c r="G2017" s="288" t="s">
        <v>117</v>
      </c>
      <c r="H2017" s="288" t="s">
        <v>145</v>
      </c>
      <c r="I2017" s="1"/>
      <c r="J2017" s="10"/>
      <c r="K2017" s="10"/>
    </row>
    <row r="2018" spans="2:20" s="5" customFormat="1" ht="78.75" hidden="1">
      <c r="B2018" s="1"/>
      <c r="C2018" s="351">
        <v>6376</v>
      </c>
      <c r="D2018" s="352" t="s">
        <v>2077</v>
      </c>
      <c r="E2018" s="353" t="s">
        <v>125</v>
      </c>
      <c r="F2018" s="354">
        <v>493850</v>
      </c>
      <c r="G2018" s="288" t="s">
        <v>117</v>
      </c>
      <c r="H2018" s="288" t="s">
        <v>145</v>
      </c>
      <c r="I2018" s="1"/>
      <c r="J2018" s="10"/>
      <c r="K2018" s="10"/>
    </row>
    <row r="2019" spans="2:20" s="5" customFormat="1" ht="78.75" hidden="1">
      <c r="B2019" s="1"/>
      <c r="C2019" s="351">
        <v>6377</v>
      </c>
      <c r="D2019" s="352" t="s">
        <v>2078</v>
      </c>
      <c r="E2019" s="353" t="s">
        <v>125</v>
      </c>
      <c r="F2019" s="354">
        <v>493850</v>
      </c>
      <c r="G2019" s="288" t="s">
        <v>117</v>
      </c>
      <c r="H2019" s="288" t="s">
        <v>145</v>
      </c>
      <c r="I2019" s="1"/>
      <c r="J2019" s="10"/>
      <c r="K2019" s="10"/>
    </row>
    <row r="2020" spans="2:20" s="5" customFormat="1" ht="78.75" hidden="1">
      <c r="B2020" s="1"/>
      <c r="C2020" s="351">
        <v>6379</v>
      </c>
      <c r="D2020" s="352" t="s">
        <v>2079</v>
      </c>
      <c r="E2020" s="353" t="s">
        <v>125</v>
      </c>
      <c r="F2020" s="354">
        <v>668780</v>
      </c>
      <c r="G2020" s="288" t="s">
        <v>117</v>
      </c>
      <c r="H2020" s="288" t="s">
        <v>145</v>
      </c>
      <c r="I2020" s="1"/>
      <c r="J2020" s="10"/>
      <c r="K2020" s="10"/>
    </row>
    <row r="2021" spans="2:20" s="5" customFormat="1" ht="47.25" hidden="1">
      <c r="B2021" s="1"/>
      <c r="C2021" s="351">
        <v>6380</v>
      </c>
      <c r="D2021" s="352" t="s">
        <v>2080</v>
      </c>
      <c r="E2021" s="353" t="s">
        <v>122</v>
      </c>
      <c r="F2021" s="354">
        <v>81804</v>
      </c>
      <c r="G2021" s="288" t="s">
        <v>117</v>
      </c>
      <c r="H2021" s="288"/>
      <c r="I2021" s="1"/>
      <c r="J2021" s="10"/>
      <c r="K2021" s="10"/>
    </row>
    <row r="2022" spans="2:20" s="5" customFormat="1" ht="78.75" hidden="1">
      <c r="B2022" s="1"/>
      <c r="C2022" s="351">
        <v>6381</v>
      </c>
      <c r="D2022" s="352" t="s">
        <v>2081</v>
      </c>
      <c r="E2022" s="353" t="s">
        <v>122</v>
      </c>
      <c r="F2022" s="354">
        <v>3964237</v>
      </c>
      <c r="G2022" s="288" t="s">
        <v>117</v>
      </c>
      <c r="H2022" s="288"/>
      <c r="I2022" s="1"/>
      <c r="J2022" s="10"/>
      <c r="K2022" s="10"/>
    </row>
    <row r="2023" spans="2:20" s="5" customFormat="1" ht="31.5" hidden="1">
      <c r="B2023" s="1"/>
      <c r="C2023" s="351">
        <v>6382</v>
      </c>
      <c r="D2023" s="352" t="s">
        <v>2082</v>
      </c>
      <c r="E2023" s="353" t="s">
        <v>122</v>
      </c>
      <c r="F2023" s="354">
        <v>529751</v>
      </c>
      <c r="G2023" s="288" t="s">
        <v>117</v>
      </c>
      <c r="H2023" s="288"/>
      <c r="I2023" s="1"/>
      <c r="J2023" s="10"/>
      <c r="K2023" s="10"/>
    </row>
    <row r="2024" spans="2:20" s="5" customFormat="1" ht="31.5" hidden="1">
      <c r="B2024" s="1"/>
      <c r="C2024" s="351">
        <v>6383</v>
      </c>
      <c r="D2024" s="352" t="s">
        <v>2083</v>
      </c>
      <c r="E2024" s="353" t="s">
        <v>122</v>
      </c>
      <c r="F2024" s="354">
        <v>536970</v>
      </c>
      <c r="G2024" s="288" t="s">
        <v>117</v>
      </c>
      <c r="H2024" s="288"/>
      <c r="I2024" s="1"/>
      <c r="J2024" s="10"/>
      <c r="K2024" s="10"/>
    </row>
    <row r="2025" spans="2:20" s="5" customFormat="1" ht="204.75">
      <c r="B2025" s="1"/>
      <c r="C2025" s="351">
        <v>6387</v>
      </c>
      <c r="D2025" s="352" t="s">
        <v>2084</v>
      </c>
      <c r="E2025" s="353" t="s">
        <v>125</v>
      </c>
      <c r="F2025" s="354">
        <v>14665038</v>
      </c>
      <c r="G2025" s="288" t="s">
        <v>117</v>
      </c>
      <c r="H2025" s="288" t="s">
        <v>145</v>
      </c>
      <c r="I2025" s="1"/>
      <c r="J2025" s="10"/>
      <c r="K2025" s="10"/>
      <c r="O2025" s="544"/>
      <c r="P2025" s="544"/>
      <c r="S2025" s="544"/>
      <c r="T2025" s="544"/>
    </row>
    <row r="2026" spans="2:20" s="5" customFormat="1" ht="204.75">
      <c r="B2026" s="1"/>
      <c r="C2026" s="351">
        <v>6388</v>
      </c>
      <c r="D2026" s="352" t="s">
        <v>2085</v>
      </c>
      <c r="E2026" s="353" t="s">
        <v>125</v>
      </c>
      <c r="F2026" s="354">
        <v>18947805</v>
      </c>
      <c r="G2026" s="288" t="s">
        <v>117</v>
      </c>
      <c r="H2026" s="288" t="s">
        <v>145</v>
      </c>
      <c r="I2026" s="1"/>
      <c r="J2026" s="10"/>
      <c r="K2026" s="10"/>
      <c r="O2026" s="544"/>
      <c r="P2026" s="544"/>
      <c r="S2026" s="544"/>
      <c r="T2026" s="544"/>
    </row>
    <row r="2027" spans="2:20" s="5" customFormat="1" ht="204.75">
      <c r="B2027" s="1"/>
      <c r="C2027" s="351">
        <v>6389</v>
      </c>
      <c r="D2027" s="352" t="s">
        <v>2086</v>
      </c>
      <c r="E2027" s="353" t="s">
        <v>125</v>
      </c>
      <c r="F2027" s="354">
        <v>20350966</v>
      </c>
      <c r="G2027" s="288" t="s">
        <v>117</v>
      </c>
      <c r="H2027" s="288" t="s">
        <v>145</v>
      </c>
      <c r="I2027" s="1"/>
      <c r="J2027" s="10"/>
      <c r="K2027" s="10"/>
      <c r="O2027" s="544"/>
      <c r="P2027" s="544"/>
      <c r="S2027" s="544"/>
      <c r="T2027" s="544"/>
    </row>
    <row r="2028" spans="2:20" s="5" customFormat="1" ht="126" hidden="1">
      <c r="B2028" s="1"/>
      <c r="C2028" s="351">
        <v>6392</v>
      </c>
      <c r="D2028" s="352" t="s">
        <v>2087</v>
      </c>
      <c r="E2028" s="353" t="s">
        <v>119</v>
      </c>
      <c r="F2028" s="354">
        <v>1657637</v>
      </c>
      <c r="G2028" s="288" t="s">
        <v>117</v>
      </c>
      <c r="H2028" s="288" t="s">
        <v>145</v>
      </c>
      <c r="I2028" s="1"/>
      <c r="J2028" s="10"/>
      <c r="K2028" s="10"/>
    </row>
    <row r="2029" spans="2:20" s="5" customFormat="1" ht="110.25" hidden="1">
      <c r="B2029" s="1"/>
      <c r="C2029" s="351">
        <v>6393</v>
      </c>
      <c r="D2029" s="352" t="s">
        <v>2088</v>
      </c>
      <c r="E2029" s="353" t="s">
        <v>119</v>
      </c>
      <c r="F2029" s="354">
        <v>1942984</v>
      </c>
      <c r="G2029" s="288" t="s">
        <v>117</v>
      </c>
      <c r="H2029" s="288" t="s">
        <v>145</v>
      </c>
      <c r="I2029" s="1"/>
      <c r="J2029" s="10"/>
      <c r="K2029" s="10"/>
    </row>
    <row r="2030" spans="2:20" s="5" customFormat="1" ht="78.75" hidden="1">
      <c r="B2030" s="1"/>
      <c r="C2030" s="351">
        <v>6394</v>
      </c>
      <c r="D2030" s="352" t="s">
        <v>2089</v>
      </c>
      <c r="E2030" s="353" t="s">
        <v>122</v>
      </c>
      <c r="F2030" s="354">
        <v>22284</v>
      </c>
      <c r="G2030" s="288" t="s">
        <v>117</v>
      </c>
      <c r="H2030" s="288"/>
      <c r="I2030" s="1"/>
      <c r="J2030" s="10"/>
      <c r="K2030" s="10"/>
    </row>
    <row r="2031" spans="2:20" s="5" customFormat="1" ht="110.25" hidden="1">
      <c r="B2031" s="1"/>
      <c r="C2031" s="351">
        <v>6395</v>
      </c>
      <c r="D2031" s="352" t="s">
        <v>2090</v>
      </c>
      <c r="E2031" s="353" t="s">
        <v>119</v>
      </c>
      <c r="F2031" s="354">
        <v>2462437</v>
      </c>
      <c r="G2031" s="288" t="s">
        <v>117</v>
      </c>
      <c r="H2031" s="288" t="s">
        <v>145</v>
      </c>
      <c r="I2031" s="1"/>
      <c r="J2031" s="10"/>
      <c r="K2031" s="10"/>
    </row>
    <row r="2032" spans="2:20" s="5" customFormat="1" ht="47.25" hidden="1">
      <c r="B2032" s="1"/>
      <c r="C2032" s="351">
        <v>6396</v>
      </c>
      <c r="D2032" s="352" t="s">
        <v>2091</v>
      </c>
      <c r="E2032" s="353" t="s">
        <v>125</v>
      </c>
      <c r="F2032" s="354">
        <v>417348</v>
      </c>
      <c r="G2032" s="288" t="s">
        <v>117</v>
      </c>
      <c r="H2032" s="288"/>
      <c r="I2032" s="1"/>
      <c r="J2032" s="10"/>
      <c r="K2032" s="10"/>
    </row>
    <row r="2033" spans="2:11" s="5" customFormat="1" ht="47.25" hidden="1">
      <c r="B2033" s="1"/>
      <c r="C2033" s="351">
        <v>6397</v>
      </c>
      <c r="D2033" s="352" t="s">
        <v>2092</v>
      </c>
      <c r="E2033" s="353" t="s">
        <v>125</v>
      </c>
      <c r="F2033" s="354">
        <v>245333</v>
      </c>
      <c r="G2033" s="288" t="s">
        <v>117</v>
      </c>
      <c r="H2033" s="288"/>
      <c r="I2033" s="1"/>
      <c r="J2033" s="10"/>
      <c r="K2033" s="10"/>
    </row>
    <row r="2034" spans="2:11" s="5" customFormat="1" ht="47.25" hidden="1">
      <c r="B2034" s="1"/>
      <c r="C2034" s="351">
        <v>6400</v>
      </c>
      <c r="D2034" s="352" t="s">
        <v>2093</v>
      </c>
      <c r="E2034" s="353" t="s">
        <v>122</v>
      </c>
      <c r="F2034" s="354">
        <v>629331</v>
      </c>
      <c r="G2034" s="288" t="s">
        <v>117</v>
      </c>
      <c r="H2034" s="288"/>
      <c r="I2034" s="1"/>
      <c r="J2034" s="10"/>
      <c r="K2034" s="10"/>
    </row>
    <row r="2035" spans="2:11" s="5" customFormat="1" ht="78.75" hidden="1">
      <c r="B2035" s="1"/>
      <c r="C2035" s="351">
        <v>6407</v>
      </c>
      <c r="D2035" s="352" t="s">
        <v>2094</v>
      </c>
      <c r="E2035" s="353" t="s">
        <v>116</v>
      </c>
      <c r="F2035" s="354">
        <v>160636</v>
      </c>
      <c r="G2035" s="288" t="s">
        <v>117</v>
      </c>
      <c r="H2035" s="288"/>
      <c r="I2035" s="1"/>
      <c r="J2035" s="10"/>
      <c r="K2035" s="10"/>
    </row>
    <row r="2036" spans="2:11" s="5" customFormat="1" ht="63" hidden="1">
      <c r="B2036" s="1"/>
      <c r="C2036" s="351">
        <v>6411</v>
      </c>
      <c r="D2036" s="352" t="s">
        <v>2095</v>
      </c>
      <c r="E2036" s="353" t="s">
        <v>125</v>
      </c>
      <c r="F2036" s="354">
        <v>335167</v>
      </c>
      <c r="G2036" s="288" t="s">
        <v>117</v>
      </c>
      <c r="H2036" s="288" t="s">
        <v>145</v>
      </c>
      <c r="I2036" s="1"/>
      <c r="J2036" s="10"/>
      <c r="K2036" s="10"/>
    </row>
    <row r="2037" spans="2:11" s="5" customFormat="1" ht="63" hidden="1">
      <c r="B2037" s="1"/>
      <c r="C2037" s="351">
        <v>6413</v>
      </c>
      <c r="D2037" s="352" t="s">
        <v>2096</v>
      </c>
      <c r="E2037" s="353" t="s">
        <v>125</v>
      </c>
      <c r="F2037" s="354">
        <v>1532143</v>
      </c>
      <c r="G2037" s="288" t="s">
        <v>117</v>
      </c>
      <c r="H2037" s="288"/>
      <c r="I2037" s="1"/>
      <c r="J2037" s="10"/>
      <c r="K2037" s="10"/>
    </row>
    <row r="2038" spans="2:11" s="5" customFormat="1" ht="204.75" hidden="1">
      <c r="B2038" s="1"/>
      <c r="C2038" s="351">
        <v>6416</v>
      </c>
      <c r="D2038" s="352" t="s">
        <v>2097</v>
      </c>
      <c r="E2038" s="353" t="s">
        <v>116</v>
      </c>
      <c r="F2038" s="354">
        <v>83376</v>
      </c>
      <c r="G2038" s="288" t="s">
        <v>117</v>
      </c>
      <c r="H2038" s="288"/>
      <c r="I2038" s="1"/>
      <c r="J2038" s="10"/>
      <c r="K2038" s="10"/>
    </row>
    <row r="2039" spans="2:11" s="5" customFormat="1" ht="78.75" hidden="1">
      <c r="B2039" s="1"/>
      <c r="C2039" s="351">
        <v>6421</v>
      </c>
      <c r="D2039" s="352" t="s">
        <v>2098</v>
      </c>
      <c r="E2039" s="353" t="s">
        <v>122</v>
      </c>
      <c r="F2039" s="354">
        <v>36152</v>
      </c>
      <c r="G2039" s="288" t="s">
        <v>117</v>
      </c>
      <c r="H2039" s="288" t="s">
        <v>145</v>
      </c>
      <c r="I2039" s="1"/>
      <c r="J2039" s="10"/>
      <c r="K2039" s="10"/>
    </row>
    <row r="2040" spans="2:11" s="5" customFormat="1" ht="47.25" hidden="1">
      <c r="B2040" s="1"/>
      <c r="C2040" s="351">
        <v>6422</v>
      </c>
      <c r="D2040" s="352" t="s">
        <v>2099</v>
      </c>
      <c r="E2040" s="353" t="s">
        <v>125</v>
      </c>
      <c r="F2040" s="354">
        <v>98233</v>
      </c>
      <c r="G2040" s="288" t="s">
        <v>117</v>
      </c>
      <c r="H2040" s="288"/>
      <c r="I2040" s="1"/>
      <c r="J2040" s="10"/>
      <c r="K2040" s="10"/>
    </row>
    <row r="2041" spans="2:11" s="5" customFormat="1" ht="110.25" hidden="1">
      <c r="B2041" s="1"/>
      <c r="C2041" s="351">
        <v>6423</v>
      </c>
      <c r="D2041" s="352" t="s">
        <v>2100</v>
      </c>
      <c r="E2041" s="353" t="s">
        <v>125</v>
      </c>
      <c r="F2041" s="354">
        <v>2153467</v>
      </c>
      <c r="G2041" s="288" t="s">
        <v>117</v>
      </c>
      <c r="H2041" s="288" t="s">
        <v>145</v>
      </c>
      <c r="I2041" s="1"/>
      <c r="J2041" s="10"/>
      <c r="K2041" s="10"/>
    </row>
    <row r="2042" spans="2:11" s="5" customFormat="1" ht="63" hidden="1">
      <c r="B2042" s="1"/>
      <c r="C2042" s="351">
        <v>6425</v>
      </c>
      <c r="D2042" s="352" t="s">
        <v>2101</v>
      </c>
      <c r="E2042" s="353" t="s">
        <v>122</v>
      </c>
      <c r="F2042" s="354">
        <v>92279</v>
      </c>
      <c r="G2042" s="288" t="s">
        <v>117</v>
      </c>
      <c r="H2042" s="288"/>
      <c r="I2042" s="1"/>
      <c r="J2042" s="10"/>
      <c r="K2042" s="10"/>
    </row>
    <row r="2043" spans="2:11" s="5" customFormat="1" ht="78.75" hidden="1">
      <c r="B2043" s="1"/>
      <c r="C2043" s="351">
        <v>6426</v>
      </c>
      <c r="D2043" s="352" t="s">
        <v>2102</v>
      </c>
      <c r="E2043" s="353" t="s">
        <v>125</v>
      </c>
      <c r="F2043" s="354">
        <v>926520</v>
      </c>
      <c r="G2043" s="288" t="s">
        <v>117</v>
      </c>
      <c r="H2043" s="288"/>
      <c r="I2043" s="1"/>
      <c r="J2043" s="10"/>
      <c r="K2043" s="10"/>
    </row>
    <row r="2044" spans="2:11" s="5" customFormat="1" ht="47.25" hidden="1">
      <c r="B2044" s="1"/>
      <c r="C2044" s="351">
        <v>6427</v>
      </c>
      <c r="D2044" s="352" t="s">
        <v>2103</v>
      </c>
      <c r="E2044" s="353" t="s">
        <v>122</v>
      </c>
      <c r="F2044" s="354">
        <v>27795</v>
      </c>
      <c r="G2044" s="288" t="s">
        <v>117</v>
      </c>
      <c r="H2044" s="288"/>
      <c r="I2044" s="1"/>
      <c r="J2044" s="10"/>
      <c r="K2044" s="10"/>
    </row>
    <row r="2045" spans="2:11" s="5" customFormat="1" ht="78.75" hidden="1">
      <c r="B2045" s="1"/>
      <c r="C2045" s="351">
        <v>6428</v>
      </c>
      <c r="D2045" s="352" t="s">
        <v>2104</v>
      </c>
      <c r="E2045" s="353" t="s">
        <v>119</v>
      </c>
      <c r="F2045" s="354">
        <v>740394</v>
      </c>
      <c r="G2045" s="288" t="s">
        <v>117</v>
      </c>
      <c r="H2045" s="288"/>
      <c r="I2045" s="1"/>
      <c r="J2045" s="10"/>
      <c r="K2045" s="10"/>
    </row>
    <row r="2046" spans="2:11" s="5" customFormat="1" ht="47.25" hidden="1">
      <c r="B2046" s="1"/>
      <c r="C2046" s="351">
        <v>6429</v>
      </c>
      <c r="D2046" s="352" t="s">
        <v>2105</v>
      </c>
      <c r="E2046" s="353" t="s">
        <v>122</v>
      </c>
      <c r="F2046" s="354">
        <v>38516</v>
      </c>
      <c r="G2046" s="288" t="s">
        <v>117</v>
      </c>
      <c r="H2046" s="288"/>
      <c r="I2046" s="1"/>
      <c r="J2046" s="10"/>
      <c r="K2046" s="10"/>
    </row>
    <row r="2047" spans="2:11" s="5" customFormat="1" ht="94.5" hidden="1">
      <c r="B2047" s="1"/>
      <c r="C2047" s="351">
        <v>6430</v>
      </c>
      <c r="D2047" s="352" t="s">
        <v>2106</v>
      </c>
      <c r="E2047" s="353" t="s">
        <v>122</v>
      </c>
      <c r="F2047" s="354">
        <v>248140</v>
      </c>
      <c r="G2047" s="288" t="s">
        <v>117</v>
      </c>
      <c r="H2047" s="288" t="s">
        <v>145</v>
      </c>
      <c r="I2047" s="1"/>
      <c r="J2047" s="10"/>
      <c r="K2047" s="10"/>
    </row>
    <row r="2048" spans="2:11" s="5" customFormat="1" ht="63" hidden="1">
      <c r="B2048" s="1"/>
      <c r="C2048" s="351">
        <v>6431</v>
      </c>
      <c r="D2048" s="352" t="s">
        <v>2107</v>
      </c>
      <c r="E2048" s="353" t="s">
        <v>119</v>
      </c>
      <c r="F2048" s="354">
        <v>938483</v>
      </c>
      <c r="G2048" s="288" t="s">
        <v>117</v>
      </c>
      <c r="H2048" s="288"/>
      <c r="I2048" s="1"/>
      <c r="J2048" s="10"/>
      <c r="K2048" s="10"/>
    </row>
    <row r="2049" spans="2:11" s="5" customFormat="1" ht="189" hidden="1">
      <c r="B2049" s="1"/>
      <c r="C2049" s="351">
        <v>6433</v>
      </c>
      <c r="D2049" s="352" t="s">
        <v>2108</v>
      </c>
      <c r="E2049" s="353" t="s">
        <v>472</v>
      </c>
      <c r="F2049" s="354">
        <v>13633</v>
      </c>
      <c r="G2049" s="288" t="s">
        <v>117</v>
      </c>
      <c r="H2049" s="288" t="s">
        <v>145</v>
      </c>
      <c r="I2049" s="1"/>
      <c r="J2049" s="10"/>
      <c r="K2049" s="10"/>
    </row>
    <row r="2050" spans="2:11" s="5" customFormat="1" ht="236.25" hidden="1">
      <c r="B2050" s="1"/>
      <c r="C2050" s="351">
        <v>6434</v>
      </c>
      <c r="D2050" s="352" t="s">
        <v>2109</v>
      </c>
      <c r="E2050" s="353" t="s">
        <v>472</v>
      </c>
      <c r="F2050" s="354">
        <v>14273</v>
      </c>
      <c r="G2050" s="288" t="s">
        <v>117</v>
      </c>
      <c r="H2050" s="288" t="s">
        <v>145</v>
      </c>
      <c r="I2050" s="1"/>
      <c r="J2050" s="10"/>
      <c r="K2050" s="10"/>
    </row>
    <row r="2051" spans="2:11" s="5" customFormat="1" ht="204.75" hidden="1">
      <c r="B2051" s="1"/>
      <c r="C2051" s="351">
        <v>6435</v>
      </c>
      <c r="D2051" s="352" t="s">
        <v>2110</v>
      </c>
      <c r="E2051" s="353" t="s">
        <v>472</v>
      </c>
      <c r="F2051" s="354">
        <v>13492</v>
      </c>
      <c r="G2051" s="288" t="s">
        <v>117</v>
      </c>
      <c r="H2051" s="288" t="s">
        <v>145</v>
      </c>
      <c r="I2051" s="1"/>
      <c r="J2051" s="10"/>
      <c r="K2051" s="10"/>
    </row>
    <row r="2052" spans="2:11" s="5" customFormat="1" ht="220.5" hidden="1">
      <c r="B2052" s="1"/>
      <c r="C2052" s="351">
        <v>6436</v>
      </c>
      <c r="D2052" s="352" t="s">
        <v>2111</v>
      </c>
      <c r="E2052" s="353" t="s">
        <v>472</v>
      </c>
      <c r="F2052" s="354">
        <v>11889</v>
      </c>
      <c r="G2052" s="288" t="s">
        <v>117</v>
      </c>
      <c r="H2052" s="288" t="s">
        <v>145</v>
      </c>
      <c r="I2052" s="1"/>
      <c r="J2052" s="10"/>
      <c r="K2052" s="10"/>
    </row>
    <row r="2053" spans="2:11" s="5" customFormat="1" ht="173.25" hidden="1">
      <c r="B2053" s="1"/>
      <c r="C2053" s="351">
        <v>6437</v>
      </c>
      <c r="D2053" s="352" t="s">
        <v>2112</v>
      </c>
      <c r="E2053" s="353" t="s">
        <v>472</v>
      </c>
      <c r="F2053" s="354">
        <v>11638</v>
      </c>
      <c r="G2053" s="288" t="s">
        <v>117</v>
      </c>
      <c r="H2053" s="288" t="s">
        <v>145</v>
      </c>
      <c r="I2053" s="1"/>
      <c r="J2053" s="10"/>
      <c r="K2053" s="10"/>
    </row>
    <row r="2054" spans="2:11" s="5" customFormat="1" ht="94.5" hidden="1">
      <c r="B2054" s="1"/>
      <c r="C2054" s="351">
        <v>6438</v>
      </c>
      <c r="D2054" s="352" t="s">
        <v>2113</v>
      </c>
      <c r="E2054" s="353" t="s">
        <v>122</v>
      </c>
      <c r="F2054" s="354">
        <v>14875</v>
      </c>
      <c r="G2054" s="288" t="s">
        <v>117</v>
      </c>
      <c r="H2054" s="288"/>
      <c r="I2054" s="1"/>
      <c r="J2054" s="10"/>
      <c r="K2054" s="10"/>
    </row>
    <row r="2055" spans="2:11" s="5" customFormat="1" ht="94.5" hidden="1">
      <c r="B2055" s="1"/>
      <c r="C2055" s="351">
        <v>6439</v>
      </c>
      <c r="D2055" s="352" t="s">
        <v>2114</v>
      </c>
      <c r="E2055" s="353" t="s">
        <v>122</v>
      </c>
      <c r="F2055" s="354">
        <v>16065</v>
      </c>
      <c r="G2055" s="288" t="s">
        <v>117</v>
      </c>
      <c r="H2055" s="288"/>
      <c r="I2055" s="1"/>
      <c r="J2055" s="10"/>
      <c r="K2055" s="10"/>
    </row>
    <row r="2056" spans="2:11" s="5" customFormat="1" ht="47.25" hidden="1">
      <c r="B2056" s="1"/>
      <c r="C2056" s="351">
        <v>6440</v>
      </c>
      <c r="D2056" s="352" t="s">
        <v>2115</v>
      </c>
      <c r="E2056" s="353" t="s">
        <v>472</v>
      </c>
      <c r="F2056" s="354">
        <v>298</v>
      </c>
      <c r="G2056" s="288" t="s">
        <v>117</v>
      </c>
      <c r="H2056" s="288"/>
      <c r="I2056" s="1"/>
      <c r="J2056" s="10"/>
      <c r="K2056" s="10"/>
    </row>
    <row r="2057" spans="2:11" s="5" customFormat="1" ht="47.25" hidden="1">
      <c r="B2057" s="1"/>
      <c r="C2057" s="351">
        <v>6441</v>
      </c>
      <c r="D2057" s="352" t="s">
        <v>2116</v>
      </c>
      <c r="E2057" s="353" t="s">
        <v>472</v>
      </c>
      <c r="F2057" s="354">
        <v>345</v>
      </c>
      <c r="G2057" s="288" t="s">
        <v>117</v>
      </c>
      <c r="H2057" s="288"/>
      <c r="I2057" s="1"/>
      <c r="J2057" s="10"/>
      <c r="K2057" s="10"/>
    </row>
    <row r="2058" spans="2:11" s="5" customFormat="1" ht="47.25" hidden="1">
      <c r="B2058" s="1"/>
      <c r="C2058" s="351">
        <v>6442</v>
      </c>
      <c r="D2058" s="352" t="s">
        <v>2117</v>
      </c>
      <c r="E2058" s="353" t="s">
        <v>472</v>
      </c>
      <c r="F2058" s="354">
        <v>381</v>
      </c>
      <c r="G2058" s="288" t="s">
        <v>117</v>
      </c>
      <c r="H2058" s="288"/>
      <c r="I2058" s="1"/>
      <c r="J2058" s="10"/>
      <c r="K2058" s="10"/>
    </row>
    <row r="2059" spans="2:11" s="5" customFormat="1" ht="47.25" hidden="1">
      <c r="B2059" s="1"/>
      <c r="C2059" s="351">
        <v>6443</v>
      </c>
      <c r="D2059" s="352" t="s">
        <v>2118</v>
      </c>
      <c r="E2059" s="353" t="s">
        <v>472</v>
      </c>
      <c r="F2059" s="354">
        <v>411</v>
      </c>
      <c r="G2059" s="288" t="s">
        <v>117</v>
      </c>
      <c r="H2059" s="288"/>
      <c r="I2059" s="1"/>
      <c r="J2059" s="10"/>
      <c r="K2059" s="10"/>
    </row>
    <row r="2060" spans="2:11" s="5" customFormat="1" ht="47.25" hidden="1">
      <c r="B2060" s="1"/>
      <c r="C2060" s="351">
        <v>6444</v>
      </c>
      <c r="D2060" s="352" t="s">
        <v>2119</v>
      </c>
      <c r="E2060" s="353" t="s">
        <v>472</v>
      </c>
      <c r="F2060" s="354">
        <v>428</v>
      </c>
      <c r="G2060" s="288" t="s">
        <v>117</v>
      </c>
      <c r="H2060" s="288"/>
      <c r="I2060" s="1"/>
      <c r="J2060" s="10"/>
      <c r="K2060" s="10"/>
    </row>
    <row r="2061" spans="2:11" s="5" customFormat="1" ht="47.25" hidden="1">
      <c r="B2061" s="1"/>
      <c r="C2061" s="351">
        <v>6445</v>
      </c>
      <c r="D2061" s="352" t="s">
        <v>2120</v>
      </c>
      <c r="E2061" s="353" t="s">
        <v>472</v>
      </c>
      <c r="F2061" s="354">
        <v>428</v>
      </c>
      <c r="G2061" s="288" t="s">
        <v>117</v>
      </c>
      <c r="H2061" s="288"/>
      <c r="I2061" s="1"/>
      <c r="J2061" s="10"/>
      <c r="K2061" s="10"/>
    </row>
    <row r="2062" spans="2:11" s="5" customFormat="1" ht="63" hidden="1">
      <c r="B2062" s="1"/>
      <c r="C2062" s="351">
        <v>6446</v>
      </c>
      <c r="D2062" s="352" t="s">
        <v>2121</v>
      </c>
      <c r="E2062" s="353" t="s">
        <v>472</v>
      </c>
      <c r="F2062" s="354">
        <v>470</v>
      </c>
      <c r="G2062" s="288" t="s">
        <v>117</v>
      </c>
      <c r="H2062" s="288"/>
      <c r="I2062" s="1"/>
      <c r="J2062" s="10"/>
      <c r="K2062" s="10"/>
    </row>
    <row r="2063" spans="2:11" s="5" customFormat="1" ht="47.25" hidden="1">
      <c r="B2063" s="1"/>
      <c r="C2063" s="351">
        <v>6448</v>
      </c>
      <c r="D2063" s="352" t="s">
        <v>2122</v>
      </c>
      <c r="E2063" s="353" t="s">
        <v>125</v>
      </c>
      <c r="F2063" s="354">
        <v>1567481</v>
      </c>
      <c r="G2063" s="288" t="s">
        <v>117</v>
      </c>
      <c r="H2063" s="288"/>
      <c r="I2063" s="1"/>
      <c r="J2063" s="10"/>
      <c r="K2063" s="10"/>
    </row>
    <row r="2064" spans="2:11" s="5" customFormat="1" ht="30" hidden="1">
      <c r="B2064" s="1"/>
      <c r="C2064" s="458">
        <v>6449</v>
      </c>
      <c r="D2064" s="460" t="s">
        <v>2123</v>
      </c>
      <c r="E2064" s="462" t="s">
        <v>125</v>
      </c>
      <c r="F2064" s="464">
        <v>458414</v>
      </c>
      <c r="G2064" s="288" t="s">
        <v>117</v>
      </c>
      <c r="H2064" s="288"/>
      <c r="I2064" s="1"/>
      <c r="J2064" s="10"/>
      <c r="K2064" s="10"/>
    </row>
    <row r="2065" spans="2:11" s="5" customFormat="1" ht="78.75" hidden="1">
      <c r="B2065" s="1"/>
      <c r="C2065" s="351">
        <v>6450</v>
      </c>
      <c r="D2065" s="352" t="s">
        <v>2124</v>
      </c>
      <c r="E2065" s="353" t="s">
        <v>116</v>
      </c>
      <c r="F2065" s="354">
        <v>3972</v>
      </c>
      <c r="G2065" s="288" t="s">
        <v>117</v>
      </c>
      <c r="H2065" s="288"/>
      <c r="I2065" s="1"/>
      <c r="J2065" s="10"/>
      <c r="K2065" s="10"/>
    </row>
    <row r="2066" spans="2:11" s="5" customFormat="1" ht="47.25" hidden="1">
      <c r="B2066" s="1"/>
      <c r="C2066" s="351">
        <v>6451</v>
      </c>
      <c r="D2066" s="352" t="s">
        <v>2125</v>
      </c>
      <c r="E2066" s="353" t="s">
        <v>122</v>
      </c>
      <c r="F2066" s="354">
        <v>11392</v>
      </c>
      <c r="G2066" s="288" t="s">
        <v>117</v>
      </c>
      <c r="H2066" s="288"/>
      <c r="I2066" s="1"/>
      <c r="J2066" s="10"/>
      <c r="K2066" s="10"/>
    </row>
    <row r="2067" spans="2:11" s="5" customFormat="1" ht="141.75" hidden="1">
      <c r="B2067" s="1"/>
      <c r="C2067" s="351">
        <v>6456</v>
      </c>
      <c r="D2067" s="352" t="s">
        <v>2126</v>
      </c>
      <c r="E2067" s="353" t="s">
        <v>119</v>
      </c>
      <c r="F2067" s="354">
        <v>801118</v>
      </c>
      <c r="G2067" s="288" t="s">
        <v>117</v>
      </c>
      <c r="H2067" s="288"/>
      <c r="I2067" s="1"/>
      <c r="J2067" s="10"/>
      <c r="K2067" s="10"/>
    </row>
    <row r="2068" spans="2:11" s="5" customFormat="1" ht="31.5" hidden="1">
      <c r="B2068" s="1"/>
      <c r="C2068" s="351">
        <v>6457</v>
      </c>
      <c r="D2068" s="352" t="s">
        <v>2127</v>
      </c>
      <c r="E2068" s="353" t="s">
        <v>785</v>
      </c>
      <c r="F2068" s="354">
        <v>69105</v>
      </c>
      <c r="G2068" s="288" t="s">
        <v>117</v>
      </c>
      <c r="H2068" s="288"/>
      <c r="I2068" s="1"/>
      <c r="J2068" s="10"/>
      <c r="K2068" s="10"/>
    </row>
    <row r="2069" spans="2:11" s="5" customFormat="1" ht="78.75" hidden="1">
      <c r="B2069" s="1"/>
      <c r="C2069" s="351">
        <v>6458</v>
      </c>
      <c r="D2069" s="352" t="s">
        <v>2128</v>
      </c>
      <c r="E2069" s="353" t="s">
        <v>122</v>
      </c>
      <c r="F2069" s="354">
        <v>11174</v>
      </c>
      <c r="G2069" s="288" t="s">
        <v>117</v>
      </c>
      <c r="H2069" s="288"/>
      <c r="I2069" s="1"/>
      <c r="J2069" s="10"/>
      <c r="K2069" s="10"/>
    </row>
    <row r="2070" spans="2:11" s="5" customFormat="1" ht="47.25" hidden="1">
      <c r="B2070" s="1"/>
      <c r="C2070" s="351">
        <v>6459</v>
      </c>
      <c r="D2070" s="352" t="s">
        <v>2129</v>
      </c>
      <c r="E2070" s="353" t="s">
        <v>116</v>
      </c>
      <c r="F2070" s="354">
        <v>37315</v>
      </c>
      <c r="G2070" s="288" t="s">
        <v>117</v>
      </c>
      <c r="H2070" s="288"/>
      <c r="I2070" s="1"/>
      <c r="J2070" s="10"/>
      <c r="K2070" s="10"/>
    </row>
    <row r="2071" spans="2:11" s="5" customFormat="1" ht="94.5" hidden="1">
      <c r="B2071" s="1"/>
      <c r="C2071" s="351">
        <v>6461</v>
      </c>
      <c r="D2071" s="352" t="s">
        <v>2130</v>
      </c>
      <c r="E2071" s="353" t="s">
        <v>1215</v>
      </c>
      <c r="F2071" s="354">
        <v>7501</v>
      </c>
      <c r="G2071" s="288" t="s">
        <v>117</v>
      </c>
      <c r="H2071" s="288"/>
      <c r="I2071" s="1"/>
      <c r="J2071" s="10"/>
      <c r="K2071" s="10"/>
    </row>
    <row r="2072" spans="2:11" s="5" customFormat="1" ht="78.75" hidden="1">
      <c r="B2072" s="1"/>
      <c r="C2072" s="351">
        <v>6462</v>
      </c>
      <c r="D2072" s="352" t="s">
        <v>2131</v>
      </c>
      <c r="E2072" s="353" t="s">
        <v>2132</v>
      </c>
      <c r="F2072" s="354">
        <v>1449</v>
      </c>
      <c r="G2072" s="288" t="s">
        <v>117</v>
      </c>
      <c r="H2072" s="288"/>
      <c r="I2072" s="1"/>
      <c r="J2072" s="10"/>
      <c r="K2072" s="10"/>
    </row>
    <row r="2073" spans="2:11" s="5" customFormat="1" ht="63" hidden="1">
      <c r="B2073" s="1"/>
      <c r="C2073" s="351">
        <v>6463</v>
      </c>
      <c r="D2073" s="352" t="s">
        <v>2133</v>
      </c>
      <c r="E2073" s="353" t="s">
        <v>2132</v>
      </c>
      <c r="F2073" s="354">
        <v>4467</v>
      </c>
      <c r="G2073" s="288" t="s">
        <v>117</v>
      </c>
      <c r="H2073" s="288"/>
      <c r="I2073" s="1"/>
      <c r="J2073" s="10"/>
      <c r="K2073" s="10"/>
    </row>
    <row r="2074" spans="2:11" s="5" customFormat="1" ht="47.25" hidden="1">
      <c r="B2074" s="1"/>
      <c r="C2074" s="351">
        <v>6464</v>
      </c>
      <c r="D2074" s="352" t="s">
        <v>2134</v>
      </c>
      <c r="E2074" s="353" t="s">
        <v>116</v>
      </c>
      <c r="F2074" s="354">
        <v>2347</v>
      </c>
      <c r="G2074" s="288" t="s">
        <v>117</v>
      </c>
      <c r="H2074" s="288"/>
      <c r="I2074" s="1"/>
      <c r="J2074" s="10"/>
      <c r="K2074" s="10"/>
    </row>
    <row r="2075" spans="2:11" s="5" customFormat="1" ht="31.5" hidden="1">
      <c r="B2075" s="1"/>
      <c r="C2075" s="351">
        <v>6465</v>
      </c>
      <c r="D2075" s="352" t="s">
        <v>2135</v>
      </c>
      <c r="E2075" s="353" t="s">
        <v>785</v>
      </c>
      <c r="F2075" s="354">
        <v>18580</v>
      </c>
      <c r="G2075" s="288" t="s">
        <v>117</v>
      </c>
      <c r="H2075" s="288"/>
      <c r="I2075" s="1"/>
      <c r="J2075" s="10"/>
      <c r="K2075" s="10"/>
    </row>
    <row r="2076" spans="2:11" s="5" customFormat="1" ht="141.75" hidden="1">
      <c r="B2076" s="1"/>
      <c r="C2076" s="351">
        <v>6466</v>
      </c>
      <c r="D2076" s="352" t="s">
        <v>2136</v>
      </c>
      <c r="E2076" s="353" t="s">
        <v>119</v>
      </c>
      <c r="F2076" s="354">
        <v>803285</v>
      </c>
      <c r="G2076" s="288" t="s">
        <v>117</v>
      </c>
      <c r="H2076" s="288"/>
      <c r="I2076" s="1"/>
      <c r="J2076" s="10"/>
      <c r="K2076" s="10"/>
    </row>
    <row r="2077" spans="2:11" s="5" customFormat="1" ht="78.75" hidden="1">
      <c r="B2077" s="1"/>
      <c r="C2077" s="351">
        <v>6467</v>
      </c>
      <c r="D2077" s="352" t="s">
        <v>2137</v>
      </c>
      <c r="E2077" s="353" t="s">
        <v>122</v>
      </c>
      <c r="F2077" s="354">
        <v>10928</v>
      </c>
      <c r="G2077" s="288" t="s">
        <v>117</v>
      </c>
      <c r="H2077" s="288"/>
      <c r="I2077" s="1"/>
      <c r="J2077" s="10"/>
      <c r="K2077" s="10"/>
    </row>
    <row r="2078" spans="2:11" s="5" customFormat="1" ht="94.5" hidden="1">
      <c r="B2078" s="1"/>
      <c r="C2078" s="351">
        <v>6469</v>
      </c>
      <c r="D2078" s="352" t="s">
        <v>2138</v>
      </c>
      <c r="E2078" s="353" t="s">
        <v>116</v>
      </c>
      <c r="F2078" s="354">
        <v>185779</v>
      </c>
      <c r="G2078" s="288" t="s">
        <v>117</v>
      </c>
      <c r="H2078" s="288"/>
      <c r="I2078" s="1"/>
      <c r="J2078" s="10"/>
      <c r="K2078" s="10"/>
    </row>
    <row r="2079" spans="2:11" s="5" customFormat="1" ht="94.5" hidden="1">
      <c r="B2079" s="1"/>
      <c r="C2079" s="351">
        <v>6471</v>
      </c>
      <c r="D2079" s="352" t="s">
        <v>2139</v>
      </c>
      <c r="E2079" s="353" t="s">
        <v>119</v>
      </c>
      <c r="F2079" s="354">
        <v>135258</v>
      </c>
      <c r="G2079" s="288" t="s">
        <v>117</v>
      </c>
      <c r="H2079" s="288"/>
      <c r="I2079" s="1"/>
      <c r="J2079" s="10"/>
      <c r="K2079" s="10"/>
    </row>
    <row r="2080" spans="2:11" s="5" customFormat="1" ht="110.25" hidden="1">
      <c r="B2080" s="1"/>
      <c r="C2080" s="351">
        <v>6472</v>
      </c>
      <c r="D2080" s="352" t="s">
        <v>2140</v>
      </c>
      <c r="E2080" s="353" t="s">
        <v>119</v>
      </c>
      <c r="F2080" s="354">
        <v>863955</v>
      </c>
      <c r="G2080" s="288" t="s">
        <v>117</v>
      </c>
      <c r="H2080" s="288"/>
      <c r="I2080" s="1"/>
      <c r="J2080" s="10"/>
      <c r="K2080" s="10"/>
    </row>
    <row r="2081" spans="2:11" s="5" customFormat="1" ht="110.25" hidden="1">
      <c r="B2081" s="1"/>
      <c r="C2081" s="351">
        <v>6473</v>
      </c>
      <c r="D2081" s="352" t="s">
        <v>2141</v>
      </c>
      <c r="E2081" s="353" t="s">
        <v>119</v>
      </c>
      <c r="F2081" s="354">
        <v>114809</v>
      </c>
      <c r="G2081" s="288" t="s">
        <v>117</v>
      </c>
      <c r="H2081" s="288"/>
      <c r="I2081" s="1"/>
      <c r="J2081" s="10"/>
      <c r="K2081" s="10"/>
    </row>
    <row r="2082" spans="2:11" s="5" customFormat="1" ht="78.75" hidden="1">
      <c r="B2082" s="1"/>
      <c r="C2082" s="351">
        <v>6474</v>
      </c>
      <c r="D2082" s="352" t="s">
        <v>2142</v>
      </c>
      <c r="E2082" s="353" t="s">
        <v>119</v>
      </c>
      <c r="F2082" s="354">
        <v>138943</v>
      </c>
      <c r="G2082" s="288" t="s">
        <v>117</v>
      </c>
      <c r="H2082" s="288"/>
      <c r="I2082" s="1"/>
      <c r="J2082" s="10"/>
      <c r="K2082" s="10"/>
    </row>
    <row r="2083" spans="2:11" s="5" customFormat="1" ht="78.75" hidden="1">
      <c r="B2083" s="1"/>
      <c r="C2083" s="351">
        <v>6475</v>
      </c>
      <c r="D2083" s="352" t="s">
        <v>2143</v>
      </c>
      <c r="E2083" s="353" t="s">
        <v>122</v>
      </c>
      <c r="F2083" s="354">
        <v>58285</v>
      </c>
      <c r="G2083" s="288" t="s">
        <v>117</v>
      </c>
      <c r="H2083" s="288"/>
      <c r="I2083" s="1"/>
      <c r="J2083" s="10"/>
      <c r="K2083" s="10"/>
    </row>
    <row r="2084" spans="2:11" s="5" customFormat="1" ht="31.5" hidden="1">
      <c r="B2084" s="1"/>
      <c r="C2084" s="351">
        <v>6476</v>
      </c>
      <c r="D2084" s="352" t="s">
        <v>2144</v>
      </c>
      <c r="E2084" s="353" t="s">
        <v>116</v>
      </c>
      <c r="F2084" s="354">
        <v>139462</v>
      </c>
      <c r="G2084" s="288" t="s">
        <v>117</v>
      </c>
      <c r="H2084" s="288"/>
      <c r="I2084" s="1"/>
      <c r="J2084" s="10"/>
      <c r="K2084" s="10"/>
    </row>
    <row r="2085" spans="2:11" s="5" customFormat="1" ht="78.75" hidden="1">
      <c r="B2085" s="1"/>
      <c r="C2085" s="351">
        <v>6480</v>
      </c>
      <c r="D2085" s="352" t="s">
        <v>2145</v>
      </c>
      <c r="E2085" s="353" t="s">
        <v>119</v>
      </c>
      <c r="F2085" s="354">
        <v>16112</v>
      </c>
      <c r="G2085" s="288" t="s">
        <v>117</v>
      </c>
      <c r="H2085" s="288"/>
      <c r="I2085" s="1"/>
      <c r="J2085" s="10"/>
      <c r="K2085" s="10"/>
    </row>
    <row r="2086" spans="2:11" s="5" customFormat="1" ht="63" hidden="1">
      <c r="B2086" s="1"/>
      <c r="C2086" s="351">
        <v>6482</v>
      </c>
      <c r="D2086" s="352" t="s">
        <v>2146</v>
      </c>
      <c r="E2086" s="353" t="s">
        <v>785</v>
      </c>
      <c r="F2086" s="354">
        <v>77653</v>
      </c>
      <c r="G2086" s="288" t="s">
        <v>117</v>
      </c>
      <c r="H2086" s="288"/>
      <c r="I2086" s="1"/>
      <c r="J2086" s="10"/>
      <c r="K2086" s="10"/>
    </row>
    <row r="2087" spans="2:11" s="5" customFormat="1" ht="78.75" hidden="1">
      <c r="B2087" s="1"/>
      <c r="C2087" s="351">
        <v>6483</v>
      </c>
      <c r="D2087" s="352" t="s">
        <v>2147</v>
      </c>
      <c r="E2087" s="353" t="s">
        <v>1215</v>
      </c>
      <c r="F2087" s="354">
        <v>41971</v>
      </c>
      <c r="G2087" s="288" t="s">
        <v>117</v>
      </c>
      <c r="H2087" s="288" t="s">
        <v>145</v>
      </c>
      <c r="I2087" s="1"/>
      <c r="J2087" s="10"/>
      <c r="K2087" s="10"/>
    </row>
    <row r="2088" spans="2:11" s="5" customFormat="1" ht="47.25" hidden="1">
      <c r="B2088" s="1"/>
      <c r="C2088" s="351">
        <v>6484</v>
      </c>
      <c r="D2088" s="352" t="s">
        <v>2148</v>
      </c>
      <c r="E2088" s="353" t="s">
        <v>1215</v>
      </c>
      <c r="F2088" s="354">
        <v>125434</v>
      </c>
      <c r="G2088" s="288" t="s">
        <v>117</v>
      </c>
      <c r="H2088" s="288" t="s">
        <v>145</v>
      </c>
      <c r="I2088" s="1"/>
      <c r="J2088" s="10"/>
      <c r="K2088" s="10"/>
    </row>
    <row r="2089" spans="2:11" s="5" customFormat="1" ht="78.75" hidden="1">
      <c r="B2089" s="1"/>
      <c r="C2089" s="351">
        <v>6485</v>
      </c>
      <c r="D2089" s="352" t="s">
        <v>2149</v>
      </c>
      <c r="E2089" s="353" t="s">
        <v>125</v>
      </c>
      <c r="F2089" s="354">
        <v>42922</v>
      </c>
      <c r="G2089" s="288" t="s">
        <v>117</v>
      </c>
      <c r="H2089" s="288"/>
      <c r="I2089" s="1"/>
      <c r="J2089" s="10"/>
      <c r="K2089" s="10"/>
    </row>
    <row r="2090" spans="2:11" s="5" customFormat="1" ht="31.5" hidden="1">
      <c r="B2090" s="1"/>
      <c r="C2090" s="351">
        <v>6486</v>
      </c>
      <c r="D2090" s="352" t="s">
        <v>2150</v>
      </c>
      <c r="E2090" s="353" t="s">
        <v>119</v>
      </c>
      <c r="F2090" s="354">
        <v>47792</v>
      </c>
      <c r="G2090" s="288" t="s">
        <v>117</v>
      </c>
      <c r="H2090" s="288"/>
      <c r="I2090" s="1"/>
      <c r="J2090" s="10"/>
      <c r="K2090" s="10"/>
    </row>
    <row r="2091" spans="2:11" s="5" customFormat="1" ht="63" hidden="1">
      <c r="B2091" s="1"/>
      <c r="C2091" s="351">
        <v>6487</v>
      </c>
      <c r="D2091" s="352" t="s">
        <v>2151</v>
      </c>
      <c r="E2091" s="353" t="s">
        <v>125</v>
      </c>
      <c r="F2091" s="354">
        <v>83254</v>
      </c>
      <c r="G2091" s="288" t="s">
        <v>117</v>
      </c>
      <c r="H2091" s="288"/>
      <c r="I2091" s="1"/>
      <c r="J2091" s="10"/>
      <c r="K2091" s="10"/>
    </row>
    <row r="2092" spans="2:11" s="5" customFormat="1" ht="94.5" hidden="1">
      <c r="B2092" s="1"/>
      <c r="C2092" s="351">
        <v>6488</v>
      </c>
      <c r="D2092" s="352" t="s">
        <v>2152</v>
      </c>
      <c r="E2092" s="353" t="s">
        <v>122</v>
      </c>
      <c r="F2092" s="354">
        <v>199347</v>
      </c>
      <c r="G2092" s="288" t="s">
        <v>117</v>
      </c>
      <c r="H2092" s="288"/>
      <c r="I2092" s="1"/>
      <c r="J2092" s="10"/>
      <c r="K2092" s="10"/>
    </row>
    <row r="2093" spans="2:11" s="5" customFormat="1" ht="63" hidden="1">
      <c r="B2093" s="1"/>
      <c r="C2093" s="351">
        <v>6489</v>
      </c>
      <c r="D2093" s="352" t="s">
        <v>2153</v>
      </c>
      <c r="E2093" s="353" t="s">
        <v>122</v>
      </c>
      <c r="F2093" s="354">
        <v>81987</v>
      </c>
      <c r="G2093" s="288" t="s">
        <v>117</v>
      </c>
      <c r="H2093" s="288"/>
      <c r="I2093" s="1"/>
      <c r="J2093" s="10"/>
      <c r="K2093" s="10"/>
    </row>
    <row r="2094" spans="2:11" s="5" customFormat="1" ht="110.25" hidden="1">
      <c r="B2094" s="1"/>
      <c r="C2094" s="351">
        <v>6494</v>
      </c>
      <c r="D2094" s="352" t="s">
        <v>2154</v>
      </c>
      <c r="E2094" s="353" t="s">
        <v>122</v>
      </c>
      <c r="F2094" s="354">
        <v>194940</v>
      </c>
      <c r="G2094" s="288" t="s">
        <v>117</v>
      </c>
      <c r="H2094" s="288"/>
      <c r="I2094" s="1"/>
      <c r="J2094" s="10"/>
      <c r="K2094" s="10"/>
    </row>
    <row r="2095" spans="2:11" s="5" customFormat="1" ht="110.25" hidden="1">
      <c r="B2095" s="1"/>
      <c r="C2095" s="351">
        <v>6495</v>
      </c>
      <c r="D2095" s="352" t="s">
        <v>2155</v>
      </c>
      <c r="E2095" s="353" t="s">
        <v>122</v>
      </c>
      <c r="F2095" s="354">
        <v>194940</v>
      </c>
      <c r="G2095" s="288" t="s">
        <v>117</v>
      </c>
      <c r="H2095" s="288"/>
      <c r="I2095" s="1"/>
      <c r="J2095" s="10"/>
      <c r="K2095" s="10"/>
    </row>
    <row r="2096" spans="2:11" s="5" customFormat="1" ht="47.25" hidden="1">
      <c r="B2096" s="1"/>
      <c r="C2096" s="351">
        <v>6498</v>
      </c>
      <c r="D2096" s="352" t="s">
        <v>2156</v>
      </c>
      <c r="E2096" s="353" t="s">
        <v>125</v>
      </c>
      <c r="F2096" s="354">
        <v>16951</v>
      </c>
      <c r="G2096" s="288" t="s">
        <v>117</v>
      </c>
      <c r="H2096" s="288"/>
      <c r="I2096" s="1"/>
      <c r="J2096" s="10"/>
      <c r="K2096" s="10"/>
    </row>
    <row r="2097" spans="2:11" s="5" customFormat="1" ht="47.25" hidden="1">
      <c r="B2097" s="1"/>
      <c r="C2097" s="351">
        <v>6499</v>
      </c>
      <c r="D2097" s="352" t="s">
        <v>2157</v>
      </c>
      <c r="E2097" s="353" t="s">
        <v>122</v>
      </c>
      <c r="F2097" s="354">
        <v>12144</v>
      </c>
      <c r="G2097" s="288" t="s">
        <v>117</v>
      </c>
      <c r="H2097" s="288"/>
      <c r="I2097" s="1"/>
      <c r="J2097" s="10"/>
      <c r="K2097" s="10"/>
    </row>
    <row r="2098" spans="2:11" s="5" customFormat="1" ht="47.25" hidden="1">
      <c r="B2098" s="1"/>
      <c r="C2098" s="351">
        <v>6500</v>
      </c>
      <c r="D2098" s="352" t="s">
        <v>2158</v>
      </c>
      <c r="E2098" s="353" t="s">
        <v>125</v>
      </c>
      <c r="F2098" s="354">
        <v>118968</v>
      </c>
      <c r="G2098" s="288" t="s">
        <v>117</v>
      </c>
      <c r="H2098" s="288"/>
      <c r="I2098" s="1"/>
      <c r="J2098" s="10"/>
      <c r="K2098" s="10"/>
    </row>
    <row r="2099" spans="2:11" s="5" customFormat="1" ht="47.25" hidden="1">
      <c r="B2099" s="1"/>
      <c r="C2099" s="351">
        <v>6501</v>
      </c>
      <c r="D2099" s="352" t="s">
        <v>2159</v>
      </c>
      <c r="E2099" s="353" t="s">
        <v>125</v>
      </c>
      <c r="F2099" s="354">
        <v>188345</v>
      </c>
      <c r="G2099" s="288" t="s">
        <v>117</v>
      </c>
      <c r="H2099" s="288"/>
      <c r="I2099" s="1"/>
      <c r="J2099" s="10"/>
      <c r="K2099" s="10"/>
    </row>
    <row r="2100" spans="2:11" s="5" customFormat="1" ht="25.5" hidden="1">
      <c r="B2100" s="1"/>
      <c r="C2100" s="351">
        <v>6505</v>
      </c>
      <c r="D2100" s="352" t="s">
        <v>2160</v>
      </c>
      <c r="E2100" s="353" t="s">
        <v>116</v>
      </c>
      <c r="F2100" s="354">
        <v>1623</v>
      </c>
      <c r="G2100" s="288" t="s">
        <v>117</v>
      </c>
      <c r="H2100" s="288"/>
      <c r="I2100" s="1"/>
      <c r="J2100" s="10"/>
      <c r="K2100" s="10"/>
    </row>
    <row r="2101" spans="2:11" s="5" customFormat="1" ht="47.25" hidden="1">
      <c r="B2101" s="1"/>
      <c r="C2101" s="351">
        <v>6506</v>
      </c>
      <c r="D2101" s="352" t="s">
        <v>2161</v>
      </c>
      <c r="E2101" s="353" t="s">
        <v>122</v>
      </c>
      <c r="F2101" s="354">
        <v>135227</v>
      </c>
      <c r="G2101" s="288" t="s">
        <v>117</v>
      </c>
      <c r="H2101" s="288" t="s">
        <v>145</v>
      </c>
      <c r="I2101" s="1"/>
      <c r="J2101" s="10"/>
      <c r="K2101" s="10"/>
    </row>
    <row r="2102" spans="2:11" s="5" customFormat="1" ht="47.25" hidden="1">
      <c r="B2102" s="1"/>
      <c r="C2102" s="351">
        <v>6507</v>
      </c>
      <c r="D2102" s="352" t="s">
        <v>2162</v>
      </c>
      <c r="E2102" s="353" t="s">
        <v>116</v>
      </c>
      <c r="F2102" s="354">
        <v>224934</v>
      </c>
      <c r="G2102" s="288" t="s">
        <v>117</v>
      </c>
      <c r="H2102" s="288"/>
      <c r="I2102" s="1"/>
      <c r="J2102" s="10"/>
      <c r="K2102" s="10"/>
    </row>
    <row r="2103" spans="2:11" s="5" customFormat="1" ht="47.25" hidden="1">
      <c r="B2103" s="1"/>
      <c r="C2103" s="351">
        <v>6510</v>
      </c>
      <c r="D2103" s="352" t="s">
        <v>2163</v>
      </c>
      <c r="E2103" s="353" t="s">
        <v>122</v>
      </c>
      <c r="F2103" s="354">
        <v>41502</v>
      </c>
      <c r="G2103" s="288" t="s">
        <v>117</v>
      </c>
      <c r="H2103" s="288" t="s">
        <v>145</v>
      </c>
      <c r="I2103" s="1"/>
      <c r="J2103" s="10"/>
      <c r="K2103" s="10"/>
    </row>
    <row r="2104" spans="2:11" s="5" customFormat="1" ht="31.5" hidden="1">
      <c r="B2104" s="1"/>
      <c r="C2104" s="351">
        <v>6511</v>
      </c>
      <c r="D2104" s="352" t="s">
        <v>2164</v>
      </c>
      <c r="E2104" s="353" t="s">
        <v>116</v>
      </c>
      <c r="F2104" s="354">
        <v>250230</v>
      </c>
      <c r="G2104" s="288" t="s">
        <v>117</v>
      </c>
      <c r="H2104" s="288"/>
      <c r="I2104" s="1"/>
      <c r="J2104" s="10"/>
      <c r="K2104" s="10"/>
    </row>
    <row r="2105" spans="2:11" s="5" customFormat="1" ht="47.25" hidden="1">
      <c r="B2105" s="1"/>
      <c r="C2105" s="351">
        <v>6512</v>
      </c>
      <c r="D2105" s="352" t="s">
        <v>2165</v>
      </c>
      <c r="E2105" s="353" t="s">
        <v>119</v>
      </c>
      <c r="F2105" s="354">
        <v>446157</v>
      </c>
      <c r="G2105" s="288" t="s">
        <v>117</v>
      </c>
      <c r="H2105" s="288" t="s">
        <v>145</v>
      </c>
      <c r="I2105" s="1"/>
      <c r="J2105" s="10"/>
      <c r="K2105" s="10"/>
    </row>
    <row r="2106" spans="2:11" s="5" customFormat="1" ht="31.5" hidden="1">
      <c r="B2106" s="1"/>
      <c r="C2106" s="351">
        <v>6514</v>
      </c>
      <c r="D2106" s="352" t="s">
        <v>2166</v>
      </c>
      <c r="E2106" s="353" t="s">
        <v>125</v>
      </c>
      <c r="F2106" s="354">
        <v>3591</v>
      </c>
      <c r="G2106" s="288" t="s">
        <v>117</v>
      </c>
      <c r="H2106" s="288"/>
      <c r="I2106" s="1"/>
      <c r="J2106" s="10"/>
      <c r="K2106" s="10"/>
    </row>
    <row r="2107" spans="2:11" s="5" customFormat="1" ht="31.5" hidden="1">
      <c r="B2107" s="1"/>
      <c r="C2107" s="351">
        <v>6515</v>
      </c>
      <c r="D2107" s="352" t="s">
        <v>2167</v>
      </c>
      <c r="E2107" s="353" t="s">
        <v>122</v>
      </c>
      <c r="F2107" s="354">
        <v>6847</v>
      </c>
      <c r="G2107" s="288" t="s">
        <v>117</v>
      </c>
      <c r="H2107" s="288"/>
      <c r="I2107" s="1"/>
      <c r="J2107" s="10"/>
      <c r="K2107" s="10"/>
    </row>
    <row r="2108" spans="2:11" s="5" customFormat="1" ht="78.75" hidden="1">
      <c r="B2108" s="1"/>
      <c r="C2108" s="351">
        <v>6517</v>
      </c>
      <c r="D2108" s="352" t="s">
        <v>2168</v>
      </c>
      <c r="E2108" s="353" t="s">
        <v>472</v>
      </c>
      <c r="F2108" s="354">
        <v>9975</v>
      </c>
      <c r="G2108" s="288" t="s">
        <v>117</v>
      </c>
      <c r="H2108" s="288" t="s">
        <v>145</v>
      </c>
      <c r="I2108" s="1"/>
      <c r="J2108" s="10"/>
      <c r="K2108" s="10"/>
    </row>
    <row r="2109" spans="2:11" s="5" customFormat="1" ht="31.5" hidden="1">
      <c r="B2109" s="1"/>
      <c r="C2109" s="351">
        <v>6518</v>
      </c>
      <c r="D2109" s="352" t="s">
        <v>2169</v>
      </c>
      <c r="E2109" s="353" t="s">
        <v>125</v>
      </c>
      <c r="F2109" s="354">
        <v>120510</v>
      </c>
      <c r="G2109" s="288" t="s">
        <v>117</v>
      </c>
      <c r="H2109" s="288"/>
      <c r="I2109" s="1"/>
      <c r="J2109" s="10"/>
      <c r="K2109" s="10"/>
    </row>
    <row r="2110" spans="2:11" s="5" customFormat="1" ht="31.5" hidden="1">
      <c r="B2110" s="1"/>
      <c r="C2110" s="351">
        <v>6519</v>
      </c>
      <c r="D2110" s="352" t="s">
        <v>2170</v>
      </c>
      <c r="E2110" s="353" t="s">
        <v>125</v>
      </c>
      <c r="F2110" s="354">
        <v>22882</v>
      </c>
      <c r="G2110" s="288" t="s">
        <v>117</v>
      </c>
      <c r="H2110" s="288"/>
      <c r="I2110" s="1"/>
      <c r="J2110" s="10"/>
      <c r="K2110" s="10"/>
    </row>
    <row r="2111" spans="2:11" s="5" customFormat="1" ht="31.5" hidden="1">
      <c r="B2111" s="1"/>
      <c r="C2111" s="351">
        <v>6520</v>
      </c>
      <c r="D2111" s="352" t="s">
        <v>2171</v>
      </c>
      <c r="E2111" s="353" t="s">
        <v>125</v>
      </c>
      <c r="F2111" s="354">
        <v>11482</v>
      </c>
      <c r="G2111" s="288" t="s">
        <v>117</v>
      </c>
      <c r="H2111" s="288"/>
      <c r="I2111" s="1"/>
      <c r="J2111" s="10"/>
      <c r="K2111" s="10"/>
    </row>
    <row r="2112" spans="2:11" s="5" customFormat="1" ht="31.5" hidden="1">
      <c r="B2112" s="1"/>
      <c r="C2112" s="351">
        <v>6521</v>
      </c>
      <c r="D2112" s="352" t="s">
        <v>2172</v>
      </c>
      <c r="E2112" s="353" t="s">
        <v>125</v>
      </c>
      <c r="F2112" s="354">
        <v>6629</v>
      </c>
      <c r="G2112" s="288" t="s">
        <v>117</v>
      </c>
      <c r="H2112" s="288"/>
      <c r="I2112" s="1"/>
      <c r="J2112" s="10"/>
      <c r="K2112" s="10"/>
    </row>
    <row r="2113" spans="2:11" s="5" customFormat="1" ht="31.5" hidden="1">
      <c r="B2113" s="1"/>
      <c r="C2113" s="351">
        <v>6523</v>
      </c>
      <c r="D2113" s="352" t="s">
        <v>2173</v>
      </c>
      <c r="E2113" s="353" t="s">
        <v>125</v>
      </c>
      <c r="F2113" s="354">
        <v>13225</v>
      </c>
      <c r="G2113" s="288" t="s">
        <v>117</v>
      </c>
      <c r="H2113" s="288"/>
      <c r="I2113" s="1"/>
      <c r="J2113" s="10"/>
      <c r="K2113" s="10"/>
    </row>
    <row r="2114" spans="2:11" s="5" customFormat="1" ht="31.5" hidden="1">
      <c r="B2114" s="1"/>
      <c r="C2114" s="351">
        <v>6524</v>
      </c>
      <c r="D2114" s="352" t="s">
        <v>2174</v>
      </c>
      <c r="E2114" s="353" t="s">
        <v>125</v>
      </c>
      <c r="F2114" s="354">
        <v>48532</v>
      </c>
      <c r="G2114" s="288" t="s">
        <v>117</v>
      </c>
      <c r="H2114" s="288"/>
      <c r="I2114" s="1"/>
      <c r="J2114" s="10"/>
      <c r="K2114" s="10"/>
    </row>
    <row r="2115" spans="2:11" s="5" customFormat="1" ht="31.5" hidden="1">
      <c r="B2115" s="1"/>
      <c r="C2115" s="351">
        <v>6525</v>
      </c>
      <c r="D2115" s="352" t="s">
        <v>2175</v>
      </c>
      <c r="E2115" s="353" t="s">
        <v>125</v>
      </c>
      <c r="F2115" s="354">
        <v>107742</v>
      </c>
      <c r="G2115" s="288" t="s">
        <v>117</v>
      </c>
      <c r="H2115" s="288"/>
      <c r="I2115" s="1"/>
      <c r="J2115" s="10"/>
      <c r="K2115" s="10"/>
    </row>
    <row r="2116" spans="2:11" s="5" customFormat="1" ht="110.25" hidden="1">
      <c r="B2116" s="1"/>
      <c r="C2116" s="351">
        <v>6527</v>
      </c>
      <c r="D2116" s="352" t="s">
        <v>2176</v>
      </c>
      <c r="E2116" s="353" t="s">
        <v>125</v>
      </c>
      <c r="F2116" s="354">
        <v>490303</v>
      </c>
      <c r="G2116" s="288" t="s">
        <v>117</v>
      </c>
      <c r="H2116" s="288"/>
      <c r="I2116" s="1"/>
      <c r="J2116" s="10"/>
      <c r="K2116" s="10"/>
    </row>
    <row r="2117" spans="2:11" s="5" customFormat="1" ht="126" hidden="1">
      <c r="B2117" s="1"/>
      <c r="C2117" s="351">
        <v>6528</v>
      </c>
      <c r="D2117" s="352" t="s">
        <v>2177</v>
      </c>
      <c r="E2117" s="353" t="s">
        <v>122</v>
      </c>
      <c r="F2117" s="354">
        <v>196404</v>
      </c>
      <c r="G2117" s="288" t="s">
        <v>117</v>
      </c>
      <c r="H2117" s="288"/>
      <c r="I2117" s="1"/>
      <c r="J2117" s="10"/>
      <c r="K2117" s="10"/>
    </row>
    <row r="2118" spans="2:11" s="5" customFormat="1" ht="110.25" hidden="1">
      <c r="B2118" s="1"/>
      <c r="C2118" s="351">
        <v>6529</v>
      </c>
      <c r="D2118" s="352" t="s">
        <v>2178</v>
      </c>
      <c r="E2118" s="353" t="s">
        <v>122</v>
      </c>
      <c r="F2118" s="354">
        <v>199513</v>
      </c>
      <c r="G2118" s="288" t="s">
        <v>117</v>
      </c>
      <c r="H2118" s="288"/>
      <c r="I2118" s="1"/>
      <c r="J2118" s="10"/>
      <c r="K2118" s="10"/>
    </row>
    <row r="2119" spans="2:11" s="5" customFormat="1" ht="47.25" hidden="1">
      <c r="B2119" s="1"/>
      <c r="C2119" s="351">
        <v>6532</v>
      </c>
      <c r="D2119" s="352" t="s">
        <v>2179</v>
      </c>
      <c r="E2119" s="353" t="s">
        <v>125</v>
      </c>
      <c r="F2119" s="354">
        <v>47437</v>
      </c>
      <c r="G2119" s="288" t="s">
        <v>117</v>
      </c>
      <c r="H2119" s="288"/>
      <c r="I2119" s="1"/>
      <c r="J2119" s="10"/>
      <c r="K2119" s="10"/>
    </row>
    <row r="2120" spans="2:11" s="5" customFormat="1" ht="78.75" hidden="1">
      <c r="B2120" s="1"/>
      <c r="C2120" s="351">
        <v>6533</v>
      </c>
      <c r="D2120" s="352" t="s">
        <v>2180</v>
      </c>
      <c r="E2120" s="353" t="s">
        <v>116</v>
      </c>
      <c r="F2120" s="354">
        <v>24319</v>
      </c>
      <c r="G2120" s="288" t="s">
        <v>117</v>
      </c>
      <c r="H2120" s="288"/>
      <c r="I2120" s="1"/>
      <c r="J2120" s="10"/>
      <c r="K2120" s="10"/>
    </row>
    <row r="2121" spans="2:11" s="5" customFormat="1" ht="47.25" hidden="1">
      <c r="B2121" s="1"/>
      <c r="C2121" s="351">
        <v>6534</v>
      </c>
      <c r="D2121" s="352" t="s">
        <v>2181</v>
      </c>
      <c r="E2121" s="353" t="s">
        <v>116</v>
      </c>
      <c r="F2121" s="354">
        <v>136657</v>
      </c>
      <c r="G2121" s="288" t="s">
        <v>117</v>
      </c>
      <c r="H2121" s="288"/>
      <c r="I2121" s="1"/>
      <c r="J2121" s="10"/>
      <c r="K2121" s="10"/>
    </row>
    <row r="2122" spans="2:11" s="5" customFormat="1" ht="31.5" hidden="1">
      <c r="B2122" s="1"/>
      <c r="C2122" s="351">
        <v>6535</v>
      </c>
      <c r="D2122" s="352" t="s">
        <v>2182</v>
      </c>
      <c r="E2122" s="353" t="s">
        <v>116</v>
      </c>
      <c r="F2122" s="354">
        <v>34075</v>
      </c>
      <c r="G2122" s="288" t="s">
        <v>117</v>
      </c>
      <c r="H2122" s="288"/>
      <c r="I2122" s="1"/>
      <c r="J2122" s="10"/>
      <c r="K2122" s="10"/>
    </row>
    <row r="2123" spans="2:11" s="5" customFormat="1" ht="47.25" hidden="1">
      <c r="B2123" s="1"/>
      <c r="C2123" s="351">
        <v>6536</v>
      </c>
      <c r="D2123" s="352" t="s">
        <v>2183</v>
      </c>
      <c r="E2123" s="353" t="s">
        <v>116</v>
      </c>
      <c r="F2123" s="354">
        <v>37456</v>
      </c>
      <c r="G2123" s="288" t="s">
        <v>117</v>
      </c>
      <c r="H2123" s="288"/>
      <c r="I2123" s="1"/>
      <c r="J2123" s="10"/>
      <c r="K2123" s="10"/>
    </row>
    <row r="2124" spans="2:11" s="5" customFormat="1" ht="47.25" hidden="1">
      <c r="B2124" s="1"/>
      <c r="C2124" s="351">
        <v>6538</v>
      </c>
      <c r="D2124" s="352" t="s">
        <v>2184</v>
      </c>
      <c r="E2124" s="353" t="s">
        <v>122</v>
      </c>
      <c r="F2124" s="354">
        <v>209511</v>
      </c>
      <c r="G2124" s="288" t="s">
        <v>117</v>
      </c>
      <c r="H2124" s="288"/>
      <c r="I2124" s="1"/>
      <c r="J2124" s="10"/>
      <c r="K2124" s="10"/>
    </row>
    <row r="2125" spans="2:11" s="5" customFormat="1" ht="47.25" hidden="1">
      <c r="B2125" s="1"/>
      <c r="C2125" s="351">
        <v>6541</v>
      </c>
      <c r="D2125" s="352" t="s">
        <v>2185</v>
      </c>
      <c r="E2125" s="353" t="s">
        <v>122</v>
      </c>
      <c r="F2125" s="354">
        <v>163779</v>
      </c>
      <c r="G2125" s="288" t="s">
        <v>117</v>
      </c>
      <c r="H2125" s="288" t="s">
        <v>145</v>
      </c>
      <c r="I2125" s="1"/>
      <c r="J2125" s="10"/>
      <c r="K2125" s="10"/>
    </row>
    <row r="2126" spans="2:11" s="5" customFormat="1" ht="31.5" hidden="1">
      <c r="B2126" s="1"/>
      <c r="C2126" s="351">
        <v>6542</v>
      </c>
      <c r="D2126" s="352" t="s">
        <v>2186</v>
      </c>
      <c r="E2126" s="353" t="s">
        <v>125</v>
      </c>
      <c r="F2126" s="354">
        <v>60953</v>
      </c>
      <c r="G2126" s="288" t="s">
        <v>117</v>
      </c>
      <c r="H2126" s="288"/>
      <c r="I2126" s="1"/>
      <c r="J2126" s="10"/>
      <c r="K2126" s="10"/>
    </row>
    <row r="2127" spans="2:11" s="5" customFormat="1" ht="31.5" hidden="1">
      <c r="B2127" s="1"/>
      <c r="C2127" s="351">
        <v>6543</v>
      </c>
      <c r="D2127" s="352" t="s">
        <v>2187</v>
      </c>
      <c r="E2127" s="353" t="s">
        <v>125</v>
      </c>
      <c r="F2127" s="354">
        <v>6125</v>
      </c>
      <c r="G2127" s="288" t="s">
        <v>117</v>
      </c>
      <c r="H2127" s="288"/>
      <c r="I2127" s="1"/>
      <c r="J2127" s="10"/>
      <c r="K2127" s="10"/>
    </row>
    <row r="2128" spans="2:11" s="5" customFormat="1" ht="31.5" hidden="1">
      <c r="B2128" s="1"/>
      <c r="C2128" s="351">
        <v>6544</v>
      </c>
      <c r="D2128" s="352" t="s">
        <v>2188</v>
      </c>
      <c r="E2128" s="353" t="s">
        <v>125</v>
      </c>
      <c r="F2128" s="354">
        <v>5500</v>
      </c>
      <c r="G2128" s="288" t="s">
        <v>117</v>
      </c>
      <c r="H2128" s="288"/>
      <c r="I2128" s="1"/>
      <c r="J2128" s="10"/>
      <c r="K2128" s="10"/>
    </row>
    <row r="2129" spans="2:11" s="5" customFormat="1" ht="78.75" hidden="1">
      <c r="B2129" s="1"/>
      <c r="C2129" s="351">
        <v>6547</v>
      </c>
      <c r="D2129" s="352" t="s">
        <v>2189</v>
      </c>
      <c r="E2129" s="353" t="s">
        <v>125</v>
      </c>
      <c r="F2129" s="354">
        <v>258231</v>
      </c>
      <c r="G2129" s="288" t="s">
        <v>117</v>
      </c>
      <c r="H2129" s="288" t="s">
        <v>145</v>
      </c>
      <c r="I2129" s="1"/>
      <c r="J2129" s="10"/>
      <c r="K2129" s="10"/>
    </row>
    <row r="2130" spans="2:11" s="5" customFormat="1" ht="47.25" hidden="1">
      <c r="B2130" s="1"/>
      <c r="C2130" s="351">
        <v>6548</v>
      </c>
      <c r="D2130" s="352" t="s">
        <v>2190</v>
      </c>
      <c r="E2130" s="353" t="s">
        <v>125</v>
      </c>
      <c r="F2130" s="354">
        <v>129717</v>
      </c>
      <c r="G2130" s="288" t="s">
        <v>117</v>
      </c>
      <c r="H2130" s="288"/>
      <c r="I2130" s="1"/>
      <c r="J2130" s="10"/>
      <c r="K2130" s="10"/>
    </row>
    <row r="2131" spans="2:11" s="5" customFormat="1" ht="78.75" hidden="1">
      <c r="B2131" s="1"/>
      <c r="C2131" s="351">
        <v>6551</v>
      </c>
      <c r="D2131" s="352" t="s">
        <v>2191</v>
      </c>
      <c r="E2131" s="353" t="s">
        <v>116</v>
      </c>
      <c r="F2131" s="354">
        <v>101612</v>
      </c>
      <c r="G2131" s="288" t="s">
        <v>117</v>
      </c>
      <c r="H2131" s="288" t="s">
        <v>145</v>
      </c>
      <c r="I2131" s="1"/>
      <c r="J2131" s="10"/>
      <c r="K2131" s="10"/>
    </row>
    <row r="2132" spans="2:11" s="5" customFormat="1" ht="31.5" hidden="1">
      <c r="B2132" s="1"/>
      <c r="C2132" s="351">
        <v>6553</v>
      </c>
      <c r="D2132" s="352" t="s">
        <v>2192</v>
      </c>
      <c r="E2132" s="353" t="s">
        <v>125</v>
      </c>
      <c r="F2132" s="354">
        <v>24794</v>
      </c>
      <c r="G2132" s="288" t="s">
        <v>117</v>
      </c>
      <c r="H2132" s="288"/>
      <c r="I2132" s="1"/>
      <c r="J2132" s="10"/>
      <c r="K2132" s="10"/>
    </row>
    <row r="2133" spans="2:11" s="5" customFormat="1" ht="63" hidden="1">
      <c r="B2133" s="1"/>
      <c r="C2133" s="351">
        <v>6554</v>
      </c>
      <c r="D2133" s="352" t="s">
        <v>2193</v>
      </c>
      <c r="E2133" s="353" t="s">
        <v>122</v>
      </c>
      <c r="F2133" s="354">
        <v>316</v>
      </c>
      <c r="G2133" s="288" t="s">
        <v>117</v>
      </c>
      <c r="H2133" s="288"/>
      <c r="I2133" s="1"/>
      <c r="J2133" s="10"/>
      <c r="K2133" s="10"/>
    </row>
    <row r="2134" spans="2:11" s="5" customFormat="1" ht="31.5" hidden="1">
      <c r="B2134" s="1"/>
      <c r="C2134" s="351">
        <v>6555</v>
      </c>
      <c r="D2134" s="352" t="s">
        <v>2194</v>
      </c>
      <c r="E2134" s="353" t="s">
        <v>125</v>
      </c>
      <c r="F2134" s="354">
        <v>3016</v>
      </c>
      <c r="G2134" s="288" t="s">
        <v>117</v>
      </c>
      <c r="H2134" s="288"/>
      <c r="I2134" s="1"/>
      <c r="J2134" s="10"/>
      <c r="K2134" s="10"/>
    </row>
    <row r="2135" spans="2:11" s="5" customFormat="1" ht="31.5" hidden="1">
      <c r="B2135" s="1"/>
      <c r="C2135" s="351">
        <v>6556</v>
      </c>
      <c r="D2135" s="352" t="s">
        <v>2195</v>
      </c>
      <c r="E2135" s="353" t="s">
        <v>125</v>
      </c>
      <c r="F2135" s="354">
        <v>70064</v>
      </c>
      <c r="G2135" s="288" t="s">
        <v>117</v>
      </c>
      <c r="H2135" s="288"/>
      <c r="I2135" s="1"/>
      <c r="J2135" s="10"/>
      <c r="K2135" s="10"/>
    </row>
    <row r="2136" spans="2:11" s="5" customFormat="1" ht="63" hidden="1">
      <c r="B2136" s="1"/>
      <c r="C2136" s="351">
        <v>6557</v>
      </c>
      <c r="D2136" s="352" t="s">
        <v>2196</v>
      </c>
      <c r="E2136" s="353" t="s">
        <v>125</v>
      </c>
      <c r="F2136" s="354">
        <v>18995814</v>
      </c>
      <c r="G2136" s="288" t="s">
        <v>117</v>
      </c>
      <c r="H2136" s="288"/>
      <c r="I2136" s="1"/>
      <c r="J2136" s="10"/>
      <c r="K2136" s="10"/>
    </row>
    <row r="2137" spans="2:11" s="5" customFormat="1" ht="63" hidden="1">
      <c r="B2137" s="1"/>
      <c r="C2137" s="351">
        <v>6559</v>
      </c>
      <c r="D2137" s="352" t="s">
        <v>2197</v>
      </c>
      <c r="E2137" s="353" t="s">
        <v>125</v>
      </c>
      <c r="F2137" s="354">
        <v>556993</v>
      </c>
      <c r="G2137" s="288" t="s">
        <v>117</v>
      </c>
      <c r="H2137" s="288" t="s">
        <v>145</v>
      </c>
      <c r="I2137" s="1"/>
      <c r="J2137" s="10"/>
      <c r="K2137" s="10"/>
    </row>
    <row r="2138" spans="2:11" s="5" customFormat="1" ht="173.25" hidden="1">
      <c r="B2138" s="1"/>
      <c r="C2138" s="351">
        <v>6560</v>
      </c>
      <c r="D2138" s="352" t="s">
        <v>2198</v>
      </c>
      <c r="E2138" s="353" t="s">
        <v>125</v>
      </c>
      <c r="F2138" s="354">
        <v>3203457</v>
      </c>
      <c r="G2138" s="288" t="s">
        <v>117</v>
      </c>
      <c r="H2138" s="288"/>
      <c r="I2138" s="1"/>
      <c r="J2138" s="10"/>
      <c r="K2138" s="10"/>
    </row>
    <row r="2139" spans="2:11" s="5" customFormat="1" ht="63" hidden="1">
      <c r="B2139" s="1"/>
      <c r="C2139" s="351">
        <v>6562</v>
      </c>
      <c r="D2139" s="352" t="s">
        <v>2199</v>
      </c>
      <c r="E2139" s="353" t="s">
        <v>116</v>
      </c>
      <c r="F2139" s="354">
        <v>62075</v>
      </c>
      <c r="G2139" s="288" t="s">
        <v>117</v>
      </c>
      <c r="H2139" s="288"/>
      <c r="I2139" s="1"/>
      <c r="J2139" s="10"/>
      <c r="K2139" s="10"/>
    </row>
    <row r="2140" spans="2:11" s="5" customFormat="1" ht="63" hidden="1">
      <c r="B2140" s="1"/>
      <c r="C2140" s="351">
        <v>6563</v>
      </c>
      <c r="D2140" s="352" t="s">
        <v>2200</v>
      </c>
      <c r="E2140" s="353" t="s">
        <v>122</v>
      </c>
      <c r="F2140" s="354">
        <v>17470</v>
      </c>
      <c r="G2140" s="288" t="s">
        <v>117</v>
      </c>
      <c r="H2140" s="288"/>
      <c r="I2140" s="1"/>
      <c r="J2140" s="10"/>
      <c r="K2140" s="10"/>
    </row>
    <row r="2141" spans="2:11" s="5" customFormat="1" ht="63" hidden="1">
      <c r="B2141" s="1"/>
      <c r="C2141" s="351">
        <v>6564</v>
      </c>
      <c r="D2141" s="352" t="s">
        <v>2201</v>
      </c>
      <c r="E2141" s="353" t="s">
        <v>116</v>
      </c>
      <c r="F2141" s="354">
        <v>445001</v>
      </c>
      <c r="G2141" s="288" t="s">
        <v>117</v>
      </c>
      <c r="H2141" s="288" t="s">
        <v>145</v>
      </c>
      <c r="I2141" s="1"/>
      <c r="J2141" s="10"/>
      <c r="K2141" s="10"/>
    </row>
    <row r="2142" spans="2:11" s="5" customFormat="1" ht="78.75" hidden="1">
      <c r="B2142" s="1"/>
      <c r="C2142" s="351">
        <v>6565</v>
      </c>
      <c r="D2142" s="352" t="s">
        <v>2202</v>
      </c>
      <c r="E2142" s="353" t="s">
        <v>122</v>
      </c>
      <c r="F2142" s="354">
        <v>41702</v>
      </c>
      <c r="G2142" s="288" t="s">
        <v>117</v>
      </c>
      <c r="H2142" s="288"/>
      <c r="I2142" s="1"/>
      <c r="J2142" s="10"/>
      <c r="K2142" s="10"/>
    </row>
    <row r="2143" spans="2:11" s="5" customFormat="1" ht="63" hidden="1">
      <c r="B2143" s="1"/>
      <c r="C2143" s="351">
        <v>6567</v>
      </c>
      <c r="D2143" s="352" t="s">
        <v>2203</v>
      </c>
      <c r="E2143" s="353" t="s">
        <v>122</v>
      </c>
      <c r="F2143" s="354">
        <v>230907</v>
      </c>
      <c r="G2143" s="288" t="s">
        <v>117</v>
      </c>
      <c r="H2143" s="288" t="s">
        <v>145</v>
      </c>
      <c r="I2143" s="1"/>
      <c r="J2143" s="10"/>
      <c r="K2143" s="10"/>
    </row>
    <row r="2144" spans="2:11" s="5" customFormat="1" ht="78.75" hidden="1">
      <c r="B2144" s="1"/>
      <c r="C2144" s="351">
        <v>6568</v>
      </c>
      <c r="D2144" s="352" t="s">
        <v>2204</v>
      </c>
      <c r="E2144" s="353" t="s">
        <v>122</v>
      </c>
      <c r="F2144" s="354">
        <v>31892</v>
      </c>
      <c r="G2144" s="288" t="s">
        <v>117</v>
      </c>
      <c r="H2144" s="288"/>
      <c r="I2144" s="1"/>
      <c r="J2144" s="10"/>
      <c r="K2144" s="10"/>
    </row>
    <row r="2145" spans="2:11" s="5" customFormat="1" ht="78.75" hidden="1">
      <c r="B2145" s="1"/>
      <c r="C2145" s="351">
        <v>6569</v>
      </c>
      <c r="D2145" s="352" t="s">
        <v>2205</v>
      </c>
      <c r="E2145" s="353" t="s">
        <v>125</v>
      </c>
      <c r="F2145" s="354">
        <v>285600</v>
      </c>
      <c r="G2145" s="288" t="s">
        <v>117</v>
      </c>
      <c r="H2145" s="288"/>
      <c r="I2145" s="1"/>
      <c r="J2145" s="10"/>
      <c r="K2145" s="10"/>
    </row>
    <row r="2146" spans="2:11" s="5" customFormat="1" ht="47.25" hidden="1">
      <c r="B2146" s="1"/>
      <c r="C2146" s="351">
        <v>6570</v>
      </c>
      <c r="D2146" s="352" t="s">
        <v>2206</v>
      </c>
      <c r="E2146" s="353" t="s">
        <v>116</v>
      </c>
      <c r="F2146" s="354">
        <v>35194</v>
      </c>
      <c r="G2146" s="288" t="s">
        <v>117</v>
      </c>
      <c r="H2146" s="288"/>
      <c r="I2146" s="1"/>
      <c r="J2146" s="10"/>
      <c r="K2146" s="10"/>
    </row>
    <row r="2147" spans="2:11" s="5" customFormat="1" ht="47.25" hidden="1">
      <c r="B2147" s="1"/>
      <c r="C2147" s="351">
        <v>6571</v>
      </c>
      <c r="D2147" s="352" t="s">
        <v>2207</v>
      </c>
      <c r="E2147" s="353" t="s">
        <v>122</v>
      </c>
      <c r="F2147" s="354">
        <v>2323</v>
      </c>
      <c r="G2147" s="288" t="s">
        <v>117</v>
      </c>
      <c r="H2147" s="288"/>
      <c r="I2147" s="1"/>
      <c r="J2147" s="10"/>
      <c r="K2147" s="10"/>
    </row>
    <row r="2148" spans="2:11" s="5" customFormat="1" ht="47.25" hidden="1">
      <c r="B2148" s="1"/>
      <c r="C2148" s="351">
        <v>6572</v>
      </c>
      <c r="D2148" s="352" t="s">
        <v>2208</v>
      </c>
      <c r="E2148" s="353" t="s">
        <v>122</v>
      </c>
      <c r="F2148" s="354">
        <v>1601</v>
      </c>
      <c r="G2148" s="288" t="s">
        <v>117</v>
      </c>
      <c r="H2148" s="288"/>
      <c r="I2148" s="1"/>
      <c r="J2148" s="10"/>
      <c r="K2148" s="10"/>
    </row>
    <row r="2149" spans="2:11" s="5" customFormat="1" ht="110.25" hidden="1">
      <c r="B2149" s="1"/>
      <c r="C2149" s="351">
        <v>6573</v>
      </c>
      <c r="D2149" s="352" t="s">
        <v>2209</v>
      </c>
      <c r="E2149" s="353" t="s">
        <v>116</v>
      </c>
      <c r="F2149" s="354">
        <v>47124</v>
      </c>
      <c r="G2149" s="288" t="s">
        <v>117</v>
      </c>
      <c r="H2149" s="288"/>
      <c r="I2149" s="1"/>
      <c r="J2149" s="10"/>
      <c r="K2149" s="10"/>
    </row>
    <row r="2150" spans="2:11" s="5" customFormat="1" ht="120" hidden="1">
      <c r="B2150" s="1"/>
      <c r="C2150" s="458">
        <v>6574</v>
      </c>
      <c r="D2150" s="460" t="s">
        <v>2210</v>
      </c>
      <c r="E2150" s="462" t="s">
        <v>125</v>
      </c>
      <c r="F2150" s="464">
        <v>43753</v>
      </c>
      <c r="G2150" s="288" t="s">
        <v>117</v>
      </c>
      <c r="H2150" s="288"/>
      <c r="I2150" s="1"/>
      <c r="J2150" s="10"/>
      <c r="K2150" s="10"/>
    </row>
    <row r="2151" spans="2:11" s="5" customFormat="1" ht="141.75" hidden="1">
      <c r="B2151" s="1"/>
      <c r="C2151" s="351">
        <v>6575</v>
      </c>
      <c r="D2151" s="352" t="s">
        <v>2211</v>
      </c>
      <c r="E2151" s="353" t="s">
        <v>125</v>
      </c>
      <c r="F2151" s="354">
        <v>34570</v>
      </c>
      <c r="G2151" s="288" t="s">
        <v>117</v>
      </c>
      <c r="H2151" s="288"/>
      <c r="I2151" s="1"/>
      <c r="J2151" s="10"/>
      <c r="K2151" s="10"/>
    </row>
    <row r="2152" spans="2:11" s="5" customFormat="1" ht="126" hidden="1">
      <c r="B2152" s="1"/>
      <c r="C2152" s="351">
        <v>6576</v>
      </c>
      <c r="D2152" s="352" t="s">
        <v>2212</v>
      </c>
      <c r="E2152" s="353" t="s">
        <v>125</v>
      </c>
      <c r="F2152" s="354">
        <v>85825</v>
      </c>
      <c r="G2152" s="288" t="s">
        <v>117</v>
      </c>
      <c r="H2152" s="288"/>
      <c r="I2152" s="1"/>
      <c r="J2152" s="10"/>
      <c r="K2152" s="10"/>
    </row>
    <row r="2153" spans="2:11" s="5" customFormat="1" ht="94.5" hidden="1">
      <c r="B2153" s="1"/>
      <c r="C2153" s="351">
        <v>6577</v>
      </c>
      <c r="D2153" s="352" t="s">
        <v>2213</v>
      </c>
      <c r="E2153" s="353" t="s">
        <v>125</v>
      </c>
      <c r="F2153" s="354">
        <v>884109</v>
      </c>
      <c r="G2153" s="288" t="s">
        <v>117</v>
      </c>
      <c r="H2153" s="288" t="s">
        <v>145</v>
      </c>
      <c r="I2153" s="1"/>
      <c r="J2153" s="10"/>
      <c r="K2153" s="10"/>
    </row>
    <row r="2154" spans="2:11" s="5" customFormat="1" ht="63" hidden="1">
      <c r="B2154" s="1"/>
      <c r="C2154" s="351">
        <v>6579</v>
      </c>
      <c r="D2154" s="352" t="s">
        <v>2214</v>
      </c>
      <c r="E2154" s="353" t="s">
        <v>122</v>
      </c>
      <c r="F2154" s="354">
        <v>7039</v>
      </c>
      <c r="G2154" s="288" t="s">
        <v>117</v>
      </c>
      <c r="H2154" s="288"/>
      <c r="I2154" s="1"/>
      <c r="J2154" s="10"/>
      <c r="K2154" s="10"/>
    </row>
    <row r="2155" spans="2:11" s="5" customFormat="1" ht="60" hidden="1">
      <c r="B2155" s="1"/>
      <c r="C2155" s="458">
        <v>6580</v>
      </c>
      <c r="D2155" s="460" t="s">
        <v>2215</v>
      </c>
      <c r="E2155" s="462" t="s">
        <v>125</v>
      </c>
      <c r="F2155" s="464">
        <v>31675</v>
      </c>
      <c r="G2155" s="288" t="s">
        <v>117</v>
      </c>
      <c r="H2155" s="288"/>
      <c r="I2155" s="1"/>
      <c r="J2155" s="10"/>
      <c r="K2155" s="10"/>
    </row>
    <row r="2156" spans="2:11" s="5" customFormat="1" ht="63" hidden="1">
      <c r="B2156" s="1"/>
      <c r="C2156" s="351">
        <v>6581</v>
      </c>
      <c r="D2156" s="352" t="s">
        <v>2216</v>
      </c>
      <c r="E2156" s="353" t="s">
        <v>125</v>
      </c>
      <c r="F2156" s="354">
        <v>9503</v>
      </c>
      <c r="G2156" s="288" t="s">
        <v>117</v>
      </c>
      <c r="H2156" s="288"/>
      <c r="I2156" s="1"/>
      <c r="J2156" s="10"/>
      <c r="K2156" s="10"/>
    </row>
    <row r="2157" spans="2:11" s="5" customFormat="1" ht="47.25" hidden="1">
      <c r="B2157" s="1"/>
      <c r="C2157" s="351">
        <v>6582</v>
      </c>
      <c r="D2157" s="352" t="s">
        <v>2217</v>
      </c>
      <c r="E2157" s="353" t="s">
        <v>125</v>
      </c>
      <c r="F2157" s="354">
        <v>159426</v>
      </c>
      <c r="G2157" s="288" t="s">
        <v>117</v>
      </c>
      <c r="H2157" s="288"/>
      <c r="I2157" s="1"/>
      <c r="J2157" s="10"/>
      <c r="K2157" s="10"/>
    </row>
    <row r="2158" spans="2:11" s="5" customFormat="1" ht="78.75" hidden="1">
      <c r="B2158" s="1"/>
      <c r="C2158" s="351">
        <v>6583</v>
      </c>
      <c r="D2158" s="352" t="s">
        <v>2218</v>
      </c>
      <c r="E2158" s="353" t="s">
        <v>125</v>
      </c>
      <c r="F2158" s="354">
        <v>112973</v>
      </c>
      <c r="G2158" s="288" t="s">
        <v>117</v>
      </c>
      <c r="H2158" s="288"/>
      <c r="I2158" s="1"/>
      <c r="J2158" s="10"/>
      <c r="K2158" s="10"/>
    </row>
    <row r="2159" spans="2:11" s="5" customFormat="1" ht="78.75" hidden="1">
      <c r="B2159" s="1"/>
      <c r="C2159" s="351">
        <v>6584</v>
      </c>
      <c r="D2159" s="352" t="s">
        <v>2219</v>
      </c>
      <c r="E2159" s="353" t="s">
        <v>125</v>
      </c>
      <c r="F2159" s="354">
        <v>13656</v>
      </c>
      <c r="G2159" s="288" t="s">
        <v>117</v>
      </c>
      <c r="H2159" s="288"/>
      <c r="I2159" s="1"/>
      <c r="J2159" s="10"/>
      <c r="K2159" s="10"/>
    </row>
    <row r="2160" spans="2:11" s="5" customFormat="1" ht="63" hidden="1">
      <c r="B2160" s="1"/>
      <c r="C2160" s="351">
        <v>6585</v>
      </c>
      <c r="D2160" s="352" t="s">
        <v>2220</v>
      </c>
      <c r="E2160" s="353" t="s">
        <v>125</v>
      </c>
      <c r="F2160" s="354">
        <v>147287</v>
      </c>
      <c r="G2160" s="288" t="s">
        <v>117</v>
      </c>
      <c r="H2160" s="288"/>
      <c r="I2160" s="1"/>
      <c r="J2160" s="10"/>
      <c r="K2160" s="10"/>
    </row>
    <row r="2161" spans="2:11" s="5" customFormat="1" ht="78.75" hidden="1">
      <c r="B2161" s="1"/>
      <c r="C2161" s="351">
        <v>6586</v>
      </c>
      <c r="D2161" s="352" t="s">
        <v>2221</v>
      </c>
      <c r="E2161" s="353" t="s">
        <v>125</v>
      </c>
      <c r="F2161" s="354">
        <v>61571</v>
      </c>
      <c r="G2161" s="288" t="s">
        <v>117</v>
      </c>
      <c r="H2161" s="288"/>
      <c r="I2161" s="1"/>
      <c r="J2161" s="10"/>
      <c r="K2161" s="10"/>
    </row>
    <row r="2162" spans="2:11" s="5" customFormat="1" ht="63" hidden="1">
      <c r="B2162" s="1"/>
      <c r="C2162" s="351">
        <v>6587</v>
      </c>
      <c r="D2162" s="352" t="s">
        <v>2222</v>
      </c>
      <c r="E2162" s="353" t="s">
        <v>125</v>
      </c>
      <c r="F2162" s="354">
        <v>56030</v>
      </c>
      <c r="G2162" s="288" t="s">
        <v>117</v>
      </c>
      <c r="H2162" s="288"/>
      <c r="I2162" s="1"/>
      <c r="J2162" s="10"/>
      <c r="K2162" s="10"/>
    </row>
    <row r="2163" spans="2:11" s="5" customFormat="1" ht="63" hidden="1">
      <c r="B2163" s="1"/>
      <c r="C2163" s="351">
        <v>6588</v>
      </c>
      <c r="D2163" s="352" t="s">
        <v>2223</v>
      </c>
      <c r="E2163" s="353" t="s">
        <v>116</v>
      </c>
      <c r="F2163" s="354">
        <v>43844</v>
      </c>
      <c r="G2163" s="288" t="s">
        <v>117</v>
      </c>
      <c r="H2163" s="288"/>
      <c r="I2163" s="1"/>
      <c r="J2163" s="10"/>
      <c r="K2163" s="10"/>
    </row>
    <row r="2164" spans="2:11" s="5" customFormat="1" ht="63" hidden="1">
      <c r="B2164" s="1"/>
      <c r="C2164" s="351">
        <v>6589</v>
      </c>
      <c r="D2164" s="352" t="s">
        <v>2224</v>
      </c>
      <c r="E2164" s="353" t="s">
        <v>122</v>
      </c>
      <c r="F2164" s="354">
        <v>25076</v>
      </c>
      <c r="G2164" s="288" t="s">
        <v>117</v>
      </c>
      <c r="H2164" s="288"/>
      <c r="I2164" s="1"/>
      <c r="J2164" s="10"/>
      <c r="K2164" s="10"/>
    </row>
    <row r="2165" spans="2:11" s="5" customFormat="1" ht="63" hidden="1">
      <c r="B2165" s="1"/>
      <c r="C2165" s="351">
        <v>6590</v>
      </c>
      <c r="D2165" s="352" t="s">
        <v>2225</v>
      </c>
      <c r="E2165" s="353" t="s">
        <v>116</v>
      </c>
      <c r="F2165" s="354">
        <v>29766</v>
      </c>
      <c r="G2165" s="288" t="s">
        <v>117</v>
      </c>
      <c r="H2165" s="288"/>
      <c r="I2165" s="1"/>
      <c r="J2165" s="10"/>
      <c r="K2165" s="10"/>
    </row>
    <row r="2166" spans="2:11" s="5" customFormat="1" ht="78.75" hidden="1">
      <c r="B2166" s="1"/>
      <c r="C2166" s="351">
        <v>6591</v>
      </c>
      <c r="D2166" s="352" t="s">
        <v>2226</v>
      </c>
      <c r="E2166" s="353" t="s">
        <v>122</v>
      </c>
      <c r="F2166" s="354">
        <v>13633</v>
      </c>
      <c r="G2166" s="288" t="s">
        <v>117</v>
      </c>
      <c r="H2166" s="288"/>
      <c r="I2166" s="1"/>
      <c r="J2166" s="10"/>
      <c r="K2166" s="10"/>
    </row>
    <row r="2167" spans="2:11" s="5" customFormat="1" ht="63" hidden="1">
      <c r="B2167" s="1"/>
      <c r="C2167" s="351">
        <v>6592</v>
      </c>
      <c r="D2167" s="352" t="s">
        <v>2227</v>
      </c>
      <c r="E2167" s="353" t="s">
        <v>122</v>
      </c>
      <c r="F2167" s="354">
        <v>13633</v>
      </c>
      <c r="G2167" s="288" t="s">
        <v>117</v>
      </c>
      <c r="H2167" s="288"/>
      <c r="I2167" s="1"/>
      <c r="J2167" s="10"/>
      <c r="K2167" s="10"/>
    </row>
    <row r="2168" spans="2:11" s="5" customFormat="1" ht="63" hidden="1">
      <c r="B2168" s="1"/>
      <c r="C2168" s="351">
        <v>6593</v>
      </c>
      <c r="D2168" s="352" t="s">
        <v>2228</v>
      </c>
      <c r="E2168" s="353" t="s">
        <v>125</v>
      </c>
      <c r="F2168" s="354">
        <v>230856</v>
      </c>
      <c r="G2168" s="288" t="s">
        <v>117</v>
      </c>
      <c r="H2168" s="288"/>
      <c r="I2168" s="1"/>
      <c r="J2168" s="10"/>
      <c r="K2168" s="10"/>
    </row>
    <row r="2169" spans="2:11" s="5" customFormat="1" ht="63" hidden="1">
      <c r="B2169" s="1"/>
      <c r="C2169" s="351">
        <v>6594</v>
      </c>
      <c r="D2169" s="352" t="s">
        <v>2229</v>
      </c>
      <c r="E2169" s="353" t="s">
        <v>125</v>
      </c>
      <c r="F2169" s="354">
        <v>38073</v>
      </c>
      <c r="G2169" s="288" t="s">
        <v>117</v>
      </c>
      <c r="H2169" s="288"/>
      <c r="I2169" s="1"/>
      <c r="J2169" s="10"/>
      <c r="K2169" s="10"/>
    </row>
    <row r="2170" spans="2:11" s="5" customFormat="1" ht="78.75" hidden="1">
      <c r="B2170" s="1"/>
      <c r="C2170" s="351">
        <v>6595</v>
      </c>
      <c r="D2170" s="352" t="s">
        <v>2230</v>
      </c>
      <c r="E2170" s="353" t="s">
        <v>125</v>
      </c>
      <c r="F2170" s="354">
        <v>14141</v>
      </c>
      <c r="G2170" s="288" t="s">
        <v>117</v>
      </c>
      <c r="H2170" s="288"/>
      <c r="I2170" s="1"/>
      <c r="J2170" s="10"/>
      <c r="K2170" s="10"/>
    </row>
    <row r="2171" spans="2:11" s="5" customFormat="1" ht="94.5" hidden="1">
      <c r="B2171" s="1"/>
      <c r="C2171" s="351">
        <v>6596</v>
      </c>
      <c r="D2171" s="352" t="s">
        <v>2231</v>
      </c>
      <c r="E2171" s="353" t="s">
        <v>125</v>
      </c>
      <c r="F2171" s="354">
        <v>173967</v>
      </c>
      <c r="G2171" s="288" t="s">
        <v>117</v>
      </c>
      <c r="H2171" s="288"/>
      <c r="I2171" s="1"/>
      <c r="J2171" s="10"/>
      <c r="K2171" s="10"/>
    </row>
    <row r="2172" spans="2:11" s="5" customFormat="1" ht="63" hidden="1">
      <c r="B2172" s="1"/>
      <c r="C2172" s="351">
        <v>6598</v>
      </c>
      <c r="D2172" s="352" t="s">
        <v>2232</v>
      </c>
      <c r="E2172" s="353" t="s">
        <v>125</v>
      </c>
      <c r="F2172" s="354">
        <v>21825362</v>
      </c>
      <c r="G2172" s="288" t="s">
        <v>117</v>
      </c>
      <c r="H2172" s="288"/>
      <c r="I2172" s="1"/>
      <c r="J2172" s="10"/>
      <c r="K2172" s="10"/>
    </row>
    <row r="2173" spans="2:11" s="5" customFormat="1" ht="31.5" hidden="1">
      <c r="B2173" s="1"/>
      <c r="C2173" s="351">
        <v>6600</v>
      </c>
      <c r="D2173" s="352" t="s">
        <v>2233</v>
      </c>
      <c r="E2173" s="353" t="s">
        <v>125</v>
      </c>
      <c r="F2173" s="354">
        <v>10233</v>
      </c>
      <c r="G2173" s="288" t="s">
        <v>117</v>
      </c>
      <c r="H2173" s="288"/>
      <c r="I2173" s="1"/>
      <c r="J2173" s="10"/>
      <c r="K2173" s="10"/>
    </row>
    <row r="2174" spans="2:11" s="5" customFormat="1" ht="63" hidden="1">
      <c r="B2174" s="1"/>
      <c r="C2174" s="351">
        <v>6648</v>
      </c>
      <c r="D2174" s="352" t="s">
        <v>2234</v>
      </c>
      <c r="E2174" s="353" t="s">
        <v>119</v>
      </c>
      <c r="F2174" s="354">
        <v>615327</v>
      </c>
      <c r="G2174" s="288" t="s">
        <v>117</v>
      </c>
      <c r="H2174" s="288"/>
      <c r="I2174" s="1"/>
      <c r="J2174" s="10"/>
      <c r="K2174" s="10"/>
    </row>
    <row r="2175" spans="2:11" s="5" customFormat="1" ht="63" hidden="1">
      <c r="B2175" s="1"/>
      <c r="C2175" s="351">
        <v>6656</v>
      </c>
      <c r="D2175" s="352" t="s">
        <v>2235</v>
      </c>
      <c r="E2175" s="353" t="s">
        <v>119</v>
      </c>
      <c r="F2175" s="354">
        <v>633387</v>
      </c>
      <c r="G2175" s="288" t="s">
        <v>117</v>
      </c>
      <c r="H2175" s="288"/>
      <c r="I2175" s="1"/>
      <c r="J2175" s="10"/>
      <c r="K2175" s="10"/>
    </row>
    <row r="2176" spans="2:11" s="5" customFormat="1" ht="47.25" hidden="1">
      <c r="B2176" s="1"/>
      <c r="C2176" s="351">
        <v>6658</v>
      </c>
      <c r="D2176" s="352" t="s">
        <v>2236</v>
      </c>
      <c r="E2176" s="353" t="s">
        <v>122</v>
      </c>
      <c r="F2176" s="354">
        <v>19752</v>
      </c>
      <c r="G2176" s="288" t="s">
        <v>117</v>
      </c>
      <c r="H2176" s="288"/>
      <c r="I2176" s="1"/>
      <c r="J2176" s="10"/>
      <c r="K2176" s="10"/>
    </row>
    <row r="2177" spans="2:11" s="5" customFormat="1" ht="63" hidden="1">
      <c r="B2177" s="1"/>
      <c r="C2177" s="351">
        <v>6661</v>
      </c>
      <c r="D2177" s="352" t="s">
        <v>2237</v>
      </c>
      <c r="E2177" s="353" t="s">
        <v>119</v>
      </c>
      <c r="F2177" s="354">
        <v>582675</v>
      </c>
      <c r="G2177" s="288" t="s">
        <v>117</v>
      </c>
      <c r="H2177" s="288"/>
      <c r="I2177" s="1"/>
      <c r="J2177" s="10"/>
      <c r="K2177" s="10"/>
    </row>
    <row r="2178" spans="2:11" s="5" customFormat="1" ht="63" hidden="1">
      <c r="B2178" s="1"/>
      <c r="C2178" s="351">
        <v>6665</v>
      </c>
      <c r="D2178" s="352" t="s">
        <v>2238</v>
      </c>
      <c r="E2178" s="353" t="s">
        <v>119</v>
      </c>
      <c r="F2178" s="354">
        <v>627011</v>
      </c>
      <c r="G2178" s="288" t="s">
        <v>117</v>
      </c>
      <c r="H2178" s="288"/>
      <c r="I2178" s="1"/>
      <c r="J2178" s="10"/>
      <c r="K2178" s="10"/>
    </row>
    <row r="2179" spans="2:11" s="5" customFormat="1" ht="47.25" hidden="1">
      <c r="B2179" s="1"/>
      <c r="C2179" s="351">
        <v>6673</v>
      </c>
      <c r="D2179" s="352" t="s">
        <v>2239</v>
      </c>
      <c r="E2179" s="353" t="s">
        <v>125</v>
      </c>
      <c r="F2179" s="354">
        <v>166431</v>
      </c>
      <c r="G2179" s="288" t="s">
        <v>117</v>
      </c>
      <c r="H2179" s="288"/>
      <c r="I2179" s="1"/>
      <c r="J2179" s="10"/>
      <c r="K2179" s="10"/>
    </row>
    <row r="2180" spans="2:11" s="5" customFormat="1" ht="63" hidden="1">
      <c r="B2180" s="1"/>
      <c r="C2180" s="351">
        <v>6675</v>
      </c>
      <c r="D2180" s="352" t="s">
        <v>2240</v>
      </c>
      <c r="E2180" s="353" t="s">
        <v>125</v>
      </c>
      <c r="F2180" s="354">
        <v>218057</v>
      </c>
      <c r="G2180" s="288" t="s">
        <v>117</v>
      </c>
      <c r="H2180" s="288"/>
      <c r="I2180" s="1"/>
      <c r="J2180" s="10"/>
      <c r="K2180" s="10"/>
    </row>
    <row r="2181" spans="2:11" s="5" customFormat="1" ht="47.25" hidden="1">
      <c r="B2181" s="1"/>
      <c r="C2181" s="351">
        <v>6676</v>
      </c>
      <c r="D2181" s="352" t="s">
        <v>2241</v>
      </c>
      <c r="E2181" s="353" t="s">
        <v>125</v>
      </c>
      <c r="F2181" s="354">
        <v>124101</v>
      </c>
      <c r="G2181" s="288" t="s">
        <v>117</v>
      </c>
      <c r="H2181" s="288"/>
      <c r="I2181" s="1"/>
      <c r="J2181" s="10"/>
      <c r="K2181" s="10"/>
    </row>
    <row r="2182" spans="2:11" s="5" customFormat="1" ht="47.25" hidden="1">
      <c r="B2182" s="1"/>
      <c r="C2182" s="351">
        <v>6687</v>
      </c>
      <c r="D2182" s="352" t="s">
        <v>2242</v>
      </c>
      <c r="E2182" s="353" t="s">
        <v>125</v>
      </c>
      <c r="F2182" s="354">
        <v>1908365</v>
      </c>
      <c r="G2182" s="288" t="s">
        <v>117</v>
      </c>
      <c r="H2182" s="288" t="s">
        <v>145</v>
      </c>
      <c r="I2182" s="1"/>
      <c r="J2182" s="10"/>
      <c r="K2182" s="10"/>
    </row>
    <row r="2183" spans="2:11" s="5" customFormat="1" ht="63" hidden="1">
      <c r="B2183" s="1"/>
      <c r="C2183" s="351">
        <v>6710</v>
      </c>
      <c r="D2183" s="352" t="s">
        <v>2243</v>
      </c>
      <c r="E2183" s="353" t="s">
        <v>119</v>
      </c>
      <c r="F2183" s="354">
        <v>607478</v>
      </c>
      <c r="G2183" s="288" t="s">
        <v>117</v>
      </c>
      <c r="H2183" s="288"/>
      <c r="I2183" s="1"/>
      <c r="J2183" s="10"/>
      <c r="K2183" s="10"/>
    </row>
    <row r="2184" spans="2:11" s="5" customFormat="1" ht="47.25" hidden="1">
      <c r="B2184" s="1"/>
      <c r="C2184" s="351">
        <v>6715</v>
      </c>
      <c r="D2184" s="352" t="s">
        <v>2244</v>
      </c>
      <c r="E2184" s="353" t="s">
        <v>125</v>
      </c>
      <c r="F2184" s="354">
        <v>2368443</v>
      </c>
      <c r="G2184" s="288" t="s">
        <v>117</v>
      </c>
      <c r="H2184" s="288" t="s">
        <v>145</v>
      </c>
      <c r="I2184" s="1"/>
      <c r="J2184" s="10"/>
      <c r="K2184" s="10"/>
    </row>
    <row r="2185" spans="2:11" s="5" customFormat="1" ht="47.25" hidden="1">
      <c r="B2185" s="1"/>
      <c r="C2185" s="351">
        <v>6717</v>
      </c>
      <c r="D2185" s="352" t="s">
        <v>2245</v>
      </c>
      <c r="E2185" s="353" t="s">
        <v>125</v>
      </c>
      <c r="F2185" s="354">
        <v>2159593</v>
      </c>
      <c r="G2185" s="288" t="s">
        <v>117</v>
      </c>
      <c r="H2185" s="288" t="s">
        <v>145</v>
      </c>
      <c r="I2185" s="1"/>
      <c r="J2185" s="10"/>
      <c r="K2185" s="10"/>
    </row>
    <row r="2186" spans="2:11" s="5" customFormat="1" ht="47.25" hidden="1">
      <c r="B2186" s="1"/>
      <c r="C2186" s="351">
        <v>6718</v>
      </c>
      <c r="D2186" s="352" t="s">
        <v>2246</v>
      </c>
      <c r="E2186" s="353" t="s">
        <v>125</v>
      </c>
      <c r="F2186" s="354">
        <v>2277002</v>
      </c>
      <c r="G2186" s="288" t="s">
        <v>117</v>
      </c>
      <c r="H2186" s="288" t="s">
        <v>145</v>
      </c>
      <c r="I2186" s="1"/>
      <c r="J2186" s="10"/>
      <c r="K2186" s="10"/>
    </row>
    <row r="2187" spans="2:11" s="5" customFormat="1" ht="47.25" hidden="1">
      <c r="B2187" s="1"/>
      <c r="C2187" s="351">
        <v>6719</v>
      </c>
      <c r="D2187" s="352" t="s">
        <v>2247</v>
      </c>
      <c r="E2187" s="353" t="s">
        <v>125</v>
      </c>
      <c r="F2187" s="354">
        <v>2597320</v>
      </c>
      <c r="G2187" s="288" t="s">
        <v>117</v>
      </c>
      <c r="H2187" s="288" t="s">
        <v>145</v>
      </c>
      <c r="I2187" s="1"/>
      <c r="J2187" s="10"/>
      <c r="K2187" s="10"/>
    </row>
    <row r="2188" spans="2:11" s="5" customFormat="1" ht="63.75" hidden="1" customHeight="1">
      <c r="B2188" s="1"/>
      <c r="C2188" s="351">
        <v>6720</v>
      </c>
      <c r="D2188" s="352" t="s">
        <v>2248</v>
      </c>
      <c r="E2188" s="353" t="s">
        <v>125</v>
      </c>
      <c r="F2188" s="354">
        <v>3042552</v>
      </c>
      <c r="G2188" s="288" t="s">
        <v>117</v>
      </c>
      <c r="H2188" s="288" t="s">
        <v>145</v>
      </c>
      <c r="I2188" s="1"/>
      <c r="J2188" s="10"/>
      <c r="K2188" s="10"/>
    </row>
    <row r="2189" spans="2:11" s="5" customFormat="1" ht="47.25" hidden="1">
      <c r="B2189" s="1"/>
      <c r="C2189" s="351">
        <v>6742</v>
      </c>
      <c r="D2189" s="352" t="s">
        <v>2249</v>
      </c>
      <c r="E2189" s="353" t="s">
        <v>122</v>
      </c>
      <c r="F2189" s="354">
        <v>586287</v>
      </c>
      <c r="G2189" s="288" t="s">
        <v>117</v>
      </c>
      <c r="H2189" s="288"/>
      <c r="I2189" s="1"/>
      <c r="J2189" s="10"/>
      <c r="K2189" s="10"/>
    </row>
    <row r="2190" spans="2:11" s="5" customFormat="1" ht="31.5" hidden="1">
      <c r="B2190" s="1"/>
      <c r="C2190" s="351">
        <v>6755</v>
      </c>
      <c r="D2190" s="352" t="s">
        <v>2250</v>
      </c>
      <c r="E2190" s="353" t="s">
        <v>125</v>
      </c>
      <c r="F2190" s="354">
        <v>23994</v>
      </c>
      <c r="G2190" s="288" t="s">
        <v>117</v>
      </c>
      <c r="H2190" s="288"/>
      <c r="I2190" s="1"/>
      <c r="J2190" s="10"/>
      <c r="K2190" s="10"/>
    </row>
    <row r="2191" spans="2:11" s="5" customFormat="1" ht="78.75" hidden="1">
      <c r="B2191" s="1"/>
      <c r="C2191" s="351">
        <v>6763</v>
      </c>
      <c r="D2191" s="352" t="s">
        <v>2251</v>
      </c>
      <c r="E2191" s="353" t="s">
        <v>119</v>
      </c>
      <c r="F2191" s="354">
        <v>770606</v>
      </c>
      <c r="G2191" s="288" t="s">
        <v>117</v>
      </c>
      <c r="H2191" s="288"/>
      <c r="I2191" s="1"/>
      <c r="J2191" s="10"/>
      <c r="K2191" s="10"/>
    </row>
    <row r="2192" spans="2:11" s="5" customFormat="1" ht="78.75" hidden="1">
      <c r="B2192" s="1"/>
      <c r="C2192" s="351">
        <v>6765</v>
      </c>
      <c r="D2192" s="352" t="s">
        <v>2252</v>
      </c>
      <c r="E2192" s="353" t="s">
        <v>119</v>
      </c>
      <c r="F2192" s="354">
        <v>632130</v>
      </c>
      <c r="G2192" s="288" t="s">
        <v>117</v>
      </c>
      <c r="H2192" s="288"/>
      <c r="I2192" s="1"/>
      <c r="J2192" s="10"/>
      <c r="K2192" s="10"/>
    </row>
    <row r="2193" spans="2:20" s="5" customFormat="1" ht="63" hidden="1">
      <c r="B2193" s="1"/>
      <c r="C2193" s="351">
        <v>6774</v>
      </c>
      <c r="D2193" s="352" t="s">
        <v>2253</v>
      </c>
      <c r="E2193" s="353" t="s">
        <v>119</v>
      </c>
      <c r="F2193" s="354">
        <v>562992</v>
      </c>
      <c r="G2193" s="288" t="s">
        <v>117</v>
      </c>
      <c r="H2193" s="288"/>
      <c r="I2193" s="1"/>
      <c r="J2193" s="10"/>
      <c r="K2193" s="10"/>
    </row>
    <row r="2194" spans="2:20" s="5" customFormat="1" ht="78.75" hidden="1">
      <c r="B2194" s="1"/>
      <c r="C2194" s="351">
        <v>6775</v>
      </c>
      <c r="D2194" s="352" t="s">
        <v>2254</v>
      </c>
      <c r="E2194" s="353" t="s">
        <v>119</v>
      </c>
      <c r="F2194" s="354">
        <v>645275</v>
      </c>
      <c r="G2194" s="288" t="s">
        <v>117</v>
      </c>
      <c r="H2194" s="288"/>
      <c r="I2194" s="1"/>
      <c r="J2194" s="10"/>
      <c r="K2194" s="10"/>
    </row>
    <row r="2195" spans="2:20" s="5" customFormat="1" ht="31.5" hidden="1">
      <c r="B2195" s="1"/>
      <c r="C2195" s="351">
        <v>6779</v>
      </c>
      <c r="D2195" s="352" t="s">
        <v>2255</v>
      </c>
      <c r="E2195" s="353" t="s">
        <v>125</v>
      </c>
      <c r="F2195" s="354">
        <v>510296</v>
      </c>
      <c r="G2195" s="288" t="s">
        <v>117</v>
      </c>
      <c r="H2195" s="288"/>
      <c r="I2195" s="1"/>
      <c r="J2195" s="10"/>
      <c r="K2195" s="10"/>
    </row>
    <row r="2196" spans="2:20" s="5" customFormat="1" ht="31.5" hidden="1">
      <c r="B2196" s="1"/>
      <c r="C2196" s="351">
        <v>6801</v>
      </c>
      <c r="D2196" s="352" t="s">
        <v>2256</v>
      </c>
      <c r="E2196" s="353" t="s">
        <v>125</v>
      </c>
      <c r="F2196" s="354">
        <v>9054</v>
      </c>
      <c r="G2196" s="288" t="s">
        <v>117</v>
      </c>
      <c r="H2196" s="288"/>
      <c r="I2196" s="1"/>
      <c r="J2196" s="10"/>
      <c r="K2196" s="10"/>
    </row>
    <row r="2197" spans="2:20" s="5" customFormat="1" ht="47.25" hidden="1">
      <c r="B2197" s="1"/>
      <c r="C2197" s="351">
        <v>6848</v>
      </c>
      <c r="D2197" s="352" t="s">
        <v>2257</v>
      </c>
      <c r="E2197" s="353" t="s">
        <v>125</v>
      </c>
      <c r="F2197" s="354">
        <v>336028</v>
      </c>
      <c r="G2197" s="288" t="s">
        <v>117</v>
      </c>
      <c r="H2197" s="288" t="s">
        <v>145</v>
      </c>
      <c r="I2197" s="1"/>
      <c r="J2197" s="10"/>
      <c r="K2197" s="10"/>
    </row>
    <row r="2198" spans="2:20" s="5" customFormat="1" ht="63" hidden="1">
      <c r="B2198" s="1"/>
      <c r="C2198" s="351">
        <v>6856</v>
      </c>
      <c r="D2198" s="352" t="s">
        <v>2258</v>
      </c>
      <c r="E2198" s="353" t="s">
        <v>125</v>
      </c>
      <c r="F2198" s="354">
        <v>583170</v>
      </c>
      <c r="G2198" s="288" t="s">
        <v>117</v>
      </c>
      <c r="H2198" s="288"/>
      <c r="I2198" s="1"/>
      <c r="J2198" s="10"/>
      <c r="K2198" s="10"/>
    </row>
    <row r="2199" spans="2:20" s="5" customFormat="1" ht="31.5" hidden="1">
      <c r="B2199" s="1"/>
      <c r="C2199" s="351">
        <v>6857</v>
      </c>
      <c r="D2199" s="352" t="s">
        <v>2259</v>
      </c>
      <c r="E2199" s="353" t="s">
        <v>125</v>
      </c>
      <c r="F2199" s="354">
        <v>53914</v>
      </c>
      <c r="G2199" s="288" t="s">
        <v>117</v>
      </c>
      <c r="H2199" s="288"/>
      <c r="I2199" s="1"/>
      <c r="J2199" s="10"/>
      <c r="K2199" s="10"/>
    </row>
    <row r="2200" spans="2:20" s="5" customFormat="1" ht="78.75" hidden="1">
      <c r="B2200" s="1"/>
      <c r="C2200" s="351">
        <v>6864</v>
      </c>
      <c r="D2200" s="352" t="s">
        <v>2260</v>
      </c>
      <c r="E2200" s="353" t="s">
        <v>125</v>
      </c>
      <c r="F2200" s="354">
        <v>44341</v>
      </c>
      <c r="G2200" s="288" t="s">
        <v>117</v>
      </c>
      <c r="H2200" s="288"/>
      <c r="I2200" s="1"/>
      <c r="J2200" s="10"/>
      <c r="K2200" s="10"/>
    </row>
    <row r="2201" spans="2:20" s="5" customFormat="1" ht="31.5" hidden="1">
      <c r="B2201" s="1"/>
      <c r="C2201" s="351">
        <v>6866</v>
      </c>
      <c r="D2201" s="352" t="s">
        <v>2261</v>
      </c>
      <c r="E2201" s="353" t="s">
        <v>122</v>
      </c>
      <c r="F2201" s="354">
        <v>34689</v>
      </c>
      <c r="G2201" s="288" t="s">
        <v>117</v>
      </c>
      <c r="H2201" s="288"/>
      <c r="I2201" s="1"/>
      <c r="J2201" s="10"/>
      <c r="K2201" s="10"/>
    </row>
    <row r="2202" spans="2:20" s="5" customFormat="1" ht="63" hidden="1">
      <c r="B2202" s="1"/>
      <c r="C2202" s="351">
        <v>6868</v>
      </c>
      <c r="D2202" s="352" t="s">
        <v>2262</v>
      </c>
      <c r="E2202" s="353" t="s">
        <v>119</v>
      </c>
      <c r="F2202" s="354">
        <v>851317</v>
      </c>
      <c r="G2202" s="288" t="s">
        <v>117</v>
      </c>
      <c r="H2202" s="288"/>
      <c r="I2202" s="1"/>
      <c r="J2202" s="10"/>
      <c r="K2202" s="10"/>
    </row>
    <row r="2203" spans="2:20" s="5" customFormat="1" ht="63" hidden="1">
      <c r="B2203" s="1"/>
      <c r="C2203" s="351">
        <v>6869</v>
      </c>
      <c r="D2203" s="352" t="s">
        <v>2263</v>
      </c>
      <c r="E2203" s="353" t="s">
        <v>119</v>
      </c>
      <c r="F2203" s="354">
        <v>700731</v>
      </c>
      <c r="G2203" s="288" t="s">
        <v>117</v>
      </c>
      <c r="H2203" s="288"/>
      <c r="I2203" s="1"/>
      <c r="J2203" s="10"/>
      <c r="K2203" s="10"/>
    </row>
    <row r="2204" spans="2:20" s="5" customFormat="1" ht="94.5" hidden="1">
      <c r="B2204" s="1"/>
      <c r="C2204" s="351">
        <v>6874</v>
      </c>
      <c r="D2204" s="352" t="s">
        <v>2264</v>
      </c>
      <c r="E2204" s="353" t="s">
        <v>125</v>
      </c>
      <c r="F2204" s="354">
        <v>91022</v>
      </c>
      <c r="G2204" s="288" t="s">
        <v>117</v>
      </c>
      <c r="H2204" s="288"/>
      <c r="I2204" s="1"/>
      <c r="J2204" s="10"/>
      <c r="K2204" s="10"/>
    </row>
    <row r="2205" spans="2:20" s="5" customFormat="1" ht="63" hidden="1">
      <c r="B2205" s="1"/>
      <c r="C2205" s="351">
        <v>6878</v>
      </c>
      <c r="D2205" s="352" t="s">
        <v>2265</v>
      </c>
      <c r="E2205" s="353" t="s">
        <v>119</v>
      </c>
      <c r="F2205" s="354">
        <v>461138</v>
      </c>
      <c r="G2205" s="288" t="s">
        <v>117</v>
      </c>
      <c r="H2205" s="288"/>
      <c r="I2205" s="1"/>
      <c r="J2205" s="10"/>
      <c r="K2205" s="10"/>
    </row>
    <row r="2206" spans="2:20" s="5" customFormat="1" ht="63">
      <c r="B2206" s="1"/>
      <c r="C2206" s="351">
        <v>6880</v>
      </c>
      <c r="D2206" s="352" t="s">
        <v>2266</v>
      </c>
      <c r="E2206" s="353" t="s">
        <v>119</v>
      </c>
      <c r="F2206" s="354">
        <v>900444</v>
      </c>
      <c r="G2206" s="288" t="s">
        <v>117</v>
      </c>
      <c r="H2206" s="288"/>
      <c r="I2206" s="1"/>
      <c r="J2206" s="10"/>
      <c r="K2206" s="10"/>
      <c r="O2206" s="544"/>
      <c r="P2206" s="544"/>
      <c r="S2206" s="544"/>
      <c r="T2206" s="544"/>
    </row>
    <row r="2207" spans="2:20" s="5" customFormat="1" ht="47.25" hidden="1">
      <c r="B2207" s="1"/>
      <c r="C2207" s="351">
        <v>6959</v>
      </c>
      <c r="D2207" s="352" t="s">
        <v>2267</v>
      </c>
      <c r="E2207" s="353" t="s">
        <v>122</v>
      </c>
      <c r="F2207" s="354">
        <v>24438</v>
      </c>
      <c r="G2207" s="288" t="s">
        <v>117</v>
      </c>
      <c r="H2207" s="288"/>
      <c r="I2207" s="1"/>
      <c r="J2207" s="10"/>
      <c r="K2207" s="10"/>
    </row>
    <row r="2208" spans="2:20" s="5" customFormat="1" ht="31.5" hidden="1">
      <c r="B2208" s="1"/>
      <c r="C2208" s="351">
        <v>6968</v>
      </c>
      <c r="D2208" s="352" t="s">
        <v>2268</v>
      </c>
      <c r="E2208" s="353" t="s">
        <v>122</v>
      </c>
      <c r="F2208" s="354">
        <v>7438</v>
      </c>
      <c r="G2208" s="288" t="s">
        <v>117</v>
      </c>
      <c r="H2208" s="288"/>
      <c r="I2208" s="1"/>
      <c r="J2208" s="10"/>
      <c r="K2208" s="10"/>
    </row>
    <row r="2209" spans="2:20" s="5" customFormat="1" ht="47.25" hidden="1">
      <c r="B2209" s="1"/>
      <c r="C2209" s="351">
        <v>7026</v>
      </c>
      <c r="D2209" s="352" t="s">
        <v>2269</v>
      </c>
      <c r="E2209" s="353" t="s">
        <v>116</v>
      </c>
      <c r="F2209" s="354">
        <v>229446</v>
      </c>
      <c r="G2209" s="288" t="s">
        <v>117</v>
      </c>
      <c r="H2209" s="288"/>
      <c r="I2209" s="1"/>
      <c r="J2209" s="10"/>
      <c r="K2209" s="10"/>
    </row>
    <row r="2210" spans="2:20" s="5" customFormat="1" ht="47.25" hidden="1">
      <c r="B2210" s="1"/>
      <c r="C2210" s="351">
        <v>7028</v>
      </c>
      <c r="D2210" s="352" t="s">
        <v>2270</v>
      </c>
      <c r="E2210" s="353" t="s">
        <v>122</v>
      </c>
      <c r="F2210" s="354">
        <v>61827</v>
      </c>
      <c r="G2210" s="288" t="s">
        <v>117</v>
      </c>
      <c r="H2210" s="288"/>
      <c r="I2210" s="1"/>
      <c r="J2210" s="10"/>
      <c r="K2210" s="10"/>
    </row>
    <row r="2211" spans="2:20" s="5" customFormat="1" ht="78.75" hidden="1">
      <c r="B2211" s="1"/>
      <c r="C2211" s="351">
        <v>7047</v>
      </c>
      <c r="D2211" s="352" t="s">
        <v>2271</v>
      </c>
      <c r="E2211" s="353" t="s">
        <v>125</v>
      </c>
      <c r="F2211" s="354">
        <v>361510</v>
      </c>
      <c r="G2211" s="288" t="s">
        <v>117</v>
      </c>
      <c r="H2211" s="288"/>
      <c r="I2211" s="1"/>
      <c r="J2211" s="10"/>
      <c r="K2211" s="10"/>
    </row>
    <row r="2212" spans="2:20" s="5" customFormat="1" ht="31.5" hidden="1">
      <c r="B2212" s="1"/>
      <c r="C2212" s="351">
        <v>7057</v>
      </c>
      <c r="D2212" s="352" t="s">
        <v>2272</v>
      </c>
      <c r="E2212" s="353" t="s">
        <v>125</v>
      </c>
      <c r="F2212" s="354">
        <v>36176</v>
      </c>
      <c r="G2212" s="288" t="s">
        <v>117</v>
      </c>
      <c r="H2212" s="288"/>
      <c r="I2212" s="1"/>
      <c r="J2212" s="10"/>
      <c r="K2212" s="10"/>
    </row>
    <row r="2213" spans="2:20" s="5" customFormat="1" ht="63" hidden="1">
      <c r="B2213" s="1"/>
      <c r="C2213" s="351">
        <v>7090</v>
      </c>
      <c r="D2213" s="352" t="s">
        <v>2273</v>
      </c>
      <c r="E2213" s="353" t="s">
        <v>116</v>
      </c>
      <c r="F2213" s="354">
        <v>76627</v>
      </c>
      <c r="G2213" s="288" t="s">
        <v>117</v>
      </c>
      <c r="H2213" s="288"/>
      <c r="I2213" s="1"/>
      <c r="J2213" s="10"/>
      <c r="K2213" s="10"/>
    </row>
    <row r="2214" spans="2:20" s="5" customFormat="1" ht="47.25" hidden="1">
      <c r="B2214" s="1"/>
      <c r="C2214" s="351">
        <v>7113</v>
      </c>
      <c r="D2214" s="352" t="s">
        <v>2274</v>
      </c>
      <c r="E2214" s="353" t="s">
        <v>122</v>
      </c>
      <c r="F2214" s="354">
        <v>44370</v>
      </c>
      <c r="G2214" s="288" t="s">
        <v>117</v>
      </c>
      <c r="H2214" s="288"/>
      <c r="I2214" s="1"/>
      <c r="J2214" s="10"/>
      <c r="K2214" s="10"/>
    </row>
    <row r="2215" spans="2:20" s="5" customFormat="1" ht="31.5" hidden="1">
      <c r="B2215" s="1"/>
      <c r="C2215" s="351">
        <v>7136</v>
      </c>
      <c r="D2215" s="352" t="s">
        <v>2275</v>
      </c>
      <c r="E2215" s="353" t="s">
        <v>472</v>
      </c>
      <c r="F2215" s="354">
        <v>1131</v>
      </c>
      <c r="G2215" s="288" t="s">
        <v>117</v>
      </c>
      <c r="H2215" s="288"/>
      <c r="I2215" s="1"/>
      <c r="J2215" s="10"/>
      <c r="K2215" s="10"/>
    </row>
    <row r="2216" spans="2:20" s="5" customFormat="1" ht="110.25" hidden="1">
      <c r="B2216" s="1"/>
      <c r="C2216" s="351">
        <v>7202</v>
      </c>
      <c r="D2216" s="352" t="s">
        <v>2276</v>
      </c>
      <c r="E2216" s="353" t="s">
        <v>116</v>
      </c>
      <c r="F2216" s="354">
        <v>654930</v>
      </c>
      <c r="G2216" s="288" t="s">
        <v>117</v>
      </c>
      <c r="H2216" s="288"/>
      <c r="I2216" s="1"/>
      <c r="J2216" s="10"/>
      <c r="K2216" s="10"/>
    </row>
    <row r="2217" spans="2:20" s="5" customFormat="1" ht="47.25" hidden="1">
      <c r="B2217" s="1"/>
      <c r="C2217" s="351">
        <v>7267</v>
      </c>
      <c r="D2217" s="352" t="s">
        <v>2277</v>
      </c>
      <c r="E2217" s="353" t="s">
        <v>116</v>
      </c>
      <c r="F2217" s="354">
        <v>279820</v>
      </c>
      <c r="G2217" s="288" t="s">
        <v>117</v>
      </c>
      <c r="H2217" s="288"/>
      <c r="I2217" s="1"/>
      <c r="J2217" s="10"/>
      <c r="K2217" s="10"/>
    </row>
    <row r="2218" spans="2:20" s="5" customFormat="1" ht="63" hidden="1">
      <c r="B2218" s="1"/>
      <c r="C2218" s="351">
        <v>7283</v>
      </c>
      <c r="D2218" s="352" t="s">
        <v>2278</v>
      </c>
      <c r="E2218" s="353" t="s">
        <v>2279</v>
      </c>
      <c r="F2218" s="354">
        <v>70725</v>
      </c>
      <c r="G2218" s="288" t="s">
        <v>117</v>
      </c>
      <c r="H2218" s="288"/>
      <c r="I2218" s="1"/>
      <c r="J2218" s="10"/>
      <c r="K2218" s="10"/>
    </row>
    <row r="2219" spans="2:20" s="5" customFormat="1" ht="78.75">
      <c r="B2219" s="1"/>
      <c r="C2219" s="351">
        <v>7308</v>
      </c>
      <c r="D2219" s="352" t="s">
        <v>2280</v>
      </c>
      <c r="E2219" s="353" t="s">
        <v>122</v>
      </c>
      <c r="F2219" s="354">
        <v>503407</v>
      </c>
      <c r="G2219" s="288" t="s">
        <v>117</v>
      </c>
      <c r="H2219" s="288"/>
      <c r="I2219" s="1"/>
      <c r="J2219" s="10"/>
      <c r="K2219" s="10"/>
      <c r="O2219" s="544"/>
      <c r="P2219" s="544"/>
      <c r="S2219" s="544"/>
      <c r="T2219" s="544"/>
    </row>
    <row r="2220" spans="2:20" s="5" customFormat="1" ht="47.25" hidden="1">
      <c r="B2220" s="1"/>
      <c r="C2220" s="351">
        <v>7332</v>
      </c>
      <c r="D2220" s="352" t="s">
        <v>2281</v>
      </c>
      <c r="E2220" s="353" t="s">
        <v>122</v>
      </c>
      <c r="F2220" s="354">
        <v>12465</v>
      </c>
      <c r="G2220" s="288" t="s">
        <v>117</v>
      </c>
      <c r="H2220" s="288"/>
      <c r="I2220" s="1"/>
      <c r="J2220" s="10"/>
      <c r="K2220" s="10"/>
    </row>
    <row r="2221" spans="2:20" s="5" customFormat="1" ht="31.5" hidden="1">
      <c r="B2221" s="1"/>
      <c r="C2221" s="351">
        <v>7336</v>
      </c>
      <c r="D2221" s="352" t="s">
        <v>2282</v>
      </c>
      <c r="E2221" s="353" t="s">
        <v>472</v>
      </c>
      <c r="F2221" s="354">
        <v>3978</v>
      </c>
      <c r="G2221" s="288" t="s">
        <v>117</v>
      </c>
      <c r="H2221" s="288" t="s">
        <v>145</v>
      </c>
      <c r="I2221" s="1"/>
      <c r="J2221" s="10"/>
      <c r="K2221" s="10"/>
    </row>
    <row r="2222" spans="2:20" s="5" customFormat="1" ht="31.5" hidden="1">
      <c r="B2222" s="1"/>
      <c r="C2222" s="351">
        <v>7337</v>
      </c>
      <c r="D2222" s="352" t="s">
        <v>2283</v>
      </c>
      <c r="E2222" s="353" t="s">
        <v>125</v>
      </c>
      <c r="F2222" s="354">
        <v>3362910</v>
      </c>
      <c r="G2222" s="288" t="s">
        <v>117</v>
      </c>
      <c r="H2222" s="288"/>
      <c r="I2222" s="1"/>
      <c r="J2222" s="10"/>
      <c r="K2222" s="10"/>
    </row>
    <row r="2223" spans="2:20" s="5" customFormat="1" ht="94.5" hidden="1">
      <c r="B2223" s="1"/>
      <c r="C2223" s="351">
        <v>7338</v>
      </c>
      <c r="D2223" s="352" t="s">
        <v>2284</v>
      </c>
      <c r="E2223" s="353" t="s">
        <v>1215</v>
      </c>
      <c r="F2223" s="354">
        <v>302122</v>
      </c>
      <c r="G2223" s="288" t="s">
        <v>117</v>
      </c>
      <c r="H2223" s="288"/>
      <c r="I2223" s="1"/>
      <c r="J2223" s="10"/>
      <c r="K2223" s="10"/>
    </row>
    <row r="2224" spans="2:20" s="5" customFormat="1" ht="31.5" hidden="1">
      <c r="B2224" s="1"/>
      <c r="C2224" s="351">
        <v>7339</v>
      </c>
      <c r="D2224" s="352" t="s">
        <v>2285</v>
      </c>
      <c r="E2224" s="353" t="s">
        <v>122</v>
      </c>
      <c r="F2224" s="354">
        <v>3435</v>
      </c>
      <c r="G2224" s="288" t="s">
        <v>117</v>
      </c>
      <c r="H2224" s="288"/>
      <c r="I2224" s="1"/>
      <c r="J2224" s="10"/>
      <c r="K2224" s="10"/>
    </row>
    <row r="2225" spans="2:11" s="5" customFormat="1" ht="63" hidden="1">
      <c r="B2225" s="1"/>
      <c r="C2225" s="351">
        <v>7340</v>
      </c>
      <c r="D2225" s="352" t="s">
        <v>2286</v>
      </c>
      <c r="E2225" s="353" t="s">
        <v>125</v>
      </c>
      <c r="F2225" s="354">
        <v>2720661</v>
      </c>
      <c r="G2225" s="288" t="s">
        <v>117</v>
      </c>
      <c r="H2225" s="288" t="s">
        <v>145</v>
      </c>
      <c r="I2225" s="1"/>
      <c r="J2225" s="10"/>
      <c r="K2225" s="10"/>
    </row>
    <row r="2226" spans="2:11" s="5" customFormat="1" ht="31.5" hidden="1">
      <c r="B2226" s="1"/>
      <c r="C2226" s="351">
        <v>7341</v>
      </c>
      <c r="D2226" s="352" t="s">
        <v>2287</v>
      </c>
      <c r="E2226" s="353" t="s">
        <v>122</v>
      </c>
      <c r="F2226" s="354">
        <v>921352</v>
      </c>
      <c r="G2226" s="288" t="s">
        <v>117</v>
      </c>
      <c r="H2226" s="288" t="s">
        <v>145</v>
      </c>
      <c r="I2226" s="1"/>
      <c r="J2226" s="10"/>
      <c r="K2226" s="10"/>
    </row>
    <row r="2227" spans="2:11" s="5" customFormat="1" ht="110.25" hidden="1">
      <c r="B2227" s="1"/>
      <c r="C2227" s="351">
        <v>7342</v>
      </c>
      <c r="D2227" s="352" t="s">
        <v>2288</v>
      </c>
      <c r="E2227" s="353" t="s">
        <v>122</v>
      </c>
      <c r="F2227" s="354">
        <v>1198140</v>
      </c>
      <c r="G2227" s="288" t="s">
        <v>117</v>
      </c>
      <c r="H2227" s="288" t="s">
        <v>145</v>
      </c>
      <c r="I2227" s="1"/>
      <c r="J2227" s="10"/>
      <c r="K2227" s="10"/>
    </row>
    <row r="2228" spans="2:11" s="5" customFormat="1" ht="47.25" hidden="1">
      <c r="B2228" s="1"/>
      <c r="C2228" s="351">
        <v>7344</v>
      </c>
      <c r="D2228" s="352" t="s">
        <v>2289</v>
      </c>
      <c r="E2228" s="353" t="s">
        <v>122</v>
      </c>
      <c r="F2228" s="354">
        <v>592</v>
      </c>
      <c r="G2228" s="288" t="s">
        <v>117</v>
      </c>
      <c r="H2228" s="288"/>
      <c r="I2228" s="1"/>
      <c r="J2228" s="10"/>
      <c r="K2228" s="10"/>
    </row>
    <row r="2229" spans="2:11" s="5" customFormat="1" ht="63" hidden="1">
      <c r="B2229" s="1"/>
      <c r="C2229" s="351">
        <v>7345</v>
      </c>
      <c r="D2229" s="352" t="s">
        <v>2290</v>
      </c>
      <c r="E2229" s="353" t="s">
        <v>119</v>
      </c>
      <c r="F2229" s="354">
        <v>522884</v>
      </c>
      <c r="G2229" s="288" t="s">
        <v>117</v>
      </c>
      <c r="H2229" s="288"/>
      <c r="I2229" s="1"/>
      <c r="J2229" s="10"/>
      <c r="K2229" s="10"/>
    </row>
    <row r="2230" spans="2:11" s="5" customFormat="1" ht="78.75" hidden="1">
      <c r="B2230" s="1"/>
      <c r="C2230" s="351">
        <v>7346</v>
      </c>
      <c r="D2230" s="352" t="s">
        <v>2291</v>
      </c>
      <c r="E2230" s="353" t="s">
        <v>116</v>
      </c>
      <c r="F2230" s="354">
        <v>24319</v>
      </c>
      <c r="G2230" s="288" t="s">
        <v>117</v>
      </c>
      <c r="H2230" s="288"/>
      <c r="I2230" s="1"/>
      <c r="J2230" s="10"/>
      <c r="K2230" s="10"/>
    </row>
    <row r="2231" spans="2:11" s="5" customFormat="1" ht="63" hidden="1">
      <c r="B2231" s="1"/>
      <c r="C2231" s="351">
        <v>7347</v>
      </c>
      <c r="D2231" s="352" t="s">
        <v>2292</v>
      </c>
      <c r="E2231" s="353" t="s">
        <v>125</v>
      </c>
      <c r="F2231" s="354">
        <v>2765373</v>
      </c>
      <c r="G2231" s="288" t="s">
        <v>117</v>
      </c>
      <c r="H2231" s="288" t="s">
        <v>145</v>
      </c>
      <c r="I2231" s="1"/>
      <c r="J2231" s="10"/>
      <c r="K2231" s="10"/>
    </row>
    <row r="2232" spans="2:11" s="5" customFormat="1" ht="94.5" hidden="1">
      <c r="B2232" s="1"/>
      <c r="C2232" s="351">
        <v>7348</v>
      </c>
      <c r="D2232" s="352" t="s">
        <v>2293</v>
      </c>
      <c r="E2232" s="353" t="s">
        <v>119</v>
      </c>
      <c r="F2232" s="354">
        <v>566748</v>
      </c>
      <c r="G2232" s="288" t="s">
        <v>117</v>
      </c>
      <c r="H2232" s="288"/>
      <c r="I2232" s="1"/>
      <c r="J2232" s="10"/>
      <c r="K2232" s="10"/>
    </row>
    <row r="2233" spans="2:11" s="5" customFormat="1" ht="63" hidden="1">
      <c r="B2233" s="1"/>
      <c r="C2233" s="351">
        <v>7349</v>
      </c>
      <c r="D2233" s="352" t="s">
        <v>2294</v>
      </c>
      <c r="E2233" s="353" t="s">
        <v>119</v>
      </c>
      <c r="F2233" s="354">
        <v>554811</v>
      </c>
      <c r="G2233" s="288" t="s">
        <v>117</v>
      </c>
      <c r="H2233" s="288"/>
      <c r="I2233" s="1"/>
      <c r="J2233" s="10"/>
      <c r="K2233" s="10"/>
    </row>
    <row r="2234" spans="2:11" s="5" customFormat="1" ht="63" hidden="1">
      <c r="B2234" s="1"/>
      <c r="C2234" s="351">
        <v>7351</v>
      </c>
      <c r="D2234" s="352" t="s">
        <v>2295</v>
      </c>
      <c r="E2234" s="353" t="s">
        <v>119</v>
      </c>
      <c r="F2234" s="354">
        <v>572814</v>
      </c>
      <c r="G2234" s="288" t="s">
        <v>117</v>
      </c>
      <c r="H2234" s="288"/>
      <c r="I2234" s="1"/>
      <c r="J2234" s="10"/>
      <c r="K2234" s="10"/>
    </row>
    <row r="2235" spans="2:11" s="5" customFormat="1" ht="63" hidden="1">
      <c r="B2235" s="1"/>
      <c r="C2235" s="351">
        <v>7353</v>
      </c>
      <c r="D2235" s="352" t="s">
        <v>2296</v>
      </c>
      <c r="E2235" s="353" t="s">
        <v>125</v>
      </c>
      <c r="F2235" s="354">
        <v>1286793</v>
      </c>
      <c r="G2235" s="288" t="s">
        <v>117</v>
      </c>
      <c r="H2235" s="288" t="s">
        <v>145</v>
      </c>
      <c r="I2235" s="1"/>
      <c r="J2235" s="10"/>
      <c r="K2235" s="10"/>
    </row>
    <row r="2236" spans="2:11" s="5" customFormat="1" ht="47.25" hidden="1">
      <c r="B2236" s="1"/>
      <c r="C2236" s="351">
        <v>7354</v>
      </c>
      <c r="D2236" s="352" t="s">
        <v>2297</v>
      </c>
      <c r="E2236" s="353" t="s">
        <v>125</v>
      </c>
      <c r="F2236" s="354">
        <v>1553681</v>
      </c>
      <c r="G2236" s="288" t="s">
        <v>117</v>
      </c>
      <c r="H2236" s="288" t="s">
        <v>145</v>
      </c>
      <c r="I2236" s="1"/>
      <c r="J2236" s="10"/>
      <c r="K2236" s="10"/>
    </row>
    <row r="2237" spans="2:11" s="5" customFormat="1" ht="47.25" hidden="1">
      <c r="B2237" s="1"/>
      <c r="C2237" s="351">
        <v>7355</v>
      </c>
      <c r="D2237" s="352" t="s">
        <v>2298</v>
      </c>
      <c r="E2237" s="353" t="s">
        <v>125</v>
      </c>
      <c r="F2237" s="354">
        <v>274301</v>
      </c>
      <c r="G2237" s="288" t="s">
        <v>117</v>
      </c>
      <c r="H2237" s="288" t="s">
        <v>145</v>
      </c>
      <c r="I2237" s="1"/>
      <c r="J2237" s="10"/>
      <c r="K2237" s="10"/>
    </row>
    <row r="2238" spans="2:11" s="5" customFormat="1" ht="47.25" hidden="1">
      <c r="B2238" s="1"/>
      <c r="C2238" s="351">
        <v>7356</v>
      </c>
      <c r="D2238" s="352" t="s">
        <v>2299</v>
      </c>
      <c r="E2238" s="353" t="s">
        <v>125</v>
      </c>
      <c r="F2238" s="354">
        <v>1916748</v>
      </c>
      <c r="G2238" s="288" t="s">
        <v>117</v>
      </c>
      <c r="H2238" s="288"/>
      <c r="I2238" s="1"/>
      <c r="J2238" s="10"/>
      <c r="K2238" s="10"/>
    </row>
    <row r="2239" spans="2:11" s="5" customFormat="1" ht="31.5" hidden="1">
      <c r="B2239" s="1"/>
      <c r="C2239" s="351">
        <v>7357</v>
      </c>
      <c r="D2239" s="352" t="s">
        <v>2300</v>
      </c>
      <c r="E2239" s="353" t="s">
        <v>125</v>
      </c>
      <c r="F2239" s="354">
        <v>379721</v>
      </c>
      <c r="G2239" s="288" t="s">
        <v>117</v>
      </c>
      <c r="H2239" s="288" t="s">
        <v>145</v>
      </c>
      <c r="I2239" s="1"/>
      <c r="J2239" s="10"/>
      <c r="K2239" s="10"/>
    </row>
    <row r="2240" spans="2:11" s="5" customFormat="1" ht="31.5" hidden="1">
      <c r="B2240" s="1"/>
      <c r="C2240" s="351">
        <v>7358</v>
      </c>
      <c r="D2240" s="352" t="s">
        <v>2301</v>
      </c>
      <c r="E2240" s="353" t="s">
        <v>125</v>
      </c>
      <c r="F2240" s="354">
        <v>266146</v>
      </c>
      <c r="G2240" s="288" t="s">
        <v>117</v>
      </c>
      <c r="H2240" s="288" t="s">
        <v>145</v>
      </c>
      <c r="I2240" s="1"/>
      <c r="J2240" s="10"/>
      <c r="K2240" s="10"/>
    </row>
    <row r="2241" spans="2:11" s="5" customFormat="1" ht="63" hidden="1">
      <c r="B2241" s="1"/>
      <c r="C2241" s="351">
        <v>7359</v>
      </c>
      <c r="D2241" s="352" t="s">
        <v>2302</v>
      </c>
      <c r="E2241" s="353" t="s">
        <v>125</v>
      </c>
      <c r="F2241" s="354">
        <v>337797</v>
      </c>
      <c r="G2241" s="288" t="s">
        <v>117</v>
      </c>
      <c r="H2241" s="288"/>
      <c r="I2241" s="1"/>
      <c r="J2241" s="10"/>
      <c r="K2241" s="10"/>
    </row>
    <row r="2242" spans="2:11" s="5" customFormat="1" ht="47.25" hidden="1">
      <c r="B2242" s="1"/>
      <c r="C2242" s="351">
        <v>7362</v>
      </c>
      <c r="D2242" s="352" t="s">
        <v>2303</v>
      </c>
      <c r="E2242" s="353" t="s">
        <v>116</v>
      </c>
      <c r="F2242" s="354">
        <v>11617</v>
      </c>
      <c r="G2242" s="288" t="s">
        <v>117</v>
      </c>
      <c r="H2242" s="288"/>
      <c r="I2242" s="1"/>
      <c r="J2242" s="10"/>
      <c r="K2242" s="10"/>
    </row>
    <row r="2243" spans="2:11" s="5" customFormat="1" ht="63" hidden="1">
      <c r="B2243" s="1"/>
      <c r="C2243" s="351">
        <v>7364</v>
      </c>
      <c r="D2243" s="352" t="s">
        <v>2304</v>
      </c>
      <c r="E2243" s="353" t="s">
        <v>119</v>
      </c>
      <c r="F2243" s="354">
        <v>71528</v>
      </c>
      <c r="G2243" s="288" t="s">
        <v>117</v>
      </c>
      <c r="H2243" s="288"/>
      <c r="I2243" s="1"/>
      <c r="J2243" s="10"/>
      <c r="K2243" s="10"/>
    </row>
    <row r="2244" spans="2:11" s="5" customFormat="1" ht="78.75" hidden="1">
      <c r="B2244" s="1"/>
      <c r="C2244" s="351">
        <v>7365</v>
      </c>
      <c r="D2244" s="352" t="s">
        <v>2305</v>
      </c>
      <c r="E2244" s="353" t="s">
        <v>125</v>
      </c>
      <c r="F2244" s="354">
        <v>667003</v>
      </c>
      <c r="G2244" s="288" t="s">
        <v>117</v>
      </c>
      <c r="H2244" s="288"/>
      <c r="I2244" s="1"/>
      <c r="J2244" s="10"/>
      <c r="K2244" s="10"/>
    </row>
    <row r="2245" spans="2:11" s="5" customFormat="1" ht="78.75" hidden="1">
      <c r="B2245" s="1"/>
      <c r="C2245" s="351">
        <v>7366</v>
      </c>
      <c r="D2245" s="352" t="s">
        <v>2306</v>
      </c>
      <c r="E2245" s="353" t="s">
        <v>125</v>
      </c>
      <c r="F2245" s="354">
        <v>207257</v>
      </c>
      <c r="G2245" s="288" t="s">
        <v>117</v>
      </c>
      <c r="H2245" s="288"/>
      <c r="I2245" s="1"/>
      <c r="J2245" s="10"/>
      <c r="K2245" s="10"/>
    </row>
    <row r="2246" spans="2:11" s="5" customFormat="1" ht="31.5" hidden="1">
      <c r="B2246" s="1"/>
      <c r="C2246" s="351">
        <v>7368</v>
      </c>
      <c r="D2246" s="352" t="s">
        <v>2307</v>
      </c>
      <c r="E2246" s="353" t="s">
        <v>116</v>
      </c>
      <c r="F2246" s="354">
        <v>40592</v>
      </c>
      <c r="G2246" s="288" t="s">
        <v>117</v>
      </c>
      <c r="H2246" s="288"/>
      <c r="I2246" s="1"/>
      <c r="J2246" s="10"/>
      <c r="K2246" s="10"/>
    </row>
    <row r="2247" spans="2:11" s="5" customFormat="1" ht="47.25" hidden="1">
      <c r="B2247" s="1"/>
      <c r="C2247" s="351">
        <v>7369</v>
      </c>
      <c r="D2247" s="352" t="s">
        <v>2308</v>
      </c>
      <c r="E2247" s="353" t="s">
        <v>122</v>
      </c>
      <c r="F2247" s="354">
        <v>8059</v>
      </c>
      <c r="G2247" s="288" t="s">
        <v>117</v>
      </c>
      <c r="H2247" s="288"/>
      <c r="I2247" s="1"/>
      <c r="J2247" s="10"/>
      <c r="K2247" s="10"/>
    </row>
    <row r="2248" spans="2:11" s="5" customFormat="1" ht="31.5" hidden="1">
      <c r="B2248" s="1"/>
      <c r="C2248" s="351">
        <v>7370</v>
      </c>
      <c r="D2248" s="352" t="s">
        <v>2309</v>
      </c>
      <c r="E2248" s="353" t="s">
        <v>125</v>
      </c>
      <c r="F2248" s="354">
        <v>1098680</v>
      </c>
      <c r="G2248" s="288" t="s">
        <v>117</v>
      </c>
      <c r="H2248" s="288"/>
      <c r="I2248" s="1"/>
      <c r="J2248" s="10"/>
      <c r="K2248" s="10"/>
    </row>
    <row r="2249" spans="2:11" s="5" customFormat="1" ht="31.5" hidden="1">
      <c r="B2249" s="1"/>
      <c r="C2249" s="351">
        <v>7371</v>
      </c>
      <c r="D2249" s="352" t="s">
        <v>2310</v>
      </c>
      <c r="E2249" s="353" t="s">
        <v>125</v>
      </c>
      <c r="F2249" s="354">
        <v>1334269</v>
      </c>
      <c r="G2249" s="288" t="s">
        <v>117</v>
      </c>
      <c r="H2249" s="288"/>
      <c r="I2249" s="1"/>
      <c r="J2249" s="10"/>
      <c r="K2249" s="10"/>
    </row>
    <row r="2250" spans="2:11" s="5" customFormat="1" ht="31.5" hidden="1">
      <c r="B2250" s="1"/>
      <c r="C2250" s="351">
        <v>7372</v>
      </c>
      <c r="D2250" s="352" t="s">
        <v>2311</v>
      </c>
      <c r="E2250" s="353" t="s">
        <v>125</v>
      </c>
      <c r="F2250" s="354">
        <v>4418785</v>
      </c>
      <c r="G2250" s="288" t="s">
        <v>117</v>
      </c>
      <c r="H2250" s="288"/>
      <c r="I2250" s="1"/>
      <c r="J2250" s="10"/>
      <c r="K2250" s="10"/>
    </row>
    <row r="2251" spans="2:11" s="5" customFormat="1" ht="47.25" hidden="1">
      <c r="B2251" s="1"/>
      <c r="C2251" s="351">
        <v>7374</v>
      </c>
      <c r="D2251" s="352" t="s">
        <v>2312</v>
      </c>
      <c r="E2251" s="353" t="s">
        <v>125</v>
      </c>
      <c r="F2251" s="354">
        <v>47553</v>
      </c>
      <c r="G2251" s="288" t="s">
        <v>117</v>
      </c>
      <c r="H2251" s="288"/>
      <c r="I2251" s="1"/>
      <c r="J2251" s="10"/>
      <c r="K2251" s="10"/>
    </row>
    <row r="2252" spans="2:11" s="5" customFormat="1" ht="47.25" hidden="1">
      <c r="B2252" s="1"/>
      <c r="C2252" s="351">
        <v>7375</v>
      </c>
      <c r="D2252" s="352" t="s">
        <v>2313</v>
      </c>
      <c r="E2252" s="353" t="s">
        <v>125</v>
      </c>
      <c r="F2252" s="354">
        <v>1067376</v>
      </c>
      <c r="G2252" s="288" t="s">
        <v>117</v>
      </c>
      <c r="H2252" s="288"/>
      <c r="I2252" s="1"/>
      <c r="J2252" s="10"/>
      <c r="K2252" s="10"/>
    </row>
    <row r="2253" spans="2:11" s="5" customFormat="1" ht="47.25" hidden="1">
      <c r="B2253" s="1"/>
      <c r="C2253" s="351">
        <v>7376</v>
      </c>
      <c r="D2253" s="352" t="s">
        <v>2314</v>
      </c>
      <c r="E2253" s="353" t="s">
        <v>125</v>
      </c>
      <c r="F2253" s="354">
        <v>1596048</v>
      </c>
      <c r="G2253" s="288" t="s">
        <v>117</v>
      </c>
      <c r="H2253" s="288"/>
      <c r="I2253" s="1"/>
      <c r="J2253" s="10"/>
      <c r="K2253" s="10"/>
    </row>
    <row r="2254" spans="2:11" s="5" customFormat="1" ht="63" hidden="1">
      <c r="B2254" s="1"/>
      <c r="C2254" s="351">
        <v>7377</v>
      </c>
      <c r="D2254" s="352" t="s">
        <v>2315</v>
      </c>
      <c r="E2254" s="353" t="s">
        <v>125</v>
      </c>
      <c r="F2254" s="354">
        <v>858527</v>
      </c>
      <c r="G2254" s="288" t="s">
        <v>117</v>
      </c>
      <c r="H2254" s="288"/>
      <c r="I2254" s="1"/>
      <c r="J2254" s="10"/>
      <c r="K2254" s="10"/>
    </row>
    <row r="2255" spans="2:11" s="5" customFormat="1" ht="63" hidden="1">
      <c r="B2255" s="1"/>
      <c r="C2255" s="351">
        <v>7378</v>
      </c>
      <c r="D2255" s="352" t="s">
        <v>2316</v>
      </c>
      <c r="E2255" s="353" t="s">
        <v>116</v>
      </c>
      <c r="F2255" s="354">
        <v>16982</v>
      </c>
      <c r="G2255" s="288" t="s">
        <v>117</v>
      </c>
      <c r="H2255" s="288"/>
      <c r="I2255" s="1"/>
      <c r="J2255" s="10"/>
      <c r="K2255" s="10"/>
    </row>
    <row r="2256" spans="2:11" s="5" customFormat="1" ht="78.75" hidden="1">
      <c r="B2256" s="1"/>
      <c r="C2256" s="351">
        <v>7379</v>
      </c>
      <c r="D2256" s="352" t="s">
        <v>2317</v>
      </c>
      <c r="E2256" s="353" t="s">
        <v>125</v>
      </c>
      <c r="F2256" s="354">
        <v>360412</v>
      </c>
      <c r="G2256" s="288" t="s">
        <v>117</v>
      </c>
      <c r="H2256" s="288"/>
      <c r="I2256" s="1"/>
      <c r="J2256" s="10"/>
      <c r="K2256" s="10"/>
    </row>
    <row r="2257" spans="2:11" s="5" customFormat="1" ht="47.25" hidden="1">
      <c r="B2257" s="1"/>
      <c r="C2257" s="351">
        <v>7380</v>
      </c>
      <c r="D2257" s="352" t="s">
        <v>2318</v>
      </c>
      <c r="E2257" s="353" t="s">
        <v>785</v>
      </c>
      <c r="F2257" s="354">
        <v>12914</v>
      </c>
      <c r="G2257" s="288" t="s">
        <v>117</v>
      </c>
      <c r="H2257" s="288"/>
      <c r="I2257" s="1"/>
      <c r="J2257" s="10"/>
      <c r="K2257" s="10"/>
    </row>
    <row r="2258" spans="2:11" s="5" customFormat="1" ht="63" hidden="1">
      <c r="B2258" s="1"/>
      <c r="C2258" s="351">
        <v>7381</v>
      </c>
      <c r="D2258" s="352" t="s">
        <v>2319</v>
      </c>
      <c r="E2258" s="353" t="s">
        <v>125</v>
      </c>
      <c r="F2258" s="354">
        <v>2142000</v>
      </c>
      <c r="G2258" s="288" t="s">
        <v>117</v>
      </c>
      <c r="H2258" s="288"/>
      <c r="I2258" s="1"/>
      <c r="J2258" s="10"/>
      <c r="K2258" s="10"/>
    </row>
    <row r="2259" spans="2:11" s="5" customFormat="1" ht="94.5" hidden="1">
      <c r="B2259" s="1"/>
      <c r="C2259" s="351">
        <v>7382</v>
      </c>
      <c r="D2259" s="352" t="s">
        <v>2320</v>
      </c>
      <c r="E2259" s="353" t="s">
        <v>125</v>
      </c>
      <c r="F2259" s="354">
        <v>6247500</v>
      </c>
      <c r="G2259" s="288" t="s">
        <v>117</v>
      </c>
      <c r="H2259" s="288"/>
      <c r="I2259" s="1"/>
      <c r="J2259" s="10"/>
      <c r="K2259" s="10"/>
    </row>
    <row r="2260" spans="2:11" s="5" customFormat="1" ht="63" hidden="1">
      <c r="B2260" s="1"/>
      <c r="C2260" s="351">
        <v>7384</v>
      </c>
      <c r="D2260" s="352" t="s">
        <v>2321</v>
      </c>
      <c r="E2260" s="353" t="s">
        <v>125</v>
      </c>
      <c r="F2260" s="354">
        <v>6590548</v>
      </c>
      <c r="G2260" s="288" t="s">
        <v>117</v>
      </c>
      <c r="H2260" s="288"/>
      <c r="I2260" s="1"/>
      <c r="J2260" s="10"/>
      <c r="K2260" s="10"/>
    </row>
    <row r="2261" spans="2:11" s="5" customFormat="1" ht="31.5" hidden="1">
      <c r="B2261" s="1"/>
      <c r="C2261" s="351">
        <v>7387</v>
      </c>
      <c r="D2261" s="352" t="s">
        <v>2322</v>
      </c>
      <c r="E2261" s="353" t="s">
        <v>472</v>
      </c>
      <c r="F2261" s="354">
        <v>4075</v>
      </c>
      <c r="G2261" s="288" t="s">
        <v>117</v>
      </c>
      <c r="H2261" s="288" t="s">
        <v>145</v>
      </c>
      <c r="I2261" s="1"/>
      <c r="J2261" s="10"/>
      <c r="K2261" s="10"/>
    </row>
    <row r="2262" spans="2:11" s="5" customFormat="1" ht="47.25" hidden="1">
      <c r="B2262" s="1"/>
      <c r="C2262" s="351">
        <v>7388</v>
      </c>
      <c r="D2262" s="352" t="s">
        <v>2323</v>
      </c>
      <c r="E2262" s="353" t="s">
        <v>122</v>
      </c>
      <c r="F2262" s="354">
        <v>3381518</v>
      </c>
      <c r="G2262" s="288" t="s">
        <v>117</v>
      </c>
      <c r="H2262" s="288"/>
      <c r="I2262" s="1"/>
      <c r="J2262" s="10"/>
      <c r="K2262" s="10"/>
    </row>
    <row r="2263" spans="2:11" s="5" customFormat="1" ht="47.25" hidden="1">
      <c r="B2263" s="1"/>
      <c r="C2263" s="351">
        <v>7389</v>
      </c>
      <c r="D2263" s="352" t="s">
        <v>2324</v>
      </c>
      <c r="E2263" s="353" t="s">
        <v>2325</v>
      </c>
      <c r="F2263" s="354">
        <v>4890432</v>
      </c>
      <c r="G2263" s="288" t="s">
        <v>117</v>
      </c>
      <c r="H2263" s="288"/>
      <c r="I2263" s="1"/>
      <c r="J2263" s="10"/>
      <c r="K2263" s="10"/>
    </row>
    <row r="2264" spans="2:11" s="5" customFormat="1" ht="63" hidden="1">
      <c r="B2264" s="1"/>
      <c r="C2264" s="351">
        <v>7390</v>
      </c>
      <c r="D2264" s="352" t="s">
        <v>2326</v>
      </c>
      <c r="E2264" s="353" t="s">
        <v>122</v>
      </c>
      <c r="F2264" s="354">
        <v>42974</v>
      </c>
      <c r="G2264" s="288" t="s">
        <v>117</v>
      </c>
      <c r="H2264" s="288"/>
      <c r="I2264" s="1"/>
      <c r="J2264" s="10"/>
      <c r="K2264" s="10"/>
    </row>
    <row r="2265" spans="2:11" s="5" customFormat="1" ht="31.5" hidden="1">
      <c r="B2265" s="1"/>
      <c r="C2265" s="351">
        <v>7391</v>
      </c>
      <c r="D2265" s="352" t="s">
        <v>2327</v>
      </c>
      <c r="E2265" s="353" t="s">
        <v>125</v>
      </c>
      <c r="F2265" s="354">
        <v>5898530</v>
      </c>
      <c r="G2265" s="288" t="s">
        <v>117</v>
      </c>
      <c r="H2265" s="288"/>
      <c r="I2265" s="1"/>
      <c r="J2265" s="10"/>
      <c r="K2265" s="10"/>
    </row>
    <row r="2266" spans="2:11" s="5" customFormat="1" ht="31.5" hidden="1">
      <c r="B2266" s="1"/>
      <c r="C2266" s="351">
        <v>7392</v>
      </c>
      <c r="D2266" s="352" t="s">
        <v>2328</v>
      </c>
      <c r="E2266" s="353" t="s">
        <v>125</v>
      </c>
      <c r="F2266" s="354">
        <v>1776732</v>
      </c>
      <c r="G2266" s="288" t="s">
        <v>117</v>
      </c>
      <c r="H2266" s="288"/>
      <c r="I2266" s="1"/>
      <c r="J2266" s="10"/>
      <c r="K2266" s="10"/>
    </row>
    <row r="2267" spans="2:11" s="5" customFormat="1" ht="78.75" hidden="1">
      <c r="B2267" s="1"/>
      <c r="C2267" s="351">
        <v>7393</v>
      </c>
      <c r="D2267" s="352" t="s">
        <v>2329</v>
      </c>
      <c r="E2267" s="353" t="s">
        <v>125</v>
      </c>
      <c r="F2267" s="354">
        <v>6824434</v>
      </c>
      <c r="G2267" s="288" t="s">
        <v>117</v>
      </c>
      <c r="H2267" s="288"/>
      <c r="I2267" s="1"/>
      <c r="J2267" s="10"/>
      <c r="K2267" s="10"/>
    </row>
    <row r="2268" spans="2:11" s="5" customFormat="1" ht="31.5" hidden="1">
      <c r="B2268" s="1"/>
      <c r="C2268" s="351">
        <v>7395</v>
      </c>
      <c r="D2268" s="352" t="s">
        <v>2330</v>
      </c>
      <c r="E2268" s="353" t="s">
        <v>125</v>
      </c>
      <c r="F2268" s="354">
        <v>1954042</v>
      </c>
      <c r="G2268" s="288" t="s">
        <v>117</v>
      </c>
      <c r="H2268" s="288"/>
      <c r="I2268" s="1"/>
      <c r="J2268" s="10"/>
      <c r="K2268" s="10"/>
    </row>
    <row r="2269" spans="2:11" s="5" customFormat="1" ht="31.5" hidden="1">
      <c r="B2269" s="1"/>
      <c r="C2269" s="351">
        <v>7396</v>
      </c>
      <c r="D2269" s="352" t="s">
        <v>2331</v>
      </c>
      <c r="E2269" s="353" t="s">
        <v>125</v>
      </c>
      <c r="F2269" s="354">
        <v>321362</v>
      </c>
      <c r="G2269" s="288" t="s">
        <v>117</v>
      </c>
      <c r="H2269" s="288"/>
      <c r="I2269" s="1"/>
      <c r="J2269" s="10"/>
      <c r="K2269" s="10"/>
    </row>
    <row r="2270" spans="2:11" s="5" customFormat="1" ht="47.25" hidden="1">
      <c r="B2270" s="1"/>
      <c r="C2270" s="351">
        <v>7397</v>
      </c>
      <c r="D2270" s="352" t="s">
        <v>2332</v>
      </c>
      <c r="E2270" s="353" t="s">
        <v>125</v>
      </c>
      <c r="F2270" s="354">
        <v>391213</v>
      </c>
      <c r="G2270" s="288" t="s">
        <v>117</v>
      </c>
      <c r="H2270" s="288" t="s">
        <v>145</v>
      </c>
      <c r="I2270" s="1"/>
      <c r="J2270" s="10"/>
      <c r="K2270" s="10"/>
    </row>
    <row r="2271" spans="2:11" s="5" customFormat="1" ht="47.25" hidden="1">
      <c r="B2271" s="1"/>
      <c r="C2271" s="351">
        <v>7398</v>
      </c>
      <c r="D2271" s="352" t="s">
        <v>2333</v>
      </c>
      <c r="E2271" s="353" t="s">
        <v>125</v>
      </c>
      <c r="F2271" s="354">
        <v>426095</v>
      </c>
      <c r="G2271" s="288" t="s">
        <v>117</v>
      </c>
      <c r="H2271" s="288" t="s">
        <v>145</v>
      </c>
      <c r="I2271" s="1"/>
      <c r="J2271" s="10"/>
      <c r="K2271" s="10"/>
    </row>
    <row r="2272" spans="2:11" s="5" customFormat="1" ht="78.75" hidden="1">
      <c r="B2272" s="1"/>
      <c r="C2272" s="351">
        <v>7399</v>
      </c>
      <c r="D2272" s="352" t="s">
        <v>2334</v>
      </c>
      <c r="E2272" s="353" t="s">
        <v>125</v>
      </c>
      <c r="F2272" s="354">
        <v>643301</v>
      </c>
      <c r="G2272" s="288" t="s">
        <v>117</v>
      </c>
      <c r="H2272" s="288" t="s">
        <v>145</v>
      </c>
      <c r="I2272" s="1"/>
      <c r="J2272" s="10"/>
      <c r="K2272" s="10"/>
    </row>
    <row r="2273" spans="2:11" s="5" customFormat="1" ht="47.25" hidden="1">
      <c r="B2273" s="1"/>
      <c r="C2273" s="351">
        <v>7400</v>
      </c>
      <c r="D2273" s="352" t="s">
        <v>2335</v>
      </c>
      <c r="E2273" s="353" t="s">
        <v>125</v>
      </c>
      <c r="F2273" s="354">
        <v>426095</v>
      </c>
      <c r="G2273" s="288" t="s">
        <v>117</v>
      </c>
      <c r="H2273" s="288" t="s">
        <v>145</v>
      </c>
      <c r="I2273" s="1"/>
      <c r="J2273" s="10"/>
      <c r="K2273" s="10"/>
    </row>
    <row r="2274" spans="2:11" s="5" customFormat="1" ht="78.75" hidden="1">
      <c r="B2274" s="1"/>
      <c r="C2274" s="351">
        <v>7401</v>
      </c>
      <c r="D2274" s="352" t="s">
        <v>2336</v>
      </c>
      <c r="E2274" s="353" t="s">
        <v>125</v>
      </c>
      <c r="F2274" s="354">
        <v>643301</v>
      </c>
      <c r="G2274" s="288" t="s">
        <v>117</v>
      </c>
      <c r="H2274" s="288" t="s">
        <v>145</v>
      </c>
      <c r="I2274" s="1"/>
      <c r="J2274" s="10"/>
      <c r="K2274" s="10"/>
    </row>
    <row r="2275" spans="2:11" s="5" customFormat="1" ht="31.5" hidden="1">
      <c r="B2275" s="1"/>
      <c r="C2275" s="351">
        <v>7406</v>
      </c>
      <c r="D2275" s="352" t="s">
        <v>2337</v>
      </c>
      <c r="E2275" s="353" t="s">
        <v>125</v>
      </c>
      <c r="F2275" s="354">
        <v>428400</v>
      </c>
      <c r="G2275" s="288" t="s">
        <v>117</v>
      </c>
      <c r="H2275" s="288" t="s">
        <v>145</v>
      </c>
      <c r="I2275" s="1"/>
      <c r="J2275" s="10"/>
      <c r="K2275" s="10"/>
    </row>
    <row r="2276" spans="2:11" s="5" customFormat="1" ht="63" hidden="1">
      <c r="B2276" s="1"/>
      <c r="C2276" s="351">
        <v>7407</v>
      </c>
      <c r="D2276" s="352" t="s">
        <v>2338</v>
      </c>
      <c r="E2276" s="353" t="s">
        <v>125</v>
      </c>
      <c r="F2276" s="354">
        <v>643301</v>
      </c>
      <c r="G2276" s="288" t="s">
        <v>117</v>
      </c>
      <c r="H2276" s="288" t="s">
        <v>145</v>
      </c>
      <c r="I2276" s="1"/>
      <c r="J2276" s="10"/>
      <c r="K2276" s="10"/>
    </row>
    <row r="2277" spans="2:11" s="5" customFormat="1" ht="47.25" hidden="1">
      <c r="B2277" s="1"/>
      <c r="C2277" s="351">
        <v>7408</v>
      </c>
      <c r="D2277" s="352" t="s">
        <v>2339</v>
      </c>
      <c r="E2277" s="353" t="s">
        <v>125</v>
      </c>
      <c r="F2277" s="354">
        <v>543050</v>
      </c>
      <c r="G2277" s="288" t="s">
        <v>117</v>
      </c>
      <c r="H2277" s="288"/>
      <c r="I2277" s="1"/>
      <c r="J2277" s="10"/>
      <c r="K2277" s="10"/>
    </row>
    <row r="2278" spans="2:11" s="5" customFormat="1" ht="78.75" hidden="1">
      <c r="B2278" s="1"/>
      <c r="C2278" s="351">
        <v>7409</v>
      </c>
      <c r="D2278" s="352" t="s">
        <v>2340</v>
      </c>
      <c r="E2278" s="353" t="s">
        <v>125</v>
      </c>
      <c r="F2278" s="354">
        <v>2958349</v>
      </c>
      <c r="G2278" s="288" t="s">
        <v>117</v>
      </c>
      <c r="H2278" s="288" t="s">
        <v>145</v>
      </c>
      <c r="I2278" s="1"/>
      <c r="J2278" s="10"/>
      <c r="K2278" s="10"/>
    </row>
    <row r="2279" spans="2:11" s="5" customFormat="1" ht="78.75" hidden="1">
      <c r="B2279" s="1"/>
      <c r="C2279" s="351">
        <v>7410</v>
      </c>
      <c r="D2279" s="352" t="s">
        <v>2341</v>
      </c>
      <c r="E2279" s="353" t="s">
        <v>125</v>
      </c>
      <c r="F2279" s="354">
        <v>1686167</v>
      </c>
      <c r="G2279" s="288" t="s">
        <v>117</v>
      </c>
      <c r="H2279" s="288"/>
      <c r="I2279" s="1"/>
      <c r="J2279" s="10"/>
      <c r="K2279" s="10"/>
    </row>
    <row r="2280" spans="2:11" s="5" customFormat="1" ht="94.5" hidden="1">
      <c r="B2280" s="1"/>
      <c r="C2280" s="351">
        <v>7411</v>
      </c>
      <c r="D2280" s="352" t="s">
        <v>2342</v>
      </c>
      <c r="E2280" s="353" t="s">
        <v>125</v>
      </c>
      <c r="F2280" s="354">
        <v>1125887</v>
      </c>
      <c r="G2280" s="288" t="s">
        <v>117</v>
      </c>
      <c r="H2280" s="288"/>
      <c r="I2280" s="1"/>
      <c r="J2280" s="10"/>
      <c r="K2280" s="10"/>
    </row>
    <row r="2281" spans="2:11" s="5" customFormat="1" ht="63" hidden="1">
      <c r="B2281" s="1"/>
      <c r="C2281" s="351">
        <v>7412</v>
      </c>
      <c r="D2281" s="352" t="s">
        <v>2343</v>
      </c>
      <c r="E2281" s="353" t="s">
        <v>125</v>
      </c>
      <c r="F2281" s="354">
        <v>1118290</v>
      </c>
      <c r="G2281" s="288" t="s">
        <v>117</v>
      </c>
      <c r="H2281" s="288"/>
      <c r="I2281" s="1"/>
      <c r="J2281" s="10"/>
      <c r="K2281" s="10"/>
    </row>
    <row r="2282" spans="2:11" s="5" customFormat="1" ht="78.75" hidden="1">
      <c r="B2282" s="1"/>
      <c r="C2282" s="351">
        <v>7413</v>
      </c>
      <c r="D2282" s="352" t="s">
        <v>2344</v>
      </c>
      <c r="E2282" s="353" t="s">
        <v>125</v>
      </c>
      <c r="F2282" s="354">
        <v>1785789</v>
      </c>
      <c r="G2282" s="288" t="s">
        <v>117</v>
      </c>
      <c r="H2282" s="288"/>
      <c r="I2282" s="1"/>
      <c r="J2282" s="10"/>
      <c r="K2282" s="10"/>
    </row>
    <row r="2283" spans="2:11" s="5" customFormat="1" ht="63" hidden="1">
      <c r="B2283" s="1"/>
      <c r="C2283" s="351">
        <v>7414</v>
      </c>
      <c r="D2283" s="352" t="s">
        <v>2345</v>
      </c>
      <c r="E2283" s="353" t="s">
        <v>125</v>
      </c>
      <c r="F2283" s="354">
        <v>2213351</v>
      </c>
      <c r="G2283" s="288" t="s">
        <v>117</v>
      </c>
      <c r="H2283" s="288"/>
      <c r="I2283" s="1"/>
      <c r="J2283" s="10"/>
      <c r="K2283" s="10"/>
    </row>
    <row r="2284" spans="2:11" s="5" customFormat="1" ht="31.5" hidden="1">
      <c r="B2284" s="1"/>
      <c r="C2284" s="351">
        <v>7415</v>
      </c>
      <c r="D2284" s="352" t="s">
        <v>2346</v>
      </c>
      <c r="E2284" s="353" t="s">
        <v>125</v>
      </c>
      <c r="F2284" s="354">
        <v>444968</v>
      </c>
      <c r="G2284" s="288" t="s">
        <v>117</v>
      </c>
      <c r="H2284" s="288"/>
      <c r="I2284" s="1"/>
      <c r="J2284" s="10"/>
      <c r="K2284" s="10"/>
    </row>
    <row r="2285" spans="2:11" s="5" customFormat="1" ht="63" hidden="1">
      <c r="B2285" s="1"/>
      <c r="C2285" s="351">
        <v>7417</v>
      </c>
      <c r="D2285" s="352" t="s">
        <v>2347</v>
      </c>
      <c r="E2285" s="353" t="s">
        <v>119</v>
      </c>
      <c r="F2285" s="354">
        <v>622964</v>
      </c>
      <c r="G2285" s="288" t="s">
        <v>117</v>
      </c>
      <c r="H2285" s="288"/>
      <c r="I2285" s="1"/>
      <c r="J2285" s="10"/>
      <c r="K2285" s="10"/>
    </row>
    <row r="2286" spans="2:11" s="5" customFormat="1" ht="31.5" hidden="1">
      <c r="B2286" s="1"/>
      <c r="C2286" s="351">
        <v>7419</v>
      </c>
      <c r="D2286" s="352" t="s">
        <v>2348</v>
      </c>
      <c r="E2286" s="353" t="s">
        <v>125</v>
      </c>
      <c r="F2286" s="354">
        <v>193862</v>
      </c>
      <c r="G2286" s="288" t="s">
        <v>117</v>
      </c>
      <c r="H2286" s="288"/>
      <c r="I2286" s="1"/>
      <c r="J2286" s="10"/>
      <c r="K2286" s="10"/>
    </row>
    <row r="2287" spans="2:11" s="5" customFormat="1" ht="31.5" hidden="1">
      <c r="B2287" s="1"/>
      <c r="C2287" s="351">
        <v>7420</v>
      </c>
      <c r="D2287" s="352" t="s">
        <v>2349</v>
      </c>
      <c r="E2287" s="353" t="s">
        <v>125</v>
      </c>
      <c r="F2287" s="354">
        <v>461666</v>
      </c>
      <c r="G2287" s="288" t="s">
        <v>117</v>
      </c>
      <c r="H2287" s="288"/>
      <c r="I2287" s="1"/>
      <c r="J2287" s="10"/>
      <c r="K2287" s="10"/>
    </row>
    <row r="2288" spans="2:11" s="5" customFormat="1" ht="31.5" hidden="1">
      <c r="B2288" s="1"/>
      <c r="C2288" s="351">
        <v>7421</v>
      </c>
      <c r="D2288" s="352" t="s">
        <v>2350</v>
      </c>
      <c r="E2288" s="353" t="s">
        <v>125</v>
      </c>
      <c r="F2288" s="354">
        <v>467616</v>
      </c>
      <c r="G2288" s="288" t="s">
        <v>117</v>
      </c>
      <c r="H2288" s="288"/>
      <c r="I2288" s="1"/>
      <c r="J2288" s="10"/>
      <c r="K2288" s="10"/>
    </row>
    <row r="2289" spans="2:11" s="5" customFormat="1" ht="78.75" hidden="1">
      <c r="B2289" s="1"/>
      <c r="C2289" s="351">
        <v>7422</v>
      </c>
      <c r="D2289" s="352" t="s">
        <v>2351</v>
      </c>
      <c r="E2289" s="353" t="s">
        <v>125</v>
      </c>
      <c r="F2289" s="354">
        <v>2447237</v>
      </c>
      <c r="G2289" s="288" t="s">
        <v>117</v>
      </c>
      <c r="H2289" s="288"/>
      <c r="I2289" s="1"/>
      <c r="J2289" s="10"/>
      <c r="K2289" s="10"/>
    </row>
    <row r="2290" spans="2:11" s="5" customFormat="1" ht="31.5" hidden="1">
      <c r="B2290" s="1"/>
      <c r="C2290" s="351">
        <v>7423</v>
      </c>
      <c r="D2290" s="352" t="s">
        <v>2352</v>
      </c>
      <c r="E2290" s="353" t="s">
        <v>125</v>
      </c>
      <c r="F2290" s="354">
        <v>580666</v>
      </c>
      <c r="G2290" s="288" t="s">
        <v>117</v>
      </c>
      <c r="H2290" s="288"/>
      <c r="I2290" s="1"/>
      <c r="J2290" s="10"/>
      <c r="K2290" s="10"/>
    </row>
    <row r="2291" spans="2:11" s="5" customFormat="1" ht="63" hidden="1">
      <c r="B2291" s="1"/>
      <c r="C2291" s="351">
        <v>7424</v>
      </c>
      <c r="D2291" s="352" t="s">
        <v>2353</v>
      </c>
      <c r="E2291" s="353" t="s">
        <v>125</v>
      </c>
      <c r="F2291" s="354">
        <v>3379941</v>
      </c>
      <c r="G2291" s="288" t="s">
        <v>117</v>
      </c>
      <c r="H2291" s="288"/>
      <c r="I2291" s="1"/>
      <c r="J2291" s="10"/>
      <c r="K2291" s="10"/>
    </row>
    <row r="2292" spans="2:11" s="5" customFormat="1" ht="78.75" hidden="1">
      <c r="B2292" s="1"/>
      <c r="C2292" s="351">
        <v>7425</v>
      </c>
      <c r="D2292" s="352" t="s">
        <v>2354</v>
      </c>
      <c r="E2292" s="353" t="s">
        <v>125</v>
      </c>
      <c r="F2292" s="354">
        <v>3613824</v>
      </c>
      <c r="G2292" s="288" t="s">
        <v>117</v>
      </c>
      <c r="H2292" s="288"/>
      <c r="I2292" s="1"/>
      <c r="J2292" s="10"/>
      <c r="K2292" s="10"/>
    </row>
    <row r="2293" spans="2:11" s="5" customFormat="1" ht="63" hidden="1">
      <c r="B2293" s="1"/>
      <c r="C2293" s="351">
        <v>7426</v>
      </c>
      <c r="D2293" s="352" t="s">
        <v>2355</v>
      </c>
      <c r="E2293" s="353" t="s">
        <v>119</v>
      </c>
      <c r="F2293" s="354">
        <v>564814</v>
      </c>
      <c r="G2293" s="288" t="s">
        <v>117</v>
      </c>
      <c r="H2293" s="288"/>
      <c r="I2293" s="1"/>
      <c r="J2293" s="10"/>
      <c r="K2293" s="10"/>
    </row>
    <row r="2294" spans="2:11" s="5" customFormat="1" ht="31.5" hidden="1">
      <c r="B2294" s="1"/>
      <c r="C2294" s="351">
        <v>7427</v>
      </c>
      <c r="D2294" s="352" t="s">
        <v>2356</v>
      </c>
      <c r="E2294" s="353" t="s">
        <v>125</v>
      </c>
      <c r="F2294" s="354">
        <v>962656</v>
      </c>
      <c r="G2294" s="288" t="s">
        <v>117</v>
      </c>
      <c r="H2294" s="288"/>
      <c r="I2294" s="1"/>
      <c r="J2294" s="10"/>
      <c r="K2294" s="10"/>
    </row>
    <row r="2295" spans="2:11" s="5" customFormat="1" ht="31.5" hidden="1">
      <c r="B2295" s="1"/>
      <c r="C2295" s="351">
        <v>7428</v>
      </c>
      <c r="D2295" s="352" t="s">
        <v>2357</v>
      </c>
      <c r="E2295" s="353" t="s">
        <v>125</v>
      </c>
      <c r="F2295" s="354">
        <v>1004306</v>
      </c>
      <c r="G2295" s="288" t="s">
        <v>117</v>
      </c>
      <c r="H2295" s="288"/>
      <c r="I2295" s="1"/>
      <c r="J2295" s="10"/>
      <c r="K2295" s="10"/>
    </row>
    <row r="2296" spans="2:11" s="5" customFormat="1" ht="63" hidden="1">
      <c r="B2296" s="1"/>
      <c r="C2296" s="351">
        <v>7429</v>
      </c>
      <c r="D2296" s="352" t="s">
        <v>2358</v>
      </c>
      <c r="E2296" s="353" t="s">
        <v>125</v>
      </c>
      <c r="F2296" s="354">
        <v>2661635</v>
      </c>
      <c r="G2296" s="288" t="s">
        <v>117</v>
      </c>
      <c r="H2296" s="288" t="s">
        <v>145</v>
      </c>
      <c r="I2296" s="1"/>
      <c r="J2296" s="10"/>
      <c r="K2296" s="10"/>
    </row>
    <row r="2297" spans="2:11" s="5" customFormat="1" ht="63" hidden="1">
      <c r="B2297" s="1"/>
      <c r="C2297" s="351">
        <v>7430</v>
      </c>
      <c r="D2297" s="352" t="s">
        <v>2359</v>
      </c>
      <c r="E2297" s="353" t="s">
        <v>125</v>
      </c>
      <c r="F2297" s="354">
        <v>372521</v>
      </c>
      <c r="G2297" s="288" t="s">
        <v>117</v>
      </c>
      <c r="H2297" s="288"/>
      <c r="I2297" s="1"/>
      <c r="J2297" s="10"/>
      <c r="K2297" s="10"/>
    </row>
    <row r="2298" spans="2:11" s="5" customFormat="1" ht="78.75" hidden="1">
      <c r="B2298" s="1"/>
      <c r="C2298" s="351">
        <v>7431</v>
      </c>
      <c r="D2298" s="352" t="s">
        <v>2360</v>
      </c>
      <c r="E2298" s="353" t="s">
        <v>122</v>
      </c>
      <c r="F2298" s="354">
        <v>1391036</v>
      </c>
      <c r="G2298" s="288" t="s">
        <v>117</v>
      </c>
      <c r="H2298" s="288"/>
      <c r="I2298" s="1"/>
      <c r="J2298" s="10"/>
      <c r="K2298" s="10"/>
    </row>
    <row r="2299" spans="2:11" s="5" customFormat="1" ht="47.25" hidden="1">
      <c r="B2299" s="1"/>
      <c r="C2299" s="351">
        <v>7432</v>
      </c>
      <c r="D2299" s="352" t="s">
        <v>2361</v>
      </c>
      <c r="E2299" s="353" t="s">
        <v>122</v>
      </c>
      <c r="F2299" s="354">
        <v>598672</v>
      </c>
      <c r="G2299" s="288" t="s">
        <v>117</v>
      </c>
      <c r="H2299" s="288"/>
      <c r="I2299" s="1"/>
      <c r="J2299" s="10"/>
      <c r="K2299" s="10"/>
    </row>
    <row r="2300" spans="2:11" s="5" customFormat="1" ht="47.25" hidden="1">
      <c r="B2300" s="1"/>
      <c r="C2300" s="351">
        <v>7433</v>
      </c>
      <c r="D2300" s="352" t="s">
        <v>2362</v>
      </c>
      <c r="E2300" s="353" t="s">
        <v>122</v>
      </c>
      <c r="F2300" s="354">
        <v>705673</v>
      </c>
      <c r="G2300" s="288" t="s">
        <v>117</v>
      </c>
      <c r="H2300" s="288"/>
      <c r="I2300" s="1"/>
      <c r="J2300" s="10"/>
      <c r="K2300" s="10"/>
    </row>
    <row r="2301" spans="2:11" s="5" customFormat="1" ht="47.25" hidden="1">
      <c r="B2301" s="1"/>
      <c r="C2301" s="351">
        <v>7434</v>
      </c>
      <c r="D2301" s="352" t="s">
        <v>2363</v>
      </c>
      <c r="E2301" s="353" t="s">
        <v>122</v>
      </c>
      <c r="F2301" s="354">
        <v>868559</v>
      </c>
      <c r="G2301" s="288" t="s">
        <v>117</v>
      </c>
      <c r="H2301" s="288"/>
      <c r="I2301" s="1"/>
      <c r="J2301" s="10"/>
      <c r="K2301" s="10"/>
    </row>
    <row r="2302" spans="2:11" s="5" customFormat="1" ht="47.25" hidden="1">
      <c r="B2302" s="1"/>
      <c r="C2302" s="351">
        <v>7435</v>
      </c>
      <c r="D2302" s="352" t="s">
        <v>2364</v>
      </c>
      <c r="E2302" s="353" t="s">
        <v>122</v>
      </c>
      <c r="F2302" s="354">
        <v>1568540</v>
      </c>
      <c r="G2302" s="288" t="s">
        <v>117</v>
      </c>
      <c r="H2302" s="288"/>
      <c r="I2302" s="1"/>
      <c r="J2302" s="10"/>
      <c r="K2302" s="10"/>
    </row>
    <row r="2303" spans="2:11" s="5" customFormat="1" ht="47.25" hidden="1">
      <c r="B2303" s="1"/>
      <c r="C2303" s="351">
        <v>7436</v>
      </c>
      <c r="D2303" s="352" t="s">
        <v>2365</v>
      </c>
      <c r="E2303" s="353" t="s">
        <v>125</v>
      </c>
      <c r="F2303" s="354">
        <v>1096381</v>
      </c>
      <c r="G2303" s="288" t="s">
        <v>117</v>
      </c>
      <c r="H2303" s="288" t="s">
        <v>145</v>
      </c>
      <c r="I2303" s="1"/>
      <c r="J2303" s="10"/>
      <c r="K2303" s="10"/>
    </row>
    <row r="2304" spans="2:11" s="5" customFormat="1" ht="63" hidden="1">
      <c r="B2304" s="1"/>
      <c r="C2304" s="351">
        <v>7437</v>
      </c>
      <c r="D2304" s="352" t="s">
        <v>2366</v>
      </c>
      <c r="E2304" s="353" t="s">
        <v>119</v>
      </c>
      <c r="F2304" s="354">
        <v>677121</v>
      </c>
      <c r="G2304" s="288" t="s">
        <v>117</v>
      </c>
      <c r="H2304" s="288" t="s">
        <v>145</v>
      </c>
      <c r="I2304" s="1"/>
      <c r="J2304" s="10"/>
      <c r="K2304" s="10"/>
    </row>
    <row r="2305" spans="2:11" s="5" customFormat="1" ht="63" hidden="1">
      <c r="B2305" s="1"/>
      <c r="C2305" s="351">
        <v>7438</v>
      </c>
      <c r="D2305" s="352" t="s">
        <v>2367</v>
      </c>
      <c r="E2305" s="353" t="s">
        <v>125</v>
      </c>
      <c r="F2305" s="354">
        <v>2475217</v>
      </c>
      <c r="G2305" s="288" t="s">
        <v>117</v>
      </c>
      <c r="H2305" s="288" t="s">
        <v>145</v>
      </c>
      <c r="I2305" s="1"/>
      <c r="J2305" s="10"/>
      <c r="K2305" s="10"/>
    </row>
    <row r="2306" spans="2:11" s="5" customFormat="1" ht="31.5" hidden="1">
      <c r="B2306" s="1"/>
      <c r="C2306" s="351">
        <v>7439</v>
      </c>
      <c r="D2306" s="352" t="s">
        <v>2368</v>
      </c>
      <c r="E2306" s="353" t="s">
        <v>125</v>
      </c>
      <c r="F2306" s="354">
        <v>368160</v>
      </c>
      <c r="G2306" s="288" t="s">
        <v>117</v>
      </c>
      <c r="H2306" s="288" t="s">
        <v>145</v>
      </c>
      <c r="I2306" s="1"/>
      <c r="J2306" s="10"/>
      <c r="K2306" s="10"/>
    </row>
    <row r="2307" spans="2:11" s="5" customFormat="1" ht="63" hidden="1">
      <c r="B2307" s="1"/>
      <c r="C2307" s="351">
        <v>7440</v>
      </c>
      <c r="D2307" s="352" t="s">
        <v>2369</v>
      </c>
      <c r="E2307" s="353" t="s">
        <v>125</v>
      </c>
      <c r="F2307" s="354">
        <v>2465009</v>
      </c>
      <c r="G2307" s="288" t="s">
        <v>117</v>
      </c>
      <c r="H2307" s="288" t="s">
        <v>145</v>
      </c>
      <c r="I2307" s="1"/>
      <c r="J2307" s="10"/>
      <c r="K2307" s="10"/>
    </row>
    <row r="2308" spans="2:11" s="5" customFormat="1" ht="63" hidden="1">
      <c r="B2308" s="1"/>
      <c r="C2308" s="351">
        <v>7441</v>
      </c>
      <c r="D2308" s="352" t="s">
        <v>2370</v>
      </c>
      <c r="E2308" s="353" t="s">
        <v>125</v>
      </c>
      <c r="F2308" s="354">
        <v>2465009</v>
      </c>
      <c r="G2308" s="288" t="s">
        <v>117</v>
      </c>
      <c r="H2308" s="288" t="s">
        <v>145</v>
      </c>
      <c r="I2308" s="1"/>
      <c r="J2308" s="10"/>
      <c r="K2308" s="10"/>
    </row>
    <row r="2309" spans="2:11" s="5" customFormat="1" ht="63" hidden="1">
      <c r="B2309" s="1"/>
      <c r="C2309" s="351">
        <v>7442</v>
      </c>
      <c r="D2309" s="352" t="s">
        <v>2371</v>
      </c>
      <c r="E2309" s="353" t="s">
        <v>125</v>
      </c>
      <c r="F2309" s="354">
        <v>2475217</v>
      </c>
      <c r="G2309" s="288" t="s">
        <v>117</v>
      </c>
      <c r="H2309" s="288" t="s">
        <v>145</v>
      </c>
      <c r="I2309" s="1"/>
      <c r="J2309" s="10"/>
      <c r="K2309" s="10"/>
    </row>
    <row r="2310" spans="2:11" s="5" customFormat="1" ht="31.5" hidden="1">
      <c r="B2310" s="1"/>
      <c r="C2310" s="351">
        <v>7443</v>
      </c>
      <c r="D2310" s="352" t="s">
        <v>2372</v>
      </c>
      <c r="E2310" s="353" t="s">
        <v>122</v>
      </c>
      <c r="F2310" s="354">
        <v>47487</v>
      </c>
      <c r="G2310" s="288" t="s">
        <v>117</v>
      </c>
      <c r="H2310" s="288"/>
      <c r="I2310" s="1"/>
      <c r="J2310" s="10"/>
      <c r="K2310" s="10"/>
    </row>
    <row r="2311" spans="2:11" s="5" customFormat="1" ht="47.25" hidden="1">
      <c r="B2311" s="1"/>
      <c r="C2311" s="351">
        <v>7445</v>
      </c>
      <c r="D2311" s="352" t="s">
        <v>2373</v>
      </c>
      <c r="E2311" s="353" t="s">
        <v>116</v>
      </c>
      <c r="F2311" s="354">
        <v>266766</v>
      </c>
      <c r="G2311" s="288" t="s">
        <v>117</v>
      </c>
      <c r="H2311" s="288" t="s">
        <v>145</v>
      </c>
      <c r="I2311" s="1"/>
      <c r="J2311" s="10"/>
      <c r="K2311" s="10"/>
    </row>
    <row r="2312" spans="2:11" s="5" customFormat="1" ht="47.25" hidden="1">
      <c r="B2312" s="1"/>
      <c r="C2312" s="351">
        <v>7447</v>
      </c>
      <c r="D2312" s="352" t="s">
        <v>2374</v>
      </c>
      <c r="E2312" s="353" t="s">
        <v>122</v>
      </c>
      <c r="F2312" s="354">
        <v>3174582</v>
      </c>
      <c r="G2312" s="288" t="s">
        <v>117</v>
      </c>
      <c r="H2312" s="288"/>
      <c r="I2312" s="1"/>
      <c r="J2312" s="10"/>
      <c r="K2312" s="10"/>
    </row>
    <row r="2313" spans="2:11" s="5" customFormat="1" ht="31.5" hidden="1">
      <c r="B2313" s="1"/>
      <c r="C2313" s="351">
        <v>7448</v>
      </c>
      <c r="D2313" s="352" t="s">
        <v>2375</v>
      </c>
      <c r="E2313" s="353" t="s">
        <v>125</v>
      </c>
      <c r="F2313" s="354">
        <v>338737</v>
      </c>
      <c r="G2313" s="288" t="s">
        <v>117</v>
      </c>
      <c r="H2313" s="288"/>
      <c r="I2313" s="1"/>
      <c r="J2313" s="10"/>
      <c r="K2313" s="10"/>
    </row>
    <row r="2314" spans="2:11" s="5" customFormat="1" ht="47.25" hidden="1">
      <c r="B2314" s="1"/>
      <c r="C2314" s="351">
        <v>7451</v>
      </c>
      <c r="D2314" s="352" t="s">
        <v>2376</v>
      </c>
      <c r="E2314" s="353" t="s">
        <v>125</v>
      </c>
      <c r="F2314" s="354">
        <v>425611</v>
      </c>
      <c r="G2314" s="288" t="s">
        <v>117</v>
      </c>
      <c r="H2314" s="288"/>
      <c r="I2314" s="1"/>
      <c r="J2314" s="10"/>
      <c r="K2314" s="10"/>
    </row>
    <row r="2315" spans="2:11" s="5" customFormat="1" ht="141.75" hidden="1">
      <c r="B2315" s="1"/>
      <c r="C2315" s="351">
        <v>7452</v>
      </c>
      <c r="D2315" s="352" t="s">
        <v>2377</v>
      </c>
      <c r="E2315" s="353" t="s">
        <v>125</v>
      </c>
      <c r="F2315" s="354">
        <v>1822518</v>
      </c>
      <c r="G2315" s="288" t="s">
        <v>117</v>
      </c>
      <c r="H2315" s="288"/>
      <c r="I2315" s="1"/>
      <c r="J2315" s="10"/>
      <c r="K2315" s="10"/>
    </row>
    <row r="2316" spans="2:11" s="5" customFormat="1" ht="47.25" hidden="1">
      <c r="B2316" s="1"/>
      <c r="C2316" s="351">
        <v>7453</v>
      </c>
      <c r="D2316" s="352" t="s">
        <v>2378</v>
      </c>
      <c r="E2316" s="353" t="s">
        <v>125</v>
      </c>
      <c r="F2316" s="354">
        <v>1215643</v>
      </c>
      <c r="G2316" s="288" t="s">
        <v>117</v>
      </c>
      <c r="H2316" s="288"/>
      <c r="I2316" s="1"/>
      <c r="J2316" s="10"/>
      <c r="K2316" s="10"/>
    </row>
    <row r="2317" spans="2:11" s="5" customFormat="1" ht="31.5" hidden="1">
      <c r="B2317" s="1"/>
      <c r="C2317" s="351">
        <v>7454</v>
      </c>
      <c r="D2317" s="352" t="s">
        <v>2379</v>
      </c>
      <c r="E2317" s="353" t="s">
        <v>125</v>
      </c>
      <c r="F2317" s="354">
        <v>2018843</v>
      </c>
      <c r="G2317" s="288" t="s">
        <v>117</v>
      </c>
      <c r="H2317" s="288"/>
      <c r="I2317" s="1"/>
      <c r="J2317" s="10"/>
      <c r="K2317" s="10"/>
    </row>
    <row r="2318" spans="2:11" s="5" customFormat="1" ht="31.5" hidden="1">
      <c r="B2318" s="1"/>
      <c r="C2318" s="351">
        <v>7455</v>
      </c>
      <c r="D2318" s="352" t="s">
        <v>2380</v>
      </c>
      <c r="E2318" s="353" t="s">
        <v>125</v>
      </c>
      <c r="F2318" s="354">
        <v>10597305</v>
      </c>
      <c r="G2318" s="288" t="s">
        <v>117</v>
      </c>
      <c r="H2318" s="288"/>
      <c r="I2318" s="1"/>
      <c r="J2318" s="10"/>
      <c r="K2318" s="10"/>
    </row>
    <row r="2319" spans="2:11" s="5" customFormat="1" ht="141.75" hidden="1">
      <c r="B2319" s="1"/>
      <c r="C2319" s="351">
        <v>7458</v>
      </c>
      <c r="D2319" s="352" t="s">
        <v>2381</v>
      </c>
      <c r="E2319" s="353" t="s">
        <v>125</v>
      </c>
      <c r="F2319" s="354">
        <v>6175623</v>
      </c>
      <c r="G2319" s="288" t="s">
        <v>117</v>
      </c>
      <c r="H2319" s="288"/>
      <c r="I2319" s="1"/>
      <c r="J2319" s="10"/>
      <c r="K2319" s="10"/>
    </row>
    <row r="2320" spans="2:11" s="5" customFormat="1" ht="78.75" hidden="1">
      <c r="B2320" s="1"/>
      <c r="C2320" s="351">
        <v>7459</v>
      </c>
      <c r="D2320" s="352" t="s">
        <v>2382</v>
      </c>
      <c r="E2320" s="353" t="s">
        <v>125</v>
      </c>
      <c r="F2320" s="354">
        <v>3134532</v>
      </c>
      <c r="G2320" s="288" t="s">
        <v>117</v>
      </c>
      <c r="H2320" s="288" t="s">
        <v>145</v>
      </c>
      <c r="I2320" s="1"/>
      <c r="J2320" s="10"/>
      <c r="K2320" s="10"/>
    </row>
    <row r="2321" spans="2:11" s="5" customFormat="1" ht="141.75" hidden="1">
      <c r="B2321" s="1"/>
      <c r="C2321" s="351">
        <v>7460</v>
      </c>
      <c r="D2321" s="352" t="s">
        <v>2383</v>
      </c>
      <c r="E2321" s="353" t="s">
        <v>125</v>
      </c>
      <c r="F2321" s="354">
        <v>2383656</v>
      </c>
      <c r="G2321" s="288" t="s">
        <v>117</v>
      </c>
      <c r="H2321" s="288"/>
      <c r="I2321" s="1"/>
      <c r="J2321" s="10"/>
      <c r="K2321" s="10"/>
    </row>
    <row r="2322" spans="2:11" s="5" customFormat="1" ht="63" hidden="1">
      <c r="B2322" s="1"/>
      <c r="C2322" s="351">
        <v>7462</v>
      </c>
      <c r="D2322" s="352" t="s">
        <v>2384</v>
      </c>
      <c r="E2322" s="353" t="s">
        <v>125</v>
      </c>
      <c r="F2322" s="354">
        <v>2135582</v>
      </c>
      <c r="G2322" s="288" t="s">
        <v>117</v>
      </c>
      <c r="H2322" s="288" t="s">
        <v>145</v>
      </c>
      <c r="I2322" s="1"/>
      <c r="J2322" s="10"/>
      <c r="K2322" s="10"/>
    </row>
    <row r="2323" spans="2:11" s="5" customFormat="1" ht="141.75" hidden="1">
      <c r="B2323" s="1"/>
      <c r="C2323" s="351">
        <v>7464</v>
      </c>
      <c r="D2323" s="352" t="s">
        <v>2385</v>
      </c>
      <c r="E2323" s="353" t="s">
        <v>125</v>
      </c>
      <c r="F2323" s="354">
        <v>2516860</v>
      </c>
      <c r="G2323" s="288" t="s">
        <v>117</v>
      </c>
      <c r="H2323" s="288"/>
      <c r="I2323" s="1"/>
      <c r="J2323" s="10"/>
      <c r="K2323" s="10"/>
    </row>
    <row r="2324" spans="2:11" s="5" customFormat="1" ht="31.5" hidden="1">
      <c r="B2324" s="1"/>
      <c r="C2324" s="351">
        <v>7465</v>
      </c>
      <c r="D2324" s="352" t="s">
        <v>2386</v>
      </c>
      <c r="E2324" s="353" t="s">
        <v>125</v>
      </c>
      <c r="F2324" s="354">
        <v>106201</v>
      </c>
      <c r="G2324" s="288" t="s">
        <v>117</v>
      </c>
      <c r="H2324" s="288" t="s">
        <v>145</v>
      </c>
      <c r="I2324" s="1"/>
      <c r="J2324" s="10"/>
      <c r="K2324" s="10"/>
    </row>
    <row r="2325" spans="2:11" s="5" customFormat="1" ht="47.25" hidden="1">
      <c r="B2325" s="1"/>
      <c r="C2325" s="351">
        <v>7468</v>
      </c>
      <c r="D2325" s="352" t="s">
        <v>2387</v>
      </c>
      <c r="E2325" s="353" t="s">
        <v>125</v>
      </c>
      <c r="F2325" s="354">
        <v>1805761</v>
      </c>
      <c r="G2325" s="288" t="s">
        <v>117</v>
      </c>
      <c r="H2325" s="288" t="s">
        <v>145</v>
      </c>
      <c r="I2325" s="1"/>
      <c r="J2325" s="10"/>
      <c r="K2325" s="10"/>
    </row>
    <row r="2326" spans="2:11" s="5" customFormat="1" ht="94.5" hidden="1">
      <c r="B2326" s="1"/>
      <c r="C2326" s="351">
        <v>7469</v>
      </c>
      <c r="D2326" s="352" t="s">
        <v>2388</v>
      </c>
      <c r="E2326" s="353" t="s">
        <v>125</v>
      </c>
      <c r="F2326" s="354">
        <v>318562</v>
      </c>
      <c r="G2326" s="288" t="s">
        <v>117</v>
      </c>
      <c r="H2326" s="288" t="s">
        <v>145</v>
      </c>
      <c r="I2326" s="1"/>
      <c r="J2326" s="10"/>
      <c r="K2326" s="10"/>
    </row>
    <row r="2327" spans="2:11" s="5" customFormat="1" ht="78.75" hidden="1">
      <c r="B2327" s="1"/>
      <c r="C2327" s="351">
        <v>7470</v>
      </c>
      <c r="D2327" s="352" t="s">
        <v>2389</v>
      </c>
      <c r="E2327" s="353" t="s">
        <v>125</v>
      </c>
      <c r="F2327" s="354">
        <v>290098</v>
      </c>
      <c r="G2327" s="288" t="s">
        <v>117</v>
      </c>
      <c r="H2327" s="288" t="s">
        <v>145</v>
      </c>
      <c r="I2327" s="1"/>
      <c r="J2327" s="10"/>
      <c r="K2327" s="10"/>
    </row>
    <row r="2328" spans="2:11" s="5" customFormat="1" ht="31.5" hidden="1">
      <c r="B2328" s="1"/>
      <c r="C2328" s="351">
        <v>7471</v>
      </c>
      <c r="D2328" s="352" t="s">
        <v>2390</v>
      </c>
      <c r="E2328" s="353" t="s">
        <v>125</v>
      </c>
      <c r="F2328" s="354">
        <v>2064596</v>
      </c>
      <c r="G2328" s="288" t="s">
        <v>117</v>
      </c>
      <c r="H2328" s="288"/>
      <c r="I2328" s="1"/>
      <c r="J2328" s="10"/>
      <c r="K2328" s="10"/>
    </row>
    <row r="2329" spans="2:11" s="5" customFormat="1" ht="47.25" hidden="1">
      <c r="B2329" s="1"/>
      <c r="C2329" s="351">
        <v>7472</v>
      </c>
      <c r="D2329" s="352" t="s">
        <v>2391</v>
      </c>
      <c r="E2329" s="353" t="s">
        <v>122</v>
      </c>
      <c r="F2329" s="354">
        <v>1149715</v>
      </c>
      <c r="G2329" s="288" t="s">
        <v>117</v>
      </c>
      <c r="H2329" s="288"/>
      <c r="I2329" s="1"/>
      <c r="J2329" s="10"/>
      <c r="K2329" s="10"/>
    </row>
    <row r="2330" spans="2:11" s="5" customFormat="1" ht="31.5" hidden="1">
      <c r="B2330" s="1"/>
      <c r="C2330" s="351">
        <v>7473</v>
      </c>
      <c r="D2330" s="352" t="s">
        <v>2392</v>
      </c>
      <c r="E2330" s="353" t="s">
        <v>125</v>
      </c>
      <c r="F2330" s="354">
        <v>1711166</v>
      </c>
      <c r="G2330" s="288" t="s">
        <v>117</v>
      </c>
      <c r="H2330" s="288"/>
      <c r="I2330" s="1"/>
      <c r="J2330" s="10"/>
      <c r="K2330" s="10"/>
    </row>
    <row r="2331" spans="2:11" s="5" customFormat="1" ht="47.25" hidden="1">
      <c r="B2331" s="1"/>
      <c r="C2331" s="351">
        <v>7474</v>
      </c>
      <c r="D2331" s="352" t="s">
        <v>2393</v>
      </c>
      <c r="E2331" s="353" t="s">
        <v>122</v>
      </c>
      <c r="F2331" s="354">
        <v>2490925</v>
      </c>
      <c r="G2331" s="288" t="s">
        <v>117</v>
      </c>
      <c r="H2331" s="288"/>
      <c r="I2331" s="1"/>
      <c r="J2331" s="10"/>
      <c r="K2331" s="10"/>
    </row>
    <row r="2332" spans="2:11" s="5" customFormat="1" ht="31.5" hidden="1">
      <c r="B2332" s="1"/>
      <c r="C2332" s="351">
        <v>7477</v>
      </c>
      <c r="D2332" s="352" t="s">
        <v>2394</v>
      </c>
      <c r="E2332" s="353" t="s">
        <v>125</v>
      </c>
      <c r="F2332" s="354">
        <v>1067038</v>
      </c>
      <c r="G2332" s="288" t="s">
        <v>117</v>
      </c>
      <c r="H2332" s="288"/>
      <c r="I2332" s="1"/>
      <c r="J2332" s="10"/>
      <c r="K2332" s="10"/>
    </row>
    <row r="2333" spans="2:11" s="5" customFormat="1" ht="31.5" hidden="1">
      <c r="B2333" s="1"/>
      <c r="C2333" s="351">
        <v>7480</v>
      </c>
      <c r="D2333" s="352" t="s">
        <v>2395</v>
      </c>
      <c r="E2333" s="353" t="s">
        <v>125</v>
      </c>
      <c r="F2333" s="354">
        <v>2365560</v>
      </c>
      <c r="G2333" s="288" t="s">
        <v>117</v>
      </c>
      <c r="H2333" s="288"/>
      <c r="I2333" s="1"/>
      <c r="J2333" s="10"/>
      <c r="K2333" s="10"/>
    </row>
    <row r="2334" spans="2:11" s="5" customFormat="1" ht="31.5" hidden="1">
      <c r="B2334" s="1"/>
      <c r="C2334" s="351">
        <v>7482</v>
      </c>
      <c r="D2334" s="352" t="s">
        <v>2396</v>
      </c>
      <c r="E2334" s="353" t="s">
        <v>125</v>
      </c>
      <c r="F2334" s="354">
        <v>4386157</v>
      </c>
      <c r="G2334" s="288" t="s">
        <v>117</v>
      </c>
      <c r="H2334" s="288"/>
      <c r="I2334" s="1"/>
      <c r="J2334" s="10"/>
      <c r="K2334" s="10"/>
    </row>
    <row r="2335" spans="2:11" s="5" customFormat="1" ht="31.5" hidden="1">
      <c r="B2335" s="1"/>
      <c r="C2335" s="351">
        <v>7483</v>
      </c>
      <c r="D2335" s="352" t="s">
        <v>2397</v>
      </c>
      <c r="E2335" s="353" t="s">
        <v>125</v>
      </c>
      <c r="F2335" s="354">
        <v>23996</v>
      </c>
      <c r="G2335" s="288" t="s">
        <v>117</v>
      </c>
      <c r="H2335" s="288"/>
      <c r="I2335" s="1"/>
      <c r="J2335" s="10"/>
      <c r="K2335" s="10"/>
    </row>
    <row r="2336" spans="2:11" s="5" customFormat="1" ht="63" hidden="1">
      <c r="B2336" s="1"/>
      <c r="C2336" s="351">
        <v>7485</v>
      </c>
      <c r="D2336" s="352" t="s">
        <v>2398</v>
      </c>
      <c r="E2336" s="353" t="s">
        <v>125</v>
      </c>
      <c r="F2336" s="354">
        <v>2018059</v>
      </c>
      <c r="G2336" s="288" t="s">
        <v>117</v>
      </c>
      <c r="H2336" s="288" t="s">
        <v>145</v>
      </c>
      <c r="I2336" s="1"/>
      <c r="J2336" s="10"/>
      <c r="K2336" s="10"/>
    </row>
    <row r="2337" spans="2:11" s="5" customFormat="1" ht="31.5" hidden="1">
      <c r="B2337" s="1"/>
      <c r="C2337" s="351">
        <v>7486</v>
      </c>
      <c r="D2337" s="352" t="s">
        <v>2399</v>
      </c>
      <c r="E2337" s="353" t="s">
        <v>125</v>
      </c>
      <c r="F2337" s="354">
        <v>9574050</v>
      </c>
      <c r="G2337" s="288" t="s">
        <v>117</v>
      </c>
      <c r="H2337" s="288"/>
      <c r="I2337" s="1"/>
      <c r="J2337" s="10"/>
      <c r="K2337" s="10"/>
    </row>
    <row r="2338" spans="2:11" s="5" customFormat="1" ht="47.25" hidden="1">
      <c r="B2338" s="1"/>
      <c r="C2338" s="351">
        <v>7487</v>
      </c>
      <c r="D2338" s="352" t="s">
        <v>2400</v>
      </c>
      <c r="E2338" s="353" t="s">
        <v>125</v>
      </c>
      <c r="F2338" s="354">
        <v>1699657</v>
      </c>
      <c r="G2338" s="288" t="s">
        <v>117</v>
      </c>
      <c r="H2338" s="288"/>
      <c r="I2338" s="1"/>
      <c r="J2338" s="10"/>
      <c r="K2338" s="10"/>
    </row>
    <row r="2339" spans="2:11" s="5" customFormat="1" ht="31.5" hidden="1">
      <c r="B2339" s="1"/>
      <c r="C2339" s="351">
        <v>7488</v>
      </c>
      <c r="D2339" s="352" t="s">
        <v>2401</v>
      </c>
      <c r="E2339" s="353" t="s">
        <v>125</v>
      </c>
      <c r="F2339" s="354">
        <v>470883</v>
      </c>
      <c r="G2339" s="288" t="s">
        <v>117</v>
      </c>
      <c r="H2339" s="288"/>
      <c r="I2339" s="1"/>
      <c r="J2339" s="10"/>
      <c r="K2339" s="10"/>
    </row>
    <row r="2340" spans="2:11" s="5" customFormat="1" ht="126" hidden="1">
      <c r="B2340" s="1"/>
      <c r="C2340" s="351">
        <v>7492</v>
      </c>
      <c r="D2340" s="352" t="s">
        <v>2402</v>
      </c>
      <c r="E2340" s="353" t="s">
        <v>125</v>
      </c>
      <c r="F2340" s="354">
        <v>5316322</v>
      </c>
      <c r="G2340" s="288" t="s">
        <v>117</v>
      </c>
      <c r="H2340" s="288"/>
      <c r="I2340" s="1"/>
      <c r="J2340" s="10"/>
      <c r="K2340" s="10"/>
    </row>
    <row r="2341" spans="2:11" s="5" customFormat="1" ht="31.5" hidden="1">
      <c r="B2341" s="1"/>
      <c r="C2341" s="351">
        <v>7493</v>
      </c>
      <c r="D2341" s="352" t="s">
        <v>2403</v>
      </c>
      <c r="E2341" s="353" t="s">
        <v>125</v>
      </c>
      <c r="F2341" s="354">
        <v>125359</v>
      </c>
      <c r="G2341" s="288" t="s">
        <v>117</v>
      </c>
      <c r="H2341" s="288"/>
      <c r="I2341" s="1"/>
      <c r="J2341" s="10"/>
      <c r="K2341" s="10"/>
    </row>
    <row r="2342" spans="2:11" s="5" customFormat="1" ht="63" hidden="1">
      <c r="B2342" s="1"/>
      <c r="C2342" s="351">
        <v>7494</v>
      </c>
      <c r="D2342" s="352" t="s">
        <v>2404</v>
      </c>
      <c r="E2342" s="353" t="s">
        <v>125</v>
      </c>
      <c r="F2342" s="354">
        <v>617529</v>
      </c>
      <c r="G2342" s="288" t="s">
        <v>117</v>
      </c>
      <c r="H2342" s="288"/>
      <c r="I2342" s="1"/>
      <c r="J2342" s="10"/>
      <c r="K2342" s="10"/>
    </row>
    <row r="2343" spans="2:11" s="5" customFormat="1" ht="78.75" hidden="1">
      <c r="B2343" s="1"/>
      <c r="C2343" s="351">
        <v>7495</v>
      </c>
      <c r="D2343" s="352" t="s">
        <v>2405</v>
      </c>
      <c r="E2343" s="353" t="s">
        <v>125</v>
      </c>
      <c r="F2343" s="354">
        <v>4215785</v>
      </c>
      <c r="G2343" s="288" t="s">
        <v>117</v>
      </c>
      <c r="H2343" s="288"/>
      <c r="I2343" s="1"/>
      <c r="J2343" s="10"/>
      <c r="K2343" s="10"/>
    </row>
    <row r="2344" spans="2:11" s="5" customFormat="1" ht="63" hidden="1">
      <c r="B2344" s="1"/>
      <c r="C2344" s="351">
        <v>7497</v>
      </c>
      <c r="D2344" s="352" t="s">
        <v>2406</v>
      </c>
      <c r="E2344" s="353" t="s">
        <v>125</v>
      </c>
      <c r="F2344" s="354">
        <v>527150</v>
      </c>
      <c r="G2344" s="288" t="s">
        <v>117</v>
      </c>
      <c r="H2344" s="288" t="s">
        <v>145</v>
      </c>
      <c r="I2344" s="1"/>
      <c r="J2344" s="10"/>
      <c r="K2344" s="10"/>
    </row>
    <row r="2345" spans="2:11" s="5" customFormat="1" ht="47.25" hidden="1">
      <c r="B2345" s="1"/>
      <c r="C2345" s="351">
        <v>7498</v>
      </c>
      <c r="D2345" s="352" t="s">
        <v>2407</v>
      </c>
      <c r="E2345" s="353" t="s">
        <v>125</v>
      </c>
      <c r="F2345" s="354">
        <v>586046</v>
      </c>
      <c r="G2345" s="288" t="s">
        <v>117</v>
      </c>
      <c r="H2345" s="288" t="s">
        <v>145</v>
      </c>
      <c r="I2345" s="1"/>
      <c r="J2345" s="10"/>
      <c r="K2345" s="10"/>
    </row>
    <row r="2346" spans="2:11" s="5" customFormat="1" ht="47.25" hidden="1">
      <c r="B2346" s="1"/>
      <c r="C2346" s="351">
        <v>7500</v>
      </c>
      <c r="D2346" s="352" t="s">
        <v>2408</v>
      </c>
      <c r="E2346" s="353" t="s">
        <v>125</v>
      </c>
      <c r="F2346" s="354">
        <v>586046</v>
      </c>
      <c r="G2346" s="288" t="s">
        <v>117</v>
      </c>
      <c r="H2346" s="288" t="s">
        <v>145</v>
      </c>
      <c r="I2346" s="1"/>
      <c r="J2346" s="10"/>
      <c r="K2346" s="10"/>
    </row>
    <row r="2347" spans="2:11" s="5" customFormat="1" ht="47.25" hidden="1">
      <c r="B2347" s="1"/>
      <c r="C2347" s="351">
        <v>7501</v>
      </c>
      <c r="D2347" s="352" t="s">
        <v>2409</v>
      </c>
      <c r="E2347" s="353" t="s">
        <v>125</v>
      </c>
      <c r="F2347" s="354">
        <v>520596</v>
      </c>
      <c r="G2347" s="288" t="s">
        <v>117</v>
      </c>
      <c r="H2347" s="288" t="s">
        <v>145</v>
      </c>
      <c r="I2347" s="1"/>
      <c r="J2347" s="10"/>
      <c r="K2347" s="10"/>
    </row>
    <row r="2348" spans="2:11" s="5" customFormat="1" ht="141.75" hidden="1">
      <c r="B2348" s="1"/>
      <c r="C2348" s="351">
        <v>7502</v>
      </c>
      <c r="D2348" s="352" t="s">
        <v>2410</v>
      </c>
      <c r="E2348" s="353" t="s">
        <v>125</v>
      </c>
      <c r="F2348" s="354">
        <v>1822518</v>
      </c>
      <c r="G2348" s="288" t="s">
        <v>117</v>
      </c>
      <c r="H2348" s="288"/>
      <c r="I2348" s="1"/>
      <c r="J2348" s="10"/>
      <c r="K2348" s="10"/>
    </row>
    <row r="2349" spans="2:11" s="5" customFormat="1" ht="47.25" hidden="1">
      <c r="B2349" s="1"/>
      <c r="C2349" s="351">
        <v>7503</v>
      </c>
      <c r="D2349" s="352" t="s">
        <v>2411</v>
      </c>
      <c r="E2349" s="353" t="s">
        <v>125</v>
      </c>
      <c r="F2349" s="354">
        <v>520596</v>
      </c>
      <c r="G2349" s="288" t="s">
        <v>117</v>
      </c>
      <c r="H2349" s="288" t="s">
        <v>145</v>
      </c>
      <c r="I2349" s="1"/>
      <c r="J2349" s="10"/>
      <c r="K2349" s="10"/>
    </row>
    <row r="2350" spans="2:11" s="5" customFormat="1" ht="141.75" hidden="1">
      <c r="B2350" s="1"/>
      <c r="C2350" s="351">
        <v>7504</v>
      </c>
      <c r="D2350" s="352" t="s">
        <v>2412</v>
      </c>
      <c r="E2350" s="353" t="s">
        <v>125</v>
      </c>
      <c r="F2350" s="354">
        <v>9628213</v>
      </c>
      <c r="G2350" s="288" t="s">
        <v>117</v>
      </c>
      <c r="H2350" s="288"/>
      <c r="I2350" s="1"/>
      <c r="J2350" s="10"/>
      <c r="K2350" s="10"/>
    </row>
    <row r="2351" spans="2:11" s="5" customFormat="1" ht="141.75" hidden="1">
      <c r="B2351" s="1"/>
      <c r="C2351" s="351">
        <v>7505</v>
      </c>
      <c r="D2351" s="352" t="s">
        <v>2413</v>
      </c>
      <c r="E2351" s="353" t="s">
        <v>125</v>
      </c>
      <c r="F2351" s="354">
        <v>2383656</v>
      </c>
      <c r="G2351" s="288" t="s">
        <v>117</v>
      </c>
      <c r="H2351" s="288"/>
      <c r="I2351" s="1"/>
      <c r="J2351" s="10"/>
      <c r="K2351" s="10"/>
    </row>
    <row r="2352" spans="2:11" s="5" customFormat="1" ht="141.75" hidden="1">
      <c r="B2352" s="1"/>
      <c r="C2352" s="351">
        <v>7506</v>
      </c>
      <c r="D2352" s="352" t="s">
        <v>2414</v>
      </c>
      <c r="E2352" s="353" t="s">
        <v>125</v>
      </c>
      <c r="F2352" s="354">
        <v>4383078</v>
      </c>
      <c r="G2352" s="288" t="s">
        <v>117</v>
      </c>
      <c r="H2352" s="288"/>
      <c r="I2352" s="1"/>
      <c r="J2352" s="10"/>
      <c r="K2352" s="10"/>
    </row>
    <row r="2353" spans="2:11" s="5" customFormat="1" ht="141.75" hidden="1">
      <c r="B2353" s="1"/>
      <c r="C2353" s="351">
        <v>7507</v>
      </c>
      <c r="D2353" s="352" t="s">
        <v>2415</v>
      </c>
      <c r="E2353" s="353" t="s">
        <v>125</v>
      </c>
      <c r="F2353" s="354">
        <v>1793052</v>
      </c>
      <c r="G2353" s="288" t="s">
        <v>117</v>
      </c>
      <c r="H2353" s="288"/>
      <c r="I2353" s="1"/>
      <c r="J2353" s="10"/>
      <c r="K2353" s="10"/>
    </row>
    <row r="2354" spans="2:11" s="5" customFormat="1" ht="47.25" hidden="1">
      <c r="B2354" s="1"/>
      <c r="C2354" s="351">
        <v>7508</v>
      </c>
      <c r="D2354" s="352" t="s">
        <v>2416</v>
      </c>
      <c r="E2354" s="353" t="s">
        <v>125</v>
      </c>
      <c r="F2354" s="354">
        <v>413282</v>
      </c>
      <c r="G2354" s="288" t="s">
        <v>117</v>
      </c>
      <c r="H2354" s="288"/>
      <c r="I2354" s="1"/>
      <c r="J2354" s="10"/>
      <c r="K2354" s="10"/>
    </row>
    <row r="2355" spans="2:11" s="5" customFormat="1" ht="47.25" hidden="1">
      <c r="B2355" s="1"/>
      <c r="C2355" s="351">
        <v>7510</v>
      </c>
      <c r="D2355" s="352" t="s">
        <v>2417</v>
      </c>
      <c r="E2355" s="353" t="s">
        <v>122</v>
      </c>
      <c r="F2355" s="354">
        <v>228837</v>
      </c>
      <c r="G2355" s="288" t="s">
        <v>117</v>
      </c>
      <c r="H2355" s="288"/>
      <c r="I2355" s="1"/>
      <c r="J2355" s="10"/>
      <c r="K2355" s="10"/>
    </row>
    <row r="2356" spans="2:11" s="5" customFormat="1" ht="78.75" hidden="1">
      <c r="B2356" s="1"/>
      <c r="C2356" s="351">
        <v>7512</v>
      </c>
      <c r="D2356" s="352" t="s">
        <v>2418</v>
      </c>
      <c r="E2356" s="353" t="s">
        <v>125</v>
      </c>
      <c r="F2356" s="354">
        <v>499226</v>
      </c>
      <c r="G2356" s="288" t="s">
        <v>117</v>
      </c>
      <c r="H2356" s="288"/>
      <c r="I2356" s="1"/>
      <c r="J2356" s="10"/>
      <c r="K2356" s="10"/>
    </row>
    <row r="2357" spans="2:11" s="5" customFormat="1" ht="63" hidden="1">
      <c r="B2357" s="1"/>
      <c r="C2357" s="351">
        <v>7513</v>
      </c>
      <c r="D2357" s="352" t="s">
        <v>2419</v>
      </c>
      <c r="E2357" s="353" t="s">
        <v>116</v>
      </c>
      <c r="F2357" s="354">
        <v>24306</v>
      </c>
      <c r="G2357" s="288" t="s">
        <v>117</v>
      </c>
      <c r="H2357" s="288"/>
      <c r="I2357" s="1"/>
      <c r="J2357" s="10"/>
      <c r="K2357" s="10"/>
    </row>
    <row r="2358" spans="2:11" s="5" customFormat="1" ht="31.5" hidden="1">
      <c r="B2358" s="1"/>
      <c r="C2358" s="351">
        <v>7514</v>
      </c>
      <c r="D2358" s="352" t="s">
        <v>2420</v>
      </c>
      <c r="E2358" s="353" t="s">
        <v>125</v>
      </c>
      <c r="F2358" s="354">
        <v>485503</v>
      </c>
      <c r="G2358" s="288" t="s">
        <v>117</v>
      </c>
      <c r="H2358" s="288"/>
      <c r="I2358" s="1"/>
      <c r="J2358" s="10"/>
      <c r="K2358" s="10"/>
    </row>
    <row r="2359" spans="2:11" s="5" customFormat="1" ht="31.5" hidden="1">
      <c r="B2359" s="1"/>
      <c r="C2359" s="351">
        <v>7515</v>
      </c>
      <c r="D2359" s="352" t="s">
        <v>2421</v>
      </c>
      <c r="E2359" s="353" t="s">
        <v>125</v>
      </c>
      <c r="F2359" s="354">
        <v>832447</v>
      </c>
      <c r="G2359" s="288" t="s">
        <v>117</v>
      </c>
      <c r="H2359" s="288"/>
      <c r="I2359" s="1"/>
      <c r="J2359" s="10"/>
      <c r="K2359" s="10"/>
    </row>
    <row r="2360" spans="2:11" s="5" customFormat="1" ht="63" hidden="1">
      <c r="B2360" s="1"/>
      <c r="C2360" s="351">
        <v>7519</v>
      </c>
      <c r="D2360" s="352" t="s">
        <v>2422</v>
      </c>
      <c r="E2360" s="353" t="s">
        <v>122</v>
      </c>
      <c r="F2360" s="354">
        <v>472336</v>
      </c>
      <c r="G2360" s="288" t="s">
        <v>117</v>
      </c>
      <c r="H2360" s="288" t="s">
        <v>145</v>
      </c>
      <c r="I2360" s="1"/>
      <c r="J2360" s="10"/>
      <c r="K2360" s="10"/>
    </row>
    <row r="2361" spans="2:11" s="5" customFormat="1" ht="63" hidden="1">
      <c r="B2361" s="1"/>
      <c r="C2361" s="351">
        <v>7521</v>
      </c>
      <c r="D2361" s="352" t="s">
        <v>2423</v>
      </c>
      <c r="E2361" s="353" t="s">
        <v>122</v>
      </c>
      <c r="F2361" s="354">
        <v>760889</v>
      </c>
      <c r="G2361" s="288" t="s">
        <v>117</v>
      </c>
      <c r="H2361" s="288" t="s">
        <v>145</v>
      </c>
      <c r="I2361" s="1"/>
      <c r="J2361" s="10"/>
      <c r="K2361" s="10"/>
    </row>
    <row r="2362" spans="2:11" s="5" customFormat="1" ht="47.25" hidden="1">
      <c r="B2362" s="1"/>
      <c r="C2362" s="351">
        <v>7522</v>
      </c>
      <c r="D2362" s="352" t="s">
        <v>2424</v>
      </c>
      <c r="E2362" s="353" t="s">
        <v>125</v>
      </c>
      <c r="F2362" s="354">
        <v>2570323</v>
      </c>
      <c r="G2362" s="288" t="s">
        <v>117</v>
      </c>
      <c r="H2362" s="288"/>
      <c r="I2362" s="1"/>
      <c r="J2362" s="10"/>
      <c r="K2362" s="10"/>
    </row>
    <row r="2363" spans="2:11" s="5" customFormat="1" ht="47.25" hidden="1">
      <c r="B2363" s="1"/>
      <c r="C2363" s="351">
        <v>7524</v>
      </c>
      <c r="D2363" s="352" t="s">
        <v>2425</v>
      </c>
      <c r="E2363" s="353" t="s">
        <v>125</v>
      </c>
      <c r="F2363" s="354">
        <v>516046</v>
      </c>
      <c r="G2363" s="288" t="s">
        <v>117</v>
      </c>
      <c r="H2363" s="288"/>
      <c r="I2363" s="1"/>
      <c r="J2363" s="10"/>
      <c r="K2363" s="10"/>
    </row>
    <row r="2364" spans="2:11" s="5" customFormat="1" ht="47.25" hidden="1">
      <c r="B2364" s="1"/>
      <c r="C2364" s="351">
        <v>7525</v>
      </c>
      <c r="D2364" s="352" t="s">
        <v>2426</v>
      </c>
      <c r="E2364" s="353" t="s">
        <v>122</v>
      </c>
      <c r="F2364" s="354">
        <v>2076669</v>
      </c>
      <c r="G2364" s="288" t="s">
        <v>117</v>
      </c>
      <c r="H2364" s="288"/>
      <c r="I2364" s="1"/>
      <c r="J2364" s="10"/>
      <c r="K2364" s="10"/>
    </row>
    <row r="2365" spans="2:11" s="5" customFormat="1" ht="47.25" hidden="1">
      <c r="B2365" s="1"/>
      <c r="C2365" s="351">
        <v>7527</v>
      </c>
      <c r="D2365" s="352" t="s">
        <v>2427</v>
      </c>
      <c r="E2365" s="353" t="s">
        <v>116</v>
      </c>
      <c r="F2365" s="354">
        <v>91006</v>
      </c>
      <c r="G2365" s="288" t="s">
        <v>117</v>
      </c>
      <c r="H2365" s="288"/>
      <c r="I2365" s="1"/>
      <c r="J2365" s="10"/>
      <c r="K2365" s="10"/>
    </row>
    <row r="2366" spans="2:11" s="5" customFormat="1" ht="47.25" hidden="1">
      <c r="B2366" s="1"/>
      <c r="C2366" s="351">
        <v>7528</v>
      </c>
      <c r="D2366" s="352" t="s">
        <v>2428</v>
      </c>
      <c r="E2366" s="353" t="s">
        <v>116</v>
      </c>
      <c r="F2366" s="354">
        <v>109982</v>
      </c>
      <c r="G2366" s="288" t="s">
        <v>117</v>
      </c>
      <c r="H2366" s="288"/>
      <c r="I2366" s="1"/>
      <c r="J2366" s="10"/>
      <c r="K2366" s="10"/>
    </row>
    <row r="2367" spans="2:11" s="5" customFormat="1" ht="31.5" hidden="1">
      <c r="B2367" s="1"/>
      <c r="C2367" s="351">
        <v>7529</v>
      </c>
      <c r="D2367" s="352" t="s">
        <v>2429</v>
      </c>
      <c r="E2367" s="353" t="s">
        <v>116</v>
      </c>
      <c r="F2367" s="354">
        <v>138115</v>
      </c>
      <c r="G2367" s="288" t="s">
        <v>117</v>
      </c>
      <c r="H2367" s="288" t="s">
        <v>145</v>
      </c>
      <c r="I2367" s="1"/>
      <c r="J2367" s="10"/>
      <c r="K2367" s="10"/>
    </row>
    <row r="2368" spans="2:11" s="5" customFormat="1" ht="63" hidden="1">
      <c r="B2368" s="1"/>
      <c r="C2368" s="351">
        <v>7531</v>
      </c>
      <c r="D2368" s="352" t="s">
        <v>2430</v>
      </c>
      <c r="E2368" s="353" t="s">
        <v>125</v>
      </c>
      <c r="F2368" s="354">
        <v>818939</v>
      </c>
      <c r="G2368" s="288" t="s">
        <v>117</v>
      </c>
      <c r="H2368" s="288"/>
      <c r="I2368" s="1"/>
      <c r="J2368" s="10"/>
      <c r="K2368" s="10"/>
    </row>
    <row r="2369" spans="2:20" s="5" customFormat="1" ht="31.5" hidden="1">
      <c r="B2369" s="1"/>
      <c r="C2369" s="351">
        <v>7532</v>
      </c>
      <c r="D2369" s="352" t="s">
        <v>2431</v>
      </c>
      <c r="E2369" s="353" t="s">
        <v>125</v>
      </c>
      <c r="F2369" s="354">
        <v>4689058</v>
      </c>
      <c r="G2369" s="288" t="s">
        <v>117</v>
      </c>
      <c r="H2369" s="288"/>
      <c r="I2369" s="1"/>
      <c r="J2369" s="10"/>
      <c r="K2369" s="10"/>
    </row>
    <row r="2370" spans="2:20" s="5" customFormat="1" ht="63" hidden="1">
      <c r="B2370" s="1"/>
      <c r="C2370" s="351">
        <v>7533</v>
      </c>
      <c r="D2370" s="352" t="s">
        <v>2432</v>
      </c>
      <c r="E2370" s="353" t="s">
        <v>125</v>
      </c>
      <c r="F2370" s="354">
        <v>875107</v>
      </c>
      <c r="G2370" s="288" t="s">
        <v>117</v>
      </c>
      <c r="H2370" s="288"/>
      <c r="I2370" s="1"/>
      <c r="J2370" s="10"/>
      <c r="K2370" s="10"/>
    </row>
    <row r="2371" spans="2:20" s="5" customFormat="1" ht="63" hidden="1">
      <c r="B2371" s="1"/>
      <c r="C2371" s="351">
        <v>7534</v>
      </c>
      <c r="D2371" s="352" t="s">
        <v>2433</v>
      </c>
      <c r="E2371" s="353" t="s">
        <v>125</v>
      </c>
      <c r="F2371" s="354">
        <v>818939</v>
      </c>
      <c r="G2371" s="288" t="s">
        <v>117</v>
      </c>
      <c r="H2371" s="288"/>
      <c r="I2371" s="1"/>
      <c r="J2371" s="10"/>
      <c r="K2371" s="10"/>
    </row>
    <row r="2372" spans="2:20" s="5" customFormat="1" ht="31.5" hidden="1">
      <c r="B2372" s="1"/>
      <c r="C2372" s="351">
        <v>7535</v>
      </c>
      <c r="D2372" s="352" t="s">
        <v>2434</v>
      </c>
      <c r="E2372" s="353" t="s">
        <v>125</v>
      </c>
      <c r="F2372" s="354">
        <v>2715245</v>
      </c>
      <c r="G2372" s="288" t="s">
        <v>117</v>
      </c>
      <c r="H2372" s="288"/>
      <c r="I2372" s="1"/>
      <c r="J2372" s="10"/>
      <c r="K2372" s="10"/>
    </row>
    <row r="2373" spans="2:20" s="5" customFormat="1" ht="31.5" hidden="1">
      <c r="B2373" s="1"/>
      <c r="C2373" s="351">
        <v>7536</v>
      </c>
      <c r="D2373" s="352" t="s">
        <v>2435</v>
      </c>
      <c r="E2373" s="353" t="s">
        <v>125</v>
      </c>
      <c r="F2373" s="354">
        <v>1729925</v>
      </c>
      <c r="G2373" s="288" t="s">
        <v>117</v>
      </c>
      <c r="H2373" s="288"/>
      <c r="I2373" s="1"/>
      <c r="J2373" s="10"/>
      <c r="K2373" s="10"/>
    </row>
    <row r="2374" spans="2:20" s="5" customFormat="1" ht="31.5" hidden="1">
      <c r="B2374" s="1"/>
      <c r="C2374" s="351">
        <v>7537</v>
      </c>
      <c r="D2374" s="352" t="s">
        <v>2436</v>
      </c>
      <c r="E2374" s="353" t="s">
        <v>125</v>
      </c>
      <c r="F2374" s="354">
        <v>1002835</v>
      </c>
      <c r="G2374" s="288" t="s">
        <v>117</v>
      </c>
      <c r="H2374" s="288"/>
      <c r="I2374" s="1"/>
      <c r="J2374" s="10"/>
      <c r="K2374" s="10"/>
    </row>
    <row r="2375" spans="2:20" s="5" customFormat="1" ht="63" hidden="1">
      <c r="B2375" s="1"/>
      <c r="C2375" s="351">
        <v>7538</v>
      </c>
      <c r="D2375" s="352" t="s">
        <v>2437</v>
      </c>
      <c r="E2375" s="353" t="s">
        <v>116</v>
      </c>
      <c r="F2375" s="354">
        <v>37358</v>
      </c>
      <c r="G2375" s="288" t="s">
        <v>117</v>
      </c>
      <c r="H2375" s="288" t="s">
        <v>145</v>
      </c>
      <c r="I2375" s="1"/>
      <c r="J2375" s="10"/>
      <c r="K2375" s="10"/>
    </row>
    <row r="2376" spans="2:20" s="5" customFormat="1" ht="31.5" hidden="1">
      <c r="B2376" s="1"/>
      <c r="C2376" s="351">
        <v>7546</v>
      </c>
      <c r="D2376" s="352" t="s">
        <v>2438</v>
      </c>
      <c r="E2376" s="353" t="s">
        <v>125</v>
      </c>
      <c r="F2376" s="354">
        <v>119237</v>
      </c>
      <c r="G2376" s="288" t="s">
        <v>117</v>
      </c>
      <c r="H2376" s="288"/>
      <c r="I2376" s="1"/>
      <c r="J2376" s="10"/>
      <c r="K2376" s="10"/>
    </row>
    <row r="2377" spans="2:20" s="5" customFormat="1" ht="47.25" hidden="1">
      <c r="B2377" s="1"/>
      <c r="C2377" s="351">
        <v>7548</v>
      </c>
      <c r="D2377" s="352" t="s">
        <v>2439</v>
      </c>
      <c r="E2377" s="353" t="s">
        <v>116</v>
      </c>
      <c r="F2377" s="354">
        <v>130886</v>
      </c>
      <c r="G2377" s="288" t="s">
        <v>117</v>
      </c>
      <c r="H2377" s="288" t="s">
        <v>145</v>
      </c>
      <c r="I2377" s="1"/>
      <c r="J2377" s="10"/>
      <c r="K2377" s="10"/>
    </row>
    <row r="2378" spans="2:20" s="5" customFormat="1" ht="31.5">
      <c r="B2378" s="1"/>
      <c r="C2378" s="351">
        <v>7549</v>
      </c>
      <c r="D2378" s="352" t="s">
        <v>2440</v>
      </c>
      <c r="E2378" s="353" t="s">
        <v>125</v>
      </c>
      <c r="F2378" s="354">
        <v>3287398</v>
      </c>
      <c r="G2378" s="288" t="s">
        <v>117</v>
      </c>
      <c r="H2378" s="288" t="s">
        <v>145</v>
      </c>
      <c r="I2378" s="1"/>
      <c r="J2378" s="10"/>
      <c r="K2378" s="10"/>
      <c r="O2378" s="544"/>
      <c r="P2378" s="544"/>
      <c r="S2378" s="544"/>
      <c r="T2378" s="544"/>
    </row>
    <row r="2379" spans="2:20" s="5" customFormat="1" ht="31.5" hidden="1">
      <c r="B2379" s="1"/>
      <c r="C2379" s="351">
        <v>7553</v>
      </c>
      <c r="D2379" s="352" t="s">
        <v>2441</v>
      </c>
      <c r="E2379" s="353" t="s">
        <v>125</v>
      </c>
      <c r="F2379" s="354">
        <v>11028302</v>
      </c>
      <c r="G2379" s="288" t="s">
        <v>117</v>
      </c>
      <c r="H2379" s="288"/>
      <c r="I2379" s="1"/>
      <c r="J2379" s="10"/>
      <c r="K2379" s="10"/>
    </row>
    <row r="2380" spans="2:20" s="5" customFormat="1" ht="31.5" hidden="1">
      <c r="B2380" s="1"/>
      <c r="C2380" s="351">
        <v>7555</v>
      </c>
      <c r="D2380" s="352" t="s">
        <v>2442</v>
      </c>
      <c r="E2380" s="353" t="s">
        <v>125</v>
      </c>
      <c r="F2380" s="354">
        <v>1123219</v>
      </c>
      <c r="G2380" s="288" t="s">
        <v>117</v>
      </c>
      <c r="H2380" s="288"/>
      <c r="I2380" s="1"/>
      <c r="J2380" s="10"/>
      <c r="K2380" s="10"/>
    </row>
    <row r="2381" spans="2:20" s="5" customFormat="1" ht="47.25" hidden="1">
      <c r="B2381" s="1"/>
      <c r="C2381" s="351">
        <v>7558</v>
      </c>
      <c r="D2381" s="352" t="s">
        <v>2443</v>
      </c>
      <c r="E2381" s="353" t="s">
        <v>125</v>
      </c>
      <c r="F2381" s="354">
        <v>1072097</v>
      </c>
      <c r="G2381" s="288" t="s">
        <v>117</v>
      </c>
      <c r="H2381" s="288"/>
      <c r="I2381" s="1"/>
      <c r="J2381" s="10"/>
      <c r="K2381" s="10"/>
    </row>
    <row r="2382" spans="2:20" s="5" customFormat="1" ht="47.25" hidden="1">
      <c r="B2382" s="1"/>
      <c r="C2382" s="351">
        <v>7566</v>
      </c>
      <c r="D2382" s="352" t="s">
        <v>2444</v>
      </c>
      <c r="E2382" s="353" t="s">
        <v>125</v>
      </c>
      <c r="F2382" s="354">
        <v>938504</v>
      </c>
      <c r="G2382" s="288" t="s">
        <v>117</v>
      </c>
      <c r="H2382" s="288"/>
      <c r="I2382" s="1"/>
      <c r="J2382" s="10"/>
      <c r="K2382" s="10"/>
    </row>
    <row r="2383" spans="2:20" s="5" customFormat="1" ht="31.5" hidden="1">
      <c r="B2383" s="1"/>
      <c r="C2383" s="351">
        <v>7567</v>
      </c>
      <c r="D2383" s="352" t="s">
        <v>2445</v>
      </c>
      <c r="E2383" s="353" t="s">
        <v>125</v>
      </c>
      <c r="F2383" s="354">
        <v>314105</v>
      </c>
      <c r="G2383" s="288" t="s">
        <v>117</v>
      </c>
      <c r="H2383" s="288"/>
      <c r="I2383" s="1"/>
      <c r="J2383" s="10"/>
      <c r="K2383" s="10"/>
    </row>
    <row r="2384" spans="2:20" s="5" customFormat="1" ht="63" hidden="1">
      <c r="B2384" s="1"/>
      <c r="C2384" s="351">
        <v>7569</v>
      </c>
      <c r="D2384" s="352" t="s">
        <v>2446</v>
      </c>
      <c r="E2384" s="353" t="s">
        <v>125</v>
      </c>
      <c r="F2384" s="354">
        <v>938142</v>
      </c>
      <c r="G2384" s="288" t="s">
        <v>117</v>
      </c>
      <c r="H2384" s="288" t="s">
        <v>145</v>
      </c>
      <c r="I2384" s="1"/>
      <c r="J2384" s="10"/>
      <c r="K2384" s="10"/>
    </row>
    <row r="2385" spans="2:11" s="5" customFormat="1" ht="78.75" hidden="1">
      <c r="B2385" s="1"/>
      <c r="C2385" s="351">
        <v>7577</v>
      </c>
      <c r="D2385" s="352" t="s">
        <v>2447</v>
      </c>
      <c r="E2385" s="353" t="s">
        <v>125</v>
      </c>
      <c r="F2385" s="354">
        <v>125977</v>
      </c>
      <c r="G2385" s="288" t="s">
        <v>117</v>
      </c>
      <c r="H2385" s="288"/>
      <c r="I2385" s="1"/>
      <c r="J2385" s="10"/>
      <c r="K2385" s="10"/>
    </row>
    <row r="2386" spans="2:11" s="5" customFormat="1" ht="78.75" hidden="1">
      <c r="B2386" s="1"/>
      <c r="C2386" s="351">
        <v>7578</v>
      </c>
      <c r="D2386" s="352" t="s">
        <v>2448</v>
      </c>
      <c r="E2386" s="353" t="s">
        <v>125</v>
      </c>
      <c r="F2386" s="354">
        <v>180565</v>
      </c>
      <c r="G2386" s="288" t="s">
        <v>117</v>
      </c>
      <c r="H2386" s="288"/>
      <c r="I2386" s="1"/>
      <c r="J2386" s="10"/>
      <c r="K2386" s="10"/>
    </row>
    <row r="2387" spans="2:11" s="5" customFormat="1" ht="94.5" hidden="1">
      <c r="B2387" s="1"/>
      <c r="C2387" s="351">
        <v>7580</v>
      </c>
      <c r="D2387" s="352" t="s">
        <v>2449</v>
      </c>
      <c r="E2387" s="353" t="s">
        <v>125</v>
      </c>
      <c r="F2387" s="354">
        <v>83747</v>
      </c>
      <c r="G2387" s="288" t="s">
        <v>117</v>
      </c>
      <c r="H2387" s="288" t="s">
        <v>145</v>
      </c>
      <c r="I2387" s="1"/>
      <c r="J2387" s="10"/>
      <c r="K2387" s="10"/>
    </row>
    <row r="2388" spans="2:11" s="5" customFormat="1" ht="78.75" hidden="1">
      <c r="B2388" s="1"/>
      <c r="C2388" s="351">
        <v>7584</v>
      </c>
      <c r="D2388" s="352" t="s">
        <v>2450</v>
      </c>
      <c r="E2388" s="353" t="s">
        <v>125</v>
      </c>
      <c r="F2388" s="354">
        <v>71249</v>
      </c>
      <c r="G2388" s="288" t="s">
        <v>117</v>
      </c>
      <c r="H2388" s="288"/>
      <c r="I2388" s="1"/>
      <c r="J2388" s="10"/>
      <c r="K2388" s="10"/>
    </row>
    <row r="2389" spans="2:11" s="5" customFormat="1" ht="63" hidden="1">
      <c r="B2389" s="1"/>
      <c r="C2389" s="351">
        <v>7586</v>
      </c>
      <c r="D2389" s="352" t="s">
        <v>2451</v>
      </c>
      <c r="E2389" s="353" t="s">
        <v>125</v>
      </c>
      <c r="F2389" s="354">
        <v>86234</v>
      </c>
      <c r="G2389" s="288" t="s">
        <v>117</v>
      </c>
      <c r="H2389" s="288"/>
      <c r="I2389" s="1"/>
      <c r="J2389" s="10"/>
      <c r="K2389" s="10"/>
    </row>
    <row r="2390" spans="2:11" s="5" customFormat="1" ht="63" hidden="1">
      <c r="B2390" s="1"/>
      <c r="C2390" s="351">
        <v>7587</v>
      </c>
      <c r="D2390" s="352" t="s">
        <v>2452</v>
      </c>
      <c r="E2390" s="353" t="s">
        <v>122</v>
      </c>
      <c r="F2390" s="354">
        <v>60602</v>
      </c>
      <c r="G2390" s="288" t="s">
        <v>117</v>
      </c>
      <c r="H2390" s="288"/>
      <c r="I2390" s="1"/>
      <c r="J2390" s="10"/>
      <c r="K2390" s="10"/>
    </row>
    <row r="2391" spans="2:11" s="5" customFormat="1" ht="31.5" hidden="1">
      <c r="B2391" s="1"/>
      <c r="C2391" s="351">
        <v>7589</v>
      </c>
      <c r="D2391" s="352" t="s">
        <v>2453</v>
      </c>
      <c r="E2391" s="353" t="s">
        <v>125</v>
      </c>
      <c r="F2391" s="354">
        <v>5426</v>
      </c>
      <c r="G2391" s="288" t="s">
        <v>117</v>
      </c>
      <c r="H2391" s="288"/>
      <c r="I2391" s="1"/>
      <c r="J2391" s="10"/>
      <c r="K2391" s="10"/>
    </row>
    <row r="2392" spans="2:11" s="5" customFormat="1" ht="31.5" hidden="1">
      <c r="B2392" s="1"/>
      <c r="C2392" s="351">
        <v>7590</v>
      </c>
      <c r="D2392" s="352" t="s">
        <v>2454</v>
      </c>
      <c r="E2392" s="353" t="s">
        <v>125</v>
      </c>
      <c r="F2392" s="354">
        <v>32151</v>
      </c>
      <c r="G2392" s="288" t="s">
        <v>117</v>
      </c>
      <c r="H2392" s="288"/>
      <c r="I2392" s="1"/>
      <c r="J2392" s="10"/>
      <c r="K2392" s="10"/>
    </row>
    <row r="2393" spans="2:11" s="5" customFormat="1" ht="78.75" hidden="1">
      <c r="B2393" s="1"/>
      <c r="C2393" s="351">
        <v>7591</v>
      </c>
      <c r="D2393" s="352" t="s">
        <v>2455</v>
      </c>
      <c r="E2393" s="353" t="s">
        <v>119</v>
      </c>
      <c r="F2393" s="354">
        <v>149737</v>
      </c>
      <c r="G2393" s="288" t="s">
        <v>117</v>
      </c>
      <c r="H2393" s="288"/>
      <c r="I2393" s="1"/>
      <c r="J2393" s="10"/>
      <c r="K2393" s="10"/>
    </row>
    <row r="2394" spans="2:11" s="5" customFormat="1" ht="25.5" hidden="1">
      <c r="B2394" s="1"/>
      <c r="C2394" s="351">
        <v>7597</v>
      </c>
      <c r="D2394" s="352" t="s">
        <v>2456</v>
      </c>
      <c r="E2394" s="353" t="s">
        <v>125</v>
      </c>
      <c r="F2394" s="354">
        <v>302806</v>
      </c>
      <c r="G2394" s="288" t="s">
        <v>117</v>
      </c>
      <c r="H2394" s="288"/>
      <c r="I2394" s="1"/>
      <c r="J2394" s="10"/>
      <c r="K2394" s="10"/>
    </row>
    <row r="2395" spans="2:11" s="5" customFormat="1" ht="25.5" hidden="1">
      <c r="B2395" s="1"/>
      <c r="C2395" s="351">
        <v>7599</v>
      </c>
      <c r="D2395" s="352" t="s">
        <v>2457</v>
      </c>
      <c r="E2395" s="353" t="s">
        <v>116</v>
      </c>
      <c r="F2395" s="354">
        <v>413547</v>
      </c>
      <c r="G2395" s="288" t="s">
        <v>117</v>
      </c>
      <c r="H2395" s="288"/>
      <c r="I2395" s="1"/>
      <c r="J2395" s="10"/>
      <c r="K2395" s="10"/>
    </row>
    <row r="2396" spans="2:11" s="5" customFormat="1" ht="31.5" hidden="1">
      <c r="B2396" s="1"/>
      <c r="C2396" s="351">
        <v>7600</v>
      </c>
      <c r="D2396" s="352" t="s">
        <v>2458</v>
      </c>
      <c r="E2396" s="353" t="s">
        <v>125</v>
      </c>
      <c r="F2396" s="354">
        <v>17120</v>
      </c>
      <c r="G2396" s="288" t="s">
        <v>117</v>
      </c>
      <c r="H2396" s="288"/>
      <c r="I2396" s="1"/>
      <c r="J2396" s="10"/>
      <c r="K2396" s="10"/>
    </row>
    <row r="2397" spans="2:11" s="5" customFormat="1" ht="31.5" hidden="1">
      <c r="B2397" s="1"/>
      <c r="C2397" s="351">
        <v>7602</v>
      </c>
      <c r="D2397" s="352" t="s">
        <v>2459</v>
      </c>
      <c r="E2397" s="353" t="s">
        <v>125</v>
      </c>
      <c r="F2397" s="354">
        <v>33935</v>
      </c>
      <c r="G2397" s="288" t="s">
        <v>117</v>
      </c>
      <c r="H2397" s="288"/>
      <c r="I2397" s="1"/>
      <c r="J2397" s="10"/>
      <c r="K2397" s="10"/>
    </row>
    <row r="2398" spans="2:11" s="5" customFormat="1" ht="78.75" hidden="1">
      <c r="B2398" s="1"/>
      <c r="C2398" s="351">
        <v>7606</v>
      </c>
      <c r="D2398" s="352" t="s">
        <v>2460</v>
      </c>
      <c r="E2398" s="353" t="s">
        <v>122</v>
      </c>
      <c r="F2398" s="354">
        <v>29215</v>
      </c>
      <c r="G2398" s="288" t="s">
        <v>117</v>
      </c>
      <c r="H2398" s="288"/>
      <c r="I2398" s="1"/>
      <c r="J2398" s="10"/>
      <c r="K2398" s="10"/>
    </row>
    <row r="2399" spans="2:11" s="5" customFormat="1" ht="47.25" hidden="1">
      <c r="B2399" s="1"/>
      <c r="C2399" s="351">
        <v>7609</v>
      </c>
      <c r="D2399" s="352" t="s">
        <v>2461</v>
      </c>
      <c r="E2399" s="353" t="s">
        <v>122</v>
      </c>
      <c r="F2399" s="354">
        <v>117723</v>
      </c>
      <c r="G2399" s="288" t="s">
        <v>117</v>
      </c>
      <c r="H2399" s="288"/>
      <c r="I2399" s="1"/>
      <c r="J2399" s="10"/>
      <c r="K2399" s="10"/>
    </row>
    <row r="2400" spans="2:11" s="5" customFormat="1" ht="47.25" hidden="1">
      <c r="B2400" s="1"/>
      <c r="C2400" s="351">
        <v>7615</v>
      </c>
      <c r="D2400" s="352" t="s">
        <v>2462</v>
      </c>
      <c r="E2400" s="353" t="s">
        <v>125</v>
      </c>
      <c r="F2400" s="354">
        <v>116917</v>
      </c>
      <c r="G2400" s="288" t="s">
        <v>117</v>
      </c>
      <c r="H2400" s="288"/>
      <c r="I2400" s="1"/>
      <c r="J2400" s="10"/>
      <c r="K2400" s="10"/>
    </row>
    <row r="2401" spans="2:11" s="5" customFormat="1" ht="47.25" hidden="1">
      <c r="B2401" s="1"/>
      <c r="C2401" s="351">
        <v>7618</v>
      </c>
      <c r="D2401" s="352" t="s">
        <v>2463</v>
      </c>
      <c r="E2401" s="353" t="s">
        <v>125</v>
      </c>
      <c r="F2401" s="354">
        <v>84073</v>
      </c>
      <c r="G2401" s="288" t="s">
        <v>117</v>
      </c>
      <c r="H2401" s="288"/>
      <c r="I2401" s="1"/>
      <c r="J2401" s="10"/>
      <c r="K2401" s="10"/>
    </row>
    <row r="2402" spans="2:11" s="5" customFormat="1" ht="47.25" hidden="1">
      <c r="B2402" s="1"/>
      <c r="C2402" s="351">
        <v>7619</v>
      </c>
      <c r="D2402" s="352" t="s">
        <v>2464</v>
      </c>
      <c r="E2402" s="353" t="s">
        <v>125</v>
      </c>
      <c r="F2402" s="354">
        <v>30709</v>
      </c>
      <c r="G2402" s="288" t="s">
        <v>117</v>
      </c>
      <c r="H2402" s="288"/>
      <c r="I2402" s="1"/>
      <c r="J2402" s="10"/>
      <c r="K2402" s="10"/>
    </row>
    <row r="2403" spans="2:11" s="5" customFormat="1" ht="63" hidden="1">
      <c r="B2403" s="1"/>
      <c r="C2403" s="351">
        <v>7624</v>
      </c>
      <c r="D2403" s="352" t="s">
        <v>2465</v>
      </c>
      <c r="E2403" s="353" t="s">
        <v>2466</v>
      </c>
      <c r="F2403" s="354">
        <v>70616</v>
      </c>
      <c r="G2403" s="288" t="s">
        <v>117</v>
      </c>
      <c r="H2403" s="288"/>
      <c r="I2403" s="1"/>
      <c r="J2403" s="10"/>
      <c r="K2403" s="10"/>
    </row>
    <row r="2404" spans="2:11" s="5" customFormat="1" ht="47.25" hidden="1">
      <c r="B2404" s="1"/>
      <c r="C2404" s="351">
        <v>7632</v>
      </c>
      <c r="D2404" s="352" t="s">
        <v>2467</v>
      </c>
      <c r="E2404" s="353" t="s">
        <v>122</v>
      </c>
      <c r="F2404" s="354">
        <v>14186</v>
      </c>
      <c r="G2404" s="288" t="s">
        <v>117</v>
      </c>
      <c r="H2404" s="288"/>
      <c r="I2404" s="1"/>
      <c r="J2404" s="10"/>
      <c r="K2404" s="10"/>
    </row>
    <row r="2405" spans="2:11" s="5" customFormat="1" ht="31.5" hidden="1">
      <c r="B2405" s="1"/>
      <c r="C2405" s="351">
        <v>7633</v>
      </c>
      <c r="D2405" s="352" t="s">
        <v>2468</v>
      </c>
      <c r="E2405" s="353" t="s">
        <v>125</v>
      </c>
      <c r="F2405" s="354">
        <v>79082</v>
      </c>
      <c r="G2405" s="288" t="s">
        <v>117</v>
      </c>
      <c r="H2405" s="288"/>
      <c r="I2405" s="1"/>
      <c r="J2405" s="10"/>
      <c r="K2405" s="10"/>
    </row>
    <row r="2406" spans="2:11" s="5" customFormat="1" ht="47.25" hidden="1">
      <c r="B2406" s="1"/>
      <c r="C2406" s="351">
        <v>7638</v>
      </c>
      <c r="D2406" s="352" t="s">
        <v>2469</v>
      </c>
      <c r="E2406" s="353" t="s">
        <v>125</v>
      </c>
      <c r="F2406" s="354">
        <v>117334</v>
      </c>
      <c r="G2406" s="288" t="s">
        <v>117</v>
      </c>
      <c r="H2406" s="288"/>
      <c r="I2406" s="1"/>
      <c r="J2406" s="10"/>
      <c r="K2406" s="10"/>
    </row>
    <row r="2407" spans="2:11" s="5" customFormat="1" ht="78.75" hidden="1">
      <c r="B2407" s="1"/>
      <c r="C2407" s="351">
        <v>7639</v>
      </c>
      <c r="D2407" s="352" t="s">
        <v>2470</v>
      </c>
      <c r="E2407" s="353" t="s">
        <v>119</v>
      </c>
      <c r="F2407" s="354">
        <v>463803</v>
      </c>
      <c r="G2407" s="288" t="s">
        <v>117</v>
      </c>
      <c r="H2407" s="288"/>
      <c r="I2407" s="1"/>
      <c r="J2407" s="10"/>
      <c r="K2407" s="10"/>
    </row>
    <row r="2408" spans="2:11" s="5" customFormat="1" ht="63" hidden="1">
      <c r="B2408" s="1"/>
      <c r="C2408" s="351">
        <v>7642</v>
      </c>
      <c r="D2408" s="352" t="s">
        <v>2471</v>
      </c>
      <c r="E2408" s="353" t="s">
        <v>116</v>
      </c>
      <c r="F2408" s="354">
        <v>836942</v>
      </c>
      <c r="G2408" s="288" t="s">
        <v>117</v>
      </c>
      <c r="H2408" s="288"/>
      <c r="I2408" s="1"/>
      <c r="J2408" s="10"/>
      <c r="K2408" s="10"/>
    </row>
    <row r="2409" spans="2:11" s="5" customFormat="1" ht="94.5" hidden="1">
      <c r="B2409" s="1"/>
      <c r="C2409" s="351">
        <v>7643</v>
      </c>
      <c r="D2409" s="352" t="s">
        <v>2472</v>
      </c>
      <c r="E2409" s="353" t="s">
        <v>125</v>
      </c>
      <c r="F2409" s="354">
        <v>1367614</v>
      </c>
      <c r="G2409" s="288" t="s">
        <v>117</v>
      </c>
      <c r="H2409" s="288"/>
      <c r="I2409" s="1"/>
      <c r="J2409" s="10"/>
      <c r="K2409" s="10"/>
    </row>
    <row r="2410" spans="2:11" s="5" customFormat="1" ht="63" hidden="1">
      <c r="B2410" s="1"/>
      <c r="C2410" s="351">
        <v>7644</v>
      </c>
      <c r="D2410" s="352" t="s">
        <v>2473</v>
      </c>
      <c r="E2410" s="353" t="s">
        <v>116</v>
      </c>
      <c r="F2410" s="354">
        <v>408174</v>
      </c>
      <c r="G2410" s="288" t="s">
        <v>117</v>
      </c>
      <c r="H2410" s="288"/>
      <c r="I2410" s="1"/>
      <c r="J2410" s="10"/>
      <c r="K2410" s="10"/>
    </row>
    <row r="2411" spans="2:11" s="5" customFormat="1" ht="63" hidden="1">
      <c r="B2411" s="1"/>
      <c r="C2411" s="351">
        <v>7646</v>
      </c>
      <c r="D2411" s="352" t="s">
        <v>2474</v>
      </c>
      <c r="E2411" s="353" t="s">
        <v>125</v>
      </c>
      <c r="F2411" s="354">
        <v>5894601</v>
      </c>
      <c r="G2411" s="288" t="s">
        <v>117</v>
      </c>
      <c r="H2411" s="288"/>
      <c r="I2411" s="1"/>
      <c r="J2411" s="10"/>
      <c r="K2411" s="10"/>
    </row>
    <row r="2412" spans="2:11" s="5" customFormat="1" ht="63" hidden="1">
      <c r="B2412" s="1"/>
      <c r="C2412" s="351">
        <v>7648</v>
      </c>
      <c r="D2412" s="352" t="s">
        <v>2475</v>
      </c>
      <c r="E2412" s="353" t="s">
        <v>125</v>
      </c>
      <c r="F2412" s="354">
        <v>6019345</v>
      </c>
      <c r="G2412" s="288" t="s">
        <v>117</v>
      </c>
      <c r="H2412" s="288"/>
      <c r="I2412" s="1"/>
      <c r="J2412" s="10"/>
      <c r="K2412" s="10"/>
    </row>
    <row r="2413" spans="2:11" s="5" customFormat="1" ht="63" hidden="1">
      <c r="B2413" s="1"/>
      <c r="C2413" s="351">
        <v>7651</v>
      </c>
      <c r="D2413" s="352" t="s">
        <v>2476</v>
      </c>
      <c r="E2413" s="353" t="s">
        <v>125</v>
      </c>
      <c r="F2413" s="354">
        <v>4819998</v>
      </c>
      <c r="G2413" s="288" t="s">
        <v>117</v>
      </c>
      <c r="H2413" s="288"/>
      <c r="I2413" s="1"/>
      <c r="J2413" s="10"/>
      <c r="K2413" s="10"/>
    </row>
    <row r="2414" spans="2:11" s="5" customFormat="1" ht="31.5" hidden="1">
      <c r="B2414" s="1"/>
      <c r="C2414" s="351">
        <v>7652</v>
      </c>
      <c r="D2414" s="352" t="s">
        <v>2477</v>
      </c>
      <c r="E2414" s="353" t="s">
        <v>122</v>
      </c>
      <c r="F2414" s="354">
        <v>108226</v>
      </c>
      <c r="G2414" s="288" t="s">
        <v>117</v>
      </c>
      <c r="H2414" s="288"/>
      <c r="I2414" s="1"/>
      <c r="J2414" s="10"/>
      <c r="K2414" s="10"/>
    </row>
    <row r="2415" spans="2:11" s="5" customFormat="1" ht="31.5" hidden="1">
      <c r="B2415" s="1"/>
      <c r="C2415" s="351">
        <v>7653</v>
      </c>
      <c r="D2415" s="352" t="s">
        <v>2478</v>
      </c>
      <c r="E2415" s="353" t="s">
        <v>125</v>
      </c>
      <c r="F2415" s="354">
        <v>288966</v>
      </c>
      <c r="G2415" s="288" t="s">
        <v>117</v>
      </c>
      <c r="H2415" s="288"/>
      <c r="I2415" s="1"/>
      <c r="J2415" s="10"/>
      <c r="K2415" s="10"/>
    </row>
    <row r="2416" spans="2:11" s="5" customFormat="1" ht="31.5" hidden="1">
      <c r="B2416" s="1"/>
      <c r="C2416" s="351">
        <v>7655</v>
      </c>
      <c r="D2416" s="352" t="s">
        <v>2479</v>
      </c>
      <c r="E2416" s="353" t="s">
        <v>122</v>
      </c>
      <c r="F2416" s="354">
        <v>100743</v>
      </c>
      <c r="G2416" s="288" t="s">
        <v>117</v>
      </c>
      <c r="H2416" s="288"/>
      <c r="I2416" s="1"/>
      <c r="J2416" s="10"/>
      <c r="K2416" s="10"/>
    </row>
    <row r="2417" spans="2:11" s="5" customFormat="1" ht="31.5" hidden="1">
      <c r="B2417" s="1"/>
      <c r="C2417" s="351">
        <v>7656</v>
      </c>
      <c r="D2417" s="352" t="s">
        <v>2480</v>
      </c>
      <c r="E2417" s="353" t="s">
        <v>125</v>
      </c>
      <c r="F2417" s="354">
        <v>1742642</v>
      </c>
      <c r="G2417" s="288" t="s">
        <v>117</v>
      </c>
      <c r="H2417" s="288"/>
      <c r="I2417" s="1"/>
      <c r="J2417" s="10"/>
      <c r="K2417" s="10"/>
    </row>
    <row r="2418" spans="2:11" s="5" customFormat="1" ht="78.75" hidden="1">
      <c r="B2418" s="1"/>
      <c r="C2418" s="351">
        <v>7657</v>
      </c>
      <c r="D2418" s="352" t="s">
        <v>2481</v>
      </c>
      <c r="E2418" s="353" t="s">
        <v>119</v>
      </c>
      <c r="F2418" s="354">
        <v>1005431</v>
      </c>
      <c r="G2418" s="288" t="s">
        <v>117</v>
      </c>
      <c r="H2418" s="288"/>
      <c r="I2418" s="1"/>
      <c r="J2418" s="10"/>
      <c r="K2418" s="10"/>
    </row>
    <row r="2419" spans="2:11" s="5" customFormat="1" ht="47.25" hidden="1">
      <c r="B2419" s="1"/>
      <c r="C2419" s="351">
        <v>7658</v>
      </c>
      <c r="D2419" s="352" t="s">
        <v>2482</v>
      </c>
      <c r="E2419" s="353" t="s">
        <v>122</v>
      </c>
      <c r="F2419" s="354">
        <v>88891</v>
      </c>
      <c r="G2419" s="288" t="s">
        <v>117</v>
      </c>
      <c r="H2419" s="288"/>
      <c r="I2419" s="1"/>
      <c r="J2419" s="10"/>
      <c r="K2419" s="10"/>
    </row>
    <row r="2420" spans="2:11" s="5" customFormat="1" ht="47.25" hidden="1">
      <c r="B2420" s="1"/>
      <c r="C2420" s="351">
        <v>7659</v>
      </c>
      <c r="D2420" s="352" t="s">
        <v>2483</v>
      </c>
      <c r="E2420" s="353" t="s">
        <v>125</v>
      </c>
      <c r="F2420" s="354">
        <v>6066054</v>
      </c>
      <c r="G2420" s="288" t="s">
        <v>117</v>
      </c>
      <c r="H2420" s="288"/>
      <c r="I2420" s="1"/>
      <c r="J2420" s="10"/>
      <c r="K2420" s="10"/>
    </row>
    <row r="2421" spans="2:11" s="5" customFormat="1" ht="47.25" hidden="1">
      <c r="B2421" s="1"/>
      <c r="C2421" s="351">
        <v>7660</v>
      </c>
      <c r="D2421" s="352" t="s">
        <v>2484</v>
      </c>
      <c r="E2421" s="353" t="s">
        <v>125</v>
      </c>
      <c r="F2421" s="354">
        <v>2300960</v>
      </c>
      <c r="G2421" s="288" t="s">
        <v>117</v>
      </c>
      <c r="H2421" s="288"/>
      <c r="I2421" s="1"/>
      <c r="J2421" s="10"/>
      <c r="K2421" s="10"/>
    </row>
    <row r="2422" spans="2:11" s="5" customFormat="1" ht="31.5" hidden="1">
      <c r="B2422" s="1"/>
      <c r="C2422" s="351">
        <v>7661</v>
      </c>
      <c r="D2422" s="352" t="s">
        <v>2485</v>
      </c>
      <c r="E2422" s="353" t="s">
        <v>122</v>
      </c>
      <c r="F2422" s="354">
        <v>146105</v>
      </c>
      <c r="G2422" s="288" t="s">
        <v>117</v>
      </c>
      <c r="H2422" s="288"/>
      <c r="I2422" s="1"/>
      <c r="J2422" s="10"/>
      <c r="K2422" s="10"/>
    </row>
    <row r="2423" spans="2:11" s="5" customFormat="1" ht="63" hidden="1">
      <c r="B2423" s="1"/>
      <c r="C2423" s="351">
        <v>7662</v>
      </c>
      <c r="D2423" s="352" t="s">
        <v>2486</v>
      </c>
      <c r="E2423" s="353" t="s">
        <v>119</v>
      </c>
      <c r="F2423" s="354">
        <v>675660</v>
      </c>
      <c r="G2423" s="288" t="s">
        <v>117</v>
      </c>
      <c r="H2423" s="288"/>
      <c r="I2423" s="1"/>
      <c r="J2423" s="10"/>
      <c r="K2423" s="10"/>
    </row>
    <row r="2424" spans="2:11" s="5" customFormat="1" ht="31.5" hidden="1">
      <c r="B2424" s="1"/>
      <c r="C2424" s="351">
        <v>7663</v>
      </c>
      <c r="D2424" s="352" t="s">
        <v>2487</v>
      </c>
      <c r="E2424" s="353" t="s">
        <v>122</v>
      </c>
      <c r="F2424" s="354">
        <v>166722</v>
      </c>
      <c r="G2424" s="288" t="s">
        <v>117</v>
      </c>
      <c r="H2424" s="288"/>
      <c r="I2424" s="1"/>
      <c r="J2424" s="10"/>
      <c r="K2424" s="10"/>
    </row>
    <row r="2425" spans="2:11" s="5" customFormat="1" ht="31.5" hidden="1">
      <c r="B2425" s="1"/>
      <c r="C2425" s="351">
        <v>7665</v>
      </c>
      <c r="D2425" s="352" t="s">
        <v>2488</v>
      </c>
      <c r="E2425" s="353" t="s">
        <v>125</v>
      </c>
      <c r="F2425" s="354">
        <v>81902</v>
      </c>
      <c r="G2425" s="288" t="s">
        <v>117</v>
      </c>
      <c r="H2425" s="288"/>
      <c r="I2425" s="1"/>
      <c r="J2425" s="10"/>
      <c r="K2425" s="10"/>
    </row>
    <row r="2426" spans="2:11" s="5" customFormat="1" ht="94.5" hidden="1">
      <c r="B2426" s="1"/>
      <c r="C2426" s="351">
        <v>7671</v>
      </c>
      <c r="D2426" s="352" t="s">
        <v>2489</v>
      </c>
      <c r="E2426" s="353" t="s">
        <v>125</v>
      </c>
      <c r="F2426" s="354">
        <v>1812306</v>
      </c>
      <c r="G2426" s="288" t="s">
        <v>117</v>
      </c>
      <c r="H2426" s="288"/>
      <c r="I2426" s="1"/>
      <c r="J2426" s="10"/>
      <c r="K2426" s="10"/>
    </row>
    <row r="2427" spans="2:11" s="5" customFormat="1" ht="157.5" hidden="1">
      <c r="B2427" s="1"/>
      <c r="C2427" s="351">
        <v>7675</v>
      </c>
      <c r="D2427" s="352" t="s">
        <v>2490</v>
      </c>
      <c r="E2427" s="353" t="s">
        <v>125</v>
      </c>
      <c r="F2427" s="354">
        <v>2464826</v>
      </c>
      <c r="G2427" s="288" t="s">
        <v>117</v>
      </c>
      <c r="H2427" s="288"/>
      <c r="I2427" s="1"/>
      <c r="J2427" s="10"/>
      <c r="K2427" s="10"/>
    </row>
    <row r="2428" spans="2:11" s="5" customFormat="1" ht="63" hidden="1">
      <c r="B2428" s="1"/>
      <c r="C2428" s="351">
        <v>7676</v>
      </c>
      <c r="D2428" s="352" t="s">
        <v>2491</v>
      </c>
      <c r="E2428" s="353" t="s">
        <v>125</v>
      </c>
      <c r="F2428" s="354">
        <v>286587</v>
      </c>
      <c r="G2428" s="288" t="s">
        <v>117</v>
      </c>
      <c r="H2428" s="288"/>
      <c r="I2428" s="1"/>
      <c r="J2428" s="10"/>
      <c r="K2428" s="10"/>
    </row>
    <row r="2429" spans="2:11" s="5" customFormat="1" ht="31.5" hidden="1">
      <c r="B2429" s="1"/>
      <c r="C2429" s="351">
        <v>7679</v>
      </c>
      <c r="D2429" s="352" t="s">
        <v>2492</v>
      </c>
      <c r="E2429" s="353" t="s">
        <v>125</v>
      </c>
      <c r="F2429" s="354">
        <v>419627</v>
      </c>
      <c r="G2429" s="288" t="s">
        <v>117</v>
      </c>
      <c r="H2429" s="288"/>
      <c r="I2429" s="1"/>
      <c r="J2429" s="10"/>
      <c r="K2429" s="10"/>
    </row>
    <row r="2430" spans="2:11" s="5" customFormat="1" ht="78.75" hidden="1">
      <c r="B2430" s="1"/>
      <c r="C2430" s="351">
        <v>7680</v>
      </c>
      <c r="D2430" s="352" t="s">
        <v>2493</v>
      </c>
      <c r="E2430" s="353" t="s">
        <v>119</v>
      </c>
      <c r="F2430" s="354">
        <v>618527</v>
      </c>
      <c r="G2430" s="288" t="s">
        <v>117</v>
      </c>
      <c r="H2430" s="288"/>
      <c r="I2430" s="1"/>
      <c r="J2430" s="10"/>
      <c r="K2430" s="10"/>
    </row>
    <row r="2431" spans="2:11" s="5" customFormat="1" ht="63" hidden="1">
      <c r="B2431" s="1"/>
      <c r="C2431" s="351">
        <v>7681</v>
      </c>
      <c r="D2431" s="352" t="s">
        <v>2494</v>
      </c>
      <c r="E2431" s="353" t="s">
        <v>119</v>
      </c>
      <c r="F2431" s="354">
        <v>691583</v>
      </c>
      <c r="G2431" s="288" t="s">
        <v>117</v>
      </c>
      <c r="H2431" s="288"/>
      <c r="I2431" s="1"/>
      <c r="J2431" s="10"/>
      <c r="K2431" s="10"/>
    </row>
    <row r="2432" spans="2:11" s="5" customFormat="1" ht="63" hidden="1">
      <c r="B2432" s="1"/>
      <c r="C2432" s="351">
        <v>7687</v>
      </c>
      <c r="D2432" s="352" t="s">
        <v>2495</v>
      </c>
      <c r="E2432" s="353" t="s">
        <v>122</v>
      </c>
      <c r="F2432" s="354">
        <v>169661</v>
      </c>
      <c r="G2432" s="288" t="s">
        <v>117</v>
      </c>
      <c r="H2432" s="288"/>
      <c r="I2432" s="1"/>
      <c r="J2432" s="10"/>
      <c r="K2432" s="10"/>
    </row>
    <row r="2433" spans="2:11" s="5" customFormat="1" ht="78.75" hidden="1">
      <c r="B2433" s="1"/>
      <c r="C2433" s="351">
        <v>7689</v>
      </c>
      <c r="D2433" s="352" t="s">
        <v>2496</v>
      </c>
      <c r="E2433" s="353" t="s">
        <v>125</v>
      </c>
      <c r="F2433" s="354">
        <v>13063283</v>
      </c>
      <c r="G2433" s="288" t="s">
        <v>117</v>
      </c>
      <c r="H2433" s="288"/>
      <c r="I2433" s="1"/>
      <c r="J2433" s="10"/>
      <c r="K2433" s="10"/>
    </row>
    <row r="2434" spans="2:11" s="5" customFormat="1" ht="63" hidden="1">
      <c r="B2434" s="1"/>
      <c r="C2434" s="351">
        <v>7690</v>
      </c>
      <c r="D2434" s="352" t="s">
        <v>2497</v>
      </c>
      <c r="E2434" s="353" t="s">
        <v>125</v>
      </c>
      <c r="F2434" s="354">
        <v>4040102</v>
      </c>
      <c r="G2434" s="288" t="s">
        <v>117</v>
      </c>
      <c r="H2434" s="288"/>
      <c r="I2434" s="1"/>
      <c r="J2434" s="10"/>
      <c r="K2434" s="10"/>
    </row>
    <row r="2435" spans="2:11" s="5" customFormat="1" ht="31.5" hidden="1">
      <c r="B2435" s="1"/>
      <c r="C2435" s="351">
        <v>7691</v>
      </c>
      <c r="D2435" s="352" t="s">
        <v>2498</v>
      </c>
      <c r="E2435" s="353" t="s">
        <v>125</v>
      </c>
      <c r="F2435" s="354">
        <v>9878</v>
      </c>
      <c r="G2435" s="288" t="s">
        <v>117</v>
      </c>
      <c r="H2435" s="288"/>
      <c r="I2435" s="1"/>
      <c r="J2435" s="10"/>
      <c r="K2435" s="10"/>
    </row>
    <row r="2436" spans="2:11" s="5" customFormat="1" ht="110.25" hidden="1">
      <c r="B2436" s="1"/>
      <c r="C2436" s="351">
        <v>7697</v>
      </c>
      <c r="D2436" s="352" t="s">
        <v>2499</v>
      </c>
      <c r="E2436" s="353" t="s">
        <v>122</v>
      </c>
      <c r="F2436" s="354">
        <v>2578619</v>
      </c>
      <c r="G2436" s="288" t="s">
        <v>117</v>
      </c>
      <c r="H2436" s="288"/>
      <c r="I2436" s="1"/>
      <c r="J2436" s="10"/>
      <c r="K2436" s="10"/>
    </row>
    <row r="2437" spans="2:11" s="5" customFormat="1" ht="47.25" hidden="1">
      <c r="B2437" s="1"/>
      <c r="C2437" s="351">
        <v>7713</v>
      </c>
      <c r="D2437" s="352" t="s">
        <v>2500</v>
      </c>
      <c r="E2437" s="353" t="s">
        <v>472</v>
      </c>
      <c r="F2437" s="354">
        <v>4043</v>
      </c>
      <c r="G2437" s="288" t="s">
        <v>117</v>
      </c>
      <c r="H2437" s="288" t="s">
        <v>145</v>
      </c>
      <c r="I2437" s="1"/>
      <c r="J2437" s="10"/>
      <c r="K2437" s="10"/>
    </row>
    <row r="2438" spans="2:11" s="5" customFormat="1" ht="47.25" hidden="1">
      <c r="B2438" s="1"/>
      <c r="C2438" s="351">
        <v>7714</v>
      </c>
      <c r="D2438" s="352" t="s">
        <v>2501</v>
      </c>
      <c r="E2438" s="353" t="s">
        <v>472</v>
      </c>
      <c r="F2438" s="354">
        <v>3720</v>
      </c>
      <c r="G2438" s="288" t="s">
        <v>117</v>
      </c>
      <c r="H2438" s="288" t="s">
        <v>145</v>
      </c>
      <c r="I2438" s="1"/>
      <c r="J2438" s="10"/>
      <c r="K2438" s="10"/>
    </row>
    <row r="2439" spans="2:11" s="5" customFormat="1" ht="110.25" hidden="1">
      <c r="B2439" s="1"/>
      <c r="C2439" s="351">
        <v>7715</v>
      </c>
      <c r="D2439" s="352" t="s">
        <v>2502</v>
      </c>
      <c r="E2439" s="353" t="s">
        <v>125</v>
      </c>
      <c r="F2439" s="354">
        <v>3952</v>
      </c>
      <c r="G2439" s="288" t="s">
        <v>117</v>
      </c>
      <c r="H2439" s="288" t="s">
        <v>145</v>
      </c>
      <c r="I2439" s="1"/>
      <c r="J2439" s="10"/>
      <c r="K2439" s="10"/>
    </row>
    <row r="2440" spans="2:11" s="5" customFormat="1" ht="110.25" hidden="1">
      <c r="B2440" s="1"/>
      <c r="C2440" s="351">
        <v>7717</v>
      </c>
      <c r="D2440" s="352" t="s">
        <v>2503</v>
      </c>
      <c r="E2440" s="353" t="s">
        <v>119</v>
      </c>
      <c r="F2440" s="354">
        <v>1636578</v>
      </c>
      <c r="G2440" s="288" t="s">
        <v>117</v>
      </c>
      <c r="H2440" s="288"/>
      <c r="I2440" s="1"/>
      <c r="J2440" s="10"/>
      <c r="K2440" s="10"/>
    </row>
    <row r="2441" spans="2:11" s="5" customFormat="1" ht="31.5" hidden="1">
      <c r="B2441" s="1"/>
      <c r="C2441" s="351">
        <v>7720</v>
      </c>
      <c r="D2441" s="352" t="s">
        <v>2504</v>
      </c>
      <c r="E2441" s="353" t="s">
        <v>119</v>
      </c>
      <c r="F2441" s="354">
        <v>8894</v>
      </c>
      <c r="G2441" s="288" t="s">
        <v>117</v>
      </c>
      <c r="H2441" s="288"/>
      <c r="I2441" s="1"/>
      <c r="J2441" s="10"/>
      <c r="K2441" s="10"/>
    </row>
    <row r="2442" spans="2:11" s="5" customFormat="1" ht="63" hidden="1">
      <c r="B2442" s="1"/>
      <c r="C2442" s="351">
        <v>7722</v>
      </c>
      <c r="D2442" s="352" t="s">
        <v>2505</v>
      </c>
      <c r="E2442" s="353" t="s">
        <v>472</v>
      </c>
      <c r="F2442" s="354">
        <v>2612</v>
      </c>
      <c r="G2442" s="288" t="s">
        <v>117</v>
      </c>
      <c r="H2442" s="288" t="s">
        <v>145</v>
      </c>
      <c r="I2442" s="1"/>
      <c r="J2442" s="10"/>
      <c r="K2442" s="10"/>
    </row>
    <row r="2443" spans="2:11" s="5" customFormat="1" ht="110.25" hidden="1">
      <c r="B2443" s="1"/>
      <c r="C2443" s="351">
        <v>7723</v>
      </c>
      <c r="D2443" s="352" t="s">
        <v>2506</v>
      </c>
      <c r="E2443" s="353" t="s">
        <v>472</v>
      </c>
      <c r="F2443" s="354">
        <v>5479</v>
      </c>
      <c r="G2443" s="288" t="s">
        <v>117</v>
      </c>
      <c r="H2443" s="288"/>
      <c r="I2443" s="1"/>
      <c r="J2443" s="10"/>
      <c r="K2443" s="10"/>
    </row>
    <row r="2444" spans="2:11" s="5" customFormat="1" ht="63" hidden="1">
      <c r="B2444" s="1"/>
      <c r="C2444" s="351">
        <v>7725</v>
      </c>
      <c r="D2444" s="352" t="s">
        <v>2507</v>
      </c>
      <c r="E2444" s="353" t="s">
        <v>122</v>
      </c>
      <c r="F2444" s="354">
        <v>951200</v>
      </c>
      <c r="G2444" s="288" t="s">
        <v>117</v>
      </c>
      <c r="H2444" s="288"/>
      <c r="I2444" s="1"/>
      <c r="J2444" s="10"/>
      <c r="K2444" s="10"/>
    </row>
    <row r="2445" spans="2:11" s="5" customFormat="1" ht="31.5" hidden="1">
      <c r="B2445" s="1"/>
      <c r="C2445" s="351">
        <v>7726</v>
      </c>
      <c r="D2445" s="352" t="s">
        <v>2508</v>
      </c>
      <c r="E2445" s="353" t="s">
        <v>125</v>
      </c>
      <c r="F2445" s="354">
        <v>1668978</v>
      </c>
      <c r="G2445" s="288" t="s">
        <v>117</v>
      </c>
      <c r="H2445" s="288" t="s">
        <v>145</v>
      </c>
      <c r="I2445" s="1"/>
      <c r="J2445" s="10"/>
      <c r="K2445" s="10"/>
    </row>
    <row r="2446" spans="2:11" s="5" customFormat="1" ht="31.5" hidden="1">
      <c r="B2446" s="1"/>
      <c r="C2446" s="351">
        <v>7727</v>
      </c>
      <c r="D2446" s="352" t="s">
        <v>2509</v>
      </c>
      <c r="E2446" s="353" t="s">
        <v>125</v>
      </c>
      <c r="F2446" s="354">
        <v>921006</v>
      </c>
      <c r="G2446" s="288" t="s">
        <v>117</v>
      </c>
      <c r="H2446" s="288"/>
      <c r="I2446" s="1"/>
      <c r="J2446" s="10"/>
      <c r="K2446" s="10"/>
    </row>
    <row r="2447" spans="2:11" s="5" customFormat="1" ht="47.25" hidden="1">
      <c r="B2447" s="1"/>
      <c r="C2447" s="351">
        <v>7739</v>
      </c>
      <c r="D2447" s="352" t="s">
        <v>2510</v>
      </c>
      <c r="E2447" s="353" t="s">
        <v>125</v>
      </c>
      <c r="F2447" s="354">
        <v>123667</v>
      </c>
      <c r="G2447" s="288" t="s">
        <v>117</v>
      </c>
      <c r="H2447" s="288" t="s">
        <v>145</v>
      </c>
      <c r="I2447" s="1"/>
      <c r="J2447" s="10"/>
      <c r="K2447" s="10"/>
    </row>
    <row r="2448" spans="2:11" s="5" customFormat="1" ht="47.25" hidden="1">
      <c r="B2448" s="1"/>
      <c r="C2448" s="351">
        <v>7740</v>
      </c>
      <c r="D2448" s="352" t="s">
        <v>2511</v>
      </c>
      <c r="E2448" s="353" t="s">
        <v>125</v>
      </c>
      <c r="F2448" s="354">
        <v>244011</v>
      </c>
      <c r="G2448" s="288" t="s">
        <v>117</v>
      </c>
      <c r="H2448" s="288" t="s">
        <v>145</v>
      </c>
      <c r="I2448" s="1"/>
      <c r="J2448" s="10"/>
      <c r="K2448" s="10"/>
    </row>
    <row r="2449" spans="2:20" s="5" customFormat="1" ht="47.25" hidden="1">
      <c r="B2449" s="1"/>
      <c r="C2449" s="351">
        <v>7741</v>
      </c>
      <c r="D2449" s="352" t="s">
        <v>2512</v>
      </c>
      <c r="E2449" s="353" t="s">
        <v>125</v>
      </c>
      <c r="F2449" s="354">
        <v>1010315</v>
      </c>
      <c r="G2449" s="288" t="s">
        <v>117</v>
      </c>
      <c r="H2449" s="288" t="s">
        <v>145</v>
      </c>
      <c r="I2449" s="1"/>
      <c r="J2449" s="10"/>
      <c r="K2449" s="10"/>
    </row>
    <row r="2450" spans="2:20" s="5" customFormat="1" ht="47.25">
      <c r="B2450" s="1"/>
      <c r="C2450" s="351">
        <v>7744</v>
      </c>
      <c r="D2450" s="352" t="s">
        <v>2513</v>
      </c>
      <c r="E2450" s="353" t="s">
        <v>125</v>
      </c>
      <c r="F2450" s="354">
        <v>124220</v>
      </c>
      <c r="G2450" s="288" t="s">
        <v>117</v>
      </c>
      <c r="H2450" s="288"/>
      <c r="I2450" s="1"/>
      <c r="J2450" s="10"/>
      <c r="K2450" s="10"/>
      <c r="O2450" s="544"/>
      <c r="P2450" s="544"/>
      <c r="S2450" s="544"/>
      <c r="T2450" s="544"/>
    </row>
    <row r="2451" spans="2:20" s="5" customFormat="1" ht="47.25" hidden="1">
      <c r="B2451" s="1"/>
      <c r="C2451" s="351">
        <v>7745</v>
      </c>
      <c r="D2451" s="352" t="s">
        <v>2514</v>
      </c>
      <c r="E2451" s="353" t="s">
        <v>125</v>
      </c>
      <c r="F2451" s="354">
        <v>423007</v>
      </c>
      <c r="G2451" s="288" t="s">
        <v>117</v>
      </c>
      <c r="H2451" s="288"/>
      <c r="I2451" s="1"/>
      <c r="J2451" s="10"/>
      <c r="K2451" s="10"/>
    </row>
    <row r="2452" spans="2:20" s="5" customFormat="1" ht="78.75" hidden="1">
      <c r="B2452" s="1"/>
      <c r="C2452" s="351">
        <v>7750</v>
      </c>
      <c r="D2452" s="352" t="s">
        <v>2515</v>
      </c>
      <c r="E2452" s="353" t="s">
        <v>122</v>
      </c>
      <c r="F2452" s="354">
        <v>792153</v>
      </c>
      <c r="G2452" s="288" t="s">
        <v>117</v>
      </c>
      <c r="H2452" s="288"/>
      <c r="I2452" s="1"/>
      <c r="J2452" s="10"/>
      <c r="K2452" s="10"/>
    </row>
    <row r="2453" spans="2:20" s="5" customFormat="1" ht="63" hidden="1">
      <c r="B2453" s="1"/>
      <c r="C2453" s="351">
        <v>7751</v>
      </c>
      <c r="D2453" s="352" t="s">
        <v>2516</v>
      </c>
      <c r="E2453" s="353" t="s">
        <v>119</v>
      </c>
      <c r="F2453" s="354">
        <v>92188</v>
      </c>
      <c r="G2453" s="288" t="s">
        <v>117</v>
      </c>
      <c r="H2453" s="288"/>
      <c r="I2453" s="1"/>
      <c r="J2453" s="10"/>
      <c r="K2453" s="10"/>
    </row>
    <row r="2454" spans="2:20" s="5" customFormat="1" ht="78.75" hidden="1">
      <c r="B2454" s="1"/>
      <c r="C2454" s="351">
        <v>7768</v>
      </c>
      <c r="D2454" s="352" t="s">
        <v>2517</v>
      </c>
      <c r="E2454" s="353" t="s">
        <v>119</v>
      </c>
      <c r="F2454" s="354">
        <v>572671</v>
      </c>
      <c r="G2454" s="288" t="s">
        <v>117</v>
      </c>
      <c r="H2454" s="288"/>
      <c r="I2454" s="1"/>
      <c r="J2454" s="10"/>
      <c r="K2454" s="10"/>
    </row>
    <row r="2455" spans="2:20" s="5" customFormat="1" ht="94.5" hidden="1">
      <c r="B2455" s="1"/>
      <c r="C2455" s="351">
        <v>7771</v>
      </c>
      <c r="D2455" s="352" t="s">
        <v>2518</v>
      </c>
      <c r="E2455" s="353" t="s">
        <v>122</v>
      </c>
      <c r="F2455" s="354">
        <v>87809</v>
      </c>
      <c r="G2455" s="288" t="s">
        <v>117</v>
      </c>
      <c r="H2455" s="288"/>
      <c r="I2455" s="1"/>
      <c r="J2455" s="10"/>
      <c r="K2455" s="10"/>
    </row>
    <row r="2456" spans="2:20" s="5" customFormat="1" ht="63" hidden="1">
      <c r="B2456" s="1"/>
      <c r="C2456" s="351">
        <v>7772</v>
      </c>
      <c r="D2456" s="352" t="s">
        <v>2519</v>
      </c>
      <c r="E2456" s="353" t="s">
        <v>1215</v>
      </c>
      <c r="F2456" s="354">
        <v>31560</v>
      </c>
      <c r="G2456" s="288" t="s">
        <v>117</v>
      </c>
      <c r="H2456" s="288"/>
      <c r="I2456" s="1"/>
      <c r="J2456" s="10"/>
      <c r="K2456" s="10"/>
    </row>
    <row r="2457" spans="2:20" s="5" customFormat="1" ht="78.75" hidden="1">
      <c r="B2457" s="1"/>
      <c r="C2457" s="351">
        <v>7773</v>
      </c>
      <c r="D2457" s="352" t="s">
        <v>2520</v>
      </c>
      <c r="E2457" s="353" t="s">
        <v>125</v>
      </c>
      <c r="F2457" s="354">
        <v>4545714</v>
      </c>
      <c r="G2457" s="288" t="s">
        <v>117</v>
      </c>
      <c r="H2457" s="288"/>
      <c r="I2457" s="1"/>
      <c r="J2457" s="10"/>
      <c r="K2457" s="10"/>
    </row>
    <row r="2458" spans="2:20" s="5" customFormat="1" ht="78.75" hidden="1">
      <c r="B2458" s="1"/>
      <c r="C2458" s="351">
        <v>7774</v>
      </c>
      <c r="D2458" s="352" t="s">
        <v>2521</v>
      </c>
      <c r="E2458" s="353" t="s">
        <v>125</v>
      </c>
      <c r="F2458" s="354">
        <v>382737</v>
      </c>
      <c r="G2458" s="288" t="s">
        <v>117</v>
      </c>
      <c r="H2458" s="288" t="s">
        <v>145</v>
      </c>
      <c r="I2458" s="1"/>
      <c r="J2458" s="10"/>
      <c r="K2458" s="10"/>
    </row>
    <row r="2459" spans="2:20" s="5" customFormat="1" ht="31.5" hidden="1">
      <c r="B2459" s="1"/>
      <c r="C2459" s="351">
        <v>7775</v>
      </c>
      <c r="D2459" s="352" t="s">
        <v>2522</v>
      </c>
      <c r="E2459" s="353" t="s">
        <v>116</v>
      </c>
      <c r="F2459" s="354">
        <v>13090</v>
      </c>
      <c r="G2459" s="288" t="s">
        <v>117</v>
      </c>
      <c r="H2459" s="288"/>
      <c r="I2459" s="1"/>
      <c r="J2459" s="10"/>
      <c r="K2459" s="10"/>
    </row>
    <row r="2460" spans="2:20" s="5" customFormat="1" ht="47.25" hidden="1">
      <c r="B2460" s="1"/>
      <c r="C2460" s="351">
        <v>7776</v>
      </c>
      <c r="D2460" s="352" t="s">
        <v>2523</v>
      </c>
      <c r="E2460" s="353" t="s">
        <v>119</v>
      </c>
      <c r="F2460" s="354">
        <v>176268</v>
      </c>
      <c r="G2460" s="288" t="s">
        <v>117</v>
      </c>
      <c r="H2460" s="288"/>
      <c r="I2460" s="1"/>
      <c r="J2460" s="10"/>
      <c r="K2460" s="10"/>
      <c r="L2460" s="1"/>
    </row>
    <row r="2461" spans="2:20" s="5" customFormat="1" ht="47.25" hidden="1">
      <c r="B2461" s="1"/>
      <c r="C2461" s="351">
        <v>7777</v>
      </c>
      <c r="D2461" s="352" t="s">
        <v>2524</v>
      </c>
      <c r="E2461" s="353" t="s">
        <v>122</v>
      </c>
      <c r="F2461" s="354">
        <v>35117</v>
      </c>
      <c r="G2461" s="288" t="s">
        <v>117</v>
      </c>
      <c r="H2461" s="288"/>
      <c r="I2461" s="1"/>
      <c r="J2461" s="10"/>
      <c r="K2461" s="10"/>
      <c r="L2461" s="1"/>
    </row>
    <row r="2462" spans="2:20" s="5" customFormat="1" ht="31.5" hidden="1">
      <c r="B2462" s="1"/>
      <c r="C2462" s="351">
        <v>7778</v>
      </c>
      <c r="D2462" s="352" t="s">
        <v>2525</v>
      </c>
      <c r="E2462" s="353" t="s">
        <v>785</v>
      </c>
      <c r="F2462" s="354">
        <v>50523</v>
      </c>
      <c r="G2462" s="288" t="s">
        <v>117</v>
      </c>
      <c r="H2462" s="288"/>
      <c r="I2462" s="1"/>
      <c r="J2462" s="10"/>
      <c r="K2462" s="10"/>
      <c r="L2462" s="1"/>
    </row>
    <row r="2463" spans="2:20" s="5" customFormat="1" ht="31.5" hidden="1">
      <c r="B2463" s="1"/>
      <c r="C2463" s="351">
        <v>7779</v>
      </c>
      <c r="D2463" s="352" t="s">
        <v>2526</v>
      </c>
      <c r="E2463" s="353" t="s">
        <v>494</v>
      </c>
      <c r="F2463" s="354">
        <v>148644</v>
      </c>
      <c r="G2463" s="288" t="s">
        <v>117</v>
      </c>
      <c r="H2463" s="288"/>
      <c r="I2463" s="1"/>
      <c r="J2463" s="10"/>
      <c r="K2463" s="10"/>
      <c r="L2463" s="1"/>
    </row>
    <row r="2464" spans="2:20" s="5" customFormat="1" ht="31.5" hidden="1">
      <c r="B2464" s="1"/>
      <c r="C2464" s="351">
        <v>7780</v>
      </c>
      <c r="D2464" s="352" t="s">
        <v>2527</v>
      </c>
      <c r="E2464" s="353" t="s">
        <v>785</v>
      </c>
      <c r="F2464" s="354">
        <v>22653</v>
      </c>
      <c r="G2464" s="288" t="s">
        <v>117</v>
      </c>
      <c r="H2464" s="288"/>
      <c r="I2464" s="1"/>
      <c r="J2464" s="10"/>
      <c r="K2464" s="10"/>
      <c r="L2464" s="1"/>
    </row>
    <row r="2465" spans="2:20" s="5" customFormat="1" ht="31.5" hidden="1">
      <c r="B2465" s="1"/>
      <c r="C2465" s="351">
        <v>7781</v>
      </c>
      <c r="D2465" s="352" t="s">
        <v>2528</v>
      </c>
      <c r="E2465" s="353" t="s">
        <v>494</v>
      </c>
      <c r="F2465" s="354">
        <v>255544</v>
      </c>
      <c r="G2465" s="288" t="s">
        <v>117</v>
      </c>
      <c r="H2465" s="288"/>
      <c r="I2465" s="1"/>
      <c r="J2465" s="10"/>
      <c r="K2465" s="10"/>
      <c r="L2465" s="1"/>
    </row>
    <row r="2466" spans="2:20" ht="31.5" hidden="1">
      <c r="C2466" s="351">
        <v>7782</v>
      </c>
      <c r="D2466" s="352" t="s">
        <v>2529</v>
      </c>
      <c r="E2466" s="353" t="s">
        <v>785</v>
      </c>
      <c r="F2466" s="354">
        <v>31943</v>
      </c>
      <c r="G2466" s="288" t="s">
        <v>117</v>
      </c>
      <c r="H2466" s="288"/>
      <c r="O2466" s="1"/>
      <c r="P2466" s="1"/>
      <c r="S2466" s="1"/>
      <c r="T2466" s="1"/>
    </row>
    <row r="2467" spans="2:20" ht="31.5" hidden="1">
      <c r="C2467" s="351">
        <v>7783</v>
      </c>
      <c r="D2467" s="352" t="s">
        <v>2530</v>
      </c>
      <c r="E2467" s="353" t="s">
        <v>494</v>
      </c>
      <c r="F2467" s="354">
        <v>766632</v>
      </c>
      <c r="G2467" s="288" t="s">
        <v>117</v>
      </c>
      <c r="H2467" s="288"/>
      <c r="O2467" s="1"/>
      <c r="P2467" s="1"/>
      <c r="S2467" s="1"/>
      <c r="T2467" s="1"/>
    </row>
    <row r="2468" spans="2:20" ht="31.5" hidden="1">
      <c r="C2468" s="351">
        <v>7784</v>
      </c>
      <c r="D2468" s="352" t="s">
        <v>2531</v>
      </c>
      <c r="E2468" s="353" t="s">
        <v>494</v>
      </c>
      <c r="F2468" s="354">
        <v>181222</v>
      </c>
      <c r="G2468" s="288" t="s">
        <v>117</v>
      </c>
      <c r="H2468" s="288"/>
      <c r="O2468" s="1"/>
      <c r="P2468" s="1"/>
      <c r="S2468" s="1"/>
      <c r="T2468" s="1"/>
    </row>
    <row r="2469" spans="2:20" ht="63" hidden="1">
      <c r="C2469" s="351">
        <v>7785</v>
      </c>
      <c r="D2469" s="352" t="s">
        <v>2532</v>
      </c>
      <c r="E2469" s="353" t="s">
        <v>119</v>
      </c>
      <c r="F2469" s="354">
        <v>699545</v>
      </c>
      <c r="G2469" s="288" t="s">
        <v>117</v>
      </c>
      <c r="H2469" s="288" t="s">
        <v>145</v>
      </c>
      <c r="O2469" s="1"/>
      <c r="P2469" s="1"/>
      <c r="S2469" s="1"/>
      <c r="T2469" s="1"/>
    </row>
    <row r="2470" spans="2:20" ht="31.5" hidden="1">
      <c r="C2470" s="351">
        <v>7786</v>
      </c>
      <c r="D2470" s="352" t="s">
        <v>2533</v>
      </c>
      <c r="E2470" s="353" t="s">
        <v>116</v>
      </c>
      <c r="F2470" s="354">
        <v>2004</v>
      </c>
      <c r="G2470" s="288" t="s">
        <v>117</v>
      </c>
      <c r="H2470" s="288"/>
      <c r="O2470" s="1"/>
      <c r="P2470" s="1"/>
      <c r="S2470" s="1"/>
      <c r="T2470" s="1"/>
    </row>
    <row r="2471" spans="2:20" ht="47.25" hidden="1">
      <c r="C2471" s="351">
        <v>7787</v>
      </c>
      <c r="D2471" s="352" t="s">
        <v>2534</v>
      </c>
      <c r="E2471" s="353" t="s">
        <v>472</v>
      </c>
      <c r="F2471" s="354">
        <v>5112</v>
      </c>
      <c r="G2471" s="288" t="s">
        <v>117</v>
      </c>
      <c r="H2471" s="288" t="s">
        <v>145</v>
      </c>
      <c r="O2471" s="1"/>
      <c r="P2471" s="1"/>
      <c r="S2471" s="1"/>
      <c r="T2471" s="1"/>
    </row>
    <row r="2472" spans="2:20" ht="78.75" hidden="1">
      <c r="C2472" s="351">
        <v>7788</v>
      </c>
      <c r="D2472" s="352" t="s">
        <v>2535</v>
      </c>
      <c r="E2472" s="353" t="s">
        <v>122</v>
      </c>
      <c r="F2472" s="354">
        <v>2222</v>
      </c>
      <c r="G2472" s="288" t="s">
        <v>117</v>
      </c>
      <c r="H2472" s="288"/>
      <c r="O2472" s="1"/>
      <c r="P2472" s="1"/>
      <c r="S2472" s="1"/>
      <c r="T2472" s="1"/>
    </row>
    <row r="2473" spans="2:20" ht="63" hidden="1">
      <c r="C2473" s="351">
        <v>7789</v>
      </c>
      <c r="D2473" s="352" t="s">
        <v>2536</v>
      </c>
      <c r="E2473" s="353" t="s">
        <v>122</v>
      </c>
      <c r="F2473" s="354">
        <v>6421</v>
      </c>
      <c r="G2473" s="288" t="s">
        <v>117</v>
      </c>
      <c r="H2473" s="288"/>
      <c r="O2473" s="1"/>
      <c r="P2473" s="1"/>
      <c r="S2473" s="1"/>
      <c r="T2473" s="1"/>
    </row>
    <row r="2474" spans="2:20" s="5" customFormat="1" ht="31.5" hidden="1">
      <c r="B2474" s="1"/>
      <c r="C2474" s="351">
        <v>7790</v>
      </c>
      <c r="D2474" s="352" t="s">
        <v>2537</v>
      </c>
      <c r="E2474" s="353" t="s">
        <v>119</v>
      </c>
      <c r="F2474" s="354">
        <v>42682</v>
      </c>
      <c r="G2474" s="288" t="s">
        <v>117</v>
      </c>
      <c r="H2474" s="288"/>
      <c r="I2474" s="1"/>
      <c r="J2474" s="10"/>
      <c r="K2474" s="10"/>
      <c r="L2474" s="1"/>
    </row>
    <row r="2475" spans="2:20" s="5" customFormat="1" ht="63" hidden="1">
      <c r="B2475" s="1"/>
      <c r="C2475" s="351">
        <v>7791</v>
      </c>
      <c r="D2475" s="352" t="s">
        <v>2538</v>
      </c>
      <c r="E2475" s="353" t="s">
        <v>119</v>
      </c>
      <c r="F2475" s="354">
        <v>154265</v>
      </c>
      <c r="G2475" s="288" t="s">
        <v>117</v>
      </c>
      <c r="H2475" s="288"/>
      <c r="I2475" s="1"/>
      <c r="J2475" s="10"/>
      <c r="K2475" s="10"/>
      <c r="L2475" s="1"/>
    </row>
    <row r="2476" spans="2:20" s="5" customFormat="1" ht="78.75" hidden="1">
      <c r="B2476" s="1"/>
      <c r="C2476" s="351">
        <v>7792</v>
      </c>
      <c r="D2476" s="352" t="s">
        <v>2539</v>
      </c>
      <c r="E2476" s="353" t="s">
        <v>119</v>
      </c>
      <c r="F2476" s="354">
        <v>92873</v>
      </c>
      <c r="G2476" s="288" t="s">
        <v>117</v>
      </c>
      <c r="H2476" s="288"/>
      <c r="I2476" s="1"/>
      <c r="J2476" s="10"/>
      <c r="K2476" s="10"/>
      <c r="L2476" s="1"/>
    </row>
    <row r="2477" spans="2:20" s="5" customFormat="1" ht="47.25" hidden="1">
      <c r="B2477" s="1"/>
      <c r="C2477" s="351">
        <v>7793</v>
      </c>
      <c r="D2477" s="352" t="s">
        <v>2540</v>
      </c>
      <c r="E2477" s="353" t="s">
        <v>116</v>
      </c>
      <c r="F2477" s="354">
        <v>3411</v>
      </c>
      <c r="G2477" s="288" t="s">
        <v>117</v>
      </c>
      <c r="H2477" s="288"/>
      <c r="I2477" s="1"/>
      <c r="J2477" s="10"/>
      <c r="K2477" s="10"/>
      <c r="L2477" s="1"/>
    </row>
    <row r="2478" spans="2:20" s="5" customFormat="1" ht="94.5" hidden="1">
      <c r="B2478" s="1"/>
      <c r="C2478" s="351">
        <v>7794</v>
      </c>
      <c r="D2478" s="352" t="s">
        <v>2541</v>
      </c>
      <c r="E2478" s="353" t="s">
        <v>119</v>
      </c>
      <c r="F2478" s="354">
        <v>820562</v>
      </c>
      <c r="G2478" s="288" t="s">
        <v>117</v>
      </c>
      <c r="H2478" s="288"/>
      <c r="I2478" s="1"/>
      <c r="J2478" s="10"/>
      <c r="K2478" s="10"/>
      <c r="L2478" s="1"/>
    </row>
    <row r="2479" spans="2:20" s="5" customFormat="1" ht="110.25" hidden="1">
      <c r="B2479" s="1"/>
      <c r="C2479" s="351">
        <v>7795</v>
      </c>
      <c r="D2479" s="352" t="s">
        <v>2542</v>
      </c>
      <c r="E2479" s="353" t="s">
        <v>119</v>
      </c>
      <c r="F2479" s="354">
        <v>849177</v>
      </c>
      <c r="G2479" s="288" t="s">
        <v>117</v>
      </c>
      <c r="H2479" s="288"/>
      <c r="I2479" s="1"/>
      <c r="J2479" s="10"/>
      <c r="K2479" s="10"/>
      <c r="L2479" s="1"/>
    </row>
    <row r="2480" spans="2:20" s="5" customFormat="1" ht="31.5" hidden="1">
      <c r="B2480" s="1"/>
      <c r="C2480" s="351">
        <v>7796</v>
      </c>
      <c r="D2480" s="352" t="s">
        <v>2543</v>
      </c>
      <c r="E2480" s="353" t="s">
        <v>119</v>
      </c>
      <c r="F2480" s="354">
        <v>5001</v>
      </c>
      <c r="G2480" s="288" t="s">
        <v>117</v>
      </c>
      <c r="H2480" s="288"/>
      <c r="I2480" s="1"/>
      <c r="J2480" s="10"/>
      <c r="K2480" s="10"/>
      <c r="L2480" s="1"/>
    </row>
    <row r="2481" spans="2:12" s="5" customFormat="1" ht="63" hidden="1">
      <c r="B2481" s="1"/>
      <c r="C2481" s="351">
        <v>7797</v>
      </c>
      <c r="D2481" s="352" t="s">
        <v>2544</v>
      </c>
      <c r="E2481" s="353" t="s">
        <v>119</v>
      </c>
      <c r="F2481" s="354">
        <v>159558</v>
      </c>
      <c r="G2481" s="288" t="s">
        <v>117</v>
      </c>
      <c r="H2481" s="288"/>
      <c r="I2481" s="1"/>
      <c r="J2481" s="10"/>
      <c r="K2481" s="10"/>
      <c r="L2481" s="1"/>
    </row>
    <row r="2482" spans="2:12" s="5" customFormat="1" ht="63" hidden="1">
      <c r="B2482" s="1"/>
      <c r="C2482" s="351">
        <v>7798</v>
      </c>
      <c r="D2482" s="352" t="s">
        <v>2545</v>
      </c>
      <c r="E2482" s="353" t="s">
        <v>119</v>
      </c>
      <c r="F2482" s="354">
        <v>34720</v>
      </c>
      <c r="G2482" s="288" t="s">
        <v>117</v>
      </c>
      <c r="H2482" s="288"/>
      <c r="I2482" s="1"/>
      <c r="J2482" s="10"/>
      <c r="K2482" s="10"/>
      <c r="L2482" s="1"/>
    </row>
    <row r="2483" spans="2:12" s="5" customFormat="1" ht="63" hidden="1">
      <c r="B2483" s="1"/>
      <c r="C2483" s="351">
        <v>7799</v>
      </c>
      <c r="D2483" s="352" t="s">
        <v>2546</v>
      </c>
      <c r="E2483" s="353" t="s">
        <v>116</v>
      </c>
      <c r="F2483" s="354">
        <v>6818</v>
      </c>
      <c r="G2483" s="288" t="s">
        <v>117</v>
      </c>
      <c r="H2483" s="288"/>
      <c r="I2483" s="1"/>
      <c r="J2483" s="10"/>
      <c r="K2483" s="10"/>
      <c r="L2483" s="1"/>
    </row>
    <row r="2484" spans="2:12" s="5" customFormat="1" ht="110.25" hidden="1">
      <c r="B2484" s="1"/>
      <c r="C2484" s="351">
        <v>7800</v>
      </c>
      <c r="D2484" s="352" t="s">
        <v>2547</v>
      </c>
      <c r="E2484" s="353" t="s">
        <v>119</v>
      </c>
      <c r="F2484" s="354">
        <v>818924</v>
      </c>
      <c r="G2484" s="288" t="s">
        <v>117</v>
      </c>
      <c r="H2484" s="288"/>
      <c r="I2484" s="1"/>
      <c r="J2484" s="10"/>
      <c r="K2484" s="10"/>
      <c r="L2484" s="1"/>
    </row>
    <row r="2485" spans="2:12" s="5" customFormat="1" ht="63" hidden="1">
      <c r="B2485" s="1"/>
      <c r="C2485" s="351">
        <v>7801</v>
      </c>
      <c r="D2485" s="352" t="s">
        <v>2548</v>
      </c>
      <c r="E2485" s="353" t="s">
        <v>119</v>
      </c>
      <c r="F2485" s="354">
        <v>51982</v>
      </c>
      <c r="G2485" s="288" t="s">
        <v>117</v>
      </c>
      <c r="H2485" s="288"/>
      <c r="I2485" s="1"/>
      <c r="J2485" s="10"/>
      <c r="K2485" s="10"/>
      <c r="L2485" s="1"/>
    </row>
    <row r="2486" spans="2:12" s="5" customFormat="1" ht="47.25" hidden="1">
      <c r="B2486" s="1"/>
      <c r="C2486" s="351">
        <v>7802</v>
      </c>
      <c r="D2486" s="352" t="s">
        <v>2549</v>
      </c>
      <c r="E2486" s="353" t="s">
        <v>116</v>
      </c>
      <c r="F2486" s="354">
        <v>147388</v>
      </c>
      <c r="G2486" s="288" t="s">
        <v>117</v>
      </c>
      <c r="H2486" s="288"/>
      <c r="I2486" s="1"/>
      <c r="J2486" s="10"/>
      <c r="K2486" s="10"/>
      <c r="L2486" s="1"/>
    </row>
    <row r="2487" spans="2:12" s="5" customFormat="1" ht="25.5" hidden="1">
      <c r="B2487" s="1"/>
      <c r="C2487" s="351">
        <v>7803</v>
      </c>
      <c r="D2487" s="352" t="s">
        <v>2550</v>
      </c>
      <c r="E2487" s="353" t="s">
        <v>116</v>
      </c>
      <c r="F2487" s="354">
        <v>779</v>
      </c>
      <c r="G2487" s="288" t="s">
        <v>117</v>
      </c>
      <c r="H2487" s="288"/>
      <c r="I2487" s="1"/>
      <c r="J2487" s="10"/>
      <c r="K2487" s="10"/>
      <c r="L2487" s="1"/>
    </row>
    <row r="2488" spans="2:12" s="5" customFormat="1" ht="78.75" hidden="1">
      <c r="B2488" s="1"/>
      <c r="C2488" s="351">
        <v>7804</v>
      </c>
      <c r="D2488" s="352" t="s">
        <v>2551</v>
      </c>
      <c r="E2488" s="353" t="s">
        <v>116</v>
      </c>
      <c r="F2488" s="354">
        <v>191305</v>
      </c>
      <c r="G2488" s="288" t="s">
        <v>117</v>
      </c>
      <c r="H2488" s="288"/>
      <c r="I2488" s="1"/>
      <c r="J2488" s="10"/>
      <c r="K2488" s="10"/>
      <c r="L2488" s="1"/>
    </row>
    <row r="2489" spans="2:12" s="5" customFormat="1" ht="31.5" hidden="1">
      <c r="B2489" s="1"/>
      <c r="C2489" s="351">
        <v>7805</v>
      </c>
      <c r="D2489" s="352" t="s">
        <v>2552</v>
      </c>
      <c r="E2489" s="353" t="s">
        <v>472</v>
      </c>
      <c r="F2489" s="354">
        <v>4104</v>
      </c>
      <c r="G2489" s="288" t="s">
        <v>117</v>
      </c>
      <c r="H2489" s="288" t="s">
        <v>145</v>
      </c>
      <c r="I2489" s="1"/>
      <c r="J2489" s="10"/>
      <c r="K2489" s="10"/>
      <c r="L2489" s="1"/>
    </row>
    <row r="2490" spans="2:12" s="5" customFormat="1" ht="63" hidden="1">
      <c r="B2490" s="1"/>
      <c r="C2490" s="351">
        <v>7806</v>
      </c>
      <c r="D2490" s="352" t="s">
        <v>2553</v>
      </c>
      <c r="E2490" s="353" t="s">
        <v>119</v>
      </c>
      <c r="F2490" s="354">
        <v>722684</v>
      </c>
      <c r="G2490" s="288" t="s">
        <v>117</v>
      </c>
      <c r="H2490" s="288" t="s">
        <v>145</v>
      </c>
      <c r="I2490" s="1"/>
      <c r="J2490" s="10"/>
      <c r="K2490" s="10"/>
      <c r="L2490" s="1"/>
    </row>
    <row r="2491" spans="2:12" s="5" customFormat="1" ht="63" hidden="1">
      <c r="B2491" s="1"/>
      <c r="C2491" s="351">
        <v>7807</v>
      </c>
      <c r="D2491" s="352" t="s">
        <v>2554</v>
      </c>
      <c r="E2491" s="353" t="s">
        <v>119</v>
      </c>
      <c r="F2491" s="354">
        <v>145254</v>
      </c>
      <c r="G2491" s="288" t="s">
        <v>117</v>
      </c>
      <c r="H2491" s="288"/>
      <c r="I2491" s="1"/>
      <c r="J2491" s="10"/>
      <c r="K2491" s="10"/>
      <c r="L2491" s="1"/>
    </row>
    <row r="2492" spans="2:12" s="5" customFormat="1" ht="110.25" hidden="1">
      <c r="B2492" s="1"/>
      <c r="C2492" s="351">
        <v>7808</v>
      </c>
      <c r="D2492" s="352" t="s">
        <v>2555</v>
      </c>
      <c r="E2492" s="353" t="s">
        <v>125</v>
      </c>
      <c r="F2492" s="354">
        <v>4206174</v>
      </c>
      <c r="G2492" s="288" t="s">
        <v>117</v>
      </c>
      <c r="H2492" s="288"/>
      <c r="I2492" s="1"/>
      <c r="J2492" s="10"/>
      <c r="K2492" s="10"/>
      <c r="L2492" s="1"/>
    </row>
    <row r="2493" spans="2:12" s="5" customFormat="1" ht="110.25" hidden="1">
      <c r="B2493" s="1"/>
      <c r="C2493" s="351">
        <v>7809</v>
      </c>
      <c r="D2493" s="352" t="s">
        <v>2556</v>
      </c>
      <c r="E2493" s="353" t="s">
        <v>122</v>
      </c>
      <c r="F2493" s="354">
        <v>267560</v>
      </c>
      <c r="G2493" s="288" t="s">
        <v>117</v>
      </c>
      <c r="H2493" s="288" t="s">
        <v>145</v>
      </c>
      <c r="I2493" s="1"/>
      <c r="J2493" s="10"/>
      <c r="K2493" s="10"/>
      <c r="L2493" s="1"/>
    </row>
    <row r="2494" spans="2:12" s="5" customFormat="1" ht="94.5" hidden="1">
      <c r="B2494" s="1"/>
      <c r="C2494" s="351">
        <v>7810</v>
      </c>
      <c r="D2494" s="352" t="s">
        <v>2557</v>
      </c>
      <c r="E2494" s="353" t="s">
        <v>116</v>
      </c>
      <c r="F2494" s="354">
        <v>1547</v>
      </c>
      <c r="G2494" s="288" t="s">
        <v>117</v>
      </c>
      <c r="H2494" s="288"/>
      <c r="I2494" s="1"/>
      <c r="J2494" s="10"/>
      <c r="K2494" s="10"/>
      <c r="L2494" s="1"/>
    </row>
    <row r="2495" spans="2:12" s="5" customFormat="1" ht="94.5" hidden="1">
      <c r="B2495" s="1"/>
      <c r="C2495" s="351">
        <v>7811</v>
      </c>
      <c r="D2495" s="352" t="s">
        <v>2558</v>
      </c>
      <c r="E2495" s="353" t="s">
        <v>116</v>
      </c>
      <c r="F2495" s="354">
        <v>1131</v>
      </c>
      <c r="G2495" s="288" t="s">
        <v>117</v>
      </c>
      <c r="H2495" s="288"/>
      <c r="I2495" s="1"/>
      <c r="J2495" s="10"/>
      <c r="K2495" s="10"/>
      <c r="L2495" s="1"/>
    </row>
    <row r="2496" spans="2:12" s="5" customFormat="1" ht="94.5" hidden="1">
      <c r="B2496" s="1"/>
      <c r="C2496" s="351">
        <v>7812</v>
      </c>
      <c r="D2496" s="352" t="s">
        <v>2559</v>
      </c>
      <c r="E2496" s="353" t="s">
        <v>116</v>
      </c>
      <c r="F2496" s="354">
        <v>812</v>
      </c>
      <c r="G2496" s="288" t="s">
        <v>117</v>
      </c>
      <c r="H2496" s="288"/>
      <c r="I2496" s="1"/>
      <c r="J2496" s="10"/>
      <c r="K2496" s="10"/>
      <c r="L2496" s="1"/>
    </row>
    <row r="2497" spans="2:12" s="5" customFormat="1" ht="47.25" hidden="1">
      <c r="B2497" s="1"/>
      <c r="C2497" s="351">
        <v>7818</v>
      </c>
      <c r="D2497" s="352" t="s">
        <v>2560</v>
      </c>
      <c r="E2497" s="353" t="s">
        <v>1215</v>
      </c>
      <c r="F2497" s="354">
        <v>9747</v>
      </c>
      <c r="G2497" s="288" t="s">
        <v>117</v>
      </c>
      <c r="H2497" s="288"/>
      <c r="I2497" s="1"/>
      <c r="J2497" s="10"/>
      <c r="K2497" s="10"/>
      <c r="L2497" s="1"/>
    </row>
    <row r="2498" spans="2:12" s="5" customFormat="1" ht="63" hidden="1">
      <c r="B2498" s="1"/>
      <c r="C2498" s="351">
        <v>7819</v>
      </c>
      <c r="D2498" s="352" t="s">
        <v>2561</v>
      </c>
      <c r="E2498" s="353" t="s">
        <v>1215</v>
      </c>
      <c r="F2498" s="354">
        <v>3693</v>
      </c>
      <c r="G2498" s="288" t="s">
        <v>117</v>
      </c>
      <c r="H2498" s="288"/>
      <c r="I2498" s="1"/>
      <c r="J2498" s="10"/>
      <c r="K2498" s="10"/>
      <c r="L2498" s="1"/>
    </row>
    <row r="2499" spans="2:12" s="5" customFormat="1" ht="78.75" hidden="1">
      <c r="B2499" s="1"/>
      <c r="C2499" s="351">
        <v>7820</v>
      </c>
      <c r="D2499" s="352" t="s">
        <v>2562</v>
      </c>
      <c r="E2499" s="353" t="s">
        <v>125</v>
      </c>
      <c r="F2499" s="354">
        <v>21406</v>
      </c>
      <c r="G2499" s="288" t="s">
        <v>117</v>
      </c>
      <c r="H2499" s="288" t="s">
        <v>145</v>
      </c>
      <c r="I2499" s="1"/>
      <c r="J2499" s="10"/>
      <c r="K2499" s="10"/>
      <c r="L2499" s="1"/>
    </row>
    <row r="2500" spans="2:12" s="5" customFormat="1" ht="63" hidden="1">
      <c r="B2500" s="1"/>
      <c r="C2500" s="351">
        <v>7821</v>
      </c>
      <c r="D2500" s="352" t="s">
        <v>2563</v>
      </c>
      <c r="E2500" s="353" t="s">
        <v>122</v>
      </c>
      <c r="F2500" s="354">
        <v>8411</v>
      </c>
      <c r="G2500" s="288" t="s">
        <v>117</v>
      </c>
      <c r="H2500" s="288"/>
      <c r="I2500" s="1"/>
      <c r="J2500" s="10"/>
      <c r="K2500" s="10"/>
      <c r="L2500" s="1"/>
    </row>
    <row r="2501" spans="2:12" s="5" customFormat="1" ht="63" hidden="1">
      <c r="B2501" s="1"/>
      <c r="C2501" s="351">
        <v>7822</v>
      </c>
      <c r="D2501" s="352" t="s">
        <v>2564</v>
      </c>
      <c r="E2501" s="353" t="s">
        <v>122</v>
      </c>
      <c r="F2501" s="354">
        <v>8662</v>
      </c>
      <c r="G2501" s="288" t="s">
        <v>117</v>
      </c>
      <c r="H2501" s="288"/>
      <c r="I2501" s="1"/>
      <c r="J2501" s="10"/>
      <c r="K2501" s="10"/>
      <c r="L2501" s="1"/>
    </row>
    <row r="2502" spans="2:12" s="5" customFormat="1" ht="47.25" hidden="1">
      <c r="B2502" s="1"/>
      <c r="C2502" s="351">
        <v>7823</v>
      </c>
      <c r="D2502" s="352" t="s">
        <v>2565</v>
      </c>
      <c r="E2502" s="353" t="s">
        <v>122</v>
      </c>
      <c r="F2502" s="354">
        <v>9445</v>
      </c>
      <c r="G2502" s="288" t="s">
        <v>117</v>
      </c>
      <c r="H2502" s="288"/>
      <c r="I2502" s="1"/>
      <c r="J2502" s="10"/>
      <c r="K2502" s="10"/>
      <c r="L2502" s="1"/>
    </row>
    <row r="2503" spans="2:12" s="5" customFormat="1" ht="63" hidden="1">
      <c r="B2503" s="1"/>
      <c r="C2503" s="351">
        <v>7824</v>
      </c>
      <c r="D2503" s="352" t="s">
        <v>2566</v>
      </c>
      <c r="E2503" s="353" t="s">
        <v>125</v>
      </c>
      <c r="F2503" s="354">
        <v>69160</v>
      </c>
      <c r="G2503" s="288" t="s">
        <v>117</v>
      </c>
      <c r="H2503" s="288"/>
      <c r="I2503" s="1"/>
      <c r="J2503" s="10"/>
      <c r="K2503" s="10"/>
      <c r="L2503" s="1"/>
    </row>
    <row r="2504" spans="2:12" s="5" customFormat="1" ht="47.25" hidden="1">
      <c r="B2504" s="1"/>
      <c r="C2504" s="351">
        <v>7826</v>
      </c>
      <c r="D2504" s="352" t="s">
        <v>2567</v>
      </c>
      <c r="E2504" s="353" t="s">
        <v>116</v>
      </c>
      <c r="F2504" s="354">
        <v>35794</v>
      </c>
      <c r="G2504" s="288" t="s">
        <v>117</v>
      </c>
      <c r="H2504" s="288"/>
      <c r="I2504" s="1"/>
      <c r="J2504" s="10"/>
      <c r="K2504" s="10"/>
      <c r="L2504" s="1"/>
    </row>
    <row r="2505" spans="2:12" s="5" customFormat="1" ht="47.25" hidden="1">
      <c r="B2505" s="1"/>
      <c r="C2505" s="351">
        <v>7828</v>
      </c>
      <c r="D2505" s="352" t="s">
        <v>2568</v>
      </c>
      <c r="E2505" s="353" t="s">
        <v>122</v>
      </c>
      <c r="F2505" s="354">
        <v>23295</v>
      </c>
      <c r="G2505" s="288" t="s">
        <v>117</v>
      </c>
      <c r="H2505" s="288"/>
      <c r="I2505" s="1"/>
      <c r="J2505" s="10"/>
      <c r="K2505" s="10"/>
      <c r="L2505" s="1"/>
    </row>
    <row r="2506" spans="2:12" s="5" customFormat="1" ht="47.25" hidden="1">
      <c r="B2506" s="1"/>
      <c r="C2506" s="351">
        <v>7829</v>
      </c>
      <c r="D2506" s="352" t="s">
        <v>2569</v>
      </c>
      <c r="E2506" s="353" t="s">
        <v>122</v>
      </c>
      <c r="F2506" s="354">
        <v>11648</v>
      </c>
      <c r="G2506" s="288" t="s">
        <v>117</v>
      </c>
      <c r="H2506" s="288"/>
      <c r="I2506" s="1"/>
      <c r="J2506" s="10"/>
      <c r="K2506" s="10"/>
      <c r="L2506" s="1"/>
    </row>
    <row r="2507" spans="2:12" s="5" customFormat="1" ht="31.5" hidden="1">
      <c r="B2507" s="1"/>
      <c r="C2507" s="351">
        <v>7830</v>
      </c>
      <c r="D2507" s="352" t="s">
        <v>2570</v>
      </c>
      <c r="E2507" s="353" t="s">
        <v>125</v>
      </c>
      <c r="F2507" s="354">
        <v>219693</v>
      </c>
      <c r="G2507" s="288" t="s">
        <v>117</v>
      </c>
      <c r="H2507" s="288"/>
      <c r="I2507" s="1"/>
      <c r="J2507" s="10"/>
      <c r="K2507" s="10"/>
      <c r="L2507" s="1"/>
    </row>
    <row r="2508" spans="2:12" s="5" customFormat="1" ht="31.5" hidden="1">
      <c r="B2508" s="1"/>
      <c r="C2508" s="351">
        <v>7831</v>
      </c>
      <c r="D2508" s="352" t="s">
        <v>2571</v>
      </c>
      <c r="E2508" s="353" t="s">
        <v>125</v>
      </c>
      <c r="F2508" s="354">
        <v>301449</v>
      </c>
      <c r="G2508" s="288" t="s">
        <v>117</v>
      </c>
      <c r="H2508" s="288"/>
      <c r="I2508" s="1"/>
      <c r="J2508" s="10"/>
      <c r="K2508" s="10"/>
      <c r="L2508" s="1"/>
    </row>
    <row r="2509" spans="2:12" s="5" customFormat="1" ht="31.5" hidden="1">
      <c r="B2509" s="1"/>
      <c r="C2509" s="351">
        <v>7832</v>
      </c>
      <c r="D2509" s="352" t="s">
        <v>2572</v>
      </c>
      <c r="E2509" s="353" t="s">
        <v>125</v>
      </c>
      <c r="F2509" s="354">
        <v>363258</v>
      </c>
      <c r="G2509" s="288" t="s">
        <v>117</v>
      </c>
      <c r="H2509" s="288"/>
      <c r="I2509" s="1"/>
      <c r="J2509" s="10"/>
      <c r="K2509" s="10"/>
      <c r="L2509" s="1"/>
    </row>
    <row r="2510" spans="2:12" s="5" customFormat="1" ht="31.5" hidden="1">
      <c r="B2510" s="1"/>
      <c r="C2510" s="351">
        <v>7833</v>
      </c>
      <c r="D2510" s="352" t="s">
        <v>2573</v>
      </c>
      <c r="E2510" s="353" t="s">
        <v>125</v>
      </c>
      <c r="F2510" s="354">
        <v>385861</v>
      </c>
      <c r="G2510" s="288" t="s">
        <v>117</v>
      </c>
      <c r="H2510" s="288"/>
      <c r="I2510" s="1"/>
      <c r="J2510" s="10"/>
      <c r="K2510" s="10"/>
      <c r="L2510" s="1"/>
    </row>
    <row r="2511" spans="2:12" s="5" customFormat="1" ht="189" hidden="1">
      <c r="B2511" s="1"/>
      <c r="C2511" s="351">
        <v>7857</v>
      </c>
      <c r="D2511" s="352" t="s">
        <v>2574</v>
      </c>
      <c r="E2511" s="353" t="s">
        <v>125</v>
      </c>
      <c r="F2511" s="354">
        <v>5341695</v>
      </c>
      <c r="G2511" s="288" t="s">
        <v>117</v>
      </c>
      <c r="H2511" s="288" t="s">
        <v>145</v>
      </c>
      <c r="I2511" s="1"/>
      <c r="J2511" s="10"/>
      <c r="K2511" s="10"/>
      <c r="L2511" s="1"/>
    </row>
    <row r="2512" spans="2:12" s="5" customFormat="1" ht="63" hidden="1">
      <c r="B2512" s="1"/>
      <c r="C2512" s="351">
        <v>7858</v>
      </c>
      <c r="D2512" s="352" t="s">
        <v>2575</v>
      </c>
      <c r="E2512" s="353" t="s">
        <v>116</v>
      </c>
      <c r="F2512" s="354">
        <v>379800</v>
      </c>
      <c r="G2512" s="288" t="s">
        <v>117</v>
      </c>
      <c r="H2512" s="288" t="s">
        <v>145</v>
      </c>
      <c r="I2512" s="1"/>
      <c r="J2512" s="10"/>
      <c r="K2512" s="10"/>
      <c r="L2512" s="1"/>
    </row>
    <row r="2513" spans="2:12" s="5" customFormat="1" ht="157.5" hidden="1">
      <c r="B2513" s="1"/>
      <c r="C2513" s="351">
        <v>7859</v>
      </c>
      <c r="D2513" s="352" t="s">
        <v>2576</v>
      </c>
      <c r="E2513" s="353" t="s">
        <v>125</v>
      </c>
      <c r="F2513" s="354">
        <v>3311754</v>
      </c>
      <c r="G2513" s="288" t="s">
        <v>117</v>
      </c>
      <c r="H2513" s="288" t="s">
        <v>145</v>
      </c>
      <c r="I2513" s="1"/>
      <c r="J2513" s="10"/>
      <c r="K2513" s="10"/>
      <c r="L2513" s="1"/>
    </row>
    <row r="2514" spans="2:12" s="5" customFormat="1" ht="173.25" hidden="1">
      <c r="B2514" s="1"/>
      <c r="C2514" s="351">
        <v>7860</v>
      </c>
      <c r="D2514" s="352" t="s">
        <v>2577</v>
      </c>
      <c r="E2514" s="353" t="s">
        <v>125</v>
      </c>
      <c r="F2514" s="354">
        <v>3324682</v>
      </c>
      <c r="G2514" s="288" t="s">
        <v>117</v>
      </c>
      <c r="H2514" s="288" t="s">
        <v>145</v>
      </c>
      <c r="I2514" s="1"/>
      <c r="J2514" s="10"/>
      <c r="K2514" s="10"/>
      <c r="L2514" s="1"/>
    </row>
    <row r="2515" spans="2:12" s="5" customFormat="1" ht="25.5" hidden="1">
      <c r="B2515" s="1"/>
      <c r="C2515" s="351">
        <v>7861</v>
      </c>
      <c r="D2515" s="352" t="s">
        <v>2578</v>
      </c>
      <c r="E2515" s="353" t="s">
        <v>122</v>
      </c>
      <c r="F2515" s="354">
        <v>42514</v>
      </c>
      <c r="G2515" s="288" t="s">
        <v>117</v>
      </c>
      <c r="H2515" s="288"/>
      <c r="I2515" s="1"/>
      <c r="J2515" s="10"/>
      <c r="K2515" s="10"/>
      <c r="L2515" s="1"/>
    </row>
    <row r="2516" spans="2:12" s="5" customFormat="1" ht="94.5" hidden="1">
      <c r="B2516" s="1"/>
      <c r="C2516" s="351">
        <v>7862</v>
      </c>
      <c r="D2516" s="352" t="s">
        <v>2579</v>
      </c>
      <c r="E2516" s="353" t="s">
        <v>122</v>
      </c>
      <c r="F2516" s="354">
        <v>5257</v>
      </c>
      <c r="G2516" s="288" t="s">
        <v>117</v>
      </c>
      <c r="H2516" s="288"/>
      <c r="I2516" s="1"/>
      <c r="J2516" s="10"/>
      <c r="K2516" s="10"/>
      <c r="L2516" s="1"/>
    </row>
    <row r="2517" spans="2:12" s="5" customFormat="1" ht="78.75" hidden="1">
      <c r="B2517" s="1"/>
      <c r="C2517" s="351">
        <v>7863</v>
      </c>
      <c r="D2517" s="352" t="s">
        <v>2580</v>
      </c>
      <c r="E2517" s="353" t="s">
        <v>116</v>
      </c>
      <c r="F2517" s="354">
        <v>42821</v>
      </c>
      <c r="G2517" s="288" t="s">
        <v>117</v>
      </c>
      <c r="H2517" s="288"/>
      <c r="I2517" s="1"/>
      <c r="J2517" s="10"/>
      <c r="K2517" s="10"/>
      <c r="L2517" s="1"/>
    </row>
    <row r="2518" spans="2:12" s="5" customFormat="1" ht="78.75" hidden="1">
      <c r="B2518" s="1"/>
      <c r="C2518" s="351">
        <v>7864</v>
      </c>
      <c r="D2518" s="352" t="s">
        <v>2581</v>
      </c>
      <c r="E2518" s="353" t="s">
        <v>116</v>
      </c>
      <c r="F2518" s="354">
        <v>5086</v>
      </c>
      <c r="G2518" s="288" t="s">
        <v>117</v>
      </c>
      <c r="H2518" s="288"/>
      <c r="I2518" s="1"/>
      <c r="J2518" s="10"/>
      <c r="K2518" s="10"/>
      <c r="L2518" s="1"/>
    </row>
    <row r="2519" spans="2:12" s="5" customFormat="1" ht="31.5" hidden="1">
      <c r="B2519" s="1"/>
      <c r="C2519" s="351">
        <v>7865</v>
      </c>
      <c r="D2519" s="352" t="s">
        <v>2582</v>
      </c>
      <c r="E2519" s="353" t="s">
        <v>125</v>
      </c>
      <c r="F2519" s="354">
        <v>156234</v>
      </c>
      <c r="G2519" s="288" t="s">
        <v>117</v>
      </c>
      <c r="H2519" s="288"/>
      <c r="I2519" s="1"/>
      <c r="J2519" s="10"/>
      <c r="K2519" s="10"/>
      <c r="L2519" s="1"/>
    </row>
    <row r="2520" spans="2:12" s="5" customFormat="1" ht="47.25" hidden="1">
      <c r="B2520" s="1"/>
      <c r="C2520" s="351">
        <v>7869</v>
      </c>
      <c r="D2520" s="352" t="s">
        <v>2583</v>
      </c>
      <c r="E2520" s="353" t="s">
        <v>119</v>
      </c>
      <c r="F2520" s="354">
        <v>57817</v>
      </c>
      <c r="G2520" s="288" t="s">
        <v>117</v>
      </c>
      <c r="H2520" s="288"/>
      <c r="I2520" s="1"/>
      <c r="J2520" s="10"/>
      <c r="K2520" s="10"/>
      <c r="L2520" s="1"/>
    </row>
    <row r="2521" spans="2:12" s="5" customFormat="1" ht="110.25" hidden="1">
      <c r="B2521" s="1"/>
      <c r="C2521" s="351">
        <v>7870</v>
      </c>
      <c r="D2521" s="352" t="s">
        <v>2584</v>
      </c>
      <c r="E2521" s="353" t="s">
        <v>125</v>
      </c>
      <c r="F2521" s="354">
        <v>999510</v>
      </c>
      <c r="G2521" s="288" t="s">
        <v>117</v>
      </c>
      <c r="H2521" s="288" t="s">
        <v>145</v>
      </c>
      <c r="I2521" s="1"/>
      <c r="J2521" s="10"/>
      <c r="K2521" s="10"/>
      <c r="L2521" s="1"/>
    </row>
    <row r="2522" spans="2:12" s="5" customFormat="1" ht="63" hidden="1">
      <c r="B2522" s="1"/>
      <c r="C2522" s="351">
        <v>7871</v>
      </c>
      <c r="D2522" s="352" t="s">
        <v>2585</v>
      </c>
      <c r="E2522" s="353" t="s">
        <v>122</v>
      </c>
      <c r="F2522" s="354">
        <v>28211</v>
      </c>
      <c r="G2522" s="288" t="s">
        <v>117</v>
      </c>
      <c r="H2522" s="288"/>
      <c r="I2522" s="1"/>
      <c r="J2522" s="10"/>
      <c r="K2522" s="10"/>
      <c r="L2522" s="1"/>
    </row>
    <row r="2523" spans="2:12" s="5" customFormat="1" ht="31.5" hidden="1">
      <c r="B2523" s="1"/>
      <c r="C2523" s="351">
        <v>7873</v>
      </c>
      <c r="D2523" s="352" t="s">
        <v>2586</v>
      </c>
      <c r="E2523" s="353" t="s">
        <v>472</v>
      </c>
      <c r="F2523" s="354">
        <v>952</v>
      </c>
      <c r="G2523" s="288" t="s">
        <v>117</v>
      </c>
      <c r="H2523" s="288"/>
      <c r="I2523" s="1"/>
      <c r="J2523" s="10"/>
      <c r="K2523" s="10"/>
      <c r="L2523" s="1"/>
    </row>
    <row r="2524" spans="2:12" s="5" customFormat="1" ht="63" hidden="1">
      <c r="B2524" s="1"/>
      <c r="C2524" s="351">
        <v>7875</v>
      </c>
      <c r="D2524" s="352" t="s">
        <v>2587</v>
      </c>
      <c r="E2524" s="353" t="s">
        <v>125</v>
      </c>
      <c r="F2524" s="354">
        <v>29395</v>
      </c>
      <c r="G2524" s="288" t="s">
        <v>117</v>
      </c>
      <c r="H2524" s="288"/>
      <c r="I2524" s="1"/>
      <c r="J2524" s="10"/>
      <c r="K2524" s="10"/>
      <c r="L2524" s="1"/>
    </row>
    <row r="2525" spans="2:12" s="5" customFormat="1" ht="63" hidden="1">
      <c r="B2525" s="1"/>
      <c r="C2525" s="351">
        <v>7876</v>
      </c>
      <c r="D2525" s="352" t="s">
        <v>2588</v>
      </c>
      <c r="E2525" s="353" t="s">
        <v>122</v>
      </c>
      <c r="F2525" s="354">
        <v>1148936</v>
      </c>
      <c r="G2525" s="288" t="s">
        <v>117</v>
      </c>
      <c r="H2525" s="288" t="s">
        <v>145</v>
      </c>
      <c r="I2525" s="1"/>
      <c r="J2525" s="10"/>
      <c r="K2525" s="10"/>
      <c r="L2525" s="1"/>
    </row>
    <row r="2526" spans="2:12" s="5" customFormat="1" ht="31.5" hidden="1">
      <c r="B2526" s="1"/>
      <c r="C2526" s="351">
        <v>7877</v>
      </c>
      <c r="D2526" s="352" t="s">
        <v>2589</v>
      </c>
      <c r="E2526" s="353" t="s">
        <v>122</v>
      </c>
      <c r="F2526" s="354">
        <v>4339</v>
      </c>
      <c r="G2526" s="288" t="s">
        <v>117</v>
      </c>
      <c r="H2526" s="288"/>
      <c r="I2526" s="1"/>
      <c r="J2526" s="10"/>
      <c r="K2526" s="10"/>
      <c r="L2526" s="1"/>
    </row>
    <row r="2527" spans="2:12" s="5" customFormat="1" ht="78.75" hidden="1">
      <c r="B2527" s="1"/>
      <c r="C2527" s="351">
        <v>7878</v>
      </c>
      <c r="D2527" s="352" t="s">
        <v>2590</v>
      </c>
      <c r="E2527" s="353" t="s">
        <v>116</v>
      </c>
      <c r="F2527" s="354">
        <v>58094</v>
      </c>
      <c r="G2527" s="288" t="s">
        <v>117</v>
      </c>
      <c r="H2527" s="288"/>
      <c r="I2527" s="1"/>
      <c r="J2527" s="10"/>
      <c r="K2527" s="10"/>
      <c r="L2527" s="1"/>
    </row>
    <row r="2528" spans="2:12" s="5" customFormat="1" ht="31.5" hidden="1">
      <c r="B2528" s="1"/>
      <c r="C2528" s="351">
        <v>7879</v>
      </c>
      <c r="D2528" s="352" t="s">
        <v>2591</v>
      </c>
      <c r="E2528" s="353" t="s">
        <v>125</v>
      </c>
      <c r="F2528" s="354">
        <v>191085</v>
      </c>
      <c r="G2528" s="288" t="s">
        <v>117</v>
      </c>
      <c r="H2528" s="288"/>
      <c r="I2528" s="1"/>
      <c r="J2528" s="10"/>
      <c r="K2528" s="10"/>
      <c r="L2528" s="1"/>
    </row>
    <row r="2529" spans="2:12" s="5" customFormat="1" ht="47.25" hidden="1">
      <c r="B2529" s="1"/>
      <c r="C2529" s="351">
        <v>7880</v>
      </c>
      <c r="D2529" s="352" t="s">
        <v>2592</v>
      </c>
      <c r="E2529" s="353" t="s">
        <v>125</v>
      </c>
      <c r="F2529" s="354">
        <v>29359</v>
      </c>
      <c r="G2529" s="288" t="s">
        <v>117</v>
      </c>
      <c r="H2529" s="288"/>
      <c r="I2529" s="1"/>
      <c r="J2529" s="10"/>
      <c r="K2529" s="10"/>
      <c r="L2529" s="1"/>
    </row>
    <row r="2530" spans="2:12" s="5" customFormat="1" ht="31.5" hidden="1">
      <c r="B2530" s="1"/>
      <c r="C2530" s="351">
        <v>7881</v>
      </c>
      <c r="D2530" s="352" t="s">
        <v>2593</v>
      </c>
      <c r="E2530" s="353" t="s">
        <v>125</v>
      </c>
      <c r="F2530" s="354">
        <v>6025</v>
      </c>
      <c r="G2530" s="288" t="s">
        <v>117</v>
      </c>
      <c r="H2530" s="288" t="s">
        <v>145</v>
      </c>
      <c r="I2530" s="1"/>
      <c r="J2530" s="10"/>
      <c r="K2530" s="10"/>
      <c r="L2530" s="1"/>
    </row>
    <row r="2531" spans="2:12" s="5" customFormat="1" ht="126" hidden="1">
      <c r="B2531" s="1"/>
      <c r="C2531" s="351">
        <v>7883</v>
      </c>
      <c r="D2531" s="352" t="s">
        <v>2594</v>
      </c>
      <c r="E2531" s="353" t="s">
        <v>1982</v>
      </c>
      <c r="F2531" s="354">
        <v>1786</v>
      </c>
      <c r="G2531" s="288" t="s">
        <v>117</v>
      </c>
      <c r="H2531" s="288"/>
      <c r="I2531" s="1"/>
      <c r="J2531" s="10"/>
      <c r="K2531" s="10"/>
      <c r="L2531" s="1"/>
    </row>
    <row r="2532" spans="2:12" s="5" customFormat="1" ht="126" hidden="1">
      <c r="B2532" s="1"/>
      <c r="C2532" s="351">
        <v>7884</v>
      </c>
      <c r="D2532" s="352" t="s">
        <v>2595</v>
      </c>
      <c r="E2532" s="353" t="s">
        <v>1982</v>
      </c>
      <c r="F2532" s="354">
        <v>1684</v>
      </c>
      <c r="G2532" s="288" t="s">
        <v>117</v>
      </c>
      <c r="H2532" s="288"/>
      <c r="I2532" s="1"/>
      <c r="J2532" s="10"/>
      <c r="K2532" s="10"/>
      <c r="L2532" s="1"/>
    </row>
    <row r="2533" spans="2:12" s="5" customFormat="1" ht="126" hidden="1">
      <c r="B2533" s="1"/>
      <c r="C2533" s="351">
        <v>7885</v>
      </c>
      <c r="D2533" s="352" t="s">
        <v>2596</v>
      </c>
      <c r="E2533" s="353" t="s">
        <v>1982</v>
      </c>
      <c r="F2533" s="354">
        <v>1934</v>
      </c>
      <c r="G2533" s="288" t="s">
        <v>117</v>
      </c>
      <c r="H2533" s="288"/>
      <c r="I2533" s="1"/>
      <c r="J2533" s="10"/>
      <c r="K2533" s="10"/>
      <c r="L2533" s="1"/>
    </row>
    <row r="2534" spans="2:12" s="5" customFormat="1" ht="126" hidden="1">
      <c r="B2534" s="1"/>
      <c r="C2534" s="351">
        <v>7886</v>
      </c>
      <c r="D2534" s="352" t="s">
        <v>2597</v>
      </c>
      <c r="E2534" s="353" t="s">
        <v>1982</v>
      </c>
      <c r="F2534" s="354">
        <v>1349</v>
      </c>
      <c r="G2534" s="288" t="s">
        <v>117</v>
      </c>
      <c r="H2534" s="288"/>
      <c r="I2534" s="1"/>
      <c r="J2534" s="10"/>
      <c r="K2534" s="10"/>
      <c r="L2534" s="1"/>
    </row>
    <row r="2535" spans="2:12" s="5" customFormat="1" ht="126" hidden="1">
      <c r="B2535" s="1"/>
      <c r="C2535" s="351">
        <v>7887</v>
      </c>
      <c r="D2535" s="352" t="s">
        <v>2598</v>
      </c>
      <c r="E2535" s="353" t="s">
        <v>1982</v>
      </c>
      <c r="F2535" s="354">
        <v>1500</v>
      </c>
      <c r="G2535" s="288" t="s">
        <v>117</v>
      </c>
      <c r="H2535" s="288"/>
      <c r="I2535" s="1"/>
      <c r="J2535" s="10"/>
      <c r="K2535" s="10"/>
      <c r="L2535" s="1"/>
    </row>
    <row r="2536" spans="2:12" s="5" customFormat="1" ht="31.5" hidden="1">
      <c r="B2536" s="1"/>
      <c r="C2536" s="351">
        <v>7888</v>
      </c>
      <c r="D2536" s="352" t="s">
        <v>2599</v>
      </c>
      <c r="E2536" s="353" t="s">
        <v>125</v>
      </c>
      <c r="F2536" s="354">
        <v>184624</v>
      </c>
      <c r="G2536" s="288" t="s">
        <v>117</v>
      </c>
      <c r="H2536" s="288"/>
      <c r="I2536" s="1"/>
      <c r="J2536" s="10"/>
      <c r="K2536" s="10"/>
      <c r="L2536" s="1"/>
    </row>
    <row r="2537" spans="2:12" s="5" customFormat="1" ht="110.25" hidden="1">
      <c r="B2537" s="1"/>
      <c r="C2537" s="351">
        <v>7889</v>
      </c>
      <c r="D2537" s="352" t="s">
        <v>2600</v>
      </c>
      <c r="E2537" s="353" t="s">
        <v>1982</v>
      </c>
      <c r="F2537" s="354">
        <v>1786</v>
      </c>
      <c r="G2537" s="288" t="s">
        <v>117</v>
      </c>
      <c r="H2537" s="288"/>
      <c r="I2537" s="1"/>
      <c r="J2537" s="10"/>
      <c r="K2537" s="10"/>
      <c r="L2537" s="1"/>
    </row>
    <row r="2538" spans="2:12" s="5" customFormat="1" ht="31.5" hidden="1">
      <c r="B2538" s="1"/>
      <c r="C2538" s="351">
        <v>7892</v>
      </c>
      <c r="D2538" s="352" t="s">
        <v>2601</v>
      </c>
      <c r="E2538" s="353" t="s">
        <v>122</v>
      </c>
      <c r="F2538" s="354">
        <v>93177</v>
      </c>
      <c r="G2538" s="288" t="s">
        <v>117</v>
      </c>
      <c r="H2538" s="288"/>
      <c r="I2538" s="1"/>
      <c r="J2538" s="10"/>
      <c r="K2538" s="10"/>
      <c r="L2538" s="1"/>
    </row>
    <row r="2539" spans="2:12" s="5" customFormat="1" ht="63" hidden="1">
      <c r="B2539" s="1"/>
      <c r="C2539" s="351">
        <v>7893</v>
      </c>
      <c r="D2539" s="352" t="s">
        <v>2602</v>
      </c>
      <c r="E2539" s="353" t="s">
        <v>125</v>
      </c>
      <c r="F2539" s="354">
        <v>192594</v>
      </c>
      <c r="G2539" s="288" t="s">
        <v>117</v>
      </c>
      <c r="H2539" s="288"/>
      <c r="I2539" s="1"/>
      <c r="J2539" s="10"/>
      <c r="K2539" s="10"/>
      <c r="L2539" s="1"/>
    </row>
    <row r="2540" spans="2:12" s="5" customFormat="1" ht="47.25" hidden="1">
      <c r="B2540" s="1"/>
      <c r="C2540" s="351">
        <v>7894</v>
      </c>
      <c r="D2540" s="352" t="s">
        <v>2603</v>
      </c>
      <c r="E2540" s="353" t="s">
        <v>125</v>
      </c>
      <c r="F2540" s="354">
        <v>321429</v>
      </c>
      <c r="G2540" s="288" t="s">
        <v>117</v>
      </c>
      <c r="H2540" s="288"/>
      <c r="I2540" s="1"/>
      <c r="J2540" s="10"/>
      <c r="K2540" s="10"/>
      <c r="L2540" s="1"/>
    </row>
    <row r="2541" spans="2:12" s="5" customFormat="1" ht="78.75" hidden="1">
      <c r="B2541" s="1"/>
      <c r="C2541" s="351">
        <v>7895</v>
      </c>
      <c r="D2541" s="352" t="s">
        <v>2604</v>
      </c>
      <c r="E2541" s="353" t="s">
        <v>125</v>
      </c>
      <c r="F2541" s="354">
        <v>481447</v>
      </c>
      <c r="G2541" s="288" t="s">
        <v>117</v>
      </c>
      <c r="H2541" s="288" t="s">
        <v>145</v>
      </c>
      <c r="I2541" s="1"/>
      <c r="J2541" s="10"/>
      <c r="K2541" s="10"/>
      <c r="L2541" s="1"/>
    </row>
    <row r="2542" spans="2:12" s="5" customFormat="1" ht="31.5" hidden="1">
      <c r="B2542" s="1"/>
      <c r="C2542" s="351">
        <v>7896</v>
      </c>
      <c r="D2542" s="352" t="s">
        <v>2605</v>
      </c>
      <c r="E2542" s="353" t="s">
        <v>125</v>
      </c>
      <c r="F2542" s="354">
        <v>661</v>
      </c>
      <c r="G2542" s="288" t="s">
        <v>117</v>
      </c>
      <c r="H2542" s="288"/>
      <c r="I2542" s="1"/>
      <c r="J2542" s="10"/>
      <c r="K2542" s="10"/>
      <c r="L2542" s="1"/>
    </row>
    <row r="2543" spans="2:12" s="5" customFormat="1" ht="63" hidden="1">
      <c r="B2543" s="1"/>
      <c r="C2543" s="351">
        <v>7898</v>
      </c>
      <c r="D2543" s="352" t="s">
        <v>2606</v>
      </c>
      <c r="E2543" s="353" t="s">
        <v>119</v>
      </c>
      <c r="F2543" s="354">
        <v>599816</v>
      </c>
      <c r="G2543" s="288" t="s">
        <v>117</v>
      </c>
      <c r="H2543" s="288" t="s">
        <v>145</v>
      </c>
      <c r="I2543" s="1"/>
      <c r="J2543" s="10"/>
      <c r="K2543" s="10"/>
      <c r="L2543" s="1"/>
    </row>
    <row r="2544" spans="2:12" s="5" customFormat="1" ht="63" hidden="1">
      <c r="B2544" s="1"/>
      <c r="C2544" s="351">
        <v>7899</v>
      </c>
      <c r="D2544" s="352" t="s">
        <v>2607</v>
      </c>
      <c r="E2544" s="353" t="s">
        <v>119</v>
      </c>
      <c r="F2544" s="354">
        <v>657987</v>
      </c>
      <c r="G2544" s="288" t="s">
        <v>117</v>
      </c>
      <c r="H2544" s="288" t="s">
        <v>145</v>
      </c>
      <c r="I2544" s="1"/>
      <c r="J2544" s="10"/>
      <c r="K2544" s="10"/>
      <c r="L2544" s="1"/>
    </row>
    <row r="2545" spans="2:12" s="5" customFormat="1" ht="31.5" hidden="1">
      <c r="B2545" s="1"/>
      <c r="C2545" s="351">
        <v>7900</v>
      </c>
      <c r="D2545" s="352" t="s">
        <v>2608</v>
      </c>
      <c r="E2545" s="353" t="s">
        <v>116</v>
      </c>
      <c r="F2545" s="354">
        <v>68946</v>
      </c>
      <c r="G2545" s="288" t="s">
        <v>117</v>
      </c>
      <c r="H2545" s="288" t="s">
        <v>145</v>
      </c>
      <c r="I2545" s="1"/>
      <c r="J2545" s="10"/>
      <c r="K2545" s="10"/>
      <c r="L2545" s="1"/>
    </row>
    <row r="2546" spans="2:12" s="5" customFormat="1" ht="31.5" hidden="1">
      <c r="B2546" s="1"/>
      <c r="C2546" s="351">
        <v>7901</v>
      </c>
      <c r="D2546" s="352" t="s">
        <v>2609</v>
      </c>
      <c r="E2546" s="353" t="s">
        <v>785</v>
      </c>
      <c r="F2546" s="354">
        <v>10667</v>
      </c>
      <c r="G2546" s="288" t="s">
        <v>117</v>
      </c>
      <c r="H2546" s="288"/>
      <c r="I2546" s="1"/>
      <c r="J2546" s="10"/>
      <c r="K2546" s="10"/>
      <c r="L2546" s="1"/>
    </row>
    <row r="2547" spans="2:12" s="5" customFormat="1" ht="47.25" hidden="1">
      <c r="B2547" s="1"/>
      <c r="C2547" s="351">
        <v>7902</v>
      </c>
      <c r="D2547" s="352" t="s">
        <v>2610</v>
      </c>
      <c r="E2547" s="353" t="s">
        <v>122</v>
      </c>
      <c r="F2547" s="354">
        <v>51760</v>
      </c>
      <c r="G2547" s="288" t="s">
        <v>117</v>
      </c>
      <c r="H2547" s="288"/>
      <c r="I2547" s="1"/>
      <c r="J2547" s="10"/>
      <c r="K2547" s="10"/>
      <c r="L2547" s="1"/>
    </row>
    <row r="2548" spans="2:12" s="5" customFormat="1" ht="63" hidden="1">
      <c r="B2548" s="1"/>
      <c r="C2548" s="351">
        <v>7903</v>
      </c>
      <c r="D2548" s="352" t="s">
        <v>2611</v>
      </c>
      <c r="E2548" s="353" t="s">
        <v>125</v>
      </c>
      <c r="F2548" s="354">
        <v>44625</v>
      </c>
      <c r="G2548" s="288" t="s">
        <v>117</v>
      </c>
      <c r="H2548" s="288"/>
      <c r="I2548" s="1"/>
      <c r="J2548" s="10"/>
      <c r="K2548" s="10"/>
      <c r="L2548" s="1"/>
    </row>
    <row r="2549" spans="2:12" s="5" customFormat="1" ht="31.5" hidden="1">
      <c r="B2549" s="1"/>
      <c r="C2549" s="351">
        <v>7904</v>
      </c>
      <c r="D2549" s="352" t="s">
        <v>2612</v>
      </c>
      <c r="E2549" s="353" t="s">
        <v>1215</v>
      </c>
      <c r="F2549" s="354">
        <v>4164</v>
      </c>
      <c r="G2549" s="288" t="s">
        <v>117</v>
      </c>
      <c r="H2549" s="288"/>
      <c r="I2549" s="1"/>
      <c r="J2549" s="10"/>
      <c r="K2549" s="10"/>
      <c r="L2549" s="1"/>
    </row>
    <row r="2550" spans="2:12" s="5" customFormat="1" ht="63" hidden="1">
      <c r="B2550" s="1"/>
      <c r="C2550" s="351">
        <v>7905</v>
      </c>
      <c r="D2550" s="352" t="s">
        <v>2613</v>
      </c>
      <c r="E2550" s="353" t="s">
        <v>119</v>
      </c>
      <c r="F2550" s="354">
        <v>55277</v>
      </c>
      <c r="G2550" s="288" t="s">
        <v>117</v>
      </c>
      <c r="H2550" s="288"/>
      <c r="I2550" s="1"/>
      <c r="J2550" s="10"/>
      <c r="K2550" s="10"/>
      <c r="L2550" s="1"/>
    </row>
    <row r="2551" spans="2:12" s="5" customFormat="1" ht="63" hidden="1">
      <c r="B2551" s="1"/>
      <c r="C2551" s="351">
        <v>7944</v>
      </c>
      <c r="D2551" s="352" t="s">
        <v>2614</v>
      </c>
      <c r="E2551" s="353" t="s">
        <v>119</v>
      </c>
      <c r="F2551" s="354">
        <v>4167</v>
      </c>
      <c r="G2551" s="288" t="s">
        <v>117</v>
      </c>
      <c r="H2551" s="288"/>
      <c r="I2551" s="1"/>
      <c r="J2551" s="10"/>
      <c r="K2551" s="10"/>
      <c r="L2551" s="1"/>
    </row>
    <row r="2552" spans="2:12" s="5" customFormat="1" ht="47.25" hidden="1">
      <c r="B2552" s="1"/>
      <c r="C2552" s="351">
        <v>7945</v>
      </c>
      <c r="D2552" s="352" t="s">
        <v>2615</v>
      </c>
      <c r="E2552" s="353" t="s">
        <v>119</v>
      </c>
      <c r="F2552" s="354">
        <v>3378</v>
      </c>
      <c r="G2552" s="288" t="s">
        <v>117</v>
      </c>
      <c r="H2552" s="288"/>
      <c r="I2552" s="1"/>
      <c r="J2552" s="10"/>
      <c r="K2552" s="10"/>
      <c r="L2552" s="1"/>
    </row>
    <row r="2553" spans="2:12" s="5" customFormat="1" ht="47.25" hidden="1">
      <c r="B2553" s="1"/>
      <c r="C2553" s="351">
        <v>7946</v>
      </c>
      <c r="D2553" s="352" t="s">
        <v>2616</v>
      </c>
      <c r="E2553" s="353" t="s">
        <v>119</v>
      </c>
      <c r="F2553" s="354">
        <v>5849</v>
      </c>
      <c r="G2553" s="288" t="s">
        <v>117</v>
      </c>
      <c r="H2553" s="288"/>
      <c r="I2553" s="1"/>
      <c r="J2553" s="10"/>
      <c r="K2553" s="10"/>
      <c r="L2553" s="1"/>
    </row>
    <row r="2554" spans="2:12" s="5" customFormat="1" ht="63" hidden="1">
      <c r="B2554" s="1"/>
      <c r="C2554" s="351">
        <v>7947</v>
      </c>
      <c r="D2554" s="352" t="s">
        <v>2617</v>
      </c>
      <c r="E2554" s="353" t="s">
        <v>122</v>
      </c>
      <c r="F2554" s="354">
        <v>58575</v>
      </c>
      <c r="G2554" s="288" t="s">
        <v>117</v>
      </c>
      <c r="H2554" s="288"/>
      <c r="I2554" s="1"/>
      <c r="J2554" s="10"/>
      <c r="K2554" s="10"/>
      <c r="L2554" s="1"/>
    </row>
    <row r="2555" spans="2:12" s="5" customFormat="1" ht="63" hidden="1">
      <c r="B2555" s="1"/>
      <c r="C2555" s="351">
        <v>7948</v>
      </c>
      <c r="D2555" s="352" t="s">
        <v>2618</v>
      </c>
      <c r="E2555" s="353" t="s">
        <v>122</v>
      </c>
      <c r="F2555" s="354">
        <v>68452</v>
      </c>
      <c r="G2555" s="288" t="s">
        <v>117</v>
      </c>
      <c r="H2555" s="288"/>
      <c r="I2555" s="1"/>
      <c r="J2555" s="10"/>
      <c r="K2555" s="10"/>
      <c r="L2555" s="1"/>
    </row>
    <row r="2556" spans="2:12" s="5" customFormat="1" ht="63" hidden="1">
      <c r="B2556" s="1"/>
      <c r="C2556" s="351">
        <v>7949</v>
      </c>
      <c r="D2556" s="352" t="s">
        <v>2619</v>
      </c>
      <c r="E2556" s="353" t="s">
        <v>122</v>
      </c>
      <c r="F2556" s="354">
        <v>73047</v>
      </c>
      <c r="G2556" s="288" t="s">
        <v>117</v>
      </c>
      <c r="H2556" s="288"/>
      <c r="I2556" s="1"/>
      <c r="J2556" s="10"/>
      <c r="K2556" s="10"/>
      <c r="L2556" s="1"/>
    </row>
    <row r="2557" spans="2:12" s="5" customFormat="1" ht="63" hidden="1">
      <c r="B2557" s="1"/>
      <c r="C2557" s="351">
        <v>7950</v>
      </c>
      <c r="D2557" s="352" t="s">
        <v>2620</v>
      </c>
      <c r="E2557" s="353" t="s">
        <v>122</v>
      </c>
      <c r="F2557" s="354">
        <v>90811</v>
      </c>
      <c r="G2557" s="288" t="s">
        <v>117</v>
      </c>
      <c r="H2557" s="288"/>
      <c r="I2557" s="1"/>
      <c r="J2557" s="10"/>
      <c r="K2557" s="10"/>
      <c r="L2557" s="1"/>
    </row>
    <row r="2558" spans="2:12" s="5" customFormat="1" ht="63" hidden="1">
      <c r="B2558" s="1"/>
      <c r="C2558" s="351">
        <v>7951</v>
      </c>
      <c r="D2558" s="352" t="s">
        <v>2621</v>
      </c>
      <c r="E2558" s="353" t="s">
        <v>122</v>
      </c>
      <c r="F2558" s="354">
        <v>124100</v>
      </c>
      <c r="G2558" s="288" t="s">
        <v>117</v>
      </c>
      <c r="H2558" s="288"/>
      <c r="I2558" s="1"/>
      <c r="J2558" s="10"/>
      <c r="K2558" s="10"/>
      <c r="L2558" s="1"/>
    </row>
    <row r="2559" spans="2:12" s="5" customFormat="1" ht="94.5" hidden="1">
      <c r="B2559" s="1"/>
      <c r="C2559" s="351">
        <v>7953</v>
      </c>
      <c r="D2559" s="352" t="s">
        <v>2622</v>
      </c>
      <c r="E2559" s="353" t="s">
        <v>122</v>
      </c>
      <c r="F2559" s="354">
        <v>1195198</v>
      </c>
      <c r="G2559" s="288" t="s">
        <v>117</v>
      </c>
      <c r="H2559" s="288" t="s">
        <v>145</v>
      </c>
      <c r="I2559" s="1"/>
      <c r="J2559" s="10"/>
      <c r="K2559" s="10"/>
      <c r="L2559" s="1"/>
    </row>
    <row r="2560" spans="2:12" s="5" customFormat="1" ht="110.25" hidden="1">
      <c r="B2560" s="1"/>
      <c r="C2560" s="351">
        <v>7954</v>
      </c>
      <c r="D2560" s="352" t="s">
        <v>2623</v>
      </c>
      <c r="E2560" s="353" t="s">
        <v>125</v>
      </c>
      <c r="F2560" s="354">
        <v>671993</v>
      </c>
      <c r="G2560" s="288" t="s">
        <v>117</v>
      </c>
      <c r="H2560" s="288"/>
      <c r="I2560" s="1"/>
      <c r="J2560" s="10"/>
      <c r="K2560" s="10"/>
      <c r="L2560" s="1"/>
    </row>
    <row r="2561" spans="2:12" s="5" customFormat="1" ht="94.5" hidden="1">
      <c r="B2561" s="1"/>
      <c r="C2561" s="351">
        <v>7955</v>
      </c>
      <c r="D2561" s="352" t="s">
        <v>2624</v>
      </c>
      <c r="E2561" s="353" t="s">
        <v>125</v>
      </c>
      <c r="F2561" s="354">
        <v>875248</v>
      </c>
      <c r="G2561" s="288" t="s">
        <v>117</v>
      </c>
      <c r="H2561" s="288"/>
      <c r="I2561" s="1"/>
      <c r="J2561" s="10"/>
      <c r="K2561" s="10"/>
      <c r="L2561" s="1"/>
    </row>
    <row r="2562" spans="2:12" s="5" customFormat="1" ht="94.5" hidden="1">
      <c r="B2562" s="1"/>
      <c r="C2562" s="351">
        <v>7956</v>
      </c>
      <c r="D2562" s="352" t="s">
        <v>2625</v>
      </c>
      <c r="E2562" s="353" t="s">
        <v>125</v>
      </c>
      <c r="F2562" s="354">
        <v>1384748</v>
      </c>
      <c r="G2562" s="288" t="s">
        <v>117</v>
      </c>
      <c r="H2562" s="288"/>
      <c r="I2562" s="1"/>
      <c r="J2562" s="10"/>
      <c r="K2562" s="10"/>
      <c r="L2562" s="1"/>
    </row>
    <row r="2563" spans="2:12" s="5" customFormat="1" ht="78.75" hidden="1">
      <c r="B2563" s="1"/>
      <c r="C2563" s="351">
        <v>7957</v>
      </c>
      <c r="D2563" s="352" t="s">
        <v>2626</v>
      </c>
      <c r="E2563" s="353" t="s">
        <v>122</v>
      </c>
      <c r="F2563" s="354">
        <v>60486</v>
      </c>
      <c r="G2563" s="288" t="s">
        <v>117</v>
      </c>
      <c r="H2563" s="288" t="s">
        <v>145</v>
      </c>
      <c r="I2563" s="1"/>
      <c r="J2563" s="10"/>
      <c r="K2563" s="10"/>
      <c r="L2563" s="1"/>
    </row>
    <row r="2564" spans="2:12" s="5" customFormat="1" ht="63" hidden="1">
      <c r="B2564" s="1"/>
      <c r="C2564" s="351">
        <v>7958</v>
      </c>
      <c r="D2564" s="352" t="s">
        <v>2627</v>
      </c>
      <c r="E2564" s="353" t="s">
        <v>122</v>
      </c>
      <c r="F2564" s="354">
        <v>12109</v>
      </c>
      <c r="G2564" s="288" t="s">
        <v>117</v>
      </c>
      <c r="H2564" s="288"/>
      <c r="I2564" s="1"/>
      <c r="J2564" s="10"/>
      <c r="K2564" s="10"/>
      <c r="L2564" s="1"/>
    </row>
    <row r="2565" spans="2:12" s="5" customFormat="1" ht="78.75" hidden="1">
      <c r="B2565" s="1"/>
      <c r="C2565" s="351">
        <v>7959</v>
      </c>
      <c r="D2565" s="352" t="s">
        <v>2628</v>
      </c>
      <c r="E2565" s="353" t="s">
        <v>122</v>
      </c>
      <c r="F2565" s="354">
        <v>14531</v>
      </c>
      <c r="G2565" s="288" t="s">
        <v>117</v>
      </c>
      <c r="H2565" s="288"/>
      <c r="I2565" s="1"/>
      <c r="J2565" s="10"/>
      <c r="K2565" s="10"/>
      <c r="L2565" s="1"/>
    </row>
    <row r="2566" spans="2:12" s="5" customFormat="1" ht="78.75" hidden="1">
      <c r="B2566" s="1"/>
      <c r="C2566" s="351">
        <v>7960</v>
      </c>
      <c r="D2566" s="352" t="s">
        <v>2629</v>
      </c>
      <c r="E2566" s="353" t="s">
        <v>122</v>
      </c>
      <c r="F2566" s="354">
        <v>12109</v>
      </c>
      <c r="G2566" s="288" t="s">
        <v>117</v>
      </c>
      <c r="H2566" s="288"/>
      <c r="I2566" s="1"/>
      <c r="J2566" s="10"/>
      <c r="K2566" s="10"/>
      <c r="L2566" s="1"/>
    </row>
    <row r="2567" spans="2:12" s="5" customFormat="1" ht="78.75" hidden="1">
      <c r="B2567" s="1"/>
      <c r="C2567" s="351">
        <v>7961</v>
      </c>
      <c r="D2567" s="352" t="s">
        <v>2630</v>
      </c>
      <c r="E2567" s="353" t="s">
        <v>122</v>
      </c>
      <c r="F2567" s="354">
        <v>18163</v>
      </c>
      <c r="G2567" s="288" t="s">
        <v>117</v>
      </c>
      <c r="H2567" s="288"/>
      <c r="I2567" s="1"/>
      <c r="J2567" s="10"/>
      <c r="K2567" s="10"/>
      <c r="L2567" s="1"/>
    </row>
    <row r="2568" spans="2:12" s="5" customFormat="1" ht="47.25" hidden="1">
      <c r="B2568" s="1"/>
      <c r="C2568" s="351">
        <v>7962</v>
      </c>
      <c r="D2568" s="352" t="s">
        <v>2631</v>
      </c>
      <c r="E2568" s="353" t="s">
        <v>125</v>
      </c>
      <c r="F2568" s="354">
        <v>11156</v>
      </c>
      <c r="G2568" s="288" t="s">
        <v>117</v>
      </c>
      <c r="H2568" s="288"/>
      <c r="I2568" s="1"/>
      <c r="J2568" s="10"/>
      <c r="K2568" s="10"/>
      <c r="L2568" s="1"/>
    </row>
    <row r="2569" spans="2:12" s="5" customFormat="1" ht="31.5" hidden="1">
      <c r="B2569" s="1"/>
      <c r="C2569" s="351">
        <v>7963</v>
      </c>
      <c r="D2569" s="352" t="s">
        <v>2632</v>
      </c>
      <c r="E2569" s="353" t="s">
        <v>125</v>
      </c>
      <c r="F2569" s="354">
        <v>435421</v>
      </c>
      <c r="G2569" s="288" t="s">
        <v>117</v>
      </c>
      <c r="H2569" s="288" t="s">
        <v>145</v>
      </c>
      <c r="I2569" s="1"/>
      <c r="J2569" s="10"/>
      <c r="K2569" s="10"/>
      <c r="L2569" s="1"/>
    </row>
    <row r="2570" spans="2:12" s="5" customFormat="1" ht="47.25" hidden="1">
      <c r="B2570" s="1"/>
      <c r="C2570" s="351">
        <v>7964</v>
      </c>
      <c r="D2570" s="352" t="s">
        <v>2633</v>
      </c>
      <c r="E2570" s="353" t="s">
        <v>125</v>
      </c>
      <c r="F2570" s="354">
        <v>569891</v>
      </c>
      <c r="G2570" s="288" t="s">
        <v>117</v>
      </c>
      <c r="H2570" s="288"/>
      <c r="I2570" s="1"/>
      <c r="J2570" s="10"/>
      <c r="K2570" s="10"/>
      <c r="L2570" s="1"/>
    </row>
    <row r="2571" spans="2:12" s="5" customFormat="1" ht="47.25" hidden="1">
      <c r="B2571" s="1"/>
      <c r="C2571" s="351">
        <v>7965</v>
      </c>
      <c r="D2571" s="352" t="s">
        <v>2634</v>
      </c>
      <c r="E2571" s="353" t="s">
        <v>125</v>
      </c>
      <c r="F2571" s="354">
        <v>3550254</v>
      </c>
      <c r="G2571" s="288" t="s">
        <v>117</v>
      </c>
      <c r="H2571" s="288"/>
      <c r="I2571" s="1"/>
      <c r="J2571" s="10"/>
      <c r="K2571" s="10"/>
      <c r="L2571" s="1"/>
    </row>
    <row r="2572" spans="2:12" s="5" customFormat="1" ht="78.75" hidden="1">
      <c r="B2572" s="1"/>
      <c r="C2572" s="351">
        <v>7966</v>
      </c>
      <c r="D2572" s="352" t="s">
        <v>2635</v>
      </c>
      <c r="E2572" s="353" t="s">
        <v>125</v>
      </c>
      <c r="F2572" s="354">
        <v>143056</v>
      </c>
      <c r="G2572" s="288" t="s">
        <v>117</v>
      </c>
      <c r="H2572" s="288" t="s">
        <v>145</v>
      </c>
      <c r="I2572" s="1"/>
      <c r="J2572" s="10"/>
      <c r="K2572" s="10"/>
      <c r="L2572" s="1"/>
    </row>
    <row r="2573" spans="2:12" s="5" customFormat="1" ht="63" hidden="1">
      <c r="B2573" s="1"/>
      <c r="C2573" s="351">
        <v>7967</v>
      </c>
      <c r="D2573" s="352" t="s">
        <v>2636</v>
      </c>
      <c r="E2573" s="353" t="s">
        <v>119</v>
      </c>
      <c r="F2573" s="354">
        <v>6436</v>
      </c>
      <c r="G2573" s="288" t="s">
        <v>117</v>
      </c>
      <c r="H2573" s="288"/>
      <c r="I2573" s="1"/>
      <c r="J2573" s="10"/>
      <c r="K2573" s="10"/>
      <c r="L2573" s="1"/>
    </row>
    <row r="2574" spans="2:12" s="5" customFormat="1" ht="110.25" hidden="1">
      <c r="B2574" s="1"/>
      <c r="C2574" s="351">
        <v>7968</v>
      </c>
      <c r="D2574" s="352" t="s">
        <v>2637</v>
      </c>
      <c r="E2574" s="353" t="s">
        <v>1982</v>
      </c>
      <c r="F2574" s="354">
        <v>1601</v>
      </c>
      <c r="G2574" s="288" t="s">
        <v>117</v>
      </c>
      <c r="H2574" s="288"/>
      <c r="I2574" s="1"/>
      <c r="J2574" s="10"/>
      <c r="K2574" s="10"/>
      <c r="L2574" s="1"/>
    </row>
    <row r="2575" spans="2:12" s="5" customFormat="1" ht="126" hidden="1">
      <c r="B2575" s="1"/>
      <c r="C2575" s="351">
        <v>7969</v>
      </c>
      <c r="D2575" s="352" t="s">
        <v>2638</v>
      </c>
      <c r="E2575" s="353" t="s">
        <v>1982</v>
      </c>
      <c r="F2575" s="354">
        <v>1601</v>
      </c>
      <c r="G2575" s="288" t="s">
        <v>117</v>
      </c>
      <c r="H2575" s="288"/>
      <c r="I2575" s="1"/>
      <c r="J2575" s="10"/>
      <c r="K2575" s="10"/>
      <c r="L2575" s="1"/>
    </row>
    <row r="2576" spans="2:12" s="5" customFormat="1" ht="94.5" hidden="1">
      <c r="B2576" s="1"/>
      <c r="C2576" s="351">
        <v>7970</v>
      </c>
      <c r="D2576" s="352" t="s">
        <v>2639</v>
      </c>
      <c r="E2576" s="353" t="s">
        <v>122</v>
      </c>
      <c r="F2576" s="354">
        <v>202316</v>
      </c>
      <c r="G2576" s="288" t="s">
        <v>117</v>
      </c>
      <c r="H2576" s="288"/>
      <c r="I2576" s="1"/>
      <c r="J2576" s="10"/>
      <c r="K2576" s="10"/>
      <c r="L2576" s="1"/>
    </row>
    <row r="2577" spans="2:12" s="5" customFormat="1" ht="47.25" hidden="1">
      <c r="B2577" s="1"/>
      <c r="C2577" s="351">
        <v>7972</v>
      </c>
      <c r="D2577" s="352" t="s">
        <v>2640</v>
      </c>
      <c r="E2577" s="353" t="s">
        <v>119</v>
      </c>
      <c r="F2577" s="354">
        <v>18740</v>
      </c>
      <c r="G2577" s="288" t="s">
        <v>117</v>
      </c>
      <c r="H2577" s="288"/>
      <c r="I2577" s="1"/>
      <c r="J2577" s="10"/>
      <c r="K2577" s="10"/>
      <c r="L2577" s="1"/>
    </row>
    <row r="2578" spans="2:12" s="5" customFormat="1" ht="47.25" hidden="1">
      <c r="B2578" s="1"/>
      <c r="C2578" s="351">
        <v>7974</v>
      </c>
      <c r="D2578" s="352" t="s">
        <v>2641</v>
      </c>
      <c r="E2578" s="353" t="s">
        <v>125</v>
      </c>
      <c r="F2578" s="354">
        <v>575418</v>
      </c>
      <c r="G2578" s="288" t="s">
        <v>117</v>
      </c>
      <c r="H2578" s="288" t="s">
        <v>145</v>
      </c>
      <c r="I2578" s="1"/>
      <c r="J2578" s="10"/>
      <c r="K2578" s="10"/>
      <c r="L2578" s="1"/>
    </row>
    <row r="2579" spans="2:12" s="5" customFormat="1" ht="47.25" hidden="1">
      <c r="B2579" s="1"/>
      <c r="C2579" s="351">
        <v>7989</v>
      </c>
      <c r="D2579" s="352" t="s">
        <v>2642</v>
      </c>
      <c r="E2579" s="353" t="s">
        <v>122</v>
      </c>
      <c r="F2579" s="354">
        <v>102654</v>
      </c>
      <c r="G2579" s="288" t="s">
        <v>117</v>
      </c>
      <c r="H2579" s="288"/>
      <c r="I2579" s="1"/>
      <c r="J2579" s="10"/>
      <c r="K2579" s="10"/>
      <c r="L2579" s="1"/>
    </row>
    <row r="2580" spans="2:12" s="5" customFormat="1" ht="126" hidden="1">
      <c r="B2580" s="1"/>
      <c r="C2580" s="351">
        <v>7990</v>
      </c>
      <c r="D2580" s="352" t="s">
        <v>2643</v>
      </c>
      <c r="E2580" s="353" t="s">
        <v>2644</v>
      </c>
      <c r="F2580" s="354">
        <v>101150</v>
      </c>
      <c r="G2580" s="288" t="s">
        <v>117</v>
      </c>
      <c r="H2580" s="288"/>
      <c r="I2580" s="1"/>
      <c r="J2580" s="10"/>
      <c r="K2580" s="10"/>
      <c r="L2580" s="1"/>
    </row>
    <row r="2581" spans="2:12" s="5" customFormat="1" ht="126" hidden="1">
      <c r="B2581" s="1"/>
      <c r="C2581" s="351">
        <v>7991</v>
      </c>
      <c r="D2581" s="352" t="s">
        <v>2645</v>
      </c>
      <c r="E2581" s="353" t="s">
        <v>2644</v>
      </c>
      <c r="F2581" s="354">
        <v>113536</v>
      </c>
      <c r="G2581" s="288" t="s">
        <v>117</v>
      </c>
      <c r="H2581" s="288"/>
      <c r="I2581" s="1"/>
      <c r="J2581" s="10"/>
      <c r="K2581" s="10"/>
      <c r="L2581" s="1"/>
    </row>
    <row r="2582" spans="2:12" s="5" customFormat="1" ht="78.75" hidden="1">
      <c r="B2582" s="1"/>
      <c r="C2582" s="351">
        <v>7992</v>
      </c>
      <c r="D2582" s="352" t="s">
        <v>2646</v>
      </c>
      <c r="E2582" s="353" t="s">
        <v>122</v>
      </c>
      <c r="F2582" s="354">
        <v>15497</v>
      </c>
      <c r="G2582" s="288" t="s">
        <v>117</v>
      </c>
      <c r="H2582" s="288" t="s">
        <v>145</v>
      </c>
      <c r="I2582" s="1"/>
      <c r="J2582" s="10"/>
      <c r="K2582" s="10"/>
      <c r="L2582" s="1"/>
    </row>
    <row r="2583" spans="2:12" s="5" customFormat="1" ht="78.75" hidden="1">
      <c r="B2583" s="1"/>
      <c r="C2583" s="351">
        <v>7993</v>
      </c>
      <c r="D2583" s="352" t="s">
        <v>2647</v>
      </c>
      <c r="E2583" s="353" t="s">
        <v>122</v>
      </c>
      <c r="F2583" s="354">
        <v>21061</v>
      </c>
      <c r="G2583" s="288" t="s">
        <v>117</v>
      </c>
      <c r="H2583" s="288" t="s">
        <v>145</v>
      </c>
      <c r="I2583" s="1"/>
      <c r="J2583" s="10"/>
      <c r="K2583" s="10"/>
      <c r="L2583" s="1"/>
    </row>
    <row r="2584" spans="2:12" s="5" customFormat="1" ht="78.75" hidden="1">
      <c r="B2584" s="1"/>
      <c r="C2584" s="351">
        <v>7994</v>
      </c>
      <c r="D2584" s="352" t="s">
        <v>2648</v>
      </c>
      <c r="E2584" s="353" t="s">
        <v>122</v>
      </c>
      <c r="F2584" s="354">
        <v>48257</v>
      </c>
      <c r="G2584" s="288" t="s">
        <v>117</v>
      </c>
      <c r="H2584" s="288" t="s">
        <v>145</v>
      </c>
      <c r="I2584" s="1"/>
      <c r="J2584" s="10"/>
      <c r="K2584" s="10"/>
      <c r="L2584" s="1"/>
    </row>
    <row r="2585" spans="2:12" s="5" customFormat="1" ht="63" hidden="1">
      <c r="B2585" s="1"/>
      <c r="C2585" s="351">
        <v>7995</v>
      </c>
      <c r="D2585" s="352" t="s">
        <v>2649</v>
      </c>
      <c r="E2585" s="353" t="s">
        <v>122</v>
      </c>
      <c r="F2585" s="354">
        <v>1233</v>
      </c>
      <c r="G2585" s="288" t="s">
        <v>117</v>
      </c>
      <c r="H2585" s="288"/>
      <c r="I2585" s="1"/>
      <c r="J2585" s="10"/>
      <c r="K2585" s="10"/>
      <c r="L2585" s="1"/>
    </row>
    <row r="2586" spans="2:12" s="5" customFormat="1" ht="47.25" hidden="1">
      <c r="B2586" s="1"/>
      <c r="C2586" s="351">
        <v>7996</v>
      </c>
      <c r="D2586" s="352" t="s">
        <v>2650</v>
      </c>
      <c r="E2586" s="353" t="s">
        <v>119</v>
      </c>
      <c r="F2586" s="354">
        <v>75264</v>
      </c>
      <c r="G2586" s="288" t="s">
        <v>117</v>
      </c>
      <c r="H2586" s="288"/>
      <c r="I2586" s="1"/>
      <c r="J2586" s="10"/>
      <c r="K2586" s="10"/>
      <c r="L2586" s="1"/>
    </row>
    <row r="2587" spans="2:12" s="5" customFormat="1" ht="47.25" hidden="1">
      <c r="B2587" s="1"/>
      <c r="C2587" s="351">
        <v>7997</v>
      </c>
      <c r="D2587" s="352" t="s">
        <v>2651</v>
      </c>
      <c r="E2587" s="353" t="s">
        <v>119</v>
      </c>
      <c r="F2587" s="354">
        <v>73717</v>
      </c>
      <c r="G2587" s="288" t="s">
        <v>117</v>
      </c>
      <c r="H2587" s="288"/>
      <c r="I2587" s="1"/>
      <c r="J2587" s="10"/>
      <c r="K2587" s="10"/>
      <c r="L2587" s="1"/>
    </row>
    <row r="2588" spans="2:12" s="5" customFormat="1" ht="47.25" hidden="1">
      <c r="B2588" s="1"/>
      <c r="C2588" s="351">
        <v>8000</v>
      </c>
      <c r="D2588" s="352" t="s">
        <v>2652</v>
      </c>
      <c r="E2588" s="353" t="s">
        <v>1215</v>
      </c>
      <c r="F2588" s="354">
        <v>3693</v>
      </c>
      <c r="G2588" s="288" t="s">
        <v>117</v>
      </c>
      <c r="H2588" s="288"/>
      <c r="I2588" s="1"/>
      <c r="J2588" s="10"/>
      <c r="K2588" s="10"/>
      <c r="L2588" s="1"/>
    </row>
    <row r="2589" spans="2:12" s="5" customFormat="1" ht="225" hidden="1">
      <c r="B2589" s="1"/>
      <c r="C2589" s="458">
        <v>8001</v>
      </c>
      <c r="D2589" s="460" t="s">
        <v>2653</v>
      </c>
      <c r="E2589" s="462" t="s">
        <v>122</v>
      </c>
      <c r="F2589" s="464">
        <v>1092122</v>
      </c>
      <c r="G2589" s="288" t="s">
        <v>117</v>
      </c>
      <c r="H2589" s="288"/>
      <c r="I2589" s="1"/>
      <c r="J2589" s="10"/>
      <c r="K2589" s="10"/>
      <c r="L2589" s="1"/>
    </row>
    <row r="2590" spans="2:12" s="5" customFormat="1" ht="236.25" hidden="1">
      <c r="B2590" s="1"/>
      <c r="C2590" s="351">
        <v>8002</v>
      </c>
      <c r="D2590" s="352" t="s">
        <v>2654</v>
      </c>
      <c r="E2590" s="353" t="s">
        <v>122</v>
      </c>
      <c r="F2590" s="354">
        <v>1148435</v>
      </c>
      <c r="G2590" s="288" t="s">
        <v>117</v>
      </c>
      <c r="H2590" s="288"/>
      <c r="I2590" s="1"/>
      <c r="J2590" s="10"/>
      <c r="K2590" s="10"/>
      <c r="L2590" s="1"/>
    </row>
    <row r="2591" spans="2:12" s="5" customFormat="1" ht="225" hidden="1">
      <c r="B2591" s="1"/>
      <c r="C2591" s="458">
        <v>8003</v>
      </c>
      <c r="D2591" s="460" t="s">
        <v>2655</v>
      </c>
      <c r="E2591" s="462" t="s">
        <v>122</v>
      </c>
      <c r="F2591" s="464">
        <v>1268061</v>
      </c>
      <c r="G2591" s="288" t="s">
        <v>117</v>
      </c>
      <c r="H2591" s="288"/>
      <c r="I2591" s="1"/>
      <c r="J2591" s="10"/>
      <c r="K2591" s="10"/>
      <c r="L2591" s="1"/>
    </row>
    <row r="2592" spans="2:12" s="5" customFormat="1" ht="236.25" hidden="1">
      <c r="B2592" s="1"/>
      <c r="C2592" s="351">
        <v>8004</v>
      </c>
      <c r="D2592" s="352" t="s">
        <v>2656</v>
      </c>
      <c r="E2592" s="353" t="s">
        <v>122</v>
      </c>
      <c r="F2592" s="354">
        <v>1506815</v>
      </c>
      <c r="G2592" s="288" t="s">
        <v>117</v>
      </c>
      <c r="H2592" s="288"/>
      <c r="I2592" s="1"/>
      <c r="J2592" s="10"/>
      <c r="K2592" s="10"/>
      <c r="L2592" s="1"/>
    </row>
    <row r="2593" spans="2:12" s="5" customFormat="1" ht="236.25" hidden="1">
      <c r="B2593" s="1"/>
      <c r="C2593" s="351">
        <v>8005</v>
      </c>
      <c r="D2593" s="352" t="s">
        <v>2657</v>
      </c>
      <c r="E2593" s="353" t="s">
        <v>122</v>
      </c>
      <c r="F2593" s="354">
        <v>1720713</v>
      </c>
      <c r="G2593" s="288" t="s">
        <v>117</v>
      </c>
      <c r="H2593" s="288"/>
      <c r="I2593" s="1"/>
      <c r="J2593" s="10"/>
      <c r="K2593" s="10"/>
      <c r="L2593" s="1"/>
    </row>
    <row r="2594" spans="2:12" s="5" customFormat="1" ht="236.25" hidden="1">
      <c r="B2594" s="1"/>
      <c r="C2594" s="351">
        <v>8006</v>
      </c>
      <c r="D2594" s="352" t="s">
        <v>2658</v>
      </c>
      <c r="E2594" s="353" t="s">
        <v>122</v>
      </c>
      <c r="F2594" s="354">
        <v>1877924</v>
      </c>
      <c r="G2594" s="288" t="s">
        <v>117</v>
      </c>
      <c r="H2594" s="288"/>
      <c r="I2594" s="1"/>
      <c r="J2594" s="10"/>
      <c r="K2594" s="10"/>
      <c r="L2594" s="1"/>
    </row>
    <row r="2595" spans="2:12" s="5" customFormat="1" ht="236.25" hidden="1">
      <c r="B2595" s="1"/>
      <c r="C2595" s="351">
        <v>8007</v>
      </c>
      <c r="D2595" s="352" t="s">
        <v>2659</v>
      </c>
      <c r="E2595" s="353" t="s">
        <v>122</v>
      </c>
      <c r="F2595" s="354">
        <v>2306992</v>
      </c>
      <c r="G2595" s="288" t="s">
        <v>117</v>
      </c>
      <c r="H2595" s="288"/>
      <c r="I2595" s="1"/>
      <c r="J2595" s="10"/>
      <c r="K2595" s="10"/>
      <c r="L2595" s="1"/>
    </row>
    <row r="2596" spans="2:12" s="5" customFormat="1" ht="236.25" hidden="1">
      <c r="B2596" s="1"/>
      <c r="C2596" s="351">
        <v>8008</v>
      </c>
      <c r="D2596" s="352" t="s">
        <v>2660</v>
      </c>
      <c r="E2596" s="353" t="s">
        <v>122</v>
      </c>
      <c r="F2596" s="354">
        <v>2561579</v>
      </c>
      <c r="G2596" s="288" t="s">
        <v>117</v>
      </c>
      <c r="H2596" s="288"/>
      <c r="I2596" s="1"/>
      <c r="J2596" s="10"/>
      <c r="K2596" s="10"/>
      <c r="L2596" s="1"/>
    </row>
    <row r="2597" spans="2:12" s="5" customFormat="1" ht="236.25" hidden="1">
      <c r="B2597" s="1"/>
      <c r="C2597" s="351">
        <v>8009</v>
      </c>
      <c r="D2597" s="352" t="s">
        <v>2661</v>
      </c>
      <c r="E2597" s="353" t="s">
        <v>122</v>
      </c>
      <c r="F2597" s="354">
        <v>3062029</v>
      </c>
      <c r="G2597" s="288" t="s">
        <v>117</v>
      </c>
      <c r="H2597" s="288"/>
      <c r="I2597" s="1"/>
      <c r="J2597" s="10"/>
      <c r="K2597" s="10"/>
      <c r="L2597" s="1"/>
    </row>
    <row r="2598" spans="2:12" s="5" customFormat="1" ht="236.25" hidden="1">
      <c r="B2598" s="1"/>
      <c r="C2598" s="351">
        <v>8010</v>
      </c>
      <c r="D2598" s="352" t="s">
        <v>2662</v>
      </c>
      <c r="E2598" s="353" t="s">
        <v>122</v>
      </c>
      <c r="F2598" s="354">
        <v>3524432</v>
      </c>
      <c r="G2598" s="288" t="s">
        <v>117</v>
      </c>
      <c r="H2598" s="288"/>
      <c r="I2598" s="1"/>
      <c r="J2598" s="10"/>
      <c r="K2598" s="10"/>
      <c r="L2598" s="1"/>
    </row>
    <row r="2599" spans="2:12" s="5" customFormat="1" ht="236.25" hidden="1">
      <c r="B2599" s="1"/>
      <c r="C2599" s="351">
        <v>8011</v>
      </c>
      <c r="D2599" s="352" t="s">
        <v>2663</v>
      </c>
      <c r="E2599" s="353" t="s">
        <v>122</v>
      </c>
      <c r="F2599" s="354">
        <v>4633902</v>
      </c>
      <c r="G2599" s="288" t="s">
        <v>117</v>
      </c>
      <c r="H2599" s="288"/>
      <c r="I2599" s="1"/>
      <c r="J2599" s="10"/>
      <c r="K2599" s="10"/>
      <c r="L2599" s="1"/>
    </row>
    <row r="2600" spans="2:12" s="5" customFormat="1" ht="236.25" hidden="1">
      <c r="B2600" s="1"/>
      <c r="C2600" s="351">
        <v>8012</v>
      </c>
      <c r="D2600" s="352" t="s">
        <v>2664</v>
      </c>
      <c r="E2600" s="353" t="s">
        <v>122</v>
      </c>
      <c r="F2600" s="354">
        <v>5894965</v>
      </c>
      <c r="G2600" s="288" t="s">
        <v>117</v>
      </c>
      <c r="H2600" s="288"/>
      <c r="I2600" s="1"/>
      <c r="J2600" s="10"/>
      <c r="K2600" s="10"/>
      <c r="L2600" s="1"/>
    </row>
    <row r="2601" spans="2:12" s="5" customFormat="1" ht="236.25" hidden="1">
      <c r="B2601" s="1"/>
      <c r="C2601" s="351">
        <v>8013</v>
      </c>
      <c r="D2601" s="352" t="s">
        <v>2665</v>
      </c>
      <c r="E2601" s="353" t="s">
        <v>122</v>
      </c>
      <c r="F2601" s="354">
        <v>6454983</v>
      </c>
      <c r="G2601" s="288" t="s">
        <v>117</v>
      </c>
      <c r="H2601" s="288"/>
      <c r="I2601" s="1"/>
      <c r="J2601" s="10"/>
      <c r="K2601" s="10"/>
      <c r="L2601" s="1"/>
    </row>
    <row r="2602" spans="2:12" s="5" customFormat="1" ht="110.25" hidden="1">
      <c r="B2602" s="1"/>
      <c r="C2602" s="351">
        <v>8016</v>
      </c>
      <c r="D2602" s="352" t="s">
        <v>2666</v>
      </c>
      <c r="E2602" s="353" t="s">
        <v>122</v>
      </c>
      <c r="F2602" s="354">
        <v>520910</v>
      </c>
      <c r="G2602" s="288" t="s">
        <v>117</v>
      </c>
      <c r="H2602" s="288"/>
      <c r="I2602" s="1"/>
      <c r="J2602" s="10"/>
      <c r="K2602" s="10"/>
      <c r="L2602" s="1"/>
    </row>
    <row r="2603" spans="2:12" s="5" customFormat="1" ht="110.25" hidden="1">
      <c r="B2603" s="1"/>
      <c r="C2603" s="351">
        <v>8017</v>
      </c>
      <c r="D2603" s="352" t="s">
        <v>2667</v>
      </c>
      <c r="E2603" s="353" t="s">
        <v>125</v>
      </c>
      <c r="F2603" s="354">
        <v>520910</v>
      </c>
      <c r="G2603" s="288" t="s">
        <v>117</v>
      </c>
      <c r="H2603" s="288"/>
      <c r="I2603" s="1"/>
      <c r="J2603" s="10"/>
      <c r="K2603" s="10"/>
      <c r="L2603" s="1"/>
    </row>
    <row r="2604" spans="2:12" s="5" customFormat="1" ht="110.25" hidden="1">
      <c r="B2604" s="1"/>
      <c r="C2604" s="351">
        <v>8018</v>
      </c>
      <c r="D2604" s="352" t="s">
        <v>2668</v>
      </c>
      <c r="E2604" s="353" t="s">
        <v>125</v>
      </c>
      <c r="F2604" s="354">
        <v>754349</v>
      </c>
      <c r="G2604" s="288" t="s">
        <v>117</v>
      </c>
      <c r="H2604" s="288"/>
      <c r="I2604" s="1"/>
      <c r="J2604" s="10"/>
      <c r="K2604" s="10"/>
      <c r="L2604" s="1"/>
    </row>
    <row r="2605" spans="2:12" s="5" customFormat="1" ht="94.5" hidden="1">
      <c r="B2605" s="1"/>
      <c r="C2605" s="351">
        <v>8019</v>
      </c>
      <c r="D2605" s="352" t="s">
        <v>2669</v>
      </c>
      <c r="E2605" s="353" t="s">
        <v>122</v>
      </c>
      <c r="F2605" s="354">
        <v>1009591</v>
      </c>
      <c r="G2605" s="288" t="s">
        <v>117</v>
      </c>
      <c r="H2605" s="288"/>
      <c r="I2605" s="1"/>
      <c r="J2605" s="10"/>
      <c r="K2605" s="10"/>
      <c r="L2605" s="1"/>
    </row>
    <row r="2606" spans="2:12" s="5" customFormat="1" ht="110.25" hidden="1">
      <c r="B2606" s="1"/>
      <c r="C2606" s="351">
        <v>8020</v>
      </c>
      <c r="D2606" s="352" t="s">
        <v>2670</v>
      </c>
      <c r="E2606" s="353" t="s">
        <v>125</v>
      </c>
      <c r="F2606" s="354">
        <v>1192627</v>
      </c>
      <c r="G2606" s="288" t="s">
        <v>117</v>
      </c>
      <c r="H2606" s="288"/>
      <c r="I2606" s="1"/>
      <c r="J2606" s="10"/>
      <c r="K2606" s="10"/>
      <c r="L2606" s="1"/>
    </row>
    <row r="2607" spans="2:12" s="5" customFormat="1" ht="47.25" hidden="1">
      <c r="B2607" s="1"/>
      <c r="C2607" s="351">
        <v>8022</v>
      </c>
      <c r="D2607" s="352" t="s">
        <v>2671</v>
      </c>
      <c r="E2607" s="353" t="s">
        <v>125</v>
      </c>
      <c r="F2607" s="354">
        <v>682455</v>
      </c>
      <c r="G2607" s="288" t="s">
        <v>117</v>
      </c>
      <c r="H2607" s="288"/>
      <c r="I2607" s="1"/>
      <c r="J2607" s="10"/>
      <c r="K2607" s="10"/>
      <c r="L2607" s="1"/>
    </row>
    <row r="2608" spans="2:12" s="5" customFormat="1" ht="47.25" hidden="1">
      <c r="B2608" s="1"/>
      <c r="C2608" s="351">
        <v>8023</v>
      </c>
      <c r="D2608" s="352" t="s">
        <v>2672</v>
      </c>
      <c r="E2608" s="353" t="s">
        <v>125</v>
      </c>
      <c r="F2608" s="354">
        <v>944257</v>
      </c>
      <c r="G2608" s="288" t="s">
        <v>117</v>
      </c>
      <c r="H2608" s="288"/>
      <c r="I2608" s="1"/>
      <c r="J2608" s="10"/>
      <c r="K2608" s="10"/>
      <c r="L2608" s="1"/>
    </row>
    <row r="2609" spans="2:12" s="5" customFormat="1" ht="47.25" hidden="1">
      <c r="B2609" s="1"/>
      <c r="C2609" s="351">
        <v>8025</v>
      </c>
      <c r="D2609" s="352" t="s">
        <v>2673</v>
      </c>
      <c r="E2609" s="353" t="s">
        <v>125</v>
      </c>
      <c r="F2609" s="354">
        <v>502624</v>
      </c>
      <c r="G2609" s="288" t="s">
        <v>117</v>
      </c>
      <c r="H2609" s="288"/>
      <c r="I2609" s="1"/>
      <c r="J2609" s="10"/>
      <c r="K2609" s="10"/>
      <c r="L2609" s="1"/>
    </row>
    <row r="2610" spans="2:12" s="5" customFormat="1" ht="47.25" hidden="1">
      <c r="B2610" s="1"/>
      <c r="C2610" s="351">
        <v>8026</v>
      </c>
      <c r="D2610" s="352" t="s">
        <v>2674</v>
      </c>
      <c r="E2610" s="353" t="s">
        <v>125</v>
      </c>
      <c r="F2610" s="354">
        <v>799866</v>
      </c>
      <c r="G2610" s="288" t="s">
        <v>117</v>
      </c>
      <c r="H2610" s="288"/>
      <c r="I2610" s="1"/>
      <c r="J2610" s="10"/>
      <c r="K2610" s="10"/>
      <c r="L2610" s="1"/>
    </row>
    <row r="2611" spans="2:12" s="5" customFormat="1" ht="94.5" hidden="1">
      <c r="B2611" s="1"/>
      <c r="C2611" s="351">
        <v>8029</v>
      </c>
      <c r="D2611" s="352" t="s">
        <v>2675</v>
      </c>
      <c r="E2611" s="353" t="s">
        <v>125</v>
      </c>
      <c r="F2611" s="354">
        <v>10823332</v>
      </c>
      <c r="G2611" s="288" t="s">
        <v>117</v>
      </c>
      <c r="H2611" s="288"/>
      <c r="I2611" s="1"/>
      <c r="J2611" s="10"/>
      <c r="K2611" s="10"/>
      <c r="L2611" s="1"/>
    </row>
    <row r="2612" spans="2:12" s="5" customFormat="1" ht="141.75" hidden="1">
      <c r="B2612" s="1"/>
      <c r="C2612" s="351">
        <v>8033</v>
      </c>
      <c r="D2612" s="352" t="s">
        <v>2676</v>
      </c>
      <c r="E2612" s="353" t="s">
        <v>125</v>
      </c>
      <c r="F2612" s="354">
        <v>12230490</v>
      </c>
      <c r="G2612" s="288" t="s">
        <v>117</v>
      </c>
      <c r="H2612" s="288"/>
      <c r="I2612" s="1"/>
      <c r="J2612" s="10"/>
      <c r="K2612" s="10"/>
      <c r="L2612" s="1"/>
    </row>
    <row r="2613" spans="2:12" s="5" customFormat="1" ht="141.75" hidden="1">
      <c r="B2613" s="1"/>
      <c r="C2613" s="351">
        <v>8042</v>
      </c>
      <c r="D2613" s="352" t="s">
        <v>2677</v>
      </c>
      <c r="E2613" s="353" t="s">
        <v>122</v>
      </c>
      <c r="F2613" s="354">
        <v>1204567</v>
      </c>
      <c r="G2613" s="288" t="s">
        <v>117</v>
      </c>
      <c r="H2613" s="288"/>
      <c r="I2613" s="1"/>
      <c r="J2613" s="10"/>
      <c r="K2613" s="10"/>
      <c r="L2613" s="1"/>
    </row>
    <row r="2614" spans="2:12" s="5" customFormat="1" ht="141.75" hidden="1">
      <c r="B2614" s="1"/>
      <c r="C2614" s="351">
        <v>8043</v>
      </c>
      <c r="D2614" s="352" t="s">
        <v>2678</v>
      </c>
      <c r="E2614" s="353" t="s">
        <v>122</v>
      </c>
      <c r="F2614" s="354">
        <v>1404772</v>
      </c>
      <c r="G2614" s="288" t="s">
        <v>117</v>
      </c>
      <c r="H2614" s="288"/>
      <c r="I2614" s="1"/>
      <c r="J2614" s="10"/>
      <c r="K2614" s="10"/>
      <c r="L2614" s="1"/>
    </row>
    <row r="2615" spans="2:12" s="5" customFormat="1" ht="110.25" hidden="1">
      <c r="B2615" s="1"/>
      <c r="C2615" s="351">
        <v>8044</v>
      </c>
      <c r="D2615" s="352" t="s">
        <v>2679</v>
      </c>
      <c r="E2615" s="353" t="s">
        <v>125</v>
      </c>
      <c r="F2615" s="354">
        <v>2930300</v>
      </c>
      <c r="G2615" s="288" t="s">
        <v>117</v>
      </c>
      <c r="H2615" s="288"/>
      <c r="I2615" s="1"/>
      <c r="J2615" s="10"/>
      <c r="K2615" s="10"/>
      <c r="L2615" s="1"/>
    </row>
    <row r="2616" spans="2:12" s="5" customFormat="1" ht="110.25" hidden="1">
      <c r="B2616" s="1"/>
      <c r="C2616" s="351">
        <v>8045</v>
      </c>
      <c r="D2616" s="352" t="s">
        <v>2680</v>
      </c>
      <c r="E2616" s="353" t="s">
        <v>125</v>
      </c>
      <c r="F2616" s="354">
        <v>3735830</v>
      </c>
      <c r="G2616" s="288" t="s">
        <v>117</v>
      </c>
      <c r="H2616" s="288"/>
      <c r="I2616" s="1"/>
      <c r="J2616" s="10"/>
      <c r="K2616" s="10"/>
      <c r="L2616" s="1"/>
    </row>
    <row r="2617" spans="2:12" s="5" customFormat="1" ht="94.5" hidden="1">
      <c r="B2617" s="1"/>
      <c r="C2617" s="351">
        <v>8046</v>
      </c>
      <c r="D2617" s="352" t="s">
        <v>2681</v>
      </c>
      <c r="E2617" s="353" t="s">
        <v>125</v>
      </c>
      <c r="F2617" s="354">
        <v>4738943</v>
      </c>
      <c r="G2617" s="288" t="s">
        <v>117</v>
      </c>
      <c r="H2617" s="288"/>
      <c r="I2617" s="1"/>
      <c r="J2617" s="10"/>
      <c r="K2617" s="10"/>
      <c r="L2617" s="1"/>
    </row>
    <row r="2618" spans="2:12" s="5" customFormat="1" ht="110.25" hidden="1">
      <c r="B2618" s="1"/>
      <c r="C2618" s="351">
        <v>8047</v>
      </c>
      <c r="D2618" s="352" t="s">
        <v>2682</v>
      </c>
      <c r="E2618" s="353" t="s">
        <v>125</v>
      </c>
      <c r="F2618" s="354">
        <v>5677216</v>
      </c>
      <c r="G2618" s="288" t="s">
        <v>117</v>
      </c>
      <c r="H2618" s="288"/>
      <c r="I2618" s="1"/>
      <c r="J2618" s="10"/>
      <c r="K2618" s="10"/>
      <c r="L2618" s="1"/>
    </row>
    <row r="2619" spans="2:12" s="5" customFormat="1" ht="110.25" hidden="1">
      <c r="B2619" s="1"/>
      <c r="C2619" s="351">
        <v>8048</v>
      </c>
      <c r="D2619" s="352" t="s">
        <v>2683</v>
      </c>
      <c r="E2619" s="353" t="s">
        <v>125</v>
      </c>
      <c r="F2619" s="354">
        <v>3259523</v>
      </c>
      <c r="G2619" s="288" t="s">
        <v>117</v>
      </c>
      <c r="H2619" s="288"/>
      <c r="I2619" s="1"/>
      <c r="J2619" s="10"/>
      <c r="K2619" s="10"/>
      <c r="L2619" s="1"/>
    </row>
    <row r="2620" spans="2:12" s="5" customFormat="1" ht="110.25" hidden="1">
      <c r="B2620" s="1"/>
      <c r="C2620" s="351">
        <v>8049</v>
      </c>
      <c r="D2620" s="352" t="s">
        <v>2684</v>
      </c>
      <c r="E2620" s="353" t="s">
        <v>125</v>
      </c>
      <c r="F2620" s="354">
        <v>4321469</v>
      </c>
      <c r="G2620" s="288" t="s">
        <v>117</v>
      </c>
      <c r="H2620" s="288"/>
      <c r="I2620" s="1"/>
      <c r="J2620" s="10"/>
      <c r="K2620" s="10"/>
      <c r="L2620" s="1"/>
    </row>
    <row r="2621" spans="2:12" s="5" customFormat="1" ht="110.25" hidden="1">
      <c r="B2621" s="1"/>
      <c r="C2621" s="351">
        <v>8050</v>
      </c>
      <c r="D2621" s="352" t="s">
        <v>2685</v>
      </c>
      <c r="E2621" s="353" t="s">
        <v>125</v>
      </c>
      <c r="F2621" s="354">
        <v>4109178</v>
      </c>
      <c r="G2621" s="288" t="s">
        <v>117</v>
      </c>
      <c r="H2621" s="288"/>
      <c r="I2621" s="1"/>
      <c r="J2621" s="10"/>
      <c r="K2621" s="10"/>
      <c r="L2621" s="1"/>
    </row>
    <row r="2622" spans="2:12" s="5" customFormat="1" ht="110.25" hidden="1">
      <c r="B2622" s="1"/>
      <c r="C2622" s="351">
        <v>8051</v>
      </c>
      <c r="D2622" s="352" t="s">
        <v>2686</v>
      </c>
      <c r="E2622" s="353" t="s">
        <v>125</v>
      </c>
      <c r="F2622" s="354">
        <v>5718522</v>
      </c>
      <c r="G2622" s="288" t="s">
        <v>117</v>
      </c>
      <c r="H2622" s="288"/>
      <c r="I2622" s="1"/>
      <c r="J2622" s="10"/>
      <c r="K2622" s="10"/>
      <c r="L2622" s="1"/>
    </row>
    <row r="2623" spans="2:12" s="5" customFormat="1" ht="110.25" hidden="1">
      <c r="B2623" s="1"/>
      <c r="C2623" s="351">
        <v>8052</v>
      </c>
      <c r="D2623" s="352" t="s">
        <v>2687</v>
      </c>
      <c r="E2623" s="353" t="s">
        <v>125</v>
      </c>
      <c r="F2623" s="354">
        <v>7412238</v>
      </c>
      <c r="G2623" s="288" t="s">
        <v>117</v>
      </c>
      <c r="H2623" s="288"/>
      <c r="I2623" s="1"/>
      <c r="J2623" s="10"/>
      <c r="K2623" s="10"/>
      <c r="L2623" s="1"/>
    </row>
    <row r="2624" spans="2:12" s="5" customFormat="1" ht="31.5" hidden="1">
      <c r="B2624" s="1"/>
      <c r="C2624" s="351">
        <v>8053</v>
      </c>
      <c r="D2624" s="352" t="s">
        <v>2688</v>
      </c>
      <c r="E2624" s="353" t="s">
        <v>125</v>
      </c>
      <c r="F2624" s="354">
        <v>800575</v>
      </c>
      <c r="G2624" s="288" t="s">
        <v>117</v>
      </c>
      <c r="H2624" s="288"/>
      <c r="I2624" s="1"/>
      <c r="J2624" s="10"/>
      <c r="K2624" s="10"/>
      <c r="L2624" s="1"/>
    </row>
    <row r="2625" spans="2:12" s="5" customFormat="1" ht="31.5" hidden="1">
      <c r="B2625" s="1"/>
      <c r="C2625" s="351">
        <v>8058</v>
      </c>
      <c r="D2625" s="352" t="s">
        <v>2689</v>
      </c>
      <c r="E2625" s="353" t="s">
        <v>122</v>
      </c>
      <c r="F2625" s="354">
        <v>40988</v>
      </c>
      <c r="G2625" s="288" t="s">
        <v>117</v>
      </c>
      <c r="H2625" s="288"/>
      <c r="I2625" s="1"/>
      <c r="J2625" s="10"/>
      <c r="K2625" s="10"/>
      <c r="L2625" s="1"/>
    </row>
    <row r="2626" spans="2:12" s="5" customFormat="1" ht="47.25" hidden="1">
      <c r="B2626" s="1"/>
      <c r="C2626" s="351">
        <v>8060</v>
      </c>
      <c r="D2626" s="352" t="s">
        <v>2690</v>
      </c>
      <c r="E2626" s="353" t="s">
        <v>125</v>
      </c>
      <c r="F2626" s="354">
        <v>972929</v>
      </c>
      <c r="G2626" s="288" t="s">
        <v>117</v>
      </c>
      <c r="H2626" s="288"/>
      <c r="I2626" s="1"/>
      <c r="J2626" s="10"/>
      <c r="K2626" s="10"/>
      <c r="L2626" s="1"/>
    </row>
    <row r="2627" spans="2:12" s="5" customFormat="1" ht="47.25" hidden="1">
      <c r="B2627" s="1"/>
      <c r="C2627" s="351">
        <v>8076</v>
      </c>
      <c r="D2627" s="352" t="s">
        <v>2691</v>
      </c>
      <c r="E2627" s="353" t="s">
        <v>125</v>
      </c>
      <c r="F2627" s="354">
        <v>39208</v>
      </c>
      <c r="G2627" s="288" t="s">
        <v>117</v>
      </c>
      <c r="H2627" s="288"/>
      <c r="I2627" s="1"/>
      <c r="J2627" s="10"/>
      <c r="K2627" s="10"/>
      <c r="L2627" s="1"/>
    </row>
    <row r="2628" spans="2:12" s="5" customFormat="1" ht="47.25" hidden="1">
      <c r="B2628" s="1"/>
      <c r="C2628" s="351">
        <v>8077</v>
      </c>
      <c r="D2628" s="352" t="s">
        <v>2692</v>
      </c>
      <c r="E2628" s="353" t="s">
        <v>125</v>
      </c>
      <c r="F2628" s="354">
        <v>253529</v>
      </c>
      <c r="G2628" s="288" t="s">
        <v>117</v>
      </c>
      <c r="H2628" s="288"/>
      <c r="I2628" s="1"/>
      <c r="J2628" s="10"/>
      <c r="K2628" s="10"/>
      <c r="L2628" s="1"/>
    </row>
    <row r="2629" spans="2:12" s="5" customFormat="1" ht="47.25" hidden="1">
      <c r="B2629" s="1"/>
      <c r="C2629" s="351">
        <v>8078</v>
      </c>
      <c r="D2629" s="352" t="s">
        <v>2693</v>
      </c>
      <c r="E2629" s="353" t="s">
        <v>125</v>
      </c>
      <c r="F2629" s="354">
        <v>161549</v>
      </c>
      <c r="G2629" s="288" t="s">
        <v>117</v>
      </c>
      <c r="H2629" s="288"/>
      <c r="I2629" s="1"/>
      <c r="J2629" s="10"/>
      <c r="K2629" s="10"/>
      <c r="L2629" s="1"/>
    </row>
    <row r="2630" spans="2:12" s="5" customFormat="1" ht="47.25" hidden="1">
      <c r="B2630" s="1"/>
      <c r="C2630" s="351">
        <v>8079</v>
      </c>
      <c r="D2630" s="352" t="s">
        <v>2694</v>
      </c>
      <c r="E2630" s="353" t="s">
        <v>125</v>
      </c>
      <c r="F2630" s="354">
        <v>211297</v>
      </c>
      <c r="G2630" s="288" t="s">
        <v>117</v>
      </c>
      <c r="H2630" s="288"/>
      <c r="I2630" s="1"/>
      <c r="J2630" s="10"/>
      <c r="K2630" s="10"/>
      <c r="L2630" s="1"/>
    </row>
    <row r="2631" spans="2:12" s="5" customFormat="1" ht="94.5" hidden="1">
      <c r="B2631" s="1"/>
      <c r="C2631" s="351">
        <v>8080</v>
      </c>
      <c r="D2631" s="352" t="s">
        <v>2695</v>
      </c>
      <c r="E2631" s="353" t="s">
        <v>125</v>
      </c>
      <c r="F2631" s="354">
        <v>132000</v>
      </c>
      <c r="G2631" s="288" t="s">
        <v>117</v>
      </c>
      <c r="H2631" s="288"/>
      <c r="I2631" s="1"/>
      <c r="J2631" s="10"/>
      <c r="K2631" s="10"/>
      <c r="L2631" s="1"/>
    </row>
    <row r="2632" spans="2:12" s="5" customFormat="1" ht="31.5" hidden="1">
      <c r="B2632" s="1"/>
      <c r="C2632" s="351">
        <v>8081</v>
      </c>
      <c r="D2632" s="352" t="s">
        <v>2696</v>
      </c>
      <c r="E2632" s="353" t="s">
        <v>125</v>
      </c>
      <c r="F2632" s="354">
        <v>28289</v>
      </c>
      <c r="G2632" s="288" t="s">
        <v>117</v>
      </c>
      <c r="H2632" s="288"/>
      <c r="I2632" s="1"/>
      <c r="J2632" s="10"/>
      <c r="K2632" s="10"/>
      <c r="L2632" s="1"/>
    </row>
    <row r="2633" spans="2:12" s="5" customFormat="1" ht="78.75" hidden="1">
      <c r="B2633" s="1"/>
      <c r="C2633" s="351">
        <v>8082</v>
      </c>
      <c r="D2633" s="352" t="s">
        <v>2697</v>
      </c>
      <c r="E2633" s="353" t="s">
        <v>116</v>
      </c>
      <c r="F2633" s="354">
        <v>62167</v>
      </c>
      <c r="G2633" s="288" t="s">
        <v>117</v>
      </c>
      <c r="H2633" s="288"/>
      <c r="I2633" s="1"/>
      <c r="J2633" s="10"/>
      <c r="K2633" s="10"/>
      <c r="L2633" s="1"/>
    </row>
    <row r="2634" spans="2:12" s="5" customFormat="1" ht="78.75" hidden="1">
      <c r="B2634" s="1"/>
      <c r="C2634" s="351">
        <v>8083</v>
      </c>
      <c r="D2634" s="352" t="s">
        <v>2698</v>
      </c>
      <c r="E2634" s="353" t="s">
        <v>116</v>
      </c>
      <c r="F2634" s="354">
        <v>56667</v>
      </c>
      <c r="G2634" s="288" t="s">
        <v>117</v>
      </c>
      <c r="H2634" s="288"/>
      <c r="I2634" s="1"/>
      <c r="J2634" s="10"/>
      <c r="K2634" s="10"/>
      <c r="L2634" s="1"/>
    </row>
    <row r="2635" spans="2:12" s="5" customFormat="1" ht="78.75" hidden="1">
      <c r="B2635" s="1"/>
      <c r="C2635" s="351">
        <v>8084</v>
      </c>
      <c r="D2635" s="352" t="s">
        <v>2699</v>
      </c>
      <c r="E2635" s="353" t="s">
        <v>116</v>
      </c>
      <c r="F2635" s="354">
        <v>33667</v>
      </c>
      <c r="G2635" s="288" t="s">
        <v>117</v>
      </c>
      <c r="H2635" s="288"/>
      <c r="I2635" s="1"/>
      <c r="J2635" s="10"/>
      <c r="K2635" s="10"/>
      <c r="L2635" s="1"/>
    </row>
    <row r="2636" spans="2:12" s="5" customFormat="1" ht="63" hidden="1">
      <c r="B2636" s="1"/>
      <c r="C2636" s="351">
        <v>8086</v>
      </c>
      <c r="D2636" s="352" t="s">
        <v>2700</v>
      </c>
      <c r="E2636" s="353" t="s">
        <v>119</v>
      </c>
      <c r="F2636" s="354">
        <v>780889</v>
      </c>
      <c r="G2636" s="288" t="s">
        <v>117</v>
      </c>
      <c r="H2636" s="288"/>
      <c r="I2636" s="1"/>
      <c r="J2636" s="10"/>
      <c r="K2636" s="10"/>
      <c r="L2636" s="1"/>
    </row>
    <row r="2637" spans="2:12" s="5" customFormat="1" ht="63" hidden="1">
      <c r="B2637" s="1"/>
      <c r="C2637" s="351">
        <v>8087</v>
      </c>
      <c r="D2637" s="352" t="s">
        <v>2701</v>
      </c>
      <c r="E2637" s="353" t="s">
        <v>119</v>
      </c>
      <c r="F2637" s="354">
        <v>719275</v>
      </c>
      <c r="G2637" s="288" t="s">
        <v>117</v>
      </c>
      <c r="H2637" s="288"/>
      <c r="I2637" s="1"/>
      <c r="J2637" s="10"/>
      <c r="K2637" s="10"/>
      <c r="L2637" s="1"/>
    </row>
    <row r="2638" spans="2:12" s="5" customFormat="1" ht="63" hidden="1">
      <c r="B2638" s="1"/>
      <c r="C2638" s="351">
        <v>8088</v>
      </c>
      <c r="D2638" s="352" t="s">
        <v>2702</v>
      </c>
      <c r="E2638" s="353" t="s">
        <v>119</v>
      </c>
      <c r="F2638" s="354">
        <v>693923</v>
      </c>
      <c r="G2638" s="288" t="s">
        <v>117</v>
      </c>
      <c r="H2638" s="288"/>
      <c r="I2638" s="1"/>
      <c r="J2638" s="10"/>
      <c r="K2638" s="10"/>
      <c r="L2638" s="1"/>
    </row>
    <row r="2639" spans="2:12" s="5" customFormat="1" ht="94.5" hidden="1">
      <c r="B2639" s="1"/>
      <c r="C2639" s="351">
        <v>8089</v>
      </c>
      <c r="D2639" s="352" t="s">
        <v>2703</v>
      </c>
      <c r="E2639" s="353" t="s">
        <v>125</v>
      </c>
      <c r="F2639" s="354">
        <v>32130000</v>
      </c>
      <c r="G2639" s="288" t="s">
        <v>117</v>
      </c>
      <c r="H2639" s="288"/>
      <c r="I2639" s="1"/>
      <c r="J2639" s="10"/>
      <c r="K2639" s="10"/>
      <c r="L2639" s="1"/>
    </row>
    <row r="2640" spans="2:12" s="5" customFormat="1" ht="63" hidden="1">
      <c r="B2640" s="1"/>
      <c r="C2640" s="351">
        <v>8090</v>
      </c>
      <c r="D2640" s="352" t="s">
        <v>2704</v>
      </c>
      <c r="E2640" s="353" t="s">
        <v>116</v>
      </c>
      <c r="F2640" s="354">
        <v>375068</v>
      </c>
      <c r="G2640" s="288" t="s">
        <v>117</v>
      </c>
      <c r="H2640" s="288"/>
      <c r="I2640" s="1"/>
      <c r="J2640" s="10"/>
      <c r="K2640" s="10"/>
      <c r="L2640" s="1"/>
    </row>
    <row r="2641" spans="2:12" s="5" customFormat="1" ht="31.5" hidden="1">
      <c r="B2641" s="1"/>
      <c r="C2641" s="351">
        <v>8091</v>
      </c>
      <c r="D2641" s="352" t="s">
        <v>2705</v>
      </c>
      <c r="E2641" s="353" t="s">
        <v>125</v>
      </c>
      <c r="F2641" s="354">
        <v>6856</v>
      </c>
      <c r="G2641" s="288" t="s">
        <v>117</v>
      </c>
      <c r="H2641" s="288"/>
      <c r="I2641" s="1"/>
      <c r="J2641" s="10"/>
      <c r="K2641" s="10"/>
      <c r="L2641" s="1"/>
    </row>
    <row r="2642" spans="2:12" s="5" customFormat="1" ht="94.5" hidden="1">
      <c r="B2642" s="1"/>
      <c r="C2642" s="351">
        <v>8092</v>
      </c>
      <c r="D2642" s="352" t="s">
        <v>2706</v>
      </c>
      <c r="E2642" s="353" t="s">
        <v>125</v>
      </c>
      <c r="F2642" s="354">
        <v>32357</v>
      </c>
      <c r="G2642" s="288" t="s">
        <v>117</v>
      </c>
      <c r="H2642" s="288"/>
      <c r="I2642" s="1"/>
      <c r="J2642" s="10"/>
      <c r="K2642" s="10"/>
      <c r="L2642" s="1"/>
    </row>
    <row r="2643" spans="2:12" s="5" customFormat="1" ht="78.75" hidden="1">
      <c r="B2643" s="1"/>
      <c r="C2643" s="351">
        <v>8093</v>
      </c>
      <c r="D2643" s="352" t="s">
        <v>2707</v>
      </c>
      <c r="E2643" s="353" t="s">
        <v>125</v>
      </c>
      <c r="F2643" s="354">
        <v>36195</v>
      </c>
      <c r="G2643" s="288" t="s">
        <v>117</v>
      </c>
      <c r="H2643" s="288"/>
      <c r="I2643" s="1"/>
      <c r="J2643" s="10"/>
      <c r="K2643" s="10"/>
      <c r="L2643" s="1"/>
    </row>
    <row r="2644" spans="2:12" s="5" customFormat="1" ht="78.75" hidden="1">
      <c r="B2644" s="1"/>
      <c r="C2644" s="351">
        <v>8094</v>
      </c>
      <c r="D2644" s="352" t="s">
        <v>2708</v>
      </c>
      <c r="E2644" s="353" t="s">
        <v>125</v>
      </c>
      <c r="F2644" s="354">
        <v>303083</v>
      </c>
      <c r="G2644" s="288" t="s">
        <v>117</v>
      </c>
      <c r="H2644" s="288"/>
      <c r="I2644" s="1"/>
      <c r="J2644" s="10"/>
      <c r="K2644" s="10"/>
      <c r="L2644" s="1"/>
    </row>
    <row r="2645" spans="2:12" s="5" customFormat="1" ht="47.25" hidden="1">
      <c r="B2645" s="1"/>
      <c r="C2645" s="351">
        <v>8098</v>
      </c>
      <c r="D2645" s="352" t="s">
        <v>2709</v>
      </c>
      <c r="E2645" s="353" t="s">
        <v>125</v>
      </c>
      <c r="F2645" s="354">
        <v>273700</v>
      </c>
      <c r="G2645" s="288" t="s">
        <v>117</v>
      </c>
      <c r="H2645" s="288"/>
      <c r="I2645" s="1"/>
      <c r="J2645" s="10"/>
      <c r="K2645" s="10"/>
      <c r="L2645" s="1"/>
    </row>
    <row r="2646" spans="2:12" s="5" customFormat="1" ht="47.25" hidden="1">
      <c r="B2646" s="1"/>
      <c r="C2646" s="351">
        <v>8099</v>
      </c>
      <c r="D2646" s="352" t="s">
        <v>2710</v>
      </c>
      <c r="E2646" s="353" t="s">
        <v>119</v>
      </c>
      <c r="F2646" s="354">
        <v>167307</v>
      </c>
      <c r="G2646" s="288" t="s">
        <v>117</v>
      </c>
      <c r="H2646" s="288"/>
      <c r="I2646" s="1"/>
      <c r="J2646" s="10"/>
      <c r="K2646" s="10"/>
      <c r="L2646" s="1"/>
    </row>
    <row r="2647" spans="2:12" s="5" customFormat="1" ht="110.25" hidden="1">
      <c r="B2647" s="1"/>
      <c r="C2647" s="351">
        <v>8100</v>
      </c>
      <c r="D2647" s="352" t="s">
        <v>2711</v>
      </c>
      <c r="E2647" s="353" t="s">
        <v>125</v>
      </c>
      <c r="F2647" s="354">
        <v>623085</v>
      </c>
      <c r="G2647" s="288" t="s">
        <v>117</v>
      </c>
      <c r="H2647" s="288"/>
      <c r="I2647" s="1"/>
      <c r="J2647" s="10"/>
      <c r="K2647" s="10"/>
      <c r="L2647" s="1"/>
    </row>
    <row r="2648" spans="2:12" s="5" customFormat="1" ht="110.25" hidden="1">
      <c r="B2648" s="1"/>
      <c r="C2648" s="351">
        <v>8101</v>
      </c>
      <c r="D2648" s="352" t="s">
        <v>2712</v>
      </c>
      <c r="E2648" s="353" t="s">
        <v>125</v>
      </c>
      <c r="F2648" s="354">
        <v>1576278</v>
      </c>
      <c r="G2648" s="288" t="s">
        <v>117</v>
      </c>
      <c r="H2648" s="288"/>
      <c r="I2648" s="1"/>
      <c r="J2648" s="10"/>
      <c r="K2648" s="10"/>
      <c r="L2648" s="1"/>
    </row>
    <row r="2649" spans="2:12" s="5" customFormat="1" ht="94.5" hidden="1">
      <c r="B2649" s="1"/>
      <c r="C2649" s="351">
        <v>8102</v>
      </c>
      <c r="D2649" s="352" t="s">
        <v>2713</v>
      </c>
      <c r="E2649" s="353" t="s">
        <v>122</v>
      </c>
      <c r="F2649" s="354">
        <v>165838</v>
      </c>
      <c r="G2649" s="288" t="s">
        <v>117</v>
      </c>
      <c r="H2649" s="288"/>
      <c r="I2649" s="1"/>
      <c r="J2649" s="10"/>
      <c r="K2649" s="10"/>
      <c r="L2649" s="1"/>
    </row>
    <row r="2650" spans="2:12" s="5" customFormat="1" ht="47.25" hidden="1">
      <c r="B2650" s="1"/>
      <c r="C2650" s="351">
        <v>8103</v>
      </c>
      <c r="D2650" s="352" t="s">
        <v>2714</v>
      </c>
      <c r="E2650" s="353" t="s">
        <v>116</v>
      </c>
      <c r="F2650" s="354">
        <v>19949</v>
      </c>
      <c r="G2650" s="288" t="s">
        <v>117</v>
      </c>
      <c r="H2650" s="288"/>
      <c r="I2650" s="1"/>
      <c r="J2650" s="10"/>
      <c r="K2650" s="10"/>
      <c r="L2650" s="1"/>
    </row>
    <row r="2651" spans="2:12" s="5" customFormat="1" ht="94.5" hidden="1">
      <c r="B2651" s="1"/>
      <c r="C2651" s="351">
        <v>8104</v>
      </c>
      <c r="D2651" s="352" t="s">
        <v>2715</v>
      </c>
      <c r="E2651" s="353" t="s">
        <v>116</v>
      </c>
      <c r="F2651" s="354">
        <v>89202</v>
      </c>
      <c r="G2651" s="288" t="s">
        <v>117</v>
      </c>
      <c r="H2651" s="288"/>
      <c r="I2651" s="1"/>
      <c r="J2651" s="10"/>
      <c r="K2651" s="10"/>
      <c r="L2651" s="1"/>
    </row>
    <row r="2652" spans="2:12" s="5" customFormat="1" ht="47.25" hidden="1">
      <c r="B2652" s="1"/>
      <c r="C2652" s="351">
        <v>8106</v>
      </c>
      <c r="D2652" s="352" t="s">
        <v>2716</v>
      </c>
      <c r="E2652" s="353" t="s">
        <v>116</v>
      </c>
      <c r="F2652" s="354">
        <v>106382</v>
      </c>
      <c r="G2652" s="288" t="s">
        <v>117</v>
      </c>
      <c r="H2652" s="288"/>
      <c r="I2652" s="1"/>
      <c r="J2652" s="10"/>
      <c r="K2652" s="10"/>
      <c r="L2652" s="1"/>
    </row>
    <row r="2653" spans="2:12" s="5" customFormat="1" ht="63" hidden="1">
      <c r="B2653" s="1"/>
      <c r="C2653" s="351">
        <v>8107</v>
      </c>
      <c r="D2653" s="352" t="s">
        <v>2717</v>
      </c>
      <c r="E2653" s="353" t="s">
        <v>125</v>
      </c>
      <c r="F2653" s="354">
        <v>37078</v>
      </c>
      <c r="G2653" s="288" t="s">
        <v>117</v>
      </c>
      <c r="H2653" s="288"/>
      <c r="I2653" s="1"/>
      <c r="J2653" s="10"/>
      <c r="K2653" s="10"/>
      <c r="L2653" s="1"/>
    </row>
    <row r="2654" spans="2:12" s="5" customFormat="1" ht="63" hidden="1">
      <c r="B2654" s="1"/>
      <c r="C2654" s="351">
        <v>8109</v>
      </c>
      <c r="D2654" s="352" t="s">
        <v>2718</v>
      </c>
      <c r="E2654" s="353" t="s">
        <v>122</v>
      </c>
      <c r="F2654" s="354">
        <v>52053</v>
      </c>
      <c r="G2654" s="288" t="s">
        <v>117</v>
      </c>
      <c r="H2654" s="288"/>
      <c r="I2654" s="1"/>
      <c r="J2654" s="10"/>
      <c r="K2654" s="10"/>
      <c r="L2654" s="1"/>
    </row>
    <row r="2655" spans="2:12" s="5" customFormat="1" ht="63" hidden="1">
      <c r="B2655" s="1"/>
      <c r="C2655" s="351">
        <v>8110</v>
      </c>
      <c r="D2655" s="352" t="s">
        <v>2719</v>
      </c>
      <c r="E2655" s="353" t="s">
        <v>122</v>
      </c>
      <c r="F2655" s="354">
        <v>67884</v>
      </c>
      <c r="G2655" s="288" t="s">
        <v>117</v>
      </c>
      <c r="H2655" s="288"/>
      <c r="I2655" s="1"/>
      <c r="J2655" s="10"/>
      <c r="K2655" s="10"/>
      <c r="L2655" s="1"/>
    </row>
    <row r="2656" spans="2:12" s="5" customFormat="1" ht="94.5" hidden="1">
      <c r="B2656" s="1"/>
      <c r="C2656" s="351">
        <v>8111</v>
      </c>
      <c r="D2656" s="352" t="s">
        <v>2720</v>
      </c>
      <c r="E2656" s="353" t="s">
        <v>122</v>
      </c>
      <c r="F2656" s="354">
        <v>201638</v>
      </c>
      <c r="G2656" s="288" t="s">
        <v>117</v>
      </c>
      <c r="H2656" s="288"/>
      <c r="I2656" s="1"/>
      <c r="J2656" s="10"/>
      <c r="K2656" s="10"/>
      <c r="L2656" s="1"/>
    </row>
    <row r="2657" spans="2:12" s="5" customFormat="1" ht="31.5" hidden="1">
      <c r="B2657" s="1"/>
      <c r="C2657" s="351">
        <v>8112</v>
      </c>
      <c r="D2657" s="352" t="s">
        <v>2721</v>
      </c>
      <c r="E2657" s="353" t="s">
        <v>125</v>
      </c>
      <c r="F2657" s="354">
        <v>152346</v>
      </c>
      <c r="G2657" s="288" t="s">
        <v>117</v>
      </c>
      <c r="H2657" s="288"/>
      <c r="I2657" s="1"/>
      <c r="J2657" s="10"/>
      <c r="K2657" s="10"/>
      <c r="L2657" s="1"/>
    </row>
    <row r="2658" spans="2:12" s="5" customFormat="1" ht="47.25" hidden="1">
      <c r="B2658" s="1"/>
      <c r="C2658" s="351">
        <v>8113</v>
      </c>
      <c r="D2658" s="352" t="s">
        <v>2722</v>
      </c>
      <c r="E2658" s="353" t="s">
        <v>125</v>
      </c>
      <c r="F2658" s="354">
        <v>76174</v>
      </c>
      <c r="G2658" s="288" t="s">
        <v>117</v>
      </c>
      <c r="H2658" s="288"/>
      <c r="I2658" s="1"/>
      <c r="J2658" s="10"/>
      <c r="K2658" s="10"/>
      <c r="L2658" s="1"/>
    </row>
    <row r="2659" spans="2:12" s="5" customFormat="1" ht="78.75" hidden="1">
      <c r="B2659" s="1"/>
      <c r="C2659" s="351">
        <v>8114</v>
      </c>
      <c r="D2659" s="352" t="s">
        <v>2723</v>
      </c>
      <c r="E2659" s="353" t="s">
        <v>122</v>
      </c>
      <c r="F2659" s="354">
        <v>19143</v>
      </c>
      <c r="G2659" s="288" t="s">
        <v>117</v>
      </c>
      <c r="H2659" s="288"/>
      <c r="I2659" s="1"/>
      <c r="J2659" s="10"/>
      <c r="K2659" s="10"/>
      <c r="L2659" s="1"/>
    </row>
    <row r="2660" spans="2:12" s="5" customFormat="1" ht="78.75" hidden="1">
      <c r="B2660" s="1"/>
      <c r="C2660" s="351">
        <v>8115</v>
      </c>
      <c r="D2660" s="352" t="s">
        <v>2724</v>
      </c>
      <c r="E2660" s="353" t="s">
        <v>125</v>
      </c>
      <c r="F2660" s="354">
        <v>144332</v>
      </c>
      <c r="G2660" s="288" t="s">
        <v>117</v>
      </c>
      <c r="H2660" s="288" t="s">
        <v>145</v>
      </c>
      <c r="I2660" s="1"/>
      <c r="J2660" s="10"/>
      <c r="K2660" s="10"/>
      <c r="L2660" s="1"/>
    </row>
    <row r="2661" spans="2:12" s="5" customFormat="1" ht="78.75" hidden="1">
      <c r="B2661" s="1"/>
      <c r="C2661" s="351">
        <v>8116</v>
      </c>
      <c r="D2661" s="352" t="s">
        <v>2725</v>
      </c>
      <c r="E2661" s="353" t="s">
        <v>125</v>
      </c>
      <c r="F2661" s="354">
        <v>4138765</v>
      </c>
      <c r="G2661" s="288" t="s">
        <v>117</v>
      </c>
      <c r="H2661" s="288"/>
      <c r="I2661" s="1"/>
      <c r="J2661" s="10"/>
      <c r="K2661" s="10"/>
      <c r="L2661" s="1"/>
    </row>
    <row r="2662" spans="2:12" s="5" customFormat="1" ht="63" hidden="1">
      <c r="B2662" s="1"/>
      <c r="C2662" s="351">
        <v>8117</v>
      </c>
      <c r="D2662" s="352" t="s">
        <v>2726</v>
      </c>
      <c r="E2662" s="353" t="s">
        <v>122</v>
      </c>
      <c r="F2662" s="354">
        <v>37890</v>
      </c>
      <c r="G2662" s="288" t="s">
        <v>117</v>
      </c>
      <c r="H2662" s="288"/>
      <c r="I2662" s="1"/>
      <c r="J2662" s="10"/>
      <c r="K2662" s="10"/>
      <c r="L2662" s="1"/>
    </row>
    <row r="2663" spans="2:12" s="5" customFormat="1" ht="63" hidden="1">
      <c r="B2663" s="1"/>
      <c r="C2663" s="351">
        <v>8118</v>
      </c>
      <c r="D2663" s="352" t="s">
        <v>2727</v>
      </c>
      <c r="E2663" s="353" t="s">
        <v>122</v>
      </c>
      <c r="F2663" s="354">
        <v>32484</v>
      </c>
      <c r="G2663" s="288" t="s">
        <v>117</v>
      </c>
      <c r="H2663" s="288"/>
      <c r="I2663" s="1"/>
      <c r="J2663" s="10"/>
      <c r="K2663" s="10"/>
      <c r="L2663" s="1"/>
    </row>
    <row r="2664" spans="2:12" s="5" customFormat="1" ht="31.5" hidden="1">
      <c r="B2664" s="1"/>
      <c r="C2664" s="351">
        <v>8119</v>
      </c>
      <c r="D2664" s="352" t="s">
        <v>2728</v>
      </c>
      <c r="E2664" s="353" t="s">
        <v>125</v>
      </c>
      <c r="F2664" s="354">
        <v>351422</v>
      </c>
      <c r="G2664" s="288" t="s">
        <v>117</v>
      </c>
      <c r="H2664" s="288"/>
      <c r="I2664" s="1"/>
      <c r="J2664" s="10"/>
      <c r="K2664" s="10"/>
      <c r="L2664" s="1"/>
    </row>
    <row r="2665" spans="2:12" s="5" customFormat="1" ht="126" hidden="1">
      <c r="B2665" s="1"/>
      <c r="C2665" s="351">
        <v>8120</v>
      </c>
      <c r="D2665" s="352" t="s">
        <v>2729</v>
      </c>
      <c r="E2665" s="353" t="s">
        <v>125</v>
      </c>
      <c r="F2665" s="354">
        <v>1770681</v>
      </c>
      <c r="G2665" s="288" t="s">
        <v>117</v>
      </c>
      <c r="H2665" s="288" t="s">
        <v>145</v>
      </c>
      <c r="I2665" s="1"/>
      <c r="J2665" s="10"/>
      <c r="K2665" s="10"/>
      <c r="L2665" s="1"/>
    </row>
    <row r="2666" spans="2:12" s="5" customFormat="1" ht="126" hidden="1">
      <c r="B2666" s="1"/>
      <c r="C2666" s="351">
        <v>8121</v>
      </c>
      <c r="D2666" s="352" t="s">
        <v>2730</v>
      </c>
      <c r="E2666" s="353" t="s">
        <v>125</v>
      </c>
      <c r="F2666" s="354">
        <v>1932147</v>
      </c>
      <c r="G2666" s="288" t="s">
        <v>117</v>
      </c>
      <c r="H2666" s="288" t="s">
        <v>145</v>
      </c>
      <c r="I2666" s="1"/>
      <c r="J2666" s="10"/>
      <c r="K2666" s="10"/>
      <c r="L2666" s="1"/>
    </row>
    <row r="2667" spans="2:12" s="5" customFormat="1" ht="110.25" hidden="1">
      <c r="B2667" s="1"/>
      <c r="C2667" s="351">
        <v>8122</v>
      </c>
      <c r="D2667" s="352" t="s">
        <v>2731</v>
      </c>
      <c r="E2667" s="353" t="s">
        <v>125</v>
      </c>
      <c r="F2667" s="354">
        <v>797328</v>
      </c>
      <c r="G2667" s="288" t="s">
        <v>117</v>
      </c>
      <c r="H2667" s="288" t="s">
        <v>145</v>
      </c>
      <c r="I2667" s="1"/>
      <c r="J2667" s="10"/>
      <c r="K2667" s="10"/>
      <c r="L2667" s="1"/>
    </row>
    <row r="2668" spans="2:12" s="5" customFormat="1" ht="47.25" hidden="1">
      <c r="B2668" s="1"/>
      <c r="C2668" s="351">
        <v>8123</v>
      </c>
      <c r="D2668" s="352" t="s">
        <v>2732</v>
      </c>
      <c r="E2668" s="353" t="s">
        <v>116</v>
      </c>
      <c r="F2668" s="354">
        <v>76942</v>
      </c>
      <c r="G2668" s="288" t="s">
        <v>117</v>
      </c>
      <c r="H2668" s="288"/>
      <c r="I2668" s="1"/>
      <c r="J2668" s="10"/>
      <c r="K2668" s="10"/>
      <c r="L2668" s="1"/>
    </row>
    <row r="2669" spans="2:12" s="5" customFormat="1" ht="47.25" hidden="1">
      <c r="B2669" s="1"/>
      <c r="C2669" s="351">
        <v>8124</v>
      </c>
      <c r="D2669" s="352" t="s">
        <v>2733</v>
      </c>
      <c r="E2669" s="353" t="s">
        <v>125</v>
      </c>
      <c r="F2669" s="354">
        <v>20973554</v>
      </c>
      <c r="G2669" s="288" t="s">
        <v>117</v>
      </c>
      <c r="H2669" s="288"/>
      <c r="I2669" s="1"/>
      <c r="J2669" s="10"/>
      <c r="K2669" s="10"/>
      <c r="L2669" s="1"/>
    </row>
    <row r="2670" spans="2:12" s="5" customFormat="1" ht="63" hidden="1">
      <c r="B2670" s="1"/>
      <c r="C2670" s="351">
        <v>8125</v>
      </c>
      <c r="D2670" s="352" t="s">
        <v>2734</v>
      </c>
      <c r="E2670" s="353" t="s">
        <v>125</v>
      </c>
      <c r="F2670" s="354">
        <v>57443</v>
      </c>
      <c r="G2670" s="288" t="s">
        <v>117</v>
      </c>
      <c r="H2670" s="288"/>
      <c r="I2670" s="1"/>
      <c r="J2670" s="10"/>
      <c r="K2670" s="10"/>
      <c r="L2670" s="1"/>
    </row>
    <row r="2671" spans="2:12" s="5" customFormat="1" ht="63" hidden="1">
      <c r="B2671" s="1"/>
      <c r="C2671" s="351">
        <v>8126</v>
      </c>
      <c r="D2671" s="352" t="s">
        <v>2735</v>
      </c>
      <c r="E2671" s="353" t="s">
        <v>122</v>
      </c>
      <c r="F2671" s="354">
        <v>174266</v>
      </c>
      <c r="G2671" s="288" t="s">
        <v>117</v>
      </c>
      <c r="H2671" s="288"/>
      <c r="I2671" s="1"/>
      <c r="J2671" s="10"/>
      <c r="K2671" s="10"/>
      <c r="L2671" s="1"/>
    </row>
    <row r="2672" spans="2:12" s="5" customFormat="1" ht="47.25" hidden="1">
      <c r="B2672" s="1"/>
      <c r="C2672" s="351">
        <v>8127</v>
      </c>
      <c r="D2672" s="352" t="s">
        <v>2736</v>
      </c>
      <c r="E2672" s="353" t="s">
        <v>125</v>
      </c>
      <c r="F2672" s="354">
        <v>22341557</v>
      </c>
      <c r="G2672" s="288" t="s">
        <v>117</v>
      </c>
      <c r="H2672" s="288"/>
      <c r="I2672" s="1"/>
      <c r="J2672" s="10"/>
      <c r="K2672" s="10"/>
      <c r="L2672" s="1"/>
    </row>
    <row r="2673" spans="2:12" s="5" customFormat="1" ht="47.25" hidden="1">
      <c r="B2673" s="1"/>
      <c r="C2673" s="351">
        <v>8128</v>
      </c>
      <c r="D2673" s="352" t="s">
        <v>2737</v>
      </c>
      <c r="E2673" s="353" t="s">
        <v>125</v>
      </c>
      <c r="F2673" s="354">
        <v>26487730</v>
      </c>
      <c r="G2673" s="288" t="s">
        <v>117</v>
      </c>
      <c r="H2673" s="288"/>
      <c r="I2673" s="1"/>
      <c r="J2673" s="10"/>
      <c r="K2673" s="10"/>
      <c r="L2673" s="1"/>
    </row>
    <row r="2674" spans="2:12" s="5" customFormat="1" ht="47.25" hidden="1">
      <c r="B2674" s="1"/>
      <c r="C2674" s="351">
        <v>8129</v>
      </c>
      <c r="D2674" s="352" t="s">
        <v>2738</v>
      </c>
      <c r="E2674" s="353" t="s">
        <v>122</v>
      </c>
      <c r="F2674" s="354">
        <v>66621</v>
      </c>
      <c r="G2674" s="288" t="s">
        <v>117</v>
      </c>
      <c r="H2674" s="288"/>
      <c r="I2674" s="1"/>
      <c r="J2674" s="10"/>
      <c r="K2674" s="10"/>
      <c r="L2674" s="1"/>
    </row>
    <row r="2675" spans="2:12" s="5" customFormat="1" ht="47.25" hidden="1">
      <c r="B2675" s="1"/>
      <c r="C2675" s="351">
        <v>8130</v>
      </c>
      <c r="D2675" s="352" t="s">
        <v>2739</v>
      </c>
      <c r="E2675" s="353" t="s">
        <v>122</v>
      </c>
      <c r="F2675" s="354">
        <v>44550</v>
      </c>
      <c r="G2675" s="288" t="s">
        <v>117</v>
      </c>
      <c r="H2675" s="288"/>
      <c r="I2675" s="1"/>
      <c r="J2675" s="10"/>
      <c r="K2675" s="10"/>
      <c r="L2675" s="1"/>
    </row>
    <row r="2676" spans="2:12" s="5" customFormat="1" ht="31.5" hidden="1">
      <c r="B2676" s="1"/>
      <c r="C2676" s="351">
        <v>8131</v>
      </c>
      <c r="D2676" s="352" t="s">
        <v>2740</v>
      </c>
      <c r="E2676" s="353" t="s">
        <v>122</v>
      </c>
      <c r="F2676" s="354">
        <v>2250</v>
      </c>
      <c r="G2676" s="288" t="s">
        <v>117</v>
      </c>
      <c r="H2676" s="288"/>
      <c r="I2676" s="1"/>
      <c r="J2676" s="10"/>
      <c r="K2676" s="10"/>
      <c r="L2676" s="1"/>
    </row>
    <row r="2677" spans="2:12" s="5" customFormat="1" ht="47.25" hidden="1">
      <c r="B2677" s="1"/>
      <c r="C2677" s="351">
        <v>8132</v>
      </c>
      <c r="D2677" s="352" t="s">
        <v>2741</v>
      </c>
      <c r="E2677" s="353" t="s">
        <v>125</v>
      </c>
      <c r="F2677" s="354">
        <v>21173714</v>
      </c>
      <c r="G2677" s="288" t="s">
        <v>117</v>
      </c>
      <c r="H2677" s="288"/>
      <c r="I2677" s="1"/>
      <c r="J2677" s="10"/>
      <c r="K2677" s="10"/>
      <c r="L2677" s="1"/>
    </row>
    <row r="2678" spans="2:12" s="5" customFormat="1" ht="47.25" hidden="1">
      <c r="B2678" s="1"/>
      <c r="C2678" s="351">
        <v>8133</v>
      </c>
      <c r="D2678" s="352" t="s">
        <v>2742</v>
      </c>
      <c r="E2678" s="353" t="s">
        <v>122</v>
      </c>
      <c r="F2678" s="354">
        <v>5983</v>
      </c>
      <c r="G2678" s="288" t="s">
        <v>117</v>
      </c>
      <c r="H2678" s="288"/>
      <c r="I2678" s="1"/>
      <c r="J2678" s="10"/>
      <c r="K2678" s="10"/>
      <c r="L2678" s="1"/>
    </row>
    <row r="2679" spans="2:12" s="5" customFormat="1" ht="126" hidden="1">
      <c r="B2679" s="1"/>
      <c r="C2679" s="351">
        <v>8134</v>
      </c>
      <c r="D2679" s="352" t="s">
        <v>2743</v>
      </c>
      <c r="E2679" s="353" t="s">
        <v>125</v>
      </c>
      <c r="F2679" s="354">
        <v>737796</v>
      </c>
      <c r="G2679" s="288" t="s">
        <v>117</v>
      </c>
      <c r="H2679" s="288" t="s">
        <v>145</v>
      </c>
      <c r="I2679" s="1"/>
      <c r="J2679" s="10"/>
      <c r="K2679" s="10"/>
      <c r="L2679" s="1"/>
    </row>
    <row r="2680" spans="2:12" s="5" customFormat="1" ht="63" hidden="1">
      <c r="B2680" s="1"/>
      <c r="C2680" s="351">
        <v>8135</v>
      </c>
      <c r="D2680" s="352" t="s">
        <v>2744</v>
      </c>
      <c r="E2680" s="353" t="s">
        <v>122</v>
      </c>
      <c r="F2680" s="354">
        <v>577573</v>
      </c>
      <c r="G2680" s="288" t="s">
        <v>117</v>
      </c>
      <c r="H2680" s="288"/>
      <c r="I2680" s="1"/>
      <c r="J2680" s="10"/>
      <c r="K2680" s="10"/>
      <c r="L2680" s="1"/>
    </row>
    <row r="2681" spans="2:12" s="5" customFormat="1" ht="47.25" hidden="1">
      <c r="B2681" s="1"/>
      <c r="C2681" s="351">
        <v>8136</v>
      </c>
      <c r="D2681" s="352" t="s">
        <v>2745</v>
      </c>
      <c r="E2681" s="353" t="s">
        <v>122</v>
      </c>
      <c r="F2681" s="354">
        <v>72278</v>
      </c>
      <c r="G2681" s="288" t="s">
        <v>117</v>
      </c>
      <c r="H2681" s="288"/>
      <c r="I2681" s="1"/>
      <c r="J2681" s="10"/>
      <c r="K2681" s="10"/>
      <c r="L2681" s="1"/>
    </row>
    <row r="2682" spans="2:12" s="5" customFormat="1" ht="47.25" hidden="1">
      <c r="B2682" s="1"/>
      <c r="C2682" s="351">
        <v>8138</v>
      </c>
      <c r="D2682" s="352" t="s">
        <v>2746</v>
      </c>
      <c r="E2682" s="353" t="s">
        <v>122</v>
      </c>
      <c r="F2682" s="354">
        <v>101136</v>
      </c>
      <c r="G2682" s="288" t="s">
        <v>117</v>
      </c>
      <c r="H2682" s="288"/>
      <c r="I2682" s="1"/>
      <c r="J2682" s="10"/>
      <c r="K2682" s="10"/>
      <c r="L2682" s="1"/>
    </row>
    <row r="2683" spans="2:12" s="5" customFormat="1" ht="63" hidden="1">
      <c r="B2683" s="1"/>
      <c r="C2683" s="351">
        <v>8139</v>
      </c>
      <c r="D2683" s="352" t="s">
        <v>2747</v>
      </c>
      <c r="E2683" s="353" t="s">
        <v>119</v>
      </c>
      <c r="F2683" s="354">
        <v>481813</v>
      </c>
      <c r="G2683" s="288" t="s">
        <v>117</v>
      </c>
      <c r="H2683" s="288"/>
      <c r="I2683" s="1"/>
      <c r="J2683" s="10"/>
      <c r="K2683" s="10"/>
      <c r="L2683" s="1"/>
    </row>
    <row r="2684" spans="2:12" s="5" customFormat="1" ht="110.25" hidden="1">
      <c r="B2684" s="1"/>
      <c r="C2684" s="351">
        <v>8140</v>
      </c>
      <c r="D2684" s="352" t="s">
        <v>2748</v>
      </c>
      <c r="E2684" s="353" t="s">
        <v>125</v>
      </c>
      <c r="F2684" s="354">
        <v>986427</v>
      </c>
      <c r="G2684" s="288" t="s">
        <v>117</v>
      </c>
      <c r="H2684" s="288" t="s">
        <v>145</v>
      </c>
      <c r="I2684" s="1"/>
      <c r="J2684" s="10"/>
      <c r="K2684" s="10"/>
      <c r="L2684" s="1"/>
    </row>
    <row r="2685" spans="2:12" s="5" customFormat="1" ht="47.25" hidden="1">
      <c r="B2685" s="1"/>
      <c r="C2685" s="351">
        <v>8142</v>
      </c>
      <c r="D2685" s="352" t="s">
        <v>2749</v>
      </c>
      <c r="E2685" s="353" t="s">
        <v>122</v>
      </c>
      <c r="F2685" s="354">
        <v>81069</v>
      </c>
      <c r="G2685" s="288" t="s">
        <v>117</v>
      </c>
      <c r="H2685" s="288"/>
      <c r="I2685" s="1"/>
      <c r="J2685" s="10"/>
      <c r="K2685" s="10"/>
      <c r="L2685" s="1"/>
    </row>
    <row r="2686" spans="2:12" s="5" customFormat="1" ht="126" hidden="1">
      <c r="B2686" s="1"/>
      <c r="C2686" s="351">
        <v>8143</v>
      </c>
      <c r="D2686" s="352" t="s">
        <v>2750</v>
      </c>
      <c r="E2686" s="353" t="s">
        <v>125</v>
      </c>
      <c r="F2686" s="354">
        <v>2272113</v>
      </c>
      <c r="G2686" s="288" t="s">
        <v>117</v>
      </c>
      <c r="H2686" s="288" t="s">
        <v>145</v>
      </c>
      <c r="I2686" s="1"/>
      <c r="J2686" s="10"/>
      <c r="K2686" s="10"/>
      <c r="L2686" s="1"/>
    </row>
    <row r="2687" spans="2:12" s="5" customFormat="1" ht="126" hidden="1">
      <c r="B2687" s="1"/>
      <c r="C2687" s="351">
        <v>8144</v>
      </c>
      <c r="D2687" s="352" t="s">
        <v>2751</v>
      </c>
      <c r="E2687" s="353" t="s">
        <v>125</v>
      </c>
      <c r="F2687" s="354">
        <v>984817</v>
      </c>
      <c r="G2687" s="288" t="s">
        <v>117</v>
      </c>
      <c r="H2687" s="288" t="s">
        <v>145</v>
      </c>
      <c r="I2687" s="1"/>
      <c r="J2687" s="10"/>
      <c r="K2687" s="10"/>
      <c r="L2687" s="1"/>
    </row>
    <row r="2688" spans="2:12" s="5" customFormat="1" ht="110.25" hidden="1">
      <c r="B2688" s="1"/>
      <c r="C2688" s="351">
        <v>8145</v>
      </c>
      <c r="D2688" s="352" t="s">
        <v>2752</v>
      </c>
      <c r="E2688" s="353" t="s">
        <v>125</v>
      </c>
      <c r="F2688" s="354">
        <v>734116</v>
      </c>
      <c r="G2688" s="288" t="s">
        <v>117</v>
      </c>
      <c r="H2688" s="288" t="s">
        <v>145</v>
      </c>
      <c r="I2688" s="1"/>
      <c r="J2688" s="10"/>
      <c r="K2688" s="10"/>
      <c r="L2688" s="1"/>
    </row>
    <row r="2689" spans="2:12" s="5" customFormat="1" ht="126" hidden="1">
      <c r="B2689" s="1"/>
      <c r="C2689" s="351">
        <v>8146</v>
      </c>
      <c r="D2689" s="352" t="s">
        <v>2753</v>
      </c>
      <c r="E2689" s="353" t="s">
        <v>125</v>
      </c>
      <c r="F2689" s="354">
        <v>372023</v>
      </c>
      <c r="G2689" s="288" t="s">
        <v>117</v>
      </c>
      <c r="H2689" s="288"/>
      <c r="I2689" s="1"/>
      <c r="J2689" s="10"/>
      <c r="K2689" s="10"/>
      <c r="L2689" s="1"/>
    </row>
    <row r="2690" spans="2:12" s="5" customFormat="1" ht="94.5" hidden="1">
      <c r="B2690" s="1"/>
      <c r="C2690" s="351">
        <v>8148</v>
      </c>
      <c r="D2690" s="352" t="s">
        <v>2754</v>
      </c>
      <c r="E2690" s="353" t="s">
        <v>125</v>
      </c>
      <c r="F2690" s="354">
        <v>364847</v>
      </c>
      <c r="G2690" s="288" t="s">
        <v>117</v>
      </c>
      <c r="H2690" s="288"/>
      <c r="I2690" s="1"/>
      <c r="J2690" s="10"/>
      <c r="K2690" s="10"/>
      <c r="L2690" s="1"/>
    </row>
    <row r="2691" spans="2:12" s="5" customFormat="1" ht="78.75" hidden="1">
      <c r="B2691" s="1"/>
      <c r="C2691" s="351">
        <v>8150</v>
      </c>
      <c r="D2691" s="352" t="s">
        <v>2755</v>
      </c>
      <c r="E2691" s="353" t="s">
        <v>125</v>
      </c>
      <c r="F2691" s="354">
        <v>1077571</v>
      </c>
      <c r="G2691" s="288" t="s">
        <v>117</v>
      </c>
      <c r="H2691" s="288"/>
      <c r="I2691" s="1"/>
      <c r="J2691" s="10"/>
      <c r="K2691" s="10"/>
      <c r="L2691" s="1"/>
    </row>
    <row r="2692" spans="2:12" s="5" customFormat="1" ht="47.25" hidden="1">
      <c r="B2692" s="1"/>
      <c r="C2692" s="351">
        <v>8151</v>
      </c>
      <c r="D2692" s="352" t="s">
        <v>2756</v>
      </c>
      <c r="E2692" s="353" t="s">
        <v>125</v>
      </c>
      <c r="F2692" s="354">
        <v>1695694</v>
      </c>
      <c r="G2692" s="288" t="s">
        <v>117</v>
      </c>
      <c r="H2692" s="288"/>
      <c r="I2692" s="1"/>
      <c r="J2692" s="10"/>
      <c r="K2692" s="10"/>
      <c r="L2692" s="1"/>
    </row>
    <row r="2693" spans="2:12" s="5" customFormat="1" ht="25.5" hidden="1">
      <c r="B2693" s="1"/>
      <c r="C2693" s="351">
        <v>8152</v>
      </c>
      <c r="D2693" s="352" t="s">
        <v>2757</v>
      </c>
      <c r="E2693" s="353" t="s">
        <v>125</v>
      </c>
      <c r="F2693" s="354">
        <v>36724</v>
      </c>
      <c r="G2693" s="288" t="s">
        <v>117</v>
      </c>
      <c r="H2693" s="288"/>
      <c r="I2693" s="1"/>
      <c r="J2693" s="10"/>
      <c r="K2693" s="10"/>
      <c r="L2693" s="1"/>
    </row>
    <row r="2694" spans="2:12" s="5" customFormat="1" ht="47.25" hidden="1">
      <c r="B2694" s="1"/>
      <c r="C2694" s="351">
        <v>8153</v>
      </c>
      <c r="D2694" s="352" t="s">
        <v>2758</v>
      </c>
      <c r="E2694" s="353" t="s">
        <v>125</v>
      </c>
      <c r="F2694" s="354">
        <v>20484643</v>
      </c>
      <c r="G2694" s="288" t="s">
        <v>117</v>
      </c>
      <c r="H2694" s="288"/>
      <c r="I2694" s="1"/>
      <c r="J2694" s="10"/>
      <c r="K2694" s="10"/>
      <c r="L2694" s="1"/>
    </row>
    <row r="2695" spans="2:12" s="5" customFormat="1" ht="94.5" hidden="1">
      <c r="B2695" s="1"/>
      <c r="C2695" s="351">
        <v>8154</v>
      </c>
      <c r="D2695" s="352" t="s">
        <v>2759</v>
      </c>
      <c r="E2695" s="353" t="s">
        <v>125</v>
      </c>
      <c r="F2695" s="354">
        <v>668207</v>
      </c>
      <c r="G2695" s="288" t="s">
        <v>117</v>
      </c>
      <c r="H2695" s="288"/>
      <c r="I2695" s="1"/>
      <c r="J2695" s="10"/>
      <c r="K2695" s="10"/>
      <c r="L2695" s="1"/>
    </row>
    <row r="2696" spans="2:12" s="5" customFormat="1" ht="126" hidden="1">
      <c r="B2696" s="1"/>
      <c r="C2696" s="351">
        <v>8155</v>
      </c>
      <c r="D2696" s="352" t="s">
        <v>2760</v>
      </c>
      <c r="E2696" s="353" t="s">
        <v>125</v>
      </c>
      <c r="F2696" s="354">
        <v>1483986</v>
      </c>
      <c r="G2696" s="288" t="s">
        <v>117</v>
      </c>
      <c r="H2696" s="288" t="s">
        <v>145</v>
      </c>
      <c r="I2696" s="1"/>
      <c r="J2696" s="10"/>
      <c r="K2696" s="10"/>
      <c r="L2696" s="1"/>
    </row>
    <row r="2697" spans="2:12" s="5" customFormat="1" ht="31.5" hidden="1">
      <c r="B2697" s="1"/>
      <c r="C2697" s="351">
        <v>8156</v>
      </c>
      <c r="D2697" s="352" t="s">
        <v>2761</v>
      </c>
      <c r="E2697" s="353" t="s">
        <v>125</v>
      </c>
      <c r="F2697" s="354">
        <v>3750</v>
      </c>
      <c r="G2697" s="288" t="s">
        <v>117</v>
      </c>
      <c r="H2697" s="288"/>
      <c r="I2697" s="1"/>
      <c r="J2697" s="10"/>
      <c r="K2697" s="10"/>
      <c r="L2697" s="1"/>
    </row>
    <row r="2698" spans="2:12" s="5" customFormat="1" ht="47.25" hidden="1">
      <c r="B2698" s="1"/>
      <c r="C2698" s="351">
        <v>8157</v>
      </c>
      <c r="D2698" s="352" t="s">
        <v>2762</v>
      </c>
      <c r="E2698" s="353" t="s">
        <v>125</v>
      </c>
      <c r="F2698" s="354">
        <v>21409178</v>
      </c>
      <c r="G2698" s="288" t="s">
        <v>117</v>
      </c>
      <c r="H2698" s="288"/>
      <c r="I2698" s="1"/>
      <c r="J2698" s="10"/>
      <c r="K2698" s="10"/>
      <c r="L2698" s="1"/>
    </row>
    <row r="2699" spans="2:12" s="5" customFormat="1" ht="78.75" hidden="1">
      <c r="B2699" s="1"/>
      <c r="C2699" s="351">
        <v>8158</v>
      </c>
      <c r="D2699" s="352" t="s">
        <v>2763</v>
      </c>
      <c r="E2699" s="353" t="s">
        <v>119</v>
      </c>
      <c r="F2699" s="354">
        <v>496410</v>
      </c>
      <c r="G2699" s="288" t="s">
        <v>117</v>
      </c>
      <c r="H2699" s="288" t="s">
        <v>145</v>
      </c>
      <c r="I2699" s="1"/>
      <c r="J2699" s="10"/>
      <c r="K2699" s="10"/>
      <c r="L2699" s="1"/>
    </row>
    <row r="2700" spans="2:12" s="5" customFormat="1" ht="47.25" hidden="1">
      <c r="B2700" s="1"/>
      <c r="C2700" s="351">
        <v>8159</v>
      </c>
      <c r="D2700" s="352" t="s">
        <v>2764</v>
      </c>
      <c r="E2700" s="353" t="s">
        <v>125</v>
      </c>
      <c r="F2700" s="354">
        <v>30058654</v>
      </c>
      <c r="G2700" s="288" t="s">
        <v>117</v>
      </c>
      <c r="H2700" s="288"/>
      <c r="I2700" s="1"/>
      <c r="J2700" s="10"/>
      <c r="K2700" s="10"/>
      <c r="L2700" s="1"/>
    </row>
    <row r="2701" spans="2:12" s="5" customFormat="1" ht="47.25" hidden="1">
      <c r="B2701" s="1"/>
      <c r="C2701" s="351">
        <v>8160</v>
      </c>
      <c r="D2701" s="352" t="s">
        <v>2765</v>
      </c>
      <c r="E2701" s="353" t="s">
        <v>122</v>
      </c>
      <c r="F2701" s="354">
        <v>17871</v>
      </c>
      <c r="G2701" s="288" t="s">
        <v>117</v>
      </c>
      <c r="H2701" s="288"/>
      <c r="I2701" s="1"/>
      <c r="J2701" s="10"/>
      <c r="K2701" s="10"/>
      <c r="L2701" s="1"/>
    </row>
    <row r="2702" spans="2:12" s="5" customFormat="1" ht="126" hidden="1">
      <c r="B2702" s="1"/>
      <c r="C2702" s="351">
        <v>8161</v>
      </c>
      <c r="D2702" s="352" t="s">
        <v>2766</v>
      </c>
      <c r="E2702" s="353" t="s">
        <v>125</v>
      </c>
      <c r="F2702" s="354">
        <v>1853632</v>
      </c>
      <c r="G2702" s="288" t="s">
        <v>117</v>
      </c>
      <c r="H2702" s="288" t="s">
        <v>145</v>
      </c>
      <c r="I2702" s="1"/>
      <c r="J2702" s="10"/>
      <c r="K2702" s="10"/>
      <c r="L2702" s="1"/>
    </row>
    <row r="2703" spans="2:12" s="5" customFormat="1" ht="47.25" hidden="1">
      <c r="B2703" s="1"/>
      <c r="C2703" s="351">
        <v>8162</v>
      </c>
      <c r="D2703" s="352" t="s">
        <v>2767</v>
      </c>
      <c r="E2703" s="353" t="s">
        <v>122</v>
      </c>
      <c r="F2703" s="354">
        <v>41795</v>
      </c>
      <c r="G2703" s="288" t="s">
        <v>117</v>
      </c>
      <c r="H2703" s="288"/>
      <c r="I2703" s="1"/>
      <c r="J2703" s="10"/>
      <c r="K2703" s="10"/>
      <c r="L2703" s="1"/>
    </row>
    <row r="2704" spans="2:12" s="5" customFormat="1" ht="47.25" hidden="1">
      <c r="B2704" s="1"/>
      <c r="C2704" s="351">
        <v>8163</v>
      </c>
      <c r="D2704" s="352" t="s">
        <v>2768</v>
      </c>
      <c r="E2704" s="353" t="s">
        <v>122</v>
      </c>
      <c r="F2704" s="354">
        <v>175035</v>
      </c>
      <c r="G2704" s="288" t="s">
        <v>117</v>
      </c>
      <c r="H2704" s="288"/>
      <c r="I2704" s="1"/>
      <c r="J2704" s="10"/>
      <c r="K2704" s="10"/>
      <c r="L2704" s="1"/>
    </row>
    <row r="2705" spans="2:12" s="5" customFormat="1" ht="47.25" hidden="1">
      <c r="B2705" s="1"/>
      <c r="C2705" s="351">
        <v>8165</v>
      </c>
      <c r="D2705" s="352" t="s">
        <v>2769</v>
      </c>
      <c r="E2705" s="353" t="s">
        <v>125</v>
      </c>
      <c r="F2705" s="354">
        <v>352767</v>
      </c>
      <c r="G2705" s="288" t="s">
        <v>117</v>
      </c>
      <c r="H2705" s="288" t="s">
        <v>145</v>
      </c>
      <c r="I2705" s="1"/>
      <c r="J2705" s="10"/>
      <c r="K2705" s="10"/>
      <c r="L2705" s="1"/>
    </row>
    <row r="2706" spans="2:12" s="5" customFormat="1" ht="63" hidden="1">
      <c r="B2706" s="1"/>
      <c r="C2706" s="351">
        <v>8166</v>
      </c>
      <c r="D2706" s="352" t="s">
        <v>2770</v>
      </c>
      <c r="E2706" s="353" t="s">
        <v>116</v>
      </c>
      <c r="F2706" s="354">
        <v>77505</v>
      </c>
      <c r="G2706" s="288" t="s">
        <v>117</v>
      </c>
      <c r="H2706" s="288"/>
      <c r="I2706" s="1"/>
      <c r="J2706" s="10"/>
      <c r="K2706" s="10"/>
      <c r="L2706" s="1"/>
    </row>
    <row r="2707" spans="2:12" s="5" customFormat="1" ht="78.75" hidden="1">
      <c r="B2707" s="1"/>
      <c r="C2707" s="351">
        <v>8167</v>
      </c>
      <c r="D2707" s="352" t="s">
        <v>2771</v>
      </c>
      <c r="E2707" s="353" t="s">
        <v>116</v>
      </c>
      <c r="F2707" s="354">
        <v>116100</v>
      </c>
      <c r="G2707" s="288" t="s">
        <v>117</v>
      </c>
      <c r="H2707" s="288" t="s">
        <v>145</v>
      </c>
      <c r="I2707" s="1"/>
      <c r="J2707" s="10"/>
      <c r="K2707" s="10"/>
      <c r="L2707" s="1"/>
    </row>
    <row r="2708" spans="2:12" s="5" customFormat="1" ht="126" hidden="1">
      <c r="B2708" s="1"/>
      <c r="C2708" s="351">
        <v>8168</v>
      </c>
      <c r="D2708" s="352" t="s">
        <v>2772</v>
      </c>
      <c r="E2708" s="353" t="s">
        <v>125</v>
      </c>
      <c r="F2708" s="354">
        <v>1866876</v>
      </c>
      <c r="G2708" s="288" t="s">
        <v>117</v>
      </c>
      <c r="H2708" s="288" t="s">
        <v>145</v>
      </c>
      <c r="I2708" s="1"/>
      <c r="J2708" s="10"/>
      <c r="K2708" s="10"/>
      <c r="L2708" s="1"/>
    </row>
    <row r="2709" spans="2:12" s="5" customFormat="1" ht="78.75" hidden="1">
      <c r="B2709" s="1"/>
      <c r="C2709" s="351">
        <v>8169</v>
      </c>
      <c r="D2709" s="352" t="s">
        <v>2773</v>
      </c>
      <c r="E2709" s="353" t="s">
        <v>116</v>
      </c>
      <c r="F2709" s="354">
        <v>77505</v>
      </c>
      <c r="G2709" s="288" t="s">
        <v>117</v>
      </c>
      <c r="H2709" s="288"/>
      <c r="I2709" s="1"/>
      <c r="J2709" s="10"/>
      <c r="K2709" s="10"/>
      <c r="L2709" s="1"/>
    </row>
    <row r="2710" spans="2:12" s="5" customFormat="1" ht="94.5" hidden="1">
      <c r="B2710" s="1"/>
      <c r="C2710" s="351">
        <v>8170</v>
      </c>
      <c r="D2710" s="352" t="s">
        <v>2774</v>
      </c>
      <c r="E2710" s="353" t="s">
        <v>125</v>
      </c>
      <c r="F2710" s="354">
        <v>1099226</v>
      </c>
      <c r="G2710" s="288" t="s">
        <v>117</v>
      </c>
      <c r="H2710" s="288"/>
      <c r="I2710" s="1"/>
      <c r="J2710" s="10"/>
      <c r="K2710" s="10"/>
      <c r="L2710" s="1"/>
    </row>
    <row r="2711" spans="2:12" s="5" customFormat="1" ht="47.25" hidden="1">
      <c r="B2711" s="1"/>
      <c r="C2711" s="351">
        <v>8171</v>
      </c>
      <c r="D2711" s="352" t="s">
        <v>2775</v>
      </c>
      <c r="E2711" s="353" t="s">
        <v>122</v>
      </c>
      <c r="F2711" s="354">
        <v>443221</v>
      </c>
      <c r="G2711" s="288" t="s">
        <v>117</v>
      </c>
      <c r="H2711" s="288"/>
      <c r="I2711" s="1"/>
      <c r="J2711" s="10"/>
      <c r="K2711" s="10"/>
      <c r="L2711" s="1"/>
    </row>
    <row r="2712" spans="2:12" s="5" customFormat="1" ht="94.5" hidden="1">
      <c r="B2712" s="1"/>
      <c r="C2712" s="351">
        <v>8172</v>
      </c>
      <c r="D2712" s="352" t="s">
        <v>2776</v>
      </c>
      <c r="E2712" s="353" t="s">
        <v>125</v>
      </c>
      <c r="F2712" s="354">
        <v>521705</v>
      </c>
      <c r="G2712" s="288" t="s">
        <v>117</v>
      </c>
      <c r="H2712" s="288"/>
      <c r="I2712" s="1"/>
      <c r="J2712" s="10"/>
      <c r="K2712" s="10"/>
      <c r="L2712" s="1"/>
    </row>
    <row r="2713" spans="2:12" s="5" customFormat="1" ht="94.5" hidden="1">
      <c r="B2713" s="1"/>
      <c r="C2713" s="351">
        <v>8173</v>
      </c>
      <c r="D2713" s="352" t="s">
        <v>2777</v>
      </c>
      <c r="E2713" s="353" t="s">
        <v>125</v>
      </c>
      <c r="F2713" s="354">
        <v>759705</v>
      </c>
      <c r="G2713" s="288" t="s">
        <v>117</v>
      </c>
      <c r="H2713" s="288"/>
      <c r="I2713" s="1"/>
      <c r="J2713" s="10"/>
      <c r="K2713" s="10"/>
      <c r="L2713" s="1"/>
    </row>
    <row r="2714" spans="2:12" s="5" customFormat="1" ht="47.25" hidden="1">
      <c r="B2714" s="1"/>
      <c r="C2714" s="351">
        <v>8177</v>
      </c>
      <c r="D2714" s="352" t="s">
        <v>2778</v>
      </c>
      <c r="E2714" s="353" t="s">
        <v>122</v>
      </c>
      <c r="F2714" s="354">
        <v>291494</v>
      </c>
      <c r="G2714" s="288" t="s">
        <v>117</v>
      </c>
      <c r="H2714" s="288"/>
      <c r="I2714" s="1"/>
      <c r="J2714" s="10"/>
      <c r="K2714" s="10"/>
      <c r="L2714" s="1"/>
    </row>
    <row r="2715" spans="2:12" s="5" customFormat="1" ht="47.25" hidden="1">
      <c r="B2715" s="1"/>
      <c r="C2715" s="351">
        <v>8181</v>
      </c>
      <c r="D2715" s="352" t="s">
        <v>2779</v>
      </c>
      <c r="E2715" s="353" t="s">
        <v>125</v>
      </c>
      <c r="F2715" s="354">
        <v>1866619</v>
      </c>
      <c r="G2715" s="288" t="s">
        <v>117</v>
      </c>
      <c r="H2715" s="288"/>
      <c r="I2715" s="1"/>
      <c r="J2715" s="10"/>
      <c r="K2715" s="10"/>
      <c r="L2715" s="1"/>
    </row>
    <row r="2716" spans="2:12" s="5" customFormat="1" ht="47.25" hidden="1">
      <c r="B2716" s="1"/>
      <c r="C2716" s="351">
        <v>8182</v>
      </c>
      <c r="D2716" s="352" t="s">
        <v>2780</v>
      </c>
      <c r="E2716" s="353" t="s">
        <v>125</v>
      </c>
      <c r="F2716" s="354">
        <v>4945514</v>
      </c>
      <c r="G2716" s="288" t="s">
        <v>117</v>
      </c>
      <c r="H2716" s="288"/>
      <c r="I2716" s="1"/>
      <c r="J2716" s="10"/>
      <c r="K2716" s="10"/>
      <c r="L2716" s="1"/>
    </row>
    <row r="2717" spans="2:12" s="5" customFormat="1" ht="94.5" hidden="1">
      <c r="B2717" s="1"/>
      <c r="C2717" s="351">
        <v>8183</v>
      </c>
      <c r="D2717" s="352" t="s">
        <v>2781</v>
      </c>
      <c r="E2717" s="353" t="s">
        <v>116</v>
      </c>
      <c r="F2717" s="354">
        <v>396809</v>
      </c>
      <c r="G2717" s="288" t="s">
        <v>117</v>
      </c>
      <c r="H2717" s="288"/>
      <c r="I2717" s="1"/>
      <c r="J2717" s="10"/>
      <c r="K2717" s="10"/>
      <c r="L2717" s="1"/>
    </row>
    <row r="2718" spans="2:12" s="5" customFormat="1" ht="31.5" hidden="1">
      <c r="B2718" s="1"/>
      <c r="C2718" s="351">
        <v>8184</v>
      </c>
      <c r="D2718" s="352" t="s">
        <v>2782</v>
      </c>
      <c r="E2718" s="353" t="s">
        <v>116</v>
      </c>
      <c r="F2718" s="354">
        <v>6178</v>
      </c>
      <c r="G2718" s="288" t="s">
        <v>117</v>
      </c>
      <c r="H2718" s="288"/>
      <c r="I2718" s="1"/>
      <c r="J2718" s="10"/>
      <c r="K2718" s="10"/>
      <c r="L2718" s="1"/>
    </row>
    <row r="2719" spans="2:12" s="5" customFormat="1" ht="47.25" hidden="1">
      <c r="B2719" s="1"/>
      <c r="C2719" s="351">
        <v>8185</v>
      </c>
      <c r="D2719" s="352" t="s">
        <v>2783</v>
      </c>
      <c r="E2719" s="353" t="s">
        <v>125</v>
      </c>
      <c r="F2719" s="354">
        <v>42983</v>
      </c>
      <c r="G2719" s="288" t="s">
        <v>117</v>
      </c>
      <c r="H2719" s="288"/>
      <c r="I2719" s="1"/>
      <c r="J2719" s="10"/>
      <c r="K2719" s="10"/>
      <c r="L2719" s="1"/>
    </row>
    <row r="2720" spans="2:12" s="5" customFormat="1" ht="31.5" hidden="1">
      <c r="B2720" s="1"/>
      <c r="C2720" s="351">
        <v>8186</v>
      </c>
      <c r="D2720" s="352" t="s">
        <v>2784</v>
      </c>
      <c r="E2720" s="353" t="s">
        <v>116</v>
      </c>
      <c r="F2720" s="354">
        <v>70581</v>
      </c>
      <c r="G2720" s="288" t="s">
        <v>117</v>
      </c>
      <c r="H2720" s="288"/>
      <c r="I2720" s="1"/>
      <c r="J2720" s="10"/>
      <c r="K2720" s="10"/>
      <c r="L2720" s="1"/>
    </row>
    <row r="2721" spans="2:12" s="5" customFormat="1" ht="31.5" hidden="1">
      <c r="B2721" s="1"/>
      <c r="C2721" s="351">
        <v>8187</v>
      </c>
      <c r="D2721" s="352" t="s">
        <v>2785</v>
      </c>
      <c r="E2721" s="353" t="s">
        <v>125</v>
      </c>
      <c r="F2721" s="354">
        <v>5745731</v>
      </c>
      <c r="G2721" s="288" t="s">
        <v>117</v>
      </c>
      <c r="H2721" s="288"/>
      <c r="I2721" s="1"/>
      <c r="J2721" s="10"/>
      <c r="K2721" s="10"/>
      <c r="L2721" s="1"/>
    </row>
    <row r="2722" spans="2:12" s="5" customFormat="1" ht="47.25" hidden="1">
      <c r="B2722" s="1"/>
      <c r="C2722" s="351">
        <v>8188</v>
      </c>
      <c r="D2722" s="352" t="s">
        <v>2786</v>
      </c>
      <c r="E2722" s="353" t="s">
        <v>125</v>
      </c>
      <c r="F2722" s="354">
        <v>5546004</v>
      </c>
      <c r="G2722" s="288" t="s">
        <v>117</v>
      </c>
      <c r="H2722" s="288"/>
      <c r="I2722" s="1"/>
      <c r="J2722" s="10"/>
      <c r="K2722" s="10"/>
      <c r="L2722" s="1"/>
    </row>
    <row r="2723" spans="2:12" s="5" customFormat="1" ht="94.5" hidden="1">
      <c r="B2723" s="1"/>
      <c r="C2723" s="351">
        <v>8189</v>
      </c>
      <c r="D2723" s="352" t="s">
        <v>2787</v>
      </c>
      <c r="E2723" s="353" t="s">
        <v>119</v>
      </c>
      <c r="F2723" s="354">
        <v>1722202</v>
      </c>
      <c r="G2723" s="288" t="s">
        <v>117</v>
      </c>
      <c r="H2723" s="288"/>
      <c r="I2723" s="1"/>
      <c r="J2723" s="10"/>
      <c r="K2723" s="10"/>
      <c r="L2723" s="1"/>
    </row>
    <row r="2724" spans="2:12" s="5" customFormat="1" ht="94.5" hidden="1">
      <c r="B2724" s="1"/>
      <c r="C2724" s="351">
        <v>8190</v>
      </c>
      <c r="D2724" s="352" t="s">
        <v>2788</v>
      </c>
      <c r="E2724" s="353" t="s">
        <v>119</v>
      </c>
      <c r="F2724" s="354">
        <v>769426</v>
      </c>
      <c r="G2724" s="288" t="s">
        <v>117</v>
      </c>
      <c r="H2724" s="288"/>
      <c r="I2724" s="1"/>
      <c r="J2724" s="10"/>
      <c r="K2724" s="10"/>
      <c r="L2724" s="1"/>
    </row>
    <row r="2725" spans="2:12" s="5" customFormat="1" ht="78.75" hidden="1">
      <c r="B2725" s="1"/>
      <c r="C2725" s="351">
        <v>8192</v>
      </c>
      <c r="D2725" s="352" t="s">
        <v>2789</v>
      </c>
      <c r="E2725" s="353" t="s">
        <v>119</v>
      </c>
      <c r="F2725" s="354">
        <v>772814</v>
      </c>
      <c r="G2725" s="288" t="s">
        <v>117</v>
      </c>
      <c r="H2725" s="288"/>
      <c r="I2725" s="1"/>
      <c r="J2725" s="10"/>
      <c r="K2725" s="10"/>
      <c r="L2725" s="1"/>
    </row>
    <row r="2726" spans="2:12" s="5" customFormat="1" ht="63" hidden="1">
      <c r="B2726" s="1"/>
      <c r="C2726" s="351">
        <v>8193</v>
      </c>
      <c r="D2726" s="352" t="s">
        <v>2790</v>
      </c>
      <c r="E2726" s="353" t="s">
        <v>119</v>
      </c>
      <c r="F2726" s="354">
        <v>682811</v>
      </c>
      <c r="G2726" s="288" t="s">
        <v>117</v>
      </c>
      <c r="H2726" s="288"/>
      <c r="I2726" s="1"/>
      <c r="J2726" s="10"/>
      <c r="K2726" s="10"/>
      <c r="L2726" s="1"/>
    </row>
    <row r="2727" spans="2:12" s="5" customFormat="1" ht="63" hidden="1">
      <c r="B2727" s="1"/>
      <c r="C2727" s="351">
        <v>8194</v>
      </c>
      <c r="D2727" s="352" t="s">
        <v>2791</v>
      </c>
      <c r="E2727" s="353" t="s">
        <v>125</v>
      </c>
      <c r="F2727" s="354">
        <v>7431249</v>
      </c>
      <c r="G2727" s="288" t="s">
        <v>117</v>
      </c>
      <c r="H2727" s="288"/>
      <c r="I2727" s="1"/>
      <c r="J2727" s="10"/>
      <c r="K2727" s="10"/>
      <c r="L2727" s="1"/>
    </row>
    <row r="2728" spans="2:12" s="5" customFormat="1" ht="63" hidden="1">
      <c r="B2728" s="1"/>
      <c r="C2728" s="351">
        <v>8195</v>
      </c>
      <c r="D2728" s="352" t="s">
        <v>2792</v>
      </c>
      <c r="E2728" s="353" t="s">
        <v>119</v>
      </c>
      <c r="F2728" s="354">
        <v>772539</v>
      </c>
      <c r="G2728" s="288" t="s">
        <v>117</v>
      </c>
      <c r="H2728" s="288"/>
      <c r="I2728" s="1"/>
      <c r="J2728" s="10"/>
      <c r="K2728" s="10"/>
      <c r="L2728" s="1"/>
    </row>
    <row r="2729" spans="2:12" s="5" customFormat="1" ht="63" hidden="1">
      <c r="B2729" s="1"/>
      <c r="C2729" s="351">
        <v>8196</v>
      </c>
      <c r="D2729" s="352" t="s">
        <v>2793</v>
      </c>
      <c r="E2729" s="353" t="s">
        <v>119</v>
      </c>
      <c r="F2729" s="354">
        <v>534205</v>
      </c>
      <c r="G2729" s="288" t="s">
        <v>117</v>
      </c>
      <c r="H2729" s="288"/>
      <c r="I2729" s="1"/>
      <c r="J2729" s="10"/>
      <c r="K2729" s="10"/>
      <c r="L2729" s="1"/>
    </row>
    <row r="2730" spans="2:12" s="5" customFormat="1" ht="78.75" hidden="1">
      <c r="B2730" s="1"/>
      <c r="C2730" s="351">
        <v>8197</v>
      </c>
      <c r="D2730" s="352" t="s">
        <v>2794</v>
      </c>
      <c r="E2730" s="353" t="s">
        <v>122</v>
      </c>
      <c r="F2730" s="354">
        <v>2097015</v>
      </c>
      <c r="G2730" s="288" t="s">
        <v>117</v>
      </c>
      <c r="H2730" s="288"/>
      <c r="I2730" s="1"/>
      <c r="J2730" s="10"/>
      <c r="K2730" s="10"/>
      <c r="L2730" s="1"/>
    </row>
    <row r="2731" spans="2:12" s="5" customFormat="1" ht="63" hidden="1">
      <c r="B2731" s="1"/>
      <c r="C2731" s="351">
        <v>8200</v>
      </c>
      <c r="D2731" s="352" t="s">
        <v>2795</v>
      </c>
      <c r="E2731" s="353" t="s">
        <v>122</v>
      </c>
      <c r="F2731" s="354">
        <v>798114</v>
      </c>
      <c r="G2731" s="288" t="s">
        <v>117</v>
      </c>
      <c r="H2731" s="288"/>
      <c r="I2731" s="1"/>
      <c r="J2731" s="10"/>
      <c r="K2731" s="10"/>
      <c r="L2731" s="1"/>
    </row>
    <row r="2732" spans="2:12" s="5" customFormat="1" ht="25.5" hidden="1">
      <c r="B2732" s="1"/>
      <c r="C2732" s="351">
        <v>8202</v>
      </c>
      <c r="D2732" s="352" t="s">
        <v>2796</v>
      </c>
      <c r="E2732" s="353" t="s">
        <v>125</v>
      </c>
      <c r="F2732" s="354">
        <v>273418</v>
      </c>
      <c r="G2732" s="288" t="s">
        <v>117</v>
      </c>
      <c r="H2732" s="288"/>
      <c r="I2732" s="1"/>
      <c r="J2732" s="10"/>
      <c r="K2732" s="10"/>
      <c r="L2732" s="1"/>
    </row>
    <row r="2733" spans="2:12" s="5" customFormat="1" ht="63" hidden="1">
      <c r="B2733" s="1"/>
      <c r="C2733" s="351">
        <v>8204</v>
      </c>
      <c r="D2733" s="352" t="s">
        <v>2797</v>
      </c>
      <c r="E2733" s="353" t="s">
        <v>119</v>
      </c>
      <c r="F2733" s="354">
        <v>551192</v>
      </c>
      <c r="G2733" s="288" t="s">
        <v>117</v>
      </c>
      <c r="H2733" s="288"/>
      <c r="I2733" s="1"/>
      <c r="J2733" s="10"/>
      <c r="K2733" s="10"/>
      <c r="L2733" s="1"/>
    </row>
    <row r="2734" spans="2:12" s="5" customFormat="1" ht="78.75" hidden="1">
      <c r="B2734" s="1"/>
      <c r="C2734" s="351">
        <v>8205</v>
      </c>
      <c r="D2734" s="352" t="s">
        <v>2798</v>
      </c>
      <c r="E2734" s="353" t="s">
        <v>116</v>
      </c>
      <c r="F2734" s="354">
        <v>154125</v>
      </c>
      <c r="G2734" s="288" t="s">
        <v>117</v>
      </c>
      <c r="H2734" s="288" t="s">
        <v>145</v>
      </c>
      <c r="I2734" s="1"/>
      <c r="J2734" s="10"/>
      <c r="K2734" s="10"/>
      <c r="L2734" s="1"/>
    </row>
    <row r="2735" spans="2:12" s="5" customFormat="1" ht="94.5" hidden="1">
      <c r="B2735" s="1"/>
      <c r="C2735" s="351">
        <v>8209</v>
      </c>
      <c r="D2735" s="352" t="s">
        <v>2799</v>
      </c>
      <c r="E2735" s="353" t="s">
        <v>125</v>
      </c>
      <c r="F2735" s="354">
        <v>480805</v>
      </c>
      <c r="G2735" s="288" t="s">
        <v>117</v>
      </c>
      <c r="H2735" s="288" t="s">
        <v>145</v>
      </c>
      <c r="I2735" s="1"/>
      <c r="J2735" s="10"/>
      <c r="K2735" s="10"/>
      <c r="L2735" s="1"/>
    </row>
    <row r="2736" spans="2:12" s="5" customFormat="1" ht="47.25" hidden="1">
      <c r="B2736" s="1"/>
      <c r="C2736" s="351">
        <v>8210</v>
      </c>
      <c r="D2736" s="352" t="s">
        <v>2800</v>
      </c>
      <c r="E2736" s="353" t="s">
        <v>122</v>
      </c>
      <c r="F2736" s="354">
        <v>4377</v>
      </c>
      <c r="G2736" s="288" t="s">
        <v>117</v>
      </c>
      <c r="H2736" s="288"/>
      <c r="I2736" s="1"/>
      <c r="J2736" s="10"/>
      <c r="K2736" s="10"/>
      <c r="L2736" s="1"/>
    </row>
    <row r="2737" spans="2:12" s="5" customFormat="1" ht="63" hidden="1">
      <c r="B2737" s="1"/>
      <c r="C2737" s="351">
        <v>8212</v>
      </c>
      <c r="D2737" s="352" t="s">
        <v>2801</v>
      </c>
      <c r="E2737" s="353" t="s">
        <v>116</v>
      </c>
      <c r="F2737" s="354">
        <v>66431</v>
      </c>
      <c r="G2737" s="288" t="s">
        <v>117</v>
      </c>
      <c r="H2737" s="288"/>
      <c r="I2737" s="1"/>
      <c r="J2737" s="10"/>
      <c r="K2737" s="10"/>
      <c r="L2737" s="1"/>
    </row>
    <row r="2738" spans="2:12" s="5" customFormat="1" ht="31.5" hidden="1">
      <c r="B2738" s="1"/>
      <c r="C2738" s="351">
        <v>8213</v>
      </c>
      <c r="D2738" s="352" t="s">
        <v>2802</v>
      </c>
      <c r="E2738" s="353" t="s">
        <v>122</v>
      </c>
      <c r="F2738" s="354">
        <v>163724</v>
      </c>
      <c r="G2738" s="288" t="s">
        <v>117</v>
      </c>
      <c r="H2738" s="288"/>
      <c r="I2738" s="1"/>
      <c r="J2738" s="10"/>
      <c r="K2738" s="10"/>
      <c r="L2738" s="1"/>
    </row>
    <row r="2739" spans="2:12" s="5" customFormat="1" ht="25.5" hidden="1">
      <c r="B2739" s="1"/>
      <c r="C2739" s="351">
        <v>8214</v>
      </c>
      <c r="D2739" s="352" t="s">
        <v>2803</v>
      </c>
      <c r="E2739" s="353" t="s">
        <v>122</v>
      </c>
      <c r="F2739" s="354">
        <v>122090</v>
      </c>
      <c r="G2739" s="288" t="s">
        <v>117</v>
      </c>
      <c r="H2739" s="288"/>
      <c r="I2739" s="1"/>
      <c r="J2739" s="10"/>
      <c r="K2739" s="10"/>
      <c r="L2739" s="1"/>
    </row>
    <row r="2740" spans="2:12" s="5" customFormat="1" ht="31.5" hidden="1">
      <c r="B2740" s="1"/>
      <c r="C2740" s="351">
        <v>8217</v>
      </c>
      <c r="D2740" s="352" t="s">
        <v>2804</v>
      </c>
      <c r="E2740" s="353" t="s">
        <v>122</v>
      </c>
      <c r="F2740" s="354">
        <v>446460</v>
      </c>
      <c r="G2740" s="288" t="s">
        <v>117</v>
      </c>
      <c r="H2740" s="288"/>
      <c r="I2740" s="1"/>
      <c r="J2740" s="10"/>
      <c r="K2740" s="10"/>
      <c r="L2740" s="1"/>
    </row>
    <row r="2741" spans="2:12" s="5" customFormat="1" ht="31.5" hidden="1">
      <c r="B2741" s="1"/>
      <c r="C2741" s="351">
        <v>8218</v>
      </c>
      <c r="D2741" s="352" t="s">
        <v>2805</v>
      </c>
      <c r="E2741" s="353" t="s">
        <v>125</v>
      </c>
      <c r="F2741" s="354">
        <v>1557970</v>
      </c>
      <c r="G2741" s="288" t="s">
        <v>117</v>
      </c>
      <c r="H2741" s="288"/>
      <c r="I2741" s="1"/>
      <c r="J2741" s="10"/>
      <c r="K2741" s="10"/>
      <c r="L2741" s="1"/>
    </row>
    <row r="2742" spans="2:12" s="5" customFormat="1" ht="31.5" hidden="1">
      <c r="B2742" s="1"/>
      <c r="C2742" s="351">
        <v>8219</v>
      </c>
      <c r="D2742" s="352" t="s">
        <v>2806</v>
      </c>
      <c r="E2742" s="353" t="s">
        <v>125</v>
      </c>
      <c r="F2742" s="354">
        <v>1267434</v>
      </c>
      <c r="G2742" s="288" t="s">
        <v>117</v>
      </c>
      <c r="H2742" s="288"/>
      <c r="I2742" s="1"/>
      <c r="J2742" s="10"/>
      <c r="K2742" s="10"/>
      <c r="L2742" s="1"/>
    </row>
    <row r="2743" spans="2:12" s="5" customFormat="1" ht="31.5" hidden="1">
      <c r="B2743" s="1"/>
      <c r="C2743" s="351">
        <v>8220</v>
      </c>
      <c r="D2743" s="352" t="s">
        <v>2807</v>
      </c>
      <c r="E2743" s="353" t="s">
        <v>125</v>
      </c>
      <c r="F2743" s="354">
        <v>1589924</v>
      </c>
      <c r="G2743" s="288" t="s">
        <v>117</v>
      </c>
      <c r="H2743" s="288"/>
      <c r="I2743" s="1"/>
      <c r="J2743" s="10"/>
      <c r="K2743" s="10"/>
      <c r="L2743" s="1"/>
    </row>
    <row r="2744" spans="2:12" s="5" customFormat="1" ht="31.5" hidden="1">
      <c r="B2744" s="1"/>
      <c r="C2744" s="351">
        <v>8221</v>
      </c>
      <c r="D2744" s="352" t="s">
        <v>2808</v>
      </c>
      <c r="E2744" s="353" t="s">
        <v>125</v>
      </c>
      <c r="F2744" s="354">
        <v>394253</v>
      </c>
      <c r="G2744" s="288" t="s">
        <v>117</v>
      </c>
      <c r="H2744" s="288"/>
      <c r="I2744" s="1"/>
      <c r="J2744" s="10"/>
      <c r="K2744" s="10"/>
      <c r="L2744" s="1"/>
    </row>
    <row r="2745" spans="2:12" s="5" customFormat="1" ht="78.75" hidden="1">
      <c r="B2745" s="1"/>
      <c r="C2745" s="351">
        <v>8222</v>
      </c>
      <c r="D2745" s="352" t="s">
        <v>2809</v>
      </c>
      <c r="E2745" s="353" t="s">
        <v>116</v>
      </c>
      <c r="F2745" s="354">
        <v>52771</v>
      </c>
      <c r="G2745" s="288" t="s">
        <v>117</v>
      </c>
      <c r="H2745" s="288"/>
      <c r="I2745" s="1"/>
      <c r="J2745" s="10"/>
      <c r="K2745" s="10"/>
      <c r="L2745" s="1"/>
    </row>
    <row r="2746" spans="2:12" s="5" customFormat="1" ht="63" hidden="1">
      <c r="B2746" s="1"/>
      <c r="C2746" s="351">
        <v>8223</v>
      </c>
      <c r="D2746" s="352" t="s">
        <v>2810</v>
      </c>
      <c r="E2746" s="353" t="s">
        <v>116</v>
      </c>
      <c r="F2746" s="354">
        <v>52771</v>
      </c>
      <c r="G2746" s="288" t="s">
        <v>117</v>
      </c>
      <c r="H2746" s="288"/>
      <c r="I2746" s="1"/>
      <c r="J2746" s="10"/>
      <c r="K2746" s="10"/>
      <c r="L2746" s="1"/>
    </row>
    <row r="2747" spans="2:12" s="5" customFormat="1" ht="47.25" hidden="1">
      <c r="B2747" s="1"/>
      <c r="C2747" s="351">
        <v>8224</v>
      </c>
      <c r="D2747" s="352" t="s">
        <v>2811</v>
      </c>
      <c r="E2747" s="353" t="s">
        <v>125</v>
      </c>
      <c r="F2747" s="354">
        <v>6534489</v>
      </c>
      <c r="G2747" s="288" t="s">
        <v>117</v>
      </c>
      <c r="H2747" s="288" t="s">
        <v>145</v>
      </c>
      <c r="I2747" s="1"/>
      <c r="J2747" s="10"/>
      <c r="K2747" s="10"/>
      <c r="L2747" s="1"/>
    </row>
    <row r="2748" spans="2:12" s="5" customFormat="1" ht="47.25" hidden="1">
      <c r="B2748" s="1"/>
      <c r="C2748" s="351">
        <v>8225</v>
      </c>
      <c r="D2748" s="352" t="s">
        <v>2812</v>
      </c>
      <c r="E2748" s="353" t="s">
        <v>125</v>
      </c>
      <c r="F2748" s="354">
        <v>1325074</v>
      </c>
      <c r="G2748" s="288" t="s">
        <v>117</v>
      </c>
      <c r="H2748" s="288" t="s">
        <v>145</v>
      </c>
      <c r="I2748" s="1"/>
      <c r="J2748" s="10"/>
      <c r="K2748" s="10"/>
      <c r="L2748" s="1"/>
    </row>
    <row r="2749" spans="2:12" s="5" customFormat="1" ht="78.75" hidden="1">
      <c r="B2749" s="1"/>
      <c r="C2749" s="351">
        <v>8226</v>
      </c>
      <c r="D2749" s="352" t="s">
        <v>2813</v>
      </c>
      <c r="E2749" s="353" t="s">
        <v>116</v>
      </c>
      <c r="F2749" s="354">
        <v>42317</v>
      </c>
      <c r="G2749" s="288" t="s">
        <v>117</v>
      </c>
      <c r="H2749" s="288"/>
      <c r="I2749" s="1"/>
      <c r="J2749" s="10"/>
      <c r="K2749" s="10"/>
      <c r="L2749" s="1"/>
    </row>
    <row r="2750" spans="2:12" s="5" customFormat="1" ht="63" hidden="1">
      <c r="B2750" s="1"/>
      <c r="C2750" s="351">
        <v>8227</v>
      </c>
      <c r="D2750" s="352" t="s">
        <v>2814</v>
      </c>
      <c r="E2750" s="353" t="s">
        <v>122</v>
      </c>
      <c r="F2750" s="354">
        <v>48470</v>
      </c>
      <c r="G2750" s="288" t="s">
        <v>117</v>
      </c>
      <c r="H2750" s="288"/>
      <c r="I2750" s="1"/>
      <c r="J2750" s="10"/>
      <c r="K2750" s="10"/>
      <c r="L2750" s="1"/>
    </row>
    <row r="2751" spans="2:12" s="5" customFormat="1" ht="78.75" hidden="1">
      <c r="B2751" s="1"/>
      <c r="C2751" s="351">
        <v>8228</v>
      </c>
      <c r="D2751" s="352" t="s">
        <v>2815</v>
      </c>
      <c r="E2751" s="353" t="s">
        <v>122</v>
      </c>
      <c r="F2751" s="354">
        <v>19746</v>
      </c>
      <c r="G2751" s="288" t="s">
        <v>117</v>
      </c>
      <c r="H2751" s="288"/>
      <c r="I2751" s="1"/>
      <c r="J2751" s="10"/>
      <c r="K2751" s="10"/>
      <c r="L2751" s="1"/>
    </row>
    <row r="2752" spans="2:12" s="5" customFormat="1" ht="78.75" hidden="1">
      <c r="B2752" s="1"/>
      <c r="C2752" s="351">
        <v>8229</v>
      </c>
      <c r="D2752" s="352" t="s">
        <v>2816</v>
      </c>
      <c r="E2752" s="353" t="s">
        <v>122</v>
      </c>
      <c r="F2752" s="354">
        <v>15221</v>
      </c>
      <c r="G2752" s="288" t="s">
        <v>117</v>
      </c>
      <c r="H2752" s="288"/>
      <c r="I2752" s="1"/>
      <c r="J2752" s="10"/>
      <c r="K2752" s="10"/>
      <c r="L2752" s="1"/>
    </row>
    <row r="2753" spans="2:12" s="5" customFormat="1" ht="78.75" hidden="1">
      <c r="B2753" s="1"/>
      <c r="C2753" s="351">
        <v>8230</v>
      </c>
      <c r="D2753" s="352" t="s">
        <v>2817</v>
      </c>
      <c r="E2753" s="353" t="s">
        <v>116</v>
      </c>
      <c r="F2753" s="354">
        <v>98662</v>
      </c>
      <c r="G2753" s="288" t="s">
        <v>117</v>
      </c>
      <c r="H2753" s="288"/>
      <c r="I2753" s="1"/>
      <c r="J2753" s="10"/>
      <c r="K2753" s="10"/>
      <c r="L2753" s="1"/>
    </row>
    <row r="2754" spans="2:12" s="5" customFormat="1" ht="126" hidden="1">
      <c r="B2754" s="1"/>
      <c r="C2754" s="351">
        <v>8231</v>
      </c>
      <c r="D2754" s="352" t="s">
        <v>2818</v>
      </c>
      <c r="E2754" s="353" t="s">
        <v>472</v>
      </c>
      <c r="F2754" s="354">
        <v>11829</v>
      </c>
      <c r="G2754" s="288" t="s">
        <v>117</v>
      </c>
      <c r="H2754" s="288" t="s">
        <v>145</v>
      </c>
      <c r="I2754" s="1"/>
      <c r="J2754" s="10"/>
      <c r="K2754" s="10"/>
      <c r="L2754" s="1"/>
    </row>
    <row r="2755" spans="2:12" s="5" customFormat="1" ht="110.25" hidden="1">
      <c r="B2755" s="1"/>
      <c r="C2755" s="351">
        <v>8236</v>
      </c>
      <c r="D2755" s="352" t="s">
        <v>2819</v>
      </c>
      <c r="E2755" s="353" t="s">
        <v>116</v>
      </c>
      <c r="F2755" s="354">
        <v>3616851</v>
      </c>
      <c r="G2755" s="288" t="s">
        <v>117</v>
      </c>
      <c r="H2755" s="288"/>
      <c r="I2755" s="1"/>
      <c r="J2755" s="10"/>
      <c r="K2755" s="10"/>
      <c r="L2755" s="1"/>
    </row>
    <row r="2756" spans="2:12" s="5" customFormat="1" ht="63" hidden="1">
      <c r="B2756" s="1"/>
      <c r="C2756" s="351">
        <v>8237</v>
      </c>
      <c r="D2756" s="352" t="s">
        <v>2820</v>
      </c>
      <c r="E2756" s="353" t="s">
        <v>122</v>
      </c>
      <c r="F2756" s="354">
        <v>16241</v>
      </c>
      <c r="G2756" s="288" t="s">
        <v>117</v>
      </c>
      <c r="H2756" s="288"/>
      <c r="I2756" s="1"/>
      <c r="J2756" s="10"/>
      <c r="K2756" s="10"/>
      <c r="L2756" s="1"/>
    </row>
    <row r="2757" spans="2:12" s="5" customFormat="1" ht="78.75" hidden="1">
      <c r="B2757" s="1"/>
      <c r="C2757" s="351">
        <v>8238</v>
      </c>
      <c r="D2757" s="352" t="s">
        <v>2821</v>
      </c>
      <c r="E2757" s="353" t="s">
        <v>125</v>
      </c>
      <c r="F2757" s="354">
        <v>217874</v>
      </c>
      <c r="G2757" s="288" t="s">
        <v>117</v>
      </c>
      <c r="H2757" s="288"/>
      <c r="I2757" s="1"/>
      <c r="J2757" s="10"/>
      <c r="K2757" s="10"/>
      <c r="L2757" s="1"/>
    </row>
    <row r="2758" spans="2:12" s="5" customFormat="1" ht="31.5" hidden="1">
      <c r="B2758" s="1"/>
      <c r="C2758" s="351">
        <v>8239</v>
      </c>
      <c r="D2758" s="352" t="s">
        <v>2822</v>
      </c>
      <c r="E2758" s="353" t="s">
        <v>125</v>
      </c>
      <c r="F2758" s="354">
        <v>7491050</v>
      </c>
      <c r="G2758" s="288" t="s">
        <v>117</v>
      </c>
      <c r="H2758" s="288"/>
      <c r="I2758" s="1"/>
      <c r="J2758" s="10"/>
      <c r="K2758" s="10"/>
      <c r="L2758" s="1"/>
    </row>
    <row r="2759" spans="2:12" s="5" customFormat="1" ht="31.5" hidden="1">
      <c r="B2759" s="1"/>
      <c r="C2759" s="351">
        <v>8240</v>
      </c>
      <c r="D2759" s="352" t="s">
        <v>2823</v>
      </c>
      <c r="E2759" s="353" t="s">
        <v>125</v>
      </c>
      <c r="F2759" s="354">
        <v>1370271</v>
      </c>
      <c r="G2759" s="288" t="s">
        <v>117</v>
      </c>
      <c r="H2759" s="288"/>
      <c r="I2759" s="1"/>
      <c r="J2759" s="10"/>
      <c r="K2759" s="10"/>
      <c r="L2759" s="1"/>
    </row>
    <row r="2760" spans="2:12" s="5" customFormat="1" ht="94.5" hidden="1">
      <c r="B2760" s="1"/>
      <c r="C2760" s="351">
        <v>8241</v>
      </c>
      <c r="D2760" s="352" t="s">
        <v>2824</v>
      </c>
      <c r="E2760" s="353" t="s">
        <v>125</v>
      </c>
      <c r="F2760" s="354">
        <v>7698784</v>
      </c>
      <c r="G2760" s="288" t="s">
        <v>117</v>
      </c>
      <c r="H2760" s="288"/>
      <c r="I2760" s="1"/>
      <c r="J2760" s="10"/>
      <c r="K2760" s="10"/>
      <c r="L2760" s="1"/>
    </row>
    <row r="2761" spans="2:12" s="5" customFormat="1" ht="94.5" hidden="1">
      <c r="B2761" s="1"/>
      <c r="C2761" s="351">
        <v>8242</v>
      </c>
      <c r="D2761" s="352" t="s">
        <v>2825</v>
      </c>
      <c r="E2761" s="353" t="s">
        <v>125</v>
      </c>
      <c r="F2761" s="354">
        <v>3467747</v>
      </c>
      <c r="G2761" s="288" t="s">
        <v>117</v>
      </c>
      <c r="H2761" s="288"/>
      <c r="I2761" s="1"/>
      <c r="J2761" s="10"/>
      <c r="K2761" s="10"/>
      <c r="L2761" s="1"/>
    </row>
    <row r="2762" spans="2:12" s="5" customFormat="1" ht="94.5" hidden="1">
      <c r="B2762" s="1"/>
      <c r="C2762" s="351">
        <v>8243</v>
      </c>
      <c r="D2762" s="352" t="s">
        <v>2826</v>
      </c>
      <c r="E2762" s="353" t="s">
        <v>125</v>
      </c>
      <c r="F2762" s="354">
        <v>9838994</v>
      </c>
      <c r="G2762" s="288" t="s">
        <v>117</v>
      </c>
      <c r="H2762" s="288"/>
      <c r="I2762" s="1"/>
      <c r="J2762" s="10"/>
      <c r="K2762" s="10"/>
      <c r="L2762" s="1"/>
    </row>
    <row r="2763" spans="2:12" s="5" customFormat="1" ht="94.5" hidden="1">
      <c r="B2763" s="1"/>
      <c r="C2763" s="351">
        <v>8244</v>
      </c>
      <c r="D2763" s="352" t="s">
        <v>2827</v>
      </c>
      <c r="E2763" s="353" t="s">
        <v>125</v>
      </c>
      <c r="F2763" s="354">
        <v>12441587</v>
      </c>
      <c r="G2763" s="288" t="s">
        <v>117</v>
      </c>
      <c r="H2763" s="288"/>
      <c r="I2763" s="1"/>
      <c r="J2763" s="10"/>
      <c r="K2763" s="10"/>
      <c r="L2763" s="1"/>
    </row>
    <row r="2764" spans="2:12" s="5" customFormat="1" ht="94.5" hidden="1">
      <c r="B2764" s="1"/>
      <c r="C2764" s="351">
        <v>8245</v>
      </c>
      <c r="D2764" s="352" t="s">
        <v>2828</v>
      </c>
      <c r="E2764" s="353" t="s">
        <v>125</v>
      </c>
      <c r="F2764" s="354">
        <v>15275370</v>
      </c>
      <c r="G2764" s="288" t="s">
        <v>117</v>
      </c>
      <c r="H2764" s="288"/>
      <c r="I2764" s="1"/>
      <c r="J2764" s="10"/>
      <c r="K2764" s="10"/>
      <c r="L2764" s="1"/>
    </row>
    <row r="2765" spans="2:12" s="5" customFormat="1" ht="78.75" hidden="1">
      <c r="B2765" s="1"/>
      <c r="C2765" s="351">
        <v>8246</v>
      </c>
      <c r="D2765" s="352" t="s">
        <v>2829</v>
      </c>
      <c r="E2765" s="353" t="s">
        <v>125</v>
      </c>
      <c r="F2765" s="354">
        <v>7051080</v>
      </c>
      <c r="G2765" s="288" t="s">
        <v>117</v>
      </c>
      <c r="H2765" s="288"/>
      <c r="I2765" s="1"/>
      <c r="J2765" s="10"/>
      <c r="K2765" s="10"/>
      <c r="L2765" s="1"/>
    </row>
    <row r="2766" spans="2:12" s="5" customFormat="1" ht="94.5" hidden="1">
      <c r="B2766" s="1"/>
      <c r="C2766" s="351">
        <v>8247</v>
      </c>
      <c r="D2766" s="352" t="s">
        <v>2830</v>
      </c>
      <c r="E2766" s="353" t="s">
        <v>125</v>
      </c>
      <c r="F2766" s="354">
        <v>11708552</v>
      </c>
      <c r="G2766" s="288" t="s">
        <v>117</v>
      </c>
      <c r="H2766" s="288"/>
      <c r="I2766" s="1"/>
      <c r="J2766" s="10"/>
      <c r="K2766" s="10"/>
      <c r="L2766" s="1"/>
    </row>
    <row r="2767" spans="2:12" s="5" customFormat="1" ht="63" hidden="1">
      <c r="B2767" s="1"/>
      <c r="C2767" s="351">
        <v>8252</v>
      </c>
      <c r="D2767" s="352" t="s">
        <v>2831</v>
      </c>
      <c r="E2767" s="353" t="s">
        <v>125</v>
      </c>
      <c r="F2767" s="354">
        <v>3482783</v>
      </c>
      <c r="G2767" s="288" t="s">
        <v>117</v>
      </c>
      <c r="H2767" s="288"/>
      <c r="I2767" s="1"/>
      <c r="J2767" s="10"/>
      <c r="K2767" s="10"/>
      <c r="L2767" s="1"/>
    </row>
    <row r="2768" spans="2:12" s="5" customFormat="1" ht="78.75" hidden="1">
      <c r="B2768" s="1"/>
      <c r="C2768" s="351">
        <v>8253</v>
      </c>
      <c r="D2768" s="352" t="s">
        <v>2832</v>
      </c>
      <c r="E2768" s="353" t="s">
        <v>125</v>
      </c>
      <c r="F2768" s="354">
        <v>6508905</v>
      </c>
      <c r="G2768" s="288" t="s">
        <v>117</v>
      </c>
      <c r="H2768" s="288"/>
      <c r="I2768" s="1"/>
      <c r="J2768" s="10"/>
      <c r="K2768" s="10"/>
      <c r="L2768" s="1"/>
    </row>
    <row r="2769" spans="2:12" s="5" customFormat="1" ht="94.5" hidden="1">
      <c r="B2769" s="1"/>
      <c r="C2769" s="351">
        <v>8254</v>
      </c>
      <c r="D2769" s="352" t="s">
        <v>2833</v>
      </c>
      <c r="E2769" s="353" t="s">
        <v>122</v>
      </c>
      <c r="F2769" s="354">
        <v>2338822</v>
      </c>
      <c r="G2769" s="288" t="s">
        <v>117</v>
      </c>
      <c r="H2769" s="288"/>
      <c r="I2769" s="1"/>
      <c r="J2769" s="10"/>
      <c r="K2769" s="10"/>
      <c r="L2769" s="1"/>
    </row>
    <row r="2770" spans="2:12" s="5" customFormat="1" ht="47.25" hidden="1">
      <c r="B2770" s="1"/>
      <c r="C2770" s="351">
        <v>8255</v>
      </c>
      <c r="D2770" s="352" t="s">
        <v>2834</v>
      </c>
      <c r="E2770" s="353" t="s">
        <v>125</v>
      </c>
      <c r="F2770" s="354">
        <v>846294</v>
      </c>
      <c r="G2770" s="288" t="s">
        <v>117</v>
      </c>
      <c r="H2770" s="288"/>
      <c r="I2770" s="1"/>
      <c r="J2770" s="10"/>
      <c r="K2770" s="10"/>
      <c r="L2770" s="1"/>
    </row>
    <row r="2771" spans="2:12" s="5" customFormat="1" ht="94.5" hidden="1">
      <c r="B2771" s="1"/>
      <c r="C2771" s="351">
        <v>8257</v>
      </c>
      <c r="D2771" s="352" t="s">
        <v>2835</v>
      </c>
      <c r="E2771" s="353" t="s">
        <v>125</v>
      </c>
      <c r="F2771" s="354">
        <v>8927343</v>
      </c>
      <c r="G2771" s="288" t="s">
        <v>117</v>
      </c>
      <c r="H2771" s="288"/>
      <c r="I2771" s="1"/>
      <c r="J2771" s="10"/>
      <c r="K2771" s="10"/>
      <c r="L2771" s="1"/>
    </row>
    <row r="2772" spans="2:12" s="5" customFormat="1" ht="78.75" hidden="1">
      <c r="B2772" s="1"/>
      <c r="C2772" s="351">
        <v>8258</v>
      </c>
      <c r="D2772" s="352" t="s">
        <v>2836</v>
      </c>
      <c r="E2772" s="353" t="s">
        <v>125</v>
      </c>
      <c r="F2772" s="354">
        <v>5746863</v>
      </c>
      <c r="G2772" s="288" t="s">
        <v>117</v>
      </c>
      <c r="H2772" s="288"/>
      <c r="I2772" s="1"/>
      <c r="J2772" s="10"/>
      <c r="K2772" s="10"/>
      <c r="L2772" s="1"/>
    </row>
    <row r="2773" spans="2:12" s="5" customFormat="1" ht="31.5" hidden="1">
      <c r="B2773" s="1"/>
      <c r="C2773" s="351">
        <v>8259</v>
      </c>
      <c r="D2773" s="352" t="s">
        <v>2837</v>
      </c>
      <c r="E2773" s="353" t="s">
        <v>125</v>
      </c>
      <c r="F2773" s="354">
        <v>4588781</v>
      </c>
      <c r="G2773" s="288" t="s">
        <v>117</v>
      </c>
      <c r="H2773" s="288"/>
      <c r="I2773" s="1"/>
      <c r="J2773" s="10"/>
      <c r="K2773" s="10"/>
      <c r="L2773" s="1"/>
    </row>
    <row r="2774" spans="2:12" s="5" customFormat="1" ht="78.75" hidden="1">
      <c r="B2774" s="1"/>
      <c r="C2774" s="351">
        <v>8262</v>
      </c>
      <c r="D2774" s="352" t="s">
        <v>2838</v>
      </c>
      <c r="E2774" s="353" t="s">
        <v>125</v>
      </c>
      <c r="F2774" s="354">
        <v>14308833</v>
      </c>
      <c r="G2774" s="288" t="s">
        <v>117</v>
      </c>
      <c r="H2774" s="288"/>
      <c r="I2774" s="1"/>
      <c r="J2774" s="10"/>
      <c r="K2774" s="10"/>
      <c r="L2774" s="1"/>
    </row>
    <row r="2775" spans="2:12" s="5" customFormat="1" ht="94.5" hidden="1">
      <c r="B2775" s="1"/>
      <c r="C2775" s="351">
        <v>8263</v>
      </c>
      <c r="D2775" s="352" t="s">
        <v>2839</v>
      </c>
      <c r="E2775" s="353" t="s">
        <v>125</v>
      </c>
      <c r="F2775" s="354">
        <v>16277956</v>
      </c>
      <c r="G2775" s="288" t="s">
        <v>117</v>
      </c>
      <c r="H2775" s="288"/>
      <c r="I2775" s="1"/>
      <c r="J2775" s="10"/>
      <c r="K2775" s="10"/>
      <c r="L2775" s="1"/>
    </row>
    <row r="2776" spans="2:12" s="5" customFormat="1" ht="47.25" hidden="1">
      <c r="B2776" s="1"/>
      <c r="C2776" s="351">
        <v>8265</v>
      </c>
      <c r="D2776" s="352" t="s">
        <v>2840</v>
      </c>
      <c r="E2776" s="353" t="s">
        <v>125</v>
      </c>
      <c r="F2776" s="354">
        <v>507399</v>
      </c>
      <c r="G2776" s="288" t="s">
        <v>117</v>
      </c>
      <c r="H2776" s="288"/>
      <c r="I2776" s="1"/>
      <c r="J2776" s="10"/>
      <c r="K2776" s="10"/>
      <c r="L2776" s="1"/>
    </row>
    <row r="2777" spans="2:12" s="5" customFormat="1" ht="47.25" hidden="1">
      <c r="B2777" s="1"/>
      <c r="C2777" s="351">
        <v>8267</v>
      </c>
      <c r="D2777" s="352" t="s">
        <v>2841</v>
      </c>
      <c r="E2777" s="353" t="s">
        <v>125</v>
      </c>
      <c r="F2777" s="354">
        <v>7161956</v>
      </c>
      <c r="G2777" s="288" t="s">
        <v>117</v>
      </c>
      <c r="H2777" s="288"/>
      <c r="I2777" s="1"/>
      <c r="J2777" s="10"/>
      <c r="K2777" s="10"/>
      <c r="L2777" s="1"/>
    </row>
    <row r="2778" spans="2:12" s="5" customFormat="1" ht="31.5" hidden="1">
      <c r="B2778" s="1"/>
      <c r="C2778" s="351">
        <v>8273</v>
      </c>
      <c r="D2778" s="352" t="s">
        <v>2842</v>
      </c>
      <c r="E2778" s="353" t="s">
        <v>125</v>
      </c>
      <c r="F2778" s="354">
        <v>1387729</v>
      </c>
      <c r="G2778" s="288" t="s">
        <v>117</v>
      </c>
      <c r="H2778" s="288"/>
      <c r="I2778" s="1"/>
      <c r="J2778" s="10"/>
      <c r="K2778" s="10"/>
      <c r="L2778" s="1"/>
    </row>
    <row r="2779" spans="2:12" s="5" customFormat="1" ht="31.5" hidden="1">
      <c r="B2779" s="1"/>
      <c r="C2779" s="351">
        <v>8274</v>
      </c>
      <c r="D2779" s="352" t="s">
        <v>2843</v>
      </c>
      <c r="E2779" s="353" t="s">
        <v>122</v>
      </c>
      <c r="F2779" s="354">
        <v>22571434</v>
      </c>
      <c r="G2779" s="288" t="s">
        <v>117</v>
      </c>
      <c r="H2779" s="288"/>
      <c r="I2779" s="1"/>
      <c r="J2779" s="10"/>
      <c r="K2779" s="10"/>
      <c r="L2779" s="1"/>
    </row>
    <row r="2780" spans="2:12" s="5" customFormat="1" ht="63" hidden="1">
      <c r="B2780" s="1"/>
      <c r="C2780" s="351">
        <v>8276</v>
      </c>
      <c r="D2780" s="352" t="s">
        <v>2844</v>
      </c>
      <c r="E2780" s="353" t="s">
        <v>125</v>
      </c>
      <c r="F2780" s="354">
        <v>309381</v>
      </c>
      <c r="G2780" s="288" t="s">
        <v>117</v>
      </c>
      <c r="H2780" s="288"/>
      <c r="I2780" s="1"/>
      <c r="J2780" s="10"/>
      <c r="K2780" s="10"/>
      <c r="L2780" s="1"/>
    </row>
    <row r="2781" spans="2:12" s="5" customFormat="1" ht="47.25" hidden="1">
      <c r="B2781" s="1"/>
      <c r="C2781" s="351">
        <v>8278</v>
      </c>
      <c r="D2781" s="352" t="s">
        <v>2845</v>
      </c>
      <c r="E2781" s="353" t="s">
        <v>125</v>
      </c>
      <c r="F2781" s="354">
        <v>1070547</v>
      </c>
      <c r="G2781" s="288" t="s">
        <v>117</v>
      </c>
      <c r="H2781" s="288"/>
      <c r="I2781" s="1"/>
      <c r="J2781" s="10"/>
      <c r="K2781" s="10"/>
      <c r="L2781" s="1"/>
    </row>
    <row r="2782" spans="2:12" s="5" customFormat="1" ht="94.5" hidden="1">
      <c r="B2782" s="1"/>
      <c r="C2782" s="351">
        <v>8291</v>
      </c>
      <c r="D2782" s="352" t="s">
        <v>2846</v>
      </c>
      <c r="E2782" s="353" t="s">
        <v>122</v>
      </c>
      <c r="F2782" s="354">
        <v>5697287</v>
      </c>
      <c r="G2782" s="288" t="s">
        <v>117</v>
      </c>
      <c r="H2782" s="288"/>
      <c r="I2782" s="1"/>
      <c r="J2782" s="10"/>
      <c r="K2782" s="10"/>
      <c r="L2782" s="1"/>
    </row>
    <row r="2783" spans="2:12" s="5" customFormat="1" ht="31.5" hidden="1">
      <c r="B2783" s="1"/>
      <c r="C2783" s="351">
        <v>8298</v>
      </c>
      <c r="D2783" s="352" t="s">
        <v>2847</v>
      </c>
      <c r="E2783" s="353" t="s">
        <v>125</v>
      </c>
      <c r="F2783" s="354">
        <v>2083507</v>
      </c>
      <c r="G2783" s="288" t="s">
        <v>117</v>
      </c>
      <c r="H2783" s="288"/>
      <c r="I2783" s="1"/>
      <c r="J2783" s="10"/>
      <c r="K2783" s="10"/>
      <c r="L2783" s="1"/>
    </row>
    <row r="2784" spans="2:12" s="5" customFormat="1" ht="31.5" hidden="1">
      <c r="B2784" s="1"/>
      <c r="C2784" s="351">
        <v>8301</v>
      </c>
      <c r="D2784" s="352" t="s">
        <v>2848</v>
      </c>
      <c r="E2784" s="353" t="s">
        <v>125</v>
      </c>
      <c r="F2784" s="354">
        <v>294171</v>
      </c>
      <c r="G2784" s="288" t="s">
        <v>117</v>
      </c>
      <c r="H2784" s="288"/>
      <c r="I2784" s="1"/>
      <c r="J2784" s="10"/>
      <c r="K2784" s="10"/>
      <c r="L2784" s="1"/>
    </row>
    <row r="2785" spans="2:12" s="5" customFormat="1" ht="110.25" hidden="1">
      <c r="B2785" s="1"/>
      <c r="C2785" s="351">
        <v>8304</v>
      </c>
      <c r="D2785" s="352" t="s">
        <v>2849</v>
      </c>
      <c r="E2785" s="353" t="s">
        <v>125</v>
      </c>
      <c r="F2785" s="354">
        <v>6503125</v>
      </c>
      <c r="G2785" s="288" t="s">
        <v>117</v>
      </c>
      <c r="H2785" s="288"/>
      <c r="I2785" s="1"/>
      <c r="J2785" s="10"/>
      <c r="K2785" s="10"/>
      <c r="L2785" s="1"/>
    </row>
    <row r="2786" spans="2:12" s="5" customFormat="1" ht="47.25" hidden="1">
      <c r="B2786" s="1"/>
      <c r="C2786" s="351">
        <v>8305</v>
      </c>
      <c r="D2786" s="352" t="s">
        <v>2850</v>
      </c>
      <c r="E2786" s="353" t="s">
        <v>125</v>
      </c>
      <c r="F2786" s="354">
        <v>3717664</v>
      </c>
      <c r="G2786" s="288" t="s">
        <v>117</v>
      </c>
      <c r="H2786" s="288"/>
      <c r="I2786" s="1"/>
      <c r="J2786" s="10"/>
      <c r="K2786" s="10"/>
      <c r="L2786" s="1"/>
    </row>
    <row r="2787" spans="2:12" s="5" customFormat="1" ht="31.5" hidden="1">
      <c r="B2787" s="1"/>
      <c r="C2787" s="351">
        <v>8306</v>
      </c>
      <c r="D2787" s="352" t="s">
        <v>2851</v>
      </c>
      <c r="E2787" s="353" t="s">
        <v>125</v>
      </c>
      <c r="F2787" s="354">
        <v>5088</v>
      </c>
      <c r="G2787" s="288" t="s">
        <v>117</v>
      </c>
      <c r="H2787" s="288"/>
      <c r="I2787" s="1"/>
      <c r="J2787" s="10"/>
      <c r="K2787" s="10"/>
      <c r="L2787" s="1"/>
    </row>
    <row r="2788" spans="2:12" s="5" customFormat="1" ht="31.5" hidden="1">
      <c r="B2788" s="1"/>
      <c r="C2788" s="351">
        <v>8307</v>
      </c>
      <c r="D2788" s="352" t="s">
        <v>2852</v>
      </c>
      <c r="E2788" s="353" t="s">
        <v>122</v>
      </c>
      <c r="F2788" s="354">
        <v>3725262</v>
      </c>
      <c r="G2788" s="288" t="s">
        <v>117</v>
      </c>
      <c r="H2788" s="288"/>
      <c r="I2788" s="1"/>
      <c r="J2788" s="10"/>
      <c r="K2788" s="10"/>
      <c r="L2788" s="1"/>
    </row>
    <row r="2789" spans="2:12" s="5" customFormat="1" ht="47.25" hidden="1">
      <c r="B2789" s="1"/>
      <c r="C2789" s="351">
        <v>8308</v>
      </c>
      <c r="D2789" s="352" t="s">
        <v>2853</v>
      </c>
      <c r="E2789" s="353" t="s">
        <v>125</v>
      </c>
      <c r="F2789" s="354">
        <v>8001664</v>
      </c>
      <c r="G2789" s="288" t="s">
        <v>117</v>
      </c>
      <c r="H2789" s="288"/>
      <c r="I2789" s="1"/>
      <c r="J2789" s="10"/>
      <c r="K2789" s="10"/>
      <c r="L2789" s="1"/>
    </row>
    <row r="2790" spans="2:12" s="5" customFormat="1" ht="31.5" hidden="1">
      <c r="B2790" s="1"/>
      <c r="C2790" s="351">
        <v>8309</v>
      </c>
      <c r="D2790" s="352" t="s">
        <v>2854</v>
      </c>
      <c r="E2790" s="353" t="s">
        <v>122</v>
      </c>
      <c r="F2790" s="354">
        <v>4069561</v>
      </c>
      <c r="G2790" s="288" t="s">
        <v>117</v>
      </c>
      <c r="H2790" s="288"/>
      <c r="I2790" s="1"/>
      <c r="J2790" s="10"/>
      <c r="K2790" s="10"/>
      <c r="L2790" s="1"/>
    </row>
    <row r="2791" spans="2:12" s="5" customFormat="1" ht="31.5" hidden="1">
      <c r="B2791" s="1"/>
      <c r="C2791" s="351">
        <v>8310</v>
      </c>
      <c r="D2791" s="352" t="s">
        <v>2855</v>
      </c>
      <c r="E2791" s="353" t="s">
        <v>122</v>
      </c>
      <c r="F2791" s="354">
        <v>4591401</v>
      </c>
      <c r="G2791" s="288" t="s">
        <v>117</v>
      </c>
      <c r="H2791" s="288"/>
      <c r="I2791" s="1"/>
      <c r="J2791" s="10"/>
      <c r="K2791" s="10"/>
      <c r="L2791" s="1"/>
    </row>
    <row r="2792" spans="2:12" s="5" customFormat="1" ht="31.5" hidden="1">
      <c r="B2792" s="1"/>
      <c r="C2792" s="351">
        <v>8311</v>
      </c>
      <c r="D2792" s="352" t="s">
        <v>2856</v>
      </c>
      <c r="E2792" s="353" t="s">
        <v>122</v>
      </c>
      <c r="F2792" s="354">
        <v>5148608</v>
      </c>
      <c r="G2792" s="288" t="s">
        <v>117</v>
      </c>
      <c r="H2792" s="288"/>
      <c r="I2792" s="1"/>
      <c r="J2792" s="10"/>
      <c r="K2792" s="10"/>
      <c r="L2792" s="1"/>
    </row>
    <row r="2793" spans="2:12" s="5" customFormat="1" ht="31.5" hidden="1">
      <c r="B2793" s="1"/>
      <c r="C2793" s="351">
        <v>8312</v>
      </c>
      <c r="D2793" s="352" t="s">
        <v>2857</v>
      </c>
      <c r="E2793" s="353" t="s">
        <v>122</v>
      </c>
      <c r="F2793" s="354">
        <v>6546455</v>
      </c>
      <c r="G2793" s="288" t="s">
        <v>117</v>
      </c>
      <c r="H2793" s="288"/>
      <c r="I2793" s="1"/>
      <c r="J2793" s="10"/>
      <c r="K2793" s="10"/>
      <c r="L2793" s="1"/>
    </row>
    <row r="2794" spans="2:12" s="5" customFormat="1" ht="31.5" hidden="1">
      <c r="B2794" s="1"/>
      <c r="C2794" s="351">
        <v>8313</v>
      </c>
      <c r="D2794" s="352" t="s">
        <v>2858</v>
      </c>
      <c r="E2794" s="353" t="s">
        <v>122</v>
      </c>
      <c r="F2794" s="354">
        <v>7970052</v>
      </c>
      <c r="G2794" s="288" t="s">
        <v>117</v>
      </c>
      <c r="H2794" s="288"/>
      <c r="I2794" s="1"/>
      <c r="J2794" s="10"/>
      <c r="K2794" s="10"/>
      <c r="L2794" s="1"/>
    </row>
    <row r="2795" spans="2:12" s="5" customFormat="1" ht="47.25" hidden="1">
      <c r="B2795" s="1"/>
      <c r="C2795" s="351">
        <v>8314</v>
      </c>
      <c r="D2795" s="352" t="s">
        <v>2859</v>
      </c>
      <c r="E2795" s="353" t="s">
        <v>125</v>
      </c>
      <c r="F2795" s="354">
        <v>754947</v>
      </c>
      <c r="G2795" s="288" t="s">
        <v>117</v>
      </c>
      <c r="H2795" s="288"/>
      <c r="I2795" s="1"/>
      <c r="J2795" s="10"/>
      <c r="K2795" s="10"/>
      <c r="L2795" s="1"/>
    </row>
    <row r="2796" spans="2:12" s="5" customFormat="1" ht="47.25" hidden="1">
      <c r="B2796" s="1"/>
      <c r="C2796" s="351">
        <v>8315</v>
      </c>
      <c r="D2796" s="352" t="s">
        <v>2860</v>
      </c>
      <c r="E2796" s="353" t="s">
        <v>125</v>
      </c>
      <c r="F2796" s="354">
        <v>773500</v>
      </c>
      <c r="G2796" s="288" t="s">
        <v>117</v>
      </c>
      <c r="H2796" s="288"/>
      <c r="I2796" s="1"/>
      <c r="J2796" s="10"/>
      <c r="K2796" s="10"/>
      <c r="L2796" s="1"/>
    </row>
    <row r="2797" spans="2:12" s="5" customFormat="1" ht="31.5" hidden="1">
      <c r="B2797" s="1"/>
      <c r="C2797" s="351">
        <v>8316</v>
      </c>
      <c r="D2797" s="352" t="s">
        <v>2861</v>
      </c>
      <c r="E2797" s="353" t="s">
        <v>125</v>
      </c>
      <c r="F2797" s="354">
        <v>15553</v>
      </c>
      <c r="G2797" s="288" t="s">
        <v>117</v>
      </c>
      <c r="H2797" s="288"/>
      <c r="I2797" s="1"/>
      <c r="J2797" s="10"/>
      <c r="K2797" s="10"/>
      <c r="L2797" s="1"/>
    </row>
    <row r="2798" spans="2:12" s="5" customFormat="1" ht="47.25" hidden="1">
      <c r="B2798" s="1"/>
      <c r="C2798" s="351">
        <v>8317</v>
      </c>
      <c r="D2798" s="352" t="s">
        <v>2862</v>
      </c>
      <c r="E2798" s="353" t="s">
        <v>122</v>
      </c>
      <c r="F2798" s="354">
        <v>52058</v>
      </c>
      <c r="G2798" s="288" t="s">
        <v>117</v>
      </c>
      <c r="H2798" s="288"/>
      <c r="I2798" s="1"/>
      <c r="J2798" s="10"/>
      <c r="K2798" s="10"/>
      <c r="L2798" s="1"/>
    </row>
    <row r="2799" spans="2:12" s="5" customFormat="1" ht="47.25" hidden="1">
      <c r="B2799" s="1"/>
      <c r="C2799" s="351">
        <v>8318</v>
      </c>
      <c r="D2799" s="352" t="s">
        <v>2863</v>
      </c>
      <c r="E2799" s="353" t="s">
        <v>122</v>
      </c>
      <c r="F2799" s="354">
        <v>75748</v>
      </c>
      <c r="G2799" s="288" t="s">
        <v>117</v>
      </c>
      <c r="H2799" s="288"/>
      <c r="I2799" s="1"/>
      <c r="J2799" s="10"/>
      <c r="K2799" s="10"/>
      <c r="L2799" s="1"/>
    </row>
    <row r="2800" spans="2:12" s="5" customFormat="1" ht="47.25" hidden="1">
      <c r="B2800" s="1"/>
      <c r="C2800" s="351">
        <v>8319</v>
      </c>
      <c r="D2800" s="352" t="s">
        <v>2864</v>
      </c>
      <c r="E2800" s="353" t="s">
        <v>122</v>
      </c>
      <c r="F2800" s="354">
        <v>156832</v>
      </c>
      <c r="G2800" s="288" t="s">
        <v>117</v>
      </c>
      <c r="H2800" s="288"/>
      <c r="I2800" s="1"/>
      <c r="J2800" s="10"/>
      <c r="K2800" s="10"/>
      <c r="L2800" s="1"/>
    </row>
    <row r="2801" spans="2:12" s="5" customFormat="1" ht="31.5" hidden="1">
      <c r="B2801" s="1"/>
      <c r="C2801" s="351">
        <v>8320</v>
      </c>
      <c r="D2801" s="352" t="s">
        <v>2865</v>
      </c>
      <c r="E2801" s="353" t="s">
        <v>125</v>
      </c>
      <c r="F2801" s="354">
        <v>172323</v>
      </c>
      <c r="G2801" s="288" t="s">
        <v>117</v>
      </c>
      <c r="H2801" s="288"/>
      <c r="I2801" s="1"/>
      <c r="J2801" s="10"/>
      <c r="K2801" s="10"/>
      <c r="L2801" s="1"/>
    </row>
    <row r="2802" spans="2:12" s="5" customFormat="1" ht="31.5" hidden="1">
      <c r="B2802" s="1"/>
      <c r="C2802" s="351">
        <v>8321</v>
      </c>
      <c r="D2802" s="352" t="s">
        <v>2866</v>
      </c>
      <c r="E2802" s="353" t="s">
        <v>125</v>
      </c>
      <c r="F2802" s="354">
        <v>308552</v>
      </c>
      <c r="G2802" s="288" t="s">
        <v>117</v>
      </c>
      <c r="H2802" s="288"/>
      <c r="I2802" s="1"/>
      <c r="J2802" s="10"/>
      <c r="K2802" s="10"/>
      <c r="L2802" s="1"/>
    </row>
    <row r="2803" spans="2:12" s="5" customFormat="1" ht="31.5" hidden="1">
      <c r="B2803" s="1"/>
      <c r="C2803" s="351">
        <v>8322</v>
      </c>
      <c r="D2803" s="352" t="s">
        <v>2867</v>
      </c>
      <c r="E2803" s="353" t="s">
        <v>125</v>
      </c>
      <c r="F2803" s="354">
        <v>421691</v>
      </c>
      <c r="G2803" s="288" t="s">
        <v>117</v>
      </c>
      <c r="H2803" s="288"/>
      <c r="I2803" s="1"/>
      <c r="J2803" s="10"/>
      <c r="K2803" s="10"/>
      <c r="L2803" s="1"/>
    </row>
    <row r="2804" spans="2:12" s="5" customFormat="1" ht="31.5" hidden="1">
      <c r="B2804" s="1"/>
      <c r="C2804" s="351">
        <v>8323</v>
      </c>
      <c r="D2804" s="352" t="s">
        <v>2868</v>
      </c>
      <c r="E2804" s="353" t="s">
        <v>125</v>
      </c>
      <c r="F2804" s="354">
        <v>533640</v>
      </c>
      <c r="G2804" s="288" t="s">
        <v>117</v>
      </c>
      <c r="H2804" s="288"/>
      <c r="I2804" s="1"/>
      <c r="J2804" s="10"/>
      <c r="K2804" s="10"/>
      <c r="L2804" s="1"/>
    </row>
    <row r="2805" spans="2:12" s="5" customFormat="1" ht="63" hidden="1">
      <c r="B2805" s="1"/>
      <c r="C2805" s="351">
        <v>8324</v>
      </c>
      <c r="D2805" s="352" t="s">
        <v>2869</v>
      </c>
      <c r="E2805" s="353" t="s">
        <v>125</v>
      </c>
      <c r="F2805" s="354">
        <v>3898831</v>
      </c>
      <c r="G2805" s="288" t="s">
        <v>117</v>
      </c>
      <c r="H2805" s="288"/>
      <c r="I2805" s="1"/>
      <c r="J2805" s="10"/>
      <c r="K2805" s="10"/>
      <c r="L2805" s="1"/>
    </row>
    <row r="2806" spans="2:12" s="5" customFormat="1" ht="47.25" hidden="1">
      <c r="B2806" s="1"/>
      <c r="C2806" s="351">
        <v>8325</v>
      </c>
      <c r="D2806" s="352" t="s">
        <v>2870</v>
      </c>
      <c r="E2806" s="353" t="s">
        <v>125</v>
      </c>
      <c r="F2806" s="354">
        <v>3898831</v>
      </c>
      <c r="G2806" s="288" t="s">
        <v>117</v>
      </c>
      <c r="H2806" s="288"/>
      <c r="I2806" s="1"/>
      <c r="J2806" s="10"/>
      <c r="K2806" s="10"/>
      <c r="L2806" s="1"/>
    </row>
    <row r="2807" spans="2:12" s="5" customFormat="1" ht="31.5" hidden="1">
      <c r="B2807" s="1"/>
      <c r="C2807" s="351">
        <v>8328</v>
      </c>
      <c r="D2807" s="352" t="s">
        <v>2871</v>
      </c>
      <c r="E2807" s="353" t="s">
        <v>125</v>
      </c>
      <c r="F2807" s="354">
        <v>1189661</v>
      </c>
      <c r="G2807" s="288" t="s">
        <v>117</v>
      </c>
      <c r="H2807" s="288"/>
      <c r="I2807" s="1"/>
      <c r="J2807" s="10"/>
      <c r="K2807" s="10"/>
      <c r="L2807" s="1"/>
    </row>
    <row r="2808" spans="2:12" s="5" customFormat="1" ht="173.25" hidden="1">
      <c r="B2808" s="1"/>
      <c r="C2808" s="351">
        <v>8330</v>
      </c>
      <c r="D2808" s="352" t="s">
        <v>2872</v>
      </c>
      <c r="E2808" s="353" t="s">
        <v>122</v>
      </c>
      <c r="F2808" s="354">
        <v>93211</v>
      </c>
      <c r="G2808" s="288" t="s">
        <v>117</v>
      </c>
      <c r="H2808" s="288" t="s">
        <v>145</v>
      </c>
      <c r="I2808" s="1"/>
      <c r="J2808" s="10"/>
      <c r="K2808" s="10"/>
      <c r="L2808" s="1"/>
    </row>
    <row r="2809" spans="2:12" s="5" customFormat="1" ht="157.5" hidden="1">
      <c r="B2809" s="1"/>
      <c r="C2809" s="351">
        <v>8331</v>
      </c>
      <c r="D2809" s="352" t="s">
        <v>2873</v>
      </c>
      <c r="E2809" s="353" t="s">
        <v>122</v>
      </c>
      <c r="F2809" s="354">
        <v>23833</v>
      </c>
      <c r="G2809" s="288" t="s">
        <v>117</v>
      </c>
      <c r="H2809" s="288" t="s">
        <v>145</v>
      </c>
      <c r="I2809" s="1"/>
      <c r="J2809" s="10"/>
      <c r="K2809" s="10"/>
      <c r="L2809" s="1"/>
    </row>
    <row r="2810" spans="2:12" s="5" customFormat="1" ht="141.75" hidden="1">
      <c r="B2810" s="1"/>
      <c r="C2810" s="351">
        <v>8332</v>
      </c>
      <c r="D2810" s="352" t="s">
        <v>2874</v>
      </c>
      <c r="E2810" s="353" t="s">
        <v>122</v>
      </c>
      <c r="F2810" s="354">
        <v>92267</v>
      </c>
      <c r="G2810" s="288" t="s">
        <v>117</v>
      </c>
      <c r="H2810" s="288" t="s">
        <v>145</v>
      </c>
      <c r="I2810" s="1"/>
      <c r="J2810" s="10"/>
      <c r="K2810" s="10"/>
      <c r="L2810" s="1"/>
    </row>
    <row r="2811" spans="2:12" s="5" customFormat="1" ht="110.25" hidden="1">
      <c r="B2811" s="1"/>
      <c r="C2811" s="351">
        <v>8333</v>
      </c>
      <c r="D2811" s="352" t="s">
        <v>2875</v>
      </c>
      <c r="E2811" s="353" t="s">
        <v>122</v>
      </c>
      <c r="F2811" s="354">
        <v>57578</v>
      </c>
      <c r="G2811" s="288" t="s">
        <v>117</v>
      </c>
      <c r="H2811" s="288" t="s">
        <v>145</v>
      </c>
      <c r="I2811" s="1"/>
      <c r="J2811" s="10"/>
      <c r="K2811" s="10"/>
      <c r="L2811" s="1"/>
    </row>
    <row r="2812" spans="2:12" s="5" customFormat="1" ht="78.75" hidden="1">
      <c r="B2812" s="1"/>
      <c r="C2812" s="351">
        <v>8335</v>
      </c>
      <c r="D2812" s="352" t="s">
        <v>2876</v>
      </c>
      <c r="E2812" s="353" t="s">
        <v>119</v>
      </c>
      <c r="F2812" s="354">
        <v>845160</v>
      </c>
      <c r="G2812" s="288" t="s">
        <v>117</v>
      </c>
      <c r="H2812" s="288"/>
      <c r="I2812" s="1"/>
      <c r="J2812" s="10"/>
      <c r="K2812" s="10"/>
      <c r="L2812" s="1"/>
    </row>
    <row r="2813" spans="2:12" s="5" customFormat="1" ht="47.25" hidden="1">
      <c r="B2813" s="1"/>
      <c r="C2813" s="351">
        <v>8336</v>
      </c>
      <c r="D2813" s="352" t="s">
        <v>2877</v>
      </c>
      <c r="E2813" s="353" t="s">
        <v>119</v>
      </c>
      <c r="F2813" s="354">
        <v>100592</v>
      </c>
      <c r="G2813" s="288" t="s">
        <v>117</v>
      </c>
      <c r="H2813" s="288"/>
      <c r="I2813" s="1"/>
      <c r="J2813" s="10"/>
      <c r="K2813" s="10"/>
      <c r="L2813" s="1"/>
    </row>
    <row r="2814" spans="2:12" s="5" customFormat="1" ht="47.25" hidden="1">
      <c r="B2814" s="1"/>
      <c r="C2814" s="351">
        <v>8337</v>
      </c>
      <c r="D2814" s="352" t="s">
        <v>2878</v>
      </c>
      <c r="E2814" s="353" t="s">
        <v>122</v>
      </c>
      <c r="F2814" s="354">
        <v>27681</v>
      </c>
      <c r="G2814" s="288" t="s">
        <v>117</v>
      </c>
      <c r="H2814" s="288" t="s">
        <v>145</v>
      </c>
      <c r="I2814" s="1"/>
      <c r="J2814" s="10"/>
      <c r="K2814" s="10"/>
      <c r="L2814" s="1"/>
    </row>
    <row r="2815" spans="2:12" s="5" customFormat="1" ht="31.5" hidden="1">
      <c r="B2815" s="1"/>
      <c r="C2815" s="351">
        <v>8338</v>
      </c>
      <c r="D2815" s="352" t="s">
        <v>2879</v>
      </c>
      <c r="E2815" s="353" t="s">
        <v>125</v>
      </c>
      <c r="F2815" s="354">
        <v>76340</v>
      </c>
      <c r="G2815" s="288" t="s">
        <v>117</v>
      </c>
      <c r="H2815" s="288" t="s">
        <v>145</v>
      </c>
      <c r="I2815" s="1"/>
      <c r="J2815" s="10"/>
      <c r="K2815" s="10"/>
      <c r="L2815" s="1"/>
    </row>
    <row r="2816" spans="2:12" s="5" customFormat="1" ht="31.5" hidden="1">
      <c r="B2816" s="1"/>
      <c r="C2816" s="351">
        <v>8339</v>
      </c>
      <c r="D2816" s="352" t="s">
        <v>2880</v>
      </c>
      <c r="E2816" s="353" t="s">
        <v>125</v>
      </c>
      <c r="F2816" s="354">
        <v>600494</v>
      </c>
      <c r="G2816" s="288" t="s">
        <v>117</v>
      </c>
      <c r="H2816" s="288"/>
      <c r="I2816" s="1"/>
      <c r="J2816" s="10"/>
      <c r="K2816" s="10"/>
      <c r="L2816" s="1"/>
    </row>
    <row r="2817" spans="2:12" s="5" customFormat="1" ht="31.5" hidden="1">
      <c r="B2817" s="1"/>
      <c r="C2817" s="351">
        <v>8340</v>
      </c>
      <c r="D2817" s="352" t="s">
        <v>2881</v>
      </c>
      <c r="E2817" s="353" t="s">
        <v>125</v>
      </c>
      <c r="F2817" s="354">
        <v>79689</v>
      </c>
      <c r="G2817" s="288" t="s">
        <v>117</v>
      </c>
      <c r="H2817" s="288"/>
      <c r="I2817" s="1"/>
      <c r="J2817" s="10"/>
      <c r="K2817" s="10"/>
      <c r="L2817" s="1"/>
    </row>
    <row r="2818" spans="2:12" s="5" customFormat="1" ht="31.5" hidden="1">
      <c r="B2818" s="1"/>
      <c r="C2818" s="351">
        <v>8341</v>
      </c>
      <c r="D2818" s="352" t="s">
        <v>2882</v>
      </c>
      <c r="E2818" s="353" t="s">
        <v>125</v>
      </c>
      <c r="F2818" s="354">
        <v>69692</v>
      </c>
      <c r="G2818" s="288" t="s">
        <v>117</v>
      </c>
      <c r="H2818" s="288"/>
      <c r="I2818" s="1"/>
      <c r="J2818" s="10"/>
      <c r="K2818" s="10"/>
      <c r="L2818" s="1"/>
    </row>
    <row r="2819" spans="2:12" s="5" customFormat="1" ht="63" hidden="1">
      <c r="B2819" s="1"/>
      <c r="C2819" s="351">
        <v>8342</v>
      </c>
      <c r="D2819" s="352" t="s">
        <v>2883</v>
      </c>
      <c r="E2819" s="353" t="s">
        <v>125</v>
      </c>
      <c r="F2819" s="354">
        <v>2905379</v>
      </c>
      <c r="G2819" s="288" t="s">
        <v>117</v>
      </c>
      <c r="H2819" s="288"/>
      <c r="I2819" s="1"/>
      <c r="J2819" s="10"/>
      <c r="K2819" s="10"/>
      <c r="L2819" s="1"/>
    </row>
    <row r="2820" spans="2:12" s="5" customFormat="1" ht="31.5" hidden="1">
      <c r="B2820" s="1"/>
      <c r="C2820" s="351">
        <v>8344</v>
      </c>
      <c r="D2820" s="352" t="s">
        <v>2884</v>
      </c>
      <c r="E2820" s="353" t="s">
        <v>125</v>
      </c>
      <c r="F2820" s="354">
        <v>3185776</v>
      </c>
      <c r="G2820" s="288" t="s">
        <v>117</v>
      </c>
      <c r="H2820" s="288"/>
      <c r="I2820" s="1"/>
      <c r="J2820" s="10"/>
      <c r="K2820" s="10"/>
      <c r="L2820" s="1"/>
    </row>
    <row r="2821" spans="2:12" s="5" customFormat="1" ht="31.5" hidden="1">
      <c r="B2821" s="1"/>
      <c r="C2821" s="351">
        <v>8345</v>
      </c>
      <c r="D2821" s="352" t="s">
        <v>2885</v>
      </c>
      <c r="E2821" s="353" t="s">
        <v>125</v>
      </c>
      <c r="F2821" s="354">
        <v>85356</v>
      </c>
      <c r="G2821" s="288" t="s">
        <v>117</v>
      </c>
      <c r="H2821" s="288"/>
      <c r="I2821" s="1"/>
      <c r="J2821" s="10"/>
      <c r="K2821" s="10"/>
      <c r="L2821" s="1"/>
    </row>
    <row r="2822" spans="2:12" s="5" customFormat="1" ht="47.25" hidden="1">
      <c r="B2822" s="1"/>
      <c r="C2822" s="351">
        <v>8346</v>
      </c>
      <c r="D2822" s="352" t="s">
        <v>2886</v>
      </c>
      <c r="E2822" s="353" t="s">
        <v>125</v>
      </c>
      <c r="F2822" s="354">
        <v>1579484</v>
      </c>
      <c r="G2822" s="288" t="s">
        <v>117</v>
      </c>
      <c r="H2822" s="288"/>
      <c r="I2822" s="1"/>
      <c r="J2822" s="10"/>
      <c r="K2822" s="10"/>
      <c r="L2822" s="1"/>
    </row>
    <row r="2823" spans="2:12" s="5" customFormat="1" ht="63" hidden="1">
      <c r="B2823" s="1"/>
      <c r="C2823" s="351">
        <v>8347</v>
      </c>
      <c r="D2823" s="352" t="s">
        <v>2887</v>
      </c>
      <c r="E2823" s="353" t="s">
        <v>125</v>
      </c>
      <c r="F2823" s="354">
        <v>1461446</v>
      </c>
      <c r="G2823" s="288" t="s">
        <v>117</v>
      </c>
      <c r="H2823" s="288"/>
      <c r="I2823" s="1"/>
      <c r="J2823" s="10"/>
      <c r="K2823" s="10"/>
      <c r="L2823" s="1"/>
    </row>
    <row r="2824" spans="2:12" s="5" customFormat="1" ht="63" hidden="1">
      <c r="B2824" s="1"/>
      <c r="C2824" s="351">
        <v>8348</v>
      </c>
      <c r="D2824" s="352" t="s">
        <v>2888</v>
      </c>
      <c r="E2824" s="353" t="s">
        <v>125</v>
      </c>
      <c r="F2824" s="354">
        <v>396835</v>
      </c>
      <c r="G2824" s="288" t="s">
        <v>117</v>
      </c>
      <c r="H2824" s="288"/>
      <c r="I2824" s="1"/>
      <c r="J2824" s="10"/>
      <c r="K2824" s="10"/>
      <c r="L2824" s="1"/>
    </row>
    <row r="2825" spans="2:12" s="5" customFormat="1" ht="63" hidden="1">
      <c r="B2825" s="1"/>
      <c r="C2825" s="351">
        <v>8349</v>
      </c>
      <c r="D2825" s="352" t="s">
        <v>2889</v>
      </c>
      <c r="E2825" s="353" t="s">
        <v>125</v>
      </c>
      <c r="F2825" s="354">
        <v>750146</v>
      </c>
      <c r="G2825" s="288" t="s">
        <v>117</v>
      </c>
      <c r="H2825" s="288"/>
      <c r="I2825" s="1"/>
      <c r="J2825" s="10"/>
      <c r="K2825" s="10"/>
      <c r="L2825" s="1"/>
    </row>
    <row r="2826" spans="2:12" s="5" customFormat="1" ht="31.5" hidden="1">
      <c r="B2826" s="1"/>
      <c r="C2826" s="351">
        <v>8350</v>
      </c>
      <c r="D2826" s="352" t="s">
        <v>2890</v>
      </c>
      <c r="E2826" s="353" t="s">
        <v>125</v>
      </c>
      <c r="F2826" s="354">
        <v>170967</v>
      </c>
      <c r="G2826" s="288" t="s">
        <v>117</v>
      </c>
      <c r="H2826" s="288"/>
      <c r="I2826" s="1"/>
      <c r="J2826" s="10"/>
      <c r="K2826" s="10"/>
      <c r="L2826" s="1"/>
    </row>
    <row r="2827" spans="2:12" s="5" customFormat="1" ht="63" hidden="1">
      <c r="B2827" s="1"/>
      <c r="C2827" s="351">
        <v>8351</v>
      </c>
      <c r="D2827" s="352" t="s">
        <v>2891</v>
      </c>
      <c r="E2827" s="353" t="s">
        <v>125</v>
      </c>
      <c r="F2827" s="354">
        <v>1582854</v>
      </c>
      <c r="G2827" s="288" t="s">
        <v>117</v>
      </c>
      <c r="H2827" s="288"/>
      <c r="I2827" s="1"/>
      <c r="J2827" s="10"/>
      <c r="K2827" s="10"/>
      <c r="L2827" s="1"/>
    </row>
    <row r="2828" spans="2:12" s="5" customFormat="1" ht="63" hidden="1">
      <c r="B2828" s="1"/>
      <c r="C2828" s="351">
        <v>8352</v>
      </c>
      <c r="D2828" s="352" t="s">
        <v>2892</v>
      </c>
      <c r="E2828" s="353" t="s">
        <v>125</v>
      </c>
      <c r="F2828" s="354">
        <v>411467</v>
      </c>
      <c r="G2828" s="288" t="s">
        <v>117</v>
      </c>
      <c r="H2828" s="288"/>
      <c r="I2828" s="1"/>
      <c r="J2828" s="10"/>
      <c r="K2828" s="10"/>
      <c r="L2828" s="1"/>
    </row>
    <row r="2829" spans="2:12" s="5" customFormat="1" ht="63" hidden="1">
      <c r="B2829" s="1"/>
      <c r="C2829" s="351">
        <v>8353</v>
      </c>
      <c r="D2829" s="352" t="s">
        <v>2893</v>
      </c>
      <c r="E2829" s="353" t="s">
        <v>125</v>
      </c>
      <c r="F2829" s="354">
        <v>2210281</v>
      </c>
      <c r="G2829" s="288" t="s">
        <v>117</v>
      </c>
      <c r="H2829" s="288"/>
      <c r="I2829" s="1"/>
      <c r="J2829" s="10"/>
      <c r="K2829" s="10"/>
      <c r="L2829" s="1"/>
    </row>
    <row r="2830" spans="2:12" s="5" customFormat="1" ht="47.25" hidden="1">
      <c r="B2830" s="1"/>
      <c r="C2830" s="351">
        <v>8357</v>
      </c>
      <c r="D2830" s="352" t="s">
        <v>2894</v>
      </c>
      <c r="E2830" s="353" t="s">
        <v>125</v>
      </c>
      <c r="F2830" s="354">
        <v>2589102</v>
      </c>
      <c r="G2830" s="288" t="s">
        <v>117</v>
      </c>
      <c r="H2830" s="288"/>
      <c r="I2830" s="1"/>
      <c r="J2830" s="10"/>
      <c r="K2830" s="10"/>
      <c r="L2830" s="1"/>
    </row>
    <row r="2831" spans="2:12" s="5" customFormat="1" ht="31.5" hidden="1">
      <c r="B2831" s="1"/>
      <c r="C2831" s="351">
        <v>8359</v>
      </c>
      <c r="D2831" s="352" t="s">
        <v>2895</v>
      </c>
      <c r="E2831" s="353" t="s">
        <v>125</v>
      </c>
      <c r="F2831" s="354">
        <v>2762305</v>
      </c>
      <c r="G2831" s="288" t="s">
        <v>117</v>
      </c>
      <c r="H2831" s="288"/>
      <c r="I2831" s="1"/>
      <c r="J2831" s="10"/>
      <c r="K2831" s="10"/>
      <c r="L2831" s="1"/>
    </row>
    <row r="2832" spans="2:12" s="5" customFormat="1" ht="47.25" hidden="1">
      <c r="B2832" s="1"/>
      <c r="C2832" s="351">
        <v>8361</v>
      </c>
      <c r="D2832" s="352" t="s">
        <v>2896</v>
      </c>
      <c r="E2832" s="353" t="s">
        <v>125</v>
      </c>
      <c r="F2832" s="354">
        <v>553002</v>
      </c>
      <c r="G2832" s="288" t="s">
        <v>117</v>
      </c>
      <c r="H2832" s="288"/>
      <c r="I2832" s="1"/>
      <c r="J2832" s="10"/>
      <c r="K2832" s="10"/>
      <c r="L2832" s="1"/>
    </row>
    <row r="2833" spans="2:12" s="5" customFormat="1" ht="47.25" hidden="1">
      <c r="B2833" s="1"/>
      <c r="C2833" s="351">
        <v>8362</v>
      </c>
      <c r="D2833" s="352" t="s">
        <v>2897</v>
      </c>
      <c r="E2833" s="353" t="s">
        <v>125</v>
      </c>
      <c r="F2833" s="354">
        <v>352529</v>
      </c>
      <c r="G2833" s="288" t="s">
        <v>117</v>
      </c>
      <c r="H2833" s="288"/>
      <c r="I2833" s="1"/>
      <c r="J2833" s="10"/>
      <c r="K2833" s="10"/>
      <c r="L2833" s="1"/>
    </row>
    <row r="2834" spans="2:12" s="5" customFormat="1" ht="31.5" hidden="1">
      <c r="B2834" s="1"/>
      <c r="C2834" s="351">
        <v>8363</v>
      </c>
      <c r="D2834" s="352" t="s">
        <v>2898</v>
      </c>
      <c r="E2834" s="353" t="s">
        <v>122</v>
      </c>
      <c r="F2834" s="354">
        <v>337794</v>
      </c>
      <c r="G2834" s="288" t="s">
        <v>117</v>
      </c>
      <c r="H2834" s="288"/>
      <c r="I2834" s="1"/>
      <c r="J2834" s="10"/>
      <c r="K2834" s="10"/>
      <c r="L2834" s="1"/>
    </row>
    <row r="2835" spans="2:12" s="5" customFormat="1" ht="47.25" hidden="1">
      <c r="B2835" s="1"/>
      <c r="C2835" s="351">
        <v>8364</v>
      </c>
      <c r="D2835" s="352" t="s">
        <v>2899</v>
      </c>
      <c r="E2835" s="353" t="s">
        <v>125</v>
      </c>
      <c r="F2835" s="354">
        <v>997558</v>
      </c>
      <c r="G2835" s="288" t="s">
        <v>117</v>
      </c>
      <c r="H2835" s="288"/>
      <c r="I2835" s="1"/>
      <c r="J2835" s="10"/>
      <c r="K2835" s="10"/>
      <c r="L2835" s="1"/>
    </row>
    <row r="2836" spans="2:12" s="5" customFormat="1" ht="63" hidden="1">
      <c r="B2836" s="1"/>
      <c r="C2836" s="351">
        <v>8365</v>
      </c>
      <c r="D2836" s="352" t="s">
        <v>2900</v>
      </c>
      <c r="E2836" s="353" t="s">
        <v>125</v>
      </c>
      <c r="F2836" s="354">
        <v>245583</v>
      </c>
      <c r="G2836" s="288" t="s">
        <v>117</v>
      </c>
      <c r="H2836" s="288"/>
      <c r="I2836" s="1"/>
      <c r="J2836" s="10"/>
      <c r="K2836" s="10"/>
      <c r="L2836" s="1"/>
    </row>
    <row r="2837" spans="2:12" s="5" customFormat="1" ht="94.5" hidden="1">
      <c r="B2837" s="1"/>
      <c r="C2837" s="351">
        <v>8366</v>
      </c>
      <c r="D2837" s="352" t="s">
        <v>2901</v>
      </c>
      <c r="E2837" s="353" t="s">
        <v>125</v>
      </c>
      <c r="F2837" s="354">
        <v>24188811</v>
      </c>
      <c r="G2837" s="288" t="s">
        <v>117</v>
      </c>
      <c r="H2837" s="288"/>
      <c r="I2837" s="1"/>
      <c r="J2837" s="10"/>
      <c r="K2837" s="10"/>
      <c r="L2837" s="1"/>
    </row>
    <row r="2838" spans="2:12" s="5" customFormat="1" ht="25.5" hidden="1">
      <c r="B2838" s="1"/>
      <c r="C2838" s="351">
        <v>8367</v>
      </c>
      <c r="D2838" s="352" t="s">
        <v>2902</v>
      </c>
      <c r="E2838" s="353" t="s">
        <v>122</v>
      </c>
      <c r="F2838" s="354">
        <v>193570</v>
      </c>
      <c r="G2838" s="288" t="s">
        <v>117</v>
      </c>
      <c r="H2838" s="288"/>
      <c r="I2838" s="1"/>
      <c r="J2838" s="10"/>
      <c r="K2838" s="10"/>
      <c r="L2838" s="1"/>
    </row>
    <row r="2839" spans="2:12" s="5" customFormat="1" ht="31.5" hidden="1">
      <c r="B2839" s="1"/>
      <c r="C2839" s="351">
        <v>8368</v>
      </c>
      <c r="D2839" s="352" t="s">
        <v>2903</v>
      </c>
      <c r="E2839" s="353" t="s">
        <v>122</v>
      </c>
      <c r="F2839" s="354">
        <v>234887</v>
      </c>
      <c r="G2839" s="288" t="s">
        <v>117</v>
      </c>
      <c r="H2839" s="288"/>
      <c r="I2839" s="1"/>
      <c r="J2839" s="10"/>
      <c r="K2839" s="10"/>
      <c r="L2839" s="1"/>
    </row>
    <row r="2840" spans="2:12" s="5" customFormat="1" ht="31.5" hidden="1">
      <c r="B2840" s="1"/>
      <c r="C2840" s="351">
        <v>8369</v>
      </c>
      <c r="D2840" s="352" t="s">
        <v>2904</v>
      </c>
      <c r="E2840" s="353" t="s">
        <v>122</v>
      </c>
      <c r="F2840" s="354">
        <v>258922</v>
      </c>
      <c r="G2840" s="288" t="s">
        <v>117</v>
      </c>
      <c r="H2840" s="288"/>
      <c r="I2840" s="1"/>
      <c r="J2840" s="10"/>
      <c r="K2840" s="10"/>
      <c r="L2840" s="1"/>
    </row>
    <row r="2841" spans="2:12" s="5" customFormat="1" ht="31.5" hidden="1">
      <c r="B2841" s="1"/>
      <c r="C2841" s="351">
        <v>8370</v>
      </c>
      <c r="D2841" s="352" t="s">
        <v>2905</v>
      </c>
      <c r="E2841" s="353" t="s">
        <v>122</v>
      </c>
      <c r="F2841" s="354">
        <v>282812</v>
      </c>
      <c r="G2841" s="288" t="s">
        <v>117</v>
      </c>
      <c r="H2841" s="288"/>
      <c r="I2841" s="1"/>
      <c r="J2841" s="10"/>
      <c r="K2841" s="10"/>
      <c r="L2841" s="1"/>
    </row>
    <row r="2842" spans="2:12" s="5" customFormat="1" ht="31.5" hidden="1">
      <c r="B2842" s="1"/>
      <c r="C2842" s="351">
        <v>8371</v>
      </c>
      <c r="D2842" s="352" t="s">
        <v>2906</v>
      </c>
      <c r="E2842" s="353" t="s">
        <v>122</v>
      </c>
      <c r="F2842" s="354">
        <v>320639</v>
      </c>
      <c r="G2842" s="288" t="s">
        <v>117</v>
      </c>
      <c r="H2842" s="288"/>
      <c r="I2842" s="1"/>
      <c r="J2842" s="10"/>
      <c r="K2842" s="10"/>
      <c r="L2842" s="1"/>
    </row>
    <row r="2843" spans="2:12" s="5" customFormat="1" ht="94.5" hidden="1">
      <c r="B2843" s="1"/>
      <c r="C2843" s="351">
        <v>8382</v>
      </c>
      <c r="D2843" s="352" t="s">
        <v>2907</v>
      </c>
      <c r="E2843" s="353" t="s">
        <v>119</v>
      </c>
      <c r="F2843" s="354">
        <v>847435</v>
      </c>
      <c r="G2843" s="288" t="s">
        <v>117</v>
      </c>
      <c r="H2843" s="288"/>
      <c r="I2843" s="1"/>
      <c r="J2843" s="10"/>
      <c r="K2843" s="10"/>
      <c r="L2843" s="1"/>
    </row>
    <row r="2844" spans="2:12" s="5" customFormat="1" ht="110.25" hidden="1">
      <c r="B2844" s="1"/>
      <c r="C2844" s="351">
        <v>8383</v>
      </c>
      <c r="D2844" s="352" t="s">
        <v>2908</v>
      </c>
      <c r="E2844" s="353" t="s">
        <v>119</v>
      </c>
      <c r="F2844" s="354">
        <v>847435</v>
      </c>
      <c r="G2844" s="288" t="s">
        <v>117</v>
      </c>
      <c r="H2844" s="288"/>
      <c r="I2844" s="1"/>
      <c r="J2844" s="10"/>
      <c r="K2844" s="10"/>
      <c r="L2844" s="1"/>
    </row>
    <row r="2845" spans="2:12" s="5" customFormat="1" ht="63" hidden="1">
      <c r="B2845" s="1"/>
      <c r="C2845" s="351">
        <v>8384</v>
      </c>
      <c r="D2845" s="352" t="s">
        <v>2909</v>
      </c>
      <c r="E2845" s="353" t="s">
        <v>122</v>
      </c>
      <c r="F2845" s="354">
        <v>2108043</v>
      </c>
      <c r="G2845" s="288" t="s">
        <v>117</v>
      </c>
      <c r="H2845" s="288"/>
      <c r="I2845" s="1"/>
      <c r="J2845" s="10"/>
      <c r="K2845" s="10"/>
      <c r="L2845" s="1"/>
    </row>
    <row r="2846" spans="2:12" s="5" customFormat="1" ht="31.5" hidden="1">
      <c r="B2846" s="1"/>
      <c r="C2846" s="351">
        <v>8386</v>
      </c>
      <c r="D2846" s="352" t="s">
        <v>2910</v>
      </c>
      <c r="E2846" s="353" t="s">
        <v>125</v>
      </c>
      <c r="F2846" s="354">
        <v>1776700</v>
      </c>
      <c r="G2846" s="288" t="s">
        <v>117</v>
      </c>
      <c r="H2846" s="288"/>
      <c r="I2846" s="1"/>
      <c r="J2846" s="10"/>
      <c r="K2846" s="10"/>
      <c r="L2846" s="1"/>
    </row>
    <row r="2847" spans="2:12" s="5" customFormat="1" ht="31.5" hidden="1">
      <c r="B2847" s="1"/>
      <c r="C2847" s="351">
        <v>8388</v>
      </c>
      <c r="D2847" s="352" t="s">
        <v>2911</v>
      </c>
      <c r="E2847" s="353" t="s">
        <v>125</v>
      </c>
      <c r="F2847" s="354">
        <v>23744</v>
      </c>
      <c r="G2847" s="288" t="s">
        <v>117</v>
      </c>
      <c r="H2847" s="288"/>
      <c r="I2847" s="1"/>
      <c r="J2847" s="10"/>
      <c r="K2847" s="10"/>
      <c r="L2847" s="1"/>
    </row>
    <row r="2848" spans="2:12" s="5" customFormat="1" ht="31.5" hidden="1">
      <c r="B2848" s="1"/>
      <c r="C2848" s="351">
        <v>8389</v>
      </c>
      <c r="D2848" s="352" t="s">
        <v>2912</v>
      </c>
      <c r="E2848" s="353" t="s">
        <v>122</v>
      </c>
      <c r="F2848" s="354">
        <v>31413</v>
      </c>
      <c r="G2848" s="288" t="s">
        <v>117</v>
      </c>
      <c r="H2848" s="288" t="s">
        <v>145</v>
      </c>
      <c r="I2848" s="1"/>
      <c r="J2848" s="10"/>
      <c r="K2848" s="10"/>
      <c r="L2848" s="1"/>
    </row>
    <row r="2849" spans="2:12" s="5" customFormat="1" ht="31.5" hidden="1">
      <c r="B2849" s="1"/>
      <c r="C2849" s="351">
        <v>8390</v>
      </c>
      <c r="D2849" s="352" t="s">
        <v>2913</v>
      </c>
      <c r="E2849" s="353" t="s">
        <v>122</v>
      </c>
      <c r="F2849" s="354">
        <v>71640</v>
      </c>
      <c r="G2849" s="288" t="s">
        <v>117</v>
      </c>
      <c r="H2849" s="288" t="s">
        <v>145</v>
      </c>
      <c r="I2849" s="1"/>
      <c r="J2849" s="10"/>
      <c r="K2849" s="10"/>
      <c r="L2849" s="1"/>
    </row>
    <row r="2850" spans="2:12" s="5" customFormat="1" ht="31.5" hidden="1">
      <c r="B2850" s="1"/>
      <c r="C2850" s="351">
        <v>8392</v>
      </c>
      <c r="D2850" s="352" t="s">
        <v>2914</v>
      </c>
      <c r="E2850" s="353" t="s">
        <v>125</v>
      </c>
      <c r="F2850" s="354">
        <v>7618</v>
      </c>
      <c r="G2850" s="288" t="s">
        <v>117</v>
      </c>
      <c r="H2850" s="288"/>
      <c r="I2850" s="1"/>
      <c r="J2850" s="10"/>
      <c r="K2850" s="10"/>
      <c r="L2850" s="1"/>
    </row>
    <row r="2851" spans="2:12" s="5" customFormat="1" ht="94.5" hidden="1">
      <c r="B2851" s="1"/>
      <c r="C2851" s="351">
        <v>8393</v>
      </c>
      <c r="D2851" s="352" t="s">
        <v>2915</v>
      </c>
      <c r="E2851" s="353" t="s">
        <v>125</v>
      </c>
      <c r="F2851" s="354">
        <v>346257</v>
      </c>
      <c r="G2851" s="288" t="s">
        <v>117</v>
      </c>
      <c r="H2851" s="288"/>
      <c r="I2851" s="1"/>
      <c r="J2851" s="10"/>
      <c r="K2851" s="10"/>
      <c r="L2851" s="1"/>
    </row>
    <row r="2852" spans="2:12" s="5" customFormat="1" ht="94.5" hidden="1">
      <c r="B2852" s="1"/>
      <c r="C2852" s="351">
        <v>8399</v>
      </c>
      <c r="D2852" s="352" t="s">
        <v>2916</v>
      </c>
      <c r="E2852" s="353" t="s">
        <v>122</v>
      </c>
      <c r="F2852" s="354">
        <v>595519</v>
      </c>
      <c r="G2852" s="288" t="s">
        <v>117</v>
      </c>
      <c r="H2852" s="288"/>
      <c r="I2852" s="1"/>
      <c r="J2852" s="10"/>
      <c r="K2852" s="10"/>
      <c r="L2852" s="1"/>
    </row>
    <row r="2853" spans="2:12" s="5" customFormat="1" ht="47.25" hidden="1">
      <c r="B2853" s="1"/>
      <c r="C2853" s="351">
        <v>8401</v>
      </c>
      <c r="D2853" s="352" t="s">
        <v>2917</v>
      </c>
      <c r="E2853" s="353" t="s">
        <v>122</v>
      </c>
      <c r="F2853" s="354">
        <v>3819698</v>
      </c>
      <c r="G2853" s="288" t="s">
        <v>117</v>
      </c>
      <c r="H2853" s="288"/>
      <c r="I2853" s="1"/>
      <c r="J2853" s="10"/>
      <c r="K2853" s="10"/>
      <c r="L2853" s="1"/>
    </row>
    <row r="2854" spans="2:12" s="5" customFormat="1" ht="31.5" hidden="1">
      <c r="B2854" s="1"/>
      <c r="C2854" s="351">
        <v>8402</v>
      </c>
      <c r="D2854" s="352" t="s">
        <v>2918</v>
      </c>
      <c r="E2854" s="353" t="s">
        <v>125</v>
      </c>
      <c r="F2854" s="354">
        <v>4801</v>
      </c>
      <c r="G2854" s="288" t="s">
        <v>117</v>
      </c>
      <c r="H2854" s="288"/>
      <c r="I2854" s="1"/>
      <c r="J2854" s="10"/>
      <c r="K2854" s="10"/>
      <c r="L2854" s="1"/>
    </row>
    <row r="2855" spans="2:12" s="5" customFormat="1" ht="94.5" hidden="1">
      <c r="B2855" s="1"/>
      <c r="C2855" s="351">
        <v>8406</v>
      </c>
      <c r="D2855" s="352" t="s">
        <v>2919</v>
      </c>
      <c r="E2855" s="353" t="s">
        <v>125</v>
      </c>
      <c r="F2855" s="354">
        <v>2083974</v>
      </c>
      <c r="G2855" s="288" t="s">
        <v>117</v>
      </c>
      <c r="H2855" s="288"/>
      <c r="I2855" s="1"/>
      <c r="J2855" s="10"/>
      <c r="K2855" s="10"/>
      <c r="L2855" s="1"/>
    </row>
    <row r="2856" spans="2:12" s="5" customFormat="1" ht="63" hidden="1">
      <c r="B2856" s="1"/>
      <c r="C2856" s="351">
        <v>8407</v>
      </c>
      <c r="D2856" s="352" t="s">
        <v>2920</v>
      </c>
      <c r="E2856" s="353" t="s">
        <v>122</v>
      </c>
      <c r="F2856" s="354">
        <v>1350566</v>
      </c>
      <c r="G2856" s="288" t="s">
        <v>117</v>
      </c>
      <c r="H2856" s="288"/>
      <c r="I2856" s="1"/>
      <c r="J2856" s="10"/>
      <c r="K2856" s="10"/>
      <c r="L2856" s="1"/>
    </row>
    <row r="2857" spans="2:12" s="5" customFormat="1" ht="47.25" hidden="1">
      <c r="B2857" s="1"/>
      <c r="C2857" s="351">
        <v>8409</v>
      </c>
      <c r="D2857" s="352" t="s">
        <v>2921</v>
      </c>
      <c r="E2857" s="353" t="s">
        <v>125</v>
      </c>
      <c r="F2857" s="354">
        <v>4448680</v>
      </c>
      <c r="G2857" s="288" t="s">
        <v>117</v>
      </c>
      <c r="H2857" s="288" t="s">
        <v>145</v>
      </c>
      <c r="I2857" s="1"/>
      <c r="J2857" s="10"/>
      <c r="K2857" s="10"/>
      <c r="L2857" s="1"/>
    </row>
    <row r="2858" spans="2:12" s="5" customFormat="1" ht="47.25" hidden="1">
      <c r="B2858" s="1"/>
      <c r="C2858" s="351">
        <v>8410</v>
      </c>
      <c r="D2858" s="352" t="s">
        <v>2922</v>
      </c>
      <c r="E2858" s="353" t="s">
        <v>125</v>
      </c>
      <c r="F2858" s="354">
        <v>3654375</v>
      </c>
      <c r="G2858" s="288" t="s">
        <v>117</v>
      </c>
      <c r="H2858" s="288" t="s">
        <v>145</v>
      </c>
      <c r="I2858" s="1"/>
      <c r="J2858" s="10"/>
      <c r="K2858" s="10"/>
      <c r="L2858" s="1"/>
    </row>
    <row r="2859" spans="2:12" s="5" customFormat="1" ht="63" hidden="1">
      <c r="B2859" s="1"/>
      <c r="C2859" s="351">
        <v>8411</v>
      </c>
      <c r="D2859" s="352" t="s">
        <v>2923</v>
      </c>
      <c r="E2859" s="353" t="s">
        <v>122</v>
      </c>
      <c r="F2859" s="354">
        <v>492547</v>
      </c>
      <c r="G2859" s="288" t="s">
        <v>117</v>
      </c>
      <c r="H2859" s="288"/>
      <c r="I2859" s="1"/>
      <c r="J2859" s="10"/>
      <c r="K2859" s="10"/>
      <c r="L2859" s="1"/>
    </row>
    <row r="2860" spans="2:12" s="5" customFormat="1" ht="31.5" hidden="1">
      <c r="B2860" s="1"/>
      <c r="C2860" s="351">
        <v>8412</v>
      </c>
      <c r="D2860" s="352" t="s">
        <v>2924</v>
      </c>
      <c r="E2860" s="353" t="s">
        <v>125</v>
      </c>
      <c r="F2860" s="354">
        <v>581319</v>
      </c>
      <c r="G2860" s="288" t="s">
        <v>117</v>
      </c>
      <c r="H2860" s="288"/>
      <c r="I2860" s="1"/>
      <c r="J2860" s="10"/>
      <c r="K2860" s="10"/>
      <c r="L2860" s="1"/>
    </row>
    <row r="2861" spans="2:12" s="5" customFormat="1" ht="31.5" hidden="1">
      <c r="B2861" s="1"/>
      <c r="C2861" s="351">
        <v>8413</v>
      </c>
      <c r="D2861" s="352" t="s">
        <v>2925</v>
      </c>
      <c r="E2861" s="353" t="s">
        <v>125</v>
      </c>
      <c r="F2861" s="354">
        <v>283218</v>
      </c>
      <c r="G2861" s="288" t="s">
        <v>117</v>
      </c>
      <c r="H2861" s="288"/>
      <c r="I2861" s="1"/>
      <c r="J2861" s="10"/>
      <c r="K2861" s="10"/>
      <c r="L2861" s="1"/>
    </row>
    <row r="2862" spans="2:12" s="5" customFormat="1" ht="31.5" hidden="1">
      <c r="B2862" s="1"/>
      <c r="C2862" s="351">
        <v>8414</v>
      </c>
      <c r="D2862" s="352" t="s">
        <v>2926</v>
      </c>
      <c r="E2862" s="353" t="s">
        <v>125</v>
      </c>
      <c r="F2862" s="354">
        <v>3199583</v>
      </c>
      <c r="G2862" s="288" t="s">
        <v>117</v>
      </c>
      <c r="H2862" s="288"/>
      <c r="I2862" s="1"/>
      <c r="J2862" s="10"/>
      <c r="K2862" s="10"/>
      <c r="L2862" s="1"/>
    </row>
    <row r="2863" spans="2:12" s="5" customFormat="1" ht="31.5" hidden="1">
      <c r="B2863" s="1"/>
      <c r="C2863" s="351">
        <v>8415</v>
      </c>
      <c r="D2863" s="352" t="s">
        <v>2927</v>
      </c>
      <c r="E2863" s="353" t="s">
        <v>125</v>
      </c>
      <c r="F2863" s="354">
        <v>691404</v>
      </c>
      <c r="G2863" s="288" t="s">
        <v>117</v>
      </c>
      <c r="H2863" s="288"/>
      <c r="I2863" s="1"/>
      <c r="J2863" s="10"/>
      <c r="K2863" s="10"/>
      <c r="L2863" s="1"/>
    </row>
    <row r="2864" spans="2:12" s="5" customFormat="1" ht="31.5" hidden="1">
      <c r="B2864" s="1"/>
      <c r="C2864" s="351">
        <v>8416</v>
      </c>
      <c r="D2864" s="352" t="s">
        <v>2928</v>
      </c>
      <c r="E2864" s="353" t="s">
        <v>125</v>
      </c>
      <c r="F2864" s="354">
        <v>722728</v>
      </c>
      <c r="G2864" s="288" t="s">
        <v>117</v>
      </c>
      <c r="H2864" s="288"/>
      <c r="I2864" s="1"/>
      <c r="J2864" s="10"/>
      <c r="K2864" s="10"/>
      <c r="L2864" s="1"/>
    </row>
    <row r="2865" spans="2:12" s="5" customFormat="1" ht="47.25" hidden="1">
      <c r="B2865" s="1"/>
      <c r="C2865" s="351">
        <v>8418</v>
      </c>
      <c r="D2865" s="352" t="s">
        <v>2929</v>
      </c>
      <c r="E2865" s="353" t="s">
        <v>125</v>
      </c>
      <c r="F2865" s="354">
        <v>17960381</v>
      </c>
      <c r="G2865" s="288" t="s">
        <v>117</v>
      </c>
      <c r="H2865" s="288"/>
      <c r="I2865" s="1"/>
      <c r="J2865" s="10"/>
      <c r="K2865" s="10"/>
      <c r="L2865" s="1"/>
    </row>
    <row r="2866" spans="2:12" s="5" customFormat="1" ht="31.5" hidden="1">
      <c r="B2866" s="1"/>
      <c r="C2866" s="351">
        <v>8419</v>
      </c>
      <c r="D2866" s="352" t="s">
        <v>2930</v>
      </c>
      <c r="E2866" s="353" t="s">
        <v>125</v>
      </c>
      <c r="F2866" s="354">
        <v>173132</v>
      </c>
      <c r="G2866" s="288" t="s">
        <v>117</v>
      </c>
      <c r="H2866" s="288"/>
      <c r="I2866" s="1"/>
      <c r="J2866" s="10"/>
      <c r="K2866" s="10"/>
      <c r="L2866" s="1"/>
    </row>
    <row r="2867" spans="2:12" s="5" customFormat="1" ht="31.5" hidden="1">
      <c r="B2867" s="1"/>
      <c r="C2867" s="351">
        <v>8420</v>
      </c>
      <c r="D2867" s="352" t="s">
        <v>2931</v>
      </c>
      <c r="E2867" s="353" t="s">
        <v>125</v>
      </c>
      <c r="F2867" s="354">
        <v>173132</v>
      </c>
      <c r="G2867" s="288" t="s">
        <v>117</v>
      </c>
      <c r="H2867" s="288"/>
      <c r="I2867" s="1"/>
      <c r="J2867" s="10"/>
      <c r="K2867" s="10"/>
      <c r="L2867" s="1"/>
    </row>
    <row r="2868" spans="2:12" s="5" customFormat="1" ht="31.5" hidden="1">
      <c r="B2868" s="1"/>
      <c r="C2868" s="351">
        <v>8421</v>
      </c>
      <c r="D2868" s="352" t="s">
        <v>2932</v>
      </c>
      <c r="E2868" s="353" t="s">
        <v>125</v>
      </c>
      <c r="F2868" s="354">
        <v>175904</v>
      </c>
      <c r="G2868" s="288" t="s">
        <v>117</v>
      </c>
      <c r="H2868" s="288"/>
      <c r="I2868" s="1"/>
      <c r="J2868" s="10"/>
      <c r="K2868" s="10"/>
      <c r="L2868" s="1"/>
    </row>
    <row r="2869" spans="2:12" s="5" customFormat="1" ht="47.25" hidden="1">
      <c r="B2869" s="1"/>
      <c r="C2869" s="351">
        <v>8422</v>
      </c>
      <c r="D2869" s="352" t="s">
        <v>2933</v>
      </c>
      <c r="E2869" s="353" t="s">
        <v>125</v>
      </c>
      <c r="F2869" s="354">
        <v>563301</v>
      </c>
      <c r="G2869" s="288" t="s">
        <v>117</v>
      </c>
      <c r="H2869" s="288"/>
      <c r="I2869" s="1"/>
      <c r="J2869" s="10"/>
      <c r="K2869" s="10"/>
      <c r="L2869" s="1"/>
    </row>
    <row r="2870" spans="2:12" s="5" customFormat="1" ht="47.25" hidden="1">
      <c r="B2870" s="1"/>
      <c r="C2870" s="351">
        <v>8423</v>
      </c>
      <c r="D2870" s="352" t="s">
        <v>2934</v>
      </c>
      <c r="E2870" s="353" t="s">
        <v>125</v>
      </c>
      <c r="F2870" s="354">
        <v>792671</v>
      </c>
      <c r="G2870" s="288" t="s">
        <v>117</v>
      </c>
      <c r="H2870" s="288"/>
      <c r="I2870" s="1"/>
      <c r="J2870" s="10"/>
      <c r="K2870" s="10"/>
      <c r="L2870" s="1"/>
    </row>
    <row r="2871" spans="2:12" s="5" customFormat="1" ht="47.25" hidden="1">
      <c r="B2871" s="1"/>
      <c r="C2871" s="351">
        <v>8425</v>
      </c>
      <c r="D2871" s="352" t="s">
        <v>2935</v>
      </c>
      <c r="E2871" s="353" t="s">
        <v>125</v>
      </c>
      <c r="F2871" s="354">
        <v>111574</v>
      </c>
      <c r="G2871" s="288" t="s">
        <v>117</v>
      </c>
      <c r="H2871" s="288"/>
      <c r="I2871" s="1"/>
      <c r="J2871" s="10"/>
      <c r="K2871" s="10"/>
      <c r="L2871" s="1"/>
    </row>
    <row r="2872" spans="2:12" s="5" customFormat="1" ht="47.25" hidden="1">
      <c r="B2872" s="1"/>
      <c r="C2872" s="351">
        <v>8427</v>
      </c>
      <c r="D2872" s="352" t="s">
        <v>2936</v>
      </c>
      <c r="E2872" s="353" t="s">
        <v>125</v>
      </c>
      <c r="F2872" s="354">
        <v>634852</v>
      </c>
      <c r="G2872" s="288" t="s">
        <v>117</v>
      </c>
      <c r="H2872" s="288"/>
      <c r="I2872" s="1"/>
      <c r="J2872" s="10"/>
      <c r="K2872" s="10"/>
      <c r="L2872" s="1"/>
    </row>
    <row r="2873" spans="2:12" s="5" customFormat="1" ht="47.25" hidden="1">
      <c r="B2873" s="1"/>
      <c r="C2873" s="351">
        <v>8430</v>
      </c>
      <c r="D2873" s="352" t="s">
        <v>2937</v>
      </c>
      <c r="E2873" s="353" t="s">
        <v>125</v>
      </c>
      <c r="F2873" s="354">
        <v>5495359</v>
      </c>
      <c r="G2873" s="288" t="s">
        <v>117</v>
      </c>
      <c r="H2873" s="288"/>
      <c r="I2873" s="1"/>
      <c r="J2873" s="10"/>
      <c r="K2873" s="10"/>
      <c r="L2873" s="1"/>
    </row>
    <row r="2874" spans="2:12" s="5" customFormat="1" ht="31.5" hidden="1">
      <c r="B2874" s="1"/>
      <c r="C2874" s="351">
        <v>8431</v>
      </c>
      <c r="D2874" s="352" t="s">
        <v>2938</v>
      </c>
      <c r="E2874" s="353" t="s">
        <v>125</v>
      </c>
      <c r="F2874" s="354">
        <v>5176406</v>
      </c>
      <c r="G2874" s="288" t="s">
        <v>117</v>
      </c>
      <c r="H2874" s="288"/>
      <c r="I2874" s="1"/>
      <c r="J2874" s="10"/>
      <c r="K2874" s="10"/>
      <c r="L2874" s="1"/>
    </row>
    <row r="2875" spans="2:12" s="5" customFormat="1" ht="31.5" hidden="1">
      <c r="B2875" s="1"/>
      <c r="C2875" s="351">
        <v>8432</v>
      </c>
      <c r="D2875" s="352" t="s">
        <v>2939</v>
      </c>
      <c r="E2875" s="353" t="s">
        <v>125</v>
      </c>
      <c r="F2875" s="354">
        <v>10791784</v>
      </c>
      <c r="G2875" s="288" t="s">
        <v>117</v>
      </c>
      <c r="H2875" s="288"/>
      <c r="I2875" s="1"/>
      <c r="J2875" s="10"/>
      <c r="K2875" s="10"/>
      <c r="L2875" s="1"/>
    </row>
    <row r="2876" spans="2:12" s="5" customFormat="1" ht="78.75" hidden="1">
      <c r="B2876" s="1"/>
      <c r="C2876" s="351">
        <v>8433</v>
      </c>
      <c r="D2876" s="352" t="s">
        <v>2940</v>
      </c>
      <c r="E2876" s="353" t="s">
        <v>125</v>
      </c>
      <c r="F2876" s="354">
        <v>258470</v>
      </c>
      <c r="G2876" s="288" t="s">
        <v>117</v>
      </c>
      <c r="H2876" s="288"/>
      <c r="I2876" s="1"/>
      <c r="J2876" s="10"/>
      <c r="K2876" s="10"/>
      <c r="L2876" s="1"/>
    </row>
    <row r="2877" spans="2:12" s="5" customFormat="1" ht="78.75" hidden="1">
      <c r="B2877" s="1"/>
      <c r="C2877" s="351">
        <v>8434</v>
      </c>
      <c r="D2877" s="352" t="s">
        <v>2941</v>
      </c>
      <c r="E2877" s="353" t="s">
        <v>125</v>
      </c>
      <c r="F2877" s="354">
        <v>776932</v>
      </c>
      <c r="G2877" s="288" t="s">
        <v>117</v>
      </c>
      <c r="H2877" s="288"/>
      <c r="I2877" s="1"/>
      <c r="J2877" s="10"/>
      <c r="K2877" s="10"/>
      <c r="L2877" s="1"/>
    </row>
    <row r="2878" spans="2:12" s="5" customFormat="1" ht="47.25" hidden="1">
      <c r="B2878" s="1"/>
      <c r="C2878" s="351">
        <v>8435</v>
      </c>
      <c r="D2878" s="352" t="s">
        <v>2942</v>
      </c>
      <c r="E2878" s="353" t="s">
        <v>125</v>
      </c>
      <c r="F2878" s="354">
        <v>520647</v>
      </c>
      <c r="G2878" s="288" t="s">
        <v>117</v>
      </c>
      <c r="H2878" s="288"/>
      <c r="I2878" s="1"/>
      <c r="J2878" s="10"/>
      <c r="K2878" s="10"/>
      <c r="L2878" s="1"/>
    </row>
    <row r="2879" spans="2:12" s="5" customFormat="1" ht="25.5" hidden="1">
      <c r="B2879" s="1"/>
      <c r="C2879" s="351">
        <v>8436</v>
      </c>
      <c r="D2879" s="352" t="s">
        <v>2943</v>
      </c>
      <c r="E2879" s="353" t="s">
        <v>125</v>
      </c>
      <c r="F2879" s="354">
        <v>137838</v>
      </c>
      <c r="G2879" s="288" t="s">
        <v>117</v>
      </c>
      <c r="H2879" s="288"/>
      <c r="I2879" s="1"/>
      <c r="J2879" s="10"/>
      <c r="K2879" s="10"/>
      <c r="L2879" s="1"/>
    </row>
    <row r="2880" spans="2:12" s="5" customFormat="1" ht="25.5" hidden="1">
      <c r="B2880" s="1"/>
      <c r="C2880" s="351">
        <v>8437</v>
      </c>
      <c r="D2880" s="352" t="s">
        <v>2944</v>
      </c>
      <c r="E2880" s="353" t="s">
        <v>125</v>
      </c>
      <c r="F2880" s="354">
        <v>301719</v>
      </c>
      <c r="G2880" s="288" t="s">
        <v>117</v>
      </c>
      <c r="H2880" s="288"/>
      <c r="I2880" s="1"/>
      <c r="J2880" s="10"/>
      <c r="K2880" s="10"/>
      <c r="L2880" s="1"/>
    </row>
    <row r="2881" spans="2:12" s="5" customFormat="1" ht="47.25" hidden="1">
      <c r="B2881" s="1"/>
      <c r="C2881" s="351">
        <v>8438</v>
      </c>
      <c r="D2881" s="352" t="s">
        <v>2945</v>
      </c>
      <c r="E2881" s="353" t="s">
        <v>116</v>
      </c>
      <c r="F2881" s="354">
        <v>75733</v>
      </c>
      <c r="G2881" s="288" t="s">
        <v>117</v>
      </c>
      <c r="H2881" s="288"/>
      <c r="I2881" s="1"/>
      <c r="J2881" s="10"/>
      <c r="K2881" s="10"/>
      <c r="L2881" s="1"/>
    </row>
    <row r="2882" spans="2:12" s="5" customFormat="1" ht="47.25" hidden="1">
      <c r="B2882" s="1"/>
      <c r="C2882" s="351">
        <v>8439</v>
      </c>
      <c r="D2882" s="352" t="s">
        <v>2946</v>
      </c>
      <c r="E2882" s="353" t="s">
        <v>116</v>
      </c>
      <c r="F2882" s="354">
        <v>75733</v>
      </c>
      <c r="G2882" s="288" t="s">
        <v>117</v>
      </c>
      <c r="H2882" s="288"/>
      <c r="I2882" s="1"/>
      <c r="J2882" s="10"/>
      <c r="K2882" s="10"/>
      <c r="L2882" s="1"/>
    </row>
    <row r="2883" spans="2:12" s="5" customFormat="1" ht="47.25" hidden="1">
      <c r="B2883" s="1"/>
      <c r="C2883" s="351">
        <v>8440</v>
      </c>
      <c r="D2883" s="352" t="s">
        <v>2947</v>
      </c>
      <c r="E2883" s="353" t="s">
        <v>116</v>
      </c>
      <c r="F2883" s="354">
        <v>75733</v>
      </c>
      <c r="G2883" s="288" t="s">
        <v>117</v>
      </c>
      <c r="H2883" s="288"/>
      <c r="I2883" s="1"/>
      <c r="J2883" s="10"/>
      <c r="K2883" s="10"/>
      <c r="L2883" s="1"/>
    </row>
    <row r="2884" spans="2:12" s="5" customFormat="1" ht="63" hidden="1">
      <c r="B2884" s="1"/>
      <c r="C2884" s="351">
        <v>8442</v>
      </c>
      <c r="D2884" s="352" t="s">
        <v>2948</v>
      </c>
      <c r="E2884" s="353" t="s">
        <v>122</v>
      </c>
      <c r="F2884" s="354">
        <v>5733</v>
      </c>
      <c r="G2884" s="288" t="s">
        <v>117</v>
      </c>
      <c r="H2884" s="288"/>
      <c r="I2884" s="1"/>
      <c r="J2884" s="10"/>
      <c r="K2884" s="10"/>
      <c r="L2884" s="1"/>
    </row>
    <row r="2885" spans="2:12" s="5" customFormat="1" ht="63" hidden="1">
      <c r="B2885" s="1"/>
      <c r="C2885" s="351">
        <v>8443</v>
      </c>
      <c r="D2885" s="352" t="s">
        <v>2949</v>
      </c>
      <c r="E2885" s="353" t="s">
        <v>122</v>
      </c>
      <c r="F2885" s="354">
        <v>5359</v>
      </c>
      <c r="G2885" s="288" t="s">
        <v>117</v>
      </c>
      <c r="H2885" s="288"/>
      <c r="I2885" s="1"/>
      <c r="J2885" s="10"/>
      <c r="K2885" s="10"/>
      <c r="L2885" s="1"/>
    </row>
    <row r="2886" spans="2:12" s="5" customFormat="1" ht="63" hidden="1">
      <c r="B2886" s="1"/>
      <c r="C2886" s="351">
        <v>8444</v>
      </c>
      <c r="D2886" s="352" t="s">
        <v>2950</v>
      </c>
      <c r="E2886" s="353" t="s">
        <v>125</v>
      </c>
      <c r="F2886" s="354">
        <v>950063</v>
      </c>
      <c r="G2886" s="288" t="s">
        <v>117</v>
      </c>
      <c r="H2886" s="288"/>
      <c r="I2886" s="1"/>
      <c r="J2886" s="10"/>
      <c r="K2886" s="10"/>
      <c r="L2886" s="1"/>
    </row>
    <row r="2887" spans="2:12" s="5" customFormat="1" ht="141.75" hidden="1">
      <c r="B2887" s="1"/>
      <c r="C2887" s="351">
        <v>8445</v>
      </c>
      <c r="D2887" s="352" t="s">
        <v>2951</v>
      </c>
      <c r="E2887" s="353" t="s">
        <v>125</v>
      </c>
      <c r="F2887" s="354">
        <v>910315</v>
      </c>
      <c r="G2887" s="288" t="s">
        <v>117</v>
      </c>
      <c r="H2887" s="288"/>
      <c r="I2887" s="1"/>
      <c r="J2887" s="10"/>
      <c r="K2887" s="10"/>
      <c r="L2887" s="1"/>
    </row>
    <row r="2888" spans="2:12" s="5" customFormat="1" ht="47.25" hidden="1">
      <c r="B2888" s="1"/>
      <c r="C2888" s="351">
        <v>8448</v>
      </c>
      <c r="D2888" s="352" t="s">
        <v>2952</v>
      </c>
      <c r="E2888" s="353" t="s">
        <v>116</v>
      </c>
      <c r="F2888" s="354">
        <v>75733</v>
      </c>
      <c r="G2888" s="288" t="s">
        <v>117</v>
      </c>
      <c r="H2888" s="288"/>
      <c r="I2888" s="1"/>
      <c r="J2888" s="10"/>
      <c r="K2888" s="10"/>
      <c r="L2888" s="1"/>
    </row>
    <row r="2889" spans="2:12" s="5" customFormat="1" ht="47.25" hidden="1">
      <c r="B2889" s="1"/>
      <c r="C2889" s="351">
        <v>8449</v>
      </c>
      <c r="D2889" s="352" t="s">
        <v>2953</v>
      </c>
      <c r="E2889" s="353" t="s">
        <v>116</v>
      </c>
      <c r="F2889" s="354">
        <v>75733</v>
      </c>
      <c r="G2889" s="288" t="s">
        <v>117</v>
      </c>
      <c r="H2889" s="288"/>
      <c r="I2889" s="1"/>
      <c r="J2889" s="10"/>
      <c r="K2889" s="10"/>
      <c r="L2889" s="1"/>
    </row>
    <row r="2890" spans="2:12" s="5" customFormat="1" ht="141.75" hidden="1">
      <c r="B2890" s="1"/>
      <c r="C2890" s="351">
        <v>8452</v>
      </c>
      <c r="D2890" s="352" t="s">
        <v>2954</v>
      </c>
      <c r="E2890" s="353" t="s">
        <v>122</v>
      </c>
      <c r="F2890" s="354">
        <v>181731</v>
      </c>
      <c r="G2890" s="288" t="s">
        <v>117</v>
      </c>
      <c r="H2890" s="288"/>
      <c r="I2890" s="1"/>
      <c r="J2890" s="10"/>
      <c r="K2890" s="10"/>
      <c r="L2890" s="1"/>
    </row>
    <row r="2891" spans="2:12" s="5" customFormat="1" ht="47.25" hidden="1">
      <c r="B2891" s="1"/>
      <c r="C2891" s="351">
        <v>8453</v>
      </c>
      <c r="D2891" s="352" t="s">
        <v>2955</v>
      </c>
      <c r="E2891" s="353" t="s">
        <v>122</v>
      </c>
      <c r="F2891" s="354">
        <v>23843</v>
      </c>
      <c r="G2891" s="288" t="s">
        <v>117</v>
      </c>
      <c r="H2891" s="288"/>
      <c r="I2891" s="1"/>
      <c r="J2891" s="10"/>
      <c r="K2891" s="10"/>
      <c r="L2891" s="1"/>
    </row>
    <row r="2892" spans="2:12" s="5" customFormat="1" ht="47.25" hidden="1">
      <c r="B2892" s="1"/>
      <c r="C2892" s="351">
        <v>8455</v>
      </c>
      <c r="D2892" s="352" t="s">
        <v>2956</v>
      </c>
      <c r="E2892" s="353" t="s">
        <v>125</v>
      </c>
      <c r="F2892" s="354">
        <v>16371344</v>
      </c>
      <c r="G2892" s="288" t="s">
        <v>117</v>
      </c>
      <c r="H2892" s="288"/>
      <c r="I2892" s="1"/>
      <c r="J2892" s="10"/>
      <c r="K2892" s="10"/>
      <c r="L2892" s="1"/>
    </row>
    <row r="2893" spans="2:12" s="5" customFormat="1" ht="47.25" hidden="1">
      <c r="B2893" s="1"/>
      <c r="C2893" s="351">
        <v>8456</v>
      </c>
      <c r="D2893" s="352" t="s">
        <v>2957</v>
      </c>
      <c r="E2893" s="353" t="s">
        <v>125</v>
      </c>
      <c r="F2893" s="354">
        <v>17051957</v>
      </c>
      <c r="G2893" s="288" t="s">
        <v>117</v>
      </c>
      <c r="H2893" s="288"/>
      <c r="I2893" s="1"/>
      <c r="J2893" s="10"/>
      <c r="K2893" s="10"/>
      <c r="L2893" s="1"/>
    </row>
    <row r="2894" spans="2:12" s="5" customFormat="1" ht="47.25" hidden="1">
      <c r="B2894" s="1"/>
      <c r="C2894" s="351">
        <v>8457</v>
      </c>
      <c r="D2894" s="352" t="s">
        <v>2958</v>
      </c>
      <c r="E2894" s="353" t="s">
        <v>125</v>
      </c>
      <c r="F2894" s="354">
        <v>19551900</v>
      </c>
      <c r="G2894" s="288" t="s">
        <v>117</v>
      </c>
      <c r="H2894" s="288"/>
      <c r="I2894" s="1"/>
      <c r="J2894" s="10"/>
      <c r="K2894" s="10"/>
      <c r="L2894" s="1"/>
    </row>
    <row r="2895" spans="2:12" s="5" customFormat="1" ht="47.25" hidden="1">
      <c r="B2895" s="1"/>
      <c r="C2895" s="351">
        <v>8458</v>
      </c>
      <c r="D2895" s="352" t="s">
        <v>2959</v>
      </c>
      <c r="E2895" s="353" t="s">
        <v>125</v>
      </c>
      <c r="F2895" s="354">
        <v>5206674</v>
      </c>
      <c r="G2895" s="288" t="s">
        <v>117</v>
      </c>
      <c r="H2895" s="288"/>
      <c r="I2895" s="1"/>
      <c r="J2895" s="10"/>
      <c r="K2895" s="10"/>
      <c r="L2895" s="1"/>
    </row>
    <row r="2896" spans="2:12" s="5" customFormat="1" ht="47.25" hidden="1">
      <c r="B2896" s="1"/>
      <c r="C2896" s="351">
        <v>8459</v>
      </c>
      <c r="D2896" s="352" t="s">
        <v>2960</v>
      </c>
      <c r="E2896" s="353" t="s">
        <v>125</v>
      </c>
      <c r="F2896" s="354">
        <v>7111082</v>
      </c>
      <c r="G2896" s="288" t="s">
        <v>117</v>
      </c>
      <c r="H2896" s="288"/>
      <c r="I2896" s="1"/>
      <c r="J2896" s="10"/>
      <c r="K2896" s="10"/>
      <c r="L2896" s="1"/>
    </row>
    <row r="2897" spans="2:12" s="5" customFormat="1" ht="47.25" hidden="1">
      <c r="B2897" s="1"/>
      <c r="C2897" s="351">
        <v>8460</v>
      </c>
      <c r="D2897" s="352" t="s">
        <v>2961</v>
      </c>
      <c r="E2897" s="353" t="s">
        <v>125</v>
      </c>
      <c r="F2897" s="354">
        <v>11018062</v>
      </c>
      <c r="G2897" s="288" t="s">
        <v>117</v>
      </c>
      <c r="H2897" s="288"/>
      <c r="I2897" s="1"/>
      <c r="J2897" s="10"/>
      <c r="K2897" s="10"/>
      <c r="L2897" s="1"/>
    </row>
    <row r="2898" spans="2:12" s="5" customFormat="1" ht="47.25" hidden="1">
      <c r="B2898" s="1"/>
      <c r="C2898" s="351">
        <v>8461</v>
      </c>
      <c r="D2898" s="352" t="s">
        <v>2962</v>
      </c>
      <c r="E2898" s="353" t="s">
        <v>122</v>
      </c>
      <c r="F2898" s="354">
        <v>31303</v>
      </c>
      <c r="G2898" s="288" t="s">
        <v>117</v>
      </c>
      <c r="H2898" s="288"/>
      <c r="I2898" s="1"/>
      <c r="J2898" s="10"/>
      <c r="K2898" s="10"/>
      <c r="L2898" s="1"/>
    </row>
    <row r="2899" spans="2:12" s="5" customFormat="1" ht="47.25" hidden="1">
      <c r="B2899" s="1"/>
      <c r="C2899" s="351">
        <v>8462</v>
      </c>
      <c r="D2899" s="352" t="s">
        <v>2963</v>
      </c>
      <c r="E2899" s="353" t="s">
        <v>122</v>
      </c>
      <c r="F2899" s="354">
        <v>7756</v>
      </c>
      <c r="G2899" s="288" t="s">
        <v>117</v>
      </c>
      <c r="H2899" s="288"/>
      <c r="I2899" s="1"/>
      <c r="J2899" s="10"/>
      <c r="K2899" s="10"/>
      <c r="L2899" s="1"/>
    </row>
    <row r="2900" spans="2:12" s="5" customFormat="1" ht="94.5" hidden="1">
      <c r="B2900" s="1"/>
      <c r="C2900" s="351">
        <v>8464</v>
      </c>
      <c r="D2900" s="352" t="s">
        <v>2964</v>
      </c>
      <c r="E2900" s="353" t="s">
        <v>122</v>
      </c>
      <c r="F2900" s="354">
        <v>40553</v>
      </c>
      <c r="G2900" s="288" t="s">
        <v>117</v>
      </c>
      <c r="H2900" s="288"/>
      <c r="I2900" s="1"/>
      <c r="J2900" s="10"/>
      <c r="K2900" s="10"/>
      <c r="L2900" s="1"/>
    </row>
    <row r="2901" spans="2:12" s="5" customFormat="1" ht="78.75" hidden="1">
      <c r="B2901" s="1"/>
      <c r="C2901" s="351">
        <v>8465</v>
      </c>
      <c r="D2901" s="352" t="s">
        <v>2965</v>
      </c>
      <c r="E2901" s="353" t="s">
        <v>116</v>
      </c>
      <c r="F2901" s="354">
        <v>117614</v>
      </c>
      <c r="G2901" s="288" t="s">
        <v>117</v>
      </c>
      <c r="H2901" s="288" t="s">
        <v>145</v>
      </c>
      <c r="I2901" s="1"/>
      <c r="J2901" s="10"/>
      <c r="K2901" s="10"/>
      <c r="L2901" s="1"/>
    </row>
    <row r="2902" spans="2:12" s="5" customFormat="1" ht="78.75" hidden="1">
      <c r="B2902" s="1"/>
      <c r="C2902" s="351">
        <v>8466</v>
      </c>
      <c r="D2902" s="352" t="s">
        <v>2966</v>
      </c>
      <c r="E2902" s="353" t="s">
        <v>122</v>
      </c>
      <c r="F2902" s="354">
        <v>72159</v>
      </c>
      <c r="G2902" s="288" t="s">
        <v>117</v>
      </c>
      <c r="H2902" s="288"/>
      <c r="I2902" s="1"/>
      <c r="J2902" s="10"/>
      <c r="K2902" s="10"/>
      <c r="L2902" s="1"/>
    </row>
    <row r="2903" spans="2:12" s="5" customFormat="1" ht="47.25" hidden="1">
      <c r="B2903" s="1"/>
      <c r="C2903" s="351">
        <v>8467</v>
      </c>
      <c r="D2903" s="352" t="s">
        <v>2967</v>
      </c>
      <c r="E2903" s="353" t="s">
        <v>116</v>
      </c>
      <c r="F2903" s="354">
        <v>21275</v>
      </c>
      <c r="G2903" s="288" t="s">
        <v>117</v>
      </c>
      <c r="H2903" s="288"/>
      <c r="I2903" s="1"/>
      <c r="J2903" s="10"/>
      <c r="K2903" s="10"/>
      <c r="L2903" s="1"/>
    </row>
    <row r="2904" spans="2:12" s="5" customFormat="1" ht="47.25" hidden="1">
      <c r="B2904" s="1"/>
      <c r="C2904" s="351">
        <v>8468</v>
      </c>
      <c r="D2904" s="352" t="s">
        <v>2968</v>
      </c>
      <c r="E2904" s="353" t="s">
        <v>125</v>
      </c>
      <c r="F2904" s="354">
        <v>169084</v>
      </c>
      <c r="G2904" s="288" t="s">
        <v>117</v>
      </c>
      <c r="H2904" s="288"/>
      <c r="I2904" s="1"/>
      <c r="J2904" s="10"/>
      <c r="K2904" s="10"/>
      <c r="L2904" s="1"/>
    </row>
    <row r="2905" spans="2:12" s="5" customFormat="1" ht="47.25" hidden="1">
      <c r="B2905" s="1"/>
      <c r="C2905" s="351">
        <v>8471</v>
      </c>
      <c r="D2905" s="352" t="s">
        <v>2969</v>
      </c>
      <c r="E2905" s="353" t="s">
        <v>472</v>
      </c>
      <c r="F2905" s="354">
        <v>4222</v>
      </c>
      <c r="G2905" s="288" t="s">
        <v>117</v>
      </c>
      <c r="H2905" s="288" t="s">
        <v>145</v>
      </c>
      <c r="I2905" s="1"/>
      <c r="J2905" s="10"/>
      <c r="K2905" s="10"/>
      <c r="L2905" s="1"/>
    </row>
    <row r="2906" spans="2:12" s="5" customFormat="1" ht="47.25" hidden="1">
      <c r="B2906" s="1"/>
      <c r="C2906" s="351">
        <v>8472</v>
      </c>
      <c r="D2906" s="352" t="s">
        <v>2970</v>
      </c>
      <c r="E2906" s="353" t="s">
        <v>125</v>
      </c>
      <c r="F2906" s="354">
        <v>1070480</v>
      </c>
      <c r="G2906" s="288" t="s">
        <v>117</v>
      </c>
      <c r="H2906" s="288"/>
      <c r="I2906" s="1"/>
      <c r="J2906" s="10"/>
      <c r="K2906" s="10"/>
      <c r="L2906" s="1"/>
    </row>
    <row r="2907" spans="2:12" s="5" customFormat="1" ht="315" hidden="1">
      <c r="B2907" s="1"/>
      <c r="C2907" s="351">
        <v>8473</v>
      </c>
      <c r="D2907" s="352" t="s">
        <v>2971</v>
      </c>
      <c r="E2907" s="353" t="s">
        <v>125</v>
      </c>
      <c r="F2907" s="354">
        <v>530636418</v>
      </c>
      <c r="G2907" s="288" t="s">
        <v>117</v>
      </c>
      <c r="H2907" s="288"/>
      <c r="I2907" s="1"/>
      <c r="J2907" s="10"/>
      <c r="K2907" s="10"/>
      <c r="L2907" s="1"/>
    </row>
    <row r="2908" spans="2:12" s="5" customFormat="1" ht="47.25" hidden="1">
      <c r="B2908" s="1"/>
      <c r="C2908" s="351">
        <v>8474</v>
      </c>
      <c r="D2908" s="352" t="s">
        <v>2972</v>
      </c>
      <c r="E2908" s="353" t="s">
        <v>125</v>
      </c>
      <c r="F2908" s="354">
        <v>327040</v>
      </c>
      <c r="G2908" s="288" t="s">
        <v>117</v>
      </c>
      <c r="H2908" s="288"/>
      <c r="I2908" s="1"/>
      <c r="J2908" s="10"/>
      <c r="K2908" s="10"/>
      <c r="L2908" s="1"/>
    </row>
    <row r="2909" spans="2:12" s="5" customFormat="1" ht="110.25" hidden="1">
      <c r="B2909" s="1"/>
      <c r="C2909" s="351">
        <v>8475</v>
      </c>
      <c r="D2909" s="352" t="s">
        <v>2973</v>
      </c>
      <c r="E2909" s="353" t="s">
        <v>122</v>
      </c>
      <c r="F2909" s="354">
        <v>41959</v>
      </c>
      <c r="G2909" s="288" t="s">
        <v>117</v>
      </c>
      <c r="H2909" s="288"/>
      <c r="I2909" s="1"/>
      <c r="J2909" s="10"/>
      <c r="K2909" s="10"/>
      <c r="L2909" s="1"/>
    </row>
    <row r="2910" spans="2:12" s="5" customFormat="1" ht="78.75" hidden="1">
      <c r="B2910" s="1"/>
      <c r="C2910" s="351">
        <v>8476</v>
      </c>
      <c r="D2910" s="352" t="s">
        <v>2974</v>
      </c>
      <c r="E2910" s="353" t="s">
        <v>125</v>
      </c>
      <c r="F2910" s="354">
        <v>1451466</v>
      </c>
      <c r="G2910" s="288" t="s">
        <v>117</v>
      </c>
      <c r="H2910" s="288" t="s">
        <v>145</v>
      </c>
      <c r="I2910" s="1"/>
      <c r="J2910" s="10"/>
      <c r="K2910" s="10"/>
      <c r="L2910" s="1"/>
    </row>
    <row r="2911" spans="2:12" s="5" customFormat="1" ht="47.25" hidden="1">
      <c r="B2911" s="1"/>
      <c r="C2911" s="351">
        <v>8480</v>
      </c>
      <c r="D2911" s="352" t="s">
        <v>2975</v>
      </c>
      <c r="E2911" s="353" t="s">
        <v>125</v>
      </c>
      <c r="F2911" s="354">
        <v>327040</v>
      </c>
      <c r="G2911" s="288" t="s">
        <v>117</v>
      </c>
      <c r="H2911" s="288"/>
      <c r="I2911" s="1"/>
      <c r="J2911" s="10"/>
      <c r="K2911" s="10"/>
      <c r="L2911" s="1"/>
    </row>
    <row r="2912" spans="2:12" s="5" customFormat="1" ht="31.5" hidden="1">
      <c r="B2912" s="1"/>
      <c r="C2912" s="351">
        <v>8482</v>
      </c>
      <c r="D2912" s="352" t="s">
        <v>2976</v>
      </c>
      <c r="E2912" s="353" t="s">
        <v>125</v>
      </c>
      <c r="F2912" s="354">
        <v>1304259</v>
      </c>
      <c r="G2912" s="288" t="s">
        <v>117</v>
      </c>
      <c r="H2912" s="288"/>
      <c r="I2912" s="1"/>
      <c r="J2912" s="10"/>
      <c r="K2912" s="10"/>
      <c r="L2912" s="1"/>
    </row>
    <row r="2913" spans="2:12" s="5" customFormat="1" ht="31.5" hidden="1">
      <c r="B2913" s="1"/>
      <c r="C2913" s="351">
        <v>8483</v>
      </c>
      <c r="D2913" s="352" t="s">
        <v>2977</v>
      </c>
      <c r="E2913" s="353" t="s">
        <v>125</v>
      </c>
      <c r="F2913" s="354">
        <v>942841</v>
      </c>
      <c r="G2913" s="288" t="s">
        <v>117</v>
      </c>
      <c r="H2913" s="288"/>
      <c r="I2913" s="1"/>
      <c r="J2913" s="10"/>
      <c r="K2913" s="10"/>
      <c r="L2913" s="1"/>
    </row>
    <row r="2914" spans="2:12" s="5" customFormat="1" ht="47.25" hidden="1">
      <c r="B2914" s="1"/>
      <c r="C2914" s="351">
        <v>8484</v>
      </c>
      <c r="D2914" s="352" t="s">
        <v>2978</v>
      </c>
      <c r="E2914" s="353" t="s">
        <v>125</v>
      </c>
      <c r="F2914" s="354">
        <v>153389</v>
      </c>
      <c r="G2914" s="288" t="s">
        <v>117</v>
      </c>
      <c r="H2914" s="288"/>
      <c r="I2914" s="1"/>
      <c r="J2914" s="10"/>
      <c r="K2914" s="10"/>
      <c r="L2914" s="1"/>
    </row>
    <row r="2915" spans="2:12" s="5" customFormat="1" ht="47.25" hidden="1">
      <c r="B2915" s="1"/>
      <c r="C2915" s="351">
        <v>8486</v>
      </c>
      <c r="D2915" s="352" t="s">
        <v>2979</v>
      </c>
      <c r="E2915" s="353" t="s">
        <v>122</v>
      </c>
      <c r="F2915" s="354">
        <v>970576</v>
      </c>
      <c r="G2915" s="288" t="s">
        <v>117</v>
      </c>
      <c r="H2915" s="288"/>
      <c r="I2915" s="1"/>
      <c r="J2915" s="10"/>
      <c r="K2915" s="10"/>
      <c r="L2915" s="1"/>
    </row>
    <row r="2916" spans="2:12" s="5" customFormat="1" ht="47.25" hidden="1">
      <c r="B2916" s="1"/>
      <c r="C2916" s="351">
        <v>8487</v>
      </c>
      <c r="D2916" s="352" t="s">
        <v>2980</v>
      </c>
      <c r="E2916" s="353" t="s">
        <v>122</v>
      </c>
      <c r="F2916" s="354">
        <v>28785</v>
      </c>
      <c r="G2916" s="288" t="s">
        <v>117</v>
      </c>
      <c r="H2916" s="288"/>
      <c r="I2916" s="1"/>
      <c r="J2916" s="10"/>
      <c r="K2916" s="10"/>
      <c r="L2916" s="1"/>
    </row>
    <row r="2917" spans="2:12" s="5" customFormat="1" ht="47.25" hidden="1">
      <c r="B2917" s="1"/>
      <c r="C2917" s="351">
        <v>8488</v>
      </c>
      <c r="D2917" s="352" t="s">
        <v>2981</v>
      </c>
      <c r="E2917" s="353" t="s">
        <v>122</v>
      </c>
      <c r="F2917" s="354">
        <v>18419</v>
      </c>
      <c r="G2917" s="288" t="s">
        <v>117</v>
      </c>
      <c r="H2917" s="288"/>
      <c r="I2917" s="1"/>
      <c r="J2917" s="10"/>
      <c r="K2917" s="10"/>
      <c r="L2917" s="1"/>
    </row>
    <row r="2918" spans="2:12" s="5" customFormat="1" ht="47.25" hidden="1">
      <c r="B2918" s="1"/>
      <c r="C2918" s="351">
        <v>8489</v>
      </c>
      <c r="D2918" s="352" t="s">
        <v>2982</v>
      </c>
      <c r="E2918" s="353" t="s">
        <v>125</v>
      </c>
      <c r="F2918" s="354">
        <v>32742</v>
      </c>
      <c r="G2918" s="288" t="s">
        <v>117</v>
      </c>
      <c r="H2918" s="288"/>
      <c r="I2918" s="1"/>
      <c r="J2918" s="10"/>
      <c r="K2918" s="10"/>
      <c r="L2918" s="1"/>
    </row>
    <row r="2919" spans="2:12" s="5" customFormat="1" ht="31.5" hidden="1">
      <c r="B2919" s="1"/>
      <c r="C2919" s="351">
        <v>8491</v>
      </c>
      <c r="D2919" s="352" t="s">
        <v>2983</v>
      </c>
      <c r="E2919" s="353" t="s">
        <v>125</v>
      </c>
      <c r="F2919" s="354">
        <v>6994</v>
      </c>
      <c r="G2919" s="288" t="s">
        <v>117</v>
      </c>
      <c r="H2919" s="288"/>
      <c r="I2919" s="1"/>
      <c r="J2919" s="10"/>
      <c r="K2919" s="10"/>
      <c r="L2919" s="1"/>
    </row>
    <row r="2920" spans="2:12" s="5" customFormat="1" ht="47.25" hidden="1">
      <c r="B2920" s="1"/>
      <c r="C2920" s="351">
        <v>8492</v>
      </c>
      <c r="D2920" s="352" t="s">
        <v>2984</v>
      </c>
      <c r="E2920" s="353" t="s">
        <v>125</v>
      </c>
      <c r="F2920" s="354">
        <v>139742</v>
      </c>
      <c r="G2920" s="288" t="s">
        <v>117</v>
      </c>
      <c r="H2920" s="288"/>
      <c r="I2920" s="1"/>
      <c r="J2920" s="10"/>
      <c r="K2920" s="10"/>
      <c r="L2920" s="1"/>
    </row>
    <row r="2921" spans="2:12" s="5" customFormat="1" ht="63" hidden="1">
      <c r="B2921" s="1"/>
      <c r="C2921" s="351">
        <v>8493</v>
      </c>
      <c r="D2921" s="352" t="s">
        <v>2985</v>
      </c>
      <c r="E2921" s="353" t="s">
        <v>125</v>
      </c>
      <c r="F2921" s="354">
        <v>590600</v>
      </c>
      <c r="G2921" s="288" t="s">
        <v>117</v>
      </c>
      <c r="H2921" s="288"/>
      <c r="I2921" s="1"/>
      <c r="J2921" s="10"/>
      <c r="K2921" s="10"/>
      <c r="L2921" s="1"/>
    </row>
    <row r="2922" spans="2:12" s="5" customFormat="1" ht="31.5" hidden="1">
      <c r="B2922" s="1"/>
      <c r="C2922" s="351">
        <v>8494</v>
      </c>
      <c r="D2922" s="352" t="s">
        <v>2986</v>
      </c>
      <c r="E2922" s="353" t="s">
        <v>125</v>
      </c>
      <c r="F2922" s="354">
        <v>1068634</v>
      </c>
      <c r="G2922" s="288" t="s">
        <v>117</v>
      </c>
      <c r="H2922" s="288"/>
      <c r="I2922" s="1"/>
      <c r="J2922" s="10"/>
      <c r="K2922" s="10"/>
      <c r="L2922" s="1"/>
    </row>
    <row r="2923" spans="2:12" s="5" customFormat="1" ht="47.25" hidden="1">
      <c r="B2923" s="1"/>
      <c r="C2923" s="351">
        <v>8495</v>
      </c>
      <c r="D2923" s="352" t="s">
        <v>2987</v>
      </c>
      <c r="E2923" s="353" t="s">
        <v>122</v>
      </c>
      <c r="F2923" s="354">
        <v>23812</v>
      </c>
      <c r="G2923" s="288" t="s">
        <v>117</v>
      </c>
      <c r="H2923" s="288"/>
      <c r="I2923" s="1"/>
      <c r="J2923" s="10"/>
      <c r="K2923" s="10"/>
      <c r="L2923" s="1"/>
    </row>
    <row r="2924" spans="2:12" s="5" customFormat="1" ht="47.25" hidden="1">
      <c r="B2924" s="1"/>
      <c r="C2924" s="351">
        <v>8496</v>
      </c>
      <c r="D2924" s="352" t="s">
        <v>2988</v>
      </c>
      <c r="E2924" s="353" t="s">
        <v>122</v>
      </c>
      <c r="F2924" s="354">
        <v>21075</v>
      </c>
      <c r="G2924" s="288" t="s">
        <v>117</v>
      </c>
      <c r="H2924" s="288"/>
      <c r="I2924" s="1"/>
      <c r="J2924" s="10"/>
      <c r="K2924" s="10"/>
      <c r="L2924" s="1"/>
    </row>
    <row r="2925" spans="2:12" s="5" customFormat="1" ht="47.25" hidden="1">
      <c r="B2925" s="1"/>
      <c r="C2925" s="351">
        <v>8497</v>
      </c>
      <c r="D2925" s="352" t="s">
        <v>2989</v>
      </c>
      <c r="E2925" s="353" t="s">
        <v>122</v>
      </c>
      <c r="F2925" s="354">
        <v>16424</v>
      </c>
      <c r="G2925" s="288" t="s">
        <v>117</v>
      </c>
      <c r="H2925" s="288"/>
      <c r="I2925" s="1"/>
      <c r="J2925" s="10"/>
      <c r="K2925" s="10"/>
      <c r="L2925" s="1"/>
    </row>
    <row r="2926" spans="2:12" s="5" customFormat="1" ht="63" hidden="1">
      <c r="B2926" s="1"/>
      <c r="C2926" s="351">
        <v>8498</v>
      </c>
      <c r="D2926" s="352" t="s">
        <v>2990</v>
      </c>
      <c r="E2926" s="353" t="s">
        <v>122</v>
      </c>
      <c r="F2926" s="354">
        <v>8104</v>
      </c>
      <c r="G2926" s="288" t="s">
        <v>117</v>
      </c>
      <c r="H2926" s="288"/>
      <c r="I2926" s="1"/>
      <c r="J2926" s="10"/>
      <c r="K2926" s="10"/>
      <c r="L2926" s="1"/>
    </row>
    <row r="2927" spans="2:12" s="5" customFormat="1" ht="63" hidden="1">
      <c r="B2927" s="1"/>
      <c r="C2927" s="351">
        <v>8499</v>
      </c>
      <c r="D2927" s="352" t="s">
        <v>2991</v>
      </c>
      <c r="E2927" s="353" t="s">
        <v>116</v>
      </c>
      <c r="F2927" s="354">
        <v>79974</v>
      </c>
      <c r="G2927" s="288" t="s">
        <v>117</v>
      </c>
      <c r="H2927" s="288"/>
      <c r="I2927" s="1"/>
      <c r="J2927" s="10"/>
      <c r="K2927" s="10"/>
      <c r="L2927" s="1"/>
    </row>
    <row r="2928" spans="2:12" s="5" customFormat="1" ht="31.5" hidden="1">
      <c r="B2928" s="1"/>
      <c r="C2928" s="351">
        <v>8500</v>
      </c>
      <c r="D2928" s="352" t="s">
        <v>2992</v>
      </c>
      <c r="E2928" s="353" t="s">
        <v>116</v>
      </c>
      <c r="F2928" s="354">
        <v>61880</v>
      </c>
      <c r="G2928" s="288" t="s">
        <v>117</v>
      </c>
      <c r="H2928" s="288"/>
      <c r="I2928" s="1"/>
      <c r="J2928" s="10"/>
      <c r="K2928" s="10"/>
      <c r="L2928" s="1"/>
    </row>
    <row r="2929" spans="2:12" s="5" customFormat="1" ht="63" hidden="1">
      <c r="B2929" s="1"/>
      <c r="C2929" s="351">
        <v>8501</v>
      </c>
      <c r="D2929" s="352" t="s">
        <v>2993</v>
      </c>
      <c r="E2929" s="353" t="s">
        <v>125</v>
      </c>
      <c r="F2929" s="354">
        <v>106998</v>
      </c>
      <c r="G2929" s="288" t="s">
        <v>117</v>
      </c>
      <c r="H2929" s="288"/>
      <c r="I2929" s="1"/>
      <c r="J2929" s="10"/>
      <c r="K2929" s="10"/>
      <c r="L2929" s="1"/>
    </row>
    <row r="2930" spans="2:12" s="5" customFormat="1" ht="63" hidden="1">
      <c r="B2930" s="1"/>
      <c r="C2930" s="351">
        <v>8503</v>
      </c>
      <c r="D2930" s="352" t="s">
        <v>2994</v>
      </c>
      <c r="E2930" s="353" t="s">
        <v>125</v>
      </c>
      <c r="F2930" s="354">
        <v>85462</v>
      </c>
      <c r="G2930" s="288" t="s">
        <v>117</v>
      </c>
      <c r="H2930" s="288"/>
      <c r="I2930" s="1"/>
      <c r="J2930" s="10"/>
      <c r="K2930" s="10"/>
      <c r="L2930" s="1"/>
    </row>
    <row r="2931" spans="2:12" s="5" customFormat="1" ht="31.5" hidden="1">
      <c r="B2931" s="1"/>
      <c r="C2931" s="351">
        <v>8504</v>
      </c>
      <c r="D2931" s="352" t="s">
        <v>2995</v>
      </c>
      <c r="E2931" s="353" t="s">
        <v>125</v>
      </c>
      <c r="F2931" s="354">
        <v>220318</v>
      </c>
      <c r="G2931" s="288" t="s">
        <v>117</v>
      </c>
      <c r="H2931" s="288"/>
      <c r="I2931" s="1"/>
      <c r="J2931" s="10"/>
      <c r="K2931" s="10"/>
      <c r="L2931" s="1"/>
    </row>
    <row r="2932" spans="2:12" s="5" customFormat="1" ht="47.25" hidden="1">
      <c r="B2932" s="1"/>
      <c r="C2932" s="351">
        <v>8505</v>
      </c>
      <c r="D2932" s="352" t="s">
        <v>2996</v>
      </c>
      <c r="E2932" s="353" t="s">
        <v>125</v>
      </c>
      <c r="F2932" s="354">
        <v>421602</v>
      </c>
      <c r="G2932" s="288" t="s">
        <v>117</v>
      </c>
      <c r="H2932" s="288"/>
      <c r="I2932" s="1"/>
      <c r="J2932" s="10"/>
      <c r="K2932" s="10"/>
      <c r="L2932" s="1"/>
    </row>
    <row r="2933" spans="2:12" s="5" customFormat="1" ht="126" hidden="1">
      <c r="B2933" s="1"/>
      <c r="C2933" s="351">
        <v>8506</v>
      </c>
      <c r="D2933" s="352" t="s">
        <v>2997</v>
      </c>
      <c r="E2933" s="353" t="s">
        <v>125</v>
      </c>
      <c r="F2933" s="354">
        <v>641366</v>
      </c>
      <c r="G2933" s="288" t="s">
        <v>117</v>
      </c>
      <c r="H2933" s="288" t="s">
        <v>145</v>
      </c>
      <c r="I2933" s="1"/>
      <c r="J2933" s="10"/>
      <c r="K2933" s="10"/>
      <c r="L2933" s="1"/>
    </row>
    <row r="2934" spans="2:12" s="5" customFormat="1" ht="94.5" hidden="1">
      <c r="B2934" s="1"/>
      <c r="C2934" s="351">
        <v>8507</v>
      </c>
      <c r="D2934" s="352" t="s">
        <v>2998</v>
      </c>
      <c r="E2934" s="353" t="s">
        <v>122</v>
      </c>
      <c r="F2934" s="354">
        <v>522911</v>
      </c>
      <c r="G2934" s="288" t="s">
        <v>117</v>
      </c>
      <c r="H2934" s="288" t="s">
        <v>145</v>
      </c>
      <c r="I2934" s="1"/>
      <c r="J2934" s="10"/>
      <c r="K2934" s="10"/>
      <c r="L2934" s="1"/>
    </row>
    <row r="2935" spans="2:12" s="5" customFormat="1" ht="94.5" hidden="1">
      <c r="B2935" s="1"/>
      <c r="C2935" s="351">
        <v>8508</v>
      </c>
      <c r="D2935" s="352" t="s">
        <v>2999</v>
      </c>
      <c r="E2935" s="353" t="s">
        <v>122</v>
      </c>
      <c r="F2935" s="354">
        <v>608094</v>
      </c>
      <c r="G2935" s="288" t="s">
        <v>117</v>
      </c>
      <c r="H2935" s="288" t="s">
        <v>145</v>
      </c>
      <c r="I2935" s="1"/>
      <c r="J2935" s="10"/>
      <c r="K2935" s="10"/>
      <c r="L2935" s="1"/>
    </row>
    <row r="2936" spans="2:12" s="5" customFormat="1" ht="94.5" hidden="1">
      <c r="B2936" s="1"/>
      <c r="C2936" s="351">
        <v>8509</v>
      </c>
      <c r="D2936" s="352" t="s">
        <v>3000</v>
      </c>
      <c r="E2936" s="353" t="s">
        <v>122</v>
      </c>
      <c r="F2936" s="354">
        <v>671064</v>
      </c>
      <c r="G2936" s="288" t="s">
        <v>117</v>
      </c>
      <c r="H2936" s="288"/>
      <c r="I2936" s="1"/>
      <c r="J2936" s="10"/>
      <c r="K2936" s="10"/>
      <c r="L2936" s="1"/>
    </row>
    <row r="2937" spans="2:12" s="5" customFormat="1" ht="78.75" hidden="1">
      <c r="B2937" s="1"/>
      <c r="C2937" s="351">
        <v>8511</v>
      </c>
      <c r="D2937" s="352" t="s">
        <v>3001</v>
      </c>
      <c r="E2937" s="353" t="s">
        <v>122</v>
      </c>
      <c r="F2937" s="354">
        <v>288417</v>
      </c>
      <c r="G2937" s="288" t="s">
        <v>117</v>
      </c>
      <c r="H2937" s="288"/>
      <c r="I2937" s="1"/>
      <c r="J2937" s="10"/>
      <c r="K2937" s="10"/>
      <c r="L2937" s="1"/>
    </row>
    <row r="2938" spans="2:12" s="5" customFormat="1" ht="47.25" hidden="1">
      <c r="B2938" s="1"/>
      <c r="C2938" s="351">
        <v>8512</v>
      </c>
      <c r="D2938" s="352" t="s">
        <v>3002</v>
      </c>
      <c r="E2938" s="353" t="s">
        <v>122</v>
      </c>
      <c r="F2938" s="354">
        <v>203760</v>
      </c>
      <c r="G2938" s="288" t="s">
        <v>117</v>
      </c>
      <c r="H2938" s="288"/>
      <c r="I2938" s="1"/>
      <c r="J2938" s="10"/>
      <c r="K2938" s="10"/>
      <c r="L2938" s="1"/>
    </row>
    <row r="2939" spans="2:12" s="5" customFormat="1" ht="31.5" hidden="1">
      <c r="B2939" s="1"/>
      <c r="C2939" s="351">
        <v>8513</v>
      </c>
      <c r="D2939" s="352" t="s">
        <v>3003</v>
      </c>
      <c r="E2939" s="353" t="s">
        <v>125</v>
      </c>
      <c r="F2939" s="354">
        <v>478710</v>
      </c>
      <c r="G2939" s="288" t="s">
        <v>117</v>
      </c>
      <c r="H2939" s="288"/>
      <c r="I2939" s="1"/>
      <c r="J2939" s="10"/>
      <c r="K2939" s="10"/>
      <c r="L2939" s="1"/>
    </row>
    <row r="2940" spans="2:12" s="5" customFormat="1" ht="31.5" hidden="1">
      <c r="B2940" s="1"/>
      <c r="C2940" s="351">
        <v>8514</v>
      </c>
      <c r="D2940" s="352" t="s">
        <v>3004</v>
      </c>
      <c r="E2940" s="353" t="s">
        <v>122</v>
      </c>
      <c r="F2940" s="354">
        <v>17760</v>
      </c>
      <c r="G2940" s="288" t="s">
        <v>117</v>
      </c>
      <c r="H2940" s="288"/>
      <c r="I2940" s="1"/>
      <c r="J2940" s="10"/>
      <c r="K2940" s="10"/>
      <c r="L2940" s="1"/>
    </row>
    <row r="2941" spans="2:12" s="5" customFormat="1" ht="63" hidden="1">
      <c r="B2941" s="1"/>
      <c r="C2941" s="351">
        <v>8515</v>
      </c>
      <c r="D2941" s="352" t="s">
        <v>3005</v>
      </c>
      <c r="E2941" s="353" t="s">
        <v>125</v>
      </c>
      <c r="F2941" s="354">
        <v>16633</v>
      </c>
      <c r="G2941" s="288" t="s">
        <v>117</v>
      </c>
      <c r="H2941" s="288"/>
      <c r="I2941" s="1"/>
      <c r="J2941" s="10"/>
      <c r="K2941" s="10"/>
      <c r="L2941" s="1"/>
    </row>
    <row r="2942" spans="2:12" s="5" customFormat="1" ht="63" hidden="1">
      <c r="B2942" s="1"/>
      <c r="C2942" s="351">
        <v>8516</v>
      </c>
      <c r="D2942" s="352" t="s">
        <v>3006</v>
      </c>
      <c r="E2942" s="353" t="s">
        <v>125</v>
      </c>
      <c r="F2942" s="354">
        <v>37964</v>
      </c>
      <c r="G2942" s="288" t="s">
        <v>117</v>
      </c>
      <c r="H2942" s="288"/>
      <c r="I2942" s="1"/>
      <c r="J2942" s="10"/>
      <c r="K2942" s="10"/>
      <c r="L2942" s="1"/>
    </row>
    <row r="2943" spans="2:12" s="5" customFormat="1" ht="63" hidden="1">
      <c r="B2943" s="1"/>
      <c r="C2943" s="351">
        <v>8518</v>
      </c>
      <c r="D2943" s="352" t="s">
        <v>3007</v>
      </c>
      <c r="E2943" s="353" t="s">
        <v>125</v>
      </c>
      <c r="F2943" s="354">
        <v>26062</v>
      </c>
      <c r="G2943" s="288" t="s">
        <v>117</v>
      </c>
      <c r="H2943" s="288"/>
      <c r="I2943" s="1"/>
      <c r="J2943" s="10"/>
      <c r="K2943" s="10"/>
      <c r="L2943" s="1"/>
    </row>
    <row r="2944" spans="2:12" s="5" customFormat="1" ht="63" hidden="1">
      <c r="B2944" s="1"/>
      <c r="C2944" s="351">
        <v>8519</v>
      </c>
      <c r="D2944" s="352" t="s">
        <v>3008</v>
      </c>
      <c r="E2944" s="353" t="s">
        <v>125</v>
      </c>
      <c r="F2944" s="354">
        <v>17735</v>
      </c>
      <c r="G2944" s="288" t="s">
        <v>117</v>
      </c>
      <c r="H2944" s="288"/>
      <c r="I2944" s="1"/>
      <c r="J2944" s="10"/>
      <c r="K2944" s="10"/>
      <c r="L2944" s="1"/>
    </row>
    <row r="2945" spans="2:12" s="5" customFormat="1" ht="31.5" hidden="1">
      <c r="B2945" s="1"/>
      <c r="C2945" s="351">
        <v>8521</v>
      </c>
      <c r="D2945" s="352" t="s">
        <v>3009</v>
      </c>
      <c r="E2945" s="353" t="s">
        <v>125</v>
      </c>
      <c r="F2945" s="354">
        <v>7691</v>
      </c>
      <c r="G2945" s="288" t="s">
        <v>117</v>
      </c>
      <c r="H2945" s="288"/>
      <c r="I2945" s="1"/>
      <c r="J2945" s="10"/>
      <c r="K2945" s="10"/>
      <c r="L2945" s="1"/>
    </row>
    <row r="2946" spans="2:12" s="5" customFormat="1" ht="31.5" hidden="1">
      <c r="B2946" s="1"/>
      <c r="C2946" s="351">
        <v>8522</v>
      </c>
      <c r="D2946" s="352" t="s">
        <v>3010</v>
      </c>
      <c r="E2946" s="353" t="s">
        <v>122</v>
      </c>
      <c r="F2946" s="354">
        <v>12060</v>
      </c>
      <c r="G2946" s="288" t="s">
        <v>117</v>
      </c>
      <c r="H2946" s="288"/>
      <c r="I2946" s="1"/>
      <c r="J2946" s="10"/>
      <c r="K2946" s="10"/>
      <c r="L2946" s="1"/>
    </row>
    <row r="2947" spans="2:12" s="5" customFormat="1" ht="31.5" hidden="1">
      <c r="B2947" s="1"/>
      <c r="C2947" s="351">
        <v>8523</v>
      </c>
      <c r="D2947" s="352" t="s">
        <v>3011</v>
      </c>
      <c r="E2947" s="353" t="s">
        <v>125</v>
      </c>
      <c r="F2947" s="354">
        <v>4828</v>
      </c>
      <c r="G2947" s="288" t="s">
        <v>117</v>
      </c>
      <c r="H2947" s="288"/>
      <c r="I2947" s="1"/>
      <c r="J2947" s="10"/>
      <c r="K2947" s="10"/>
      <c r="L2947" s="1"/>
    </row>
    <row r="2948" spans="2:12" s="5" customFormat="1" ht="31.5" hidden="1">
      <c r="B2948" s="1"/>
      <c r="C2948" s="351">
        <v>8524</v>
      </c>
      <c r="D2948" s="352" t="s">
        <v>3012</v>
      </c>
      <c r="E2948" s="353" t="s">
        <v>125</v>
      </c>
      <c r="F2948" s="354">
        <v>5492</v>
      </c>
      <c r="G2948" s="288" t="s">
        <v>117</v>
      </c>
      <c r="H2948" s="288"/>
      <c r="I2948" s="1"/>
      <c r="J2948" s="10"/>
      <c r="K2948" s="10"/>
      <c r="L2948" s="1"/>
    </row>
    <row r="2949" spans="2:12" s="5" customFormat="1" ht="31.5" hidden="1">
      <c r="B2949" s="1"/>
      <c r="C2949" s="351">
        <v>8525</v>
      </c>
      <c r="D2949" s="352" t="s">
        <v>3013</v>
      </c>
      <c r="E2949" s="353" t="s">
        <v>125</v>
      </c>
      <c r="F2949" s="354">
        <v>5641</v>
      </c>
      <c r="G2949" s="288" t="s">
        <v>117</v>
      </c>
      <c r="H2949" s="288"/>
      <c r="I2949" s="1"/>
      <c r="J2949" s="10"/>
      <c r="K2949" s="10"/>
      <c r="L2949" s="1"/>
    </row>
    <row r="2950" spans="2:12" s="5" customFormat="1" ht="31.5" hidden="1">
      <c r="B2950" s="1"/>
      <c r="C2950" s="351">
        <v>8526</v>
      </c>
      <c r="D2950" s="352" t="s">
        <v>3014</v>
      </c>
      <c r="E2950" s="353" t="s">
        <v>125</v>
      </c>
      <c r="F2950" s="354">
        <v>12634</v>
      </c>
      <c r="G2950" s="288" t="s">
        <v>117</v>
      </c>
      <c r="H2950" s="288"/>
      <c r="I2950" s="1"/>
      <c r="J2950" s="10"/>
      <c r="K2950" s="10"/>
      <c r="L2950" s="1"/>
    </row>
    <row r="2951" spans="2:12" s="5" customFormat="1" ht="31.5" hidden="1">
      <c r="B2951" s="1"/>
      <c r="C2951" s="351">
        <v>8527</v>
      </c>
      <c r="D2951" s="352" t="s">
        <v>3015</v>
      </c>
      <c r="E2951" s="353" t="s">
        <v>125</v>
      </c>
      <c r="F2951" s="354">
        <v>14121</v>
      </c>
      <c r="G2951" s="288" t="s">
        <v>117</v>
      </c>
      <c r="H2951" s="288"/>
      <c r="I2951" s="1"/>
      <c r="J2951" s="10"/>
      <c r="K2951" s="10"/>
      <c r="L2951" s="1"/>
    </row>
    <row r="2952" spans="2:12" s="5" customFormat="1" ht="63" hidden="1">
      <c r="B2952" s="1"/>
      <c r="C2952" s="351">
        <v>8528</v>
      </c>
      <c r="D2952" s="352" t="s">
        <v>3016</v>
      </c>
      <c r="E2952" s="353" t="s">
        <v>125</v>
      </c>
      <c r="F2952" s="354">
        <v>16925</v>
      </c>
      <c r="G2952" s="288" t="s">
        <v>117</v>
      </c>
      <c r="H2952" s="288"/>
      <c r="I2952" s="1"/>
      <c r="J2952" s="10"/>
      <c r="K2952" s="10"/>
      <c r="L2952" s="1"/>
    </row>
    <row r="2953" spans="2:12" s="5" customFormat="1" ht="31.5" hidden="1">
      <c r="B2953" s="1"/>
      <c r="C2953" s="351">
        <v>8529</v>
      </c>
      <c r="D2953" s="352" t="s">
        <v>3017</v>
      </c>
      <c r="E2953" s="353" t="s">
        <v>125</v>
      </c>
      <c r="F2953" s="354">
        <v>16190</v>
      </c>
      <c r="G2953" s="288" t="s">
        <v>117</v>
      </c>
      <c r="H2953" s="288"/>
      <c r="I2953" s="1"/>
      <c r="J2953" s="10"/>
      <c r="K2953" s="10"/>
      <c r="L2953" s="1"/>
    </row>
    <row r="2954" spans="2:12" s="5" customFormat="1" ht="31.5" hidden="1">
      <c r="B2954" s="1"/>
      <c r="C2954" s="351">
        <v>8530</v>
      </c>
      <c r="D2954" s="352" t="s">
        <v>3018</v>
      </c>
      <c r="E2954" s="353" t="s">
        <v>125</v>
      </c>
      <c r="F2954" s="354">
        <v>37808</v>
      </c>
      <c r="G2954" s="288" t="s">
        <v>117</v>
      </c>
      <c r="H2954" s="288"/>
      <c r="I2954" s="1"/>
      <c r="J2954" s="10"/>
      <c r="K2954" s="10"/>
      <c r="L2954" s="1"/>
    </row>
    <row r="2955" spans="2:12" s="5" customFormat="1" ht="31.5" hidden="1">
      <c r="B2955" s="1"/>
      <c r="C2955" s="351">
        <v>8531</v>
      </c>
      <c r="D2955" s="352" t="s">
        <v>3019</v>
      </c>
      <c r="E2955" s="353" t="s">
        <v>125</v>
      </c>
      <c r="F2955" s="354">
        <v>110307</v>
      </c>
      <c r="G2955" s="288" t="s">
        <v>117</v>
      </c>
      <c r="H2955" s="288"/>
      <c r="I2955" s="1"/>
      <c r="J2955" s="10"/>
      <c r="K2955" s="10"/>
      <c r="L2955" s="1"/>
    </row>
    <row r="2956" spans="2:12" s="5" customFormat="1" ht="94.5" hidden="1">
      <c r="B2956" s="1"/>
      <c r="C2956" s="351">
        <v>8533</v>
      </c>
      <c r="D2956" s="352" t="s">
        <v>3020</v>
      </c>
      <c r="E2956" s="353" t="s">
        <v>125</v>
      </c>
      <c r="F2956" s="354">
        <v>21838</v>
      </c>
      <c r="G2956" s="288" t="s">
        <v>117</v>
      </c>
      <c r="H2956" s="288"/>
      <c r="I2956" s="1"/>
      <c r="J2956" s="10"/>
      <c r="K2956" s="10"/>
      <c r="L2956" s="1"/>
    </row>
    <row r="2957" spans="2:12" s="5" customFormat="1" ht="47.25" hidden="1">
      <c r="B2957" s="1"/>
      <c r="C2957" s="351">
        <v>8534</v>
      </c>
      <c r="D2957" s="352" t="s">
        <v>3021</v>
      </c>
      <c r="E2957" s="353" t="s">
        <v>125</v>
      </c>
      <c r="F2957" s="354">
        <v>195700</v>
      </c>
      <c r="G2957" s="288" t="s">
        <v>117</v>
      </c>
      <c r="H2957" s="288"/>
      <c r="I2957" s="1"/>
      <c r="J2957" s="10"/>
      <c r="K2957" s="10"/>
      <c r="L2957" s="1"/>
    </row>
    <row r="2958" spans="2:12" s="5" customFormat="1" ht="63" hidden="1">
      <c r="B2958" s="1"/>
      <c r="C2958" s="351">
        <v>8535</v>
      </c>
      <c r="D2958" s="352" t="s">
        <v>3022</v>
      </c>
      <c r="E2958" s="353" t="s">
        <v>125</v>
      </c>
      <c r="F2958" s="354">
        <v>263200</v>
      </c>
      <c r="G2958" s="288" t="s">
        <v>117</v>
      </c>
      <c r="H2958" s="288"/>
      <c r="I2958" s="1"/>
      <c r="J2958" s="10"/>
      <c r="K2958" s="10"/>
      <c r="L2958" s="1"/>
    </row>
    <row r="2959" spans="2:12" s="5" customFormat="1" ht="78.75" hidden="1">
      <c r="B2959" s="1"/>
      <c r="C2959" s="351">
        <v>8536</v>
      </c>
      <c r="D2959" s="352" t="s">
        <v>3023</v>
      </c>
      <c r="E2959" s="353" t="s">
        <v>116</v>
      </c>
      <c r="F2959" s="354">
        <v>15900</v>
      </c>
      <c r="G2959" s="288" t="s">
        <v>117</v>
      </c>
      <c r="H2959" s="288"/>
      <c r="I2959" s="1"/>
      <c r="J2959" s="10"/>
      <c r="K2959" s="10"/>
      <c r="L2959" s="1"/>
    </row>
    <row r="2960" spans="2:12" s="5" customFormat="1" ht="47.25" hidden="1">
      <c r="B2960" s="1"/>
      <c r="C2960" s="351">
        <v>8537</v>
      </c>
      <c r="D2960" s="352" t="s">
        <v>3024</v>
      </c>
      <c r="E2960" s="353" t="s">
        <v>125</v>
      </c>
      <c r="F2960" s="354">
        <v>1566579</v>
      </c>
      <c r="G2960" s="288" t="s">
        <v>117</v>
      </c>
      <c r="H2960" s="288"/>
      <c r="I2960" s="1"/>
      <c r="J2960" s="10"/>
      <c r="K2960" s="10"/>
      <c r="L2960" s="1"/>
    </row>
    <row r="2961" spans="2:12" s="5" customFormat="1" ht="47.25" hidden="1">
      <c r="B2961" s="1"/>
      <c r="C2961" s="351">
        <v>8538</v>
      </c>
      <c r="D2961" s="352" t="s">
        <v>3025</v>
      </c>
      <c r="E2961" s="353" t="s">
        <v>122</v>
      </c>
      <c r="F2961" s="354">
        <v>41030</v>
      </c>
      <c r="G2961" s="288" t="s">
        <v>117</v>
      </c>
      <c r="H2961" s="288"/>
      <c r="I2961" s="1"/>
      <c r="J2961" s="10"/>
      <c r="K2961" s="10"/>
      <c r="L2961" s="1"/>
    </row>
    <row r="2962" spans="2:12" s="5" customFormat="1" ht="47.25" hidden="1">
      <c r="B2962" s="1"/>
      <c r="C2962" s="351">
        <v>8539</v>
      </c>
      <c r="D2962" s="352" t="s">
        <v>3026</v>
      </c>
      <c r="E2962" s="353" t="s">
        <v>122</v>
      </c>
      <c r="F2962" s="354">
        <v>46181</v>
      </c>
      <c r="G2962" s="288" t="s">
        <v>117</v>
      </c>
      <c r="H2962" s="288"/>
      <c r="I2962" s="1"/>
      <c r="J2962" s="10"/>
      <c r="K2962" s="10"/>
      <c r="L2962" s="1"/>
    </row>
    <row r="2963" spans="2:12" s="5" customFormat="1" ht="47.25" hidden="1">
      <c r="B2963" s="1"/>
      <c r="C2963" s="351">
        <v>8540</v>
      </c>
      <c r="D2963" s="352" t="s">
        <v>3027</v>
      </c>
      <c r="E2963" s="353" t="s">
        <v>122</v>
      </c>
      <c r="F2963" s="354">
        <v>95135</v>
      </c>
      <c r="G2963" s="288" t="s">
        <v>117</v>
      </c>
      <c r="H2963" s="288"/>
      <c r="I2963" s="1"/>
      <c r="J2963" s="10"/>
      <c r="K2963" s="10"/>
      <c r="L2963" s="1"/>
    </row>
    <row r="2964" spans="2:12" s="5" customFormat="1" ht="47.25" hidden="1">
      <c r="B2964" s="1"/>
      <c r="C2964" s="351">
        <v>8541</v>
      </c>
      <c r="D2964" s="352" t="s">
        <v>3028</v>
      </c>
      <c r="E2964" s="353" t="s">
        <v>122</v>
      </c>
      <c r="F2964" s="354">
        <v>402923</v>
      </c>
      <c r="G2964" s="288" t="s">
        <v>117</v>
      </c>
      <c r="H2964" s="288"/>
      <c r="I2964" s="1"/>
      <c r="J2964" s="10"/>
      <c r="K2964" s="10"/>
      <c r="L2964" s="1"/>
    </row>
    <row r="2965" spans="2:12" s="5" customFormat="1" ht="141.75" hidden="1">
      <c r="B2965" s="1"/>
      <c r="C2965" s="351">
        <v>8542</v>
      </c>
      <c r="D2965" s="352" t="s">
        <v>3029</v>
      </c>
      <c r="E2965" s="353" t="s">
        <v>125</v>
      </c>
      <c r="F2965" s="354">
        <v>177759</v>
      </c>
      <c r="G2965" s="288" t="s">
        <v>117</v>
      </c>
      <c r="H2965" s="288"/>
      <c r="I2965" s="1"/>
      <c r="J2965" s="10"/>
      <c r="K2965" s="10"/>
      <c r="L2965" s="1"/>
    </row>
    <row r="2966" spans="2:12" s="5" customFormat="1" ht="63" hidden="1">
      <c r="B2966" s="1"/>
      <c r="C2966" s="351">
        <v>8543</v>
      </c>
      <c r="D2966" s="352" t="s">
        <v>3030</v>
      </c>
      <c r="E2966" s="353" t="s">
        <v>125</v>
      </c>
      <c r="F2966" s="354">
        <v>906</v>
      </c>
      <c r="G2966" s="288" t="s">
        <v>117</v>
      </c>
      <c r="H2966" s="288"/>
      <c r="I2966" s="1"/>
      <c r="J2966" s="10"/>
      <c r="K2966" s="10"/>
      <c r="L2966" s="1"/>
    </row>
    <row r="2967" spans="2:12" s="5" customFormat="1" ht="63" hidden="1">
      <c r="B2967" s="1"/>
      <c r="C2967" s="351">
        <v>8544</v>
      </c>
      <c r="D2967" s="352" t="s">
        <v>3031</v>
      </c>
      <c r="E2967" s="353" t="s">
        <v>125</v>
      </c>
      <c r="F2967" s="354">
        <v>906</v>
      </c>
      <c r="G2967" s="288" t="s">
        <v>117</v>
      </c>
      <c r="H2967" s="288"/>
      <c r="I2967" s="1"/>
      <c r="J2967" s="10"/>
      <c r="K2967" s="10"/>
      <c r="L2967" s="1"/>
    </row>
    <row r="2968" spans="2:12" s="5" customFormat="1" ht="94.5" hidden="1">
      <c r="B2968" s="1"/>
      <c r="C2968" s="351">
        <v>8545</v>
      </c>
      <c r="D2968" s="352" t="s">
        <v>3032</v>
      </c>
      <c r="E2968" s="353" t="s">
        <v>119</v>
      </c>
      <c r="F2968" s="354">
        <v>33608</v>
      </c>
      <c r="G2968" s="288" t="s">
        <v>117</v>
      </c>
      <c r="H2968" s="288"/>
      <c r="I2968" s="1"/>
      <c r="J2968" s="10"/>
      <c r="K2968" s="10"/>
      <c r="L2968" s="1"/>
    </row>
    <row r="2969" spans="2:12" s="5" customFormat="1" ht="110.25" hidden="1">
      <c r="B2969" s="1"/>
      <c r="C2969" s="351">
        <v>8546</v>
      </c>
      <c r="D2969" s="352" t="s">
        <v>3033</v>
      </c>
      <c r="E2969" s="353" t="s">
        <v>125</v>
      </c>
      <c r="F2969" s="354">
        <v>484821</v>
      </c>
      <c r="G2969" s="288" t="s">
        <v>117</v>
      </c>
      <c r="H2969" s="288" t="s">
        <v>145</v>
      </c>
      <c r="I2969" s="1"/>
      <c r="J2969" s="10"/>
      <c r="K2969" s="10"/>
      <c r="L2969" s="1"/>
    </row>
    <row r="2970" spans="2:12" s="5" customFormat="1" ht="110.25" hidden="1">
      <c r="B2970" s="1"/>
      <c r="C2970" s="351">
        <v>8547</v>
      </c>
      <c r="D2970" s="352" t="s">
        <v>3034</v>
      </c>
      <c r="E2970" s="353" t="s">
        <v>125</v>
      </c>
      <c r="F2970" s="354">
        <v>484821</v>
      </c>
      <c r="G2970" s="288" t="s">
        <v>117</v>
      </c>
      <c r="H2970" s="288" t="s">
        <v>145</v>
      </c>
      <c r="I2970" s="1"/>
      <c r="J2970" s="10"/>
      <c r="K2970" s="10"/>
      <c r="L2970" s="1"/>
    </row>
    <row r="2971" spans="2:12" s="5" customFormat="1" ht="126" hidden="1">
      <c r="B2971" s="1"/>
      <c r="C2971" s="351">
        <v>8548</v>
      </c>
      <c r="D2971" s="352" t="s">
        <v>3035</v>
      </c>
      <c r="E2971" s="353" t="s">
        <v>125</v>
      </c>
      <c r="F2971" s="354">
        <v>310306</v>
      </c>
      <c r="G2971" s="288" t="s">
        <v>117</v>
      </c>
      <c r="H2971" s="288" t="s">
        <v>145</v>
      </c>
      <c r="I2971" s="1"/>
      <c r="J2971" s="10"/>
      <c r="K2971" s="10"/>
      <c r="L2971" s="1"/>
    </row>
    <row r="2972" spans="2:12" s="5" customFormat="1" ht="126" hidden="1">
      <c r="B2972" s="1"/>
      <c r="C2972" s="351">
        <v>8549</v>
      </c>
      <c r="D2972" s="352" t="s">
        <v>3036</v>
      </c>
      <c r="E2972" s="353" t="s">
        <v>125</v>
      </c>
      <c r="F2972" s="354">
        <v>592635</v>
      </c>
      <c r="G2972" s="288" t="s">
        <v>117</v>
      </c>
      <c r="H2972" s="288" t="s">
        <v>145</v>
      </c>
      <c r="I2972" s="1"/>
      <c r="J2972" s="10"/>
      <c r="K2972" s="10"/>
      <c r="L2972" s="1"/>
    </row>
    <row r="2973" spans="2:12" s="5" customFormat="1" ht="110.25" hidden="1">
      <c r="B2973" s="1"/>
      <c r="C2973" s="351">
        <v>8551</v>
      </c>
      <c r="D2973" s="352" t="s">
        <v>3037</v>
      </c>
      <c r="E2973" s="353" t="s">
        <v>119</v>
      </c>
      <c r="F2973" s="354">
        <v>1394304</v>
      </c>
      <c r="G2973" s="288" t="s">
        <v>117</v>
      </c>
      <c r="H2973" s="288"/>
      <c r="I2973" s="1"/>
      <c r="J2973" s="10"/>
      <c r="K2973" s="10"/>
      <c r="L2973" s="1"/>
    </row>
    <row r="2974" spans="2:12" s="5" customFormat="1" ht="110.25" hidden="1">
      <c r="B2974" s="1"/>
      <c r="C2974" s="351">
        <v>8552</v>
      </c>
      <c r="D2974" s="352" t="s">
        <v>3038</v>
      </c>
      <c r="E2974" s="353" t="s">
        <v>119</v>
      </c>
      <c r="F2974" s="354">
        <v>1107151</v>
      </c>
      <c r="G2974" s="288" t="s">
        <v>117</v>
      </c>
      <c r="H2974" s="288"/>
      <c r="I2974" s="1"/>
      <c r="J2974" s="10"/>
      <c r="K2974" s="10"/>
      <c r="L2974" s="1"/>
    </row>
    <row r="2975" spans="2:12" s="5" customFormat="1" ht="47.25" hidden="1">
      <c r="B2975" s="1"/>
      <c r="C2975" s="351">
        <v>8553</v>
      </c>
      <c r="D2975" s="352" t="s">
        <v>3039</v>
      </c>
      <c r="E2975" s="353" t="s">
        <v>125</v>
      </c>
      <c r="F2975" s="354">
        <v>35643</v>
      </c>
      <c r="G2975" s="288" t="s">
        <v>117</v>
      </c>
      <c r="H2975" s="288"/>
      <c r="I2975" s="1"/>
      <c r="J2975" s="10"/>
      <c r="K2975" s="10"/>
      <c r="L2975" s="1"/>
    </row>
    <row r="2976" spans="2:12" s="5" customFormat="1" ht="126" hidden="1">
      <c r="B2976" s="1"/>
      <c r="C2976" s="351">
        <v>8554</v>
      </c>
      <c r="D2976" s="352" t="s">
        <v>3040</v>
      </c>
      <c r="E2976" s="353" t="s">
        <v>119</v>
      </c>
      <c r="F2976" s="354">
        <v>1665874</v>
      </c>
      <c r="G2976" s="288" t="s">
        <v>117</v>
      </c>
      <c r="H2976" s="288"/>
      <c r="I2976" s="1"/>
      <c r="J2976" s="10"/>
      <c r="K2976" s="10"/>
      <c r="L2976" s="1"/>
    </row>
    <row r="2977" spans="2:20" s="5" customFormat="1" ht="110.25" hidden="1">
      <c r="B2977" s="1"/>
      <c r="C2977" s="351">
        <v>8555</v>
      </c>
      <c r="D2977" s="352" t="s">
        <v>3041</v>
      </c>
      <c r="E2977" s="353" t="s">
        <v>119</v>
      </c>
      <c r="F2977" s="354">
        <v>1380274</v>
      </c>
      <c r="G2977" s="288" t="s">
        <v>117</v>
      </c>
      <c r="H2977" s="288"/>
      <c r="I2977" s="1"/>
      <c r="J2977" s="10"/>
      <c r="K2977" s="10"/>
      <c r="L2977" s="1"/>
    </row>
    <row r="2978" spans="2:20" s="5" customFormat="1" ht="78.75" hidden="1">
      <c r="B2978" s="1"/>
      <c r="C2978" s="351">
        <v>8556</v>
      </c>
      <c r="D2978" s="352" t="s">
        <v>3042</v>
      </c>
      <c r="E2978" s="353" t="s">
        <v>116</v>
      </c>
      <c r="F2978" s="354">
        <v>45499</v>
      </c>
      <c r="G2978" s="288" t="s">
        <v>117</v>
      </c>
      <c r="H2978" s="288"/>
      <c r="I2978" s="1"/>
      <c r="J2978" s="10"/>
      <c r="K2978" s="10"/>
      <c r="L2978" s="1"/>
    </row>
    <row r="2979" spans="2:20" s="5" customFormat="1" ht="63" hidden="1">
      <c r="B2979" s="1"/>
      <c r="C2979" s="351">
        <v>8557</v>
      </c>
      <c r="D2979" s="352" t="s">
        <v>3043</v>
      </c>
      <c r="E2979" s="353" t="s">
        <v>116</v>
      </c>
      <c r="F2979" s="354">
        <v>96147</v>
      </c>
      <c r="G2979" s="288" t="s">
        <v>117</v>
      </c>
      <c r="H2979" s="288"/>
      <c r="I2979" s="1"/>
      <c r="J2979" s="10"/>
      <c r="K2979" s="10"/>
      <c r="L2979" s="1"/>
    </row>
    <row r="2980" spans="2:20" s="5" customFormat="1" ht="110.25">
      <c r="B2980" s="1"/>
      <c r="C2980" s="351">
        <v>8558</v>
      </c>
      <c r="D2980" s="352" t="s">
        <v>3044</v>
      </c>
      <c r="E2980" s="353" t="s">
        <v>125</v>
      </c>
      <c r="F2980" s="354">
        <v>15780508</v>
      </c>
      <c r="G2980" s="288" t="s">
        <v>117</v>
      </c>
      <c r="H2980" s="288" t="s">
        <v>145</v>
      </c>
      <c r="I2980" s="1"/>
      <c r="J2980" s="10"/>
      <c r="K2980" s="10"/>
      <c r="L2980" s="1"/>
      <c r="O2980" s="544"/>
      <c r="P2980" s="544"/>
      <c r="S2980" s="544"/>
      <c r="T2980" s="544"/>
    </row>
    <row r="2981" spans="2:20" s="5" customFormat="1" ht="94.5">
      <c r="B2981" s="1"/>
      <c r="C2981" s="351">
        <v>8559</v>
      </c>
      <c r="D2981" s="352" t="s">
        <v>3045</v>
      </c>
      <c r="E2981" s="353" t="s">
        <v>125</v>
      </c>
      <c r="F2981" s="354">
        <v>11820157</v>
      </c>
      <c r="G2981" s="288" t="s">
        <v>117</v>
      </c>
      <c r="H2981" s="288" t="s">
        <v>145</v>
      </c>
      <c r="I2981" s="1"/>
      <c r="J2981" s="10"/>
      <c r="K2981" s="10"/>
      <c r="L2981" s="1"/>
      <c r="O2981" s="544"/>
      <c r="P2981" s="544"/>
      <c r="S2981" s="544"/>
      <c r="T2981" s="544"/>
    </row>
    <row r="2982" spans="2:20" s="5" customFormat="1" ht="110.25" hidden="1">
      <c r="B2982" s="1"/>
      <c r="C2982" s="351">
        <v>8560</v>
      </c>
      <c r="D2982" s="352" t="s">
        <v>3046</v>
      </c>
      <c r="E2982" s="353" t="s">
        <v>125</v>
      </c>
      <c r="F2982" s="354">
        <v>1971710</v>
      </c>
      <c r="G2982" s="288" t="s">
        <v>117</v>
      </c>
      <c r="H2982" s="288" t="s">
        <v>145</v>
      </c>
      <c r="I2982" s="1"/>
      <c r="J2982" s="10"/>
      <c r="K2982" s="10"/>
      <c r="L2982" s="1"/>
    </row>
    <row r="2983" spans="2:20" s="5" customFormat="1" ht="47.25" hidden="1">
      <c r="B2983" s="1"/>
      <c r="C2983" s="351">
        <v>8561</v>
      </c>
      <c r="D2983" s="352" t="s">
        <v>3047</v>
      </c>
      <c r="E2983" s="353" t="s">
        <v>125</v>
      </c>
      <c r="F2983" s="354">
        <v>383689</v>
      </c>
      <c r="G2983" s="288" t="s">
        <v>117</v>
      </c>
      <c r="H2983" s="288" t="s">
        <v>145</v>
      </c>
      <c r="I2983" s="1"/>
      <c r="J2983" s="10"/>
      <c r="K2983" s="10"/>
      <c r="L2983" s="1"/>
    </row>
    <row r="2984" spans="2:20" s="5" customFormat="1" ht="47.25" hidden="1">
      <c r="B2984" s="1"/>
      <c r="C2984" s="351">
        <v>8562</v>
      </c>
      <c r="D2984" s="352" t="s">
        <v>3048</v>
      </c>
      <c r="E2984" s="353" t="s">
        <v>125</v>
      </c>
      <c r="F2984" s="354">
        <v>383689</v>
      </c>
      <c r="G2984" s="288" t="s">
        <v>117</v>
      </c>
      <c r="H2984" s="288" t="s">
        <v>145</v>
      </c>
      <c r="I2984" s="1"/>
      <c r="J2984" s="10"/>
      <c r="K2984" s="10"/>
      <c r="L2984" s="1"/>
    </row>
    <row r="2985" spans="2:20" s="5" customFormat="1" ht="47.25" hidden="1">
      <c r="B2985" s="1"/>
      <c r="C2985" s="351">
        <v>8563</v>
      </c>
      <c r="D2985" s="352" t="s">
        <v>3049</v>
      </c>
      <c r="E2985" s="353" t="s">
        <v>125</v>
      </c>
      <c r="F2985" s="354">
        <v>383689</v>
      </c>
      <c r="G2985" s="288" t="s">
        <v>117</v>
      </c>
      <c r="H2985" s="288" t="s">
        <v>145</v>
      </c>
      <c r="I2985" s="1"/>
      <c r="J2985" s="10"/>
      <c r="K2985" s="10"/>
      <c r="L2985" s="1"/>
    </row>
    <row r="2986" spans="2:20" s="5" customFormat="1" ht="63" hidden="1">
      <c r="B2986" s="1"/>
      <c r="C2986" s="351">
        <v>8564</v>
      </c>
      <c r="D2986" s="352" t="s">
        <v>3050</v>
      </c>
      <c r="E2986" s="353" t="s">
        <v>125</v>
      </c>
      <c r="F2986" s="354">
        <v>383689</v>
      </c>
      <c r="G2986" s="288" t="s">
        <v>117</v>
      </c>
      <c r="H2986" s="288" t="s">
        <v>145</v>
      </c>
      <c r="I2986" s="1"/>
      <c r="J2986" s="10"/>
      <c r="K2986" s="10"/>
      <c r="L2986" s="1"/>
    </row>
    <row r="2987" spans="2:20" s="5" customFormat="1" ht="110.25" hidden="1">
      <c r="B2987" s="1"/>
      <c r="C2987" s="351">
        <v>8566</v>
      </c>
      <c r="D2987" s="352" t="s">
        <v>3051</v>
      </c>
      <c r="E2987" s="353" t="s">
        <v>116</v>
      </c>
      <c r="F2987" s="354">
        <v>116869</v>
      </c>
      <c r="G2987" s="288" t="s">
        <v>117</v>
      </c>
      <c r="H2987" s="288"/>
      <c r="I2987" s="1"/>
      <c r="J2987" s="10"/>
      <c r="K2987" s="10"/>
      <c r="L2987" s="1"/>
    </row>
    <row r="2988" spans="2:20" s="5" customFormat="1" ht="47.25" hidden="1">
      <c r="B2988" s="1"/>
      <c r="C2988" s="351">
        <v>8567</v>
      </c>
      <c r="D2988" s="352" t="s">
        <v>3052</v>
      </c>
      <c r="E2988" s="353" t="s">
        <v>125</v>
      </c>
      <c r="F2988" s="354">
        <v>2673710</v>
      </c>
      <c r="G2988" s="288" t="s">
        <v>117</v>
      </c>
      <c r="H2988" s="288"/>
      <c r="I2988" s="1"/>
      <c r="J2988" s="10"/>
      <c r="K2988" s="10"/>
      <c r="L2988" s="1"/>
    </row>
    <row r="2989" spans="2:20" s="5" customFormat="1" ht="47.25" hidden="1">
      <c r="B2989" s="1"/>
      <c r="C2989" s="351">
        <v>8568</v>
      </c>
      <c r="D2989" s="352" t="s">
        <v>3053</v>
      </c>
      <c r="E2989" s="353" t="s">
        <v>125</v>
      </c>
      <c r="F2989" s="354">
        <v>2171820</v>
      </c>
      <c r="G2989" s="288" t="s">
        <v>117</v>
      </c>
      <c r="H2989" s="288"/>
      <c r="I2989" s="1"/>
      <c r="J2989" s="10"/>
      <c r="K2989" s="10"/>
      <c r="L2989" s="1"/>
    </row>
    <row r="2990" spans="2:20" s="5" customFormat="1" ht="31.5" hidden="1">
      <c r="B2990" s="1"/>
      <c r="C2990" s="351">
        <v>8569</v>
      </c>
      <c r="D2990" s="352" t="s">
        <v>3054</v>
      </c>
      <c r="E2990" s="353" t="s">
        <v>125</v>
      </c>
      <c r="F2990" s="354">
        <v>21379814</v>
      </c>
      <c r="G2990" s="288" t="s">
        <v>117</v>
      </c>
      <c r="H2990" s="288"/>
      <c r="I2990" s="1"/>
      <c r="J2990" s="10"/>
      <c r="K2990" s="10"/>
      <c r="L2990" s="1"/>
    </row>
    <row r="2991" spans="2:20" s="5" customFormat="1" ht="31.5" hidden="1">
      <c r="B2991" s="1"/>
      <c r="C2991" s="351">
        <v>8571</v>
      </c>
      <c r="D2991" s="352" t="s">
        <v>3055</v>
      </c>
      <c r="E2991" s="353" t="s">
        <v>125</v>
      </c>
      <c r="F2991" s="354">
        <v>25760</v>
      </c>
      <c r="G2991" s="288" t="s">
        <v>117</v>
      </c>
      <c r="H2991" s="288"/>
      <c r="I2991" s="1"/>
      <c r="J2991" s="10"/>
      <c r="K2991" s="10"/>
      <c r="L2991" s="1"/>
    </row>
    <row r="2992" spans="2:20" s="5" customFormat="1" ht="31.5" hidden="1">
      <c r="B2992" s="1"/>
      <c r="C2992" s="351">
        <v>8572</v>
      </c>
      <c r="D2992" s="352" t="s">
        <v>3056</v>
      </c>
      <c r="E2992" s="353" t="s">
        <v>125</v>
      </c>
      <c r="F2992" s="354">
        <v>21360</v>
      </c>
      <c r="G2992" s="288" t="s">
        <v>117</v>
      </c>
      <c r="H2992" s="288"/>
      <c r="I2992" s="1"/>
      <c r="J2992" s="10"/>
      <c r="K2992" s="10"/>
      <c r="L2992" s="1"/>
    </row>
    <row r="2993" spans="2:12" s="5" customFormat="1" ht="47.25" hidden="1">
      <c r="B2993" s="1"/>
      <c r="C2993" s="351">
        <v>8574</v>
      </c>
      <c r="D2993" s="352" t="s">
        <v>3057</v>
      </c>
      <c r="E2993" s="353" t="s">
        <v>125</v>
      </c>
      <c r="F2993" s="354">
        <v>109923</v>
      </c>
      <c r="G2993" s="288" t="s">
        <v>117</v>
      </c>
      <c r="H2993" s="288"/>
      <c r="I2993" s="1"/>
      <c r="J2993" s="10"/>
      <c r="K2993" s="10"/>
      <c r="L2993" s="1"/>
    </row>
    <row r="2994" spans="2:12" s="5" customFormat="1" ht="31.5" hidden="1">
      <c r="B2994" s="1"/>
      <c r="C2994" s="351">
        <v>8575</v>
      </c>
      <c r="D2994" s="352" t="s">
        <v>3058</v>
      </c>
      <c r="E2994" s="353" t="s">
        <v>125</v>
      </c>
      <c r="F2994" s="354">
        <v>7039</v>
      </c>
      <c r="G2994" s="288" t="s">
        <v>117</v>
      </c>
      <c r="H2994" s="288"/>
      <c r="I2994" s="1"/>
      <c r="J2994" s="10"/>
      <c r="K2994" s="10"/>
      <c r="L2994" s="1"/>
    </row>
    <row r="2995" spans="2:12" s="5" customFormat="1" ht="31.5" hidden="1">
      <c r="B2995" s="1"/>
      <c r="C2995" s="351">
        <v>8576</v>
      </c>
      <c r="D2995" s="352" t="s">
        <v>3059</v>
      </c>
      <c r="E2995" s="353" t="s">
        <v>125</v>
      </c>
      <c r="F2995" s="354">
        <v>149524</v>
      </c>
      <c r="G2995" s="288" t="s">
        <v>117</v>
      </c>
      <c r="H2995" s="288"/>
      <c r="I2995" s="1"/>
      <c r="J2995" s="10"/>
      <c r="K2995" s="10"/>
      <c r="L2995" s="1"/>
    </row>
    <row r="2996" spans="2:12" s="5" customFormat="1" ht="47.25" hidden="1">
      <c r="B2996" s="1"/>
      <c r="C2996" s="351">
        <v>8579</v>
      </c>
      <c r="D2996" s="352" t="s">
        <v>3060</v>
      </c>
      <c r="E2996" s="353" t="s">
        <v>125</v>
      </c>
      <c r="F2996" s="354">
        <v>114502</v>
      </c>
      <c r="G2996" s="288" t="s">
        <v>117</v>
      </c>
      <c r="H2996" s="288"/>
      <c r="I2996" s="1"/>
      <c r="J2996" s="10"/>
      <c r="K2996" s="10"/>
      <c r="L2996" s="1"/>
    </row>
    <row r="2997" spans="2:12" s="5" customFormat="1" ht="31.5" hidden="1">
      <c r="B2997" s="1"/>
      <c r="C2997" s="351">
        <v>8581</v>
      </c>
      <c r="D2997" s="352" t="s">
        <v>3061</v>
      </c>
      <c r="E2997" s="353" t="s">
        <v>125</v>
      </c>
      <c r="F2997" s="354">
        <v>4735</v>
      </c>
      <c r="G2997" s="288" t="s">
        <v>117</v>
      </c>
      <c r="H2997" s="288"/>
      <c r="I2997" s="1"/>
      <c r="J2997" s="10"/>
      <c r="K2997" s="10"/>
      <c r="L2997" s="1"/>
    </row>
    <row r="2998" spans="2:12" s="5" customFormat="1" ht="31.5" hidden="1">
      <c r="B2998" s="1"/>
      <c r="C2998" s="351">
        <v>8582</v>
      </c>
      <c r="D2998" s="352" t="s">
        <v>3062</v>
      </c>
      <c r="E2998" s="353" t="s">
        <v>125</v>
      </c>
      <c r="F2998" s="354">
        <v>5883</v>
      </c>
      <c r="G2998" s="288" t="s">
        <v>117</v>
      </c>
      <c r="H2998" s="288"/>
      <c r="I2998" s="1"/>
      <c r="J2998" s="10"/>
      <c r="K2998" s="10"/>
      <c r="L2998" s="1"/>
    </row>
    <row r="2999" spans="2:12" s="5" customFormat="1" ht="47.25" hidden="1">
      <c r="B2999" s="1"/>
      <c r="C2999" s="351">
        <v>8583</v>
      </c>
      <c r="D2999" s="352" t="s">
        <v>3063</v>
      </c>
      <c r="E2999" s="353" t="s">
        <v>122</v>
      </c>
      <c r="F2999" s="354">
        <v>7567</v>
      </c>
      <c r="G2999" s="288" t="s">
        <v>117</v>
      </c>
      <c r="H2999" s="288"/>
      <c r="I2999" s="1"/>
      <c r="J2999" s="10"/>
      <c r="K2999" s="10"/>
      <c r="L2999" s="1"/>
    </row>
    <row r="3000" spans="2:12" s="5" customFormat="1" ht="31.5" hidden="1">
      <c r="B3000" s="1"/>
      <c r="C3000" s="351">
        <v>8584</v>
      </c>
      <c r="D3000" s="352" t="s">
        <v>3064</v>
      </c>
      <c r="E3000" s="353" t="s">
        <v>125</v>
      </c>
      <c r="F3000" s="354">
        <v>6678</v>
      </c>
      <c r="G3000" s="288" t="s">
        <v>117</v>
      </c>
      <c r="H3000" s="288"/>
      <c r="I3000" s="1"/>
      <c r="J3000" s="10"/>
      <c r="K3000" s="10"/>
      <c r="L3000" s="1"/>
    </row>
    <row r="3001" spans="2:12" s="5" customFormat="1" ht="31.5" hidden="1">
      <c r="B3001" s="1"/>
      <c r="C3001" s="351">
        <v>8585</v>
      </c>
      <c r="D3001" s="352" t="s">
        <v>3065</v>
      </c>
      <c r="E3001" s="353" t="s">
        <v>125</v>
      </c>
      <c r="F3001" s="354">
        <v>4230</v>
      </c>
      <c r="G3001" s="288" t="s">
        <v>117</v>
      </c>
      <c r="H3001" s="288"/>
      <c r="I3001" s="1"/>
      <c r="J3001" s="10"/>
      <c r="K3001" s="10"/>
      <c r="L3001" s="1"/>
    </row>
    <row r="3002" spans="2:12" s="5" customFormat="1" ht="31.5" hidden="1">
      <c r="B3002" s="1"/>
      <c r="C3002" s="351">
        <v>8586</v>
      </c>
      <c r="D3002" s="352" t="s">
        <v>3066</v>
      </c>
      <c r="E3002" s="353" t="s">
        <v>125</v>
      </c>
      <c r="F3002" s="354">
        <v>5885</v>
      </c>
      <c r="G3002" s="288" t="s">
        <v>117</v>
      </c>
      <c r="H3002" s="288"/>
      <c r="I3002" s="1"/>
      <c r="J3002" s="10"/>
      <c r="K3002" s="10"/>
      <c r="L3002" s="1"/>
    </row>
    <row r="3003" spans="2:12" s="5" customFormat="1" ht="31.5" hidden="1">
      <c r="B3003" s="1"/>
      <c r="C3003" s="351">
        <v>8587</v>
      </c>
      <c r="D3003" s="352" t="s">
        <v>3067</v>
      </c>
      <c r="E3003" s="353" t="s">
        <v>125</v>
      </c>
      <c r="F3003" s="354">
        <v>14034</v>
      </c>
      <c r="G3003" s="288" t="s">
        <v>117</v>
      </c>
      <c r="H3003" s="288"/>
      <c r="I3003" s="1"/>
      <c r="J3003" s="10"/>
      <c r="K3003" s="10"/>
      <c r="L3003" s="1"/>
    </row>
    <row r="3004" spans="2:12" s="5" customFormat="1" ht="31.5" hidden="1">
      <c r="B3004" s="1"/>
      <c r="C3004" s="351">
        <v>8588</v>
      </c>
      <c r="D3004" s="352" t="s">
        <v>3068</v>
      </c>
      <c r="E3004" s="353" t="s">
        <v>125</v>
      </c>
      <c r="F3004" s="354">
        <v>14034</v>
      </c>
      <c r="G3004" s="288" t="s">
        <v>117</v>
      </c>
      <c r="H3004" s="288"/>
      <c r="I3004" s="1"/>
      <c r="J3004" s="10"/>
      <c r="K3004" s="10"/>
      <c r="L3004" s="1"/>
    </row>
    <row r="3005" spans="2:12" s="5" customFormat="1" ht="31.5" hidden="1">
      <c r="B3005" s="1"/>
      <c r="C3005" s="351">
        <v>8589</v>
      </c>
      <c r="D3005" s="352" t="s">
        <v>3069</v>
      </c>
      <c r="E3005" s="353" t="s">
        <v>125</v>
      </c>
      <c r="F3005" s="354">
        <v>13025</v>
      </c>
      <c r="G3005" s="288" t="s">
        <v>117</v>
      </c>
      <c r="H3005" s="288"/>
      <c r="I3005" s="1"/>
      <c r="J3005" s="10"/>
      <c r="K3005" s="10"/>
      <c r="L3005" s="1"/>
    </row>
    <row r="3006" spans="2:12" s="5" customFormat="1" ht="78.75" hidden="1">
      <c r="B3006" s="1"/>
      <c r="C3006" s="351">
        <v>8590</v>
      </c>
      <c r="D3006" s="352" t="s">
        <v>3070</v>
      </c>
      <c r="E3006" s="353" t="s">
        <v>125</v>
      </c>
      <c r="F3006" s="354">
        <v>1707403</v>
      </c>
      <c r="G3006" s="288" t="s">
        <v>117</v>
      </c>
      <c r="H3006" s="288" t="s">
        <v>145</v>
      </c>
      <c r="I3006" s="1"/>
      <c r="J3006" s="10"/>
      <c r="K3006" s="10"/>
      <c r="L3006" s="1"/>
    </row>
    <row r="3007" spans="2:12" s="5" customFormat="1" ht="31.5" hidden="1">
      <c r="B3007" s="1"/>
      <c r="C3007" s="351">
        <v>8591</v>
      </c>
      <c r="D3007" s="352" t="s">
        <v>3071</v>
      </c>
      <c r="E3007" s="353" t="s">
        <v>116</v>
      </c>
      <c r="F3007" s="354">
        <v>51337</v>
      </c>
      <c r="G3007" s="288" t="s">
        <v>117</v>
      </c>
      <c r="H3007" s="288"/>
      <c r="I3007" s="1"/>
      <c r="J3007" s="10"/>
      <c r="K3007" s="10"/>
      <c r="L3007" s="1"/>
    </row>
    <row r="3008" spans="2:12" s="5" customFormat="1" ht="110.25" hidden="1">
      <c r="B3008" s="1"/>
      <c r="C3008" s="351">
        <v>8592</v>
      </c>
      <c r="D3008" s="352" t="s">
        <v>3072</v>
      </c>
      <c r="E3008" s="353" t="s">
        <v>122</v>
      </c>
      <c r="F3008" s="354">
        <v>85917</v>
      </c>
      <c r="G3008" s="288" t="s">
        <v>117</v>
      </c>
      <c r="H3008" s="288" t="s">
        <v>145</v>
      </c>
      <c r="I3008" s="1"/>
      <c r="J3008" s="10"/>
      <c r="K3008" s="10"/>
      <c r="L3008" s="1"/>
    </row>
    <row r="3009" spans="2:12" s="5" customFormat="1" ht="31.5" hidden="1">
      <c r="B3009" s="1"/>
      <c r="C3009" s="351">
        <v>8593</v>
      </c>
      <c r="D3009" s="352" t="s">
        <v>3073</v>
      </c>
      <c r="E3009" s="353" t="s">
        <v>125</v>
      </c>
      <c r="F3009" s="354">
        <v>38560</v>
      </c>
      <c r="G3009" s="288" t="s">
        <v>117</v>
      </c>
      <c r="H3009" s="288"/>
      <c r="I3009" s="1"/>
      <c r="J3009" s="10"/>
      <c r="K3009" s="10"/>
      <c r="L3009" s="1"/>
    </row>
    <row r="3010" spans="2:12" s="5" customFormat="1" ht="31.5" hidden="1">
      <c r="B3010" s="1"/>
      <c r="C3010" s="351">
        <v>8594</v>
      </c>
      <c r="D3010" s="352" t="s">
        <v>3074</v>
      </c>
      <c r="E3010" s="353" t="s">
        <v>125</v>
      </c>
      <c r="F3010" s="354">
        <v>176833</v>
      </c>
      <c r="G3010" s="288" t="s">
        <v>117</v>
      </c>
      <c r="H3010" s="288"/>
      <c r="I3010" s="1"/>
      <c r="J3010" s="10"/>
      <c r="K3010" s="10"/>
      <c r="L3010" s="1"/>
    </row>
    <row r="3011" spans="2:12" s="5" customFormat="1" ht="31.5" hidden="1">
      <c r="B3011" s="1"/>
      <c r="C3011" s="351">
        <v>8595</v>
      </c>
      <c r="D3011" s="352" t="s">
        <v>3075</v>
      </c>
      <c r="E3011" s="353" t="s">
        <v>125</v>
      </c>
      <c r="F3011" s="354">
        <v>193493</v>
      </c>
      <c r="G3011" s="288" t="s">
        <v>117</v>
      </c>
      <c r="H3011" s="288"/>
      <c r="I3011" s="1"/>
      <c r="J3011" s="10"/>
      <c r="K3011" s="10"/>
      <c r="L3011" s="1"/>
    </row>
    <row r="3012" spans="2:12" s="5" customFormat="1" ht="47.25" hidden="1">
      <c r="B3012" s="1"/>
      <c r="C3012" s="351">
        <v>8597</v>
      </c>
      <c r="D3012" s="352" t="s">
        <v>3076</v>
      </c>
      <c r="E3012" s="353" t="s">
        <v>125</v>
      </c>
      <c r="F3012" s="354">
        <v>145501</v>
      </c>
      <c r="G3012" s="288" t="s">
        <v>117</v>
      </c>
      <c r="H3012" s="288"/>
      <c r="I3012" s="1"/>
      <c r="J3012" s="10"/>
      <c r="K3012" s="10"/>
      <c r="L3012" s="1"/>
    </row>
    <row r="3013" spans="2:12" s="5" customFormat="1" ht="47.25" hidden="1">
      <c r="B3013" s="1"/>
      <c r="C3013" s="351">
        <v>8598</v>
      </c>
      <c r="D3013" s="352" t="s">
        <v>3077</v>
      </c>
      <c r="E3013" s="353" t="s">
        <v>125</v>
      </c>
      <c r="F3013" s="354">
        <v>347762</v>
      </c>
      <c r="G3013" s="288" t="s">
        <v>117</v>
      </c>
      <c r="H3013" s="288"/>
      <c r="I3013" s="1"/>
      <c r="J3013" s="10"/>
      <c r="K3013" s="10"/>
      <c r="L3013" s="1"/>
    </row>
    <row r="3014" spans="2:12" s="5" customFormat="1" ht="31.5" hidden="1">
      <c r="B3014" s="1"/>
      <c r="C3014" s="351">
        <v>8599</v>
      </c>
      <c r="D3014" s="352" t="s">
        <v>3078</v>
      </c>
      <c r="E3014" s="353" t="s">
        <v>125</v>
      </c>
      <c r="F3014" s="354">
        <v>52066</v>
      </c>
      <c r="G3014" s="288" t="s">
        <v>117</v>
      </c>
      <c r="H3014" s="288"/>
      <c r="I3014" s="1"/>
      <c r="J3014" s="10"/>
      <c r="K3014" s="10"/>
      <c r="L3014" s="1"/>
    </row>
    <row r="3015" spans="2:12" s="5" customFormat="1" ht="31.5" hidden="1">
      <c r="B3015" s="1"/>
      <c r="C3015" s="351">
        <v>8600</v>
      </c>
      <c r="D3015" s="352" t="s">
        <v>3079</v>
      </c>
      <c r="E3015" s="353" t="s">
        <v>125</v>
      </c>
      <c r="F3015" s="354">
        <v>49312</v>
      </c>
      <c r="G3015" s="288" t="s">
        <v>117</v>
      </c>
      <c r="H3015" s="288"/>
      <c r="I3015" s="1"/>
      <c r="J3015" s="10"/>
      <c r="K3015" s="10"/>
      <c r="L3015" s="1"/>
    </row>
    <row r="3016" spans="2:12" s="5" customFormat="1" ht="47.25" hidden="1">
      <c r="B3016" s="1"/>
      <c r="C3016" s="351">
        <v>8601</v>
      </c>
      <c r="D3016" s="352" t="s">
        <v>3080</v>
      </c>
      <c r="E3016" s="353" t="s">
        <v>125</v>
      </c>
      <c r="F3016" s="354">
        <v>241724</v>
      </c>
      <c r="G3016" s="288" t="s">
        <v>117</v>
      </c>
      <c r="H3016" s="288"/>
      <c r="I3016" s="1"/>
      <c r="J3016" s="10"/>
      <c r="K3016" s="10"/>
      <c r="L3016" s="1"/>
    </row>
    <row r="3017" spans="2:12" s="5" customFormat="1" ht="63" hidden="1">
      <c r="B3017" s="1"/>
      <c r="C3017" s="351">
        <v>8603</v>
      </c>
      <c r="D3017" s="352" t="s">
        <v>3081</v>
      </c>
      <c r="E3017" s="353" t="s">
        <v>125</v>
      </c>
      <c r="F3017" s="354">
        <v>45904</v>
      </c>
      <c r="G3017" s="288" t="s">
        <v>117</v>
      </c>
      <c r="H3017" s="288"/>
      <c r="I3017" s="1"/>
      <c r="J3017" s="10"/>
      <c r="K3017" s="10"/>
      <c r="L3017" s="1"/>
    </row>
    <row r="3018" spans="2:12" s="5" customFormat="1" ht="31.5" hidden="1">
      <c r="B3018" s="1"/>
      <c r="C3018" s="351">
        <v>8605</v>
      </c>
      <c r="D3018" s="352" t="s">
        <v>3082</v>
      </c>
      <c r="E3018" s="353" t="s">
        <v>116</v>
      </c>
      <c r="F3018" s="354">
        <v>54475</v>
      </c>
      <c r="G3018" s="288" t="s">
        <v>117</v>
      </c>
      <c r="H3018" s="288"/>
      <c r="I3018" s="1"/>
      <c r="J3018" s="10"/>
      <c r="K3018" s="10"/>
      <c r="L3018" s="1"/>
    </row>
    <row r="3019" spans="2:12" s="5" customFormat="1" ht="78.75" hidden="1">
      <c r="B3019" s="1"/>
      <c r="C3019" s="351">
        <v>8606</v>
      </c>
      <c r="D3019" s="352" t="s">
        <v>3083</v>
      </c>
      <c r="E3019" s="353" t="s">
        <v>116</v>
      </c>
      <c r="F3019" s="354">
        <v>9821</v>
      </c>
      <c r="G3019" s="288" t="s">
        <v>117</v>
      </c>
      <c r="H3019" s="288"/>
      <c r="I3019" s="1"/>
      <c r="J3019" s="10"/>
      <c r="K3019" s="10"/>
      <c r="L3019" s="1"/>
    </row>
    <row r="3020" spans="2:12" s="5" customFormat="1" ht="31.5" hidden="1">
      <c r="B3020" s="1"/>
      <c r="C3020" s="351">
        <v>8610</v>
      </c>
      <c r="D3020" s="352" t="s">
        <v>3084</v>
      </c>
      <c r="E3020" s="353" t="s">
        <v>125</v>
      </c>
      <c r="F3020" s="354">
        <v>28984205</v>
      </c>
      <c r="G3020" s="288" t="s">
        <v>117</v>
      </c>
      <c r="H3020" s="288"/>
      <c r="I3020" s="1"/>
      <c r="J3020" s="10"/>
      <c r="K3020" s="10"/>
      <c r="L3020" s="1"/>
    </row>
    <row r="3021" spans="2:12" s="5" customFormat="1" ht="63" hidden="1">
      <c r="B3021" s="1"/>
      <c r="C3021" s="351">
        <v>8611</v>
      </c>
      <c r="D3021" s="352" t="s">
        <v>3085</v>
      </c>
      <c r="E3021" s="353" t="s">
        <v>472</v>
      </c>
      <c r="F3021" s="354">
        <v>2940</v>
      </c>
      <c r="G3021" s="288" t="s">
        <v>117</v>
      </c>
      <c r="H3021" s="288"/>
      <c r="I3021" s="1"/>
      <c r="J3021" s="10"/>
      <c r="K3021" s="10"/>
      <c r="L3021" s="1"/>
    </row>
    <row r="3022" spans="2:12" s="5" customFormat="1" ht="94.5" hidden="1">
      <c r="B3022" s="1"/>
      <c r="C3022" s="351">
        <v>8612</v>
      </c>
      <c r="D3022" s="352" t="s">
        <v>3086</v>
      </c>
      <c r="E3022" s="353" t="s">
        <v>116</v>
      </c>
      <c r="F3022" s="354">
        <v>123487</v>
      </c>
      <c r="G3022" s="288" t="s">
        <v>117</v>
      </c>
      <c r="H3022" s="288"/>
      <c r="I3022" s="1"/>
      <c r="J3022" s="10"/>
      <c r="K3022" s="10"/>
      <c r="L3022" s="1"/>
    </row>
    <row r="3023" spans="2:12" s="5" customFormat="1" ht="78.75" hidden="1">
      <c r="B3023" s="1"/>
      <c r="C3023" s="351">
        <v>8613</v>
      </c>
      <c r="D3023" s="352" t="s">
        <v>3087</v>
      </c>
      <c r="E3023" s="353" t="s">
        <v>119</v>
      </c>
      <c r="F3023" s="354">
        <v>723471</v>
      </c>
      <c r="G3023" s="288" t="s">
        <v>117</v>
      </c>
      <c r="H3023" s="288"/>
      <c r="I3023" s="1"/>
      <c r="J3023" s="10"/>
      <c r="K3023" s="10"/>
      <c r="L3023" s="1"/>
    </row>
    <row r="3024" spans="2:12" s="5" customFormat="1" ht="78.75" hidden="1">
      <c r="B3024" s="1"/>
      <c r="C3024" s="351">
        <v>8614</v>
      </c>
      <c r="D3024" s="352" t="s">
        <v>3088</v>
      </c>
      <c r="E3024" s="353" t="s">
        <v>119</v>
      </c>
      <c r="F3024" s="354">
        <v>663971</v>
      </c>
      <c r="G3024" s="288" t="s">
        <v>117</v>
      </c>
      <c r="H3024" s="288"/>
      <c r="I3024" s="1"/>
      <c r="J3024" s="10"/>
      <c r="K3024" s="10"/>
      <c r="L3024" s="1"/>
    </row>
    <row r="3025" spans="2:12" s="5" customFormat="1" ht="63" hidden="1">
      <c r="B3025" s="1"/>
      <c r="C3025" s="351">
        <v>8615</v>
      </c>
      <c r="D3025" s="352" t="s">
        <v>3089</v>
      </c>
      <c r="E3025" s="353" t="s">
        <v>119</v>
      </c>
      <c r="F3025" s="354">
        <v>168886</v>
      </c>
      <c r="G3025" s="288" t="s">
        <v>117</v>
      </c>
      <c r="H3025" s="288"/>
      <c r="I3025" s="1"/>
      <c r="J3025" s="10"/>
      <c r="K3025" s="10"/>
      <c r="L3025" s="1"/>
    </row>
    <row r="3026" spans="2:12" s="5" customFormat="1" ht="63" hidden="1">
      <c r="B3026" s="1"/>
      <c r="C3026" s="351">
        <v>8616</v>
      </c>
      <c r="D3026" s="352" t="s">
        <v>3090</v>
      </c>
      <c r="E3026" s="353" t="s">
        <v>119</v>
      </c>
      <c r="F3026" s="354">
        <v>159542</v>
      </c>
      <c r="G3026" s="288" t="s">
        <v>117</v>
      </c>
      <c r="H3026" s="288"/>
      <c r="I3026" s="1"/>
      <c r="J3026" s="10"/>
      <c r="K3026" s="10"/>
      <c r="L3026" s="1"/>
    </row>
    <row r="3027" spans="2:12" s="5" customFormat="1" ht="63" hidden="1">
      <c r="B3027" s="1"/>
      <c r="C3027" s="351">
        <v>8617</v>
      </c>
      <c r="D3027" s="352" t="s">
        <v>3091</v>
      </c>
      <c r="E3027" s="353" t="s">
        <v>119</v>
      </c>
      <c r="F3027" s="354">
        <v>141828</v>
      </c>
      <c r="G3027" s="288" t="s">
        <v>117</v>
      </c>
      <c r="H3027" s="288"/>
      <c r="I3027" s="1"/>
      <c r="J3027" s="10"/>
      <c r="K3027" s="10"/>
      <c r="L3027" s="1"/>
    </row>
    <row r="3028" spans="2:12" s="5" customFormat="1" ht="63" hidden="1">
      <c r="B3028" s="1"/>
      <c r="C3028" s="351">
        <v>8618</v>
      </c>
      <c r="D3028" s="352" t="s">
        <v>3092</v>
      </c>
      <c r="E3028" s="353" t="s">
        <v>119</v>
      </c>
      <c r="F3028" s="354">
        <v>674999</v>
      </c>
      <c r="G3028" s="288" t="s">
        <v>117</v>
      </c>
      <c r="H3028" s="288"/>
      <c r="I3028" s="1"/>
      <c r="J3028" s="10"/>
      <c r="K3028" s="10"/>
      <c r="L3028" s="1"/>
    </row>
    <row r="3029" spans="2:12" s="5" customFormat="1" ht="94.5" hidden="1">
      <c r="B3029" s="1"/>
      <c r="C3029" s="351">
        <v>8619</v>
      </c>
      <c r="D3029" s="352" t="s">
        <v>3093</v>
      </c>
      <c r="E3029" s="353" t="s">
        <v>119</v>
      </c>
      <c r="F3029" s="354">
        <v>743954</v>
      </c>
      <c r="G3029" s="288" t="s">
        <v>117</v>
      </c>
      <c r="H3029" s="288"/>
      <c r="I3029" s="1"/>
      <c r="J3029" s="10"/>
      <c r="K3029" s="10"/>
      <c r="L3029" s="1"/>
    </row>
    <row r="3030" spans="2:12" s="5" customFormat="1" ht="78.75" hidden="1">
      <c r="B3030" s="1"/>
      <c r="C3030" s="351">
        <v>8620</v>
      </c>
      <c r="D3030" s="352" t="s">
        <v>3094</v>
      </c>
      <c r="E3030" s="353" t="s">
        <v>119</v>
      </c>
      <c r="F3030" s="354">
        <v>692636</v>
      </c>
      <c r="G3030" s="288" t="s">
        <v>117</v>
      </c>
      <c r="H3030" s="288"/>
      <c r="I3030" s="1"/>
      <c r="J3030" s="10"/>
      <c r="K3030" s="10"/>
      <c r="L3030" s="1"/>
    </row>
    <row r="3031" spans="2:12" s="5" customFormat="1" ht="63" hidden="1">
      <c r="B3031" s="1"/>
      <c r="C3031" s="351">
        <v>8621</v>
      </c>
      <c r="D3031" s="352" t="s">
        <v>3095</v>
      </c>
      <c r="E3031" s="353" t="s">
        <v>119</v>
      </c>
      <c r="F3031" s="354">
        <v>671786</v>
      </c>
      <c r="G3031" s="288" t="s">
        <v>117</v>
      </c>
      <c r="H3031" s="288"/>
      <c r="I3031" s="1"/>
      <c r="J3031" s="10"/>
      <c r="K3031" s="10"/>
      <c r="L3031" s="1"/>
    </row>
    <row r="3032" spans="2:12" s="5" customFormat="1" ht="47.25" hidden="1">
      <c r="B3032" s="1"/>
      <c r="C3032" s="351">
        <v>8622</v>
      </c>
      <c r="D3032" s="352" t="s">
        <v>3096</v>
      </c>
      <c r="E3032" s="353" t="s">
        <v>116</v>
      </c>
      <c r="F3032" s="354">
        <v>9193</v>
      </c>
      <c r="G3032" s="288" t="s">
        <v>117</v>
      </c>
      <c r="H3032" s="288"/>
      <c r="I3032" s="1"/>
      <c r="J3032" s="10"/>
      <c r="K3032" s="10"/>
      <c r="L3032" s="1"/>
    </row>
    <row r="3033" spans="2:12" s="5" customFormat="1" ht="47.25" hidden="1">
      <c r="B3033" s="1"/>
      <c r="C3033" s="351">
        <v>8624</v>
      </c>
      <c r="D3033" s="352" t="s">
        <v>3097</v>
      </c>
      <c r="E3033" s="353" t="s">
        <v>125</v>
      </c>
      <c r="F3033" s="354">
        <v>4319726</v>
      </c>
      <c r="G3033" s="288" t="s">
        <v>117</v>
      </c>
      <c r="H3033" s="288" t="s">
        <v>145</v>
      </c>
      <c r="I3033" s="1"/>
      <c r="J3033" s="10"/>
      <c r="K3033" s="10"/>
      <c r="L3033" s="1"/>
    </row>
    <row r="3034" spans="2:12" s="5" customFormat="1" ht="94.5" hidden="1">
      <c r="B3034" s="1"/>
      <c r="C3034" s="351">
        <v>8625</v>
      </c>
      <c r="D3034" s="352" t="s">
        <v>3098</v>
      </c>
      <c r="E3034" s="353" t="s">
        <v>125</v>
      </c>
      <c r="F3034" s="354">
        <v>230017</v>
      </c>
      <c r="G3034" s="288" t="s">
        <v>117</v>
      </c>
      <c r="H3034" s="288" t="s">
        <v>145</v>
      </c>
      <c r="I3034" s="1"/>
      <c r="J3034" s="10"/>
      <c r="K3034" s="10"/>
      <c r="L3034" s="1"/>
    </row>
    <row r="3035" spans="2:12" s="5" customFormat="1" ht="94.5" hidden="1">
      <c r="B3035" s="1"/>
      <c r="C3035" s="351">
        <v>8626</v>
      </c>
      <c r="D3035" s="352" t="s">
        <v>3099</v>
      </c>
      <c r="E3035" s="353" t="s">
        <v>125</v>
      </c>
      <c r="F3035" s="354">
        <v>2047550</v>
      </c>
      <c r="G3035" s="288" t="s">
        <v>117</v>
      </c>
      <c r="H3035" s="288" t="s">
        <v>145</v>
      </c>
      <c r="I3035" s="1"/>
      <c r="J3035" s="10"/>
      <c r="K3035" s="10"/>
      <c r="L3035" s="1"/>
    </row>
    <row r="3036" spans="2:12" s="5" customFormat="1" ht="110.25" hidden="1">
      <c r="B3036" s="1"/>
      <c r="C3036" s="351">
        <v>8627</v>
      </c>
      <c r="D3036" s="352" t="s">
        <v>3100</v>
      </c>
      <c r="E3036" s="353" t="s">
        <v>125</v>
      </c>
      <c r="F3036" s="354">
        <v>384676</v>
      </c>
      <c r="G3036" s="288" t="s">
        <v>117</v>
      </c>
      <c r="H3036" s="288" t="s">
        <v>145</v>
      </c>
      <c r="I3036" s="1"/>
      <c r="J3036" s="10"/>
      <c r="K3036" s="10"/>
      <c r="L3036" s="1"/>
    </row>
    <row r="3037" spans="2:12" s="5" customFormat="1" ht="110.25" hidden="1">
      <c r="B3037" s="1"/>
      <c r="C3037" s="351">
        <v>8628</v>
      </c>
      <c r="D3037" s="352" t="s">
        <v>3101</v>
      </c>
      <c r="E3037" s="353" t="s">
        <v>125</v>
      </c>
      <c r="F3037" s="354">
        <v>127001</v>
      </c>
      <c r="G3037" s="288" t="s">
        <v>117</v>
      </c>
      <c r="H3037" s="288" t="s">
        <v>145</v>
      </c>
      <c r="I3037" s="1"/>
      <c r="J3037" s="10"/>
      <c r="K3037" s="10"/>
      <c r="L3037" s="1"/>
    </row>
    <row r="3038" spans="2:12" s="5" customFormat="1" ht="78.75" hidden="1">
      <c r="B3038" s="1"/>
      <c r="C3038" s="351">
        <v>8629</v>
      </c>
      <c r="D3038" s="352" t="s">
        <v>3102</v>
      </c>
      <c r="E3038" s="353" t="s">
        <v>122</v>
      </c>
      <c r="F3038" s="354">
        <v>735525</v>
      </c>
      <c r="G3038" s="288" t="s">
        <v>117</v>
      </c>
      <c r="H3038" s="288"/>
      <c r="I3038" s="1"/>
      <c r="J3038" s="10"/>
      <c r="K3038" s="10"/>
      <c r="L3038" s="1"/>
    </row>
    <row r="3039" spans="2:12" s="5" customFormat="1" ht="94.5" hidden="1">
      <c r="B3039" s="1"/>
      <c r="C3039" s="351">
        <v>8631</v>
      </c>
      <c r="D3039" s="352" t="s">
        <v>3103</v>
      </c>
      <c r="E3039" s="353" t="s">
        <v>125</v>
      </c>
      <c r="F3039" s="354">
        <v>1062567</v>
      </c>
      <c r="G3039" s="288" t="s">
        <v>117</v>
      </c>
      <c r="H3039" s="288"/>
      <c r="I3039" s="1"/>
      <c r="J3039" s="10"/>
      <c r="K3039" s="10"/>
      <c r="L3039" s="1"/>
    </row>
    <row r="3040" spans="2:12" s="5" customFormat="1" ht="78.75" hidden="1">
      <c r="B3040" s="1"/>
      <c r="C3040" s="351">
        <v>8632</v>
      </c>
      <c r="D3040" s="352" t="s">
        <v>3104</v>
      </c>
      <c r="E3040" s="353" t="s">
        <v>122</v>
      </c>
      <c r="F3040" s="354">
        <v>304483</v>
      </c>
      <c r="G3040" s="288" t="s">
        <v>117</v>
      </c>
      <c r="H3040" s="288"/>
      <c r="I3040" s="1"/>
      <c r="J3040" s="10"/>
      <c r="K3040" s="10"/>
      <c r="L3040" s="1"/>
    </row>
    <row r="3041" spans="2:12" s="5" customFormat="1" ht="78.75" hidden="1">
      <c r="B3041" s="1"/>
      <c r="C3041" s="351">
        <v>8633</v>
      </c>
      <c r="D3041" s="352" t="s">
        <v>3105</v>
      </c>
      <c r="E3041" s="353" t="s">
        <v>122</v>
      </c>
      <c r="F3041" s="354">
        <v>825402</v>
      </c>
      <c r="G3041" s="288" t="s">
        <v>117</v>
      </c>
      <c r="H3041" s="288"/>
      <c r="I3041" s="1"/>
      <c r="J3041" s="10"/>
      <c r="K3041" s="10"/>
      <c r="L3041" s="1"/>
    </row>
    <row r="3042" spans="2:12" s="5" customFormat="1" ht="94.5" hidden="1">
      <c r="B3042" s="1"/>
      <c r="C3042" s="351">
        <v>8634</v>
      </c>
      <c r="D3042" s="352" t="s">
        <v>3106</v>
      </c>
      <c r="E3042" s="353" t="s">
        <v>125</v>
      </c>
      <c r="F3042" s="354">
        <v>1082656</v>
      </c>
      <c r="G3042" s="288" t="s">
        <v>117</v>
      </c>
      <c r="H3042" s="288"/>
      <c r="I3042" s="1"/>
      <c r="J3042" s="10"/>
      <c r="K3042" s="10"/>
      <c r="L3042" s="1"/>
    </row>
    <row r="3043" spans="2:12" s="5" customFormat="1" ht="110.25" hidden="1">
      <c r="B3043" s="1"/>
      <c r="C3043" s="351">
        <v>8636</v>
      </c>
      <c r="D3043" s="352" t="s">
        <v>3107</v>
      </c>
      <c r="E3043" s="353" t="s">
        <v>125</v>
      </c>
      <c r="F3043" s="354">
        <v>569520</v>
      </c>
      <c r="G3043" s="288" t="s">
        <v>117</v>
      </c>
      <c r="H3043" s="288"/>
      <c r="I3043" s="1"/>
      <c r="J3043" s="10"/>
      <c r="K3043" s="10"/>
      <c r="L3043" s="1"/>
    </row>
    <row r="3044" spans="2:12" s="5" customFormat="1" ht="94.5" hidden="1">
      <c r="B3044" s="1"/>
      <c r="C3044" s="351">
        <v>8637</v>
      </c>
      <c r="D3044" s="352" t="s">
        <v>3108</v>
      </c>
      <c r="E3044" s="353" t="s">
        <v>125</v>
      </c>
      <c r="F3044" s="354">
        <v>1877604</v>
      </c>
      <c r="G3044" s="288" t="s">
        <v>117</v>
      </c>
      <c r="H3044" s="288"/>
      <c r="I3044" s="1"/>
      <c r="J3044" s="10"/>
      <c r="K3044" s="10"/>
      <c r="L3044" s="1"/>
    </row>
    <row r="3045" spans="2:12" s="5" customFormat="1" ht="110.25" hidden="1">
      <c r="B3045" s="1"/>
      <c r="C3045" s="351">
        <v>8638</v>
      </c>
      <c r="D3045" s="352" t="s">
        <v>3109</v>
      </c>
      <c r="E3045" s="353" t="s">
        <v>125</v>
      </c>
      <c r="F3045" s="354">
        <v>3298506</v>
      </c>
      <c r="G3045" s="288" t="s">
        <v>117</v>
      </c>
      <c r="H3045" s="288" t="s">
        <v>145</v>
      </c>
      <c r="I3045" s="1"/>
      <c r="J3045" s="10"/>
      <c r="K3045" s="10"/>
      <c r="L3045" s="1"/>
    </row>
    <row r="3046" spans="2:12" s="5" customFormat="1" ht="110.25" hidden="1">
      <c r="B3046" s="1"/>
      <c r="C3046" s="351">
        <v>8639</v>
      </c>
      <c r="D3046" s="352" t="s">
        <v>3110</v>
      </c>
      <c r="E3046" s="353" t="s">
        <v>125</v>
      </c>
      <c r="F3046" s="354">
        <v>5515544</v>
      </c>
      <c r="G3046" s="288" t="s">
        <v>117</v>
      </c>
      <c r="H3046" s="288" t="s">
        <v>145</v>
      </c>
      <c r="I3046" s="1"/>
      <c r="J3046" s="10"/>
      <c r="K3046" s="10"/>
      <c r="L3046" s="1"/>
    </row>
    <row r="3047" spans="2:12" s="5" customFormat="1" ht="31.5" hidden="1">
      <c r="B3047" s="1"/>
      <c r="C3047" s="351">
        <v>8640</v>
      </c>
      <c r="D3047" s="352" t="s">
        <v>3111</v>
      </c>
      <c r="E3047" s="353" t="s">
        <v>125</v>
      </c>
      <c r="F3047" s="354">
        <v>76996</v>
      </c>
      <c r="G3047" s="288" t="s">
        <v>117</v>
      </c>
      <c r="H3047" s="288"/>
      <c r="I3047" s="1"/>
      <c r="J3047" s="10"/>
      <c r="K3047" s="10"/>
      <c r="L3047" s="1"/>
    </row>
    <row r="3048" spans="2:12" s="5" customFormat="1" ht="31.5" hidden="1">
      <c r="B3048" s="1"/>
      <c r="C3048" s="351">
        <v>8641</v>
      </c>
      <c r="D3048" s="352" t="s">
        <v>3112</v>
      </c>
      <c r="E3048" s="353" t="s">
        <v>125</v>
      </c>
      <c r="F3048" s="354">
        <v>1701992</v>
      </c>
      <c r="G3048" s="288" t="s">
        <v>117</v>
      </c>
      <c r="H3048" s="288"/>
      <c r="I3048" s="1"/>
      <c r="J3048" s="10"/>
      <c r="K3048" s="10"/>
      <c r="L3048" s="1"/>
    </row>
    <row r="3049" spans="2:12" s="5" customFormat="1" ht="31.5" hidden="1">
      <c r="B3049" s="1"/>
      <c r="C3049" s="351">
        <v>8642</v>
      </c>
      <c r="D3049" s="352" t="s">
        <v>3113</v>
      </c>
      <c r="E3049" s="353" t="s">
        <v>125</v>
      </c>
      <c r="F3049" s="354">
        <v>108492</v>
      </c>
      <c r="G3049" s="288" t="s">
        <v>117</v>
      </c>
      <c r="H3049" s="288"/>
      <c r="I3049" s="1"/>
      <c r="J3049" s="10"/>
      <c r="K3049" s="10"/>
      <c r="L3049" s="1"/>
    </row>
    <row r="3050" spans="2:12" s="5" customFormat="1" ht="94.5" hidden="1">
      <c r="B3050" s="1"/>
      <c r="C3050" s="351">
        <v>8643</v>
      </c>
      <c r="D3050" s="352" t="s">
        <v>3114</v>
      </c>
      <c r="E3050" s="353" t="s">
        <v>3115</v>
      </c>
      <c r="F3050" s="354">
        <v>37638</v>
      </c>
      <c r="G3050" s="288" t="s">
        <v>117</v>
      </c>
      <c r="H3050" s="288"/>
      <c r="I3050" s="1"/>
      <c r="J3050" s="10"/>
      <c r="K3050" s="10"/>
      <c r="L3050" s="1"/>
    </row>
    <row r="3051" spans="2:12" s="5" customFormat="1" ht="110.25" hidden="1">
      <c r="B3051" s="1"/>
      <c r="C3051" s="351">
        <v>8644</v>
      </c>
      <c r="D3051" s="352" t="s">
        <v>3116</v>
      </c>
      <c r="E3051" s="353" t="s">
        <v>125</v>
      </c>
      <c r="F3051" s="354">
        <v>3358464</v>
      </c>
      <c r="G3051" s="288" t="s">
        <v>117</v>
      </c>
      <c r="H3051" s="288" t="s">
        <v>145</v>
      </c>
      <c r="I3051" s="1"/>
      <c r="J3051" s="10"/>
      <c r="K3051" s="10"/>
      <c r="L3051" s="1"/>
    </row>
    <row r="3052" spans="2:12" s="5" customFormat="1" ht="110.25" hidden="1">
      <c r="B3052" s="1"/>
      <c r="C3052" s="351">
        <v>8645</v>
      </c>
      <c r="D3052" s="352" t="s">
        <v>3117</v>
      </c>
      <c r="E3052" s="353" t="s">
        <v>125</v>
      </c>
      <c r="F3052" s="354">
        <v>2005364</v>
      </c>
      <c r="G3052" s="288" t="s">
        <v>117</v>
      </c>
      <c r="H3052" s="288"/>
      <c r="I3052" s="1"/>
      <c r="J3052" s="10"/>
      <c r="K3052" s="10"/>
      <c r="L3052" s="1"/>
    </row>
    <row r="3053" spans="2:12" s="5" customFormat="1" ht="47.25" hidden="1">
      <c r="B3053" s="1"/>
      <c r="C3053" s="351">
        <v>8646</v>
      </c>
      <c r="D3053" s="352" t="s">
        <v>3118</v>
      </c>
      <c r="E3053" s="353" t="s">
        <v>125</v>
      </c>
      <c r="F3053" s="354">
        <v>332799</v>
      </c>
      <c r="G3053" s="288" t="s">
        <v>117</v>
      </c>
      <c r="H3053" s="288"/>
      <c r="I3053" s="1"/>
      <c r="J3053" s="10"/>
      <c r="K3053" s="10"/>
      <c r="L3053" s="1"/>
    </row>
    <row r="3054" spans="2:12" s="5" customFormat="1" ht="110.25" hidden="1">
      <c r="B3054" s="1"/>
      <c r="C3054" s="351">
        <v>8647</v>
      </c>
      <c r="D3054" s="352" t="s">
        <v>3119</v>
      </c>
      <c r="E3054" s="353" t="s">
        <v>125</v>
      </c>
      <c r="F3054" s="354">
        <v>4381281</v>
      </c>
      <c r="G3054" s="288" t="s">
        <v>117</v>
      </c>
      <c r="H3054" s="288"/>
      <c r="I3054" s="1"/>
      <c r="J3054" s="10"/>
      <c r="K3054" s="10"/>
      <c r="L3054" s="1"/>
    </row>
    <row r="3055" spans="2:12" s="5" customFormat="1" ht="63" hidden="1">
      <c r="B3055" s="1"/>
      <c r="C3055" s="351">
        <v>8648</v>
      </c>
      <c r="D3055" s="352" t="s">
        <v>3120</v>
      </c>
      <c r="E3055" s="353" t="s">
        <v>122</v>
      </c>
      <c r="F3055" s="354">
        <v>407015</v>
      </c>
      <c r="G3055" s="288" t="s">
        <v>117</v>
      </c>
      <c r="H3055" s="288"/>
      <c r="I3055" s="1"/>
      <c r="J3055" s="10"/>
      <c r="K3055" s="10"/>
      <c r="L3055" s="1"/>
    </row>
    <row r="3056" spans="2:12" s="5" customFormat="1" ht="63" hidden="1">
      <c r="B3056" s="1"/>
      <c r="C3056" s="351">
        <v>8649</v>
      </c>
      <c r="D3056" s="352" t="s">
        <v>3121</v>
      </c>
      <c r="E3056" s="353" t="s">
        <v>122</v>
      </c>
      <c r="F3056" s="354">
        <v>374079</v>
      </c>
      <c r="G3056" s="288" t="s">
        <v>117</v>
      </c>
      <c r="H3056" s="288"/>
      <c r="I3056" s="1"/>
      <c r="J3056" s="10"/>
      <c r="K3056" s="10"/>
      <c r="L3056" s="1"/>
    </row>
    <row r="3057" spans="2:12" s="5" customFormat="1" ht="31.5" hidden="1">
      <c r="B3057" s="1"/>
      <c r="C3057" s="351">
        <v>8650</v>
      </c>
      <c r="D3057" s="352" t="s">
        <v>3122</v>
      </c>
      <c r="E3057" s="353" t="s">
        <v>3123</v>
      </c>
      <c r="F3057" s="354">
        <v>37</v>
      </c>
      <c r="G3057" s="288" t="s">
        <v>117</v>
      </c>
      <c r="H3057" s="288"/>
      <c r="I3057" s="1"/>
      <c r="J3057" s="10"/>
      <c r="K3057" s="10"/>
      <c r="L3057" s="1"/>
    </row>
    <row r="3058" spans="2:12" s="5" customFormat="1" ht="78.75" hidden="1">
      <c r="B3058" s="1"/>
      <c r="C3058" s="351">
        <v>8651</v>
      </c>
      <c r="D3058" s="352" t="s">
        <v>3124</v>
      </c>
      <c r="E3058" s="353" t="s">
        <v>125</v>
      </c>
      <c r="F3058" s="354">
        <v>148000</v>
      </c>
      <c r="G3058" s="288" t="s">
        <v>117</v>
      </c>
      <c r="H3058" s="288"/>
      <c r="I3058" s="1"/>
      <c r="J3058" s="10"/>
      <c r="K3058" s="10"/>
      <c r="L3058" s="1"/>
    </row>
    <row r="3059" spans="2:12" s="5" customFormat="1" ht="47.25" hidden="1">
      <c r="B3059" s="1"/>
      <c r="C3059" s="351">
        <v>8652</v>
      </c>
      <c r="D3059" s="352" t="s">
        <v>3125</v>
      </c>
      <c r="E3059" s="353" t="s">
        <v>125</v>
      </c>
      <c r="F3059" s="354">
        <v>138000</v>
      </c>
      <c r="G3059" s="288" t="s">
        <v>117</v>
      </c>
      <c r="H3059" s="288"/>
      <c r="I3059" s="1"/>
      <c r="J3059" s="10"/>
      <c r="K3059" s="10"/>
      <c r="L3059" s="1"/>
    </row>
    <row r="3060" spans="2:12" s="5" customFormat="1" ht="78.75" hidden="1">
      <c r="B3060" s="1"/>
      <c r="C3060" s="351">
        <v>8653</v>
      </c>
      <c r="D3060" s="352" t="s">
        <v>3126</v>
      </c>
      <c r="E3060" s="353" t="s">
        <v>125</v>
      </c>
      <c r="F3060" s="354">
        <v>133500</v>
      </c>
      <c r="G3060" s="288" t="s">
        <v>117</v>
      </c>
      <c r="H3060" s="288"/>
      <c r="I3060" s="1"/>
      <c r="J3060" s="10"/>
      <c r="K3060" s="10"/>
      <c r="L3060" s="1"/>
    </row>
    <row r="3061" spans="2:12" s="5" customFormat="1" ht="63" hidden="1">
      <c r="B3061" s="1"/>
      <c r="C3061" s="351">
        <v>8654</v>
      </c>
      <c r="D3061" s="352" t="s">
        <v>3127</v>
      </c>
      <c r="E3061" s="353" t="s">
        <v>125</v>
      </c>
      <c r="F3061" s="354">
        <v>205000</v>
      </c>
      <c r="G3061" s="288" t="s">
        <v>117</v>
      </c>
      <c r="H3061" s="288"/>
      <c r="I3061" s="1"/>
      <c r="J3061" s="10"/>
      <c r="K3061" s="10"/>
      <c r="L3061" s="1"/>
    </row>
    <row r="3062" spans="2:12" s="5" customFormat="1" ht="25.5" hidden="1">
      <c r="B3062" s="1"/>
      <c r="C3062" s="351">
        <v>8655</v>
      </c>
      <c r="D3062" s="352" t="s">
        <v>3128</v>
      </c>
      <c r="E3062" s="353" t="s">
        <v>119</v>
      </c>
      <c r="F3062" s="354">
        <v>63806</v>
      </c>
      <c r="G3062" s="288" t="s">
        <v>117</v>
      </c>
      <c r="H3062" s="288"/>
      <c r="I3062" s="1"/>
      <c r="J3062" s="10"/>
      <c r="K3062" s="10"/>
      <c r="L3062" s="1"/>
    </row>
    <row r="3063" spans="2:12" s="5" customFormat="1" ht="47.25" hidden="1">
      <c r="B3063" s="1"/>
      <c r="C3063" s="351">
        <v>8656</v>
      </c>
      <c r="D3063" s="352" t="s">
        <v>3129</v>
      </c>
      <c r="E3063" s="353" t="s">
        <v>119</v>
      </c>
      <c r="F3063" s="354">
        <v>17171</v>
      </c>
      <c r="G3063" s="288" t="s">
        <v>117</v>
      </c>
      <c r="H3063" s="288"/>
      <c r="I3063" s="1"/>
      <c r="J3063" s="10"/>
      <c r="K3063" s="10"/>
      <c r="L3063" s="1"/>
    </row>
    <row r="3064" spans="2:12" s="5" customFormat="1" ht="25.5" hidden="1">
      <c r="B3064" s="1"/>
      <c r="C3064" s="351">
        <v>8657</v>
      </c>
      <c r="D3064" s="352" t="s">
        <v>3130</v>
      </c>
      <c r="E3064" s="353" t="s">
        <v>116</v>
      </c>
      <c r="F3064" s="354">
        <v>7139</v>
      </c>
      <c r="G3064" s="288" t="s">
        <v>117</v>
      </c>
      <c r="H3064" s="288"/>
      <c r="I3064" s="1"/>
      <c r="J3064" s="10"/>
      <c r="K3064" s="10"/>
      <c r="L3064" s="1"/>
    </row>
    <row r="3065" spans="2:12" s="5" customFormat="1" ht="47.25" hidden="1">
      <c r="B3065" s="1"/>
      <c r="C3065" s="351">
        <v>8712</v>
      </c>
      <c r="D3065" s="352" t="s">
        <v>3131</v>
      </c>
      <c r="E3065" s="353" t="s">
        <v>122</v>
      </c>
      <c r="F3065" s="354">
        <v>338221</v>
      </c>
      <c r="G3065" s="288" t="s">
        <v>117</v>
      </c>
      <c r="H3065" s="288"/>
      <c r="I3065" s="1"/>
      <c r="J3065" s="10"/>
      <c r="K3065" s="10"/>
      <c r="L3065" s="1"/>
    </row>
    <row r="3066" spans="2:12" s="5" customFormat="1" ht="47.25" hidden="1">
      <c r="B3066" s="1"/>
      <c r="C3066" s="351">
        <v>8713</v>
      </c>
      <c r="D3066" s="352" t="s">
        <v>3132</v>
      </c>
      <c r="E3066" s="353" t="s">
        <v>122</v>
      </c>
      <c r="F3066" s="354">
        <v>141242</v>
      </c>
      <c r="G3066" s="288" t="s">
        <v>117</v>
      </c>
      <c r="H3066" s="288"/>
      <c r="I3066" s="1"/>
      <c r="J3066" s="10"/>
      <c r="K3066" s="10"/>
      <c r="L3066" s="1"/>
    </row>
    <row r="3067" spans="2:12" s="5" customFormat="1" ht="47.25" hidden="1">
      <c r="B3067" s="1"/>
      <c r="C3067" s="351">
        <v>8714</v>
      </c>
      <c r="D3067" s="352" t="s">
        <v>3133</v>
      </c>
      <c r="E3067" s="353" t="s">
        <v>122</v>
      </c>
      <c r="F3067" s="354">
        <v>171936</v>
      </c>
      <c r="G3067" s="288" t="s">
        <v>117</v>
      </c>
      <c r="H3067" s="288"/>
      <c r="I3067" s="1"/>
      <c r="J3067" s="10"/>
      <c r="K3067" s="10"/>
      <c r="L3067" s="1"/>
    </row>
    <row r="3068" spans="2:12" s="5" customFormat="1" ht="78.75" hidden="1">
      <c r="B3068" s="1"/>
      <c r="C3068" s="351">
        <v>8715</v>
      </c>
      <c r="D3068" s="352" t="s">
        <v>3134</v>
      </c>
      <c r="E3068" s="353" t="s">
        <v>125</v>
      </c>
      <c r="F3068" s="354">
        <v>435525</v>
      </c>
      <c r="G3068" s="288" t="s">
        <v>117</v>
      </c>
      <c r="H3068" s="288" t="s">
        <v>145</v>
      </c>
      <c r="I3068" s="1"/>
      <c r="J3068" s="10"/>
      <c r="K3068" s="10"/>
      <c r="L3068" s="1"/>
    </row>
    <row r="3069" spans="2:12" s="5" customFormat="1" ht="31.5" hidden="1">
      <c r="B3069" s="1"/>
      <c r="C3069" s="351">
        <v>8716</v>
      </c>
      <c r="D3069" s="352" t="s">
        <v>3135</v>
      </c>
      <c r="E3069" s="353" t="s">
        <v>122</v>
      </c>
      <c r="F3069" s="354">
        <v>55626</v>
      </c>
      <c r="G3069" s="288" t="s">
        <v>117</v>
      </c>
      <c r="H3069" s="288"/>
      <c r="I3069" s="1"/>
      <c r="J3069" s="10"/>
      <c r="K3069" s="10"/>
      <c r="L3069" s="1"/>
    </row>
    <row r="3070" spans="2:12" s="5" customFormat="1" ht="78.75" hidden="1">
      <c r="B3070" s="1"/>
      <c r="C3070" s="351">
        <v>8717</v>
      </c>
      <c r="D3070" s="352" t="s">
        <v>3136</v>
      </c>
      <c r="E3070" s="353" t="s">
        <v>125</v>
      </c>
      <c r="F3070" s="354">
        <v>715580</v>
      </c>
      <c r="G3070" s="288" t="s">
        <v>117</v>
      </c>
      <c r="H3070" s="288" t="s">
        <v>145</v>
      </c>
      <c r="I3070" s="1"/>
      <c r="J3070" s="10"/>
      <c r="K3070" s="10"/>
      <c r="L3070" s="1"/>
    </row>
    <row r="3071" spans="2:12" s="5" customFormat="1" ht="31.5" hidden="1">
      <c r="B3071" s="1"/>
      <c r="C3071" s="351">
        <v>8718</v>
      </c>
      <c r="D3071" s="352" t="s">
        <v>3137</v>
      </c>
      <c r="E3071" s="353" t="s">
        <v>125</v>
      </c>
      <c r="F3071" s="354">
        <v>1606252</v>
      </c>
      <c r="G3071" s="288" t="s">
        <v>117</v>
      </c>
      <c r="H3071" s="288"/>
      <c r="I3071" s="1"/>
      <c r="J3071" s="10"/>
      <c r="K3071" s="10"/>
      <c r="L3071" s="1"/>
    </row>
    <row r="3072" spans="2:12" s="5" customFormat="1" ht="94.5" hidden="1">
      <c r="B3072" s="1"/>
      <c r="C3072" s="351">
        <v>8719</v>
      </c>
      <c r="D3072" s="352" t="s">
        <v>3138</v>
      </c>
      <c r="E3072" s="353" t="s">
        <v>125</v>
      </c>
      <c r="F3072" s="354">
        <v>1236500</v>
      </c>
      <c r="G3072" s="288" t="s">
        <v>117</v>
      </c>
      <c r="H3072" s="288"/>
      <c r="I3072" s="1"/>
      <c r="J3072" s="10"/>
      <c r="K3072" s="10"/>
      <c r="L3072" s="1"/>
    </row>
    <row r="3073" spans="2:12" s="5" customFormat="1" ht="78.75" hidden="1">
      <c r="B3073" s="1"/>
      <c r="C3073" s="351">
        <v>8720</v>
      </c>
      <c r="D3073" s="352" t="s">
        <v>3139</v>
      </c>
      <c r="E3073" s="353" t="s">
        <v>125</v>
      </c>
      <c r="F3073" s="354">
        <v>610409</v>
      </c>
      <c r="G3073" s="288" t="s">
        <v>117</v>
      </c>
      <c r="H3073" s="288"/>
      <c r="I3073" s="1"/>
      <c r="J3073" s="10"/>
      <c r="K3073" s="10"/>
      <c r="L3073" s="1"/>
    </row>
    <row r="3074" spans="2:12" s="5" customFormat="1" ht="31.5" hidden="1">
      <c r="B3074" s="1"/>
      <c r="C3074" s="351">
        <v>8722</v>
      </c>
      <c r="D3074" s="352" t="s">
        <v>3140</v>
      </c>
      <c r="E3074" s="353" t="s">
        <v>125</v>
      </c>
      <c r="F3074" s="354">
        <v>181561</v>
      </c>
      <c r="G3074" s="288" t="s">
        <v>117</v>
      </c>
      <c r="H3074" s="288"/>
      <c r="I3074" s="1"/>
      <c r="J3074" s="10"/>
      <c r="K3074" s="10"/>
      <c r="L3074" s="1"/>
    </row>
    <row r="3075" spans="2:12" s="5" customFormat="1" ht="78.75" hidden="1">
      <c r="B3075" s="1"/>
      <c r="C3075" s="351">
        <v>8723</v>
      </c>
      <c r="D3075" s="352" t="s">
        <v>3141</v>
      </c>
      <c r="E3075" s="353" t="s">
        <v>122</v>
      </c>
      <c r="F3075" s="354">
        <v>170279</v>
      </c>
      <c r="G3075" s="288" t="s">
        <v>117</v>
      </c>
      <c r="H3075" s="288" t="s">
        <v>145</v>
      </c>
      <c r="I3075" s="1"/>
      <c r="J3075" s="10"/>
      <c r="K3075" s="10"/>
      <c r="L3075" s="1"/>
    </row>
    <row r="3076" spans="2:12" s="5" customFormat="1" ht="63" hidden="1">
      <c r="B3076" s="1"/>
      <c r="C3076" s="351">
        <v>8724</v>
      </c>
      <c r="D3076" s="352" t="s">
        <v>3142</v>
      </c>
      <c r="E3076" s="353" t="s">
        <v>125</v>
      </c>
      <c r="F3076" s="354">
        <v>132000</v>
      </c>
      <c r="G3076" s="288" t="s">
        <v>117</v>
      </c>
      <c r="H3076" s="288"/>
      <c r="I3076" s="1"/>
      <c r="J3076" s="10"/>
      <c r="K3076" s="10"/>
      <c r="L3076" s="1"/>
    </row>
    <row r="3077" spans="2:12" s="5" customFormat="1" ht="94.5" hidden="1">
      <c r="B3077" s="1"/>
      <c r="C3077" s="351">
        <v>8725</v>
      </c>
      <c r="D3077" s="352" t="s">
        <v>3143</v>
      </c>
      <c r="E3077" s="353" t="s">
        <v>122</v>
      </c>
      <c r="F3077" s="354">
        <v>32690</v>
      </c>
      <c r="G3077" s="288" t="s">
        <v>117</v>
      </c>
      <c r="H3077" s="288"/>
      <c r="I3077" s="1"/>
      <c r="J3077" s="10"/>
      <c r="K3077" s="10"/>
      <c r="L3077" s="1"/>
    </row>
    <row r="3078" spans="2:12" s="5" customFormat="1" ht="110.25" hidden="1">
      <c r="B3078" s="1"/>
      <c r="C3078" s="351">
        <v>8726</v>
      </c>
      <c r="D3078" s="352" t="s">
        <v>3144</v>
      </c>
      <c r="E3078" s="353" t="s">
        <v>125</v>
      </c>
      <c r="F3078" s="354">
        <v>828170</v>
      </c>
      <c r="G3078" s="288" t="s">
        <v>117</v>
      </c>
      <c r="H3078" s="288" t="s">
        <v>145</v>
      </c>
      <c r="I3078" s="1"/>
      <c r="J3078" s="10"/>
      <c r="K3078" s="10"/>
      <c r="L3078" s="1"/>
    </row>
    <row r="3079" spans="2:12" s="5" customFormat="1" ht="47.25" hidden="1">
      <c r="B3079" s="1"/>
      <c r="C3079" s="351">
        <v>8727</v>
      </c>
      <c r="D3079" s="352" t="s">
        <v>3145</v>
      </c>
      <c r="E3079" s="353" t="s">
        <v>116</v>
      </c>
      <c r="F3079" s="354">
        <v>390766</v>
      </c>
      <c r="G3079" s="288" t="s">
        <v>117</v>
      </c>
      <c r="H3079" s="288"/>
      <c r="I3079" s="1"/>
      <c r="J3079" s="10"/>
      <c r="K3079" s="10"/>
      <c r="L3079" s="1"/>
    </row>
    <row r="3080" spans="2:12" s="5" customFormat="1" ht="63" hidden="1">
      <c r="B3080" s="1"/>
      <c r="C3080" s="351">
        <v>8728</v>
      </c>
      <c r="D3080" s="352" t="s">
        <v>3146</v>
      </c>
      <c r="E3080" s="353" t="s">
        <v>122</v>
      </c>
      <c r="F3080" s="354">
        <v>424977</v>
      </c>
      <c r="G3080" s="288" t="s">
        <v>117</v>
      </c>
      <c r="H3080" s="288"/>
      <c r="I3080" s="1"/>
      <c r="J3080" s="10"/>
      <c r="K3080" s="10"/>
      <c r="L3080" s="1"/>
    </row>
    <row r="3081" spans="2:12" s="5" customFormat="1" ht="63" hidden="1">
      <c r="B3081" s="1"/>
      <c r="C3081" s="351">
        <v>8729</v>
      </c>
      <c r="D3081" s="352" t="s">
        <v>3147</v>
      </c>
      <c r="E3081" s="353" t="s">
        <v>122</v>
      </c>
      <c r="F3081" s="354">
        <v>851926</v>
      </c>
      <c r="G3081" s="288" t="s">
        <v>117</v>
      </c>
      <c r="H3081" s="288"/>
      <c r="I3081" s="1"/>
      <c r="J3081" s="10"/>
      <c r="K3081" s="10"/>
      <c r="L3081" s="1"/>
    </row>
    <row r="3082" spans="2:12" s="5" customFormat="1" ht="78.75" hidden="1">
      <c r="B3082" s="1"/>
      <c r="C3082" s="351">
        <v>8730</v>
      </c>
      <c r="D3082" s="352" t="s">
        <v>3148</v>
      </c>
      <c r="E3082" s="353" t="s">
        <v>125</v>
      </c>
      <c r="F3082" s="354">
        <v>4885003</v>
      </c>
      <c r="G3082" s="288" t="s">
        <v>117</v>
      </c>
      <c r="H3082" s="288"/>
      <c r="I3082" s="1"/>
      <c r="J3082" s="10"/>
      <c r="K3082" s="10"/>
      <c r="L3082" s="1"/>
    </row>
    <row r="3083" spans="2:12" s="5" customFormat="1" ht="110.25" hidden="1">
      <c r="B3083" s="1"/>
      <c r="C3083" s="351">
        <v>8731</v>
      </c>
      <c r="D3083" s="352" t="s">
        <v>3149</v>
      </c>
      <c r="E3083" s="353" t="s">
        <v>125</v>
      </c>
      <c r="F3083" s="354">
        <v>227525</v>
      </c>
      <c r="G3083" s="288" t="s">
        <v>117</v>
      </c>
      <c r="H3083" s="288" t="s">
        <v>145</v>
      </c>
      <c r="I3083" s="1"/>
      <c r="J3083" s="10"/>
      <c r="K3083" s="10"/>
      <c r="L3083" s="1"/>
    </row>
    <row r="3084" spans="2:12" s="5" customFormat="1" ht="110.25" hidden="1">
      <c r="B3084" s="1"/>
      <c r="C3084" s="351">
        <v>8732</v>
      </c>
      <c r="D3084" s="352" t="s">
        <v>3150</v>
      </c>
      <c r="E3084" s="353" t="s">
        <v>125</v>
      </c>
      <c r="F3084" s="354">
        <v>384550</v>
      </c>
      <c r="G3084" s="288" t="s">
        <v>117</v>
      </c>
      <c r="H3084" s="288" t="s">
        <v>145</v>
      </c>
      <c r="I3084" s="1"/>
      <c r="J3084" s="10"/>
      <c r="K3084" s="10"/>
      <c r="L3084" s="1"/>
    </row>
    <row r="3085" spans="2:12" s="5" customFormat="1" ht="47.25" hidden="1">
      <c r="B3085" s="1"/>
      <c r="C3085" s="351">
        <v>8733</v>
      </c>
      <c r="D3085" s="352" t="s">
        <v>3151</v>
      </c>
      <c r="E3085" s="353" t="s">
        <v>122</v>
      </c>
      <c r="F3085" s="354">
        <v>207149</v>
      </c>
      <c r="G3085" s="288" t="s">
        <v>117</v>
      </c>
      <c r="H3085" s="288"/>
      <c r="I3085" s="1"/>
      <c r="J3085" s="10"/>
      <c r="K3085" s="10"/>
      <c r="L3085" s="1"/>
    </row>
    <row r="3086" spans="2:12" s="5" customFormat="1" ht="47.25" hidden="1">
      <c r="B3086" s="1"/>
      <c r="C3086" s="351">
        <v>8734</v>
      </c>
      <c r="D3086" s="352" t="s">
        <v>3152</v>
      </c>
      <c r="E3086" s="353" t="s">
        <v>122</v>
      </c>
      <c r="F3086" s="354">
        <v>262885</v>
      </c>
      <c r="G3086" s="288" t="s">
        <v>117</v>
      </c>
      <c r="H3086" s="288"/>
      <c r="I3086" s="1"/>
      <c r="J3086" s="10"/>
      <c r="K3086" s="10"/>
      <c r="L3086" s="1"/>
    </row>
    <row r="3087" spans="2:12" s="5" customFormat="1" ht="47.25" hidden="1">
      <c r="B3087" s="1"/>
      <c r="C3087" s="351">
        <v>8735</v>
      </c>
      <c r="D3087" s="352" t="s">
        <v>3153</v>
      </c>
      <c r="E3087" s="353" t="s">
        <v>122</v>
      </c>
      <c r="F3087" s="354">
        <v>561612</v>
      </c>
      <c r="G3087" s="288" t="s">
        <v>117</v>
      </c>
      <c r="H3087" s="288"/>
      <c r="I3087" s="1"/>
      <c r="J3087" s="10"/>
      <c r="K3087" s="10"/>
      <c r="L3087" s="1"/>
    </row>
    <row r="3088" spans="2:12" s="5" customFormat="1" ht="47.25" hidden="1">
      <c r="B3088" s="1"/>
      <c r="C3088" s="351">
        <v>8736</v>
      </c>
      <c r="D3088" s="352" t="s">
        <v>3154</v>
      </c>
      <c r="E3088" s="353" t="s">
        <v>122</v>
      </c>
      <c r="F3088" s="354">
        <v>282792</v>
      </c>
      <c r="G3088" s="288" t="s">
        <v>117</v>
      </c>
      <c r="H3088" s="288"/>
      <c r="I3088" s="1"/>
      <c r="J3088" s="10"/>
      <c r="K3088" s="10"/>
      <c r="L3088" s="1"/>
    </row>
    <row r="3089" spans="2:12" s="5" customFormat="1" ht="31.5" hidden="1">
      <c r="B3089" s="1"/>
      <c r="C3089" s="351">
        <v>8737</v>
      </c>
      <c r="D3089" s="352" t="s">
        <v>3155</v>
      </c>
      <c r="E3089" s="353" t="s">
        <v>125</v>
      </c>
      <c r="F3089" s="354">
        <v>6850</v>
      </c>
      <c r="G3089" s="288" t="s">
        <v>117</v>
      </c>
      <c r="H3089" s="288"/>
      <c r="I3089" s="1"/>
      <c r="J3089" s="10"/>
      <c r="K3089" s="10"/>
      <c r="L3089" s="1"/>
    </row>
    <row r="3090" spans="2:12" s="5" customFormat="1" ht="63" hidden="1">
      <c r="B3090" s="1"/>
      <c r="C3090" s="351">
        <v>8738</v>
      </c>
      <c r="D3090" s="352" t="s">
        <v>3156</v>
      </c>
      <c r="E3090" s="353" t="s">
        <v>125</v>
      </c>
      <c r="F3090" s="354">
        <v>297400</v>
      </c>
      <c r="G3090" s="288" t="s">
        <v>117</v>
      </c>
      <c r="H3090" s="288"/>
      <c r="I3090" s="1"/>
      <c r="J3090" s="10"/>
      <c r="K3090" s="10"/>
      <c r="L3090" s="1"/>
    </row>
    <row r="3091" spans="2:12" s="5" customFormat="1" ht="47.25" hidden="1">
      <c r="B3091" s="1"/>
      <c r="C3091" s="351">
        <v>8739</v>
      </c>
      <c r="D3091" s="352" t="s">
        <v>3157</v>
      </c>
      <c r="E3091" s="353" t="s">
        <v>122</v>
      </c>
      <c r="F3091" s="354">
        <v>151623</v>
      </c>
      <c r="G3091" s="288" t="s">
        <v>117</v>
      </c>
      <c r="H3091" s="288"/>
      <c r="I3091" s="1"/>
      <c r="J3091" s="10"/>
      <c r="K3091" s="10"/>
      <c r="L3091" s="1"/>
    </row>
    <row r="3092" spans="2:12" s="5" customFormat="1" ht="47.25" hidden="1">
      <c r="B3092" s="1"/>
      <c r="C3092" s="351">
        <v>8740</v>
      </c>
      <c r="D3092" s="352" t="s">
        <v>3158</v>
      </c>
      <c r="E3092" s="353" t="s">
        <v>122</v>
      </c>
      <c r="F3092" s="354">
        <v>318076</v>
      </c>
      <c r="G3092" s="288" t="s">
        <v>117</v>
      </c>
      <c r="H3092" s="288"/>
      <c r="I3092" s="1"/>
      <c r="J3092" s="10"/>
      <c r="K3092" s="10"/>
      <c r="L3092" s="1"/>
    </row>
    <row r="3093" spans="2:12" s="5" customFormat="1" ht="47.25" hidden="1">
      <c r="B3093" s="1"/>
      <c r="C3093" s="351">
        <v>8741</v>
      </c>
      <c r="D3093" s="352" t="s">
        <v>3159</v>
      </c>
      <c r="E3093" s="353" t="s">
        <v>122</v>
      </c>
      <c r="F3093" s="354">
        <v>95942</v>
      </c>
      <c r="G3093" s="288" t="s">
        <v>117</v>
      </c>
      <c r="H3093" s="288"/>
      <c r="I3093" s="1"/>
      <c r="J3093" s="10"/>
      <c r="K3093" s="10"/>
      <c r="L3093" s="1"/>
    </row>
    <row r="3094" spans="2:12" s="5" customFormat="1" ht="47.25" hidden="1">
      <c r="B3094" s="1"/>
      <c r="C3094" s="351">
        <v>8742</v>
      </c>
      <c r="D3094" s="352" t="s">
        <v>3160</v>
      </c>
      <c r="E3094" s="353" t="s">
        <v>122</v>
      </c>
      <c r="F3094" s="354">
        <v>227267</v>
      </c>
      <c r="G3094" s="288" t="s">
        <v>117</v>
      </c>
      <c r="H3094" s="288"/>
      <c r="I3094" s="1"/>
      <c r="J3094" s="10"/>
      <c r="K3094" s="10"/>
      <c r="L3094" s="1"/>
    </row>
    <row r="3095" spans="2:12" s="5" customFormat="1" ht="110.25" hidden="1">
      <c r="B3095" s="1"/>
      <c r="C3095" s="351">
        <v>8743</v>
      </c>
      <c r="D3095" s="352" t="s">
        <v>3161</v>
      </c>
      <c r="E3095" s="353" t="s">
        <v>125</v>
      </c>
      <c r="F3095" s="354">
        <v>3833747</v>
      </c>
      <c r="G3095" s="288" t="s">
        <v>117</v>
      </c>
      <c r="H3095" s="288" t="s">
        <v>145</v>
      </c>
      <c r="I3095" s="1"/>
      <c r="J3095" s="10"/>
      <c r="K3095" s="10"/>
      <c r="L3095" s="1"/>
    </row>
    <row r="3096" spans="2:12" s="5" customFormat="1" ht="110.25" hidden="1">
      <c r="B3096" s="1"/>
      <c r="C3096" s="351">
        <v>8744</v>
      </c>
      <c r="D3096" s="352" t="s">
        <v>3162</v>
      </c>
      <c r="E3096" s="353" t="s">
        <v>125</v>
      </c>
      <c r="F3096" s="354">
        <v>1797432</v>
      </c>
      <c r="G3096" s="288" t="s">
        <v>117</v>
      </c>
      <c r="H3096" s="288"/>
      <c r="I3096" s="1"/>
      <c r="J3096" s="10"/>
      <c r="K3096" s="10"/>
      <c r="L3096" s="1"/>
    </row>
    <row r="3097" spans="2:12" s="5" customFormat="1" ht="78.75" hidden="1">
      <c r="B3097" s="1"/>
      <c r="C3097" s="351">
        <v>8745</v>
      </c>
      <c r="D3097" s="352" t="s">
        <v>3163</v>
      </c>
      <c r="E3097" s="353" t="s">
        <v>125</v>
      </c>
      <c r="F3097" s="354">
        <v>2913291</v>
      </c>
      <c r="G3097" s="288" t="s">
        <v>117</v>
      </c>
      <c r="H3097" s="288" t="s">
        <v>145</v>
      </c>
      <c r="I3097" s="1"/>
      <c r="J3097" s="10"/>
      <c r="K3097" s="10"/>
      <c r="L3097" s="1"/>
    </row>
    <row r="3098" spans="2:12" s="5" customFormat="1" ht="78.75" hidden="1">
      <c r="B3098" s="1"/>
      <c r="C3098" s="351">
        <v>8746</v>
      </c>
      <c r="D3098" s="352" t="s">
        <v>3164</v>
      </c>
      <c r="E3098" s="353" t="s">
        <v>125</v>
      </c>
      <c r="F3098" s="354">
        <v>785470</v>
      </c>
      <c r="G3098" s="288" t="s">
        <v>117</v>
      </c>
      <c r="H3098" s="288" t="s">
        <v>145</v>
      </c>
      <c r="I3098" s="1"/>
      <c r="J3098" s="10"/>
      <c r="K3098" s="10"/>
      <c r="L3098" s="1"/>
    </row>
    <row r="3099" spans="2:12" s="5" customFormat="1" ht="78.75" hidden="1">
      <c r="B3099" s="1"/>
      <c r="C3099" s="351">
        <v>8747</v>
      </c>
      <c r="D3099" s="352" t="s">
        <v>3165</v>
      </c>
      <c r="E3099" s="353" t="s">
        <v>125</v>
      </c>
      <c r="F3099" s="354">
        <v>512305</v>
      </c>
      <c r="G3099" s="288" t="s">
        <v>117</v>
      </c>
      <c r="H3099" s="288" t="s">
        <v>145</v>
      </c>
      <c r="I3099" s="1"/>
      <c r="J3099" s="10"/>
      <c r="K3099" s="10"/>
      <c r="L3099" s="1"/>
    </row>
    <row r="3100" spans="2:12" s="5" customFormat="1" ht="31.5" hidden="1">
      <c r="B3100" s="1"/>
      <c r="C3100" s="351">
        <v>8748</v>
      </c>
      <c r="D3100" s="352" t="s">
        <v>3166</v>
      </c>
      <c r="E3100" s="353" t="s">
        <v>125</v>
      </c>
      <c r="F3100" s="354">
        <v>445726</v>
      </c>
      <c r="G3100" s="288" t="s">
        <v>117</v>
      </c>
      <c r="H3100" s="288"/>
      <c r="I3100" s="1"/>
      <c r="J3100" s="10"/>
      <c r="K3100" s="10"/>
      <c r="L3100" s="1"/>
    </row>
    <row r="3101" spans="2:12" s="5" customFormat="1" ht="31.5" hidden="1">
      <c r="B3101" s="1"/>
      <c r="C3101" s="351">
        <v>8749</v>
      </c>
      <c r="D3101" s="352" t="s">
        <v>3167</v>
      </c>
      <c r="E3101" s="353" t="s">
        <v>125</v>
      </c>
      <c r="F3101" s="354">
        <v>181713</v>
      </c>
      <c r="G3101" s="288" t="s">
        <v>117</v>
      </c>
      <c r="H3101" s="288"/>
      <c r="I3101" s="1"/>
      <c r="J3101" s="10"/>
      <c r="K3101" s="10"/>
      <c r="L3101" s="1"/>
    </row>
    <row r="3102" spans="2:12" s="5" customFormat="1" ht="31.5" hidden="1">
      <c r="B3102" s="1"/>
      <c r="C3102" s="351">
        <v>8750</v>
      </c>
      <c r="D3102" s="352" t="s">
        <v>3168</v>
      </c>
      <c r="E3102" s="353" t="s">
        <v>125</v>
      </c>
      <c r="F3102" s="354">
        <v>1178793</v>
      </c>
      <c r="G3102" s="288" t="s">
        <v>117</v>
      </c>
      <c r="H3102" s="288"/>
      <c r="I3102" s="1"/>
      <c r="J3102" s="10"/>
      <c r="K3102" s="10"/>
      <c r="L3102" s="1"/>
    </row>
    <row r="3103" spans="2:12" s="5" customFormat="1" ht="47.25" hidden="1">
      <c r="B3103" s="1"/>
      <c r="C3103" s="351">
        <v>8753</v>
      </c>
      <c r="D3103" s="352" t="s">
        <v>3169</v>
      </c>
      <c r="E3103" s="353" t="s">
        <v>125</v>
      </c>
      <c r="F3103" s="354">
        <v>143102</v>
      </c>
      <c r="G3103" s="288" t="s">
        <v>117</v>
      </c>
      <c r="H3103" s="288"/>
      <c r="I3103" s="1"/>
      <c r="J3103" s="10"/>
      <c r="K3103" s="10"/>
      <c r="L3103" s="1"/>
    </row>
    <row r="3104" spans="2:12" s="5" customFormat="1" ht="31.5" hidden="1">
      <c r="B3104" s="1"/>
      <c r="C3104" s="351">
        <v>8754</v>
      </c>
      <c r="D3104" s="352" t="s">
        <v>3170</v>
      </c>
      <c r="E3104" s="353" t="s">
        <v>125</v>
      </c>
      <c r="F3104" s="354">
        <v>65395</v>
      </c>
      <c r="G3104" s="288" t="s">
        <v>117</v>
      </c>
      <c r="H3104" s="288"/>
      <c r="I3104" s="1"/>
      <c r="J3104" s="10"/>
      <c r="K3104" s="10"/>
      <c r="L3104" s="1"/>
    </row>
    <row r="3105" spans="2:12" s="5" customFormat="1" ht="47.25" hidden="1">
      <c r="B3105" s="1"/>
      <c r="C3105" s="351">
        <v>8755</v>
      </c>
      <c r="D3105" s="352" t="s">
        <v>3171</v>
      </c>
      <c r="E3105" s="353" t="s">
        <v>125</v>
      </c>
      <c r="F3105" s="354">
        <v>15605</v>
      </c>
      <c r="G3105" s="288" t="s">
        <v>117</v>
      </c>
      <c r="H3105" s="288"/>
      <c r="I3105" s="1"/>
      <c r="J3105" s="10"/>
      <c r="K3105" s="10"/>
      <c r="L3105" s="1"/>
    </row>
    <row r="3106" spans="2:12" s="5" customFormat="1" ht="110.25" hidden="1">
      <c r="B3106" s="1"/>
      <c r="C3106" s="351">
        <v>8756</v>
      </c>
      <c r="D3106" s="352" t="s">
        <v>3172</v>
      </c>
      <c r="E3106" s="353" t="s">
        <v>125</v>
      </c>
      <c r="F3106" s="354">
        <v>15605</v>
      </c>
      <c r="G3106" s="288" t="s">
        <v>117</v>
      </c>
      <c r="H3106" s="288"/>
      <c r="I3106" s="1"/>
      <c r="J3106" s="10"/>
      <c r="K3106" s="10"/>
      <c r="L3106" s="1"/>
    </row>
    <row r="3107" spans="2:12" s="5" customFormat="1" ht="47.25" hidden="1">
      <c r="B3107" s="1"/>
      <c r="C3107" s="351">
        <v>8764</v>
      </c>
      <c r="D3107" s="352" t="s">
        <v>3173</v>
      </c>
      <c r="E3107" s="353" t="s">
        <v>1215</v>
      </c>
      <c r="F3107" s="354">
        <v>3274</v>
      </c>
      <c r="G3107" s="288" t="s">
        <v>117</v>
      </c>
      <c r="H3107" s="288"/>
      <c r="I3107" s="1"/>
      <c r="J3107" s="10"/>
      <c r="K3107" s="10"/>
      <c r="L3107" s="1"/>
    </row>
    <row r="3108" spans="2:12" s="5" customFormat="1" ht="31.5" hidden="1">
      <c r="B3108" s="1"/>
      <c r="C3108" s="351">
        <v>8765</v>
      </c>
      <c r="D3108" s="352" t="s">
        <v>3174</v>
      </c>
      <c r="E3108" s="353" t="s">
        <v>1215</v>
      </c>
      <c r="F3108" s="354">
        <v>6222</v>
      </c>
      <c r="G3108" s="288" t="s">
        <v>117</v>
      </c>
      <c r="H3108" s="288"/>
      <c r="I3108" s="1"/>
      <c r="J3108" s="10"/>
      <c r="K3108" s="10"/>
      <c r="L3108" s="1"/>
    </row>
    <row r="3109" spans="2:12" s="5" customFormat="1" ht="63" hidden="1">
      <c r="B3109" s="1"/>
      <c r="C3109" s="351">
        <v>8766</v>
      </c>
      <c r="D3109" s="352" t="s">
        <v>3175</v>
      </c>
      <c r="E3109" s="353" t="s">
        <v>1215</v>
      </c>
      <c r="F3109" s="354">
        <v>8250</v>
      </c>
      <c r="G3109" s="288" t="s">
        <v>117</v>
      </c>
      <c r="H3109" s="288"/>
      <c r="I3109" s="1"/>
      <c r="J3109" s="10"/>
      <c r="K3109" s="10"/>
      <c r="L3109" s="1"/>
    </row>
    <row r="3110" spans="2:12" s="5" customFormat="1" ht="63" hidden="1">
      <c r="B3110" s="1"/>
      <c r="C3110" s="351">
        <v>8768</v>
      </c>
      <c r="D3110" s="352" t="s">
        <v>3176</v>
      </c>
      <c r="E3110" s="353" t="s">
        <v>1215</v>
      </c>
      <c r="F3110" s="354">
        <v>78750</v>
      </c>
      <c r="G3110" s="288" t="s">
        <v>117</v>
      </c>
      <c r="H3110" s="288"/>
      <c r="I3110" s="1"/>
      <c r="J3110" s="10"/>
      <c r="K3110" s="10"/>
      <c r="L3110" s="1"/>
    </row>
    <row r="3111" spans="2:12" s="5" customFormat="1" ht="47.25" hidden="1">
      <c r="B3111" s="1"/>
      <c r="C3111" s="351">
        <v>8771</v>
      </c>
      <c r="D3111" s="352" t="s">
        <v>3177</v>
      </c>
      <c r="E3111" s="353" t="s">
        <v>1215</v>
      </c>
      <c r="F3111" s="354">
        <v>11993</v>
      </c>
      <c r="G3111" s="288" t="s">
        <v>117</v>
      </c>
      <c r="H3111" s="288"/>
      <c r="I3111" s="1"/>
      <c r="J3111" s="10"/>
      <c r="K3111" s="10"/>
      <c r="L3111" s="1"/>
    </row>
    <row r="3112" spans="2:12" s="5" customFormat="1" ht="47.25" hidden="1">
      <c r="B3112" s="1"/>
      <c r="C3112" s="351">
        <v>8772</v>
      </c>
      <c r="D3112" s="352" t="s">
        <v>3178</v>
      </c>
      <c r="E3112" s="353" t="s">
        <v>1215</v>
      </c>
      <c r="F3112" s="354">
        <v>7493</v>
      </c>
      <c r="G3112" s="288" t="s">
        <v>117</v>
      </c>
      <c r="H3112" s="288"/>
      <c r="I3112" s="1"/>
      <c r="J3112" s="10"/>
      <c r="K3112" s="10"/>
      <c r="L3112" s="1"/>
    </row>
    <row r="3113" spans="2:12" s="5" customFormat="1" ht="157.5" hidden="1">
      <c r="B3113" s="1"/>
      <c r="C3113" s="351">
        <v>8773</v>
      </c>
      <c r="D3113" s="352" t="s">
        <v>3179</v>
      </c>
      <c r="E3113" s="353" t="s">
        <v>1215</v>
      </c>
      <c r="F3113" s="354">
        <v>563917</v>
      </c>
      <c r="G3113" s="288" t="s">
        <v>117</v>
      </c>
      <c r="H3113" s="288"/>
      <c r="I3113" s="1"/>
      <c r="J3113" s="10"/>
      <c r="K3113" s="10"/>
      <c r="L3113" s="1"/>
    </row>
    <row r="3114" spans="2:12" s="5" customFormat="1" ht="126" hidden="1">
      <c r="B3114" s="1"/>
      <c r="C3114" s="351">
        <v>8774</v>
      </c>
      <c r="D3114" s="352" t="s">
        <v>3180</v>
      </c>
      <c r="E3114" s="353" t="s">
        <v>1215</v>
      </c>
      <c r="F3114" s="354">
        <v>401167</v>
      </c>
      <c r="G3114" s="288" t="s">
        <v>117</v>
      </c>
      <c r="H3114" s="288"/>
      <c r="I3114" s="1"/>
      <c r="J3114" s="10"/>
      <c r="K3114" s="10"/>
      <c r="L3114" s="1"/>
    </row>
    <row r="3115" spans="2:12" s="5" customFormat="1" ht="78.75" hidden="1">
      <c r="B3115" s="1"/>
      <c r="C3115" s="351">
        <v>8775</v>
      </c>
      <c r="D3115" s="352" t="s">
        <v>3181</v>
      </c>
      <c r="E3115" s="353" t="s">
        <v>1215</v>
      </c>
      <c r="F3115" s="354">
        <v>46152</v>
      </c>
      <c r="G3115" s="288" t="s">
        <v>117</v>
      </c>
      <c r="H3115" s="288"/>
      <c r="I3115" s="1"/>
      <c r="J3115" s="10"/>
      <c r="K3115" s="10"/>
      <c r="L3115" s="1"/>
    </row>
    <row r="3116" spans="2:12" s="5" customFormat="1" ht="78.75" hidden="1">
      <c r="B3116" s="1"/>
      <c r="C3116" s="351">
        <v>8776</v>
      </c>
      <c r="D3116" s="352" t="s">
        <v>3182</v>
      </c>
      <c r="E3116" s="353" t="s">
        <v>122</v>
      </c>
      <c r="F3116" s="354">
        <v>20749</v>
      </c>
      <c r="G3116" s="288" t="s">
        <v>117</v>
      </c>
      <c r="H3116" s="288"/>
      <c r="I3116" s="1"/>
      <c r="J3116" s="10"/>
      <c r="K3116" s="10"/>
      <c r="L3116" s="1"/>
    </row>
    <row r="3117" spans="2:12" s="5" customFormat="1" ht="25.5" hidden="1">
      <c r="B3117" s="1"/>
      <c r="C3117" s="351">
        <v>8779</v>
      </c>
      <c r="D3117" s="352" t="s">
        <v>3183</v>
      </c>
      <c r="E3117" s="353" t="s">
        <v>116</v>
      </c>
      <c r="F3117" s="354">
        <v>2567</v>
      </c>
      <c r="G3117" s="288" t="s">
        <v>117</v>
      </c>
      <c r="H3117" s="288"/>
      <c r="I3117" s="1"/>
      <c r="J3117" s="10"/>
      <c r="K3117" s="10"/>
      <c r="L3117" s="1"/>
    </row>
    <row r="3118" spans="2:12" s="5" customFormat="1" ht="47.25" hidden="1">
      <c r="B3118" s="1"/>
      <c r="C3118" s="351">
        <v>8780</v>
      </c>
      <c r="D3118" s="352" t="s">
        <v>3184</v>
      </c>
      <c r="E3118" s="353" t="s">
        <v>119</v>
      </c>
      <c r="F3118" s="354">
        <v>68826</v>
      </c>
      <c r="G3118" s="288" t="s">
        <v>117</v>
      </c>
      <c r="H3118" s="288"/>
      <c r="I3118" s="1"/>
      <c r="J3118" s="10"/>
      <c r="K3118" s="10"/>
      <c r="L3118" s="1"/>
    </row>
    <row r="3119" spans="2:12" s="5" customFormat="1" ht="31.5" hidden="1">
      <c r="B3119" s="1"/>
      <c r="C3119" s="351">
        <v>8781</v>
      </c>
      <c r="D3119" s="352" t="s">
        <v>3185</v>
      </c>
      <c r="E3119" s="353" t="s">
        <v>125</v>
      </c>
      <c r="F3119" s="354">
        <v>2172740</v>
      </c>
      <c r="G3119" s="288" t="s">
        <v>117</v>
      </c>
      <c r="H3119" s="288"/>
      <c r="I3119" s="1"/>
      <c r="J3119" s="10"/>
      <c r="K3119" s="10"/>
      <c r="L3119" s="1"/>
    </row>
    <row r="3120" spans="2:12" s="5" customFormat="1" ht="31.5" hidden="1">
      <c r="B3120" s="1"/>
      <c r="C3120" s="351">
        <v>8782</v>
      </c>
      <c r="D3120" s="352" t="s">
        <v>3186</v>
      </c>
      <c r="E3120" s="353" t="s">
        <v>125</v>
      </c>
      <c r="F3120" s="354">
        <v>104034</v>
      </c>
      <c r="G3120" s="288" t="s">
        <v>117</v>
      </c>
      <c r="H3120" s="288"/>
      <c r="I3120" s="1"/>
      <c r="J3120" s="10"/>
      <c r="K3120" s="10"/>
      <c r="L3120" s="1"/>
    </row>
    <row r="3121" spans="2:12" s="5" customFormat="1" ht="94.5" hidden="1">
      <c r="B3121" s="1"/>
      <c r="C3121" s="351">
        <v>8785</v>
      </c>
      <c r="D3121" s="352" t="s">
        <v>3187</v>
      </c>
      <c r="E3121" s="353" t="s">
        <v>125</v>
      </c>
      <c r="F3121" s="354">
        <v>476904</v>
      </c>
      <c r="G3121" s="288" t="s">
        <v>117</v>
      </c>
      <c r="H3121" s="288"/>
      <c r="I3121" s="1"/>
      <c r="J3121" s="10"/>
      <c r="K3121" s="10"/>
      <c r="L3121" s="1"/>
    </row>
    <row r="3122" spans="2:12" s="5" customFormat="1" ht="78.75" hidden="1">
      <c r="B3122" s="1"/>
      <c r="C3122" s="351">
        <v>8786</v>
      </c>
      <c r="D3122" s="352" t="s">
        <v>3188</v>
      </c>
      <c r="E3122" s="353" t="s">
        <v>125</v>
      </c>
      <c r="F3122" s="354">
        <v>892992</v>
      </c>
      <c r="G3122" s="288" t="s">
        <v>117</v>
      </c>
      <c r="H3122" s="288"/>
      <c r="I3122" s="1"/>
      <c r="J3122" s="10"/>
      <c r="K3122" s="10"/>
      <c r="L3122" s="1"/>
    </row>
    <row r="3123" spans="2:12" s="5" customFormat="1" ht="94.5" hidden="1">
      <c r="B3123" s="1"/>
      <c r="C3123" s="351">
        <v>8787</v>
      </c>
      <c r="D3123" s="352" t="s">
        <v>3189</v>
      </c>
      <c r="E3123" s="353" t="s">
        <v>125</v>
      </c>
      <c r="F3123" s="354">
        <v>2555980</v>
      </c>
      <c r="G3123" s="288" t="s">
        <v>117</v>
      </c>
      <c r="H3123" s="288"/>
      <c r="I3123" s="1"/>
      <c r="J3123" s="10"/>
      <c r="K3123" s="10"/>
      <c r="L3123" s="1"/>
    </row>
    <row r="3124" spans="2:12" s="5" customFormat="1" ht="94.5" hidden="1">
      <c r="B3124" s="1"/>
      <c r="C3124" s="351">
        <v>8788</v>
      </c>
      <c r="D3124" s="352" t="s">
        <v>3190</v>
      </c>
      <c r="E3124" s="353" t="s">
        <v>125</v>
      </c>
      <c r="F3124" s="354">
        <v>2555980</v>
      </c>
      <c r="G3124" s="288" t="s">
        <v>117</v>
      </c>
      <c r="H3124" s="288"/>
      <c r="I3124" s="1"/>
      <c r="J3124" s="10"/>
      <c r="K3124" s="10"/>
      <c r="L3124" s="1"/>
    </row>
    <row r="3125" spans="2:12" s="5" customFormat="1" ht="31.5" hidden="1">
      <c r="B3125" s="1"/>
      <c r="C3125" s="351">
        <v>8789</v>
      </c>
      <c r="D3125" s="352" t="s">
        <v>3191</v>
      </c>
      <c r="E3125" s="353" t="s">
        <v>119</v>
      </c>
      <c r="F3125" s="354">
        <v>9496320</v>
      </c>
      <c r="G3125" s="288" t="s">
        <v>117</v>
      </c>
      <c r="H3125" s="288"/>
      <c r="I3125" s="1"/>
      <c r="J3125" s="10"/>
      <c r="K3125" s="10"/>
      <c r="L3125" s="1"/>
    </row>
    <row r="3126" spans="2:12" s="5" customFormat="1" ht="31.5" hidden="1">
      <c r="B3126" s="1"/>
      <c r="C3126" s="351">
        <v>8790</v>
      </c>
      <c r="D3126" s="352" t="s">
        <v>3192</v>
      </c>
      <c r="E3126" s="353" t="s">
        <v>119</v>
      </c>
      <c r="F3126" s="354">
        <v>1846320</v>
      </c>
      <c r="G3126" s="288" t="s">
        <v>117</v>
      </c>
      <c r="H3126" s="288"/>
      <c r="I3126" s="1"/>
      <c r="J3126" s="10"/>
      <c r="K3126" s="10"/>
      <c r="L3126" s="1"/>
    </row>
    <row r="3127" spans="2:12" s="5" customFormat="1" ht="47.25" hidden="1">
      <c r="B3127" s="1"/>
      <c r="C3127" s="351">
        <v>8791</v>
      </c>
      <c r="D3127" s="352" t="s">
        <v>3193</v>
      </c>
      <c r="E3127" s="353" t="s">
        <v>122</v>
      </c>
      <c r="F3127" s="354">
        <v>851570</v>
      </c>
      <c r="G3127" s="288" t="s">
        <v>117</v>
      </c>
      <c r="H3127" s="288"/>
      <c r="I3127" s="1"/>
      <c r="J3127" s="10"/>
      <c r="K3127" s="10"/>
      <c r="L3127" s="1"/>
    </row>
    <row r="3128" spans="2:12" s="5" customFormat="1" ht="31.5" hidden="1">
      <c r="B3128" s="1"/>
      <c r="C3128" s="351">
        <v>8792</v>
      </c>
      <c r="D3128" s="352" t="s">
        <v>3194</v>
      </c>
      <c r="E3128" s="353" t="s">
        <v>122</v>
      </c>
      <c r="F3128" s="354">
        <v>196751</v>
      </c>
      <c r="G3128" s="288" t="s">
        <v>117</v>
      </c>
      <c r="H3128" s="288"/>
      <c r="I3128" s="1"/>
      <c r="J3128" s="10"/>
      <c r="K3128" s="10"/>
      <c r="L3128" s="1"/>
    </row>
    <row r="3129" spans="2:12" s="5" customFormat="1" ht="31.5" hidden="1">
      <c r="B3129" s="1"/>
      <c r="C3129" s="351">
        <v>8793</v>
      </c>
      <c r="D3129" s="352" t="s">
        <v>3195</v>
      </c>
      <c r="E3129" s="353" t="s">
        <v>125</v>
      </c>
      <c r="F3129" s="354">
        <v>212715</v>
      </c>
      <c r="G3129" s="288" t="s">
        <v>117</v>
      </c>
      <c r="H3129" s="288"/>
      <c r="I3129" s="1"/>
      <c r="J3129" s="10"/>
      <c r="K3129" s="10"/>
      <c r="L3129" s="1"/>
    </row>
    <row r="3130" spans="2:12" s="5" customFormat="1" ht="31.5" hidden="1">
      <c r="B3130" s="1"/>
      <c r="C3130" s="351">
        <v>8794</v>
      </c>
      <c r="D3130" s="352" t="s">
        <v>3196</v>
      </c>
      <c r="E3130" s="353" t="s">
        <v>125</v>
      </c>
      <c r="F3130" s="354">
        <v>183767</v>
      </c>
      <c r="G3130" s="288" t="s">
        <v>117</v>
      </c>
      <c r="H3130" s="288"/>
      <c r="I3130" s="1"/>
      <c r="J3130" s="10"/>
      <c r="K3130" s="10"/>
      <c r="L3130" s="1"/>
    </row>
    <row r="3131" spans="2:12" s="5" customFormat="1" ht="31.5" hidden="1">
      <c r="B3131" s="1"/>
      <c r="C3131" s="351">
        <v>8799</v>
      </c>
      <c r="D3131" s="352" t="s">
        <v>3197</v>
      </c>
      <c r="E3131" s="353" t="s">
        <v>125</v>
      </c>
      <c r="F3131" s="354">
        <v>362674</v>
      </c>
      <c r="G3131" s="288" t="s">
        <v>117</v>
      </c>
      <c r="H3131" s="288"/>
      <c r="I3131" s="1"/>
      <c r="J3131" s="10"/>
      <c r="K3131" s="10"/>
      <c r="L3131" s="1"/>
    </row>
    <row r="3132" spans="2:12" s="5" customFormat="1" ht="78.75" hidden="1">
      <c r="B3132" s="1"/>
      <c r="C3132" s="351">
        <v>8827</v>
      </c>
      <c r="D3132" s="352" t="s">
        <v>3198</v>
      </c>
      <c r="E3132" s="353" t="s">
        <v>116</v>
      </c>
      <c r="F3132" s="354">
        <v>92305</v>
      </c>
      <c r="G3132" s="288" t="s">
        <v>117</v>
      </c>
      <c r="H3132" s="288"/>
      <c r="I3132" s="1"/>
      <c r="J3132" s="10"/>
      <c r="K3132" s="10"/>
      <c r="L3132" s="1"/>
    </row>
    <row r="3133" spans="2:12" s="5" customFormat="1" ht="78.75" hidden="1">
      <c r="B3133" s="1"/>
      <c r="C3133" s="351">
        <v>8893</v>
      </c>
      <c r="D3133" s="352" t="s">
        <v>3199</v>
      </c>
      <c r="E3133" s="353" t="s">
        <v>125</v>
      </c>
      <c r="F3133" s="354">
        <v>1817571</v>
      </c>
      <c r="G3133" s="288" t="s">
        <v>117</v>
      </c>
      <c r="H3133" s="288"/>
      <c r="I3133" s="1"/>
      <c r="J3133" s="10"/>
      <c r="K3133" s="10"/>
      <c r="L3133" s="1"/>
    </row>
    <row r="3134" spans="2:12" s="5" customFormat="1" ht="31.5" hidden="1">
      <c r="B3134" s="1"/>
      <c r="C3134" s="351">
        <v>8904</v>
      </c>
      <c r="D3134" s="352" t="s">
        <v>3200</v>
      </c>
      <c r="E3134" s="353" t="s">
        <v>122</v>
      </c>
      <c r="F3134" s="354">
        <v>434285</v>
      </c>
      <c r="G3134" s="288" t="s">
        <v>117</v>
      </c>
      <c r="H3134" s="288"/>
      <c r="I3134" s="1"/>
      <c r="J3134" s="10"/>
      <c r="K3134" s="10"/>
      <c r="L3134" s="1"/>
    </row>
    <row r="3135" spans="2:12" s="5" customFormat="1" ht="47.25" hidden="1">
      <c r="B3135" s="1"/>
      <c r="C3135" s="351">
        <v>8920</v>
      </c>
      <c r="D3135" s="352" t="s">
        <v>3201</v>
      </c>
      <c r="E3135" s="353" t="s">
        <v>125</v>
      </c>
      <c r="F3135" s="354">
        <v>1607108</v>
      </c>
      <c r="G3135" s="288" t="s">
        <v>117</v>
      </c>
      <c r="H3135" s="288"/>
      <c r="I3135" s="1"/>
      <c r="J3135" s="10"/>
      <c r="K3135" s="10"/>
      <c r="L3135" s="1"/>
    </row>
    <row r="3136" spans="2:12" s="5" customFormat="1" ht="47.25" hidden="1">
      <c r="B3136" s="1"/>
      <c r="C3136" s="351">
        <v>8926</v>
      </c>
      <c r="D3136" s="352" t="s">
        <v>3202</v>
      </c>
      <c r="E3136" s="353" t="s">
        <v>125</v>
      </c>
      <c r="F3136" s="354">
        <v>485841</v>
      </c>
      <c r="G3136" s="288" t="s">
        <v>117</v>
      </c>
      <c r="H3136" s="288"/>
      <c r="I3136" s="1"/>
      <c r="J3136" s="10"/>
      <c r="K3136" s="10"/>
      <c r="L3136" s="1"/>
    </row>
    <row r="3137" spans="2:12" s="5" customFormat="1" ht="31.5" hidden="1">
      <c r="B3137" s="1"/>
      <c r="C3137" s="351">
        <v>8946</v>
      </c>
      <c r="D3137" s="352" t="s">
        <v>3203</v>
      </c>
      <c r="E3137" s="353" t="s">
        <v>125</v>
      </c>
      <c r="F3137" s="354">
        <v>408762</v>
      </c>
      <c r="G3137" s="288" t="s">
        <v>117</v>
      </c>
      <c r="H3137" s="288"/>
      <c r="I3137" s="1"/>
      <c r="J3137" s="10"/>
      <c r="K3137" s="10"/>
      <c r="L3137" s="1"/>
    </row>
    <row r="3138" spans="2:12" s="5" customFormat="1" ht="31.5" hidden="1">
      <c r="B3138" s="1"/>
      <c r="C3138" s="351">
        <v>8951</v>
      </c>
      <c r="D3138" s="352" t="s">
        <v>3204</v>
      </c>
      <c r="E3138" s="353" t="s">
        <v>125</v>
      </c>
      <c r="F3138" s="354">
        <v>429586</v>
      </c>
      <c r="G3138" s="288" t="s">
        <v>117</v>
      </c>
      <c r="H3138" s="288"/>
      <c r="I3138" s="1"/>
      <c r="J3138" s="10"/>
      <c r="K3138" s="10"/>
      <c r="L3138" s="1"/>
    </row>
    <row r="3139" spans="2:12" s="5" customFormat="1" ht="78.75" hidden="1">
      <c r="B3139" s="1"/>
      <c r="C3139" s="351">
        <v>8953</v>
      </c>
      <c r="D3139" s="352" t="s">
        <v>3205</v>
      </c>
      <c r="E3139" s="353" t="s">
        <v>122</v>
      </c>
      <c r="F3139" s="354">
        <v>458573</v>
      </c>
      <c r="G3139" s="288" t="s">
        <v>117</v>
      </c>
      <c r="H3139" s="288" t="s">
        <v>145</v>
      </c>
      <c r="I3139" s="1"/>
      <c r="J3139" s="10"/>
      <c r="K3139" s="10"/>
      <c r="L3139" s="1"/>
    </row>
    <row r="3140" spans="2:12" s="5" customFormat="1" ht="63" hidden="1">
      <c r="B3140" s="1"/>
      <c r="C3140" s="351">
        <v>8955</v>
      </c>
      <c r="D3140" s="352" t="s">
        <v>3206</v>
      </c>
      <c r="E3140" s="353" t="s">
        <v>122</v>
      </c>
      <c r="F3140" s="354">
        <v>455449</v>
      </c>
      <c r="G3140" s="288" t="s">
        <v>117</v>
      </c>
      <c r="H3140" s="288" t="s">
        <v>145</v>
      </c>
      <c r="I3140" s="1"/>
      <c r="J3140" s="10"/>
      <c r="K3140" s="10"/>
      <c r="L3140" s="1"/>
    </row>
    <row r="3141" spans="2:12" s="5" customFormat="1" ht="47.25" hidden="1">
      <c r="B3141" s="1"/>
      <c r="C3141" s="351">
        <v>8958</v>
      </c>
      <c r="D3141" s="352" t="s">
        <v>3207</v>
      </c>
      <c r="E3141" s="353" t="s">
        <v>116</v>
      </c>
      <c r="F3141" s="354">
        <v>77726</v>
      </c>
      <c r="G3141" s="288" t="s">
        <v>117</v>
      </c>
      <c r="H3141" s="288"/>
      <c r="I3141" s="1"/>
      <c r="J3141" s="10"/>
      <c r="K3141" s="10"/>
      <c r="L3141" s="1"/>
    </row>
    <row r="3142" spans="2:12" s="5" customFormat="1" ht="31.5" hidden="1">
      <c r="B3142" s="1"/>
      <c r="C3142" s="351">
        <v>8960</v>
      </c>
      <c r="D3142" s="352" t="s">
        <v>3208</v>
      </c>
      <c r="E3142" s="353" t="s">
        <v>1215</v>
      </c>
      <c r="F3142" s="354">
        <v>78750</v>
      </c>
      <c r="G3142" s="288" t="s">
        <v>117</v>
      </c>
      <c r="H3142" s="288"/>
      <c r="I3142" s="1"/>
      <c r="J3142" s="10"/>
      <c r="K3142" s="10"/>
      <c r="L3142" s="1"/>
    </row>
    <row r="3143" spans="2:12" s="5" customFormat="1" ht="63" hidden="1">
      <c r="B3143" s="1"/>
      <c r="C3143" s="351">
        <v>8961</v>
      </c>
      <c r="D3143" s="352" t="s">
        <v>3209</v>
      </c>
      <c r="E3143" s="353" t="s">
        <v>1215</v>
      </c>
      <c r="F3143" s="354">
        <v>59817</v>
      </c>
      <c r="G3143" s="288" t="s">
        <v>117</v>
      </c>
      <c r="H3143" s="288"/>
      <c r="I3143" s="1"/>
      <c r="J3143" s="10"/>
      <c r="K3143" s="10"/>
      <c r="L3143" s="1"/>
    </row>
    <row r="3144" spans="2:12" s="5" customFormat="1" ht="47.25" hidden="1">
      <c r="B3144" s="1"/>
      <c r="C3144" s="351">
        <v>8962</v>
      </c>
      <c r="D3144" s="352" t="s">
        <v>3210</v>
      </c>
      <c r="E3144" s="353" t="s">
        <v>1215</v>
      </c>
      <c r="F3144" s="354">
        <v>4165</v>
      </c>
      <c r="G3144" s="288" t="s">
        <v>117</v>
      </c>
      <c r="H3144" s="288"/>
      <c r="I3144" s="1"/>
      <c r="J3144" s="10"/>
      <c r="K3144" s="10"/>
      <c r="L3144" s="1"/>
    </row>
    <row r="3145" spans="2:12" s="5" customFormat="1" ht="31.5" hidden="1">
      <c r="B3145" s="1"/>
      <c r="C3145" s="351">
        <v>8963</v>
      </c>
      <c r="D3145" s="352" t="s">
        <v>3211</v>
      </c>
      <c r="E3145" s="353" t="s">
        <v>1215</v>
      </c>
      <c r="F3145" s="354">
        <v>3274</v>
      </c>
      <c r="G3145" s="288" t="s">
        <v>117</v>
      </c>
      <c r="H3145" s="288"/>
      <c r="I3145" s="1"/>
      <c r="J3145" s="10"/>
      <c r="K3145" s="10"/>
      <c r="L3145" s="1"/>
    </row>
    <row r="3146" spans="2:12" s="5" customFormat="1" ht="78.75" hidden="1">
      <c r="B3146" s="1"/>
      <c r="C3146" s="351">
        <v>8964</v>
      </c>
      <c r="D3146" s="352" t="s">
        <v>3212</v>
      </c>
      <c r="E3146" s="353" t="s">
        <v>1215</v>
      </c>
      <c r="F3146" s="354">
        <v>446318</v>
      </c>
      <c r="G3146" s="288" t="s">
        <v>117</v>
      </c>
      <c r="H3146" s="288"/>
      <c r="I3146" s="1"/>
      <c r="J3146" s="10"/>
      <c r="K3146" s="10"/>
      <c r="L3146" s="1"/>
    </row>
    <row r="3147" spans="2:12" s="5" customFormat="1" ht="63" hidden="1">
      <c r="B3147" s="1"/>
      <c r="C3147" s="351">
        <v>8965</v>
      </c>
      <c r="D3147" s="352" t="s">
        <v>3213</v>
      </c>
      <c r="E3147" s="353" t="s">
        <v>119</v>
      </c>
      <c r="F3147" s="354">
        <v>297500</v>
      </c>
      <c r="G3147" s="288" t="s">
        <v>117</v>
      </c>
      <c r="H3147" s="288"/>
      <c r="I3147" s="1"/>
      <c r="J3147" s="10"/>
      <c r="K3147" s="10"/>
      <c r="L3147" s="1"/>
    </row>
    <row r="3148" spans="2:12" s="5" customFormat="1" ht="31.5" hidden="1">
      <c r="B3148" s="1"/>
      <c r="C3148" s="351">
        <v>8966</v>
      </c>
      <c r="D3148" s="352" t="s">
        <v>3214</v>
      </c>
      <c r="E3148" s="353" t="s">
        <v>1215</v>
      </c>
      <c r="F3148" s="354">
        <v>25493</v>
      </c>
      <c r="G3148" s="288" t="s">
        <v>117</v>
      </c>
      <c r="H3148" s="288"/>
      <c r="I3148" s="1"/>
      <c r="J3148" s="10"/>
      <c r="K3148" s="10"/>
      <c r="L3148" s="1"/>
    </row>
    <row r="3149" spans="2:12" s="5" customFormat="1" ht="31.5" hidden="1">
      <c r="B3149" s="1"/>
      <c r="C3149" s="351">
        <v>8970</v>
      </c>
      <c r="D3149" s="352" t="s">
        <v>3215</v>
      </c>
      <c r="E3149" s="353" t="s">
        <v>125</v>
      </c>
      <c r="F3149" s="354">
        <v>284552</v>
      </c>
      <c r="G3149" s="288" t="s">
        <v>117</v>
      </c>
      <c r="H3149" s="288"/>
      <c r="I3149" s="1"/>
      <c r="J3149" s="10"/>
      <c r="K3149" s="10"/>
      <c r="L3149" s="1"/>
    </row>
    <row r="3150" spans="2:12" s="5" customFormat="1" ht="94.5" hidden="1">
      <c r="B3150" s="1"/>
      <c r="C3150" s="351">
        <v>8971</v>
      </c>
      <c r="D3150" s="352" t="s">
        <v>3216</v>
      </c>
      <c r="E3150" s="353" t="s">
        <v>116</v>
      </c>
      <c r="F3150" s="354">
        <v>5730</v>
      </c>
      <c r="G3150" s="288" t="s">
        <v>117</v>
      </c>
      <c r="H3150" s="288"/>
      <c r="I3150" s="1"/>
      <c r="J3150" s="10"/>
      <c r="K3150" s="10"/>
      <c r="L3150" s="1"/>
    </row>
    <row r="3151" spans="2:12" s="5" customFormat="1" ht="94.5" hidden="1">
      <c r="B3151" s="1"/>
      <c r="C3151" s="351">
        <v>8972</v>
      </c>
      <c r="D3151" s="352" t="s">
        <v>3217</v>
      </c>
      <c r="E3151" s="353" t="s">
        <v>785</v>
      </c>
      <c r="F3151" s="354">
        <v>251285</v>
      </c>
      <c r="G3151" s="288" t="s">
        <v>117</v>
      </c>
      <c r="H3151" s="288"/>
      <c r="I3151" s="1"/>
      <c r="J3151" s="10"/>
      <c r="K3151" s="10"/>
      <c r="L3151" s="1"/>
    </row>
    <row r="3152" spans="2:12" s="5" customFormat="1" ht="60" hidden="1">
      <c r="B3152" s="1"/>
      <c r="C3152" s="458">
        <v>8973</v>
      </c>
      <c r="D3152" s="460" t="s">
        <v>3218</v>
      </c>
      <c r="E3152" s="462" t="s">
        <v>116</v>
      </c>
      <c r="F3152" s="464">
        <v>60856</v>
      </c>
      <c r="G3152" s="288" t="s">
        <v>117</v>
      </c>
      <c r="H3152" s="288"/>
      <c r="I3152" s="1"/>
      <c r="J3152" s="10"/>
      <c r="K3152" s="10"/>
      <c r="L3152" s="1"/>
    </row>
    <row r="3153" spans="2:12" s="5" customFormat="1" ht="60" hidden="1">
      <c r="B3153" s="1"/>
      <c r="C3153" s="458">
        <v>8974</v>
      </c>
      <c r="D3153" s="460" t="s">
        <v>3219</v>
      </c>
      <c r="E3153" s="462" t="s">
        <v>116</v>
      </c>
      <c r="F3153" s="464">
        <v>60856</v>
      </c>
      <c r="G3153" s="288" t="s">
        <v>117</v>
      </c>
      <c r="H3153" s="288"/>
      <c r="I3153" s="1"/>
      <c r="J3153" s="10"/>
      <c r="K3153" s="10"/>
      <c r="L3153" s="1"/>
    </row>
    <row r="3154" spans="2:12" s="5" customFormat="1" ht="60" hidden="1">
      <c r="B3154" s="1"/>
      <c r="C3154" s="458">
        <v>8975</v>
      </c>
      <c r="D3154" s="460" t="s">
        <v>3220</v>
      </c>
      <c r="E3154" s="462" t="s">
        <v>116</v>
      </c>
      <c r="F3154" s="464">
        <v>58595</v>
      </c>
      <c r="G3154" s="288" t="s">
        <v>117</v>
      </c>
      <c r="H3154" s="288"/>
      <c r="I3154" s="1"/>
      <c r="J3154" s="10"/>
      <c r="K3154" s="10"/>
      <c r="L3154" s="1"/>
    </row>
    <row r="3155" spans="2:12" s="5" customFormat="1" ht="75" hidden="1">
      <c r="B3155" s="1"/>
      <c r="C3155" s="458">
        <v>8976</v>
      </c>
      <c r="D3155" s="460" t="s">
        <v>3221</v>
      </c>
      <c r="E3155" s="462" t="s">
        <v>116</v>
      </c>
      <c r="F3155" s="464">
        <v>75049</v>
      </c>
      <c r="G3155" s="288" t="s">
        <v>117</v>
      </c>
      <c r="H3155" s="288"/>
      <c r="I3155" s="1"/>
      <c r="J3155" s="10"/>
      <c r="K3155" s="10"/>
      <c r="L3155" s="1"/>
    </row>
    <row r="3156" spans="2:12" s="5" customFormat="1" ht="45" hidden="1">
      <c r="B3156" s="1"/>
      <c r="C3156" s="458">
        <v>8977</v>
      </c>
      <c r="D3156" s="460" t="s">
        <v>3222</v>
      </c>
      <c r="E3156" s="462" t="s">
        <v>119</v>
      </c>
      <c r="F3156" s="464">
        <v>554156</v>
      </c>
      <c r="G3156" s="288" t="s">
        <v>117</v>
      </c>
      <c r="H3156" s="288"/>
      <c r="I3156" s="1"/>
      <c r="J3156" s="10"/>
      <c r="K3156" s="10"/>
      <c r="L3156" s="1"/>
    </row>
    <row r="3157" spans="2:12" s="5" customFormat="1" ht="180" hidden="1">
      <c r="B3157" s="1"/>
      <c r="C3157" s="458">
        <v>8978</v>
      </c>
      <c r="D3157" s="460" t="s">
        <v>3223</v>
      </c>
      <c r="E3157" s="462" t="s">
        <v>122</v>
      </c>
      <c r="F3157" s="464">
        <v>326719</v>
      </c>
      <c r="G3157" s="288" t="s">
        <v>117</v>
      </c>
      <c r="H3157" s="288"/>
      <c r="I3157" s="1"/>
      <c r="J3157" s="10"/>
      <c r="K3157" s="10"/>
      <c r="L3157" s="1"/>
    </row>
    <row r="3158" spans="2:12" s="5" customFormat="1" ht="60" hidden="1">
      <c r="B3158" s="1"/>
      <c r="C3158" s="458">
        <v>8979</v>
      </c>
      <c r="D3158" s="460" t="s">
        <v>3224</v>
      </c>
      <c r="E3158" s="462" t="s">
        <v>125</v>
      </c>
      <c r="F3158" s="464">
        <v>762402</v>
      </c>
      <c r="G3158" s="288" t="s">
        <v>117</v>
      </c>
      <c r="H3158" s="288"/>
      <c r="I3158" s="1"/>
      <c r="J3158" s="10"/>
      <c r="K3158" s="10"/>
      <c r="L3158" s="1"/>
    </row>
    <row r="3159" spans="2:12" s="5" customFormat="1" ht="90" hidden="1">
      <c r="B3159" s="1"/>
      <c r="C3159" s="458">
        <v>8980</v>
      </c>
      <c r="D3159" s="460" t="s">
        <v>3225</v>
      </c>
      <c r="E3159" s="462" t="s">
        <v>125</v>
      </c>
      <c r="F3159" s="464">
        <v>419320</v>
      </c>
      <c r="G3159" s="288" t="s">
        <v>117</v>
      </c>
      <c r="H3159" s="288"/>
      <c r="I3159" s="1"/>
      <c r="J3159" s="10"/>
      <c r="K3159" s="10"/>
      <c r="L3159" s="1"/>
    </row>
    <row r="3160" spans="2:12" s="5" customFormat="1" ht="90" hidden="1">
      <c r="B3160" s="1"/>
      <c r="C3160" s="458">
        <v>8981</v>
      </c>
      <c r="D3160" s="460" t="s">
        <v>3226</v>
      </c>
      <c r="E3160" s="462" t="s">
        <v>125</v>
      </c>
      <c r="F3160" s="464">
        <v>424883</v>
      </c>
      <c r="G3160" s="288" t="s">
        <v>117</v>
      </c>
      <c r="H3160" s="288"/>
      <c r="I3160" s="1"/>
      <c r="J3160" s="10"/>
      <c r="K3160" s="10"/>
      <c r="L3160" s="1"/>
    </row>
    <row r="3161" spans="2:12" s="5" customFormat="1" ht="60" hidden="1">
      <c r="B3161" s="1"/>
      <c r="C3161" s="458">
        <v>8982</v>
      </c>
      <c r="D3161" s="460" t="s">
        <v>3227</v>
      </c>
      <c r="E3161" s="462" t="s">
        <v>125</v>
      </c>
      <c r="F3161" s="464">
        <v>9800515</v>
      </c>
      <c r="G3161" s="288" t="s">
        <v>117</v>
      </c>
      <c r="H3161" s="288"/>
      <c r="I3161" s="1"/>
      <c r="J3161" s="10"/>
      <c r="K3161" s="10"/>
      <c r="L3161" s="1"/>
    </row>
    <row r="3162" spans="2:12" s="5" customFormat="1" ht="60" hidden="1">
      <c r="B3162" s="1"/>
      <c r="C3162" s="458">
        <v>8983</v>
      </c>
      <c r="D3162" s="460" t="s">
        <v>3228</v>
      </c>
      <c r="E3162" s="462" t="s">
        <v>125</v>
      </c>
      <c r="F3162" s="464">
        <v>10299411</v>
      </c>
      <c r="G3162" s="288" t="s">
        <v>117</v>
      </c>
      <c r="H3162" s="288"/>
      <c r="I3162" s="1"/>
      <c r="J3162" s="10"/>
      <c r="K3162" s="10"/>
      <c r="L3162" s="1"/>
    </row>
    <row r="3163" spans="2:12" s="5" customFormat="1" ht="105" hidden="1">
      <c r="B3163" s="1"/>
      <c r="C3163" s="458">
        <v>8984</v>
      </c>
      <c r="D3163" s="460" t="s">
        <v>3229</v>
      </c>
      <c r="E3163" s="462" t="s">
        <v>122</v>
      </c>
      <c r="F3163" s="464">
        <v>98344</v>
      </c>
      <c r="G3163" s="288" t="s">
        <v>117</v>
      </c>
      <c r="H3163" s="288"/>
      <c r="I3163" s="1"/>
      <c r="J3163" s="10"/>
      <c r="K3163" s="10"/>
      <c r="L3163" s="1"/>
    </row>
    <row r="3164" spans="2:12" s="5" customFormat="1" ht="45" hidden="1">
      <c r="B3164" s="1"/>
      <c r="C3164" s="458">
        <v>8985</v>
      </c>
      <c r="D3164" s="460" t="s">
        <v>3230</v>
      </c>
      <c r="E3164" s="462" t="s">
        <v>122</v>
      </c>
      <c r="F3164" s="464">
        <v>215486</v>
      </c>
      <c r="G3164" s="288" t="s">
        <v>117</v>
      </c>
      <c r="H3164" s="288"/>
      <c r="I3164" s="1"/>
      <c r="J3164" s="10"/>
      <c r="K3164" s="10"/>
      <c r="L3164" s="1"/>
    </row>
    <row r="3165" spans="2:12" s="5" customFormat="1" ht="45" hidden="1">
      <c r="B3165" s="1"/>
      <c r="C3165" s="458">
        <v>8986</v>
      </c>
      <c r="D3165" s="460" t="s">
        <v>3231</v>
      </c>
      <c r="E3165" s="462" t="s">
        <v>122</v>
      </c>
      <c r="F3165" s="464">
        <v>114152</v>
      </c>
      <c r="G3165" s="288" t="s">
        <v>117</v>
      </c>
      <c r="H3165" s="288"/>
      <c r="I3165" s="1"/>
      <c r="J3165" s="10"/>
      <c r="K3165" s="10"/>
      <c r="L3165" s="1"/>
    </row>
    <row r="3166" spans="2:12" s="5" customFormat="1" ht="45" hidden="1">
      <c r="B3166" s="1"/>
      <c r="C3166" s="458">
        <v>8987</v>
      </c>
      <c r="D3166" s="460" t="s">
        <v>3232</v>
      </c>
      <c r="E3166" s="462" t="s">
        <v>122</v>
      </c>
      <c r="F3166" s="464">
        <v>190425</v>
      </c>
      <c r="G3166" s="288" t="s">
        <v>117</v>
      </c>
      <c r="H3166" s="288"/>
      <c r="I3166" s="1"/>
      <c r="J3166" s="10"/>
      <c r="K3166" s="10"/>
      <c r="L3166" s="1"/>
    </row>
    <row r="3167" spans="2:12" s="5" customFormat="1" ht="105" hidden="1">
      <c r="B3167" s="1"/>
      <c r="C3167" s="458">
        <v>8988</v>
      </c>
      <c r="D3167" s="460" t="s">
        <v>3233</v>
      </c>
      <c r="E3167" s="462" t="s">
        <v>122</v>
      </c>
      <c r="F3167" s="464">
        <v>1612019</v>
      </c>
      <c r="G3167" s="288" t="s">
        <v>117</v>
      </c>
      <c r="H3167" s="288"/>
      <c r="I3167" s="1"/>
      <c r="J3167" s="10"/>
      <c r="K3167" s="10"/>
      <c r="L3167" s="1"/>
    </row>
    <row r="3168" spans="2:12" s="5" customFormat="1" ht="60" hidden="1">
      <c r="B3168" s="1"/>
      <c r="C3168" s="458">
        <v>8989</v>
      </c>
      <c r="D3168" s="460" t="s">
        <v>3234</v>
      </c>
      <c r="E3168" s="462" t="s">
        <v>122</v>
      </c>
      <c r="F3168" s="464">
        <v>60639</v>
      </c>
      <c r="G3168" s="288" t="s">
        <v>117</v>
      </c>
      <c r="H3168" s="288"/>
      <c r="I3168" s="1"/>
      <c r="J3168" s="10"/>
      <c r="K3168" s="10"/>
      <c r="L3168" s="1"/>
    </row>
    <row r="3169" spans="2:12" s="5" customFormat="1" ht="75" hidden="1">
      <c r="B3169" s="1"/>
      <c r="C3169" s="458">
        <v>8990</v>
      </c>
      <c r="D3169" s="460" t="s">
        <v>3235</v>
      </c>
      <c r="E3169" s="462" t="s">
        <v>125</v>
      </c>
      <c r="F3169" s="464">
        <v>97818552</v>
      </c>
      <c r="G3169" s="288" t="s">
        <v>117</v>
      </c>
      <c r="H3169" s="288"/>
      <c r="I3169" s="1"/>
      <c r="J3169" s="10"/>
      <c r="K3169" s="10"/>
      <c r="L3169" s="1"/>
    </row>
    <row r="3170" spans="2:12" s="5" customFormat="1" ht="45" hidden="1">
      <c r="B3170" s="1"/>
      <c r="C3170" s="458">
        <v>8991</v>
      </c>
      <c r="D3170" s="460" t="s">
        <v>3236</v>
      </c>
      <c r="E3170" s="462" t="s">
        <v>125</v>
      </c>
      <c r="F3170" s="464">
        <v>120264</v>
      </c>
      <c r="G3170" s="288" t="s">
        <v>117</v>
      </c>
      <c r="H3170" s="288"/>
      <c r="I3170" s="1"/>
      <c r="J3170" s="10"/>
      <c r="K3170" s="10"/>
      <c r="L3170" s="1"/>
    </row>
    <row r="3171" spans="2:12" s="5" customFormat="1" ht="75" hidden="1">
      <c r="B3171" s="1"/>
      <c r="C3171" s="458">
        <v>8992</v>
      </c>
      <c r="D3171" s="460" t="s">
        <v>3237</v>
      </c>
      <c r="E3171" s="462" t="s">
        <v>122</v>
      </c>
      <c r="F3171" s="464">
        <v>214076</v>
      </c>
      <c r="G3171" s="288" t="s">
        <v>117</v>
      </c>
      <c r="H3171" s="288"/>
      <c r="I3171" s="1"/>
      <c r="J3171" s="10"/>
      <c r="K3171" s="10"/>
      <c r="L3171" s="1"/>
    </row>
    <row r="3172" spans="2:12" s="5" customFormat="1" ht="45" hidden="1">
      <c r="B3172" s="1"/>
      <c r="C3172" s="458">
        <v>8993</v>
      </c>
      <c r="D3172" s="460" t="s">
        <v>3238</v>
      </c>
      <c r="E3172" s="462" t="s">
        <v>125</v>
      </c>
      <c r="F3172" s="464">
        <v>94730</v>
      </c>
      <c r="G3172" s="288" t="s">
        <v>117</v>
      </c>
      <c r="H3172" s="288"/>
      <c r="I3172" s="1"/>
      <c r="J3172" s="10"/>
      <c r="K3172" s="10"/>
      <c r="L3172" s="1"/>
    </row>
    <row r="3173" spans="2:12" s="5" customFormat="1" ht="45" hidden="1">
      <c r="B3173" s="1"/>
      <c r="C3173" s="458">
        <v>8994</v>
      </c>
      <c r="D3173" s="460" t="s">
        <v>3239</v>
      </c>
      <c r="E3173" s="462" t="s">
        <v>125</v>
      </c>
      <c r="F3173" s="464">
        <v>3399171</v>
      </c>
      <c r="G3173" s="288" t="s">
        <v>117</v>
      </c>
      <c r="H3173" s="288" t="s">
        <v>145</v>
      </c>
      <c r="I3173" s="1"/>
      <c r="J3173" s="10"/>
      <c r="K3173" s="10"/>
      <c r="L3173" s="1"/>
    </row>
    <row r="3174" spans="2:12" s="5" customFormat="1" ht="120" hidden="1">
      <c r="B3174" s="1"/>
      <c r="C3174" s="458">
        <v>8995</v>
      </c>
      <c r="D3174" s="460" t="s">
        <v>3240</v>
      </c>
      <c r="E3174" s="462" t="s">
        <v>122</v>
      </c>
      <c r="F3174" s="464">
        <v>743691</v>
      </c>
      <c r="G3174" s="288" t="s">
        <v>117</v>
      </c>
      <c r="H3174" s="288"/>
      <c r="I3174" s="1"/>
      <c r="J3174" s="10"/>
      <c r="K3174" s="10"/>
      <c r="L3174" s="1"/>
    </row>
    <row r="3175" spans="2:12" s="5" customFormat="1" ht="90" hidden="1">
      <c r="B3175" s="1"/>
      <c r="C3175" s="458">
        <v>8996</v>
      </c>
      <c r="D3175" s="460" t="s">
        <v>3241</v>
      </c>
      <c r="E3175" s="462" t="s">
        <v>125</v>
      </c>
      <c r="F3175" s="464">
        <v>363708</v>
      </c>
      <c r="G3175" s="288" t="s">
        <v>117</v>
      </c>
      <c r="H3175" s="288"/>
      <c r="I3175" s="1"/>
      <c r="J3175" s="10"/>
      <c r="K3175" s="10"/>
      <c r="L3175" s="1"/>
    </row>
    <row r="3176" spans="2:12" s="5" customFormat="1" ht="120" hidden="1">
      <c r="B3176" s="1"/>
      <c r="C3176" s="458">
        <v>8997</v>
      </c>
      <c r="D3176" s="460" t="s">
        <v>3242</v>
      </c>
      <c r="E3176" s="462" t="s">
        <v>125</v>
      </c>
      <c r="F3176" s="464">
        <v>3772013</v>
      </c>
      <c r="G3176" s="288" t="s">
        <v>117</v>
      </c>
      <c r="H3176" s="288"/>
      <c r="I3176" s="1"/>
      <c r="J3176" s="10"/>
      <c r="K3176" s="10"/>
      <c r="L3176" s="1"/>
    </row>
    <row r="3177" spans="2:12" s="5" customFormat="1" ht="90" hidden="1">
      <c r="B3177" s="1"/>
      <c r="C3177" s="458">
        <v>8998</v>
      </c>
      <c r="D3177" s="460" t="s">
        <v>3243</v>
      </c>
      <c r="E3177" s="462" t="s">
        <v>125</v>
      </c>
      <c r="F3177" s="464">
        <v>594026</v>
      </c>
      <c r="G3177" s="288" t="s">
        <v>117</v>
      </c>
      <c r="H3177" s="288"/>
      <c r="I3177" s="1"/>
      <c r="J3177" s="10"/>
      <c r="K3177" s="10"/>
      <c r="L3177" s="1"/>
    </row>
    <row r="3178" spans="2:12" s="5" customFormat="1" ht="90" hidden="1">
      <c r="B3178" s="1"/>
      <c r="C3178" s="458">
        <v>8999</v>
      </c>
      <c r="D3178" s="460" t="s">
        <v>3244</v>
      </c>
      <c r="E3178" s="462" t="s">
        <v>125</v>
      </c>
      <c r="F3178" s="464">
        <v>876227</v>
      </c>
      <c r="G3178" s="288" t="s">
        <v>117</v>
      </c>
      <c r="H3178" s="288"/>
      <c r="I3178" s="1"/>
      <c r="J3178" s="10"/>
      <c r="K3178" s="10"/>
      <c r="L3178" s="1"/>
    </row>
    <row r="3179" spans="2:12" s="5" customFormat="1" ht="165" hidden="1">
      <c r="B3179" s="1"/>
      <c r="C3179" s="458">
        <v>9000</v>
      </c>
      <c r="D3179" s="460" t="s">
        <v>3245</v>
      </c>
      <c r="E3179" s="462" t="s">
        <v>125</v>
      </c>
      <c r="F3179" s="464">
        <v>11853179</v>
      </c>
      <c r="G3179" s="288" t="s">
        <v>117</v>
      </c>
      <c r="H3179" s="288"/>
      <c r="I3179" s="1"/>
      <c r="J3179" s="10"/>
      <c r="K3179" s="10"/>
      <c r="L3179" s="1"/>
    </row>
    <row r="3180" spans="2:12" s="5" customFormat="1" ht="75" hidden="1">
      <c r="B3180" s="1"/>
      <c r="C3180" s="458">
        <v>9001</v>
      </c>
      <c r="D3180" s="460" t="s">
        <v>3246</v>
      </c>
      <c r="E3180" s="462" t="s">
        <v>119</v>
      </c>
      <c r="F3180" s="464">
        <v>484079</v>
      </c>
      <c r="G3180" s="288" t="s">
        <v>117</v>
      </c>
      <c r="H3180" s="288"/>
      <c r="I3180" s="1"/>
      <c r="J3180" s="10"/>
      <c r="K3180" s="10"/>
      <c r="L3180" s="1"/>
    </row>
    <row r="3181" spans="2:12" s="5" customFormat="1" ht="45" hidden="1">
      <c r="B3181" s="1"/>
      <c r="C3181" s="458">
        <v>9002</v>
      </c>
      <c r="D3181" s="460" t="s">
        <v>3247</v>
      </c>
      <c r="E3181" s="462" t="s">
        <v>125</v>
      </c>
      <c r="F3181" s="464">
        <v>387532</v>
      </c>
      <c r="G3181" s="288" t="s">
        <v>117</v>
      </c>
      <c r="H3181" s="288"/>
      <c r="I3181" s="1"/>
      <c r="J3181" s="10"/>
      <c r="K3181" s="10"/>
      <c r="L3181" s="1"/>
    </row>
    <row r="3182" spans="2:12" s="5" customFormat="1" ht="165" hidden="1">
      <c r="B3182" s="1"/>
      <c r="C3182" s="458">
        <v>9003</v>
      </c>
      <c r="D3182" s="460" t="s">
        <v>3248</v>
      </c>
      <c r="E3182" s="462" t="s">
        <v>125</v>
      </c>
      <c r="F3182" s="464">
        <v>18186953</v>
      </c>
      <c r="G3182" s="288" t="s">
        <v>117</v>
      </c>
      <c r="H3182" s="288"/>
      <c r="I3182" s="1"/>
      <c r="J3182" s="10"/>
      <c r="K3182" s="10"/>
      <c r="L3182" s="1"/>
    </row>
    <row r="3183" spans="2:12" s="5" customFormat="1" ht="45" hidden="1">
      <c r="B3183" s="1"/>
      <c r="C3183" s="458">
        <v>9004</v>
      </c>
      <c r="D3183" s="460" t="s">
        <v>3249</v>
      </c>
      <c r="E3183" s="462" t="s">
        <v>122</v>
      </c>
      <c r="F3183" s="464">
        <v>130985</v>
      </c>
      <c r="G3183" s="288" t="s">
        <v>117</v>
      </c>
      <c r="H3183" s="288"/>
      <c r="I3183" s="1"/>
      <c r="J3183" s="10"/>
      <c r="K3183" s="10"/>
      <c r="L3183" s="1"/>
    </row>
    <row r="3184" spans="2:12" s="5" customFormat="1" ht="135" hidden="1">
      <c r="B3184" s="1"/>
      <c r="C3184" s="458">
        <v>9005</v>
      </c>
      <c r="D3184" s="460" t="s">
        <v>3250</v>
      </c>
      <c r="E3184" s="462" t="s">
        <v>125</v>
      </c>
      <c r="F3184" s="464">
        <v>551150</v>
      </c>
      <c r="G3184" s="288" t="s">
        <v>117</v>
      </c>
      <c r="H3184" s="288"/>
      <c r="I3184" s="1"/>
      <c r="J3184" s="10"/>
      <c r="K3184" s="10"/>
      <c r="L3184" s="1"/>
    </row>
    <row r="3185" spans="2:12" s="5" customFormat="1" ht="90" hidden="1">
      <c r="B3185" s="1"/>
      <c r="C3185" s="458">
        <v>9006</v>
      </c>
      <c r="D3185" s="460" t="s">
        <v>3251</v>
      </c>
      <c r="E3185" s="462" t="s">
        <v>125</v>
      </c>
      <c r="F3185" s="464">
        <v>6687549</v>
      </c>
      <c r="G3185" s="288" t="s">
        <v>117</v>
      </c>
      <c r="H3185" s="288"/>
      <c r="I3185" s="1"/>
      <c r="J3185" s="10"/>
      <c r="K3185" s="10"/>
      <c r="L3185" s="1"/>
    </row>
    <row r="3186" spans="2:12" s="5" customFormat="1" ht="45" hidden="1">
      <c r="B3186" s="1"/>
      <c r="C3186" s="458">
        <v>9007</v>
      </c>
      <c r="D3186" s="460" t="s">
        <v>3252</v>
      </c>
      <c r="E3186" s="462" t="s">
        <v>122</v>
      </c>
      <c r="F3186" s="464">
        <v>98972</v>
      </c>
      <c r="G3186" s="288" t="s">
        <v>117</v>
      </c>
      <c r="H3186" s="288"/>
      <c r="I3186" s="1"/>
      <c r="J3186" s="10"/>
      <c r="K3186" s="10"/>
      <c r="L3186" s="1"/>
    </row>
    <row r="3187" spans="2:12" s="5" customFormat="1" ht="45" hidden="1">
      <c r="B3187" s="1"/>
      <c r="C3187" s="458">
        <v>9008</v>
      </c>
      <c r="D3187" s="460" t="s">
        <v>3253</v>
      </c>
      <c r="E3187" s="462" t="s">
        <v>125</v>
      </c>
      <c r="F3187" s="464">
        <v>71218907</v>
      </c>
      <c r="G3187" s="288" t="s">
        <v>117</v>
      </c>
      <c r="H3187" s="288" t="s">
        <v>145</v>
      </c>
      <c r="I3187" s="1"/>
      <c r="J3187" s="10"/>
      <c r="K3187" s="10"/>
      <c r="L3187" s="1"/>
    </row>
    <row r="3188" spans="2:12" s="5" customFormat="1" ht="45" hidden="1">
      <c r="B3188" s="1"/>
      <c r="C3188" s="458">
        <v>9009</v>
      </c>
      <c r="D3188" s="460" t="s">
        <v>3254</v>
      </c>
      <c r="E3188" s="462" t="s">
        <v>119</v>
      </c>
      <c r="F3188" s="464">
        <v>121337</v>
      </c>
      <c r="G3188" s="288" t="s">
        <v>117</v>
      </c>
      <c r="H3188" s="288"/>
      <c r="I3188" s="1"/>
      <c r="J3188" s="10"/>
      <c r="K3188" s="10"/>
      <c r="L3188" s="1"/>
    </row>
    <row r="3189" spans="2:12" s="5" customFormat="1" ht="45" hidden="1">
      <c r="B3189" s="1"/>
      <c r="C3189" s="458">
        <v>9010</v>
      </c>
      <c r="D3189" s="460" t="s">
        <v>3255</v>
      </c>
      <c r="E3189" s="462" t="s">
        <v>122</v>
      </c>
      <c r="F3189" s="464">
        <v>43287</v>
      </c>
      <c r="G3189" s="288" t="s">
        <v>117</v>
      </c>
      <c r="H3189" s="288"/>
      <c r="I3189" s="1"/>
      <c r="J3189" s="10"/>
      <c r="K3189" s="10"/>
      <c r="L3189" s="1"/>
    </row>
    <row r="3190" spans="2:12" s="5" customFormat="1" ht="90" hidden="1">
      <c r="B3190" s="1"/>
      <c r="C3190" s="458">
        <v>9011</v>
      </c>
      <c r="D3190" s="460" t="s">
        <v>3256</v>
      </c>
      <c r="E3190" s="462" t="s">
        <v>2005</v>
      </c>
      <c r="F3190" s="464">
        <v>3213</v>
      </c>
      <c r="G3190" s="288" t="s">
        <v>117</v>
      </c>
      <c r="H3190" s="288" t="s">
        <v>145</v>
      </c>
      <c r="I3190" s="1"/>
      <c r="J3190" s="10"/>
      <c r="K3190" s="10"/>
      <c r="L3190" s="1"/>
    </row>
    <row r="3191" spans="2:12" s="5" customFormat="1" ht="45" hidden="1">
      <c r="B3191" s="1"/>
      <c r="C3191" s="458">
        <v>9012</v>
      </c>
      <c r="D3191" s="460" t="s">
        <v>3257</v>
      </c>
      <c r="E3191" s="462" t="s">
        <v>122</v>
      </c>
      <c r="F3191" s="464">
        <v>163070</v>
      </c>
      <c r="G3191" s="288" t="s">
        <v>117</v>
      </c>
      <c r="H3191" s="288"/>
      <c r="I3191" s="1"/>
      <c r="J3191" s="10"/>
      <c r="K3191" s="10"/>
      <c r="L3191" s="1"/>
    </row>
    <row r="3192" spans="2:12" s="5" customFormat="1" ht="150" hidden="1">
      <c r="B3192" s="1"/>
      <c r="C3192" s="458">
        <v>9014</v>
      </c>
      <c r="D3192" s="460" t="s">
        <v>3258</v>
      </c>
      <c r="E3192" s="462" t="s">
        <v>472</v>
      </c>
      <c r="F3192" s="464">
        <v>15693</v>
      </c>
      <c r="G3192" s="288" t="s">
        <v>117</v>
      </c>
      <c r="H3192" s="288" t="s">
        <v>145</v>
      </c>
      <c r="I3192" s="1"/>
      <c r="J3192" s="10"/>
      <c r="K3192" s="10"/>
      <c r="L3192" s="1"/>
    </row>
    <row r="3193" spans="2:12" s="5" customFormat="1" ht="45" hidden="1">
      <c r="B3193" s="1"/>
      <c r="C3193" s="458">
        <v>9015</v>
      </c>
      <c r="D3193" s="460" t="s">
        <v>3259</v>
      </c>
      <c r="E3193" s="462" t="s">
        <v>125</v>
      </c>
      <c r="F3193" s="464">
        <v>74572619</v>
      </c>
      <c r="G3193" s="288" t="s">
        <v>117</v>
      </c>
      <c r="H3193" s="288" t="s">
        <v>145</v>
      </c>
      <c r="I3193" s="1"/>
      <c r="J3193" s="10"/>
      <c r="K3193" s="10"/>
      <c r="L3193" s="1"/>
    </row>
    <row r="3194" spans="2:12" s="5" customFormat="1" ht="60" hidden="1">
      <c r="B3194" s="1"/>
      <c r="C3194" s="458">
        <v>9016</v>
      </c>
      <c r="D3194" s="460" t="s">
        <v>3260</v>
      </c>
      <c r="E3194" s="462" t="s">
        <v>122</v>
      </c>
      <c r="F3194" s="464">
        <v>10851</v>
      </c>
      <c r="G3194" s="288" t="s">
        <v>117</v>
      </c>
      <c r="H3194" s="288"/>
      <c r="I3194" s="1"/>
      <c r="J3194" s="10"/>
      <c r="K3194" s="10"/>
      <c r="L3194" s="1"/>
    </row>
    <row r="3195" spans="2:12" s="5" customFormat="1" ht="75" hidden="1">
      <c r="B3195" s="1"/>
      <c r="C3195" s="458">
        <v>9017</v>
      </c>
      <c r="D3195" s="460" t="s">
        <v>3261</v>
      </c>
      <c r="E3195" s="462" t="s">
        <v>116</v>
      </c>
      <c r="F3195" s="464">
        <v>72747</v>
      </c>
      <c r="G3195" s="288" t="s">
        <v>117</v>
      </c>
      <c r="H3195" s="288"/>
      <c r="I3195" s="1"/>
      <c r="J3195" s="10"/>
      <c r="K3195" s="10"/>
      <c r="L3195" s="1"/>
    </row>
    <row r="3196" spans="2:12" s="5" customFormat="1" ht="45" hidden="1">
      <c r="B3196" s="1"/>
      <c r="C3196" s="458">
        <v>9018</v>
      </c>
      <c r="D3196" s="460" t="s">
        <v>3262</v>
      </c>
      <c r="E3196" s="462" t="s">
        <v>122</v>
      </c>
      <c r="F3196" s="464">
        <v>19452</v>
      </c>
      <c r="G3196" s="288" t="s">
        <v>117</v>
      </c>
      <c r="H3196" s="288"/>
      <c r="I3196" s="1"/>
      <c r="J3196" s="10"/>
      <c r="K3196" s="10"/>
      <c r="L3196" s="1"/>
    </row>
    <row r="3197" spans="2:12" s="5" customFormat="1" ht="90" hidden="1">
      <c r="B3197" s="1"/>
      <c r="C3197" s="458">
        <v>9019</v>
      </c>
      <c r="D3197" s="460" t="s">
        <v>3263</v>
      </c>
      <c r="E3197" s="462" t="s">
        <v>125</v>
      </c>
      <c r="F3197" s="464">
        <v>417896</v>
      </c>
      <c r="G3197" s="288" t="s">
        <v>117</v>
      </c>
      <c r="H3197" s="288"/>
      <c r="I3197" s="1"/>
      <c r="J3197" s="10"/>
      <c r="K3197" s="10"/>
      <c r="L3197" s="1"/>
    </row>
    <row r="3198" spans="2:12" s="5" customFormat="1" ht="60" hidden="1">
      <c r="B3198" s="1"/>
      <c r="C3198" s="458">
        <v>9020</v>
      </c>
      <c r="D3198" s="460" t="s">
        <v>3264</v>
      </c>
      <c r="E3198" s="462" t="s">
        <v>119</v>
      </c>
      <c r="F3198" s="464">
        <v>614631</v>
      </c>
      <c r="G3198" s="288" t="s">
        <v>117</v>
      </c>
      <c r="H3198" s="288"/>
      <c r="I3198" s="1"/>
      <c r="J3198" s="10"/>
      <c r="K3198" s="10"/>
      <c r="L3198" s="1"/>
    </row>
    <row r="3199" spans="2:12" s="5" customFormat="1" ht="45" hidden="1">
      <c r="B3199" s="1"/>
      <c r="C3199" s="458">
        <v>9021</v>
      </c>
      <c r="D3199" s="460" t="s">
        <v>3265</v>
      </c>
      <c r="E3199" s="462" t="s">
        <v>122</v>
      </c>
      <c r="F3199" s="464">
        <v>46669</v>
      </c>
      <c r="G3199" s="288" t="s">
        <v>117</v>
      </c>
      <c r="H3199" s="288"/>
      <c r="I3199" s="1"/>
      <c r="J3199" s="10"/>
      <c r="K3199" s="10"/>
      <c r="L3199" s="1"/>
    </row>
    <row r="3200" spans="2:12" s="5" customFormat="1" ht="78.75" hidden="1">
      <c r="B3200" s="1"/>
      <c r="C3200" s="351">
        <v>9022</v>
      </c>
      <c r="D3200" s="352" t="s">
        <v>3266</v>
      </c>
      <c r="E3200" s="353" t="s">
        <v>122</v>
      </c>
      <c r="F3200" s="354">
        <v>2773346</v>
      </c>
      <c r="G3200" s="288" t="s">
        <v>117</v>
      </c>
      <c r="H3200" s="288"/>
      <c r="I3200" s="1"/>
      <c r="J3200" s="10"/>
      <c r="K3200" s="10"/>
      <c r="L3200" s="1"/>
    </row>
    <row r="3201" spans="2:20" s="5" customFormat="1" ht="63" hidden="1">
      <c r="B3201" s="1"/>
      <c r="C3201" s="351">
        <v>9023</v>
      </c>
      <c r="D3201" s="352" t="s">
        <v>3267</v>
      </c>
      <c r="E3201" s="353" t="s">
        <v>125</v>
      </c>
      <c r="F3201" s="354">
        <v>21590776</v>
      </c>
      <c r="G3201" s="288" t="s">
        <v>117</v>
      </c>
      <c r="H3201" s="288" t="s">
        <v>145</v>
      </c>
      <c r="I3201" s="1"/>
      <c r="J3201" s="10"/>
      <c r="K3201" s="10"/>
      <c r="L3201" s="1"/>
    </row>
    <row r="3202" spans="2:20" s="5" customFormat="1" ht="63" hidden="1">
      <c r="B3202" s="1"/>
      <c r="C3202" s="351">
        <v>9024</v>
      </c>
      <c r="D3202" s="352" t="s">
        <v>3268</v>
      </c>
      <c r="E3202" s="353" t="s">
        <v>119</v>
      </c>
      <c r="F3202" s="354">
        <v>8954</v>
      </c>
      <c r="G3202" s="288" t="s">
        <v>117</v>
      </c>
      <c r="H3202" s="288"/>
      <c r="I3202" s="1"/>
      <c r="J3202" s="10"/>
      <c r="K3202" s="10"/>
      <c r="L3202" s="1"/>
    </row>
    <row r="3203" spans="2:20" s="5" customFormat="1" ht="78.75" hidden="1">
      <c r="B3203" s="1"/>
      <c r="C3203" s="351">
        <v>9025</v>
      </c>
      <c r="D3203" s="352" t="s">
        <v>3269</v>
      </c>
      <c r="E3203" s="353" t="s">
        <v>122</v>
      </c>
      <c r="F3203" s="354">
        <v>3735531</v>
      </c>
      <c r="G3203" s="288" t="s">
        <v>117</v>
      </c>
      <c r="H3203" s="288"/>
      <c r="I3203" s="1"/>
      <c r="J3203" s="10"/>
      <c r="K3203" s="10"/>
      <c r="L3203" s="1"/>
    </row>
    <row r="3204" spans="2:20" s="5" customFormat="1" ht="94.5" hidden="1">
      <c r="B3204" s="1"/>
      <c r="C3204" s="351">
        <v>9026</v>
      </c>
      <c r="D3204" s="352" t="s">
        <v>3270</v>
      </c>
      <c r="E3204" s="353" t="s">
        <v>119</v>
      </c>
      <c r="F3204" s="354">
        <v>192413</v>
      </c>
      <c r="G3204" s="288" t="s">
        <v>117</v>
      </c>
      <c r="H3204" s="288"/>
      <c r="I3204" s="1"/>
      <c r="J3204" s="10"/>
      <c r="K3204" s="10"/>
      <c r="L3204" s="1"/>
    </row>
    <row r="3205" spans="2:20" s="5" customFormat="1" ht="63" hidden="1">
      <c r="B3205" s="1"/>
      <c r="C3205" s="351">
        <v>9027</v>
      </c>
      <c r="D3205" s="352" t="s">
        <v>3271</v>
      </c>
      <c r="E3205" s="353" t="s">
        <v>125</v>
      </c>
      <c r="F3205" s="354">
        <v>4255294</v>
      </c>
      <c r="G3205" s="288" t="s">
        <v>117</v>
      </c>
      <c r="H3205" s="288"/>
      <c r="I3205" s="1"/>
      <c r="J3205" s="10"/>
      <c r="K3205" s="10"/>
      <c r="L3205" s="1"/>
    </row>
    <row r="3206" spans="2:20" s="5" customFormat="1" ht="63" hidden="1">
      <c r="B3206" s="1"/>
      <c r="C3206" s="351">
        <v>9028</v>
      </c>
      <c r="D3206" s="352" t="s">
        <v>3272</v>
      </c>
      <c r="E3206" s="353" t="s">
        <v>119</v>
      </c>
      <c r="F3206" s="354">
        <v>297500</v>
      </c>
      <c r="G3206" s="288" t="s">
        <v>117</v>
      </c>
      <c r="H3206" s="288"/>
      <c r="I3206" s="1"/>
      <c r="J3206" s="10"/>
      <c r="K3206" s="10"/>
      <c r="L3206" s="1"/>
    </row>
    <row r="3207" spans="2:20" s="5" customFormat="1" ht="94.5" hidden="1">
      <c r="B3207" s="1"/>
      <c r="C3207" s="351">
        <v>9029</v>
      </c>
      <c r="D3207" s="352" t="s">
        <v>3273</v>
      </c>
      <c r="E3207" s="353" t="s">
        <v>125</v>
      </c>
      <c r="F3207" s="354">
        <v>678577</v>
      </c>
      <c r="G3207" s="288" t="s">
        <v>117</v>
      </c>
      <c r="H3207" s="288"/>
      <c r="I3207" s="1"/>
      <c r="J3207" s="10"/>
      <c r="K3207" s="10"/>
      <c r="L3207" s="1"/>
    </row>
    <row r="3208" spans="2:20" s="5" customFormat="1" ht="126" hidden="1">
      <c r="B3208" s="1"/>
      <c r="C3208" s="351">
        <v>9030</v>
      </c>
      <c r="D3208" s="352" t="s">
        <v>3274</v>
      </c>
      <c r="E3208" s="353" t="s">
        <v>125</v>
      </c>
      <c r="F3208" s="354">
        <v>799323</v>
      </c>
      <c r="G3208" s="288" t="s">
        <v>117</v>
      </c>
      <c r="H3208" s="288"/>
      <c r="I3208" s="1"/>
      <c r="J3208" s="10"/>
      <c r="K3208" s="10"/>
      <c r="L3208" s="1"/>
    </row>
    <row r="3209" spans="2:20" s="5" customFormat="1" ht="141.75" hidden="1">
      <c r="B3209" s="1"/>
      <c r="C3209" s="351">
        <v>9031</v>
      </c>
      <c r="D3209" s="352" t="s">
        <v>3275</v>
      </c>
      <c r="E3209" s="353" t="s">
        <v>125</v>
      </c>
      <c r="F3209" s="354">
        <v>1706282</v>
      </c>
      <c r="G3209" s="288" t="s">
        <v>117</v>
      </c>
      <c r="H3209" s="288"/>
      <c r="I3209" s="1"/>
      <c r="J3209" s="10"/>
      <c r="K3209" s="10"/>
      <c r="L3209" s="1"/>
    </row>
    <row r="3210" spans="2:20" s="5" customFormat="1" ht="126">
      <c r="B3210" s="1"/>
      <c r="C3210" s="351">
        <v>9032</v>
      </c>
      <c r="D3210" s="352" t="s">
        <v>3276</v>
      </c>
      <c r="E3210" s="353" t="s">
        <v>125</v>
      </c>
      <c r="F3210" s="354">
        <v>2906625</v>
      </c>
      <c r="G3210" s="288" t="s">
        <v>117</v>
      </c>
      <c r="H3210" s="288"/>
      <c r="I3210" s="1"/>
      <c r="J3210" s="10"/>
      <c r="K3210" s="10"/>
      <c r="L3210" s="1"/>
      <c r="O3210" s="544"/>
      <c r="P3210" s="544"/>
      <c r="S3210" s="544"/>
      <c r="T3210" s="544"/>
    </row>
    <row r="3211" spans="2:20" s="5" customFormat="1" ht="110.25" hidden="1">
      <c r="B3211" s="1"/>
      <c r="C3211" s="351">
        <v>9033</v>
      </c>
      <c r="D3211" s="352" t="s">
        <v>3277</v>
      </c>
      <c r="E3211" s="353" t="s">
        <v>125</v>
      </c>
      <c r="F3211" s="354">
        <v>3766457</v>
      </c>
      <c r="G3211" s="288" t="s">
        <v>117</v>
      </c>
      <c r="H3211" s="288"/>
      <c r="I3211" s="1"/>
      <c r="J3211" s="10"/>
      <c r="K3211" s="10"/>
      <c r="L3211" s="1"/>
    </row>
    <row r="3212" spans="2:20" s="5" customFormat="1" ht="126" hidden="1">
      <c r="B3212" s="1"/>
      <c r="C3212" s="351">
        <v>9034</v>
      </c>
      <c r="D3212" s="352" t="s">
        <v>3278</v>
      </c>
      <c r="E3212" s="353" t="s">
        <v>125</v>
      </c>
      <c r="F3212" s="354">
        <v>3532405</v>
      </c>
      <c r="G3212" s="288" t="s">
        <v>117</v>
      </c>
      <c r="H3212" s="288" t="s">
        <v>145</v>
      </c>
      <c r="I3212" s="1"/>
      <c r="J3212" s="10"/>
      <c r="K3212" s="10"/>
      <c r="L3212" s="1"/>
    </row>
    <row r="3213" spans="2:20" s="5" customFormat="1" ht="141.75">
      <c r="B3213" s="1"/>
      <c r="C3213" s="351">
        <v>9035</v>
      </c>
      <c r="D3213" s="352" t="s">
        <v>3279</v>
      </c>
      <c r="E3213" s="353" t="s">
        <v>125</v>
      </c>
      <c r="F3213" s="354">
        <v>5433367</v>
      </c>
      <c r="G3213" s="288" t="s">
        <v>117</v>
      </c>
      <c r="H3213" s="288" t="s">
        <v>145</v>
      </c>
      <c r="I3213" s="1"/>
      <c r="J3213" s="10"/>
      <c r="K3213" s="10"/>
      <c r="L3213" s="1"/>
      <c r="O3213" s="544"/>
      <c r="P3213" s="544"/>
      <c r="S3213" s="544"/>
      <c r="T3213" s="544"/>
    </row>
    <row r="3214" spans="2:20" s="5" customFormat="1" ht="110.25">
      <c r="B3214" s="1"/>
      <c r="C3214" s="351">
        <v>9036</v>
      </c>
      <c r="D3214" s="352" t="s">
        <v>3280</v>
      </c>
      <c r="E3214" s="353" t="s">
        <v>125</v>
      </c>
      <c r="F3214" s="354">
        <v>31029713</v>
      </c>
      <c r="G3214" s="288" t="s">
        <v>117</v>
      </c>
      <c r="H3214" s="288"/>
      <c r="I3214" s="1"/>
      <c r="J3214" s="10"/>
      <c r="K3214" s="10"/>
      <c r="L3214" s="1"/>
      <c r="O3214" s="544"/>
      <c r="P3214" s="544"/>
      <c r="S3214" s="544"/>
      <c r="T3214" s="544"/>
    </row>
    <row r="3215" spans="2:20" s="5" customFormat="1" ht="110.25">
      <c r="B3215" s="1"/>
      <c r="C3215" s="351">
        <v>9037</v>
      </c>
      <c r="D3215" s="352" t="s">
        <v>3281</v>
      </c>
      <c r="E3215" s="353" t="s">
        <v>125</v>
      </c>
      <c r="F3215" s="354">
        <v>37860215</v>
      </c>
      <c r="G3215" s="288" t="s">
        <v>117</v>
      </c>
      <c r="H3215" s="288"/>
      <c r="I3215" s="1"/>
      <c r="J3215" s="10"/>
      <c r="K3215" s="10"/>
      <c r="L3215" s="1"/>
      <c r="O3215" s="544"/>
      <c r="P3215" s="544"/>
      <c r="S3215" s="544"/>
      <c r="T3215" s="544"/>
    </row>
    <row r="3216" spans="2:20" s="5" customFormat="1" ht="110.25">
      <c r="B3216" s="1"/>
      <c r="C3216" s="351">
        <v>9038</v>
      </c>
      <c r="D3216" s="352" t="s">
        <v>3282</v>
      </c>
      <c r="E3216" s="353" t="s">
        <v>125</v>
      </c>
      <c r="F3216" s="354">
        <v>42064429</v>
      </c>
      <c r="G3216" s="288" t="s">
        <v>117</v>
      </c>
      <c r="H3216" s="288"/>
      <c r="I3216" s="1"/>
      <c r="J3216" s="10"/>
      <c r="K3216" s="10"/>
      <c r="L3216" s="1"/>
      <c r="O3216" s="544"/>
      <c r="P3216" s="544"/>
      <c r="S3216" s="544"/>
      <c r="T3216" s="544"/>
    </row>
    <row r="3217" spans="2:12" s="5" customFormat="1" ht="63" hidden="1">
      <c r="B3217" s="1"/>
      <c r="C3217" s="351">
        <v>9039</v>
      </c>
      <c r="D3217" s="352" t="s">
        <v>3283</v>
      </c>
      <c r="E3217" s="353" t="s">
        <v>116</v>
      </c>
      <c r="F3217" s="354">
        <v>49955</v>
      </c>
      <c r="G3217" s="288" t="s">
        <v>117</v>
      </c>
      <c r="H3217" s="288"/>
      <c r="I3217" s="1"/>
      <c r="J3217" s="10"/>
      <c r="K3217" s="10"/>
      <c r="L3217" s="1"/>
    </row>
    <row r="3218" spans="2:12" s="5" customFormat="1" ht="126" hidden="1">
      <c r="B3218" s="1"/>
      <c r="C3218" s="351">
        <v>9040</v>
      </c>
      <c r="D3218" s="352" t="s">
        <v>3284</v>
      </c>
      <c r="E3218" s="353" t="s">
        <v>116</v>
      </c>
      <c r="F3218" s="354">
        <v>400374</v>
      </c>
      <c r="G3218" s="288" t="s">
        <v>117</v>
      </c>
      <c r="H3218" s="288"/>
      <c r="I3218" s="1"/>
      <c r="J3218" s="10"/>
      <c r="K3218" s="10"/>
      <c r="L3218" s="1"/>
    </row>
    <row r="3219" spans="2:12" s="5" customFormat="1" ht="126" hidden="1">
      <c r="B3219" s="1"/>
      <c r="C3219" s="351">
        <v>9041</v>
      </c>
      <c r="D3219" s="352" t="s">
        <v>3285</v>
      </c>
      <c r="E3219" s="353" t="s">
        <v>125</v>
      </c>
      <c r="F3219" s="354">
        <v>988811</v>
      </c>
      <c r="G3219" s="288" t="s">
        <v>117</v>
      </c>
      <c r="H3219" s="288"/>
      <c r="I3219" s="1"/>
      <c r="J3219" s="10"/>
      <c r="K3219" s="10"/>
      <c r="L3219" s="1"/>
    </row>
    <row r="3220" spans="2:12" s="5" customFormat="1" ht="31.5" hidden="1">
      <c r="B3220" s="1"/>
      <c r="C3220" s="351">
        <v>9042</v>
      </c>
      <c r="D3220" s="352" t="s">
        <v>3286</v>
      </c>
      <c r="E3220" s="353" t="s">
        <v>122</v>
      </c>
      <c r="F3220" s="354">
        <v>50192</v>
      </c>
      <c r="G3220" s="288" t="s">
        <v>117</v>
      </c>
      <c r="H3220" s="288"/>
      <c r="I3220" s="1"/>
      <c r="J3220" s="10"/>
      <c r="K3220" s="10"/>
      <c r="L3220" s="1"/>
    </row>
    <row r="3221" spans="2:12" s="5" customFormat="1" ht="94.5" hidden="1">
      <c r="B3221" s="1"/>
      <c r="C3221" s="351">
        <v>9044</v>
      </c>
      <c r="D3221" s="352" t="s">
        <v>3287</v>
      </c>
      <c r="E3221" s="353" t="s">
        <v>125</v>
      </c>
      <c r="F3221" s="354">
        <v>4215498</v>
      </c>
      <c r="G3221" s="288" t="s">
        <v>117</v>
      </c>
      <c r="H3221" s="288"/>
      <c r="I3221" s="1"/>
      <c r="J3221" s="10"/>
      <c r="K3221" s="10"/>
      <c r="L3221" s="1"/>
    </row>
    <row r="3222" spans="2:12" s="5" customFormat="1" ht="47.25" hidden="1">
      <c r="B3222" s="1"/>
      <c r="C3222" s="351">
        <v>9045</v>
      </c>
      <c r="D3222" s="352" t="s">
        <v>3288</v>
      </c>
      <c r="E3222" s="353" t="s">
        <v>122</v>
      </c>
      <c r="F3222" s="354">
        <v>5816</v>
      </c>
      <c r="G3222" s="288" t="s">
        <v>117</v>
      </c>
      <c r="H3222" s="288"/>
      <c r="I3222" s="1"/>
      <c r="J3222" s="10"/>
      <c r="K3222" s="10"/>
      <c r="L3222" s="1"/>
    </row>
    <row r="3223" spans="2:12" s="5" customFormat="1" ht="47.25" hidden="1">
      <c r="B3223" s="1"/>
      <c r="C3223" s="351">
        <v>9046</v>
      </c>
      <c r="D3223" s="352" t="s">
        <v>3289</v>
      </c>
      <c r="E3223" s="353" t="s">
        <v>125</v>
      </c>
      <c r="F3223" s="354">
        <v>21873</v>
      </c>
      <c r="G3223" s="288" t="s">
        <v>117</v>
      </c>
      <c r="H3223" s="288"/>
      <c r="I3223" s="1"/>
      <c r="J3223" s="10"/>
      <c r="K3223" s="10"/>
      <c r="L3223" s="1"/>
    </row>
    <row r="3224" spans="2:12" s="5" customFormat="1" ht="47.25" hidden="1">
      <c r="B3224" s="1"/>
      <c r="C3224" s="351">
        <v>9047</v>
      </c>
      <c r="D3224" s="352" t="s">
        <v>3290</v>
      </c>
      <c r="E3224" s="353" t="s">
        <v>125</v>
      </c>
      <c r="F3224" s="354">
        <v>60886</v>
      </c>
      <c r="G3224" s="288" t="s">
        <v>117</v>
      </c>
      <c r="H3224" s="288"/>
      <c r="I3224" s="1"/>
      <c r="J3224" s="10"/>
      <c r="K3224" s="10"/>
      <c r="L3224" s="1"/>
    </row>
    <row r="3225" spans="2:12" s="5" customFormat="1" ht="47.25" hidden="1">
      <c r="B3225" s="1"/>
      <c r="C3225" s="351">
        <v>9048</v>
      </c>
      <c r="D3225" s="352" t="s">
        <v>3291</v>
      </c>
      <c r="E3225" s="353" t="s">
        <v>122</v>
      </c>
      <c r="F3225" s="354">
        <v>2909</v>
      </c>
      <c r="G3225" s="288" t="s">
        <v>117</v>
      </c>
      <c r="H3225" s="288"/>
      <c r="I3225" s="1"/>
      <c r="J3225" s="10"/>
      <c r="K3225" s="10"/>
      <c r="L3225" s="1"/>
    </row>
    <row r="3226" spans="2:12" s="5" customFormat="1" ht="94.5" hidden="1">
      <c r="B3226" s="1"/>
      <c r="C3226" s="351">
        <v>9049</v>
      </c>
      <c r="D3226" s="352" t="s">
        <v>3292</v>
      </c>
      <c r="E3226" s="353" t="s">
        <v>125</v>
      </c>
      <c r="F3226" s="354">
        <v>27251565</v>
      </c>
      <c r="G3226" s="288" t="s">
        <v>117</v>
      </c>
      <c r="H3226" s="288"/>
      <c r="I3226" s="1"/>
      <c r="J3226" s="10"/>
      <c r="K3226" s="10"/>
      <c r="L3226" s="1"/>
    </row>
    <row r="3227" spans="2:12" s="5" customFormat="1" ht="126" hidden="1">
      <c r="B3227" s="1"/>
      <c r="C3227" s="351">
        <v>9050</v>
      </c>
      <c r="D3227" s="352" t="s">
        <v>3293</v>
      </c>
      <c r="E3227" s="353" t="s">
        <v>125</v>
      </c>
      <c r="F3227" s="354">
        <v>4446529</v>
      </c>
      <c r="G3227" s="288" t="s">
        <v>117</v>
      </c>
      <c r="H3227" s="288"/>
      <c r="I3227" s="1"/>
      <c r="J3227" s="10"/>
      <c r="K3227" s="10"/>
      <c r="L3227" s="1"/>
    </row>
    <row r="3228" spans="2:12" s="5" customFormat="1" ht="141.75" hidden="1">
      <c r="B3228" s="1"/>
      <c r="C3228" s="351">
        <v>9051</v>
      </c>
      <c r="D3228" s="352" t="s">
        <v>3294</v>
      </c>
      <c r="E3228" s="353" t="s">
        <v>125</v>
      </c>
      <c r="F3228" s="354">
        <v>6626095</v>
      </c>
      <c r="G3228" s="288" t="s">
        <v>117</v>
      </c>
      <c r="H3228" s="288"/>
      <c r="I3228" s="1"/>
      <c r="J3228" s="10"/>
      <c r="K3228" s="10"/>
      <c r="L3228" s="1"/>
    </row>
    <row r="3229" spans="2:12" s="5" customFormat="1" ht="141.75" hidden="1">
      <c r="B3229" s="1"/>
      <c r="C3229" s="351">
        <v>9052</v>
      </c>
      <c r="D3229" s="352" t="s">
        <v>3295</v>
      </c>
      <c r="E3229" s="353" t="s">
        <v>1982</v>
      </c>
      <c r="F3229" s="354">
        <v>2518</v>
      </c>
      <c r="G3229" s="288" t="s">
        <v>117</v>
      </c>
      <c r="H3229" s="288"/>
      <c r="I3229" s="1"/>
      <c r="J3229" s="10"/>
      <c r="K3229" s="10"/>
      <c r="L3229" s="1"/>
    </row>
    <row r="3230" spans="2:12" s="5" customFormat="1" ht="78.75" hidden="1">
      <c r="B3230" s="1"/>
      <c r="C3230" s="351">
        <v>9053</v>
      </c>
      <c r="D3230" s="352" t="s">
        <v>3296</v>
      </c>
      <c r="E3230" s="353" t="s">
        <v>125</v>
      </c>
      <c r="F3230" s="354">
        <v>4787802</v>
      </c>
      <c r="G3230" s="288" t="s">
        <v>117</v>
      </c>
      <c r="H3230" s="288"/>
      <c r="I3230" s="1"/>
      <c r="J3230" s="10"/>
      <c r="K3230" s="10"/>
      <c r="L3230" s="1"/>
    </row>
    <row r="3231" spans="2:12" s="5" customFormat="1" ht="173.25" hidden="1">
      <c r="B3231" s="1"/>
      <c r="C3231" s="351">
        <v>9054</v>
      </c>
      <c r="D3231" s="352" t="s">
        <v>3297</v>
      </c>
      <c r="E3231" s="353" t="s">
        <v>1982</v>
      </c>
      <c r="F3231" s="354">
        <v>2013</v>
      </c>
      <c r="G3231" s="288" t="s">
        <v>117</v>
      </c>
      <c r="H3231" s="288" t="s">
        <v>145</v>
      </c>
      <c r="I3231" s="1"/>
      <c r="J3231" s="10"/>
      <c r="K3231" s="10"/>
      <c r="L3231" s="1"/>
    </row>
    <row r="3232" spans="2:12" s="5" customFormat="1" ht="94.5" hidden="1">
      <c r="B3232" s="1"/>
      <c r="C3232" s="351">
        <v>9055</v>
      </c>
      <c r="D3232" s="352" t="s">
        <v>3298</v>
      </c>
      <c r="E3232" s="353" t="s">
        <v>122</v>
      </c>
      <c r="F3232" s="354">
        <v>11882</v>
      </c>
      <c r="G3232" s="288" t="s">
        <v>117</v>
      </c>
      <c r="H3232" s="288"/>
      <c r="I3232" s="1"/>
      <c r="J3232" s="10"/>
      <c r="K3232" s="10"/>
      <c r="L3232" s="1"/>
    </row>
    <row r="3233" spans="2:12" s="5" customFormat="1" ht="31.5" hidden="1">
      <c r="B3233" s="1"/>
      <c r="C3233" s="351">
        <v>9056</v>
      </c>
      <c r="D3233" s="352" t="s">
        <v>3299</v>
      </c>
      <c r="E3233" s="353" t="s">
        <v>122</v>
      </c>
      <c r="F3233" s="354">
        <v>485221</v>
      </c>
      <c r="G3233" s="288" t="s">
        <v>117</v>
      </c>
      <c r="H3233" s="288" t="s">
        <v>145</v>
      </c>
      <c r="I3233" s="1"/>
      <c r="J3233" s="10"/>
      <c r="K3233" s="10"/>
      <c r="L3233" s="1"/>
    </row>
    <row r="3234" spans="2:12" s="5" customFormat="1" ht="126" hidden="1">
      <c r="B3234" s="1"/>
      <c r="C3234" s="351">
        <v>9057</v>
      </c>
      <c r="D3234" s="352" t="s">
        <v>3300</v>
      </c>
      <c r="E3234" s="353" t="s">
        <v>122</v>
      </c>
      <c r="F3234" s="354">
        <v>1628979</v>
      </c>
      <c r="G3234" s="288" t="s">
        <v>117</v>
      </c>
      <c r="H3234" s="288"/>
      <c r="I3234" s="1"/>
      <c r="J3234" s="10"/>
      <c r="K3234" s="10"/>
      <c r="L3234" s="1"/>
    </row>
    <row r="3235" spans="2:12" s="5" customFormat="1" ht="47.25" hidden="1">
      <c r="B3235" s="1"/>
      <c r="C3235" s="351">
        <v>9058</v>
      </c>
      <c r="D3235" s="352" t="s">
        <v>3301</v>
      </c>
      <c r="E3235" s="353" t="s">
        <v>116</v>
      </c>
      <c r="F3235" s="354">
        <v>108098</v>
      </c>
      <c r="G3235" s="288" t="s">
        <v>117</v>
      </c>
      <c r="H3235" s="288"/>
      <c r="I3235" s="1"/>
      <c r="J3235" s="10"/>
      <c r="K3235" s="10"/>
      <c r="L3235" s="1"/>
    </row>
    <row r="3236" spans="2:12" s="5" customFormat="1" ht="252" hidden="1">
      <c r="B3236" s="1"/>
      <c r="C3236" s="351">
        <v>9059</v>
      </c>
      <c r="D3236" s="352" t="s">
        <v>3302</v>
      </c>
      <c r="E3236" s="353" t="s">
        <v>116</v>
      </c>
      <c r="F3236" s="354">
        <v>37619</v>
      </c>
      <c r="G3236" s="288" t="s">
        <v>117</v>
      </c>
      <c r="H3236" s="288"/>
      <c r="I3236" s="1"/>
      <c r="J3236" s="10"/>
      <c r="K3236" s="10"/>
      <c r="L3236" s="1"/>
    </row>
    <row r="3237" spans="2:12" s="5" customFormat="1" ht="110.25" hidden="1">
      <c r="B3237" s="1"/>
      <c r="C3237" s="351">
        <v>9060</v>
      </c>
      <c r="D3237" s="352" t="s">
        <v>3303</v>
      </c>
      <c r="E3237" s="353" t="s">
        <v>122</v>
      </c>
      <c r="F3237" s="354">
        <v>31573</v>
      </c>
      <c r="G3237" s="288" t="s">
        <v>117</v>
      </c>
      <c r="H3237" s="288"/>
      <c r="I3237" s="1"/>
      <c r="J3237" s="10"/>
      <c r="K3237" s="10"/>
      <c r="L3237" s="1"/>
    </row>
    <row r="3238" spans="2:12" s="5" customFormat="1" ht="63" hidden="1">
      <c r="B3238" s="1"/>
      <c r="C3238" s="351">
        <v>9061</v>
      </c>
      <c r="D3238" s="352" t="s">
        <v>3304</v>
      </c>
      <c r="E3238" s="353" t="s">
        <v>116</v>
      </c>
      <c r="F3238" s="354">
        <v>44668</v>
      </c>
      <c r="G3238" s="288" t="s">
        <v>117</v>
      </c>
      <c r="H3238" s="288"/>
      <c r="I3238" s="1"/>
      <c r="J3238" s="10"/>
      <c r="K3238" s="10"/>
      <c r="L3238" s="1"/>
    </row>
    <row r="3239" spans="2:12" s="5" customFormat="1" ht="78.75" hidden="1">
      <c r="B3239" s="1"/>
      <c r="C3239" s="351">
        <v>9062</v>
      </c>
      <c r="D3239" s="352" t="s">
        <v>3305</v>
      </c>
      <c r="E3239" s="353" t="s">
        <v>116</v>
      </c>
      <c r="F3239" s="354">
        <v>21132</v>
      </c>
      <c r="G3239" s="288" t="s">
        <v>117</v>
      </c>
      <c r="H3239" s="288"/>
      <c r="I3239" s="1"/>
      <c r="J3239" s="10"/>
      <c r="K3239" s="10"/>
      <c r="L3239" s="1"/>
    </row>
    <row r="3240" spans="2:12" s="5" customFormat="1" ht="157.5" hidden="1">
      <c r="B3240" s="1"/>
      <c r="C3240" s="351">
        <v>9063</v>
      </c>
      <c r="D3240" s="352" t="s">
        <v>3306</v>
      </c>
      <c r="E3240" s="353" t="s">
        <v>116</v>
      </c>
      <c r="F3240" s="354">
        <v>6858</v>
      </c>
      <c r="G3240" s="288" t="s">
        <v>117</v>
      </c>
      <c r="H3240" s="288"/>
      <c r="I3240" s="1"/>
      <c r="J3240" s="10"/>
      <c r="K3240" s="10"/>
      <c r="L3240" s="1"/>
    </row>
    <row r="3241" spans="2:12" s="5" customFormat="1" ht="157.5" hidden="1">
      <c r="B3241" s="1"/>
      <c r="C3241" s="351">
        <v>9064</v>
      </c>
      <c r="D3241" s="352" t="s">
        <v>3307</v>
      </c>
      <c r="E3241" s="353" t="s">
        <v>122</v>
      </c>
      <c r="F3241" s="354">
        <v>1793167</v>
      </c>
      <c r="G3241" s="288" t="s">
        <v>117</v>
      </c>
      <c r="H3241" s="288"/>
      <c r="I3241" s="1"/>
      <c r="J3241" s="10"/>
      <c r="K3241" s="10"/>
      <c r="L3241" s="1"/>
    </row>
    <row r="3242" spans="2:12" s="5" customFormat="1" ht="157.5" hidden="1">
      <c r="B3242" s="1"/>
      <c r="C3242" s="351">
        <v>9065</v>
      </c>
      <c r="D3242" s="352" t="s">
        <v>3308</v>
      </c>
      <c r="E3242" s="353" t="s">
        <v>122</v>
      </c>
      <c r="F3242" s="354">
        <v>2069383</v>
      </c>
      <c r="G3242" s="288" t="s">
        <v>117</v>
      </c>
      <c r="H3242" s="288"/>
      <c r="I3242" s="1"/>
      <c r="J3242" s="10"/>
      <c r="K3242" s="10"/>
      <c r="L3242" s="1"/>
    </row>
    <row r="3243" spans="2:12" s="5" customFormat="1" ht="47.25" hidden="1">
      <c r="B3243" s="1"/>
      <c r="C3243" s="351">
        <v>9066</v>
      </c>
      <c r="D3243" s="352" t="s">
        <v>3309</v>
      </c>
      <c r="E3243" s="353" t="s">
        <v>122</v>
      </c>
      <c r="F3243" s="354">
        <v>972</v>
      </c>
      <c r="G3243" s="288" t="s">
        <v>117</v>
      </c>
      <c r="H3243" s="288"/>
      <c r="I3243" s="1"/>
      <c r="J3243" s="10"/>
      <c r="K3243" s="10"/>
      <c r="L3243" s="1"/>
    </row>
    <row r="3244" spans="2:12" s="5" customFormat="1" ht="63" hidden="1">
      <c r="B3244" s="1"/>
      <c r="C3244" s="351">
        <v>9067</v>
      </c>
      <c r="D3244" s="352" t="s">
        <v>3310</v>
      </c>
      <c r="E3244" s="353" t="s">
        <v>116</v>
      </c>
      <c r="F3244" s="354">
        <v>6506</v>
      </c>
      <c r="G3244" s="288" t="s">
        <v>117</v>
      </c>
      <c r="H3244" s="288"/>
      <c r="I3244" s="1"/>
      <c r="J3244" s="10"/>
      <c r="K3244" s="10"/>
      <c r="L3244" s="1"/>
    </row>
    <row r="3245" spans="2:12" s="5" customFormat="1" ht="110.25" hidden="1">
      <c r="B3245" s="1"/>
      <c r="C3245" s="351">
        <v>9068</v>
      </c>
      <c r="D3245" s="352" t="s">
        <v>3311</v>
      </c>
      <c r="E3245" s="353" t="s">
        <v>122</v>
      </c>
      <c r="F3245" s="354">
        <v>20372</v>
      </c>
      <c r="G3245" s="288" t="s">
        <v>117</v>
      </c>
      <c r="H3245" s="288"/>
      <c r="I3245" s="1"/>
      <c r="J3245" s="10"/>
      <c r="K3245" s="10"/>
      <c r="L3245" s="1"/>
    </row>
    <row r="3246" spans="2:12" s="5" customFormat="1" ht="110.25" hidden="1">
      <c r="B3246" s="1"/>
      <c r="C3246" s="351">
        <v>9069</v>
      </c>
      <c r="D3246" s="352" t="s">
        <v>3312</v>
      </c>
      <c r="E3246" s="353" t="s">
        <v>122</v>
      </c>
      <c r="F3246" s="354">
        <v>14101</v>
      </c>
      <c r="G3246" s="288" t="s">
        <v>117</v>
      </c>
      <c r="H3246" s="288"/>
      <c r="I3246" s="1"/>
      <c r="J3246" s="10"/>
      <c r="K3246" s="10"/>
      <c r="L3246" s="1"/>
    </row>
    <row r="3247" spans="2:12" s="5" customFormat="1" ht="63" hidden="1">
      <c r="B3247" s="1"/>
      <c r="C3247" s="351">
        <v>9070</v>
      </c>
      <c r="D3247" s="352" t="s">
        <v>3313</v>
      </c>
      <c r="E3247" s="353" t="s">
        <v>125</v>
      </c>
      <c r="F3247" s="354">
        <v>8528343</v>
      </c>
      <c r="G3247" s="288" t="s">
        <v>117</v>
      </c>
      <c r="H3247" s="288"/>
      <c r="I3247" s="1"/>
      <c r="J3247" s="10"/>
      <c r="K3247" s="10"/>
      <c r="L3247" s="1"/>
    </row>
    <row r="3248" spans="2:12" s="5" customFormat="1" ht="63" hidden="1">
      <c r="B3248" s="1"/>
      <c r="C3248" s="351">
        <v>9071</v>
      </c>
      <c r="D3248" s="352" t="s">
        <v>3314</v>
      </c>
      <c r="E3248" s="353" t="s">
        <v>125</v>
      </c>
      <c r="F3248" s="354">
        <v>1031732</v>
      </c>
      <c r="G3248" s="288" t="s">
        <v>117</v>
      </c>
      <c r="H3248" s="288"/>
      <c r="I3248" s="1"/>
      <c r="J3248" s="10"/>
      <c r="K3248" s="10"/>
      <c r="L3248" s="1"/>
    </row>
    <row r="3249" spans="2:12" s="5" customFormat="1" ht="63" hidden="1">
      <c r="B3249" s="1"/>
      <c r="C3249" s="351">
        <v>9072</v>
      </c>
      <c r="D3249" s="352" t="s">
        <v>3315</v>
      </c>
      <c r="E3249" s="353" t="s">
        <v>119</v>
      </c>
      <c r="F3249" s="354">
        <v>581022</v>
      </c>
      <c r="G3249" s="288" t="s">
        <v>117</v>
      </c>
      <c r="H3249" s="288" t="s">
        <v>145</v>
      </c>
      <c r="I3249" s="1"/>
      <c r="J3249" s="10"/>
      <c r="K3249" s="10"/>
      <c r="L3249" s="1"/>
    </row>
    <row r="3250" spans="2:12" s="5" customFormat="1" ht="94.5" hidden="1">
      <c r="B3250" s="1"/>
      <c r="C3250" s="351">
        <v>9073</v>
      </c>
      <c r="D3250" s="352" t="s">
        <v>3316</v>
      </c>
      <c r="E3250" s="353" t="s">
        <v>116</v>
      </c>
      <c r="F3250" s="354">
        <v>261443</v>
      </c>
      <c r="G3250" s="288" t="s">
        <v>117</v>
      </c>
      <c r="H3250" s="288" t="s">
        <v>145</v>
      </c>
      <c r="I3250" s="1"/>
      <c r="J3250" s="10"/>
      <c r="K3250" s="10"/>
      <c r="L3250" s="1"/>
    </row>
    <row r="3251" spans="2:12" s="5" customFormat="1" ht="47.25" hidden="1">
      <c r="B3251" s="1"/>
      <c r="C3251" s="351">
        <v>9074</v>
      </c>
      <c r="D3251" s="352" t="s">
        <v>3317</v>
      </c>
      <c r="E3251" s="353" t="s">
        <v>116</v>
      </c>
      <c r="F3251" s="354">
        <v>176001</v>
      </c>
      <c r="G3251" s="288" t="s">
        <v>117</v>
      </c>
      <c r="H3251" s="288"/>
      <c r="I3251" s="1"/>
      <c r="J3251" s="10"/>
      <c r="K3251" s="10"/>
      <c r="L3251" s="1"/>
    </row>
    <row r="3252" spans="2:12" s="5" customFormat="1" ht="78.75" hidden="1">
      <c r="B3252" s="1"/>
      <c r="C3252" s="351">
        <v>9075</v>
      </c>
      <c r="D3252" s="352" t="s">
        <v>3318</v>
      </c>
      <c r="E3252" s="353" t="s">
        <v>125</v>
      </c>
      <c r="F3252" s="354">
        <v>2992944</v>
      </c>
      <c r="G3252" s="288" t="s">
        <v>117</v>
      </c>
      <c r="H3252" s="288"/>
      <c r="I3252" s="1"/>
      <c r="J3252" s="10"/>
      <c r="K3252" s="10"/>
      <c r="L3252" s="1"/>
    </row>
    <row r="3253" spans="2:12" s="5" customFormat="1" ht="94.5" hidden="1">
      <c r="B3253" s="1"/>
      <c r="C3253" s="351">
        <v>9076</v>
      </c>
      <c r="D3253" s="352" t="s">
        <v>3319</v>
      </c>
      <c r="E3253" s="353" t="s">
        <v>125</v>
      </c>
      <c r="F3253" s="354">
        <v>9044250</v>
      </c>
      <c r="G3253" s="288" t="s">
        <v>117</v>
      </c>
      <c r="H3253" s="288"/>
      <c r="I3253" s="1"/>
      <c r="J3253" s="10"/>
      <c r="K3253" s="10"/>
      <c r="L3253" s="1"/>
    </row>
    <row r="3254" spans="2:12" s="5" customFormat="1" ht="31.5" hidden="1">
      <c r="B3254" s="1"/>
      <c r="C3254" s="351">
        <v>9077</v>
      </c>
      <c r="D3254" s="352" t="s">
        <v>3320</v>
      </c>
      <c r="E3254" s="353" t="s">
        <v>125</v>
      </c>
      <c r="F3254" s="354">
        <v>459448</v>
      </c>
      <c r="G3254" s="288" t="s">
        <v>117</v>
      </c>
      <c r="H3254" s="288"/>
      <c r="I3254" s="1"/>
      <c r="J3254" s="10"/>
      <c r="K3254" s="10"/>
      <c r="L3254" s="1"/>
    </row>
    <row r="3255" spans="2:12" s="5" customFormat="1" ht="78.75" hidden="1">
      <c r="B3255" s="1"/>
      <c r="C3255" s="351">
        <v>9078</v>
      </c>
      <c r="D3255" s="352" t="s">
        <v>3321</v>
      </c>
      <c r="E3255" s="353" t="s">
        <v>119</v>
      </c>
      <c r="F3255" s="354">
        <v>499502</v>
      </c>
      <c r="G3255" s="288" t="s">
        <v>117</v>
      </c>
      <c r="H3255" s="288"/>
      <c r="I3255" s="1"/>
      <c r="J3255" s="10"/>
      <c r="K3255" s="10"/>
      <c r="L3255" s="1"/>
    </row>
    <row r="3256" spans="2:12" s="5" customFormat="1" ht="94.5" hidden="1">
      <c r="B3256" s="1"/>
      <c r="C3256" s="351">
        <v>9079</v>
      </c>
      <c r="D3256" s="352" t="s">
        <v>3322</v>
      </c>
      <c r="E3256" s="353" t="s">
        <v>116</v>
      </c>
      <c r="F3256" s="354">
        <v>322934</v>
      </c>
      <c r="G3256" s="288" t="s">
        <v>117</v>
      </c>
      <c r="H3256" s="288"/>
      <c r="I3256" s="1"/>
      <c r="J3256" s="10"/>
      <c r="K3256" s="10"/>
      <c r="L3256" s="1"/>
    </row>
    <row r="3257" spans="2:12" s="5" customFormat="1" ht="94.5" hidden="1">
      <c r="B3257" s="1"/>
      <c r="C3257" s="351">
        <v>9080</v>
      </c>
      <c r="D3257" s="352" t="s">
        <v>3323</v>
      </c>
      <c r="E3257" s="353" t="s">
        <v>122</v>
      </c>
      <c r="F3257" s="354">
        <v>562289</v>
      </c>
      <c r="G3257" s="288" t="s">
        <v>117</v>
      </c>
      <c r="H3257" s="288"/>
      <c r="I3257" s="1"/>
      <c r="J3257" s="10"/>
      <c r="K3257" s="10"/>
      <c r="L3257" s="1"/>
    </row>
    <row r="3258" spans="2:12" s="5" customFormat="1" ht="63" hidden="1">
      <c r="B3258" s="1"/>
      <c r="C3258" s="351">
        <v>9081</v>
      </c>
      <c r="D3258" s="352" t="s">
        <v>3324</v>
      </c>
      <c r="E3258" s="353" t="s">
        <v>125</v>
      </c>
      <c r="F3258" s="354">
        <v>49346</v>
      </c>
      <c r="G3258" s="288" t="s">
        <v>117</v>
      </c>
      <c r="H3258" s="288"/>
      <c r="I3258" s="1"/>
      <c r="J3258" s="10"/>
      <c r="K3258" s="10"/>
      <c r="L3258" s="1"/>
    </row>
    <row r="3259" spans="2:12" s="5" customFormat="1" ht="173.25" hidden="1">
      <c r="B3259" s="1"/>
      <c r="C3259" s="351">
        <v>9082</v>
      </c>
      <c r="D3259" s="352" t="s">
        <v>3325</v>
      </c>
      <c r="E3259" s="353" t="s">
        <v>2466</v>
      </c>
      <c r="F3259" s="354">
        <v>53265610</v>
      </c>
      <c r="G3259" s="288" t="s">
        <v>117</v>
      </c>
      <c r="H3259" s="288"/>
      <c r="I3259" s="1"/>
      <c r="J3259" s="10"/>
      <c r="K3259" s="10"/>
      <c r="L3259" s="1"/>
    </row>
    <row r="3260" spans="2:12" s="5" customFormat="1" ht="63" hidden="1">
      <c r="B3260" s="1"/>
      <c r="C3260" s="351">
        <v>9083</v>
      </c>
      <c r="D3260" s="352" t="s">
        <v>3326</v>
      </c>
      <c r="E3260" s="353" t="s">
        <v>472</v>
      </c>
      <c r="F3260" s="354">
        <v>4927</v>
      </c>
      <c r="G3260" s="288" t="s">
        <v>117</v>
      </c>
      <c r="H3260" s="288" t="s">
        <v>145</v>
      </c>
      <c r="I3260" s="1"/>
      <c r="J3260" s="10"/>
      <c r="K3260" s="10"/>
      <c r="L3260" s="1"/>
    </row>
    <row r="3261" spans="2:12" s="5" customFormat="1" ht="267.75" hidden="1">
      <c r="B3261" s="1"/>
      <c r="C3261" s="351">
        <v>9084</v>
      </c>
      <c r="D3261" s="352" t="s">
        <v>3327</v>
      </c>
      <c r="E3261" s="353" t="s">
        <v>125</v>
      </c>
      <c r="F3261" s="354">
        <v>279888</v>
      </c>
      <c r="G3261" s="288" t="s">
        <v>117</v>
      </c>
      <c r="H3261" s="288"/>
      <c r="I3261" s="1"/>
      <c r="J3261" s="10"/>
      <c r="K3261" s="10"/>
      <c r="L3261" s="1"/>
    </row>
    <row r="3262" spans="2:12" s="5" customFormat="1" ht="78.75" hidden="1">
      <c r="B3262" s="1"/>
      <c r="C3262" s="351">
        <v>9085</v>
      </c>
      <c r="D3262" s="352" t="s">
        <v>3328</v>
      </c>
      <c r="E3262" s="353" t="s">
        <v>119</v>
      </c>
      <c r="F3262" s="354">
        <v>691043</v>
      </c>
      <c r="G3262" s="288" t="s">
        <v>117</v>
      </c>
      <c r="H3262" s="288"/>
      <c r="I3262" s="1"/>
      <c r="J3262" s="10"/>
      <c r="K3262" s="10"/>
      <c r="L3262" s="1"/>
    </row>
    <row r="3263" spans="2:12" s="5" customFormat="1" ht="173.25" hidden="1">
      <c r="B3263" s="1"/>
      <c r="C3263" s="351">
        <v>9086</v>
      </c>
      <c r="D3263" s="352" t="s">
        <v>3329</v>
      </c>
      <c r="E3263" s="353" t="s">
        <v>119</v>
      </c>
      <c r="F3263" s="354">
        <v>544378</v>
      </c>
      <c r="G3263" s="288" t="s">
        <v>117</v>
      </c>
      <c r="H3263" s="288"/>
      <c r="I3263" s="1"/>
      <c r="J3263" s="10"/>
      <c r="K3263" s="10"/>
      <c r="L3263" s="1"/>
    </row>
    <row r="3264" spans="2:12" s="5" customFormat="1" ht="63" hidden="1">
      <c r="B3264" s="1"/>
      <c r="C3264" s="351">
        <v>9087</v>
      </c>
      <c r="D3264" s="352" t="s">
        <v>3330</v>
      </c>
      <c r="E3264" s="353" t="s">
        <v>122</v>
      </c>
      <c r="F3264" s="354">
        <v>1218090</v>
      </c>
      <c r="G3264" s="288" t="s">
        <v>117</v>
      </c>
      <c r="H3264" s="288"/>
      <c r="I3264" s="1"/>
      <c r="J3264" s="10"/>
      <c r="K3264" s="10"/>
      <c r="L3264" s="1"/>
    </row>
    <row r="3265" spans="2:12" s="5" customFormat="1" ht="63" hidden="1">
      <c r="B3265" s="1"/>
      <c r="C3265" s="351">
        <v>9088</v>
      </c>
      <c r="D3265" s="352" t="s">
        <v>3331</v>
      </c>
      <c r="E3265" s="353" t="s">
        <v>122</v>
      </c>
      <c r="F3265" s="354">
        <v>2683983</v>
      </c>
      <c r="G3265" s="288" t="s">
        <v>117</v>
      </c>
      <c r="H3265" s="288"/>
      <c r="I3265" s="1"/>
      <c r="J3265" s="10"/>
      <c r="K3265" s="10"/>
      <c r="L3265" s="1"/>
    </row>
    <row r="3266" spans="2:12" s="5" customFormat="1" ht="126" hidden="1">
      <c r="B3266" s="1"/>
      <c r="C3266" s="351">
        <v>9089</v>
      </c>
      <c r="D3266" s="352" t="s">
        <v>3332</v>
      </c>
      <c r="E3266" s="353" t="s">
        <v>122</v>
      </c>
      <c r="F3266" s="354">
        <v>2298790</v>
      </c>
      <c r="G3266" s="288" t="s">
        <v>117</v>
      </c>
      <c r="H3266" s="288"/>
      <c r="I3266" s="1"/>
      <c r="J3266" s="10"/>
      <c r="K3266" s="10"/>
      <c r="L3266" s="1"/>
    </row>
    <row r="3267" spans="2:12" s="5" customFormat="1" ht="63" hidden="1">
      <c r="B3267" s="1"/>
      <c r="C3267" s="351">
        <v>9090</v>
      </c>
      <c r="D3267" s="352" t="s">
        <v>3333</v>
      </c>
      <c r="E3267" s="353" t="s">
        <v>122</v>
      </c>
      <c r="F3267" s="354">
        <v>127072</v>
      </c>
      <c r="G3267" s="288" t="s">
        <v>117</v>
      </c>
      <c r="H3267" s="288"/>
      <c r="I3267" s="1"/>
      <c r="J3267" s="10"/>
      <c r="K3267" s="10"/>
      <c r="L3267" s="1"/>
    </row>
    <row r="3268" spans="2:12" s="5" customFormat="1" ht="75" hidden="1">
      <c r="B3268" s="1"/>
      <c r="C3268" s="458">
        <v>9091</v>
      </c>
      <c r="D3268" s="460" t="s">
        <v>3334</v>
      </c>
      <c r="E3268" s="462" t="s">
        <v>116</v>
      </c>
      <c r="F3268" s="464">
        <v>136464</v>
      </c>
      <c r="G3268" s="288" t="s">
        <v>117</v>
      </c>
      <c r="H3268" s="288"/>
      <c r="I3268" s="1"/>
      <c r="J3268" s="10"/>
      <c r="K3268" s="10"/>
      <c r="L3268" s="1"/>
    </row>
    <row r="3269" spans="2:12" s="5" customFormat="1" ht="90" hidden="1">
      <c r="B3269" s="1"/>
      <c r="C3269" s="458">
        <v>9092</v>
      </c>
      <c r="D3269" s="460" t="s">
        <v>3335</v>
      </c>
      <c r="E3269" s="462" t="s">
        <v>2466</v>
      </c>
      <c r="F3269" s="464">
        <v>172815450</v>
      </c>
      <c r="G3269" s="288" t="s">
        <v>117</v>
      </c>
      <c r="H3269" s="288" t="s">
        <v>145</v>
      </c>
      <c r="I3269" s="1"/>
      <c r="J3269" s="10"/>
      <c r="K3269" s="10"/>
      <c r="L3269" s="1"/>
    </row>
    <row r="3270" spans="2:12" s="5" customFormat="1" ht="30" hidden="1">
      <c r="B3270" s="1"/>
      <c r="C3270" s="458">
        <v>9093</v>
      </c>
      <c r="D3270" s="460" t="s">
        <v>3336</v>
      </c>
      <c r="E3270" s="462" t="s">
        <v>125</v>
      </c>
      <c r="F3270" s="464">
        <v>160844</v>
      </c>
      <c r="G3270" s="288" t="s">
        <v>117</v>
      </c>
      <c r="H3270" s="288"/>
      <c r="I3270" s="1"/>
      <c r="J3270" s="10"/>
      <c r="K3270" s="10"/>
      <c r="L3270" s="1"/>
    </row>
    <row r="3271" spans="2:12" s="5" customFormat="1" ht="60" hidden="1">
      <c r="B3271" s="1"/>
      <c r="C3271" s="458">
        <v>9094</v>
      </c>
      <c r="D3271" s="460" t="s">
        <v>3337</v>
      </c>
      <c r="E3271" s="462" t="s">
        <v>119</v>
      </c>
      <c r="F3271" s="464">
        <v>690553</v>
      </c>
      <c r="G3271" s="288" t="s">
        <v>117</v>
      </c>
      <c r="H3271" s="288"/>
      <c r="I3271" s="1"/>
      <c r="J3271" s="10"/>
      <c r="K3271" s="10"/>
      <c r="L3271" s="1"/>
    </row>
    <row r="3272" spans="2:12" s="5" customFormat="1" ht="75" hidden="1">
      <c r="B3272" s="1"/>
      <c r="C3272" s="458">
        <v>9095</v>
      </c>
      <c r="D3272" s="460" t="s">
        <v>3338</v>
      </c>
      <c r="E3272" s="462" t="s">
        <v>119</v>
      </c>
      <c r="F3272" s="464">
        <v>565678</v>
      </c>
      <c r="G3272" s="288" t="s">
        <v>117</v>
      </c>
      <c r="H3272" s="288"/>
      <c r="I3272" s="1"/>
      <c r="J3272" s="10"/>
      <c r="K3272" s="10"/>
      <c r="L3272" s="1"/>
    </row>
    <row r="3273" spans="2:12" s="5" customFormat="1" ht="60" hidden="1">
      <c r="B3273" s="1"/>
      <c r="C3273" s="458">
        <v>9096</v>
      </c>
      <c r="D3273" s="460" t="s">
        <v>3339</v>
      </c>
      <c r="E3273" s="462" t="s">
        <v>119</v>
      </c>
      <c r="F3273" s="464">
        <v>743366</v>
      </c>
      <c r="G3273" s="288" t="s">
        <v>117</v>
      </c>
      <c r="H3273" s="288"/>
      <c r="I3273" s="1"/>
      <c r="J3273" s="10"/>
      <c r="K3273" s="10"/>
      <c r="L3273" s="1"/>
    </row>
    <row r="3274" spans="2:12" s="5" customFormat="1" ht="47.25" hidden="1">
      <c r="B3274" s="1"/>
      <c r="C3274" s="351">
        <v>9097</v>
      </c>
      <c r="D3274" s="352" t="s">
        <v>3340</v>
      </c>
      <c r="E3274" s="353" t="s">
        <v>125</v>
      </c>
      <c r="F3274" s="354">
        <v>1885000</v>
      </c>
      <c r="G3274" s="288" t="s">
        <v>117</v>
      </c>
      <c r="H3274" s="288"/>
      <c r="I3274" s="1"/>
      <c r="J3274" s="10"/>
      <c r="K3274" s="10"/>
      <c r="L3274" s="1"/>
    </row>
    <row r="3275" spans="2:12" s="5" customFormat="1" ht="47.25" hidden="1">
      <c r="B3275" s="1"/>
      <c r="C3275" s="351">
        <v>9098</v>
      </c>
      <c r="D3275" s="352" t="s">
        <v>3341</v>
      </c>
      <c r="E3275" s="353" t="s">
        <v>125</v>
      </c>
      <c r="F3275" s="354">
        <v>4076396</v>
      </c>
      <c r="G3275" s="288" t="s">
        <v>117</v>
      </c>
      <c r="H3275" s="288"/>
      <c r="I3275" s="1"/>
      <c r="J3275" s="10"/>
      <c r="K3275" s="10"/>
      <c r="L3275" s="1"/>
    </row>
    <row r="3276" spans="2:12" s="5" customFormat="1" ht="31.5" hidden="1">
      <c r="B3276" s="1"/>
      <c r="C3276" s="351">
        <v>9099</v>
      </c>
      <c r="D3276" s="352" t="s">
        <v>3342</v>
      </c>
      <c r="E3276" s="353" t="s">
        <v>125</v>
      </c>
      <c r="F3276" s="354">
        <v>1106700</v>
      </c>
      <c r="G3276" s="288" t="s">
        <v>117</v>
      </c>
      <c r="H3276" s="288"/>
      <c r="I3276" s="1"/>
      <c r="J3276" s="10"/>
      <c r="K3276" s="10"/>
      <c r="L3276" s="1"/>
    </row>
    <row r="3277" spans="2:12" s="5" customFormat="1" ht="31.5" hidden="1">
      <c r="B3277" s="1"/>
      <c r="C3277" s="351">
        <v>9100</v>
      </c>
      <c r="D3277" s="352" t="s">
        <v>3343</v>
      </c>
      <c r="E3277" s="353" t="s">
        <v>125</v>
      </c>
      <c r="F3277" s="354">
        <v>15291500</v>
      </c>
      <c r="G3277" s="288" t="s">
        <v>117</v>
      </c>
      <c r="H3277" s="288"/>
      <c r="I3277" s="1"/>
      <c r="J3277" s="10"/>
      <c r="K3277" s="10"/>
      <c r="L3277" s="1"/>
    </row>
    <row r="3278" spans="2:12" s="5" customFormat="1" ht="63" hidden="1">
      <c r="B3278" s="1"/>
      <c r="C3278" s="351">
        <v>9101</v>
      </c>
      <c r="D3278" s="352" t="s">
        <v>3344</v>
      </c>
      <c r="E3278" s="353" t="s">
        <v>125</v>
      </c>
      <c r="F3278" s="354">
        <v>1605888</v>
      </c>
      <c r="G3278" s="288" t="s">
        <v>117</v>
      </c>
      <c r="H3278" s="288"/>
      <c r="I3278" s="1"/>
      <c r="J3278" s="10"/>
      <c r="K3278" s="10"/>
      <c r="L3278" s="1"/>
    </row>
    <row r="3279" spans="2:12" s="5" customFormat="1" ht="31.5" hidden="1">
      <c r="B3279" s="1"/>
      <c r="C3279" s="351">
        <v>9102</v>
      </c>
      <c r="D3279" s="352" t="s">
        <v>3345</v>
      </c>
      <c r="E3279" s="353" t="s">
        <v>119</v>
      </c>
      <c r="F3279" s="354">
        <v>103087</v>
      </c>
      <c r="G3279" s="288" t="s">
        <v>117</v>
      </c>
      <c r="H3279" s="288"/>
      <c r="I3279" s="1"/>
      <c r="J3279" s="10"/>
      <c r="K3279" s="10"/>
      <c r="L3279" s="1"/>
    </row>
    <row r="3280" spans="2:12" s="5" customFormat="1" ht="78.75" hidden="1">
      <c r="B3280" s="1"/>
      <c r="C3280" s="351">
        <v>9103</v>
      </c>
      <c r="D3280" s="352" t="s">
        <v>3346</v>
      </c>
      <c r="E3280" s="353" t="s">
        <v>122</v>
      </c>
      <c r="F3280" s="354">
        <v>982120</v>
      </c>
      <c r="G3280" s="288" t="s">
        <v>117</v>
      </c>
      <c r="H3280" s="288"/>
      <c r="I3280" s="1"/>
      <c r="J3280" s="10"/>
      <c r="K3280" s="10"/>
      <c r="L3280" s="1"/>
    </row>
    <row r="3281" spans="2:12" s="5" customFormat="1" ht="126" hidden="1">
      <c r="B3281" s="1"/>
      <c r="C3281" s="351">
        <v>9104</v>
      </c>
      <c r="D3281" s="352" t="s">
        <v>3347</v>
      </c>
      <c r="E3281" s="353" t="s">
        <v>125</v>
      </c>
      <c r="F3281" s="354">
        <v>13875400</v>
      </c>
      <c r="G3281" s="288" t="s">
        <v>117</v>
      </c>
      <c r="H3281" s="288"/>
      <c r="I3281" s="1"/>
      <c r="J3281" s="10"/>
      <c r="K3281" s="10"/>
      <c r="L3281" s="1"/>
    </row>
    <row r="3282" spans="2:12" s="5" customFormat="1" ht="110.25" hidden="1">
      <c r="B3282" s="1"/>
      <c r="C3282" s="351">
        <v>9105</v>
      </c>
      <c r="D3282" s="352" t="s">
        <v>3348</v>
      </c>
      <c r="E3282" s="353" t="s">
        <v>125</v>
      </c>
      <c r="F3282" s="354">
        <v>4464509</v>
      </c>
      <c r="G3282" s="288" t="s">
        <v>117</v>
      </c>
      <c r="H3282" s="288"/>
      <c r="I3282" s="1"/>
      <c r="J3282" s="10"/>
      <c r="K3282" s="10"/>
      <c r="L3282" s="1"/>
    </row>
    <row r="3283" spans="2:12" s="5" customFormat="1" ht="110.25" hidden="1">
      <c r="B3283" s="1"/>
      <c r="C3283" s="351">
        <v>9106</v>
      </c>
      <c r="D3283" s="352" t="s">
        <v>3349</v>
      </c>
      <c r="E3283" s="353" t="s">
        <v>125</v>
      </c>
      <c r="F3283" s="354">
        <v>4743705</v>
      </c>
      <c r="G3283" s="288" t="s">
        <v>117</v>
      </c>
      <c r="H3283" s="288"/>
      <c r="I3283" s="1"/>
      <c r="J3283" s="10"/>
      <c r="K3283" s="10"/>
      <c r="L3283" s="1"/>
    </row>
    <row r="3284" spans="2:12" s="5" customFormat="1" ht="78.75" hidden="1">
      <c r="B3284" s="1"/>
      <c r="C3284" s="351">
        <v>9107</v>
      </c>
      <c r="D3284" s="352" t="s">
        <v>3350</v>
      </c>
      <c r="E3284" s="353" t="s">
        <v>116</v>
      </c>
      <c r="F3284" s="354">
        <v>385631</v>
      </c>
      <c r="G3284" s="288" t="s">
        <v>117</v>
      </c>
      <c r="H3284" s="288"/>
      <c r="I3284" s="1"/>
      <c r="J3284" s="10"/>
      <c r="K3284" s="10"/>
      <c r="L3284" s="1"/>
    </row>
    <row r="3285" spans="2:12" s="5" customFormat="1" ht="94.5" hidden="1">
      <c r="B3285" s="1"/>
      <c r="C3285" s="351">
        <v>9108</v>
      </c>
      <c r="D3285" s="352" t="s">
        <v>3351</v>
      </c>
      <c r="E3285" s="353" t="s">
        <v>119</v>
      </c>
      <c r="F3285" s="354">
        <v>272684</v>
      </c>
      <c r="G3285" s="288" t="s">
        <v>117</v>
      </c>
      <c r="H3285" s="288"/>
      <c r="I3285" s="1"/>
      <c r="J3285" s="10"/>
      <c r="K3285" s="10"/>
      <c r="L3285" s="1"/>
    </row>
    <row r="3286" spans="2:12" s="5" customFormat="1" ht="47.25" hidden="1">
      <c r="B3286" s="1"/>
      <c r="C3286" s="351">
        <v>9109</v>
      </c>
      <c r="D3286" s="352" t="s">
        <v>3352</v>
      </c>
      <c r="E3286" s="353" t="s">
        <v>119</v>
      </c>
      <c r="F3286" s="354">
        <v>417921</v>
      </c>
      <c r="G3286" s="288" t="s">
        <v>117</v>
      </c>
      <c r="H3286" s="288"/>
      <c r="I3286" s="1"/>
      <c r="J3286" s="10"/>
      <c r="K3286" s="10"/>
      <c r="L3286" s="1"/>
    </row>
    <row r="3287" spans="2:12" s="5" customFormat="1" ht="252" hidden="1">
      <c r="B3287" s="1"/>
      <c r="C3287" s="351">
        <v>9110</v>
      </c>
      <c r="D3287" s="352" t="s">
        <v>3353</v>
      </c>
      <c r="E3287" s="353" t="s">
        <v>125</v>
      </c>
      <c r="F3287" s="354">
        <v>109802</v>
      </c>
      <c r="G3287" s="288" t="s">
        <v>117</v>
      </c>
      <c r="H3287" s="288"/>
      <c r="I3287" s="1"/>
      <c r="J3287" s="10"/>
      <c r="K3287" s="10"/>
      <c r="L3287" s="1"/>
    </row>
    <row r="3288" spans="2:12" s="5" customFormat="1" ht="252" hidden="1">
      <c r="B3288" s="1"/>
      <c r="C3288" s="351">
        <v>9111</v>
      </c>
      <c r="D3288" s="352" t="s">
        <v>3354</v>
      </c>
      <c r="E3288" s="353" t="s">
        <v>125</v>
      </c>
      <c r="F3288" s="354">
        <v>13966</v>
      </c>
      <c r="G3288" s="288" t="s">
        <v>117</v>
      </c>
      <c r="H3288" s="288"/>
      <c r="I3288" s="1"/>
      <c r="J3288" s="10"/>
      <c r="K3288" s="10"/>
      <c r="L3288" s="1"/>
    </row>
    <row r="3289" spans="2:12" s="5" customFormat="1" ht="78.75" hidden="1">
      <c r="B3289" s="1"/>
      <c r="C3289" s="351">
        <v>9112</v>
      </c>
      <c r="D3289" s="352" t="s">
        <v>3355</v>
      </c>
      <c r="E3289" s="353" t="s">
        <v>125</v>
      </c>
      <c r="F3289" s="354">
        <v>94129089</v>
      </c>
      <c r="G3289" s="288" t="s">
        <v>117</v>
      </c>
      <c r="H3289" s="288"/>
      <c r="I3289" s="1"/>
      <c r="J3289" s="10"/>
      <c r="K3289" s="10"/>
      <c r="L3289" s="1"/>
    </row>
    <row r="3290" spans="2:12" s="5" customFormat="1" ht="63" hidden="1">
      <c r="B3290" s="1"/>
      <c r="C3290" s="351">
        <v>9113</v>
      </c>
      <c r="D3290" s="352" t="s">
        <v>3356</v>
      </c>
      <c r="E3290" s="353" t="s">
        <v>125</v>
      </c>
      <c r="F3290" s="354">
        <v>8625687</v>
      </c>
      <c r="G3290" s="288" t="s">
        <v>117</v>
      </c>
      <c r="H3290" s="288"/>
      <c r="I3290" s="1"/>
      <c r="J3290" s="10"/>
      <c r="K3290" s="10"/>
      <c r="L3290" s="1"/>
    </row>
    <row r="3291" spans="2:12" s="5" customFormat="1" ht="78.75" hidden="1">
      <c r="B3291" s="1"/>
      <c r="C3291" s="351">
        <v>9114</v>
      </c>
      <c r="D3291" s="352" t="s">
        <v>3357</v>
      </c>
      <c r="E3291" s="353" t="s">
        <v>119</v>
      </c>
      <c r="F3291" s="354">
        <v>230785</v>
      </c>
      <c r="G3291" s="288" t="s">
        <v>117</v>
      </c>
      <c r="H3291" s="288"/>
      <c r="I3291" s="1"/>
      <c r="J3291" s="10"/>
      <c r="K3291" s="10"/>
      <c r="L3291" s="1"/>
    </row>
    <row r="3292" spans="2:12" s="5" customFormat="1" ht="63" hidden="1">
      <c r="B3292" s="1"/>
      <c r="C3292" s="351">
        <v>9115</v>
      </c>
      <c r="D3292" s="352" t="s">
        <v>3358</v>
      </c>
      <c r="E3292" s="353" t="s">
        <v>119</v>
      </c>
      <c r="F3292" s="354">
        <v>527989</v>
      </c>
      <c r="G3292" s="288" t="s">
        <v>117</v>
      </c>
      <c r="H3292" s="288"/>
      <c r="I3292" s="1"/>
      <c r="J3292" s="10"/>
      <c r="K3292" s="10"/>
      <c r="L3292" s="1"/>
    </row>
    <row r="3293" spans="2:12" s="5" customFormat="1" ht="94.5" hidden="1">
      <c r="B3293" s="1"/>
      <c r="C3293" s="351">
        <v>9116</v>
      </c>
      <c r="D3293" s="352" t="s">
        <v>3359</v>
      </c>
      <c r="E3293" s="353" t="s">
        <v>125</v>
      </c>
      <c r="F3293" s="354">
        <v>138881</v>
      </c>
      <c r="G3293" s="288" t="s">
        <v>117</v>
      </c>
      <c r="H3293" s="288"/>
      <c r="I3293" s="1"/>
      <c r="J3293" s="10"/>
      <c r="K3293" s="10"/>
      <c r="L3293" s="1"/>
    </row>
    <row r="3294" spans="2:12" s="5" customFormat="1" ht="78.75" hidden="1">
      <c r="B3294" s="1"/>
      <c r="C3294" s="351">
        <v>9117</v>
      </c>
      <c r="D3294" s="352" t="s">
        <v>3360</v>
      </c>
      <c r="E3294" s="353" t="s">
        <v>125</v>
      </c>
      <c r="F3294" s="354">
        <v>304705</v>
      </c>
      <c r="G3294" s="288" t="s">
        <v>117</v>
      </c>
      <c r="H3294" s="288"/>
      <c r="I3294" s="1"/>
      <c r="J3294" s="10"/>
      <c r="K3294" s="10"/>
      <c r="L3294" s="1"/>
    </row>
    <row r="3295" spans="2:12" s="5" customFormat="1" ht="126" hidden="1">
      <c r="B3295" s="1"/>
      <c r="C3295" s="351">
        <v>9118</v>
      </c>
      <c r="D3295" s="352" t="s">
        <v>3361</v>
      </c>
      <c r="E3295" s="353" t="s">
        <v>125</v>
      </c>
      <c r="F3295" s="354">
        <v>12078500</v>
      </c>
      <c r="G3295" s="288" t="s">
        <v>117</v>
      </c>
      <c r="H3295" s="288"/>
      <c r="I3295" s="1"/>
      <c r="J3295" s="10"/>
      <c r="K3295" s="10"/>
      <c r="L3295" s="1"/>
    </row>
    <row r="3296" spans="2:12" s="5" customFormat="1" ht="110.25" hidden="1">
      <c r="B3296" s="1"/>
      <c r="C3296" s="351">
        <v>9119</v>
      </c>
      <c r="D3296" s="352" t="s">
        <v>3362</v>
      </c>
      <c r="E3296" s="353" t="s">
        <v>125</v>
      </c>
      <c r="F3296" s="354">
        <v>11387917</v>
      </c>
      <c r="G3296" s="288" t="s">
        <v>117</v>
      </c>
      <c r="H3296" s="288"/>
      <c r="I3296" s="1"/>
      <c r="J3296" s="10"/>
      <c r="K3296" s="10"/>
      <c r="L3296" s="1"/>
    </row>
    <row r="3297" spans="2:12" s="5" customFormat="1" ht="78.75" hidden="1">
      <c r="B3297" s="1"/>
      <c r="C3297" s="351">
        <v>9120</v>
      </c>
      <c r="D3297" s="352" t="s">
        <v>3363</v>
      </c>
      <c r="E3297" s="353" t="s">
        <v>125</v>
      </c>
      <c r="F3297" s="354">
        <v>297500</v>
      </c>
      <c r="G3297" s="288" t="s">
        <v>117</v>
      </c>
      <c r="H3297" s="288"/>
      <c r="I3297" s="1"/>
      <c r="J3297" s="10"/>
      <c r="K3297" s="10"/>
      <c r="L3297" s="1"/>
    </row>
    <row r="3298" spans="2:12" s="5" customFormat="1" ht="94.5" hidden="1">
      <c r="B3298" s="1"/>
      <c r="C3298" s="351">
        <v>9121</v>
      </c>
      <c r="D3298" s="352" t="s">
        <v>3364</v>
      </c>
      <c r="E3298" s="353" t="s">
        <v>125</v>
      </c>
      <c r="F3298" s="354">
        <v>218575</v>
      </c>
      <c r="G3298" s="288" t="s">
        <v>117</v>
      </c>
      <c r="H3298" s="288"/>
      <c r="I3298" s="1"/>
      <c r="J3298" s="10"/>
      <c r="K3298" s="10"/>
      <c r="L3298" s="1"/>
    </row>
    <row r="3299" spans="2:12" s="5" customFormat="1" ht="63" hidden="1">
      <c r="B3299" s="1"/>
      <c r="C3299" s="351">
        <v>9122</v>
      </c>
      <c r="D3299" s="352" t="s">
        <v>3365</v>
      </c>
      <c r="E3299" s="353" t="s">
        <v>472</v>
      </c>
      <c r="F3299" s="354">
        <v>2107</v>
      </c>
      <c r="G3299" s="288" t="s">
        <v>117</v>
      </c>
      <c r="H3299" s="288"/>
      <c r="I3299" s="1"/>
      <c r="J3299" s="10"/>
      <c r="K3299" s="10"/>
      <c r="L3299" s="1"/>
    </row>
    <row r="3300" spans="2:12" s="5" customFormat="1" ht="110.25" hidden="1">
      <c r="B3300" s="1"/>
      <c r="C3300" s="351">
        <v>9123</v>
      </c>
      <c r="D3300" s="352" t="s">
        <v>3366</v>
      </c>
      <c r="E3300" s="353" t="s">
        <v>119</v>
      </c>
      <c r="F3300" s="354">
        <v>658290</v>
      </c>
      <c r="G3300" s="288" t="s">
        <v>117</v>
      </c>
      <c r="H3300" s="288"/>
      <c r="I3300" s="1"/>
      <c r="J3300" s="10"/>
      <c r="K3300" s="10"/>
      <c r="L3300" s="1"/>
    </row>
    <row r="3301" spans="2:12" s="5" customFormat="1" ht="78.75" hidden="1">
      <c r="B3301" s="1"/>
      <c r="C3301" s="351">
        <v>9124</v>
      </c>
      <c r="D3301" s="352" t="s">
        <v>3367</v>
      </c>
      <c r="E3301" s="353" t="s">
        <v>122</v>
      </c>
      <c r="F3301" s="354">
        <v>3129450</v>
      </c>
      <c r="G3301" s="288" t="s">
        <v>117</v>
      </c>
      <c r="H3301" s="288"/>
      <c r="I3301" s="1"/>
      <c r="J3301" s="10"/>
      <c r="K3301" s="10"/>
      <c r="L3301" s="1"/>
    </row>
    <row r="3302" spans="2:12" s="5" customFormat="1" ht="78.75" hidden="1">
      <c r="B3302" s="1"/>
      <c r="C3302" s="351">
        <v>9125</v>
      </c>
      <c r="D3302" s="352" t="s">
        <v>3368</v>
      </c>
      <c r="E3302" s="353" t="s">
        <v>1215</v>
      </c>
      <c r="F3302" s="354">
        <v>14667</v>
      </c>
      <c r="G3302" s="288" t="s">
        <v>117</v>
      </c>
      <c r="H3302" s="288"/>
      <c r="I3302" s="1"/>
      <c r="J3302" s="10"/>
      <c r="K3302" s="10"/>
      <c r="L3302" s="1"/>
    </row>
    <row r="3303" spans="2:12" s="5" customFormat="1" ht="63" hidden="1">
      <c r="B3303" s="1"/>
      <c r="C3303" s="351">
        <v>9126</v>
      </c>
      <c r="D3303" s="352" t="s">
        <v>3369</v>
      </c>
      <c r="E3303" s="353" t="s">
        <v>125</v>
      </c>
      <c r="F3303" s="354">
        <v>4848333</v>
      </c>
      <c r="G3303" s="288" t="s">
        <v>117</v>
      </c>
      <c r="H3303" s="288"/>
      <c r="I3303" s="1"/>
      <c r="J3303" s="10"/>
      <c r="K3303" s="10"/>
      <c r="L3303" s="1"/>
    </row>
    <row r="3304" spans="2:12" s="5" customFormat="1" ht="63" hidden="1">
      <c r="B3304" s="1"/>
      <c r="C3304" s="351">
        <v>9127</v>
      </c>
      <c r="D3304" s="352" t="s">
        <v>3370</v>
      </c>
      <c r="E3304" s="353" t="s">
        <v>125</v>
      </c>
      <c r="F3304" s="354">
        <v>3252565</v>
      </c>
      <c r="G3304" s="288" t="s">
        <v>117</v>
      </c>
      <c r="H3304" s="288"/>
      <c r="I3304" s="1"/>
      <c r="J3304" s="10"/>
      <c r="K3304" s="10"/>
      <c r="L3304" s="1"/>
    </row>
    <row r="3305" spans="2:12" s="5" customFormat="1" ht="94.5" hidden="1">
      <c r="B3305" s="1"/>
      <c r="C3305" s="351">
        <v>9128</v>
      </c>
      <c r="D3305" s="352" t="s">
        <v>3371</v>
      </c>
      <c r="E3305" s="353" t="s">
        <v>125</v>
      </c>
      <c r="F3305" s="354">
        <v>5055603</v>
      </c>
      <c r="G3305" s="288" t="s">
        <v>117</v>
      </c>
      <c r="H3305" s="288"/>
      <c r="I3305" s="1"/>
      <c r="J3305" s="10"/>
      <c r="K3305" s="10"/>
      <c r="L3305" s="1"/>
    </row>
    <row r="3306" spans="2:12" s="5" customFormat="1" ht="31.5" hidden="1">
      <c r="B3306" s="1"/>
      <c r="C3306" s="351">
        <v>9146</v>
      </c>
      <c r="D3306" s="352" t="s">
        <v>3372</v>
      </c>
      <c r="E3306" s="353" t="s">
        <v>116</v>
      </c>
      <c r="F3306" s="354">
        <v>22881</v>
      </c>
      <c r="G3306" s="288" t="s">
        <v>117</v>
      </c>
      <c r="H3306" s="288"/>
      <c r="I3306" s="1"/>
      <c r="J3306" s="10"/>
      <c r="K3306" s="10"/>
      <c r="L3306" s="1"/>
    </row>
    <row r="3307" spans="2:12" s="5" customFormat="1" ht="31.5" hidden="1">
      <c r="B3307" s="1"/>
      <c r="C3307" s="351">
        <v>9147</v>
      </c>
      <c r="D3307" s="352" t="s">
        <v>3373</v>
      </c>
      <c r="E3307" s="353" t="s">
        <v>116</v>
      </c>
      <c r="F3307" s="354">
        <v>25245</v>
      </c>
      <c r="G3307" s="288" t="s">
        <v>117</v>
      </c>
      <c r="H3307" s="288"/>
      <c r="I3307" s="1"/>
      <c r="J3307" s="10"/>
      <c r="K3307" s="10"/>
      <c r="L3307" s="1"/>
    </row>
    <row r="3308" spans="2:12" s="5" customFormat="1" ht="141.75" hidden="1">
      <c r="B3308" s="1"/>
      <c r="C3308" s="351">
        <v>9148</v>
      </c>
      <c r="D3308" s="352" t="s">
        <v>3374</v>
      </c>
      <c r="E3308" s="353" t="s">
        <v>125</v>
      </c>
      <c r="F3308" s="354">
        <v>1136132</v>
      </c>
      <c r="G3308" s="288" t="s">
        <v>117</v>
      </c>
      <c r="H3308" s="288"/>
      <c r="I3308" s="1"/>
      <c r="J3308" s="10"/>
      <c r="K3308" s="10"/>
      <c r="L3308" s="1"/>
    </row>
    <row r="3309" spans="2:12" s="5" customFormat="1" ht="78.75" hidden="1">
      <c r="B3309" s="1"/>
      <c r="C3309" s="351">
        <v>9155</v>
      </c>
      <c r="D3309" s="352" t="s">
        <v>3375</v>
      </c>
      <c r="E3309" s="353" t="s">
        <v>125</v>
      </c>
      <c r="F3309" s="354">
        <v>200000</v>
      </c>
      <c r="G3309" s="288" t="s">
        <v>117</v>
      </c>
      <c r="H3309" s="288"/>
      <c r="I3309" s="1"/>
      <c r="J3309" s="10"/>
      <c r="K3309" s="10"/>
      <c r="L3309" s="1"/>
    </row>
    <row r="3310" spans="2:12" s="5" customFormat="1" ht="94.5" hidden="1">
      <c r="B3310" s="1"/>
      <c r="C3310" s="351">
        <v>9156</v>
      </c>
      <c r="D3310" s="352" t="s">
        <v>3376</v>
      </c>
      <c r="E3310" s="353" t="s">
        <v>125</v>
      </c>
      <c r="F3310" s="354">
        <v>17010</v>
      </c>
      <c r="G3310" s="288" t="s">
        <v>117</v>
      </c>
      <c r="H3310" s="288"/>
      <c r="I3310" s="1"/>
      <c r="J3310" s="10"/>
      <c r="K3310" s="10"/>
      <c r="L3310" s="1"/>
    </row>
    <row r="3311" spans="2:12" s="5" customFormat="1" ht="47.25" hidden="1">
      <c r="B3311" s="1"/>
      <c r="C3311" s="351">
        <v>9157</v>
      </c>
      <c r="D3311" s="352" t="s">
        <v>3377</v>
      </c>
      <c r="E3311" s="353" t="s">
        <v>122</v>
      </c>
      <c r="F3311" s="354">
        <v>28166</v>
      </c>
      <c r="G3311" s="288" t="s">
        <v>117</v>
      </c>
      <c r="H3311" s="288"/>
      <c r="I3311" s="1"/>
      <c r="J3311" s="10"/>
      <c r="K3311" s="10"/>
      <c r="L3311" s="1"/>
    </row>
    <row r="3312" spans="2:12" s="5" customFormat="1" ht="63" hidden="1">
      <c r="B3312" s="1"/>
      <c r="C3312" s="351">
        <v>9158</v>
      </c>
      <c r="D3312" s="352" t="s">
        <v>3378</v>
      </c>
      <c r="E3312" s="353" t="s">
        <v>116</v>
      </c>
      <c r="F3312" s="354">
        <v>77064</v>
      </c>
      <c r="G3312" s="288" t="s">
        <v>117</v>
      </c>
      <c r="H3312" s="288"/>
      <c r="I3312" s="1"/>
      <c r="J3312" s="10"/>
      <c r="K3312" s="10"/>
      <c r="L3312" s="1"/>
    </row>
    <row r="3313" spans="2:12" s="5" customFormat="1" ht="220.5" hidden="1">
      <c r="B3313" s="1"/>
      <c r="C3313" s="351">
        <v>9159</v>
      </c>
      <c r="D3313" s="352" t="s">
        <v>3379</v>
      </c>
      <c r="E3313" s="353" t="s">
        <v>125</v>
      </c>
      <c r="F3313" s="354">
        <v>6189637</v>
      </c>
      <c r="G3313" s="288" t="s">
        <v>117</v>
      </c>
      <c r="H3313" s="288"/>
      <c r="I3313" s="1"/>
      <c r="J3313" s="10"/>
      <c r="K3313" s="10"/>
      <c r="L3313" s="1"/>
    </row>
    <row r="3314" spans="2:12" s="5" customFormat="1" ht="220.5" hidden="1">
      <c r="B3314" s="1"/>
      <c r="C3314" s="351">
        <v>9160</v>
      </c>
      <c r="D3314" s="352" t="s">
        <v>3380</v>
      </c>
      <c r="E3314" s="353" t="s">
        <v>125</v>
      </c>
      <c r="F3314" s="354">
        <v>10001027</v>
      </c>
      <c r="G3314" s="288" t="s">
        <v>117</v>
      </c>
      <c r="H3314" s="288"/>
      <c r="I3314" s="1"/>
      <c r="J3314" s="10"/>
      <c r="K3314" s="10"/>
      <c r="L3314" s="1"/>
    </row>
    <row r="3315" spans="2:12" s="5" customFormat="1" ht="63" hidden="1">
      <c r="B3315" s="1"/>
      <c r="C3315" s="351">
        <v>9161</v>
      </c>
      <c r="D3315" s="352" t="s">
        <v>3381</v>
      </c>
      <c r="E3315" s="353" t="s">
        <v>122</v>
      </c>
      <c r="F3315" s="354">
        <v>627876</v>
      </c>
      <c r="G3315" s="288" t="s">
        <v>117</v>
      </c>
      <c r="H3315" s="288"/>
      <c r="I3315" s="1"/>
      <c r="J3315" s="10"/>
      <c r="K3315" s="10"/>
      <c r="L3315" s="1"/>
    </row>
    <row r="3316" spans="2:12" s="5" customFormat="1" ht="141.75" hidden="1">
      <c r="B3316" s="1"/>
      <c r="C3316" s="351">
        <v>9162</v>
      </c>
      <c r="D3316" s="352" t="s">
        <v>3382</v>
      </c>
      <c r="E3316" s="353" t="s">
        <v>125</v>
      </c>
      <c r="F3316" s="354">
        <v>1826652</v>
      </c>
      <c r="G3316" s="288" t="s">
        <v>117</v>
      </c>
      <c r="H3316" s="288"/>
      <c r="I3316" s="1"/>
      <c r="J3316" s="10"/>
      <c r="K3316" s="10"/>
      <c r="L3316" s="1"/>
    </row>
    <row r="3317" spans="2:12" s="5" customFormat="1" ht="110.25" hidden="1">
      <c r="B3317" s="1"/>
      <c r="C3317" s="351">
        <v>9163</v>
      </c>
      <c r="D3317" s="352" t="s">
        <v>3383</v>
      </c>
      <c r="E3317" s="353" t="s">
        <v>125</v>
      </c>
      <c r="F3317" s="354">
        <v>1297175</v>
      </c>
      <c r="G3317" s="288" t="s">
        <v>117</v>
      </c>
      <c r="H3317" s="288"/>
      <c r="I3317" s="1"/>
      <c r="J3317" s="10"/>
      <c r="K3317" s="10"/>
      <c r="L3317" s="1"/>
    </row>
    <row r="3318" spans="2:12" s="5" customFormat="1" ht="47.25" hidden="1">
      <c r="B3318" s="1"/>
      <c r="C3318" s="351">
        <v>9164</v>
      </c>
      <c r="D3318" s="352" t="s">
        <v>3384</v>
      </c>
      <c r="E3318" s="353" t="s">
        <v>122</v>
      </c>
      <c r="F3318" s="354">
        <v>27225</v>
      </c>
      <c r="G3318" s="288" t="s">
        <v>117</v>
      </c>
      <c r="H3318" s="288"/>
      <c r="I3318" s="1"/>
      <c r="J3318" s="10"/>
      <c r="K3318" s="10"/>
      <c r="L3318" s="1"/>
    </row>
    <row r="3319" spans="2:12" s="5" customFormat="1" ht="63" hidden="1">
      <c r="B3319" s="1"/>
      <c r="C3319" s="351">
        <v>9165</v>
      </c>
      <c r="D3319" s="352" t="s">
        <v>3385</v>
      </c>
      <c r="E3319" s="353" t="s">
        <v>125</v>
      </c>
      <c r="F3319" s="354">
        <v>2235976</v>
      </c>
      <c r="G3319" s="288" t="s">
        <v>117</v>
      </c>
      <c r="H3319" s="288"/>
      <c r="I3319" s="1"/>
      <c r="J3319" s="10"/>
      <c r="K3319" s="10"/>
      <c r="L3319" s="1"/>
    </row>
    <row r="3320" spans="2:12" s="5" customFormat="1" ht="78.75" hidden="1">
      <c r="B3320" s="1"/>
      <c r="C3320" s="351">
        <v>9166</v>
      </c>
      <c r="D3320" s="352" t="s">
        <v>3386</v>
      </c>
      <c r="E3320" s="353" t="s">
        <v>125</v>
      </c>
      <c r="F3320" s="354">
        <v>126683</v>
      </c>
      <c r="G3320" s="288" t="s">
        <v>117</v>
      </c>
      <c r="H3320" s="288"/>
      <c r="I3320" s="1"/>
      <c r="J3320" s="10"/>
      <c r="K3320" s="10"/>
      <c r="L3320" s="1"/>
    </row>
    <row r="3321" spans="2:12" s="5" customFormat="1" ht="63" hidden="1">
      <c r="B3321" s="1"/>
      <c r="C3321" s="351">
        <v>9167</v>
      </c>
      <c r="D3321" s="352" t="s">
        <v>3387</v>
      </c>
      <c r="E3321" s="353" t="s">
        <v>125</v>
      </c>
      <c r="F3321" s="354">
        <v>136260</v>
      </c>
      <c r="G3321" s="288" t="s">
        <v>117</v>
      </c>
      <c r="H3321" s="288"/>
      <c r="I3321" s="1"/>
      <c r="J3321" s="10"/>
      <c r="K3321" s="10"/>
      <c r="L3321" s="1"/>
    </row>
    <row r="3322" spans="2:12" s="5" customFormat="1" ht="78.75" hidden="1">
      <c r="B3322" s="1"/>
      <c r="C3322" s="351">
        <v>9168</v>
      </c>
      <c r="D3322" s="352" t="s">
        <v>3388</v>
      </c>
      <c r="E3322" s="353" t="s">
        <v>125</v>
      </c>
      <c r="F3322" s="354">
        <v>126683</v>
      </c>
      <c r="G3322" s="288" t="s">
        <v>117</v>
      </c>
      <c r="H3322" s="288"/>
      <c r="I3322" s="1"/>
      <c r="J3322" s="10"/>
      <c r="K3322" s="10"/>
      <c r="L3322" s="1"/>
    </row>
    <row r="3323" spans="2:12" s="5" customFormat="1" ht="63" hidden="1">
      <c r="B3323" s="1"/>
      <c r="C3323" s="351">
        <v>9169</v>
      </c>
      <c r="D3323" s="352" t="s">
        <v>3389</v>
      </c>
      <c r="E3323" s="353" t="s">
        <v>125</v>
      </c>
      <c r="F3323" s="354">
        <v>121386</v>
      </c>
      <c r="G3323" s="288" t="s">
        <v>117</v>
      </c>
      <c r="H3323" s="288"/>
      <c r="I3323" s="1"/>
      <c r="J3323" s="10"/>
      <c r="K3323" s="10"/>
      <c r="L3323" s="1"/>
    </row>
    <row r="3324" spans="2:12" s="5" customFormat="1" ht="63" hidden="1">
      <c r="B3324" s="1"/>
      <c r="C3324" s="351">
        <v>9170</v>
      </c>
      <c r="D3324" s="352" t="s">
        <v>3390</v>
      </c>
      <c r="E3324" s="353" t="s">
        <v>125</v>
      </c>
      <c r="F3324" s="354">
        <v>167628</v>
      </c>
      <c r="G3324" s="288" t="s">
        <v>117</v>
      </c>
      <c r="H3324" s="288"/>
      <c r="I3324" s="1"/>
      <c r="J3324" s="10"/>
      <c r="K3324" s="10"/>
      <c r="L3324" s="1"/>
    </row>
    <row r="3325" spans="2:12" s="5" customFormat="1" ht="63" hidden="1">
      <c r="B3325" s="1"/>
      <c r="C3325" s="351">
        <v>9171</v>
      </c>
      <c r="D3325" s="352" t="s">
        <v>3391</v>
      </c>
      <c r="E3325" s="353" t="s">
        <v>125</v>
      </c>
      <c r="F3325" s="354">
        <v>355649</v>
      </c>
      <c r="G3325" s="288" t="s">
        <v>117</v>
      </c>
      <c r="H3325" s="288"/>
      <c r="I3325" s="1"/>
      <c r="J3325" s="10"/>
      <c r="K3325" s="10"/>
      <c r="L3325" s="1"/>
    </row>
    <row r="3326" spans="2:12" s="5" customFormat="1" ht="63" hidden="1">
      <c r="B3326" s="1"/>
      <c r="C3326" s="351">
        <v>9172</v>
      </c>
      <c r="D3326" s="352" t="s">
        <v>3392</v>
      </c>
      <c r="E3326" s="353" t="s">
        <v>125</v>
      </c>
      <c r="F3326" s="354">
        <v>125655</v>
      </c>
      <c r="G3326" s="288" t="s">
        <v>117</v>
      </c>
      <c r="H3326" s="288"/>
      <c r="I3326" s="1"/>
      <c r="J3326" s="10"/>
      <c r="K3326" s="10"/>
      <c r="L3326" s="1"/>
    </row>
    <row r="3327" spans="2:12" s="5" customFormat="1" ht="63" hidden="1">
      <c r="B3327" s="1"/>
      <c r="C3327" s="351">
        <v>9173</v>
      </c>
      <c r="D3327" s="352" t="s">
        <v>3393</v>
      </c>
      <c r="E3327" s="353" t="s">
        <v>125</v>
      </c>
      <c r="F3327" s="354">
        <v>149350</v>
      </c>
      <c r="G3327" s="288" t="s">
        <v>117</v>
      </c>
      <c r="H3327" s="288"/>
      <c r="I3327" s="1"/>
      <c r="J3327" s="10"/>
      <c r="K3327" s="10"/>
      <c r="L3327" s="1"/>
    </row>
    <row r="3328" spans="2:12" s="5" customFormat="1" ht="63" hidden="1">
      <c r="B3328" s="1"/>
      <c r="C3328" s="351">
        <v>9174</v>
      </c>
      <c r="D3328" s="352" t="s">
        <v>3394</v>
      </c>
      <c r="E3328" s="353" t="s">
        <v>125</v>
      </c>
      <c r="F3328" s="354">
        <v>173980</v>
      </c>
      <c r="G3328" s="288" t="s">
        <v>117</v>
      </c>
      <c r="H3328" s="288"/>
      <c r="I3328" s="1"/>
      <c r="J3328" s="10"/>
      <c r="K3328" s="10"/>
      <c r="L3328" s="1"/>
    </row>
    <row r="3329" spans="2:12" s="5" customFormat="1" ht="78.75" hidden="1">
      <c r="B3329" s="1"/>
      <c r="C3329" s="351">
        <v>9175</v>
      </c>
      <c r="D3329" s="352" t="s">
        <v>3395</v>
      </c>
      <c r="E3329" s="353" t="s">
        <v>125</v>
      </c>
      <c r="F3329" s="354">
        <v>182136</v>
      </c>
      <c r="G3329" s="288" t="s">
        <v>117</v>
      </c>
      <c r="H3329" s="288"/>
      <c r="I3329" s="1"/>
      <c r="J3329" s="10"/>
      <c r="K3329" s="10"/>
      <c r="L3329" s="1"/>
    </row>
    <row r="3330" spans="2:12" s="5" customFormat="1" ht="78.75" hidden="1">
      <c r="B3330" s="1"/>
      <c r="C3330" s="351">
        <v>9176</v>
      </c>
      <c r="D3330" s="352" t="s">
        <v>3396</v>
      </c>
      <c r="E3330" s="353" t="s">
        <v>125</v>
      </c>
      <c r="F3330" s="354">
        <v>320036</v>
      </c>
      <c r="G3330" s="288" t="s">
        <v>117</v>
      </c>
      <c r="H3330" s="288"/>
      <c r="I3330" s="1"/>
      <c r="J3330" s="10"/>
      <c r="K3330" s="10"/>
      <c r="L3330" s="1"/>
    </row>
    <row r="3331" spans="2:12" s="5" customFormat="1" ht="47.25" hidden="1">
      <c r="B3331" s="1"/>
      <c r="C3331" s="351">
        <v>9177</v>
      </c>
      <c r="D3331" s="352" t="s">
        <v>3397</v>
      </c>
      <c r="E3331" s="353" t="s">
        <v>122</v>
      </c>
      <c r="F3331" s="354">
        <v>46967</v>
      </c>
      <c r="G3331" s="288" t="s">
        <v>117</v>
      </c>
      <c r="H3331" s="288"/>
      <c r="I3331" s="1"/>
      <c r="J3331" s="10"/>
      <c r="K3331" s="10"/>
      <c r="L3331" s="1"/>
    </row>
    <row r="3332" spans="2:12" s="5" customFormat="1" ht="78.75" hidden="1">
      <c r="B3332" s="1"/>
      <c r="C3332" s="351">
        <v>9178</v>
      </c>
      <c r="D3332" s="352" t="s">
        <v>3398</v>
      </c>
      <c r="E3332" s="353" t="s">
        <v>125</v>
      </c>
      <c r="F3332" s="354">
        <v>94777</v>
      </c>
      <c r="G3332" s="288" t="s">
        <v>117</v>
      </c>
      <c r="H3332" s="288"/>
      <c r="I3332" s="1"/>
      <c r="J3332" s="10"/>
      <c r="K3332" s="10"/>
      <c r="L3332" s="1"/>
    </row>
    <row r="3333" spans="2:12" s="5" customFormat="1" ht="299.25" hidden="1">
      <c r="B3333" s="1"/>
      <c r="C3333" s="351">
        <v>9179</v>
      </c>
      <c r="D3333" s="352" t="s">
        <v>3399</v>
      </c>
      <c r="E3333" s="353" t="s">
        <v>125</v>
      </c>
      <c r="F3333" s="354">
        <v>9565582</v>
      </c>
      <c r="G3333" s="288" t="s">
        <v>117</v>
      </c>
      <c r="H3333" s="288"/>
      <c r="I3333" s="1"/>
      <c r="J3333" s="10"/>
      <c r="K3333" s="10"/>
      <c r="L3333" s="1"/>
    </row>
    <row r="3334" spans="2:12" s="5" customFormat="1" ht="110.25" hidden="1">
      <c r="B3334" s="1"/>
      <c r="C3334" s="351">
        <v>9180</v>
      </c>
      <c r="D3334" s="352" t="s">
        <v>3400</v>
      </c>
      <c r="E3334" s="353" t="s">
        <v>125</v>
      </c>
      <c r="F3334" s="354">
        <v>389722</v>
      </c>
      <c r="G3334" s="288" t="s">
        <v>117</v>
      </c>
      <c r="H3334" s="288"/>
      <c r="I3334" s="1"/>
      <c r="J3334" s="10"/>
      <c r="K3334" s="10"/>
      <c r="L3334" s="1"/>
    </row>
    <row r="3335" spans="2:12" s="5" customFormat="1" ht="47.25" hidden="1">
      <c r="B3335" s="1"/>
      <c r="C3335" s="351">
        <v>9181</v>
      </c>
      <c r="D3335" s="352" t="s">
        <v>3401</v>
      </c>
      <c r="E3335" s="353" t="s">
        <v>125</v>
      </c>
      <c r="F3335" s="354">
        <v>122552</v>
      </c>
      <c r="G3335" s="288" t="s">
        <v>117</v>
      </c>
      <c r="H3335" s="288"/>
      <c r="I3335" s="1"/>
      <c r="J3335" s="10"/>
      <c r="K3335" s="10"/>
      <c r="L3335" s="1"/>
    </row>
    <row r="3336" spans="2:12" s="5" customFormat="1" ht="47.25" hidden="1">
      <c r="B3336" s="1"/>
      <c r="C3336" s="351">
        <v>9182</v>
      </c>
      <c r="D3336" s="352" t="s">
        <v>3402</v>
      </c>
      <c r="E3336" s="353" t="s">
        <v>125</v>
      </c>
      <c r="F3336" s="354">
        <v>138911</v>
      </c>
      <c r="G3336" s="288" t="s">
        <v>117</v>
      </c>
      <c r="H3336" s="288"/>
      <c r="I3336" s="1"/>
      <c r="J3336" s="10"/>
      <c r="K3336" s="10"/>
      <c r="L3336" s="1"/>
    </row>
    <row r="3337" spans="2:12" s="5" customFormat="1" ht="47.25" hidden="1">
      <c r="B3337" s="1"/>
      <c r="C3337" s="351">
        <v>9183</v>
      </c>
      <c r="D3337" s="352" t="s">
        <v>3403</v>
      </c>
      <c r="E3337" s="353" t="s">
        <v>125</v>
      </c>
      <c r="F3337" s="354">
        <v>92089</v>
      </c>
      <c r="G3337" s="288" t="s">
        <v>117</v>
      </c>
      <c r="H3337" s="288"/>
      <c r="I3337" s="1"/>
      <c r="J3337" s="10"/>
      <c r="K3337" s="10"/>
      <c r="L3337" s="1"/>
    </row>
    <row r="3338" spans="2:12" s="5" customFormat="1" ht="173.25" hidden="1">
      <c r="B3338" s="1"/>
      <c r="C3338" s="351">
        <v>9184</v>
      </c>
      <c r="D3338" s="352" t="s">
        <v>3404</v>
      </c>
      <c r="E3338" s="353" t="s">
        <v>125</v>
      </c>
      <c r="F3338" s="354">
        <v>3247934</v>
      </c>
      <c r="G3338" s="288" t="s">
        <v>117</v>
      </c>
      <c r="H3338" s="288"/>
      <c r="I3338" s="1"/>
      <c r="J3338" s="10"/>
      <c r="K3338" s="10"/>
      <c r="L3338" s="1"/>
    </row>
    <row r="3339" spans="2:12" s="5" customFormat="1" ht="47.25" hidden="1">
      <c r="B3339" s="1"/>
      <c r="C3339" s="351">
        <v>9185</v>
      </c>
      <c r="D3339" s="352" t="s">
        <v>3405</v>
      </c>
      <c r="E3339" s="353" t="s">
        <v>125</v>
      </c>
      <c r="F3339" s="354">
        <v>4403000</v>
      </c>
      <c r="G3339" s="288" t="s">
        <v>117</v>
      </c>
      <c r="H3339" s="288"/>
      <c r="I3339" s="1"/>
      <c r="J3339" s="10"/>
      <c r="K3339" s="10"/>
      <c r="L3339" s="1"/>
    </row>
    <row r="3340" spans="2:12" s="5" customFormat="1" ht="47.25" hidden="1">
      <c r="B3340" s="1"/>
      <c r="C3340" s="351">
        <v>9186</v>
      </c>
      <c r="D3340" s="352" t="s">
        <v>3406</v>
      </c>
      <c r="E3340" s="353" t="s">
        <v>125</v>
      </c>
      <c r="F3340" s="354">
        <v>3808000</v>
      </c>
      <c r="G3340" s="288" t="s">
        <v>117</v>
      </c>
      <c r="H3340" s="288"/>
      <c r="I3340" s="1"/>
      <c r="J3340" s="10"/>
      <c r="K3340" s="10"/>
      <c r="L3340" s="1"/>
    </row>
    <row r="3341" spans="2:12" s="5" customFormat="1" ht="47.25" hidden="1">
      <c r="B3341" s="1"/>
      <c r="C3341" s="351">
        <v>9187</v>
      </c>
      <c r="D3341" s="352" t="s">
        <v>3407</v>
      </c>
      <c r="E3341" s="353" t="s">
        <v>125</v>
      </c>
      <c r="F3341" s="354">
        <v>206787</v>
      </c>
      <c r="G3341" s="288" t="s">
        <v>117</v>
      </c>
      <c r="H3341" s="288"/>
      <c r="I3341" s="1"/>
      <c r="J3341" s="10"/>
      <c r="K3341" s="10"/>
      <c r="L3341" s="1"/>
    </row>
    <row r="3342" spans="2:12" s="5" customFormat="1" ht="47.25" hidden="1">
      <c r="B3342" s="1"/>
      <c r="C3342" s="351">
        <v>9188</v>
      </c>
      <c r="D3342" s="352" t="s">
        <v>3408</v>
      </c>
      <c r="E3342" s="353" t="s">
        <v>125</v>
      </c>
      <c r="F3342" s="354">
        <v>87052</v>
      </c>
      <c r="G3342" s="288" t="s">
        <v>117</v>
      </c>
      <c r="H3342" s="288"/>
      <c r="I3342" s="1"/>
      <c r="J3342" s="10"/>
      <c r="K3342" s="10"/>
      <c r="L3342" s="1"/>
    </row>
    <row r="3343" spans="2:12" s="5" customFormat="1" ht="47.25" hidden="1">
      <c r="B3343" s="1"/>
      <c r="C3343" s="351">
        <v>9189</v>
      </c>
      <c r="D3343" s="352" t="s">
        <v>3409</v>
      </c>
      <c r="E3343" s="353" t="s">
        <v>125</v>
      </c>
      <c r="F3343" s="354">
        <v>126755</v>
      </c>
      <c r="G3343" s="288" t="s">
        <v>117</v>
      </c>
      <c r="H3343" s="288"/>
      <c r="I3343" s="1"/>
      <c r="J3343" s="10"/>
      <c r="K3343" s="10"/>
      <c r="L3343" s="1"/>
    </row>
    <row r="3344" spans="2:12" s="5" customFormat="1" ht="94.5" hidden="1">
      <c r="B3344" s="1"/>
      <c r="C3344" s="351">
        <v>9190</v>
      </c>
      <c r="D3344" s="352" t="s">
        <v>3410</v>
      </c>
      <c r="E3344" s="353" t="s">
        <v>125</v>
      </c>
      <c r="F3344" s="354">
        <v>305079</v>
      </c>
      <c r="G3344" s="288" t="s">
        <v>117</v>
      </c>
      <c r="H3344" s="288"/>
      <c r="I3344" s="1"/>
      <c r="J3344" s="10"/>
      <c r="K3344" s="10"/>
      <c r="L3344" s="1"/>
    </row>
    <row r="3345" spans="2:12" s="5" customFormat="1" ht="63" hidden="1">
      <c r="B3345" s="1"/>
      <c r="C3345" s="351">
        <v>9191</v>
      </c>
      <c r="D3345" s="352" t="s">
        <v>3411</v>
      </c>
      <c r="E3345" s="353" t="s">
        <v>125</v>
      </c>
      <c r="F3345" s="354">
        <v>297884</v>
      </c>
      <c r="G3345" s="288" t="s">
        <v>117</v>
      </c>
      <c r="H3345" s="288"/>
      <c r="I3345" s="1"/>
      <c r="J3345" s="10"/>
      <c r="K3345" s="10"/>
      <c r="L3345" s="1"/>
    </row>
    <row r="3346" spans="2:12" s="5" customFormat="1" ht="63" hidden="1">
      <c r="B3346" s="1"/>
      <c r="C3346" s="351">
        <v>9192</v>
      </c>
      <c r="D3346" s="352" t="s">
        <v>3412</v>
      </c>
      <c r="E3346" s="353" t="s">
        <v>125</v>
      </c>
      <c r="F3346" s="354">
        <v>469194</v>
      </c>
      <c r="G3346" s="288" t="s">
        <v>117</v>
      </c>
      <c r="H3346" s="288"/>
      <c r="I3346" s="1"/>
      <c r="J3346" s="10"/>
      <c r="K3346" s="10"/>
      <c r="L3346" s="1"/>
    </row>
    <row r="3347" spans="2:12" s="5" customFormat="1" ht="47.25" hidden="1">
      <c r="B3347" s="1"/>
      <c r="C3347" s="351">
        <v>9193</v>
      </c>
      <c r="D3347" s="352" t="s">
        <v>3413</v>
      </c>
      <c r="E3347" s="353" t="s">
        <v>125</v>
      </c>
      <c r="F3347" s="354">
        <v>23340</v>
      </c>
      <c r="G3347" s="288" t="s">
        <v>117</v>
      </c>
      <c r="H3347" s="288"/>
      <c r="I3347" s="1"/>
      <c r="J3347" s="10"/>
      <c r="K3347" s="10"/>
      <c r="L3347" s="1"/>
    </row>
    <row r="3348" spans="2:12" s="5" customFormat="1" ht="47.25" hidden="1">
      <c r="B3348" s="1"/>
      <c r="C3348" s="351">
        <v>9194</v>
      </c>
      <c r="D3348" s="352" t="s">
        <v>3414</v>
      </c>
      <c r="E3348" s="353" t="s">
        <v>125</v>
      </c>
      <c r="F3348" s="354">
        <v>17747</v>
      </c>
      <c r="G3348" s="288" t="s">
        <v>117</v>
      </c>
      <c r="H3348" s="288"/>
      <c r="I3348" s="1"/>
      <c r="J3348" s="10"/>
      <c r="K3348" s="10"/>
      <c r="L3348" s="1"/>
    </row>
    <row r="3349" spans="2:12" s="5" customFormat="1" ht="47.25" hidden="1">
      <c r="B3349" s="1"/>
      <c r="C3349" s="351">
        <v>9195</v>
      </c>
      <c r="D3349" s="352" t="s">
        <v>3415</v>
      </c>
      <c r="E3349" s="353" t="s">
        <v>125</v>
      </c>
      <c r="F3349" s="354">
        <v>28024</v>
      </c>
      <c r="G3349" s="288" t="s">
        <v>117</v>
      </c>
      <c r="H3349" s="288"/>
      <c r="I3349" s="1"/>
      <c r="J3349" s="10"/>
      <c r="K3349" s="10"/>
      <c r="L3349" s="1"/>
    </row>
    <row r="3350" spans="2:12" s="5" customFormat="1" ht="47.25" hidden="1">
      <c r="B3350" s="1"/>
      <c r="C3350" s="351">
        <v>9196</v>
      </c>
      <c r="D3350" s="352" t="s">
        <v>3416</v>
      </c>
      <c r="E3350" s="353" t="s">
        <v>125</v>
      </c>
      <c r="F3350" s="354">
        <v>58714</v>
      </c>
      <c r="G3350" s="288" t="s">
        <v>117</v>
      </c>
      <c r="H3350" s="288"/>
      <c r="I3350" s="1"/>
      <c r="J3350" s="10"/>
      <c r="K3350" s="10"/>
      <c r="L3350" s="1"/>
    </row>
    <row r="3351" spans="2:12" s="5" customFormat="1" ht="78.75" hidden="1">
      <c r="B3351" s="1"/>
      <c r="C3351" s="351">
        <v>9197</v>
      </c>
      <c r="D3351" s="352" t="s">
        <v>3417</v>
      </c>
      <c r="E3351" s="353" t="s">
        <v>2466</v>
      </c>
      <c r="F3351" s="354">
        <v>2597034</v>
      </c>
      <c r="G3351" s="288" t="s">
        <v>117</v>
      </c>
      <c r="H3351" s="288"/>
      <c r="I3351" s="1"/>
      <c r="J3351" s="10"/>
      <c r="K3351" s="10"/>
      <c r="L3351" s="1"/>
    </row>
    <row r="3352" spans="2:12" s="5" customFormat="1" ht="47.25" hidden="1">
      <c r="B3352" s="1"/>
      <c r="C3352" s="351">
        <v>9198</v>
      </c>
      <c r="D3352" s="352" t="s">
        <v>3418</v>
      </c>
      <c r="E3352" s="353" t="s">
        <v>116</v>
      </c>
      <c r="F3352" s="354">
        <v>135910</v>
      </c>
      <c r="G3352" s="288" t="s">
        <v>117</v>
      </c>
      <c r="H3352" s="288"/>
      <c r="I3352" s="1"/>
      <c r="J3352" s="10"/>
      <c r="K3352" s="10"/>
      <c r="L3352" s="1"/>
    </row>
    <row r="3353" spans="2:12" s="5" customFormat="1" ht="31.5" hidden="1">
      <c r="B3353" s="1"/>
      <c r="C3353" s="351">
        <v>9199</v>
      </c>
      <c r="D3353" s="352" t="s">
        <v>3419</v>
      </c>
      <c r="E3353" s="353" t="s">
        <v>472</v>
      </c>
      <c r="F3353" s="354">
        <v>17196</v>
      </c>
      <c r="G3353" s="288" t="s">
        <v>117</v>
      </c>
      <c r="H3353" s="288"/>
      <c r="I3353" s="1"/>
      <c r="J3353" s="10"/>
      <c r="K3353" s="10"/>
      <c r="L3353" s="1"/>
    </row>
    <row r="3354" spans="2:12" s="5" customFormat="1" ht="47.25" hidden="1">
      <c r="B3354" s="1"/>
      <c r="C3354" s="351">
        <v>9200</v>
      </c>
      <c r="D3354" s="352" t="s">
        <v>3420</v>
      </c>
      <c r="E3354" s="353" t="s">
        <v>125</v>
      </c>
      <c r="F3354" s="354">
        <v>331882</v>
      </c>
      <c r="G3354" s="288" t="s">
        <v>117</v>
      </c>
      <c r="H3354" s="288"/>
      <c r="I3354" s="1"/>
      <c r="J3354" s="10"/>
      <c r="K3354" s="10"/>
      <c r="L3354" s="1"/>
    </row>
    <row r="3355" spans="2:12" s="5" customFormat="1" ht="31.5" hidden="1">
      <c r="B3355" s="1"/>
      <c r="C3355" s="351">
        <v>9201</v>
      </c>
      <c r="D3355" s="352" t="s">
        <v>3421</v>
      </c>
      <c r="E3355" s="353" t="s">
        <v>122</v>
      </c>
      <c r="F3355" s="354">
        <v>58518</v>
      </c>
      <c r="G3355" s="288" t="s">
        <v>117</v>
      </c>
      <c r="H3355" s="288"/>
      <c r="I3355" s="1"/>
      <c r="J3355" s="10"/>
      <c r="K3355" s="10"/>
      <c r="L3355" s="1"/>
    </row>
    <row r="3356" spans="2:12" s="5" customFormat="1" ht="31.5" hidden="1">
      <c r="B3356" s="1"/>
      <c r="C3356" s="351">
        <v>9202</v>
      </c>
      <c r="D3356" s="352" t="s">
        <v>3422</v>
      </c>
      <c r="E3356" s="353" t="s">
        <v>125</v>
      </c>
      <c r="F3356" s="354">
        <v>45314</v>
      </c>
      <c r="G3356" s="288" t="s">
        <v>117</v>
      </c>
      <c r="H3356" s="288"/>
      <c r="I3356" s="1"/>
      <c r="J3356" s="10"/>
      <c r="K3356" s="10"/>
      <c r="L3356" s="1"/>
    </row>
    <row r="3357" spans="2:12" s="5" customFormat="1" ht="31.5" hidden="1">
      <c r="B3357" s="1"/>
      <c r="C3357" s="351">
        <v>9203</v>
      </c>
      <c r="D3357" s="352" t="s">
        <v>3423</v>
      </c>
      <c r="E3357" s="353" t="s">
        <v>125</v>
      </c>
      <c r="F3357" s="354">
        <v>3800</v>
      </c>
      <c r="G3357" s="288" t="s">
        <v>117</v>
      </c>
      <c r="H3357" s="288"/>
      <c r="I3357" s="1"/>
      <c r="J3357" s="10"/>
      <c r="K3357" s="10"/>
      <c r="L3357" s="1"/>
    </row>
    <row r="3358" spans="2:12" s="5" customFormat="1" ht="47.25" hidden="1">
      <c r="B3358" s="1"/>
      <c r="C3358" s="351">
        <v>9204</v>
      </c>
      <c r="D3358" s="352" t="s">
        <v>3424</v>
      </c>
      <c r="E3358" s="353" t="s">
        <v>125</v>
      </c>
      <c r="F3358" s="354">
        <v>139050</v>
      </c>
      <c r="G3358" s="288" t="s">
        <v>117</v>
      </c>
      <c r="H3358" s="288"/>
      <c r="I3358" s="1"/>
      <c r="J3358" s="10"/>
      <c r="K3358" s="10"/>
      <c r="L3358" s="1"/>
    </row>
    <row r="3359" spans="2:12" s="5" customFormat="1" ht="47.25" hidden="1">
      <c r="B3359" s="1"/>
      <c r="C3359" s="351">
        <v>9205</v>
      </c>
      <c r="D3359" s="352" t="s">
        <v>3425</v>
      </c>
      <c r="E3359" s="353" t="s">
        <v>125</v>
      </c>
      <c r="F3359" s="354">
        <v>140934</v>
      </c>
      <c r="G3359" s="288" t="s">
        <v>117</v>
      </c>
      <c r="H3359" s="288"/>
      <c r="I3359" s="1"/>
      <c r="J3359" s="10"/>
      <c r="K3359" s="10"/>
      <c r="L3359" s="1"/>
    </row>
    <row r="3360" spans="2:12" s="5" customFormat="1" ht="47.25" hidden="1">
      <c r="B3360" s="1"/>
      <c r="C3360" s="351">
        <v>9206</v>
      </c>
      <c r="D3360" s="352" t="s">
        <v>3426</v>
      </c>
      <c r="E3360" s="353" t="s">
        <v>125</v>
      </c>
      <c r="F3360" s="354">
        <v>140934</v>
      </c>
      <c r="G3360" s="288" t="s">
        <v>117</v>
      </c>
      <c r="H3360" s="288"/>
      <c r="I3360" s="1"/>
      <c r="J3360" s="10"/>
      <c r="K3360" s="10"/>
      <c r="L3360" s="1"/>
    </row>
    <row r="3361" spans="2:12" s="5" customFormat="1" ht="47.25" hidden="1">
      <c r="B3361" s="1"/>
      <c r="C3361" s="351">
        <v>9207</v>
      </c>
      <c r="D3361" s="352" t="s">
        <v>3427</v>
      </c>
      <c r="E3361" s="353" t="s">
        <v>125</v>
      </c>
      <c r="F3361" s="354">
        <v>207127</v>
      </c>
      <c r="G3361" s="288" t="s">
        <v>117</v>
      </c>
      <c r="H3361" s="288"/>
      <c r="I3361" s="1"/>
      <c r="J3361" s="10"/>
      <c r="K3361" s="10"/>
      <c r="L3361" s="1"/>
    </row>
    <row r="3362" spans="2:12" s="5" customFormat="1" ht="47.25" hidden="1">
      <c r="B3362" s="1"/>
      <c r="C3362" s="351">
        <v>9208</v>
      </c>
      <c r="D3362" s="352" t="s">
        <v>3428</v>
      </c>
      <c r="E3362" s="353" t="s">
        <v>125</v>
      </c>
      <c r="F3362" s="354">
        <v>209734</v>
      </c>
      <c r="G3362" s="288" t="s">
        <v>117</v>
      </c>
      <c r="H3362" s="288"/>
      <c r="I3362" s="1"/>
      <c r="J3362" s="10"/>
      <c r="K3362" s="10"/>
      <c r="L3362" s="1"/>
    </row>
    <row r="3363" spans="2:12" s="5" customFormat="1" ht="47.25" hidden="1">
      <c r="B3363" s="1"/>
      <c r="C3363" s="351">
        <v>9209</v>
      </c>
      <c r="D3363" s="352" t="s">
        <v>3429</v>
      </c>
      <c r="E3363" s="353" t="s">
        <v>125</v>
      </c>
      <c r="F3363" s="354">
        <v>18191</v>
      </c>
      <c r="G3363" s="288" t="s">
        <v>117</v>
      </c>
      <c r="H3363" s="288"/>
      <c r="I3363" s="1"/>
      <c r="J3363" s="10"/>
      <c r="K3363" s="10"/>
      <c r="L3363" s="1"/>
    </row>
    <row r="3364" spans="2:12" s="5" customFormat="1" ht="47.25" hidden="1">
      <c r="B3364" s="1"/>
      <c r="C3364" s="351">
        <v>9210</v>
      </c>
      <c r="D3364" s="352" t="s">
        <v>3430</v>
      </c>
      <c r="E3364" s="353" t="s">
        <v>122</v>
      </c>
      <c r="F3364" s="354">
        <v>31487</v>
      </c>
      <c r="G3364" s="288" t="s">
        <v>117</v>
      </c>
      <c r="H3364" s="288"/>
      <c r="I3364" s="1"/>
      <c r="J3364" s="10"/>
      <c r="K3364" s="10"/>
      <c r="L3364" s="1"/>
    </row>
    <row r="3365" spans="2:12" s="5" customFormat="1" ht="63" hidden="1">
      <c r="B3365" s="1"/>
      <c r="C3365" s="351">
        <v>9211</v>
      </c>
      <c r="D3365" s="352" t="s">
        <v>3431</v>
      </c>
      <c r="E3365" s="353" t="s">
        <v>125</v>
      </c>
      <c r="F3365" s="354">
        <v>547965</v>
      </c>
      <c r="G3365" s="288" t="s">
        <v>117</v>
      </c>
      <c r="H3365" s="288"/>
      <c r="I3365" s="1"/>
      <c r="J3365" s="10"/>
      <c r="K3365" s="10"/>
      <c r="L3365" s="1"/>
    </row>
    <row r="3366" spans="2:12" s="5" customFormat="1" ht="78.75" hidden="1">
      <c r="B3366" s="1"/>
      <c r="C3366" s="351">
        <v>9212</v>
      </c>
      <c r="D3366" s="352" t="s">
        <v>3432</v>
      </c>
      <c r="E3366" s="353" t="s">
        <v>125</v>
      </c>
      <c r="F3366" s="354">
        <v>185053</v>
      </c>
      <c r="G3366" s="288" t="s">
        <v>117</v>
      </c>
      <c r="H3366" s="288"/>
      <c r="I3366" s="1"/>
      <c r="J3366" s="10"/>
      <c r="K3366" s="10"/>
      <c r="L3366" s="1"/>
    </row>
    <row r="3367" spans="2:12" s="5" customFormat="1" ht="63" hidden="1">
      <c r="B3367" s="1"/>
      <c r="C3367" s="351">
        <v>9213</v>
      </c>
      <c r="D3367" s="352" t="s">
        <v>3433</v>
      </c>
      <c r="E3367" s="353" t="s">
        <v>122</v>
      </c>
      <c r="F3367" s="354">
        <v>66578</v>
      </c>
      <c r="G3367" s="288" t="s">
        <v>117</v>
      </c>
      <c r="H3367" s="288"/>
      <c r="I3367" s="1"/>
      <c r="J3367" s="10"/>
      <c r="K3367" s="10"/>
      <c r="L3367" s="1"/>
    </row>
    <row r="3368" spans="2:12" s="5" customFormat="1" ht="63" hidden="1">
      <c r="B3368" s="1"/>
      <c r="C3368" s="351">
        <v>9214</v>
      </c>
      <c r="D3368" s="352" t="s">
        <v>3434</v>
      </c>
      <c r="E3368" s="353" t="s">
        <v>122</v>
      </c>
      <c r="F3368" s="354">
        <v>111844</v>
      </c>
      <c r="G3368" s="288" t="s">
        <v>117</v>
      </c>
      <c r="H3368" s="288"/>
      <c r="I3368" s="1"/>
      <c r="J3368" s="10"/>
      <c r="K3368" s="10"/>
      <c r="L3368" s="1"/>
    </row>
    <row r="3369" spans="2:12" s="5" customFormat="1" ht="31.5" hidden="1">
      <c r="B3369" s="1"/>
      <c r="C3369" s="351">
        <v>9215</v>
      </c>
      <c r="D3369" s="352" t="s">
        <v>3435</v>
      </c>
      <c r="E3369" s="353" t="s">
        <v>122</v>
      </c>
      <c r="F3369" s="354">
        <v>45567</v>
      </c>
      <c r="G3369" s="288" t="s">
        <v>117</v>
      </c>
      <c r="H3369" s="288"/>
      <c r="I3369" s="1"/>
      <c r="J3369" s="10"/>
      <c r="K3369" s="10"/>
      <c r="L3369" s="1"/>
    </row>
    <row r="3370" spans="2:12" s="5" customFormat="1" ht="31.5" hidden="1">
      <c r="B3370" s="1"/>
      <c r="C3370" s="351">
        <v>9216</v>
      </c>
      <c r="D3370" s="352" t="s">
        <v>3436</v>
      </c>
      <c r="E3370" s="353" t="s">
        <v>122</v>
      </c>
      <c r="F3370" s="354">
        <v>89904</v>
      </c>
      <c r="G3370" s="288" t="s">
        <v>117</v>
      </c>
      <c r="H3370" s="288"/>
      <c r="I3370" s="1"/>
      <c r="J3370" s="10"/>
      <c r="K3370" s="10"/>
      <c r="L3370" s="1"/>
    </row>
    <row r="3371" spans="2:12" s="5" customFormat="1" ht="63" hidden="1">
      <c r="B3371" s="1"/>
      <c r="C3371" s="351">
        <v>9217</v>
      </c>
      <c r="D3371" s="352" t="s">
        <v>3437</v>
      </c>
      <c r="E3371" s="353" t="s">
        <v>122</v>
      </c>
      <c r="F3371" s="354">
        <v>191297</v>
      </c>
      <c r="G3371" s="288" t="s">
        <v>117</v>
      </c>
      <c r="H3371" s="288"/>
      <c r="I3371" s="1"/>
      <c r="J3371" s="10"/>
      <c r="K3371" s="10"/>
      <c r="L3371" s="1"/>
    </row>
    <row r="3372" spans="2:12" s="5" customFormat="1" ht="47.25" hidden="1">
      <c r="B3372" s="1"/>
      <c r="C3372" s="351">
        <v>9218</v>
      </c>
      <c r="D3372" s="352" t="s">
        <v>3438</v>
      </c>
      <c r="E3372" s="353" t="s">
        <v>122</v>
      </c>
      <c r="F3372" s="354">
        <v>102970</v>
      </c>
      <c r="G3372" s="288" t="s">
        <v>117</v>
      </c>
      <c r="H3372" s="288"/>
      <c r="I3372" s="1"/>
      <c r="J3372" s="10"/>
      <c r="K3372" s="10"/>
      <c r="L3372" s="1"/>
    </row>
    <row r="3373" spans="2:12" s="5" customFormat="1" ht="63" hidden="1">
      <c r="B3373" s="1"/>
      <c r="C3373" s="351">
        <v>9219</v>
      </c>
      <c r="D3373" s="352" t="s">
        <v>3439</v>
      </c>
      <c r="E3373" s="353" t="s">
        <v>122</v>
      </c>
      <c r="F3373" s="354">
        <v>270191</v>
      </c>
      <c r="G3373" s="288" t="s">
        <v>117</v>
      </c>
      <c r="H3373" s="288"/>
      <c r="I3373" s="1"/>
      <c r="J3373" s="10"/>
      <c r="K3373" s="10"/>
      <c r="L3373" s="1"/>
    </row>
    <row r="3374" spans="2:12" s="5" customFormat="1" ht="47.25" hidden="1">
      <c r="B3374" s="1"/>
      <c r="C3374" s="351">
        <v>9220</v>
      </c>
      <c r="D3374" s="352" t="s">
        <v>3440</v>
      </c>
      <c r="E3374" s="353" t="s">
        <v>122</v>
      </c>
      <c r="F3374" s="354">
        <v>218759</v>
      </c>
      <c r="G3374" s="288" t="s">
        <v>117</v>
      </c>
      <c r="H3374" s="288"/>
      <c r="I3374" s="1"/>
      <c r="J3374" s="10"/>
      <c r="K3374" s="10"/>
      <c r="L3374" s="1"/>
    </row>
    <row r="3375" spans="2:12" s="5" customFormat="1" ht="110.25" hidden="1">
      <c r="B3375" s="1"/>
      <c r="C3375" s="351">
        <v>9221</v>
      </c>
      <c r="D3375" s="352" t="s">
        <v>3441</v>
      </c>
      <c r="E3375" s="353" t="s">
        <v>122</v>
      </c>
      <c r="F3375" s="354">
        <v>270294</v>
      </c>
      <c r="G3375" s="288" t="s">
        <v>117</v>
      </c>
      <c r="H3375" s="288"/>
      <c r="I3375" s="1"/>
      <c r="J3375" s="10"/>
      <c r="K3375" s="10"/>
      <c r="L3375" s="1"/>
    </row>
    <row r="3376" spans="2:12" s="5" customFormat="1" ht="47.25" hidden="1">
      <c r="B3376" s="1"/>
      <c r="C3376" s="351">
        <v>9222</v>
      </c>
      <c r="D3376" s="352" t="s">
        <v>3442</v>
      </c>
      <c r="E3376" s="353" t="s">
        <v>125</v>
      </c>
      <c r="F3376" s="354">
        <v>779016</v>
      </c>
      <c r="G3376" s="288" t="s">
        <v>117</v>
      </c>
      <c r="H3376" s="288"/>
      <c r="I3376" s="1"/>
      <c r="J3376" s="10"/>
      <c r="K3376" s="10"/>
      <c r="L3376" s="1"/>
    </row>
    <row r="3377" spans="2:12" s="5" customFormat="1" ht="31.5" hidden="1">
      <c r="B3377" s="1"/>
      <c r="C3377" s="351">
        <v>9223</v>
      </c>
      <c r="D3377" s="352" t="s">
        <v>3443</v>
      </c>
      <c r="E3377" s="353" t="s">
        <v>122</v>
      </c>
      <c r="F3377" s="354">
        <v>12763</v>
      </c>
      <c r="G3377" s="288" t="s">
        <v>117</v>
      </c>
      <c r="H3377" s="288"/>
      <c r="I3377" s="1"/>
      <c r="J3377" s="10"/>
      <c r="K3377" s="10"/>
      <c r="L3377" s="1"/>
    </row>
    <row r="3378" spans="2:12" s="5" customFormat="1" ht="63" hidden="1">
      <c r="B3378" s="1"/>
      <c r="C3378" s="351">
        <v>9224</v>
      </c>
      <c r="D3378" s="352" t="s">
        <v>3444</v>
      </c>
      <c r="E3378" s="353" t="s">
        <v>125</v>
      </c>
      <c r="F3378" s="354">
        <v>595431</v>
      </c>
      <c r="G3378" s="288" t="s">
        <v>117</v>
      </c>
      <c r="H3378" s="288"/>
      <c r="I3378" s="1"/>
      <c r="J3378" s="10"/>
      <c r="K3378" s="10"/>
      <c r="L3378" s="1"/>
    </row>
    <row r="3379" spans="2:12" s="5" customFormat="1" ht="47.25" hidden="1">
      <c r="B3379" s="1"/>
      <c r="C3379" s="351">
        <v>9225</v>
      </c>
      <c r="D3379" s="352" t="s">
        <v>3445</v>
      </c>
      <c r="E3379" s="353" t="s">
        <v>125</v>
      </c>
      <c r="F3379" s="354">
        <v>431725</v>
      </c>
      <c r="G3379" s="288" t="s">
        <v>117</v>
      </c>
      <c r="H3379" s="288"/>
      <c r="I3379" s="1"/>
      <c r="J3379" s="10"/>
      <c r="K3379" s="10"/>
      <c r="L3379" s="1"/>
    </row>
    <row r="3380" spans="2:12" s="5" customFormat="1" ht="78.75" hidden="1">
      <c r="B3380" s="1"/>
      <c r="C3380" s="351">
        <v>9226</v>
      </c>
      <c r="D3380" s="352" t="s">
        <v>3446</v>
      </c>
      <c r="E3380" s="353" t="s">
        <v>116</v>
      </c>
      <c r="F3380" s="354">
        <v>49284</v>
      </c>
      <c r="G3380" s="288" t="s">
        <v>117</v>
      </c>
      <c r="H3380" s="288"/>
      <c r="I3380" s="1"/>
      <c r="J3380" s="10"/>
      <c r="K3380" s="10"/>
      <c r="L3380" s="1"/>
    </row>
    <row r="3381" spans="2:12" s="5" customFormat="1" ht="47.25" hidden="1">
      <c r="B3381" s="1"/>
      <c r="C3381" s="351">
        <v>9227</v>
      </c>
      <c r="D3381" s="352" t="s">
        <v>3447</v>
      </c>
      <c r="E3381" s="353" t="s">
        <v>125</v>
      </c>
      <c r="F3381" s="354">
        <v>538134</v>
      </c>
      <c r="G3381" s="288" t="s">
        <v>117</v>
      </c>
      <c r="H3381" s="288"/>
      <c r="I3381" s="1"/>
      <c r="J3381" s="10"/>
      <c r="K3381" s="10"/>
      <c r="L3381" s="1"/>
    </row>
    <row r="3382" spans="2:12" s="5" customFormat="1" ht="31.5" hidden="1">
      <c r="B3382" s="1"/>
      <c r="C3382" s="351">
        <v>9228</v>
      </c>
      <c r="D3382" s="352" t="s">
        <v>3448</v>
      </c>
      <c r="E3382" s="353" t="s">
        <v>116</v>
      </c>
      <c r="F3382" s="354">
        <v>541218</v>
      </c>
      <c r="G3382" s="288" t="s">
        <v>117</v>
      </c>
      <c r="H3382" s="288"/>
      <c r="I3382" s="1"/>
      <c r="J3382" s="10"/>
      <c r="K3382" s="10"/>
      <c r="L3382" s="1"/>
    </row>
    <row r="3383" spans="2:12" s="5" customFormat="1" ht="63" hidden="1">
      <c r="B3383" s="1"/>
      <c r="C3383" s="351">
        <v>9229</v>
      </c>
      <c r="D3383" s="352" t="s">
        <v>3449</v>
      </c>
      <c r="E3383" s="353" t="s">
        <v>116</v>
      </c>
      <c r="F3383" s="354">
        <v>25723</v>
      </c>
      <c r="G3383" s="288" t="s">
        <v>117</v>
      </c>
      <c r="H3383" s="288"/>
      <c r="I3383" s="1"/>
      <c r="J3383" s="10"/>
      <c r="K3383" s="10"/>
      <c r="L3383" s="1"/>
    </row>
    <row r="3384" spans="2:12" s="5" customFormat="1" ht="47.25" hidden="1">
      <c r="B3384" s="1"/>
      <c r="C3384" s="351">
        <v>9230</v>
      </c>
      <c r="D3384" s="352" t="s">
        <v>3450</v>
      </c>
      <c r="E3384" s="353" t="s">
        <v>125</v>
      </c>
      <c r="F3384" s="354">
        <v>378479</v>
      </c>
      <c r="G3384" s="288" t="s">
        <v>117</v>
      </c>
      <c r="H3384" s="288"/>
      <c r="I3384" s="1"/>
      <c r="J3384" s="10"/>
      <c r="K3384" s="10"/>
      <c r="L3384" s="1"/>
    </row>
    <row r="3385" spans="2:12" s="5" customFormat="1" ht="47.25" hidden="1">
      <c r="B3385" s="1"/>
      <c r="C3385" s="351">
        <v>9231</v>
      </c>
      <c r="D3385" s="352" t="s">
        <v>3451</v>
      </c>
      <c r="E3385" s="353" t="s">
        <v>125</v>
      </c>
      <c r="F3385" s="354">
        <v>362015</v>
      </c>
      <c r="G3385" s="288" t="s">
        <v>117</v>
      </c>
      <c r="H3385" s="288"/>
      <c r="I3385" s="1"/>
      <c r="J3385" s="10"/>
      <c r="K3385" s="10"/>
      <c r="L3385" s="1"/>
    </row>
    <row r="3386" spans="2:12" s="5" customFormat="1" ht="47.25" hidden="1">
      <c r="B3386" s="1"/>
      <c r="C3386" s="351">
        <v>9232</v>
      </c>
      <c r="D3386" s="352" t="s">
        <v>3452</v>
      </c>
      <c r="E3386" s="353" t="s">
        <v>125</v>
      </c>
      <c r="F3386" s="354">
        <v>183542</v>
      </c>
      <c r="G3386" s="288" t="s">
        <v>117</v>
      </c>
      <c r="H3386" s="288"/>
      <c r="I3386" s="1"/>
      <c r="J3386" s="10"/>
      <c r="K3386" s="10"/>
      <c r="L3386" s="1"/>
    </row>
    <row r="3387" spans="2:12" s="5" customFormat="1" ht="31.5" hidden="1">
      <c r="B3387" s="1"/>
      <c r="C3387" s="351">
        <v>9233</v>
      </c>
      <c r="D3387" s="352" t="s">
        <v>3453</v>
      </c>
      <c r="E3387" s="353" t="s">
        <v>125</v>
      </c>
      <c r="F3387" s="354">
        <v>86597</v>
      </c>
      <c r="G3387" s="288" t="s">
        <v>117</v>
      </c>
      <c r="H3387" s="288"/>
      <c r="I3387" s="1"/>
      <c r="J3387" s="10"/>
      <c r="K3387" s="10"/>
      <c r="L3387" s="1"/>
    </row>
    <row r="3388" spans="2:12" s="5" customFormat="1" ht="31.5" hidden="1">
      <c r="B3388" s="1"/>
      <c r="C3388" s="351">
        <v>9234</v>
      </c>
      <c r="D3388" s="352" t="s">
        <v>3454</v>
      </c>
      <c r="E3388" s="353" t="s">
        <v>125</v>
      </c>
      <c r="F3388" s="354">
        <v>84813</v>
      </c>
      <c r="G3388" s="288" t="s">
        <v>117</v>
      </c>
      <c r="H3388" s="288"/>
      <c r="I3388" s="1"/>
      <c r="J3388" s="10"/>
      <c r="K3388" s="10"/>
      <c r="L3388" s="1"/>
    </row>
    <row r="3389" spans="2:12" s="5" customFormat="1" ht="47.25" hidden="1">
      <c r="B3389" s="1"/>
      <c r="C3389" s="351">
        <v>9235</v>
      </c>
      <c r="D3389" s="352" t="s">
        <v>3455</v>
      </c>
      <c r="E3389" s="353" t="s">
        <v>125</v>
      </c>
      <c r="F3389" s="354">
        <v>35710</v>
      </c>
      <c r="G3389" s="288" t="s">
        <v>117</v>
      </c>
      <c r="H3389" s="288"/>
      <c r="I3389" s="1"/>
      <c r="J3389" s="10"/>
      <c r="K3389" s="10"/>
      <c r="L3389" s="1"/>
    </row>
    <row r="3390" spans="2:12" s="5" customFormat="1" ht="47.25" hidden="1">
      <c r="B3390" s="1"/>
      <c r="C3390" s="351">
        <v>9236</v>
      </c>
      <c r="D3390" s="352" t="s">
        <v>3456</v>
      </c>
      <c r="E3390" s="353" t="s">
        <v>125</v>
      </c>
      <c r="F3390" s="354">
        <v>39009</v>
      </c>
      <c r="G3390" s="288" t="s">
        <v>117</v>
      </c>
      <c r="H3390" s="288"/>
      <c r="I3390" s="1"/>
      <c r="J3390" s="10"/>
      <c r="K3390" s="10"/>
      <c r="L3390" s="1"/>
    </row>
    <row r="3391" spans="2:12" s="5" customFormat="1" ht="31.5" hidden="1">
      <c r="B3391" s="1"/>
      <c r="C3391" s="351">
        <v>9237</v>
      </c>
      <c r="D3391" s="352" t="s">
        <v>3457</v>
      </c>
      <c r="E3391" s="353" t="s">
        <v>125</v>
      </c>
      <c r="F3391" s="354">
        <v>7401</v>
      </c>
      <c r="G3391" s="288" t="s">
        <v>117</v>
      </c>
      <c r="H3391" s="288"/>
      <c r="I3391" s="1"/>
      <c r="J3391" s="10"/>
      <c r="K3391" s="10"/>
      <c r="L3391" s="1"/>
    </row>
    <row r="3392" spans="2:12" s="5" customFormat="1" ht="31.5" hidden="1">
      <c r="B3392" s="1"/>
      <c r="C3392" s="351">
        <v>9238</v>
      </c>
      <c r="D3392" s="352" t="s">
        <v>3458</v>
      </c>
      <c r="E3392" s="353" t="s">
        <v>125</v>
      </c>
      <c r="F3392" s="354">
        <v>16282</v>
      </c>
      <c r="G3392" s="288" t="s">
        <v>117</v>
      </c>
      <c r="H3392" s="288"/>
      <c r="I3392" s="1"/>
      <c r="J3392" s="10"/>
      <c r="K3392" s="10"/>
      <c r="L3392" s="1"/>
    </row>
    <row r="3393" spans="2:12" s="5" customFormat="1" ht="31.5" hidden="1">
      <c r="B3393" s="1"/>
      <c r="C3393" s="351">
        <v>9239</v>
      </c>
      <c r="D3393" s="352" t="s">
        <v>3459</v>
      </c>
      <c r="E3393" s="353" t="s">
        <v>122</v>
      </c>
      <c r="F3393" s="354">
        <v>3820</v>
      </c>
      <c r="G3393" s="288" t="s">
        <v>117</v>
      </c>
      <c r="H3393" s="288"/>
      <c r="I3393" s="1"/>
      <c r="J3393" s="10"/>
      <c r="K3393" s="10"/>
      <c r="L3393" s="1"/>
    </row>
    <row r="3394" spans="2:12" s="5" customFormat="1" ht="31.5" hidden="1">
      <c r="B3394" s="1"/>
      <c r="C3394" s="351">
        <v>9240</v>
      </c>
      <c r="D3394" s="352" t="s">
        <v>3460</v>
      </c>
      <c r="E3394" s="353" t="s">
        <v>125</v>
      </c>
      <c r="F3394" s="354">
        <v>35063</v>
      </c>
      <c r="G3394" s="288" t="s">
        <v>117</v>
      </c>
      <c r="H3394" s="288"/>
      <c r="I3394" s="1"/>
      <c r="J3394" s="10"/>
      <c r="K3394" s="10"/>
      <c r="L3394" s="1"/>
    </row>
    <row r="3395" spans="2:12" s="5" customFormat="1" ht="31.5" hidden="1">
      <c r="B3395" s="1"/>
      <c r="C3395" s="351">
        <v>9241</v>
      </c>
      <c r="D3395" s="352" t="s">
        <v>3461</v>
      </c>
      <c r="E3395" s="353" t="s">
        <v>122</v>
      </c>
      <c r="F3395" s="354">
        <v>2806</v>
      </c>
      <c r="G3395" s="288" t="s">
        <v>117</v>
      </c>
      <c r="H3395" s="288"/>
      <c r="I3395" s="1"/>
      <c r="J3395" s="10"/>
      <c r="K3395" s="10"/>
      <c r="L3395" s="1"/>
    </row>
    <row r="3396" spans="2:12" s="5" customFormat="1" ht="47.25" hidden="1">
      <c r="B3396" s="1"/>
      <c r="C3396" s="351">
        <v>9242</v>
      </c>
      <c r="D3396" s="352" t="s">
        <v>3462</v>
      </c>
      <c r="E3396" s="353" t="s">
        <v>125</v>
      </c>
      <c r="F3396" s="354">
        <v>315942</v>
      </c>
      <c r="G3396" s="288" t="s">
        <v>117</v>
      </c>
      <c r="H3396" s="288"/>
      <c r="I3396" s="1"/>
      <c r="J3396" s="10"/>
      <c r="K3396" s="10"/>
      <c r="L3396" s="1"/>
    </row>
    <row r="3397" spans="2:12" s="5" customFormat="1" ht="47.25" hidden="1">
      <c r="B3397" s="1"/>
      <c r="C3397" s="351">
        <v>9243</v>
      </c>
      <c r="D3397" s="352" t="s">
        <v>3463</v>
      </c>
      <c r="E3397" s="353" t="s">
        <v>125</v>
      </c>
      <c r="F3397" s="354">
        <v>265811</v>
      </c>
      <c r="G3397" s="288" t="s">
        <v>117</v>
      </c>
      <c r="H3397" s="288"/>
      <c r="I3397" s="1"/>
      <c r="J3397" s="10"/>
      <c r="K3397" s="10"/>
      <c r="L3397" s="1"/>
    </row>
    <row r="3398" spans="2:12" s="5" customFormat="1" ht="47.25" hidden="1">
      <c r="B3398" s="1"/>
      <c r="C3398" s="351">
        <v>9244</v>
      </c>
      <c r="D3398" s="352" t="s">
        <v>3464</v>
      </c>
      <c r="E3398" s="353" t="s">
        <v>125</v>
      </c>
      <c r="F3398" s="354">
        <v>583568</v>
      </c>
      <c r="G3398" s="288" t="s">
        <v>117</v>
      </c>
      <c r="H3398" s="288"/>
      <c r="I3398" s="1"/>
      <c r="J3398" s="10"/>
      <c r="K3398" s="10"/>
      <c r="L3398" s="1"/>
    </row>
    <row r="3399" spans="2:12" s="5" customFormat="1" ht="47.25" hidden="1">
      <c r="B3399" s="1"/>
      <c r="C3399" s="351">
        <v>9245</v>
      </c>
      <c r="D3399" s="352" t="s">
        <v>3465</v>
      </c>
      <c r="E3399" s="353" t="s">
        <v>125</v>
      </c>
      <c r="F3399" s="354">
        <v>482391</v>
      </c>
      <c r="G3399" s="288" t="s">
        <v>117</v>
      </c>
      <c r="H3399" s="288"/>
      <c r="I3399" s="1"/>
      <c r="J3399" s="10"/>
      <c r="K3399" s="10"/>
      <c r="L3399" s="1"/>
    </row>
    <row r="3400" spans="2:12" s="5" customFormat="1" ht="47.25" hidden="1">
      <c r="B3400" s="1"/>
      <c r="C3400" s="351">
        <v>9246</v>
      </c>
      <c r="D3400" s="352" t="s">
        <v>3466</v>
      </c>
      <c r="E3400" s="353" t="s">
        <v>125</v>
      </c>
      <c r="F3400" s="354">
        <v>331261</v>
      </c>
      <c r="G3400" s="288" t="s">
        <v>117</v>
      </c>
      <c r="H3400" s="288"/>
      <c r="I3400" s="1"/>
      <c r="J3400" s="10"/>
      <c r="K3400" s="10"/>
      <c r="L3400" s="1"/>
    </row>
    <row r="3401" spans="2:12" s="5" customFormat="1" ht="47.25" hidden="1">
      <c r="B3401" s="1"/>
      <c r="C3401" s="351">
        <v>9247</v>
      </c>
      <c r="D3401" s="352" t="s">
        <v>3467</v>
      </c>
      <c r="E3401" s="353" t="s">
        <v>125</v>
      </c>
      <c r="F3401" s="354">
        <v>265811</v>
      </c>
      <c r="G3401" s="288" t="s">
        <v>117</v>
      </c>
      <c r="H3401" s="288"/>
      <c r="I3401" s="1"/>
      <c r="J3401" s="10"/>
      <c r="K3401" s="10"/>
      <c r="L3401" s="1"/>
    </row>
    <row r="3402" spans="2:12" s="5" customFormat="1" ht="47.25" hidden="1">
      <c r="B3402" s="1"/>
      <c r="C3402" s="351">
        <v>9248</v>
      </c>
      <c r="D3402" s="352" t="s">
        <v>3468</v>
      </c>
      <c r="E3402" s="353" t="s">
        <v>125</v>
      </c>
      <c r="F3402" s="354">
        <v>301543</v>
      </c>
      <c r="G3402" s="288" t="s">
        <v>117</v>
      </c>
      <c r="H3402" s="288"/>
      <c r="I3402" s="1"/>
      <c r="J3402" s="10"/>
      <c r="K3402" s="10"/>
      <c r="L3402" s="1"/>
    </row>
    <row r="3403" spans="2:12" s="5" customFormat="1" ht="47.25" hidden="1">
      <c r="B3403" s="1"/>
      <c r="C3403" s="351">
        <v>9249</v>
      </c>
      <c r="D3403" s="352" t="s">
        <v>3469</v>
      </c>
      <c r="E3403" s="353" t="s">
        <v>125</v>
      </c>
      <c r="F3403" s="354">
        <v>22103</v>
      </c>
      <c r="G3403" s="288" t="s">
        <v>117</v>
      </c>
      <c r="H3403" s="288"/>
      <c r="I3403" s="1"/>
      <c r="J3403" s="10"/>
      <c r="K3403" s="10"/>
      <c r="L3403" s="1"/>
    </row>
    <row r="3404" spans="2:12" s="5" customFormat="1" ht="47.25" hidden="1">
      <c r="B3404" s="1"/>
      <c r="C3404" s="351">
        <v>9250</v>
      </c>
      <c r="D3404" s="352" t="s">
        <v>3470</v>
      </c>
      <c r="E3404" s="353" t="s">
        <v>125</v>
      </c>
      <c r="F3404" s="354">
        <v>21231</v>
      </c>
      <c r="G3404" s="288" t="s">
        <v>117</v>
      </c>
      <c r="H3404" s="288"/>
      <c r="I3404" s="1"/>
      <c r="J3404" s="10"/>
      <c r="K3404" s="10"/>
      <c r="L3404" s="1"/>
    </row>
    <row r="3405" spans="2:12" s="5" customFormat="1" ht="47.25" hidden="1">
      <c r="B3405" s="1"/>
      <c r="C3405" s="351">
        <v>9251</v>
      </c>
      <c r="D3405" s="352" t="s">
        <v>3471</v>
      </c>
      <c r="E3405" s="353" t="s">
        <v>125</v>
      </c>
      <c r="F3405" s="354">
        <v>22064</v>
      </c>
      <c r="G3405" s="288" t="s">
        <v>117</v>
      </c>
      <c r="H3405" s="288"/>
      <c r="I3405" s="1"/>
      <c r="J3405" s="10"/>
      <c r="K3405" s="10"/>
      <c r="L3405" s="1"/>
    </row>
    <row r="3406" spans="2:12" s="5" customFormat="1" ht="47.25" hidden="1">
      <c r="B3406" s="1"/>
      <c r="C3406" s="351">
        <v>9252</v>
      </c>
      <c r="D3406" s="352" t="s">
        <v>3472</v>
      </c>
      <c r="E3406" s="353" t="s">
        <v>125</v>
      </c>
      <c r="F3406" s="354">
        <v>23254</v>
      </c>
      <c r="G3406" s="288" t="s">
        <v>117</v>
      </c>
      <c r="H3406" s="288"/>
      <c r="I3406" s="1"/>
      <c r="J3406" s="10"/>
      <c r="K3406" s="10"/>
      <c r="L3406" s="1"/>
    </row>
    <row r="3407" spans="2:12" s="5" customFormat="1" ht="31.5" hidden="1">
      <c r="B3407" s="1"/>
      <c r="C3407" s="351">
        <v>9253</v>
      </c>
      <c r="D3407" s="352" t="s">
        <v>3473</v>
      </c>
      <c r="E3407" s="353" t="s">
        <v>125</v>
      </c>
      <c r="F3407" s="354">
        <v>42667</v>
      </c>
      <c r="G3407" s="288" t="s">
        <v>117</v>
      </c>
      <c r="H3407" s="288"/>
      <c r="I3407" s="1"/>
      <c r="J3407" s="10"/>
      <c r="K3407" s="10"/>
      <c r="L3407" s="1"/>
    </row>
    <row r="3408" spans="2:12" s="5" customFormat="1" ht="47.25" hidden="1">
      <c r="B3408" s="1"/>
      <c r="C3408" s="459">
        <v>9254</v>
      </c>
      <c r="D3408" s="461" t="s">
        <v>3474</v>
      </c>
      <c r="E3408" s="463" t="s">
        <v>125</v>
      </c>
      <c r="F3408" s="465">
        <v>24920</v>
      </c>
      <c r="G3408" s="288" t="s">
        <v>117</v>
      </c>
      <c r="H3408" s="288"/>
      <c r="I3408" s="1"/>
      <c r="J3408" s="10"/>
      <c r="K3408" s="10"/>
      <c r="L3408" s="1"/>
    </row>
    <row r="3409" spans="2:12" s="5" customFormat="1" ht="47.25" hidden="1">
      <c r="B3409" s="1"/>
      <c r="C3409" s="459">
        <v>9255</v>
      </c>
      <c r="D3409" s="461" t="s">
        <v>3475</v>
      </c>
      <c r="E3409" s="463" t="s">
        <v>125</v>
      </c>
      <c r="F3409" s="465">
        <v>34627</v>
      </c>
      <c r="G3409" s="288" t="s">
        <v>117</v>
      </c>
      <c r="H3409" s="288"/>
      <c r="I3409" s="1"/>
      <c r="J3409" s="10"/>
      <c r="K3409" s="10"/>
      <c r="L3409" s="1"/>
    </row>
    <row r="3410" spans="2:12" s="5" customFormat="1" ht="47.25" hidden="1">
      <c r="B3410" s="1"/>
      <c r="C3410" s="459">
        <v>9256</v>
      </c>
      <c r="D3410" s="461" t="s">
        <v>3476</v>
      </c>
      <c r="E3410" s="463" t="s">
        <v>116</v>
      </c>
      <c r="F3410" s="465">
        <v>50028</v>
      </c>
      <c r="G3410" s="288" t="s">
        <v>117</v>
      </c>
      <c r="H3410" s="288"/>
      <c r="I3410" s="1"/>
      <c r="J3410" s="10"/>
      <c r="K3410" s="10"/>
      <c r="L3410" s="1"/>
    </row>
    <row r="3411" spans="2:12" s="5" customFormat="1" ht="47.25" hidden="1">
      <c r="B3411" s="1"/>
      <c r="C3411" s="459">
        <v>9257</v>
      </c>
      <c r="D3411" s="461" t="s">
        <v>3477</v>
      </c>
      <c r="E3411" s="463" t="s">
        <v>116</v>
      </c>
      <c r="F3411" s="465">
        <v>43172</v>
      </c>
      <c r="G3411" s="288" t="s">
        <v>117</v>
      </c>
      <c r="H3411" s="288"/>
      <c r="I3411" s="1"/>
      <c r="J3411" s="10"/>
      <c r="K3411" s="10"/>
      <c r="L3411" s="1"/>
    </row>
    <row r="3412" spans="2:12" s="5" customFormat="1" ht="47.25" hidden="1">
      <c r="B3412" s="1"/>
      <c r="C3412" s="459">
        <v>9258</v>
      </c>
      <c r="D3412" s="461" t="s">
        <v>3478</v>
      </c>
      <c r="E3412" s="463" t="s">
        <v>116</v>
      </c>
      <c r="F3412" s="465">
        <v>216324</v>
      </c>
      <c r="G3412" s="288" t="s">
        <v>117</v>
      </c>
      <c r="H3412" s="288"/>
      <c r="I3412" s="1"/>
      <c r="J3412" s="10"/>
      <c r="K3412" s="10"/>
      <c r="L3412" s="1"/>
    </row>
    <row r="3413" spans="2:12" s="5" customFormat="1" ht="31.5" hidden="1">
      <c r="B3413" s="1"/>
      <c r="C3413" s="459">
        <v>9259</v>
      </c>
      <c r="D3413" s="461" t="s">
        <v>3479</v>
      </c>
      <c r="E3413" s="463" t="s">
        <v>125</v>
      </c>
      <c r="F3413" s="465">
        <v>15495</v>
      </c>
      <c r="G3413" s="288" t="s">
        <v>117</v>
      </c>
      <c r="H3413" s="288"/>
      <c r="I3413" s="1"/>
      <c r="J3413" s="10"/>
      <c r="K3413" s="10"/>
      <c r="L3413" s="1"/>
    </row>
    <row r="3414" spans="2:12" s="5" customFormat="1" ht="31.5" hidden="1">
      <c r="B3414" s="1"/>
      <c r="C3414" s="459">
        <v>9260</v>
      </c>
      <c r="D3414" s="461" t="s">
        <v>3480</v>
      </c>
      <c r="E3414" s="463" t="s">
        <v>125</v>
      </c>
      <c r="F3414" s="465">
        <v>30681</v>
      </c>
      <c r="G3414" s="288" t="s">
        <v>117</v>
      </c>
      <c r="H3414" s="288"/>
      <c r="I3414" s="1"/>
      <c r="J3414" s="10"/>
      <c r="K3414" s="10"/>
      <c r="L3414" s="1"/>
    </row>
    <row r="3415" spans="2:12" s="5" customFormat="1" ht="31.5" hidden="1">
      <c r="B3415" s="1"/>
      <c r="C3415" s="459">
        <v>9261</v>
      </c>
      <c r="D3415" s="461" t="s">
        <v>3481</v>
      </c>
      <c r="E3415" s="463" t="s">
        <v>125</v>
      </c>
      <c r="F3415" s="465">
        <v>42685</v>
      </c>
      <c r="G3415" s="288" t="s">
        <v>117</v>
      </c>
      <c r="H3415" s="288"/>
      <c r="I3415" s="1"/>
      <c r="J3415" s="10"/>
      <c r="K3415" s="10"/>
      <c r="L3415" s="1"/>
    </row>
    <row r="3416" spans="2:12" s="5" customFormat="1" ht="31.5" hidden="1">
      <c r="B3416" s="1"/>
      <c r="C3416" s="459">
        <v>9262</v>
      </c>
      <c r="D3416" s="461" t="s">
        <v>3482</v>
      </c>
      <c r="E3416" s="463" t="s">
        <v>125</v>
      </c>
      <c r="F3416" s="465">
        <v>64298</v>
      </c>
      <c r="G3416" s="288" t="s">
        <v>117</v>
      </c>
      <c r="H3416" s="288"/>
      <c r="I3416" s="1"/>
      <c r="J3416" s="10"/>
      <c r="K3416" s="10"/>
      <c r="L3416" s="1"/>
    </row>
    <row r="3417" spans="2:12" s="5" customFormat="1" ht="31.5" hidden="1">
      <c r="B3417" s="1"/>
      <c r="C3417" s="459">
        <v>9263</v>
      </c>
      <c r="D3417" s="461" t="s">
        <v>3483</v>
      </c>
      <c r="E3417" s="463" t="s">
        <v>125</v>
      </c>
      <c r="F3417" s="465">
        <v>134492</v>
      </c>
      <c r="G3417" s="288" t="s">
        <v>117</v>
      </c>
      <c r="H3417" s="288"/>
      <c r="I3417" s="1"/>
      <c r="J3417" s="10"/>
      <c r="K3417" s="10"/>
      <c r="L3417" s="1"/>
    </row>
    <row r="3418" spans="2:12" s="5" customFormat="1" ht="31.5" hidden="1">
      <c r="B3418" s="1"/>
      <c r="C3418" s="459">
        <v>9264</v>
      </c>
      <c r="D3418" s="461" t="s">
        <v>3484</v>
      </c>
      <c r="E3418" s="463" t="s">
        <v>125</v>
      </c>
      <c r="F3418" s="465">
        <v>4236</v>
      </c>
      <c r="G3418" s="288" t="s">
        <v>117</v>
      </c>
      <c r="H3418" s="288"/>
      <c r="I3418" s="1"/>
      <c r="J3418" s="10"/>
      <c r="K3418" s="10"/>
      <c r="L3418" s="1"/>
    </row>
    <row r="3419" spans="2:12" s="5" customFormat="1" ht="31.5" hidden="1">
      <c r="B3419" s="1"/>
      <c r="C3419" s="459">
        <v>9265</v>
      </c>
      <c r="D3419" s="461" t="s">
        <v>3485</v>
      </c>
      <c r="E3419" s="463" t="s">
        <v>125</v>
      </c>
      <c r="F3419" s="465">
        <v>8805</v>
      </c>
      <c r="G3419" s="288" t="s">
        <v>117</v>
      </c>
      <c r="H3419" s="288"/>
      <c r="I3419" s="1"/>
      <c r="J3419" s="10"/>
      <c r="K3419" s="10"/>
      <c r="L3419" s="1"/>
    </row>
    <row r="3420" spans="2:12" s="5" customFormat="1" ht="31.5" hidden="1">
      <c r="B3420" s="1"/>
      <c r="C3420" s="459">
        <v>9266</v>
      </c>
      <c r="D3420" s="461" t="s">
        <v>3486</v>
      </c>
      <c r="E3420" s="463" t="s">
        <v>125</v>
      </c>
      <c r="F3420" s="465">
        <v>41502</v>
      </c>
      <c r="G3420" s="288" t="s">
        <v>117</v>
      </c>
      <c r="H3420" s="288"/>
      <c r="I3420" s="1"/>
      <c r="J3420" s="10"/>
      <c r="K3420" s="10"/>
      <c r="L3420" s="1"/>
    </row>
    <row r="3421" spans="2:12" s="5" customFormat="1" ht="31.5" hidden="1">
      <c r="B3421" s="1"/>
      <c r="C3421" s="459">
        <v>9267</v>
      </c>
      <c r="D3421" s="461" t="s">
        <v>3487</v>
      </c>
      <c r="E3421" s="463" t="s">
        <v>125</v>
      </c>
      <c r="F3421" s="465">
        <v>24603</v>
      </c>
      <c r="G3421" s="288" t="s">
        <v>117</v>
      </c>
      <c r="H3421" s="288"/>
      <c r="I3421" s="1"/>
      <c r="J3421" s="10"/>
      <c r="K3421" s="10"/>
      <c r="L3421" s="1"/>
    </row>
    <row r="3422" spans="2:12" s="5" customFormat="1" ht="31.5" hidden="1">
      <c r="B3422" s="1"/>
      <c r="C3422" s="459">
        <v>9268</v>
      </c>
      <c r="D3422" s="461" t="s">
        <v>3488</v>
      </c>
      <c r="E3422" s="463" t="s">
        <v>125</v>
      </c>
      <c r="F3422" s="465">
        <v>24722</v>
      </c>
      <c r="G3422" s="288" t="s">
        <v>117</v>
      </c>
      <c r="H3422" s="288"/>
      <c r="I3422" s="1"/>
      <c r="J3422" s="10"/>
      <c r="K3422" s="10"/>
      <c r="L3422" s="1"/>
    </row>
    <row r="3423" spans="2:12" s="5" customFormat="1" ht="31.5" hidden="1">
      <c r="B3423" s="1"/>
      <c r="C3423" s="459">
        <v>9269</v>
      </c>
      <c r="D3423" s="461" t="s">
        <v>3489</v>
      </c>
      <c r="E3423" s="463" t="s">
        <v>125</v>
      </c>
      <c r="F3423" s="465">
        <v>24841</v>
      </c>
      <c r="G3423" s="288" t="s">
        <v>117</v>
      </c>
      <c r="H3423" s="288"/>
      <c r="I3423" s="1"/>
      <c r="J3423" s="10"/>
      <c r="K3423" s="10"/>
      <c r="L3423" s="1"/>
    </row>
    <row r="3424" spans="2:12" s="5" customFormat="1" ht="47.25" hidden="1">
      <c r="B3424" s="1"/>
      <c r="C3424" s="459">
        <v>9270</v>
      </c>
      <c r="D3424" s="461" t="s">
        <v>3490</v>
      </c>
      <c r="E3424" s="463" t="s">
        <v>125</v>
      </c>
      <c r="F3424" s="465">
        <v>71238</v>
      </c>
      <c r="G3424" s="288" t="s">
        <v>117</v>
      </c>
      <c r="H3424" s="288"/>
      <c r="I3424" s="1"/>
      <c r="J3424" s="10"/>
      <c r="K3424" s="10"/>
      <c r="L3424" s="1"/>
    </row>
    <row r="3425" spans="2:12" s="5" customFormat="1" ht="63" hidden="1">
      <c r="B3425" s="1"/>
      <c r="C3425" s="459">
        <v>9271</v>
      </c>
      <c r="D3425" s="461" t="s">
        <v>3491</v>
      </c>
      <c r="E3425" s="463" t="s">
        <v>125</v>
      </c>
      <c r="F3425" s="465">
        <v>48412</v>
      </c>
      <c r="G3425" s="288" t="s">
        <v>117</v>
      </c>
      <c r="H3425" s="288"/>
      <c r="I3425" s="1"/>
      <c r="J3425" s="10"/>
      <c r="K3425" s="10"/>
      <c r="L3425" s="1"/>
    </row>
    <row r="3426" spans="2:12" s="5" customFormat="1" ht="47.25" hidden="1">
      <c r="B3426" s="1"/>
      <c r="C3426" s="459">
        <v>9272</v>
      </c>
      <c r="D3426" s="461" t="s">
        <v>3492</v>
      </c>
      <c r="E3426" s="463" t="s">
        <v>125</v>
      </c>
      <c r="F3426" s="465">
        <v>24489</v>
      </c>
      <c r="G3426" s="288" t="s">
        <v>117</v>
      </c>
      <c r="H3426" s="288"/>
      <c r="I3426" s="1"/>
      <c r="J3426" s="10"/>
      <c r="K3426" s="10"/>
      <c r="L3426" s="1"/>
    </row>
    <row r="3427" spans="2:12" s="5" customFormat="1" ht="47.25" hidden="1">
      <c r="B3427" s="1"/>
      <c r="C3427" s="459">
        <v>9273</v>
      </c>
      <c r="D3427" s="461" t="s">
        <v>3493</v>
      </c>
      <c r="E3427" s="463" t="s">
        <v>125</v>
      </c>
      <c r="F3427" s="465">
        <v>141763</v>
      </c>
      <c r="G3427" s="288" t="s">
        <v>117</v>
      </c>
      <c r="H3427" s="288"/>
      <c r="I3427" s="1"/>
      <c r="J3427" s="10"/>
      <c r="K3427" s="10"/>
      <c r="L3427" s="1"/>
    </row>
    <row r="3428" spans="2:12" s="5" customFormat="1" ht="47.25" hidden="1">
      <c r="B3428" s="1"/>
      <c r="C3428" s="459">
        <v>9274</v>
      </c>
      <c r="D3428" s="461" t="s">
        <v>3494</v>
      </c>
      <c r="E3428" s="463" t="s">
        <v>125</v>
      </c>
      <c r="F3428" s="465">
        <v>179583</v>
      </c>
      <c r="G3428" s="288" t="s">
        <v>117</v>
      </c>
      <c r="H3428" s="288"/>
      <c r="I3428" s="1"/>
      <c r="J3428" s="10"/>
      <c r="K3428" s="10"/>
      <c r="L3428" s="1"/>
    </row>
    <row r="3429" spans="2:12" s="5" customFormat="1" ht="31.5" hidden="1">
      <c r="B3429" s="1"/>
      <c r="C3429" s="459">
        <v>9275</v>
      </c>
      <c r="D3429" s="461" t="s">
        <v>3495</v>
      </c>
      <c r="E3429" s="463" t="s">
        <v>125</v>
      </c>
      <c r="F3429" s="465">
        <v>98584</v>
      </c>
      <c r="G3429" s="288" t="s">
        <v>117</v>
      </c>
      <c r="H3429" s="288"/>
      <c r="I3429" s="1"/>
      <c r="J3429" s="10"/>
      <c r="K3429" s="10"/>
      <c r="L3429" s="1"/>
    </row>
    <row r="3430" spans="2:12" s="5" customFormat="1" ht="31.5" hidden="1">
      <c r="B3430" s="1"/>
      <c r="C3430" s="459">
        <v>9276</v>
      </c>
      <c r="D3430" s="461" t="s">
        <v>3496</v>
      </c>
      <c r="E3430" s="463" t="s">
        <v>125</v>
      </c>
      <c r="F3430" s="465">
        <v>26328</v>
      </c>
      <c r="G3430" s="288" t="s">
        <v>117</v>
      </c>
      <c r="H3430" s="288"/>
      <c r="I3430" s="1"/>
      <c r="J3430" s="10"/>
      <c r="K3430" s="10"/>
      <c r="L3430" s="1"/>
    </row>
    <row r="3431" spans="2:12" s="5" customFormat="1" ht="47.25" hidden="1">
      <c r="B3431" s="1"/>
      <c r="C3431" s="459">
        <v>9277</v>
      </c>
      <c r="D3431" s="461" t="s">
        <v>3497</v>
      </c>
      <c r="E3431" s="463" t="s">
        <v>125</v>
      </c>
      <c r="F3431" s="465">
        <v>482615</v>
      </c>
      <c r="G3431" s="288" t="s">
        <v>117</v>
      </c>
      <c r="H3431" s="288"/>
      <c r="I3431" s="1"/>
      <c r="J3431" s="10"/>
      <c r="K3431" s="10"/>
      <c r="L3431" s="1"/>
    </row>
    <row r="3432" spans="2:12" s="5" customFormat="1" ht="47.25" hidden="1">
      <c r="B3432" s="1"/>
      <c r="C3432" s="459">
        <v>9278</v>
      </c>
      <c r="D3432" s="461" t="s">
        <v>3498</v>
      </c>
      <c r="E3432" s="463" t="s">
        <v>125</v>
      </c>
      <c r="F3432" s="465">
        <v>194322361</v>
      </c>
      <c r="G3432" s="288" t="s">
        <v>117</v>
      </c>
      <c r="H3432" s="288"/>
      <c r="I3432" s="1"/>
      <c r="J3432" s="10"/>
      <c r="K3432" s="10"/>
      <c r="L3432" s="1"/>
    </row>
    <row r="3433" spans="2:12" s="5" customFormat="1" ht="47.25" hidden="1">
      <c r="B3433" s="1"/>
      <c r="C3433" s="459">
        <v>9279</v>
      </c>
      <c r="D3433" s="461" t="s">
        <v>3499</v>
      </c>
      <c r="E3433" s="463" t="s">
        <v>125</v>
      </c>
      <c r="F3433" s="465">
        <v>29611</v>
      </c>
      <c r="G3433" s="288" t="s">
        <v>117</v>
      </c>
      <c r="H3433" s="288"/>
      <c r="I3433" s="1"/>
      <c r="J3433" s="10"/>
      <c r="K3433" s="10"/>
      <c r="L3433" s="1"/>
    </row>
    <row r="3434" spans="2:12" s="5" customFormat="1" ht="47.25" hidden="1">
      <c r="B3434" s="1"/>
      <c r="C3434" s="459">
        <v>9280</v>
      </c>
      <c r="D3434" s="461" t="s">
        <v>3500</v>
      </c>
      <c r="E3434" s="463" t="s">
        <v>125</v>
      </c>
      <c r="F3434" s="465">
        <v>57384</v>
      </c>
      <c r="G3434" s="288" t="s">
        <v>117</v>
      </c>
      <c r="H3434" s="288"/>
      <c r="I3434" s="1"/>
      <c r="J3434" s="10"/>
      <c r="K3434" s="10"/>
      <c r="L3434" s="1"/>
    </row>
    <row r="3435" spans="2:12" s="5" customFormat="1" ht="31.5" hidden="1">
      <c r="B3435" s="1"/>
      <c r="C3435" s="459">
        <v>9281</v>
      </c>
      <c r="D3435" s="461" t="s">
        <v>3501</v>
      </c>
      <c r="E3435" s="463" t="s">
        <v>125</v>
      </c>
      <c r="F3435" s="465">
        <v>27578</v>
      </c>
      <c r="G3435" s="288" t="s">
        <v>117</v>
      </c>
      <c r="H3435" s="288"/>
      <c r="I3435" s="1"/>
      <c r="J3435" s="10"/>
      <c r="K3435" s="10"/>
      <c r="L3435" s="1"/>
    </row>
    <row r="3436" spans="2:12" s="5" customFormat="1" ht="47.25" hidden="1">
      <c r="B3436" s="1"/>
      <c r="C3436" s="459">
        <v>9282</v>
      </c>
      <c r="D3436" s="461" t="s">
        <v>3502</v>
      </c>
      <c r="E3436" s="463" t="s">
        <v>122</v>
      </c>
      <c r="F3436" s="465">
        <v>18286</v>
      </c>
      <c r="G3436" s="288" t="s">
        <v>117</v>
      </c>
      <c r="H3436" s="288"/>
      <c r="I3436" s="1"/>
      <c r="J3436" s="10"/>
      <c r="K3436" s="10"/>
      <c r="L3436" s="1"/>
    </row>
    <row r="3437" spans="2:12" s="5" customFormat="1" ht="31.5" hidden="1">
      <c r="B3437" s="1"/>
      <c r="C3437" s="459">
        <v>9283</v>
      </c>
      <c r="D3437" s="461" t="s">
        <v>3503</v>
      </c>
      <c r="E3437" s="463" t="s">
        <v>125</v>
      </c>
      <c r="F3437" s="465">
        <v>72071</v>
      </c>
      <c r="G3437" s="288" t="s">
        <v>117</v>
      </c>
      <c r="H3437" s="288"/>
      <c r="I3437" s="1"/>
      <c r="J3437" s="10"/>
      <c r="K3437" s="10"/>
      <c r="L3437" s="1"/>
    </row>
    <row r="3438" spans="2:12" s="5" customFormat="1" ht="31.5" hidden="1">
      <c r="B3438" s="1"/>
      <c r="C3438" s="459">
        <v>9284</v>
      </c>
      <c r="D3438" s="461" t="s">
        <v>3504</v>
      </c>
      <c r="E3438" s="463" t="s">
        <v>125</v>
      </c>
      <c r="F3438" s="465">
        <v>75701</v>
      </c>
      <c r="G3438" s="288" t="s">
        <v>117</v>
      </c>
      <c r="H3438" s="288"/>
      <c r="I3438" s="1"/>
      <c r="J3438" s="10"/>
      <c r="K3438" s="10"/>
      <c r="L3438" s="1"/>
    </row>
    <row r="3439" spans="2:12" s="5" customFormat="1" ht="31.5" hidden="1">
      <c r="B3439" s="1"/>
      <c r="C3439" s="459">
        <v>9285</v>
      </c>
      <c r="D3439" s="461" t="s">
        <v>3505</v>
      </c>
      <c r="E3439" s="463" t="s">
        <v>125</v>
      </c>
      <c r="F3439" s="465">
        <v>5619</v>
      </c>
      <c r="G3439" s="288" t="s">
        <v>117</v>
      </c>
      <c r="H3439" s="288"/>
      <c r="I3439" s="1"/>
      <c r="J3439" s="10"/>
      <c r="K3439" s="10"/>
      <c r="L3439" s="1"/>
    </row>
    <row r="3440" spans="2:12" s="5" customFormat="1" ht="47.25" hidden="1">
      <c r="B3440" s="1"/>
      <c r="C3440" s="459">
        <v>9286</v>
      </c>
      <c r="D3440" s="461" t="s">
        <v>3506</v>
      </c>
      <c r="E3440" s="463" t="s">
        <v>125</v>
      </c>
      <c r="F3440" s="465">
        <v>10368</v>
      </c>
      <c r="G3440" s="288" t="s">
        <v>117</v>
      </c>
      <c r="H3440" s="288"/>
      <c r="I3440" s="1"/>
      <c r="J3440" s="10"/>
      <c r="K3440" s="10"/>
      <c r="L3440" s="1"/>
    </row>
    <row r="3441" spans="2:12" s="5" customFormat="1" ht="31.5" hidden="1">
      <c r="B3441" s="1"/>
      <c r="C3441" s="459">
        <v>9287</v>
      </c>
      <c r="D3441" s="461" t="s">
        <v>3507</v>
      </c>
      <c r="E3441" s="463" t="s">
        <v>125</v>
      </c>
      <c r="F3441" s="465">
        <v>7801</v>
      </c>
      <c r="G3441" s="288" t="s">
        <v>117</v>
      </c>
      <c r="H3441" s="288"/>
      <c r="I3441" s="1"/>
      <c r="J3441" s="10"/>
      <c r="K3441" s="10"/>
      <c r="L3441" s="1"/>
    </row>
    <row r="3442" spans="2:12" s="5" customFormat="1" ht="47.25" hidden="1">
      <c r="B3442" s="1"/>
      <c r="C3442" s="459">
        <v>9288</v>
      </c>
      <c r="D3442" s="461" t="s">
        <v>3508</v>
      </c>
      <c r="E3442" s="463" t="s">
        <v>116</v>
      </c>
      <c r="F3442" s="465">
        <v>118208</v>
      </c>
      <c r="G3442" s="288" t="s">
        <v>117</v>
      </c>
      <c r="H3442" s="288"/>
      <c r="I3442" s="1"/>
      <c r="J3442" s="10"/>
      <c r="K3442" s="10"/>
      <c r="L3442" s="1"/>
    </row>
    <row r="3443" spans="2:12" s="5" customFormat="1" ht="31.5" hidden="1">
      <c r="B3443" s="1"/>
      <c r="C3443" s="459">
        <v>9289</v>
      </c>
      <c r="D3443" s="461" t="s">
        <v>3509</v>
      </c>
      <c r="E3443" s="463" t="s">
        <v>125</v>
      </c>
      <c r="F3443" s="465">
        <v>235877</v>
      </c>
      <c r="G3443" s="288" t="s">
        <v>117</v>
      </c>
      <c r="H3443" s="288"/>
      <c r="I3443" s="1"/>
      <c r="J3443" s="10"/>
      <c r="K3443" s="10"/>
      <c r="L3443" s="1"/>
    </row>
    <row r="3444" spans="2:12" s="5" customFormat="1" ht="78.75" hidden="1">
      <c r="B3444" s="1"/>
      <c r="C3444" s="459">
        <v>9290</v>
      </c>
      <c r="D3444" s="461" t="s">
        <v>3510</v>
      </c>
      <c r="E3444" s="463" t="s">
        <v>125</v>
      </c>
      <c r="F3444" s="465">
        <v>278832</v>
      </c>
      <c r="G3444" s="288" t="s">
        <v>117</v>
      </c>
      <c r="H3444" s="288"/>
      <c r="I3444" s="1"/>
      <c r="J3444" s="10"/>
      <c r="K3444" s="10"/>
      <c r="L3444" s="1"/>
    </row>
    <row r="3445" spans="2:12" s="5" customFormat="1" ht="78.75" hidden="1">
      <c r="B3445" s="1"/>
      <c r="C3445" s="459">
        <v>9291</v>
      </c>
      <c r="D3445" s="461" t="s">
        <v>3511</v>
      </c>
      <c r="E3445" s="463" t="s">
        <v>125</v>
      </c>
      <c r="F3445" s="465">
        <v>1079345</v>
      </c>
      <c r="G3445" s="288" t="s">
        <v>117</v>
      </c>
      <c r="H3445" s="288"/>
      <c r="I3445" s="1"/>
      <c r="J3445" s="10"/>
      <c r="K3445" s="10"/>
      <c r="L3445" s="1"/>
    </row>
    <row r="3446" spans="2:12" s="5" customFormat="1" ht="31.5" hidden="1">
      <c r="B3446" s="1"/>
      <c r="C3446" s="459">
        <v>9292</v>
      </c>
      <c r="D3446" s="461" t="s">
        <v>3512</v>
      </c>
      <c r="E3446" s="463" t="s">
        <v>125</v>
      </c>
      <c r="F3446" s="465">
        <v>223522</v>
      </c>
      <c r="G3446" s="288" t="s">
        <v>117</v>
      </c>
      <c r="H3446" s="288"/>
      <c r="I3446" s="1"/>
      <c r="J3446" s="10"/>
      <c r="K3446" s="10"/>
      <c r="L3446" s="1"/>
    </row>
    <row r="3447" spans="2:12" s="5" customFormat="1" ht="31.5" hidden="1">
      <c r="B3447" s="1"/>
      <c r="C3447" s="459">
        <v>9293</v>
      </c>
      <c r="D3447" s="461" t="s">
        <v>3513</v>
      </c>
      <c r="E3447" s="463" t="s">
        <v>122</v>
      </c>
      <c r="F3447" s="465">
        <v>15871</v>
      </c>
      <c r="G3447" s="288" t="s">
        <v>117</v>
      </c>
      <c r="H3447" s="288"/>
      <c r="I3447" s="1"/>
      <c r="J3447" s="10"/>
      <c r="K3447" s="10"/>
      <c r="L3447" s="1"/>
    </row>
    <row r="3448" spans="2:12" s="5" customFormat="1" ht="31.5" hidden="1">
      <c r="B3448" s="1"/>
      <c r="C3448" s="459">
        <v>9294</v>
      </c>
      <c r="D3448" s="461" t="s">
        <v>3514</v>
      </c>
      <c r="E3448" s="463" t="s">
        <v>125</v>
      </c>
      <c r="F3448" s="465">
        <v>255120</v>
      </c>
      <c r="G3448" s="288" t="s">
        <v>117</v>
      </c>
      <c r="H3448" s="288"/>
      <c r="I3448" s="1"/>
      <c r="J3448" s="10"/>
      <c r="K3448" s="10"/>
      <c r="L3448" s="1"/>
    </row>
    <row r="3449" spans="2:12" s="5" customFormat="1" ht="31.5" hidden="1">
      <c r="B3449" s="1"/>
      <c r="C3449" s="459">
        <v>9295</v>
      </c>
      <c r="D3449" s="461" t="s">
        <v>3515</v>
      </c>
      <c r="E3449" s="463" t="s">
        <v>125</v>
      </c>
      <c r="F3449" s="465">
        <v>355948</v>
      </c>
      <c r="G3449" s="288" t="s">
        <v>117</v>
      </c>
      <c r="H3449" s="288"/>
      <c r="I3449" s="1"/>
      <c r="J3449" s="10"/>
      <c r="K3449" s="10"/>
      <c r="L3449" s="1"/>
    </row>
    <row r="3450" spans="2:12" s="5" customFormat="1" ht="31.5" hidden="1">
      <c r="B3450" s="1"/>
      <c r="C3450" s="459">
        <v>9296</v>
      </c>
      <c r="D3450" s="461" t="s">
        <v>3516</v>
      </c>
      <c r="E3450" s="463" t="s">
        <v>125</v>
      </c>
      <c r="F3450" s="465">
        <v>313108</v>
      </c>
      <c r="G3450" s="288" t="s">
        <v>117</v>
      </c>
      <c r="H3450" s="288"/>
      <c r="I3450" s="1"/>
      <c r="J3450" s="10"/>
      <c r="K3450" s="10"/>
      <c r="L3450" s="1"/>
    </row>
    <row r="3451" spans="2:12" s="5" customFormat="1" ht="31.5" hidden="1">
      <c r="B3451" s="1"/>
      <c r="C3451" s="459">
        <v>9297</v>
      </c>
      <c r="D3451" s="461" t="s">
        <v>3517</v>
      </c>
      <c r="E3451" s="463" t="s">
        <v>125</v>
      </c>
      <c r="F3451" s="465">
        <v>393307</v>
      </c>
      <c r="G3451" s="288" t="s">
        <v>117</v>
      </c>
      <c r="H3451" s="288"/>
      <c r="I3451" s="1"/>
      <c r="J3451" s="10"/>
      <c r="K3451" s="10"/>
      <c r="L3451" s="1"/>
    </row>
    <row r="3452" spans="2:12" s="5" customFormat="1" ht="47.25" hidden="1">
      <c r="B3452" s="1"/>
      <c r="C3452" s="459">
        <v>9298</v>
      </c>
      <c r="D3452" s="461" t="s">
        <v>3518</v>
      </c>
      <c r="E3452" s="463" t="s">
        <v>125</v>
      </c>
      <c r="F3452" s="465">
        <v>128814</v>
      </c>
      <c r="G3452" s="288" t="s">
        <v>117</v>
      </c>
      <c r="H3452" s="288"/>
      <c r="I3452" s="1"/>
      <c r="J3452" s="10"/>
      <c r="K3452" s="10"/>
      <c r="L3452" s="1"/>
    </row>
    <row r="3453" spans="2:12" s="5" customFormat="1" ht="47.25" hidden="1">
      <c r="B3453" s="1"/>
      <c r="C3453" s="459">
        <v>9299</v>
      </c>
      <c r="D3453" s="461" t="s">
        <v>3519</v>
      </c>
      <c r="E3453" s="463" t="s">
        <v>125</v>
      </c>
      <c r="F3453" s="465">
        <v>141984</v>
      </c>
      <c r="G3453" s="288" t="s">
        <v>117</v>
      </c>
      <c r="H3453" s="288"/>
      <c r="I3453" s="1"/>
      <c r="J3453" s="10"/>
      <c r="K3453" s="10"/>
      <c r="L3453" s="1"/>
    </row>
    <row r="3454" spans="2:12" s="5" customFormat="1" ht="31.5" hidden="1">
      <c r="B3454" s="1"/>
      <c r="C3454" s="459">
        <v>9300</v>
      </c>
      <c r="D3454" s="461" t="s">
        <v>3520</v>
      </c>
      <c r="E3454" s="463" t="s">
        <v>122</v>
      </c>
      <c r="F3454" s="465">
        <v>35561</v>
      </c>
      <c r="G3454" s="288" t="s">
        <v>117</v>
      </c>
      <c r="H3454" s="288"/>
      <c r="I3454" s="1"/>
      <c r="J3454" s="10"/>
      <c r="K3454" s="10"/>
      <c r="L3454" s="1"/>
    </row>
    <row r="3455" spans="2:12" s="5" customFormat="1" ht="31.5" hidden="1">
      <c r="B3455" s="1"/>
      <c r="C3455" s="459">
        <v>9301</v>
      </c>
      <c r="D3455" s="461" t="s">
        <v>3521</v>
      </c>
      <c r="E3455" s="463" t="s">
        <v>116</v>
      </c>
      <c r="F3455" s="465">
        <v>17905</v>
      </c>
      <c r="G3455" s="288" t="s">
        <v>117</v>
      </c>
      <c r="H3455" s="288"/>
      <c r="I3455" s="1"/>
      <c r="J3455" s="10"/>
      <c r="K3455" s="10"/>
      <c r="L3455" s="1"/>
    </row>
    <row r="3456" spans="2:12" s="5" customFormat="1" ht="47.25" hidden="1">
      <c r="B3456" s="1"/>
      <c r="C3456" s="459">
        <v>9302</v>
      </c>
      <c r="D3456" s="461" t="s">
        <v>3522</v>
      </c>
      <c r="E3456" s="463" t="s">
        <v>125</v>
      </c>
      <c r="F3456" s="465">
        <v>11318</v>
      </c>
      <c r="G3456" s="288" t="s">
        <v>117</v>
      </c>
      <c r="H3456" s="288"/>
      <c r="I3456" s="1"/>
      <c r="J3456" s="10"/>
      <c r="K3456" s="10"/>
      <c r="L3456" s="1"/>
    </row>
    <row r="3457" spans="2:12" s="5" customFormat="1" ht="31.5" hidden="1">
      <c r="B3457" s="1"/>
      <c r="C3457" s="459">
        <v>9303</v>
      </c>
      <c r="D3457" s="461" t="s">
        <v>3523</v>
      </c>
      <c r="E3457" s="463" t="s">
        <v>125</v>
      </c>
      <c r="F3457" s="465">
        <v>13969</v>
      </c>
      <c r="G3457" s="288" t="s">
        <v>117</v>
      </c>
      <c r="H3457" s="288"/>
      <c r="I3457" s="1"/>
      <c r="J3457" s="10"/>
      <c r="K3457" s="10"/>
      <c r="L3457" s="1"/>
    </row>
    <row r="3458" spans="2:12" s="5" customFormat="1" ht="31.5" hidden="1">
      <c r="B3458" s="1"/>
      <c r="C3458" s="459">
        <v>9304</v>
      </c>
      <c r="D3458" s="461" t="s">
        <v>3524</v>
      </c>
      <c r="E3458" s="463" t="s">
        <v>125</v>
      </c>
      <c r="F3458" s="465">
        <v>15118</v>
      </c>
      <c r="G3458" s="288" t="s">
        <v>117</v>
      </c>
      <c r="H3458" s="288"/>
      <c r="I3458" s="1"/>
      <c r="J3458" s="10"/>
      <c r="K3458" s="10"/>
      <c r="L3458" s="1"/>
    </row>
    <row r="3459" spans="2:12" s="5" customFormat="1" ht="31.5" hidden="1">
      <c r="B3459" s="1"/>
      <c r="C3459" s="459">
        <v>9305</v>
      </c>
      <c r="D3459" s="461" t="s">
        <v>3525</v>
      </c>
      <c r="E3459" s="463" t="s">
        <v>125</v>
      </c>
      <c r="F3459" s="465">
        <v>18518</v>
      </c>
      <c r="G3459" s="288" t="s">
        <v>117</v>
      </c>
      <c r="H3459" s="288"/>
      <c r="I3459" s="1"/>
      <c r="J3459" s="10"/>
      <c r="K3459" s="10"/>
      <c r="L3459" s="1"/>
    </row>
    <row r="3460" spans="2:12" s="5" customFormat="1" ht="31.5" hidden="1">
      <c r="B3460" s="1"/>
      <c r="C3460" s="459">
        <v>9306</v>
      </c>
      <c r="D3460" s="461" t="s">
        <v>3526</v>
      </c>
      <c r="E3460" s="463" t="s">
        <v>125</v>
      </c>
      <c r="F3460" s="465">
        <v>2013</v>
      </c>
      <c r="G3460" s="288" t="s">
        <v>117</v>
      </c>
      <c r="H3460" s="288"/>
      <c r="I3460" s="1"/>
      <c r="J3460" s="10"/>
      <c r="K3460" s="10"/>
      <c r="L3460" s="1"/>
    </row>
    <row r="3461" spans="2:12" s="5" customFormat="1" ht="31.5" hidden="1">
      <c r="B3461" s="1"/>
      <c r="C3461" s="459">
        <v>9307</v>
      </c>
      <c r="D3461" s="461" t="s">
        <v>3527</v>
      </c>
      <c r="E3461" s="463" t="s">
        <v>125</v>
      </c>
      <c r="F3461" s="465">
        <v>277255</v>
      </c>
      <c r="G3461" s="288" t="s">
        <v>117</v>
      </c>
      <c r="H3461" s="288"/>
      <c r="I3461" s="1"/>
      <c r="J3461" s="10"/>
      <c r="K3461" s="10"/>
      <c r="L3461" s="1"/>
    </row>
    <row r="3462" spans="2:12" s="5" customFormat="1" ht="31.5" hidden="1">
      <c r="B3462" s="1"/>
      <c r="C3462" s="459">
        <v>9308</v>
      </c>
      <c r="D3462" s="461" t="s">
        <v>3528</v>
      </c>
      <c r="E3462" s="463" t="s">
        <v>125</v>
      </c>
      <c r="F3462" s="465">
        <v>789623</v>
      </c>
      <c r="G3462" s="288" t="s">
        <v>117</v>
      </c>
      <c r="H3462" s="288"/>
      <c r="I3462" s="1"/>
      <c r="J3462" s="10"/>
      <c r="K3462" s="10"/>
      <c r="L3462" s="1"/>
    </row>
    <row r="3463" spans="2:12" s="5" customFormat="1" ht="31.5" hidden="1">
      <c r="B3463" s="1"/>
      <c r="C3463" s="459">
        <v>9309</v>
      </c>
      <c r="D3463" s="461" t="s">
        <v>3529</v>
      </c>
      <c r="E3463" s="463" t="s">
        <v>125</v>
      </c>
      <c r="F3463" s="465">
        <v>191036</v>
      </c>
      <c r="G3463" s="288" t="s">
        <v>117</v>
      </c>
      <c r="H3463" s="288"/>
      <c r="I3463" s="1"/>
      <c r="J3463" s="10"/>
      <c r="K3463" s="10"/>
      <c r="L3463" s="1"/>
    </row>
    <row r="3464" spans="2:12" s="5" customFormat="1" ht="31.5" hidden="1">
      <c r="B3464" s="1"/>
      <c r="C3464" s="459">
        <v>9310</v>
      </c>
      <c r="D3464" s="461" t="s">
        <v>3530</v>
      </c>
      <c r="E3464" s="463" t="s">
        <v>122</v>
      </c>
      <c r="F3464" s="465">
        <v>4735</v>
      </c>
      <c r="G3464" s="288" t="s">
        <v>117</v>
      </c>
      <c r="H3464" s="288"/>
      <c r="I3464" s="1"/>
      <c r="J3464" s="10"/>
      <c r="K3464" s="10"/>
      <c r="L3464" s="1"/>
    </row>
    <row r="3465" spans="2:12" s="5" customFormat="1" ht="47.25" hidden="1">
      <c r="B3465" s="1"/>
      <c r="C3465" s="459">
        <v>9311</v>
      </c>
      <c r="D3465" s="461" t="s">
        <v>3531</v>
      </c>
      <c r="E3465" s="463" t="s">
        <v>125</v>
      </c>
      <c r="F3465" s="465">
        <v>312517</v>
      </c>
      <c r="G3465" s="288" t="s">
        <v>117</v>
      </c>
      <c r="H3465" s="288"/>
      <c r="I3465" s="1"/>
      <c r="J3465" s="10"/>
      <c r="K3465" s="10"/>
      <c r="L3465" s="1"/>
    </row>
    <row r="3466" spans="2:12" s="5" customFormat="1" ht="47.25" hidden="1">
      <c r="B3466" s="1"/>
      <c r="C3466" s="459">
        <v>9312</v>
      </c>
      <c r="D3466" s="461" t="s">
        <v>3532</v>
      </c>
      <c r="E3466" s="463" t="s">
        <v>125</v>
      </c>
      <c r="F3466" s="465">
        <v>420916</v>
      </c>
      <c r="G3466" s="288" t="s">
        <v>117</v>
      </c>
      <c r="H3466" s="288"/>
      <c r="I3466" s="1"/>
      <c r="J3466" s="10"/>
      <c r="K3466" s="10"/>
      <c r="L3466" s="1"/>
    </row>
    <row r="3467" spans="2:12" s="5" customFormat="1" ht="47.25" hidden="1">
      <c r="B3467" s="1"/>
      <c r="C3467" s="459">
        <v>9313</v>
      </c>
      <c r="D3467" s="461" t="s">
        <v>3533</v>
      </c>
      <c r="E3467" s="463" t="s">
        <v>125</v>
      </c>
      <c r="F3467" s="465">
        <v>29597</v>
      </c>
      <c r="G3467" s="288" t="s">
        <v>117</v>
      </c>
      <c r="H3467" s="288"/>
      <c r="I3467" s="1"/>
      <c r="J3467" s="10"/>
      <c r="K3467" s="10"/>
      <c r="L3467" s="1"/>
    </row>
    <row r="3468" spans="2:12" s="5" customFormat="1" ht="47.25" hidden="1">
      <c r="B3468" s="1"/>
      <c r="C3468" s="459">
        <v>9314</v>
      </c>
      <c r="D3468" s="461" t="s">
        <v>3534</v>
      </c>
      <c r="E3468" s="463" t="s">
        <v>125</v>
      </c>
      <c r="F3468" s="465">
        <v>50098</v>
      </c>
      <c r="G3468" s="288" t="s">
        <v>117</v>
      </c>
      <c r="H3468" s="288"/>
      <c r="I3468" s="1"/>
      <c r="J3468" s="10"/>
      <c r="K3468" s="10"/>
      <c r="L3468" s="1"/>
    </row>
    <row r="3469" spans="2:12" s="5" customFormat="1" ht="31.5" hidden="1">
      <c r="B3469" s="1"/>
      <c r="C3469" s="459">
        <v>9315</v>
      </c>
      <c r="D3469" s="461" t="s">
        <v>3535</v>
      </c>
      <c r="E3469" s="463" t="s">
        <v>125</v>
      </c>
      <c r="F3469" s="465">
        <v>4456</v>
      </c>
      <c r="G3469" s="288" t="s">
        <v>117</v>
      </c>
      <c r="H3469" s="288"/>
      <c r="I3469" s="1"/>
      <c r="J3469" s="10"/>
      <c r="K3469" s="10"/>
      <c r="L3469" s="1"/>
    </row>
    <row r="3470" spans="2:12" s="5" customFormat="1" ht="47.25" hidden="1">
      <c r="B3470" s="1"/>
      <c r="C3470" s="459">
        <v>9316</v>
      </c>
      <c r="D3470" s="461" t="s">
        <v>3536</v>
      </c>
      <c r="E3470" s="463" t="s">
        <v>125</v>
      </c>
      <c r="F3470" s="465">
        <v>8137</v>
      </c>
      <c r="G3470" s="288" t="s">
        <v>117</v>
      </c>
      <c r="H3470" s="288"/>
      <c r="I3470" s="1"/>
      <c r="J3470" s="10"/>
      <c r="K3470" s="10"/>
      <c r="L3470" s="1"/>
    </row>
    <row r="3471" spans="2:12" s="5" customFormat="1" ht="31.5" hidden="1">
      <c r="B3471" s="1"/>
      <c r="C3471" s="459">
        <v>9317</v>
      </c>
      <c r="D3471" s="461" t="s">
        <v>3537</v>
      </c>
      <c r="E3471" s="463" t="s">
        <v>125</v>
      </c>
      <c r="F3471" s="465">
        <v>17771</v>
      </c>
      <c r="G3471" s="288" t="s">
        <v>117</v>
      </c>
      <c r="H3471" s="288"/>
      <c r="I3471" s="1"/>
      <c r="J3471" s="10"/>
      <c r="K3471" s="10"/>
      <c r="L3471" s="1"/>
    </row>
    <row r="3472" spans="2:12" s="5" customFormat="1" ht="31.5" hidden="1">
      <c r="B3472" s="1"/>
      <c r="C3472" s="459">
        <v>9318</v>
      </c>
      <c r="D3472" s="461" t="s">
        <v>3538</v>
      </c>
      <c r="E3472" s="463" t="s">
        <v>125</v>
      </c>
      <c r="F3472" s="465">
        <v>6201</v>
      </c>
      <c r="G3472" s="288" t="s">
        <v>117</v>
      </c>
      <c r="H3472" s="288"/>
      <c r="I3472" s="1"/>
      <c r="J3472" s="10"/>
      <c r="K3472" s="10"/>
      <c r="L3472" s="1"/>
    </row>
    <row r="3473" spans="2:20" s="5" customFormat="1" ht="31.5" hidden="1">
      <c r="B3473" s="1"/>
      <c r="C3473" s="459">
        <v>9319</v>
      </c>
      <c r="D3473" s="461" t="s">
        <v>3539</v>
      </c>
      <c r="E3473" s="463" t="s">
        <v>125</v>
      </c>
      <c r="F3473" s="465">
        <v>5301</v>
      </c>
      <c r="G3473" s="288" t="s">
        <v>117</v>
      </c>
      <c r="H3473" s="288"/>
      <c r="I3473" s="1"/>
      <c r="J3473" s="10"/>
      <c r="K3473" s="10"/>
      <c r="L3473" s="1"/>
    </row>
    <row r="3474" spans="2:20" s="5" customFormat="1" ht="31.5" hidden="1">
      <c r="B3474" s="1"/>
      <c r="C3474" s="459">
        <v>9320</v>
      </c>
      <c r="D3474" s="461" t="s">
        <v>3540</v>
      </c>
      <c r="E3474" s="463" t="s">
        <v>125</v>
      </c>
      <c r="F3474" s="465">
        <v>6201</v>
      </c>
      <c r="G3474" s="288" t="s">
        <v>117</v>
      </c>
      <c r="H3474" s="288"/>
      <c r="I3474" s="1"/>
      <c r="J3474" s="10"/>
      <c r="K3474" s="10"/>
      <c r="L3474" s="1"/>
    </row>
    <row r="3475" spans="2:20" s="5" customFormat="1" ht="31.5" hidden="1">
      <c r="B3475" s="1"/>
      <c r="C3475" s="459">
        <v>9321</v>
      </c>
      <c r="D3475" s="461" t="s">
        <v>3541</v>
      </c>
      <c r="E3475" s="463" t="s">
        <v>122</v>
      </c>
      <c r="F3475" s="465">
        <v>25219</v>
      </c>
      <c r="G3475" s="288" t="s">
        <v>117</v>
      </c>
      <c r="H3475" s="288"/>
      <c r="I3475" s="1"/>
      <c r="J3475" s="10"/>
      <c r="K3475" s="10"/>
      <c r="L3475" s="1"/>
    </row>
    <row r="3476" spans="2:20" s="5" customFormat="1" ht="63" hidden="1">
      <c r="B3476" s="1"/>
      <c r="C3476" s="459">
        <v>9322</v>
      </c>
      <c r="D3476" s="461" t="s">
        <v>3542</v>
      </c>
      <c r="E3476" s="463" t="s">
        <v>116</v>
      </c>
      <c r="F3476" s="465">
        <v>985098</v>
      </c>
      <c r="G3476" s="288" t="s">
        <v>117</v>
      </c>
      <c r="H3476" s="288"/>
      <c r="I3476" s="1"/>
      <c r="J3476" s="10"/>
      <c r="K3476" s="10"/>
      <c r="L3476" s="1"/>
    </row>
    <row r="3477" spans="2:20" s="5" customFormat="1" ht="126" hidden="1">
      <c r="B3477" s="1"/>
      <c r="C3477" s="459">
        <v>9323</v>
      </c>
      <c r="D3477" s="461" t="s">
        <v>3543</v>
      </c>
      <c r="E3477" s="463" t="s">
        <v>116</v>
      </c>
      <c r="F3477" s="465">
        <v>1401059</v>
      </c>
      <c r="G3477" s="288" t="s">
        <v>117</v>
      </c>
      <c r="H3477" s="288"/>
      <c r="I3477" s="1"/>
      <c r="J3477" s="10"/>
      <c r="K3477" s="10"/>
      <c r="L3477" s="1"/>
    </row>
    <row r="3478" spans="2:20" s="5" customFormat="1" ht="141.75" hidden="1">
      <c r="B3478" s="1"/>
      <c r="C3478" s="459">
        <v>9324</v>
      </c>
      <c r="D3478" s="461" t="s">
        <v>3544</v>
      </c>
      <c r="E3478" s="463" t="s">
        <v>116</v>
      </c>
      <c r="F3478" s="465">
        <v>1397398</v>
      </c>
      <c r="G3478" s="288" t="s">
        <v>117</v>
      </c>
      <c r="H3478" s="288"/>
      <c r="I3478" s="1"/>
      <c r="J3478" s="10"/>
      <c r="K3478" s="10"/>
      <c r="L3478" s="1"/>
    </row>
    <row r="3479" spans="2:20" s="5" customFormat="1" ht="63">
      <c r="B3479" s="1"/>
      <c r="C3479" s="459">
        <v>9325</v>
      </c>
      <c r="D3479" s="461" t="s">
        <v>3545</v>
      </c>
      <c r="E3479" s="463" t="s">
        <v>122</v>
      </c>
      <c r="F3479" s="465">
        <v>569719</v>
      </c>
      <c r="G3479" s="288" t="s">
        <v>117</v>
      </c>
      <c r="H3479" s="288"/>
      <c r="I3479" s="1"/>
      <c r="J3479" s="10"/>
      <c r="K3479" s="10"/>
      <c r="L3479" s="1"/>
      <c r="O3479" s="544"/>
      <c r="P3479" s="544"/>
      <c r="S3479" s="544"/>
      <c r="T3479" s="544"/>
    </row>
    <row r="3480" spans="2:20" s="5" customFormat="1" ht="126">
      <c r="B3480" s="1"/>
      <c r="C3480" s="459">
        <v>9326</v>
      </c>
      <c r="D3480" s="461" t="s">
        <v>3546</v>
      </c>
      <c r="E3480" s="463" t="s">
        <v>122</v>
      </c>
      <c r="F3480" s="465">
        <v>958652</v>
      </c>
      <c r="G3480" s="288" t="s">
        <v>117</v>
      </c>
      <c r="H3480" s="288"/>
      <c r="I3480" s="1"/>
      <c r="J3480" s="10"/>
      <c r="K3480" s="10"/>
      <c r="L3480" s="1"/>
      <c r="O3480" s="544"/>
      <c r="P3480" s="544"/>
      <c r="S3480" s="544"/>
      <c r="T3480" s="544"/>
    </row>
    <row r="3481" spans="2:20" s="5" customFormat="1" ht="141.75">
      <c r="B3481" s="1"/>
      <c r="C3481" s="459">
        <v>9327</v>
      </c>
      <c r="D3481" s="461" t="s">
        <v>3547</v>
      </c>
      <c r="E3481" s="463" t="s">
        <v>122</v>
      </c>
      <c r="F3481" s="465">
        <v>957261</v>
      </c>
      <c r="G3481" s="288" t="s">
        <v>117</v>
      </c>
      <c r="H3481" s="288"/>
      <c r="I3481" s="1"/>
      <c r="J3481" s="10"/>
      <c r="K3481" s="10"/>
      <c r="L3481" s="1"/>
      <c r="O3481" s="544"/>
      <c r="P3481" s="544"/>
      <c r="S3481" s="544"/>
      <c r="T3481" s="544"/>
    </row>
    <row r="3482" spans="2:20" s="5" customFormat="1" ht="63" hidden="1">
      <c r="B3482" s="1"/>
      <c r="C3482" s="459">
        <v>9328</v>
      </c>
      <c r="D3482" s="461" t="s">
        <v>3548</v>
      </c>
      <c r="E3482" s="463" t="s">
        <v>119</v>
      </c>
      <c r="F3482" s="465">
        <v>52902</v>
      </c>
      <c r="G3482" s="288" t="s">
        <v>117</v>
      </c>
      <c r="H3482" s="288"/>
      <c r="I3482" s="1"/>
      <c r="J3482" s="10"/>
      <c r="K3482" s="10"/>
      <c r="L3482" s="1"/>
    </row>
    <row r="3483" spans="2:20" s="5" customFormat="1" ht="31.5" hidden="1">
      <c r="B3483" s="1"/>
      <c r="C3483" s="459">
        <v>9329</v>
      </c>
      <c r="D3483" s="461" t="s">
        <v>3549</v>
      </c>
      <c r="E3483" s="463" t="s">
        <v>125</v>
      </c>
      <c r="F3483" s="465">
        <v>42760</v>
      </c>
      <c r="G3483" s="288" t="s">
        <v>117</v>
      </c>
      <c r="H3483" s="288"/>
      <c r="I3483" s="1"/>
      <c r="J3483" s="10"/>
      <c r="K3483" s="10"/>
      <c r="L3483" s="1"/>
    </row>
    <row r="3484" spans="2:20" s="5" customFormat="1" ht="25.5" hidden="1">
      <c r="B3484" s="1"/>
      <c r="C3484" s="459">
        <v>9330</v>
      </c>
      <c r="D3484" s="461" t="s">
        <v>3550</v>
      </c>
      <c r="E3484" s="463" t="s">
        <v>125</v>
      </c>
      <c r="F3484" s="465">
        <v>275385</v>
      </c>
      <c r="G3484" s="288" t="s">
        <v>117</v>
      </c>
      <c r="H3484" s="288"/>
      <c r="I3484" s="1"/>
      <c r="J3484" s="10"/>
      <c r="K3484" s="10"/>
      <c r="L3484" s="1"/>
    </row>
    <row r="3485" spans="2:20" s="5" customFormat="1" ht="31.5" hidden="1">
      <c r="B3485" s="1"/>
      <c r="C3485" s="459">
        <v>9331</v>
      </c>
      <c r="D3485" s="461" t="s">
        <v>3551</v>
      </c>
      <c r="E3485" s="463" t="s">
        <v>125</v>
      </c>
      <c r="F3485" s="465">
        <v>29744</v>
      </c>
      <c r="G3485" s="288" t="s">
        <v>117</v>
      </c>
      <c r="H3485" s="288"/>
      <c r="I3485" s="1"/>
      <c r="J3485" s="10"/>
      <c r="K3485" s="10"/>
      <c r="L3485" s="1"/>
    </row>
    <row r="3486" spans="2:20" s="5" customFormat="1" ht="31.5" hidden="1">
      <c r="B3486" s="1"/>
      <c r="C3486" s="459">
        <v>9332</v>
      </c>
      <c r="D3486" s="461" t="s">
        <v>3552</v>
      </c>
      <c r="E3486" s="463" t="s">
        <v>122</v>
      </c>
      <c r="F3486" s="465">
        <v>50073</v>
      </c>
      <c r="G3486" s="288" t="s">
        <v>117</v>
      </c>
      <c r="H3486" s="288"/>
      <c r="I3486" s="1"/>
      <c r="J3486" s="10"/>
      <c r="K3486" s="10"/>
      <c r="L3486" s="1"/>
    </row>
    <row r="3487" spans="2:20" s="5" customFormat="1" ht="31.5" hidden="1">
      <c r="B3487" s="1"/>
      <c r="C3487" s="459">
        <v>9333</v>
      </c>
      <c r="D3487" s="461" t="s">
        <v>3553</v>
      </c>
      <c r="E3487" s="463" t="s">
        <v>122</v>
      </c>
      <c r="F3487" s="465">
        <v>74073</v>
      </c>
      <c r="G3487" s="288" t="s">
        <v>117</v>
      </c>
      <c r="H3487" s="288"/>
      <c r="I3487" s="1"/>
      <c r="J3487" s="10"/>
      <c r="K3487" s="10"/>
      <c r="L3487" s="1"/>
    </row>
    <row r="3488" spans="2:20" s="5" customFormat="1" ht="173.25" hidden="1">
      <c r="B3488" s="1"/>
      <c r="C3488" s="459">
        <v>9334</v>
      </c>
      <c r="D3488" s="461" t="s">
        <v>3554</v>
      </c>
      <c r="E3488" s="463" t="s">
        <v>122</v>
      </c>
      <c r="F3488" s="465">
        <v>8333</v>
      </c>
      <c r="G3488" s="288" t="s">
        <v>117</v>
      </c>
      <c r="H3488" s="288"/>
      <c r="I3488" s="1"/>
      <c r="J3488" s="10"/>
      <c r="K3488" s="10"/>
      <c r="L3488" s="1"/>
    </row>
    <row r="3489" spans="2:12" s="5" customFormat="1" ht="173.25" hidden="1">
      <c r="B3489" s="1"/>
      <c r="C3489" s="459">
        <v>9335</v>
      </c>
      <c r="D3489" s="461" t="s">
        <v>3555</v>
      </c>
      <c r="E3489" s="463" t="s">
        <v>122</v>
      </c>
      <c r="F3489" s="465">
        <v>8333</v>
      </c>
      <c r="G3489" s="288" t="s">
        <v>117</v>
      </c>
      <c r="H3489" s="288"/>
      <c r="I3489" s="1"/>
      <c r="J3489" s="10"/>
      <c r="K3489" s="10"/>
      <c r="L3489" s="1"/>
    </row>
    <row r="3490" spans="2:12" s="5" customFormat="1" ht="78.75" hidden="1">
      <c r="B3490" s="1"/>
      <c r="C3490" s="459">
        <v>9336</v>
      </c>
      <c r="D3490" s="461" t="s">
        <v>3556</v>
      </c>
      <c r="E3490" s="463" t="s">
        <v>125</v>
      </c>
      <c r="F3490" s="465">
        <v>155308</v>
      </c>
      <c r="G3490" s="288" t="s">
        <v>117</v>
      </c>
      <c r="H3490" s="288"/>
      <c r="I3490" s="1"/>
      <c r="J3490" s="10"/>
      <c r="K3490" s="10"/>
      <c r="L3490" s="1"/>
    </row>
    <row r="3491" spans="2:12" s="5" customFormat="1" ht="63" hidden="1">
      <c r="B3491" s="1"/>
      <c r="C3491" s="459">
        <v>9337</v>
      </c>
      <c r="D3491" s="461" t="s">
        <v>3557</v>
      </c>
      <c r="E3491" s="463" t="s">
        <v>125</v>
      </c>
      <c r="F3491" s="465">
        <v>156617</v>
      </c>
      <c r="G3491" s="288" t="s">
        <v>117</v>
      </c>
      <c r="H3491" s="288"/>
      <c r="I3491" s="1"/>
      <c r="J3491" s="10"/>
      <c r="K3491" s="10"/>
      <c r="L3491" s="1"/>
    </row>
    <row r="3492" spans="2:12" s="5" customFormat="1" ht="63" hidden="1">
      <c r="B3492" s="1"/>
      <c r="C3492" s="459">
        <v>9338</v>
      </c>
      <c r="D3492" s="461" t="s">
        <v>3558</v>
      </c>
      <c r="E3492" s="463" t="s">
        <v>125</v>
      </c>
      <c r="F3492" s="465">
        <v>175501</v>
      </c>
      <c r="G3492" s="288" t="s">
        <v>117</v>
      </c>
      <c r="H3492" s="288"/>
      <c r="I3492" s="1"/>
      <c r="J3492" s="10"/>
      <c r="K3492" s="10"/>
      <c r="L3492" s="1"/>
    </row>
    <row r="3493" spans="2:12" s="5" customFormat="1" ht="63" hidden="1">
      <c r="B3493" s="1"/>
      <c r="C3493" s="459">
        <v>9339</v>
      </c>
      <c r="D3493" s="461" t="s">
        <v>3559</v>
      </c>
      <c r="E3493" s="463" t="s">
        <v>125</v>
      </c>
      <c r="F3493" s="465">
        <v>114287</v>
      </c>
      <c r="G3493" s="288" t="s">
        <v>117</v>
      </c>
      <c r="H3493" s="288"/>
      <c r="I3493" s="1"/>
      <c r="J3493" s="10"/>
      <c r="K3493" s="10"/>
      <c r="L3493" s="1"/>
    </row>
    <row r="3494" spans="2:12" s="5" customFormat="1" ht="63" hidden="1">
      <c r="B3494" s="1"/>
      <c r="C3494" s="459">
        <v>9340</v>
      </c>
      <c r="D3494" s="461" t="s">
        <v>3560</v>
      </c>
      <c r="E3494" s="463" t="s">
        <v>125</v>
      </c>
      <c r="F3494" s="465">
        <v>129758</v>
      </c>
      <c r="G3494" s="288" t="s">
        <v>117</v>
      </c>
      <c r="H3494" s="288"/>
      <c r="I3494" s="1"/>
      <c r="J3494" s="10"/>
      <c r="K3494" s="10"/>
      <c r="L3494" s="1"/>
    </row>
    <row r="3495" spans="2:12" s="5" customFormat="1" ht="63" hidden="1">
      <c r="B3495" s="1"/>
      <c r="C3495" s="459">
        <v>9341</v>
      </c>
      <c r="D3495" s="461" t="s">
        <v>3561</v>
      </c>
      <c r="E3495" s="463" t="s">
        <v>122</v>
      </c>
      <c r="F3495" s="465">
        <v>25740</v>
      </c>
      <c r="G3495" s="288" t="s">
        <v>117</v>
      </c>
      <c r="H3495" s="288"/>
      <c r="I3495" s="1"/>
      <c r="J3495" s="10"/>
      <c r="K3495" s="10"/>
      <c r="L3495" s="1"/>
    </row>
    <row r="3496" spans="2:12" s="5" customFormat="1" ht="63" hidden="1">
      <c r="B3496" s="1"/>
      <c r="C3496" s="459">
        <v>9342</v>
      </c>
      <c r="D3496" s="461" t="s">
        <v>3562</v>
      </c>
      <c r="E3496" s="463" t="s">
        <v>122</v>
      </c>
      <c r="F3496" s="465">
        <v>37342</v>
      </c>
      <c r="G3496" s="288" t="s">
        <v>117</v>
      </c>
      <c r="H3496" s="288"/>
      <c r="I3496" s="1"/>
      <c r="J3496" s="10"/>
      <c r="K3496" s="10"/>
      <c r="L3496" s="1"/>
    </row>
    <row r="3497" spans="2:12" s="5" customFormat="1" ht="47.25" hidden="1">
      <c r="B3497" s="1"/>
      <c r="C3497" s="459">
        <v>9343</v>
      </c>
      <c r="D3497" s="461" t="s">
        <v>3563</v>
      </c>
      <c r="E3497" s="463" t="s">
        <v>122</v>
      </c>
      <c r="F3497" s="465">
        <v>355820</v>
      </c>
      <c r="G3497" s="288" t="s">
        <v>117</v>
      </c>
      <c r="H3497" s="288"/>
      <c r="I3497" s="1"/>
      <c r="J3497" s="10"/>
      <c r="K3497" s="10"/>
      <c r="L3497" s="1"/>
    </row>
    <row r="3498" spans="2:12" s="5" customFormat="1" ht="78.75" hidden="1">
      <c r="B3498" s="1"/>
      <c r="C3498" s="459">
        <v>9344</v>
      </c>
      <c r="D3498" s="461" t="s">
        <v>3564</v>
      </c>
      <c r="E3498" s="463" t="s">
        <v>122</v>
      </c>
      <c r="F3498" s="465">
        <v>11129</v>
      </c>
      <c r="G3498" s="288" t="s">
        <v>117</v>
      </c>
      <c r="H3498" s="288"/>
      <c r="I3498" s="1"/>
      <c r="J3498" s="10"/>
      <c r="K3498" s="10"/>
      <c r="L3498" s="1"/>
    </row>
    <row r="3499" spans="2:12" s="5" customFormat="1" ht="78.75" hidden="1">
      <c r="B3499" s="1"/>
      <c r="C3499" s="459">
        <v>9345</v>
      </c>
      <c r="D3499" s="461" t="s">
        <v>3565</v>
      </c>
      <c r="E3499" s="463" t="s">
        <v>122</v>
      </c>
      <c r="F3499" s="465">
        <v>57136</v>
      </c>
      <c r="G3499" s="288" t="s">
        <v>117</v>
      </c>
      <c r="H3499" s="288"/>
      <c r="I3499" s="1"/>
      <c r="J3499" s="10"/>
      <c r="K3499" s="10"/>
      <c r="L3499" s="1"/>
    </row>
    <row r="3500" spans="2:12" s="5" customFormat="1" ht="47.25" hidden="1">
      <c r="B3500" s="1"/>
      <c r="C3500" s="459">
        <v>9346</v>
      </c>
      <c r="D3500" s="461" t="s">
        <v>3566</v>
      </c>
      <c r="E3500" s="463" t="s">
        <v>125</v>
      </c>
      <c r="F3500" s="465">
        <v>9169</v>
      </c>
      <c r="G3500" s="288" t="s">
        <v>117</v>
      </c>
      <c r="H3500" s="288"/>
      <c r="I3500" s="1"/>
      <c r="J3500" s="10"/>
      <c r="K3500" s="10"/>
      <c r="L3500" s="1"/>
    </row>
    <row r="3501" spans="2:12" s="5" customFormat="1" ht="47.25" hidden="1">
      <c r="B3501" s="1"/>
      <c r="C3501" s="459">
        <v>9347</v>
      </c>
      <c r="D3501" s="461" t="s">
        <v>3567</v>
      </c>
      <c r="E3501" s="463" t="s">
        <v>125</v>
      </c>
      <c r="F3501" s="465">
        <v>8569</v>
      </c>
      <c r="G3501" s="288" t="s">
        <v>117</v>
      </c>
      <c r="H3501" s="288"/>
      <c r="I3501" s="1"/>
      <c r="J3501" s="10"/>
      <c r="K3501" s="10"/>
      <c r="L3501" s="1"/>
    </row>
    <row r="3502" spans="2:12" s="5" customFormat="1" ht="31.5" hidden="1">
      <c r="B3502" s="1"/>
      <c r="C3502" s="459">
        <v>9348</v>
      </c>
      <c r="D3502" s="461" t="s">
        <v>3568</v>
      </c>
      <c r="E3502" s="463" t="s">
        <v>125</v>
      </c>
      <c r="F3502" s="465">
        <v>5632</v>
      </c>
      <c r="G3502" s="288" t="s">
        <v>117</v>
      </c>
      <c r="H3502" s="288"/>
      <c r="I3502" s="1"/>
      <c r="J3502" s="10"/>
      <c r="K3502" s="10"/>
      <c r="L3502" s="1"/>
    </row>
    <row r="3503" spans="2:12" s="5" customFormat="1" ht="31.5" hidden="1">
      <c r="B3503" s="1"/>
      <c r="C3503" s="459">
        <v>9349</v>
      </c>
      <c r="D3503" s="461" t="s">
        <v>3569</v>
      </c>
      <c r="E3503" s="463" t="s">
        <v>116</v>
      </c>
      <c r="F3503" s="465">
        <v>22034</v>
      </c>
      <c r="G3503" s="288" t="s">
        <v>117</v>
      </c>
      <c r="H3503" s="288"/>
      <c r="I3503" s="1"/>
      <c r="J3503" s="10"/>
      <c r="K3503" s="10"/>
      <c r="L3503" s="1"/>
    </row>
    <row r="3504" spans="2:12" s="5" customFormat="1" ht="63" hidden="1">
      <c r="B3504" s="1"/>
      <c r="C3504" s="459">
        <v>9350</v>
      </c>
      <c r="D3504" s="461" t="s">
        <v>3570</v>
      </c>
      <c r="E3504" s="463" t="s">
        <v>125</v>
      </c>
      <c r="F3504" s="465">
        <v>2519407</v>
      </c>
      <c r="G3504" s="288" t="s">
        <v>117</v>
      </c>
      <c r="H3504" s="288"/>
      <c r="I3504" s="1"/>
      <c r="J3504" s="10"/>
      <c r="K3504" s="10"/>
      <c r="L3504" s="1"/>
    </row>
    <row r="3505" spans="2:12" s="5" customFormat="1" ht="47.25" hidden="1">
      <c r="B3505" s="1"/>
      <c r="C3505" s="459">
        <v>9351</v>
      </c>
      <c r="D3505" s="461" t="s">
        <v>3571</v>
      </c>
      <c r="E3505" s="463" t="s">
        <v>125</v>
      </c>
      <c r="F3505" s="465">
        <v>11929571</v>
      </c>
      <c r="G3505" s="288" t="s">
        <v>117</v>
      </c>
      <c r="H3505" s="288"/>
      <c r="I3505" s="1"/>
      <c r="J3505" s="10"/>
      <c r="K3505" s="10"/>
      <c r="L3505" s="1"/>
    </row>
    <row r="3506" spans="2:12" s="5" customFormat="1" ht="47.25" hidden="1">
      <c r="B3506" s="1"/>
      <c r="C3506" s="459">
        <v>9352</v>
      </c>
      <c r="D3506" s="461" t="s">
        <v>3572</v>
      </c>
      <c r="E3506" s="463" t="s">
        <v>125</v>
      </c>
      <c r="F3506" s="465">
        <v>172638512</v>
      </c>
      <c r="G3506" s="288" t="s">
        <v>117</v>
      </c>
      <c r="H3506" s="288"/>
      <c r="I3506" s="1"/>
      <c r="J3506" s="10"/>
      <c r="K3506" s="10"/>
      <c r="L3506" s="1"/>
    </row>
    <row r="3507" spans="2:12" s="5" customFormat="1" ht="47.25" hidden="1">
      <c r="B3507" s="1"/>
      <c r="C3507" s="459">
        <v>9353</v>
      </c>
      <c r="D3507" s="461" t="s">
        <v>3573</v>
      </c>
      <c r="E3507" s="463" t="s">
        <v>125</v>
      </c>
      <c r="F3507" s="465">
        <v>150910</v>
      </c>
      <c r="G3507" s="288" t="s">
        <v>117</v>
      </c>
      <c r="H3507" s="288"/>
      <c r="I3507" s="1"/>
      <c r="J3507" s="10"/>
      <c r="K3507" s="10"/>
      <c r="L3507" s="1"/>
    </row>
    <row r="3508" spans="2:12" s="5" customFormat="1" ht="78.75" hidden="1">
      <c r="B3508" s="1"/>
      <c r="C3508" s="459">
        <v>9354</v>
      </c>
      <c r="D3508" s="461" t="s">
        <v>3574</v>
      </c>
      <c r="E3508" s="463" t="s">
        <v>125</v>
      </c>
      <c r="F3508" s="465">
        <v>10894</v>
      </c>
      <c r="G3508" s="288" t="s">
        <v>117</v>
      </c>
      <c r="H3508" s="288"/>
      <c r="I3508" s="1"/>
      <c r="J3508" s="10"/>
      <c r="K3508" s="10"/>
      <c r="L3508" s="1"/>
    </row>
    <row r="3509" spans="2:12" s="5" customFormat="1" ht="47.25" hidden="1">
      <c r="B3509" s="1"/>
      <c r="C3509" s="459">
        <v>9355</v>
      </c>
      <c r="D3509" s="461" t="s">
        <v>3575</v>
      </c>
      <c r="E3509" s="463" t="s">
        <v>125</v>
      </c>
      <c r="F3509" s="465">
        <v>6673</v>
      </c>
      <c r="G3509" s="288" t="s">
        <v>117</v>
      </c>
      <c r="H3509" s="288"/>
      <c r="I3509" s="1"/>
      <c r="J3509" s="10"/>
      <c r="K3509" s="10"/>
      <c r="L3509" s="1"/>
    </row>
    <row r="3510" spans="2:12" s="5" customFormat="1" ht="31.5" hidden="1">
      <c r="B3510" s="1"/>
      <c r="C3510" s="459">
        <v>9356</v>
      </c>
      <c r="D3510" s="461" t="s">
        <v>3576</v>
      </c>
      <c r="E3510" s="463" t="s">
        <v>125</v>
      </c>
      <c r="F3510" s="465">
        <v>8102</v>
      </c>
      <c r="G3510" s="288" t="s">
        <v>117</v>
      </c>
      <c r="H3510" s="288"/>
      <c r="I3510" s="1"/>
      <c r="J3510" s="10"/>
      <c r="K3510" s="10"/>
      <c r="L3510" s="1"/>
    </row>
    <row r="3511" spans="2:12" s="5" customFormat="1" ht="47.25" hidden="1">
      <c r="B3511" s="1"/>
      <c r="C3511" s="459">
        <v>9357</v>
      </c>
      <c r="D3511" s="461" t="s">
        <v>3577</v>
      </c>
      <c r="E3511" s="463" t="s">
        <v>116</v>
      </c>
      <c r="F3511" s="465">
        <v>59005</v>
      </c>
      <c r="G3511" s="288" t="s">
        <v>117</v>
      </c>
      <c r="H3511" s="288"/>
      <c r="I3511" s="1"/>
      <c r="J3511" s="10"/>
      <c r="K3511" s="10"/>
      <c r="L3511" s="1"/>
    </row>
    <row r="3512" spans="2:12" s="5" customFormat="1" ht="31.5" hidden="1">
      <c r="B3512" s="1"/>
      <c r="C3512" s="459">
        <v>9358</v>
      </c>
      <c r="D3512" s="461" t="s">
        <v>3578</v>
      </c>
      <c r="E3512" s="463" t="s">
        <v>125</v>
      </c>
      <c r="F3512" s="465">
        <v>7501</v>
      </c>
      <c r="G3512" s="288" t="s">
        <v>117</v>
      </c>
      <c r="H3512" s="288"/>
      <c r="I3512" s="1"/>
      <c r="J3512" s="10"/>
      <c r="K3512" s="10"/>
      <c r="L3512" s="1"/>
    </row>
    <row r="3513" spans="2:12" s="5" customFormat="1" ht="47.25" hidden="1">
      <c r="B3513" s="1"/>
      <c r="C3513" s="459">
        <v>9359</v>
      </c>
      <c r="D3513" s="461" t="s">
        <v>3579</v>
      </c>
      <c r="E3513" s="463" t="s">
        <v>116</v>
      </c>
      <c r="F3513" s="465">
        <v>83587</v>
      </c>
      <c r="G3513" s="288" t="s">
        <v>117</v>
      </c>
      <c r="H3513" s="288"/>
      <c r="I3513" s="1"/>
      <c r="J3513" s="10"/>
      <c r="K3513" s="10"/>
      <c r="L3513" s="1"/>
    </row>
    <row r="3514" spans="2:12" s="5" customFormat="1" ht="63" hidden="1">
      <c r="B3514" s="1"/>
      <c r="C3514" s="459">
        <v>9360</v>
      </c>
      <c r="D3514" s="461" t="s">
        <v>3580</v>
      </c>
      <c r="E3514" s="463" t="s">
        <v>116</v>
      </c>
      <c r="F3514" s="465">
        <v>127658</v>
      </c>
      <c r="G3514" s="288" t="s">
        <v>117</v>
      </c>
      <c r="H3514" s="288"/>
      <c r="I3514" s="1"/>
      <c r="J3514" s="10"/>
      <c r="K3514" s="10"/>
      <c r="L3514" s="1"/>
    </row>
    <row r="3515" spans="2:12" s="5" customFormat="1" ht="31.5" hidden="1">
      <c r="B3515" s="1"/>
      <c r="C3515" s="459">
        <v>9361</v>
      </c>
      <c r="D3515" s="461" t="s">
        <v>3581</v>
      </c>
      <c r="E3515" s="463" t="s">
        <v>125</v>
      </c>
      <c r="F3515" s="465">
        <v>78292</v>
      </c>
      <c r="G3515" s="288" t="s">
        <v>117</v>
      </c>
      <c r="H3515" s="288"/>
      <c r="I3515" s="1"/>
      <c r="J3515" s="10"/>
      <c r="K3515" s="10"/>
      <c r="L3515" s="1"/>
    </row>
    <row r="3516" spans="2:12" s="5" customFormat="1" ht="47.25" hidden="1">
      <c r="B3516" s="1"/>
      <c r="C3516" s="459">
        <v>9362</v>
      </c>
      <c r="D3516" s="461" t="s">
        <v>3582</v>
      </c>
      <c r="E3516" s="463" t="s">
        <v>116</v>
      </c>
      <c r="F3516" s="465">
        <v>14455</v>
      </c>
      <c r="G3516" s="288" t="s">
        <v>117</v>
      </c>
      <c r="H3516" s="288"/>
      <c r="I3516" s="1"/>
      <c r="J3516" s="10"/>
      <c r="K3516" s="10"/>
      <c r="L3516" s="1"/>
    </row>
    <row r="3517" spans="2:12" s="5" customFormat="1" ht="47.25" hidden="1">
      <c r="B3517" s="1"/>
      <c r="C3517" s="459">
        <v>9363</v>
      </c>
      <c r="D3517" s="461" t="s">
        <v>3583</v>
      </c>
      <c r="E3517" s="463" t="s">
        <v>122</v>
      </c>
      <c r="F3517" s="465">
        <v>53474</v>
      </c>
      <c r="G3517" s="288" t="s">
        <v>117</v>
      </c>
      <c r="H3517" s="288"/>
      <c r="I3517" s="1"/>
      <c r="J3517" s="10"/>
      <c r="K3517" s="10"/>
      <c r="L3517" s="1"/>
    </row>
    <row r="3518" spans="2:12" s="5" customFormat="1" ht="47.25" hidden="1">
      <c r="B3518" s="1"/>
      <c r="C3518" s="459">
        <v>9364</v>
      </c>
      <c r="D3518" s="461" t="s">
        <v>3584</v>
      </c>
      <c r="E3518" s="463" t="s">
        <v>125</v>
      </c>
      <c r="F3518" s="465">
        <v>390137</v>
      </c>
      <c r="G3518" s="288" t="s">
        <v>117</v>
      </c>
      <c r="H3518" s="288"/>
      <c r="I3518" s="1"/>
      <c r="J3518" s="10"/>
      <c r="K3518" s="10"/>
      <c r="L3518" s="1"/>
    </row>
    <row r="3519" spans="2:12" s="5" customFormat="1" ht="31.5" hidden="1">
      <c r="B3519" s="1"/>
      <c r="C3519" s="459">
        <v>9365</v>
      </c>
      <c r="D3519" s="461" t="s">
        <v>3585</v>
      </c>
      <c r="E3519" s="463" t="s">
        <v>125</v>
      </c>
      <c r="F3519" s="465">
        <v>74278</v>
      </c>
      <c r="G3519" s="288" t="s">
        <v>117</v>
      </c>
      <c r="H3519" s="288"/>
      <c r="I3519" s="1"/>
      <c r="J3519" s="10"/>
      <c r="K3519" s="10"/>
      <c r="L3519" s="1"/>
    </row>
    <row r="3520" spans="2:12" s="5" customFormat="1" ht="31.5" hidden="1">
      <c r="B3520" s="1"/>
      <c r="C3520" s="459">
        <v>9366</v>
      </c>
      <c r="D3520" s="461" t="s">
        <v>3586</v>
      </c>
      <c r="E3520" s="463" t="s">
        <v>125</v>
      </c>
      <c r="F3520" s="465">
        <v>10001</v>
      </c>
      <c r="G3520" s="288" t="s">
        <v>117</v>
      </c>
      <c r="H3520" s="288"/>
      <c r="I3520" s="1"/>
      <c r="J3520" s="10"/>
      <c r="K3520" s="10"/>
      <c r="L3520" s="1"/>
    </row>
    <row r="3521" spans="2:12" s="5" customFormat="1" ht="94.5" hidden="1">
      <c r="B3521" s="1"/>
      <c r="C3521" s="459">
        <v>9367</v>
      </c>
      <c r="D3521" s="461" t="s">
        <v>3587</v>
      </c>
      <c r="E3521" s="463" t="s">
        <v>125</v>
      </c>
      <c r="F3521" s="465">
        <v>833000</v>
      </c>
      <c r="G3521" s="288" t="s">
        <v>117</v>
      </c>
      <c r="H3521" s="288"/>
      <c r="I3521" s="1"/>
      <c r="J3521" s="10"/>
      <c r="K3521" s="10"/>
      <c r="L3521" s="1"/>
    </row>
    <row r="3522" spans="2:12" s="5" customFormat="1" ht="78.75" hidden="1">
      <c r="B3522" s="1"/>
      <c r="C3522" s="459">
        <v>9368</v>
      </c>
      <c r="D3522" s="461" t="s">
        <v>3588</v>
      </c>
      <c r="E3522" s="463" t="s">
        <v>125</v>
      </c>
      <c r="F3522" s="465">
        <v>1130500</v>
      </c>
      <c r="G3522" s="288" t="s">
        <v>117</v>
      </c>
      <c r="H3522" s="288"/>
      <c r="I3522" s="1"/>
      <c r="J3522" s="10"/>
      <c r="K3522" s="10"/>
      <c r="L3522" s="1"/>
    </row>
    <row r="3523" spans="2:12" s="5" customFormat="1" ht="47.25" hidden="1">
      <c r="B3523" s="1"/>
      <c r="C3523" s="459">
        <v>9369</v>
      </c>
      <c r="D3523" s="461" t="s">
        <v>3589</v>
      </c>
      <c r="E3523" s="463" t="s">
        <v>125</v>
      </c>
      <c r="F3523" s="465">
        <v>28287</v>
      </c>
      <c r="G3523" s="288" t="s">
        <v>117</v>
      </c>
      <c r="H3523" s="288"/>
      <c r="I3523" s="1"/>
      <c r="J3523" s="10"/>
      <c r="K3523" s="10"/>
      <c r="L3523" s="1"/>
    </row>
    <row r="3524" spans="2:12" s="5" customFormat="1" ht="47.25" hidden="1">
      <c r="B3524" s="1"/>
      <c r="C3524" s="459">
        <v>9370</v>
      </c>
      <c r="D3524" s="461" t="s">
        <v>3590</v>
      </c>
      <c r="E3524" s="463" t="s">
        <v>125</v>
      </c>
      <c r="F3524" s="465">
        <v>25289</v>
      </c>
      <c r="G3524" s="288" t="s">
        <v>117</v>
      </c>
      <c r="H3524" s="288"/>
      <c r="I3524" s="1"/>
      <c r="J3524" s="10"/>
      <c r="K3524" s="10"/>
      <c r="L3524" s="1"/>
    </row>
    <row r="3525" spans="2:12" s="5" customFormat="1" ht="47.25" hidden="1">
      <c r="B3525" s="1"/>
      <c r="C3525" s="459">
        <v>9371</v>
      </c>
      <c r="D3525" s="461" t="s">
        <v>3591</v>
      </c>
      <c r="E3525" s="463" t="s">
        <v>125</v>
      </c>
      <c r="F3525" s="465">
        <v>32607</v>
      </c>
      <c r="G3525" s="288" t="s">
        <v>117</v>
      </c>
      <c r="H3525" s="288"/>
      <c r="I3525" s="1"/>
      <c r="J3525" s="10"/>
      <c r="K3525" s="10"/>
      <c r="L3525" s="1"/>
    </row>
    <row r="3526" spans="2:12" s="5" customFormat="1" ht="78.75" hidden="1">
      <c r="B3526" s="1"/>
      <c r="C3526" s="459">
        <v>9372</v>
      </c>
      <c r="D3526" s="461" t="s">
        <v>3592</v>
      </c>
      <c r="E3526" s="463" t="s">
        <v>122</v>
      </c>
      <c r="F3526" s="465">
        <v>914999</v>
      </c>
      <c r="G3526" s="288" t="s">
        <v>117</v>
      </c>
      <c r="H3526" s="288"/>
      <c r="I3526" s="1"/>
      <c r="J3526" s="10"/>
      <c r="K3526" s="10"/>
      <c r="L3526" s="1"/>
    </row>
    <row r="3527" spans="2:12" s="5" customFormat="1" ht="110.25" hidden="1">
      <c r="B3527" s="1"/>
      <c r="C3527" s="459">
        <v>9373</v>
      </c>
      <c r="D3527" s="461" t="s">
        <v>3593</v>
      </c>
      <c r="E3527" s="463" t="s">
        <v>125</v>
      </c>
      <c r="F3527" s="465">
        <v>3099220</v>
      </c>
      <c r="G3527" s="288" t="s">
        <v>117</v>
      </c>
      <c r="H3527" s="288"/>
      <c r="I3527" s="1"/>
      <c r="J3527" s="10"/>
      <c r="K3527" s="10"/>
      <c r="L3527" s="1"/>
    </row>
    <row r="3528" spans="2:12" s="5" customFormat="1" ht="283.5" hidden="1">
      <c r="B3528" s="1"/>
      <c r="C3528" s="459">
        <v>9374</v>
      </c>
      <c r="D3528" s="461" t="s">
        <v>3594</v>
      </c>
      <c r="E3528" s="463" t="s">
        <v>125</v>
      </c>
      <c r="F3528" s="465">
        <v>68030416</v>
      </c>
      <c r="G3528" s="288" t="s">
        <v>117</v>
      </c>
      <c r="H3528" s="288"/>
      <c r="I3528" s="1"/>
      <c r="J3528" s="10"/>
      <c r="K3528" s="10"/>
      <c r="L3528" s="1"/>
    </row>
    <row r="3529" spans="2:12" s="5" customFormat="1" ht="283.5" hidden="1">
      <c r="B3529" s="1"/>
      <c r="C3529" s="459">
        <v>9375</v>
      </c>
      <c r="D3529" s="461" t="s">
        <v>3595</v>
      </c>
      <c r="E3529" s="463" t="s">
        <v>125</v>
      </c>
      <c r="F3529" s="465">
        <v>80354994</v>
      </c>
      <c r="G3529" s="288" t="s">
        <v>117</v>
      </c>
      <c r="H3529" s="288"/>
      <c r="I3529" s="1"/>
      <c r="J3529" s="10"/>
      <c r="K3529" s="10"/>
      <c r="L3529" s="1"/>
    </row>
    <row r="3530" spans="2:12" s="5" customFormat="1" ht="283.5" hidden="1">
      <c r="B3530" s="1"/>
      <c r="C3530" s="459">
        <v>9376</v>
      </c>
      <c r="D3530" s="461" t="s">
        <v>3596</v>
      </c>
      <c r="E3530" s="463" t="s">
        <v>125</v>
      </c>
      <c r="F3530" s="465">
        <v>46006099</v>
      </c>
      <c r="G3530" s="288" t="s">
        <v>117</v>
      </c>
      <c r="H3530" s="288"/>
      <c r="I3530" s="1"/>
      <c r="J3530" s="10"/>
      <c r="K3530" s="10"/>
      <c r="L3530" s="1"/>
    </row>
    <row r="3531" spans="2:12" s="5" customFormat="1" ht="173.25" hidden="1">
      <c r="B3531" s="1"/>
      <c r="C3531" s="459">
        <v>9377</v>
      </c>
      <c r="D3531" s="461" t="s">
        <v>3597</v>
      </c>
      <c r="E3531" s="463" t="s">
        <v>122</v>
      </c>
      <c r="F3531" s="465">
        <v>4282936</v>
      </c>
      <c r="G3531" s="288" t="s">
        <v>117</v>
      </c>
      <c r="H3531" s="288"/>
      <c r="I3531" s="1"/>
      <c r="J3531" s="10"/>
      <c r="K3531" s="10"/>
      <c r="L3531" s="1"/>
    </row>
    <row r="3532" spans="2:12" s="5" customFormat="1" ht="173.25" hidden="1">
      <c r="B3532" s="1"/>
      <c r="C3532" s="459">
        <v>9378</v>
      </c>
      <c r="D3532" s="461" t="s">
        <v>3598</v>
      </c>
      <c r="E3532" s="463" t="s">
        <v>125</v>
      </c>
      <c r="F3532" s="465">
        <v>7486679</v>
      </c>
      <c r="G3532" s="288" t="s">
        <v>117</v>
      </c>
      <c r="H3532" s="288"/>
      <c r="I3532" s="1"/>
      <c r="J3532" s="10"/>
      <c r="K3532" s="10"/>
      <c r="L3532" s="1"/>
    </row>
    <row r="3533" spans="2:12" s="5" customFormat="1" ht="94.5" hidden="1">
      <c r="B3533" s="1"/>
      <c r="C3533" s="459">
        <v>9379</v>
      </c>
      <c r="D3533" s="461" t="s">
        <v>3599</v>
      </c>
      <c r="E3533" s="463" t="s">
        <v>125</v>
      </c>
      <c r="F3533" s="465">
        <v>2952647</v>
      </c>
      <c r="G3533" s="288" t="s">
        <v>117</v>
      </c>
      <c r="H3533" s="288"/>
      <c r="I3533" s="1"/>
      <c r="J3533" s="10"/>
      <c r="K3533" s="10"/>
      <c r="L3533" s="1"/>
    </row>
    <row r="3534" spans="2:12" s="5" customFormat="1" ht="173.25" hidden="1">
      <c r="B3534" s="1"/>
      <c r="C3534" s="459">
        <v>9380</v>
      </c>
      <c r="D3534" s="461" t="s">
        <v>3600</v>
      </c>
      <c r="E3534" s="463" t="s">
        <v>122</v>
      </c>
      <c r="F3534" s="465">
        <v>5350874</v>
      </c>
      <c r="G3534" s="288" t="s">
        <v>117</v>
      </c>
      <c r="H3534" s="288"/>
      <c r="I3534" s="1"/>
      <c r="J3534" s="10"/>
      <c r="K3534" s="10"/>
      <c r="L3534" s="1"/>
    </row>
    <row r="3535" spans="2:12" s="5" customFormat="1" ht="94.5" hidden="1">
      <c r="B3535" s="1"/>
      <c r="C3535" s="459">
        <v>9381</v>
      </c>
      <c r="D3535" s="461" t="s">
        <v>3601</v>
      </c>
      <c r="E3535" s="463" t="s">
        <v>125</v>
      </c>
      <c r="F3535" s="465">
        <v>3290332</v>
      </c>
      <c r="G3535" s="288" t="s">
        <v>117</v>
      </c>
      <c r="H3535" s="288"/>
      <c r="I3535" s="1"/>
      <c r="J3535" s="10"/>
      <c r="K3535" s="10"/>
      <c r="L3535" s="1"/>
    </row>
    <row r="3536" spans="2:12" s="5" customFormat="1" ht="47.25" hidden="1">
      <c r="B3536" s="1"/>
      <c r="C3536" s="459">
        <v>9382</v>
      </c>
      <c r="D3536" s="461" t="s">
        <v>3602</v>
      </c>
      <c r="E3536" s="463" t="s">
        <v>125</v>
      </c>
      <c r="F3536" s="465">
        <v>301260703</v>
      </c>
      <c r="G3536" s="288" t="s">
        <v>117</v>
      </c>
      <c r="H3536" s="288"/>
      <c r="I3536" s="1"/>
      <c r="J3536" s="10"/>
      <c r="K3536" s="10"/>
      <c r="L3536" s="1"/>
    </row>
    <row r="3537" spans="2:12" s="5" customFormat="1" ht="47.25" hidden="1">
      <c r="B3537" s="1"/>
      <c r="C3537" s="459">
        <v>9383</v>
      </c>
      <c r="D3537" s="461" t="s">
        <v>3603</v>
      </c>
      <c r="E3537" s="463" t="s">
        <v>125</v>
      </c>
      <c r="F3537" s="465">
        <v>147288504</v>
      </c>
      <c r="G3537" s="288" t="s">
        <v>117</v>
      </c>
      <c r="H3537" s="288"/>
      <c r="I3537" s="1"/>
      <c r="J3537" s="10"/>
      <c r="K3537" s="10"/>
      <c r="L3537" s="1"/>
    </row>
    <row r="3538" spans="2:12" s="5" customFormat="1" ht="173.25" hidden="1">
      <c r="B3538" s="1"/>
      <c r="C3538" s="459">
        <v>9384</v>
      </c>
      <c r="D3538" s="461" t="s">
        <v>3604</v>
      </c>
      <c r="E3538" s="463" t="s">
        <v>122</v>
      </c>
      <c r="F3538" s="465">
        <v>781527</v>
      </c>
      <c r="G3538" s="288" t="s">
        <v>117</v>
      </c>
      <c r="H3538" s="288"/>
      <c r="I3538" s="1"/>
      <c r="J3538" s="10"/>
      <c r="K3538" s="10"/>
      <c r="L3538" s="1"/>
    </row>
    <row r="3539" spans="2:12" s="5" customFormat="1" ht="204.75" hidden="1">
      <c r="B3539" s="1"/>
      <c r="C3539" s="459">
        <v>9385</v>
      </c>
      <c r="D3539" s="461" t="s">
        <v>3605</v>
      </c>
      <c r="E3539" s="463" t="s">
        <v>122</v>
      </c>
      <c r="F3539" s="465">
        <v>1427783</v>
      </c>
      <c r="G3539" s="288" t="s">
        <v>117</v>
      </c>
      <c r="H3539" s="288"/>
      <c r="I3539" s="1"/>
      <c r="J3539" s="10"/>
      <c r="K3539" s="10"/>
      <c r="L3539" s="1"/>
    </row>
    <row r="3540" spans="2:12" s="5" customFormat="1" ht="47.25" hidden="1">
      <c r="B3540" s="1"/>
      <c r="C3540" s="459">
        <v>9386</v>
      </c>
      <c r="D3540" s="461" t="s">
        <v>3606</v>
      </c>
      <c r="E3540" s="463" t="s">
        <v>122</v>
      </c>
      <c r="F3540" s="465">
        <v>728763</v>
      </c>
      <c r="G3540" s="288" t="s">
        <v>117</v>
      </c>
      <c r="H3540" s="288"/>
      <c r="I3540" s="1"/>
      <c r="J3540" s="10"/>
      <c r="K3540" s="10"/>
      <c r="L3540" s="1"/>
    </row>
    <row r="3541" spans="2:12" s="5" customFormat="1" ht="47.25" hidden="1">
      <c r="B3541" s="1"/>
      <c r="C3541" s="459">
        <v>9387</v>
      </c>
      <c r="D3541" s="461" t="s">
        <v>3607</v>
      </c>
      <c r="E3541" s="463" t="s">
        <v>125</v>
      </c>
      <c r="F3541" s="465">
        <v>30940376</v>
      </c>
      <c r="G3541" s="288" t="s">
        <v>117</v>
      </c>
      <c r="H3541" s="288"/>
      <c r="I3541" s="1"/>
      <c r="J3541" s="10"/>
      <c r="K3541" s="10"/>
      <c r="L3541" s="1"/>
    </row>
    <row r="3542" spans="2:12" s="5" customFormat="1" ht="47.25" hidden="1">
      <c r="B3542" s="1"/>
      <c r="C3542" s="459">
        <v>9388</v>
      </c>
      <c r="D3542" s="461" t="s">
        <v>3608</v>
      </c>
      <c r="E3542" s="463" t="s">
        <v>125</v>
      </c>
      <c r="F3542" s="465">
        <v>62334154</v>
      </c>
      <c r="G3542" s="288" t="s">
        <v>117</v>
      </c>
      <c r="H3542" s="288"/>
      <c r="I3542" s="1"/>
      <c r="J3542" s="10"/>
      <c r="K3542" s="10"/>
      <c r="L3542" s="1"/>
    </row>
    <row r="3543" spans="2:12" s="5" customFormat="1" ht="47.25" hidden="1">
      <c r="B3543" s="1"/>
      <c r="C3543" s="459">
        <v>9389</v>
      </c>
      <c r="D3543" s="461" t="s">
        <v>3609</v>
      </c>
      <c r="E3543" s="463" t="s">
        <v>125</v>
      </c>
      <c r="F3543" s="465">
        <v>18371</v>
      </c>
      <c r="G3543" s="288" t="s">
        <v>117</v>
      </c>
      <c r="H3543" s="288"/>
      <c r="I3543" s="1"/>
      <c r="J3543" s="10"/>
      <c r="K3543" s="10"/>
      <c r="L3543" s="1"/>
    </row>
    <row r="3544" spans="2:12" s="5" customFormat="1" ht="47.25" hidden="1">
      <c r="B3544" s="1"/>
      <c r="C3544" s="459">
        <v>9390</v>
      </c>
      <c r="D3544" s="461" t="s">
        <v>3610</v>
      </c>
      <c r="E3544" s="463" t="s">
        <v>125</v>
      </c>
      <c r="F3544" s="465">
        <v>21675</v>
      </c>
      <c r="G3544" s="288" t="s">
        <v>117</v>
      </c>
      <c r="H3544" s="288"/>
      <c r="I3544" s="1"/>
      <c r="J3544" s="10"/>
      <c r="K3544" s="10"/>
      <c r="L3544" s="1"/>
    </row>
    <row r="3545" spans="2:12" s="5" customFormat="1" ht="31.5" hidden="1">
      <c r="B3545" s="1"/>
      <c r="C3545" s="459">
        <v>9391</v>
      </c>
      <c r="D3545" s="461" t="s">
        <v>3611</v>
      </c>
      <c r="E3545" s="463" t="s">
        <v>125</v>
      </c>
      <c r="F3545" s="465">
        <v>311045</v>
      </c>
      <c r="G3545" s="288" t="s">
        <v>117</v>
      </c>
      <c r="H3545" s="288"/>
      <c r="I3545" s="1"/>
      <c r="J3545" s="10"/>
      <c r="K3545" s="10"/>
      <c r="L3545" s="1"/>
    </row>
    <row r="3546" spans="2:12" s="5" customFormat="1" ht="47.25" hidden="1">
      <c r="B3546" s="1"/>
      <c r="C3546" s="459">
        <v>9392</v>
      </c>
      <c r="D3546" s="461" t="s">
        <v>3612</v>
      </c>
      <c r="E3546" s="463" t="s">
        <v>125</v>
      </c>
      <c r="F3546" s="465">
        <v>37449</v>
      </c>
      <c r="G3546" s="288" t="s">
        <v>117</v>
      </c>
      <c r="H3546" s="288"/>
      <c r="I3546" s="1"/>
      <c r="J3546" s="10"/>
      <c r="K3546" s="10"/>
      <c r="L3546" s="1"/>
    </row>
    <row r="3547" spans="2:12" s="5" customFormat="1" ht="47.25" hidden="1">
      <c r="B3547" s="1"/>
      <c r="C3547" s="459">
        <v>9393</v>
      </c>
      <c r="D3547" s="461" t="s">
        <v>3613</v>
      </c>
      <c r="E3547" s="463" t="s">
        <v>125</v>
      </c>
      <c r="F3547" s="465">
        <v>119630</v>
      </c>
      <c r="G3547" s="288" t="s">
        <v>117</v>
      </c>
      <c r="H3547" s="288"/>
      <c r="I3547" s="1"/>
      <c r="J3547" s="10"/>
      <c r="K3547" s="10"/>
      <c r="L3547" s="1"/>
    </row>
    <row r="3548" spans="2:12" s="5" customFormat="1" ht="157.5" hidden="1">
      <c r="B3548" s="1"/>
      <c r="C3548" s="459">
        <v>9394</v>
      </c>
      <c r="D3548" s="461" t="s">
        <v>3614</v>
      </c>
      <c r="E3548" s="463" t="s">
        <v>122</v>
      </c>
      <c r="F3548" s="465">
        <v>1510100</v>
      </c>
      <c r="G3548" s="288" t="s">
        <v>117</v>
      </c>
      <c r="H3548" s="288"/>
      <c r="I3548" s="1"/>
      <c r="J3548" s="10"/>
      <c r="K3548" s="10"/>
      <c r="L3548" s="1"/>
    </row>
    <row r="3549" spans="2:12" s="5" customFormat="1" ht="150" hidden="1">
      <c r="B3549" s="1"/>
      <c r="C3549" s="31">
        <v>9395</v>
      </c>
      <c r="D3549" s="34" t="s">
        <v>3615</v>
      </c>
      <c r="E3549" s="32" t="s">
        <v>122</v>
      </c>
      <c r="F3549" s="36">
        <v>2325910</v>
      </c>
      <c r="G3549" s="288" t="s">
        <v>117</v>
      </c>
      <c r="H3549" s="288"/>
      <c r="I3549" s="1"/>
      <c r="J3549" s="10"/>
      <c r="K3549" s="10"/>
      <c r="L3549" s="1"/>
    </row>
    <row r="3550" spans="2:12" s="5" customFormat="1" ht="135" hidden="1">
      <c r="B3550" s="1"/>
      <c r="C3550" s="31">
        <v>9396</v>
      </c>
      <c r="D3550" s="34" t="s">
        <v>3616</v>
      </c>
      <c r="E3550" s="32" t="s">
        <v>122</v>
      </c>
      <c r="F3550" s="36">
        <v>831954</v>
      </c>
      <c r="G3550" s="288" t="s">
        <v>117</v>
      </c>
      <c r="H3550" s="288"/>
      <c r="I3550" s="1"/>
      <c r="J3550" s="10"/>
      <c r="K3550" s="10"/>
      <c r="L3550" s="1"/>
    </row>
    <row r="3551" spans="2:12" s="5" customFormat="1" ht="135" hidden="1">
      <c r="B3551" s="1"/>
      <c r="C3551" s="31">
        <v>9397</v>
      </c>
      <c r="D3551" s="34" t="s">
        <v>3617</v>
      </c>
      <c r="E3551" s="32" t="s">
        <v>122</v>
      </c>
      <c r="F3551" s="36">
        <v>831954</v>
      </c>
      <c r="G3551" s="288" t="s">
        <v>117</v>
      </c>
      <c r="H3551" s="288"/>
      <c r="I3551" s="1"/>
      <c r="J3551" s="10"/>
      <c r="K3551" s="10"/>
      <c r="L3551" s="1"/>
    </row>
    <row r="3552" spans="2:12" s="5" customFormat="1" ht="135" hidden="1">
      <c r="B3552" s="1"/>
      <c r="C3552" s="31">
        <v>9398</v>
      </c>
      <c r="D3552" s="34" t="s">
        <v>3618</v>
      </c>
      <c r="E3552" s="32" t="s">
        <v>122</v>
      </c>
      <c r="F3552" s="36">
        <v>900759</v>
      </c>
      <c r="G3552" s="288" t="s">
        <v>117</v>
      </c>
      <c r="H3552" s="288"/>
      <c r="I3552" s="1"/>
      <c r="J3552" s="10"/>
      <c r="K3552" s="10"/>
      <c r="L3552" s="1"/>
    </row>
    <row r="3553" spans="2:12" s="5" customFormat="1" ht="75" hidden="1">
      <c r="B3553" s="1"/>
      <c r="C3553" s="31">
        <v>9399</v>
      </c>
      <c r="D3553" s="34" t="s">
        <v>3619</v>
      </c>
      <c r="E3553" s="32" t="s">
        <v>122</v>
      </c>
      <c r="F3553" s="36">
        <v>7581</v>
      </c>
      <c r="G3553" s="288" t="s">
        <v>117</v>
      </c>
      <c r="H3553" s="288"/>
      <c r="I3553" s="1"/>
      <c r="J3553" s="10"/>
      <c r="K3553" s="10"/>
      <c r="L3553" s="1"/>
    </row>
    <row r="3554" spans="2:12" s="5" customFormat="1" ht="45" hidden="1">
      <c r="B3554" s="1"/>
      <c r="C3554" s="31">
        <v>9400</v>
      </c>
      <c r="D3554" s="34" t="s">
        <v>3620</v>
      </c>
      <c r="E3554" s="32" t="s">
        <v>125</v>
      </c>
      <c r="F3554" s="36">
        <v>86407</v>
      </c>
      <c r="G3554" s="288" t="s">
        <v>117</v>
      </c>
      <c r="H3554" s="288"/>
      <c r="I3554" s="1"/>
      <c r="J3554" s="10"/>
      <c r="K3554" s="10"/>
      <c r="L3554" s="1"/>
    </row>
    <row r="3555" spans="2:12" s="5" customFormat="1" ht="45" hidden="1">
      <c r="B3555" s="1"/>
      <c r="C3555" s="31">
        <v>9401</v>
      </c>
      <c r="D3555" s="34" t="s">
        <v>3621</v>
      </c>
      <c r="E3555" s="32" t="s">
        <v>125</v>
      </c>
      <c r="F3555" s="36">
        <v>108406</v>
      </c>
      <c r="G3555" s="288" t="s">
        <v>117</v>
      </c>
      <c r="H3555" s="288"/>
      <c r="I3555" s="1"/>
      <c r="J3555" s="10"/>
      <c r="K3555" s="10"/>
      <c r="L3555" s="1"/>
    </row>
    <row r="3556" spans="2:12" s="5" customFormat="1" ht="30" hidden="1">
      <c r="B3556" s="1"/>
      <c r="C3556" s="31">
        <v>9402</v>
      </c>
      <c r="D3556" s="34" t="s">
        <v>3622</v>
      </c>
      <c r="E3556" s="32" t="s">
        <v>125</v>
      </c>
      <c r="F3556" s="36">
        <v>522371</v>
      </c>
      <c r="G3556" s="288" t="s">
        <v>117</v>
      </c>
      <c r="H3556" s="288"/>
      <c r="I3556" s="1"/>
      <c r="J3556" s="10"/>
      <c r="K3556" s="10"/>
      <c r="L3556" s="1"/>
    </row>
    <row r="3557" spans="2:12" s="5" customFormat="1" ht="30" hidden="1">
      <c r="B3557" s="1"/>
      <c r="C3557" s="31">
        <v>9403</v>
      </c>
      <c r="D3557" s="34" t="s">
        <v>3623</v>
      </c>
      <c r="E3557" s="32" t="s">
        <v>125</v>
      </c>
      <c r="F3557" s="36">
        <v>543672</v>
      </c>
      <c r="G3557" s="288" t="s">
        <v>117</v>
      </c>
      <c r="H3557" s="288"/>
      <c r="I3557" s="1"/>
      <c r="J3557" s="10"/>
      <c r="K3557" s="10"/>
      <c r="L3557" s="1"/>
    </row>
    <row r="3558" spans="2:12" s="5" customFormat="1" ht="30" hidden="1">
      <c r="B3558" s="1"/>
      <c r="C3558" s="31">
        <v>9404</v>
      </c>
      <c r="D3558" s="34" t="s">
        <v>3624</v>
      </c>
      <c r="E3558" s="32" t="s">
        <v>125</v>
      </c>
      <c r="F3558" s="36">
        <v>607871</v>
      </c>
      <c r="G3558" s="288" t="s">
        <v>117</v>
      </c>
      <c r="H3558" s="288"/>
      <c r="I3558" s="1"/>
      <c r="J3558" s="10"/>
      <c r="K3558" s="10"/>
      <c r="L3558" s="1"/>
    </row>
    <row r="3559" spans="2:12" s="5" customFormat="1" ht="30" hidden="1">
      <c r="B3559" s="1"/>
      <c r="C3559" s="31">
        <v>9405</v>
      </c>
      <c r="D3559" s="34" t="s">
        <v>3625</v>
      </c>
      <c r="E3559" s="32" t="s">
        <v>125</v>
      </c>
      <c r="F3559" s="36">
        <v>448707</v>
      </c>
      <c r="G3559" s="288" t="s">
        <v>117</v>
      </c>
      <c r="H3559" s="288"/>
      <c r="I3559" s="1"/>
      <c r="J3559" s="10"/>
      <c r="K3559" s="10"/>
      <c r="L3559" s="1"/>
    </row>
    <row r="3560" spans="2:12" s="5" customFormat="1" ht="30" hidden="1">
      <c r="B3560" s="1"/>
      <c r="C3560" s="31">
        <v>9406</v>
      </c>
      <c r="D3560" s="34" t="s">
        <v>3626</v>
      </c>
      <c r="E3560" s="32" t="s">
        <v>125</v>
      </c>
      <c r="F3560" s="36">
        <v>422601</v>
      </c>
      <c r="G3560" s="288" t="s">
        <v>117</v>
      </c>
      <c r="H3560" s="288"/>
      <c r="I3560" s="1"/>
      <c r="J3560" s="10"/>
      <c r="K3560" s="10"/>
      <c r="L3560" s="1"/>
    </row>
    <row r="3561" spans="2:12" s="5" customFormat="1" ht="30" hidden="1">
      <c r="B3561" s="1"/>
      <c r="C3561" s="31">
        <v>9407</v>
      </c>
      <c r="D3561" s="34" t="s">
        <v>3627</v>
      </c>
      <c r="E3561" s="32" t="s">
        <v>125</v>
      </c>
      <c r="F3561" s="36">
        <v>491907</v>
      </c>
      <c r="G3561" s="288" t="s">
        <v>117</v>
      </c>
      <c r="H3561" s="288"/>
      <c r="I3561" s="1"/>
      <c r="J3561" s="10"/>
      <c r="K3561" s="10"/>
      <c r="L3561" s="1"/>
    </row>
    <row r="3562" spans="2:12" s="5" customFormat="1" ht="30" hidden="1">
      <c r="B3562" s="1"/>
      <c r="C3562" s="31">
        <v>9408</v>
      </c>
      <c r="D3562" s="34" t="s">
        <v>3628</v>
      </c>
      <c r="E3562" s="32" t="s">
        <v>125</v>
      </c>
      <c r="F3562" s="36">
        <v>454599</v>
      </c>
      <c r="G3562" s="288" t="s">
        <v>117</v>
      </c>
      <c r="H3562" s="288"/>
      <c r="I3562" s="1"/>
      <c r="J3562" s="10"/>
      <c r="K3562" s="10"/>
      <c r="L3562" s="1"/>
    </row>
    <row r="3563" spans="2:12" s="5" customFormat="1" ht="30" hidden="1">
      <c r="B3563" s="1"/>
      <c r="C3563" s="31">
        <v>9409</v>
      </c>
      <c r="D3563" s="34" t="s">
        <v>3629</v>
      </c>
      <c r="E3563" s="32" t="s">
        <v>125</v>
      </c>
      <c r="F3563" s="36">
        <v>390644</v>
      </c>
      <c r="G3563" s="288" t="s">
        <v>117</v>
      </c>
      <c r="H3563" s="288"/>
      <c r="I3563" s="1"/>
      <c r="J3563" s="10"/>
      <c r="K3563" s="10"/>
      <c r="L3563" s="1"/>
    </row>
    <row r="3564" spans="2:12" s="5" customFormat="1" ht="30" hidden="1">
      <c r="B3564" s="1"/>
      <c r="C3564" s="31">
        <v>9410</v>
      </c>
      <c r="D3564" s="34" t="s">
        <v>3630</v>
      </c>
      <c r="E3564" s="32" t="s">
        <v>125</v>
      </c>
      <c r="F3564" s="36">
        <v>467197</v>
      </c>
      <c r="G3564" s="288" t="s">
        <v>117</v>
      </c>
      <c r="H3564" s="288"/>
      <c r="I3564" s="1"/>
      <c r="J3564" s="10"/>
      <c r="K3564" s="10"/>
      <c r="L3564" s="1"/>
    </row>
    <row r="3565" spans="2:12" s="5" customFormat="1" ht="30" hidden="1">
      <c r="B3565" s="1"/>
      <c r="C3565" s="31">
        <v>9411</v>
      </c>
      <c r="D3565" s="34" t="s">
        <v>3631</v>
      </c>
      <c r="E3565" s="32" t="s">
        <v>125</v>
      </c>
      <c r="F3565" s="36">
        <v>1045196</v>
      </c>
      <c r="G3565" s="288" t="s">
        <v>117</v>
      </c>
      <c r="H3565" s="288"/>
      <c r="I3565" s="1"/>
      <c r="J3565" s="10"/>
      <c r="K3565" s="10"/>
      <c r="L3565" s="1"/>
    </row>
    <row r="3566" spans="2:12" s="5" customFormat="1" ht="30" hidden="1">
      <c r="B3566" s="1"/>
      <c r="C3566" s="31">
        <v>9412</v>
      </c>
      <c r="D3566" s="34" t="s">
        <v>3632</v>
      </c>
      <c r="E3566" s="32" t="s">
        <v>125</v>
      </c>
      <c r="F3566" s="36">
        <v>2263720</v>
      </c>
      <c r="G3566" s="288" t="s">
        <v>117</v>
      </c>
      <c r="H3566" s="288"/>
      <c r="I3566" s="1"/>
      <c r="J3566" s="10"/>
      <c r="K3566" s="10"/>
      <c r="L3566" s="1"/>
    </row>
    <row r="3567" spans="2:12" s="5" customFormat="1" ht="45" hidden="1">
      <c r="B3567" s="1"/>
      <c r="C3567" s="31">
        <v>9413</v>
      </c>
      <c r="D3567" s="34" t="s">
        <v>3633</v>
      </c>
      <c r="E3567" s="32" t="s">
        <v>125</v>
      </c>
      <c r="F3567" s="36">
        <v>124945</v>
      </c>
      <c r="G3567" s="288" t="s">
        <v>117</v>
      </c>
      <c r="H3567" s="288"/>
      <c r="I3567" s="1"/>
      <c r="J3567" s="10"/>
      <c r="K3567" s="10"/>
      <c r="L3567" s="1"/>
    </row>
    <row r="3568" spans="2:12" s="5" customFormat="1" ht="45" hidden="1">
      <c r="B3568" s="1"/>
      <c r="C3568" s="31">
        <v>9414</v>
      </c>
      <c r="D3568" s="34" t="s">
        <v>3634</v>
      </c>
      <c r="E3568" s="32" t="s">
        <v>125</v>
      </c>
      <c r="F3568" s="36">
        <v>123406</v>
      </c>
      <c r="G3568" s="288" t="s">
        <v>117</v>
      </c>
      <c r="H3568" s="288"/>
      <c r="I3568" s="1"/>
      <c r="J3568" s="10"/>
      <c r="K3568" s="10"/>
      <c r="L3568" s="1"/>
    </row>
    <row r="3569" spans="2:12" s="5" customFormat="1" ht="45" hidden="1">
      <c r="B3569" s="1"/>
      <c r="C3569" s="31">
        <v>9415</v>
      </c>
      <c r="D3569" s="34" t="s">
        <v>3635</v>
      </c>
      <c r="E3569" s="32" t="s">
        <v>125</v>
      </c>
      <c r="F3569" s="36">
        <v>145406</v>
      </c>
      <c r="G3569" s="288" t="s">
        <v>117</v>
      </c>
      <c r="H3569" s="288"/>
      <c r="I3569" s="1"/>
      <c r="J3569" s="10"/>
      <c r="K3569" s="10"/>
      <c r="L3569" s="1"/>
    </row>
    <row r="3570" spans="2:12" s="5" customFormat="1" ht="60" hidden="1">
      <c r="B3570" s="1"/>
      <c r="C3570" s="31">
        <v>9416</v>
      </c>
      <c r="D3570" s="34" t="s">
        <v>3636</v>
      </c>
      <c r="E3570" s="32" t="s">
        <v>116</v>
      </c>
      <c r="F3570" s="36">
        <v>24799</v>
      </c>
      <c r="G3570" s="288" t="s">
        <v>117</v>
      </c>
      <c r="H3570" s="288"/>
      <c r="I3570" s="1"/>
      <c r="J3570" s="10"/>
      <c r="K3570" s="10"/>
      <c r="L3570" s="1"/>
    </row>
    <row r="3571" spans="2:12" s="5" customFormat="1" ht="60" hidden="1">
      <c r="B3571" s="1"/>
      <c r="C3571" s="31">
        <v>9417</v>
      </c>
      <c r="D3571" s="34" t="s">
        <v>3637</v>
      </c>
      <c r="E3571" s="32" t="s">
        <v>2466</v>
      </c>
      <c r="F3571" s="36">
        <v>77350000</v>
      </c>
      <c r="G3571" s="288" t="s">
        <v>117</v>
      </c>
      <c r="H3571" s="288"/>
      <c r="I3571" s="1"/>
      <c r="J3571" s="10"/>
      <c r="K3571" s="10"/>
      <c r="L3571" s="1"/>
    </row>
    <row r="3572" spans="2:12" s="5" customFormat="1" ht="105" hidden="1">
      <c r="B3572" s="1"/>
      <c r="C3572" s="31">
        <v>9418</v>
      </c>
      <c r="D3572" s="34" t="s">
        <v>3638</v>
      </c>
      <c r="E3572" s="32" t="s">
        <v>125</v>
      </c>
      <c r="F3572" s="36">
        <v>220222</v>
      </c>
      <c r="G3572" s="288" t="s">
        <v>117</v>
      </c>
      <c r="H3572" s="288"/>
      <c r="I3572" s="1"/>
      <c r="J3572" s="10"/>
      <c r="K3572" s="10"/>
      <c r="L3572" s="1"/>
    </row>
    <row r="3573" spans="2:12" s="5" customFormat="1" ht="90" hidden="1">
      <c r="B3573" s="1"/>
      <c r="C3573" s="31">
        <v>9419</v>
      </c>
      <c r="D3573" s="34" t="s">
        <v>3639</v>
      </c>
      <c r="E3573" s="32" t="s">
        <v>116</v>
      </c>
      <c r="F3573" s="36">
        <v>658391</v>
      </c>
      <c r="G3573" s="288" t="s">
        <v>117</v>
      </c>
      <c r="H3573" s="288"/>
      <c r="I3573" s="1"/>
      <c r="J3573" s="10"/>
      <c r="K3573" s="10"/>
      <c r="L3573" s="1"/>
    </row>
    <row r="3574" spans="2:12" s="5" customFormat="1" ht="30" hidden="1">
      <c r="B3574" s="1"/>
      <c r="C3574" s="31">
        <v>9420</v>
      </c>
      <c r="D3574" s="34" t="s">
        <v>3640</v>
      </c>
      <c r="E3574" s="32" t="s">
        <v>125</v>
      </c>
      <c r="F3574" s="36">
        <v>214906</v>
      </c>
      <c r="G3574" s="288" t="s">
        <v>117</v>
      </c>
      <c r="H3574" s="288"/>
      <c r="I3574" s="1"/>
      <c r="J3574" s="10"/>
      <c r="K3574" s="10"/>
      <c r="L3574" s="1"/>
    </row>
    <row r="3575" spans="2:12" s="5" customFormat="1" ht="30" hidden="1">
      <c r="B3575" s="1"/>
      <c r="C3575" s="31">
        <v>9421</v>
      </c>
      <c r="D3575" s="34" t="s">
        <v>3641</v>
      </c>
      <c r="E3575" s="32" t="s">
        <v>125</v>
      </c>
      <c r="F3575" s="36">
        <v>262406</v>
      </c>
      <c r="G3575" s="288" t="s">
        <v>117</v>
      </c>
      <c r="H3575" s="288"/>
      <c r="I3575" s="1"/>
      <c r="J3575" s="10"/>
      <c r="K3575" s="10"/>
      <c r="L3575" s="1"/>
    </row>
    <row r="3576" spans="2:12" s="5" customFormat="1" ht="30" hidden="1">
      <c r="B3576" s="1"/>
      <c r="C3576" s="31">
        <v>9422</v>
      </c>
      <c r="D3576" s="34" t="s">
        <v>3642</v>
      </c>
      <c r="E3576" s="32" t="s">
        <v>125</v>
      </c>
      <c r="F3576" s="36">
        <v>348406</v>
      </c>
      <c r="G3576" s="288" t="s">
        <v>117</v>
      </c>
      <c r="H3576" s="288"/>
      <c r="I3576" s="1"/>
      <c r="J3576" s="10"/>
      <c r="K3576" s="10"/>
      <c r="L3576" s="1"/>
    </row>
    <row r="3577" spans="2:12" s="5" customFormat="1" ht="30" hidden="1">
      <c r="B3577" s="1"/>
      <c r="C3577" s="31">
        <v>9423</v>
      </c>
      <c r="D3577" s="34" t="s">
        <v>3643</v>
      </c>
      <c r="E3577" s="32" t="s">
        <v>125</v>
      </c>
      <c r="F3577" s="36">
        <v>560678</v>
      </c>
      <c r="G3577" s="288" t="s">
        <v>117</v>
      </c>
      <c r="H3577" s="288"/>
      <c r="I3577" s="1"/>
      <c r="J3577" s="10"/>
      <c r="K3577" s="10"/>
      <c r="L3577" s="1"/>
    </row>
    <row r="3578" spans="2:12" s="5" customFormat="1" ht="45" hidden="1">
      <c r="B3578" s="1"/>
      <c r="C3578" s="31">
        <v>9424</v>
      </c>
      <c r="D3578" s="34" t="s">
        <v>3644</v>
      </c>
      <c r="E3578" s="32" t="s">
        <v>119</v>
      </c>
      <c r="F3578" s="36">
        <v>439691</v>
      </c>
      <c r="G3578" s="288" t="s">
        <v>117</v>
      </c>
      <c r="H3578" s="288"/>
      <c r="I3578" s="1"/>
      <c r="J3578" s="10"/>
      <c r="K3578" s="10"/>
      <c r="L3578" s="1"/>
    </row>
    <row r="3579" spans="2:12" s="5" customFormat="1" ht="135" hidden="1">
      <c r="B3579" s="1"/>
      <c r="C3579" s="31">
        <v>9425</v>
      </c>
      <c r="D3579" s="34" t="s">
        <v>3645</v>
      </c>
      <c r="E3579" s="32" t="s">
        <v>122</v>
      </c>
      <c r="F3579" s="36">
        <v>2230918</v>
      </c>
      <c r="G3579" s="288" t="s">
        <v>117</v>
      </c>
      <c r="H3579" s="288"/>
      <c r="I3579" s="1"/>
      <c r="J3579" s="10"/>
      <c r="K3579" s="10"/>
      <c r="L3579" s="1"/>
    </row>
    <row r="3580" spans="2:12" s="5" customFormat="1" ht="75" hidden="1">
      <c r="B3580" s="1"/>
      <c r="C3580" s="31">
        <v>9426</v>
      </c>
      <c r="D3580" s="34" t="s">
        <v>3646</v>
      </c>
      <c r="E3580" s="32" t="s">
        <v>125</v>
      </c>
      <c r="F3580" s="36">
        <v>3299221</v>
      </c>
      <c r="G3580" s="288" t="s">
        <v>117</v>
      </c>
      <c r="H3580" s="288"/>
      <c r="I3580" s="1"/>
      <c r="J3580" s="10"/>
      <c r="K3580" s="10"/>
      <c r="L3580" s="1"/>
    </row>
    <row r="3581" spans="2:12" s="5" customFormat="1" ht="75" hidden="1">
      <c r="B3581" s="1"/>
      <c r="C3581" s="31">
        <v>9427</v>
      </c>
      <c r="D3581" s="34" t="s">
        <v>3647</v>
      </c>
      <c r="E3581" s="32" t="s">
        <v>125</v>
      </c>
      <c r="F3581" s="36">
        <v>1624117</v>
      </c>
      <c r="G3581" s="288" t="s">
        <v>117</v>
      </c>
      <c r="H3581" s="288"/>
      <c r="I3581" s="1"/>
      <c r="J3581" s="10"/>
      <c r="K3581" s="10"/>
      <c r="L3581" s="1"/>
    </row>
    <row r="3582" spans="2:12" s="5" customFormat="1" ht="60" hidden="1">
      <c r="B3582" s="1"/>
      <c r="C3582" s="31">
        <v>9428</v>
      </c>
      <c r="D3582" s="34" t="s">
        <v>3648</v>
      </c>
      <c r="E3582" s="32" t="s">
        <v>125</v>
      </c>
      <c r="F3582" s="36">
        <v>1028481</v>
      </c>
      <c r="G3582" s="288" t="s">
        <v>117</v>
      </c>
      <c r="H3582" s="288"/>
      <c r="I3582" s="1"/>
      <c r="J3582" s="10"/>
      <c r="K3582" s="10"/>
      <c r="L3582" s="1"/>
    </row>
    <row r="3583" spans="2:12" s="5" customFormat="1" ht="60" hidden="1">
      <c r="B3583" s="1"/>
      <c r="C3583" s="31">
        <v>9429</v>
      </c>
      <c r="D3583" s="34" t="s">
        <v>3649</v>
      </c>
      <c r="E3583" s="32" t="s">
        <v>125</v>
      </c>
      <c r="F3583" s="36">
        <v>544531</v>
      </c>
      <c r="G3583" s="288" t="s">
        <v>117</v>
      </c>
      <c r="H3583" s="288"/>
      <c r="I3583" s="1"/>
      <c r="J3583" s="10"/>
      <c r="K3583" s="10"/>
      <c r="L3583" s="1"/>
    </row>
    <row r="3584" spans="2:12" s="5" customFormat="1" ht="120" hidden="1">
      <c r="B3584" s="1"/>
      <c r="C3584" s="31">
        <v>9430</v>
      </c>
      <c r="D3584" s="34" t="s">
        <v>3650</v>
      </c>
      <c r="E3584" s="32" t="s">
        <v>125</v>
      </c>
      <c r="F3584" s="36">
        <v>20950608</v>
      </c>
      <c r="G3584" s="288" t="s">
        <v>117</v>
      </c>
      <c r="H3584" s="288"/>
      <c r="I3584" s="1"/>
      <c r="J3584" s="10"/>
      <c r="K3584" s="10"/>
      <c r="L3584" s="1"/>
    </row>
    <row r="3585" spans="2:12" s="5" customFormat="1" ht="135" hidden="1">
      <c r="B3585" s="1"/>
      <c r="C3585" s="31">
        <v>9431</v>
      </c>
      <c r="D3585" s="34" t="s">
        <v>3651</v>
      </c>
      <c r="E3585" s="32" t="s">
        <v>125</v>
      </c>
      <c r="F3585" s="36">
        <v>56692054</v>
      </c>
      <c r="G3585" s="288" t="s">
        <v>117</v>
      </c>
      <c r="H3585" s="288"/>
      <c r="I3585" s="1"/>
      <c r="J3585" s="10"/>
      <c r="K3585" s="10"/>
      <c r="L3585" s="1"/>
    </row>
    <row r="3586" spans="2:12" s="5" customFormat="1" ht="150" hidden="1">
      <c r="B3586" s="1"/>
      <c r="C3586" s="31">
        <v>9432</v>
      </c>
      <c r="D3586" s="34" t="s">
        <v>3652</v>
      </c>
      <c r="E3586" s="32" t="s">
        <v>125</v>
      </c>
      <c r="F3586" s="36">
        <v>2048887</v>
      </c>
      <c r="G3586" s="288" t="s">
        <v>117</v>
      </c>
      <c r="H3586" s="288"/>
      <c r="I3586" s="1"/>
      <c r="J3586" s="10"/>
      <c r="K3586" s="10"/>
      <c r="L3586" s="1"/>
    </row>
    <row r="3587" spans="2:12" s="5" customFormat="1" ht="135" hidden="1">
      <c r="B3587" s="1"/>
      <c r="C3587" s="31">
        <v>9433</v>
      </c>
      <c r="D3587" s="34" t="s">
        <v>3653</v>
      </c>
      <c r="E3587" s="32" t="s">
        <v>125</v>
      </c>
      <c r="F3587" s="36">
        <v>1868342</v>
      </c>
      <c r="G3587" s="288" t="s">
        <v>117</v>
      </c>
      <c r="H3587" s="288"/>
      <c r="I3587" s="1"/>
      <c r="J3587" s="10"/>
      <c r="K3587" s="10"/>
      <c r="L3587" s="1"/>
    </row>
    <row r="3588" spans="2:12" s="5" customFormat="1" ht="135" hidden="1">
      <c r="B3588" s="1"/>
      <c r="C3588" s="31">
        <v>9434</v>
      </c>
      <c r="D3588" s="34" t="s">
        <v>3654</v>
      </c>
      <c r="E3588" s="32" t="s">
        <v>125</v>
      </c>
      <c r="F3588" s="36">
        <v>2078687</v>
      </c>
      <c r="G3588" s="288" t="s">
        <v>117</v>
      </c>
      <c r="H3588" s="288"/>
      <c r="I3588" s="1"/>
      <c r="J3588" s="10"/>
      <c r="K3588" s="10"/>
      <c r="L3588" s="1"/>
    </row>
    <row r="3589" spans="2:12" s="5" customFormat="1" ht="90" hidden="1">
      <c r="B3589" s="1"/>
      <c r="C3589" s="31">
        <v>9435</v>
      </c>
      <c r="D3589" s="34" t="s">
        <v>3655</v>
      </c>
      <c r="E3589" s="32" t="s">
        <v>125</v>
      </c>
      <c r="F3589" s="36">
        <v>4953676</v>
      </c>
      <c r="G3589" s="288" t="s">
        <v>117</v>
      </c>
      <c r="H3589" s="288"/>
      <c r="I3589" s="1"/>
      <c r="J3589" s="10"/>
      <c r="K3589" s="10"/>
      <c r="L3589" s="1"/>
    </row>
    <row r="3590" spans="2:12" s="5" customFormat="1" ht="135" hidden="1">
      <c r="B3590" s="1"/>
      <c r="C3590" s="31">
        <v>9436</v>
      </c>
      <c r="D3590" s="34" t="s">
        <v>3656</v>
      </c>
      <c r="E3590" s="32" t="s">
        <v>125</v>
      </c>
      <c r="F3590" s="36">
        <v>3174635</v>
      </c>
      <c r="G3590" s="288" t="s">
        <v>117</v>
      </c>
      <c r="H3590" s="288"/>
      <c r="I3590" s="1"/>
      <c r="J3590" s="10"/>
      <c r="K3590" s="10"/>
      <c r="L3590" s="1"/>
    </row>
    <row r="3591" spans="2:12" s="5" customFormat="1" ht="90" hidden="1">
      <c r="B3591" s="1"/>
      <c r="C3591" s="31">
        <v>9437</v>
      </c>
      <c r="D3591" s="34" t="s">
        <v>3657</v>
      </c>
      <c r="E3591" s="32" t="s">
        <v>125</v>
      </c>
      <c r="F3591" s="36">
        <v>2131720</v>
      </c>
      <c r="G3591" s="288" t="s">
        <v>117</v>
      </c>
      <c r="H3591" s="288"/>
      <c r="I3591" s="1"/>
      <c r="J3591" s="10"/>
      <c r="K3591" s="10"/>
      <c r="L3591" s="1"/>
    </row>
    <row r="3592" spans="2:12" s="5" customFormat="1" ht="90" hidden="1">
      <c r="B3592" s="1"/>
      <c r="C3592" s="31">
        <v>9438</v>
      </c>
      <c r="D3592" s="34" t="s">
        <v>3658</v>
      </c>
      <c r="E3592" s="32" t="s">
        <v>125</v>
      </c>
      <c r="F3592" s="36">
        <v>2131720</v>
      </c>
      <c r="G3592" s="288" t="s">
        <v>117</v>
      </c>
      <c r="H3592" s="288"/>
      <c r="I3592" s="1"/>
      <c r="J3592" s="10"/>
      <c r="K3592" s="10"/>
      <c r="L3592" s="1"/>
    </row>
    <row r="3593" spans="2:12" s="5" customFormat="1" ht="150" hidden="1">
      <c r="B3593" s="1"/>
      <c r="C3593" s="31">
        <v>9439</v>
      </c>
      <c r="D3593" s="34" t="s">
        <v>3659</v>
      </c>
      <c r="E3593" s="32" t="s">
        <v>125</v>
      </c>
      <c r="F3593" s="36">
        <v>2770797</v>
      </c>
      <c r="G3593" s="288" t="s">
        <v>117</v>
      </c>
      <c r="H3593" s="288"/>
      <c r="I3593" s="1"/>
      <c r="J3593" s="10"/>
      <c r="K3593" s="10"/>
      <c r="L3593" s="1"/>
    </row>
    <row r="3594" spans="2:12" s="5" customFormat="1" ht="90" hidden="1">
      <c r="B3594" s="1"/>
      <c r="C3594" s="31">
        <v>9440</v>
      </c>
      <c r="D3594" s="34" t="s">
        <v>3660</v>
      </c>
      <c r="E3594" s="32" t="s">
        <v>125</v>
      </c>
      <c r="F3594" s="36">
        <v>9708421</v>
      </c>
      <c r="G3594" s="288" t="s">
        <v>117</v>
      </c>
      <c r="H3594" s="288"/>
      <c r="I3594" s="1"/>
      <c r="J3594" s="10"/>
      <c r="K3594" s="10"/>
      <c r="L3594" s="1"/>
    </row>
    <row r="3595" spans="2:12" s="5" customFormat="1" ht="90" hidden="1">
      <c r="B3595" s="1"/>
      <c r="C3595" s="31">
        <v>9441</v>
      </c>
      <c r="D3595" s="34" t="s">
        <v>3661</v>
      </c>
      <c r="E3595" s="32" t="s">
        <v>125</v>
      </c>
      <c r="F3595" s="36">
        <v>15331336</v>
      </c>
      <c r="G3595" s="288" t="s">
        <v>117</v>
      </c>
      <c r="H3595" s="288"/>
      <c r="I3595" s="1"/>
      <c r="J3595" s="10"/>
      <c r="K3595" s="10"/>
      <c r="L3595" s="1"/>
    </row>
    <row r="3596" spans="2:12" s="5" customFormat="1" ht="90" hidden="1">
      <c r="B3596" s="1"/>
      <c r="C3596" s="31">
        <v>9442</v>
      </c>
      <c r="D3596" s="34" t="s">
        <v>3662</v>
      </c>
      <c r="E3596" s="32" t="s">
        <v>125</v>
      </c>
      <c r="F3596" s="36">
        <v>3665679</v>
      </c>
      <c r="G3596" s="288" t="s">
        <v>117</v>
      </c>
      <c r="H3596" s="288"/>
      <c r="I3596" s="1"/>
      <c r="J3596" s="10"/>
      <c r="K3596" s="10"/>
      <c r="L3596" s="1"/>
    </row>
    <row r="3597" spans="2:12" s="5" customFormat="1" ht="90" hidden="1">
      <c r="B3597" s="1"/>
      <c r="C3597" s="31">
        <v>9443</v>
      </c>
      <c r="D3597" s="34" t="s">
        <v>3663</v>
      </c>
      <c r="E3597" s="32" t="s">
        <v>125</v>
      </c>
      <c r="F3597" s="36">
        <v>5717868</v>
      </c>
      <c r="G3597" s="288" t="s">
        <v>117</v>
      </c>
      <c r="H3597" s="288"/>
      <c r="I3597" s="1"/>
      <c r="J3597" s="10"/>
      <c r="K3597" s="10"/>
      <c r="L3597" s="1"/>
    </row>
    <row r="3598" spans="2:12" s="5" customFormat="1" ht="105" hidden="1">
      <c r="B3598" s="1"/>
      <c r="C3598" s="31">
        <v>9444</v>
      </c>
      <c r="D3598" s="34" t="s">
        <v>3664</v>
      </c>
      <c r="E3598" s="32" t="s">
        <v>116</v>
      </c>
      <c r="F3598" s="36">
        <v>408848</v>
      </c>
      <c r="G3598" s="288" t="s">
        <v>117</v>
      </c>
      <c r="H3598" s="288"/>
      <c r="I3598" s="1"/>
      <c r="J3598" s="10"/>
      <c r="K3598" s="10"/>
      <c r="L3598" s="1"/>
    </row>
    <row r="3599" spans="2:12" s="5" customFormat="1" ht="150" hidden="1">
      <c r="B3599" s="1"/>
      <c r="C3599" s="31">
        <v>9445</v>
      </c>
      <c r="D3599" s="34" t="s">
        <v>3665</v>
      </c>
      <c r="E3599" s="32" t="s">
        <v>472</v>
      </c>
      <c r="F3599" s="36">
        <v>14582</v>
      </c>
      <c r="G3599" s="288" t="s">
        <v>117</v>
      </c>
      <c r="H3599" s="288"/>
      <c r="I3599" s="1"/>
      <c r="J3599" s="10"/>
      <c r="K3599" s="10"/>
      <c r="L3599" s="1"/>
    </row>
    <row r="3600" spans="2:12" s="5" customFormat="1" ht="105" hidden="1">
      <c r="B3600" s="1"/>
      <c r="C3600" s="31">
        <v>9446</v>
      </c>
      <c r="D3600" s="34" t="s">
        <v>3666</v>
      </c>
      <c r="E3600" s="32" t="s">
        <v>125</v>
      </c>
      <c r="F3600" s="36">
        <v>10710000</v>
      </c>
      <c r="G3600" s="288" t="s">
        <v>117</v>
      </c>
      <c r="H3600" s="288"/>
      <c r="I3600" s="1"/>
      <c r="J3600" s="10"/>
      <c r="K3600" s="10"/>
      <c r="L3600" s="1"/>
    </row>
    <row r="3601" spans="2:12" s="5" customFormat="1" ht="90" hidden="1">
      <c r="B3601" s="1"/>
      <c r="C3601" s="31">
        <v>9448</v>
      </c>
      <c r="D3601" s="34" t="s">
        <v>3667</v>
      </c>
      <c r="E3601" s="32" t="s">
        <v>116</v>
      </c>
      <c r="F3601" s="36">
        <v>184464</v>
      </c>
      <c r="G3601" s="288" t="s">
        <v>117</v>
      </c>
      <c r="H3601" s="288"/>
      <c r="I3601" s="1"/>
      <c r="J3601" s="10"/>
      <c r="K3601" s="10"/>
      <c r="L3601" s="1"/>
    </row>
    <row r="3602" spans="2:12" s="5" customFormat="1" ht="90" hidden="1">
      <c r="B3602" s="1"/>
      <c r="C3602" s="31">
        <v>9449</v>
      </c>
      <c r="D3602" s="34" t="s">
        <v>3668</v>
      </c>
      <c r="E3602" s="32" t="s">
        <v>116</v>
      </c>
      <c r="F3602" s="36">
        <v>276407</v>
      </c>
      <c r="G3602" s="288" t="s">
        <v>117</v>
      </c>
      <c r="H3602" s="288"/>
      <c r="I3602" s="1"/>
      <c r="J3602" s="10"/>
      <c r="K3602" s="10"/>
      <c r="L3602" s="1"/>
    </row>
    <row r="3603" spans="2:12" s="5" customFormat="1" ht="90" hidden="1">
      <c r="B3603" s="1"/>
      <c r="C3603" s="31">
        <v>9450</v>
      </c>
      <c r="D3603" s="34" t="s">
        <v>3669</v>
      </c>
      <c r="E3603" s="32" t="s">
        <v>116</v>
      </c>
      <c r="F3603" s="36">
        <v>356970</v>
      </c>
      <c r="G3603" s="288" t="s">
        <v>117</v>
      </c>
      <c r="H3603" s="288"/>
      <c r="I3603" s="1"/>
      <c r="J3603" s="10"/>
      <c r="K3603" s="10"/>
      <c r="L3603" s="1"/>
    </row>
    <row r="3604" spans="2:12" s="5" customFormat="1" ht="90" hidden="1">
      <c r="B3604" s="1"/>
      <c r="C3604" s="31">
        <v>9451</v>
      </c>
      <c r="D3604" s="34" t="s">
        <v>3670</v>
      </c>
      <c r="E3604" s="32" t="s">
        <v>116</v>
      </c>
      <c r="F3604" s="36">
        <v>233602</v>
      </c>
      <c r="G3604" s="288" t="s">
        <v>117</v>
      </c>
      <c r="H3604" s="288"/>
      <c r="I3604" s="1"/>
      <c r="J3604" s="10"/>
      <c r="K3604" s="10"/>
      <c r="L3604" s="1"/>
    </row>
    <row r="3605" spans="2:12" s="5" customFormat="1" ht="75" hidden="1">
      <c r="B3605" s="1"/>
      <c r="C3605" s="31">
        <v>9452</v>
      </c>
      <c r="D3605" s="34" t="s">
        <v>3671</v>
      </c>
      <c r="E3605" s="32" t="s">
        <v>116</v>
      </c>
      <c r="F3605" s="36">
        <v>358207</v>
      </c>
      <c r="G3605" s="288" t="s">
        <v>117</v>
      </c>
      <c r="H3605" s="288"/>
      <c r="I3605" s="1"/>
      <c r="J3605" s="10"/>
      <c r="K3605" s="10"/>
      <c r="L3605" s="1"/>
    </row>
    <row r="3606" spans="2:12" s="5" customFormat="1" ht="30" hidden="1">
      <c r="B3606" s="1"/>
      <c r="C3606" s="31">
        <v>9453</v>
      </c>
      <c r="D3606" s="34" t="s">
        <v>3672</v>
      </c>
      <c r="E3606" s="32" t="s">
        <v>125</v>
      </c>
      <c r="F3606" s="36">
        <v>17850</v>
      </c>
      <c r="G3606" s="288" t="s">
        <v>117</v>
      </c>
      <c r="H3606" s="288"/>
      <c r="I3606" s="1"/>
      <c r="J3606" s="10"/>
      <c r="K3606" s="10"/>
      <c r="L3606" s="1"/>
    </row>
    <row r="3607" spans="2:12" s="5" customFormat="1" ht="30" hidden="1">
      <c r="B3607" s="1"/>
      <c r="C3607" s="31">
        <v>9454</v>
      </c>
      <c r="D3607" s="34" t="s">
        <v>3673</v>
      </c>
      <c r="E3607" s="32" t="s">
        <v>125</v>
      </c>
      <c r="F3607" s="36">
        <v>1107243</v>
      </c>
      <c r="G3607" s="288" t="s">
        <v>117</v>
      </c>
      <c r="H3607" s="288"/>
      <c r="I3607" s="1"/>
      <c r="J3607" s="10"/>
      <c r="K3607" s="10"/>
      <c r="L3607" s="1"/>
    </row>
    <row r="3608" spans="2:12" s="5" customFormat="1" ht="165" hidden="1">
      <c r="B3608" s="1"/>
      <c r="C3608" s="31">
        <v>9455</v>
      </c>
      <c r="D3608" s="34" t="s">
        <v>3674</v>
      </c>
      <c r="E3608" s="32" t="s">
        <v>125</v>
      </c>
      <c r="F3608" s="36">
        <v>7563426</v>
      </c>
      <c r="G3608" s="288" t="s">
        <v>117</v>
      </c>
      <c r="H3608" s="288"/>
      <c r="I3608" s="1"/>
      <c r="J3608" s="10"/>
      <c r="K3608" s="10"/>
      <c r="L3608" s="1"/>
    </row>
    <row r="3609" spans="2:12" s="5" customFormat="1" ht="30" hidden="1">
      <c r="B3609" s="1"/>
      <c r="C3609" s="31">
        <v>9456</v>
      </c>
      <c r="D3609" s="34" t="s">
        <v>3675</v>
      </c>
      <c r="E3609" s="32" t="s">
        <v>122</v>
      </c>
      <c r="F3609" s="36">
        <v>20040</v>
      </c>
      <c r="G3609" s="288" t="s">
        <v>117</v>
      </c>
      <c r="H3609" s="288"/>
      <c r="I3609" s="1"/>
      <c r="J3609" s="10"/>
      <c r="K3609" s="10"/>
      <c r="L3609" s="1"/>
    </row>
    <row r="3610" spans="2:12" s="5" customFormat="1" ht="45" hidden="1">
      <c r="B3610" s="1"/>
      <c r="C3610" s="31">
        <v>9457</v>
      </c>
      <c r="D3610" s="34" t="s">
        <v>3676</v>
      </c>
      <c r="E3610" s="32" t="s">
        <v>125</v>
      </c>
      <c r="F3610" s="36">
        <v>43893</v>
      </c>
      <c r="G3610" s="288" t="s">
        <v>117</v>
      </c>
      <c r="H3610" s="288"/>
      <c r="I3610" s="1"/>
      <c r="J3610" s="10"/>
      <c r="K3610" s="10"/>
      <c r="L3610" s="1"/>
    </row>
    <row r="3611" spans="2:12" s="5" customFormat="1" ht="45" hidden="1">
      <c r="B3611" s="1"/>
      <c r="C3611" s="31">
        <v>9458</v>
      </c>
      <c r="D3611" s="34" t="s">
        <v>3677</v>
      </c>
      <c r="E3611" s="32" t="s">
        <v>125</v>
      </c>
      <c r="F3611" s="36">
        <v>23015</v>
      </c>
      <c r="G3611" s="288" t="s">
        <v>117</v>
      </c>
      <c r="H3611" s="288"/>
      <c r="I3611" s="1"/>
      <c r="J3611" s="10"/>
      <c r="K3611" s="10"/>
      <c r="L3611" s="1"/>
    </row>
    <row r="3612" spans="2:12" s="5" customFormat="1" ht="45" hidden="1">
      <c r="B3612" s="1"/>
      <c r="C3612" s="31">
        <v>9459</v>
      </c>
      <c r="D3612" s="34" t="s">
        <v>3678</v>
      </c>
      <c r="E3612" s="32" t="s">
        <v>122</v>
      </c>
      <c r="F3612" s="36">
        <v>25978</v>
      </c>
      <c r="G3612" s="288" t="s">
        <v>117</v>
      </c>
      <c r="H3612" s="288"/>
      <c r="I3612" s="1"/>
      <c r="J3612" s="10"/>
      <c r="K3612" s="10"/>
      <c r="L3612" s="1"/>
    </row>
    <row r="3613" spans="2:12" s="5" customFormat="1" ht="45" hidden="1">
      <c r="B3613" s="1"/>
      <c r="C3613" s="31">
        <v>9460</v>
      </c>
      <c r="D3613" s="34" t="s">
        <v>3679</v>
      </c>
      <c r="E3613" s="32" t="s">
        <v>116</v>
      </c>
      <c r="F3613" s="36">
        <v>81010</v>
      </c>
      <c r="G3613" s="288" t="s">
        <v>117</v>
      </c>
      <c r="H3613" s="288"/>
      <c r="I3613" s="1"/>
      <c r="J3613" s="10"/>
      <c r="K3613" s="10"/>
      <c r="L3613" s="1"/>
    </row>
    <row r="3614" spans="2:12" s="5" customFormat="1" ht="45" hidden="1">
      <c r="B3614" s="1"/>
      <c r="C3614" s="31">
        <v>9461</v>
      </c>
      <c r="D3614" s="34" t="s">
        <v>3680</v>
      </c>
      <c r="E3614" s="32" t="s">
        <v>116</v>
      </c>
      <c r="F3614" s="36">
        <v>66643</v>
      </c>
      <c r="G3614" s="288" t="s">
        <v>117</v>
      </c>
      <c r="H3614" s="288"/>
      <c r="I3614" s="1"/>
      <c r="J3614" s="10"/>
      <c r="K3614" s="10"/>
      <c r="L3614" s="1"/>
    </row>
    <row r="3615" spans="2:12" s="5" customFormat="1" ht="90" hidden="1">
      <c r="B3615" s="1"/>
      <c r="C3615" s="31">
        <v>9462</v>
      </c>
      <c r="D3615" s="34" t="s">
        <v>3681</v>
      </c>
      <c r="E3615" s="32" t="s">
        <v>119</v>
      </c>
      <c r="F3615" s="36">
        <v>1628462</v>
      </c>
      <c r="G3615" s="288" t="s">
        <v>117</v>
      </c>
      <c r="H3615" s="288"/>
      <c r="I3615" s="1"/>
      <c r="J3615" s="10"/>
      <c r="K3615" s="10"/>
      <c r="L3615" s="1"/>
    </row>
    <row r="3616" spans="2:12" s="5" customFormat="1" ht="45" hidden="1">
      <c r="B3616" s="1"/>
      <c r="C3616" s="31">
        <v>9463</v>
      </c>
      <c r="D3616" s="34" t="s">
        <v>3682</v>
      </c>
      <c r="E3616" s="32" t="s">
        <v>2279</v>
      </c>
      <c r="F3616" s="36">
        <v>50500</v>
      </c>
      <c r="G3616" s="288" t="s">
        <v>117</v>
      </c>
      <c r="H3616" s="288"/>
      <c r="I3616" s="1"/>
      <c r="J3616" s="10"/>
      <c r="K3616" s="10"/>
      <c r="L3616" s="1"/>
    </row>
    <row r="3617" spans="2:12" s="5" customFormat="1" ht="105" hidden="1">
      <c r="B3617" s="1"/>
      <c r="C3617" s="31">
        <v>9464</v>
      </c>
      <c r="D3617" s="34" t="s">
        <v>3683</v>
      </c>
      <c r="E3617" s="32" t="s">
        <v>125</v>
      </c>
      <c r="F3617" s="36">
        <v>5593000</v>
      </c>
      <c r="G3617" s="288" t="s">
        <v>117</v>
      </c>
      <c r="H3617" s="288"/>
      <c r="I3617" s="1"/>
      <c r="J3617" s="10"/>
      <c r="K3617" s="10"/>
      <c r="L3617" s="1"/>
    </row>
    <row r="3618" spans="2:12" s="5" customFormat="1" ht="105" hidden="1">
      <c r="B3618" s="1"/>
      <c r="C3618" s="31">
        <v>9465</v>
      </c>
      <c r="D3618" s="34" t="s">
        <v>3684</v>
      </c>
      <c r="E3618" s="32" t="s">
        <v>2005</v>
      </c>
      <c r="F3618" s="36">
        <v>2482</v>
      </c>
      <c r="G3618" s="288" t="s">
        <v>117</v>
      </c>
      <c r="H3618" s="288"/>
      <c r="I3618" s="1"/>
      <c r="J3618" s="10"/>
      <c r="K3618" s="10"/>
      <c r="L3618" s="1"/>
    </row>
    <row r="3619" spans="2:12" s="5" customFormat="1" ht="120" hidden="1">
      <c r="B3619" s="1"/>
      <c r="C3619" s="31">
        <v>9471</v>
      </c>
      <c r="D3619" s="34" t="s">
        <v>3685</v>
      </c>
      <c r="E3619" s="32" t="s">
        <v>125</v>
      </c>
      <c r="F3619" s="36">
        <v>8406636</v>
      </c>
      <c r="G3619" s="288" t="s">
        <v>117</v>
      </c>
      <c r="H3619" s="288"/>
      <c r="I3619" s="1"/>
      <c r="J3619" s="10"/>
      <c r="K3619" s="10"/>
      <c r="L3619" s="1"/>
    </row>
    <row r="3620" spans="2:12" s="5" customFormat="1" ht="135" hidden="1">
      <c r="B3620" s="1"/>
      <c r="C3620" s="31">
        <v>9472</v>
      </c>
      <c r="D3620" s="34" t="s">
        <v>3686</v>
      </c>
      <c r="E3620" s="32" t="s">
        <v>125</v>
      </c>
      <c r="F3620" s="36">
        <v>7397840</v>
      </c>
      <c r="G3620" s="288" t="s">
        <v>117</v>
      </c>
      <c r="H3620" s="288"/>
      <c r="I3620" s="1"/>
      <c r="J3620" s="10"/>
      <c r="K3620" s="10"/>
      <c r="L3620" s="1"/>
    </row>
    <row r="3621" spans="2:12" s="5" customFormat="1" ht="120" hidden="1">
      <c r="B3621" s="1"/>
      <c r="C3621" s="31">
        <v>9473</v>
      </c>
      <c r="D3621" s="34" t="s">
        <v>3687</v>
      </c>
      <c r="E3621" s="32" t="s">
        <v>125</v>
      </c>
      <c r="F3621" s="36">
        <v>7070612</v>
      </c>
      <c r="G3621" s="288" t="s">
        <v>117</v>
      </c>
      <c r="H3621" s="288"/>
      <c r="I3621" s="1"/>
      <c r="J3621" s="10"/>
      <c r="K3621" s="10"/>
      <c r="L3621" s="1"/>
    </row>
    <row r="3622" spans="2:12" s="5" customFormat="1" ht="120" hidden="1">
      <c r="B3622" s="1"/>
      <c r="C3622" s="31">
        <v>9474</v>
      </c>
      <c r="D3622" s="34" t="s">
        <v>3688</v>
      </c>
      <c r="E3622" s="32" t="s">
        <v>125</v>
      </c>
      <c r="F3622" s="36">
        <v>10194292</v>
      </c>
      <c r="G3622" s="288" t="s">
        <v>117</v>
      </c>
      <c r="H3622" s="288"/>
      <c r="I3622" s="1"/>
      <c r="J3622" s="10"/>
      <c r="K3622" s="10"/>
      <c r="L3622" s="1"/>
    </row>
    <row r="3623" spans="2:12" s="5" customFormat="1" ht="120" hidden="1">
      <c r="B3623" s="1"/>
      <c r="C3623" s="31">
        <v>9475</v>
      </c>
      <c r="D3623" s="34" t="s">
        <v>3689</v>
      </c>
      <c r="E3623" s="32" t="s">
        <v>125</v>
      </c>
      <c r="F3623" s="36">
        <v>9399483</v>
      </c>
      <c r="G3623" s="288" t="s">
        <v>117</v>
      </c>
      <c r="H3623" s="288"/>
      <c r="I3623" s="1"/>
      <c r="J3623" s="10"/>
      <c r="K3623" s="10"/>
      <c r="L3623" s="1"/>
    </row>
    <row r="3624" spans="2:12" s="5" customFormat="1" ht="120" hidden="1">
      <c r="B3624" s="1"/>
      <c r="C3624" s="31">
        <v>9476</v>
      </c>
      <c r="D3624" s="34" t="s">
        <v>3690</v>
      </c>
      <c r="E3624" s="32" t="s">
        <v>125</v>
      </c>
      <c r="F3624" s="36">
        <v>4250501</v>
      </c>
      <c r="G3624" s="288" t="s">
        <v>117</v>
      </c>
      <c r="H3624" s="288"/>
      <c r="I3624" s="1"/>
      <c r="J3624" s="10"/>
      <c r="K3624" s="10"/>
      <c r="L3624" s="1"/>
    </row>
    <row r="3625" spans="2:12" s="5" customFormat="1" ht="120" hidden="1">
      <c r="B3625" s="1"/>
      <c r="C3625" s="31">
        <v>9477</v>
      </c>
      <c r="D3625" s="34" t="s">
        <v>3691</v>
      </c>
      <c r="E3625" s="32" t="s">
        <v>125</v>
      </c>
      <c r="F3625" s="36">
        <v>4008603</v>
      </c>
      <c r="G3625" s="288" t="s">
        <v>117</v>
      </c>
      <c r="H3625" s="288"/>
      <c r="I3625" s="1"/>
      <c r="J3625" s="10"/>
      <c r="K3625" s="10"/>
      <c r="L3625" s="1"/>
    </row>
    <row r="3626" spans="2:12" s="5" customFormat="1" ht="120" hidden="1">
      <c r="B3626" s="1"/>
      <c r="C3626" s="31">
        <v>9478</v>
      </c>
      <c r="D3626" s="34" t="s">
        <v>3692</v>
      </c>
      <c r="E3626" s="32" t="s">
        <v>125</v>
      </c>
      <c r="F3626" s="36">
        <v>9503154</v>
      </c>
      <c r="G3626" s="288" t="s">
        <v>117</v>
      </c>
      <c r="H3626" s="288"/>
      <c r="I3626" s="1"/>
      <c r="J3626" s="10"/>
      <c r="K3626" s="10"/>
      <c r="L3626" s="1"/>
    </row>
    <row r="3627" spans="2:12" s="5" customFormat="1" ht="120" hidden="1">
      <c r="B3627" s="1"/>
      <c r="C3627" s="31">
        <v>9479</v>
      </c>
      <c r="D3627" s="34" t="s">
        <v>3693</v>
      </c>
      <c r="E3627" s="32" t="s">
        <v>125</v>
      </c>
      <c r="F3627" s="36">
        <v>9589546</v>
      </c>
      <c r="G3627" s="288" t="s">
        <v>117</v>
      </c>
      <c r="H3627" s="288"/>
      <c r="I3627" s="1"/>
      <c r="J3627" s="10"/>
      <c r="K3627" s="10"/>
      <c r="L3627" s="1"/>
    </row>
    <row r="3628" spans="2:12" s="5" customFormat="1" ht="120" hidden="1">
      <c r="B3628" s="1"/>
      <c r="C3628" s="31">
        <v>9480</v>
      </c>
      <c r="D3628" s="34" t="s">
        <v>3694</v>
      </c>
      <c r="E3628" s="32" t="s">
        <v>125</v>
      </c>
      <c r="F3628" s="36">
        <v>5252652</v>
      </c>
      <c r="G3628" s="288" t="s">
        <v>117</v>
      </c>
      <c r="H3628" s="288"/>
      <c r="I3628" s="1"/>
      <c r="J3628" s="10"/>
      <c r="K3628" s="10"/>
      <c r="L3628" s="1"/>
    </row>
    <row r="3629" spans="2:12" s="5" customFormat="1" ht="120" hidden="1">
      <c r="B3629" s="1"/>
      <c r="C3629" s="31">
        <v>9481</v>
      </c>
      <c r="D3629" s="34" t="s">
        <v>3695</v>
      </c>
      <c r="E3629" s="32" t="s">
        <v>125</v>
      </c>
      <c r="F3629" s="36">
        <v>5736449</v>
      </c>
      <c r="G3629" s="288" t="s">
        <v>117</v>
      </c>
      <c r="H3629" s="288"/>
      <c r="I3629" s="1"/>
      <c r="J3629" s="10"/>
      <c r="K3629" s="10"/>
      <c r="L3629" s="1"/>
    </row>
    <row r="3630" spans="2:12" s="5" customFormat="1" ht="120" hidden="1">
      <c r="B3630" s="1"/>
      <c r="C3630" s="31">
        <v>9482</v>
      </c>
      <c r="D3630" s="34" t="s">
        <v>3696</v>
      </c>
      <c r="E3630" s="32" t="s">
        <v>125</v>
      </c>
      <c r="F3630" s="36">
        <v>7239675</v>
      </c>
      <c r="G3630" s="288" t="s">
        <v>117</v>
      </c>
      <c r="H3630" s="288"/>
      <c r="I3630" s="1"/>
      <c r="J3630" s="10"/>
      <c r="K3630" s="10"/>
      <c r="L3630" s="1"/>
    </row>
    <row r="3631" spans="2:12" s="5" customFormat="1" ht="120" hidden="1">
      <c r="B3631" s="1"/>
      <c r="C3631" s="31">
        <v>9483</v>
      </c>
      <c r="D3631" s="34" t="s">
        <v>3697</v>
      </c>
      <c r="E3631" s="32" t="s">
        <v>125</v>
      </c>
      <c r="F3631" s="36">
        <v>5598221</v>
      </c>
      <c r="G3631" s="288" t="s">
        <v>117</v>
      </c>
      <c r="H3631" s="288"/>
      <c r="I3631" s="1"/>
      <c r="J3631" s="10"/>
      <c r="K3631" s="10"/>
      <c r="L3631" s="1"/>
    </row>
    <row r="3632" spans="2:12" s="5" customFormat="1" ht="120" hidden="1">
      <c r="B3632" s="1"/>
      <c r="C3632" s="31">
        <v>9484</v>
      </c>
      <c r="D3632" s="34" t="s">
        <v>3698</v>
      </c>
      <c r="E3632" s="32" t="s">
        <v>125</v>
      </c>
      <c r="F3632" s="36">
        <v>3369300</v>
      </c>
      <c r="G3632" s="288" t="s">
        <v>117</v>
      </c>
      <c r="H3632" s="288"/>
      <c r="I3632" s="1"/>
      <c r="J3632" s="10"/>
      <c r="K3632" s="10"/>
      <c r="L3632" s="1"/>
    </row>
    <row r="3633" spans="2:12" s="5" customFormat="1" ht="120" hidden="1">
      <c r="B3633" s="1"/>
      <c r="C3633" s="31">
        <v>9485</v>
      </c>
      <c r="D3633" s="34" t="s">
        <v>3699</v>
      </c>
      <c r="E3633" s="32" t="s">
        <v>125</v>
      </c>
      <c r="F3633" s="36">
        <v>13822769</v>
      </c>
      <c r="G3633" s="288" t="s">
        <v>117</v>
      </c>
      <c r="H3633" s="288"/>
      <c r="I3633" s="1"/>
      <c r="J3633" s="10"/>
      <c r="K3633" s="10"/>
      <c r="L3633" s="1"/>
    </row>
    <row r="3634" spans="2:12" s="5" customFormat="1" ht="45" hidden="1">
      <c r="B3634" s="1"/>
      <c r="C3634" s="31">
        <v>9486</v>
      </c>
      <c r="D3634" s="34" t="s">
        <v>3700</v>
      </c>
      <c r="E3634" s="32" t="s">
        <v>116</v>
      </c>
      <c r="F3634" s="36">
        <v>30118</v>
      </c>
      <c r="G3634" s="288" t="s">
        <v>117</v>
      </c>
      <c r="H3634" s="288"/>
      <c r="I3634" s="1"/>
      <c r="J3634" s="10"/>
      <c r="K3634" s="10"/>
      <c r="L3634" s="1"/>
    </row>
    <row r="3635" spans="2:12" s="5" customFormat="1" ht="45" hidden="1">
      <c r="B3635" s="1"/>
      <c r="C3635" s="31">
        <v>9487</v>
      </c>
      <c r="D3635" s="34" t="s">
        <v>3701</v>
      </c>
      <c r="E3635" s="32" t="s">
        <v>116</v>
      </c>
      <c r="F3635" s="36">
        <v>127877</v>
      </c>
      <c r="G3635" s="288" t="s">
        <v>117</v>
      </c>
      <c r="H3635" s="288"/>
      <c r="I3635" s="1"/>
      <c r="J3635" s="10"/>
      <c r="K3635" s="10"/>
      <c r="L3635" s="1"/>
    </row>
    <row r="3636" spans="2:12" s="5" customFormat="1" ht="75" hidden="1">
      <c r="B3636" s="1"/>
      <c r="C3636" s="31">
        <v>9488</v>
      </c>
      <c r="D3636" s="34" t="s">
        <v>3702</v>
      </c>
      <c r="E3636" s="32" t="s">
        <v>116</v>
      </c>
      <c r="F3636" s="36">
        <v>50532</v>
      </c>
      <c r="G3636" s="288" t="s">
        <v>117</v>
      </c>
      <c r="H3636" s="288"/>
      <c r="I3636" s="1"/>
      <c r="J3636" s="10"/>
      <c r="K3636" s="10"/>
      <c r="L3636" s="1"/>
    </row>
    <row r="3637" spans="2:12" s="5" customFormat="1" ht="90" hidden="1">
      <c r="B3637" s="1"/>
      <c r="C3637" s="31">
        <v>9489</v>
      </c>
      <c r="D3637" s="34" t="s">
        <v>3703</v>
      </c>
      <c r="E3637" s="32" t="s">
        <v>116</v>
      </c>
      <c r="F3637" s="36">
        <v>71292</v>
      </c>
      <c r="G3637" s="288" t="s">
        <v>117</v>
      </c>
      <c r="H3637" s="288"/>
      <c r="I3637" s="1"/>
      <c r="J3637" s="10"/>
      <c r="K3637" s="10"/>
      <c r="L3637" s="1"/>
    </row>
    <row r="3638" spans="2:12" s="5" customFormat="1" ht="45" hidden="1">
      <c r="B3638" s="1"/>
      <c r="C3638" s="31">
        <v>9490</v>
      </c>
      <c r="D3638" s="34" t="s">
        <v>3704</v>
      </c>
      <c r="E3638" s="32" t="s">
        <v>116</v>
      </c>
      <c r="F3638" s="36">
        <v>82432</v>
      </c>
      <c r="G3638" s="288" t="s">
        <v>117</v>
      </c>
      <c r="H3638" s="288"/>
      <c r="I3638" s="1"/>
      <c r="J3638" s="10"/>
      <c r="K3638" s="10"/>
      <c r="L3638" s="1"/>
    </row>
    <row r="3639" spans="2:12" s="5" customFormat="1" ht="60" hidden="1">
      <c r="B3639" s="1"/>
      <c r="C3639" s="31">
        <v>9491</v>
      </c>
      <c r="D3639" s="34" t="s">
        <v>3705</v>
      </c>
      <c r="E3639" s="32" t="s">
        <v>116</v>
      </c>
      <c r="F3639" s="36">
        <v>86185</v>
      </c>
      <c r="G3639" s="288" t="s">
        <v>117</v>
      </c>
      <c r="H3639" s="288"/>
      <c r="I3639" s="1"/>
      <c r="J3639" s="10"/>
      <c r="K3639" s="10"/>
      <c r="L3639" s="1"/>
    </row>
    <row r="3640" spans="2:12" s="5" customFormat="1" ht="60" hidden="1">
      <c r="B3640" s="1"/>
      <c r="C3640" s="31">
        <v>9492</v>
      </c>
      <c r="D3640" s="34" t="s">
        <v>3706</v>
      </c>
      <c r="E3640" s="32" t="s">
        <v>116</v>
      </c>
      <c r="F3640" s="36">
        <v>55585</v>
      </c>
      <c r="G3640" s="288" t="s">
        <v>117</v>
      </c>
      <c r="H3640" s="288"/>
      <c r="I3640" s="1"/>
      <c r="J3640" s="10"/>
      <c r="K3640" s="10"/>
      <c r="L3640" s="1"/>
    </row>
    <row r="3641" spans="2:12" s="5" customFormat="1" ht="135" hidden="1">
      <c r="B3641" s="1"/>
      <c r="C3641" s="31">
        <v>9493</v>
      </c>
      <c r="D3641" s="34" t="s">
        <v>3707</v>
      </c>
      <c r="E3641" s="32" t="s">
        <v>116</v>
      </c>
      <c r="F3641" s="36">
        <v>98185</v>
      </c>
      <c r="G3641" s="288" t="s">
        <v>117</v>
      </c>
      <c r="H3641" s="288"/>
      <c r="I3641" s="1"/>
      <c r="J3641" s="10"/>
      <c r="K3641" s="10"/>
      <c r="L3641" s="1"/>
    </row>
    <row r="3642" spans="2:12" s="5" customFormat="1" ht="90" hidden="1">
      <c r="B3642" s="1"/>
      <c r="C3642" s="31">
        <v>9494</v>
      </c>
      <c r="D3642" s="34" t="s">
        <v>3708</v>
      </c>
      <c r="E3642" s="32" t="s">
        <v>116</v>
      </c>
      <c r="F3642" s="36">
        <v>122494</v>
      </c>
      <c r="G3642" s="288" t="s">
        <v>117</v>
      </c>
      <c r="H3642" s="288"/>
      <c r="I3642" s="1"/>
      <c r="J3642" s="10"/>
      <c r="K3642" s="10"/>
      <c r="L3642" s="1"/>
    </row>
    <row r="3643" spans="2:12" s="5" customFormat="1" ht="75" hidden="1">
      <c r="B3643" s="1"/>
      <c r="C3643" s="31">
        <v>9495</v>
      </c>
      <c r="D3643" s="34" t="s">
        <v>3709</v>
      </c>
      <c r="E3643" s="32" t="s">
        <v>125</v>
      </c>
      <c r="F3643" s="36">
        <v>275835</v>
      </c>
      <c r="G3643" s="288" t="s">
        <v>117</v>
      </c>
      <c r="H3643" s="288"/>
      <c r="I3643" s="1"/>
      <c r="J3643" s="10"/>
      <c r="K3643" s="10"/>
      <c r="L3643" s="1"/>
    </row>
    <row r="3644" spans="2:12" s="5" customFormat="1" ht="45" hidden="1">
      <c r="B3644" s="1"/>
      <c r="C3644" s="31">
        <v>9496</v>
      </c>
      <c r="D3644" s="34" t="s">
        <v>3710</v>
      </c>
      <c r="E3644" s="32" t="s">
        <v>125</v>
      </c>
      <c r="F3644" s="36">
        <v>14032</v>
      </c>
      <c r="G3644" s="288" t="s">
        <v>117</v>
      </c>
      <c r="H3644" s="288"/>
      <c r="I3644" s="1"/>
      <c r="J3644" s="10"/>
      <c r="K3644" s="10"/>
      <c r="L3644" s="1"/>
    </row>
    <row r="3645" spans="2:12" s="5" customFormat="1" ht="45" hidden="1">
      <c r="B3645" s="1"/>
      <c r="C3645" s="31">
        <v>9497</v>
      </c>
      <c r="D3645" s="34" t="s">
        <v>3711</v>
      </c>
      <c r="E3645" s="32" t="s">
        <v>122</v>
      </c>
      <c r="F3645" s="36">
        <v>77452</v>
      </c>
      <c r="G3645" s="288" t="s">
        <v>117</v>
      </c>
      <c r="H3645" s="288"/>
      <c r="I3645" s="1"/>
      <c r="J3645" s="10"/>
      <c r="K3645" s="10"/>
      <c r="L3645" s="1"/>
    </row>
    <row r="3646" spans="2:12" s="5" customFormat="1" ht="45" hidden="1">
      <c r="B3646" s="1"/>
      <c r="C3646" s="31">
        <v>9498</v>
      </c>
      <c r="D3646" s="34" t="s">
        <v>3712</v>
      </c>
      <c r="E3646" s="32" t="s">
        <v>122</v>
      </c>
      <c r="F3646" s="36">
        <v>7173</v>
      </c>
      <c r="G3646" s="288" t="s">
        <v>117</v>
      </c>
      <c r="H3646" s="288"/>
      <c r="I3646" s="1"/>
      <c r="J3646" s="10"/>
      <c r="K3646" s="10"/>
      <c r="L3646" s="1"/>
    </row>
    <row r="3647" spans="2:12" s="5" customFormat="1" ht="45" hidden="1">
      <c r="B3647" s="1"/>
      <c r="C3647" s="31">
        <v>9499</v>
      </c>
      <c r="D3647" s="34" t="s">
        <v>3713</v>
      </c>
      <c r="E3647" s="32" t="s">
        <v>122</v>
      </c>
      <c r="F3647" s="36">
        <v>6793</v>
      </c>
      <c r="G3647" s="288" t="s">
        <v>117</v>
      </c>
      <c r="H3647" s="288"/>
      <c r="I3647" s="1"/>
      <c r="J3647" s="10"/>
      <c r="K3647" s="10"/>
      <c r="L3647" s="1"/>
    </row>
    <row r="3648" spans="2:12" s="5" customFormat="1" ht="45" hidden="1">
      <c r="B3648" s="1"/>
      <c r="C3648" s="31">
        <v>9500</v>
      </c>
      <c r="D3648" s="34" t="s">
        <v>3714</v>
      </c>
      <c r="E3648" s="32" t="s">
        <v>125</v>
      </c>
      <c r="F3648" s="36">
        <v>41580</v>
      </c>
      <c r="G3648" s="288" t="s">
        <v>117</v>
      </c>
      <c r="H3648" s="288"/>
      <c r="I3648" s="1"/>
      <c r="J3648" s="10"/>
      <c r="K3648" s="10"/>
      <c r="L3648" s="1"/>
    </row>
    <row r="3649" spans="2:12" s="5" customFormat="1" ht="45" hidden="1">
      <c r="B3649" s="1"/>
      <c r="C3649" s="31">
        <v>9501</v>
      </c>
      <c r="D3649" s="34" t="s">
        <v>3715</v>
      </c>
      <c r="E3649" s="32" t="s">
        <v>125</v>
      </c>
      <c r="F3649" s="36">
        <v>56511</v>
      </c>
      <c r="G3649" s="288" t="s">
        <v>117</v>
      </c>
      <c r="H3649" s="288"/>
      <c r="I3649" s="1"/>
      <c r="J3649" s="10"/>
      <c r="K3649" s="10"/>
      <c r="L3649" s="1"/>
    </row>
    <row r="3650" spans="2:12" s="5" customFormat="1" ht="45" hidden="1">
      <c r="B3650" s="1"/>
      <c r="C3650" s="31">
        <v>9502</v>
      </c>
      <c r="D3650" s="34" t="s">
        <v>3716</v>
      </c>
      <c r="E3650" s="32" t="s">
        <v>125</v>
      </c>
      <c r="F3650" s="36">
        <v>80322</v>
      </c>
      <c r="G3650" s="288" t="s">
        <v>117</v>
      </c>
      <c r="H3650" s="288"/>
      <c r="I3650" s="1"/>
      <c r="J3650" s="10"/>
      <c r="K3650" s="10"/>
      <c r="L3650" s="1"/>
    </row>
    <row r="3651" spans="2:12" s="5" customFormat="1" ht="45" hidden="1">
      <c r="B3651" s="1"/>
      <c r="C3651" s="31">
        <v>9503</v>
      </c>
      <c r="D3651" s="34" t="s">
        <v>3717</v>
      </c>
      <c r="E3651" s="32" t="s">
        <v>125</v>
      </c>
      <c r="F3651" s="36">
        <v>90981</v>
      </c>
      <c r="G3651" s="288" t="s">
        <v>117</v>
      </c>
      <c r="H3651" s="288"/>
      <c r="I3651" s="1"/>
      <c r="J3651" s="10"/>
      <c r="K3651" s="10"/>
      <c r="L3651" s="1"/>
    </row>
    <row r="3652" spans="2:12" s="5" customFormat="1" ht="45" hidden="1">
      <c r="B3652" s="1"/>
      <c r="C3652" s="31">
        <v>9504</v>
      </c>
      <c r="D3652" s="34" t="s">
        <v>3718</v>
      </c>
      <c r="E3652" s="32" t="s">
        <v>125</v>
      </c>
      <c r="F3652" s="36">
        <v>126597</v>
      </c>
      <c r="G3652" s="288" t="s">
        <v>117</v>
      </c>
      <c r="H3652" s="288"/>
      <c r="I3652" s="1"/>
      <c r="J3652" s="10"/>
      <c r="K3652" s="10"/>
      <c r="L3652" s="1"/>
    </row>
    <row r="3653" spans="2:12" s="5" customFormat="1" ht="45" hidden="1">
      <c r="B3653" s="1"/>
      <c r="C3653" s="31">
        <v>9505</v>
      </c>
      <c r="D3653" s="34" t="s">
        <v>3719</v>
      </c>
      <c r="E3653" s="32" t="s">
        <v>122</v>
      </c>
      <c r="F3653" s="36">
        <v>105360</v>
      </c>
      <c r="G3653" s="288" t="s">
        <v>117</v>
      </c>
      <c r="H3653" s="288"/>
      <c r="I3653" s="1"/>
      <c r="J3653" s="10"/>
      <c r="K3653" s="10"/>
      <c r="L3653" s="1"/>
    </row>
    <row r="3654" spans="2:12" s="5" customFormat="1" ht="45" hidden="1">
      <c r="B3654" s="1"/>
      <c r="C3654" s="31">
        <v>9506</v>
      </c>
      <c r="D3654" s="34" t="s">
        <v>3720</v>
      </c>
      <c r="E3654" s="32" t="s">
        <v>122</v>
      </c>
      <c r="F3654" s="36">
        <v>169674</v>
      </c>
      <c r="G3654" s="288" t="s">
        <v>117</v>
      </c>
      <c r="H3654" s="288"/>
      <c r="I3654" s="1"/>
      <c r="J3654" s="10"/>
      <c r="K3654" s="10"/>
      <c r="L3654" s="1"/>
    </row>
    <row r="3655" spans="2:12" s="5" customFormat="1" ht="45" hidden="1">
      <c r="B3655" s="1"/>
      <c r="C3655" s="31">
        <v>9507</v>
      </c>
      <c r="D3655" s="34" t="s">
        <v>3721</v>
      </c>
      <c r="E3655" s="32" t="s">
        <v>122</v>
      </c>
      <c r="F3655" s="36">
        <v>85953</v>
      </c>
      <c r="G3655" s="288" t="s">
        <v>117</v>
      </c>
      <c r="H3655" s="288"/>
      <c r="I3655" s="1"/>
      <c r="J3655" s="10"/>
      <c r="K3655" s="10"/>
      <c r="L3655" s="1"/>
    </row>
    <row r="3656" spans="2:12" s="5" customFormat="1" ht="45" hidden="1">
      <c r="B3656" s="1"/>
      <c r="C3656" s="31">
        <v>9508</v>
      </c>
      <c r="D3656" s="34" t="s">
        <v>3722</v>
      </c>
      <c r="E3656" s="32" t="s">
        <v>122</v>
      </c>
      <c r="F3656" s="36">
        <v>70048</v>
      </c>
      <c r="G3656" s="288" t="s">
        <v>117</v>
      </c>
      <c r="H3656" s="288"/>
      <c r="I3656" s="1"/>
      <c r="J3656" s="10"/>
      <c r="K3656" s="10"/>
      <c r="L3656" s="1"/>
    </row>
    <row r="3657" spans="2:12" s="5" customFormat="1" ht="45" hidden="1">
      <c r="B3657" s="1"/>
      <c r="C3657" s="31">
        <v>9509</v>
      </c>
      <c r="D3657" s="34" t="s">
        <v>3723</v>
      </c>
      <c r="E3657" s="32" t="s">
        <v>122</v>
      </c>
      <c r="F3657" s="36">
        <v>45914</v>
      </c>
      <c r="G3657" s="288" t="s">
        <v>117</v>
      </c>
      <c r="H3657" s="288"/>
      <c r="I3657" s="1"/>
      <c r="J3657" s="10"/>
      <c r="K3657" s="10"/>
      <c r="L3657" s="1"/>
    </row>
    <row r="3658" spans="2:12" s="5" customFormat="1" ht="75" hidden="1">
      <c r="B3658" s="1"/>
      <c r="C3658" s="31">
        <v>9510</v>
      </c>
      <c r="D3658" s="34" t="s">
        <v>3724</v>
      </c>
      <c r="E3658" s="32" t="s">
        <v>125</v>
      </c>
      <c r="F3658" s="36">
        <v>57038</v>
      </c>
      <c r="G3658" s="288" t="s">
        <v>117</v>
      </c>
      <c r="H3658" s="288"/>
      <c r="I3658" s="1"/>
      <c r="J3658" s="10"/>
      <c r="K3658" s="10"/>
      <c r="L3658" s="1"/>
    </row>
    <row r="3659" spans="2:12" s="5" customFormat="1" ht="60" hidden="1">
      <c r="B3659" s="1"/>
      <c r="C3659" s="31">
        <v>9511</v>
      </c>
      <c r="D3659" s="34" t="s">
        <v>3725</v>
      </c>
      <c r="E3659" s="32" t="s">
        <v>122</v>
      </c>
      <c r="F3659" s="36">
        <v>37342</v>
      </c>
      <c r="G3659" s="288" t="s">
        <v>117</v>
      </c>
      <c r="H3659" s="288"/>
      <c r="I3659" s="1"/>
      <c r="J3659" s="10"/>
      <c r="K3659" s="10"/>
      <c r="L3659" s="1"/>
    </row>
    <row r="3660" spans="2:12" s="5" customFormat="1" ht="60" hidden="1">
      <c r="B3660" s="1"/>
      <c r="C3660" s="31">
        <v>9512</v>
      </c>
      <c r="D3660" s="34" t="s">
        <v>3726</v>
      </c>
      <c r="E3660" s="32" t="s">
        <v>122</v>
      </c>
      <c r="F3660" s="36">
        <v>59236</v>
      </c>
      <c r="G3660" s="288" t="s">
        <v>117</v>
      </c>
      <c r="H3660" s="288"/>
      <c r="I3660" s="1"/>
      <c r="J3660" s="10"/>
      <c r="K3660" s="10"/>
      <c r="L3660" s="1"/>
    </row>
    <row r="3661" spans="2:12" s="5" customFormat="1" ht="60" hidden="1">
      <c r="B3661" s="1"/>
      <c r="C3661" s="31">
        <v>9513</v>
      </c>
      <c r="D3661" s="34" t="s">
        <v>3727</v>
      </c>
      <c r="E3661" s="32" t="s">
        <v>122</v>
      </c>
      <c r="F3661" s="36">
        <v>104484</v>
      </c>
      <c r="G3661" s="288" t="s">
        <v>117</v>
      </c>
      <c r="H3661" s="288"/>
      <c r="I3661" s="1"/>
      <c r="J3661" s="10"/>
      <c r="K3661" s="10"/>
      <c r="L3661" s="1"/>
    </row>
    <row r="3662" spans="2:12" s="5" customFormat="1" ht="60" hidden="1">
      <c r="B3662" s="1"/>
      <c r="C3662" s="31">
        <v>9514</v>
      </c>
      <c r="D3662" s="34" t="s">
        <v>3728</v>
      </c>
      <c r="E3662" s="32" t="s">
        <v>122</v>
      </c>
      <c r="F3662" s="36">
        <v>262679</v>
      </c>
      <c r="G3662" s="288" t="s">
        <v>117</v>
      </c>
      <c r="H3662" s="288"/>
      <c r="I3662" s="1"/>
      <c r="J3662" s="10"/>
      <c r="K3662" s="10"/>
      <c r="L3662" s="1"/>
    </row>
    <row r="3663" spans="2:12" s="5" customFormat="1" ht="90" hidden="1">
      <c r="B3663" s="1"/>
      <c r="C3663" s="31">
        <v>9515</v>
      </c>
      <c r="D3663" s="34" t="s">
        <v>3729</v>
      </c>
      <c r="E3663" s="32" t="s">
        <v>125</v>
      </c>
      <c r="F3663" s="36">
        <v>5617589</v>
      </c>
      <c r="G3663" s="288" t="s">
        <v>117</v>
      </c>
      <c r="H3663" s="288"/>
      <c r="I3663" s="1"/>
      <c r="J3663" s="10"/>
      <c r="K3663" s="10"/>
      <c r="L3663" s="1"/>
    </row>
    <row r="3664" spans="2:12" s="5" customFormat="1" ht="90" hidden="1">
      <c r="B3664" s="1"/>
      <c r="C3664" s="31">
        <v>9516</v>
      </c>
      <c r="D3664" s="34" t="s">
        <v>3730</v>
      </c>
      <c r="E3664" s="32" t="s">
        <v>125</v>
      </c>
      <c r="F3664" s="36">
        <v>4725089</v>
      </c>
      <c r="G3664" s="288" t="s">
        <v>117</v>
      </c>
      <c r="H3664" s="288"/>
      <c r="I3664" s="1"/>
      <c r="J3664" s="10"/>
      <c r="K3664" s="10"/>
      <c r="L3664" s="1"/>
    </row>
    <row r="3665" spans="2:20" s="5" customFormat="1" ht="90" hidden="1">
      <c r="B3665" s="1"/>
      <c r="C3665" s="31">
        <v>9517</v>
      </c>
      <c r="D3665" s="34" t="s">
        <v>3731</v>
      </c>
      <c r="E3665" s="32" t="s">
        <v>125</v>
      </c>
      <c r="F3665" s="36">
        <v>4498989</v>
      </c>
      <c r="G3665" s="288" t="s">
        <v>117</v>
      </c>
      <c r="H3665" s="288"/>
      <c r="I3665" s="1"/>
      <c r="J3665" s="10"/>
      <c r="K3665" s="10"/>
      <c r="L3665" s="1"/>
    </row>
    <row r="3666" spans="2:20" s="5" customFormat="1" ht="45" hidden="1">
      <c r="B3666" s="1"/>
      <c r="C3666" s="31">
        <v>9518</v>
      </c>
      <c r="D3666" s="34" t="s">
        <v>3732</v>
      </c>
      <c r="E3666" s="32" t="s">
        <v>125</v>
      </c>
      <c r="F3666" s="36">
        <v>20892</v>
      </c>
      <c r="G3666" s="288" t="s">
        <v>117</v>
      </c>
      <c r="H3666" s="288"/>
      <c r="I3666" s="1"/>
      <c r="J3666" s="10"/>
      <c r="K3666" s="10"/>
      <c r="L3666" s="1"/>
    </row>
    <row r="3667" spans="2:20" s="5" customFormat="1" ht="45" hidden="1">
      <c r="B3667" s="1"/>
      <c r="C3667" s="31">
        <v>9520</v>
      </c>
      <c r="D3667" s="34" t="s">
        <v>3733</v>
      </c>
      <c r="E3667" s="32" t="s">
        <v>125</v>
      </c>
      <c r="F3667" s="36">
        <v>285679</v>
      </c>
      <c r="G3667" s="288" t="s">
        <v>117</v>
      </c>
      <c r="H3667" s="288"/>
      <c r="I3667" s="1"/>
      <c r="J3667" s="10"/>
      <c r="K3667" s="10"/>
      <c r="L3667" s="1"/>
    </row>
    <row r="3668" spans="2:20" s="5" customFormat="1" ht="45" hidden="1">
      <c r="B3668" s="1"/>
      <c r="C3668" s="31">
        <v>9521</v>
      </c>
      <c r="D3668" s="34" t="s">
        <v>3734</v>
      </c>
      <c r="E3668" s="32" t="s">
        <v>116</v>
      </c>
      <c r="F3668" s="36">
        <v>15854</v>
      </c>
      <c r="G3668" s="288" t="s">
        <v>117</v>
      </c>
      <c r="H3668" s="288"/>
      <c r="I3668" s="1"/>
      <c r="J3668" s="10"/>
      <c r="K3668" s="10"/>
      <c r="L3668" s="1"/>
    </row>
    <row r="3669" spans="2:20" s="5" customFormat="1" ht="90" hidden="1">
      <c r="B3669" s="1"/>
      <c r="C3669" s="31">
        <v>9522</v>
      </c>
      <c r="D3669" s="34" t="s">
        <v>3735</v>
      </c>
      <c r="E3669" s="32" t="s">
        <v>116</v>
      </c>
      <c r="F3669" s="36">
        <v>541218</v>
      </c>
      <c r="G3669" s="288" t="s">
        <v>117</v>
      </c>
      <c r="H3669" s="288"/>
      <c r="I3669" s="1"/>
      <c r="J3669" s="10"/>
      <c r="K3669" s="10"/>
      <c r="L3669" s="1"/>
    </row>
    <row r="3670" spans="2:20" s="5" customFormat="1" ht="60" hidden="1">
      <c r="B3670" s="1"/>
      <c r="C3670" s="31">
        <v>9524</v>
      </c>
      <c r="D3670" s="34" t="s">
        <v>3736</v>
      </c>
      <c r="E3670" s="32" t="s">
        <v>125</v>
      </c>
      <c r="F3670" s="36">
        <v>1896230</v>
      </c>
      <c r="G3670" s="288" t="s">
        <v>117</v>
      </c>
      <c r="H3670" s="288"/>
      <c r="I3670" s="1"/>
      <c r="J3670" s="10"/>
      <c r="K3670" s="10"/>
      <c r="L3670" s="1"/>
    </row>
    <row r="3671" spans="2:20" s="5" customFormat="1" ht="45" hidden="1">
      <c r="B3671" s="1"/>
      <c r="C3671" s="31">
        <v>9525</v>
      </c>
      <c r="D3671" s="34" t="s">
        <v>3737</v>
      </c>
      <c r="E3671" s="32" t="s">
        <v>125</v>
      </c>
      <c r="F3671" s="36">
        <v>4666560</v>
      </c>
      <c r="G3671" s="288" t="s">
        <v>117</v>
      </c>
      <c r="H3671" s="288"/>
      <c r="I3671" s="1"/>
      <c r="J3671" s="10"/>
      <c r="K3671" s="10"/>
      <c r="L3671" s="1"/>
    </row>
    <row r="3672" spans="2:20" s="5" customFormat="1" ht="60" hidden="1">
      <c r="B3672" s="1"/>
      <c r="C3672" s="31">
        <v>9526</v>
      </c>
      <c r="D3672" s="34" t="s">
        <v>3738</v>
      </c>
      <c r="E3672" s="32" t="s">
        <v>125</v>
      </c>
      <c r="F3672" s="36">
        <v>311118</v>
      </c>
      <c r="G3672" s="288" t="s">
        <v>117</v>
      </c>
      <c r="H3672" s="288"/>
      <c r="I3672" s="1"/>
      <c r="J3672" s="10"/>
      <c r="K3672" s="10"/>
      <c r="L3672" s="1"/>
    </row>
    <row r="3673" spans="2:20" s="5" customFormat="1" ht="45" hidden="1">
      <c r="B3673" s="1"/>
      <c r="C3673" s="31">
        <v>9527</v>
      </c>
      <c r="D3673" s="34" t="s">
        <v>3739</v>
      </c>
      <c r="E3673" s="32" t="s">
        <v>125</v>
      </c>
      <c r="F3673" s="36">
        <v>133000087</v>
      </c>
      <c r="G3673" s="288" t="s">
        <v>117</v>
      </c>
      <c r="H3673" s="288"/>
      <c r="I3673" s="1"/>
      <c r="J3673" s="10"/>
      <c r="K3673" s="10"/>
      <c r="L3673" s="1"/>
    </row>
    <row r="3674" spans="2:20" s="5" customFormat="1" ht="60" hidden="1">
      <c r="B3674" s="1"/>
      <c r="C3674" s="31">
        <v>9528</v>
      </c>
      <c r="D3674" s="34" t="s">
        <v>3740</v>
      </c>
      <c r="E3674" s="32" t="s">
        <v>122</v>
      </c>
      <c r="F3674" s="36">
        <v>29859</v>
      </c>
      <c r="G3674" s="288" t="s">
        <v>117</v>
      </c>
      <c r="H3674" s="288"/>
      <c r="I3674" s="1"/>
      <c r="J3674" s="10"/>
      <c r="K3674" s="10"/>
      <c r="L3674" s="1"/>
    </row>
    <row r="3675" spans="2:20" s="5" customFormat="1" ht="45" hidden="1">
      <c r="B3675" s="1"/>
      <c r="C3675" s="31">
        <v>9529</v>
      </c>
      <c r="D3675" s="34" t="s">
        <v>3741</v>
      </c>
      <c r="E3675" s="32" t="s">
        <v>125</v>
      </c>
      <c r="F3675" s="36">
        <v>38859</v>
      </c>
      <c r="G3675" s="288" t="s">
        <v>117</v>
      </c>
      <c r="H3675" s="288"/>
      <c r="I3675" s="1"/>
      <c r="J3675" s="10"/>
      <c r="K3675" s="10"/>
      <c r="L3675" s="1"/>
    </row>
    <row r="3676" spans="2:20" s="5" customFormat="1" ht="60" hidden="1">
      <c r="B3676" s="1"/>
      <c r="C3676" s="31">
        <v>9530</v>
      </c>
      <c r="D3676" s="34" t="s">
        <v>3742</v>
      </c>
      <c r="E3676" s="32" t="s">
        <v>125</v>
      </c>
      <c r="F3676" s="36">
        <v>45860</v>
      </c>
      <c r="G3676" s="288" t="s">
        <v>117</v>
      </c>
      <c r="H3676" s="288"/>
      <c r="I3676" s="1"/>
      <c r="J3676" s="10"/>
      <c r="K3676" s="10"/>
      <c r="L3676" s="1"/>
    </row>
    <row r="3677" spans="2:20" s="5" customFormat="1" ht="45" hidden="1">
      <c r="B3677" s="1"/>
      <c r="C3677" s="31">
        <v>9531</v>
      </c>
      <c r="D3677" s="34" t="s">
        <v>3743</v>
      </c>
      <c r="E3677" s="32" t="s">
        <v>125</v>
      </c>
      <c r="F3677" s="36">
        <v>116375</v>
      </c>
      <c r="G3677" s="288" t="s">
        <v>117</v>
      </c>
      <c r="H3677" s="288"/>
      <c r="I3677" s="1"/>
      <c r="J3677" s="10"/>
      <c r="K3677" s="10"/>
      <c r="L3677" s="1"/>
    </row>
    <row r="3678" spans="2:20" s="5" customFormat="1" ht="60" hidden="1">
      <c r="B3678" s="1"/>
      <c r="C3678" s="31">
        <v>9532</v>
      </c>
      <c r="D3678" s="34" t="s">
        <v>3744</v>
      </c>
      <c r="E3678" s="32" t="s">
        <v>119</v>
      </c>
      <c r="F3678" s="36">
        <v>470661</v>
      </c>
      <c r="G3678" s="288" t="s">
        <v>117</v>
      </c>
      <c r="H3678" s="288"/>
      <c r="I3678" s="1"/>
      <c r="J3678" s="10"/>
      <c r="K3678" s="10"/>
      <c r="L3678" s="1"/>
    </row>
    <row r="3679" spans="2:20" s="5" customFormat="1" ht="45" hidden="1">
      <c r="B3679" s="1"/>
      <c r="C3679" s="31">
        <v>9533</v>
      </c>
      <c r="D3679" s="34" t="s">
        <v>3745</v>
      </c>
      <c r="E3679" s="32" t="s">
        <v>116</v>
      </c>
      <c r="F3679" s="36">
        <v>432891</v>
      </c>
      <c r="G3679" s="288" t="s">
        <v>117</v>
      </c>
      <c r="H3679" s="288"/>
      <c r="I3679" s="1"/>
      <c r="J3679" s="10"/>
      <c r="K3679" s="10"/>
      <c r="L3679" s="1"/>
    </row>
    <row r="3680" spans="2:20" s="5" customFormat="1" ht="105">
      <c r="B3680" s="1"/>
      <c r="C3680" s="31">
        <v>9534</v>
      </c>
      <c r="D3680" s="34" t="s">
        <v>3746</v>
      </c>
      <c r="E3680" s="32" t="s">
        <v>119</v>
      </c>
      <c r="F3680" s="36">
        <v>591244</v>
      </c>
      <c r="G3680" s="288" t="s">
        <v>117</v>
      </c>
      <c r="H3680" s="288"/>
      <c r="I3680" s="1"/>
      <c r="J3680" s="10"/>
      <c r="K3680" s="10"/>
      <c r="L3680" s="1"/>
      <c r="O3680" s="544"/>
      <c r="P3680" s="544"/>
      <c r="S3680" s="544"/>
      <c r="T3680" s="544"/>
    </row>
    <row r="3681" spans="2:12" s="5" customFormat="1" ht="90" hidden="1">
      <c r="B3681" s="1"/>
      <c r="C3681" s="31">
        <v>9535</v>
      </c>
      <c r="D3681" s="34" t="s">
        <v>3747</v>
      </c>
      <c r="E3681" s="32" t="s">
        <v>119</v>
      </c>
      <c r="F3681" s="36">
        <v>752401</v>
      </c>
      <c r="G3681" s="288" t="s">
        <v>117</v>
      </c>
      <c r="H3681" s="288"/>
      <c r="I3681" s="1"/>
      <c r="J3681" s="10"/>
      <c r="K3681" s="10"/>
      <c r="L3681" s="1"/>
    </row>
    <row r="3682" spans="2:12" s="5" customFormat="1" ht="60" hidden="1">
      <c r="B3682" s="1"/>
      <c r="C3682" s="31">
        <v>9536</v>
      </c>
      <c r="D3682" s="34" t="s">
        <v>3748</v>
      </c>
      <c r="E3682" s="32" t="s">
        <v>125</v>
      </c>
      <c r="F3682" s="36">
        <v>450525</v>
      </c>
      <c r="G3682" s="288" t="s">
        <v>117</v>
      </c>
      <c r="H3682" s="288"/>
      <c r="I3682" s="1"/>
      <c r="J3682" s="10"/>
      <c r="K3682" s="10"/>
      <c r="L3682" s="1"/>
    </row>
    <row r="3683" spans="2:12" s="5" customFormat="1" ht="45" hidden="1">
      <c r="B3683" s="1"/>
      <c r="C3683" s="31">
        <v>9537</v>
      </c>
      <c r="D3683" s="34" t="s">
        <v>3749</v>
      </c>
      <c r="E3683" s="32" t="s">
        <v>125</v>
      </c>
      <c r="F3683" s="36">
        <v>139378</v>
      </c>
      <c r="G3683" s="288" t="s">
        <v>117</v>
      </c>
      <c r="H3683" s="288"/>
      <c r="I3683" s="1"/>
      <c r="J3683" s="10"/>
      <c r="K3683" s="10"/>
      <c r="L3683" s="1"/>
    </row>
    <row r="3684" spans="2:12" s="5" customFormat="1" ht="45" hidden="1">
      <c r="B3684" s="1"/>
      <c r="C3684" s="31">
        <v>9538</v>
      </c>
      <c r="D3684" s="34" t="s">
        <v>3750</v>
      </c>
      <c r="E3684" s="32" t="s">
        <v>125</v>
      </c>
      <c r="F3684" s="36">
        <v>139374</v>
      </c>
      <c r="G3684" s="288" t="s">
        <v>117</v>
      </c>
      <c r="H3684" s="288"/>
      <c r="I3684" s="1"/>
      <c r="J3684" s="10"/>
      <c r="K3684" s="10"/>
      <c r="L3684" s="1"/>
    </row>
    <row r="3685" spans="2:12" s="5" customFormat="1" ht="45" hidden="1">
      <c r="B3685" s="1"/>
      <c r="C3685" s="31">
        <v>9539</v>
      </c>
      <c r="D3685" s="34" t="s">
        <v>3751</v>
      </c>
      <c r="E3685" s="32" t="s">
        <v>125</v>
      </c>
      <c r="F3685" s="36">
        <v>137494</v>
      </c>
      <c r="G3685" s="288" t="s">
        <v>117</v>
      </c>
      <c r="H3685" s="288"/>
      <c r="I3685" s="1"/>
      <c r="J3685" s="10"/>
      <c r="K3685" s="10"/>
      <c r="L3685" s="1"/>
    </row>
    <row r="3686" spans="2:12" s="5" customFormat="1" ht="60" hidden="1">
      <c r="B3686" s="1"/>
      <c r="C3686" s="31">
        <v>9540</v>
      </c>
      <c r="D3686" s="34" t="s">
        <v>3752</v>
      </c>
      <c r="E3686" s="32" t="s">
        <v>125</v>
      </c>
      <c r="F3686" s="36">
        <v>205568</v>
      </c>
      <c r="G3686" s="288" t="s">
        <v>117</v>
      </c>
      <c r="H3686" s="288"/>
      <c r="I3686" s="1"/>
      <c r="J3686" s="10"/>
      <c r="K3686" s="10"/>
      <c r="L3686" s="1"/>
    </row>
    <row r="3687" spans="2:12" s="5" customFormat="1" ht="45" hidden="1">
      <c r="B3687" s="1"/>
      <c r="C3687" s="31">
        <v>9541</v>
      </c>
      <c r="D3687" s="34" t="s">
        <v>3753</v>
      </c>
      <c r="E3687" s="32" t="s">
        <v>125</v>
      </c>
      <c r="F3687" s="36">
        <v>620660</v>
      </c>
      <c r="G3687" s="288" t="s">
        <v>117</v>
      </c>
      <c r="H3687" s="288"/>
      <c r="I3687" s="1"/>
      <c r="J3687" s="10"/>
      <c r="K3687" s="10"/>
      <c r="L3687" s="1"/>
    </row>
    <row r="3688" spans="2:12" s="5" customFormat="1" ht="45" hidden="1">
      <c r="B3688" s="1"/>
      <c r="C3688" s="31">
        <v>9542</v>
      </c>
      <c r="D3688" s="34" t="s">
        <v>3754</v>
      </c>
      <c r="E3688" s="32" t="s">
        <v>125</v>
      </c>
      <c r="F3688" s="36">
        <v>174289</v>
      </c>
      <c r="G3688" s="288" t="s">
        <v>117</v>
      </c>
      <c r="H3688" s="288"/>
      <c r="I3688" s="1"/>
      <c r="J3688" s="10"/>
      <c r="K3688" s="10"/>
      <c r="L3688" s="1"/>
    </row>
    <row r="3689" spans="2:12" s="5" customFormat="1" ht="45" hidden="1">
      <c r="B3689" s="1"/>
      <c r="C3689" s="31">
        <v>9543</v>
      </c>
      <c r="D3689" s="34" t="s">
        <v>3755</v>
      </c>
      <c r="E3689" s="32" t="s">
        <v>125</v>
      </c>
      <c r="F3689" s="36">
        <v>16657</v>
      </c>
      <c r="G3689" s="288" t="s">
        <v>117</v>
      </c>
      <c r="H3689" s="288"/>
      <c r="I3689" s="1"/>
      <c r="J3689" s="10"/>
      <c r="K3689" s="10"/>
      <c r="L3689" s="1"/>
    </row>
    <row r="3690" spans="2:12" s="5" customFormat="1" ht="120" hidden="1">
      <c r="B3690" s="1"/>
      <c r="C3690" s="31">
        <v>9545</v>
      </c>
      <c r="D3690" s="34" t="s">
        <v>3756</v>
      </c>
      <c r="E3690" s="32" t="s">
        <v>122</v>
      </c>
      <c r="F3690" s="36">
        <v>266277</v>
      </c>
      <c r="G3690" s="288" t="s">
        <v>117</v>
      </c>
      <c r="H3690" s="288"/>
      <c r="I3690" s="1"/>
      <c r="J3690" s="10"/>
      <c r="K3690" s="10"/>
      <c r="L3690" s="1"/>
    </row>
    <row r="3691" spans="2:12" s="5" customFormat="1" ht="60" hidden="1">
      <c r="B3691" s="1"/>
      <c r="C3691" s="31">
        <v>9547</v>
      </c>
      <c r="D3691" s="34" t="s">
        <v>3757</v>
      </c>
      <c r="E3691" s="32" t="s">
        <v>119</v>
      </c>
      <c r="F3691" s="36">
        <v>470125</v>
      </c>
      <c r="G3691" s="288" t="s">
        <v>117</v>
      </c>
      <c r="H3691" s="288"/>
      <c r="I3691" s="1"/>
      <c r="J3691" s="10"/>
      <c r="K3691" s="10"/>
      <c r="L3691" s="1"/>
    </row>
    <row r="3692" spans="2:12" s="5" customFormat="1" ht="135" hidden="1">
      <c r="B3692" s="1"/>
      <c r="C3692" s="31">
        <v>9548</v>
      </c>
      <c r="D3692" s="34" t="s">
        <v>3758</v>
      </c>
      <c r="E3692" s="32" t="s">
        <v>122</v>
      </c>
      <c r="F3692" s="36">
        <v>574823</v>
      </c>
      <c r="G3692" s="288" t="s">
        <v>117</v>
      </c>
      <c r="H3692" s="288"/>
      <c r="I3692" s="1"/>
      <c r="J3692" s="10"/>
      <c r="K3692" s="10"/>
      <c r="L3692" s="1"/>
    </row>
    <row r="3693" spans="2:12" s="5" customFormat="1" ht="135" hidden="1">
      <c r="B3693" s="1"/>
      <c r="C3693" s="31">
        <v>9549</v>
      </c>
      <c r="D3693" s="34" t="s">
        <v>3759</v>
      </c>
      <c r="E3693" s="32" t="s">
        <v>122</v>
      </c>
      <c r="F3693" s="36">
        <v>752981</v>
      </c>
      <c r="G3693" s="288" t="s">
        <v>117</v>
      </c>
      <c r="H3693" s="288"/>
      <c r="I3693" s="1"/>
      <c r="J3693" s="10"/>
      <c r="K3693" s="10"/>
      <c r="L3693" s="1"/>
    </row>
    <row r="3694" spans="2:12" s="5" customFormat="1" ht="60" hidden="1">
      <c r="B3694" s="1"/>
      <c r="C3694" s="31">
        <v>9550</v>
      </c>
      <c r="D3694" s="34" t="s">
        <v>3760</v>
      </c>
      <c r="E3694" s="32" t="s">
        <v>119</v>
      </c>
      <c r="F3694" s="36">
        <v>751198</v>
      </c>
      <c r="G3694" s="288" t="s">
        <v>117</v>
      </c>
      <c r="H3694" s="288"/>
      <c r="I3694" s="1"/>
      <c r="J3694" s="10"/>
      <c r="K3694" s="10"/>
      <c r="L3694" s="1"/>
    </row>
    <row r="3695" spans="2:12" s="5" customFormat="1" ht="60" hidden="1">
      <c r="B3695" s="1"/>
      <c r="C3695" s="31">
        <v>9551</v>
      </c>
      <c r="D3695" s="34" t="s">
        <v>3761</v>
      </c>
      <c r="E3695" s="32" t="s">
        <v>122</v>
      </c>
      <c r="F3695" s="36">
        <v>40039</v>
      </c>
      <c r="G3695" s="288" t="s">
        <v>117</v>
      </c>
      <c r="H3695" s="288"/>
      <c r="I3695" s="1"/>
      <c r="J3695" s="10"/>
      <c r="K3695" s="10"/>
      <c r="L3695" s="1"/>
    </row>
    <row r="3696" spans="2:12" s="5" customFormat="1" ht="60" hidden="1">
      <c r="B3696" s="1"/>
      <c r="C3696" s="31">
        <v>9552</v>
      </c>
      <c r="D3696" s="34" t="s">
        <v>3762</v>
      </c>
      <c r="E3696" s="32" t="s">
        <v>125</v>
      </c>
      <c r="F3696" s="36">
        <v>56461</v>
      </c>
      <c r="G3696" s="288" t="s">
        <v>117</v>
      </c>
      <c r="H3696" s="288"/>
      <c r="I3696" s="1"/>
      <c r="J3696" s="10"/>
      <c r="K3696" s="10"/>
      <c r="L3696" s="1"/>
    </row>
    <row r="3697" spans="2:12" s="5" customFormat="1" ht="60" hidden="1">
      <c r="B3697" s="1"/>
      <c r="C3697" s="31">
        <v>9553</v>
      </c>
      <c r="D3697" s="34" t="s">
        <v>3763</v>
      </c>
      <c r="E3697" s="32" t="s">
        <v>122</v>
      </c>
      <c r="F3697" s="36">
        <v>24036</v>
      </c>
      <c r="G3697" s="288" t="s">
        <v>117</v>
      </c>
      <c r="H3697" s="288"/>
      <c r="I3697" s="1"/>
      <c r="J3697" s="10"/>
      <c r="K3697" s="10"/>
      <c r="L3697" s="1"/>
    </row>
    <row r="3698" spans="2:12" s="5" customFormat="1" ht="45" hidden="1">
      <c r="B3698" s="1"/>
      <c r="C3698" s="31">
        <v>9554</v>
      </c>
      <c r="D3698" s="34" t="s">
        <v>3764</v>
      </c>
      <c r="E3698" s="32" t="s">
        <v>2132</v>
      </c>
      <c r="F3698" s="36">
        <v>1449</v>
      </c>
      <c r="G3698" s="288" t="s">
        <v>117</v>
      </c>
      <c r="H3698" s="288"/>
      <c r="I3698" s="1"/>
      <c r="J3698" s="10"/>
      <c r="K3698" s="10"/>
      <c r="L3698" s="1"/>
    </row>
    <row r="3699" spans="2:12" s="5" customFormat="1" ht="75" hidden="1">
      <c r="B3699" s="1"/>
      <c r="C3699" s="31">
        <v>9555</v>
      </c>
      <c r="D3699" s="34" t="s">
        <v>3765</v>
      </c>
      <c r="E3699" s="32" t="s">
        <v>122</v>
      </c>
      <c r="F3699" s="36">
        <v>1148912</v>
      </c>
      <c r="G3699" s="288" t="s">
        <v>117</v>
      </c>
      <c r="H3699" s="288"/>
      <c r="I3699" s="1"/>
      <c r="J3699" s="10"/>
      <c r="K3699" s="10"/>
      <c r="L3699" s="1"/>
    </row>
    <row r="3700" spans="2:12" s="5" customFormat="1" ht="60" hidden="1">
      <c r="B3700" s="1"/>
      <c r="C3700" s="31">
        <v>9556</v>
      </c>
      <c r="D3700" s="34" t="s">
        <v>3766</v>
      </c>
      <c r="E3700" s="32" t="s">
        <v>122</v>
      </c>
      <c r="F3700" s="36">
        <v>1318788</v>
      </c>
      <c r="G3700" s="288" t="s">
        <v>117</v>
      </c>
      <c r="H3700" s="288"/>
      <c r="I3700" s="1"/>
      <c r="J3700" s="10"/>
      <c r="K3700" s="10"/>
      <c r="L3700" s="1"/>
    </row>
    <row r="3701" spans="2:12" s="5" customFormat="1" ht="60" hidden="1">
      <c r="B3701" s="1"/>
      <c r="C3701" s="31">
        <v>9557</v>
      </c>
      <c r="D3701" s="34" t="s">
        <v>3767</v>
      </c>
      <c r="E3701" s="32" t="s">
        <v>122</v>
      </c>
      <c r="F3701" s="36">
        <v>1500327</v>
      </c>
      <c r="G3701" s="288" t="s">
        <v>117</v>
      </c>
      <c r="H3701" s="288"/>
      <c r="I3701" s="1"/>
      <c r="J3701" s="10"/>
      <c r="K3701" s="10"/>
      <c r="L3701" s="1"/>
    </row>
    <row r="3702" spans="2:12" s="5" customFormat="1" ht="60" hidden="1">
      <c r="B3702" s="1"/>
      <c r="C3702" s="31">
        <v>9558</v>
      </c>
      <c r="D3702" s="34" t="s">
        <v>3768</v>
      </c>
      <c r="E3702" s="32" t="s">
        <v>122</v>
      </c>
      <c r="F3702" s="36">
        <v>1565824</v>
      </c>
      <c r="G3702" s="288" t="s">
        <v>117</v>
      </c>
      <c r="H3702" s="288"/>
      <c r="I3702" s="1"/>
      <c r="J3702" s="10"/>
      <c r="K3702" s="10"/>
      <c r="L3702" s="1"/>
    </row>
    <row r="3703" spans="2:12" s="5" customFormat="1" ht="75" hidden="1">
      <c r="B3703" s="1"/>
      <c r="C3703" s="31">
        <v>9559</v>
      </c>
      <c r="D3703" s="34" t="s">
        <v>3769</v>
      </c>
      <c r="E3703" s="32" t="s">
        <v>122</v>
      </c>
      <c r="F3703" s="36">
        <v>998894</v>
      </c>
      <c r="G3703" s="288" t="s">
        <v>117</v>
      </c>
      <c r="H3703" s="288"/>
      <c r="I3703" s="1"/>
      <c r="J3703" s="10"/>
      <c r="K3703" s="10"/>
      <c r="L3703" s="1"/>
    </row>
    <row r="3704" spans="2:12" s="5" customFormat="1" ht="60" hidden="1">
      <c r="B3704" s="1"/>
      <c r="C3704" s="31">
        <v>9560</v>
      </c>
      <c r="D3704" s="34" t="s">
        <v>3770</v>
      </c>
      <c r="E3704" s="32" t="s">
        <v>119</v>
      </c>
      <c r="F3704" s="36">
        <v>14453</v>
      </c>
      <c r="G3704" s="288" t="s">
        <v>117</v>
      </c>
      <c r="H3704" s="288"/>
      <c r="I3704" s="1"/>
      <c r="J3704" s="10"/>
      <c r="K3704" s="10"/>
      <c r="L3704" s="1"/>
    </row>
    <row r="3705" spans="2:12" s="5" customFormat="1" ht="90" hidden="1">
      <c r="B3705" s="1"/>
      <c r="C3705" s="31">
        <v>9562</v>
      </c>
      <c r="D3705" s="34" t="s">
        <v>3771</v>
      </c>
      <c r="E3705" s="32" t="s">
        <v>116</v>
      </c>
      <c r="F3705" s="36">
        <v>1785</v>
      </c>
      <c r="G3705" s="288" t="s">
        <v>117</v>
      </c>
      <c r="H3705" s="288"/>
      <c r="I3705" s="1"/>
      <c r="J3705" s="10"/>
      <c r="K3705" s="10"/>
      <c r="L3705" s="1"/>
    </row>
    <row r="3706" spans="2:12" s="5" customFormat="1" ht="45" hidden="1">
      <c r="B3706" s="1"/>
      <c r="C3706" s="31">
        <v>9563</v>
      </c>
      <c r="D3706" s="34" t="s">
        <v>3772</v>
      </c>
      <c r="E3706" s="32" t="s">
        <v>122</v>
      </c>
      <c r="F3706" s="36">
        <v>126634</v>
      </c>
      <c r="G3706" s="288" t="s">
        <v>117</v>
      </c>
      <c r="H3706" s="288"/>
      <c r="I3706" s="1"/>
      <c r="J3706" s="10"/>
      <c r="K3706" s="10"/>
      <c r="L3706" s="1"/>
    </row>
    <row r="3707" spans="2:12" s="5" customFormat="1" ht="225" hidden="1">
      <c r="B3707" s="1"/>
      <c r="C3707" s="31">
        <v>9565</v>
      </c>
      <c r="D3707" s="34" t="s">
        <v>3773</v>
      </c>
      <c r="E3707" s="32" t="s">
        <v>125</v>
      </c>
      <c r="F3707" s="36">
        <v>21411609</v>
      </c>
      <c r="G3707" s="288" t="s">
        <v>117</v>
      </c>
      <c r="H3707" s="288"/>
      <c r="I3707" s="1"/>
      <c r="J3707" s="10"/>
      <c r="K3707" s="10"/>
      <c r="L3707" s="1"/>
    </row>
    <row r="3708" spans="2:12" s="5" customFormat="1" ht="30" hidden="1">
      <c r="B3708" s="1"/>
      <c r="C3708" s="31">
        <v>9566</v>
      </c>
      <c r="D3708" s="34" t="s">
        <v>3774</v>
      </c>
      <c r="E3708" s="32" t="s">
        <v>125</v>
      </c>
      <c r="F3708" s="36">
        <v>1475919</v>
      </c>
      <c r="G3708" s="288" t="s">
        <v>117</v>
      </c>
      <c r="H3708" s="288"/>
      <c r="I3708" s="1"/>
      <c r="J3708" s="10"/>
      <c r="K3708" s="10"/>
      <c r="L3708" s="1"/>
    </row>
    <row r="3709" spans="2:12" s="5" customFormat="1" ht="45" hidden="1">
      <c r="B3709" s="1"/>
      <c r="C3709" s="31">
        <v>9567</v>
      </c>
      <c r="D3709" s="34" t="s">
        <v>3775</v>
      </c>
      <c r="E3709" s="32" t="s">
        <v>119</v>
      </c>
      <c r="F3709" s="36">
        <v>621638</v>
      </c>
      <c r="G3709" s="288" t="s">
        <v>117</v>
      </c>
      <c r="H3709" s="288"/>
      <c r="I3709" s="1"/>
      <c r="J3709" s="10"/>
      <c r="K3709" s="10"/>
      <c r="L3709" s="1"/>
    </row>
    <row r="3710" spans="2:12" s="5" customFormat="1" ht="60" hidden="1">
      <c r="B3710" s="1"/>
      <c r="C3710" s="31">
        <v>9568</v>
      </c>
      <c r="D3710" s="34" t="s">
        <v>3776</v>
      </c>
      <c r="E3710" s="32" t="s">
        <v>125</v>
      </c>
      <c r="F3710" s="36">
        <v>274056</v>
      </c>
      <c r="G3710" s="288" t="s">
        <v>117</v>
      </c>
      <c r="H3710" s="288"/>
      <c r="I3710" s="1"/>
      <c r="J3710" s="10"/>
      <c r="K3710" s="10"/>
      <c r="L3710" s="1"/>
    </row>
    <row r="3711" spans="2:12" s="5" customFormat="1" ht="60" hidden="1">
      <c r="B3711" s="1"/>
      <c r="C3711" s="31">
        <v>9569</v>
      </c>
      <c r="D3711" s="34" t="s">
        <v>3777</v>
      </c>
      <c r="E3711" s="32" t="s">
        <v>125</v>
      </c>
      <c r="F3711" s="36">
        <v>1507485</v>
      </c>
      <c r="G3711" s="288" t="s">
        <v>117</v>
      </c>
      <c r="H3711" s="288"/>
      <c r="I3711" s="1"/>
      <c r="J3711" s="10"/>
      <c r="K3711" s="10"/>
      <c r="L3711" s="1"/>
    </row>
    <row r="3712" spans="2:12" s="5" customFormat="1" ht="30" hidden="1">
      <c r="B3712" s="1"/>
      <c r="C3712" s="31">
        <v>9570</v>
      </c>
      <c r="D3712" s="34" t="s">
        <v>3778</v>
      </c>
      <c r="E3712" s="32" t="s">
        <v>116</v>
      </c>
      <c r="F3712" s="36">
        <v>17405</v>
      </c>
      <c r="G3712" s="288" t="s">
        <v>117</v>
      </c>
      <c r="H3712" s="288"/>
      <c r="I3712" s="1"/>
      <c r="J3712" s="10"/>
      <c r="K3712" s="10"/>
      <c r="L3712" s="1"/>
    </row>
    <row r="3713" spans="2:12" s="5" customFormat="1" ht="45" hidden="1">
      <c r="B3713" s="1"/>
      <c r="C3713" s="31">
        <v>9571</v>
      </c>
      <c r="D3713" s="34" t="s">
        <v>3779</v>
      </c>
      <c r="E3713" s="32" t="s">
        <v>122</v>
      </c>
      <c r="F3713" s="36">
        <v>237453</v>
      </c>
      <c r="G3713" s="288" t="s">
        <v>117</v>
      </c>
      <c r="H3713" s="288"/>
      <c r="I3713" s="1"/>
      <c r="J3713" s="10"/>
      <c r="K3713" s="10"/>
      <c r="L3713" s="1"/>
    </row>
    <row r="3714" spans="2:12" s="5" customFormat="1" ht="60" hidden="1">
      <c r="B3714" s="1"/>
      <c r="C3714" s="31">
        <v>9572</v>
      </c>
      <c r="D3714" s="34" t="s">
        <v>3780</v>
      </c>
      <c r="E3714" s="32" t="s">
        <v>125</v>
      </c>
      <c r="F3714" s="36">
        <v>8407</v>
      </c>
      <c r="G3714" s="288" t="s">
        <v>117</v>
      </c>
      <c r="H3714" s="288"/>
      <c r="I3714" s="1"/>
      <c r="J3714" s="10"/>
      <c r="K3714" s="10"/>
      <c r="L3714" s="1"/>
    </row>
    <row r="3715" spans="2:12" s="5" customFormat="1" ht="45" hidden="1">
      <c r="B3715" s="1"/>
      <c r="C3715" s="31">
        <v>9573</v>
      </c>
      <c r="D3715" s="34" t="s">
        <v>3781</v>
      </c>
      <c r="E3715" s="32" t="s">
        <v>472</v>
      </c>
      <c r="F3715" s="36">
        <v>20851</v>
      </c>
      <c r="G3715" s="288" t="s">
        <v>117</v>
      </c>
      <c r="H3715" s="288"/>
      <c r="I3715" s="1"/>
      <c r="J3715" s="10"/>
      <c r="K3715" s="10"/>
      <c r="L3715" s="1"/>
    </row>
    <row r="3716" spans="2:12" s="5" customFormat="1" ht="45" hidden="1">
      <c r="B3716" s="1"/>
      <c r="C3716" s="31">
        <v>9574</v>
      </c>
      <c r="D3716" s="34" t="s">
        <v>3782</v>
      </c>
      <c r="E3716" s="32" t="s">
        <v>116</v>
      </c>
      <c r="F3716" s="36">
        <v>109114</v>
      </c>
      <c r="G3716" s="288" t="s">
        <v>117</v>
      </c>
      <c r="H3716" s="288"/>
      <c r="I3716" s="1"/>
      <c r="J3716" s="10"/>
      <c r="K3716" s="10"/>
      <c r="L3716" s="1"/>
    </row>
    <row r="3717" spans="2:12" s="5" customFormat="1" ht="30" hidden="1">
      <c r="B3717" s="1"/>
      <c r="C3717" s="31">
        <v>9575</v>
      </c>
      <c r="D3717" s="34" t="s">
        <v>3783</v>
      </c>
      <c r="E3717" s="32" t="s">
        <v>122</v>
      </c>
      <c r="F3717" s="36">
        <v>15486</v>
      </c>
      <c r="G3717" s="288" t="s">
        <v>117</v>
      </c>
      <c r="H3717" s="288"/>
      <c r="I3717" s="1"/>
      <c r="J3717" s="10"/>
      <c r="K3717" s="10"/>
      <c r="L3717" s="1"/>
    </row>
    <row r="3718" spans="2:12" s="5" customFormat="1" ht="45" hidden="1">
      <c r="B3718" s="1"/>
      <c r="C3718" s="31">
        <v>9576</v>
      </c>
      <c r="D3718" s="34" t="s">
        <v>3784</v>
      </c>
      <c r="E3718" s="32" t="s">
        <v>122</v>
      </c>
      <c r="F3718" s="36">
        <v>23488</v>
      </c>
      <c r="G3718" s="288" t="s">
        <v>117</v>
      </c>
      <c r="H3718" s="288"/>
      <c r="I3718" s="1"/>
      <c r="J3718" s="10"/>
      <c r="K3718" s="10"/>
      <c r="L3718" s="1"/>
    </row>
    <row r="3719" spans="2:12" s="5" customFormat="1" ht="90" hidden="1">
      <c r="B3719" s="1"/>
      <c r="C3719" s="31">
        <v>9577</v>
      </c>
      <c r="D3719" s="34" t="s">
        <v>3785</v>
      </c>
      <c r="E3719" s="32" t="s">
        <v>119</v>
      </c>
      <c r="F3719" s="36">
        <v>128286</v>
      </c>
      <c r="G3719" s="288" t="s">
        <v>117</v>
      </c>
      <c r="H3719" s="288"/>
      <c r="I3719" s="1"/>
      <c r="J3719" s="10"/>
      <c r="K3719" s="10"/>
      <c r="L3719" s="1"/>
    </row>
    <row r="3720" spans="2:12" s="5" customFormat="1" ht="60" hidden="1">
      <c r="B3720" s="1"/>
      <c r="C3720" s="31">
        <v>9578</v>
      </c>
      <c r="D3720" s="34" t="s">
        <v>3786</v>
      </c>
      <c r="E3720" s="32" t="s">
        <v>119</v>
      </c>
      <c r="F3720" s="36">
        <v>456886</v>
      </c>
      <c r="G3720" s="288" t="s">
        <v>117</v>
      </c>
      <c r="H3720" s="288"/>
      <c r="I3720" s="1"/>
      <c r="J3720" s="10"/>
      <c r="K3720" s="10"/>
      <c r="L3720" s="1"/>
    </row>
    <row r="3721" spans="2:12" s="5" customFormat="1" ht="60" hidden="1">
      <c r="B3721" s="1"/>
      <c r="C3721" s="31">
        <v>9579</v>
      </c>
      <c r="D3721" s="34" t="s">
        <v>3787</v>
      </c>
      <c r="E3721" s="32" t="s">
        <v>116</v>
      </c>
      <c r="F3721" s="36">
        <v>12359</v>
      </c>
      <c r="G3721" s="288" t="s">
        <v>117</v>
      </c>
      <c r="H3721" s="288"/>
      <c r="I3721" s="1"/>
      <c r="J3721" s="10"/>
      <c r="K3721" s="10"/>
      <c r="L3721" s="1"/>
    </row>
    <row r="3722" spans="2:12" s="5" customFormat="1" ht="60" hidden="1">
      <c r="B3722" s="1"/>
      <c r="C3722" s="31">
        <v>9580</v>
      </c>
      <c r="D3722" s="34" t="s">
        <v>3788</v>
      </c>
      <c r="E3722" s="32" t="s">
        <v>119</v>
      </c>
      <c r="F3722" s="36">
        <v>122851</v>
      </c>
      <c r="G3722" s="288" t="s">
        <v>117</v>
      </c>
      <c r="H3722" s="288"/>
      <c r="I3722" s="1"/>
      <c r="J3722" s="10"/>
      <c r="K3722" s="10"/>
      <c r="L3722" s="1"/>
    </row>
    <row r="3723" spans="2:12" s="5" customFormat="1" ht="60" hidden="1">
      <c r="B3723" s="1"/>
      <c r="C3723" s="31">
        <v>9581</v>
      </c>
      <c r="D3723" s="34" t="s">
        <v>3789</v>
      </c>
      <c r="E3723" s="32" t="s">
        <v>122</v>
      </c>
      <c r="F3723" s="36">
        <v>11749</v>
      </c>
      <c r="G3723" s="288" t="s">
        <v>117</v>
      </c>
      <c r="H3723" s="288"/>
      <c r="I3723" s="1"/>
      <c r="J3723" s="10"/>
      <c r="K3723" s="10"/>
      <c r="L3723" s="1"/>
    </row>
    <row r="3724" spans="2:12" s="5" customFormat="1" ht="75" hidden="1">
      <c r="B3724" s="1"/>
      <c r="C3724" s="31">
        <v>9582</v>
      </c>
      <c r="D3724" s="34" t="s">
        <v>3790</v>
      </c>
      <c r="E3724" s="32" t="s">
        <v>122</v>
      </c>
      <c r="F3724" s="36">
        <v>11262</v>
      </c>
      <c r="G3724" s="288" t="s">
        <v>117</v>
      </c>
      <c r="H3724" s="288"/>
      <c r="I3724" s="1"/>
      <c r="J3724" s="10"/>
      <c r="K3724" s="10"/>
      <c r="L3724" s="1"/>
    </row>
    <row r="3725" spans="2:12" s="5" customFormat="1" ht="45" hidden="1">
      <c r="B3725" s="1"/>
      <c r="C3725" s="31">
        <v>9583</v>
      </c>
      <c r="D3725" s="34" t="s">
        <v>3791</v>
      </c>
      <c r="E3725" s="32" t="s">
        <v>122</v>
      </c>
      <c r="F3725" s="36">
        <v>15307</v>
      </c>
      <c r="G3725" s="288" t="s">
        <v>117</v>
      </c>
      <c r="H3725" s="288"/>
      <c r="I3725" s="1"/>
      <c r="J3725" s="10"/>
      <c r="K3725" s="10"/>
      <c r="L3725" s="1"/>
    </row>
    <row r="3726" spans="2:12" s="5" customFormat="1" ht="105" hidden="1">
      <c r="B3726" s="1"/>
      <c r="C3726" s="31">
        <v>9584</v>
      </c>
      <c r="D3726" s="34" t="s">
        <v>3792</v>
      </c>
      <c r="E3726" s="32" t="s">
        <v>125</v>
      </c>
      <c r="F3726" s="36">
        <v>929910</v>
      </c>
      <c r="G3726" s="288" t="s">
        <v>117</v>
      </c>
      <c r="H3726" s="288"/>
      <c r="I3726" s="1"/>
      <c r="J3726" s="10"/>
      <c r="K3726" s="10"/>
      <c r="L3726" s="1"/>
    </row>
    <row r="3727" spans="2:12" s="5" customFormat="1" ht="150" hidden="1">
      <c r="B3727" s="1"/>
      <c r="C3727" s="31">
        <v>9585</v>
      </c>
      <c r="D3727" s="34" t="s">
        <v>3793</v>
      </c>
      <c r="E3727" s="32" t="s">
        <v>122</v>
      </c>
      <c r="F3727" s="36">
        <v>65336</v>
      </c>
      <c r="G3727" s="288" t="s">
        <v>117</v>
      </c>
      <c r="H3727" s="288"/>
      <c r="I3727" s="1"/>
      <c r="J3727" s="10"/>
      <c r="K3727" s="10"/>
      <c r="L3727" s="1"/>
    </row>
    <row r="3728" spans="2:12" s="5" customFormat="1" ht="390" hidden="1">
      <c r="B3728" s="1"/>
      <c r="C3728" s="31">
        <v>9586</v>
      </c>
      <c r="D3728" s="34" t="s">
        <v>3794</v>
      </c>
      <c r="E3728" s="32" t="s">
        <v>125</v>
      </c>
      <c r="F3728" s="36">
        <v>71400000</v>
      </c>
      <c r="G3728" s="288" t="s">
        <v>117</v>
      </c>
      <c r="H3728" s="288"/>
      <c r="I3728" s="1"/>
      <c r="J3728" s="10"/>
      <c r="K3728" s="10"/>
      <c r="L3728" s="1"/>
    </row>
    <row r="3729" spans="2:20" s="5" customFormat="1" ht="225" hidden="1">
      <c r="B3729" s="1"/>
      <c r="C3729" s="31">
        <v>9587</v>
      </c>
      <c r="D3729" s="34" t="s">
        <v>3795</v>
      </c>
      <c r="E3729" s="32" t="s">
        <v>125</v>
      </c>
      <c r="F3729" s="36">
        <v>844601</v>
      </c>
      <c r="G3729" s="288" t="s">
        <v>117</v>
      </c>
      <c r="H3729" s="288"/>
      <c r="I3729" s="1"/>
      <c r="J3729" s="10"/>
      <c r="K3729" s="10"/>
      <c r="L3729" s="1"/>
    </row>
    <row r="3730" spans="2:20" s="5" customFormat="1" ht="270" hidden="1">
      <c r="B3730" s="1"/>
      <c r="C3730" s="31">
        <v>9588</v>
      </c>
      <c r="D3730" s="34" t="s">
        <v>3796</v>
      </c>
      <c r="E3730" s="32" t="s">
        <v>125</v>
      </c>
      <c r="F3730" s="36">
        <v>403800000</v>
      </c>
      <c r="G3730" s="288" t="s">
        <v>117</v>
      </c>
      <c r="H3730" s="288"/>
      <c r="I3730" s="1"/>
      <c r="J3730" s="10"/>
      <c r="K3730" s="10"/>
      <c r="L3730" s="1"/>
    </row>
    <row r="3731" spans="2:20" s="5" customFormat="1" ht="195" hidden="1">
      <c r="B3731" s="1"/>
      <c r="C3731" s="31">
        <v>9589</v>
      </c>
      <c r="D3731" s="34" t="s">
        <v>3797</v>
      </c>
      <c r="E3731" s="32" t="s">
        <v>2466</v>
      </c>
      <c r="F3731" s="36">
        <v>3707235140</v>
      </c>
      <c r="G3731" s="288" t="s">
        <v>117</v>
      </c>
      <c r="H3731" s="288"/>
      <c r="I3731" s="1"/>
      <c r="J3731" s="10"/>
      <c r="K3731" s="10"/>
      <c r="L3731" s="1"/>
    </row>
    <row r="3732" spans="2:20" s="5" customFormat="1" ht="30" hidden="1">
      <c r="B3732" s="1"/>
      <c r="C3732" s="31">
        <v>9590</v>
      </c>
      <c r="D3732" s="34" t="s">
        <v>3798</v>
      </c>
      <c r="E3732" s="32" t="s">
        <v>2466</v>
      </c>
      <c r="F3732" s="36">
        <v>20419</v>
      </c>
      <c r="G3732" s="288" t="s">
        <v>117</v>
      </c>
      <c r="H3732" s="288"/>
      <c r="I3732" s="1"/>
      <c r="J3732" s="10"/>
      <c r="K3732" s="10"/>
      <c r="L3732" s="1"/>
    </row>
    <row r="3733" spans="2:20" s="5" customFormat="1" ht="105" hidden="1">
      <c r="B3733" s="1"/>
      <c r="C3733" s="31">
        <v>9591</v>
      </c>
      <c r="D3733" s="34" t="s">
        <v>3799</v>
      </c>
      <c r="E3733" s="32" t="s">
        <v>116</v>
      </c>
      <c r="F3733" s="36">
        <v>637</v>
      </c>
      <c r="G3733" s="288" t="s">
        <v>117</v>
      </c>
      <c r="H3733" s="288"/>
      <c r="I3733" s="1"/>
      <c r="J3733" s="10"/>
      <c r="K3733" s="10"/>
      <c r="L3733" s="1"/>
    </row>
    <row r="3734" spans="2:20" s="5" customFormat="1" ht="195">
      <c r="B3734" s="1"/>
      <c r="C3734" s="31">
        <v>9592</v>
      </c>
      <c r="D3734" s="34" t="s">
        <v>3800</v>
      </c>
      <c r="E3734" s="32" t="s">
        <v>116</v>
      </c>
      <c r="F3734" s="36">
        <v>1027</v>
      </c>
      <c r="G3734" s="288" t="s">
        <v>117</v>
      </c>
      <c r="H3734" s="288"/>
      <c r="I3734" s="1"/>
      <c r="J3734" s="10"/>
      <c r="K3734" s="10"/>
      <c r="L3734" s="1"/>
      <c r="O3734" s="544"/>
      <c r="P3734" s="544"/>
      <c r="S3734" s="544"/>
      <c r="T3734" s="544"/>
    </row>
    <row r="3735" spans="2:20" s="5" customFormat="1" ht="90" hidden="1">
      <c r="B3735" s="1"/>
      <c r="C3735" s="31">
        <v>9440</v>
      </c>
      <c r="D3735" s="34" t="s">
        <v>3660</v>
      </c>
      <c r="E3735" s="32" t="s">
        <v>125</v>
      </c>
      <c r="F3735" s="36">
        <v>9708421</v>
      </c>
      <c r="G3735" s="288" t="s">
        <v>117</v>
      </c>
      <c r="H3735" s="288"/>
      <c r="I3735" s="1"/>
      <c r="J3735" s="10"/>
      <c r="K3735" s="10"/>
      <c r="L3735" s="1"/>
    </row>
    <row r="3736" spans="2:20" s="5" customFormat="1" ht="90" hidden="1">
      <c r="B3736" s="1"/>
      <c r="C3736" s="31">
        <v>9441</v>
      </c>
      <c r="D3736" s="34" t="s">
        <v>3661</v>
      </c>
      <c r="E3736" s="32" t="s">
        <v>125</v>
      </c>
      <c r="F3736" s="36">
        <v>15331336</v>
      </c>
      <c r="G3736" s="288" t="s">
        <v>117</v>
      </c>
      <c r="H3736" s="288"/>
      <c r="I3736" s="1"/>
      <c r="J3736" s="10"/>
      <c r="K3736" s="10"/>
      <c r="L3736" s="1"/>
    </row>
    <row r="3737" spans="2:20" s="5" customFormat="1" ht="90" hidden="1">
      <c r="B3737" s="1"/>
      <c r="C3737" s="31">
        <v>9442</v>
      </c>
      <c r="D3737" s="34" t="s">
        <v>3662</v>
      </c>
      <c r="E3737" s="32" t="s">
        <v>125</v>
      </c>
      <c r="F3737" s="36">
        <v>3665679</v>
      </c>
      <c r="G3737" s="288" t="s">
        <v>117</v>
      </c>
      <c r="H3737" s="288"/>
      <c r="I3737" s="1"/>
      <c r="J3737" s="10"/>
      <c r="K3737" s="10"/>
      <c r="L3737" s="1"/>
    </row>
    <row r="3738" spans="2:20" s="5" customFormat="1" ht="90" hidden="1">
      <c r="B3738" s="1"/>
      <c r="C3738" s="31">
        <v>9443</v>
      </c>
      <c r="D3738" s="34" t="s">
        <v>3663</v>
      </c>
      <c r="E3738" s="32" t="s">
        <v>125</v>
      </c>
      <c r="F3738" s="36">
        <v>5717868</v>
      </c>
      <c r="G3738" s="288" t="s">
        <v>117</v>
      </c>
      <c r="H3738" s="288"/>
      <c r="I3738" s="1"/>
      <c r="J3738" s="10"/>
      <c r="K3738" s="10"/>
      <c r="L3738" s="1"/>
    </row>
    <row r="3739" spans="2:20" s="5" customFormat="1" ht="105" hidden="1">
      <c r="B3739" s="1"/>
      <c r="C3739" s="31">
        <v>9444</v>
      </c>
      <c r="D3739" s="34" t="s">
        <v>3664</v>
      </c>
      <c r="E3739" s="32" t="s">
        <v>116</v>
      </c>
      <c r="F3739" s="36">
        <v>408848</v>
      </c>
      <c r="G3739" s="288" t="s">
        <v>117</v>
      </c>
      <c r="H3739" s="288"/>
      <c r="I3739" s="1"/>
      <c r="J3739" s="10"/>
      <c r="K3739" s="10"/>
      <c r="L3739" s="1"/>
    </row>
    <row r="3740" spans="2:20" s="5" customFormat="1" ht="150" hidden="1">
      <c r="B3740" s="1"/>
      <c r="C3740" s="31">
        <v>9445</v>
      </c>
      <c r="D3740" s="34" t="s">
        <v>3665</v>
      </c>
      <c r="E3740" s="32" t="s">
        <v>472</v>
      </c>
      <c r="F3740" s="36">
        <v>14582</v>
      </c>
      <c r="G3740" s="288" t="s">
        <v>117</v>
      </c>
      <c r="H3740" s="288"/>
      <c r="I3740" s="1"/>
      <c r="J3740" s="10"/>
      <c r="K3740" s="10"/>
      <c r="L3740" s="1"/>
    </row>
    <row r="3741" spans="2:20" s="5" customFormat="1" ht="105" hidden="1">
      <c r="B3741" s="1"/>
      <c r="C3741" s="31">
        <v>9446</v>
      </c>
      <c r="D3741" s="34" t="s">
        <v>3666</v>
      </c>
      <c r="E3741" s="32" t="s">
        <v>125</v>
      </c>
      <c r="F3741" s="36">
        <v>10710000</v>
      </c>
      <c r="G3741" s="288" t="s">
        <v>117</v>
      </c>
      <c r="H3741" s="288"/>
      <c r="I3741" s="1"/>
      <c r="J3741" s="10"/>
      <c r="K3741" s="10"/>
      <c r="L3741" s="1"/>
    </row>
    <row r="3742" spans="2:20" s="5" customFormat="1" ht="90" hidden="1">
      <c r="B3742" s="1"/>
      <c r="C3742" s="31">
        <v>9448</v>
      </c>
      <c r="D3742" s="34" t="s">
        <v>3667</v>
      </c>
      <c r="E3742" s="32" t="s">
        <v>116</v>
      </c>
      <c r="F3742" s="36">
        <v>184464</v>
      </c>
      <c r="G3742" s="288" t="s">
        <v>117</v>
      </c>
      <c r="H3742" s="288"/>
      <c r="I3742" s="1"/>
      <c r="J3742" s="10"/>
      <c r="K3742" s="10"/>
      <c r="L3742" s="1"/>
    </row>
    <row r="3743" spans="2:20" s="5" customFormat="1" ht="90" hidden="1">
      <c r="B3743" s="1"/>
      <c r="C3743" s="31">
        <v>9449</v>
      </c>
      <c r="D3743" s="34" t="s">
        <v>3668</v>
      </c>
      <c r="E3743" s="32" t="s">
        <v>116</v>
      </c>
      <c r="F3743" s="36">
        <v>276407</v>
      </c>
      <c r="G3743" s="288" t="s">
        <v>117</v>
      </c>
      <c r="H3743" s="288"/>
      <c r="I3743" s="1"/>
      <c r="J3743" s="10"/>
      <c r="K3743" s="10"/>
      <c r="L3743" s="1"/>
    </row>
    <row r="3744" spans="2:20" s="5" customFormat="1" ht="90" hidden="1">
      <c r="B3744" s="1"/>
      <c r="C3744" s="31">
        <v>9450</v>
      </c>
      <c r="D3744" s="34" t="s">
        <v>3669</v>
      </c>
      <c r="E3744" s="32" t="s">
        <v>116</v>
      </c>
      <c r="F3744" s="36">
        <v>356970</v>
      </c>
      <c r="G3744" s="288" t="s">
        <v>117</v>
      </c>
      <c r="H3744" s="288"/>
      <c r="I3744" s="1"/>
      <c r="J3744" s="10"/>
      <c r="K3744" s="10"/>
      <c r="L3744" s="1"/>
    </row>
    <row r="3745" spans="2:12" s="5" customFormat="1" ht="90" hidden="1">
      <c r="B3745" s="1"/>
      <c r="C3745" s="31">
        <v>9451</v>
      </c>
      <c r="D3745" s="34" t="s">
        <v>3670</v>
      </c>
      <c r="E3745" s="32" t="s">
        <v>116</v>
      </c>
      <c r="F3745" s="36">
        <v>233602</v>
      </c>
      <c r="G3745" s="288" t="s">
        <v>117</v>
      </c>
      <c r="H3745" s="288"/>
      <c r="I3745" s="1"/>
      <c r="J3745" s="10"/>
      <c r="K3745" s="10"/>
      <c r="L3745" s="1"/>
    </row>
    <row r="3746" spans="2:12" s="5" customFormat="1" ht="75" hidden="1">
      <c r="B3746" s="1"/>
      <c r="C3746" s="31">
        <v>9452</v>
      </c>
      <c r="D3746" s="34" t="s">
        <v>3671</v>
      </c>
      <c r="E3746" s="32" t="s">
        <v>116</v>
      </c>
      <c r="F3746" s="36">
        <v>358207</v>
      </c>
      <c r="G3746" s="288" t="s">
        <v>117</v>
      </c>
      <c r="H3746" s="288"/>
      <c r="I3746" s="1"/>
      <c r="J3746" s="10"/>
      <c r="K3746" s="10"/>
      <c r="L3746" s="1"/>
    </row>
    <row r="3747" spans="2:12" s="5" customFormat="1" ht="30" hidden="1">
      <c r="B3747" s="1"/>
      <c r="C3747" s="31">
        <v>9453</v>
      </c>
      <c r="D3747" s="34" t="s">
        <v>3672</v>
      </c>
      <c r="E3747" s="32" t="s">
        <v>125</v>
      </c>
      <c r="F3747" s="36">
        <v>17850</v>
      </c>
      <c r="G3747" s="288" t="s">
        <v>117</v>
      </c>
      <c r="H3747" s="288"/>
      <c r="I3747" s="1"/>
      <c r="J3747" s="10"/>
      <c r="K3747" s="10"/>
      <c r="L3747" s="1"/>
    </row>
    <row r="3748" spans="2:12" s="5" customFormat="1" ht="30" hidden="1">
      <c r="B3748" s="1"/>
      <c r="C3748" s="31">
        <v>9454</v>
      </c>
      <c r="D3748" s="34" t="s">
        <v>3673</v>
      </c>
      <c r="E3748" s="32" t="s">
        <v>125</v>
      </c>
      <c r="F3748" s="36">
        <v>1107243</v>
      </c>
      <c r="G3748" s="288" t="s">
        <v>117</v>
      </c>
      <c r="H3748" s="288"/>
      <c r="I3748" s="1"/>
      <c r="J3748" s="10"/>
      <c r="K3748" s="10"/>
      <c r="L3748" s="1"/>
    </row>
    <row r="3749" spans="2:12" s="5" customFormat="1" ht="165" hidden="1">
      <c r="B3749" s="1"/>
      <c r="C3749" s="31">
        <v>9455</v>
      </c>
      <c r="D3749" s="34" t="s">
        <v>3674</v>
      </c>
      <c r="E3749" s="32" t="s">
        <v>125</v>
      </c>
      <c r="F3749" s="36">
        <v>7563426</v>
      </c>
      <c r="G3749" s="288" t="s">
        <v>117</v>
      </c>
      <c r="H3749" s="288"/>
      <c r="I3749" s="1"/>
      <c r="J3749" s="10"/>
      <c r="K3749" s="10"/>
      <c r="L3749" s="1"/>
    </row>
    <row r="3750" spans="2:12" s="5" customFormat="1" ht="30" hidden="1">
      <c r="B3750" s="1"/>
      <c r="C3750" s="31">
        <v>9456</v>
      </c>
      <c r="D3750" s="34" t="s">
        <v>3675</v>
      </c>
      <c r="E3750" s="32" t="s">
        <v>122</v>
      </c>
      <c r="F3750" s="36">
        <v>20040</v>
      </c>
      <c r="G3750" s="288" t="s">
        <v>117</v>
      </c>
      <c r="H3750" s="288"/>
      <c r="I3750" s="1"/>
      <c r="J3750" s="10"/>
      <c r="K3750" s="10"/>
      <c r="L3750" s="1"/>
    </row>
    <row r="3751" spans="2:12" s="5" customFormat="1" ht="45" hidden="1">
      <c r="B3751" s="1"/>
      <c r="C3751" s="31">
        <v>9457</v>
      </c>
      <c r="D3751" s="34" t="s">
        <v>3676</v>
      </c>
      <c r="E3751" s="32" t="s">
        <v>125</v>
      </c>
      <c r="F3751" s="36">
        <v>43893</v>
      </c>
      <c r="G3751" s="288" t="s">
        <v>117</v>
      </c>
      <c r="H3751" s="288"/>
      <c r="I3751" s="1"/>
      <c r="J3751" s="10"/>
      <c r="K3751" s="10"/>
      <c r="L3751" s="1"/>
    </row>
    <row r="3752" spans="2:12" s="5" customFormat="1" ht="45" hidden="1">
      <c r="B3752" s="1"/>
      <c r="C3752" s="31">
        <v>9458</v>
      </c>
      <c r="D3752" s="34" t="s">
        <v>3677</v>
      </c>
      <c r="E3752" s="32" t="s">
        <v>125</v>
      </c>
      <c r="F3752" s="36">
        <v>23015</v>
      </c>
      <c r="G3752" s="288" t="s">
        <v>117</v>
      </c>
      <c r="H3752" s="288"/>
      <c r="I3752" s="1"/>
      <c r="J3752" s="10"/>
      <c r="K3752" s="10"/>
      <c r="L3752" s="1"/>
    </row>
    <row r="3753" spans="2:12" s="5" customFormat="1" ht="45" hidden="1">
      <c r="B3753" s="1"/>
      <c r="C3753" s="31">
        <v>9459</v>
      </c>
      <c r="D3753" s="34" t="s">
        <v>3678</v>
      </c>
      <c r="E3753" s="32" t="s">
        <v>122</v>
      </c>
      <c r="F3753" s="36">
        <v>25978</v>
      </c>
      <c r="G3753" s="288" t="s">
        <v>117</v>
      </c>
      <c r="H3753" s="288"/>
      <c r="I3753" s="1"/>
      <c r="J3753" s="10"/>
      <c r="K3753" s="10"/>
      <c r="L3753" s="1"/>
    </row>
    <row r="3754" spans="2:12" s="5" customFormat="1" ht="45" hidden="1">
      <c r="B3754" s="1"/>
      <c r="C3754" s="31">
        <v>9460</v>
      </c>
      <c r="D3754" s="34" t="s">
        <v>3679</v>
      </c>
      <c r="E3754" s="32" t="s">
        <v>116</v>
      </c>
      <c r="F3754" s="36">
        <v>81010</v>
      </c>
      <c r="G3754" s="288" t="s">
        <v>117</v>
      </c>
      <c r="H3754" s="288"/>
      <c r="I3754" s="1"/>
      <c r="J3754" s="10"/>
      <c r="K3754" s="10"/>
      <c r="L3754" s="1"/>
    </row>
    <row r="3755" spans="2:12" s="5" customFormat="1" ht="45" hidden="1">
      <c r="B3755" s="1"/>
      <c r="C3755" s="31">
        <v>9461</v>
      </c>
      <c r="D3755" s="34" t="s">
        <v>3680</v>
      </c>
      <c r="E3755" s="32" t="s">
        <v>116</v>
      </c>
      <c r="F3755" s="36">
        <v>66643</v>
      </c>
      <c r="G3755" s="288" t="s">
        <v>117</v>
      </c>
      <c r="H3755" s="288"/>
      <c r="I3755" s="1"/>
      <c r="J3755" s="10"/>
      <c r="K3755" s="10"/>
      <c r="L3755" s="1"/>
    </row>
    <row r="3756" spans="2:12" s="5" customFormat="1" ht="90" hidden="1">
      <c r="B3756" s="1"/>
      <c r="C3756" s="31">
        <v>9462</v>
      </c>
      <c r="D3756" s="34" t="s">
        <v>3681</v>
      </c>
      <c r="E3756" s="32" t="s">
        <v>119</v>
      </c>
      <c r="F3756" s="36">
        <v>1628462</v>
      </c>
      <c r="G3756" s="288" t="s">
        <v>117</v>
      </c>
      <c r="H3756" s="288"/>
      <c r="I3756" s="1"/>
      <c r="J3756" s="10"/>
      <c r="K3756" s="10"/>
      <c r="L3756" s="1"/>
    </row>
    <row r="3757" spans="2:12" s="5" customFormat="1" ht="45" hidden="1">
      <c r="B3757" s="1"/>
      <c r="C3757" s="31">
        <v>9463</v>
      </c>
      <c r="D3757" s="34" t="s">
        <v>3682</v>
      </c>
      <c r="E3757" s="32" t="s">
        <v>2279</v>
      </c>
      <c r="F3757" s="36">
        <v>50500</v>
      </c>
      <c r="G3757" s="288" t="s">
        <v>117</v>
      </c>
      <c r="H3757" s="288"/>
      <c r="I3757" s="1"/>
      <c r="J3757" s="10"/>
      <c r="K3757" s="10"/>
      <c r="L3757" s="1"/>
    </row>
    <row r="3758" spans="2:12" s="5" customFormat="1" ht="105" hidden="1">
      <c r="B3758" s="1"/>
      <c r="C3758" s="31">
        <v>9464</v>
      </c>
      <c r="D3758" s="34" t="s">
        <v>3683</v>
      </c>
      <c r="E3758" s="32" t="s">
        <v>125</v>
      </c>
      <c r="F3758" s="36">
        <v>5593000</v>
      </c>
      <c r="G3758" s="288" t="s">
        <v>117</v>
      </c>
      <c r="H3758" s="288"/>
      <c r="I3758" s="1"/>
      <c r="J3758" s="10"/>
      <c r="K3758" s="10"/>
      <c r="L3758" s="1"/>
    </row>
    <row r="3759" spans="2:12" s="5" customFormat="1" ht="105" hidden="1">
      <c r="B3759" s="1"/>
      <c r="C3759" s="31">
        <v>9465</v>
      </c>
      <c r="D3759" s="34" t="s">
        <v>3684</v>
      </c>
      <c r="E3759" s="32" t="s">
        <v>2005</v>
      </c>
      <c r="F3759" s="36">
        <v>2482</v>
      </c>
      <c r="G3759" s="288" t="s">
        <v>117</v>
      </c>
      <c r="H3759" s="288"/>
      <c r="I3759" s="1"/>
      <c r="J3759" s="10"/>
      <c r="K3759" s="10"/>
      <c r="L3759" s="1"/>
    </row>
    <row r="3760" spans="2:12" s="5" customFormat="1" ht="120" hidden="1">
      <c r="B3760" s="1"/>
      <c r="C3760" s="31">
        <v>9471</v>
      </c>
      <c r="D3760" s="34" t="s">
        <v>3685</v>
      </c>
      <c r="E3760" s="32" t="s">
        <v>125</v>
      </c>
      <c r="F3760" s="36">
        <v>8406636</v>
      </c>
      <c r="G3760" s="288" t="s">
        <v>117</v>
      </c>
      <c r="H3760" s="288"/>
      <c r="I3760" s="1"/>
      <c r="J3760" s="10"/>
      <c r="K3760" s="10"/>
      <c r="L3760" s="1"/>
    </row>
    <row r="3761" spans="2:12" s="5" customFormat="1" ht="135" hidden="1">
      <c r="B3761" s="1"/>
      <c r="C3761" s="31">
        <v>9472</v>
      </c>
      <c r="D3761" s="34" t="s">
        <v>3686</v>
      </c>
      <c r="E3761" s="32" t="s">
        <v>125</v>
      </c>
      <c r="F3761" s="36">
        <v>7397840</v>
      </c>
      <c r="G3761" s="288" t="s">
        <v>117</v>
      </c>
      <c r="H3761" s="288"/>
      <c r="I3761" s="1"/>
      <c r="J3761" s="10"/>
      <c r="K3761" s="10"/>
      <c r="L3761" s="1"/>
    </row>
    <row r="3762" spans="2:12" s="5" customFormat="1" ht="120" hidden="1">
      <c r="B3762" s="1"/>
      <c r="C3762" s="31">
        <v>9473</v>
      </c>
      <c r="D3762" s="34" t="s">
        <v>3687</v>
      </c>
      <c r="E3762" s="32" t="s">
        <v>125</v>
      </c>
      <c r="F3762" s="36">
        <v>7070612</v>
      </c>
      <c r="G3762" s="288" t="s">
        <v>117</v>
      </c>
      <c r="H3762" s="288"/>
      <c r="I3762" s="1"/>
      <c r="J3762" s="10"/>
      <c r="K3762" s="10"/>
      <c r="L3762" s="1"/>
    </row>
    <row r="3763" spans="2:12" s="5" customFormat="1" ht="120" hidden="1">
      <c r="B3763" s="1"/>
      <c r="C3763" s="31">
        <v>9474</v>
      </c>
      <c r="D3763" s="34" t="s">
        <v>3688</v>
      </c>
      <c r="E3763" s="32" t="s">
        <v>125</v>
      </c>
      <c r="F3763" s="36">
        <v>10194292</v>
      </c>
      <c r="G3763" s="288" t="s">
        <v>117</v>
      </c>
      <c r="H3763" s="288"/>
      <c r="I3763" s="1"/>
      <c r="J3763" s="10"/>
      <c r="K3763" s="10"/>
      <c r="L3763" s="1"/>
    </row>
    <row r="3764" spans="2:12" s="5" customFormat="1" ht="120" hidden="1">
      <c r="B3764" s="1"/>
      <c r="C3764" s="31">
        <v>9475</v>
      </c>
      <c r="D3764" s="34" t="s">
        <v>3689</v>
      </c>
      <c r="E3764" s="32" t="s">
        <v>125</v>
      </c>
      <c r="F3764" s="36">
        <v>9399483</v>
      </c>
      <c r="G3764" s="288" t="s">
        <v>117</v>
      </c>
      <c r="H3764" s="288"/>
      <c r="I3764" s="1"/>
      <c r="J3764" s="10"/>
      <c r="K3764" s="10"/>
      <c r="L3764" s="1"/>
    </row>
    <row r="3765" spans="2:12" s="5" customFormat="1" ht="120" hidden="1">
      <c r="B3765" s="1"/>
      <c r="C3765" s="31">
        <v>9476</v>
      </c>
      <c r="D3765" s="34" t="s">
        <v>3690</v>
      </c>
      <c r="E3765" s="32" t="s">
        <v>125</v>
      </c>
      <c r="F3765" s="36">
        <v>4250501</v>
      </c>
      <c r="G3765" s="288" t="s">
        <v>117</v>
      </c>
      <c r="H3765" s="288"/>
      <c r="I3765" s="1"/>
      <c r="J3765" s="10"/>
      <c r="K3765" s="10"/>
      <c r="L3765" s="1"/>
    </row>
    <row r="3766" spans="2:12" s="5" customFormat="1" ht="120" hidden="1">
      <c r="B3766" s="1"/>
      <c r="C3766" s="31">
        <v>9477</v>
      </c>
      <c r="D3766" s="34" t="s">
        <v>3691</v>
      </c>
      <c r="E3766" s="32" t="s">
        <v>125</v>
      </c>
      <c r="F3766" s="36">
        <v>4008603</v>
      </c>
      <c r="G3766" s="288" t="s">
        <v>117</v>
      </c>
      <c r="H3766" s="288"/>
      <c r="I3766" s="1"/>
      <c r="J3766" s="10"/>
      <c r="K3766" s="10"/>
      <c r="L3766" s="1"/>
    </row>
    <row r="3767" spans="2:12" s="5" customFormat="1" ht="120" hidden="1">
      <c r="B3767" s="1"/>
      <c r="C3767" s="31">
        <v>9478</v>
      </c>
      <c r="D3767" s="34" t="s">
        <v>3692</v>
      </c>
      <c r="E3767" s="32" t="s">
        <v>125</v>
      </c>
      <c r="F3767" s="36">
        <v>9503154</v>
      </c>
      <c r="G3767" s="288" t="s">
        <v>117</v>
      </c>
      <c r="H3767" s="288"/>
      <c r="I3767" s="1"/>
      <c r="J3767" s="10"/>
      <c r="K3767" s="10"/>
      <c r="L3767" s="1"/>
    </row>
    <row r="3768" spans="2:12" s="5" customFormat="1" ht="120" hidden="1">
      <c r="B3768" s="1"/>
      <c r="C3768" s="31">
        <v>9479</v>
      </c>
      <c r="D3768" s="34" t="s">
        <v>3693</v>
      </c>
      <c r="E3768" s="32" t="s">
        <v>125</v>
      </c>
      <c r="F3768" s="36">
        <v>9589546</v>
      </c>
      <c r="G3768" s="288" t="s">
        <v>117</v>
      </c>
      <c r="H3768" s="288"/>
      <c r="I3768" s="1"/>
      <c r="J3768" s="10"/>
      <c r="K3768" s="10"/>
      <c r="L3768" s="1"/>
    </row>
    <row r="3769" spans="2:12" s="5" customFormat="1" ht="120" hidden="1">
      <c r="B3769" s="1"/>
      <c r="C3769" s="31">
        <v>9480</v>
      </c>
      <c r="D3769" s="34" t="s">
        <v>3694</v>
      </c>
      <c r="E3769" s="32" t="s">
        <v>125</v>
      </c>
      <c r="F3769" s="36">
        <v>5252652</v>
      </c>
      <c r="G3769" s="288" t="s">
        <v>117</v>
      </c>
      <c r="H3769" s="288"/>
      <c r="I3769" s="1"/>
      <c r="J3769" s="10"/>
      <c r="K3769" s="10"/>
      <c r="L3769" s="1"/>
    </row>
    <row r="3770" spans="2:12" s="5" customFormat="1" ht="120" hidden="1">
      <c r="B3770" s="1"/>
      <c r="C3770" s="31">
        <v>9481</v>
      </c>
      <c r="D3770" s="34" t="s">
        <v>3695</v>
      </c>
      <c r="E3770" s="32" t="s">
        <v>125</v>
      </c>
      <c r="F3770" s="36">
        <v>5736449</v>
      </c>
      <c r="G3770" s="288" t="s">
        <v>117</v>
      </c>
      <c r="H3770" s="288"/>
      <c r="I3770" s="1"/>
      <c r="J3770" s="10"/>
      <c r="K3770" s="10"/>
      <c r="L3770" s="1"/>
    </row>
    <row r="3771" spans="2:12" s="5" customFormat="1" ht="120" hidden="1">
      <c r="B3771" s="1"/>
      <c r="C3771" s="31">
        <v>9482</v>
      </c>
      <c r="D3771" s="34" t="s">
        <v>3696</v>
      </c>
      <c r="E3771" s="32" t="s">
        <v>125</v>
      </c>
      <c r="F3771" s="36">
        <v>7239675</v>
      </c>
      <c r="G3771" s="288" t="s">
        <v>117</v>
      </c>
      <c r="H3771" s="288"/>
      <c r="I3771" s="1"/>
      <c r="J3771" s="10"/>
      <c r="K3771" s="10"/>
      <c r="L3771" s="1"/>
    </row>
    <row r="3772" spans="2:12" s="5" customFormat="1" ht="120" hidden="1">
      <c r="B3772" s="1"/>
      <c r="C3772" s="31">
        <v>9483</v>
      </c>
      <c r="D3772" s="34" t="s">
        <v>3697</v>
      </c>
      <c r="E3772" s="32" t="s">
        <v>125</v>
      </c>
      <c r="F3772" s="36">
        <v>5598221</v>
      </c>
      <c r="G3772" s="288" t="s">
        <v>117</v>
      </c>
      <c r="H3772" s="288"/>
      <c r="I3772" s="1"/>
      <c r="J3772" s="10"/>
      <c r="K3772" s="10"/>
      <c r="L3772" s="1"/>
    </row>
    <row r="3773" spans="2:12" s="5" customFormat="1" ht="120" hidden="1">
      <c r="B3773" s="1"/>
      <c r="C3773" s="31">
        <v>9484</v>
      </c>
      <c r="D3773" s="34" t="s">
        <v>3698</v>
      </c>
      <c r="E3773" s="32" t="s">
        <v>125</v>
      </c>
      <c r="F3773" s="36">
        <v>3369300</v>
      </c>
      <c r="G3773" s="288" t="s">
        <v>117</v>
      </c>
      <c r="H3773" s="288"/>
      <c r="I3773" s="1"/>
      <c r="J3773" s="10"/>
      <c r="K3773" s="10"/>
      <c r="L3773" s="1"/>
    </row>
    <row r="3774" spans="2:12" s="5" customFormat="1" ht="120" hidden="1">
      <c r="B3774" s="1"/>
      <c r="C3774" s="31">
        <v>9485</v>
      </c>
      <c r="D3774" s="34" t="s">
        <v>3699</v>
      </c>
      <c r="E3774" s="32" t="s">
        <v>125</v>
      </c>
      <c r="F3774" s="36">
        <v>13822769</v>
      </c>
      <c r="G3774" s="288" t="s">
        <v>117</v>
      </c>
      <c r="H3774" s="288"/>
      <c r="I3774" s="1"/>
      <c r="J3774" s="10"/>
      <c r="K3774" s="10"/>
      <c r="L3774" s="1"/>
    </row>
    <row r="3775" spans="2:12" s="5" customFormat="1" ht="45" hidden="1">
      <c r="B3775" s="1"/>
      <c r="C3775" s="31">
        <v>9486</v>
      </c>
      <c r="D3775" s="34" t="s">
        <v>3700</v>
      </c>
      <c r="E3775" s="32" t="s">
        <v>116</v>
      </c>
      <c r="F3775" s="36">
        <v>30118</v>
      </c>
      <c r="G3775" s="288" t="s">
        <v>117</v>
      </c>
      <c r="H3775" s="288"/>
      <c r="I3775" s="1"/>
      <c r="J3775" s="10"/>
      <c r="K3775" s="10"/>
      <c r="L3775" s="1"/>
    </row>
    <row r="3776" spans="2:12" s="5" customFormat="1" ht="45" hidden="1">
      <c r="B3776" s="1"/>
      <c r="C3776" s="31">
        <v>9487</v>
      </c>
      <c r="D3776" s="34" t="s">
        <v>3701</v>
      </c>
      <c r="E3776" s="32" t="s">
        <v>116</v>
      </c>
      <c r="F3776" s="36">
        <v>127877</v>
      </c>
      <c r="G3776" s="288" t="s">
        <v>117</v>
      </c>
      <c r="H3776" s="288"/>
      <c r="I3776" s="1"/>
      <c r="J3776" s="10"/>
      <c r="K3776" s="10"/>
      <c r="L3776" s="1"/>
    </row>
    <row r="3777" spans="2:12" s="5" customFormat="1" ht="75" hidden="1">
      <c r="B3777" s="1"/>
      <c r="C3777" s="31">
        <v>9488</v>
      </c>
      <c r="D3777" s="34" t="s">
        <v>3702</v>
      </c>
      <c r="E3777" s="32" t="s">
        <v>116</v>
      </c>
      <c r="F3777" s="36">
        <v>50532</v>
      </c>
      <c r="G3777" s="288" t="s">
        <v>117</v>
      </c>
      <c r="H3777" s="288"/>
      <c r="I3777" s="1"/>
      <c r="J3777" s="10"/>
      <c r="K3777" s="10"/>
      <c r="L3777" s="1"/>
    </row>
    <row r="3778" spans="2:12" s="5" customFormat="1" ht="90" hidden="1">
      <c r="B3778" s="1"/>
      <c r="C3778" s="31">
        <v>9489</v>
      </c>
      <c r="D3778" s="34" t="s">
        <v>3703</v>
      </c>
      <c r="E3778" s="32" t="s">
        <v>116</v>
      </c>
      <c r="F3778" s="36">
        <v>71292</v>
      </c>
      <c r="G3778" s="288" t="s">
        <v>117</v>
      </c>
      <c r="H3778" s="288"/>
      <c r="I3778" s="1"/>
      <c r="J3778" s="10"/>
      <c r="K3778" s="10"/>
      <c r="L3778" s="1"/>
    </row>
    <row r="3779" spans="2:12" s="5" customFormat="1" ht="45" hidden="1">
      <c r="B3779" s="1"/>
      <c r="C3779" s="31">
        <v>9490</v>
      </c>
      <c r="D3779" s="34" t="s">
        <v>3704</v>
      </c>
      <c r="E3779" s="32" t="s">
        <v>116</v>
      </c>
      <c r="F3779" s="36">
        <v>82432</v>
      </c>
      <c r="G3779" s="288" t="s">
        <v>117</v>
      </c>
      <c r="H3779" s="288"/>
      <c r="I3779" s="1"/>
      <c r="J3779" s="10"/>
      <c r="K3779" s="10"/>
      <c r="L3779" s="1"/>
    </row>
    <row r="3780" spans="2:12" s="5" customFormat="1" ht="60" hidden="1">
      <c r="B3780" s="1"/>
      <c r="C3780" s="31">
        <v>9491</v>
      </c>
      <c r="D3780" s="34" t="s">
        <v>3705</v>
      </c>
      <c r="E3780" s="32" t="s">
        <v>116</v>
      </c>
      <c r="F3780" s="36">
        <v>86185</v>
      </c>
      <c r="G3780" s="288" t="s">
        <v>117</v>
      </c>
      <c r="H3780" s="288"/>
      <c r="I3780" s="1"/>
      <c r="J3780" s="10"/>
      <c r="K3780" s="10"/>
      <c r="L3780" s="1"/>
    </row>
    <row r="3781" spans="2:12" s="5" customFormat="1" ht="60" hidden="1">
      <c r="B3781" s="1"/>
      <c r="C3781" s="31">
        <v>9492</v>
      </c>
      <c r="D3781" s="34" t="s">
        <v>3706</v>
      </c>
      <c r="E3781" s="32" t="s">
        <v>116</v>
      </c>
      <c r="F3781" s="36">
        <v>55585</v>
      </c>
      <c r="G3781" s="288" t="s">
        <v>117</v>
      </c>
      <c r="H3781" s="288"/>
      <c r="I3781" s="1"/>
      <c r="J3781" s="10"/>
      <c r="K3781" s="10"/>
      <c r="L3781" s="1"/>
    </row>
    <row r="3782" spans="2:12" s="5" customFormat="1" ht="135" hidden="1">
      <c r="B3782" s="1"/>
      <c r="C3782" s="31">
        <v>9493</v>
      </c>
      <c r="D3782" s="34" t="s">
        <v>3707</v>
      </c>
      <c r="E3782" s="32" t="s">
        <v>116</v>
      </c>
      <c r="F3782" s="36">
        <v>98185</v>
      </c>
      <c r="G3782" s="288" t="s">
        <v>117</v>
      </c>
      <c r="H3782" s="288"/>
      <c r="I3782" s="1"/>
      <c r="J3782" s="10"/>
      <c r="K3782" s="10"/>
      <c r="L3782" s="1"/>
    </row>
    <row r="3783" spans="2:12" s="5" customFormat="1" ht="90" hidden="1">
      <c r="B3783" s="1"/>
      <c r="C3783" s="31">
        <v>9494</v>
      </c>
      <c r="D3783" s="34" t="s">
        <v>3708</v>
      </c>
      <c r="E3783" s="32" t="s">
        <v>116</v>
      </c>
      <c r="F3783" s="36">
        <v>122494</v>
      </c>
      <c r="G3783" s="288" t="s">
        <v>117</v>
      </c>
      <c r="H3783" s="288"/>
      <c r="I3783" s="1"/>
      <c r="J3783" s="10"/>
      <c r="K3783" s="10"/>
      <c r="L3783" s="1"/>
    </row>
    <row r="3784" spans="2:12" s="5" customFormat="1" ht="75" hidden="1">
      <c r="B3784" s="1"/>
      <c r="C3784" s="31">
        <v>9495</v>
      </c>
      <c r="D3784" s="34" t="s">
        <v>3709</v>
      </c>
      <c r="E3784" s="32" t="s">
        <v>125</v>
      </c>
      <c r="F3784" s="36">
        <v>275835</v>
      </c>
      <c r="G3784" s="288" t="s">
        <v>117</v>
      </c>
      <c r="H3784" s="288"/>
      <c r="I3784" s="1"/>
      <c r="J3784" s="10"/>
      <c r="K3784" s="10"/>
      <c r="L3784" s="1"/>
    </row>
    <row r="3785" spans="2:12" s="5" customFormat="1" ht="45" hidden="1">
      <c r="B3785" s="1"/>
      <c r="C3785" s="31">
        <v>9496</v>
      </c>
      <c r="D3785" s="34" t="s">
        <v>3710</v>
      </c>
      <c r="E3785" s="32" t="s">
        <v>125</v>
      </c>
      <c r="F3785" s="36">
        <v>14032</v>
      </c>
      <c r="G3785" s="288" t="s">
        <v>117</v>
      </c>
      <c r="H3785" s="288"/>
      <c r="I3785" s="1"/>
      <c r="J3785" s="10"/>
      <c r="K3785" s="10"/>
      <c r="L3785" s="1"/>
    </row>
    <row r="3786" spans="2:12" s="5" customFormat="1" ht="45" hidden="1">
      <c r="B3786" s="1"/>
      <c r="C3786" s="31">
        <v>9497</v>
      </c>
      <c r="D3786" s="34" t="s">
        <v>3711</v>
      </c>
      <c r="E3786" s="32" t="s">
        <v>122</v>
      </c>
      <c r="F3786" s="36">
        <v>77452</v>
      </c>
      <c r="G3786" s="288" t="s">
        <v>117</v>
      </c>
      <c r="H3786" s="288"/>
      <c r="I3786" s="1"/>
      <c r="J3786" s="10"/>
      <c r="K3786" s="10"/>
      <c r="L3786" s="1"/>
    </row>
    <row r="3787" spans="2:12" s="5" customFormat="1" ht="45" hidden="1">
      <c r="B3787" s="1"/>
      <c r="C3787" s="31">
        <v>9498</v>
      </c>
      <c r="D3787" s="34" t="s">
        <v>3712</v>
      </c>
      <c r="E3787" s="32" t="s">
        <v>122</v>
      </c>
      <c r="F3787" s="36">
        <v>7173</v>
      </c>
      <c r="G3787" s="288" t="s">
        <v>117</v>
      </c>
      <c r="H3787" s="288"/>
      <c r="I3787" s="1"/>
      <c r="J3787" s="10"/>
      <c r="K3787" s="10"/>
      <c r="L3787" s="1"/>
    </row>
    <row r="3788" spans="2:12" s="5" customFormat="1" ht="45" hidden="1">
      <c r="B3788" s="1"/>
      <c r="C3788" s="31">
        <v>9499</v>
      </c>
      <c r="D3788" s="34" t="s">
        <v>3713</v>
      </c>
      <c r="E3788" s="32" t="s">
        <v>122</v>
      </c>
      <c r="F3788" s="36">
        <v>6793</v>
      </c>
      <c r="G3788" s="288" t="s">
        <v>117</v>
      </c>
      <c r="H3788" s="288"/>
      <c r="I3788" s="1"/>
      <c r="J3788" s="10"/>
      <c r="K3788" s="10"/>
      <c r="L3788" s="1"/>
    </row>
    <row r="3789" spans="2:12" s="5" customFormat="1" ht="45" hidden="1">
      <c r="B3789" s="1"/>
      <c r="C3789" s="31">
        <v>9500</v>
      </c>
      <c r="D3789" s="34" t="s">
        <v>3714</v>
      </c>
      <c r="E3789" s="32" t="s">
        <v>125</v>
      </c>
      <c r="F3789" s="36">
        <v>41580</v>
      </c>
      <c r="G3789" s="288" t="s">
        <v>117</v>
      </c>
      <c r="H3789" s="288"/>
      <c r="I3789" s="1"/>
      <c r="J3789" s="10"/>
      <c r="K3789" s="10"/>
      <c r="L3789" s="1"/>
    </row>
    <row r="3790" spans="2:12" s="5" customFormat="1" ht="45" hidden="1">
      <c r="B3790" s="1"/>
      <c r="C3790" s="31">
        <v>9501</v>
      </c>
      <c r="D3790" s="34" t="s">
        <v>3715</v>
      </c>
      <c r="E3790" s="32" t="s">
        <v>125</v>
      </c>
      <c r="F3790" s="36">
        <v>56511</v>
      </c>
      <c r="G3790" s="288" t="s">
        <v>117</v>
      </c>
      <c r="H3790" s="288"/>
      <c r="I3790" s="1"/>
      <c r="J3790" s="10"/>
      <c r="K3790" s="10"/>
      <c r="L3790" s="1"/>
    </row>
    <row r="3791" spans="2:12" s="5" customFormat="1" ht="45" hidden="1">
      <c r="B3791" s="1"/>
      <c r="C3791" s="31">
        <v>9502</v>
      </c>
      <c r="D3791" s="34" t="s">
        <v>3716</v>
      </c>
      <c r="E3791" s="32" t="s">
        <v>125</v>
      </c>
      <c r="F3791" s="36">
        <v>80322</v>
      </c>
      <c r="G3791" s="288" t="s">
        <v>117</v>
      </c>
      <c r="H3791" s="288"/>
      <c r="I3791" s="1"/>
      <c r="J3791" s="10"/>
      <c r="K3791" s="10"/>
      <c r="L3791" s="1"/>
    </row>
    <row r="3792" spans="2:12" s="5" customFormat="1" ht="45" hidden="1">
      <c r="B3792" s="1"/>
      <c r="C3792" s="31">
        <v>9503</v>
      </c>
      <c r="D3792" s="34" t="s">
        <v>3717</v>
      </c>
      <c r="E3792" s="32" t="s">
        <v>125</v>
      </c>
      <c r="F3792" s="36">
        <v>90981</v>
      </c>
      <c r="G3792" s="288" t="s">
        <v>117</v>
      </c>
      <c r="H3792" s="288"/>
      <c r="I3792" s="1"/>
      <c r="J3792" s="10"/>
      <c r="K3792" s="10"/>
      <c r="L3792" s="1"/>
    </row>
    <row r="3793" spans="2:12" s="5" customFormat="1" ht="45" hidden="1">
      <c r="B3793" s="1"/>
      <c r="C3793" s="31">
        <v>9504</v>
      </c>
      <c r="D3793" s="34" t="s">
        <v>3718</v>
      </c>
      <c r="E3793" s="32" t="s">
        <v>125</v>
      </c>
      <c r="F3793" s="36">
        <v>126597</v>
      </c>
      <c r="G3793" s="288" t="s">
        <v>117</v>
      </c>
      <c r="H3793" s="288"/>
      <c r="I3793" s="1"/>
      <c r="J3793" s="10"/>
      <c r="K3793" s="10"/>
      <c r="L3793" s="1"/>
    </row>
    <row r="3794" spans="2:12" s="5" customFormat="1" ht="45" hidden="1">
      <c r="B3794" s="1"/>
      <c r="C3794" s="31">
        <v>9505</v>
      </c>
      <c r="D3794" s="34" t="s">
        <v>3719</v>
      </c>
      <c r="E3794" s="32" t="s">
        <v>122</v>
      </c>
      <c r="F3794" s="36">
        <v>105360</v>
      </c>
      <c r="G3794" s="288" t="s">
        <v>117</v>
      </c>
      <c r="H3794" s="288"/>
      <c r="I3794" s="1"/>
      <c r="J3794" s="10"/>
      <c r="K3794" s="10"/>
      <c r="L3794" s="1"/>
    </row>
    <row r="3795" spans="2:12" s="5" customFormat="1" ht="45" hidden="1">
      <c r="B3795" s="1"/>
      <c r="C3795" s="31">
        <v>9506</v>
      </c>
      <c r="D3795" s="34" t="s">
        <v>3720</v>
      </c>
      <c r="E3795" s="32" t="s">
        <v>122</v>
      </c>
      <c r="F3795" s="36">
        <v>169674</v>
      </c>
      <c r="G3795" s="288" t="s">
        <v>117</v>
      </c>
      <c r="H3795" s="288"/>
      <c r="I3795" s="1"/>
      <c r="J3795" s="10"/>
      <c r="K3795" s="10"/>
      <c r="L3795" s="1"/>
    </row>
    <row r="3796" spans="2:12" s="5" customFormat="1" ht="45" hidden="1">
      <c r="B3796" s="1"/>
      <c r="C3796" s="31">
        <v>9507</v>
      </c>
      <c r="D3796" s="34" t="s">
        <v>3721</v>
      </c>
      <c r="E3796" s="32" t="s">
        <v>122</v>
      </c>
      <c r="F3796" s="36">
        <v>85953</v>
      </c>
      <c r="G3796" s="288" t="s">
        <v>117</v>
      </c>
      <c r="H3796" s="288"/>
      <c r="I3796" s="1"/>
      <c r="J3796" s="10"/>
      <c r="K3796" s="10"/>
      <c r="L3796" s="1"/>
    </row>
    <row r="3797" spans="2:12" s="5" customFormat="1" ht="45" hidden="1">
      <c r="B3797" s="1"/>
      <c r="C3797" s="31">
        <v>9508</v>
      </c>
      <c r="D3797" s="34" t="s">
        <v>3722</v>
      </c>
      <c r="E3797" s="32" t="s">
        <v>122</v>
      </c>
      <c r="F3797" s="36">
        <v>70048</v>
      </c>
      <c r="G3797" s="288" t="s">
        <v>117</v>
      </c>
      <c r="H3797" s="288"/>
      <c r="I3797" s="1"/>
      <c r="J3797" s="10"/>
      <c r="K3797" s="10"/>
      <c r="L3797" s="1"/>
    </row>
    <row r="3798" spans="2:12" s="5" customFormat="1" ht="45" hidden="1">
      <c r="B3798" s="1"/>
      <c r="C3798" s="31">
        <v>9509</v>
      </c>
      <c r="D3798" s="34" t="s">
        <v>3723</v>
      </c>
      <c r="E3798" s="32" t="s">
        <v>122</v>
      </c>
      <c r="F3798" s="36">
        <v>45914</v>
      </c>
      <c r="G3798" s="288" t="s">
        <v>117</v>
      </c>
      <c r="H3798" s="288"/>
      <c r="I3798" s="1"/>
      <c r="J3798" s="10"/>
      <c r="K3798" s="10"/>
      <c r="L3798" s="1"/>
    </row>
    <row r="3799" spans="2:12" s="5" customFormat="1" ht="75" hidden="1">
      <c r="B3799" s="1"/>
      <c r="C3799" s="31">
        <v>9510</v>
      </c>
      <c r="D3799" s="34" t="s">
        <v>3724</v>
      </c>
      <c r="E3799" s="32" t="s">
        <v>125</v>
      </c>
      <c r="F3799" s="36">
        <v>57038</v>
      </c>
      <c r="G3799" s="288" t="s">
        <v>117</v>
      </c>
      <c r="H3799" s="288"/>
      <c r="I3799" s="1"/>
      <c r="J3799" s="10"/>
      <c r="K3799" s="10"/>
      <c r="L3799" s="1"/>
    </row>
    <row r="3800" spans="2:12" s="5" customFormat="1" ht="60" hidden="1">
      <c r="B3800" s="1"/>
      <c r="C3800" s="31">
        <v>9511</v>
      </c>
      <c r="D3800" s="34" t="s">
        <v>3725</v>
      </c>
      <c r="E3800" s="32" t="s">
        <v>122</v>
      </c>
      <c r="F3800" s="36">
        <v>37342</v>
      </c>
      <c r="G3800" s="288" t="s">
        <v>117</v>
      </c>
      <c r="H3800" s="288"/>
      <c r="I3800" s="1"/>
      <c r="J3800" s="10"/>
      <c r="K3800" s="10"/>
      <c r="L3800" s="1"/>
    </row>
    <row r="3801" spans="2:12" s="5" customFormat="1" ht="60" hidden="1">
      <c r="B3801" s="1"/>
      <c r="C3801" s="31">
        <v>9512</v>
      </c>
      <c r="D3801" s="34" t="s">
        <v>3726</v>
      </c>
      <c r="E3801" s="32" t="s">
        <v>122</v>
      </c>
      <c r="F3801" s="36">
        <v>59236</v>
      </c>
      <c r="G3801" s="288" t="s">
        <v>117</v>
      </c>
      <c r="H3801" s="288"/>
      <c r="I3801" s="1"/>
      <c r="J3801" s="10"/>
      <c r="K3801" s="10"/>
      <c r="L3801" s="1"/>
    </row>
    <row r="3802" spans="2:12" s="5" customFormat="1" ht="60" hidden="1">
      <c r="B3802" s="1"/>
      <c r="C3802" s="31">
        <v>9513</v>
      </c>
      <c r="D3802" s="34" t="s">
        <v>3727</v>
      </c>
      <c r="E3802" s="32" t="s">
        <v>122</v>
      </c>
      <c r="F3802" s="36">
        <v>104484</v>
      </c>
      <c r="G3802" s="288" t="s">
        <v>117</v>
      </c>
      <c r="H3802" s="288"/>
      <c r="I3802" s="1"/>
      <c r="J3802" s="10"/>
      <c r="K3802" s="10"/>
      <c r="L3802" s="1"/>
    </row>
    <row r="3803" spans="2:12" s="5" customFormat="1" ht="60" hidden="1">
      <c r="B3803" s="1"/>
      <c r="C3803" s="31">
        <v>9514</v>
      </c>
      <c r="D3803" s="34" t="s">
        <v>3728</v>
      </c>
      <c r="E3803" s="32" t="s">
        <v>122</v>
      </c>
      <c r="F3803" s="36">
        <v>262679</v>
      </c>
      <c r="G3803" s="288" t="s">
        <v>117</v>
      </c>
      <c r="H3803" s="288"/>
      <c r="I3803" s="1"/>
      <c r="J3803" s="10"/>
      <c r="K3803" s="10"/>
      <c r="L3803" s="1"/>
    </row>
    <row r="3804" spans="2:12" s="5" customFormat="1" ht="90" hidden="1">
      <c r="B3804" s="1"/>
      <c r="C3804" s="31">
        <v>9515</v>
      </c>
      <c r="D3804" s="34" t="s">
        <v>3729</v>
      </c>
      <c r="E3804" s="32" t="s">
        <v>125</v>
      </c>
      <c r="F3804" s="36">
        <v>5617589</v>
      </c>
      <c r="G3804" s="288" t="s">
        <v>117</v>
      </c>
      <c r="H3804" s="288"/>
      <c r="I3804" s="1"/>
      <c r="J3804" s="10"/>
      <c r="K3804" s="10"/>
      <c r="L3804" s="1"/>
    </row>
    <row r="3805" spans="2:12" s="5" customFormat="1" ht="90" hidden="1">
      <c r="B3805" s="1"/>
      <c r="C3805" s="31">
        <v>9516</v>
      </c>
      <c r="D3805" s="34" t="s">
        <v>3730</v>
      </c>
      <c r="E3805" s="32" t="s">
        <v>125</v>
      </c>
      <c r="F3805" s="36">
        <v>4725089</v>
      </c>
      <c r="G3805" s="288" t="s">
        <v>117</v>
      </c>
      <c r="H3805" s="288"/>
      <c r="I3805" s="1"/>
      <c r="J3805" s="10"/>
      <c r="K3805" s="10"/>
      <c r="L3805" s="1"/>
    </row>
    <row r="3806" spans="2:12" s="5" customFormat="1" ht="90" hidden="1">
      <c r="B3806" s="1"/>
      <c r="C3806" s="31">
        <v>9517</v>
      </c>
      <c r="D3806" s="34" t="s">
        <v>3731</v>
      </c>
      <c r="E3806" s="32" t="s">
        <v>125</v>
      </c>
      <c r="F3806" s="36">
        <v>4498989</v>
      </c>
      <c r="G3806" s="288" t="s">
        <v>117</v>
      </c>
      <c r="H3806" s="288"/>
      <c r="I3806" s="1"/>
      <c r="J3806" s="10"/>
      <c r="K3806" s="10"/>
      <c r="L3806" s="1"/>
    </row>
    <row r="3807" spans="2:12" s="5" customFormat="1" ht="45" hidden="1">
      <c r="B3807" s="1"/>
      <c r="C3807" s="31">
        <v>9518</v>
      </c>
      <c r="D3807" s="34" t="s">
        <v>3732</v>
      </c>
      <c r="E3807" s="32" t="s">
        <v>125</v>
      </c>
      <c r="F3807" s="36">
        <v>20892</v>
      </c>
      <c r="G3807" s="288" t="s">
        <v>117</v>
      </c>
      <c r="H3807" s="288"/>
      <c r="I3807" s="1"/>
      <c r="J3807" s="10"/>
      <c r="K3807" s="10"/>
      <c r="L3807" s="1"/>
    </row>
    <row r="3808" spans="2:12" s="5" customFormat="1" ht="45" hidden="1">
      <c r="B3808" s="1"/>
      <c r="C3808" s="31">
        <v>9520</v>
      </c>
      <c r="D3808" s="34" t="s">
        <v>3733</v>
      </c>
      <c r="E3808" s="32" t="s">
        <v>125</v>
      </c>
      <c r="F3808" s="36">
        <v>285679</v>
      </c>
      <c r="G3808" s="288" t="s">
        <v>117</v>
      </c>
      <c r="H3808" s="288"/>
      <c r="I3808" s="1"/>
      <c r="J3808" s="10"/>
      <c r="K3808" s="10"/>
      <c r="L3808" s="1"/>
    </row>
    <row r="3809" spans="2:20" s="5" customFormat="1" ht="45" hidden="1">
      <c r="B3809" s="1"/>
      <c r="C3809" s="31">
        <v>9521</v>
      </c>
      <c r="D3809" s="34" t="s">
        <v>3734</v>
      </c>
      <c r="E3809" s="32" t="s">
        <v>116</v>
      </c>
      <c r="F3809" s="36">
        <v>15854</v>
      </c>
      <c r="G3809" s="288" t="s">
        <v>117</v>
      </c>
      <c r="H3809" s="288"/>
      <c r="I3809" s="1"/>
      <c r="J3809" s="10"/>
      <c r="K3809" s="10"/>
      <c r="L3809" s="1"/>
    </row>
    <row r="3810" spans="2:20" s="5" customFormat="1" ht="90" hidden="1">
      <c r="B3810" s="1"/>
      <c r="C3810" s="31">
        <v>9522</v>
      </c>
      <c r="D3810" s="34" t="s">
        <v>3735</v>
      </c>
      <c r="E3810" s="32" t="s">
        <v>116</v>
      </c>
      <c r="F3810" s="36">
        <v>541218</v>
      </c>
      <c r="G3810" s="288" t="s">
        <v>117</v>
      </c>
      <c r="H3810" s="288"/>
      <c r="I3810" s="1"/>
      <c r="J3810" s="10"/>
      <c r="K3810" s="10"/>
      <c r="L3810" s="1"/>
    </row>
    <row r="3811" spans="2:20" s="5" customFormat="1" ht="60" hidden="1">
      <c r="B3811" s="1"/>
      <c r="C3811" s="31">
        <v>9524</v>
      </c>
      <c r="D3811" s="34" t="s">
        <v>3736</v>
      </c>
      <c r="E3811" s="32" t="s">
        <v>125</v>
      </c>
      <c r="F3811" s="36">
        <v>1896230</v>
      </c>
      <c r="G3811" s="288" t="s">
        <v>117</v>
      </c>
      <c r="H3811" s="288"/>
      <c r="I3811" s="1"/>
      <c r="J3811" s="10"/>
      <c r="K3811" s="10"/>
      <c r="L3811" s="1"/>
    </row>
    <row r="3812" spans="2:20" s="5" customFormat="1" ht="45" hidden="1">
      <c r="B3812" s="1"/>
      <c r="C3812" s="31">
        <v>9525</v>
      </c>
      <c r="D3812" s="34" t="s">
        <v>3737</v>
      </c>
      <c r="E3812" s="32" t="s">
        <v>125</v>
      </c>
      <c r="F3812" s="36">
        <v>4666560</v>
      </c>
      <c r="G3812" s="288" t="s">
        <v>117</v>
      </c>
      <c r="H3812" s="288"/>
      <c r="I3812" s="1"/>
      <c r="J3812" s="10"/>
      <c r="K3812" s="10"/>
      <c r="L3812" s="1"/>
    </row>
    <row r="3813" spans="2:20" s="5" customFormat="1" ht="60" hidden="1">
      <c r="B3813" s="1"/>
      <c r="C3813" s="31">
        <v>9526</v>
      </c>
      <c r="D3813" s="34" t="s">
        <v>3738</v>
      </c>
      <c r="E3813" s="32" t="s">
        <v>125</v>
      </c>
      <c r="F3813" s="36">
        <v>311118</v>
      </c>
      <c r="G3813" s="288" t="s">
        <v>117</v>
      </c>
      <c r="H3813" s="288"/>
      <c r="I3813" s="1"/>
      <c r="J3813" s="10"/>
      <c r="K3813" s="10"/>
      <c r="L3813" s="1"/>
    </row>
    <row r="3814" spans="2:20" s="5" customFormat="1" ht="45" hidden="1">
      <c r="B3814" s="1"/>
      <c r="C3814" s="31">
        <v>9527</v>
      </c>
      <c r="D3814" s="34" t="s">
        <v>3739</v>
      </c>
      <c r="E3814" s="32" t="s">
        <v>125</v>
      </c>
      <c r="F3814" s="36">
        <v>133000087</v>
      </c>
      <c r="G3814" s="288" t="s">
        <v>117</v>
      </c>
      <c r="H3814" s="288"/>
      <c r="I3814" s="1"/>
      <c r="J3814" s="10"/>
      <c r="K3814" s="10"/>
      <c r="L3814" s="1"/>
    </row>
    <row r="3815" spans="2:20" s="5" customFormat="1" ht="60" hidden="1">
      <c r="B3815" s="1"/>
      <c r="C3815" s="31">
        <v>9528</v>
      </c>
      <c r="D3815" s="34" t="s">
        <v>3740</v>
      </c>
      <c r="E3815" s="32" t="s">
        <v>122</v>
      </c>
      <c r="F3815" s="36">
        <v>29859</v>
      </c>
      <c r="G3815" s="288" t="s">
        <v>117</v>
      </c>
      <c r="H3815" s="288"/>
      <c r="I3815" s="1"/>
      <c r="J3815" s="10"/>
      <c r="K3815" s="10"/>
      <c r="L3815" s="1"/>
    </row>
    <row r="3816" spans="2:20" s="5" customFormat="1" ht="45" hidden="1">
      <c r="B3816" s="1"/>
      <c r="C3816" s="31">
        <v>9529</v>
      </c>
      <c r="D3816" s="34" t="s">
        <v>3741</v>
      </c>
      <c r="E3816" s="32" t="s">
        <v>125</v>
      </c>
      <c r="F3816" s="36">
        <v>38859</v>
      </c>
      <c r="G3816" s="288" t="s">
        <v>117</v>
      </c>
      <c r="H3816" s="288"/>
      <c r="I3816" s="1"/>
      <c r="J3816" s="10"/>
      <c r="K3816" s="10"/>
      <c r="L3816" s="1"/>
    </row>
    <row r="3817" spans="2:20" s="5" customFormat="1" ht="60" hidden="1">
      <c r="B3817" s="1"/>
      <c r="C3817" s="31">
        <v>9530</v>
      </c>
      <c r="D3817" s="34" t="s">
        <v>3742</v>
      </c>
      <c r="E3817" s="32" t="s">
        <v>125</v>
      </c>
      <c r="F3817" s="36">
        <v>45860</v>
      </c>
      <c r="G3817" s="288" t="s">
        <v>117</v>
      </c>
      <c r="H3817" s="288"/>
      <c r="I3817" s="1"/>
      <c r="J3817" s="10"/>
      <c r="K3817" s="10"/>
      <c r="L3817" s="1"/>
    </row>
    <row r="3818" spans="2:20" s="5" customFormat="1" ht="45" hidden="1">
      <c r="B3818" s="1"/>
      <c r="C3818" s="31">
        <v>9531</v>
      </c>
      <c r="D3818" s="34" t="s">
        <v>3743</v>
      </c>
      <c r="E3818" s="32" t="s">
        <v>125</v>
      </c>
      <c r="F3818" s="36">
        <v>116375</v>
      </c>
      <c r="G3818" s="288" t="s">
        <v>117</v>
      </c>
      <c r="H3818" s="288"/>
      <c r="I3818" s="1"/>
      <c r="J3818" s="10"/>
      <c r="K3818" s="10"/>
      <c r="L3818" s="1"/>
    </row>
    <row r="3819" spans="2:20" s="5" customFormat="1" ht="60" hidden="1">
      <c r="B3819" s="1"/>
      <c r="C3819" s="31">
        <v>9532</v>
      </c>
      <c r="D3819" s="34" t="s">
        <v>3744</v>
      </c>
      <c r="E3819" s="32" t="s">
        <v>119</v>
      </c>
      <c r="F3819" s="36">
        <v>470661</v>
      </c>
      <c r="G3819" s="288" t="s">
        <v>117</v>
      </c>
      <c r="H3819" s="288"/>
      <c r="I3819" s="1"/>
      <c r="J3819" s="10"/>
      <c r="K3819" s="10"/>
      <c r="L3819" s="1"/>
    </row>
    <row r="3820" spans="2:20" s="5" customFormat="1" ht="45" hidden="1">
      <c r="B3820" s="1"/>
      <c r="C3820" s="31">
        <v>9533</v>
      </c>
      <c r="D3820" s="34" t="s">
        <v>3745</v>
      </c>
      <c r="E3820" s="32" t="s">
        <v>116</v>
      </c>
      <c r="F3820" s="36">
        <v>432891</v>
      </c>
      <c r="G3820" s="288" t="s">
        <v>117</v>
      </c>
      <c r="H3820" s="288"/>
      <c r="I3820" s="1"/>
      <c r="J3820" s="10"/>
      <c r="K3820" s="10"/>
      <c r="L3820" s="1"/>
    </row>
    <row r="3821" spans="2:20" s="5" customFormat="1" ht="105">
      <c r="B3821" s="1"/>
      <c r="C3821" s="31">
        <v>9534</v>
      </c>
      <c r="D3821" s="34" t="s">
        <v>3746</v>
      </c>
      <c r="E3821" s="32" t="s">
        <v>119</v>
      </c>
      <c r="F3821" s="36">
        <v>591244</v>
      </c>
      <c r="G3821" s="288" t="s">
        <v>117</v>
      </c>
      <c r="H3821" s="288"/>
      <c r="I3821" s="1"/>
      <c r="J3821" s="10"/>
      <c r="K3821" s="10"/>
      <c r="L3821" s="1"/>
      <c r="O3821" s="544"/>
      <c r="P3821" s="544"/>
      <c r="S3821" s="544"/>
      <c r="T3821" s="544"/>
    </row>
    <row r="3822" spans="2:20" s="5" customFormat="1" ht="90" hidden="1">
      <c r="B3822" s="1"/>
      <c r="C3822" s="31">
        <v>9535</v>
      </c>
      <c r="D3822" s="34" t="s">
        <v>3747</v>
      </c>
      <c r="E3822" s="32" t="s">
        <v>119</v>
      </c>
      <c r="F3822" s="36">
        <v>752401</v>
      </c>
      <c r="G3822" s="288" t="s">
        <v>117</v>
      </c>
      <c r="H3822" s="288"/>
      <c r="I3822" s="1"/>
      <c r="J3822" s="10"/>
      <c r="K3822" s="10"/>
      <c r="L3822" s="1"/>
    </row>
    <row r="3823" spans="2:20" s="5" customFormat="1" ht="60" hidden="1">
      <c r="B3823" s="1"/>
      <c r="C3823" s="31">
        <v>9536</v>
      </c>
      <c r="D3823" s="34" t="s">
        <v>3748</v>
      </c>
      <c r="E3823" s="32" t="s">
        <v>125</v>
      </c>
      <c r="F3823" s="36">
        <v>450525</v>
      </c>
      <c r="G3823" s="288" t="s">
        <v>117</v>
      </c>
      <c r="H3823" s="288"/>
      <c r="I3823" s="1"/>
      <c r="J3823" s="10"/>
      <c r="K3823" s="10"/>
      <c r="L3823" s="1"/>
    </row>
    <row r="3824" spans="2:20" s="5" customFormat="1" ht="45" hidden="1">
      <c r="B3824" s="1"/>
      <c r="C3824" s="31">
        <v>9537</v>
      </c>
      <c r="D3824" s="34" t="s">
        <v>3749</v>
      </c>
      <c r="E3824" s="32" t="s">
        <v>125</v>
      </c>
      <c r="F3824" s="36">
        <v>139378</v>
      </c>
      <c r="G3824" s="288" t="s">
        <v>117</v>
      </c>
      <c r="H3824" s="288"/>
      <c r="I3824" s="1"/>
      <c r="J3824" s="10"/>
      <c r="K3824" s="10"/>
      <c r="L3824" s="1"/>
    </row>
    <row r="3825" spans="2:20" s="5" customFormat="1" ht="45" hidden="1">
      <c r="B3825" s="1"/>
      <c r="C3825" s="31">
        <v>9538</v>
      </c>
      <c r="D3825" s="34" t="s">
        <v>3750</v>
      </c>
      <c r="E3825" s="32" t="s">
        <v>125</v>
      </c>
      <c r="F3825" s="36">
        <v>139374</v>
      </c>
      <c r="G3825" s="288" t="s">
        <v>117</v>
      </c>
      <c r="H3825" s="288"/>
      <c r="I3825" s="1"/>
      <c r="J3825" s="10"/>
      <c r="K3825" s="10"/>
      <c r="L3825" s="1"/>
    </row>
    <row r="3826" spans="2:20" s="5" customFormat="1" ht="45" hidden="1">
      <c r="B3826" s="1"/>
      <c r="C3826" s="31">
        <v>9539</v>
      </c>
      <c r="D3826" s="34" t="s">
        <v>3751</v>
      </c>
      <c r="E3826" s="32" t="s">
        <v>125</v>
      </c>
      <c r="F3826" s="36">
        <v>137494</v>
      </c>
      <c r="G3826" s="288" t="s">
        <v>117</v>
      </c>
      <c r="H3826" s="288"/>
      <c r="I3826" s="1"/>
      <c r="J3826" s="10"/>
      <c r="K3826" s="10"/>
      <c r="L3826" s="1"/>
    </row>
    <row r="3827" spans="2:20" s="5" customFormat="1" ht="60" hidden="1">
      <c r="B3827" s="1"/>
      <c r="C3827" s="31">
        <v>9540</v>
      </c>
      <c r="D3827" s="34" t="s">
        <v>3752</v>
      </c>
      <c r="E3827" s="32" t="s">
        <v>125</v>
      </c>
      <c r="F3827" s="36">
        <v>205568</v>
      </c>
      <c r="G3827" s="288" t="s">
        <v>117</v>
      </c>
      <c r="H3827" s="288"/>
      <c r="I3827" s="1"/>
      <c r="J3827" s="10"/>
      <c r="K3827" s="10"/>
      <c r="L3827" s="1"/>
    </row>
    <row r="3828" spans="2:20" s="5" customFormat="1" ht="45" hidden="1">
      <c r="B3828" s="1"/>
      <c r="C3828" s="31">
        <v>9541</v>
      </c>
      <c r="D3828" s="34" t="s">
        <v>3753</v>
      </c>
      <c r="E3828" s="32" t="s">
        <v>125</v>
      </c>
      <c r="F3828" s="36">
        <v>620660</v>
      </c>
      <c r="G3828" s="288" t="s">
        <v>117</v>
      </c>
      <c r="H3828" s="288"/>
      <c r="I3828" s="1"/>
      <c r="J3828" s="10"/>
      <c r="K3828" s="10"/>
      <c r="L3828" s="1"/>
    </row>
    <row r="3829" spans="2:20" s="5" customFormat="1" ht="45" hidden="1">
      <c r="B3829" s="1"/>
      <c r="C3829" s="31">
        <v>9542</v>
      </c>
      <c r="D3829" s="34" t="s">
        <v>3754</v>
      </c>
      <c r="E3829" s="32" t="s">
        <v>125</v>
      </c>
      <c r="F3829" s="36">
        <v>174289</v>
      </c>
      <c r="G3829" s="288" t="s">
        <v>117</v>
      </c>
      <c r="H3829" s="288"/>
      <c r="I3829" s="1"/>
      <c r="J3829" s="10"/>
      <c r="K3829" s="10"/>
      <c r="L3829" s="1"/>
    </row>
    <row r="3830" spans="2:20" ht="45" hidden="1">
      <c r="C3830" s="31">
        <v>9543</v>
      </c>
      <c r="D3830" s="34" t="s">
        <v>3755</v>
      </c>
      <c r="E3830" s="32" t="s">
        <v>125</v>
      </c>
      <c r="F3830" s="36">
        <v>16657</v>
      </c>
      <c r="G3830" s="288" t="s">
        <v>117</v>
      </c>
      <c r="H3830" s="288"/>
      <c r="O3830" s="1"/>
      <c r="P3830" s="1"/>
      <c r="S3830" s="1"/>
      <c r="T3830" s="1"/>
    </row>
    <row r="3831" spans="2:20" ht="120" hidden="1">
      <c r="C3831" s="31">
        <v>9545</v>
      </c>
      <c r="D3831" s="34" t="s">
        <v>3756</v>
      </c>
      <c r="E3831" s="32" t="s">
        <v>122</v>
      </c>
      <c r="F3831" s="36">
        <v>266277</v>
      </c>
      <c r="G3831" s="288" t="s">
        <v>117</v>
      </c>
      <c r="H3831" s="288"/>
      <c r="O3831" s="1"/>
      <c r="P3831" s="1"/>
      <c r="S3831" s="1"/>
      <c r="T3831" s="1"/>
    </row>
    <row r="3832" spans="2:20" ht="60" hidden="1">
      <c r="C3832" s="31">
        <v>9547</v>
      </c>
      <c r="D3832" s="34" t="s">
        <v>3757</v>
      </c>
      <c r="E3832" s="32" t="s">
        <v>119</v>
      </c>
      <c r="F3832" s="36">
        <v>470125</v>
      </c>
      <c r="G3832" s="288" t="s">
        <v>117</v>
      </c>
      <c r="H3832" s="288"/>
      <c r="O3832" s="1"/>
      <c r="P3832" s="1"/>
      <c r="S3832" s="1"/>
      <c r="T3832" s="1"/>
    </row>
    <row r="3833" spans="2:20" ht="135" hidden="1">
      <c r="C3833" s="31">
        <v>9548</v>
      </c>
      <c r="D3833" s="34" t="s">
        <v>3758</v>
      </c>
      <c r="E3833" s="32" t="s">
        <v>122</v>
      </c>
      <c r="F3833" s="36">
        <v>574823</v>
      </c>
      <c r="G3833" s="288" t="s">
        <v>117</v>
      </c>
      <c r="H3833" s="288"/>
      <c r="O3833" s="1"/>
      <c r="P3833" s="1"/>
      <c r="S3833" s="1"/>
      <c r="T3833" s="1"/>
    </row>
    <row r="3834" spans="2:20" ht="135" hidden="1">
      <c r="C3834" s="31">
        <v>9549</v>
      </c>
      <c r="D3834" s="34" t="s">
        <v>3759</v>
      </c>
      <c r="E3834" s="32" t="s">
        <v>122</v>
      </c>
      <c r="F3834" s="36">
        <v>752981</v>
      </c>
      <c r="G3834" s="288" t="s">
        <v>117</v>
      </c>
      <c r="H3834" s="288"/>
      <c r="O3834" s="1"/>
      <c r="P3834" s="1"/>
      <c r="S3834" s="1"/>
      <c r="T3834" s="1"/>
    </row>
    <row r="3835" spans="2:20" ht="60" hidden="1">
      <c r="C3835" s="31">
        <v>9550</v>
      </c>
      <c r="D3835" s="34" t="s">
        <v>3760</v>
      </c>
      <c r="E3835" s="32" t="s">
        <v>119</v>
      </c>
      <c r="F3835" s="36">
        <v>751198</v>
      </c>
      <c r="G3835" s="288" t="s">
        <v>117</v>
      </c>
      <c r="H3835" s="288"/>
      <c r="O3835" s="1"/>
      <c r="P3835" s="1"/>
      <c r="S3835" s="1"/>
      <c r="T3835" s="1"/>
    </row>
    <row r="3836" spans="2:20" ht="60" hidden="1">
      <c r="C3836" s="31">
        <v>9551</v>
      </c>
      <c r="D3836" s="34" t="s">
        <v>3761</v>
      </c>
      <c r="E3836" s="32" t="s">
        <v>122</v>
      </c>
      <c r="F3836" s="36">
        <v>40039</v>
      </c>
      <c r="G3836" s="288" t="s">
        <v>117</v>
      </c>
      <c r="H3836" s="288"/>
      <c r="O3836" s="1"/>
      <c r="P3836" s="1"/>
      <c r="S3836" s="1"/>
      <c r="T3836" s="1"/>
    </row>
    <row r="3837" spans="2:20" ht="60" hidden="1">
      <c r="C3837" s="31">
        <v>9552</v>
      </c>
      <c r="D3837" s="34" t="s">
        <v>3762</v>
      </c>
      <c r="E3837" s="32" t="s">
        <v>125</v>
      </c>
      <c r="F3837" s="36">
        <v>56461</v>
      </c>
      <c r="G3837" s="288" t="s">
        <v>117</v>
      </c>
      <c r="H3837" s="288"/>
      <c r="O3837" s="1"/>
      <c r="P3837" s="1"/>
      <c r="S3837" s="1"/>
      <c r="T3837" s="1"/>
    </row>
    <row r="3838" spans="2:20" s="5" customFormat="1" ht="60" hidden="1">
      <c r="B3838" s="1"/>
      <c r="C3838" s="31">
        <v>9553</v>
      </c>
      <c r="D3838" s="34" t="s">
        <v>3763</v>
      </c>
      <c r="E3838" s="32" t="s">
        <v>122</v>
      </c>
      <c r="F3838" s="36">
        <v>24036</v>
      </c>
      <c r="G3838" s="288" t="s">
        <v>117</v>
      </c>
      <c r="H3838" s="288"/>
      <c r="I3838" s="1"/>
      <c r="J3838" s="10"/>
      <c r="K3838" s="10"/>
      <c r="L3838" s="1"/>
    </row>
    <row r="3839" spans="2:20" s="5" customFormat="1" ht="45" hidden="1">
      <c r="B3839" s="1"/>
      <c r="C3839" s="31">
        <v>9554</v>
      </c>
      <c r="D3839" s="34" t="s">
        <v>3764</v>
      </c>
      <c r="E3839" s="32" t="s">
        <v>2132</v>
      </c>
      <c r="F3839" s="36">
        <v>1449</v>
      </c>
      <c r="G3839" s="288" t="s">
        <v>117</v>
      </c>
      <c r="H3839" s="288"/>
      <c r="I3839" s="1"/>
      <c r="J3839" s="10"/>
      <c r="K3839" s="10"/>
      <c r="L3839" s="1"/>
    </row>
    <row r="3840" spans="2:20" s="5" customFormat="1" ht="75" hidden="1">
      <c r="B3840" s="1"/>
      <c r="C3840" s="31">
        <v>9555</v>
      </c>
      <c r="D3840" s="34" t="s">
        <v>3765</v>
      </c>
      <c r="E3840" s="32" t="s">
        <v>122</v>
      </c>
      <c r="F3840" s="36">
        <v>1148912</v>
      </c>
      <c r="G3840" s="288" t="s">
        <v>117</v>
      </c>
      <c r="H3840" s="288"/>
      <c r="I3840" s="1"/>
      <c r="J3840" s="10"/>
      <c r="K3840" s="10"/>
      <c r="L3840" s="1"/>
    </row>
    <row r="3841" spans="2:12" s="5" customFormat="1" ht="60" hidden="1">
      <c r="B3841" s="1"/>
      <c r="C3841" s="31">
        <v>9556</v>
      </c>
      <c r="D3841" s="34" t="s">
        <v>3766</v>
      </c>
      <c r="E3841" s="32" t="s">
        <v>122</v>
      </c>
      <c r="F3841" s="36">
        <v>1318788</v>
      </c>
      <c r="G3841" s="288" t="s">
        <v>117</v>
      </c>
      <c r="H3841" s="288"/>
      <c r="I3841" s="1"/>
      <c r="J3841" s="10"/>
      <c r="K3841" s="10"/>
      <c r="L3841" s="1"/>
    </row>
    <row r="3842" spans="2:12" s="5" customFormat="1" ht="60" hidden="1">
      <c r="B3842" s="1"/>
      <c r="C3842" s="31">
        <v>9557</v>
      </c>
      <c r="D3842" s="34" t="s">
        <v>3767</v>
      </c>
      <c r="E3842" s="32" t="s">
        <v>122</v>
      </c>
      <c r="F3842" s="36">
        <v>1500327</v>
      </c>
      <c r="G3842" s="288" t="s">
        <v>117</v>
      </c>
      <c r="H3842" s="288"/>
      <c r="I3842" s="1"/>
      <c r="J3842" s="10"/>
      <c r="K3842" s="10"/>
      <c r="L3842" s="1"/>
    </row>
    <row r="3843" spans="2:12" s="5" customFormat="1" ht="60" hidden="1">
      <c r="B3843" s="1"/>
      <c r="C3843" s="31">
        <v>9558</v>
      </c>
      <c r="D3843" s="34" t="s">
        <v>3768</v>
      </c>
      <c r="E3843" s="32" t="s">
        <v>122</v>
      </c>
      <c r="F3843" s="36">
        <v>1565824</v>
      </c>
      <c r="G3843" s="288" t="s">
        <v>117</v>
      </c>
      <c r="H3843" s="288"/>
      <c r="I3843" s="1"/>
      <c r="J3843" s="10"/>
      <c r="K3843" s="10"/>
      <c r="L3843" s="1"/>
    </row>
    <row r="3844" spans="2:12" s="5" customFormat="1" ht="75" hidden="1">
      <c r="B3844" s="1"/>
      <c r="C3844" s="31">
        <v>9559</v>
      </c>
      <c r="D3844" s="34" t="s">
        <v>3769</v>
      </c>
      <c r="E3844" s="32" t="s">
        <v>122</v>
      </c>
      <c r="F3844" s="36">
        <v>998894</v>
      </c>
      <c r="G3844" s="288" t="s">
        <v>117</v>
      </c>
      <c r="H3844" s="288"/>
      <c r="I3844" s="1"/>
      <c r="J3844" s="10"/>
      <c r="K3844" s="10"/>
      <c r="L3844" s="1"/>
    </row>
    <row r="3845" spans="2:12" s="5" customFormat="1" ht="60" hidden="1">
      <c r="B3845" s="1"/>
      <c r="C3845" s="31">
        <v>9560</v>
      </c>
      <c r="D3845" s="34" t="s">
        <v>3770</v>
      </c>
      <c r="E3845" s="32" t="s">
        <v>119</v>
      </c>
      <c r="F3845" s="36">
        <v>14453</v>
      </c>
      <c r="G3845" s="288" t="s">
        <v>117</v>
      </c>
      <c r="H3845" s="288"/>
      <c r="I3845" s="1"/>
      <c r="J3845" s="10"/>
      <c r="K3845" s="10"/>
      <c r="L3845" s="1"/>
    </row>
    <row r="3846" spans="2:12" s="5" customFormat="1" ht="90" hidden="1">
      <c r="B3846" s="1"/>
      <c r="C3846" s="31">
        <v>9562</v>
      </c>
      <c r="D3846" s="34" t="s">
        <v>3771</v>
      </c>
      <c r="E3846" s="32" t="s">
        <v>116</v>
      </c>
      <c r="F3846" s="36">
        <v>1785</v>
      </c>
      <c r="G3846" s="288" t="s">
        <v>117</v>
      </c>
      <c r="H3846" s="288"/>
      <c r="I3846" s="1"/>
      <c r="J3846" s="10"/>
      <c r="K3846" s="10"/>
      <c r="L3846" s="1"/>
    </row>
    <row r="3847" spans="2:12" s="5" customFormat="1" ht="45" hidden="1">
      <c r="B3847" s="1"/>
      <c r="C3847" s="31">
        <v>9563</v>
      </c>
      <c r="D3847" s="34" t="s">
        <v>3772</v>
      </c>
      <c r="E3847" s="32" t="s">
        <v>122</v>
      </c>
      <c r="F3847" s="36">
        <v>126634</v>
      </c>
      <c r="G3847" s="288" t="s">
        <v>117</v>
      </c>
      <c r="H3847" s="288"/>
      <c r="I3847" s="1"/>
      <c r="J3847" s="10"/>
      <c r="K3847" s="10"/>
      <c r="L3847" s="1"/>
    </row>
    <row r="3848" spans="2:12" s="5" customFormat="1" ht="225" hidden="1">
      <c r="B3848" s="1"/>
      <c r="C3848" s="31">
        <v>9565</v>
      </c>
      <c r="D3848" s="34" t="s">
        <v>3773</v>
      </c>
      <c r="E3848" s="32" t="s">
        <v>125</v>
      </c>
      <c r="F3848" s="36">
        <v>21411609</v>
      </c>
      <c r="G3848" s="288" t="s">
        <v>117</v>
      </c>
      <c r="H3848" s="288"/>
      <c r="I3848" s="1"/>
      <c r="J3848" s="10"/>
      <c r="K3848" s="10"/>
      <c r="L3848" s="1"/>
    </row>
    <row r="3849" spans="2:12" s="5" customFormat="1" ht="30" hidden="1">
      <c r="B3849" s="1"/>
      <c r="C3849" s="31">
        <v>9566</v>
      </c>
      <c r="D3849" s="34" t="s">
        <v>3774</v>
      </c>
      <c r="E3849" s="32" t="s">
        <v>125</v>
      </c>
      <c r="F3849" s="36">
        <v>1475919</v>
      </c>
      <c r="G3849" s="288" t="s">
        <v>117</v>
      </c>
      <c r="H3849" s="288"/>
      <c r="I3849" s="1"/>
      <c r="J3849" s="10"/>
      <c r="K3849" s="10"/>
      <c r="L3849" s="1"/>
    </row>
    <row r="3850" spans="2:12" s="5" customFormat="1" ht="45" hidden="1">
      <c r="B3850" s="1"/>
      <c r="C3850" s="31">
        <v>9567</v>
      </c>
      <c r="D3850" s="34" t="s">
        <v>3775</v>
      </c>
      <c r="E3850" s="32" t="s">
        <v>119</v>
      </c>
      <c r="F3850" s="36">
        <v>621638</v>
      </c>
      <c r="G3850" s="288" t="s">
        <v>117</v>
      </c>
      <c r="H3850" s="288"/>
      <c r="I3850" s="1"/>
      <c r="J3850" s="10"/>
      <c r="K3850" s="10"/>
      <c r="L3850" s="1"/>
    </row>
    <row r="3851" spans="2:12" s="5" customFormat="1" ht="60" hidden="1">
      <c r="B3851" s="1"/>
      <c r="C3851" s="31">
        <v>9568</v>
      </c>
      <c r="D3851" s="34" t="s">
        <v>3776</v>
      </c>
      <c r="E3851" s="32" t="s">
        <v>125</v>
      </c>
      <c r="F3851" s="36">
        <v>274056</v>
      </c>
      <c r="G3851" s="288" t="s">
        <v>117</v>
      </c>
      <c r="H3851" s="288"/>
      <c r="I3851" s="1"/>
      <c r="J3851" s="10"/>
      <c r="K3851" s="10"/>
      <c r="L3851" s="1"/>
    </row>
    <row r="3852" spans="2:12" s="5" customFormat="1" ht="60" hidden="1">
      <c r="B3852" s="1"/>
      <c r="C3852" s="31">
        <v>9569</v>
      </c>
      <c r="D3852" s="34" t="s">
        <v>3777</v>
      </c>
      <c r="E3852" s="32" t="s">
        <v>125</v>
      </c>
      <c r="F3852" s="36">
        <v>1507485</v>
      </c>
      <c r="G3852" s="288" t="s">
        <v>117</v>
      </c>
      <c r="H3852" s="288"/>
      <c r="I3852" s="1"/>
      <c r="J3852" s="10"/>
      <c r="K3852" s="10"/>
      <c r="L3852" s="1"/>
    </row>
    <row r="3853" spans="2:12" s="5" customFormat="1" ht="30" hidden="1">
      <c r="B3853" s="1"/>
      <c r="C3853" s="31">
        <v>9570</v>
      </c>
      <c r="D3853" s="34" t="s">
        <v>3778</v>
      </c>
      <c r="E3853" s="32" t="s">
        <v>116</v>
      </c>
      <c r="F3853" s="36">
        <v>17405</v>
      </c>
      <c r="G3853" s="288" t="s">
        <v>117</v>
      </c>
      <c r="H3853" s="288"/>
      <c r="I3853" s="1"/>
      <c r="J3853" s="10"/>
      <c r="K3853" s="10"/>
      <c r="L3853" s="1"/>
    </row>
    <row r="3854" spans="2:12" s="5" customFormat="1" ht="45" hidden="1">
      <c r="B3854" s="1"/>
      <c r="C3854" s="31">
        <v>9571</v>
      </c>
      <c r="D3854" s="34" t="s">
        <v>3779</v>
      </c>
      <c r="E3854" s="32" t="s">
        <v>122</v>
      </c>
      <c r="F3854" s="36">
        <v>237453</v>
      </c>
      <c r="G3854" s="288" t="s">
        <v>117</v>
      </c>
      <c r="H3854" s="288"/>
      <c r="I3854" s="1"/>
      <c r="J3854" s="10"/>
      <c r="K3854" s="10"/>
      <c r="L3854" s="1"/>
    </row>
    <row r="3855" spans="2:12" s="5" customFormat="1" ht="60" hidden="1">
      <c r="B3855" s="1"/>
      <c r="C3855" s="31">
        <v>9572</v>
      </c>
      <c r="D3855" s="34" t="s">
        <v>3780</v>
      </c>
      <c r="E3855" s="32" t="s">
        <v>125</v>
      </c>
      <c r="F3855" s="36">
        <v>8407</v>
      </c>
      <c r="G3855" s="288" t="s">
        <v>117</v>
      </c>
      <c r="H3855" s="288"/>
      <c r="I3855" s="1"/>
      <c r="J3855" s="10"/>
      <c r="K3855" s="10"/>
      <c r="L3855" s="1"/>
    </row>
    <row r="3856" spans="2:12" s="5" customFormat="1" ht="45" hidden="1">
      <c r="B3856" s="1"/>
      <c r="C3856" s="31">
        <v>9573</v>
      </c>
      <c r="D3856" s="34" t="s">
        <v>3781</v>
      </c>
      <c r="E3856" s="32" t="s">
        <v>472</v>
      </c>
      <c r="F3856" s="36">
        <v>20851</v>
      </c>
      <c r="G3856" s="288" t="s">
        <v>117</v>
      </c>
      <c r="H3856" s="288"/>
      <c r="I3856" s="1"/>
      <c r="J3856" s="10"/>
      <c r="K3856" s="10"/>
      <c r="L3856" s="1"/>
    </row>
    <row r="3857" spans="2:12" s="5" customFormat="1" ht="45" hidden="1">
      <c r="B3857" s="1"/>
      <c r="C3857" s="31">
        <v>9574</v>
      </c>
      <c r="D3857" s="34" t="s">
        <v>3782</v>
      </c>
      <c r="E3857" s="32" t="s">
        <v>116</v>
      </c>
      <c r="F3857" s="36">
        <v>109114</v>
      </c>
      <c r="G3857" s="288" t="s">
        <v>117</v>
      </c>
      <c r="H3857" s="288"/>
      <c r="I3857" s="1"/>
      <c r="J3857" s="10"/>
      <c r="K3857" s="10"/>
      <c r="L3857" s="1"/>
    </row>
    <row r="3858" spans="2:12" s="5" customFormat="1" ht="30" hidden="1">
      <c r="B3858" s="1"/>
      <c r="C3858" s="31">
        <v>9575</v>
      </c>
      <c r="D3858" s="34" t="s">
        <v>3783</v>
      </c>
      <c r="E3858" s="32" t="s">
        <v>122</v>
      </c>
      <c r="F3858" s="36">
        <v>15486</v>
      </c>
      <c r="G3858" s="288" t="s">
        <v>117</v>
      </c>
      <c r="H3858" s="288"/>
      <c r="I3858" s="1"/>
      <c r="J3858" s="10"/>
      <c r="K3858" s="10"/>
      <c r="L3858" s="1"/>
    </row>
    <row r="3859" spans="2:12" s="5" customFormat="1" ht="45" hidden="1">
      <c r="B3859" s="1"/>
      <c r="C3859" s="31">
        <v>9576</v>
      </c>
      <c r="D3859" s="34" t="s">
        <v>3784</v>
      </c>
      <c r="E3859" s="32" t="s">
        <v>122</v>
      </c>
      <c r="F3859" s="36">
        <v>23488</v>
      </c>
      <c r="G3859" s="288" t="s">
        <v>117</v>
      </c>
      <c r="H3859" s="288"/>
      <c r="I3859" s="1"/>
      <c r="J3859" s="10"/>
      <c r="K3859" s="10"/>
      <c r="L3859" s="1"/>
    </row>
    <row r="3860" spans="2:12" s="5" customFormat="1" ht="90" hidden="1">
      <c r="B3860" s="1"/>
      <c r="C3860" s="31">
        <v>9577</v>
      </c>
      <c r="D3860" s="34" t="s">
        <v>3785</v>
      </c>
      <c r="E3860" s="32" t="s">
        <v>119</v>
      </c>
      <c r="F3860" s="36">
        <v>128286</v>
      </c>
      <c r="G3860" s="288" t="s">
        <v>117</v>
      </c>
      <c r="H3860" s="288"/>
      <c r="I3860" s="1"/>
      <c r="J3860" s="10"/>
      <c r="K3860" s="10"/>
      <c r="L3860" s="1"/>
    </row>
    <row r="3861" spans="2:12" s="5" customFormat="1" ht="60" hidden="1">
      <c r="B3861" s="1"/>
      <c r="C3861" s="31">
        <v>9578</v>
      </c>
      <c r="D3861" s="34" t="s">
        <v>3786</v>
      </c>
      <c r="E3861" s="32" t="s">
        <v>119</v>
      </c>
      <c r="F3861" s="36">
        <v>456886</v>
      </c>
      <c r="G3861" s="288" t="s">
        <v>117</v>
      </c>
      <c r="H3861" s="288"/>
      <c r="I3861" s="1"/>
      <c r="J3861" s="10"/>
      <c r="K3861" s="10"/>
      <c r="L3861" s="1"/>
    </row>
    <row r="3862" spans="2:12" s="5" customFormat="1" ht="60" hidden="1">
      <c r="B3862" s="1"/>
      <c r="C3862" s="31">
        <v>9579</v>
      </c>
      <c r="D3862" s="34" t="s">
        <v>3787</v>
      </c>
      <c r="E3862" s="32" t="s">
        <v>116</v>
      </c>
      <c r="F3862" s="36">
        <v>12359</v>
      </c>
      <c r="G3862" s="288" t="s">
        <v>117</v>
      </c>
      <c r="H3862" s="288"/>
      <c r="I3862" s="1"/>
      <c r="J3862" s="10"/>
      <c r="K3862" s="10"/>
      <c r="L3862" s="1"/>
    </row>
    <row r="3863" spans="2:12" s="5" customFormat="1" ht="60" hidden="1">
      <c r="B3863" s="1"/>
      <c r="C3863" s="31">
        <v>9580</v>
      </c>
      <c r="D3863" s="34" t="s">
        <v>3788</v>
      </c>
      <c r="E3863" s="32" t="s">
        <v>119</v>
      </c>
      <c r="F3863" s="36">
        <v>122851</v>
      </c>
      <c r="G3863" s="288" t="s">
        <v>117</v>
      </c>
      <c r="H3863" s="288"/>
      <c r="I3863" s="1"/>
      <c r="J3863" s="10"/>
      <c r="K3863" s="10"/>
      <c r="L3863" s="1"/>
    </row>
    <row r="3864" spans="2:12" s="5" customFormat="1" ht="60" hidden="1">
      <c r="B3864" s="1"/>
      <c r="C3864" s="31">
        <v>9581</v>
      </c>
      <c r="D3864" s="34" t="s">
        <v>3789</v>
      </c>
      <c r="E3864" s="32" t="s">
        <v>122</v>
      </c>
      <c r="F3864" s="36">
        <v>11749</v>
      </c>
      <c r="G3864" s="288" t="s">
        <v>117</v>
      </c>
      <c r="H3864" s="288"/>
      <c r="I3864" s="1"/>
      <c r="J3864" s="10"/>
      <c r="K3864" s="10"/>
      <c r="L3864" s="1"/>
    </row>
    <row r="3865" spans="2:12" s="5" customFormat="1" ht="75" hidden="1">
      <c r="B3865" s="1"/>
      <c r="C3865" s="31">
        <v>9582</v>
      </c>
      <c r="D3865" s="34" t="s">
        <v>3790</v>
      </c>
      <c r="E3865" s="32" t="s">
        <v>122</v>
      </c>
      <c r="F3865" s="36">
        <v>11262</v>
      </c>
      <c r="G3865" s="288" t="s">
        <v>117</v>
      </c>
      <c r="H3865" s="288"/>
      <c r="I3865" s="1"/>
      <c r="J3865" s="10"/>
      <c r="K3865" s="10"/>
      <c r="L3865" s="1"/>
    </row>
    <row r="3866" spans="2:12" s="5" customFormat="1" ht="45" hidden="1">
      <c r="B3866" s="1"/>
      <c r="C3866" s="31">
        <v>9583</v>
      </c>
      <c r="D3866" s="34" t="s">
        <v>3791</v>
      </c>
      <c r="E3866" s="32" t="s">
        <v>122</v>
      </c>
      <c r="F3866" s="36">
        <v>15307</v>
      </c>
      <c r="G3866" s="288" t="s">
        <v>117</v>
      </c>
      <c r="H3866" s="288"/>
      <c r="I3866" s="1"/>
      <c r="J3866" s="10"/>
      <c r="K3866" s="10"/>
      <c r="L3866" s="1"/>
    </row>
    <row r="3867" spans="2:12" s="5" customFormat="1" ht="105" hidden="1">
      <c r="B3867" s="1"/>
      <c r="C3867" s="31">
        <v>9584</v>
      </c>
      <c r="D3867" s="34" t="s">
        <v>3792</v>
      </c>
      <c r="E3867" s="32" t="s">
        <v>125</v>
      </c>
      <c r="F3867" s="36">
        <v>929910</v>
      </c>
      <c r="G3867" s="288" t="s">
        <v>117</v>
      </c>
      <c r="H3867" s="288"/>
      <c r="I3867" s="1"/>
      <c r="J3867" s="10"/>
      <c r="K3867" s="10"/>
      <c r="L3867" s="1"/>
    </row>
    <row r="3868" spans="2:12" s="5" customFormat="1" ht="150" hidden="1">
      <c r="B3868" s="1"/>
      <c r="C3868" s="31">
        <v>9585</v>
      </c>
      <c r="D3868" s="34" t="s">
        <v>3793</v>
      </c>
      <c r="E3868" s="32" t="s">
        <v>122</v>
      </c>
      <c r="F3868" s="36">
        <v>65336</v>
      </c>
      <c r="G3868" s="288" t="s">
        <v>117</v>
      </c>
      <c r="H3868" s="288"/>
      <c r="I3868" s="1"/>
      <c r="J3868" s="10"/>
      <c r="K3868" s="10"/>
      <c r="L3868" s="1"/>
    </row>
    <row r="3869" spans="2:12" s="5" customFormat="1" ht="390" hidden="1">
      <c r="B3869" s="1"/>
      <c r="C3869" s="31">
        <v>9586</v>
      </c>
      <c r="D3869" s="34" t="s">
        <v>3794</v>
      </c>
      <c r="E3869" s="32" t="s">
        <v>125</v>
      </c>
      <c r="F3869" s="36">
        <v>71400000</v>
      </c>
      <c r="G3869" s="288" t="s">
        <v>117</v>
      </c>
      <c r="H3869" s="288"/>
      <c r="I3869" s="1"/>
      <c r="J3869" s="10"/>
      <c r="K3869" s="10"/>
      <c r="L3869" s="1"/>
    </row>
    <row r="3870" spans="2:12" s="5" customFormat="1" ht="225" hidden="1">
      <c r="B3870" s="1"/>
      <c r="C3870" s="31">
        <v>9587</v>
      </c>
      <c r="D3870" s="34" t="s">
        <v>3795</v>
      </c>
      <c r="E3870" s="32" t="s">
        <v>125</v>
      </c>
      <c r="F3870" s="36">
        <v>844601</v>
      </c>
      <c r="G3870" s="288" t="s">
        <v>117</v>
      </c>
      <c r="H3870" s="288"/>
      <c r="I3870" s="1"/>
      <c r="J3870" s="10"/>
      <c r="K3870" s="10"/>
      <c r="L3870" s="1"/>
    </row>
    <row r="3871" spans="2:12" s="5" customFormat="1" ht="270" hidden="1">
      <c r="B3871" s="1"/>
      <c r="C3871" s="31">
        <v>9588</v>
      </c>
      <c r="D3871" s="34" t="s">
        <v>3796</v>
      </c>
      <c r="E3871" s="32" t="s">
        <v>125</v>
      </c>
      <c r="F3871" s="36">
        <v>403800000</v>
      </c>
      <c r="G3871" s="288" t="s">
        <v>117</v>
      </c>
      <c r="H3871" s="288"/>
      <c r="I3871" s="1"/>
      <c r="J3871" s="10"/>
      <c r="K3871" s="10"/>
      <c r="L3871" s="1"/>
    </row>
    <row r="3872" spans="2:12" s="5" customFormat="1" ht="195" hidden="1">
      <c r="B3872" s="1"/>
      <c r="C3872" s="31">
        <v>9589</v>
      </c>
      <c r="D3872" s="34" t="s">
        <v>3797</v>
      </c>
      <c r="E3872" s="32" t="s">
        <v>2466</v>
      </c>
      <c r="F3872" s="36">
        <v>3707235140</v>
      </c>
      <c r="G3872" s="288" t="s">
        <v>117</v>
      </c>
      <c r="H3872" s="288"/>
      <c r="I3872" s="1"/>
      <c r="J3872" s="10"/>
      <c r="K3872" s="10"/>
      <c r="L3872" s="1"/>
    </row>
    <row r="3873" spans="2:20" s="5" customFormat="1" ht="30" hidden="1">
      <c r="B3873" s="1"/>
      <c r="C3873" s="31">
        <v>9590</v>
      </c>
      <c r="D3873" s="34" t="s">
        <v>3798</v>
      </c>
      <c r="E3873" s="32" t="s">
        <v>2466</v>
      </c>
      <c r="F3873" s="36">
        <v>20419</v>
      </c>
      <c r="G3873" s="288" t="s">
        <v>117</v>
      </c>
      <c r="H3873" s="288"/>
      <c r="I3873" s="1"/>
      <c r="J3873" s="10"/>
      <c r="K3873" s="10"/>
      <c r="L3873" s="1"/>
    </row>
    <row r="3874" spans="2:20" s="5" customFormat="1" ht="105" hidden="1">
      <c r="B3874" s="1"/>
      <c r="C3874" s="31">
        <v>9591</v>
      </c>
      <c r="D3874" s="34" t="s">
        <v>3799</v>
      </c>
      <c r="E3874" s="32" t="s">
        <v>116</v>
      </c>
      <c r="F3874" s="36">
        <v>637</v>
      </c>
      <c r="G3874" s="288" t="s">
        <v>117</v>
      </c>
      <c r="H3874" s="288"/>
      <c r="I3874" s="1"/>
      <c r="J3874" s="10"/>
      <c r="K3874" s="10"/>
      <c r="L3874" s="1"/>
    </row>
    <row r="3875" spans="2:20" s="5" customFormat="1" ht="195">
      <c r="B3875" s="1"/>
      <c r="C3875" s="31">
        <v>9592</v>
      </c>
      <c r="D3875" s="34" t="s">
        <v>3800</v>
      </c>
      <c r="E3875" s="32" t="s">
        <v>116</v>
      </c>
      <c r="F3875" s="36">
        <v>1027</v>
      </c>
      <c r="G3875" s="288" t="s">
        <v>117</v>
      </c>
      <c r="H3875" s="288"/>
      <c r="I3875" s="1"/>
      <c r="J3875" s="10"/>
      <c r="K3875" s="10"/>
      <c r="L3875" s="1"/>
      <c r="O3875" s="544"/>
      <c r="P3875" s="544"/>
      <c r="S3875" s="544"/>
      <c r="T3875" s="544"/>
    </row>
    <row r="3876" spans="2:20" s="5" customFormat="1" ht="15.75">
      <c r="B3876" s="1"/>
      <c r="C3876" s="31"/>
      <c r="D3876" s="34"/>
      <c r="E3876" s="32"/>
      <c r="F3876" s="36"/>
      <c r="G3876" s="288"/>
      <c r="I3876" s="1"/>
      <c r="J3876" s="10"/>
      <c r="K3876" s="10"/>
      <c r="L3876" s="1"/>
      <c r="O3876" s="544"/>
      <c r="P3876" s="544"/>
      <c r="S3876" s="544"/>
      <c r="T3876" s="544"/>
    </row>
    <row r="3877" spans="2:20" s="5" customFormat="1" ht="15.75">
      <c r="B3877" s="1"/>
      <c r="C3877" s="31"/>
      <c r="D3877" s="34"/>
      <c r="E3877" s="32"/>
      <c r="F3877" s="36"/>
      <c r="G3877" s="288"/>
      <c r="I3877" s="1"/>
      <c r="J3877" s="10"/>
      <c r="K3877" s="10"/>
      <c r="L3877" s="1"/>
      <c r="O3877" s="544"/>
      <c r="P3877" s="544"/>
      <c r="S3877" s="544"/>
      <c r="T3877" s="544"/>
    </row>
    <row r="3878" spans="2:20" s="5" customFormat="1" ht="15.75">
      <c r="B3878" s="1"/>
      <c r="C3878" s="31"/>
      <c r="D3878" s="34"/>
      <c r="E3878" s="32"/>
      <c r="F3878" s="36"/>
      <c r="G3878" s="288"/>
      <c r="I3878" s="1"/>
      <c r="J3878" s="10"/>
      <c r="K3878" s="10"/>
      <c r="L3878" s="1"/>
      <c r="O3878" s="544"/>
      <c r="P3878" s="544"/>
      <c r="S3878" s="544"/>
      <c r="T3878" s="544"/>
    </row>
    <row r="3879" spans="2:20" s="5" customFormat="1" ht="15.75">
      <c r="B3879" s="1"/>
      <c r="C3879" s="31"/>
      <c r="D3879" s="34"/>
      <c r="E3879" s="32"/>
      <c r="F3879" s="36"/>
      <c r="G3879" s="288"/>
      <c r="I3879" s="1"/>
      <c r="J3879" s="10"/>
      <c r="K3879" s="10"/>
      <c r="L3879" s="1"/>
      <c r="O3879" s="544"/>
      <c r="P3879" s="544"/>
      <c r="S3879" s="544"/>
      <c r="T3879" s="544"/>
    </row>
    <row r="3880" spans="2:20" s="5" customFormat="1" ht="15.75">
      <c r="B3880" s="1"/>
      <c r="C3880" s="31"/>
      <c r="D3880" s="34"/>
      <c r="E3880" s="32"/>
      <c r="F3880" s="36"/>
      <c r="G3880" s="288"/>
      <c r="I3880" s="1"/>
      <c r="J3880" s="10"/>
      <c r="K3880" s="10"/>
      <c r="L3880" s="1"/>
      <c r="O3880" s="544"/>
      <c r="P3880" s="544"/>
      <c r="S3880" s="544"/>
      <c r="T3880" s="544"/>
    </row>
    <row r="3881" spans="2:20" s="5" customFormat="1" ht="15.75">
      <c r="B3881" s="1"/>
      <c r="C3881" s="31"/>
      <c r="D3881" s="34"/>
      <c r="E3881" s="32"/>
      <c r="F3881" s="36"/>
      <c r="G3881" s="288"/>
      <c r="I3881" s="1"/>
      <c r="J3881" s="10"/>
      <c r="K3881" s="10"/>
      <c r="L3881" s="1"/>
      <c r="O3881" s="544"/>
      <c r="P3881" s="544"/>
      <c r="S3881" s="544"/>
      <c r="T3881" s="544"/>
    </row>
    <row r="3882" spans="2:20" s="5" customFormat="1" ht="15.75">
      <c r="B3882" s="1"/>
      <c r="C3882" s="31"/>
      <c r="D3882" s="34"/>
      <c r="E3882" s="32"/>
      <c r="F3882" s="36"/>
      <c r="G3882" s="288"/>
      <c r="I3882" s="1"/>
      <c r="J3882" s="10"/>
      <c r="K3882" s="10"/>
      <c r="L3882" s="1"/>
      <c r="O3882" s="544"/>
      <c r="P3882" s="544"/>
      <c r="S3882" s="544"/>
      <c r="T3882" s="544"/>
    </row>
    <row r="3883" spans="2:20" s="5" customFormat="1" ht="15.75">
      <c r="B3883" s="1"/>
      <c r="C3883" s="31"/>
      <c r="D3883" s="34"/>
      <c r="E3883" s="32"/>
      <c r="F3883" s="36"/>
      <c r="G3883" s="288"/>
      <c r="I3883" s="1"/>
      <c r="J3883" s="10"/>
      <c r="K3883" s="10"/>
      <c r="L3883" s="1"/>
      <c r="O3883" s="544"/>
      <c r="P3883" s="544"/>
      <c r="S3883" s="544"/>
      <c r="T3883" s="544"/>
    </row>
    <row r="3884" spans="2:20" s="5" customFormat="1" ht="15.75">
      <c r="B3884" s="1"/>
      <c r="C3884" s="31"/>
      <c r="D3884" s="34"/>
      <c r="E3884" s="32"/>
      <c r="F3884" s="36"/>
      <c r="G3884" s="288"/>
      <c r="I3884" s="1"/>
      <c r="J3884" s="10"/>
      <c r="K3884" s="10"/>
      <c r="L3884" s="1"/>
      <c r="O3884" s="544"/>
      <c r="P3884" s="544"/>
      <c r="S3884" s="544"/>
      <c r="T3884" s="544"/>
    </row>
    <row r="3885" spans="2:20" s="5" customFormat="1" ht="15.75">
      <c r="B3885" s="1"/>
      <c r="C3885" s="31"/>
      <c r="D3885" s="34"/>
      <c r="E3885" s="32"/>
      <c r="F3885" s="36"/>
      <c r="G3885" s="288"/>
      <c r="I3885" s="1"/>
      <c r="J3885" s="10"/>
      <c r="K3885" s="10"/>
      <c r="L3885" s="1"/>
      <c r="O3885" s="544"/>
      <c r="P3885" s="544"/>
      <c r="S3885" s="544"/>
      <c r="T3885" s="544"/>
    </row>
    <row r="3886" spans="2:20" s="5" customFormat="1" ht="15.75">
      <c r="B3886" s="1"/>
      <c r="C3886" s="31"/>
      <c r="D3886" s="34"/>
      <c r="E3886" s="32"/>
      <c r="F3886" s="36"/>
      <c r="G3886" s="288"/>
      <c r="I3886" s="1"/>
      <c r="J3886" s="10"/>
      <c r="K3886" s="10"/>
      <c r="L3886" s="1"/>
      <c r="O3886" s="544"/>
      <c r="P3886" s="544"/>
      <c r="S3886" s="544"/>
      <c r="T3886" s="544"/>
    </row>
    <row r="3887" spans="2:20" s="5" customFormat="1" ht="15.75">
      <c r="B3887" s="1"/>
      <c r="C3887" s="31"/>
      <c r="D3887" s="34"/>
      <c r="E3887" s="32"/>
      <c r="F3887" s="36"/>
      <c r="G3887" s="288"/>
      <c r="I3887" s="1"/>
      <c r="J3887" s="10"/>
      <c r="K3887" s="10"/>
      <c r="L3887" s="1"/>
      <c r="O3887" s="544"/>
      <c r="P3887" s="544"/>
      <c r="S3887" s="544"/>
      <c r="T3887" s="544"/>
    </row>
    <row r="3888" spans="2:20" s="5" customFormat="1" ht="15.75">
      <c r="B3888" s="1"/>
      <c r="C3888" s="31"/>
      <c r="D3888" s="34"/>
      <c r="E3888" s="32"/>
      <c r="F3888" s="36"/>
      <c r="G3888" s="288"/>
      <c r="I3888" s="1"/>
      <c r="J3888" s="10"/>
      <c r="K3888" s="10"/>
      <c r="L3888" s="1"/>
      <c r="O3888" s="544"/>
      <c r="P3888" s="544"/>
      <c r="S3888" s="544"/>
      <c r="T3888" s="544"/>
    </row>
    <row r="3889" spans="2:20" s="5" customFormat="1" ht="15.75">
      <c r="B3889" s="1"/>
      <c r="C3889" s="31"/>
      <c r="D3889" s="34"/>
      <c r="E3889" s="32"/>
      <c r="F3889" s="36"/>
      <c r="G3889" s="288"/>
      <c r="I3889" s="1"/>
      <c r="J3889" s="10"/>
      <c r="K3889" s="10"/>
      <c r="L3889" s="1"/>
      <c r="O3889" s="544"/>
      <c r="P3889" s="544"/>
      <c r="S3889" s="544"/>
      <c r="T3889" s="544"/>
    </row>
    <row r="3890" spans="2:20" s="5" customFormat="1" ht="15.75">
      <c r="B3890" s="1"/>
      <c r="C3890" s="31"/>
      <c r="D3890" s="34"/>
      <c r="E3890" s="32"/>
      <c r="F3890" s="36"/>
      <c r="G3890" s="288"/>
      <c r="I3890" s="1"/>
      <c r="J3890" s="10"/>
      <c r="K3890" s="10"/>
      <c r="L3890" s="1"/>
      <c r="O3890" s="544"/>
      <c r="P3890" s="544"/>
      <c r="S3890" s="544"/>
      <c r="T3890" s="544"/>
    </row>
    <row r="3891" spans="2:20" s="5" customFormat="1" ht="15.75">
      <c r="B3891" s="1"/>
      <c r="C3891" s="31"/>
      <c r="D3891" s="34"/>
      <c r="E3891" s="32"/>
      <c r="F3891" s="36"/>
      <c r="G3891" s="288"/>
      <c r="I3891" s="1"/>
      <c r="J3891" s="10"/>
      <c r="K3891" s="10"/>
      <c r="L3891" s="1"/>
      <c r="O3891" s="544"/>
      <c r="P3891" s="544"/>
      <c r="S3891" s="544"/>
      <c r="T3891" s="544"/>
    </row>
    <row r="3892" spans="2:20" s="5" customFormat="1" ht="15.75">
      <c r="B3892" s="1"/>
      <c r="C3892" s="31"/>
      <c r="D3892" s="34"/>
      <c r="E3892" s="32"/>
      <c r="F3892" s="36"/>
      <c r="G3892" s="288"/>
      <c r="I3892" s="1"/>
      <c r="J3892" s="10"/>
      <c r="K3892" s="10"/>
      <c r="L3892" s="1"/>
      <c r="O3892" s="544"/>
      <c r="P3892" s="544"/>
      <c r="S3892" s="544"/>
      <c r="T3892" s="544"/>
    </row>
    <row r="3893" spans="2:20" s="5" customFormat="1" ht="15.75">
      <c r="B3893" s="1"/>
      <c r="C3893" s="31"/>
      <c r="D3893" s="34"/>
      <c r="E3893" s="32"/>
      <c r="F3893" s="36"/>
      <c r="G3893" s="288"/>
      <c r="I3893" s="1"/>
      <c r="J3893" s="10"/>
      <c r="K3893" s="10"/>
      <c r="L3893" s="1"/>
      <c r="O3893" s="544"/>
      <c r="P3893" s="544"/>
      <c r="S3893" s="544"/>
      <c r="T3893" s="544"/>
    </row>
    <row r="3894" spans="2:20" s="5" customFormat="1" ht="15.75">
      <c r="B3894" s="1"/>
      <c r="C3894" s="31"/>
      <c r="D3894" s="34"/>
      <c r="E3894" s="32"/>
      <c r="F3894" s="36"/>
      <c r="G3894" s="288"/>
      <c r="I3894" s="1"/>
      <c r="J3894" s="10"/>
      <c r="K3894" s="10"/>
      <c r="L3894" s="1"/>
      <c r="O3894" s="544"/>
      <c r="P3894" s="544"/>
      <c r="S3894" s="544"/>
      <c r="T3894" s="544"/>
    </row>
    <row r="3895" spans="2:20" s="5" customFormat="1" ht="15.75">
      <c r="B3895" s="1"/>
      <c r="C3895" s="31"/>
      <c r="D3895" s="34"/>
      <c r="E3895" s="32"/>
      <c r="F3895" s="36"/>
      <c r="G3895" s="288"/>
      <c r="I3895" s="1"/>
      <c r="J3895" s="10"/>
      <c r="K3895" s="10"/>
      <c r="L3895" s="1"/>
      <c r="O3895" s="544"/>
      <c r="P3895" s="544"/>
      <c r="S3895" s="544"/>
      <c r="T3895" s="544"/>
    </row>
    <row r="3896" spans="2:20" s="5" customFormat="1" ht="15.75">
      <c r="B3896" s="1"/>
      <c r="C3896" s="31"/>
      <c r="D3896" s="34"/>
      <c r="E3896" s="32"/>
      <c r="F3896" s="36"/>
      <c r="G3896" s="288"/>
      <c r="I3896" s="1"/>
      <c r="J3896" s="10"/>
      <c r="K3896" s="10"/>
      <c r="L3896" s="1"/>
      <c r="O3896" s="544"/>
      <c r="P3896" s="544"/>
      <c r="S3896" s="544"/>
      <c r="T3896" s="544"/>
    </row>
    <row r="3897" spans="2:20" s="5" customFormat="1" ht="15.75">
      <c r="B3897" s="1"/>
      <c r="C3897" s="31"/>
      <c r="D3897" s="34"/>
      <c r="E3897" s="32"/>
      <c r="F3897" s="36"/>
      <c r="G3897" s="288"/>
      <c r="I3897" s="1"/>
      <c r="J3897" s="10"/>
      <c r="K3897" s="10"/>
      <c r="L3897" s="1"/>
      <c r="O3897" s="544"/>
      <c r="P3897" s="544"/>
      <c r="S3897" s="544"/>
      <c r="T3897" s="544"/>
    </row>
    <row r="3898" spans="2:20" s="5" customFormat="1" ht="15.75">
      <c r="B3898" s="1"/>
      <c r="C3898" s="31"/>
      <c r="D3898" s="34"/>
      <c r="E3898" s="32"/>
      <c r="F3898" s="36"/>
      <c r="G3898" s="288"/>
      <c r="I3898" s="1"/>
      <c r="J3898" s="10"/>
      <c r="K3898" s="10"/>
      <c r="L3898" s="1"/>
      <c r="O3898" s="544"/>
      <c r="P3898" s="544"/>
      <c r="S3898" s="544"/>
      <c r="T3898" s="544"/>
    </row>
    <row r="3899" spans="2:20" s="5" customFormat="1" ht="15.75">
      <c r="B3899" s="1"/>
      <c r="C3899" s="31"/>
      <c r="D3899" s="34"/>
      <c r="E3899" s="32"/>
      <c r="F3899" s="36"/>
      <c r="G3899" s="288"/>
      <c r="I3899" s="1"/>
      <c r="J3899" s="10"/>
      <c r="K3899" s="10"/>
      <c r="L3899" s="1"/>
      <c r="O3899" s="544"/>
      <c r="P3899" s="544"/>
      <c r="S3899" s="544"/>
      <c r="T3899" s="544"/>
    </row>
    <row r="3900" spans="2:20" s="5" customFormat="1" ht="15.75">
      <c r="B3900" s="1"/>
      <c r="C3900" s="31"/>
      <c r="D3900" s="34"/>
      <c r="E3900" s="32"/>
      <c r="F3900" s="36"/>
      <c r="G3900" s="288"/>
      <c r="I3900" s="1"/>
      <c r="J3900" s="10"/>
      <c r="K3900" s="10"/>
      <c r="L3900" s="1"/>
      <c r="O3900" s="544"/>
      <c r="P3900" s="544"/>
      <c r="S3900" s="544"/>
      <c r="T3900" s="544"/>
    </row>
    <row r="3901" spans="2:20" s="5" customFormat="1" ht="15.75">
      <c r="B3901" s="1"/>
      <c r="C3901" s="31"/>
      <c r="D3901" s="34"/>
      <c r="E3901" s="32"/>
      <c r="F3901" s="36"/>
      <c r="G3901" s="288"/>
      <c r="I3901" s="1"/>
      <c r="J3901" s="10"/>
      <c r="K3901" s="10"/>
      <c r="L3901" s="1"/>
      <c r="O3901" s="544"/>
      <c r="P3901" s="544"/>
      <c r="S3901" s="544"/>
      <c r="T3901" s="544"/>
    </row>
    <row r="3902" spans="2:20" s="5" customFormat="1" ht="15.75">
      <c r="B3902" s="1"/>
      <c r="C3902" s="31"/>
      <c r="D3902" s="34"/>
      <c r="E3902" s="32"/>
      <c r="F3902" s="36"/>
      <c r="G3902" s="288"/>
      <c r="I3902" s="1"/>
      <c r="J3902" s="10"/>
      <c r="K3902" s="10"/>
      <c r="L3902" s="1"/>
      <c r="O3902" s="544"/>
      <c r="P3902" s="544"/>
      <c r="S3902" s="544"/>
      <c r="T3902" s="544"/>
    </row>
    <row r="3903" spans="2:20" s="5" customFormat="1" ht="15.75">
      <c r="B3903" s="1"/>
      <c r="C3903" s="31"/>
      <c r="D3903" s="34"/>
      <c r="E3903" s="32"/>
      <c r="F3903" s="36"/>
      <c r="G3903" s="288"/>
      <c r="I3903" s="1"/>
      <c r="J3903" s="10"/>
      <c r="K3903" s="10"/>
      <c r="L3903" s="1"/>
      <c r="O3903" s="544"/>
      <c r="P3903" s="544"/>
      <c r="S3903" s="544"/>
      <c r="T3903" s="544"/>
    </row>
    <row r="3904" spans="2:20" s="5" customFormat="1" ht="15.75">
      <c r="B3904" s="1"/>
      <c r="C3904" s="31"/>
      <c r="D3904" s="34"/>
      <c r="E3904" s="32"/>
      <c r="F3904" s="36"/>
      <c r="G3904" s="288"/>
      <c r="I3904" s="1"/>
      <c r="J3904" s="10"/>
      <c r="K3904" s="10"/>
      <c r="L3904" s="1"/>
      <c r="O3904" s="544"/>
      <c r="P3904" s="544"/>
      <c r="S3904" s="544"/>
      <c r="T3904" s="544"/>
    </row>
    <row r="3905" spans="2:20" s="5" customFormat="1" ht="15.75">
      <c r="B3905" s="1"/>
      <c r="C3905" s="31"/>
      <c r="D3905" s="34"/>
      <c r="E3905" s="32"/>
      <c r="F3905" s="36"/>
      <c r="G3905" s="288"/>
      <c r="I3905" s="1"/>
      <c r="J3905" s="10"/>
      <c r="K3905" s="10"/>
      <c r="L3905" s="1"/>
      <c r="O3905" s="544"/>
      <c r="P3905" s="544"/>
      <c r="S3905" s="544"/>
      <c r="T3905" s="544"/>
    </row>
    <row r="3906" spans="2:20" s="5" customFormat="1" ht="15.75">
      <c r="B3906" s="1"/>
      <c r="C3906" s="31"/>
      <c r="D3906" s="34"/>
      <c r="E3906" s="32"/>
      <c r="F3906" s="36"/>
      <c r="G3906" s="288"/>
      <c r="I3906" s="1"/>
      <c r="J3906" s="10"/>
      <c r="K3906" s="10"/>
      <c r="L3906" s="1"/>
      <c r="O3906" s="544"/>
      <c r="P3906" s="544"/>
      <c r="S3906" s="544"/>
      <c r="T3906" s="544"/>
    </row>
    <row r="3907" spans="2:20" s="5" customFormat="1" ht="15.75">
      <c r="B3907" s="1"/>
      <c r="C3907" s="31"/>
      <c r="D3907" s="34"/>
      <c r="E3907" s="32"/>
      <c r="F3907" s="36"/>
      <c r="G3907" s="288"/>
      <c r="I3907" s="1"/>
      <c r="J3907" s="10"/>
      <c r="K3907" s="10"/>
      <c r="L3907" s="1"/>
      <c r="O3907" s="544"/>
      <c r="P3907" s="544"/>
      <c r="S3907" s="544"/>
      <c r="T3907" s="544"/>
    </row>
    <row r="3908" spans="2:20" s="5" customFormat="1" ht="15.75">
      <c r="B3908" s="1"/>
      <c r="C3908" s="31"/>
      <c r="D3908" s="34"/>
      <c r="E3908" s="32"/>
      <c r="F3908" s="36"/>
      <c r="G3908" s="288"/>
      <c r="I3908" s="1"/>
      <c r="J3908" s="10"/>
      <c r="K3908" s="10"/>
      <c r="L3908" s="1"/>
      <c r="O3908" s="544"/>
      <c r="P3908" s="544"/>
      <c r="S3908" s="544"/>
      <c r="T3908" s="544"/>
    </row>
    <row r="3909" spans="2:20" s="5" customFormat="1" ht="15.75">
      <c r="B3909" s="1"/>
      <c r="C3909" s="31"/>
      <c r="D3909" s="34"/>
      <c r="E3909" s="32"/>
      <c r="F3909" s="36"/>
      <c r="G3909" s="288"/>
      <c r="I3909" s="1"/>
      <c r="J3909" s="10"/>
      <c r="K3909" s="10"/>
      <c r="L3909" s="1"/>
      <c r="O3909" s="544"/>
      <c r="P3909" s="544"/>
      <c r="S3909" s="544"/>
      <c r="T3909" s="544"/>
    </row>
    <row r="3910" spans="2:20" s="5" customFormat="1" ht="15.75">
      <c r="B3910" s="1"/>
      <c r="C3910" s="31"/>
      <c r="D3910" s="34"/>
      <c r="E3910" s="32"/>
      <c r="F3910" s="36"/>
      <c r="G3910" s="288"/>
      <c r="I3910" s="1"/>
      <c r="J3910" s="10"/>
      <c r="K3910" s="10"/>
      <c r="L3910" s="1"/>
      <c r="O3910" s="544"/>
      <c r="P3910" s="544"/>
      <c r="S3910" s="544"/>
      <c r="T3910" s="544"/>
    </row>
    <row r="3911" spans="2:20" s="5" customFormat="1" ht="15.75">
      <c r="B3911" s="1"/>
      <c r="C3911" s="31"/>
      <c r="D3911" s="34"/>
      <c r="E3911" s="32"/>
      <c r="F3911" s="36"/>
      <c r="G3911" s="288"/>
      <c r="I3911" s="1"/>
      <c r="J3911" s="10"/>
      <c r="K3911" s="10"/>
      <c r="L3911" s="1"/>
      <c r="O3911" s="544"/>
      <c r="P3911" s="544"/>
      <c r="S3911" s="544"/>
      <c r="T3911" s="544"/>
    </row>
    <row r="3912" spans="2:20" s="5" customFormat="1" ht="15.75">
      <c r="B3912" s="1"/>
      <c r="C3912" s="31"/>
      <c r="D3912" s="34"/>
      <c r="E3912" s="32"/>
      <c r="F3912" s="36"/>
      <c r="G3912" s="288"/>
      <c r="I3912" s="1"/>
      <c r="J3912" s="10"/>
      <c r="K3912" s="10"/>
      <c r="L3912" s="1"/>
      <c r="O3912" s="544"/>
      <c r="P3912" s="544"/>
      <c r="S3912" s="544"/>
      <c r="T3912" s="544"/>
    </row>
    <row r="3913" spans="2:20" s="5" customFormat="1" ht="15.75">
      <c r="B3913" s="1"/>
      <c r="C3913" s="31"/>
      <c r="D3913" s="34"/>
      <c r="E3913" s="32"/>
      <c r="F3913" s="36"/>
      <c r="G3913" s="288"/>
      <c r="I3913" s="1"/>
      <c r="J3913" s="10"/>
      <c r="K3913" s="10"/>
      <c r="L3913" s="1"/>
      <c r="O3913" s="544"/>
      <c r="P3913" s="544"/>
      <c r="S3913" s="544"/>
      <c r="T3913" s="544"/>
    </row>
    <row r="3914" spans="2:20" s="5" customFormat="1" ht="15.75">
      <c r="B3914" s="1"/>
      <c r="C3914" s="31"/>
      <c r="D3914" s="34"/>
      <c r="E3914" s="32"/>
      <c r="F3914" s="36"/>
      <c r="G3914" s="288"/>
      <c r="I3914" s="1"/>
      <c r="J3914" s="10"/>
      <c r="K3914" s="10"/>
      <c r="L3914" s="1"/>
      <c r="O3914" s="544"/>
      <c r="P3914" s="544"/>
      <c r="S3914" s="544"/>
      <c r="T3914" s="544"/>
    </row>
    <row r="3915" spans="2:20" s="5" customFormat="1" ht="15.75">
      <c r="B3915" s="1"/>
      <c r="C3915" s="31"/>
      <c r="D3915" s="34"/>
      <c r="E3915" s="32"/>
      <c r="F3915" s="36"/>
      <c r="G3915" s="288"/>
      <c r="I3915" s="1"/>
      <c r="J3915" s="10"/>
      <c r="K3915" s="10"/>
      <c r="L3915" s="1"/>
      <c r="O3915" s="544"/>
      <c r="P3915" s="544"/>
      <c r="S3915" s="544"/>
      <c r="T3915" s="544"/>
    </row>
    <row r="3916" spans="2:20" s="5" customFormat="1" ht="15.75">
      <c r="B3916" s="1"/>
      <c r="C3916" s="31"/>
      <c r="D3916" s="34"/>
      <c r="E3916" s="32"/>
      <c r="F3916" s="36"/>
      <c r="G3916" s="288"/>
      <c r="I3916" s="1"/>
      <c r="J3916" s="10"/>
      <c r="K3916" s="10"/>
      <c r="L3916" s="1"/>
      <c r="O3916" s="544"/>
      <c r="P3916" s="544"/>
      <c r="S3916" s="544"/>
      <c r="T3916" s="544"/>
    </row>
    <row r="3917" spans="2:20" s="5" customFormat="1" ht="15.75">
      <c r="B3917" s="1"/>
      <c r="C3917" s="31"/>
      <c r="D3917" s="34"/>
      <c r="E3917" s="32"/>
      <c r="F3917" s="36"/>
      <c r="G3917" s="288"/>
      <c r="I3917" s="1"/>
      <c r="J3917" s="10"/>
      <c r="K3917" s="10"/>
      <c r="L3917" s="1"/>
      <c r="O3917" s="544"/>
      <c r="P3917" s="544"/>
      <c r="S3917" s="544"/>
      <c r="T3917" s="544"/>
    </row>
    <row r="3918" spans="2:20" s="5" customFormat="1" ht="15.75">
      <c r="B3918" s="1"/>
      <c r="C3918" s="31"/>
      <c r="D3918" s="34"/>
      <c r="E3918" s="32"/>
      <c r="F3918" s="36"/>
      <c r="G3918" s="288"/>
      <c r="I3918" s="1"/>
      <c r="J3918" s="10"/>
      <c r="K3918" s="10"/>
      <c r="L3918" s="1"/>
      <c r="O3918" s="544"/>
      <c r="P3918" s="544"/>
      <c r="S3918" s="544"/>
      <c r="T3918" s="544"/>
    </row>
    <row r="3919" spans="2:20" s="5" customFormat="1" ht="15.75">
      <c r="B3919" s="1"/>
      <c r="C3919" s="31"/>
      <c r="D3919" s="34"/>
      <c r="E3919" s="32"/>
      <c r="F3919" s="36"/>
      <c r="G3919" s="288"/>
      <c r="I3919" s="1"/>
      <c r="J3919" s="10"/>
      <c r="K3919" s="10"/>
      <c r="L3919" s="1"/>
      <c r="O3919" s="544"/>
      <c r="P3919" s="544"/>
      <c r="S3919" s="544"/>
      <c r="T3919" s="544"/>
    </row>
    <row r="3920" spans="2:20" s="5" customFormat="1" ht="15.75">
      <c r="B3920" s="1"/>
      <c r="C3920" s="31"/>
      <c r="D3920" s="34"/>
      <c r="E3920" s="32"/>
      <c r="F3920" s="36"/>
      <c r="G3920" s="288"/>
      <c r="I3920" s="1"/>
      <c r="J3920" s="10"/>
      <c r="K3920" s="10"/>
      <c r="L3920" s="1"/>
      <c r="O3920" s="544"/>
      <c r="P3920" s="544"/>
      <c r="S3920" s="544"/>
      <c r="T3920" s="544"/>
    </row>
    <row r="3921" spans="2:20" s="5" customFormat="1" ht="15.75">
      <c r="B3921" s="1"/>
      <c r="C3921" s="31"/>
      <c r="D3921" s="34"/>
      <c r="E3921" s="32"/>
      <c r="F3921" s="36"/>
      <c r="G3921" s="288"/>
      <c r="I3921" s="1"/>
      <c r="J3921" s="10"/>
      <c r="K3921" s="10"/>
      <c r="L3921" s="1"/>
      <c r="O3921" s="544"/>
      <c r="P3921" s="544"/>
      <c r="S3921" s="544"/>
      <c r="T3921" s="544"/>
    </row>
    <row r="3922" spans="2:20" s="5" customFormat="1" ht="15.75">
      <c r="B3922" s="1"/>
      <c r="C3922" s="31"/>
      <c r="D3922" s="34"/>
      <c r="E3922" s="32"/>
      <c r="F3922" s="36"/>
      <c r="G3922" s="288"/>
      <c r="I3922" s="1"/>
      <c r="J3922" s="10"/>
      <c r="K3922" s="10"/>
      <c r="L3922" s="1"/>
      <c r="O3922" s="544"/>
      <c r="P3922" s="544"/>
      <c r="S3922" s="544"/>
      <c r="T3922" s="544"/>
    </row>
    <row r="3923" spans="2:20" s="5" customFormat="1" ht="15.75">
      <c r="B3923" s="1"/>
      <c r="C3923" s="31"/>
      <c r="D3923" s="34"/>
      <c r="E3923" s="32"/>
      <c r="F3923" s="36"/>
      <c r="G3923" s="288"/>
      <c r="I3923" s="1"/>
      <c r="J3923" s="10"/>
      <c r="K3923" s="10"/>
      <c r="L3923" s="1"/>
      <c r="O3923" s="544"/>
      <c r="P3923" s="544"/>
      <c r="S3923" s="544"/>
      <c r="T3923" s="544"/>
    </row>
    <row r="3924" spans="2:20" s="5" customFormat="1" ht="15.75">
      <c r="B3924" s="1"/>
      <c r="C3924" s="31"/>
      <c r="D3924" s="34"/>
      <c r="E3924" s="32"/>
      <c r="F3924" s="36"/>
      <c r="G3924" s="288"/>
      <c r="I3924" s="1"/>
      <c r="J3924" s="10"/>
      <c r="K3924" s="10"/>
      <c r="L3924" s="1"/>
      <c r="O3924" s="544"/>
      <c r="P3924" s="544"/>
      <c r="S3924" s="544"/>
      <c r="T3924" s="544"/>
    </row>
    <row r="3925" spans="2:20" s="5" customFormat="1" ht="15.75">
      <c r="B3925" s="1"/>
      <c r="C3925" s="31"/>
      <c r="D3925" s="34"/>
      <c r="E3925" s="32"/>
      <c r="F3925" s="36"/>
      <c r="G3925" s="288"/>
      <c r="I3925" s="1"/>
      <c r="J3925" s="10"/>
      <c r="K3925" s="10"/>
      <c r="L3925" s="1"/>
      <c r="O3925" s="544"/>
      <c r="P3925" s="544"/>
      <c r="S3925" s="544"/>
      <c r="T3925" s="544"/>
    </row>
    <row r="3926" spans="2:20" s="5" customFormat="1" ht="15.75">
      <c r="B3926" s="1"/>
      <c r="C3926" s="31"/>
      <c r="D3926" s="34"/>
      <c r="E3926" s="32"/>
      <c r="F3926" s="36"/>
      <c r="G3926" s="288"/>
      <c r="I3926" s="1"/>
      <c r="J3926" s="10"/>
      <c r="K3926" s="10"/>
      <c r="L3926" s="1"/>
      <c r="O3926" s="544"/>
      <c r="P3926" s="544"/>
      <c r="S3926" s="544"/>
      <c r="T3926" s="544"/>
    </row>
    <row r="3927" spans="2:20" s="5" customFormat="1" ht="15.75">
      <c r="B3927" s="1"/>
      <c r="C3927" s="31"/>
      <c r="D3927" s="34"/>
      <c r="E3927" s="32"/>
      <c r="F3927" s="36"/>
      <c r="G3927" s="288"/>
      <c r="I3927" s="1"/>
      <c r="J3927" s="10"/>
      <c r="K3927" s="10"/>
      <c r="L3927" s="1"/>
      <c r="O3927" s="544"/>
      <c r="P3927" s="544"/>
      <c r="S3927" s="544"/>
      <c r="T3927" s="544"/>
    </row>
    <row r="3928" spans="2:20" s="5" customFormat="1" ht="15.75">
      <c r="B3928" s="1"/>
      <c r="C3928" s="31"/>
      <c r="D3928" s="34"/>
      <c r="E3928" s="32"/>
      <c r="F3928" s="36"/>
      <c r="G3928" s="288"/>
      <c r="I3928" s="1"/>
      <c r="J3928" s="10"/>
      <c r="K3928" s="10"/>
      <c r="L3928" s="1"/>
      <c r="O3928" s="544"/>
      <c r="P3928" s="544"/>
      <c r="S3928" s="544"/>
      <c r="T3928" s="544"/>
    </row>
    <row r="3929" spans="2:20" s="5" customFormat="1" ht="15.75">
      <c r="B3929" s="1"/>
      <c r="C3929" s="31"/>
      <c r="D3929" s="34"/>
      <c r="E3929" s="32"/>
      <c r="F3929" s="36"/>
      <c r="G3929" s="288"/>
      <c r="I3929" s="1"/>
      <c r="J3929" s="10"/>
      <c r="K3929" s="10"/>
      <c r="L3929" s="1"/>
      <c r="O3929" s="544"/>
      <c r="P3929" s="544"/>
      <c r="S3929" s="544"/>
      <c r="T3929" s="544"/>
    </row>
    <row r="3930" spans="2:20" s="5" customFormat="1" ht="15.75">
      <c r="B3930" s="1"/>
      <c r="C3930" s="31"/>
      <c r="D3930" s="34"/>
      <c r="E3930" s="32"/>
      <c r="F3930" s="36"/>
      <c r="G3930" s="288"/>
      <c r="I3930" s="1"/>
      <c r="J3930" s="10"/>
      <c r="K3930" s="10"/>
      <c r="L3930" s="1"/>
      <c r="O3930" s="544"/>
      <c r="P3930" s="544"/>
      <c r="S3930" s="544"/>
      <c r="T3930" s="544"/>
    </row>
    <row r="3931" spans="2:20" s="5" customFormat="1" ht="15.75">
      <c r="B3931" s="1"/>
      <c r="C3931" s="31"/>
      <c r="D3931" s="34"/>
      <c r="E3931" s="32"/>
      <c r="F3931" s="36"/>
      <c r="G3931" s="288"/>
      <c r="I3931" s="1"/>
      <c r="J3931" s="10"/>
      <c r="K3931" s="10"/>
      <c r="L3931" s="1"/>
      <c r="O3931" s="544"/>
      <c r="P3931" s="544"/>
      <c r="S3931" s="544"/>
      <c r="T3931" s="544"/>
    </row>
    <row r="3932" spans="2:20" s="5" customFormat="1" ht="15.75">
      <c r="B3932" s="1"/>
      <c r="C3932" s="31"/>
      <c r="D3932" s="34"/>
      <c r="E3932" s="32"/>
      <c r="F3932" s="36"/>
      <c r="G3932" s="288"/>
      <c r="I3932" s="1"/>
      <c r="J3932" s="10"/>
      <c r="K3932" s="10"/>
      <c r="L3932" s="1"/>
      <c r="O3932" s="544"/>
      <c r="P3932" s="544"/>
      <c r="S3932" s="544"/>
      <c r="T3932" s="544"/>
    </row>
    <row r="3933" spans="2:20" s="5" customFormat="1" ht="15.75">
      <c r="B3933" s="1"/>
      <c r="C3933" s="31"/>
      <c r="D3933" s="34"/>
      <c r="E3933" s="32"/>
      <c r="F3933" s="36"/>
      <c r="G3933" s="288"/>
      <c r="I3933" s="1"/>
      <c r="J3933" s="10"/>
      <c r="K3933" s="10"/>
      <c r="L3933" s="1"/>
      <c r="O3933" s="544"/>
      <c r="P3933" s="544"/>
      <c r="S3933" s="544"/>
      <c r="T3933" s="544"/>
    </row>
    <row r="3934" spans="2:20" s="5" customFormat="1" ht="15.75">
      <c r="B3934" s="1"/>
      <c r="C3934" s="31"/>
      <c r="D3934" s="34"/>
      <c r="E3934" s="32"/>
      <c r="F3934" s="36"/>
      <c r="G3934" s="288"/>
      <c r="I3934" s="1"/>
      <c r="J3934" s="10"/>
      <c r="K3934" s="10"/>
      <c r="L3934" s="1"/>
      <c r="O3934" s="544"/>
      <c r="P3934" s="544"/>
      <c r="S3934" s="544"/>
      <c r="T3934" s="544"/>
    </row>
    <row r="3935" spans="2:20" s="5" customFormat="1" ht="15.75">
      <c r="B3935" s="1"/>
      <c r="C3935" s="31"/>
      <c r="D3935" s="34"/>
      <c r="E3935" s="32"/>
      <c r="F3935" s="36"/>
      <c r="G3935" s="288"/>
      <c r="I3935" s="1"/>
      <c r="J3935" s="10"/>
      <c r="K3935" s="10"/>
      <c r="L3935" s="1"/>
      <c r="O3935" s="544"/>
      <c r="P3935" s="544"/>
      <c r="S3935" s="544"/>
      <c r="T3935" s="544"/>
    </row>
    <row r="3936" spans="2:20" s="5" customFormat="1" ht="15.75">
      <c r="B3936" s="1"/>
      <c r="C3936" s="31"/>
      <c r="D3936" s="34"/>
      <c r="E3936" s="32"/>
      <c r="F3936" s="36"/>
      <c r="G3936" s="288"/>
      <c r="I3936" s="1"/>
      <c r="J3936" s="10"/>
      <c r="K3936" s="10"/>
      <c r="L3936" s="1"/>
      <c r="O3936" s="544"/>
      <c r="P3936" s="544"/>
      <c r="S3936" s="544"/>
      <c r="T3936" s="544"/>
    </row>
    <row r="3937" spans="2:20" s="5" customFormat="1" ht="15.75">
      <c r="B3937" s="1"/>
      <c r="C3937" s="31"/>
      <c r="D3937" s="34"/>
      <c r="E3937" s="32"/>
      <c r="F3937" s="36"/>
      <c r="G3937" s="288"/>
      <c r="I3937" s="1"/>
      <c r="J3937" s="10"/>
      <c r="K3937" s="10"/>
      <c r="L3937" s="1"/>
      <c r="O3937" s="544"/>
      <c r="P3937" s="544"/>
      <c r="S3937" s="544"/>
      <c r="T3937" s="544"/>
    </row>
    <row r="3938" spans="2:20" s="5" customFormat="1" ht="15.75">
      <c r="B3938" s="1"/>
      <c r="C3938" s="31"/>
      <c r="D3938" s="34"/>
      <c r="E3938" s="32"/>
      <c r="F3938" s="36"/>
      <c r="G3938" s="288"/>
      <c r="I3938" s="1"/>
      <c r="J3938" s="10"/>
      <c r="K3938" s="10"/>
      <c r="L3938" s="1"/>
      <c r="O3938" s="544"/>
      <c r="P3938" s="544"/>
      <c r="S3938" s="544"/>
      <c r="T3938" s="544"/>
    </row>
    <row r="3939" spans="2:20" s="5" customFormat="1" ht="15.75">
      <c r="B3939" s="1"/>
      <c r="C3939" s="31"/>
      <c r="D3939" s="34"/>
      <c r="E3939" s="32"/>
      <c r="F3939" s="36"/>
      <c r="G3939" s="288"/>
      <c r="I3939" s="1"/>
      <c r="J3939" s="10"/>
      <c r="K3939" s="10"/>
      <c r="L3939" s="1"/>
      <c r="O3939" s="544"/>
      <c r="P3939" s="544"/>
      <c r="S3939" s="544"/>
      <c r="T3939" s="544"/>
    </row>
    <row r="3940" spans="2:20" s="5" customFormat="1" ht="15.75">
      <c r="B3940" s="1"/>
      <c r="C3940" s="31"/>
      <c r="D3940" s="34"/>
      <c r="E3940" s="32"/>
      <c r="F3940" s="36"/>
      <c r="G3940" s="288"/>
      <c r="I3940" s="1"/>
      <c r="J3940" s="10"/>
      <c r="K3940" s="10"/>
      <c r="L3940" s="1"/>
      <c r="O3940" s="544"/>
      <c r="P3940" s="544"/>
      <c r="S3940" s="544"/>
      <c r="T3940" s="544"/>
    </row>
    <row r="3941" spans="2:20" s="5" customFormat="1" ht="15.75">
      <c r="B3941" s="1"/>
      <c r="C3941" s="31"/>
      <c r="D3941" s="34"/>
      <c r="E3941" s="32"/>
      <c r="F3941" s="36"/>
      <c r="G3941" s="288"/>
      <c r="I3941" s="1"/>
      <c r="J3941" s="10"/>
      <c r="K3941" s="10"/>
      <c r="L3941" s="1"/>
      <c r="O3941" s="544"/>
      <c r="P3941" s="544"/>
      <c r="S3941" s="544"/>
      <c r="T3941" s="544"/>
    </row>
    <row r="3942" spans="2:20" s="5" customFormat="1" ht="15.75">
      <c r="B3942" s="1"/>
      <c r="C3942" s="31"/>
      <c r="D3942" s="34"/>
      <c r="E3942" s="32"/>
      <c r="F3942" s="36"/>
      <c r="G3942" s="288"/>
      <c r="I3942" s="1"/>
      <c r="J3942" s="10"/>
      <c r="K3942" s="10"/>
      <c r="L3942" s="1"/>
      <c r="O3942" s="544"/>
      <c r="P3942" s="544"/>
      <c r="S3942" s="544"/>
      <c r="T3942" s="544"/>
    </row>
    <row r="3943" spans="2:20" s="5" customFormat="1" ht="15.75">
      <c r="B3943" s="1"/>
      <c r="C3943" s="31"/>
      <c r="D3943" s="34"/>
      <c r="E3943" s="32"/>
      <c r="F3943" s="36"/>
      <c r="G3943" s="288"/>
      <c r="I3943" s="1"/>
      <c r="J3943" s="10"/>
      <c r="K3943" s="10"/>
      <c r="L3943" s="1"/>
      <c r="O3943" s="544"/>
      <c r="P3943" s="544"/>
      <c r="S3943" s="544"/>
      <c r="T3943" s="544"/>
    </row>
    <row r="3944" spans="2:20" s="5" customFormat="1" ht="15.75">
      <c r="B3944" s="1"/>
      <c r="C3944" s="31"/>
      <c r="D3944" s="34"/>
      <c r="E3944" s="32"/>
      <c r="F3944" s="36"/>
      <c r="G3944" s="288"/>
      <c r="I3944" s="1"/>
      <c r="J3944" s="10"/>
      <c r="K3944" s="10"/>
      <c r="L3944" s="1"/>
      <c r="O3944" s="544"/>
      <c r="P3944" s="544"/>
      <c r="S3944" s="544"/>
      <c r="T3944" s="544"/>
    </row>
    <row r="3945" spans="2:20" s="5" customFormat="1" ht="15.75">
      <c r="B3945" s="1"/>
      <c r="C3945" s="31"/>
      <c r="D3945" s="34"/>
      <c r="E3945" s="32"/>
      <c r="F3945" s="36"/>
      <c r="G3945" s="288"/>
      <c r="I3945" s="1"/>
      <c r="J3945" s="10"/>
      <c r="K3945" s="10"/>
      <c r="L3945" s="1"/>
      <c r="O3945" s="544"/>
      <c r="P3945" s="544"/>
      <c r="S3945" s="544"/>
      <c r="T3945" s="544"/>
    </row>
    <row r="3946" spans="2:20" s="5" customFormat="1" ht="15.75">
      <c r="B3946" s="1"/>
      <c r="C3946" s="31"/>
      <c r="D3946" s="34"/>
      <c r="E3946" s="32"/>
      <c r="F3946" s="36"/>
      <c r="G3946" s="288"/>
      <c r="I3946" s="1"/>
      <c r="J3946" s="10"/>
      <c r="K3946" s="10"/>
      <c r="L3946" s="1"/>
      <c r="O3946" s="544"/>
      <c r="P3946" s="544"/>
      <c r="S3946" s="544"/>
      <c r="T3946" s="544"/>
    </row>
    <row r="3947" spans="2:20" s="5" customFormat="1" ht="15.75">
      <c r="B3947" s="1"/>
      <c r="C3947" s="31"/>
      <c r="D3947" s="34"/>
      <c r="E3947" s="32"/>
      <c r="F3947" s="36"/>
      <c r="G3947" s="288"/>
      <c r="I3947" s="1"/>
      <c r="J3947" s="10"/>
      <c r="K3947" s="10"/>
      <c r="L3947" s="1"/>
      <c r="O3947" s="544"/>
      <c r="P3947" s="544"/>
      <c r="S3947" s="544"/>
      <c r="T3947" s="544"/>
    </row>
    <row r="3948" spans="2:20" s="5" customFormat="1" ht="15.75">
      <c r="B3948" s="1"/>
      <c r="C3948" s="31"/>
      <c r="D3948" s="34"/>
      <c r="E3948" s="32"/>
      <c r="F3948" s="36"/>
      <c r="G3948" s="288"/>
      <c r="I3948" s="1"/>
      <c r="J3948" s="10"/>
      <c r="K3948" s="10"/>
      <c r="L3948" s="1"/>
      <c r="O3948" s="544"/>
      <c r="P3948" s="544"/>
      <c r="S3948" s="544"/>
      <c r="T3948" s="544"/>
    </row>
    <row r="3949" spans="2:20" s="5" customFormat="1" ht="15.75">
      <c r="B3949" s="1"/>
      <c r="C3949" s="31"/>
      <c r="D3949" s="34"/>
      <c r="E3949" s="32"/>
      <c r="F3949" s="36"/>
      <c r="G3949" s="288"/>
      <c r="I3949" s="1"/>
      <c r="J3949" s="10"/>
      <c r="K3949" s="10"/>
      <c r="L3949" s="1"/>
      <c r="O3949" s="544"/>
      <c r="P3949" s="544"/>
      <c r="S3949" s="544"/>
      <c r="T3949" s="544"/>
    </row>
    <row r="3950" spans="2:20" s="5" customFormat="1" ht="15.75">
      <c r="B3950" s="1"/>
      <c r="C3950" s="31"/>
      <c r="D3950" s="34"/>
      <c r="E3950" s="32"/>
      <c r="F3950" s="36"/>
      <c r="G3950" s="288"/>
      <c r="I3950" s="1"/>
      <c r="J3950" s="10"/>
      <c r="K3950" s="10"/>
      <c r="L3950" s="1"/>
      <c r="O3950" s="544"/>
      <c r="P3950" s="544"/>
      <c r="S3950" s="544"/>
      <c r="T3950" s="544"/>
    </row>
    <row r="3951" spans="2:20" s="5" customFormat="1" ht="15.75">
      <c r="B3951" s="1"/>
      <c r="C3951" s="31"/>
      <c r="D3951" s="34"/>
      <c r="E3951" s="32"/>
      <c r="F3951" s="36"/>
      <c r="G3951" s="288"/>
      <c r="I3951" s="1"/>
      <c r="J3951" s="10"/>
      <c r="K3951" s="10"/>
      <c r="L3951" s="1"/>
      <c r="O3951" s="544"/>
      <c r="P3951" s="544"/>
      <c r="S3951" s="544"/>
      <c r="T3951" s="544"/>
    </row>
    <row r="3952" spans="2:20" s="5" customFormat="1" ht="15.75">
      <c r="B3952" s="1"/>
      <c r="C3952" s="31"/>
      <c r="D3952" s="34"/>
      <c r="E3952" s="32"/>
      <c r="F3952" s="36"/>
      <c r="G3952" s="288"/>
      <c r="I3952" s="1"/>
      <c r="J3952" s="10"/>
      <c r="K3952" s="10"/>
      <c r="L3952" s="1"/>
      <c r="O3952" s="544"/>
      <c r="P3952" s="544"/>
      <c r="S3952" s="544"/>
      <c r="T3952" s="544"/>
    </row>
    <row r="3953" spans="2:20" s="5" customFormat="1" ht="15.75">
      <c r="B3953" s="1"/>
      <c r="C3953" s="31"/>
      <c r="D3953" s="34"/>
      <c r="E3953" s="32"/>
      <c r="F3953" s="36"/>
      <c r="G3953" s="288"/>
      <c r="I3953" s="1"/>
      <c r="J3953" s="10"/>
      <c r="K3953" s="10"/>
      <c r="L3953" s="1"/>
      <c r="O3953" s="544"/>
      <c r="P3953" s="544"/>
      <c r="S3953" s="544"/>
      <c r="T3953" s="544"/>
    </row>
    <row r="3954" spans="2:20" s="5" customFormat="1" ht="15.75">
      <c r="B3954" s="1"/>
      <c r="C3954" s="31"/>
      <c r="D3954" s="34"/>
      <c r="E3954" s="32"/>
      <c r="F3954" s="36"/>
      <c r="G3954" s="288"/>
      <c r="I3954" s="1"/>
      <c r="J3954" s="10"/>
      <c r="K3954" s="10"/>
      <c r="L3954" s="1"/>
      <c r="O3954" s="544"/>
      <c r="P3954" s="544"/>
      <c r="S3954" s="544"/>
      <c r="T3954" s="544"/>
    </row>
    <row r="3955" spans="2:20" s="5" customFormat="1" ht="15.75">
      <c r="B3955" s="1"/>
      <c r="C3955" s="31"/>
      <c r="D3955" s="34"/>
      <c r="E3955" s="32"/>
      <c r="F3955" s="36"/>
      <c r="G3955" s="288"/>
      <c r="I3955" s="1"/>
      <c r="J3955" s="10"/>
      <c r="K3955" s="10"/>
      <c r="L3955" s="1"/>
      <c r="O3955" s="544"/>
      <c r="P3955" s="544"/>
      <c r="S3955" s="544"/>
      <c r="T3955" s="544"/>
    </row>
    <row r="3956" spans="2:20" s="5" customFormat="1" ht="15.75">
      <c r="B3956" s="1"/>
      <c r="C3956" s="31"/>
      <c r="D3956" s="34"/>
      <c r="E3956" s="32"/>
      <c r="F3956" s="36"/>
      <c r="G3956" s="288"/>
      <c r="I3956" s="1"/>
      <c r="J3956" s="10"/>
      <c r="K3956" s="10"/>
      <c r="L3956" s="1"/>
      <c r="O3956" s="544"/>
      <c r="P3956" s="544"/>
      <c r="S3956" s="544"/>
      <c r="T3956" s="544"/>
    </row>
    <row r="3957" spans="2:20" s="5" customFormat="1" ht="15.75">
      <c r="B3957" s="1"/>
      <c r="C3957" s="31"/>
      <c r="D3957" s="34"/>
      <c r="E3957" s="32"/>
      <c r="F3957" s="36"/>
      <c r="G3957" s="288"/>
      <c r="I3957" s="1"/>
      <c r="J3957" s="10"/>
      <c r="K3957" s="10"/>
      <c r="L3957" s="1"/>
      <c r="O3957" s="544"/>
      <c r="P3957" s="544"/>
      <c r="S3957" s="544"/>
      <c r="T3957" s="544"/>
    </row>
    <row r="3958" spans="2:20" s="5" customFormat="1" ht="15.75">
      <c r="B3958" s="1"/>
      <c r="C3958" s="31"/>
      <c r="D3958" s="34"/>
      <c r="E3958" s="32"/>
      <c r="F3958" s="36"/>
      <c r="G3958" s="288"/>
      <c r="I3958" s="1"/>
      <c r="J3958" s="10"/>
      <c r="K3958" s="10"/>
      <c r="L3958" s="1"/>
      <c r="O3958" s="544"/>
      <c r="P3958" s="544"/>
      <c r="S3958" s="544"/>
      <c r="T3958" s="544"/>
    </row>
    <row r="3959" spans="2:20" s="5" customFormat="1" ht="15.75">
      <c r="B3959" s="1"/>
      <c r="C3959" s="31"/>
      <c r="D3959" s="34"/>
      <c r="E3959" s="32"/>
      <c r="F3959" s="36"/>
      <c r="G3959" s="288"/>
      <c r="I3959" s="1"/>
      <c r="J3959" s="10"/>
      <c r="K3959" s="10"/>
      <c r="L3959" s="1"/>
      <c r="O3959" s="544"/>
      <c r="P3959" s="544"/>
      <c r="S3959" s="544"/>
      <c r="T3959" s="544"/>
    </row>
    <row r="3960" spans="2:20" s="5" customFormat="1" ht="15.75">
      <c r="B3960" s="1"/>
      <c r="C3960" s="31"/>
      <c r="D3960" s="34"/>
      <c r="E3960" s="32"/>
      <c r="F3960" s="36"/>
      <c r="G3960" s="288"/>
      <c r="I3960" s="1"/>
      <c r="J3960" s="10"/>
      <c r="K3960" s="10"/>
      <c r="L3960" s="1"/>
      <c r="O3960" s="544"/>
      <c r="P3960" s="544"/>
      <c r="S3960" s="544"/>
      <c r="T3960" s="544"/>
    </row>
    <row r="3961" spans="2:20" s="5" customFormat="1" ht="15.75">
      <c r="B3961" s="1"/>
      <c r="C3961" s="31"/>
      <c r="D3961" s="34"/>
      <c r="E3961" s="32"/>
      <c r="F3961" s="36"/>
      <c r="G3961" s="288"/>
      <c r="I3961" s="1"/>
      <c r="J3961" s="10"/>
      <c r="K3961" s="10"/>
      <c r="L3961" s="1"/>
      <c r="O3961" s="544"/>
      <c r="P3961" s="544"/>
      <c r="S3961" s="544"/>
      <c r="T3961" s="544"/>
    </row>
    <row r="3962" spans="2:20" s="5" customFormat="1" ht="15.75">
      <c r="B3962" s="1"/>
      <c r="C3962" s="31"/>
      <c r="D3962" s="34"/>
      <c r="E3962" s="32"/>
      <c r="F3962" s="36"/>
      <c r="G3962" s="288"/>
      <c r="I3962" s="1"/>
      <c r="J3962" s="10"/>
      <c r="K3962" s="10"/>
      <c r="L3962" s="1"/>
      <c r="O3962" s="544"/>
      <c r="P3962" s="544"/>
      <c r="S3962" s="544"/>
      <c r="T3962" s="544"/>
    </row>
    <row r="3963" spans="2:20" s="5" customFormat="1" ht="15.75">
      <c r="B3963" s="1"/>
      <c r="C3963" s="31"/>
      <c r="D3963" s="34"/>
      <c r="E3963" s="32"/>
      <c r="F3963" s="36"/>
      <c r="G3963" s="288"/>
      <c r="I3963" s="1"/>
      <c r="J3963" s="10"/>
      <c r="K3963" s="10"/>
      <c r="L3963" s="1"/>
      <c r="O3963" s="544"/>
      <c r="P3963" s="544"/>
      <c r="S3963" s="544"/>
      <c r="T3963" s="544"/>
    </row>
    <row r="3964" spans="2:20" s="5" customFormat="1" ht="15.75">
      <c r="B3964" s="1"/>
      <c r="C3964" s="31"/>
      <c r="D3964" s="34"/>
      <c r="E3964" s="32"/>
      <c r="F3964" s="36"/>
      <c r="G3964" s="288"/>
      <c r="I3964" s="1"/>
      <c r="J3964" s="10"/>
      <c r="K3964" s="10"/>
      <c r="L3964" s="1"/>
      <c r="O3964" s="544"/>
      <c r="P3964" s="544"/>
      <c r="S3964" s="544"/>
      <c r="T3964" s="544"/>
    </row>
    <row r="3965" spans="2:20" s="5" customFormat="1" ht="15.75">
      <c r="B3965" s="1"/>
      <c r="C3965" s="31"/>
      <c r="D3965" s="34"/>
      <c r="E3965" s="32"/>
      <c r="F3965" s="36"/>
      <c r="G3965" s="288"/>
      <c r="I3965" s="1"/>
      <c r="J3965" s="10"/>
      <c r="K3965" s="10"/>
      <c r="L3965" s="1"/>
      <c r="O3965" s="544"/>
      <c r="P3965" s="544"/>
      <c r="S3965" s="544"/>
      <c r="T3965" s="544"/>
    </row>
    <row r="3966" spans="2:20" s="5" customFormat="1" ht="15.75">
      <c r="B3966" s="1"/>
      <c r="C3966" s="31"/>
      <c r="D3966" s="34"/>
      <c r="E3966" s="32"/>
      <c r="F3966" s="36"/>
      <c r="G3966" s="288"/>
      <c r="I3966" s="1"/>
      <c r="J3966" s="10"/>
      <c r="K3966" s="10"/>
      <c r="L3966" s="1"/>
      <c r="O3966" s="544"/>
      <c r="P3966" s="544"/>
      <c r="S3966" s="544"/>
      <c r="T3966" s="544"/>
    </row>
    <row r="3967" spans="2:20" s="5" customFormat="1" ht="15.75">
      <c r="B3967" s="1"/>
      <c r="C3967" s="31"/>
      <c r="D3967" s="34"/>
      <c r="E3967" s="32"/>
      <c r="F3967" s="36"/>
      <c r="G3967" s="288"/>
      <c r="I3967" s="1"/>
      <c r="J3967" s="10"/>
      <c r="K3967" s="10"/>
      <c r="L3967" s="1"/>
      <c r="O3967" s="544"/>
      <c r="P3967" s="544"/>
      <c r="S3967" s="544"/>
      <c r="T3967" s="544"/>
    </row>
    <row r="3968" spans="2:20" s="5" customFormat="1" ht="15.75">
      <c r="B3968" s="1"/>
      <c r="C3968" s="31"/>
      <c r="D3968" s="34"/>
      <c r="E3968" s="32"/>
      <c r="F3968" s="36"/>
      <c r="G3968" s="288"/>
      <c r="I3968" s="1"/>
      <c r="J3968" s="10"/>
      <c r="K3968" s="10"/>
      <c r="L3968" s="1"/>
      <c r="O3968" s="544"/>
      <c r="P3968" s="544"/>
      <c r="S3968" s="544"/>
      <c r="T3968" s="544"/>
    </row>
    <row r="3969" spans="2:20" s="5" customFormat="1" ht="15.75">
      <c r="B3969" s="1"/>
      <c r="C3969" s="31"/>
      <c r="D3969" s="34"/>
      <c r="E3969" s="32"/>
      <c r="F3969" s="36"/>
      <c r="G3969" s="288"/>
      <c r="I3969" s="1"/>
      <c r="J3969" s="10"/>
      <c r="K3969" s="10"/>
      <c r="L3969" s="1"/>
      <c r="O3969" s="544"/>
      <c r="P3969" s="544"/>
      <c r="S3969" s="544"/>
      <c r="T3969" s="544"/>
    </row>
    <row r="3970" spans="2:20" s="5" customFormat="1" ht="15.75">
      <c r="B3970" s="1"/>
      <c r="C3970" s="31"/>
      <c r="D3970" s="34"/>
      <c r="E3970" s="32"/>
      <c r="F3970" s="36"/>
      <c r="G3970" s="288"/>
      <c r="I3970" s="1"/>
      <c r="J3970" s="10"/>
      <c r="K3970" s="10"/>
      <c r="L3970" s="1"/>
      <c r="O3970" s="544"/>
      <c r="P3970" s="544"/>
      <c r="S3970" s="544"/>
      <c r="T3970" s="544"/>
    </row>
    <row r="3971" spans="2:20" s="5" customFormat="1" ht="15.75">
      <c r="B3971" s="1"/>
      <c r="C3971" s="31"/>
      <c r="D3971" s="34"/>
      <c r="E3971" s="32"/>
      <c r="F3971" s="36"/>
      <c r="G3971" s="288"/>
      <c r="I3971" s="1"/>
      <c r="J3971" s="10"/>
      <c r="K3971" s="10"/>
      <c r="L3971" s="1"/>
      <c r="O3971" s="544"/>
      <c r="P3971" s="544"/>
      <c r="S3971" s="544"/>
      <c r="T3971" s="544"/>
    </row>
    <row r="3972" spans="2:20" s="5" customFormat="1" ht="15.75">
      <c r="B3972" s="1"/>
      <c r="C3972" s="31"/>
      <c r="D3972" s="34"/>
      <c r="E3972" s="32"/>
      <c r="F3972" s="36"/>
      <c r="G3972" s="288"/>
      <c r="I3972" s="1"/>
      <c r="J3972" s="10"/>
      <c r="K3972" s="10"/>
      <c r="L3972" s="1"/>
      <c r="O3972" s="544"/>
      <c r="P3972" s="544"/>
      <c r="S3972" s="544"/>
      <c r="T3972" s="544"/>
    </row>
    <row r="3973" spans="2:20" s="5" customFormat="1" ht="15.75">
      <c r="B3973" s="1"/>
      <c r="C3973" s="31"/>
      <c r="D3973" s="34"/>
      <c r="E3973" s="32"/>
      <c r="F3973" s="36"/>
      <c r="G3973" s="288"/>
      <c r="I3973" s="1"/>
      <c r="J3973" s="10"/>
      <c r="K3973" s="10"/>
      <c r="L3973" s="1"/>
      <c r="O3973" s="544"/>
      <c r="P3973" s="544"/>
      <c r="S3973" s="544"/>
      <c r="T3973" s="544"/>
    </row>
    <row r="3974" spans="2:20" s="5" customFormat="1" ht="15.75">
      <c r="B3974" s="1"/>
      <c r="C3974" s="31"/>
      <c r="D3974" s="34"/>
      <c r="E3974" s="32"/>
      <c r="F3974" s="36"/>
      <c r="G3974" s="288"/>
      <c r="I3974" s="1"/>
      <c r="J3974" s="10"/>
      <c r="K3974" s="10"/>
      <c r="L3974" s="1"/>
      <c r="O3974" s="544"/>
      <c r="P3974" s="544"/>
      <c r="S3974" s="544"/>
      <c r="T3974" s="544"/>
    </row>
    <row r="3975" spans="2:20" s="5" customFormat="1" ht="15.75">
      <c r="B3975" s="1"/>
      <c r="C3975" s="31"/>
      <c r="D3975" s="34"/>
      <c r="E3975" s="32"/>
      <c r="F3975" s="36"/>
      <c r="G3975" s="288"/>
      <c r="I3975" s="1"/>
      <c r="J3975" s="10"/>
      <c r="K3975" s="10"/>
      <c r="L3975" s="1"/>
      <c r="O3975" s="544"/>
      <c r="P3975" s="544"/>
      <c r="S3975" s="544"/>
      <c r="T3975" s="544"/>
    </row>
    <row r="3976" spans="2:20" s="5" customFormat="1" ht="15.75">
      <c r="B3976" s="1"/>
      <c r="C3976" s="31"/>
      <c r="D3976" s="34"/>
      <c r="E3976" s="32"/>
      <c r="F3976" s="36"/>
      <c r="G3976" s="288"/>
      <c r="I3976" s="1"/>
      <c r="J3976" s="10"/>
      <c r="K3976" s="10"/>
      <c r="L3976" s="1"/>
      <c r="O3976" s="544"/>
      <c r="P3976" s="544"/>
      <c r="S3976" s="544"/>
      <c r="T3976" s="544"/>
    </row>
    <row r="3977" spans="2:20" s="5" customFormat="1" ht="15.75">
      <c r="B3977" s="1"/>
      <c r="C3977" s="31"/>
      <c r="D3977" s="34"/>
      <c r="E3977" s="32"/>
      <c r="F3977" s="36"/>
      <c r="G3977" s="288"/>
      <c r="I3977" s="1"/>
      <c r="J3977" s="10"/>
      <c r="K3977" s="10"/>
      <c r="L3977" s="1"/>
      <c r="O3977" s="544"/>
      <c r="P3977" s="544"/>
      <c r="S3977" s="544"/>
      <c r="T3977" s="544"/>
    </row>
    <row r="3978" spans="2:20" s="5" customFormat="1" ht="15.75">
      <c r="B3978" s="1"/>
      <c r="C3978" s="31"/>
      <c r="D3978" s="34"/>
      <c r="E3978" s="32"/>
      <c r="F3978" s="36"/>
      <c r="G3978" s="288"/>
      <c r="I3978" s="1"/>
      <c r="J3978" s="10"/>
      <c r="K3978" s="10"/>
      <c r="L3978" s="1"/>
      <c r="O3978" s="544"/>
      <c r="P3978" s="544"/>
      <c r="S3978" s="544"/>
      <c r="T3978" s="544"/>
    </row>
    <row r="3979" spans="2:20" s="5" customFormat="1" ht="15.75">
      <c r="B3979" s="1"/>
      <c r="C3979" s="31"/>
      <c r="D3979" s="34"/>
      <c r="E3979" s="32"/>
      <c r="F3979" s="36"/>
      <c r="G3979" s="288"/>
      <c r="I3979" s="1"/>
      <c r="J3979" s="10"/>
      <c r="K3979" s="10"/>
      <c r="L3979" s="1"/>
      <c r="O3979" s="544"/>
      <c r="P3979" s="544"/>
      <c r="S3979" s="544"/>
      <c r="T3979" s="544"/>
    </row>
    <row r="3980" spans="2:20" s="5" customFormat="1" ht="15.75">
      <c r="B3980" s="1"/>
      <c r="C3980" s="31"/>
      <c r="D3980" s="34"/>
      <c r="E3980" s="32"/>
      <c r="F3980" s="36"/>
      <c r="G3980" s="288"/>
      <c r="I3980" s="1"/>
      <c r="J3980" s="10"/>
      <c r="K3980" s="10"/>
      <c r="L3980" s="1"/>
      <c r="O3980" s="544"/>
      <c r="P3980" s="544"/>
      <c r="S3980" s="544"/>
      <c r="T3980" s="544"/>
    </row>
    <row r="3981" spans="2:20" s="5" customFormat="1" ht="15.75">
      <c r="B3981" s="1"/>
      <c r="C3981" s="31"/>
      <c r="D3981" s="34"/>
      <c r="E3981" s="32"/>
      <c r="F3981" s="36"/>
      <c r="G3981" s="288"/>
      <c r="I3981" s="1"/>
      <c r="J3981" s="10"/>
      <c r="K3981" s="10"/>
      <c r="L3981" s="1"/>
      <c r="O3981" s="544"/>
      <c r="P3981" s="544"/>
      <c r="S3981" s="544"/>
      <c r="T3981" s="544"/>
    </row>
    <row r="3982" spans="2:20" s="5" customFormat="1" ht="15.75">
      <c r="B3982" s="1"/>
      <c r="C3982" s="31"/>
      <c r="D3982" s="34"/>
      <c r="E3982" s="32"/>
      <c r="F3982" s="36"/>
      <c r="G3982" s="288"/>
      <c r="I3982" s="1"/>
      <c r="J3982" s="10"/>
      <c r="K3982" s="10"/>
      <c r="L3982" s="1"/>
      <c r="O3982" s="544"/>
      <c r="P3982" s="544"/>
      <c r="S3982" s="544"/>
      <c r="T3982" s="544"/>
    </row>
    <row r="3983" spans="2:20" s="5" customFormat="1" ht="15.75">
      <c r="B3983" s="1"/>
      <c r="C3983" s="31"/>
      <c r="D3983" s="34"/>
      <c r="E3983" s="32"/>
      <c r="F3983" s="36"/>
      <c r="G3983" s="288"/>
      <c r="I3983" s="1"/>
      <c r="J3983" s="10"/>
      <c r="K3983" s="10"/>
      <c r="L3983" s="1"/>
      <c r="O3983" s="544"/>
      <c r="P3983" s="544"/>
      <c r="S3983" s="544"/>
      <c r="T3983" s="544"/>
    </row>
    <row r="3984" spans="2:20" s="5" customFormat="1" ht="15.75">
      <c r="B3984" s="1"/>
      <c r="C3984" s="31"/>
      <c r="D3984" s="34"/>
      <c r="E3984" s="32"/>
      <c r="F3984" s="36"/>
      <c r="G3984" s="288"/>
      <c r="I3984" s="1"/>
      <c r="J3984" s="10"/>
      <c r="K3984" s="10"/>
      <c r="L3984" s="1"/>
      <c r="O3984" s="544"/>
      <c r="P3984" s="544"/>
      <c r="S3984" s="544"/>
      <c r="T3984" s="544"/>
    </row>
    <row r="3985" spans="2:20" s="5" customFormat="1" ht="15.75">
      <c r="B3985" s="1"/>
      <c r="C3985" s="31"/>
      <c r="D3985" s="34"/>
      <c r="E3985" s="32"/>
      <c r="F3985" s="36"/>
      <c r="G3985" s="288"/>
      <c r="I3985" s="1"/>
      <c r="J3985" s="10"/>
      <c r="K3985" s="10"/>
      <c r="L3985" s="1"/>
      <c r="O3985" s="544"/>
      <c r="P3985" s="544"/>
      <c r="S3985" s="544"/>
      <c r="T3985" s="544"/>
    </row>
    <row r="3986" spans="2:20" s="5" customFormat="1" ht="15.75">
      <c r="B3986" s="1"/>
      <c r="C3986" s="31"/>
      <c r="D3986" s="34"/>
      <c r="E3986" s="32"/>
      <c r="F3986" s="36"/>
      <c r="G3986" s="288"/>
      <c r="I3986" s="1"/>
      <c r="J3986" s="10"/>
      <c r="K3986" s="10"/>
      <c r="L3986" s="1"/>
      <c r="O3986" s="544"/>
      <c r="P3986" s="544"/>
      <c r="S3986" s="544"/>
      <c r="T3986" s="544"/>
    </row>
    <row r="3987" spans="2:20" s="5" customFormat="1" ht="15.75">
      <c r="B3987" s="1"/>
      <c r="C3987" s="31"/>
      <c r="D3987" s="34"/>
      <c r="E3987" s="32"/>
      <c r="F3987" s="36"/>
      <c r="G3987" s="288"/>
      <c r="I3987" s="1"/>
      <c r="J3987" s="10"/>
      <c r="K3987" s="10"/>
      <c r="L3987" s="1"/>
      <c r="O3987" s="544"/>
      <c r="P3987" s="544"/>
      <c r="S3987" s="544"/>
      <c r="T3987" s="544"/>
    </row>
    <row r="3988" spans="2:20" s="5" customFormat="1" ht="15.75">
      <c r="B3988" s="1"/>
      <c r="C3988" s="31"/>
      <c r="D3988" s="34"/>
      <c r="E3988" s="32"/>
      <c r="F3988" s="36"/>
      <c r="G3988" s="288"/>
      <c r="I3988" s="1"/>
      <c r="J3988" s="10"/>
      <c r="K3988" s="10"/>
      <c r="L3988" s="1"/>
      <c r="O3988" s="544"/>
      <c r="P3988" s="544"/>
      <c r="S3988" s="544"/>
      <c r="T3988" s="544"/>
    </row>
    <row r="3989" spans="2:20" s="5" customFormat="1" ht="15.75">
      <c r="B3989" s="1"/>
      <c r="C3989" s="31"/>
      <c r="D3989" s="34"/>
      <c r="E3989" s="32"/>
      <c r="F3989" s="36"/>
      <c r="G3989" s="288"/>
      <c r="I3989" s="1"/>
      <c r="J3989" s="10"/>
      <c r="K3989" s="10"/>
      <c r="L3989" s="1"/>
      <c r="O3989" s="544"/>
      <c r="P3989" s="544"/>
      <c r="S3989" s="544"/>
      <c r="T3989" s="544"/>
    </row>
    <row r="3990" spans="2:20" s="5" customFormat="1" ht="15.75">
      <c r="B3990" s="1"/>
      <c r="C3990" s="31"/>
      <c r="D3990" s="34"/>
      <c r="E3990" s="32"/>
      <c r="F3990" s="36"/>
      <c r="G3990" s="288"/>
      <c r="I3990" s="1"/>
      <c r="J3990" s="10"/>
      <c r="K3990" s="10"/>
      <c r="L3990" s="1"/>
      <c r="O3990" s="544"/>
      <c r="P3990" s="544"/>
      <c r="S3990" s="544"/>
      <c r="T3990" s="544"/>
    </row>
    <row r="3991" spans="2:20" s="5" customFormat="1" ht="15.75">
      <c r="B3991" s="1"/>
      <c r="C3991" s="31"/>
      <c r="D3991" s="34"/>
      <c r="E3991" s="32"/>
      <c r="F3991" s="36"/>
      <c r="G3991" s="288"/>
      <c r="I3991" s="1"/>
      <c r="J3991" s="10"/>
      <c r="K3991" s="10"/>
      <c r="L3991" s="1"/>
      <c r="O3991" s="544"/>
      <c r="P3991" s="544"/>
      <c r="S3991" s="544"/>
      <c r="T3991" s="544"/>
    </row>
    <row r="3992" spans="2:20" s="5" customFormat="1" ht="15.75">
      <c r="B3992" s="1"/>
      <c r="C3992" s="31"/>
      <c r="D3992" s="34"/>
      <c r="E3992" s="32"/>
      <c r="F3992" s="36"/>
      <c r="G3992" s="288"/>
      <c r="I3992" s="1"/>
      <c r="J3992" s="10"/>
      <c r="K3992" s="10"/>
      <c r="L3992" s="1"/>
      <c r="O3992" s="544"/>
      <c r="P3992" s="544"/>
      <c r="S3992" s="544"/>
      <c r="T3992" s="544"/>
    </row>
    <row r="3993" spans="2:20" s="5" customFormat="1" ht="15.75">
      <c r="B3993" s="1"/>
      <c r="C3993" s="31"/>
      <c r="D3993" s="34"/>
      <c r="E3993" s="32"/>
      <c r="F3993" s="36"/>
      <c r="G3993" s="288"/>
      <c r="I3993" s="1"/>
      <c r="J3993" s="10"/>
      <c r="K3993" s="10"/>
      <c r="L3993" s="1"/>
      <c r="O3993" s="544"/>
      <c r="P3993" s="544"/>
      <c r="S3993" s="544"/>
      <c r="T3993" s="544"/>
    </row>
    <row r="3994" spans="2:20" s="5" customFormat="1" ht="15.75">
      <c r="B3994" s="1"/>
      <c r="C3994" s="31"/>
      <c r="D3994" s="34"/>
      <c r="E3994" s="32"/>
      <c r="F3994" s="36"/>
      <c r="G3994" s="288"/>
      <c r="I3994" s="1"/>
      <c r="J3994" s="10"/>
      <c r="K3994" s="10"/>
      <c r="L3994" s="1"/>
      <c r="O3994" s="544"/>
      <c r="P3994" s="544"/>
      <c r="S3994" s="544"/>
      <c r="T3994" s="544"/>
    </row>
    <row r="3995" spans="2:20" s="5" customFormat="1" ht="15.75">
      <c r="B3995" s="1"/>
      <c r="C3995" s="31"/>
      <c r="D3995" s="34"/>
      <c r="E3995" s="32"/>
      <c r="F3995" s="36"/>
      <c r="G3995" s="288"/>
      <c r="I3995" s="1"/>
      <c r="J3995" s="10"/>
      <c r="K3995" s="10"/>
      <c r="L3995" s="1"/>
      <c r="O3995" s="544"/>
      <c r="P3995" s="544"/>
      <c r="S3995" s="544"/>
      <c r="T3995" s="544"/>
    </row>
    <row r="3996" spans="2:20" s="5" customFormat="1" ht="15.75">
      <c r="B3996" s="1"/>
      <c r="C3996" s="31"/>
      <c r="D3996" s="34"/>
      <c r="E3996" s="32"/>
      <c r="F3996" s="36"/>
      <c r="G3996" s="288"/>
      <c r="I3996" s="1"/>
      <c r="J3996" s="10"/>
      <c r="K3996" s="10"/>
      <c r="L3996" s="1"/>
      <c r="O3996" s="544"/>
      <c r="P3996" s="544"/>
      <c r="S3996" s="544"/>
      <c r="T3996" s="544"/>
    </row>
    <row r="3997" spans="2:20" s="5" customFormat="1" ht="15.75">
      <c r="B3997" s="1"/>
      <c r="C3997" s="31"/>
      <c r="D3997" s="34"/>
      <c r="E3997" s="32"/>
      <c r="F3997" s="36"/>
      <c r="G3997" s="288"/>
      <c r="I3997" s="1"/>
      <c r="J3997" s="10"/>
      <c r="K3997" s="10"/>
      <c r="L3997" s="1"/>
      <c r="O3997" s="544"/>
      <c r="P3997" s="544"/>
      <c r="S3997" s="544"/>
      <c r="T3997" s="544"/>
    </row>
    <row r="3998" spans="2:20" s="5" customFormat="1" ht="15.75">
      <c r="B3998" s="1"/>
      <c r="C3998" s="31"/>
      <c r="D3998" s="34"/>
      <c r="E3998" s="32"/>
      <c r="F3998" s="36"/>
      <c r="G3998" s="288"/>
      <c r="I3998" s="1"/>
      <c r="J3998" s="10"/>
      <c r="K3998" s="10"/>
      <c r="L3998" s="1"/>
      <c r="O3998" s="544"/>
      <c r="P3998" s="544"/>
      <c r="S3998" s="544"/>
      <c r="T3998" s="544"/>
    </row>
    <row r="3999" spans="2:20" s="5" customFormat="1" ht="15.75">
      <c r="B3999" s="1"/>
      <c r="C3999" s="31"/>
      <c r="D3999" s="34"/>
      <c r="E3999" s="32"/>
      <c r="F3999" s="36"/>
      <c r="G3999" s="288"/>
      <c r="I3999" s="1"/>
      <c r="J3999" s="10"/>
      <c r="K3999" s="10"/>
      <c r="L3999" s="1"/>
      <c r="O3999" s="544"/>
      <c r="P3999" s="544"/>
      <c r="S3999" s="544"/>
      <c r="T3999" s="544"/>
    </row>
    <row r="4000" spans="2:20" s="5" customFormat="1" ht="15.75">
      <c r="B4000" s="1"/>
      <c r="C4000" s="31"/>
      <c r="D4000" s="34"/>
      <c r="E4000" s="32"/>
      <c r="F4000" s="36"/>
      <c r="G4000" s="288"/>
      <c r="I4000" s="1"/>
      <c r="J4000" s="10"/>
      <c r="K4000" s="10"/>
      <c r="L4000" s="1"/>
      <c r="O4000" s="544"/>
      <c r="P4000" s="544"/>
      <c r="S4000" s="544"/>
      <c r="T4000" s="544"/>
    </row>
    <row r="4001" spans="2:20" s="5" customFormat="1" ht="15.75">
      <c r="B4001" s="1"/>
      <c r="C4001" s="31"/>
      <c r="D4001" s="34"/>
      <c r="E4001" s="32"/>
      <c r="F4001" s="36"/>
      <c r="G4001" s="288"/>
      <c r="I4001" s="1"/>
      <c r="J4001" s="10"/>
      <c r="K4001" s="10"/>
      <c r="L4001" s="1"/>
      <c r="O4001" s="544"/>
      <c r="P4001" s="544"/>
      <c r="S4001" s="544"/>
      <c r="T4001" s="544"/>
    </row>
    <row r="4002" spans="2:20" s="5" customFormat="1" ht="15.75">
      <c r="B4002" s="1"/>
      <c r="C4002" s="31"/>
      <c r="D4002" s="34"/>
      <c r="E4002" s="32"/>
      <c r="F4002" s="36"/>
      <c r="G4002" s="288"/>
      <c r="I4002" s="1"/>
      <c r="J4002" s="10"/>
      <c r="K4002" s="10"/>
      <c r="L4002" s="1"/>
      <c r="O4002" s="544"/>
      <c r="P4002" s="544"/>
      <c r="S4002" s="544"/>
      <c r="T4002" s="544"/>
    </row>
    <row r="4003" spans="2:20" s="5" customFormat="1" ht="15.75">
      <c r="B4003" s="1"/>
      <c r="C4003" s="31"/>
      <c r="D4003" s="34"/>
      <c r="E4003" s="32"/>
      <c r="F4003" s="36"/>
      <c r="G4003" s="288"/>
      <c r="I4003" s="1"/>
      <c r="J4003" s="10"/>
      <c r="K4003" s="10"/>
      <c r="L4003" s="1"/>
      <c r="O4003" s="544"/>
      <c r="P4003" s="544"/>
      <c r="S4003" s="544"/>
      <c r="T4003" s="544"/>
    </row>
    <row r="4004" spans="2:20" s="5" customFormat="1" ht="15.75">
      <c r="B4004" s="1"/>
      <c r="C4004" s="31"/>
      <c r="D4004" s="34"/>
      <c r="E4004" s="32"/>
      <c r="F4004" s="36"/>
      <c r="G4004" s="288"/>
      <c r="I4004" s="1"/>
      <c r="J4004" s="10"/>
      <c r="K4004" s="10"/>
      <c r="L4004" s="1"/>
      <c r="O4004" s="544"/>
      <c r="P4004" s="544"/>
      <c r="S4004" s="544"/>
      <c r="T4004" s="544"/>
    </row>
    <row r="4005" spans="2:20" s="5" customFormat="1" ht="15.75">
      <c r="B4005" s="1"/>
      <c r="C4005" s="31"/>
      <c r="D4005" s="34"/>
      <c r="E4005" s="32"/>
      <c r="F4005" s="36"/>
      <c r="G4005" s="288"/>
      <c r="I4005" s="1"/>
      <c r="J4005" s="10"/>
      <c r="K4005" s="10"/>
      <c r="L4005" s="1"/>
      <c r="O4005" s="544"/>
      <c r="P4005" s="544"/>
      <c r="S4005" s="544"/>
      <c r="T4005" s="544"/>
    </row>
    <row r="4006" spans="2:20" s="5" customFormat="1" ht="15.75">
      <c r="B4006" s="1"/>
      <c r="C4006" s="31"/>
      <c r="D4006" s="34"/>
      <c r="E4006" s="32"/>
      <c r="F4006" s="36"/>
      <c r="G4006" s="288"/>
      <c r="I4006" s="1"/>
      <c r="J4006" s="10"/>
      <c r="K4006" s="10"/>
      <c r="L4006" s="1"/>
      <c r="O4006" s="544"/>
      <c r="P4006" s="544"/>
      <c r="S4006" s="544"/>
      <c r="T4006" s="544"/>
    </row>
    <row r="4007" spans="2:20" s="5" customFormat="1" ht="15.75">
      <c r="B4007" s="1"/>
      <c r="C4007" s="31"/>
      <c r="D4007" s="34"/>
      <c r="E4007" s="32"/>
      <c r="F4007" s="36"/>
      <c r="G4007" s="288"/>
      <c r="I4007" s="1"/>
      <c r="J4007" s="10"/>
      <c r="K4007" s="10"/>
      <c r="L4007" s="1"/>
      <c r="O4007" s="544"/>
      <c r="P4007" s="544"/>
      <c r="S4007" s="544"/>
      <c r="T4007" s="544"/>
    </row>
    <row r="4008" spans="2:20" s="5" customFormat="1" ht="15.75">
      <c r="B4008" s="1"/>
      <c r="C4008" s="31"/>
      <c r="D4008" s="34"/>
      <c r="E4008" s="32"/>
      <c r="F4008" s="36"/>
      <c r="G4008" s="288"/>
      <c r="I4008" s="1"/>
      <c r="J4008" s="10"/>
      <c r="K4008" s="10"/>
      <c r="L4008" s="1"/>
      <c r="O4008" s="544"/>
      <c r="P4008" s="544"/>
      <c r="S4008" s="544"/>
      <c r="T4008" s="544"/>
    </row>
    <row r="4009" spans="2:20" s="5" customFormat="1" ht="15.75">
      <c r="B4009" s="1"/>
      <c r="C4009" s="31"/>
      <c r="D4009" s="34"/>
      <c r="E4009" s="32"/>
      <c r="F4009" s="36"/>
      <c r="G4009" s="288"/>
      <c r="I4009" s="1"/>
      <c r="J4009" s="10"/>
      <c r="K4009" s="10"/>
      <c r="L4009" s="1"/>
      <c r="O4009" s="544"/>
      <c r="P4009" s="544"/>
      <c r="S4009" s="544"/>
      <c r="T4009" s="544"/>
    </row>
    <row r="4010" spans="2:20" s="5" customFormat="1" ht="15.75">
      <c r="B4010" s="1"/>
      <c r="C4010" s="31"/>
      <c r="D4010" s="34"/>
      <c r="E4010" s="32"/>
      <c r="F4010" s="36"/>
      <c r="G4010" s="288"/>
      <c r="I4010" s="1"/>
      <c r="J4010" s="10"/>
      <c r="K4010" s="10"/>
      <c r="L4010" s="1"/>
      <c r="O4010" s="544"/>
      <c r="P4010" s="544"/>
      <c r="S4010" s="544"/>
      <c r="T4010" s="544"/>
    </row>
    <row r="4011" spans="2:20" s="5" customFormat="1" ht="15.75">
      <c r="B4011" s="1"/>
      <c r="C4011" s="31"/>
      <c r="D4011" s="34"/>
      <c r="E4011" s="32"/>
      <c r="F4011" s="36"/>
      <c r="G4011" s="288"/>
      <c r="I4011" s="1"/>
      <c r="J4011" s="10"/>
      <c r="K4011" s="10"/>
      <c r="L4011" s="1"/>
      <c r="O4011" s="544"/>
      <c r="P4011" s="544"/>
      <c r="S4011" s="544"/>
      <c r="T4011" s="544"/>
    </row>
    <row r="4012" spans="2:20" s="5" customFormat="1" ht="15.75">
      <c r="B4012" s="1"/>
      <c r="C4012" s="31"/>
      <c r="D4012" s="34"/>
      <c r="E4012" s="32"/>
      <c r="F4012" s="36"/>
      <c r="G4012" s="288"/>
      <c r="I4012" s="1"/>
      <c r="J4012" s="10"/>
      <c r="K4012" s="10"/>
      <c r="L4012" s="1"/>
      <c r="O4012" s="544"/>
      <c r="P4012" s="544"/>
      <c r="S4012" s="544"/>
      <c r="T4012" s="544"/>
    </row>
    <row r="4013" spans="2:20" s="5" customFormat="1" ht="15.75">
      <c r="B4013" s="1"/>
      <c r="C4013" s="31"/>
      <c r="D4013" s="34"/>
      <c r="E4013" s="32"/>
      <c r="F4013" s="36"/>
      <c r="G4013" s="288"/>
      <c r="I4013" s="1"/>
      <c r="J4013" s="10"/>
      <c r="K4013" s="10"/>
      <c r="L4013" s="1"/>
      <c r="O4013" s="544"/>
      <c r="P4013" s="544"/>
      <c r="S4013" s="544"/>
      <c r="T4013" s="544"/>
    </row>
    <row r="4014" spans="2:20" s="5" customFormat="1" ht="15.75">
      <c r="B4014" s="1"/>
      <c r="C4014" s="31"/>
      <c r="D4014" s="34"/>
      <c r="E4014" s="32"/>
      <c r="F4014" s="36"/>
      <c r="G4014" s="288"/>
      <c r="I4014" s="1"/>
      <c r="J4014" s="10"/>
      <c r="K4014" s="10"/>
      <c r="L4014" s="1"/>
      <c r="O4014" s="544"/>
      <c r="P4014" s="544"/>
      <c r="S4014" s="544"/>
      <c r="T4014" s="544"/>
    </row>
    <row r="4015" spans="2:20" s="5" customFormat="1" ht="15.75">
      <c r="B4015" s="1"/>
      <c r="C4015" s="31"/>
      <c r="D4015" s="34"/>
      <c r="E4015" s="32"/>
      <c r="F4015" s="36"/>
      <c r="G4015" s="288"/>
      <c r="I4015" s="1"/>
      <c r="J4015" s="10"/>
      <c r="K4015" s="10"/>
      <c r="L4015" s="1"/>
      <c r="O4015" s="544"/>
      <c r="P4015" s="544"/>
      <c r="S4015" s="544"/>
      <c r="T4015" s="544"/>
    </row>
    <row r="4016" spans="2:20" s="5" customFormat="1" ht="15.75">
      <c r="B4016" s="1"/>
      <c r="C4016" s="31"/>
      <c r="D4016" s="34"/>
      <c r="E4016" s="32"/>
      <c r="F4016" s="36"/>
      <c r="G4016" s="288"/>
      <c r="I4016" s="1"/>
      <c r="J4016" s="10"/>
      <c r="K4016" s="10"/>
      <c r="L4016" s="1"/>
      <c r="O4016" s="544"/>
      <c r="P4016" s="544"/>
      <c r="S4016" s="544"/>
      <c r="T4016" s="544"/>
    </row>
    <row r="4017" spans="2:20" s="5" customFormat="1" ht="15.75">
      <c r="B4017" s="1"/>
      <c r="C4017" s="31"/>
      <c r="D4017" s="34"/>
      <c r="E4017" s="32"/>
      <c r="F4017" s="36"/>
      <c r="G4017" s="288"/>
      <c r="I4017" s="1"/>
      <c r="J4017" s="10"/>
      <c r="K4017" s="10"/>
      <c r="L4017" s="1"/>
      <c r="O4017" s="544"/>
      <c r="P4017" s="544"/>
      <c r="S4017" s="544"/>
      <c r="T4017" s="544"/>
    </row>
    <row r="4018" spans="2:20" s="5" customFormat="1" ht="15.75">
      <c r="B4018" s="1"/>
      <c r="C4018" s="31"/>
      <c r="D4018" s="34"/>
      <c r="E4018" s="32"/>
      <c r="F4018" s="36"/>
      <c r="G4018" s="288"/>
      <c r="I4018" s="1"/>
      <c r="J4018" s="10"/>
      <c r="K4018" s="10"/>
      <c r="L4018" s="1"/>
      <c r="O4018" s="544"/>
      <c r="P4018" s="544"/>
      <c r="S4018" s="544"/>
      <c r="T4018" s="544"/>
    </row>
    <row r="4019" spans="2:20" s="5" customFormat="1" ht="15.75">
      <c r="B4019" s="1"/>
      <c r="C4019" s="31"/>
      <c r="D4019" s="34"/>
      <c r="E4019" s="32"/>
      <c r="F4019" s="36"/>
      <c r="G4019" s="288"/>
      <c r="I4019" s="1"/>
      <c r="J4019" s="10"/>
      <c r="K4019" s="10"/>
      <c r="L4019" s="1"/>
      <c r="O4019" s="544"/>
      <c r="P4019" s="544"/>
      <c r="S4019" s="544"/>
      <c r="T4019" s="544"/>
    </row>
    <row r="4020" spans="2:20" s="5" customFormat="1" ht="15.75">
      <c r="B4020" s="1"/>
      <c r="C4020" s="31"/>
      <c r="D4020" s="34"/>
      <c r="E4020" s="32"/>
      <c r="F4020" s="36"/>
      <c r="G4020" s="288"/>
      <c r="I4020" s="1"/>
      <c r="J4020" s="10"/>
      <c r="K4020" s="10"/>
      <c r="L4020" s="1"/>
      <c r="O4020" s="544"/>
      <c r="P4020" s="544"/>
      <c r="S4020" s="544"/>
      <c r="T4020" s="544"/>
    </row>
    <row r="4021" spans="2:20" s="5" customFormat="1" ht="15.75">
      <c r="B4021" s="1"/>
      <c r="C4021" s="31"/>
      <c r="D4021" s="34"/>
      <c r="E4021" s="32"/>
      <c r="F4021" s="36"/>
      <c r="G4021" s="288"/>
      <c r="I4021" s="1"/>
      <c r="J4021" s="10"/>
      <c r="K4021" s="10"/>
      <c r="L4021" s="1"/>
      <c r="O4021" s="544"/>
      <c r="P4021" s="544"/>
      <c r="S4021" s="544"/>
      <c r="T4021" s="544"/>
    </row>
    <row r="4022" spans="2:20" s="5" customFormat="1" ht="15.75">
      <c r="B4022" s="1"/>
      <c r="C4022" s="31"/>
      <c r="D4022" s="34"/>
      <c r="E4022" s="32"/>
      <c r="F4022" s="36"/>
      <c r="G4022" s="288"/>
      <c r="I4022" s="1"/>
      <c r="J4022" s="10"/>
      <c r="K4022" s="10"/>
      <c r="L4022" s="1"/>
      <c r="O4022" s="544"/>
      <c r="P4022" s="544"/>
      <c r="S4022" s="544"/>
      <c r="T4022" s="544"/>
    </row>
    <row r="4023" spans="2:20" s="5" customFormat="1" ht="15.75">
      <c r="B4023" s="1"/>
      <c r="C4023" s="31"/>
      <c r="D4023" s="34"/>
      <c r="E4023" s="32"/>
      <c r="F4023" s="36"/>
      <c r="G4023" s="288"/>
      <c r="I4023" s="1"/>
      <c r="J4023" s="10"/>
      <c r="K4023" s="10"/>
      <c r="L4023" s="1"/>
      <c r="O4023" s="544"/>
      <c r="P4023" s="544"/>
      <c r="S4023" s="544"/>
      <c r="T4023" s="544"/>
    </row>
    <row r="4024" spans="2:20" s="5" customFormat="1" ht="15.75">
      <c r="B4024" s="1"/>
      <c r="C4024" s="31"/>
      <c r="D4024" s="34"/>
      <c r="E4024" s="32"/>
      <c r="F4024" s="36"/>
      <c r="G4024" s="288"/>
      <c r="I4024" s="1"/>
      <c r="J4024" s="10"/>
      <c r="K4024" s="10"/>
      <c r="L4024" s="1"/>
      <c r="O4024" s="544"/>
      <c r="P4024" s="544"/>
      <c r="S4024" s="544"/>
      <c r="T4024" s="544"/>
    </row>
    <row r="4025" spans="2:20" s="5" customFormat="1" ht="15.75">
      <c r="B4025" s="1"/>
      <c r="C4025" s="31"/>
      <c r="D4025" s="34"/>
      <c r="E4025" s="32"/>
      <c r="F4025" s="36"/>
      <c r="G4025" s="288"/>
      <c r="I4025" s="1"/>
      <c r="J4025" s="10"/>
      <c r="K4025" s="10"/>
      <c r="L4025" s="1"/>
      <c r="O4025" s="544"/>
      <c r="P4025" s="544"/>
      <c r="S4025" s="544"/>
      <c r="T4025" s="544"/>
    </row>
    <row r="4026" spans="2:20" s="5" customFormat="1" ht="15.75">
      <c r="B4026" s="1"/>
      <c r="C4026" s="31"/>
      <c r="D4026" s="34"/>
      <c r="E4026" s="32"/>
      <c r="F4026" s="36"/>
      <c r="G4026" s="288"/>
      <c r="I4026" s="1"/>
      <c r="J4026" s="10"/>
      <c r="K4026" s="10"/>
      <c r="L4026" s="1"/>
      <c r="O4026" s="544"/>
      <c r="P4026" s="544"/>
      <c r="S4026" s="544"/>
      <c r="T4026" s="544"/>
    </row>
    <row r="4027" spans="2:20" s="5" customFormat="1" ht="15.75">
      <c r="B4027" s="1"/>
      <c r="C4027" s="31"/>
      <c r="D4027" s="34"/>
      <c r="E4027" s="32"/>
      <c r="F4027" s="36"/>
      <c r="G4027" s="288"/>
      <c r="I4027" s="1"/>
      <c r="J4027" s="10"/>
      <c r="K4027" s="10"/>
      <c r="L4027" s="1"/>
      <c r="O4027" s="544"/>
      <c r="P4027" s="544"/>
      <c r="S4027" s="544"/>
      <c r="T4027" s="544"/>
    </row>
    <row r="4028" spans="2:20" s="5" customFormat="1" ht="15.75">
      <c r="B4028" s="1"/>
      <c r="C4028" s="31"/>
      <c r="D4028" s="34"/>
      <c r="E4028" s="32"/>
      <c r="F4028" s="36"/>
      <c r="G4028" s="288"/>
      <c r="I4028" s="1"/>
      <c r="J4028" s="10"/>
      <c r="K4028" s="10"/>
      <c r="L4028" s="1"/>
      <c r="O4028" s="544"/>
      <c r="P4028" s="544"/>
      <c r="S4028" s="544"/>
      <c r="T4028" s="544"/>
    </row>
    <row r="4029" spans="2:20" s="5" customFormat="1" ht="15.75">
      <c r="B4029" s="1"/>
      <c r="C4029" s="31"/>
      <c r="D4029" s="34"/>
      <c r="E4029" s="32"/>
      <c r="F4029" s="36"/>
      <c r="G4029" s="288"/>
      <c r="I4029" s="1"/>
      <c r="J4029" s="10"/>
      <c r="K4029" s="10"/>
      <c r="L4029" s="1"/>
      <c r="O4029" s="544"/>
      <c r="P4029" s="544"/>
      <c r="S4029" s="544"/>
      <c r="T4029" s="544"/>
    </row>
    <row r="4030" spans="2:20" s="5" customFormat="1" ht="15.75">
      <c r="B4030" s="1"/>
      <c r="C4030" s="31"/>
      <c r="D4030" s="34"/>
      <c r="E4030" s="32"/>
      <c r="F4030" s="36"/>
      <c r="G4030" s="288"/>
      <c r="I4030" s="1"/>
      <c r="J4030" s="10"/>
      <c r="K4030" s="10"/>
      <c r="L4030" s="1"/>
      <c r="O4030" s="544"/>
      <c r="P4030" s="544"/>
      <c r="S4030" s="544"/>
      <c r="T4030" s="544"/>
    </row>
    <row r="4031" spans="2:20" s="5" customFormat="1" ht="15.75">
      <c r="B4031" s="1"/>
      <c r="C4031" s="31"/>
      <c r="D4031" s="34"/>
      <c r="E4031" s="32"/>
      <c r="F4031" s="36"/>
      <c r="G4031" s="288"/>
      <c r="I4031" s="1"/>
      <c r="J4031" s="10"/>
      <c r="K4031" s="10"/>
      <c r="L4031" s="1"/>
      <c r="O4031" s="544"/>
      <c r="P4031" s="544"/>
      <c r="S4031" s="544"/>
      <c r="T4031" s="544"/>
    </row>
    <row r="4032" spans="2:20" s="5" customFormat="1" ht="15.75">
      <c r="B4032" s="1"/>
      <c r="C4032" s="31"/>
      <c r="D4032" s="34"/>
      <c r="E4032" s="32"/>
      <c r="F4032" s="36"/>
      <c r="G4032" s="288"/>
      <c r="I4032" s="1"/>
      <c r="J4032" s="10"/>
      <c r="K4032" s="10"/>
      <c r="L4032" s="1"/>
      <c r="O4032" s="544"/>
      <c r="P4032" s="544"/>
      <c r="S4032" s="544"/>
      <c r="T4032" s="544"/>
    </row>
    <row r="4033" spans="2:20" s="5" customFormat="1" ht="15.75">
      <c r="B4033" s="1"/>
      <c r="C4033" s="31"/>
      <c r="D4033" s="34"/>
      <c r="E4033" s="32"/>
      <c r="F4033" s="36"/>
      <c r="G4033" s="288"/>
      <c r="I4033" s="1"/>
      <c r="J4033" s="10"/>
      <c r="K4033" s="10"/>
      <c r="L4033" s="1"/>
      <c r="O4033" s="544"/>
      <c r="P4033" s="544"/>
      <c r="S4033" s="544"/>
      <c r="T4033" s="544"/>
    </row>
    <row r="4034" spans="2:20" s="5" customFormat="1" ht="15.75">
      <c r="B4034" s="1"/>
      <c r="C4034" s="31"/>
      <c r="D4034" s="34"/>
      <c r="E4034" s="32"/>
      <c r="F4034" s="36"/>
      <c r="G4034" s="288"/>
      <c r="I4034" s="1"/>
      <c r="J4034" s="10"/>
      <c r="K4034" s="10"/>
      <c r="L4034" s="1"/>
      <c r="O4034" s="544"/>
      <c r="P4034" s="544"/>
      <c r="S4034" s="544"/>
      <c r="T4034" s="544"/>
    </row>
    <row r="4035" spans="2:20" s="5" customFormat="1" ht="15.75">
      <c r="B4035" s="1"/>
      <c r="C4035" s="31"/>
      <c r="D4035" s="34"/>
      <c r="E4035" s="32"/>
      <c r="F4035" s="36"/>
      <c r="G4035" s="288"/>
      <c r="I4035" s="1"/>
      <c r="J4035" s="10"/>
      <c r="K4035" s="10"/>
      <c r="L4035" s="1"/>
      <c r="O4035" s="544"/>
      <c r="P4035" s="544"/>
      <c r="S4035" s="544"/>
      <c r="T4035" s="544"/>
    </row>
    <row r="4036" spans="2:20" s="5" customFormat="1" ht="15.75">
      <c r="B4036" s="1"/>
      <c r="C4036" s="31"/>
      <c r="D4036" s="34"/>
      <c r="E4036" s="32"/>
      <c r="F4036" s="36"/>
      <c r="G4036" s="288"/>
      <c r="I4036" s="1"/>
      <c r="J4036" s="10"/>
      <c r="K4036" s="10"/>
      <c r="L4036" s="1"/>
      <c r="O4036" s="544"/>
      <c r="P4036" s="544"/>
      <c r="S4036" s="544"/>
      <c r="T4036" s="544"/>
    </row>
    <row r="4037" spans="2:20" s="5" customFormat="1" ht="15.75">
      <c r="B4037" s="1"/>
      <c r="C4037" s="31"/>
      <c r="D4037" s="34"/>
      <c r="E4037" s="32"/>
      <c r="F4037" s="36"/>
      <c r="G4037" s="288"/>
      <c r="I4037" s="1"/>
      <c r="J4037" s="10"/>
      <c r="K4037" s="10"/>
      <c r="L4037" s="1"/>
      <c r="O4037" s="544"/>
      <c r="P4037" s="544"/>
      <c r="S4037" s="544"/>
      <c r="T4037" s="544"/>
    </row>
    <row r="4038" spans="2:20" s="5" customFormat="1" ht="15.75">
      <c r="B4038" s="1"/>
      <c r="C4038" s="31"/>
      <c r="D4038" s="34"/>
      <c r="E4038" s="32"/>
      <c r="F4038" s="36"/>
      <c r="G4038" s="288"/>
      <c r="I4038" s="1"/>
      <c r="J4038" s="10"/>
      <c r="K4038" s="10"/>
      <c r="L4038" s="1"/>
      <c r="O4038" s="544"/>
      <c r="P4038" s="544"/>
      <c r="S4038" s="544"/>
      <c r="T4038" s="544"/>
    </row>
    <row r="4039" spans="2:20" s="5" customFormat="1" ht="15.75">
      <c r="B4039" s="1"/>
      <c r="C4039" s="31"/>
      <c r="D4039" s="34"/>
      <c r="E4039" s="32"/>
      <c r="F4039" s="36"/>
      <c r="G4039" s="288"/>
      <c r="I4039" s="1"/>
      <c r="J4039" s="10"/>
      <c r="K4039" s="10"/>
      <c r="L4039" s="1"/>
      <c r="O4039" s="544"/>
      <c r="P4039" s="544"/>
      <c r="S4039" s="544"/>
      <c r="T4039" s="544"/>
    </row>
    <row r="4040" spans="2:20" s="5" customFormat="1" ht="15.75">
      <c r="B4040" s="1"/>
      <c r="C4040" s="31"/>
      <c r="D4040" s="34"/>
      <c r="E4040" s="32"/>
      <c r="F4040" s="36"/>
      <c r="G4040" s="288"/>
      <c r="I4040" s="1"/>
      <c r="J4040" s="10"/>
      <c r="K4040" s="10"/>
      <c r="L4040" s="1"/>
      <c r="O4040" s="544"/>
      <c r="P4040" s="544"/>
      <c r="S4040" s="544"/>
      <c r="T4040" s="544"/>
    </row>
    <row r="4041" spans="2:20" s="5" customFormat="1" ht="15.75">
      <c r="B4041" s="1"/>
      <c r="C4041" s="31"/>
      <c r="D4041" s="34"/>
      <c r="E4041" s="32"/>
      <c r="F4041" s="36"/>
      <c r="G4041" s="288"/>
      <c r="I4041" s="1"/>
      <c r="J4041" s="10"/>
      <c r="K4041" s="10"/>
      <c r="L4041" s="1"/>
      <c r="O4041" s="544"/>
      <c r="P4041" s="544"/>
      <c r="S4041" s="544"/>
      <c r="T4041" s="544"/>
    </row>
    <row r="4042" spans="2:20" s="5" customFormat="1" ht="15.75">
      <c r="B4042" s="1"/>
      <c r="C4042" s="31"/>
      <c r="D4042" s="34"/>
      <c r="E4042" s="32"/>
      <c r="F4042" s="36"/>
      <c r="G4042" s="288"/>
      <c r="I4042" s="1"/>
      <c r="J4042" s="10"/>
      <c r="K4042" s="10"/>
      <c r="L4042" s="1"/>
      <c r="O4042" s="544"/>
      <c r="P4042" s="544"/>
      <c r="S4042" s="544"/>
      <c r="T4042" s="544"/>
    </row>
    <row r="4043" spans="2:20" s="5" customFormat="1" ht="15.75">
      <c r="B4043" s="1"/>
      <c r="C4043" s="31"/>
      <c r="D4043" s="34"/>
      <c r="E4043" s="32"/>
      <c r="F4043" s="36"/>
      <c r="G4043" s="288"/>
      <c r="I4043" s="1"/>
      <c r="J4043" s="10"/>
      <c r="K4043" s="10"/>
      <c r="L4043" s="1"/>
      <c r="O4043" s="544"/>
      <c r="P4043" s="544"/>
      <c r="S4043" s="544"/>
      <c r="T4043" s="544"/>
    </row>
    <row r="4044" spans="2:20" s="5" customFormat="1" ht="15.75">
      <c r="B4044" s="1"/>
      <c r="C4044" s="31"/>
      <c r="D4044" s="34"/>
      <c r="E4044" s="32"/>
      <c r="F4044" s="36"/>
      <c r="G4044" s="288"/>
      <c r="I4044" s="1"/>
      <c r="J4044" s="10"/>
      <c r="K4044" s="10"/>
      <c r="L4044" s="1"/>
      <c r="O4044" s="544"/>
      <c r="P4044" s="544"/>
      <c r="S4044" s="544"/>
      <c r="T4044" s="544"/>
    </row>
    <row r="4045" spans="2:20" s="5" customFormat="1" ht="15.75">
      <c r="B4045" s="1"/>
      <c r="C4045" s="31"/>
      <c r="D4045" s="34"/>
      <c r="E4045" s="32"/>
      <c r="F4045" s="36"/>
      <c r="G4045" s="288"/>
      <c r="I4045" s="1"/>
      <c r="J4045" s="10"/>
      <c r="K4045" s="10"/>
      <c r="L4045" s="1"/>
      <c r="O4045" s="544"/>
      <c r="P4045" s="544"/>
      <c r="S4045" s="544"/>
      <c r="T4045" s="544"/>
    </row>
    <row r="4046" spans="2:20" s="5" customFormat="1" ht="15.75">
      <c r="B4046" s="1"/>
      <c r="C4046" s="31"/>
      <c r="D4046" s="34"/>
      <c r="E4046" s="32"/>
      <c r="F4046" s="36"/>
      <c r="G4046" s="288"/>
      <c r="I4046" s="1"/>
      <c r="J4046" s="10"/>
      <c r="K4046" s="10"/>
      <c r="L4046" s="1"/>
      <c r="O4046" s="544"/>
      <c r="P4046" s="544"/>
      <c r="S4046" s="544"/>
      <c r="T4046" s="544"/>
    </row>
    <row r="4047" spans="2:20" s="5" customFormat="1" ht="15.75">
      <c r="B4047" s="1"/>
      <c r="C4047" s="31"/>
      <c r="D4047" s="34"/>
      <c r="E4047" s="32"/>
      <c r="F4047" s="36"/>
      <c r="G4047" s="288"/>
      <c r="I4047" s="1"/>
      <c r="J4047" s="10"/>
      <c r="K4047" s="10"/>
      <c r="L4047" s="1"/>
      <c r="O4047" s="544"/>
      <c r="P4047" s="544"/>
      <c r="S4047" s="544"/>
      <c r="T4047" s="544"/>
    </row>
    <row r="4048" spans="2:20" s="5" customFormat="1" ht="15.75">
      <c r="B4048" s="1"/>
      <c r="C4048" s="31"/>
      <c r="D4048" s="34"/>
      <c r="E4048" s="32"/>
      <c r="F4048" s="36"/>
      <c r="G4048" s="288"/>
      <c r="I4048" s="1"/>
      <c r="J4048" s="10"/>
      <c r="K4048" s="10"/>
      <c r="L4048" s="1"/>
      <c r="O4048" s="544"/>
      <c r="P4048" s="544"/>
      <c r="S4048" s="544"/>
      <c r="T4048" s="544"/>
    </row>
    <row r="4049" spans="2:20" s="5" customFormat="1" ht="15.75">
      <c r="B4049" s="1"/>
      <c r="C4049" s="31"/>
      <c r="D4049" s="34"/>
      <c r="E4049" s="32"/>
      <c r="F4049" s="36"/>
      <c r="G4049" s="288"/>
      <c r="I4049" s="1"/>
      <c r="J4049" s="10"/>
      <c r="K4049" s="10"/>
      <c r="L4049" s="1"/>
      <c r="O4049" s="544"/>
      <c r="P4049" s="544"/>
      <c r="S4049" s="544"/>
      <c r="T4049" s="544"/>
    </row>
    <row r="4050" spans="2:20" s="5" customFormat="1" ht="15.75">
      <c r="B4050" s="1"/>
      <c r="C4050" s="31"/>
      <c r="D4050" s="34"/>
      <c r="E4050" s="32"/>
      <c r="F4050" s="36"/>
      <c r="G4050" s="288"/>
      <c r="I4050" s="1"/>
      <c r="J4050" s="10"/>
      <c r="K4050" s="10"/>
      <c r="L4050" s="1"/>
      <c r="O4050" s="544"/>
      <c r="P4050" s="544"/>
      <c r="S4050" s="544"/>
      <c r="T4050" s="544"/>
    </row>
    <row r="4051" spans="2:20" s="5" customFormat="1" ht="15.75">
      <c r="B4051" s="1"/>
      <c r="C4051" s="31"/>
      <c r="D4051" s="34"/>
      <c r="E4051" s="32"/>
      <c r="F4051" s="36"/>
      <c r="G4051" s="288"/>
      <c r="I4051" s="1"/>
      <c r="J4051" s="10"/>
      <c r="K4051" s="10"/>
      <c r="L4051" s="1"/>
      <c r="O4051" s="544"/>
      <c r="P4051" s="544"/>
      <c r="S4051" s="544"/>
      <c r="T4051" s="544"/>
    </row>
    <row r="4052" spans="2:20" s="5" customFormat="1" ht="15.75">
      <c r="B4052" s="1"/>
      <c r="C4052" s="31"/>
      <c r="D4052" s="34"/>
      <c r="E4052" s="32"/>
      <c r="F4052" s="36"/>
      <c r="G4052" s="288"/>
      <c r="I4052" s="1"/>
      <c r="J4052" s="10"/>
      <c r="K4052" s="10"/>
      <c r="L4052" s="1"/>
      <c r="O4052" s="544"/>
      <c r="P4052" s="544"/>
      <c r="S4052" s="544"/>
      <c r="T4052" s="544"/>
    </row>
    <row r="4053" spans="2:20" s="5" customFormat="1" ht="15.75">
      <c r="B4053" s="1"/>
      <c r="C4053" s="31"/>
      <c r="D4053" s="34"/>
      <c r="E4053" s="32"/>
      <c r="F4053" s="36"/>
      <c r="G4053" s="288"/>
      <c r="I4053" s="1"/>
      <c r="J4053" s="10"/>
      <c r="K4053" s="10"/>
      <c r="L4053" s="1"/>
      <c r="O4053" s="544"/>
      <c r="P4053" s="544"/>
      <c r="S4053" s="544"/>
      <c r="T4053" s="544"/>
    </row>
    <row r="4054" spans="2:20" s="5" customFormat="1" ht="15.75">
      <c r="B4054" s="1"/>
      <c r="C4054" s="31"/>
      <c r="D4054" s="34"/>
      <c r="E4054" s="32"/>
      <c r="F4054" s="36"/>
      <c r="G4054" s="288"/>
      <c r="I4054" s="1"/>
      <c r="J4054" s="10"/>
      <c r="K4054" s="10"/>
      <c r="L4054" s="1"/>
      <c r="O4054" s="544"/>
      <c r="P4054" s="544"/>
      <c r="S4054" s="544"/>
      <c r="T4054" s="544"/>
    </row>
    <row r="4055" spans="2:20" s="5" customFormat="1" ht="15.75">
      <c r="B4055" s="1"/>
      <c r="C4055" s="31"/>
      <c r="D4055" s="34"/>
      <c r="E4055" s="32"/>
      <c r="F4055" s="36"/>
      <c r="G4055" s="288"/>
      <c r="I4055" s="1"/>
      <c r="J4055" s="10"/>
      <c r="K4055" s="10"/>
      <c r="L4055" s="1"/>
      <c r="O4055" s="544"/>
      <c r="P4055" s="544"/>
      <c r="S4055" s="544"/>
      <c r="T4055" s="544"/>
    </row>
    <row r="4056" spans="2:20" s="5" customFormat="1" ht="15.75">
      <c r="B4056" s="1"/>
      <c r="C4056" s="31"/>
      <c r="D4056" s="34"/>
      <c r="E4056" s="32"/>
      <c r="F4056" s="36"/>
      <c r="G4056" s="288"/>
      <c r="I4056" s="1"/>
      <c r="J4056" s="10"/>
      <c r="K4056" s="10"/>
      <c r="L4056" s="1"/>
      <c r="O4056" s="544"/>
      <c r="P4056" s="544"/>
      <c r="S4056" s="544"/>
      <c r="T4056" s="544"/>
    </row>
    <row r="4057" spans="2:20" s="5" customFormat="1" ht="15.75">
      <c r="B4057" s="1"/>
      <c r="C4057" s="31"/>
      <c r="D4057" s="34"/>
      <c r="E4057" s="32"/>
      <c r="F4057" s="36"/>
      <c r="G4057" s="288"/>
      <c r="I4057" s="1"/>
      <c r="J4057" s="10"/>
      <c r="K4057" s="10"/>
      <c r="L4057" s="1"/>
      <c r="O4057" s="544"/>
      <c r="P4057" s="544"/>
      <c r="S4057" s="544"/>
      <c r="T4057" s="544"/>
    </row>
    <row r="4058" spans="2:20" s="5" customFormat="1" ht="15.75">
      <c r="B4058" s="1"/>
      <c r="C4058" s="31"/>
      <c r="D4058" s="34"/>
      <c r="E4058" s="32"/>
      <c r="F4058" s="36"/>
      <c r="G4058" s="288"/>
      <c r="I4058" s="1"/>
      <c r="J4058" s="10"/>
      <c r="K4058" s="10"/>
      <c r="L4058" s="1"/>
      <c r="O4058" s="544"/>
      <c r="P4058" s="544"/>
      <c r="S4058" s="544"/>
      <c r="T4058" s="544"/>
    </row>
    <row r="4059" spans="2:20" s="5" customFormat="1" ht="15.75">
      <c r="B4059" s="1"/>
      <c r="C4059" s="31"/>
      <c r="D4059" s="34"/>
      <c r="E4059" s="32"/>
      <c r="F4059" s="36"/>
      <c r="G4059" s="288"/>
      <c r="I4059" s="1"/>
      <c r="J4059" s="10"/>
      <c r="K4059" s="10"/>
      <c r="L4059" s="1"/>
      <c r="O4059" s="544"/>
      <c r="P4059" s="544"/>
      <c r="S4059" s="544"/>
      <c r="T4059" s="544"/>
    </row>
    <row r="4060" spans="2:20" s="5" customFormat="1" ht="15.75">
      <c r="B4060" s="1"/>
      <c r="C4060" s="31"/>
      <c r="D4060" s="34"/>
      <c r="E4060" s="32"/>
      <c r="F4060" s="36"/>
      <c r="G4060" s="288"/>
      <c r="I4060" s="1"/>
      <c r="J4060" s="10"/>
      <c r="K4060" s="10"/>
      <c r="L4060" s="1"/>
      <c r="O4060" s="544"/>
      <c r="P4060" s="544"/>
      <c r="S4060" s="544"/>
      <c r="T4060" s="544"/>
    </row>
    <row r="4061" spans="2:20" s="5" customFormat="1" ht="15.75">
      <c r="B4061" s="1"/>
      <c r="C4061" s="31"/>
      <c r="D4061" s="34"/>
      <c r="E4061" s="32"/>
      <c r="F4061" s="36"/>
      <c r="G4061" s="288"/>
      <c r="I4061" s="1"/>
      <c r="J4061" s="10"/>
      <c r="K4061" s="10"/>
      <c r="L4061" s="1"/>
      <c r="O4061" s="544"/>
      <c r="P4061" s="544"/>
      <c r="S4061" s="544"/>
      <c r="T4061" s="544"/>
    </row>
    <row r="4062" spans="2:20" s="5" customFormat="1" ht="15.75">
      <c r="B4062" s="1"/>
      <c r="C4062" s="31"/>
      <c r="D4062" s="34"/>
      <c r="E4062" s="32"/>
      <c r="F4062" s="36"/>
      <c r="G4062" s="288"/>
      <c r="I4062" s="1"/>
      <c r="J4062" s="10"/>
      <c r="K4062" s="10"/>
      <c r="L4062" s="1"/>
      <c r="O4062" s="544"/>
      <c r="P4062" s="544"/>
      <c r="S4062" s="544"/>
      <c r="T4062" s="544"/>
    </row>
    <row r="4063" spans="2:20" s="5" customFormat="1" ht="15.75">
      <c r="B4063" s="1"/>
      <c r="C4063" s="31"/>
      <c r="D4063" s="34"/>
      <c r="E4063" s="32"/>
      <c r="F4063" s="36"/>
      <c r="G4063" s="288"/>
      <c r="I4063" s="1"/>
      <c r="J4063" s="10"/>
      <c r="K4063" s="10"/>
      <c r="L4063" s="1"/>
      <c r="O4063" s="544"/>
      <c r="P4063" s="544"/>
      <c r="S4063" s="544"/>
      <c r="T4063" s="544"/>
    </row>
    <row r="4064" spans="2:20" s="5" customFormat="1" ht="15.75">
      <c r="B4064" s="1"/>
      <c r="C4064" s="31"/>
      <c r="D4064" s="34"/>
      <c r="E4064" s="32"/>
      <c r="F4064" s="36"/>
      <c r="G4064" s="288"/>
      <c r="I4064" s="1"/>
      <c r="J4064" s="10"/>
      <c r="K4064" s="10"/>
      <c r="L4064" s="1"/>
      <c r="O4064" s="544"/>
      <c r="P4064" s="544"/>
      <c r="S4064" s="544"/>
      <c r="T4064" s="544"/>
    </row>
    <row r="4065" spans="2:20" s="5" customFormat="1" ht="15.75">
      <c r="B4065" s="1"/>
      <c r="C4065" s="31"/>
      <c r="D4065" s="34"/>
      <c r="E4065" s="32"/>
      <c r="F4065" s="36"/>
      <c r="G4065" s="288"/>
      <c r="I4065" s="1"/>
      <c r="J4065" s="10"/>
      <c r="K4065" s="10"/>
      <c r="L4065" s="1"/>
      <c r="O4065" s="544"/>
      <c r="P4065" s="544"/>
      <c r="S4065" s="544"/>
      <c r="T4065" s="544"/>
    </row>
    <row r="4066" spans="2:20" s="5" customFormat="1" ht="15.75">
      <c r="B4066" s="1"/>
      <c r="C4066" s="31"/>
      <c r="D4066" s="34"/>
      <c r="E4066" s="32"/>
      <c r="F4066" s="36"/>
      <c r="G4066" s="288"/>
      <c r="I4066" s="1"/>
      <c r="J4066" s="10"/>
      <c r="K4066" s="10"/>
      <c r="L4066" s="1"/>
      <c r="O4066" s="544"/>
      <c r="P4066" s="544"/>
      <c r="S4066" s="544"/>
      <c r="T4066" s="544"/>
    </row>
    <row r="4067" spans="2:20" s="5" customFormat="1" ht="15.75">
      <c r="B4067" s="1"/>
      <c r="C4067" s="31"/>
      <c r="D4067" s="34"/>
      <c r="E4067" s="32"/>
      <c r="F4067" s="36"/>
      <c r="G4067" s="288"/>
      <c r="I4067" s="1"/>
      <c r="J4067" s="10"/>
      <c r="K4067" s="10"/>
      <c r="L4067" s="1"/>
      <c r="O4067" s="544"/>
      <c r="P4067" s="544"/>
      <c r="S4067" s="544"/>
      <c r="T4067" s="544"/>
    </row>
    <row r="4068" spans="2:20" s="5" customFormat="1" ht="15.75">
      <c r="B4068" s="1"/>
      <c r="C4068" s="31"/>
      <c r="D4068" s="34"/>
      <c r="E4068" s="32"/>
      <c r="F4068" s="36"/>
      <c r="G4068" s="288"/>
      <c r="I4068" s="1"/>
      <c r="J4068" s="10"/>
      <c r="K4068" s="10"/>
      <c r="L4068" s="1"/>
      <c r="O4068" s="544"/>
      <c r="P4068" s="544"/>
      <c r="S4068" s="544"/>
      <c r="T4068" s="544"/>
    </row>
    <row r="4069" spans="2:20" s="5" customFormat="1" ht="15.75">
      <c r="B4069" s="1"/>
      <c r="C4069" s="31"/>
      <c r="D4069" s="34"/>
      <c r="E4069" s="32"/>
      <c r="F4069" s="36"/>
      <c r="G4069" s="288"/>
      <c r="I4069" s="1"/>
      <c r="J4069" s="10"/>
      <c r="K4069" s="10"/>
      <c r="L4069" s="1"/>
      <c r="O4069" s="544"/>
      <c r="P4069" s="544"/>
      <c r="S4069" s="544"/>
      <c r="T4069" s="544"/>
    </row>
    <row r="4070" spans="2:20" s="5" customFormat="1" ht="15.75">
      <c r="B4070" s="1"/>
      <c r="C4070" s="31"/>
      <c r="D4070" s="34"/>
      <c r="E4070" s="32"/>
      <c r="F4070" s="36"/>
      <c r="G4070" s="288"/>
      <c r="I4070" s="1"/>
      <c r="J4070" s="10"/>
      <c r="K4070" s="10"/>
      <c r="L4070" s="1"/>
      <c r="O4070" s="544"/>
      <c r="P4070" s="544"/>
      <c r="S4070" s="544"/>
      <c r="T4070" s="544"/>
    </row>
    <row r="4071" spans="2:20" s="5" customFormat="1" ht="15.75">
      <c r="B4071" s="1"/>
      <c r="C4071" s="31"/>
      <c r="D4071" s="34"/>
      <c r="E4071" s="32"/>
      <c r="F4071" s="36"/>
      <c r="G4071" s="288"/>
      <c r="I4071" s="1"/>
      <c r="J4071" s="10"/>
      <c r="K4071" s="10"/>
      <c r="L4071" s="1"/>
      <c r="O4071" s="544"/>
      <c r="P4071" s="544"/>
      <c r="S4071" s="544"/>
      <c r="T4071" s="544"/>
    </row>
    <row r="4072" spans="2:20" s="5" customFormat="1" ht="15.75">
      <c r="B4072" s="1"/>
      <c r="C4072" s="31"/>
      <c r="D4072" s="34"/>
      <c r="E4072" s="32"/>
      <c r="F4072" s="36"/>
      <c r="G4072" s="288"/>
      <c r="I4072" s="1"/>
      <c r="J4072" s="10"/>
      <c r="K4072" s="10"/>
      <c r="L4072" s="1"/>
      <c r="O4072" s="544"/>
      <c r="P4072" s="544"/>
      <c r="S4072" s="544"/>
      <c r="T4072" s="544"/>
    </row>
    <row r="4073" spans="2:20" s="5" customFormat="1" ht="15.75">
      <c r="B4073" s="1"/>
      <c r="C4073" s="31"/>
      <c r="D4073" s="34"/>
      <c r="E4073" s="32"/>
      <c r="F4073" s="36"/>
      <c r="G4073" s="288"/>
      <c r="I4073" s="1"/>
      <c r="J4073" s="10"/>
      <c r="K4073" s="10"/>
      <c r="L4073" s="1"/>
      <c r="O4073" s="544"/>
      <c r="P4073" s="544"/>
      <c r="S4073" s="544"/>
      <c r="T4073" s="544"/>
    </row>
    <row r="4074" spans="2:20" s="5" customFormat="1" ht="15.75">
      <c r="B4074" s="1"/>
      <c r="C4074" s="31"/>
      <c r="D4074" s="34"/>
      <c r="E4074" s="32"/>
      <c r="F4074" s="36"/>
      <c r="G4074" s="288"/>
      <c r="I4074" s="1"/>
      <c r="J4074" s="10"/>
      <c r="K4074" s="10"/>
      <c r="L4074" s="1"/>
      <c r="O4074" s="544"/>
      <c r="P4074" s="544"/>
      <c r="S4074" s="544"/>
      <c r="T4074" s="544"/>
    </row>
    <row r="4075" spans="2:20" s="5" customFormat="1" ht="15.75">
      <c r="B4075" s="1"/>
      <c r="C4075" s="31"/>
      <c r="D4075" s="34"/>
      <c r="E4075" s="32"/>
      <c r="F4075" s="36"/>
      <c r="G4075" s="288"/>
      <c r="I4075" s="1"/>
      <c r="J4075" s="10"/>
      <c r="K4075" s="10"/>
      <c r="L4075" s="1"/>
      <c r="O4075" s="544"/>
      <c r="P4075" s="544"/>
      <c r="S4075" s="544"/>
      <c r="T4075" s="544"/>
    </row>
    <row r="4076" spans="2:20" s="5" customFormat="1" ht="15.75">
      <c r="B4076" s="1"/>
      <c r="C4076" s="31"/>
      <c r="D4076" s="34"/>
      <c r="E4076" s="32"/>
      <c r="F4076" s="36"/>
      <c r="G4076" s="288"/>
      <c r="I4076" s="1"/>
      <c r="J4076" s="10"/>
      <c r="K4076" s="10"/>
      <c r="L4076" s="1"/>
      <c r="O4076" s="544"/>
      <c r="P4076" s="544"/>
      <c r="S4076" s="544"/>
      <c r="T4076" s="544"/>
    </row>
    <row r="4077" spans="2:20" s="5" customFormat="1" ht="15.75">
      <c r="B4077" s="1"/>
      <c r="C4077" s="31"/>
      <c r="D4077" s="34"/>
      <c r="E4077" s="32"/>
      <c r="F4077" s="36"/>
      <c r="G4077" s="288"/>
      <c r="I4077" s="1"/>
      <c r="J4077" s="10"/>
      <c r="K4077" s="10"/>
      <c r="L4077" s="1"/>
      <c r="O4077" s="544"/>
      <c r="P4077" s="544"/>
      <c r="S4077" s="544"/>
      <c r="T4077" s="544"/>
    </row>
    <row r="4078" spans="2:20" s="5" customFormat="1" ht="15.75">
      <c r="B4078" s="1"/>
      <c r="C4078" s="31"/>
      <c r="D4078" s="34"/>
      <c r="E4078" s="32"/>
      <c r="F4078" s="36"/>
      <c r="G4078" s="288"/>
      <c r="I4078" s="1"/>
      <c r="J4078" s="10"/>
      <c r="K4078" s="10"/>
      <c r="L4078" s="1"/>
      <c r="O4078" s="544"/>
      <c r="P4078" s="544"/>
      <c r="S4078" s="544"/>
      <c r="T4078" s="544"/>
    </row>
    <row r="4079" spans="2:20" s="5" customFormat="1" ht="15.75">
      <c r="B4079" s="1"/>
      <c r="C4079" s="31"/>
      <c r="D4079" s="34"/>
      <c r="E4079" s="32"/>
      <c r="F4079" s="36"/>
      <c r="G4079" s="288"/>
      <c r="I4079" s="1"/>
      <c r="J4079" s="10"/>
      <c r="K4079" s="10"/>
      <c r="L4079" s="1"/>
      <c r="O4079" s="544"/>
      <c r="P4079" s="544"/>
      <c r="S4079" s="544"/>
      <c r="T4079" s="544"/>
    </row>
    <row r="4080" spans="2:20" s="5" customFormat="1" ht="15.75">
      <c r="B4080" s="1"/>
      <c r="C4080" s="31"/>
      <c r="D4080" s="34"/>
      <c r="E4080" s="32"/>
      <c r="F4080" s="36"/>
      <c r="G4080" s="288"/>
      <c r="I4080" s="1"/>
      <c r="J4080" s="10"/>
      <c r="K4080" s="10"/>
      <c r="L4080" s="1"/>
      <c r="O4080" s="544"/>
      <c r="P4080" s="544"/>
      <c r="S4080" s="544"/>
      <c r="T4080" s="544"/>
    </row>
    <row r="4081" spans="2:20" s="5" customFormat="1" ht="15.75">
      <c r="B4081" s="1"/>
      <c r="C4081" s="31"/>
      <c r="D4081" s="34"/>
      <c r="E4081" s="32"/>
      <c r="F4081" s="36"/>
      <c r="G4081" s="288"/>
      <c r="I4081" s="1"/>
      <c r="J4081" s="10"/>
      <c r="K4081" s="10"/>
      <c r="L4081" s="1"/>
      <c r="O4081" s="544"/>
      <c r="P4081" s="544"/>
      <c r="S4081" s="544"/>
      <c r="T4081" s="544"/>
    </row>
    <row r="4082" spans="2:20" s="5" customFormat="1" ht="15.75">
      <c r="B4082" s="1"/>
      <c r="C4082" s="31"/>
      <c r="D4082" s="34"/>
      <c r="E4082" s="32"/>
      <c r="F4082" s="36"/>
      <c r="G4082" s="288"/>
      <c r="I4082" s="1"/>
      <c r="J4082" s="10"/>
      <c r="K4082" s="10"/>
      <c r="L4082" s="1"/>
      <c r="O4082" s="544"/>
      <c r="P4082" s="544"/>
      <c r="S4082" s="544"/>
      <c r="T4082" s="544"/>
    </row>
    <row r="4083" spans="2:20" s="5" customFormat="1" ht="15.75">
      <c r="B4083" s="1"/>
      <c r="C4083" s="31"/>
      <c r="D4083" s="34"/>
      <c r="E4083" s="32"/>
      <c r="F4083" s="36"/>
      <c r="G4083" s="288"/>
      <c r="I4083" s="1"/>
      <c r="J4083" s="10"/>
      <c r="K4083" s="10"/>
      <c r="L4083" s="1"/>
      <c r="O4083" s="544"/>
      <c r="P4083" s="544"/>
      <c r="S4083" s="544"/>
      <c r="T4083" s="544"/>
    </row>
    <row r="4084" spans="2:20" s="5" customFormat="1" ht="15.75">
      <c r="B4084" s="1"/>
      <c r="C4084" s="31"/>
      <c r="D4084" s="34"/>
      <c r="E4084" s="32"/>
      <c r="F4084" s="36"/>
      <c r="G4084" s="288"/>
      <c r="I4084" s="1"/>
      <c r="J4084" s="10"/>
      <c r="K4084" s="10"/>
      <c r="L4084" s="1"/>
      <c r="O4084" s="544"/>
      <c r="P4084" s="544"/>
      <c r="S4084" s="544"/>
      <c r="T4084" s="544"/>
    </row>
    <row r="4085" spans="2:20" s="5" customFormat="1" ht="15.75">
      <c r="B4085" s="1"/>
      <c r="C4085" s="31"/>
      <c r="D4085" s="34"/>
      <c r="E4085" s="32"/>
      <c r="F4085" s="36"/>
      <c r="G4085" s="288"/>
      <c r="I4085" s="1"/>
      <c r="J4085" s="10"/>
      <c r="K4085" s="10"/>
      <c r="L4085" s="1"/>
      <c r="O4085" s="544"/>
      <c r="P4085" s="544"/>
      <c r="S4085" s="544"/>
      <c r="T4085" s="544"/>
    </row>
    <row r="4086" spans="2:20" s="5" customFormat="1" ht="15.75">
      <c r="B4086" s="1"/>
      <c r="C4086" s="31"/>
      <c r="D4086" s="34"/>
      <c r="E4086" s="32"/>
      <c r="F4086" s="36"/>
      <c r="G4086" s="288"/>
      <c r="I4086" s="1"/>
      <c r="J4086" s="10"/>
      <c r="K4086" s="10"/>
      <c r="L4086" s="1"/>
      <c r="O4086" s="544"/>
      <c r="P4086" s="544"/>
      <c r="S4086" s="544"/>
      <c r="T4086" s="544"/>
    </row>
    <row r="4087" spans="2:20" s="5" customFormat="1" ht="15.75">
      <c r="B4087" s="1"/>
      <c r="C4087" s="31"/>
      <c r="D4087" s="34"/>
      <c r="E4087" s="32"/>
      <c r="F4087" s="36"/>
      <c r="G4087" s="288"/>
      <c r="I4087" s="1"/>
      <c r="J4087" s="10"/>
      <c r="K4087" s="10"/>
      <c r="L4087" s="1"/>
      <c r="O4087" s="544"/>
      <c r="P4087" s="544"/>
      <c r="S4087" s="544"/>
      <c r="T4087" s="544"/>
    </row>
    <row r="4088" spans="2:20" s="5" customFormat="1" ht="15.75">
      <c r="B4088" s="1"/>
      <c r="C4088" s="31"/>
      <c r="D4088" s="34"/>
      <c r="E4088" s="32"/>
      <c r="F4088" s="36"/>
      <c r="G4088" s="288"/>
      <c r="I4088" s="1"/>
      <c r="J4088" s="10"/>
      <c r="K4088" s="10"/>
      <c r="L4088" s="1"/>
      <c r="O4088" s="544"/>
      <c r="P4088" s="544"/>
      <c r="S4088" s="544"/>
      <c r="T4088" s="544"/>
    </row>
    <row r="4089" spans="2:20" s="5" customFormat="1" ht="15.75">
      <c r="B4089" s="1"/>
      <c r="C4089" s="31"/>
      <c r="D4089" s="34"/>
      <c r="E4089" s="32"/>
      <c r="F4089" s="36"/>
      <c r="G4089" s="288"/>
      <c r="I4089" s="1"/>
      <c r="J4089" s="10"/>
      <c r="K4089" s="10"/>
      <c r="L4089" s="1"/>
      <c r="O4089" s="544"/>
      <c r="P4089" s="544"/>
      <c r="S4089" s="544"/>
      <c r="T4089" s="544"/>
    </row>
    <row r="4090" spans="2:20" s="5" customFormat="1" ht="15.75">
      <c r="B4090" s="1"/>
      <c r="C4090" s="31"/>
      <c r="D4090" s="34"/>
      <c r="E4090" s="32"/>
      <c r="F4090" s="36"/>
      <c r="G4090" s="288"/>
      <c r="I4090" s="1"/>
      <c r="J4090" s="10"/>
      <c r="K4090" s="10"/>
      <c r="L4090" s="1"/>
      <c r="O4090" s="544"/>
      <c r="P4090" s="544"/>
      <c r="S4090" s="544"/>
      <c r="T4090" s="544"/>
    </row>
    <row r="4091" spans="2:20" s="5" customFormat="1" ht="15.75">
      <c r="B4091" s="1"/>
      <c r="C4091" s="31"/>
      <c r="D4091" s="34"/>
      <c r="E4091" s="32"/>
      <c r="F4091" s="36"/>
      <c r="G4091" s="288"/>
      <c r="I4091" s="1"/>
      <c r="J4091" s="10"/>
      <c r="K4091" s="10"/>
      <c r="L4091" s="1"/>
      <c r="O4091" s="544"/>
      <c r="P4091" s="544"/>
      <c r="S4091" s="544"/>
      <c r="T4091" s="544"/>
    </row>
    <row r="4092" spans="2:20" s="5" customFormat="1" ht="15.75">
      <c r="B4092" s="1"/>
      <c r="C4092" s="31"/>
      <c r="D4092" s="34"/>
      <c r="E4092" s="32"/>
      <c r="F4092" s="36"/>
      <c r="G4092" s="288"/>
      <c r="I4092" s="1"/>
      <c r="J4092" s="10"/>
      <c r="K4092" s="10"/>
      <c r="L4092" s="1"/>
      <c r="O4092" s="544"/>
      <c r="P4092" s="544"/>
      <c r="S4092" s="544"/>
      <c r="T4092" s="544"/>
    </row>
    <row r="4093" spans="2:20" s="5" customFormat="1" ht="15.75">
      <c r="B4093" s="1"/>
      <c r="C4093" s="31"/>
      <c r="D4093" s="34"/>
      <c r="E4093" s="32"/>
      <c r="F4093" s="36"/>
      <c r="G4093" s="288"/>
      <c r="I4093" s="1"/>
      <c r="J4093" s="10"/>
      <c r="K4093" s="10"/>
      <c r="L4093" s="1"/>
      <c r="O4093" s="544"/>
      <c r="P4093" s="544"/>
      <c r="S4093" s="544"/>
      <c r="T4093" s="544"/>
    </row>
    <row r="4094" spans="2:20" s="5" customFormat="1" ht="15.75">
      <c r="B4094" s="1"/>
      <c r="C4094" s="31"/>
      <c r="D4094" s="34"/>
      <c r="E4094" s="32"/>
      <c r="F4094" s="36"/>
      <c r="G4094" s="288"/>
      <c r="I4094" s="1"/>
      <c r="J4094" s="10"/>
      <c r="K4094" s="10"/>
      <c r="L4094" s="1"/>
      <c r="O4094" s="544"/>
      <c r="P4094" s="544"/>
      <c r="S4094" s="544"/>
      <c r="T4094" s="544"/>
    </row>
    <row r="4095" spans="2:20" s="5" customFormat="1" ht="15.75">
      <c r="B4095" s="1"/>
      <c r="C4095" s="31"/>
      <c r="D4095" s="34"/>
      <c r="E4095" s="32"/>
      <c r="F4095" s="36"/>
      <c r="G4095" s="288"/>
      <c r="I4095" s="1"/>
      <c r="J4095" s="10"/>
      <c r="K4095" s="10"/>
      <c r="L4095" s="1"/>
      <c r="O4095" s="544"/>
      <c r="P4095" s="544"/>
      <c r="S4095" s="544"/>
      <c r="T4095" s="544"/>
    </row>
    <row r="4096" spans="2:20" s="5" customFormat="1" ht="15.75">
      <c r="B4096" s="1"/>
      <c r="C4096" s="31"/>
      <c r="D4096" s="34"/>
      <c r="E4096" s="32"/>
      <c r="F4096" s="36"/>
      <c r="G4096" s="288"/>
      <c r="I4096" s="1"/>
      <c r="J4096" s="10"/>
      <c r="K4096" s="10"/>
      <c r="L4096" s="1"/>
      <c r="O4096" s="544"/>
      <c r="P4096" s="544"/>
      <c r="S4096" s="544"/>
      <c r="T4096" s="544"/>
    </row>
    <row r="4097" spans="2:20" s="5" customFormat="1" ht="15.75">
      <c r="B4097" s="1"/>
      <c r="C4097" s="31"/>
      <c r="D4097" s="34"/>
      <c r="E4097" s="32"/>
      <c r="F4097" s="36"/>
      <c r="G4097" s="288"/>
      <c r="I4097" s="1"/>
      <c r="J4097" s="10"/>
      <c r="K4097" s="10"/>
      <c r="L4097" s="1"/>
      <c r="O4097" s="544"/>
      <c r="P4097" s="544"/>
      <c r="S4097" s="544"/>
      <c r="T4097" s="544"/>
    </row>
    <row r="4098" spans="2:20" s="5" customFormat="1" ht="15.75">
      <c r="B4098" s="1"/>
      <c r="C4098" s="31"/>
      <c r="D4098" s="34"/>
      <c r="E4098" s="32"/>
      <c r="F4098" s="36"/>
      <c r="G4098" s="288"/>
      <c r="I4098" s="1"/>
      <c r="J4098" s="10"/>
      <c r="K4098" s="10"/>
      <c r="L4098" s="1"/>
      <c r="O4098" s="544"/>
      <c r="P4098" s="544"/>
      <c r="S4098" s="544"/>
      <c r="T4098" s="544"/>
    </row>
    <row r="4099" spans="2:20" s="5" customFormat="1" ht="15.75">
      <c r="B4099" s="1"/>
      <c r="C4099" s="31"/>
      <c r="D4099" s="34"/>
      <c r="E4099" s="32"/>
      <c r="F4099" s="36"/>
      <c r="G4099" s="288"/>
      <c r="I4099" s="1"/>
      <c r="J4099" s="10"/>
      <c r="K4099" s="10"/>
      <c r="L4099" s="1"/>
      <c r="O4099" s="544"/>
      <c r="P4099" s="544"/>
      <c r="S4099" s="544"/>
      <c r="T4099" s="544"/>
    </row>
    <row r="4100" spans="2:20" s="5" customFormat="1" ht="15.75">
      <c r="B4100" s="1"/>
      <c r="C4100" s="31"/>
      <c r="D4100" s="34"/>
      <c r="E4100" s="32"/>
      <c r="F4100" s="36"/>
      <c r="G4100" s="288"/>
      <c r="I4100" s="1"/>
      <c r="J4100" s="10"/>
      <c r="K4100" s="10"/>
      <c r="L4100" s="1"/>
      <c r="O4100" s="544"/>
      <c r="P4100" s="544"/>
      <c r="S4100" s="544"/>
      <c r="T4100" s="544"/>
    </row>
    <row r="4101" spans="2:20" s="5" customFormat="1" ht="15.75">
      <c r="B4101" s="1"/>
      <c r="C4101" s="31"/>
      <c r="D4101" s="34"/>
      <c r="E4101" s="32"/>
      <c r="F4101" s="36"/>
      <c r="G4101" s="288"/>
      <c r="I4101" s="1"/>
      <c r="J4101" s="10"/>
      <c r="K4101" s="10"/>
      <c r="L4101" s="1"/>
      <c r="O4101" s="544"/>
      <c r="P4101" s="544"/>
      <c r="S4101" s="544"/>
      <c r="T4101" s="544"/>
    </row>
    <row r="4102" spans="2:20" s="5" customFormat="1" ht="15.75">
      <c r="B4102" s="1"/>
      <c r="C4102" s="31"/>
      <c r="D4102" s="34"/>
      <c r="E4102" s="32"/>
      <c r="F4102" s="36"/>
      <c r="G4102" s="288"/>
      <c r="I4102" s="1"/>
      <c r="J4102" s="10"/>
      <c r="K4102" s="10"/>
      <c r="L4102" s="1"/>
      <c r="O4102" s="544"/>
      <c r="P4102" s="544"/>
      <c r="S4102" s="544"/>
      <c r="T4102" s="544"/>
    </row>
    <row r="4103" spans="2:20" s="5" customFormat="1" ht="15.75">
      <c r="B4103" s="1"/>
      <c r="C4103" s="31"/>
      <c r="D4103" s="34"/>
      <c r="E4103" s="32"/>
      <c r="F4103" s="36"/>
      <c r="G4103" s="288"/>
      <c r="I4103" s="1"/>
      <c r="J4103" s="10"/>
      <c r="K4103" s="10"/>
      <c r="L4103" s="1"/>
      <c r="O4103" s="544"/>
      <c r="P4103" s="544"/>
      <c r="S4103" s="544"/>
      <c r="T4103" s="544"/>
    </row>
    <row r="4104" spans="2:20" s="5" customFormat="1" ht="15.75">
      <c r="B4104" s="1"/>
      <c r="C4104" s="31"/>
      <c r="D4104" s="34"/>
      <c r="E4104" s="32"/>
      <c r="F4104" s="36"/>
      <c r="G4104" s="288"/>
      <c r="I4104" s="1"/>
      <c r="J4104" s="10"/>
      <c r="K4104" s="10"/>
      <c r="L4104" s="1"/>
      <c r="O4104" s="544"/>
      <c r="P4104" s="544"/>
      <c r="S4104" s="544"/>
      <c r="T4104" s="544"/>
    </row>
    <row r="4105" spans="2:20" s="5" customFormat="1" ht="15.75">
      <c r="B4105" s="1"/>
      <c r="C4105" s="31"/>
      <c r="D4105" s="34"/>
      <c r="E4105" s="32"/>
      <c r="F4105" s="36"/>
      <c r="G4105" s="288"/>
      <c r="I4105" s="1"/>
      <c r="J4105" s="10"/>
      <c r="K4105" s="10"/>
      <c r="L4105" s="1"/>
      <c r="O4105" s="544"/>
      <c r="P4105" s="544"/>
      <c r="S4105" s="544"/>
      <c r="T4105" s="544"/>
    </row>
    <row r="4106" spans="2:20" s="5" customFormat="1" ht="15.75">
      <c r="B4106" s="1"/>
      <c r="C4106" s="31"/>
      <c r="D4106" s="34"/>
      <c r="E4106" s="32"/>
      <c r="F4106" s="36"/>
      <c r="G4106" s="288"/>
      <c r="I4106" s="1"/>
      <c r="J4106" s="10"/>
      <c r="K4106" s="10"/>
      <c r="L4106" s="1"/>
      <c r="O4106" s="544"/>
      <c r="P4106" s="544"/>
      <c r="S4106" s="544"/>
      <c r="T4106" s="544"/>
    </row>
    <row r="4107" spans="2:20" s="5" customFormat="1" ht="15.75">
      <c r="B4107" s="1"/>
      <c r="C4107" s="31"/>
      <c r="D4107" s="34"/>
      <c r="E4107" s="32"/>
      <c r="F4107" s="36"/>
      <c r="G4107" s="288"/>
      <c r="I4107" s="1"/>
      <c r="J4107" s="10"/>
      <c r="K4107" s="10"/>
      <c r="L4107" s="1"/>
      <c r="O4107" s="544"/>
      <c r="P4107" s="544"/>
      <c r="S4107" s="544"/>
      <c r="T4107" s="544"/>
    </row>
    <row r="4108" spans="2:20" s="5" customFormat="1" ht="15.75">
      <c r="B4108" s="1"/>
      <c r="C4108" s="31"/>
      <c r="D4108" s="34"/>
      <c r="E4108" s="32"/>
      <c r="F4108" s="36"/>
      <c r="G4108" s="288"/>
      <c r="I4108" s="1"/>
      <c r="J4108" s="10"/>
      <c r="K4108" s="10"/>
      <c r="L4108" s="1"/>
      <c r="O4108" s="544"/>
      <c r="P4108" s="544"/>
      <c r="S4108" s="544"/>
      <c r="T4108" s="544"/>
    </row>
    <row r="4109" spans="2:20" s="5" customFormat="1" ht="15.75">
      <c r="B4109" s="1"/>
      <c r="C4109" s="31"/>
      <c r="D4109" s="34"/>
      <c r="E4109" s="32"/>
      <c r="F4109" s="36"/>
      <c r="G4109" s="288"/>
      <c r="I4109" s="1"/>
      <c r="J4109" s="10"/>
      <c r="K4109" s="10"/>
      <c r="L4109" s="1"/>
      <c r="O4109" s="544"/>
      <c r="P4109" s="544"/>
      <c r="S4109" s="544"/>
      <c r="T4109" s="544"/>
    </row>
    <row r="4110" spans="2:20" s="5" customFormat="1" ht="15.75">
      <c r="B4110" s="1"/>
      <c r="C4110" s="31"/>
      <c r="D4110" s="34"/>
      <c r="E4110" s="32"/>
      <c r="F4110" s="36"/>
      <c r="G4110" s="288"/>
      <c r="I4110" s="1"/>
      <c r="J4110" s="10"/>
      <c r="K4110" s="10"/>
      <c r="L4110" s="1"/>
      <c r="O4110" s="544"/>
      <c r="P4110" s="544"/>
      <c r="S4110" s="544"/>
      <c r="T4110" s="544"/>
    </row>
    <row r="4111" spans="2:20" s="5" customFormat="1" ht="15.75">
      <c r="B4111" s="1"/>
      <c r="C4111" s="31"/>
      <c r="D4111" s="34"/>
      <c r="E4111" s="32"/>
      <c r="F4111" s="36"/>
      <c r="G4111" s="288"/>
      <c r="I4111" s="1"/>
      <c r="J4111" s="10"/>
      <c r="K4111" s="10"/>
      <c r="L4111" s="1"/>
      <c r="O4111" s="544"/>
      <c r="P4111" s="544"/>
      <c r="S4111" s="544"/>
      <c r="T4111" s="544"/>
    </row>
    <row r="4112" spans="2:20" s="5" customFormat="1" ht="15.75">
      <c r="B4112" s="1"/>
      <c r="C4112" s="31"/>
      <c r="D4112" s="34"/>
      <c r="E4112" s="32"/>
      <c r="F4112" s="36"/>
      <c r="G4112" s="288"/>
      <c r="I4112" s="1"/>
      <c r="J4112" s="10"/>
      <c r="K4112" s="10"/>
      <c r="L4112" s="1"/>
      <c r="O4112" s="544"/>
      <c r="P4112" s="544"/>
      <c r="S4112" s="544"/>
      <c r="T4112" s="544"/>
    </row>
    <row r="4113" spans="2:20" s="5" customFormat="1" ht="15.75">
      <c r="B4113" s="1"/>
      <c r="C4113" s="31"/>
      <c r="D4113" s="34"/>
      <c r="E4113" s="32"/>
      <c r="F4113" s="36"/>
      <c r="G4113" s="288"/>
      <c r="I4113" s="1"/>
      <c r="J4113" s="10"/>
      <c r="K4113" s="10"/>
      <c r="L4113" s="1"/>
      <c r="O4113" s="544"/>
      <c r="P4113" s="544"/>
      <c r="S4113" s="544"/>
      <c r="T4113" s="544"/>
    </row>
    <row r="4114" spans="2:20" s="5" customFormat="1" ht="15.75">
      <c r="B4114" s="1"/>
      <c r="C4114" s="31"/>
      <c r="D4114" s="34"/>
      <c r="E4114" s="32"/>
      <c r="F4114" s="36"/>
      <c r="G4114" s="288"/>
      <c r="I4114" s="1"/>
      <c r="J4114" s="10"/>
      <c r="K4114" s="10"/>
      <c r="L4114" s="1"/>
      <c r="O4114" s="544"/>
      <c r="P4114" s="544"/>
      <c r="S4114" s="544"/>
      <c r="T4114" s="544"/>
    </row>
    <row r="4115" spans="2:20" s="5" customFormat="1" ht="15.75">
      <c r="B4115" s="1"/>
      <c r="C4115" s="31"/>
      <c r="D4115" s="34"/>
      <c r="E4115" s="32"/>
      <c r="F4115" s="36"/>
      <c r="G4115" s="288"/>
      <c r="I4115" s="1"/>
      <c r="J4115" s="10"/>
      <c r="K4115" s="10"/>
      <c r="L4115" s="1"/>
      <c r="O4115" s="544"/>
      <c r="P4115" s="544"/>
      <c r="S4115" s="544"/>
      <c r="T4115" s="544"/>
    </row>
    <row r="4116" spans="2:20" s="5" customFormat="1" ht="15.75">
      <c r="B4116" s="1"/>
      <c r="C4116" s="31"/>
      <c r="D4116" s="34"/>
      <c r="E4116" s="32"/>
      <c r="F4116" s="36"/>
      <c r="G4116" s="288"/>
      <c r="I4116" s="1"/>
      <c r="J4116" s="10"/>
      <c r="K4116" s="10"/>
      <c r="L4116" s="1"/>
      <c r="O4116" s="544"/>
      <c r="P4116" s="544"/>
      <c r="S4116" s="544"/>
      <c r="T4116" s="544"/>
    </row>
    <row r="4117" spans="2:20" s="5" customFormat="1" ht="15.75">
      <c r="B4117" s="1"/>
      <c r="C4117" s="31"/>
      <c r="D4117" s="34"/>
      <c r="E4117" s="32"/>
      <c r="F4117" s="36"/>
      <c r="G4117" s="288"/>
      <c r="I4117" s="1"/>
      <c r="J4117" s="10"/>
      <c r="K4117" s="10"/>
      <c r="L4117" s="1"/>
      <c r="O4117" s="544"/>
      <c r="P4117" s="544"/>
      <c r="S4117" s="544"/>
      <c r="T4117" s="544"/>
    </row>
    <row r="4118" spans="2:20" s="5" customFormat="1" ht="15.75">
      <c r="B4118" s="1"/>
      <c r="C4118" s="31"/>
      <c r="D4118" s="34"/>
      <c r="E4118" s="32"/>
      <c r="F4118" s="36"/>
      <c r="G4118" s="288"/>
      <c r="I4118" s="1"/>
      <c r="J4118" s="10"/>
      <c r="K4118" s="10"/>
      <c r="L4118" s="1"/>
      <c r="O4118" s="544"/>
      <c r="P4118" s="544"/>
      <c r="S4118" s="544"/>
      <c r="T4118" s="544"/>
    </row>
    <row r="4119" spans="2:20" s="5" customFormat="1" ht="15.75">
      <c r="B4119" s="1"/>
      <c r="C4119" s="31"/>
      <c r="D4119" s="34"/>
      <c r="E4119" s="32"/>
      <c r="F4119" s="36"/>
      <c r="G4119" s="288"/>
      <c r="I4119" s="1"/>
      <c r="J4119" s="10"/>
      <c r="K4119" s="10"/>
      <c r="L4119" s="1"/>
      <c r="O4119" s="544"/>
      <c r="P4119" s="544"/>
      <c r="S4119" s="544"/>
      <c r="T4119" s="544"/>
    </row>
    <row r="4120" spans="2:20" s="5" customFormat="1" ht="15.75">
      <c r="B4120" s="1"/>
      <c r="C4120" s="31"/>
      <c r="D4120" s="34"/>
      <c r="E4120" s="32"/>
      <c r="F4120" s="36"/>
      <c r="G4120" s="288"/>
      <c r="I4120" s="1"/>
      <c r="J4120" s="10"/>
      <c r="K4120" s="10"/>
      <c r="L4120" s="1"/>
      <c r="O4120" s="544"/>
      <c r="P4120" s="544"/>
      <c r="S4120" s="544"/>
      <c r="T4120" s="544"/>
    </row>
    <row r="4121" spans="2:20" s="5" customFormat="1" ht="15.75">
      <c r="B4121" s="1"/>
      <c r="C4121" s="31"/>
      <c r="D4121" s="34"/>
      <c r="E4121" s="32"/>
      <c r="F4121" s="36"/>
      <c r="G4121" s="288"/>
      <c r="I4121" s="1"/>
      <c r="J4121" s="10"/>
      <c r="K4121" s="10"/>
      <c r="L4121" s="1"/>
      <c r="O4121" s="544"/>
      <c r="P4121" s="544"/>
      <c r="S4121" s="544"/>
      <c r="T4121" s="544"/>
    </row>
    <row r="4122" spans="2:20" s="5" customFormat="1" ht="15.75">
      <c r="B4122" s="1"/>
      <c r="C4122" s="31"/>
      <c r="D4122" s="34"/>
      <c r="E4122" s="32"/>
      <c r="F4122" s="36"/>
      <c r="G4122" s="288"/>
      <c r="I4122" s="1"/>
      <c r="J4122" s="10"/>
      <c r="K4122" s="10"/>
      <c r="L4122" s="1"/>
      <c r="O4122" s="544"/>
      <c r="P4122" s="544"/>
      <c r="S4122" s="544"/>
      <c r="T4122" s="544"/>
    </row>
    <row r="4123" spans="2:20" s="5" customFormat="1" ht="15.75">
      <c r="B4123" s="1"/>
      <c r="C4123" s="31"/>
      <c r="D4123" s="34"/>
      <c r="E4123" s="32"/>
      <c r="F4123" s="36"/>
      <c r="G4123" s="288"/>
      <c r="I4123" s="1"/>
      <c r="J4123" s="10"/>
      <c r="K4123" s="10"/>
      <c r="L4123" s="1"/>
      <c r="O4123" s="544"/>
      <c r="P4123" s="544"/>
      <c r="S4123" s="544"/>
      <c r="T4123" s="544"/>
    </row>
    <row r="4124" spans="2:20" s="5" customFormat="1" ht="15.75">
      <c r="B4124" s="1"/>
      <c r="C4124" s="31"/>
      <c r="D4124" s="34"/>
      <c r="E4124" s="32"/>
      <c r="F4124" s="36"/>
      <c r="G4124" s="288"/>
      <c r="I4124" s="1"/>
      <c r="J4124" s="10"/>
      <c r="K4124" s="10"/>
      <c r="L4124" s="1"/>
      <c r="O4124" s="544"/>
      <c r="P4124" s="544"/>
      <c r="S4124" s="544"/>
      <c r="T4124" s="544"/>
    </row>
    <row r="4125" spans="2:20" s="5" customFormat="1" ht="15.75">
      <c r="B4125" s="1"/>
      <c r="C4125" s="31"/>
      <c r="D4125" s="34"/>
      <c r="E4125" s="32"/>
      <c r="F4125" s="36"/>
      <c r="G4125" s="288"/>
      <c r="I4125" s="1"/>
      <c r="J4125" s="10"/>
      <c r="K4125" s="10"/>
      <c r="L4125" s="1"/>
      <c r="O4125" s="544"/>
      <c r="P4125" s="544"/>
      <c r="S4125" s="544"/>
      <c r="T4125" s="544"/>
    </row>
    <row r="4126" spans="2:20" s="5" customFormat="1" ht="15.75">
      <c r="B4126" s="1"/>
      <c r="C4126" s="31"/>
      <c r="D4126" s="34"/>
      <c r="E4126" s="32"/>
      <c r="F4126" s="36"/>
      <c r="G4126" s="288"/>
      <c r="I4126" s="1"/>
      <c r="J4126" s="10"/>
      <c r="K4126" s="10"/>
      <c r="L4126" s="1"/>
      <c r="O4126" s="544"/>
      <c r="P4126" s="544"/>
      <c r="S4126" s="544"/>
      <c r="T4126" s="544"/>
    </row>
    <row r="4127" spans="2:20" s="5" customFormat="1" ht="15.75">
      <c r="B4127" s="1"/>
      <c r="C4127" s="31"/>
      <c r="D4127" s="34"/>
      <c r="E4127" s="32"/>
      <c r="F4127" s="36"/>
      <c r="G4127" s="288"/>
      <c r="I4127" s="1"/>
      <c r="J4127" s="10"/>
      <c r="K4127" s="10"/>
      <c r="L4127" s="1"/>
      <c r="O4127" s="544"/>
      <c r="P4127" s="544"/>
      <c r="S4127" s="544"/>
      <c r="T4127" s="544"/>
    </row>
    <row r="4128" spans="2:20" s="5" customFormat="1" ht="15.75">
      <c r="B4128" s="1"/>
      <c r="C4128" s="31"/>
      <c r="D4128" s="34"/>
      <c r="E4128" s="32"/>
      <c r="F4128" s="36"/>
      <c r="G4128" s="288"/>
      <c r="I4128" s="1"/>
      <c r="J4128" s="10"/>
      <c r="K4128" s="10"/>
      <c r="L4128" s="1"/>
      <c r="O4128" s="544"/>
      <c r="P4128" s="544"/>
      <c r="S4128" s="544"/>
      <c r="T4128" s="544"/>
    </row>
    <row r="4129" spans="2:20" s="5" customFormat="1" ht="15.75">
      <c r="B4129" s="1"/>
      <c r="C4129" s="31"/>
      <c r="D4129" s="34"/>
      <c r="E4129" s="32"/>
      <c r="F4129" s="36"/>
      <c r="G4129" s="288"/>
      <c r="I4129" s="1"/>
      <c r="J4129" s="10"/>
      <c r="K4129" s="10"/>
      <c r="L4129" s="1"/>
      <c r="O4129" s="544"/>
      <c r="P4129" s="544"/>
      <c r="S4129" s="544"/>
      <c r="T4129" s="544"/>
    </row>
    <row r="4130" spans="2:20" s="5" customFormat="1" ht="15.75">
      <c r="B4130" s="1"/>
      <c r="C4130" s="31"/>
      <c r="D4130" s="34"/>
      <c r="E4130" s="32"/>
      <c r="F4130" s="36"/>
      <c r="G4130" s="288"/>
      <c r="I4130" s="1"/>
      <c r="J4130" s="10"/>
      <c r="K4130" s="10"/>
      <c r="L4130" s="1"/>
      <c r="O4130" s="544"/>
      <c r="P4130" s="544"/>
      <c r="S4130" s="544"/>
      <c r="T4130" s="544"/>
    </row>
    <row r="4131" spans="2:20" s="5" customFormat="1" ht="15.75">
      <c r="B4131" s="1"/>
      <c r="C4131" s="31"/>
      <c r="D4131" s="34"/>
      <c r="E4131" s="32"/>
      <c r="F4131" s="36"/>
      <c r="G4131" s="288"/>
      <c r="I4131" s="1"/>
      <c r="J4131" s="10"/>
      <c r="K4131" s="10"/>
      <c r="L4131" s="1"/>
      <c r="O4131" s="544"/>
      <c r="P4131" s="544"/>
      <c r="S4131" s="544"/>
      <c r="T4131" s="544"/>
    </row>
    <row r="4132" spans="2:20" s="5" customFormat="1" ht="15.75">
      <c r="B4132" s="1"/>
      <c r="C4132" s="31"/>
      <c r="D4132" s="34"/>
      <c r="E4132" s="32"/>
      <c r="F4132" s="36"/>
      <c r="G4132" s="288"/>
      <c r="I4132" s="1"/>
      <c r="J4132" s="10"/>
      <c r="K4132" s="10"/>
      <c r="L4132" s="1"/>
      <c r="O4132" s="544"/>
      <c r="P4132" s="544"/>
      <c r="S4132" s="544"/>
      <c r="T4132" s="544"/>
    </row>
    <row r="4133" spans="2:20" s="5" customFormat="1" ht="15.75">
      <c r="B4133" s="1"/>
      <c r="C4133" s="31"/>
      <c r="D4133" s="34"/>
      <c r="E4133" s="32"/>
      <c r="F4133" s="36"/>
      <c r="G4133" s="288"/>
      <c r="I4133" s="1"/>
      <c r="J4133" s="10"/>
      <c r="K4133" s="10"/>
      <c r="L4133" s="1"/>
      <c r="O4133" s="544"/>
      <c r="P4133" s="544"/>
      <c r="S4133" s="544"/>
      <c r="T4133" s="544"/>
    </row>
    <row r="4134" spans="2:20" s="5" customFormat="1" ht="15.75">
      <c r="B4134" s="1"/>
      <c r="C4134" s="31"/>
      <c r="D4134" s="34"/>
      <c r="E4134" s="32"/>
      <c r="F4134" s="36"/>
      <c r="G4134" s="288"/>
      <c r="I4134" s="1"/>
      <c r="J4134" s="10"/>
      <c r="K4134" s="10"/>
      <c r="L4134" s="1"/>
      <c r="O4134" s="544"/>
      <c r="P4134" s="544"/>
      <c r="S4134" s="544"/>
      <c r="T4134" s="544"/>
    </row>
    <row r="4135" spans="2:20" s="5" customFormat="1" ht="15.75">
      <c r="B4135" s="1"/>
      <c r="C4135" s="31"/>
      <c r="D4135" s="34"/>
      <c r="E4135" s="32"/>
      <c r="F4135" s="36"/>
      <c r="G4135" s="288"/>
      <c r="I4135" s="1"/>
      <c r="J4135" s="10"/>
      <c r="K4135" s="10"/>
      <c r="L4135" s="1"/>
      <c r="O4135" s="544"/>
      <c r="P4135" s="544"/>
      <c r="S4135" s="544"/>
      <c r="T4135" s="544"/>
    </row>
    <row r="4136" spans="2:20" s="5" customFormat="1" ht="15.75">
      <c r="B4136" s="1"/>
      <c r="C4136" s="31"/>
      <c r="D4136" s="34"/>
      <c r="E4136" s="32"/>
      <c r="F4136" s="36"/>
      <c r="G4136" s="288"/>
      <c r="I4136" s="1"/>
      <c r="J4136" s="10"/>
      <c r="K4136" s="10"/>
      <c r="L4136" s="1"/>
      <c r="O4136" s="544"/>
      <c r="P4136" s="544"/>
      <c r="S4136" s="544"/>
      <c r="T4136" s="544"/>
    </row>
    <row r="4137" spans="2:20" s="5" customFormat="1" ht="15.75">
      <c r="B4137" s="1"/>
      <c r="C4137" s="31"/>
      <c r="D4137" s="34"/>
      <c r="E4137" s="32"/>
      <c r="F4137" s="36"/>
      <c r="G4137" s="288"/>
      <c r="I4137" s="1"/>
      <c r="J4137" s="10"/>
      <c r="K4137" s="10"/>
      <c r="L4137" s="1"/>
      <c r="O4137" s="544"/>
      <c r="P4137" s="544"/>
      <c r="S4137" s="544"/>
      <c r="T4137" s="544"/>
    </row>
    <row r="4138" spans="2:20" s="5" customFormat="1" ht="15.75">
      <c r="B4138" s="1"/>
      <c r="C4138" s="31"/>
      <c r="D4138" s="34"/>
      <c r="E4138" s="32"/>
      <c r="F4138" s="36"/>
      <c r="G4138" s="288"/>
      <c r="I4138" s="1"/>
      <c r="J4138" s="10"/>
      <c r="K4138" s="10"/>
      <c r="L4138" s="1"/>
      <c r="O4138" s="544"/>
      <c r="P4138" s="544"/>
      <c r="S4138" s="544"/>
      <c r="T4138" s="544"/>
    </row>
    <row r="4139" spans="2:20" s="5" customFormat="1" ht="15.75">
      <c r="B4139" s="1"/>
      <c r="C4139" s="31"/>
      <c r="D4139" s="34"/>
      <c r="E4139" s="32"/>
      <c r="F4139" s="36"/>
      <c r="G4139" s="288"/>
      <c r="I4139" s="1"/>
      <c r="J4139" s="10"/>
      <c r="K4139" s="10"/>
      <c r="L4139" s="1"/>
      <c r="O4139" s="544"/>
      <c r="P4139" s="544"/>
      <c r="S4139" s="544"/>
      <c r="T4139" s="544"/>
    </row>
    <row r="4140" spans="2:20" s="5" customFormat="1" ht="15.75">
      <c r="B4140" s="1"/>
      <c r="C4140" s="31"/>
      <c r="D4140" s="34"/>
      <c r="E4140" s="32"/>
      <c r="F4140" s="36"/>
      <c r="G4140" s="288"/>
      <c r="I4140" s="1"/>
      <c r="J4140" s="10"/>
      <c r="K4140" s="10"/>
      <c r="L4140" s="1"/>
      <c r="O4140" s="544"/>
      <c r="P4140" s="544"/>
      <c r="S4140" s="544"/>
      <c r="T4140" s="544"/>
    </row>
    <row r="4141" spans="2:20" s="5" customFormat="1" ht="15.75">
      <c r="B4141" s="1"/>
      <c r="C4141" s="31"/>
      <c r="D4141" s="34"/>
      <c r="E4141" s="32"/>
      <c r="F4141" s="36"/>
      <c r="G4141" s="288"/>
      <c r="I4141" s="1"/>
      <c r="J4141" s="10"/>
      <c r="K4141" s="10"/>
      <c r="L4141" s="1"/>
      <c r="O4141" s="544"/>
      <c r="P4141" s="544"/>
      <c r="S4141" s="544"/>
      <c r="T4141" s="544"/>
    </row>
    <row r="4142" spans="2:20" s="5" customFormat="1" ht="15.75">
      <c r="B4142" s="1"/>
      <c r="C4142" s="31"/>
      <c r="D4142" s="34"/>
      <c r="E4142" s="32"/>
      <c r="F4142" s="36"/>
      <c r="G4142" s="288"/>
      <c r="I4142" s="1"/>
      <c r="J4142" s="10"/>
      <c r="K4142" s="10"/>
      <c r="L4142" s="1"/>
      <c r="O4142" s="544"/>
      <c r="P4142" s="544"/>
      <c r="S4142" s="544"/>
      <c r="T4142" s="544"/>
    </row>
    <row r="4143" spans="2:20" s="5" customFormat="1" ht="15.75">
      <c r="B4143" s="1"/>
      <c r="C4143" s="31"/>
      <c r="D4143" s="34"/>
      <c r="E4143" s="32"/>
      <c r="F4143" s="36"/>
      <c r="G4143" s="288"/>
      <c r="I4143" s="1"/>
      <c r="J4143" s="10"/>
      <c r="K4143" s="10"/>
      <c r="L4143" s="1"/>
      <c r="O4143" s="544"/>
      <c r="P4143" s="544"/>
      <c r="S4143" s="544"/>
      <c r="T4143" s="544"/>
    </row>
    <row r="4144" spans="2:20" s="5" customFormat="1" ht="15.75">
      <c r="B4144" s="1"/>
      <c r="C4144" s="31"/>
      <c r="D4144" s="34"/>
      <c r="E4144" s="32"/>
      <c r="F4144" s="36"/>
      <c r="G4144" s="288"/>
      <c r="I4144" s="1"/>
      <c r="J4144" s="10"/>
      <c r="K4144" s="10"/>
      <c r="L4144" s="1"/>
      <c r="O4144" s="544"/>
      <c r="P4144" s="544"/>
      <c r="S4144" s="544"/>
      <c r="T4144" s="544"/>
    </row>
    <row r="4145" spans="2:20" s="5" customFormat="1" ht="15.75">
      <c r="B4145" s="1"/>
      <c r="C4145" s="31"/>
      <c r="D4145" s="34"/>
      <c r="E4145" s="32"/>
      <c r="F4145" s="36"/>
      <c r="G4145" s="288"/>
      <c r="I4145" s="1"/>
      <c r="J4145" s="10"/>
      <c r="K4145" s="10"/>
      <c r="L4145" s="1"/>
      <c r="O4145" s="544"/>
      <c r="P4145" s="544"/>
      <c r="S4145" s="544"/>
      <c r="T4145" s="544"/>
    </row>
    <row r="4146" spans="2:20" s="5" customFormat="1" ht="15.75">
      <c r="B4146" s="1"/>
      <c r="C4146" s="31"/>
      <c r="D4146" s="34"/>
      <c r="E4146" s="32"/>
      <c r="F4146" s="36"/>
      <c r="G4146" s="288"/>
      <c r="I4146" s="1"/>
      <c r="J4146" s="10"/>
      <c r="K4146" s="10"/>
      <c r="L4146" s="1"/>
      <c r="O4146" s="544"/>
      <c r="P4146" s="544"/>
      <c r="S4146" s="544"/>
      <c r="T4146" s="544"/>
    </row>
    <row r="4147" spans="2:20" s="5" customFormat="1" ht="15.75">
      <c r="B4147" s="1"/>
      <c r="C4147" s="31"/>
      <c r="D4147" s="34"/>
      <c r="E4147" s="32"/>
      <c r="F4147" s="36"/>
      <c r="G4147" s="288"/>
      <c r="I4147" s="1"/>
      <c r="J4147" s="10"/>
      <c r="K4147" s="10"/>
      <c r="L4147" s="1"/>
      <c r="O4147" s="544"/>
      <c r="P4147" s="544"/>
      <c r="S4147" s="544"/>
      <c r="T4147" s="544"/>
    </row>
    <row r="4148" spans="2:20" s="5" customFormat="1" ht="15.75">
      <c r="B4148" s="1"/>
      <c r="C4148" s="31"/>
      <c r="D4148" s="34"/>
      <c r="E4148" s="32"/>
      <c r="F4148" s="36"/>
      <c r="G4148" s="288"/>
      <c r="I4148" s="1"/>
      <c r="J4148" s="10"/>
      <c r="K4148" s="10"/>
      <c r="L4148" s="1"/>
      <c r="O4148" s="544"/>
      <c r="P4148" s="544"/>
      <c r="S4148" s="544"/>
      <c r="T4148" s="544"/>
    </row>
    <row r="4149" spans="2:20" s="5" customFormat="1" ht="15.75">
      <c r="B4149" s="1"/>
      <c r="C4149" s="31"/>
      <c r="D4149" s="34"/>
      <c r="E4149" s="32"/>
      <c r="F4149" s="36"/>
      <c r="G4149" s="288"/>
      <c r="I4149" s="1"/>
      <c r="J4149" s="10"/>
      <c r="K4149" s="10"/>
      <c r="L4149" s="1"/>
      <c r="O4149" s="544"/>
      <c r="P4149" s="544"/>
      <c r="S4149" s="544"/>
      <c r="T4149" s="544"/>
    </row>
    <row r="4150" spans="2:20" s="5" customFormat="1" ht="15.75">
      <c r="B4150" s="1"/>
      <c r="C4150" s="31"/>
      <c r="D4150" s="34"/>
      <c r="E4150" s="32"/>
      <c r="F4150" s="36"/>
      <c r="G4150" s="288"/>
      <c r="I4150" s="1"/>
      <c r="J4150" s="10"/>
      <c r="K4150" s="10"/>
      <c r="L4150" s="1"/>
      <c r="O4150" s="544"/>
      <c r="P4150" s="544"/>
      <c r="S4150" s="544"/>
      <c r="T4150" s="544"/>
    </row>
    <row r="4151" spans="2:20" s="5" customFormat="1" ht="15.75">
      <c r="B4151" s="1"/>
      <c r="C4151" s="31"/>
      <c r="D4151" s="34"/>
      <c r="E4151" s="32"/>
      <c r="F4151" s="36"/>
      <c r="G4151" s="288"/>
      <c r="I4151" s="1"/>
      <c r="J4151" s="10"/>
      <c r="K4151" s="10"/>
      <c r="L4151" s="1"/>
      <c r="O4151" s="544"/>
      <c r="P4151" s="544"/>
      <c r="S4151" s="544"/>
      <c r="T4151" s="544"/>
    </row>
    <row r="4152" spans="2:20" s="5" customFormat="1" ht="15.75">
      <c r="B4152" s="1"/>
      <c r="C4152" s="31"/>
      <c r="D4152" s="34"/>
      <c r="E4152" s="32"/>
      <c r="F4152" s="36"/>
      <c r="G4152" s="288"/>
      <c r="I4152" s="1"/>
      <c r="J4152" s="10"/>
      <c r="K4152" s="10"/>
      <c r="L4152" s="1"/>
      <c r="O4152" s="544"/>
      <c r="P4152" s="544"/>
      <c r="S4152" s="544"/>
      <c r="T4152" s="544"/>
    </row>
    <row r="4153" spans="2:20" s="5" customFormat="1" ht="15.75">
      <c r="B4153" s="1"/>
      <c r="C4153" s="31"/>
      <c r="D4153" s="34"/>
      <c r="E4153" s="32"/>
      <c r="F4153" s="36"/>
      <c r="G4153" s="288"/>
      <c r="I4153" s="1"/>
      <c r="J4153" s="10"/>
      <c r="K4153" s="10"/>
      <c r="L4153" s="1"/>
      <c r="O4153" s="544"/>
      <c r="P4153" s="544"/>
      <c r="S4153" s="544"/>
      <c r="T4153" s="544"/>
    </row>
    <row r="4154" spans="2:20" s="5" customFormat="1" ht="15.75">
      <c r="B4154" s="1"/>
      <c r="C4154" s="31"/>
      <c r="D4154" s="34"/>
      <c r="E4154" s="32"/>
      <c r="F4154" s="36"/>
      <c r="G4154" s="288"/>
      <c r="I4154" s="1"/>
      <c r="J4154" s="10"/>
      <c r="K4154" s="10"/>
      <c r="L4154" s="1"/>
      <c r="O4154" s="544"/>
      <c r="P4154" s="544"/>
      <c r="S4154" s="544"/>
      <c r="T4154" s="544"/>
    </row>
    <row r="4155" spans="2:20" s="5" customFormat="1" ht="15.75">
      <c r="B4155" s="1"/>
      <c r="C4155" s="31"/>
      <c r="D4155" s="34"/>
      <c r="E4155" s="32"/>
      <c r="F4155" s="36"/>
      <c r="G4155" s="288"/>
      <c r="I4155" s="1"/>
      <c r="J4155" s="10"/>
      <c r="K4155" s="10"/>
      <c r="L4155" s="1"/>
      <c r="O4155" s="544"/>
      <c r="P4155" s="544"/>
      <c r="S4155" s="544"/>
      <c r="T4155" s="544"/>
    </row>
    <row r="4156" spans="2:20" s="5" customFormat="1" ht="15.75">
      <c r="B4156" s="1"/>
      <c r="C4156" s="31"/>
      <c r="D4156" s="34"/>
      <c r="E4156" s="32"/>
      <c r="F4156" s="36"/>
      <c r="G4156" s="288"/>
      <c r="I4156" s="1"/>
      <c r="J4156" s="10"/>
      <c r="K4156" s="10"/>
      <c r="L4156" s="1"/>
      <c r="O4156" s="544"/>
      <c r="P4156" s="544"/>
      <c r="S4156" s="544"/>
      <c r="T4156" s="544"/>
    </row>
    <row r="4157" spans="2:20" s="5" customFormat="1" ht="15.75">
      <c r="B4157" s="1"/>
      <c r="C4157" s="31"/>
      <c r="D4157" s="34"/>
      <c r="E4157" s="32"/>
      <c r="F4157" s="36"/>
      <c r="G4157" s="288"/>
      <c r="I4157" s="1"/>
      <c r="J4157" s="10"/>
      <c r="K4157" s="10"/>
      <c r="L4157" s="1"/>
      <c r="O4157" s="544"/>
      <c r="P4157" s="544"/>
      <c r="S4157" s="544"/>
      <c r="T4157" s="544"/>
    </row>
    <row r="4158" spans="2:20" s="5" customFormat="1" ht="15.75">
      <c r="B4158" s="1"/>
      <c r="C4158" s="31"/>
      <c r="D4158" s="34"/>
      <c r="E4158" s="32"/>
      <c r="F4158" s="36"/>
      <c r="G4158" s="288"/>
      <c r="I4158" s="1"/>
      <c r="J4158" s="10"/>
      <c r="K4158" s="10"/>
      <c r="L4158" s="1"/>
      <c r="O4158" s="544"/>
      <c r="P4158" s="544"/>
      <c r="S4158" s="544"/>
      <c r="T4158" s="544"/>
    </row>
    <row r="4159" spans="2:20" s="5" customFormat="1" ht="15.75">
      <c r="B4159" s="1"/>
      <c r="C4159" s="31"/>
      <c r="D4159" s="34"/>
      <c r="E4159" s="32"/>
      <c r="F4159" s="36"/>
      <c r="G4159" s="288"/>
      <c r="I4159" s="1"/>
      <c r="J4159" s="10"/>
      <c r="K4159" s="10"/>
      <c r="L4159" s="1"/>
      <c r="O4159" s="544"/>
      <c r="P4159" s="544"/>
      <c r="S4159" s="544"/>
      <c r="T4159" s="544"/>
    </row>
    <row r="4160" spans="2:20" s="5" customFormat="1" ht="15.75">
      <c r="B4160" s="1"/>
      <c r="C4160" s="31"/>
      <c r="D4160" s="34"/>
      <c r="E4160" s="32"/>
      <c r="F4160" s="36"/>
      <c r="G4160" s="288"/>
      <c r="I4160" s="1"/>
      <c r="J4160" s="10"/>
      <c r="K4160" s="10"/>
      <c r="L4160" s="1"/>
      <c r="O4160" s="544"/>
      <c r="P4160" s="544"/>
      <c r="S4160" s="544"/>
      <c r="T4160" s="544"/>
    </row>
    <row r="4161" spans="2:20" s="5" customFormat="1" ht="15.75">
      <c r="B4161" s="1"/>
      <c r="C4161" s="31"/>
      <c r="D4161" s="34"/>
      <c r="E4161" s="32"/>
      <c r="F4161" s="36"/>
      <c r="G4161" s="288"/>
      <c r="I4161" s="1"/>
      <c r="J4161" s="10"/>
      <c r="K4161" s="10"/>
      <c r="L4161" s="1"/>
      <c r="O4161" s="544"/>
      <c r="P4161" s="544"/>
      <c r="S4161" s="544"/>
      <c r="T4161" s="544"/>
    </row>
    <row r="4162" spans="2:20" s="5" customFormat="1" ht="15.75">
      <c r="B4162" s="1"/>
      <c r="C4162" s="31"/>
      <c r="D4162" s="34"/>
      <c r="E4162" s="32"/>
      <c r="F4162" s="36"/>
      <c r="G4162" s="288"/>
      <c r="I4162" s="1"/>
      <c r="J4162" s="10"/>
      <c r="K4162" s="10"/>
      <c r="L4162" s="1"/>
      <c r="O4162" s="544"/>
      <c r="P4162" s="544"/>
      <c r="S4162" s="544"/>
      <c r="T4162" s="544"/>
    </row>
    <row r="4163" spans="2:20" s="5" customFormat="1" ht="15.75">
      <c r="B4163" s="1"/>
      <c r="C4163" s="31"/>
      <c r="D4163" s="34"/>
      <c r="E4163" s="32"/>
      <c r="F4163" s="36"/>
      <c r="G4163" s="288"/>
      <c r="I4163" s="1"/>
      <c r="J4163" s="10"/>
      <c r="K4163" s="10"/>
      <c r="L4163" s="1"/>
      <c r="O4163" s="544"/>
      <c r="P4163" s="544"/>
      <c r="S4163" s="544"/>
      <c r="T4163" s="544"/>
    </row>
    <row r="4164" spans="2:20" s="5" customFormat="1" ht="15.75">
      <c r="B4164" s="1"/>
      <c r="C4164" s="31"/>
      <c r="D4164" s="34"/>
      <c r="E4164" s="32"/>
      <c r="F4164" s="36"/>
      <c r="G4164" s="288"/>
      <c r="I4164" s="1"/>
      <c r="J4164" s="10"/>
      <c r="K4164" s="10"/>
      <c r="L4164" s="1"/>
      <c r="O4164" s="544"/>
      <c r="P4164" s="544"/>
      <c r="S4164" s="544"/>
      <c r="T4164" s="544"/>
    </row>
    <row r="4165" spans="2:20" s="5" customFormat="1" ht="15.75">
      <c r="B4165" s="1"/>
      <c r="C4165" s="31"/>
      <c r="D4165" s="34"/>
      <c r="E4165" s="32"/>
      <c r="F4165" s="36"/>
      <c r="G4165" s="288"/>
      <c r="I4165" s="1"/>
      <c r="J4165" s="10"/>
      <c r="K4165" s="10"/>
      <c r="L4165" s="1"/>
      <c r="O4165" s="544"/>
      <c r="P4165" s="544"/>
      <c r="S4165" s="544"/>
      <c r="T4165" s="544"/>
    </row>
    <row r="4166" spans="2:20" s="5" customFormat="1" ht="15.75">
      <c r="B4166" s="1"/>
      <c r="C4166" s="31"/>
      <c r="D4166" s="34"/>
      <c r="E4166" s="32"/>
      <c r="F4166" s="36"/>
      <c r="G4166" s="288"/>
      <c r="I4166" s="1"/>
      <c r="J4166" s="10"/>
      <c r="K4166" s="10"/>
      <c r="L4166" s="1"/>
      <c r="O4166" s="544"/>
      <c r="P4166" s="544"/>
      <c r="S4166" s="544"/>
      <c r="T4166" s="544"/>
    </row>
    <row r="4167" spans="2:20" s="5" customFormat="1" ht="15.75">
      <c r="B4167" s="1"/>
      <c r="C4167" s="31"/>
      <c r="D4167" s="34"/>
      <c r="E4167" s="32"/>
      <c r="F4167" s="36"/>
      <c r="G4167" s="288"/>
      <c r="I4167" s="1"/>
      <c r="J4167" s="10"/>
      <c r="K4167" s="10"/>
      <c r="L4167" s="1"/>
      <c r="O4167" s="544"/>
      <c r="P4167" s="544"/>
      <c r="S4167" s="544"/>
      <c r="T4167" s="544"/>
    </row>
    <row r="4168" spans="2:20" s="5" customFormat="1" ht="15.75">
      <c r="B4168" s="1"/>
      <c r="C4168" s="31"/>
      <c r="D4168" s="34"/>
      <c r="E4168" s="32"/>
      <c r="F4168" s="36"/>
      <c r="G4168" s="288"/>
      <c r="I4168" s="1"/>
      <c r="J4168" s="10"/>
      <c r="K4168" s="10"/>
      <c r="L4168" s="1"/>
      <c r="O4168" s="544"/>
      <c r="P4168" s="544"/>
      <c r="S4168" s="544"/>
      <c r="T4168" s="544"/>
    </row>
    <row r="4169" spans="2:20" s="5" customFormat="1" ht="15.75">
      <c r="B4169" s="1"/>
      <c r="C4169" s="31"/>
      <c r="D4169" s="34"/>
      <c r="E4169" s="32"/>
      <c r="F4169" s="36"/>
      <c r="G4169" s="288"/>
      <c r="I4169" s="1"/>
      <c r="J4169" s="10"/>
      <c r="K4169" s="10"/>
      <c r="L4169" s="1"/>
      <c r="O4169" s="544"/>
      <c r="P4169" s="544"/>
      <c r="S4169" s="544"/>
      <c r="T4169" s="544"/>
    </row>
    <row r="4170" spans="2:20" s="5" customFormat="1" ht="15.75">
      <c r="B4170" s="1"/>
      <c r="C4170" s="31"/>
      <c r="D4170" s="34"/>
      <c r="E4170" s="32"/>
      <c r="F4170" s="36"/>
      <c r="G4170" s="288"/>
      <c r="I4170" s="1"/>
      <c r="J4170" s="10"/>
      <c r="K4170" s="10"/>
      <c r="L4170" s="1"/>
      <c r="O4170" s="544"/>
      <c r="P4170" s="544"/>
      <c r="S4170" s="544"/>
      <c r="T4170" s="544"/>
    </row>
    <row r="4171" spans="2:20" s="5" customFormat="1" ht="15.75">
      <c r="B4171" s="1"/>
      <c r="C4171" s="31"/>
      <c r="D4171" s="34"/>
      <c r="E4171" s="32"/>
      <c r="F4171" s="36"/>
      <c r="G4171" s="288"/>
      <c r="I4171" s="1"/>
      <c r="J4171" s="10"/>
      <c r="K4171" s="10"/>
      <c r="L4171" s="1"/>
      <c r="O4171" s="544"/>
      <c r="P4171" s="544"/>
      <c r="S4171" s="544"/>
      <c r="T4171" s="544"/>
    </row>
    <row r="4172" spans="2:20" s="5" customFormat="1" ht="15.75">
      <c r="B4172" s="1"/>
      <c r="C4172" s="31"/>
      <c r="D4172" s="34"/>
      <c r="E4172" s="32"/>
      <c r="F4172" s="36"/>
      <c r="G4172" s="288"/>
      <c r="I4172" s="1"/>
      <c r="J4172" s="10"/>
      <c r="K4172" s="10"/>
      <c r="L4172" s="1"/>
      <c r="O4172" s="544"/>
      <c r="P4172" s="544"/>
      <c r="S4172" s="544"/>
      <c r="T4172" s="544"/>
    </row>
    <row r="4173" spans="2:20" s="5" customFormat="1" ht="15.75">
      <c r="B4173" s="1"/>
      <c r="C4173" s="31"/>
      <c r="D4173" s="34"/>
      <c r="E4173" s="32"/>
      <c r="F4173" s="36"/>
      <c r="G4173" s="288"/>
      <c r="I4173" s="1"/>
      <c r="J4173" s="10"/>
      <c r="K4173" s="10"/>
      <c r="L4173" s="1"/>
      <c r="O4173" s="544"/>
      <c r="P4173" s="544"/>
      <c r="S4173" s="544"/>
      <c r="T4173" s="544"/>
    </row>
    <row r="4174" spans="2:20" s="5" customFormat="1" ht="15.75">
      <c r="B4174" s="1"/>
      <c r="C4174" s="31"/>
      <c r="D4174" s="34"/>
      <c r="E4174" s="32"/>
      <c r="F4174" s="36"/>
      <c r="G4174" s="288"/>
      <c r="I4174" s="1"/>
      <c r="J4174" s="10"/>
      <c r="K4174" s="10"/>
      <c r="L4174" s="1"/>
      <c r="O4174" s="544"/>
      <c r="P4174" s="544"/>
      <c r="S4174" s="544"/>
      <c r="T4174" s="544"/>
    </row>
    <row r="4175" spans="2:20" s="5" customFormat="1" ht="15.75">
      <c r="B4175" s="1"/>
      <c r="C4175" s="31"/>
      <c r="D4175" s="34"/>
      <c r="E4175" s="32"/>
      <c r="F4175" s="36"/>
      <c r="G4175" s="288"/>
      <c r="I4175" s="1"/>
      <c r="J4175" s="10"/>
      <c r="K4175" s="10"/>
      <c r="L4175" s="1"/>
      <c r="O4175" s="544"/>
      <c r="P4175" s="544"/>
      <c r="S4175" s="544"/>
      <c r="T4175" s="544"/>
    </row>
    <row r="4176" spans="2:20" s="5" customFormat="1" ht="15.75">
      <c r="B4176" s="1"/>
      <c r="C4176" s="31"/>
      <c r="D4176" s="34"/>
      <c r="E4176" s="32"/>
      <c r="F4176" s="36"/>
      <c r="G4176" s="288"/>
      <c r="I4176" s="1"/>
      <c r="J4176" s="10"/>
      <c r="K4176" s="10"/>
      <c r="L4176" s="1"/>
      <c r="O4176" s="544"/>
      <c r="P4176" s="544"/>
      <c r="S4176" s="544"/>
      <c r="T4176" s="544"/>
    </row>
    <row r="4177" spans="2:20" s="5" customFormat="1" ht="15.75">
      <c r="B4177" s="1"/>
      <c r="C4177" s="31"/>
      <c r="D4177" s="34"/>
      <c r="E4177" s="32"/>
      <c r="F4177" s="36"/>
      <c r="G4177" s="288"/>
      <c r="I4177" s="1"/>
      <c r="J4177" s="10"/>
      <c r="K4177" s="10"/>
      <c r="L4177" s="1"/>
      <c r="O4177" s="544"/>
      <c r="P4177" s="544"/>
      <c r="S4177" s="544"/>
      <c r="T4177" s="544"/>
    </row>
    <row r="4178" spans="2:20" s="5" customFormat="1" ht="15.75">
      <c r="B4178" s="1"/>
      <c r="C4178" s="31"/>
      <c r="D4178" s="34"/>
      <c r="E4178" s="32"/>
      <c r="F4178" s="36"/>
      <c r="G4178" s="288"/>
      <c r="I4178" s="1"/>
      <c r="J4178" s="10"/>
      <c r="K4178" s="10"/>
      <c r="L4178" s="1"/>
      <c r="O4178" s="544"/>
      <c r="P4178" s="544"/>
      <c r="S4178" s="544"/>
      <c r="T4178" s="544"/>
    </row>
    <row r="4179" spans="2:20" s="5" customFormat="1" ht="15.75">
      <c r="B4179" s="1"/>
      <c r="C4179" s="31"/>
      <c r="D4179" s="34"/>
      <c r="E4179" s="32"/>
      <c r="F4179" s="36"/>
      <c r="G4179" s="288"/>
      <c r="I4179" s="1"/>
      <c r="J4179" s="10"/>
      <c r="K4179" s="10"/>
      <c r="L4179" s="1"/>
      <c r="O4179" s="544"/>
      <c r="P4179" s="544"/>
      <c r="S4179" s="544"/>
      <c r="T4179" s="544"/>
    </row>
    <row r="4180" spans="2:20" s="5" customFormat="1" ht="15.75">
      <c r="B4180" s="1"/>
      <c r="C4180" s="31"/>
      <c r="D4180" s="34"/>
      <c r="E4180" s="32"/>
      <c r="F4180" s="36"/>
      <c r="G4180" s="288"/>
      <c r="I4180" s="1"/>
      <c r="J4180" s="10"/>
      <c r="K4180" s="10"/>
      <c r="L4180" s="1"/>
      <c r="O4180" s="544"/>
      <c r="P4180" s="544"/>
      <c r="S4180" s="544"/>
      <c r="T4180" s="544"/>
    </row>
    <row r="4181" spans="2:20" s="5" customFormat="1" ht="15.75">
      <c r="B4181" s="1"/>
      <c r="C4181" s="31"/>
      <c r="D4181" s="34"/>
      <c r="E4181" s="32"/>
      <c r="F4181" s="36"/>
      <c r="G4181" s="288"/>
      <c r="I4181" s="1"/>
      <c r="J4181" s="10"/>
      <c r="K4181" s="10"/>
      <c r="L4181" s="1"/>
      <c r="O4181" s="544"/>
      <c r="P4181" s="544"/>
      <c r="S4181" s="544"/>
      <c r="T4181" s="544"/>
    </row>
    <row r="4182" spans="2:20" s="5" customFormat="1" ht="15.75">
      <c r="B4182" s="1"/>
      <c r="C4182" s="31"/>
      <c r="D4182" s="34"/>
      <c r="E4182" s="32"/>
      <c r="F4182" s="36"/>
      <c r="G4182" s="288"/>
      <c r="I4182" s="1"/>
      <c r="J4182" s="10"/>
      <c r="K4182" s="10"/>
      <c r="L4182" s="1"/>
      <c r="O4182" s="544"/>
      <c r="P4182" s="544"/>
      <c r="S4182" s="544"/>
      <c r="T4182" s="544"/>
    </row>
    <row r="4183" spans="2:20" s="5" customFormat="1" ht="15.75">
      <c r="B4183" s="1"/>
      <c r="C4183" s="31"/>
      <c r="D4183" s="34"/>
      <c r="E4183" s="32"/>
      <c r="F4183" s="36"/>
      <c r="G4183" s="288"/>
      <c r="I4183" s="1"/>
      <c r="J4183" s="10"/>
      <c r="K4183" s="10"/>
      <c r="L4183" s="1"/>
      <c r="O4183" s="544"/>
      <c r="P4183" s="544"/>
      <c r="S4183" s="544"/>
      <c r="T4183" s="544"/>
    </row>
    <row r="4184" spans="2:20" s="5" customFormat="1" ht="15.75">
      <c r="B4184" s="1"/>
      <c r="C4184" s="31"/>
      <c r="D4184" s="34"/>
      <c r="E4184" s="32"/>
      <c r="F4184" s="36"/>
      <c r="G4184" s="288"/>
      <c r="I4184" s="1"/>
      <c r="J4184" s="10"/>
      <c r="K4184" s="10"/>
      <c r="L4184" s="1"/>
      <c r="O4184" s="544"/>
      <c r="P4184" s="544"/>
      <c r="S4184" s="544"/>
      <c r="T4184" s="544"/>
    </row>
    <row r="4185" spans="2:20" s="5" customFormat="1" ht="15.75">
      <c r="B4185" s="1"/>
      <c r="C4185" s="31"/>
      <c r="D4185" s="34"/>
      <c r="E4185" s="32"/>
      <c r="F4185" s="36"/>
      <c r="G4185" s="288"/>
      <c r="I4185" s="1"/>
      <c r="J4185" s="10"/>
      <c r="K4185" s="10"/>
      <c r="L4185" s="1"/>
      <c r="O4185" s="544"/>
      <c r="P4185" s="544"/>
      <c r="S4185" s="544"/>
      <c r="T4185" s="544"/>
    </row>
    <row r="4186" spans="2:20" s="5" customFormat="1" ht="15.75">
      <c r="B4186" s="1"/>
      <c r="C4186" s="31"/>
      <c r="D4186" s="34"/>
      <c r="E4186" s="32"/>
      <c r="F4186" s="36"/>
      <c r="G4186" s="288"/>
      <c r="I4186" s="1"/>
      <c r="J4186" s="10"/>
      <c r="K4186" s="10"/>
      <c r="L4186" s="1"/>
      <c r="O4186" s="544"/>
      <c r="P4186" s="544"/>
      <c r="S4186" s="544"/>
      <c r="T4186" s="544"/>
    </row>
    <row r="4187" spans="2:20" s="5" customFormat="1" ht="15.75">
      <c r="B4187" s="1"/>
      <c r="C4187" s="31"/>
      <c r="D4187" s="34"/>
      <c r="E4187" s="32"/>
      <c r="F4187" s="36"/>
      <c r="G4187" s="288"/>
      <c r="I4187" s="1"/>
      <c r="J4187" s="10"/>
      <c r="K4187" s="10"/>
      <c r="L4187" s="1"/>
      <c r="O4187" s="544"/>
      <c r="P4187" s="544"/>
      <c r="S4187" s="544"/>
      <c r="T4187" s="544"/>
    </row>
    <row r="4188" spans="2:20" s="5" customFormat="1" ht="15.75">
      <c r="B4188" s="1"/>
      <c r="C4188" s="31"/>
      <c r="D4188" s="34"/>
      <c r="E4188" s="32"/>
      <c r="F4188" s="36"/>
      <c r="G4188" s="288"/>
      <c r="I4188" s="1"/>
      <c r="J4188" s="10"/>
      <c r="K4188" s="10"/>
      <c r="L4188" s="1"/>
      <c r="O4188" s="544"/>
      <c r="P4188" s="544"/>
      <c r="S4188" s="544"/>
      <c r="T4188" s="544"/>
    </row>
    <row r="4189" spans="2:20" s="5" customFormat="1" ht="15.75">
      <c r="B4189" s="1"/>
      <c r="C4189" s="31"/>
      <c r="D4189" s="34"/>
      <c r="E4189" s="32"/>
      <c r="F4189" s="36"/>
      <c r="G4189" s="288"/>
      <c r="I4189" s="1"/>
      <c r="J4189" s="10"/>
      <c r="K4189" s="10"/>
      <c r="L4189" s="1"/>
      <c r="O4189" s="544"/>
      <c r="P4189" s="544"/>
      <c r="S4189" s="544"/>
      <c r="T4189" s="544"/>
    </row>
    <row r="4190" spans="2:20" s="5" customFormat="1" ht="15.75">
      <c r="B4190" s="1"/>
      <c r="C4190" s="31"/>
      <c r="D4190" s="34"/>
      <c r="E4190" s="32"/>
      <c r="F4190" s="36"/>
      <c r="G4190" s="288"/>
      <c r="I4190" s="1"/>
      <c r="J4190" s="10"/>
      <c r="K4190" s="10"/>
      <c r="L4190" s="1"/>
      <c r="O4190" s="544"/>
      <c r="P4190" s="544"/>
      <c r="S4190" s="544"/>
      <c r="T4190" s="544"/>
    </row>
    <row r="4191" spans="2:20" s="5" customFormat="1" ht="15.75">
      <c r="B4191" s="1"/>
      <c r="C4191" s="31"/>
      <c r="D4191" s="34"/>
      <c r="E4191" s="32"/>
      <c r="F4191" s="36"/>
      <c r="G4191" s="288"/>
      <c r="I4191" s="1"/>
      <c r="J4191" s="10"/>
      <c r="K4191" s="10"/>
      <c r="L4191" s="1"/>
      <c r="O4191" s="544"/>
      <c r="P4191" s="544"/>
      <c r="S4191" s="544"/>
      <c r="T4191" s="544"/>
    </row>
    <row r="4192" spans="2:20" s="5" customFormat="1" ht="15.75">
      <c r="B4192" s="1"/>
      <c r="C4192" s="31"/>
      <c r="D4192" s="34"/>
      <c r="E4192" s="32"/>
      <c r="F4192" s="36"/>
      <c r="G4192" s="288"/>
      <c r="I4192" s="1"/>
      <c r="J4192" s="10"/>
      <c r="K4192" s="10"/>
      <c r="L4192" s="1"/>
      <c r="O4192" s="544"/>
      <c r="P4192" s="544"/>
      <c r="S4192" s="544"/>
      <c r="T4192" s="544"/>
    </row>
    <row r="4193" spans="2:20" s="5" customFormat="1" ht="15.75">
      <c r="B4193" s="1"/>
      <c r="C4193" s="31"/>
      <c r="D4193" s="34"/>
      <c r="E4193" s="32"/>
      <c r="F4193" s="36"/>
      <c r="G4193" s="288"/>
      <c r="I4193" s="1"/>
      <c r="J4193" s="10"/>
      <c r="K4193" s="10"/>
      <c r="L4193" s="1"/>
      <c r="O4193" s="544"/>
      <c r="P4193" s="544"/>
      <c r="S4193" s="544"/>
      <c r="T4193" s="544"/>
    </row>
    <row r="4194" spans="2:20" s="5" customFormat="1" ht="15.75">
      <c r="B4194" s="1"/>
      <c r="C4194" s="31"/>
      <c r="D4194" s="34"/>
      <c r="E4194" s="32"/>
      <c r="F4194" s="36"/>
      <c r="G4194" s="288"/>
      <c r="I4194" s="1"/>
      <c r="J4194" s="10"/>
      <c r="K4194" s="10"/>
      <c r="L4194" s="1"/>
      <c r="O4194" s="544"/>
      <c r="P4194" s="544"/>
      <c r="S4194" s="544"/>
      <c r="T4194" s="544"/>
    </row>
    <row r="4195" spans="2:20" s="5" customFormat="1" ht="15.75">
      <c r="B4195" s="1"/>
      <c r="C4195" s="31"/>
      <c r="D4195" s="34"/>
      <c r="E4195" s="32"/>
      <c r="F4195" s="36"/>
      <c r="G4195" s="288"/>
      <c r="I4195" s="1"/>
      <c r="J4195" s="10"/>
      <c r="K4195" s="10"/>
      <c r="L4195" s="1"/>
      <c r="O4195" s="544"/>
      <c r="P4195" s="544"/>
      <c r="S4195" s="544"/>
      <c r="T4195" s="544"/>
    </row>
    <row r="4196" spans="2:20" s="5" customFormat="1" ht="15.75">
      <c r="B4196" s="1"/>
      <c r="C4196" s="31"/>
      <c r="D4196" s="34"/>
      <c r="E4196" s="32"/>
      <c r="F4196" s="36"/>
      <c r="G4196" s="288"/>
      <c r="I4196" s="1"/>
      <c r="J4196" s="10"/>
      <c r="K4196" s="10"/>
      <c r="L4196" s="1"/>
      <c r="O4196" s="544"/>
      <c r="P4196" s="544"/>
      <c r="S4196" s="544"/>
      <c r="T4196" s="544"/>
    </row>
    <row r="4197" spans="2:20" s="5" customFormat="1" ht="15.75">
      <c r="B4197" s="1"/>
      <c r="C4197" s="31"/>
      <c r="D4197" s="34"/>
      <c r="E4197" s="32"/>
      <c r="F4197" s="36"/>
      <c r="G4197" s="288"/>
      <c r="I4197" s="1"/>
      <c r="J4197" s="10"/>
      <c r="K4197" s="10"/>
      <c r="L4197" s="1"/>
      <c r="O4197" s="544"/>
      <c r="P4197" s="544"/>
      <c r="S4197" s="544"/>
      <c r="T4197" s="544"/>
    </row>
    <row r="4198" spans="2:20" s="5" customFormat="1" ht="15.75">
      <c r="B4198" s="1"/>
      <c r="C4198" s="31"/>
      <c r="D4198" s="34"/>
      <c r="E4198" s="32"/>
      <c r="F4198" s="36"/>
      <c r="G4198" s="288"/>
      <c r="I4198" s="1"/>
      <c r="J4198" s="10"/>
      <c r="K4198" s="10"/>
      <c r="L4198" s="1"/>
      <c r="O4198" s="544"/>
      <c r="P4198" s="544"/>
      <c r="S4198" s="544"/>
      <c r="T4198" s="544"/>
    </row>
    <row r="4199" spans="2:20" s="5" customFormat="1" ht="15.75">
      <c r="B4199" s="1"/>
      <c r="C4199" s="31"/>
      <c r="D4199" s="34"/>
      <c r="E4199" s="32"/>
      <c r="F4199" s="36"/>
      <c r="G4199" s="288"/>
      <c r="I4199" s="1"/>
      <c r="J4199" s="10"/>
      <c r="K4199" s="10"/>
      <c r="L4199" s="1"/>
      <c r="O4199" s="544"/>
      <c r="P4199" s="544"/>
      <c r="S4199" s="544"/>
      <c r="T4199" s="544"/>
    </row>
    <row r="4200" spans="2:20" s="5" customFormat="1" ht="15.75">
      <c r="B4200" s="1"/>
      <c r="C4200" s="31"/>
      <c r="D4200" s="34"/>
      <c r="E4200" s="32"/>
      <c r="F4200" s="36"/>
      <c r="G4200" s="288"/>
      <c r="I4200" s="1"/>
      <c r="J4200" s="10"/>
      <c r="K4200" s="10"/>
      <c r="L4200" s="1"/>
      <c r="O4200" s="544"/>
      <c r="P4200" s="544"/>
      <c r="S4200" s="544"/>
      <c r="T4200" s="544"/>
    </row>
    <row r="4201" spans="2:20" s="5" customFormat="1" ht="15.75">
      <c r="B4201" s="1"/>
      <c r="C4201" s="31"/>
      <c r="D4201" s="34"/>
      <c r="E4201" s="32"/>
      <c r="F4201" s="36"/>
      <c r="G4201" s="288"/>
      <c r="I4201" s="1"/>
      <c r="J4201" s="10"/>
      <c r="K4201" s="10"/>
      <c r="L4201" s="1"/>
      <c r="O4201" s="544"/>
      <c r="P4201" s="544"/>
      <c r="S4201" s="544"/>
      <c r="T4201" s="544"/>
    </row>
    <row r="4202" spans="2:20" s="5" customFormat="1" ht="15.75">
      <c r="B4202" s="1"/>
      <c r="C4202" s="31"/>
      <c r="D4202" s="34"/>
      <c r="E4202" s="32"/>
      <c r="F4202" s="36"/>
      <c r="G4202" s="288"/>
      <c r="I4202" s="1"/>
      <c r="J4202" s="10"/>
      <c r="K4202" s="10"/>
      <c r="L4202" s="1"/>
      <c r="O4202" s="544"/>
      <c r="P4202" s="544"/>
      <c r="S4202" s="544"/>
      <c r="T4202" s="544"/>
    </row>
    <row r="4203" spans="2:20" s="5" customFormat="1" ht="15.75">
      <c r="B4203" s="1"/>
      <c r="C4203" s="31"/>
      <c r="D4203" s="34"/>
      <c r="E4203" s="32"/>
      <c r="F4203" s="36"/>
      <c r="G4203" s="288"/>
      <c r="I4203" s="1"/>
      <c r="J4203" s="10"/>
      <c r="K4203" s="10"/>
      <c r="L4203" s="1"/>
      <c r="O4203" s="544"/>
      <c r="P4203" s="544"/>
      <c r="S4203" s="544"/>
      <c r="T4203" s="544"/>
    </row>
    <row r="4204" spans="2:20" s="5" customFormat="1" ht="15.75">
      <c r="B4204" s="1"/>
      <c r="C4204" s="31"/>
      <c r="D4204" s="34"/>
      <c r="E4204" s="32"/>
      <c r="F4204" s="36"/>
      <c r="G4204" s="288"/>
      <c r="I4204" s="1"/>
      <c r="J4204" s="10"/>
      <c r="K4204" s="10"/>
      <c r="L4204" s="1"/>
      <c r="O4204" s="544"/>
      <c r="P4204" s="544"/>
      <c r="S4204" s="544"/>
      <c r="T4204" s="544"/>
    </row>
    <row r="4205" spans="2:20" s="5" customFormat="1" ht="15.75">
      <c r="B4205" s="1"/>
      <c r="C4205" s="31"/>
      <c r="D4205" s="34"/>
      <c r="E4205" s="32"/>
      <c r="F4205" s="36"/>
      <c r="G4205" s="288"/>
      <c r="I4205" s="1"/>
      <c r="J4205" s="10"/>
      <c r="K4205" s="10"/>
      <c r="L4205" s="1"/>
      <c r="O4205" s="544"/>
      <c r="P4205" s="544"/>
      <c r="S4205" s="544"/>
      <c r="T4205" s="544"/>
    </row>
    <row r="4206" spans="2:20" s="5" customFormat="1" ht="15.75">
      <c r="B4206" s="1"/>
      <c r="C4206" s="31"/>
      <c r="D4206" s="34"/>
      <c r="E4206" s="32"/>
      <c r="F4206" s="36"/>
      <c r="G4206" s="288"/>
      <c r="I4206" s="1"/>
      <c r="J4206" s="10"/>
      <c r="K4206" s="10"/>
      <c r="L4206" s="1"/>
      <c r="O4206" s="544"/>
      <c r="P4206" s="544"/>
      <c r="S4206" s="544"/>
      <c r="T4206" s="544"/>
    </row>
    <row r="4207" spans="2:20" s="5" customFormat="1" ht="15.75">
      <c r="B4207" s="1"/>
      <c r="C4207" s="31"/>
      <c r="D4207" s="34"/>
      <c r="E4207" s="32"/>
      <c r="F4207" s="36"/>
      <c r="G4207" s="288"/>
      <c r="I4207" s="1"/>
      <c r="J4207" s="10"/>
      <c r="K4207" s="10"/>
      <c r="L4207" s="1"/>
      <c r="O4207" s="544"/>
      <c r="P4207" s="544"/>
      <c r="S4207" s="544"/>
      <c r="T4207" s="544"/>
    </row>
    <row r="4208" spans="2:20" s="5" customFormat="1" ht="15.75">
      <c r="B4208" s="1"/>
      <c r="C4208" s="31"/>
      <c r="D4208" s="34"/>
      <c r="E4208" s="32"/>
      <c r="F4208" s="36"/>
      <c r="G4208" s="288"/>
      <c r="I4208" s="1"/>
      <c r="J4208" s="10"/>
      <c r="K4208" s="10"/>
      <c r="L4208" s="1"/>
      <c r="O4208" s="544"/>
      <c r="P4208" s="544"/>
      <c r="S4208" s="544"/>
      <c r="T4208" s="544"/>
    </row>
    <row r="4209" spans="2:20" s="5" customFormat="1" ht="15.75">
      <c r="B4209" s="1"/>
      <c r="C4209" s="31"/>
      <c r="D4209" s="34"/>
      <c r="E4209" s="32"/>
      <c r="F4209" s="36"/>
      <c r="G4209" s="288"/>
      <c r="I4209" s="1"/>
      <c r="J4209" s="10"/>
      <c r="K4209" s="10"/>
      <c r="L4209" s="1"/>
      <c r="O4209" s="544"/>
      <c r="P4209" s="544"/>
      <c r="S4209" s="544"/>
      <c r="T4209" s="544"/>
    </row>
    <row r="4210" spans="2:20" s="5" customFormat="1" ht="15.75">
      <c r="B4210" s="1"/>
      <c r="C4210" s="31"/>
      <c r="D4210" s="34"/>
      <c r="E4210" s="32"/>
      <c r="F4210" s="36"/>
      <c r="G4210" s="288"/>
      <c r="I4210" s="1"/>
      <c r="J4210" s="10"/>
      <c r="K4210" s="10"/>
      <c r="L4210" s="1"/>
      <c r="O4210" s="544"/>
      <c r="P4210" s="544"/>
      <c r="S4210" s="544"/>
      <c r="T4210" s="544"/>
    </row>
    <row r="4211" spans="2:20" s="5" customFormat="1" ht="15.75">
      <c r="B4211" s="1"/>
      <c r="C4211" s="31"/>
      <c r="D4211" s="34"/>
      <c r="E4211" s="32"/>
      <c r="F4211" s="36"/>
      <c r="G4211" s="288"/>
      <c r="I4211" s="1"/>
      <c r="J4211" s="10"/>
      <c r="K4211" s="10"/>
      <c r="L4211" s="1"/>
      <c r="O4211" s="544"/>
      <c r="P4211" s="544"/>
      <c r="S4211" s="544"/>
      <c r="T4211" s="544"/>
    </row>
    <row r="4212" spans="2:20" s="5" customFormat="1" ht="15.75">
      <c r="B4212" s="1"/>
      <c r="C4212" s="31"/>
      <c r="D4212" s="34"/>
      <c r="E4212" s="32"/>
      <c r="F4212" s="36"/>
      <c r="G4212" s="288"/>
      <c r="I4212" s="1"/>
      <c r="J4212" s="10"/>
      <c r="K4212" s="10"/>
      <c r="L4212" s="1"/>
      <c r="O4212" s="544"/>
      <c r="P4212" s="544"/>
      <c r="S4212" s="544"/>
      <c r="T4212" s="544"/>
    </row>
    <row r="4213" spans="2:20" s="5" customFormat="1" ht="15.75">
      <c r="B4213" s="1"/>
      <c r="C4213" s="31"/>
      <c r="D4213" s="34"/>
      <c r="E4213" s="32"/>
      <c r="F4213" s="36"/>
      <c r="G4213" s="288"/>
      <c r="I4213" s="1"/>
      <c r="J4213" s="10"/>
      <c r="K4213" s="10"/>
      <c r="L4213" s="1"/>
      <c r="O4213" s="544"/>
      <c r="P4213" s="544"/>
      <c r="S4213" s="544"/>
      <c r="T4213" s="544"/>
    </row>
    <row r="4214" spans="2:20" s="5" customFormat="1" ht="15.75">
      <c r="B4214" s="1"/>
      <c r="C4214" s="31"/>
      <c r="D4214" s="34"/>
      <c r="E4214" s="32"/>
      <c r="F4214" s="36"/>
      <c r="G4214" s="288"/>
      <c r="I4214" s="1"/>
      <c r="J4214" s="10"/>
      <c r="K4214" s="10"/>
      <c r="L4214" s="1"/>
      <c r="O4214" s="544"/>
      <c r="P4214" s="544"/>
      <c r="S4214" s="544"/>
      <c r="T4214" s="544"/>
    </row>
    <row r="4215" spans="2:20" s="5" customFormat="1" ht="15.75">
      <c r="B4215" s="1"/>
      <c r="C4215" s="31"/>
      <c r="D4215" s="34"/>
      <c r="E4215" s="32"/>
      <c r="F4215" s="36"/>
      <c r="G4215" s="288"/>
      <c r="I4215" s="1"/>
      <c r="J4215" s="10"/>
      <c r="K4215" s="10"/>
      <c r="L4215" s="1"/>
      <c r="O4215" s="544"/>
      <c r="P4215" s="544"/>
      <c r="S4215" s="544"/>
      <c r="T4215" s="544"/>
    </row>
    <row r="4216" spans="2:20" s="5" customFormat="1" ht="15.75">
      <c r="B4216" s="1"/>
      <c r="C4216" s="31"/>
      <c r="D4216" s="34"/>
      <c r="E4216" s="32"/>
      <c r="F4216" s="36"/>
      <c r="G4216" s="288"/>
      <c r="I4216" s="1"/>
      <c r="J4216" s="10"/>
      <c r="K4216" s="10"/>
      <c r="L4216" s="1"/>
      <c r="O4216" s="544"/>
      <c r="P4216" s="544"/>
      <c r="S4216" s="544"/>
      <c r="T4216" s="544"/>
    </row>
    <row r="4217" spans="2:20" s="5" customFormat="1" ht="15.75">
      <c r="B4217" s="1"/>
      <c r="C4217" s="31"/>
      <c r="D4217" s="34"/>
      <c r="E4217" s="32"/>
      <c r="F4217" s="36"/>
      <c r="G4217" s="288"/>
      <c r="I4217" s="1"/>
      <c r="J4217" s="10"/>
      <c r="K4217" s="10"/>
      <c r="L4217" s="1"/>
      <c r="O4217" s="544"/>
      <c r="P4217" s="544"/>
      <c r="S4217" s="544"/>
      <c r="T4217" s="544"/>
    </row>
    <row r="4218" spans="2:20" s="5" customFormat="1" ht="15.75">
      <c r="B4218" s="1"/>
      <c r="C4218" s="31"/>
      <c r="D4218" s="34"/>
      <c r="E4218" s="32"/>
      <c r="F4218" s="36"/>
      <c r="G4218" s="288"/>
      <c r="I4218" s="1"/>
      <c r="J4218" s="10"/>
      <c r="K4218" s="10"/>
      <c r="L4218" s="1"/>
      <c r="O4218" s="544"/>
      <c r="P4218" s="544"/>
      <c r="S4218" s="544"/>
      <c r="T4218" s="544"/>
    </row>
    <row r="4219" spans="2:20" s="5" customFormat="1" ht="15.75">
      <c r="B4219" s="1"/>
      <c r="C4219" s="31"/>
      <c r="D4219" s="34"/>
      <c r="E4219" s="32"/>
      <c r="F4219" s="36"/>
      <c r="G4219" s="288"/>
      <c r="I4219" s="1"/>
      <c r="J4219" s="10"/>
      <c r="K4219" s="10"/>
      <c r="L4219" s="1"/>
      <c r="O4219" s="544"/>
      <c r="P4219" s="544"/>
      <c r="S4219" s="544"/>
      <c r="T4219" s="544"/>
    </row>
    <row r="4220" spans="2:20" s="5" customFormat="1" ht="15.75">
      <c r="B4220" s="1"/>
      <c r="C4220" s="31"/>
      <c r="D4220" s="34"/>
      <c r="E4220" s="32"/>
      <c r="F4220" s="36"/>
      <c r="G4220" s="288"/>
      <c r="I4220" s="1"/>
      <c r="J4220" s="10"/>
      <c r="K4220" s="10"/>
      <c r="L4220" s="1"/>
      <c r="O4220" s="544"/>
      <c r="P4220" s="544"/>
      <c r="S4220" s="544"/>
      <c r="T4220" s="544"/>
    </row>
    <row r="4221" spans="2:20" s="5" customFormat="1" ht="15.75">
      <c r="B4221" s="1"/>
      <c r="C4221" s="31"/>
      <c r="D4221" s="34"/>
      <c r="E4221" s="32"/>
      <c r="F4221" s="36"/>
      <c r="G4221" s="288"/>
      <c r="I4221" s="1"/>
      <c r="J4221" s="10"/>
      <c r="K4221" s="10"/>
      <c r="L4221" s="1"/>
      <c r="O4221" s="544"/>
      <c r="P4221" s="544"/>
      <c r="S4221" s="544"/>
      <c r="T4221" s="544"/>
    </row>
    <row r="4222" spans="2:20" s="5" customFormat="1" ht="15.75">
      <c r="B4222" s="1"/>
      <c r="C4222" s="31"/>
      <c r="D4222" s="34"/>
      <c r="E4222" s="32"/>
      <c r="F4222" s="36"/>
      <c r="G4222" s="288"/>
      <c r="I4222" s="1"/>
      <c r="J4222" s="10"/>
      <c r="K4222" s="10"/>
      <c r="L4222" s="1"/>
      <c r="O4222" s="544"/>
      <c r="P4222" s="544"/>
      <c r="S4222" s="544"/>
      <c r="T4222" s="544"/>
    </row>
    <row r="4223" spans="2:20" s="5" customFormat="1" ht="15.75">
      <c r="B4223" s="1"/>
      <c r="C4223" s="31"/>
      <c r="D4223" s="34"/>
      <c r="E4223" s="32"/>
      <c r="F4223" s="36"/>
      <c r="G4223" s="288"/>
      <c r="I4223" s="1"/>
      <c r="J4223" s="10"/>
      <c r="K4223" s="10"/>
      <c r="L4223" s="1"/>
      <c r="O4223" s="544"/>
      <c r="P4223" s="544"/>
      <c r="S4223" s="544"/>
      <c r="T4223" s="544"/>
    </row>
    <row r="4224" spans="2:20" s="5" customFormat="1" ht="15.75">
      <c r="B4224" s="1"/>
      <c r="C4224" s="31"/>
      <c r="D4224" s="34"/>
      <c r="E4224" s="32"/>
      <c r="F4224" s="36"/>
      <c r="G4224" s="288"/>
      <c r="I4224" s="1"/>
      <c r="J4224" s="10"/>
      <c r="K4224" s="10"/>
      <c r="L4224" s="1"/>
      <c r="O4224" s="544"/>
      <c r="P4224" s="544"/>
      <c r="S4224" s="544"/>
      <c r="T4224" s="544"/>
    </row>
    <row r="4225" spans="2:20" s="5" customFormat="1" ht="15.75">
      <c r="B4225" s="1"/>
      <c r="C4225" s="31"/>
      <c r="D4225" s="34"/>
      <c r="E4225" s="32"/>
      <c r="F4225" s="36"/>
      <c r="G4225" s="288"/>
      <c r="I4225" s="1"/>
      <c r="J4225" s="10"/>
      <c r="K4225" s="10"/>
      <c r="L4225" s="1"/>
      <c r="O4225" s="544"/>
      <c r="P4225" s="544"/>
      <c r="S4225" s="544"/>
      <c r="T4225" s="544"/>
    </row>
    <row r="4226" spans="2:20" s="5" customFormat="1" ht="15.75">
      <c r="B4226" s="1"/>
      <c r="C4226" s="31"/>
      <c r="D4226" s="34"/>
      <c r="E4226" s="32"/>
      <c r="F4226" s="36"/>
      <c r="G4226" s="288"/>
      <c r="I4226" s="1"/>
      <c r="J4226" s="10"/>
      <c r="K4226" s="10"/>
      <c r="L4226" s="1"/>
      <c r="O4226" s="544"/>
      <c r="P4226" s="544"/>
      <c r="S4226" s="544"/>
      <c r="T4226" s="544"/>
    </row>
    <row r="4227" spans="2:20" s="5" customFormat="1" ht="15.75">
      <c r="B4227" s="1"/>
      <c r="C4227" s="31"/>
      <c r="D4227" s="34"/>
      <c r="E4227" s="32"/>
      <c r="F4227" s="36"/>
      <c r="G4227" s="288"/>
      <c r="I4227" s="1"/>
      <c r="J4227" s="10"/>
      <c r="K4227" s="10"/>
      <c r="L4227" s="1"/>
      <c r="O4227" s="544"/>
      <c r="P4227" s="544"/>
      <c r="S4227" s="544"/>
      <c r="T4227" s="544"/>
    </row>
    <row r="4228" spans="2:20" s="5" customFormat="1" ht="15.75">
      <c r="B4228" s="1"/>
      <c r="C4228" s="31"/>
      <c r="D4228" s="34"/>
      <c r="E4228" s="32"/>
      <c r="F4228" s="36"/>
      <c r="G4228" s="288"/>
      <c r="I4228" s="1"/>
      <c r="J4228" s="10"/>
      <c r="K4228" s="10"/>
      <c r="L4228" s="1"/>
      <c r="O4228" s="544"/>
      <c r="P4228" s="544"/>
      <c r="S4228" s="544"/>
      <c r="T4228" s="544"/>
    </row>
    <row r="4229" spans="2:20" s="5" customFormat="1" ht="15.75">
      <c r="B4229" s="1"/>
      <c r="C4229" s="31"/>
      <c r="D4229" s="34"/>
      <c r="E4229" s="32"/>
      <c r="F4229" s="36"/>
      <c r="G4229" s="288"/>
      <c r="I4229" s="1"/>
      <c r="J4229" s="10"/>
      <c r="K4229" s="10"/>
      <c r="L4229" s="1"/>
      <c r="O4229" s="544"/>
      <c r="P4229" s="544"/>
      <c r="S4229" s="544"/>
      <c r="T4229" s="544"/>
    </row>
    <row r="4230" spans="2:20" s="5" customFormat="1" ht="15.75">
      <c r="B4230" s="1"/>
      <c r="C4230" s="31"/>
      <c r="D4230" s="34"/>
      <c r="E4230" s="32"/>
      <c r="F4230" s="36"/>
      <c r="G4230" s="288"/>
      <c r="I4230" s="1"/>
      <c r="J4230" s="10"/>
      <c r="K4230" s="10"/>
      <c r="L4230" s="1"/>
      <c r="O4230" s="544"/>
      <c r="P4230" s="544"/>
      <c r="S4230" s="544"/>
      <c r="T4230" s="544"/>
    </row>
    <row r="4231" spans="2:20" s="5" customFormat="1" ht="15.75">
      <c r="B4231" s="1"/>
      <c r="C4231" s="31"/>
      <c r="D4231" s="34"/>
      <c r="E4231" s="32"/>
      <c r="F4231" s="36"/>
      <c r="G4231" s="288"/>
      <c r="I4231" s="1"/>
      <c r="J4231" s="10"/>
      <c r="K4231" s="10"/>
      <c r="L4231" s="1"/>
      <c r="O4231" s="544"/>
      <c r="P4231" s="544"/>
      <c r="S4231" s="544"/>
      <c r="T4231" s="544"/>
    </row>
    <row r="4232" spans="2:20" s="5" customFormat="1" ht="15.75">
      <c r="B4232" s="1"/>
      <c r="C4232" s="31"/>
      <c r="D4232" s="34"/>
      <c r="E4232" s="32"/>
      <c r="F4232" s="36"/>
      <c r="G4232" s="288"/>
      <c r="I4232" s="1"/>
      <c r="J4232" s="10"/>
      <c r="K4232" s="10"/>
      <c r="L4232" s="1"/>
      <c r="O4232" s="544"/>
      <c r="P4232" s="544"/>
      <c r="S4232" s="544"/>
      <c r="T4232" s="544"/>
    </row>
    <row r="4233" spans="2:20" s="5" customFormat="1" ht="15.75">
      <c r="B4233" s="1"/>
      <c r="C4233" s="31"/>
      <c r="D4233" s="34"/>
      <c r="E4233" s="32"/>
      <c r="F4233" s="36"/>
      <c r="G4233" s="288"/>
      <c r="I4233" s="1"/>
      <c r="J4233" s="10"/>
      <c r="K4233" s="10"/>
      <c r="L4233" s="1"/>
      <c r="O4233" s="544"/>
      <c r="P4233" s="544"/>
      <c r="S4233" s="544"/>
      <c r="T4233" s="544"/>
    </row>
    <row r="4234" spans="2:20" s="5" customFormat="1" ht="15.75">
      <c r="B4234" s="1"/>
      <c r="C4234" s="31"/>
      <c r="D4234" s="34"/>
      <c r="E4234" s="32"/>
      <c r="F4234" s="36"/>
      <c r="G4234" s="288"/>
      <c r="I4234" s="1"/>
      <c r="J4234" s="10"/>
      <c r="K4234" s="10"/>
      <c r="L4234" s="1"/>
      <c r="O4234" s="544"/>
      <c r="P4234" s="544"/>
      <c r="S4234" s="544"/>
      <c r="T4234" s="544"/>
    </row>
    <row r="4235" spans="2:20" s="5" customFormat="1" ht="15.75">
      <c r="B4235" s="1"/>
      <c r="C4235" s="31"/>
      <c r="D4235" s="34"/>
      <c r="E4235" s="32"/>
      <c r="F4235" s="36"/>
      <c r="G4235" s="288"/>
      <c r="I4235" s="1"/>
      <c r="J4235" s="10"/>
      <c r="K4235" s="10"/>
      <c r="L4235" s="1"/>
      <c r="O4235" s="544"/>
      <c r="P4235" s="544"/>
      <c r="S4235" s="544"/>
      <c r="T4235" s="544"/>
    </row>
    <row r="4236" spans="2:20" s="5" customFormat="1" ht="15.75">
      <c r="B4236" s="1"/>
      <c r="C4236" s="31"/>
      <c r="D4236" s="34"/>
      <c r="E4236" s="32"/>
      <c r="F4236" s="36"/>
      <c r="G4236" s="288"/>
      <c r="I4236" s="1"/>
      <c r="J4236" s="10"/>
      <c r="K4236" s="10"/>
      <c r="L4236" s="1"/>
      <c r="O4236" s="544"/>
      <c r="P4236" s="544"/>
      <c r="S4236" s="544"/>
      <c r="T4236" s="544"/>
    </row>
    <row r="4237" spans="2:20" s="5" customFormat="1" ht="15.75">
      <c r="B4237" s="1"/>
      <c r="C4237" s="31"/>
      <c r="D4237" s="34"/>
      <c r="E4237" s="32"/>
      <c r="F4237" s="36"/>
      <c r="G4237" s="288"/>
      <c r="I4237" s="1"/>
      <c r="J4237" s="10"/>
      <c r="K4237" s="10"/>
      <c r="L4237" s="1"/>
      <c r="O4237" s="544"/>
      <c r="P4237" s="544"/>
      <c r="S4237" s="544"/>
      <c r="T4237" s="544"/>
    </row>
    <row r="4238" spans="2:20" s="5" customFormat="1" ht="15.75">
      <c r="B4238" s="1"/>
      <c r="C4238" s="31"/>
      <c r="D4238" s="34"/>
      <c r="E4238" s="32"/>
      <c r="F4238" s="36"/>
      <c r="G4238" s="288"/>
      <c r="I4238" s="1"/>
      <c r="J4238" s="10"/>
      <c r="K4238" s="10"/>
      <c r="L4238" s="1"/>
      <c r="O4238" s="544"/>
      <c r="P4238" s="544"/>
      <c r="S4238" s="544"/>
      <c r="T4238" s="544"/>
    </row>
    <row r="4239" spans="2:20" s="5" customFormat="1" ht="15.75">
      <c r="B4239" s="1"/>
      <c r="C4239" s="31"/>
      <c r="D4239" s="34"/>
      <c r="E4239" s="32"/>
      <c r="F4239" s="36"/>
      <c r="G4239" s="288"/>
      <c r="I4239" s="1"/>
      <c r="J4239" s="10"/>
      <c r="K4239" s="10"/>
      <c r="L4239" s="1"/>
      <c r="O4239" s="544"/>
      <c r="P4239" s="544"/>
      <c r="S4239" s="544"/>
      <c r="T4239" s="544"/>
    </row>
    <row r="4240" spans="2:20" s="5" customFormat="1" ht="15.75">
      <c r="B4240" s="1"/>
      <c r="C4240" s="31"/>
      <c r="D4240" s="34"/>
      <c r="E4240" s="32"/>
      <c r="F4240" s="36"/>
      <c r="G4240" s="288"/>
      <c r="I4240" s="1"/>
      <c r="J4240" s="10"/>
      <c r="K4240" s="10"/>
      <c r="L4240" s="1"/>
      <c r="O4240" s="544"/>
      <c r="P4240" s="544"/>
      <c r="S4240" s="544"/>
      <c r="T4240" s="544"/>
    </row>
    <row r="4241" spans="2:20" s="5" customFormat="1" ht="15.75">
      <c r="B4241" s="1"/>
      <c r="C4241" s="31"/>
      <c r="D4241" s="34"/>
      <c r="E4241" s="32"/>
      <c r="F4241" s="36"/>
      <c r="G4241" s="288"/>
      <c r="I4241" s="1"/>
      <c r="J4241" s="10"/>
      <c r="K4241" s="10"/>
      <c r="L4241" s="1"/>
      <c r="O4241" s="544"/>
      <c r="P4241" s="544"/>
      <c r="S4241" s="544"/>
      <c r="T4241" s="544"/>
    </row>
    <row r="4242" spans="2:20" s="5" customFormat="1" ht="15.75">
      <c r="B4242" s="1"/>
      <c r="C4242" s="31"/>
      <c r="D4242" s="34"/>
      <c r="E4242" s="32"/>
      <c r="F4242" s="36"/>
      <c r="G4242" s="288"/>
      <c r="I4242" s="1"/>
      <c r="J4242" s="10"/>
      <c r="K4242" s="10"/>
      <c r="L4242" s="1"/>
      <c r="O4242" s="544"/>
      <c r="P4242" s="544"/>
      <c r="S4242" s="544"/>
      <c r="T4242" s="544"/>
    </row>
    <row r="4243" spans="2:20" s="5" customFormat="1" ht="15.75">
      <c r="B4243" s="1"/>
      <c r="C4243" s="31"/>
      <c r="D4243" s="34"/>
      <c r="E4243" s="32"/>
      <c r="F4243" s="36"/>
      <c r="G4243" s="288"/>
      <c r="I4243" s="1"/>
      <c r="J4243" s="10"/>
      <c r="K4243" s="10"/>
      <c r="L4243" s="1"/>
      <c r="O4243" s="544"/>
      <c r="P4243" s="544"/>
      <c r="S4243" s="544"/>
      <c r="T4243" s="544"/>
    </row>
    <row r="4244" spans="2:20" s="5" customFormat="1" ht="15.75">
      <c r="B4244" s="1"/>
      <c r="C4244" s="31"/>
      <c r="D4244" s="34"/>
      <c r="E4244" s="32"/>
      <c r="F4244" s="36"/>
      <c r="G4244" s="288"/>
      <c r="I4244" s="1"/>
      <c r="J4244" s="10"/>
      <c r="K4244" s="10"/>
      <c r="L4244" s="1"/>
      <c r="O4244" s="544"/>
      <c r="P4244" s="544"/>
      <c r="S4244" s="544"/>
      <c r="T4244" s="544"/>
    </row>
    <row r="4245" spans="2:20" s="5" customFormat="1" ht="15.75">
      <c r="B4245" s="1"/>
      <c r="C4245" s="31"/>
      <c r="D4245" s="34"/>
      <c r="E4245" s="32"/>
      <c r="F4245" s="36"/>
      <c r="G4245" s="288"/>
      <c r="I4245" s="1"/>
      <c r="J4245" s="10"/>
      <c r="K4245" s="10"/>
      <c r="L4245" s="1"/>
      <c r="O4245" s="544"/>
      <c r="P4245" s="544"/>
      <c r="S4245" s="544"/>
      <c r="T4245" s="544"/>
    </row>
    <row r="4246" spans="2:20" s="5" customFormat="1" ht="15.75">
      <c r="B4246" s="1"/>
      <c r="C4246" s="31"/>
      <c r="D4246" s="34"/>
      <c r="E4246" s="32"/>
      <c r="F4246" s="36"/>
      <c r="G4246" s="288"/>
      <c r="I4246" s="1"/>
      <c r="J4246" s="10"/>
      <c r="K4246" s="10"/>
      <c r="L4246" s="1"/>
      <c r="O4246" s="544"/>
      <c r="P4246" s="544"/>
      <c r="S4246" s="544"/>
      <c r="T4246" s="544"/>
    </row>
    <row r="4247" spans="2:20" s="5" customFormat="1" ht="15.75">
      <c r="B4247" s="1"/>
      <c r="C4247" s="31"/>
      <c r="D4247" s="34"/>
      <c r="E4247" s="32"/>
      <c r="F4247" s="36"/>
      <c r="G4247" s="288"/>
      <c r="I4247" s="1"/>
      <c r="J4247" s="10"/>
      <c r="K4247" s="10"/>
      <c r="L4247" s="1"/>
      <c r="O4247" s="544"/>
      <c r="P4247" s="544"/>
      <c r="S4247" s="544"/>
      <c r="T4247" s="544"/>
    </row>
    <row r="4248" spans="2:20" s="5" customFormat="1" ht="15.75">
      <c r="B4248" s="1"/>
      <c r="C4248" s="31"/>
      <c r="D4248" s="34"/>
      <c r="E4248" s="32"/>
      <c r="F4248" s="36"/>
      <c r="G4248" s="288"/>
      <c r="I4248" s="1"/>
      <c r="J4248" s="10"/>
      <c r="K4248" s="10"/>
      <c r="L4248" s="1"/>
      <c r="O4248" s="544"/>
      <c r="P4248" s="544"/>
      <c r="S4248" s="544"/>
      <c r="T4248" s="544"/>
    </row>
    <row r="4249" spans="2:20" s="5" customFormat="1" ht="15.75">
      <c r="B4249" s="1"/>
      <c r="C4249" s="31"/>
      <c r="D4249" s="34"/>
      <c r="E4249" s="32"/>
      <c r="F4249" s="36"/>
      <c r="G4249" s="288"/>
      <c r="I4249" s="1"/>
      <c r="J4249" s="10"/>
      <c r="K4249" s="10"/>
      <c r="L4249" s="1"/>
      <c r="O4249" s="544"/>
      <c r="P4249" s="544"/>
      <c r="S4249" s="544"/>
      <c r="T4249" s="544"/>
    </row>
    <row r="4250" spans="2:20" s="5" customFormat="1" ht="15.75">
      <c r="B4250" s="1"/>
      <c r="C4250" s="31"/>
      <c r="D4250" s="34"/>
      <c r="E4250" s="32"/>
      <c r="F4250" s="36"/>
      <c r="G4250" s="288"/>
      <c r="I4250" s="1"/>
      <c r="J4250" s="10"/>
      <c r="K4250" s="10"/>
      <c r="L4250" s="1"/>
      <c r="O4250" s="544"/>
      <c r="P4250" s="544"/>
      <c r="S4250" s="544"/>
      <c r="T4250" s="544"/>
    </row>
    <row r="4251" spans="2:20" s="5" customFormat="1" ht="15.75">
      <c r="B4251" s="1"/>
      <c r="C4251" s="31"/>
      <c r="D4251" s="34"/>
      <c r="E4251" s="32"/>
      <c r="F4251" s="36"/>
      <c r="G4251" s="288"/>
      <c r="I4251" s="1"/>
      <c r="J4251" s="10"/>
      <c r="K4251" s="10"/>
      <c r="L4251" s="1"/>
      <c r="O4251" s="544"/>
      <c r="P4251" s="544"/>
      <c r="S4251" s="544"/>
      <c r="T4251" s="544"/>
    </row>
    <row r="4252" spans="2:20" s="5" customFormat="1" ht="15.75">
      <c r="B4252" s="1"/>
      <c r="C4252" s="31"/>
      <c r="D4252" s="34"/>
      <c r="E4252" s="32"/>
      <c r="F4252" s="36"/>
      <c r="G4252" s="288"/>
      <c r="I4252" s="1"/>
      <c r="J4252" s="10"/>
      <c r="K4252" s="10"/>
      <c r="L4252" s="1"/>
      <c r="O4252" s="544"/>
      <c r="P4252" s="544"/>
      <c r="S4252" s="544"/>
      <c r="T4252" s="544"/>
    </row>
    <row r="4253" spans="2:20" s="5" customFormat="1" ht="15.75">
      <c r="B4253" s="1"/>
      <c r="C4253" s="31"/>
      <c r="D4253" s="34"/>
      <c r="E4253" s="32"/>
      <c r="F4253" s="36"/>
      <c r="G4253" s="288"/>
      <c r="I4253" s="1"/>
      <c r="J4253" s="10"/>
      <c r="K4253" s="10"/>
      <c r="L4253" s="1"/>
      <c r="O4253" s="544"/>
      <c r="P4253" s="544"/>
      <c r="S4253" s="544"/>
      <c r="T4253" s="544"/>
    </row>
    <row r="4254" spans="2:20" s="5" customFormat="1" ht="15.75">
      <c r="B4254" s="1"/>
      <c r="C4254" s="31"/>
      <c r="D4254" s="34"/>
      <c r="E4254" s="32"/>
      <c r="F4254" s="36"/>
      <c r="G4254" s="288"/>
      <c r="I4254" s="1"/>
      <c r="J4254" s="10"/>
      <c r="K4254" s="10"/>
      <c r="L4254" s="1"/>
      <c r="O4254" s="544"/>
      <c r="P4254" s="544"/>
      <c r="S4254" s="544"/>
      <c r="T4254" s="544"/>
    </row>
    <row r="4255" spans="2:20" s="5" customFormat="1" ht="15.75">
      <c r="B4255" s="1"/>
      <c r="C4255" s="31"/>
      <c r="D4255" s="34"/>
      <c r="E4255" s="32"/>
      <c r="F4255" s="36"/>
      <c r="G4255" s="288"/>
      <c r="I4255" s="1"/>
      <c r="J4255" s="10"/>
      <c r="K4255" s="10"/>
      <c r="L4255" s="1"/>
      <c r="O4255" s="544"/>
      <c r="P4255" s="544"/>
      <c r="S4255" s="544"/>
      <c r="T4255" s="544"/>
    </row>
    <row r="4256" spans="2:20" s="5" customFormat="1" ht="15.75">
      <c r="B4256" s="1"/>
      <c r="C4256" s="31"/>
      <c r="D4256" s="34"/>
      <c r="E4256" s="32"/>
      <c r="F4256" s="36"/>
      <c r="G4256" s="288"/>
      <c r="I4256" s="1"/>
      <c r="J4256" s="10"/>
      <c r="K4256" s="10"/>
      <c r="L4256" s="1"/>
      <c r="O4256" s="544"/>
      <c r="P4256" s="544"/>
      <c r="S4256" s="544"/>
      <c r="T4256" s="544"/>
    </row>
    <row r="4257" spans="2:20" s="5" customFormat="1" ht="15.75">
      <c r="B4257" s="1"/>
      <c r="C4257" s="31"/>
      <c r="D4257" s="34"/>
      <c r="E4257" s="32"/>
      <c r="F4257" s="36"/>
      <c r="G4257" s="288"/>
      <c r="I4257" s="1"/>
      <c r="J4257" s="10"/>
      <c r="K4257" s="10"/>
      <c r="L4257" s="1"/>
      <c r="O4257" s="544"/>
      <c r="P4257" s="544"/>
      <c r="S4257" s="544"/>
      <c r="T4257" s="544"/>
    </row>
    <row r="4258" spans="2:20" s="5" customFormat="1" ht="15.75">
      <c r="B4258" s="1"/>
      <c r="C4258" s="31"/>
      <c r="D4258" s="34"/>
      <c r="E4258" s="32"/>
      <c r="F4258" s="36"/>
      <c r="G4258" s="288"/>
      <c r="I4258" s="1"/>
      <c r="J4258" s="10"/>
      <c r="K4258" s="10"/>
      <c r="L4258" s="1"/>
      <c r="O4258" s="544"/>
      <c r="P4258" s="544"/>
      <c r="S4258" s="544"/>
      <c r="T4258" s="544"/>
    </row>
    <row r="4259" spans="2:20" s="5" customFormat="1" ht="15.75">
      <c r="B4259" s="1"/>
      <c r="C4259" s="31"/>
      <c r="D4259" s="34"/>
      <c r="E4259" s="32"/>
      <c r="F4259" s="36"/>
      <c r="G4259" s="288"/>
      <c r="I4259" s="1"/>
      <c r="J4259" s="10"/>
      <c r="K4259" s="10"/>
      <c r="L4259" s="1"/>
      <c r="O4259" s="544"/>
      <c r="P4259" s="544"/>
      <c r="S4259" s="544"/>
      <c r="T4259" s="544"/>
    </row>
    <row r="4260" spans="2:20" s="5" customFormat="1" ht="15.75">
      <c r="B4260" s="1"/>
      <c r="C4260" s="31"/>
      <c r="D4260" s="34"/>
      <c r="E4260" s="32"/>
      <c r="F4260" s="36"/>
      <c r="G4260" s="288"/>
      <c r="I4260" s="1"/>
      <c r="J4260" s="10"/>
      <c r="K4260" s="10"/>
      <c r="L4260" s="1"/>
      <c r="O4260" s="544"/>
      <c r="P4260" s="544"/>
      <c r="S4260" s="544"/>
      <c r="T4260" s="544"/>
    </row>
    <row r="4261" spans="2:20" s="5" customFormat="1" ht="15.75">
      <c r="B4261" s="1"/>
      <c r="C4261" s="31"/>
      <c r="D4261" s="34"/>
      <c r="E4261" s="32"/>
      <c r="F4261" s="36"/>
      <c r="G4261" s="288"/>
      <c r="I4261" s="1"/>
      <c r="J4261" s="10"/>
      <c r="K4261" s="10"/>
      <c r="L4261" s="1"/>
      <c r="O4261" s="544"/>
      <c r="P4261" s="544"/>
      <c r="S4261" s="544"/>
      <c r="T4261" s="544"/>
    </row>
    <row r="4262" spans="2:20" s="5" customFormat="1" ht="15.75">
      <c r="B4262" s="1"/>
      <c r="C4262" s="31"/>
      <c r="D4262" s="34"/>
      <c r="E4262" s="32"/>
      <c r="F4262" s="36"/>
      <c r="G4262" s="288"/>
      <c r="I4262" s="1"/>
      <c r="J4262" s="10"/>
      <c r="K4262" s="10"/>
      <c r="L4262" s="1"/>
      <c r="O4262" s="544"/>
      <c r="P4262" s="544"/>
      <c r="S4262" s="544"/>
      <c r="T4262" s="544"/>
    </row>
    <row r="4263" spans="2:20" s="5" customFormat="1" ht="15.75">
      <c r="B4263" s="1"/>
      <c r="C4263" s="31"/>
      <c r="D4263" s="34"/>
      <c r="E4263" s="32"/>
      <c r="F4263" s="36"/>
      <c r="G4263" s="288"/>
      <c r="I4263" s="1"/>
      <c r="J4263" s="10"/>
      <c r="K4263" s="10"/>
      <c r="L4263" s="1"/>
      <c r="O4263" s="544"/>
      <c r="P4263" s="544"/>
      <c r="S4263" s="544"/>
      <c r="T4263" s="544"/>
    </row>
    <row r="4264" spans="2:20" s="5" customFormat="1" ht="15.75">
      <c r="B4264" s="1"/>
      <c r="C4264" s="31"/>
      <c r="D4264" s="34"/>
      <c r="E4264" s="32"/>
      <c r="F4264" s="36"/>
      <c r="G4264" s="288"/>
      <c r="I4264" s="1"/>
      <c r="J4264" s="10"/>
      <c r="K4264" s="10"/>
      <c r="L4264" s="1"/>
      <c r="O4264" s="544"/>
      <c r="P4264" s="544"/>
      <c r="S4264" s="544"/>
      <c r="T4264" s="544"/>
    </row>
    <row r="4265" spans="2:20" s="5" customFormat="1" ht="15.75">
      <c r="B4265" s="1"/>
      <c r="C4265" s="31"/>
      <c r="D4265" s="34"/>
      <c r="E4265" s="32"/>
      <c r="F4265" s="36"/>
      <c r="G4265" s="288"/>
      <c r="I4265" s="1"/>
      <c r="J4265" s="10"/>
      <c r="K4265" s="10"/>
      <c r="L4265" s="1"/>
      <c r="O4265" s="544"/>
      <c r="P4265" s="544"/>
      <c r="S4265" s="544"/>
      <c r="T4265" s="544"/>
    </row>
    <row r="4266" spans="2:20" s="5" customFormat="1" ht="15.75">
      <c r="B4266" s="1"/>
      <c r="C4266" s="31"/>
      <c r="D4266" s="34"/>
      <c r="E4266" s="32"/>
      <c r="F4266" s="36"/>
      <c r="G4266" s="288"/>
      <c r="I4266" s="1"/>
      <c r="J4266" s="10"/>
      <c r="K4266" s="10"/>
      <c r="L4266" s="1"/>
      <c r="O4266" s="544"/>
      <c r="P4266" s="544"/>
      <c r="S4266" s="544"/>
      <c r="T4266" s="544"/>
    </row>
    <row r="4267" spans="2:20" s="5" customFormat="1" ht="15.75">
      <c r="B4267" s="1"/>
      <c r="C4267" s="31"/>
      <c r="D4267" s="34"/>
      <c r="E4267" s="32"/>
      <c r="F4267" s="36"/>
      <c r="G4267" s="288"/>
      <c r="I4267" s="1"/>
      <c r="J4267" s="10"/>
      <c r="K4267" s="10"/>
      <c r="L4267" s="1"/>
      <c r="O4267" s="544"/>
      <c r="P4267" s="544"/>
      <c r="S4267" s="544"/>
      <c r="T4267" s="544"/>
    </row>
    <row r="4268" spans="2:20" s="5" customFormat="1" ht="15.75">
      <c r="B4268" s="1"/>
      <c r="C4268" s="31"/>
      <c r="D4268" s="34"/>
      <c r="E4268" s="32"/>
      <c r="F4268" s="36"/>
      <c r="G4268" s="288"/>
      <c r="I4268" s="1"/>
      <c r="J4268" s="10"/>
      <c r="K4268" s="10"/>
      <c r="L4268" s="1"/>
      <c r="O4268" s="544"/>
      <c r="P4268" s="544"/>
      <c r="S4268" s="544"/>
      <c r="T4268" s="544"/>
    </row>
    <row r="4269" spans="2:20" s="5" customFormat="1" ht="15.75">
      <c r="B4269" s="1"/>
      <c r="C4269" s="31"/>
      <c r="D4269" s="34"/>
      <c r="E4269" s="32"/>
      <c r="F4269" s="36"/>
      <c r="G4269" s="288"/>
      <c r="I4269" s="1"/>
      <c r="J4269" s="10"/>
      <c r="K4269" s="10"/>
      <c r="L4269" s="1"/>
      <c r="O4269" s="544"/>
      <c r="P4269" s="544"/>
      <c r="S4269" s="544"/>
      <c r="T4269" s="544"/>
    </row>
    <row r="4270" spans="2:20" s="5" customFormat="1" ht="15.75">
      <c r="B4270" s="1"/>
      <c r="C4270" s="31"/>
      <c r="D4270" s="34"/>
      <c r="E4270" s="32"/>
      <c r="F4270" s="36"/>
      <c r="G4270" s="288"/>
      <c r="I4270" s="1"/>
      <c r="J4270" s="10"/>
      <c r="K4270" s="10"/>
      <c r="L4270" s="1"/>
      <c r="O4270" s="544"/>
      <c r="P4270" s="544"/>
      <c r="S4270" s="544"/>
      <c r="T4270" s="544"/>
    </row>
    <row r="4271" spans="2:20" s="5" customFormat="1" ht="15.75">
      <c r="B4271" s="1"/>
      <c r="C4271" s="31"/>
      <c r="D4271" s="34"/>
      <c r="E4271" s="32"/>
      <c r="F4271" s="36"/>
      <c r="G4271" s="288"/>
      <c r="I4271" s="1"/>
      <c r="J4271" s="10"/>
      <c r="K4271" s="10"/>
      <c r="L4271" s="1"/>
      <c r="O4271" s="544"/>
      <c r="P4271" s="544"/>
      <c r="S4271" s="544"/>
      <c r="T4271" s="544"/>
    </row>
    <row r="4272" spans="2:20" s="5" customFormat="1" ht="15.75">
      <c r="B4272" s="1"/>
      <c r="C4272" s="31"/>
      <c r="D4272" s="34"/>
      <c r="E4272" s="32"/>
      <c r="F4272" s="36"/>
      <c r="G4272" s="288"/>
      <c r="I4272" s="1"/>
      <c r="J4272" s="10"/>
      <c r="K4272" s="10"/>
      <c r="L4272" s="1"/>
      <c r="O4272" s="544"/>
      <c r="P4272" s="544"/>
      <c r="S4272" s="544"/>
      <c r="T4272" s="544"/>
    </row>
    <row r="4273" spans="2:20" s="5" customFormat="1" ht="15.75">
      <c r="B4273" s="1"/>
      <c r="C4273" s="31"/>
      <c r="D4273" s="34"/>
      <c r="E4273" s="32"/>
      <c r="F4273" s="36"/>
      <c r="G4273" s="288"/>
      <c r="I4273" s="1"/>
      <c r="J4273" s="10"/>
      <c r="K4273" s="10"/>
      <c r="L4273" s="1"/>
      <c r="O4273" s="544"/>
      <c r="P4273" s="544"/>
      <c r="S4273" s="544"/>
      <c r="T4273" s="544"/>
    </row>
    <row r="4274" spans="2:20" s="5" customFormat="1" ht="15.75">
      <c r="B4274" s="1"/>
      <c r="C4274" s="31"/>
      <c r="D4274" s="34"/>
      <c r="E4274" s="32"/>
      <c r="F4274" s="36"/>
      <c r="G4274" s="288"/>
      <c r="I4274" s="1"/>
      <c r="J4274" s="10"/>
      <c r="K4274" s="10"/>
      <c r="L4274" s="1"/>
      <c r="O4274" s="544"/>
      <c r="P4274" s="544"/>
      <c r="S4274" s="544"/>
      <c r="T4274" s="544"/>
    </row>
    <row r="4275" spans="2:20" s="5" customFormat="1" ht="15.75">
      <c r="B4275" s="1"/>
      <c r="C4275" s="31"/>
      <c r="D4275" s="34"/>
      <c r="E4275" s="32"/>
      <c r="F4275" s="36"/>
      <c r="G4275" s="288"/>
      <c r="I4275" s="1"/>
      <c r="J4275" s="10"/>
      <c r="K4275" s="10"/>
      <c r="L4275" s="1"/>
      <c r="O4275" s="544"/>
      <c r="P4275" s="544"/>
      <c r="S4275" s="544"/>
      <c r="T4275" s="544"/>
    </row>
    <row r="4276" spans="2:20" s="5" customFormat="1" ht="15.75">
      <c r="B4276" s="1"/>
      <c r="C4276" s="31"/>
      <c r="D4276" s="34"/>
      <c r="E4276" s="32"/>
      <c r="F4276" s="36"/>
      <c r="G4276" s="288"/>
      <c r="I4276" s="1"/>
      <c r="J4276" s="10"/>
      <c r="K4276" s="10"/>
      <c r="L4276" s="1"/>
      <c r="O4276" s="544"/>
      <c r="P4276" s="544"/>
      <c r="S4276" s="544"/>
      <c r="T4276" s="544"/>
    </row>
    <row r="4277" spans="2:20" s="5" customFormat="1" ht="15.75">
      <c r="B4277" s="1"/>
      <c r="C4277" s="31"/>
      <c r="D4277" s="34"/>
      <c r="E4277" s="32"/>
      <c r="F4277" s="36"/>
      <c r="G4277" s="288"/>
      <c r="I4277" s="1"/>
      <c r="J4277" s="10"/>
      <c r="K4277" s="10"/>
      <c r="L4277" s="1"/>
      <c r="O4277" s="544"/>
      <c r="P4277" s="544"/>
      <c r="S4277" s="544"/>
      <c r="T4277" s="544"/>
    </row>
    <row r="4278" spans="2:20" s="5" customFormat="1" ht="15.75">
      <c r="B4278" s="1"/>
      <c r="C4278" s="31"/>
      <c r="D4278" s="34"/>
      <c r="E4278" s="32"/>
      <c r="F4278" s="36"/>
      <c r="G4278" s="288"/>
      <c r="I4278" s="1"/>
      <c r="J4278" s="10"/>
      <c r="K4278" s="10"/>
      <c r="L4278" s="1"/>
      <c r="O4278" s="544"/>
      <c r="P4278" s="544"/>
      <c r="S4278" s="544"/>
      <c r="T4278" s="544"/>
    </row>
    <row r="4279" spans="2:20" s="5" customFormat="1" ht="15.75">
      <c r="B4279" s="1"/>
      <c r="C4279" s="31"/>
      <c r="D4279" s="34"/>
      <c r="E4279" s="32"/>
      <c r="F4279" s="36"/>
      <c r="G4279" s="288"/>
      <c r="I4279" s="1"/>
      <c r="J4279" s="10"/>
      <c r="K4279" s="10"/>
      <c r="L4279" s="1"/>
      <c r="O4279" s="544"/>
      <c r="P4279" s="544"/>
      <c r="S4279" s="544"/>
      <c r="T4279" s="544"/>
    </row>
    <row r="4280" spans="2:20" s="5" customFormat="1" ht="15.75">
      <c r="B4280" s="1"/>
      <c r="C4280" s="31"/>
      <c r="D4280" s="34"/>
      <c r="E4280" s="32"/>
      <c r="F4280" s="36"/>
      <c r="G4280" s="288"/>
      <c r="I4280" s="1"/>
      <c r="J4280" s="10"/>
      <c r="K4280" s="10"/>
      <c r="L4280" s="1"/>
      <c r="O4280" s="544"/>
      <c r="P4280" s="544"/>
      <c r="S4280" s="544"/>
      <c r="T4280" s="544"/>
    </row>
    <row r="4281" spans="2:20" s="5" customFormat="1" ht="15.75">
      <c r="B4281" s="1"/>
      <c r="C4281" s="31"/>
      <c r="D4281" s="34"/>
      <c r="E4281" s="32"/>
      <c r="F4281" s="36"/>
      <c r="G4281" s="288"/>
      <c r="I4281" s="1"/>
      <c r="J4281" s="10"/>
      <c r="K4281" s="10"/>
      <c r="L4281" s="1"/>
      <c r="O4281" s="544"/>
      <c r="P4281" s="544"/>
      <c r="S4281" s="544"/>
      <c r="T4281" s="544"/>
    </row>
    <row r="4282" spans="2:20" s="5" customFormat="1" ht="15.75">
      <c r="B4282" s="1"/>
      <c r="C4282" s="31"/>
      <c r="D4282" s="34"/>
      <c r="E4282" s="32"/>
      <c r="F4282" s="36"/>
      <c r="G4282" s="288"/>
      <c r="I4282" s="1"/>
      <c r="J4282" s="10"/>
      <c r="K4282" s="10"/>
      <c r="L4282" s="1"/>
      <c r="O4282" s="544"/>
      <c r="P4282" s="544"/>
      <c r="S4282" s="544"/>
      <c r="T4282" s="544"/>
    </row>
    <row r="4283" spans="2:20" s="5" customFormat="1" ht="15.75">
      <c r="B4283" s="1"/>
      <c r="C4283" s="31"/>
      <c r="D4283" s="34"/>
      <c r="E4283" s="32"/>
      <c r="F4283" s="36"/>
      <c r="G4283" s="288"/>
      <c r="I4283" s="1"/>
      <c r="J4283" s="10"/>
      <c r="K4283" s="10"/>
      <c r="L4283" s="1"/>
      <c r="O4283" s="544"/>
      <c r="P4283" s="544"/>
      <c r="S4283" s="544"/>
      <c r="T4283" s="544"/>
    </row>
    <row r="4284" spans="2:20" s="5" customFormat="1" ht="15.75">
      <c r="B4284" s="1"/>
      <c r="C4284" s="31"/>
      <c r="D4284" s="34"/>
      <c r="E4284" s="32"/>
      <c r="F4284" s="36"/>
      <c r="G4284" s="288"/>
      <c r="I4284" s="1"/>
      <c r="J4284" s="10"/>
      <c r="K4284" s="10"/>
      <c r="L4284" s="1"/>
      <c r="O4284" s="544"/>
      <c r="P4284" s="544"/>
      <c r="S4284" s="544"/>
      <c r="T4284" s="544"/>
    </row>
    <row r="4285" spans="2:20" s="5" customFormat="1" ht="15.75">
      <c r="B4285" s="1"/>
      <c r="C4285" s="31"/>
      <c r="D4285" s="34"/>
      <c r="E4285" s="32"/>
      <c r="F4285" s="36"/>
      <c r="G4285" s="288"/>
      <c r="I4285" s="1"/>
      <c r="J4285" s="10"/>
      <c r="K4285" s="10"/>
      <c r="L4285" s="1"/>
      <c r="O4285" s="544"/>
      <c r="P4285" s="544"/>
      <c r="S4285" s="544"/>
      <c r="T4285" s="544"/>
    </row>
    <row r="4286" spans="2:20" s="5" customFormat="1" ht="15.75">
      <c r="B4286" s="1"/>
      <c r="C4286" s="31"/>
      <c r="D4286" s="34"/>
      <c r="E4286" s="32"/>
      <c r="F4286" s="36"/>
      <c r="G4286" s="288"/>
      <c r="I4286" s="1"/>
      <c r="J4286" s="10"/>
      <c r="K4286" s="10"/>
      <c r="L4286" s="1"/>
      <c r="O4286" s="544"/>
      <c r="P4286" s="544"/>
      <c r="S4286" s="544"/>
      <c r="T4286" s="544"/>
    </row>
    <row r="4287" spans="2:20" s="5" customFormat="1" ht="15.75">
      <c r="B4287" s="1"/>
      <c r="C4287" s="31"/>
      <c r="D4287" s="34"/>
      <c r="E4287" s="32"/>
      <c r="F4287" s="36"/>
      <c r="G4287" s="288"/>
      <c r="I4287" s="1"/>
      <c r="J4287" s="10"/>
      <c r="K4287" s="10"/>
      <c r="L4287" s="1"/>
      <c r="O4287" s="544"/>
      <c r="P4287" s="544"/>
      <c r="S4287" s="544"/>
      <c r="T4287" s="544"/>
    </row>
    <row r="4288" spans="2:20" s="5" customFormat="1" ht="15.75">
      <c r="B4288" s="1"/>
      <c r="C4288" s="31"/>
      <c r="D4288" s="34"/>
      <c r="E4288" s="32"/>
      <c r="F4288" s="36"/>
      <c r="G4288" s="288"/>
      <c r="I4288" s="1"/>
      <c r="J4288" s="10"/>
      <c r="K4288" s="10"/>
      <c r="L4288" s="1"/>
      <c r="O4288" s="544"/>
      <c r="P4288" s="544"/>
      <c r="S4288" s="544"/>
      <c r="T4288" s="544"/>
    </row>
    <row r="4289" spans="2:20" s="5" customFormat="1" ht="15.75">
      <c r="B4289" s="1"/>
      <c r="C4289" s="31"/>
      <c r="D4289" s="34"/>
      <c r="E4289" s="32"/>
      <c r="F4289" s="36"/>
      <c r="G4289" s="288"/>
      <c r="I4289" s="1"/>
      <c r="J4289" s="10"/>
      <c r="K4289" s="10"/>
      <c r="L4289" s="1"/>
      <c r="O4289" s="544"/>
      <c r="P4289" s="544"/>
      <c r="S4289" s="544"/>
      <c r="T4289" s="544"/>
    </row>
    <row r="4290" spans="2:20" s="5" customFormat="1" ht="15.75">
      <c r="B4290" s="1"/>
      <c r="C4290" s="31"/>
      <c r="D4290" s="34"/>
      <c r="E4290" s="32"/>
      <c r="F4290" s="36"/>
      <c r="G4290" s="288"/>
      <c r="I4290" s="1"/>
      <c r="J4290" s="10"/>
      <c r="K4290" s="10"/>
      <c r="L4290" s="1"/>
      <c r="O4290" s="544"/>
      <c r="P4290" s="544"/>
      <c r="S4290" s="544"/>
      <c r="T4290" s="544"/>
    </row>
    <row r="4291" spans="2:20" s="5" customFormat="1" ht="15.75">
      <c r="B4291" s="1"/>
      <c r="C4291" s="31"/>
      <c r="D4291" s="34"/>
      <c r="E4291" s="32"/>
      <c r="F4291" s="36"/>
      <c r="G4291" s="288"/>
      <c r="I4291" s="1"/>
      <c r="J4291" s="10"/>
      <c r="K4291" s="10"/>
      <c r="L4291" s="1"/>
      <c r="O4291" s="544"/>
      <c r="P4291" s="544"/>
      <c r="S4291" s="544"/>
      <c r="T4291" s="544"/>
    </row>
    <row r="4292" spans="2:20" s="5" customFormat="1" ht="15.75">
      <c r="B4292" s="1"/>
      <c r="C4292" s="31"/>
      <c r="D4292" s="34"/>
      <c r="E4292" s="32"/>
      <c r="F4292" s="36"/>
      <c r="G4292" s="288"/>
      <c r="I4292" s="1"/>
      <c r="J4292" s="10"/>
      <c r="K4292" s="10"/>
      <c r="L4292" s="1"/>
      <c r="O4292" s="544"/>
      <c r="P4292" s="544"/>
      <c r="S4292" s="544"/>
      <c r="T4292" s="544"/>
    </row>
    <row r="4293" spans="2:20" s="5" customFormat="1" ht="15.75">
      <c r="B4293" s="1"/>
      <c r="C4293" s="31"/>
      <c r="D4293" s="34"/>
      <c r="E4293" s="32"/>
      <c r="F4293" s="36"/>
      <c r="G4293" s="288"/>
      <c r="I4293" s="1"/>
      <c r="J4293" s="10"/>
      <c r="K4293" s="10"/>
      <c r="L4293" s="1"/>
      <c r="O4293" s="544"/>
      <c r="P4293" s="544"/>
      <c r="S4293" s="544"/>
      <c r="T4293" s="544"/>
    </row>
    <row r="4294" spans="2:20" s="5" customFormat="1" ht="15.75">
      <c r="B4294" s="1"/>
      <c r="C4294" s="31"/>
      <c r="D4294" s="34"/>
      <c r="E4294" s="32"/>
      <c r="F4294" s="36"/>
      <c r="G4294" s="288"/>
      <c r="I4294" s="1"/>
      <c r="J4294" s="10"/>
      <c r="K4294" s="10"/>
      <c r="L4294" s="1"/>
      <c r="O4294" s="544"/>
      <c r="P4294" s="544"/>
      <c r="S4294" s="544"/>
      <c r="T4294" s="544"/>
    </row>
    <row r="4295" spans="2:20" s="5" customFormat="1" ht="15.75">
      <c r="B4295" s="1"/>
      <c r="C4295" s="31"/>
      <c r="D4295" s="34"/>
      <c r="E4295" s="32"/>
      <c r="F4295" s="36"/>
      <c r="G4295" s="288"/>
      <c r="I4295" s="1"/>
      <c r="J4295" s="10"/>
      <c r="K4295" s="10"/>
      <c r="L4295" s="1"/>
      <c r="O4295" s="544"/>
      <c r="P4295" s="544"/>
      <c r="S4295" s="544"/>
      <c r="T4295" s="544"/>
    </row>
    <row r="4296" spans="2:20" s="5" customFormat="1" ht="15.75">
      <c r="B4296" s="1"/>
      <c r="C4296" s="31"/>
      <c r="D4296" s="34"/>
      <c r="E4296" s="32"/>
      <c r="F4296" s="36"/>
      <c r="G4296" s="288"/>
      <c r="I4296" s="1"/>
      <c r="J4296" s="10"/>
      <c r="K4296" s="10"/>
      <c r="L4296" s="1"/>
      <c r="O4296" s="544"/>
      <c r="P4296" s="544"/>
      <c r="S4296" s="544"/>
      <c r="T4296" s="544"/>
    </row>
    <row r="4297" spans="2:20" s="5" customFormat="1" ht="15.75">
      <c r="B4297" s="1"/>
      <c r="C4297" s="31"/>
      <c r="D4297" s="34"/>
      <c r="E4297" s="32"/>
      <c r="F4297" s="36"/>
      <c r="G4297" s="288"/>
      <c r="I4297" s="1"/>
      <c r="J4297" s="10"/>
      <c r="K4297" s="10"/>
      <c r="L4297" s="1"/>
      <c r="O4297" s="544"/>
      <c r="P4297" s="544"/>
      <c r="S4297" s="544"/>
      <c r="T4297" s="544"/>
    </row>
    <row r="4298" spans="2:20" s="5" customFormat="1" ht="15.75">
      <c r="B4298" s="1"/>
      <c r="C4298" s="31"/>
      <c r="D4298" s="34"/>
      <c r="E4298" s="32"/>
      <c r="F4298" s="36"/>
      <c r="G4298" s="288"/>
      <c r="I4298" s="1"/>
      <c r="J4298" s="10"/>
      <c r="K4298" s="10"/>
      <c r="L4298" s="1"/>
      <c r="O4298" s="544"/>
      <c r="P4298" s="544"/>
      <c r="S4298" s="544"/>
      <c r="T4298" s="544"/>
    </row>
    <row r="4299" spans="2:20" s="5" customFormat="1" ht="15.75">
      <c r="B4299" s="1"/>
      <c r="C4299" s="31"/>
      <c r="D4299" s="34"/>
      <c r="E4299" s="32"/>
      <c r="F4299" s="36"/>
      <c r="G4299" s="288"/>
      <c r="I4299" s="1"/>
      <c r="J4299" s="10"/>
      <c r="K4299" s="10"/>
      <c r="L4299" s="1"/>
      <c r="O4299" s="544"/>
      <c r="P4299" s="544"/>
      <c r="S4299" s="544"/>
      <c r="T4299" s="544"/>
    </row>
    <row r="4300" spans="2:20" s="5" customFormat="1" ht="15.75">
      <c r="B4300" s="1"/>
      <c r="C4300" s="31"/>
      <c r="D4300" s="34"/>
      <c r="E4300" s="32"/>
      <c r="F4300" s="36"/>
      <c r="G4300" s="288"/>
      <c r="I4300" s="1"/>
      <c r="J4300" s="10"/>
      <c r="K4300" s="10"/>
      <c r="L4300" s="1"/>
      <c r="O4300" s="544"/>
      <c r="P4300" s="544"/>
      <c r="S4300" s="544"/>
      <c r="T4300" s="544"/>
    </row>
    <row r="4301" spans="2:20" s="5" customFormat="1" ht="15.75">
      <c r="B4301" s="1"/>
      <c r="C4301" s="31"/>
      <c r="D4301" s="34"/>
      <c r="E4301" s="32"/>
      <c r="F4301" s="36"/>
      <c r="G4301" s="288"/>
      <c r="I4301" s="1"/>
      <c r="J4301" s="10"/>
      <c r="K4301" s="10"/>
      <c r="L4301" s="1"/>
      <c r="O4301" s="544"/>
      <c r="P4301" s="544"/>
      <c r="S4301" s="544"/>
      <c r="T4301" s="544"/>
    </row>
    <row r="4302" spans="2:20" s="5" customFormat="1" ht="15.75">
      <c r="B4302" s="1"/>
      <c r="C4302" s="31"/>
      <c r="D4302" s="34"/>
      <c r="E4302" s="32"/>
      <c r="F4302" s="36"/>
      <c r="G4302" s="288"/>
      <c r="I4302" s="1"/>
      <c r="J4302" s="10"/>
      <c r="K4302" s="10"/>
      <c r="L4302" s="1"/>
      <c r="O4302" s="544"/>
      <c r="P4302" s="544"/>
      <c r="S4302" s="544"/>
      <c r="T4302" s="544"/>
    </row>
    <row r="4303" spans="2:20" s="5" customFormat="1" ht="15.75">
      <c r="B4303" s="1"/>
      <c r="C4303" s="31"/>
      <c r="D4303" s="34"/>
      <c r="E4303" s="32"/>
      <c r="F4303" s="36"/>
      <c r="G4303" s="288"/>
      <c r="I4303" s="1"/>
      <c r="J4303" s="10"/>
      <c r="K4303" s="10"/>
      <c r="L4303" s="1"/>
      <c r="O4303" s="544"/>
      <c r="P4303" s="544"/>
      <c r="S4303" s="544"/>
      <c r="T4303" s="544"/>
    </row>
    <row r="4304" spans="2:20" s="5" customFormat="1" ht="15.75">
      <c r="B4304" s="1"/>
      <c r="C4304" s="31"/>
      <c r="D4304" s="34"/>
      <c r="E4304" s="32"/>
      <c r="F4304" s="36"/>
      <c r="G4304" s="288"/>
      <c r="I4304" s="1"/>
      <c r="J4304" s="10"/>
      <c r="K4304" s="10"/>
      <c r="L4304" s="1"/>
      <c r="O4304" s="544"/>
      <c r="P4304" s="544"/>
      <c r="S4304" s="544"/>
      <c r="T4304" s="544"/>
    </row>
    <row r="4305" spans="2:20" s="5" customFormat="1" ht="15.75">
      <c r="B4305" s="1"/>
      <c r="C4305" s="31"/>
      <c r="D4305" s="34"/>
      <c r="E4305" s="32"/>
      <c r="F4305" s="36"/>
      <c r="G4305" s="288"/>
      <c r="I4305" s="1"/>
      <c r="J4305" s="10"/>
      <c r="K4305" s="10"/>
      <c r="L4305" s="1"/>
      <c r="O4305" s="544"/>
      <c r="P4305" s="544"/>
      <c r="S4305" s="544"/>
      <c r="T4305" s="544"/>
    </row>
    <row r="4306" spans="2:20" s="5" customFormat="1" ht="15.75">
      <c r="B4306" s="1"/>
      <c r="C4306" s="31"/>
      <c r="D4306" s="34"/>
      <c r="E4306" s="32"/>
      <c r="F4306" s="36"/>
      <c r="G4306" s="288"/>
      <c r="I4306" s="1"/>
      <c r="J4306" s="10"/>
      <c r="K4306" s="10"/>
      <c r="L4306" s="1"/>
      <c r="O4306" s="544"/>
      <c r="P4306" s="544"/>
      <c r="S4306" s="544"/>
      <c r="T4306" s="544"/>
    </row>
    <row r="4307" spans="2:20" s="5" customFormat="1" ht="15.75">
      <c r="B4307" s="1"/>
      <c r="C4307" s="31"/>
      <c r="D4307" s="34"/>
      <c r="E4307" s="32"/>
      <c r="F4307" s="36"/>
      <c r="G4307" s="288"/>
      <c r="I4307" s="1"/>
      <c r="J4307" s="10"/>
      <c r="K4307" s="10"/>
      <c r="L4307" s="1"/>
      <c r="O4307" s="544"/>
      <c r="P4307" s="544"/>
      <c r="S4307" s="544"/>
      <c r="T4307" s="544"/>
    </row>
    <row r="4308" spans="2:20" s="5" customFormat="1" ht="15.75">
      <c r="B4308" s="1"/>
      <c r="C4308" s="31"/>
      <c r="D4308" s="34"/>
      <c r="E4308" s="32"/>
      <c r="F4308" s="36"/>
      <c r="G4308" s="288"/>
      <c r="I4308" s="1"/>
      <c r="J4308" s="10"/>
      <c r="K4308" s="10"/>
      <c r="L4308" s="1"/>
      <c r="O4308" s="544"/>
      <c r="P4308" s="544"/>
      <c r="S4308" s="544"/>
      <c r="T4308" s="544"/>
    </row>
    <row r="4309" spans="2:20" s="5" customFormat="1" ht="15.75">
      <c r="B4309" s="1"/>
      <c r="C4309" s="31"/>
      <c r="D4309" s="34"/>
      <c r="E4309" s="32"/>
      <c r="F4309" s="36"/>
      <c r="G4309" s="288"/>
      <c r="I4309" s="1"/>
      <c r="J4309" s="10"/>
      <c r="K4309" s="10"/>
      <c r="L4309" s="1"/>
      <c r="O4309" s="544"/>
      <c r="P4309" s="544"/>
      <c r="S4309" s="544"/>
      <c r="T4309" s="544"/>
    </row>
    <row r="4310" spans="2:20" s="5" customFormat="1" ht="15.75">
      <c r="B4310" s="1"/>
      <c r="C4310" s="31"/>
      <c r="D4310" s="34"/>
      <c r="E4310" s="32"/>
      <c r="F4310" s="36"/>
      <c r="G4310" s="288"/>
      <c r="I4310" s="1"/>
      <c r="J4310" s="10"/>
      <c r="K4310" s="10"/>
      <c r="L4310" s="1"/>
      <c r="O4310" s="544"/>
      <c r="P4310" s="544"/>
      <c r="S4310" s="544"/>
      <c r="T4310" s="544"/>
    </row>
    <row r="4311" spans="2:20" s="5" customFormat="1" ht="15.75">
      <c r="B4311" s="1"/>
      <c r="C4311" s="31"/>
      <c r="D4311" s="34"/>
      <c r="E4311" s="32"/>
      <c r="F4311" s="36"/>
      <c r="G4311" s="288"/>
      <c r="I4311" s="1"/>
      <c r="J4311" s="10"/>
      <c r="K4311" s="10"/>
      <c r="L4311" s="1"/>
      <c r="O4311" s="544"/>
      <c r="P4311" s="544"/>
      <c r="S4311" s="544"/>
      <c r="T4311" s="544"/>
    </row>
    <row r="4312" spans="2:20" s="5" customFormat="1" ht="15.75">
      <c r="B4312" s="1"/>
      <c r="C4312" s="31"/>
      <c r="D4312" s="34"/>
      <c r="E4312" s="32"/>
      <c r="F4312" s="36"/>
      <c r="G4312" s="288"/>
      <c r="I4312" s="1"/>
      <c r="J4312" s="10"/>
      <c r="K4312" s="10"/>
      <c r="L4312" s="1"/>
      <c r="O4312" s="544"/>
      <c r="P4312" s="544"/>
      <c r="S4312" s="544"/>
      <c r="T4312" s="544"/>
    </row>
    <row r="4313" spans="2:20" s="5" customFormat="1" ht="15.75">
      <c r="B4313" s="1"/>
      <c r="C4313" s="31"/>
      <c r="D4313" s="34"/>
      <c r="E4313" s="32"/>
      <c r="F4313" s="36"/>
      <c r="G4313" s="288"/>
      <c r="I4313" s="1"/>
      <c r="J4313" s="10"/>
      <c r="K4313" s="10"/>
      <c r="L4313" s="1"/>
      <c r="O4313" s="544"/>
      <c r="P4313" s="544"/>
      <c r="S4313" s="544"/>
      <c r="T4313" s="544"/>
    </row>
    <row r="4314" spans="2:20" s="5" customFormat="1" ht="15.75">
      <c r="B4314" s="1"/>
      <c r="C4314" s="31"/>
      <c r="D4314" s="34"/>
      <c r="E4314" s="32"/>
      <c r="F4314" s="36"/>
      <c r="G4314" s="288"/>
      <c r="I4314" s="1"/>
      <c r="J4314" s="10"/>
      <c r="K4314" s="10"/>
      <c r="L4314" s="1"/>
      <c r="O4314" s="544"/>
      <c r="P4314" s="544"/>
      <c r="S4314" s="544"/>
      <c r="T4314" s="544"/>
    </row>
    <row r="4315" spans="2:20" s="5" customFormat="1" ht="15.75">
      <c r="B4315" s="1"/>
      <c r="C4315" s="31"/>
      <c r="D4315" s="34"/>
      <c r="E4315" s="32"/>
      <c r="F4315" s="36"/>
      <c r="G4315" s="288"/>
      <c r="I4315" s="1"/>
      <c r="J4315" s="10"/>
      <c r="K4315" s="10"/>
      <c r="L4315" s="1"/>
      <c r="O4315" s="544"/>
      <c r="P4315" s="544"/>
      <c r="S4315" s="544"/>
      <c r="T4315" s="544"/>
    </row>
    <row r="4316" spans="2:20" s="5" customFormat="1" ht="15.75">
      <c r="B4316" s="1"/>
      <c r="C4316" s="31"/>
      <c r="D4316" s="34"/>
      <c r="E4316" s="32"/>
      <c r="F4316" s="36"/>
      <c r="G4316" s="288"/>
      <c r="I4316" s="1"/>
      <c r="J4316" s="10"/>
      <c r="K4316" s="10"/>
      <c r="L4316" s="1"/>
      <c r="O4316" s="544"/>
      <c r="P4316" s="544"/>
      <c r="S4316" s="544"/>
      <c r="T4316" s="544"/>
    </row>
    <row r="4317" spans="2:20" s="5" customFormat="1" ht="15.75">
      <c r="B4317" s="1"/>
      <c r="C4317" s="31"/>
      <c r="D4317" s="34"/>
      <c r="E4317" s="32"/>
      <c r="F4317" s="36"/>
      <c r="G4317" s="288"/>
      <c r="I4317" s="1"/>
      <c r="J4317" s="10"/>
      <c r="K4317" s="10"/>
      <c r="L4317" s="1"/>
      <c r="O4317" s="544"/>
      <c r="P4317" s="544"/>
      <c r="S4317" s="544"/>
      <c r="T4317" s="544"/>
    </row>
    <row r="4318" spans="2:20" s="5" customFormat="1" ht="15.75">
      <c r="B4318" s="1"/>
      <c r="C4318" s="31"/>
      <c r="D4318" s="34"/>
      <c r="E4318" s="32"/>
      <c r="F4318" s="36"/>
      <c r="G4318" s="288"/>
      <c r="I4318" s="1"/>
      <c r="J4318" s="10"/>
      <c r="K4318" s="10"/>
      <c r="L4318" s="1"/>
      <c r="O4318" s="544"/>
      <c r="P4318" s="544"/>
      <c r="S4318" s="544"/>
      <c r="T4318" s="544"/>
    </row>
    <row r="4319" spans="2:20" s="5" customFormat="1" ht="15.75">
      <c r="B4319" s="1"/>
      <c r="C4319" s="31"/>
      <c r="D4319" s="34"/>
      <c r="E4319" s="32"/>
      <c r="F4319" s="36"/>
      <c r="G4319" s="288"/>
      <c r="I4319" s="1"/>
      <c r="J4319" s="10"/>
      <c r="K4319" s="10"/>
      <c r="L4319" s="1"/>
      <c r="O4319" s="544"/>
      <c r="P4319" s="544"/>
      <c r="S4319" s="544"/>
      <c r="T4319" s="544"/>
    </row>
    <row r="4320" spans="2:20" s="5" customFormat="1" ht="15.75">
      <c r="B4320" s="1"/>
      <c r="C4320" s="31"/>
      <c r="D4320" s="34"/>
      <c r="E4320" s="32"/>
      <c r="F4320" s="36"/>
      <c r="G4320" s="288"/>
      <c r="I4320" s="1"/>
      <c r="J4320" s="10"/>
      <c r="K4320" s="10"/>
      <c r="L4320" s="1"/>
      <c r="O4320" s="544"/>
      <c r="P4320" s="544"/>
      <c r="S4320" s="544"/>
      <c r="T4320" s="544"/>
    </row>
    <row r="4321" spans="2:20" s="5" customFormat="1" ht="15.75">
      <c r="B4321" s="1"/>
      <c r="C4321" s="31"/>
      <c r="D4321" s="34"/>
      <c r="E4321" s="32"/>
      <c r="F4321" s="36"/>
      <c r="G4321" s="288"/>
      <c r="I4321" s="1"/>
      <c r="J4321" s="10"/>
      <c r="K4321" s="10"/>
      <c r="L4321" s="1"/>
      <c r="O4321" s="544"/>
      <c r="P4321" s="544"/>
      <c r="S4321" s="544"/>
      <c r="T4321" s="544"/>
    </row>
    <row r="4322" spans="2:20" s="5" customFormat="1" ht="15.75">
      <c r="B4322" s="1"/>
      <c r="C4322" s="31"/>
      <c r="D4322" s="34"/>
      <c r="E4322" s="32"/>
      <c r="F4322" s="36"/>
      <c r="G4322" s="288"/>
      <c r="I4322" s="1"/>
      <c r="J4322" s="10"/>
      <c r="K4322" s="10"/>
      <c r="L4322" s="1"/>
      <c r="O4322" s="544"/>
      <c r="P4322" s="544"/>
      <c r="S4322" s="544"/>
      <c r="T4322" s="544"/>
    </row>
    <row r="4323" spans="2:20" s="5" customFormat="1" ht="15.75">
      <c r="B4323" s="1"/>
      <c r="C4323" s="31"/>
      <c r="D4323" s="34"/>
      <c r="E4323" s="32"/>
      <c r="F4323" s="36"/>
      <c r="G4323" s="288"/>
      <c r="I4323" s="1"/>
      <c r="J4323" s="10"/>
      <c r="K4323" s="10"/>
      <c r="L4323" s="1"/>
      <c r="O4323" s="544"/>
      <c r="P4323" s="544"/>
      <c r="S4323" s="544"/>
      <c r="T4323" s="544"/>
    </row>
    <row r="4324" spans="2:20" s="5" customFormat="1" ht="15.75">
      <c r="B4324" s="1"/>
      <c r="C4324" s="31"/>
      <c r="D4324" s="34"/>
      <c r="E4324" s="32"/>
      <c r="F4324" s="36"/>
      <c r="G4324" s="288"/>
      <c r="I4324" s="1"/>
      <c r="J4324" s="10"/>
      <c r="K4324" s="10"/>
      <c r="L4324" s="1"/>
      <c r="O4324" s="544"/>
      <c r="P4324" s="544"/>
      <c r="S4324" s="544"/>
      <c r="T4324" s="544"/>
    </row>
    <row r="4325" spans="2:20" s="5" customFormat="1" ht="15.75">
      <c r="B4325" s="1"/>
      <c r="C4325" s="31"/>
      <c r="D4325" s="34"/>
      <c r="E4325" s="32"/>
      <c r="F4325" s="36"/>
      <c r="G4325" s="288"/>
      <c r="I4325" s="1"/>
      <c r="J4325" s="10"/>
      <c r="K4325" s="10"/>
      <c r="L4325" s="1"/>
      <c r="O4325" s="544"/>
      <c r="P4325" s="544"/>
      <c r="S4325" s="544"/>
      <c r="T4325" s="544"/>
    </row>
    <row r="4326" spans="2:20" s="5" customFormat="1" ht="15.75">
      <c r="B4326" s="1"/>
      <c r="C4326" s="31"/>
      <c r="D4326" s="34"/>
      <c r="E4326" s="32"/>
      <c r="F4326" s="36"/>
      <c r="G4326" s="288"/>
      <c r="I4326" s="1"/>
      <c r="J4326" s="10"/>
      <c r="K4326" s="10"/>
      <c r="L4326" s="1"/>
      <c r="O4326" s="544"/>
      <c r="P4326" s="544"/>
      <c r="S4326" s="544"/>
      <c r="T4326" s="544"/>
    </row>
    <row r="4327" spans="2:20" s="5" customFormat="1" ht="15.75">
      <c r="B4327" s="1"/>
      <c r="C4327" s="31"/>
      <c r="D4327" s="34"/>
      <c r="E4327" s="32"/>
      <c r="F4327" s="36"/>
      <c r="G4327" s="288"/>
      <c r="I4327" s="1"/>
      <c r="J4327" s="10"/>
      <c r="K4327" s="10"/>
      <c r="L4327" s="1"/>
      <c r="O4327" s="544"/>
      <c r="P4327" s="544"/>
      <c r="S4327" s="544"/>
      <c r="T4327" s="544"/>
    </row>
    <row r="4328" spans="2:20" s="5" customFormat="1" ht="15.75">
      <c r="B4328" s="1"/>
      <c r="C4328" s="31"/>
      <c r="D4328" s="34"/>
      <c r="E4328" s="32"/>
      <c r="F4328" s="36"/>
      <c r="G4328" s="288"/>
      <c r="I4328" s="1"/>
      <c r="J4328" s="10"/>
      <c r="K4328" s="10"/>
      <c r="L4328" s="1"/>
      <c r="O4328" s="544"/>
      <c r="P4328" s="544"/>
      <c r="S4328" s="544"/>
      <c r="T4328" s="544"/>
    </row>
    <row r="4329" spans="2:20" s="5" customFormat="1" ht="15.75">
      <c r="B4329" s="1"/>
      <c r="C4329" s="31"/>
      <c r="D4329" s="34"/>
      <c r="E4329" s="32"/>
      <c r="F4329" s="36"/>
      <c r="G4329" s="288"/>
      <c r="I4329" s="1"/>
      <c r="J4329" s="10"/>
      <c r="K4329" s="10"/>
      <c r="L4329" s="1"/>
      <c r="O4329" s="544"/>
      <c r="P4329" s="544"/>
      <c r="S4329" s="544"/>
      <c r="T4329" s="544"/>
    </row>
    <row r="4330" spans="2:20" s="5" customFormat="1" ht="15.75">
      <c r="B4330" s="1"/>
      <c r="C4330" s="31"/>
      <c r="D4330" s="34"/>
      <c r="E4330" s="32"/>
      <c r="F4330" s="36"/>
      <c r="G4330" s="288"/>
      <c r="I4330" s="1"/>
      <c r="J4330" s="10"/>
      <c r="K4330" s="10"/>
      <c r="L4330" s="1"/>
      <c r="O4330" s="544"/>
      <c r="P4330" s="544"/>
      <c r="S4330" s="544"/>
      <c r="T4330" s="544"/>
    </row>
    <row r="4331" spans="2:20" s="5" customFormat="1" ht="15.75">
      <c r="B4331" s="1"/>
      <c r="C4331" s="31"/>
      <c r="D4331" s="34"/>
      <c r="E4331" s="32"/>
      <c r="F4331" s="36"/>
      <c r="G4331" s="288"/>
      <c r="I4331" s="1"/>
      <c r="J4331" s="10"/>
      <c r="K4331" s="10"/>
      <c r="L4331" s="1"/>
      <c r="O4331" s="544"/>
      <c r="P4331" s="544"/>
      <c r="S4331" s="544"/>
      <c r="T4331" s="544"/>
    </row>
    <row r="4332" spans="2:20" s="5" customFormat="1" ht="15.75">
      <c r="B4332" s="1"/>
      <c r="C4332" s="31"/>
      <c r="D4332" s="34"/>
      <c r="E4332" s="32"/>
      <c r="F4332" s="36"/>
      <c r="G4332" s="288"/>
      <c r="I4332" s="1"/>
      <c r="J4332" s="10"/>
      <c r="K4332" s="10"/>
      <c r="L4332" s="1"/>
      <c r="O4332" s="544"/>
      <c r="P4332" s="544"/>
      <c r="S4332" s="544"/>
      <c r="T4332" s="544"/>
    </row>
    <row r="4333" spans="2:20" s="5" customFormat="1" ht="15.75">
      <c r="B4333" s="1"/>
      <c r="C4333" s="31"/>
      <c r="D4333" s="34"/>
      <c r="E4333" s="32"/>
      <c r="F4333" s="36"/>
      <c r="G4333" s="288"/>
      <c r="I4333" s="1"/>
      <c r="J4333" s="10"/>
      <c r="K4333" s="10"/>
      <c r="L4333" s="1"/>
      <c r="O4333" s="544"/>
      <c r="P4333" s="544"/>
      <c r="S4333" s="544"/>
      <c r="T4333" s="544"/>
    </row>
    <row r="4334" spans="2:20" s="5" customFormat="1" ht="15.75">
      <c r="B4334" s="1"/>
      <c r="C4334" s="31"/>
      <c r="D4334" s="34"/>
      <c r="E4334" s="32"/>
      <c r="F4334" s="36"/>
      <c r="G4334" s="288"/>
      <c r="I4334" s="1"/>
      <c r="J4334" s="10"/>
      <c r="K4334" s="10"/>
      <c r="L4334" s="1"/>
      <c r="O4334" s="544"/>
      <c r="P4334" s="544"/>
      <c r="S4334" s="544"/>
      <c r="T4334" s="544"/>
    </row>
    <row r="4335" spans="2:20" s="5" customFormat="1" ht="15.75">
      <c r="B4335" s="1"/>
      <c r="C4335" s="31"/>
      <c r="D4335" s="34"/>
      <c r="E4335" s="32"/>
      <c r="F4335" s="36"/>
      <c r="G4335" s="288"/>
      <c r="I4335" s="1"/>
      <c r="J4335" s="10"/>
      <c r="K4335" s="10"/>
      <c r="L4335" s="1"/>
      <c r="O4335" s="544"/>
      <c r="P4335" s="544"/>
      <c r="S4335" s="544"/>
      <c r="T4335" s="544"/>
    </row>
    <row r="4336" spans="2:20" s="5" customFormat="1" ht="15.75">
      <c r="B4336" s="1"/>
      <c r="C4336" s="31"/>
      <c r="D4336" s="34"/>
      <c r="E4336" s="32"/>
      <c r="F4336" s="36"/>
      <c r="G4336" s="288"/>
      <c r="I4336" s="1"/>
      <c r="J4336" s="10"/>
      <c r="K4336" s="10"/>
      <c r="L4336" s="1"/>
      <c r="O4336" s="544"/>
      <c r="P4336" s="544"/>
      <c r="S4336" s="544"/>
      <c r="T4336" s="544"/>
    </row>
    <row r="4337" spans="2:20" s="5" customFormat="1" ht="15.75">
      <c r="B4337" s="1"/>
      <c r="C4337" s="31"/>
      <c r="D4337" s="34"/>
      <c r="E4337" s="32"/>
      <c r="F4337" s="36"/>
      <c r="G4337" s="288"/>
      <c r="I4337" s="1"/>
      <c r="J4337" s="10"/>
      <c r="K4337" s="10"/>
      <c r="L4337" s="1"/>
      <c r="O4337" s="544"/>
      <c r="P4337" s="544"/>
      <c r="S4337" s="544"/>
      <c r="T4337" s="544"/>
    </row>
    <row r="4338" spans="2:20" s="5" customFormat="1" ht="15.75">
      <c r="B4338" s="1"/>
      <c r="C4338" s="31"/>
      <c r="D4338" s="34"/>
      <c r="E4338" s="32"/>
      <c r="F4338" s="36"/>
      <c r="G4338" s="288"/>
      <c r="I4338" s="1"/>
      <c r="J4338" s="10"/>
      <c r="K4338" s="10"/>
      <c r="L4338" s="1"/>
      <c r="O4338" s="544"/>
      <c r="P4338" s="544"/>
      <c r="S4338" s="544"/>
      <c r="T4338" s="544"/>
    </row>
    <row r="4339" spans="2:20" s="5" customFormat="1" ht="15.75">
      <c r="B4339" s="1"/>
      <c r="C4339" s="31"/>
      <c r="D4339" s="34"/>
      <c r="E4339" s="32"/>
      <c r="F4339" s="36"/>
      <c r="G4339" s="288"/>
      <c r="I4339" s="1"/>
      <c r="J4339" s="10"/>
      <c r="K4339" s="10"/>
      <c r="L4339" s="1"/>
      <c r="O4339" s="544"/>
      <c r="P4339" s="544"/>
      <c r="S4339" s="544"/>
      <c r="T4339" s="544"/>
    </row>
    <row r="4340" spans="2:20" s="5" customFormat="1" ht="15.75">
      <c r="B4340" s="1"/>
      <c r="C4340" s="31"/>
      <c r="D4340" s="34"/>
      <c r="E4340" s="32"/>
      <c r="F4340" s="36"/>
      <c r="G4340" s="288"/>
      <c r="I4340" s="1"/>
      <c r="J4340" s="10"/>
      <c r="K4340" s="10"/>
      <c r="L4340" s="1"/>
      <c r="O4340" s="544"/>
      <c r="P4340" s="544"/>
      <c r="S4340" s="544"/>
      <c r="T4340" s="544"/>
    </row>
    <row r="4341" spans="2:20" s="5" customFormat="1" ht="15.75">
      <c r="B4341" s="1"/>
      <c r="C4341" s="31"/>
      <c r="D4341" s="34"/>
      <c r="E4341" s="32"/>
      <c r="F4341" s="36"/>
      <c r="G4341" s="288"/>
      <c r="I4341" s="1"/>
      <c r="J4341" s="10"/>
      <c r="K4341" s="10"/>
      <c r="L4341" s="1"/>
      <c r="O4341" s="544"/>
      <c r="P4341" s="544"/>
      <c r="S4341" s="544"/>
      <c r="T4341" s="544"/>
    </row>
    <row r="4342" spans="2:20" s="5" customFormat="1" ht="15.75">
      <c r="B4342" s="1"/>
      <c r="C4342" s="31"/>
      <c r="D4342" s="34"/>
      <c r="E4342" s="32"/>
      <c r="F4342" s="36"/>
      <c r="G4342" s="288"/>
      <c r="I4342" s="1"/>
      <c r="J4342" s="10"/>
      <c r="K4342" s="10"/>
      <c r="L4342" s="1"/>
      <c r="O4342" s="544"/>
      <c r="P4342" s="544"/>
      <c r="S4342" s="544"/>
      <c r="T4342" s="544"/>
    </row>
    <row r="4343" spans="2:20" s="5" customFormat="1" ht="15.75">
      <c r="B4343" s="1"/>
      <c r="C4343" s="31"/>
      <c r="D4343" s="34"/>
      <c r="E4343" s="32"/>
      <c r="F4343" s="36"/>
      <c r="G4343" s="288"/>
      <c r="I4343" s="1"/>
      <c r="J4343" s="10"/>
      <c r="K4343" s="10"/>
      <c r="L4343" s="1"/>
      <c r="O4343" s="544"/>
      <c r="P4343" s="544"/>
      <c r="S4343" s="544"/>
      <c r="T4343" s="544"/>
    </row>
    <row r="4344" spans="2:20" s="5" customFormat="1" ht="15.75">
      <c r="B4344" s="1"/>
      <c r="C4344" s="31"/>
      <c r="D4344" s="34"/>
      <c r="E4344" s="32"/>
      <c r="F4344" s="36"/>
      <c r="G4344" s="288"/>
      <c r="I4344" s="1"/>
      <c r="J4344" s="10"/>
      <c r="K4344" s="10"/>
      <c r="L4344" s="1"/>
      <c r="O4344" s="544"/>
      <c r="P4344" s="544"/>
      <c r="S4344" s="544"/>
      <c r="T4344" s="544"/>
    </row>
    <row r="4345" spans="2:20" s="5" customFormat="1" ht="15.75">
      <c r="B4345" s="1"/>
      <c r="C4345" s="31"/>
      <c r="D4345" s="34"/>
      <c r="E4345" s="32"/>
      <c r="F4345" s="36"/>
      <c r="G4345" s="288"/>
      <c r="I4345" s="1"/>
      <c r="J4345" s="10"/>
      <c r="K4345" s="10"/>
      <c r="L4345" s="1"/>
      <c r="O4345" s="544"/>
      <c r="P4345" s="544"/>
      <c r="S4345" s="544"/>
      <c r="T4345" s="544"/>
    </row>
    <row r="4346" spans="2:20" s="5" customFormat="1" ht="15.75">
      <c r="B4346" s="1"/>
      <c r="C4346" s="31"/>
      <c r="D4346" s="34"/>
      <c r="E4346" s="32"/>
      <c r="F4346" s="36"/>
      <c r="G4346" s="288"/>
      <c r="I4346" s="1"/>
      <c r="J4346" s="10"/>
      <c r="K4346" s="10"/>
      <c r="L4346" s="1"/>
      <c r="O4346" s="544"/>
      <c r="P4346" s="544"/>
      <c r="S4346" s="544"/>
      <c r="T4346" s="544"/>
    </row>
    <row r="4347" spans="2:20" s="5" customFormat="1" ht="15.75">
      <c r="B4347" s="1"/>
      <c r="C4347" s="31"/>
      <c r="D4347" s="34"/>
      <c r="E4347" s="32"/>
      <c r="F4347" s="36"/>
      <c r="G4347" s="288"/>
      <c r="I4347" s="1"/>
      <c r="J4347" s="10"/>
      <c r="K4347" s="10"/>
      <c r="L4347" s="1"/>
      <c r="O4347" s="544"/>
      <c r="P4347" s="544"/>
      <c r="S4347" s="544"/>
      <c r="T4347" s="544"/>
    </row>
    <row r="4348" spans="2:20" s="5" customFormat="1" ht="15.75">
      <c r="B4348" s="1"/>
      <c r="C4348" s="31"/>
      <c r="D4348" s="34"/>
      <c r="E4348" s="32"/>
      <c r="F4348" s="36"/>
      <c r="G4348" s="288"/>
      <c r="I4348" s="1"/>
      <c r="J4348" s="10"/>
      <c r="K4348" s="10"/>
      <c r="L4348" s="1"/>
      <c r="O4348" s="544"/>
      <c r="P4348" s="544"/>
      <c r="S4348" s="544"/>
      <c r="T4348" s="544"/>
    </row>
    <row r="4349" spans="2:20" s="5" customFormat="1" ht="15.75">
      <c r="B4349" s="1"/>
      <c r="C4349" s="31"/>
      <c r="D4349" s="34"/>
      <c r="E4349" s="32"/>
      <c r="F4349" s="36"/>
      <c r="G4349" s="288"/>
      <c r="I4349" s="1"/>
      <c r="J4349" s="10"/>
      <c r="K4349" s="10"/>
      <c r="L4349" s="1"/>
      <c r="O4349" s="544"/>
      <c r="P4349" s="544"/>
      <c r="S4349" s="544"/>
      <c r="T4349" s="544"/>
    </row>
    <row r="4350" spans="2:20" s="5" customFormat="1" ht="15.75">
      <c r="B4350" s="1"/>
      <c r="C4350" s="31"/>
      <c r="D4350" s="34"/>
      <c r="E4350" s="32"/>
      <c r="F4350" s="36"/>
      <c r="G4350" s="288"/>
      <c r="I4350" s="1"/>
      <c r="J4350" s="10"/>
      <c r="K4350" s="10"/>
      <c r="L4350" s="1"/>
      <c r="O4350" s="544"/>
      <c r="P4350" s="544"/>
      <c r="S4350" s="544"/>
      <c r="T4350" s="544"/>
    </row>
    <row r="4351" spans="2:20" s="5" customFormat="1" ht="15.75">
      <c r="B4351" s="1"/>
      <c r="C4351" s="31"/>
      <c r="D4351" s="34"/>
      <c r="E4351" s="32"/>
      <c r="F4351" s="36"/>
      <c r="G4351" s="288"/>
      <c r="I4351" s="1"/>
      <c r="J4351" s="10"/>
      <c r="K4351" s="10"/>
      <c r="L4351" s="1"/>
      <c r="O4351" s="544"/>
      <c r="P4351" s="544"/>
      <c r="S4351" s="544"/>
      <c r="T4351" s="544"/>
    </row>
    <row r="4352" spans="2:20" s="5" customFormat="1" ht="15.75">
      <c r="B4352" s="1"/>
      <c r="C4352" s="31"/>
      <c r="D4352" s="34"/>
      <c r="E4352" s="32"/>
      <c r="F4352" s="36"/>
      <c r="G4352" s="288"/>
      <c r="I4352" s="1"/>
      <c r="J4352" s="10"/>
      <c r="K4352" s="10"/>
      <c r="L4352" s="1"/>
      <c r="O4352" s="544"/>
      <c r="P4352" s="544"/>
      <c r="S4352" s="544"/>
      <c r="T4352" s="544"/>
    </row>
    <row r="4353" spans="2:20" s="5" customFormat="1" ht="15.75">
      <c r="B4353" s="1"/>
      <c r="C4353" s="31"/>
      <c r="D4353" s="34"/>
      <c r="E4353" s="32"/>
      <c r="F4353" s="36"/>
      <c r="G4353" s="288"/>
      <c r="I4353" s="1"/>
      <c r="J4353" s="10"/>
      <c r="K4353" s="10"/>
      <c r="L4353" s="1"/>
      <c r="O4353" s="544"/>
      <c r="P4353" s="544"/>
      <c r="S4353" s="544"/>
      <c r="T4353" s="544"/>
    </row>
    <row r="4354" spans="2:20" s="5" customFormat="1" ht="15.75">
      <c r="B4354" s="1"/>
      <c r="C4354" s="31"/>
      <c r="D4354" s="34"/>
      <c r="E4354" s="32"/>
      <c r="F4354" s="36"/>
      <c r="G4354" s="288"/>
      <c r="I4354" s="1"/>
      <c r="J4354" s="10"/>
      <c r="K4354" s="10"/>
      <c r="L4354" s="1"/>
      <c r="O4354" s="544"/>
      <c r="P4354" s="544"/>
      <c r="S4354" s="544"/>
      <c r="T4354" s="544"/>
    </row>
    <row r="4355" spans="2:20" s="5" customFormat="1" ht="15.75">
      <c r="B4355" s="1"/>
      <c r="C4355" s="31"/>
      <c r="D4355" s="34"/>
      <c r="E4355" s="32"/>
      <c r="F4355" s="36"/>
      <c r="G4355" s="288"/>
      <c r="I4355" s="1"/>
      <c r="J4355" s="10"/>
      <c r="K4355" s="10"/>
      <c r="L4355" s="1"/>
      <c r="O4355" s="544"/>
      <c r="P4355" s="544"/>
      <c r="S4355" s="544"/>
      <c r="T4355" s="544"/>
    </row>
    <row r="4356" spans="2:20" s="5" customFormat="1" ht="15.75">
      <c r="B4356" s="1"/>
      <c r="C4356" s="31"/>
      <c r="D4356" s="34"/>
      <c r="E4356" s="32"/>
      <c r="F4356" s="36"/>
      <c r="G4356" s="288"/>
      <c r="I4356" s="1"/>
      <c r="J4356" s="10"/>
      <c r="K4356" s="10"/>
      <c r="L4356" s="1"/>
      <c r="O4356" s="544"/>
      <c r="P4356" s="544"/>
      <c r="S4356" s="544"/>
      <c r="T4356" s="544"/>
    </row>
    <row r="4357" spans="2:20" s="5" customFormat="1" ht="15.75">
      <c r="B4357" s="1"/>
      <c r="C4357" s="31"/>
      <c r="D4357" s="34"/>
      <c r="E4357" s="32"/>
      <c r="F4357" s="36"/>
      <c r="G4357" s="288"/>
      <c r="I4357" s="1"/>
      <c r="J4357" s="10"/>
      <c r="K4357" s="10"/>
      <c r="L4357" s="1"/>
      <c r="O4357" s="544"/>
      <c r="P4357" s="544"/>
      <c r="S4357" s="544"/>
      <c r="T4357" s="544"/>
    </row>
    <row r="4358" spans="2:20" s="5" customFormat="1" ht="15.75">
      <c r="B4358" s="1"/>
      <c r="C4358" s="31"/>
      <c r="D4358" s="34"/>
      <c r="E4358" s="32"/>
      <c r="F4358" s="36"/>
      <c r="G4358" s="288"/>
      <c r="I4358" s="1"/>
      <c r="J4358" s="10"/>
      <c r="K4358" s="10"/>
      <c r="L4358" s="1"/>
      <c r="O4358" s="544"/>
      <c r="P4358" s="544"/>
      <c r="S4358" s="544"/>
      <c r="T4358" s="544"/>
    </row>
    <row r="4359" spans="2:20" s="5" customFormat="1" ht="15.75">
      <c r="B4359" s="1"/>
      <c r="C4359" s="31"/>
      <c r="D4359" s="34"/>
      <c r="E4359" s="32"/>
      <c r="F4359" s="36"/>
      <c r="G4359" s="288"/>
      <c r="I4359" s="1"/>
      <c r="J4359" s="10"/>
      <c r="K4359" s="10"/>
      <c r="L4359" s="1"/>
      <c r="O4359" s="544"/>
      <c r="P4359" s="544"/>
      <c r="S4359" s="544"/>
      <c r="T4359" s="544"/>
    </row>
    <row r="4360" spans="2:20" s="5" customFormat="1" ht="15.75">
      <c r="B4360" s="1"/>
      <c r="C4360" s="31"/>
      <c r="D4360" s="34"/>
      <c r="E4360" s="32"/>
      <c r="F4360" s="36"/>
      <c r="G4360" s="288"/>
      <c r="I4360" s="1"/>
      <c r="J4360" s="10"/>
      <c r="K4360" s="10"/>
      <c r="L4360" s="1"/>
      <c r="O4360" s="544"/>
      <c r="P4360" s="544"/>
      <c r="S4360" s="544"/>
      <c r="T4360" s="544"/>
    </row>
    <row r="4361" spans="2:20" s="5" customFormat="1" ht="15.75">
      <c r="B4361" s="1"/>
      <c r="C4361" s="31"/>
      <c r="D4361" s="34"/>
      <c r="E4361" s="32"/>
      <c r="F4361" s="36"/>
      <c r="G4361" s="288"/>
      <c r="I4361" s="1"/>
      <c r="J4361" s="10"/>
      <c r="K4361" s="10"/>
      <c r="L4361" s="1"/>
      <c r="O4361" s="544"/>
      <c r="P4361" s="544"/>
      <c r="S4361" s="544"/>
      <c r="T4361" s="544"/>
    </row>
    <row r="4362" spans="2:20" s="5" customFormat="1" ht="15.75">
      <c r="B4362" s="1"/>
      <c r="C4362" s="31"/>
      <c r="D4362" s="34"/>
      <c r="E4362" s="32"/>
      <c r="F4362" s="36"/>
      <c r="G4362" s="288"/>
      <c r="I4362" s="1"/>
      <c r="J4362" s="10"/>
      <c r="K4362" s="10"/>
      <c r="L4362" s="1"/>
      <c r="O4362" s="544"/>
      <c r="P4362" s="544"/>
      <c r="S4362" s="544"/>
      <c r="T4362" s="544"/>
    </row>
    <row r="4363" spans="2:20" s="5" customFormat="1" ht="15.75">
      <c r="B4363" s="1"/>
      <c r="C4363" s="31"/>
      <c r="D4363" s="34"/>
      <c r="E4363" s="32"/>
      <c r="F4363" s="36"/>
      <c r="G4363" s="288"/>
      <c r="I4363" s="1"/>
      <c r="J4363" s="10"/>
      <c r="K4363" s="10"/>
      <c r="L4363" s="1"/>
      <c r="O4363" s="544"/>
      <c r="P4363" s="544"/>
      <c r="S4363" s="544"/>
      <c r="T4363" s="544"/>
    </row>
    <row r="4364" spans="2:20" s="5" customFormat="1" ht="15.75">
      <c r="B4364" s="1"/>
      <c r="C4364" s="31"/>
      <c r="D4364" s="34"/>
      <c r="E4364" s="32"/>
      <c r="F4364" s="36"/>
      <c r="G4364" s="288"/>
      <c r="I4364" s="1"/>
      <c r="J4364" s="10"/>
      <c r="K4364" s="10"/>
      <c r="L4364" s="1"/>
      <c r="O4364" s="544"/>
      <c r="P4364" s="544"/>
      <c r="S4364" s="544"/>
      <c r="T4364" s="544"/>
    </row>
    <row r="4365" spans="2:20" s="5" customFormat="1" ht="15.75">
      <c r="B4365" s="1"/>
      <c r="C4365" s="31"/>
      <c r="D4365" s="34"/>
      <c r="E4365" s="32"/>
      <c r="F4365" s="36"/>
      <c r="G4365" s="288"/>
      <c r="I4365" s="1"/>
      <c r="J4365" s="10"/>
      <c r="K4365" s="10"/>
      <c r="L4365" s="1"/>
      <c r="O4365" s="544"/>
      <c r="P4365" s="544"/>
      <c r="S4365" s="544"/>
      <c r="T4365" s="544"/>
    </row>
    <row r="4366" spans="2:20" s="5" customFormat="1" ht="15.75">
      <c r="B4366" s="1"/>
      <c r="C4366" s="31"/>
      <c r="D4366" s="34"/>
      <c r="E4366" s="32"/>
      <c r="F4366" s="36"/>
      <c r="G4366" s="288"/>
      <c r="I4366" s="1"/>
      <c r="J4366" s="10"/>
      <c r="K4366" s="10"/>
      <c r="L4366" s="1"/>
      <c r="O4366" s="544"/>
      <c r="P4366" s="544"/>
      <c r="S4366" s="544"/>
      <c r="T4366" s="544"/>
    </row>
    <row r="4367" spans="2:20" s="5" customFormat="1" ht="15.75">
      <c r="B4367" s="1"/>
      <c r="C4367" s="31"/>
      <c r="D4367" s="34"/>
      <c r="E4367" s="32"/>
      <c r="F4367" s="36"/>
      <c r="G4367" s="288"/>
      <c r="I4367" s="1"/>
      <c r="J4367" s="10"/>
      <c r="K4367" s="10"/>
      <c r="L4367" s="1"/>
      <c r="O4367" s="544"/>
      <c r="P4367" s="544"/>
      <c r="S4367" s="544"/>
      <c r="T4367" s="544"/>
    </row>
    <row r="4368" spans="2:20" s="5" customFormat="1" ht="15.75">
      <c r="B4368" s="1"/>
      <c r="C4368" s="31"/>
      <c r="D4368" s="34"/>
      <c r="E4368" s="32"/>
      <c r="F4368" s="36"/>
      <c r="G4368" s="288"/>
      <c r="I4368" s="1"/>
      <c r="J4368" s="10"/>
      <c r="K4368" s="10"/>
      <c r="L4368" s="1"/>
      <c r="O4368" s="544"/>
      <c r="P4368" s="544"/>
      <c r="S4368" s="544"/>
      <c r="T4368" s="544"/>
    </row>
    <row r="4369" spans="2:20" s="5" customFormat="1" ht="15.75">
      <c r="B4369" s="1"/>
      <c r="C4369" s="31"/>
      <c r="D4369" s="34"/>
      <c r="E4369" s="32"/>
      <c r="F4369" s="36"/>
      <c r="G4369" s="288"/>
      <c r="I4369" s="1"/>
      <c r="J4369" s="10"/>
      <c r="K4369" s="10"/>
      <c r="L4369" s="1"/>
      <c r="O4369" s="544"/>
      <c r="P4369" s="544"/>
      <c r="S4369" s="544"/>
      <c r="T4369" s="544"/>
    </row>
    <row r="4370" spans="2:20" s="5" customFormat="1" ht="15.75">
      <c r="B4370" s="1"/>
      <c r="C4370" s="31"/>
      <c r="D4370" s="34"/>
      <c r="E4370" s="32"/>
      <c r="F4370" s="36"/>
      <c r="G4370" s="288"/>
      <c r="I4370" s="1"/>
      <c r="J4370" s="10"/>
      <c r="K4370" s="10"/>
      <c r="L4370" s="1"/>
      <c r="O4370" s="544"/>
      <c r="P4370" s="544"/>
      <c r="S4370" s="544"/>
      <c r="T4370" s="544"/>
    </row>
    <row r="4371" spans="2:20" s="5" customFormat="1" ht="15.75">
      <c r="B4371" s="1"/>
      <c r="C4371" s="31"/>
      <c r="D4371" s="34"/>
      <c r="E4371" s="32"/>
      <c r="F4371" s="36"/>
      <c r="G4371" s="288"/>
      <c r="I4371" s="1"/>
      <c r="J4371" s="10"/>
      <c r="K4371" s="10"/>
      <c r="L4371" s="1"/>
      <c r="O4371" s="544"/>
      <c r="P4371" s="544"/>
      <c r="S4371" s="544"/>
      <c r="T4371" s="544"/>
    </row>
    <row r="4372" spans="2:20" s="5" customFormat="1" ht="15.75">
      <c r="B4372" s="1"/>
      <c r="C4372" s="31"/>
      <c r="D4372" s="34"/>
      <c r="E4372" s="32"/>
      <c r="F4372" s="36"/>
      <c r="G4372" s="288"/>
      <c r="I4372" s="1"/>
      <c r="J4372" s="10"/>
      <c r="K4372" s="10"/>
      <c r="L4372" s="1"/>
      <c r="O4372" s="544"/>
      <c r="P4372" s="544"/>
      <c r="S4372" s="544"/>
      <c r="T4372" s="544"/>
    </row>
    <row r="4373" spans="2:20" s="5" customFormat="1" ht="15.75">
      <c r="B4373" s="1"/>
      <c r="C4373" s="31"/>
      <c r="D4373" s="34"/>
      <c r="E4373" s="32"/>
      <c r="F4373" s="36"/>
      <c r="G4373" s="288"/>
      <c r="I4373" s="1"/>
      <c r="J4373" s="10"/>
      <c r="K4373" s="10"/>
      <c r="L4373" s="1"/>
      <c r="O4373" s="544"/>
      <c r="P4373" s="544"/>
      <c r="S4373" s="544"/>
      <c r="T4373" s="544"/>
    </row>
    <row r="4374" spans="2:20" s="5" customFormat="1" ht="15.75">
      <c r="B4374" s="1"/>
      <c r="C4374" s="31"/>
      <c r="D4374" s="34"/>
      <c r="E4374" s="32"/>
      <c r="F4374" s="36"/>
      <c r="G4374" s="288"/>
      <c r="I4374" s="1"/>
      <c r="J4374" s="10"/>
      <c r="K4374" s="10"/>
      <c r="L4374" s="1"/>
      <c r="O4374" s="544"/>
      <c r="P4374" s="544"/>
      <c r="S4374" s="544"/>
      <c r="T4374" s="544"/>
    </row>
    <row r="4375" spans="2:20" s="5" customFormat="1" ht="15.75">
      <c r="B4375" s="1"/>
      <c r="C4375" s="31"/>
      <c r="D4375" s="34"/>
      <c r="E4375" s="32"/>
      <c r="F4375" s="36"/>
      <c r="G4375" s="288"/>
      <c r="I4375" s="1"/>
      <c r="J4375" s="10"/>
      <c r="K4375" s="10"/>
      <c r="L4375" s="1"/>
      <c r="O4375" s="544"/>
      <c r="P4375" s="544"/>
      <c r="S4375" s="544"/>
      <c r="T4375" s="544"/>
    </row>
    <row r="4376" spans="2:20" s="5" customFormat="1" ht="15.75">
      <c r="B4376" s="1"/>
      <c r="C4376" s="31"/>
      <c r="D4376" s="34"/>
      <c r="E4376" s="32"/>
      <c r="F4376" s="36"/>
      <c r="G4376" s="288"/>
      <c r="I4376" s="1"/>
      <c r="J4376" s="10"/>
      <c r="K4376" s="10"/>
      <c r="L4376" s="1"/>
      <c r="O4376" s="544"/>
      <c r="P4376" s="544"/>
      <c r="S4376" s="544"/>
      <c r="T4376" s="544"/>
    </row>
    <row r="4377" spans="2:20" s="5" customFormat="1" ht="15.75">
      <c r="B4377" s="1"/>
      <c r="C4377" s="31"/>
      <c r="D4377" s="34"/>
      <c r="E4377" s="32"/>
      <c r="F4377" s="36"/>
      <c r="G4377" s="288"/>
      <c r="I4377" s="1"/>
      <c r="J4377" s="10"/>
      <c r="K4377" s="10"/>
      <c r="L4377" s="1"/>
      <c r="O4377" s="544"/>
      <c r="P4377" s="544"/>
      <c r="S4377" s="544"/>
      <c r="T4377" s="544"/>
    </row>
    <row r="4378" spans="2:20" s="5" customFormat="1" ht="15.75">
      <c r="B4378" s="1"/>
      <c r="C4378" s="31"/>
      <c r="D4378" s="34"/>
      <c r="E4378" s="32"/>
      <c r="F4378" s="36"/>
      <c r="G4378" s="288"/>
      <c r="I4378" s="1"/>
      <c r="J4378" s="10"/>
      <c r="K4378" s="10"/>
      <c r="L4378" s="1"/>
      <c r="O4378" s="544"/>
      <c r="P4378" s="544"/>
      <c r="S4378" s="544"/>
      <c r="T4378" s="544"/>
    </row>
    <row r="4379" spans="2:20" s="5" customFormat="1" ht="15.75">
      <c r="B4379" s="1"/>
      <c r="C4379" s="31"/>
      <c r="D4379" s="34"/>
      <c r="E4379" s="32"/>
      <c r="F4379" s="36"/>
      <c r="G4379" s="288"/>
      <c r="I4379" s="1"/>
      <c r="J4379" s="10"/>
      <c r="K4379" s="10"/>
      <c r="L4379" s="1"/>
      <c r="O4379" s="544"/>
      <c r="P4379" s="544"/>
      <c r="S4379" s="544"/>
      <c r="T4379" s="544"/>
    </row>
    <row r="4380" spans="2:20" s="5" customFormat="1" ht="15.75">
      <c r="B4380" s="1"/>
      <c r="C4380" s="31"/>
      <c r="D4380" s="34"/>
      <c r="E4380" s="32"/>
      <c r="F4380" s="36"/>
      <c r="G4380" s="288"/>
      <c r="I4380" s="1"/>
      <c r="J4380" s="10"/>
      <c r="K4380" s="10"/>
      <c r="L4380" s="1"/>
      <c r="O4380" s="544"/>
      <c r="P4380" s="544"/>
      <c r="S4380" s="544"/>
      <c r="T4380" s="544"/>
    </row>
    <row r="4381" spans="2:20" s="5" customFormat="1" ht="15.75">
      <c r="B4381" s="1"/>
      <c r="C4381" s="31"/>
      <c r="D4381" s="34"/>
      <c r="E4381" s="32"/>
      <c r="F4381" s="36"/>
      <c r="G4381" s="288"/>
      <c r="I4381" s="1"/>
      <c r="J4381" s="10"/>
      <c r="K4381" s="10"/>
      <c r="L4381" s="1"/>
      <c r="O4381" s="544"/>
      <c r="P4381" s="544"/>
      <c r="S4381" s="544"/>
      <c r="T4381" s="544"/>
    </row>
    <row r="4382" spans="2:20" s="5" customFormat="1" ht="15.75">
      <c r="B4382" s="1"/>
      <c r="C4382" s="31"/>
      <c r="D4382" s="34"/>
      <c r="E4382" s="32"/>
      <c r="F4382" s="36"/>
      <c r="G4382" s="288"/>
      <c r="I4382" s="1"/>
      <c r="J4382" s="10"/>
      <c r="K4382" s="10"/>
      <c r="L4382" s="1"/>
      <c r="O4382" s="544"/>
      <c r="P4382" s="544"/>
      <c r="S4382" s="544"/>
      <c r="T4382" s="544"/>
    </row>
    <row r="4383" spans="2:20" s="5" customFormat="1" ht="15.75">
      <c r="B4383" s="1"/>
      <c r="C4383" s="31"/>
      <c r="D4383" s="34"/>
      <c r="E4383" s="32"/>
      <c r="F4383" s="36"/>
      <c r="G4383" s="288"/>
      <c r="I4383" s="1"/>
      <c r="J4383" s="10"/>
      <c r="K4383" s="10"/>
      <c r="L4383" s="1"/>
      <c r="O4383" s="544"/>
      <c r="P4383" s="544"/>
      <c r="S4383" s="544"/>
      <c r="T4383" s="544"/>
    </row>
    <row r="4384" spans="2:20" s="5" customFormat="1" ht="15.75">
      <c r="B4384" s="1"/>
      <c r="C4384" s="31"/>
      <c r="D4384" s="34"/>
      <c r="E4384" s="32"/>
      <c r="F4384" s="36"/>
      <c r="G4384" s="288"/>
      <c r="I4384" s="1"/>
      <c r="J4384" s="10"/>
      <c r="K4384" s="10"/>
      <c r="L4384" s="1"/>
      <c r="O4384" s="544"/>
      <c r="P4384" s="544"/>
      <c r="S4384" s="544"/>
      <c r="T4384" s="544"/>
    </row>
    <row r="4385" spans="2:20" s="5" customFormat="1" ht="15.75">
      <c r="B4385" s="1"/>
      <c r="C4385" s="31"/>
      <c r="D4385" s="34"/>
      <c r="E4385" s="32"/>
      <c r="F4385" s="36"/>
      <c r="G4385" s="288"/>
      <c r="I4385" s="1"/>
      <c r="J4385" s="10"/>
      <c r="K4385" s="10"/>
      <c r="L4385" s="1"/>
      <c r="O4385" s="544"/>
      <c r="P4385" s="544"/>
      <c r="S4385" s="544"/>
      <c r="T4385" s="544"/>
    </row>
    <row r="4386" spans="2:20" s="5" customFormat="1" ht="15.75">
      <c r="B4386" s="1"/>
      <c r="C4386" s="31"/>
      <c r="D4386" s="34"/>
      <c r="E4386" s="32"/>
      <c r="F4386" s="36"/>
      <c r="G4386" s="288"/>
      <c r="I4386" s="1"/>
      <c r="J4386" s="10"/>
      <c r="K4386" s="10"/>
      <c r="L4386" s="1"/>
      <c r="O4386" s="544"/>
      <c r="P4386" s="544"/>
      <c r="S4386" s="544"/>
      <c r="T4386" s="544"/>
    </row>
    <row r="4387" spans="2:20" s="5" customFormat="1" ht="15.75">
      <c r="B4387" s="1"/>
      <c r="C4387" s="31"/>
      <c r="D4387" s="34"/>
      <c r="E4387" s="32"/>
      <c r="F4387" s="36"/>
      <c r="G4387" s="288"/>
      <c r="I4387" s="1"/>
      <c r="J4387" s="10"/>
      <c r="K4387" s="10"/>
      <c r="L4387" s="1"/>
      <c r="O4387" s="544"/>
      <c r="P4387" s="544"/>
      <c r="S4387" s="544"/>
      <c r="T4387" s="544"/>
    </row>
    <row r="4388" spans="2:20" s="5" customFormat="1" ht="15.75">
      <c r="B4388" s="1"/>
      <c r="C4388" s="31"/>
      <c r="D4388" s="34"/>
      <c r="E4388" s="32"/>
      <c r="F4388" s="36"/>
      <c r="G4388" s="288"/>
      <c r="I4388" s="1"/>
      <c r="J4388" s="10"/>
      <c r="K4388" s="10"/>
      <c r="L4388" s="1"/>
      <c r="O4388" s="544"/>
      <c r="P4388" s="544"/>
      <c r="S4388" s="544"/>
      <c r="T4388" s="544"/>
    </row>
    <row r="4389" spans="2:20" s="5" customFormat="1" ht="15.75">
      <c r="B4389" s="1"/>
      <c r="C4389" s="31"/>
      <c r="D4389" s="34"/>
      <c r="E4389" s="32"/>
      <c r="F4389" s="36"/>
      <c r="G4389" s="288"/>
      <c r="I4389" s="1"/>
      <c r="J4389" s="10"/>
      <c r="K4389" s="10"/>
      <c r="L4389" s="1"/>
      <c r="O4389" s="544"/>
      <c r="P4389" s="544"/>
      <c r="S4389" s="544"/>
      <c r="T4389" s="544"/>
    </row>
    <row r="4390" spans="2:20" s="5" customFormat="1" ht="15.75">
      <c r="B4390" s="1"/>
      <c r="C4390" s="31"/>
      <c r="D4390" s="34"/>
      <c r="E4390" s="32"/>
      <c r="F4390" s="36"/>
      <c r="G4390" s="288"/>
      <c r="I4390" s="1"/>
      <c r="J4390" s="10"/>
      <c r="K4390" s="10"/>
      <c r="L4390" s="1"/>
      <c r="O4390" s="544"/>
      <c r="P4390" s="544"/>
      <c r="S4390" s="544"/>
      <c r="T4390" s="544"/>
    </row>
    <row r="4391" spans="2:20" s="5" customFormat="1" ht="15.75">
      <c r="B4391" s="1"/>
      <c r="C4391" s="31"/>
      <c r="D4391" s="34"/>
      <c r="E4391" s="32"/>
      <c r="F4391" s="36"/>
      <c r="G4391" s="288"/>
      <c r="I4391" s="1"/>
      <c r="J4391" s="10"/>
      <c r="K4391" s="10"/>
      <c r="L4391" s="1"/>
      <c r="O4391" s="544"/>
      <c r="P4391" s="544"/>
      <c r="S4391" s="544"/>
      <c r="T4391" s="544"/>
    </row>
    <row r="4392" spans="2:20" s="5" customFormat="1" ht="15.75">
      <c r="B4392" s="1"/>
      <c r="C4392" s="31"/>
      <c r="D4392" s="34"/>
      <c r="E4392" s="32"/>
      <c r="F4392" s="36"/>
      <c r="G4392" s="288"/>
      <c r="I4392" s="1"/>
      <c r="J4392" s="10"/>
      <c r="K4392" s="10"/>
      <c r="L4392" s="1"/>
      <c r="O4392" s="544"/>
      <c r="P4392" s="544"/>
      <c r="S4392" s="544"/>
      <c r="T4392" s="544"/>
    </row>
    <row r="4393" spans="2:20" s="5" customFormat="1" ht="15.75">
      <c r="B4393" s="1"/>
      <c r="C4393" s="31"/>
      <c r="D4393" s="34"/>
      <c r="E4393" s="32"/>
      <c r="F4393" s="36"/>
      <c r="G4393" s="288"/>
      <c r="I4393" s="1"/>
      <c r="J4393" s="10"/>
      <c r="K4393" s="10"/>
      <c r="L4393" s="1"/>
      <c r="O4393" s="544"/>
      <c r="P4393" s="544"/>
      <c r="S4393" s="544"/>
      <c r="T4393" s="544"/>
    </row>
    <row r="4394" spans="2:20" s="5" customFormat="1" ht="15.75">
      <c r="B4394" s="1"/>
      <c r="C4394" s="31"/>
      <c r="D4394" s="34"/>
      <c r="E4394" s="32"/>
      <c r="F4394" s="36"/>
      <c r="G4394" s="288"/>
      <c r="I4394" s="1"/>
      <c r="J4394" s="10"/>
      <c r="K4394" s="10"/>
      <c r="L4394" s="1"/>
      <c r="O4394" s="544"/>
      <c r="P4394" s="544"/>
      <c r="S4394" s="544"/>
      <c r="T4394" s="544"/>
    </row>
    <row r="4395" spans="2:20" s="5" customFormat="1" ht="15.75">
      <c r="B4395" s="1"/>
      <c r="C4395" s="31"/>
      <c r="D4395" s="34"/>
      <c r="E4395" s="32"/>
      <c r="F4395" s="36"/>
      <c r="G4395" s="288"/>
      <c r="I4395" s="1"/>
      <c r="J4395" s="10"/>
      <c r="K4395" s="10"/>
      <c r="L4395" s="1"/>
      <c r="O4395" s="544"/>
      <c r="P4395" s="544"/>
      <c r="S4395" s="544"/>
      <c r="T4395" s="544"/>
    </row>
    <row r="4396" spans="2:20" s="5" customFormat="1" ht="15.75">
      <c r="B4396" s="1"/>
      <c r="C4396" s="31"/>
      <c r="D4396" s="34"/>
      <c r="E4396" s="32"/>
      <c r="F4396" s="36"/>
      <c r="G4396" s="288"/>
      <c r="I4396" s="1"/>
      <c r="J4396" s="10"/>
      <c r="K4396" s="10"/>
      <c r="L4396" s="1"/>
      <c r="O4396" s="544"/>
      <c r="P4396" s="544"/>
      <c r="S4396" s="544"/>
      <c r="T4396" s="544"/>
    </row>
    <row r="4397" spans="2:20" s="5" customFormat="1" ht="15.75">
      <c r="B4397" s="1"/>
      <c r="C4397" s="31"/>
      <c r="D4397" s="34"/>
      <c r="E4397" s="32"/>
      <c r="F4397" s="36"/>
      <c r="G4397" s="288"/>
      <c r="I4397" s="1"/>
      <c r="J4397" s="10"/>
      <c r="K4397" s="10"/>
      <c r="L4397" s="1"/>
      <c r="O4397" s="544"/>
      <c r="P4397" s="544"/>
      <c r="S4397" s="544"/>
      <c r="T4397" s="544"/>
    </row>
    <row r="4398" spans="2:20" s="5" customFormat="1" ht="15.75">
      <c r="B4398" s="1"/>
      <c r="C4398" s="31"/>
      <c r="D4398" s="34"/>
      <c r="E4398" s="32"/>
      <c r="F4398" s="36"/>
      <c r="G4398" s="288"/>
      <c r="I4398" s="1"/>
      <c r="J4398" s="10"/>
      <c r="K4398" s="10"/>
      <c r="L4398" s="1"/>
      <c r="O4398" s="544"/>
      <c r="P4398" s="544"/>
      <c r="S4398" s="544"/>
      <c r="T4398" s="544"/>
    </row>
    <row r="4399" spans="2:20" s="5" customFormat="1" ht="15.75">
      <c r="B4399" s="1"/>
      <c r="C4399" s="31"/>
      <c r="D4399" s="34"/>
      <c r="E4399" s="32"/>
      <c r="F4399" s="36"/>
      <c r="G4399" s="288"/>
      <c r="I4399" s="1"/>
      <c r="J4399" s="10"/>
      <c r="K4399" s="10"/>
      <c r="L4399" s="1"/>
      <c r="O4399" s="544"/>
      <c r="P4399" s="544"/>
      <c r="S4399" s="544"/>
      <c r="T4399" s="544"/>
    </row>
    <row r="4400" spans="2:20" s="5" customFormat="1" ht="15.75">
      <c r="B4400" s="1"/>
      <c r="C4400" s="31"/>
      <c r="D4400" s="34"/>
      <c r="E4400" s="32"/>
      <c r="F4400" s="36"/>
      <c r="G4400" s="288"/>
      <c r="I4400" s="1"/>
      <c r="J4400" s="10"/>
      <c r="K4400" s="10"/>
      <c r="L4400" s="1"/>
      <c r="O4400" s="544"/>
      <c r="P4400" s="544"/>
      <c r="S4400" s="544"/>
      <c r="T4400" s="544"/>
    </row>
    <row r="4401" spans="2:20" s="5" customFormat="1" ht="15.75">
      <c r="B4401" s="1"/>
      <c r="C4401" s="31"/>
      <c r="D4401" s="34"/>
      <c r="E4401" s="32"/>
      <c r="F4401" s="36"/>
      <c r="G4401" s="288"/>
      <c r="I4401" s="1"/>
      <c r="J4401" s="10"/>
      <c r="K4401" s="10"/>
      <c r="L4401" s="1"/>
      <c r="O4401" s="544"/>
      <c r="P4401" s="544"/>
      <c r="S4401" s="544"/>
      <c r="T4401" s="544"/>
    </row>
    <row r="4402" spans="2:20" s="5" customFormat="1" ht="15.75">
      <c r="B4402" s="1"/>
      <c r="C4402" s="31"/>
      <c r="D4402" s="34"/>
      <c r="E4402" s="32"/>
      <c r="F4402" s="36"/>
      <c r="G4402" s="288"/>
      <c r="I4402" s="1"/>
      <c r="J4402" s="10"/>
      <c r="K4402" s="10"/>
      <c r="L4402" s="1"/>
      <c r="O4402" s="544"/>
      <c r="P4402" s="544"/>
      <c r="S4402" s="544"/>
      <c r="T4402" s="544"/>
    </row>
    <row r="4403" spans="2:20" s="5" customFormat="1" ht="15.75">
      <c r="B4403" s="1"/>
      <c r="C4403" s="31"/>
      <c r="D4403" s="34"/>
      <c r="E4403" s="32"/>
      <c r="F4403" s="36"/>
      <c r="G4403" s="288"/>
      <c r="I4403" s="1"/>
      <c r="J4403" s="10"/>
      <c r="K4403" s="10"/>
      <c r="L4403" s="1"/>
      <c r="O4403" s="544"/>
      <c r="P4403" s="544"/>
      <c r="S4403" s="544"/>
      <c r="T4403" s="544"/>
    </row>
    <row r="4404" spans="2:20" s="5" customFormat="1" ht="15.75">
      <c r="B4404" s="1"/>
      <c r="C4404" s="31"/>
      <c r="D4404" s="34"/>
      <c r="E4404" s="32"/>
      <c r="F4404" s="36"/>
      <c r="G4404" s="288"/>
      <c r="I4404" s="1"/>
      <c r="J4404" s="10"/>
      <c r="K4404" s="10"/>
      <c r="L4404" s="1"/>
      <c r="O4404" s="544"/>
      <c r="P4404" s="544"/>
      <c r="S4404" s="544"/>
      <c r="T4404" s="544"/>
    </row>
    <row r="4405" spans="2:20" s="5" customFormat="1" ht="15.75">
      <c r="B4405" s="1"/>
      <c r="C4405" s="31"/>
      <c r="D4405" s="34"/>
      <c r="E4405" s="32"/>
      <c r="F4405" s="36"/>
      <c r="G4405" s="288"/>
      <c r="I4405" s="1"/>
      <c r="J4405" s="10"/>
      <c r="K4405" s="10"/>
      <c r="L4405" s="1"/>
      <c r="O4405" s="544"/>
      <c r="P4405" s="544"/>
      <c r="S4405" s="544"/>
      <c r="T4405" s="544"/>
    </row>
    <row r="4406" spans="2:20" s="5" customFormat="1" ht="15.75">
      <c r="B4406" s="1"/>
      <c r="C4406" s="31"/>
      <c r="D4406" s="34"/>
      <c r="E4406" s="32"/>
      <c r="F4406" s="36"/>
      <c r="G4406" s="288"/>
      <c r="I4406" s="1"/>
      <c r="J4406" s="10"/>
      <c r="K4406" s="10"/>
      <c r="L4406" s="1"/>
      <c r="O4406" s="544"/>
      <c r="P4406" s="544"/>
      <c r="S4406" s="544"/>
      <c r="T4406" s="544"/>
    </row>
    <row r="4407" spans="2:20" s="5" customFormat="1" ht="15.75">
      <c r="B4407" s="1"/>
      <c r="C4407" s="31"/>
      <c r="D4407" s="34"/>
      <c r="E4407" s="32"/>
      <c r="F4407" s="36"/>
      <c r="G4407" s="288"/>
      <c r="I4407" s="1"/>
      <c r="J4407" s="10"/>
      <c r="K4407" s="10"/>
      <c r="L4407" s="1"/>
      <c r="O4407" s="544"/>
      <c r="P4407" s="544"/>
      <c r="S4407" s="544"/>
      <c r="T4407" s="544"/>
    </row>
    <row r="4408" spans="2:20" s="5" customFormat="1" ht="15.75">
      <c r="B4408" s="1"/>
      <c r="C4408" s="31"/>
      <c r="D4408" s="34"/>
      <c r="E4408" s="32"/>
      <c r="F4408" s="36"/>
      <c r="G4408" s="288"/>
      <c r="I4408" s="1"/>
      <c r="J4408" s="10"/>
      <c r="K4408" s="10"/>
      <c r="L4408" s="1"/>
      <c r="O4408" s="544"/>
      <c r="P4408" s="544"/>
      <c r="S4408" s="544"/>
      <c r="T4408" s="544"/>
    </row>
    <row r="4409" spans="2:20" s="5" customFormat="1" ht="15.75">
      <c r="B4409" s="1"/>
      <c r="C4409" s="31"/>
      <c r="D4409" s="34"/>
      <c r="E4409" s="32"/>
      <c r="F4409" s="36"/>
      <c r="G4409" s="288"/>
      <c r="I4409" s="1"/>
      <c r="J4409" s="10"/>
      <c r="K4409" s="10"/>
      <c r="L4409" s="1"/>
      <c r="O4409" s="544"/>
      <c r="P4409" s="544"/>
      <c r="S4409" s="544"/>
      <c r="T4409" s="544"/>
    </row>
    <row r="4410" spans="2:20" s="5" customFormat="1" ht="15.75">
      <c r="B4410" s="1"/>
      <c r="C4410" s="31"/>
      <c r="D4410" s="34"/>
      <c r="E4410" s="32"/>
      <c r="F4410" s="36"/>
      <c r="G4410" s="288"/>
      <c r="I4410" s="1"/>
      <c r="J4410" s="10"/>
      <c r="K4410" s="10"/>
      <c r="L4410" s="1"/>
      <c r="O4410" s="544"/>
      <c r="P4410" s="544"/>
      <c r="S4410" s="544"/>
      <c r="T4410" s="544"/>
    </row>
    <row r="4411" spans="2:20" s="5" customFormat="1" ht="15.75">
      <c r="B4411" s="1"/>
      <c r="C4411" s="31"/>
      <c r="D4411" s="34"/>
      <c r="E4411" s="32"/>
      <c r="F4411" s="36"/>
      <c r="G4411" s="288"/>
      <c r="I4411" s="1"/>
      <c r="J4411" s="10"/>
      <c r="K4411" s="10"/>
      <c r="L4411" s="1"/>
      <c r="O4411" s="544"/>
      <c r="P4411" s="544"/>
      <c r="S4411" s="544"/>
      <c r="T4411" s="544"/>
    </row>
    <row r="4412" spans="2:20" s="5" customFormat="1" ht="15.75">
      <c r="B4412" s="1"/>
      <c r="C4412" s="31"/>
      <c r="D4412" s="34"/>
      <c r="E4412" s="32"/>
      <c r="F4412" s="36"/>
      <c r="G4412" s="288"/>
      <c r="I4412" s="1"/>
      <c r="J4412" s="10"/>
      <c r="K4412" s="10"/>
      <c r="L4412" s="1"/>
      <c r="O4412" s="544"/>
      <c r="P4412" s="544"/>
      <c r="S4412" s="544"/>
      <c r="T4412" s="544"/>
    </row>
    <row r="4413" spans="2:20" s="5" customFormat="1" ht="15.75">
      <c r="B4413" s="1"/>
      <c r="C4413" s="31"/>
      <c r="D4413" s="34"/>
      <c r="E4413" s="32"/>
      <c r="F4413" s="36"/>
      <c r="G4413" s="288"/>
      <c r="I4413" s="1"/>
      <c r="J4413" s="10"/>
      <c r="K4413" s="10"/>
      <c r="L4413" s="1"/>
      <c r="O4413" s="544"/>
      <c r="P4413" s="544"/>
      <c r="S4413" s="544"/>
      <c r="T4413" s="544"/>
    </row>
    <row r="4414" spans="2:20" s="5" customFormat="1" ht="15.75">
      <c r="B4414" s="1"/>
      <c r="C4414" s="31"/>
      <c r="D4414" s="34"/>
      <c r="E4414" s="32"/>
      <c r="F4414" s="36"/>
      <c r="G4414" s="288"/>
      <c r="I4414" s="1"/>
      <c r="J4414" s="10"/>
      <c r="K4414" s="10"/>
      <c r="L4414" s="1"/>
      <c r="O4414" s="544"/>
      <c r="P4414" s="544"/>
      <c r="S4414" s="544"/>
      <c r="T4414" s="544"/>
    </row>
    <row r="4415" spans="2:20" s="5" customFormat="1" ht="15.75">
      <c r="B4415" s="1"/>
      <c r="C4415" s="31"/>
      <c r="D4415" s="34"/>
      <c r="E4415" s="32"/>
      <c r="F4415" s="36"/>
      <c r="G4415" s="288"/>
      <c r="I4415" s="1"/>
      <c r="J4415" s="10"/>
      <c r="K4415" s="10"/>
      <c r="L4415" s="1"/>
      <c r="O4415" s="544"/>
      <c r="P4415" s="544"/>
      <c r="S4415" s="544"/>
      <c r="T4415" s="544"/>
    </row>
    <row r="4416" spans="2:20" s="5" customFormat="1" ht="15.75">
      <c r="B4416" s="1"/>
      <c r="C4416" s="31"/>
      <c r="D4416" s="34"/>
      <c r="E4416" s="32"/>
      <c r="F4416" s="36"/>
      <c r="G4416" s="288"/>
      <c r="I4416" s="1"/>
      <c r="J4416" s="10"/>
      <c r="K4416" s="10"/>
      <c r="L4416" s="1"/>
      <c r="O4416" s="544"/>
      <c r="P4416" s="544"/>
      <c r="S4416" s="544"/>
      <c r="T4416" s="544"/>
    </row>
    <row r="4417" spans="2:20" s="5" customFormat="1" ht="15.75">
      <c r="B4417" s="1"/>
      <c r="C4417" s="31"/>
      <c r="D4417" s="34"/>
      <c r="E4417" s="32"/>
      <c r="F4417" s="36"/>
      <c r="G4417" s="288"/>
      <c r="I4417" s="1"/>
      <c r="J4417" s="10"/>
      <c r="K4417" s="10"/>
      <c r="L4417" s="1"/>
      <c r="O4417" s="544"/>
      <c r="P4417" s="544"/>
      <c r="S4417" s="544"/>
      <c r="T4417" s="544"/>
    </row>
    <row r="4418" spans="2:20" s="5" customFormat="1" ht="15.75">
      <c r="B4418" s="1"/>
      <c r="C4418" s="31"/>
      <c r="D4418" s="34"/>
      <c r="E4418" s="32"/>
      <c r="F4418" s="36"/>
      <c r="G4418" s="288"/>
      <c r="I4418" s="1"/>
      <c r="J4418" s="10"/>
      <c r="K4418" s="10"/>
      <c r="L4418" s="1"/>
      <c r="O4418" s="544"/>
      <c r="P4418" s="544"/>
      <c r="S4418" s="544"/>
      <c r="T4418" s="544"/>
    </row>
    <row r="4419" spans="2:20" s="5" customFormat="1" ht="15.75">
      <c r="B4419" s="1"/>
      <c r="C4419" s="31"/>
      <c r="D4419" s="34"/>
      <c r="E4419" s="32"/>
      <c r="F4419" s="36"/>
      <c r="G4419" s="288"/>
      <c r="I4419" s="1"/>
      <c r="J4419" s="10"/>
      <c r="K4419" s="10"/>
      <c r="L4419" s="1"/>
      <c r="O4419" s="544"/>
      <c r="P4419" s="544"/>
      <c r="S4419" s="544"/>
      <c r="T4419" s="544"/>
    </row>
    <row r="4420" spans="2:20" s="5" customFormat="1" ht="15.75">
      <c r="B4420" s="1"/>
      <c r="C4420" s="31"/>
      <c r="D4420" s="34"/>
      <c r="E4420" s="32"/>
      <c r="F4420" s="36"/>
      <c r="G4420" s="288"/>
      <c r="I4420" s="1"/>
      <c r="J4420" s="10"/>
      <c r="K4420" s="10"/>
      <c r="L4420" s="1"/>
      <c r="O4420" s="544"/>
      <c r="P4420" s="544"/>
      <c r="S4420" s="544"/>
      <c r="T4420" s="544"/>
    </row>
    <row r="4421" spans="2:20" s="5" customFormat="1" ht="15.75">
      <c r="B4421" s="1"/>
      <c r="C4421" s="31"/>
      <c r="D4421" s="34"/>
      <c r="E4421" s="32"/>
      <c r="F4421" s="36"/>
      <c r="G4421" s="288"/>
      <c r="I4421" s="1"/>
      <c r="J4421" s="10"/>
      <c r="K4421" s="10"/>
      <c r="L4421" s="1"/>
      <c r="O4421" s="544"/>
      <c r="P4421" s="544"/>
      <c r="S4421" s="544"/>
      <c r="T4421" s="544"/>
    </row>
    <row r="4422" spans="2:20" s="5" customFormat="1" ht="15.75">
      <c r="B4422" s="1"/>
      <c r="C4422" s="31"/>
      <c r="D4422" s="34"/>
      <c r="E4422" s="32"/>
      <c r="F4422" s="36"/>
      <c r="G4422" s="288"/>
      <c r="I4422" s="1"/>
      <c r="J4422" s="10"/>
      <c r="K4422" s="10"/>
      <c r="L4422" s="1"/>
      <c r="O4422" s="544"/>
      <c r="P4422" s="544"/>
      <c r="S4422" s="544"/>
      <c r="T4422" s="544"/>
    </row>
    <row r="4423" spans="2:20" s="5" customFormat="1" ht="15.75">
      <c r="B4423" s="1"/>
      <c r="C4423" s="31"/>
      <c r="D4423" s="34"/>
      <c r="E4423" s="32"/>
      <c r="F4423" s="36"/>
      <c r="G4423" s="288"/>
      <c r="I4423" s="1"/>
      <c r="J4423" s="10"/>
      <c r="K4423" s="10"/>
      <c r="L4423" s="1"/>
      <c r="O4423" s="544"/>
      <c r="P4423" s="544"/>
      <c r="S4423" s="544"/>
      <c r="T4423" s="544"/>
    </row>
    <row r="4424" spans="2:20" s="5" customFormat="1" ht="15.75">
      <c r="B4424" s="1"/>
      <c r="C4424" s="31"/>
      <c r="D4424" s="34"/>
      <c r="E4424" s="32"/>
      <c r="F4424" s="36"/>
      <c r="G4424" s="288"/>
      <c r="I4424" s="1"/>
      <c r="J4424" s="10"/>
      <c r="K4424" s="10"/>
      <c r="L4424" s="1"/>
      <c r="O4424" s="544"/>
      <c r="P4424" s="544"/>
      <c r="S4424" s="544"/>
      <c r="T4424" s="544"/>
    </row>
    <row r="4425" spans="2:20" s="5" customFormat="1" ht="15.75">
      <c r="B4425" s="1"/>
      <c r="C4425" s="31"/>
      <c r="D4425" s="34"/>
      <c r="E4425" s="32"/>
      <c r="F4425" s="36"/>
      <c r="G4425" s="288"/>
      <c r="I4425" s="1"/>
      <c r="J4425" s="10"/>
      <c r="K4425" s="10"/>
      <c r="L4425" s="1"/>
      <c r="O4425" s="544"/>
      <c r="P4425" s="544"/>
      <c r="S4425" s="544"/>
      <c r="T4425" s="544"/>
    </row>
    <row r="4426" spans="2:20" s="5" customFormat="1" ht="15.75">
      <c r="B4426" s="1"/>
      <c r="C4426" s="31"/>
      <c r="D4426" s="34"/>
      <c r="E4426" s="32"/>
      <c r="F4426" s="36"/>
      <c r="G4426" s="288"/>
      <c r="I4426" s="1"/>
      <c r="J4426" s="10"/>
      <c r="K4426" s="10"/>
      <c r="L4426" s="1"/>
      <c r="O4426" s="544"/>
      <c r="P4426" s="544"/>
      <c r="S4426" s="544"/>
      <c r="T4426" s="544"/>
    </row>
    <row r="4427" spans="2:20" s="5" customFormat="1" ht="15.75">
      <c r="B4427" s="1"/>
      <c r="C4427" s="31"/>
      <c r="D4427" s="34"/>
      <c r="E4427" s="32"/>
      <c r="F4427" s="36"/>
      <c r="G4427" s="288"/>
      <c r="I4427" s="1"/>
      <c r="J4427" s="10"/>
      <c r="K4427" s="10"/>
      <c r="L4427" s="1"/>
      <c r="O4427" s="544"/>
      <c r="P4427" s="544"/>
      <c r="S4427" s="544"/>
      <c r="T4427" s="544"/>
    </row>
    <row r="4428" spans="2:20" s="5" customFormat="1" ht="15.75">
      <c r="B4428" s="1"/>
      <c r="C4428" s="31"/>
      <c r="D4428" s="34"/>
      <c r="E4428" s="32"/>
      <c r="F4428" s="36"/>
      <c r="G4428" s="288"/>
      <c r="I4428" s="1"/>
      <c r="J4428" s="10"/>
      <c r="K4428" s="10"/>
      <c r="L4428" s="1"/>
      <c r="O4428" s="544"/>
      <c r="P4428" s="544"/>
      <c r="S4428" s="544"/>
      <c r="T4428" s="544"/>
    </row>
    <row r="4429" spans="2:20" s="5" customFormat="1" ht="15.75">
      <c r="B4429" s="1"/>
      <c r="C4429" s="31"/>
      <c r="D4429" s="34"/>
      <c r="E4429" s="32"/>
      <c r="F4429" s="36"/>
      <c r="G4429" s="288"/>
      <c r="I4429" s="1"/>
      <c r="J4429" s="10"/>
      <c r="K4429" s="10"/>
      <c r="L4429" s="1"/>
      <c r="O4429" s="544"/>
      <c r="P4429" s="544"/>
      <c r="S4429" s="544"/>
      <c r="T4429" s="544"/>
    </row>
    <row r="4430" spans="2:20" s="5" customFormat="1" ht="15.75">
      <c r="B4430" s="1"/>
      <c r="C4430" s="31"/>
      <c r="D4430" s="34"/>
      <c r="E4430" s="32"/>
      <c r="F4430" s="36"/>
      <c r="G4430" s="288"/>
      <c r="I4430" s="1"/>
      <c r="J4430" s="10"/>
      <c r="K4430" s="10"/>
      <c r="L4430" s="1"/>
      <c r="O4430" s="544"/>
      <c r="P4430" s="544"/>
      <c r="S4430" s="544"/>
      <c r="T4430" s="544"/>
    </row>
    <row r="4431" spans="2:20" s="5" customFormat="1" ht="15.75">
      <c r="B4431" s="1"/>
      <c r="C4431" s="31"/>
      <c r="D4431" s="34"/>
      <c r="E4431" s="32"/>
      <c r="F4431" s="36"/>
      <c r="G4431" s="288"/>
      <c r="I4431" s="1"/>
      <c r="J4431" s="10"/>
      <c r="K4431" s="10"/>
      <c r="L4431" s="1"/>
      <c r="O4431" s="544"/>
      <c r="P4431" s="544"/>
      <c r="S4431" s="544"/>
      <c r="T4431" s="544"/>
    </row>
    <row r="4432" spans="2:20" s="5" customFormat="1" ht="15.75">
      <c r="B4432" s="1"/>
      <c r="C4432" s="31"/>
      <c r="D4432" s="34"/>
      <c r="E4432" s="32"/>
      <c r="F4432" s="36"/>
      <c r="G4432" s="288"/>
      <c r="I4432" s="1"/>
      <c r="J4432" s="10"/>
      <c r="K4432" s="10"/>
      <c r="L4432" s="1"/>
      <c r="O4432" s="544"/>
      <c r="P4432" s="544"/>
      <c r="S4432" s="544"/>
      <c r="T4432" s="544"/>
    </row>
    <row r="4433" spans="2:20" s="5" customFormat="1" ht="15.75">
      <c r="B4433" s="1"/>
      <c r="C4433" s="31"/>
      <c r="D4433" s="34"/>
      <c r="E4433" s="32"/>
      <c r="F4433" s="36"/>
      <c r="G4433" s="288"/>
      <c r="I4433" s="1"/>
      <c r="J4433" s="10"/>
      <c r="K4433" s="10"/>
      <c r="L4433" s="1"/>
      <c r="O4433" s="544"/>
      <c r="P4433" s="544"/>
      <c r="S4433" s="544"/>
      <c r="T4433" s="544"/>
    </row>
    <row r="4434" spans="2:20" s="5" customFormat="1" ht="15.75">
      <c r="B4434" s="1"/>
      <c r="C4434" s="31"/>
      <c r="D4434" s="34"/>
      <c r="E4434" s="32"/>
      <c r="F4434" s="36"/>
      <c r="G4434" s="288"/>
      <c r="I4434" s="1"/>
      <c r="J4434" s="10"/>
      <c r="K4434" s="10"/>
      <c r="L4434" s="1"/>
      <c r="O4434" s="544"/>
      <c r="P4434" s="544"/>
      <c r="S4434" s="544"/>
      <c r="T4434" s="544"/>
    </row>
    <row r="4435" spans="2:20" s="5" customFormat="1" ht="15.75">
      <c r="B4435" s="1"/>
      <c r="C4435" s="31"/>
      <c r="D4435" s="34"/>
      <c r="E4435" s="32"/>
      <c r="F4435" s="36"/>
      <c r="G4435" s="288"/>
      <c r="I4435" s="1"/>
      <c r="J4435" s="10"/>
      <c r="K4435" s="10"/>
      <c r="L4435" s="1"/>
      <c r="O4435" s="544"/>
      <c r="P4435" s="544"/>
      <c r="S4435" s="544"/>
      <c r="T4435" s="544"/>
    </row>
    <row r="4436" spans="2:20" s="5" customFormat="1" ht="15.75">
      <c r="B4436" s="1"/>
      <c r="C4436" s="31"/>
      <c r="D4436" s="34"/>
      <c r="E4436" s="32"/>
      <c r="F4436" s="36"/>
      <c r="G4436" s="288"/>
      <c r="I4436" s="1"/>
      <c r="J4436" s="10"/>
      <c r="K4436" s="10"/>
      <c r="L4436" s="1"/>
      <c r="O4436" s="544"/>
      <c r="P4436" s="544"/>
      <c r="S4436" s="544"/>
      <c r="T4436" s="544"/>
    </row>
    <row r="4437" spans="2:20" s="5" customFormat="1" ht="15.75">
      <c r="B4437" s="1"/>
      <c r="C4437" s="31"/>
      <c r="D4437" s="34"/>
      <c r="E4437" s="32"/>
      <c r="F4437" s="36"/>
      <c r="G4437" s="288"/>
      <c r="I4437" s="1"/>
      <c r="J4437" s="10"/>
      <c r="K4437" s="10"/>
      <c r="L4437" s="1"/>
      <c r="O4437" s="544"/>
      <c r="P4437" s="544"/>
      <c r="S4437" s="544"/>
      <c r="T4437" s="544"/>
    </row>
    <row r="4438" spans="2:20" s="5" customFormat="1" ht="15.75">
      <c r="B4438" s="1"/>
      <c r="C4438" s="31"/>
      <c r="D4438" s="34"/>
      <c r="E4438" s="32"/>
      <c r="F4438" s="36"/>
      <c r="G4438" s="288"/>
      <c r="I4438" s="1"/>
      <c r="J4438" s="10"/>
      <c r="K4438" s="10"/>
      <c r="L4438" s="1"/>
      <c r="O4438" s="544"/>
      <c r="P4438" s="544"/>
      <c r="S4438" s="544"/>
      <c r="T4438" s="544"/>
    </row>
    <row r="4439" spans="2:20" s="5" customFormat="1" ht="15.75">
      <c r="B4439" s="1"/>
      <c r="C4439" s="31"/>
      <c r="D4439" s="34"/>
      <c r="E4439" s="32"/>
      <c r="F4439" s="36"/>
      <c r="G4439" s="288"/>
      <c r="I4439" s="1"/>
      <c r="J4439" s="10"/>
      <c r="K4439" s="10"/>
      <c r="L4439" s="1"/>
      <c r="O4439" s="544"/>
      <c r="P4439" s="544"/>
      <c r="S4439" s="544"/>
      <c r="T4439" s="544"/>
    </row>
    <row r="4440" spans="2:20" s="5" customFormat="1" ht="15.75">
      <c r="B4440" s="1"/>
      <c r="C4440" s="31"/>
      <c r="D4440" s="34"/>
      <c r="E4440" s="32"/>
      <c r="F4440" s="36"/>
      <c r="G4440" s="288"/>
      <c r="I4440" s="1"/>
      <c r="J4440" s="10"/>
      <c r="K4440" s="10"/>
      <c r="L4440" s="1"/>
      <c r="O4440" s="544"/>
      <c r="P4440" s="544"/>
      <c r="S4440" s="544"/>
      <c r="T4440" s="544"/>
    </row>
    <row r="4441" spans="2:20" s="5" customFormat="1" ht="15.75">
      <c r="B4441" s="1"/>
      <c r="C4441" s="31"/>
      <c r="D4441" s="34"/>
      <c r="E4441" s="32"/>
      <c r="F4441" s="36"/>
      <c r="G4441" s="288"/>
      <c r="I4441" s="1"/>
      <c r="J4441" s="10"/>
      <c r="K4441" s="10"/>
      <c r="L4441" s="1"/>
      <c r="O4441" s="544"/>
      <c r="P4441" s="544"/>
      <c r="S4441" s="544"/>
      <c r="T4441" s="544"/>
    </row>
    <row r="4442" spans="2:20" s="5" customFormat="1" ht="15.75">
      <c r="B4442" s="1"/>
      <c r="C4442" s="31"/>
      <c r="D4442" s="34"/>
      <c r="E4442" s="32"/>
      <c r="F4442" s="36"/>
      <c r="G4442" s="288"/>
      <c r="I4442" s="1"/>
      <c r="J4442" s="10"/>
      <c r="K4442" s="10"/>
      <c r="L4442" s="1"/>
      <c r="O4442" s="544"/>
      <c r="P4442" s="544"/>
      <c r="S4442" s="544"/>
      <c r="T4442" s="544"/>
    </row>
    <row r="4443" spans="2:20" s="5" customFormat="1" ht="15.75">
      <c r="B4443" s="1"/>
      <c r="C4443" s="31"/>
      <c r="D4443" s="34"/>
      <c r="E4443" s="32"/>
      <c r="F4443" s="36"/>
      <c r="G4443" s="288"/>
      <c r="I4443" s="1"/>
      <c r="J4443" s="10"/>
      <c r="K4443" s="10"/>
      <c r="L4443" s="1"/>
      <c r="O4443" s="544"/>
      <c r="P4443" s="544"/>
      <c r="S4443" s="544"/>
      <c r="T4443" s="544"/>
    </row>
    <row r="4444" spans="2:20" s="5" customFormat="1" ht="15.75">
      <c r="B4444" s="1"/>
      <c r="C4444" s="31"/>
      <c r="D4444" s="34"/>
      <c r="E4444" s="32"/>
      <c r="F4444" s="36"/>
      <c r="G4444" s="288"/>
      <c r="I4444" s="1"/>
      <c r="J4444" s="10"/>
      <c r="K4444" s="10"/>
      <c r="L4444" s="1"/>
      <c r="O4444" s="544"/>
      <c r="P4444" s="544"/>
      <c r="S4444" s="544"/>
      <c r="T4444" s="544"/>
    </row>
    <row r="4445" spans="2:20" s="5" customFormat="1" ht="15.75">
      <c r="B4445" s="1"/>
      <c r="C4445" s="31"/>
      <c r="D4445" s="34"/>
      <c r="E4445" s="32"/>
      <c r="F4445" s="36"/>
      <c r="G4445" s="288"/>
      <c r="I4445" s="1"/>
      <c r="J4445" s="10"/>
      <c r="K4445" s="10"/>
      <c r="L4445" s="1"/>
      <c r="O4445" s="544"/>
      <c r="P4445" s="544"/>
      <c r="S4445" s="544"/>
      <c r="T4445" s="544"/>
    </row>
    <row r="4446" spans="2:20" s="5" customFormat="1" ht="15.75">
      <c r="B4446" s="1"/>
      <c r="C4446" s="31"/>
      <c r="D4446" s="34"/>
      <c r="E4446" s="32"/>
      <c r="F4446" s="36"/>
      <c r="G4446" s="288"/>
      <c r="I4446" s="1"/>
      <c r="J4446" s="10"/>
      <c r="K4446" s="10"/>
      <c r="L4446" s="1"/>
      <c r="O4446" s="544"/>
      <c r="P4446" s="544"/>
      <c r="S4446" s="544"/>
      <c r="T4446" s="544"/>
    </row>
    <row r="4447" spans="2:20" s="5" customFormat="1" ht="15.75">
      <c r="B4447" s="1"/>
      <c r="C4447" s="31"/>
      <c r="D4447" s="34"/>
      <c r="E4447" s="32"/>
      <c r="F4447" s="36"/>
      <c r="G4447" s="288"/>
      <c r="I4447" s="1"/>
      <c r="J4447" s="10"/>
      <c r="K4447" s="10"/>
      <c r="L4447" s="1"/>
      <c r="O4447" s="544"/>
      <c r="P4447" s="544"/>
      <c r="S4447" s="544"/>
      <c r="T4447" s="544"/>
    </row>
    <row r="4448" spans="2:20" s="5" customFormat="1" ht="15.75">
      <c r="B4448" s="1"/>
      <c r="C4448" s="31"/>
      <c r="D4448" s="34"/>
      <c r="E4448" s="32"/>
      <c r="F4448" s="36"/>
      <c r="G4448" s="288"/>
      <c r="I4448" s="1"/>
      <c r="J4448" s="10"/>
      <c r="K4448" s="10"/>
      <c r="L4448" s="1"/>
      <c r="O4448" s="544"/>
      <c r="P4448" s="544"/>
      <c r="S4448" s="544"/>
      <c r="T4448" s="544"/>
    </row>
    <row r="4449" spans="2:20" s="5" customFormat="1" ht="15.75">
      <c r="B4449" s="1"/>
      <c r="C4449" s="31"/>
      <c r="D4449" s="34"/>
      <c r="E4449" s="32"/>
      <c r="F4449" s="36"/>
      <c r="G4449" s="288"/>
      <c r="I4449" s="1"/>
      <c r="J4449" s="10"/>
      <c r="K4449" s="10"/>
      <c r="L4449" s="1"/>
      <c r="O4449" s="544"/>
      <c r="P4449" s="544"/>
      <c r="S4449" s="544"/>
      <c r="T4449" s="544"/>
    </row>
    <row r="4450" spans="2:20" s="5" customFormat="1" ht="15.75">
      <c r="B4450" s="1"/>
      <c r="C4450" s="31"/>
      <c r="D4450" s="34"/>
      <c r="E4450" s="32"/>
      <c r="F4450" s="36"/>
      <c r="G4450" s="288"/>
      <c r="I4450" s="1"/>
      <c r="J4450" s="10"/>
      <c r="K4450" s="10"/>
      <c r="L4450" s="1"/>
      <c r="O4450" s="544"/>
      <c r="P4450" s="544"/>
      <c r="S4450" s="544"/>
      <c r="T4450" s="544"/>
    </row>
    <row r="4451" spans="2:20" s="5" customFormat="1" ht="15.75">
      <c r="B4451" s="1"/>
      <c r="C4451" s="31"/>
      <c r="D4451" s="34"/>
      <c r="E4451" s="32"/>
      <c r="F4451" s="36"/>
      <c r="G4451" s="288"/>
      <c r="I4451" s="1"/>
      <c r="J4451" s="10"/>
      <c r="K4451" s="10"/>
      <c r="L4451" s="1"/>
      <c r="O4451" s="544"/>
      <c r="P4451" s="544"/>
      <c r="S4451" s="544"/>
      <c r="T4451" s="544"/>
    </row>
    <row r="4452" spans="2:20" s="5" customFormat="1" ht="15.75">
      <c r="B4452" s="1"/>
      <c r="C4452" s="31"/>
      <c r="D4452" s="34"/>
      <c r="E4452" s="32"/>
      <c r="F4452" s="36"/>
      <c r="G4452" s="288"/>
      <c r="I4452" s="1"/>
      <c r="J4452" s="10"/>
      <c r="K4452" s="10"/>
      <c r="L4452" s="1"/>
      <c r="O4452" s="544"/>
      <c r="P4452" s="544"/>
      <c r="S4452" s="544"/>
      <c r="T4452" s="544"/>
    </row>
    <row r="4453" spans="2:20" s="5" customFormat="1" ht="15.75">
      <c r="B4453" s="1"/>
      <c r="C4453" s="31"/>
      <c r="D4453" s="34"/>
      <c r="E4453" s="32"/>
      <c r="F4453" s="36"/>
      <c r="G4453" s="288"/>
      <c r="I4453" s="1"/>
      <c r="J4453" s="10"/>
      <c r="K4453" s="10"/>
      <c r="L4453" s="1"/>
      <c r="O4453" s="544"/>
      <c r="P4453" s="544"/>
      <c r="S4453" s="544"/>
      <c r="T4453" s="544"/>
    </row>
    <row r="4454" spans="2:20" s="5" customFormat="1" ht="15.75">
      <c r="B4454" s="1"/>
      <c r="C4454" s="31"/>
      <c r="D4454" s="34"/>
      <c r="E4454" s="32"/>
      <c r="F4454" s="36"/>
      <c r="G4454" s="288"/>
      <c r="I4454" s="1"/>
      <c r="J4454" s="10"/>
      <c r="K4454" s="10"/>
      <c r="L4454" s="1"/>
      <c r="O4454" s="544"/>
      <c r="P4454" s="544"/>
      <c r="S4454" s="544"/>
      <c r="T4454" s="544"/>
    </row>
    <row r="4455" spans="2:20" s="5" customFormat="1" ht="15.75">
      <c r="B4455" s="1"/>
      <c r="C4455" s="31"/>
      <c r="D4455" s="34"/>
      <c r="E4455" s="32"/>
      <c r="F4455" s="36"/>
      <c r="G4455" s="288"/>
      <c r="I4455" s="1"/>
      <c r="J4455" s="10"/>
      <c r="K4455" s="10"/>
      <c r="L4455" s="1"/>
      <c r="O4455" s="544"/>
      <c r="P4455" s="544"/>
      <c r="S4455" s="544"/>
      <c r="T4455" s="544"/>
    </row>
    <row r="4456" spans="2:20" s="5" customFormat="1" ht="15.75">
      <c r="B4456" s="1"/>
      <c r="C4456" s="31"/>
      <c r="D4456" s="34"/>
      <c r="E4456" s="32"/>
      <c r="F4456" s="36"/>
      <c r="G4456" s="288"/>
      <c r="I4456" s="1"/>
      <c r="J4456" s="10"/>
      <c r="K4456" s="10"/>
      <c r="L4456" s="1"/>
      <c r="O4456" s="544"/>
      <c r="P4456" s="544"/>
      <c r="S4456" s="544"/>
      <c r="T4456" s="544"/>
    </row>
    <row r="4457" spans="2:20" s="5" customFormat="1" ht="15.75">
      <c r="B4457" s="1"/>
      <c r="C4457" s="31"/>
      <c r="D4457" s="34"/>
      <c r="E4457" s="32"/>
      <c r="F4457" s="36"/>
      <c r="G4457" s="288"/>
      <c r="I4457" s="1"/>
      <c r="J4457" s="10"/>
      <c r="K4457" s="10"/>
      <c r="L4457" s="1"/>
      <c r="O4457" s="544"/>
      <c r="P4457" s="544"/>
      <c r="S4457" s="544"/>
      <c r="T4457" s="544"/>
    </row>
    <row r="4458" spans="2:20" s="5" customFormat="1" ht="15.75">
      <c r="B4458" s="1"/>
      <c r="C4458" s="31"/>
      <c r="D4458" s="34"/>
      <c r="E4458" s="32"/>
      <c r="F4458" s="36"/>
      <c r="G4458" s="288"/>
      <c r="I4458" s="1"/>
      <c r="J4458" s="10"/>
      <c r="K4458" s="10"/>
      <c r="L4458" s="1"/>
      <c r="O4458" s="544"/>
      <c r="P4458" s="544"/>
      <c r="S4458" s="544"/>
      <c r="T4458" s="544"/>
    </row>
    <row r="4459" spans="2:20" s="5" customFormat="1" ht="15.75">
      <c r="B4459" s="1"/>
      <c r="C4459" s="31"/>
      <c r="D4459" s="34"/>
      <c r="E4459" s="32"/>
      <c r="F4459" s="36"/>
      <c r="G4459" s="288"/>
      <c r="I4459" s="1"/>
      <c r="J4459" s="10"/>
      <c r="K4459" s="10"/>
      <c r="L4459" s="1"/>
      <c r="O4459" s="544"/>
      <c r="P4459" s="544"/>
      <c r="S4459" s="544"/>
      <c r="T4459" s="544"/>
    </row>
    <row r="4460" spans="2:20" s="5" customFormat="1" ht="15.75">
      <c r="B4460" s="1"/>
      <c r="C4460" s="31"/>
      <c r="D4460" s="34"/>
      <c r="E4460" s="32"/>
      <c r="F4460" s="36"/>
      <c r="G4460" s="288"/>
      <c r="I4460" s="1"/>
      <c r="J4460" s="10"/>
      <c r="K4460" s="10"/>
      <c r="L4460" s="1"/>
      <c r="O4460" s="544"/>
      <c r="P4460" s="544"/>
      <c r="S4460" s="544"/>
      <c r="T4460" s="544"/>
    </row>
    <row r="4461" spans="2:20" s="5" customFormat="1" ht="15.75">
      <c r="B4461" s="1"/>
      <c r="C4461" s="31"/>
      <c r="D4461" s="34"/>
      <c r="E4461" s="32"/>
      <c r="F4461" s="36"/>
      <c r="G4461" s="288"/>
      <c r="I4461" s="1"/>
      <c r="J4461" s="10"/>
      <c r="K4461" s="10"/>
      <c r="L4461" s="1"/>
      <c r="O4461" s="544"/>
      <c r="P4461" s="544"/>
      <c r="S4461" s="544"/>
      <c r="T4461" s="544"/>
    </row>
    <row r="4462" spans="2:20" s="5" customFormat="1" ht="15.75">
      <c r="B4462" s="1"/>
      <c r="C4462" s="31"/>
      <c r="D4462" s="34"/>
      <c r="E4462" s="32"/>
      <c r="F4462" s="36"/>
      <c r="G4462" s="288"/>
      <c r="I4462" s="1"/>
      <c r="J4462" s="10"/>
      <c r="K4462" s="10"/>
      <c r="L4462" s="1"/>
      <c r="O4462" s="544"/>
      <c r="P4462" s="544"/>
      <c r="S4462" s="544"/>
      <c r="T4462" s="544"/>
    </row>
    <row r="4463" spans="2:20" s="5" customFormat="1" ht="15.75">
      <c r="B4463" s="1"/>
      <c r="C4463" s="31"/>
      <c r="D4463" s="34"/>
      <c r="E4463" s="32"/>
      <c r="F4463" s="36"/>
      <c r="G4463" s="288"/>
      <c r="I4463" s="1"/>
      <c r="J4463" s="10"/>
      <c r="K4463" s="10"/>
      <c r="L4463" s="1"/>
      <c r="O4463" s="544"/>
      <c r="P4463" s="544"/>
      <c r="S4463" s="544"/>
      <c r="T4463" s="544"/>
    </row>
    <row r="4464" spans="2:20" s="5" customFormat="1" ht="15.75">
      <c r="B4464" s="1"/>
      <c r="C4464" s="31"/>
      <c r="D4464" s="34"/>
      <c r="E4464" s="32"/>
      <c r="F4464" s="36"/>
      <c r="G4464" s="288"/>
      <c r="I4464" s="1"/>
      <c r="J4464" s="10"/>
      <c r="K4464" s="10"/>
      <c r="L4464" s="1"/>
      <c r="O4464" s="544"/>
      <c r="P4464" s="544"/>
      <c r="S4464" s="544"/>
      <c r="T4464" s="544"/>
    </row>
    <row r="4465" spans="2:20" s="5" customFormat="1" ht="15.75">
      <c r="B4465" s="1"/>
      <c r="C4465" s="31"/>
      <c r="D4465" s="34"/>
      <c r="E4465" s="32"/>
      <c r="F4465" s="36"/>
      <c r="G4465" s="288"/>
      <c r="I4465" s="1"/>
      <c r="J4465" s="10"/>
      <c r="K4465" s="10"/>
      <c r="L4465" s="1"/>
      <c r="O4465" s="544"/>
      <c r="P4465" s="544"/>
      <c r="S4465" s="544"/>
      <c r="T4465" s="544"/>
    </row>
    <row r="4466" spans="2:20" s="5" customFormat="1" ht="15.75">
      <c r="B4466" s="1"/>
      <c r="C4466" s="31"/>
      <c r="D4466" s="34"/>
      <c r="E4466" s="32"/>
      <c r="F4466" s="36"/>
      <c r="G4466" s="288"/>
      <c r="I4466" s="1"/>
      <c r="J4466" s="10"/>
      <c r="K4466" s="10"/>
      <c r="L4466" s="1"/>
      <c r="O4466" s="544"/>
      <c r="P4466" s="544"/>
      <c r="S4466" s="544"/>
      <c r="T4466" s="544"/>
    </row>
    <row r="4467" spans="2:20" s="5" customFormat="1" ht="15.75">
      <c r="B4467" s="1"/>
      <c r="C4467" s="31"/>
      <c r="D4467" s="34"/>
      <c r="E4467" s="32"/>
      <c r="F4467" s="36"/>
      <c r="G4467" s="288"/>
      <c r="I4467" s="1"/>
      <c r="J4467" s="10"/>
      <c r="K4467" s="10"/>
      <c r="L4467" s="1"/>
      <c r="O4467" s="544"/>
      <c r="P4467" s="544"/>
      <c r="S4467" s="544"/>
      <c r="T4467" s="544"/>
    </row>
    <row r="4468" spans="2:20" s="5" customFormat="1" ht="15.75">
      <c r="B4468" s="1"/>
      <c r="C4468" s="31"/>
      <c r="D4468" s="34"/>
      <c r="E4468" s="32"/>
      <c r="F4468" s="36"/>
      <c r="G4468" s="288"/>
      <c r="I4468" s="1"/>
      <c r="J4468" s="10"/>
      <c r="K4468" s="10"/>
      <c r="L4468" s="1"/>
      <c r="O4468" s="544"/>
      <c r="P4468" s="544"/>
      <c r="S4468" s="544"/>
      <c r="T4468" s="544"/>
    </row>
    <row r="4469" spans="2:20" s="5" customFormat="1" ht="15.75">
      <c r="B4469" s="1"/>
      <c r="C4469" s="31"/>
      <c r="D4469" s="34"/>
      <c r="E4469" s="32"/>
      <c r="F4469" s="36"/>
      <c r="G4469" s="288"/>
      <c r="I4469" s="1"/>
      <c r="J4469" s="10"/>
      <c r="K4469" s="10"/>
      <c r="L4469" s="1"/>
      <c r="O4469" s="544"/>
      <c r="P4469" s="544"/>
      <c r="S4469" s="544"/>
      <c r="T4469" s="544"/>
    </row>
    <row r="4470" spans="2:20" s="5" customFormat="1" ht="15.75">
      <c r="B4470" s="1"/>
      <c r="C4470" s="31"/>
      <c r="D4470" s="34"/>
      <c r="E4470" s="32"/>
      <c r="F4470" s="36"/>
      <c r="G4470" s="288"/>
      <c r="I4470" s="1"/>
      <c r="J4470" s="10"/>
      <c r="K4470" s="10"/>
      <c r="L4470" s="1"/>
      <c r="O4470" s="544"/>
      <c r="P4470" s="544"/>
      <c r="S4470" s="544"/>
      <c r="T4470" s="544"/>
    </row>
    <row r="4471" spans="2:20" s="5" customFormat="1" ht="15.75">
      <c r="B4471" s="1"/>
      <c r="C4471" s="31"/>
      <c r="D4471" s="34"/>
      <c r="E4471" s="32"/>
      <c r="F4471" s="36"/>
      <c r="G4471" s="288"/>
      <c r="I4471" s="1"/>
      <c r="J4471" s="10"/>
      <c r="K4471" s="10"/>
      <c r="L4471" s="1"/>
      <c r="O4471" s="544"/>
      <c r="P4471" s="544"/>
      <c r="S4471" s="544"/>
      <c r="T4471" s="544"/>
    </row>
    <row r="4472" spans="2:20" s="5" customFormat="1" ht="15.75">
      <c r="B4472" s="1"/>
      <c r="C4472" s="31"/>
      <c r="D4472" s="34"/>
      <c r="E4472" s="32"/>
      <c r="F4472" s="36"/>
      <c r="G4472" s="288"/>
      <c r="I4472" s="1"/>
      <c r="J4472" s="10"/>
      <c r="K4472" s="10"/>
      <c r="L4472" s="1"/>
      <c r="O4472" s="544"/>
      <c r="P4472" s="544"/>
      <c r="S4472" s="544"/>
      <c r="T4472" s="544"/>
    </row>
    <row r="4473" spans="2:20" s="5" customFormat="1" ht="15.75">
      <c r="B4473" s="1"/>
      <c r="C4473" s="31"/>
      <c r="D4473" s="34"/>
      <c r="E4473" s="32"/>
      <c r="F4473" s="36"/>
      <c r="G4473" s="288"/>
      <c r="I4473" s="1"/>
      <c r="J4473" s="10"/>
      <c r="K4473" s="10"/>
      <c r="L4473" s="1"/>
      <c r="O4473" s="544"/>
      <c r="P4473" s="544"/>
      <c r="S4473" s="544"/>
      <c r="T4473" s="544"/>
    </row>
    <row r="4474" spans="2:20" s="5" customFormat="1" ht="15.75">
      <c r="B4474" s="1"/>
      <c r="C4474" s="31"/>
      <c r="D4474" s="34"/>
      <c r="E4474" s="32"/>
      <c r="F4474" s="36"/>
      <c r="G4474" s="288"/>
      <c r="I4474" s="1"/>
      <c r="J4474" s="10"/>
      <c r="K4474" s="10"/>
      <c r="L4474" s="1"/>
      <c r="O4474" s="544"/>
      <c r="P4474" s="544"/>
      <c r="S4474" s="544"/>
      <c r="T4474" s="544"/>
    </row>
    <row r="4475" spans="2:20" s="5" customFormat="1" ht="15.75">
      <c r="B4475" s="1"/>
      <c r="C4475" s="31"/>
      <c r="D4475" s="34"/>
      <c r="E4475" s="32"/>
      <c r="F4475" s="36"/>
      <c r="G4475" s="288"/>
      <c r="I4475" s="1"/>
      <c r="J4475" s="10"/>
      <c r="K4475" s="10"/>
      <c r="L4475" s="1"/>
      <c r="O4475" s="544"/>
      <c r="P4475" s="544"/>
      <c r="S4475" s="544"/>
      <c r="T4475" s="544"/>
    </row>
    <row r="4476" spans="2:20" s="5" customFormat="1" ht="15.75">
      <c r="B4476" s="1"/>
      <c r="C4476" s="31"/>
      <c r="D4476" s="34"/>
      <c r="E4476" s="32"/>
      <c r="F4476" s="36"/>
      <c r="G4476" s="288"/>
      <c r="I4476" s="1"/>
      <c r="J4476" s="10"/>
      <c r="K4476" s="10"/>
      <c r="L4476" s="1"/>
      <c r="O4476" s="544"/>
      <c r="P4476" s="544"/>
      <c r="S4476" s="544"/>
      <c r="T4476" s="544"/>
    </row>
    <row r="4477" spans="2:20" s="5" customFormat="1" ht="15.75">
      <c r="B4477" s="1"/>
      <c r="C4477" s="31"/>
      <c r="D4477" s="34"/>
      <c r="E4477" s="32"/>
      <c r="F4477" s="36"/>
      <c r="G4477" s="288"/>
      <c r="I4477" s="1"/>
      <c r="J4477" s="10"/>
      <c r="K4477" s="10"/>
      <c r="L4477" s="1"/>
      <c r="O4477" s="544"/>
      <c r="P4477" s="544"/>
      <c r="S4477" s="544"/>
      <c r="T4477" s="544"/>
    </row>
    <row r="4478" spans="2:20" s="5" customFormat="1" ht="15.75">
      <c r="B4478" s="1"/>
      <c r="C4478" s="31"/>
      <c r="D4478" s="34"/>
      <c r="E4478" s="32"/>
      <c r="F4478" s="36"/>
      <c r="G4478" s="288"/>
      <c r="I4478" s="1"/>
      <c r="J4478" s="10"/>
      <c r="K4478" s="10"/>
      <c r="L4478" s="1"/>
      <c r="O4478" s="544"/>
      <c r="P4478" s="544"/>
      <c r="S4478" s="544"/>
      <c r="T4478" s="544"/>
    </row>
    <row r="4479" spans="2:20" s="5" customFormat="1" ht="15.75">
      <c r="B4479" s="1"/>
      <c r="C4479" s="31"/>
      <c r="D4479" s="34"/>
      <c r="E4479" s="32"/>
      <c r="F4479" s="36"/>
      <c r="G4479" s="288"/>
      <c r="I4479" s="1"/>
      <c r="J4479" s="10"/>
      <c r="K4479" s="10"/>
      <c r="L4479" s="1"/>
      <c r="O4479" s="544"/>
      <c r="P4479" s="544"/>
      <c r="S4479" s="544"/>
      <c r="T4479" s="544"/>
    </row>
    <row r="4480" spans="2:20" s="5" customFormat="1" ht="15.75">
      <c r="B4480" s="1"/>
      <c r="C4480" s="31"/>
      <c r="D4480" s="34"/>
      <c r="E4480" s="32"/>
      <c r="F4480" s="36"/>
      <c r="G4480" s="288"/>
      <c r="I4480" s="1"/>
      <c r="J4480" s="10"/>
      <c r="K4480" s="10"/>
      <c r="L4480" s="1"/>
      <c r="O4480" s="544"/>
      <c r="P4480" s="544"/>
      <c r="S4480" s="544"/>
      <c r="T4480" s="544"/>
    </row>
    <row r="4481" spans="2:20" s="5" customFormat="1" ht="15.75">
      <c r="B4481" s="1"/>
      <c r="C4481" s="31"/>
      <c r="D4481" s="34"/>
      <c r="E4481" s="32"/>
      <c r="F4481" s="36"/>
      <c r="G4481" s="288"/>
      <c r="I4481" s="1"/>
      <c r="J4481" s="10"/>
      <c r="K4481" s="10"/>
      <c r="L4481" s="1"/>
      <c r="O4481" s="544"/>
      <c r="P4481" s="544"/>
      <c r="S4481" s="544"/>
      <c r="T4481" s="544"/>
    </row>
    <row r="4482" spans="2:20" s="5" customFormat="1" ht="15.75">
      <c r="B4482" s="1"/>
      <c r="C4482" s="31"/>
      <c r="D4482" s="34"/>
      <c r="E4482" s="32"/>
      <c r="F4482" s="36"/>
      <c r="G4482" s="288"/>
      <c r="I4482" s="1"/>
      <c r="J4482" s="10"/>
      <c r="K4482" s="10"/>
      <c r="L4482" s="1"/>
      <c r="O4482" s="544"/>
      <c r="P4482" s="544"/>
      <c r="S4482" s="544"/>
      <c r="T4482" s="544"/>
    </row>
    <row r="4483" spans="2:20" s="5" customFormat="1" ht="15.75">
      <c r="B4483" s="1"/>
      <c r="C4483" s="31"/>
      <c r="D4483" s="34"/>
      <c r="E4483" s="32"/>
      <c r="F4483" s="36"/>
      <c r="G4483" s="288"/>
      <c r="I4483" s="1"/>
      <c r="J4483" s="10"/>
      <c r="K4483" s="10"/>
      <c r="L4483" s="1"/>
      <c r="O4483" s="544"/>
      <c r="P4483" s="544"/>
      <c r="S4483" s="544"/>
      <c r="T4483" s="544"/>
    </row>
    <row r="4484" spans="2:20" s="5" customFormat="1" ht="15.75">
      <c r="B4484" s="1"/>
      <c r="C4484" s="31"/>
      <c r="D4484" s="34"/>
      <c r="E4484" s="32"/>
      <c r="F4484" s="36"/>
      <c r="G4484" s="288"/>
      <c r="I4484" s="1"/>
      <c r="J4484" s="10"/>
      <c r="K4484" s="10"/>
      <c r="L4484" s="1"/>
      <c r="O4484" s="544"/>
      <c r="P4484" s="544"/>
      <c r="S4484" s="544"/>
      <c r="T4484" s="544"/>
    </row>
    <row r="4485" spans="2:20" s="5" customFormat="1" ht="15.75">
      <c r="B4485" s="1"/>
      <c r="C4485" s="31"/>
      <c r="D4485" s="34"/>
      <c r="E4485" s="32"/>
      <c r="F4485" s="36"/>
      <c r="G4485" s="288"/>
      <c r="I4485" s="1"/>
      <c r="J4485" s="10"/>
      <c r="K4485" s="10"/>
      <c r="L4485" s="1"/>
      <c r="O4485" s="544"/>
      <c r="P4485" s="544"/>
      <c r="S4485" s="544"/>
      <c r="T4485" s="544"/>
    </row>
    <row r="4486" spans="2:20" s="5" customFormat="1" ht="15.75">
      <c r="B4486" s="1"/>
      <c r="C4486" s="31"/>
      <c r="D4486" s="34"/>
      <c r="E4486" s="32"/>
      <c r="F4486" s="36"/>
      <c r="G4486" s="288"/>
      <c r="I4486" s="1"/>
      <c r="J4486" s="10"/>
      <c r="K4486" s="10"/>
      <c r="L4486" s="1"/>
      <c r="O4486" s="544"/>
      <c r="P4486" s="544"/>
      <c r="S4486" s="544"/>
      <c r="T4486" s="544"/>
    </row>
    <row r="4487" spans="2:20" s="5" customFormat="1" ht="15.75">
      <c r="B4487" s="1"/>
      <c r="C4487" s="31"/>
      <c r="D4487" s="34"/>
      <c r="E4487" s="32"/>
      <c r="F4487" s="36"/>
      <c r="G4487" s="288"/>
      <c r="I4487" s="1"/>
      <c r="J4487" s="10"/>
      <c r="K4487" s="10"/>
      <c r="L4487" s="1"/>
      <c r="O4487" s="544"/>
      <c r="P4487" s="544"/>
      <c r="S4487" s="544"/>
      <c r="T4487" s="544"/>
    </row>
    <row r="4488" spans="2:20" s="5" customFormat="1" ht="15.75">
      <c r="B4488" s="1"/>
      <c r="C4488" s="31"/>
      <c r="D4488" s="34"/>
      <c r="E4488" s="32"/>
      <c r="F4488" s="36"/>
      <c r="G4488" s="288"/>
      <c r="I4488" s="1"/>
      <c r="J4488" s="10"/>
      <c r="K4488" s="10"/>
      <c r="L4488" s="1"/>
      <c r="O4488" s="544"/>
      <c r="P4488" s="544"/>
      <c r="S4488" s="544"/>
      <c r="T4488" s="544"/>
    </row>
    <row r="4489" spans="2:20" s="5" customFormat="1" ht="15.75">
      <c r="B4489" s="1"/>
      <c r="C4489" s="31"/>
      <c r="D4489" s="34"/>
      <c r="E4489" s="32"/>
      <c r="F4489" s="36"/>
      <c r="G4489" s="288"/>
      <c r="I4489" s="1"/>
      <c r="J4489" s="10"/>
      <c r="K4489" s="10"/>
      <c r="L4489" s="1"/>
      <c r="O4489" s="544"/>
      <c r="P4489" s="544"/>
      <c r="S4489" s="544"/>
      <c r="T4489" s="544"/>
    </row>
    <row r="4490" spans="2:20" s="5" customFormat="1" ht="15.75">
      <c r="B4490" s="1"/>
      <c r="C4490" s="31"/>
      <c r="D4490" s="34"/>
      <c r="E4490" s="32"/>
      <c r="F4490" s="36"/>
      <c r="G4490" s="288"/>
      <c r="I4490" s="1"/>
      <c r="J4490" s="10"/>
      <c r="K4490" s="10"/>
      <c r="L4490" s="1"/>
      <c r="O4490" s="544"/>
      <c r="P4490" s="544"/>
      <c r="S4490" s="544"/>
      <c r="T4490" s="544"/>
    </row>
    <row r="4491" spans="2:20" s="5" customFormat="1" ht="15.75">
      <c r="B4491" s="1"/>
      <c r="C4491" s="31"/>
      <c r="D4491" s="34"/>
      <c r="E4491" s="32"/>
      <c r="F4491" s="36"/>
      <c r="G4491" s="288"/>
      <c r="I4491" s="1"/>
      <c r="J4491" s="10"/>
      <c r="K4491" s="10"/>
      <c r="L4491" s="1"/>
      <c r="O4491" s="544"/>
      <c r="P4491" s="544"/>
      <c r="S4491" s="544"/>
      <c r="T4491" s="544"/>
    </row>
    <row r="4492" spans="2:20" s="5" customFormat="1" ht="15.75">
      <c r="B4492" s="1"/>
      <c r="C4492" s="31"/>
      <c r="D4492" s="34"/>
      <c r="E4492" s="32"/>
      <c r="F4492" s="36"/>
      <c r="G4492" s="288"/>
      <c r="I4492" s="1"/>
      <c r="J4492" s="10"/>
      <c r="K4492" s="10"/>
      <c r="L4492" s="1"/>
      <c r="O4492" s="544"/>
      <c r="P4492" s="544"/>
      <c r="S4492" s="544"/>
      <c r="T4492" s="544"/>
    </row>
    <row r="4493" spans="2:20" s="5" customFormat="1" ht="15.75">
      <c r="B4493" s="1"/>
      <c r="C4493" s="31"/>
      <c r="D4493" s="34"/>
      <c r="E4493" s="32"/>
      <c r="F4493" s="36"/>
      <c r="G4493" s="288"/>
      <c r="I4493" s="1"/>
      <c r="J4493" s="10"/>
      <c r="K4493" s="10"/>
      <c r="L4493" s="1"/>
      <c r="O4493" s="544"/>
      <c r="P4493" s="544"/>
      <c r="S4493" s="544"/>
      <c r="T4493" s="544"/>
    </row>
    <row r="4494" spans="2:20" s="5" customFormat="1" ht="15.75">
      <c r="B4494" s="1"/>
      <c r="C4494" s="31"/>
      <c r="D4494" s="34"/>
      <c r="E4494" s="32"/>
      <c r="F4494" s="36"/>
      <c r="G4494" s="288"/>
      <c r="I4494" s="1"/>
      <c r="J4494" s="10"/>
      <c r="K4494" s="10"/>
      <c r="L4494" s="1"/>
      <c r="O4494" s="544"/>
      <c r="P4494" s="544"/>
      <c r="S4494" s="544"/>
      <c r="T4494" s="544"/>
    </row>
    <row r="4495" spans="2:20" s="5" customFormat="1" ht="15.75">
      <c r="B4495" s="1"/>
      <c r="C4495" s="31"/>
      <c r="D4495" s="34"/>
      <c r="E4495" s="32"/>
      <c r="F4495" s="36"/>
      <c r="G4495" s="288"/>
      <c r="I4495" s="1"/>
      <c r="J4495" s="10"/>
      <c r="K4495" s="10"/>
      <c r="L4495" s="1"/>
      <c r="O4495" s="544"/>
      <c r="P4495" s="544"/>
      <c r="S4495" s="544"/>
      <c r="T4495" s="544"/>
    </row>
    <row r="4496" spans="2:20" s="5" customFormat="1" ht="15.75">
      <c r="B4496" s="1"/>
      <c r="C4496" s="31"/>
      <c r="D4496" s="34"/>
      <c r="E4496" s="32"/>
      <c r="F4496" s="36"/>
      <c r="G4496" s="288"/>
      <c r="I4496" s="1"/>
      <c r="J4496" s="10"/>
      <c r="K4496" s="10"/>
      <c r="L4496" s="1"/>
      <c r="O4496" s="544"/>
      <c r="P4496" s="544"/>
      <c r="S4496" s="544"/>
      <c r="T4496" s="544"/>
    </row>
    <row r="4497" spans="2:20" s="5" customFormat="1" ht="15.75">
      <c r="B4497" s="1"/>
      <c r="C4497" s="31"/>
      <c r="D4497" s="34"/>
      <c r="E4497" s="32"/>
      <c r="F4497" s="36"/>
      <c r="G4497" s="288"/>
      <c r="I4497" s="1"/>
      <c r="J4497" s="10"/>
      <c r="K4497" s="10"/>
      <c r="L4497" s="1"/>
      <c r="O4497" s="544"/>
      <c r="P4497" s="544"/>
      <c r="S4497" s="544"/>
      <c r="T4497" s="544"/>
    </row>
    <row r="4498" spans="2:20" s="5" customFormat="1" ht="15.75">
      <c r="B4498" s="1"/>
      <c r="C4498" s="31"/>
      <c r="D4498" s="34"/>
      <c r="E4498" s="32"/>
      <c r="F4498" s="36"/>
      <c r="G4498" s="288"/>
      <c r="I4498" s="1"/>
      <c r="J4498" s="10"/>
      <c r="K4498" s="10"/>
      <c r="L4498" s="1"/>
      <c r="O4498" s="544"/>
      <c r="P4498" s="544"/>
      <c r="S4498" s="544"/>
      <c r="T4498" s="544"/>
    </row>
    <row r="4499" spans="2:20" s="5" customFormat="1" ht="15.75">
      <c r="B4499" s="1"/>
      <c r="C4499" s="31"/>
      <c r="D4499" s="34"/>
      <c r="E4499" s="32"/>
      <c r="F4499" s="36"/>
      <c r="G4499" s="288"/>
      <c r="I4499" s="1"/>
      <c r="J4499" s="10"/>
      <c r="K4499" s="10"/>
      <c r="L4499" s="1"/>
      <c r="O4499" s="544"/>
      <c r="P4499" s="544"/>
      <c r="S4499" s="544"/>
      <c r="T4499" s="544"/>
    </row>
    <row r="4500" spans="2:20" s="5" customFormat="1" ht="15.75">
      <c r="B4500" s="1"/>
      <c r="C4500" s="31"/>
      <c r="D4500" s="34"/>
      <c r="E4500" s="32"/>
      <c r="F4500" s="36"/>
      <c r="G4500" s="288"/>
      <c r="I4500" s="1"/>
      <c r="J4500" s="10"/>
      <c r="K4500" s="10"/>
      <c r="L4500" s="1"/>
      <c r="O4500" s="544"/>
      <c r="P4500" s="544"/>
      <c r="S4500" s="544"/>
      <c r="T4500" s="544"/>
    </row>
    <row r="4501" spans="2:20" s="5" customFormat="1" ht="15.75">
      <c r="B4501" s="1"/>
      <c r="C4501" s="31"/>
      <c r="D4501" s="34"/>
      <c r="E4501" s="32"/>
      <c r="F4501" s="36"/>
      <c r="G4501" s="288"/>
      <c r="I4501" s="1"/>
      <c r="J4501" s="10"/>
      <c r="K4501" s="10"/>
      <c r="L4501" s="1"/>
      <c r="O4501" s="544"/>
      <c r="P4501" s="544"/>
      <c r="S4501" s="544"/>
      <c r="T4501" s="544"/>
    </row>
    <row r="4502" spans="2:20" s="5" customFormat="1" ht="15.75">
      <c r="B4502" s="1"/>
      <c r="C4502" s="31"/>
      <c r="D4502" s="34"/>
      <c r="E4502" s="32"/>
      <c r="F4502" s="36"/>
      <c r="G4502" s="288"/>
      <c r="I4502" s="1"/>
      <c r="J4502" s="10"/>
      <c r="K4502" s="10"/>
      <c r="L4502" s="1"/>
      <c r="O4502" s="544"/>
      <c r="P4502" s="544"/>
      <c r="S4502" s="544"/>
      <c r="T4502" s="544"/>
    </row>
    <row r="4503" spans="2:20" s="5" customFormat="1" ht="15.75">
      <c r="B4503" s="1"/>
      <c r="C4503" s="31"/>
      <c r="D4503" s="34"/>
      <c r="E4503" s="32"/>
      <c r="F4503" s="36"/>
      <c r="G4503" s="288"/>
      <c r="I4503" s="1"/>
      <c r="J4503" s="10"/>
      <c r="K4503" s="10"/>
      <c r="L4503" s="1"/>
      <c r="O4503" s="544"/>
      <c r="P4503" s="544"/>
      <c r="S4503" s="544"/>
      <c r="T4503" s="544"/>
    </row>
    <row r="4504" spans="2:20" s="5" customFormat="1" ht="15.75">
      <c r="B4504" s="1"/>
      <c r="C4504" s="31"/>
      <c r="D4504" s="34"/>
      <c r="E4504" s="32"/>
      <c r="F4504" s="36"/>
      <c r="G4504" s="288"/>
      <c r="I4504" s="1"/>
      <c r="J4504" s="10"/>
      <c r="K4504" s="10"/>
      <c r="L4504" s="1"/>
      <c r="O4504" s="544"/>
      <c r="P4504" s="544"/>
      <c r="S4504" s="544"/>
      <c r="T4504" s="544"/>
    </row>
    <row r="4505" spans="2:20" s="5" customFormat="1" ht="15.75">
      <c r="B4505" s="1"/>
      <c r="C4505" s="31"/>
      <c r="D4505" s="34"/>
      <c r="E4505" s="32"/>
      <c r="F4505" s="36"/>
      <c r="G4505" s="288"/>
      <c r="I4505" s="1"/>
      <c r="J4505" s="10"/>
      <c r="K4505" s="10"/>
      <c r="L4505" s="1"/>
      <c r="O4505" s="544"/>
      <c r="P4505" s="544"/>
      <c r="S4505" s="544"/>
      <c r="T4505" s="544"/>
    </row>
    <row r="4506" spans="2:20" s="5" customFormat="1" ht="15.75">
      <c r="B4506" s="1"/>
      <c r="C4506" s="31"/>
      <c r="D4506" s="34"/>
      <c r="E4506" s="32"/>
      <c r="F4506" s="36"/>
      <c r="G4506" s="288"/>
      <c r="I4506" s="1"/>
      <c r="J4506" s="10"/>
      <c r="K4506" s="10"/>
      <c r="L4506" s="1"/>
      <c r="O4506" s="544"/>
      <c r="P4506" s="544"/>
      <c r="S4506" s="544"/>
      <c r="T4506" s="544"/>
    </row>
    <row r="4507" spans="2:20" s="5" customFormat="1" ht="15.75">
      <c r="B4507" s="1"/>
      <c r="C4507" s="31"/>
      <c r="D4507" s="34"/>
      <c r="E4507" s="32"/>
      <c r="F4507" s="36"/>
      <c r="G4507" s="288"/>
      <c r="I4507" s="1"/>
      <c r="J4507" s="10"/>
      <c r="K4507" s="10"/>
      <c r="L4507" s="1"/>
      <c r="O4507" s="544"/>
      <c r="P4507" s="544"/>
      <c r="S4507" s="544"/>
      <c r="T4507" s="544"/>
    </row>
    <row r="4508" spans="2:20" s="5" customFormat="1" ht="15.75">
      <c r="B4508" s="1"/>
      <c r="C4508" s="31"/>
      <c r="D4508" s="34"/>
      <c r="E4508" s="32"/>
      <c r="F4508" s="36"/>
      <c r="G4508" s="288"/>
      <c r="I4508" s="1"/>
      <c r="J4508" s="10"/>
      <c r="K4508" s="10"/>
      <c r="L4508" s="1"/>
      <c r="O4508" s="544"/>
      <c r="P4508" s="544"/>
      <c r="S4508" s="544"/>
      <c r="T4508" s="544"/>
    </row>
    <row r="4509" spans="2:20" s="5" customFormat="1" ht="15.75">
      <c r="B4509" s="1"/>
      <c r="C4509" s="31"/>
      <c r="D4509" s="34"/>
      <c r="E4509" s="32"/>
      <c r="F4509" s="36"/>
      <c r="G4509" s="288"/>
      <c r="I4509" s="1"/>
      <c r="J4509" s="10"/>
      <c r="K4509" s="10"/>
      <c r="L4509" s="1"/>
      <c r="O4509" s="544"/>
      <c r="P4509" s="544"/>
      <c r="S4509" s="544"/>
      <c r="T4509" s="544"/>
    </row>
    <row r="4510" spans="2:20" s="5" customFormat="1" ht="15.75">
      <c r="B4510" s="1"/>
      <c r="C4510" s="31"/>
      <c r="D4510" s="34"/>
      <c r="E4510" s="32"/>
      <c r="F4510" s="36"/>
      <c r="G4510" s="288"/>
      <c r="I4510" s="1"/>
      <c r="J4510" s="10"/>
      <c r="K4510" s="10"/>
      <c r="L4510" s="1"/>
      <c r="O4510" s="544"/>
      <c r="P4510" s="544"/>
      <c r="S4510" s="544"/>
      <c r="T4510" s="544"/>
    </row>
    <row r="4511" spans="2:20" s="5" customFormat="1" ht="15.75">
      <c r="B4511" s="1"/>
      <c r="C4511" s="31"/>
      <c r="D4511" s="34"/>
      <c r="E4511" s="32"/>
      <c r="F4511" s="36"/>
      <c r="G4511" s="288"/>
      <c r="I4511" s="1"/>
      <c r="J4511" s="10"/>
      <c r="K4511" s="10"/>
      <c r="L4511" s="1"/>
      <c r="O4511" s="544"/>
      <c r="P4511" s="544"/>
      <c r="S4511" s="544"/>
      <c r="T4511" s="544"/>
    </row>
    <row r="4512" spans="2:20" s="5" customFormat="1" ht="15.75">
      <c r="B4512" s="1"/>
      <c r="C4512" s="31"/>
      <c r="D4512" s="34"/>
      <c r="E4512" s="32"/>
      <c r="F4512" s="36"/>
      <c r="G4512" s="288"/>
      <c r="I4512" s="1"/>
      <c r="J4512" s="10"/>
      <c r="K4512" s="10"/>
      <c r="L4512" s="1"/>
      <c r="O4512" s="544"/>
      <c r="P4512" s="544"/>
      <c r="S4512" s="544"/>
      <c r="T4512" s="544"/>
    </row>
    <row r="4513" spans="2:20" s="5" customFormat="1" ht="15.75">
      <c r="B4513" s="1"/>
      <c r="C4513" s="31"/>
      <c r="D4513" s="34"/>
      <c r="E4513" s="32"/>
      <c r="F4513" s="36"/>
      <c r="G4513" s="288"/>
      <c r="I4513" s="1"/>
      <c r="J4513" s="10"/>
      <c r="K4513" s="10"/>
      <c r="L4513" s="1"/>
      <c r="O4513" s="544"/>
      <c r="P4513" s="544"/>
      <c r="S4513" s="544"/>
      <c r="T4513" s="544"/>
    </row>
  </sheetData>
  <autoFilter xmlns:x14="http://schemas.microsoft.com/office/spreadsheetml/2009/9/main" ref="C79:G3875" xr:uid="{00000000-0001-0000-0200-000000000000}">
    <filterColumn colId="1">
      <filters>
        <mc:AlternateContent xmlns:mc="http://schemas.openxmlformats.org/markup-compatibility/2006">
          <mc:Choice Requires="x14">
            <x14:filter val="BARANDA EN VIDRIO TEMPLADO OPALIZADO DE 10MM H=1.00M Y PASAMANOS CILINDRICO EN ACERO INOXIDABLE MATE DE D=1 1/2&quot; EDIFICIO ACCESO (ESCALERAS, RAMPAS, TERRAZAS, TORNIQUETES) (SUMINISTRO E INSTALACIÓN)."/>
            <x14:filter val="CAJA DE MANIOBRA EN VÍA PACIFICADA CMV. INCLUYE CONCRETO GRAVA COMÚN DE 4000 PSI, MORTERO IMPERMEABILIZADO, ACERO, PASOS DE ESCALERA DE GATO. SUMINISTRO E INSTALACIÓN. ÁREA TANQUE A1-5.50M PERÍMETRO 9.44M, ALTURA- 2.55M."/>
            <x14:filter val="CAJA PARA SECCIONADOR MANIOBRA SUBESTACIÓN SEMISUMERGIBLE NORMA CODENSA CS290 (ANDEN. INCL BASE EN CONCRETO DE 1500 PSI. RECEBO COMPACTADO, MUROS, PAÑETE EN MORTERO IMPERMEAB. ACERO REFUERZO, ESCALERA DE GATO, MARCO Y TAPAS."/>
            <x14:filter val="CAJA SUBTERRÁNEA EN VÍA PACIFICADA CST2. INCLUYE CONCRETO GRAVA COMÚN DE 4000 PSI, ADITIVO IMPERMEABILIZANTE, ACERO, MICROFIBRA DE POLIPROPILENO, PASOS DE ESCALERA DE GATO. SUMINISTRO E INSTALACIÓN. ÁREA TANQUE A1-7.30M A2-2.21M PERÍMETRO 18.25M, ALTURA- 2.55M."/>
            <x14:filter val="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
            <x14:filter val="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
            <x14:filter val="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
            <x14:filter val="CILINDRO POZO INSP. EN MAMPOSTERIA E=0.25M (INC. SUMIN. Y CONST, ACERO PARA ESCALERAS, GEOTEXTIL Y PAÑETE IMPERMEAB.)"/>
            <x14:filter val="CILINDRO POZO INSP. EN MAMPOSTERIA E=0.37M (INC. SUMIN. Y CONST, ACERO PARA ESCALERAS, GEOTEXTIL Y PAÑETE IMPERMEAB.)"/>
            <x14:filter val="CONCRETO 4000 PSI GRAVA COMÚN PARA RAMPAS Y ESCALERAS (PREMEZCLADO. INCL. SUMINISTRO, FORMALETEO Y COLOCACIÓN. NO INCL. REFUERZO, CURADO)."/>
            <x14:filter val="CONCRETO MR41 COLOR OCRE PARA RAMPAS Y ESCALERAS (PREMEZCLADO. INCLUYE SUMINISTRO, FORMALETEO, COLOCACIÓN Y CURADO. NO INCLUYE REFUERZO)."/>
            <x14:filter val="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
            <x14:filter val="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
            <x14:filter val="CONSTRUCCIÓN DE ESCALERAS EN CONCRETO 3000 PSI GRAVA COMÚN. INCLUYE EXCAVACIÓN MANUAL, SUBBASE GRANULAR CLASE B, ACERO DE REFUERZO Y TRANSPORTE Y DISPOSICIÓN FINAL DE ESCOMBROS."/>
            <x14:filter val="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
            <x14:filter val="ESCALERA METÁLICA PARA ACCESO A CUBIERTA (SUMINISTRO E INSTALACIÓN)"/>
            <x14:filter val="PASO ESCALERA DE GATO EN POLIPROPILENO DE ALTO IMPACTO CON ALMA DE ACERO S/NS-07. SUMINISTRO E INSTALACIÓN."/>
            <x14:filter val="PISO EN LAMINA DE ALUMINIO PARA ESCALERA DE PUENTE PEATONAL TIPO TRANSMILENIO. SUMINISTRO E INSTALACION."/>
            <x14:filter val="PISO EN POLIPROPILENO DE ALTO IMPACTO PARA ESCALERA DE PUENTES PEATONALES, ANCHO 38cm e=2cm. INCLUYE SUMINISTRO, INSTALACIÓN Y TRANSPORTE"/>
            <x14:filter val="PROYECTO CONSTRUCCIÓN DE LA AVENIDA BOYACÁ (AK 72) CÁMARA GRP P2 TIPO II (1°-30°) DN ENTRADA 2000 DN SALIDA 2000 (BL1+BL2=3200 MM) DN CHIMENEA  1200 (H=1550 MM), INCLUYE ESCALERA Y ACCESORIOS, NO  INCLUYE TRANSPORTE NI TUBERÍA . SUMINISTRO E INSTALACIÓN"/>
            <x14:filter val="PROYECTO CONSTRUCCIÓN DE LA AVENIDA BOYACÁ (AK 72) CÁMARA GRP P271 TIPO II (0°) DN ENTRADA 2000 DN SALIDA 2000 (BL1+BL2=2250 MM) DN CHIMENEA  1200 (H=1550 MM), INCLUYE ESCALERA Y ACCESORIOS, NO INCLUYE TRANSPORTE NI TUBERÍA . SUMINISTRO E INSTALACIÓ"/>
            <x14:filter val="PROYECTO CONSTRUCCIÓN DE LA AVENIDA BOYACÁ (AK 72) CÁMARA GRP P70 TIPO II (31°-60°) DN ENTRADA 2000 DN SALIDA 2000 (BL1+BL2=3800 MM) DN CHIMENEA  1200 (H=1550 MM), INCLUYE ESCALERA Y ACCESORIOS, NO INCLUYE TRANSPORTE NI TUBERÍA. SUMINISTRO E INSTALACIÓN"/>
            <x14:filter val="PROYECTO ESPECIFICO PATIO ZONAL ALAMEDA EL JARDIN: ESCALERA MACIZA A LA VISTA EN CONCRETO COLOR GRIS F ́C 5000 PSI, (CONSTRUCCION: INCLUYE AUTOBOMBA, CONCRETO DE 5000 PSI, CAMILLA DE MADERA NUEVA, DESMOLDANTE EN POLVO, MANO DE OBRA)"/>
            <x14:filter val="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
            <x14:filter val="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
            <x14:filter val="RETIRO DE PISO EN ALUMINIO EN PUENTE PEATONAL TIPO TRANSMILENIO PARA TABLERO Y ESCALERA"/>
          </mc:Choice>
          <mc:Fallback>
            <filter val="BARANDA EN VIDRIO TEMPLADO OPALIZADO DE 10MM H=1.00M Y PASAMANOS CILINDRICO EN ACERO INOXIDABLE MATE DE D=1 1/2&quot; EDIFICIO ACCESO (ESCALERAS, RAMPAS, TERRAZAS, TORNIQUETES) (SUMINISTRO E INSTALACIÓN)."/>
            <filter val="CAJA DE MANIOBRA EN VÍA PACIFICADA CMV. INCLUYE CONCRETO GRAVA COMÚN DE 4000 PSI, MORTERO IMPERMEABILIZADO, ACERO, PASOS DE ESCALERA DE GATO. SUMINISTRO E INSTALACIÓN. ÁREA TANQUE A1-5.50M PERÍMETRO 9.44M, ALTURA- 2.55M."/>
            <filter val="CAJA PARA SECCIONADOR MANIOBRA SUBESTACIÓN SEMISUMERGIBLE NORMA CODENSA CS290 (ANDEN. INCL BASE EN CONCRETO DE 1500 PSI. RECEBO COMPACTADO, MUROS, PAÑETE EN MORTERO IMPERMEAB. ACERO REFUERZO, ESCALERA DE GATO, MARCO Y TAPAS."/>
            <filter val="CILINDRO POZO INSP. EN MAMPOSTERIA E=0.25M (INC. SUMIN. Y CONST, ACERO PARA ESCALERAS, GEOTEXTIL Y PAÑETE IMPERMEAB.)"/>
            <filter val="CILINDRO POZO INSP. EN MAMPOSTERIA E=0.37M (INC. SUMIN. Y CONST, ACERO PARA ESCALERAS, GEOTEXTIL Y PAÑETE IMPERMEAB.)"/>
            <filter val="CONCRETO 4000 PSI GRAVA COMÚN PARA RAMPAS Y ESCALERAS (PREMEZCLADO. INCL. SUMINISTRO, FORMALETEO Y COLOCACIÓN. NO INCL. REFUERZO, CURADO)."/>
            <filter val="CONCRETO MR41 COLOR OCRE PARA RAMPAS Y ESCALERAS (PREMEZCLADO. INCLUYE SUMINISTRO, FORMALETEO, COLOCACIÓN Y CURADO. NO INCLUYE REFUERZO)."/>
            <filter val="CONSTRUCCIÓN DE ESCALERAS EN CONCRETO 3000 PSI GRAVA COMÚN. INCLUYE EXCAVACIÓN MANUAL, SUBBASE GRANULAR CLASE B, ACERO DE REFUERZO Y TRANSPORTE Y DISPOSICIÓN FINAL DE ESCOMBROS."/>
            <filter val="ESCALERA METÁLICA PARA ACCESO A CUBIERTA (SUMINISTRO E INSTALACIÓN)"/>
            <filter val="PASO ESCALERA DE GATO EN POLIPROPILENO DE ALTO IMPACTO CON ALMA DE ACERO S/NS-07. SUMINISTRO E INSTALACIÓN."/>
            <filter val="PISO EN LAMINA DE ALUMINIO PARA ESCALERA DE PUENTE PEATONAL TIPO TRANSMILENIO. SUMINISTRO E INSTALACION."/>
            <filter val="PISO EN POLIPROPILENO DE ALTO IMPACTO PARA ESCALERA DE PUENTES PEATONALES, ANCHO 38cm e=2cm. INCLUYE SUMINISTRO, INSTALACIÓN Y TRANSPORTE"/>
            <filter val="PROYECTO CONSTRUCCIÓN DE LA AVENIDA BOYACÁ (AK 72) CÁMARA GRP P2 TIPO II (1°-30°) DN ENTRADA 2000 DN SALIDA 2000 (BL1+BL2=3200 MM) DN CHIMENEA  1200 (H=1550 MM), INCLUYE ESCALERA Y ACCESORIOS, NO  INCLUYE TRANSPORTE NI TUBERÍA . SUMINISTRO E INSTALACIÓN"/>
            <filter val="PROYECTO CONSTRUCCIÓN DE LA AVENIDA BOYACÁ (AK 72) CÁMARA GRP P271 TIPO II (0°) DN ENTRADA 2000 DN SALIDA 2000 (BL1+BL2=2250 MM) DN CHIMENEA  1200 (H=1550 MM), INCLUYE ESCALERA Y ACCESORIOS, NO INCLUYE TRANSPORTE NI TUBERÍA . SUMINISTRO E INSTALACIÓ"/>
            <filter val="PROYECTO CONSTRUCCIÓN DE LA AVENIDA BOYACÁ (AK 72) CÁMARA GRP P70 TIPO II (31°-60°) DN ENTRADA 2000 DN SALIDA 2000 (BL1+BL2=3800 MM) DN CHIMENEA  1200 (H=1550 MM), INCLUYE ESCALERA Y ACCESORIOS, NO INCLUYE TRANSPORTE NI TUBERÍA. SUMINISTRO E INSTALACIÓN"/>
            <filter val="PROYECTO ESPECIFICO PATIO ZONAL ALAMEDA EL JARDIN: ESCALERA MACIZA A LA VISTA EN CONCRETO COLOR GRIS F ́C 5000 PSI, (CONSTRUCCION: INCLUYE AUTOBOMBA, CONCRETO DE 5000 PSI, CAMILLA DE MADERA NUEVA, DESMOLDANTE EN POLVO, MANO DE OBRA)"/>
            <filter val="RETIRO DE PISO EN ALUMINIO EN PUENTE PEATONAL TIPO TRANSMILENIO PARA TABLERO Y ESCALERA"/>
          </mc:Fallback>
        </mc:AlternateContent>
      </filters>
    </filterColumn>
    <sortState xmlns:xlrd2="http://schemas.microsoft.com/office/spreadsheetml/2017/richdata2" ref="C80:G3875">
      <sortCondition ref="C79:C3875"/>
    </sortState>
  </autoFilter>
  <sortState xmlns:xlrd2="http://schemas.microsoft.com/office/spreadsheetml/2017/richdata2" ref="C80:G3875">
    <sortCondition ref="C79:C3875"/>
  </sortState>
  <mergeCells count="14">
    <mergeCell ref="B2:G2"/>
    <mergeCell ref="B3:G3"/>
    <mergeCell ref="B4:C4"/>
    <mergeCell ref="D4:F4"/>
    <mergeCell ref="B5:C5"/>
    <mergeCell ref="D5:F5"/>
    <mergeCell ref="E14:H14"/>
    <mergeCell ref="B63:H63"/>
    <mergeCell ref="B7:H7"/>
    <mergeCell ref="B8:H8"/>
    <mergeCell ref="B9:H9"/>
    <mergeCell ref="B10:C10"/>
    <mergeCell ref="D10:H10"/>
    <mergeCell ref="B12:H12"/>
  </mergeCells>
  <printOptions horizontalCentered="1"/>
  <pageMargins left="0.39370078740157483" right="0.19685039370078741" top="0.39370078740157483" bottom="0.39370078740157483" header="0.98425196850393704" footer="0"/>
  <pageSetup scale="73" orientation="portrait" r:id="rId1"/>
  <headerFooter alignWithMargins="0">
    <oddHeader xml:space="preserve">&amp;R&amp;8&amp;P de &amp;N            </oddHeader>
  </headerFooter>
  <rowBreaks count="1" manualBreakCount="1">
    <brk id="52"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filterMode="1">
    <tabColor theme="7" tint="0.59999389629810485"/>
  </sheetPr>
  <dimension ref="B1:S5224"/>
  <sheetViews>
    <sheetView showGridLines="0" view="pageBreakPreview" topLeftCell="A2" zoomScale="82" zoomScaleNormal="100" zoomScaleSheetLayoutView="82" workbookViewId="0">
      <selection activeCell="D10" sqref="D10:H10"/>
    </sheetView>
  </sheetViews>
  <sheetFormatPr defaultColWidth="11.42578125" defaultRowHeight="11.25"/>
  <cols>
    <col min="1" max="1" width="1.28515625" style="1" customWidth="1"/>
    <col min="2" max="2" width="10.85546875" style="1" customWidth="1"/>
    <col min="3" max="3" width="10" style="2" customWidth="1"/>
    <col min="4" max="4" width="55.7109375" style="3" customWidth="1"/>
    <col min="5" max="5" width="9.42578125" style="4" customWidth="1"/>
    <col min="6" max="6" width="16.85546875" style="5" customWidth="1"/>
    <col min="7" max="7" width="15.28515625" style="5" customWidth="1"/>
    <col min="8" max="8" width="19.5703125" style="5" customWidth="1"/>
    <col min="9" max="9" width="1.140625" style="1" customWidth="1"/>
    <col min="10" max="10" width="11.5703125" style="10" bestFit="1" customWidth="1"/>
    <col min="11" max="11" width="62" style="10" customWidth="1"/>
    <col min="12" max="16384" width="11.42578125" style="1"/>
  </cols>
  <sheetData>
    <row r="1" spans="2:11" ht="12" thickBot="1"/>
    <row r="2" spans="2:11" ht="12" customHeight="1" thickTop="1">
      <c r="B2" s="657" t="s">
        <v>47</v>
      </c>
      <c r="C2" s="658"/>
      <c r="D2" s="658"/>
      <c r="E2" s="658"/>
      <c r="F2" s="658"/>
      <c r="G2" s="659"/>
      <c r="H2" s="392"/>
    </row>
    <row r="3" spans="2:11" ht="11.25" customHeight="1">
      <c r="B3" s="660" t="s">
        <v>48</v>
      </c>
      <c r="C3" s="661"/>
      <c r="D3" s="661"/>
      <c r="E3" s="661"/>
      <c r="F3" s="661"/>
      <c r="G3" s="662"/>
      <c r="H3" s="165"/>
    </row>
    <row r="4" spans="2:11" ht="11.25" customHeight="1">
      <c r="B4" s="944" t="s">
        <v>49</v>
      </c>
      <c r="C4" s="663"/>
      <c r="D4" s="945" t="s">
        <v>50</v>
      </c>
      <c r="E4" s="664"/>
      <c r="F4" s="663"/>
      <c r="G4" s="166" t="s">
        <v>51</v>
      </c>
      <c r="H4" s="165"/>
    </row>
    <row r="5" spans="2:11" ht="12" customHeight="1" thickBot="1">
      <c r="B5" s="665" t="s">
        <v>52</v>
      </c>
      <c r="C5" s="666"/>
      <c r="D5" s="667" t="s">
        <v>53</v>
      </c>
      <c r="E5" s="668"/>
      <c r="F5" s="666"/>
      <c r="G5" s="16">
        <v>1</v>
      </c>
      <c r="H5" s="369" t="s">
        <v>1</v>
      </c>
    </row>
    <row r="6" spans="2:11" ht="12.75" thickTop="1" thickBot="1"/>
    <row r="7" spans="2:11" ht="15" customHeight="1" thickTop="1">
      <c r="B7" s="645" t="s">
        <v>1</v>
      </c>
      <c r="C7" s="646"/>
      <c r="D7" s="646"/>
      <c r="E7" s="646"/>
      <c r="F7" s="646"/>
      <c r="G7" s="646"/>
      <c r="H7" s="647"/>
    </row>
    <row r="8" spans="2:11" ht="15" customHeight="1">
      <c r="B8" s="648" t="s">
        <v>2</v>
      </c>
      <c r="C8" s="946"/>
      <c r="D8" s="946"/>
      <c r="E8" s="946"/>
      <c r="F8" s="946"/>
      <c r="G8" s="946"/>
      <c r="H8" s="649"/>
    </row>
    <row r="9" spans="2:11" ht="15" customHeight="1">
      <c r="B9" s="648" t="s">
        <v>3</v>
      </c>
      <c r="C9" s="946"/>
      <c r="D9" s="946"/>
      <c r="E9" s="946"/>
      <c r="F9" s="946"/>
      <c r="G9" s="946"/>
      <c r="H9" s="649"/>
    </row>
    <row r="10" spans="2:11" ht="42" customHeight="1" thickBot="1">
      <c r="B10" s="650" t="s">
        <v>54</v>
      </c>
      <c r="C10" s="651"/>
      <c r="D10" s="652" t="str">
        <f>'D. ENTRADA obra'!C7</f>
        <v>"EJECUTAR A MONTO AGOTABLE POR EL SISTEMA DE PRECIOS UNITARIOS LAS OBRAS Y ACTIVIDADES PARA EL DIAGNOSTICO Y LA CONSERVACIÓN DE PUENTES VEHICULARES Y/O PEATONALES SOBRE CUERPOS DE AGUA DE LA LOCALIDAD DE KENNEDY”</v>
      </c>
      <c r="E10" s="652"/>
      <c r="F10" s="652"/>
      <c r="G10" s="652"/>
      <c r="H10" s="653"/>
    </row>
    <row r="11" spans="2:11" ht="9.75" customHeight="1" thickTop="1" thickBot="1">
      <c r="B11" s="370"/>
      <c r="C11" s="370"/>
      <c r="D11" s="370"/>
      <c r="E11" s="370"/>
      <c r="F11" s="370"/>
      <c r="G11" s="370"/>
      <c r="H11" s="370"/>
    </row>
    <row r="12" spans="2:11" ht="33" customHeight="1" thickTop="1" thickBot="1">
      <c r="B12" s="654" t="s">
        <v>3801</v>
      </c>
      <c r="C12" s="655"/>
      <c r="D12" s="655"/>
      <c r="E12" s="655"/>
      <c r="F12" s="655"/>
      <c r="G12" s="655"/>
      <c r="H12" s="656"/>
    </row>
    <row r="13" spans="2:11" ht="18" customHeight="1" thickTop="1" thickBot="1"/>
    <row r="14" spans="2:11" s="6" customFormat="1" ht="18" customHeight="1" thickTop="1" thickBot="1">
      <c r="B14" s="15"/>
      <c r="C14" s="15"/>
      <c r="D14" s="15"/>
      <c r="E14" s="639" t="s">
        <v>56</v>
      </c>
      <c r="F14" s="640"/>
      <c r="G14" s="640"/>
      <c r="H14" s="641"/>
      <c r="J14" s="6" t="s">
        <v>57</v>
      </c>
      <c r="K14" s="22">
        <v>18.2</v>
      </c>
    </row>
    <row r="15" spans="2:11" ht="18" customHeight="1" thickTop="1" thickBot="1">
      <c r="J15" s="6" t="s">
        <v>58</v>
      </c>
      <c r="K15" s="302">
        <v>8.2200000000000006</v>
      </c>
    </row>
    <row r="16" spans="2:11" s="7" customFormat="1" ht="29.25" customHeight="1" thickTop="1" thickBot="1">
      <c r="B16" s="466" t="s">
        <v>59</v>
      </c>
      <c r="C16" s="467" t="s">
        <v>60</v>
      </c>
      <c r="D16" s="467" t="s">
        <v>61</v>
      </c>
      <c r="E16" s="467" t="s">
        <v>62</v>
      </c>
      <c r="F16" s="468" t="s">
        <v>63</v>
      </c>
      <c r="G16" s="468" t="s">
        <v>64</v>
      </c>
      <c r="H16" s="469" t="s">
        <v>65</v>
      </c>
      <c r="J16" s="23" t="s">
        <v>66</v>
      </c>
      <c r="K16" s="22">
        <v>1</v>
      </c>
    </row>
    <row r="17" spans="2:19" s="9" customFormat="1" ht="12.75" thickTop="1" thickBot="1">
      <c r="B17" s="303"/>
      <c r="C17" s="304">
        <v>1</v>
      </c>
      <c r="D17" s="305" t="s">
        <v>67</v>
      </c>
      <c r="E17" s="305"/>
      <c r="F17" s="305"/>
      <c r="G17" s="306"/>
      <c r="H17" s="307">
        <f>SUM(H18:H20)</f>
        <v>616833</v>
      </c>
      <c r="J17" s="12"/>
      <c r="K17" s="11"/>
    </row>
    <row r="18" spans="2:19" s="25" customFormat="1" ht="35.25" customHeight="1" thickTop="1">
      <c r="B18" s="393">
        <v>6162</v>
      </c>
      <c r="C18" s="371">
        <f>C17*1000+1</f>
        <v>1001</v>
      </c>
      <c r="D18" s="948" t="str">
        <f t="shared" ref="D18:D20" si="0">K18</f>
        <v>DIAGNOSTICO DE ESPACIO PUBLICO Y CICLORRUTA Y PUENTES PEATONALES (VISUAL). INCLUYE LEVANTAMIENTO TOPOGRÁFICO Y GEORREFERENCIACIÓN DE ELEMENTOS</v>
      </c>
      <c r="E18" s="372" t="str">
        <f>L18</f>
        <v>M2</v>
      </c>
      <c r="F18" s="373">
        <f>((P23+P29+P35)*O21)+1000</f>
        <v>1222.75</v>
      </c>
      <c r="G18" s="374">
        <f>J18</f>
        <v>119</v>
      </c>
      <c r="H18" s="394">
        <f>ROUND(F18*G18,0)</f>
        <v>145507</v>
      </c>
      <c r="J18" s="29">
        <f>LOOKUP(B18,$C$80:$C$4513,$F$80:$F$4513)</f>
        <v>119</v>
      </c>
      <c r="K18" s="11" t="str">
        <f>LOOKUP(B18,$C$80:$C$4513,$D$80:$D$4513)</f>
        <v>DIAGNOSTICO DE ESPACIO PUBLICO Y CICLORRUTA Y PUENTES PEATONALES (VISUAL). INCLUYE LEVANTAMIENTO TOPOGRÁFICO Y GEORREFERENCIACIÓN DE ELEMENTOS</v>
      </c>
      <c r="L18" s="11" t="str">
        <f>LOOKUP(B18,$C$80:$C$4513,$E$80:$E$4513)</f>
        <v>M2</v>
      </c>
    </row>
    <row r="19" spans="2:19" s="25" customFormat="1" ht="30" customHeight="1">
      <c r="B19" s="349">
        <v>3688</v>
      </c>
      <c r="C19" s="947">
        <f>C18+1</f>
        <v>1002</v>
      </c>
      <c r="D19" s="948" t="str">
        <f t="shared" si="0"/>
        <v>DESMONTE Y REINSTALACION DE SEÑALES VIALES (INCLUYE DADO DE ANCLAJE)</v>
      </c>
      <c r="E19" s="949" t="str">
        <f>L19</f>
        <v>UN</v>
      </c>
      <c r="F19" s="950">
        <v>8</v>
      </c>
      <c r="G19" s="951">
        <f>J19</f>
        <v>41764</v>
      </c>
      <c r="H19" s="414">
        <f>ROUND(F19*G19,0)</f>
        <v>334112</v>
      </c>
      <c r="J19" s="29">
        <f>LOOKUP(B19,$C$80:$C$4513,$F$80:$F$4513)</f>
        <v>41764</v>
      </c>
      <c r="K19" s="11" t="str">
        <f>LOOKUP(B19,$C$80:$C$4513,$D$80:$D$4513)</f>
        <v>DESMONTE Y REINSTALACION DE SEÑALES VIALES (INCLUYE DADO DE ANCLAJE)</v>
      </c>
      <c r="L19" s="11" t="str">
        <f>LOOKUP(B19,$C$80:$C$4513,$E$80:$E$4513)</f>
        <v>UN</v>
      </c>
    </row>
    <row r="20" spans="2:19" s="25" customFormat="1" ht="35.25" customHeight="1" thickBot="1">
      <c r="B20" s="333">
        <v>6153</v>
      </c>
      <c r="C20" s="455">
        <f>C18+1</f>
        <v>1002</v>
      </c>
      <c r="D20" s="470" t="str">
        <f t="shared" si="0"/>
        <v>CORTE Y RETIRO DE CÉSPED (HASTA 40 CM - INCLUYE RETIRO DE DESPERDICIOS). NO INCLUYE TRANSPORTE Y RETIRO DE SOBRANTES.</v>
      </c>
      <c r="E20" s="471" t="str">
        <f>L20</f>
        <v>M2</v>
      </c>
      <c r="F20" s="472">
        <f>(P23+P29+P35)*O21</f>
        <v>222.75</v>
      </c>
      <c r="G20" s="473">
        <f>J20</f>
        <v>616</v>
      </c>
      <c r="H20" s="415">
        <f>ROUND(F20*G20,0)</f>
        <v>137214</v>
      </c>
      <c r="J20" s="29">
        <f>LOOKUP(B20,$C$80:$C$4513,$F$80:$F$4513)</f>
        <v>616</v>
      </c>
      <c r="K20" s="11" t="str">
        <f>LOOKUP(B20,$C$80:$C$4513,$D$80:$D$4513)</f>
        <v>CORTE Y RETIRO DE CÉSPED (HASTA 40 CM - INCLUYE RETIRO DE DESPERDICIOS). NO INCLUYE TRANSPORTE Y RETIRO DE SOBRANTES.</v>
      </c>
      <c r="L20" s="11" t="str">
        <f>LOOKUP(B20,$C$80:$C$4513,$E$80:$E$4513)</f>
        <v>M2</v>
      </c>
    </row>
    <row r="21" spans="2:19" s="9" customFormat="1" ht="24" thickTop="1" thickBot="1">
      <c r="B21" s="343"/>
      <c r="C21" s="344">
        <v>2</v>
      </c>
      <c r="D21" s="345" t="s">
        <v>68</v>
      </c>
      <c r="E21" s="345"/>
      <c r="F21" s="345"/>
      <c r="G21" s="346"/>
      <c r="H21" s="347">
        <f>SUM(H22:H29)</f>
        <v>29958663</v>
      </c>
      <c r="J21" s="29"/>
      <c r="K21" s="11"/>
      <c r="L21" s="11"/>
      <c r="N21" s="516" t="s">
        <v>69</v>
      </c>
      <c r="O21" s="518">
        <v>2</v>
      </c>
      <c r="P21" s="1" t="s">
        <v>70</v>
      </c>
      <c r="Q21" s="1"/>
      <c r="R21" s="1" t="s">
        <v>71</v>
      </c>
      <c r="S21" s="1"/>
    </row>
    <row r="22" spans="2:19" s="8" customFormat="1" ht="55.5" customHeight="1" thickTop="1">
      <c r="B22" s="334">
        <v>4947</v>
      </c>
      <c r="C22" s="375">
        <f>C21*1000+1</f>
        <v>2001</v>
      </c>
      <c r="D22" s="592" t="str">
        <f t="shared" ref="D22:E38" si="1">K22</f>
        <v>LAVADO DE ESTRUCTURA EN CONCRETO Y/O METÁLICAS. INCLUYE ALQUILER DE HIDROLAVADORA 1300W MOTOR A GASOLINA PRESIÓN 3200 PSI. INCLUYE IMPLEMENTOS DE ASEO (DETERGENTE INDUSTRIAL), AGUA, COMBUSTIBLE Y MANO DE OBRA.</v>
      </c>
      <c r="E22" s="337" t="str">
        <f t="shared" si="1"/>
        <v>M2</v>
      </c>
      <c r="F22" s="338">
        <f>(P23+P29+P35+(S26*S27*3*O25)+(S28*S27*3*3))*O21*1.05</f>
        <v>693.86625000000004</v>
      </c>
      <c r="G22" s="593">
        <f t="shared" ref="G22:G26" si="2">J22</f>
        <v>3972</v>
      </c>
      <c r="H22" s="594">
        <f t="shared" ref="H22:H26" si="3">ROUND(F22*G22,0)</f>
        <v>2756037</v>
      </c>
      <c r="J22" s="29">
        <f t="shared" ref="J22:J29" si="4">LOOKUP(B22,$C$80:$C$4513,$F$80:$F$4513)</f>
        <v>3972</v>
      </c>
      <c r="K22" s="11" t="str">
        <f t="shared" ref="K22:K29" si="5">LOOKUP(B22,$C$80:$C$4513,$D$80:$D$4513)</f>
        <v>LAVADO DE ESTRUCTURA EN CONCRETO Y/O METÁLICAS. INCLUYE ALQUILER DE HIDROLAVADORA 1300W MOTOR A GASOLINA PRESIÓN 3200 PSI. INCLUYE IMPLEMENTOS DE ASEO (DETERGENTE INDUSTRIAL), AGUA, COMBUSTIBLE Y MANO DE OBRA.</v>
      </c>
      <c r="L22" s="11" t="str">
        <f t="shared" ref="L22:L29" si="6">LOOKUP(B22,$C$80:$C$4513,$E$80:$E$4513)</f>
        <v>M2</v>
      </c>
      <c r="N22" s="1" t="s">
        <v>72</v>
      </c>
      <c r="O22" s="1">
        <v>2.25</v>
      </c>
      <c r="P22" s="1"/>
      <c r="Q22" s="1"/>
      <c r="R22" s="1" t="s">
        <v>73</v>
      </c>
      <c r="S22" s="1">
        <v>2</v>
      </c>
    </row>
    <row r="23" spans="2:19" s="8" customFormat="1" ht="141" customHeight="1">
      <c r="B23" s="334">
        <v>6275</v>
      </c>
      <c r="C23" s="596">
        <f>C22+1</f>
        <v>2002</v>
      </c>
      <c r="D23" s="948" t="str">
        <f t="shared" si="1"/>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E23" s="952" t="str">
        <f t="shared" si="1"/>
        <v>ML</v>
      </c>
      <c r="F23" s="953">
        <f>O23*4*O21*0.2*1.1</f>
        <v>87.12</v>
      </c>
      <c r="G23" s="954">
        <f t="shared" si="2"/>
        <v>103779</v>
      </c>
      <c r="H23" s="414">
        <f t="shared" si="3"/>
        <v>9041226</v>
      </c>
      <c r="J23" s="29">
        <f t="shared" si="4"/>
        <v>103779</v>
      </c>
      <c r="K23" s="11" t="str">
        <f t="shared" si="5"/>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L23" s="11" t="str">
        <f t="shared" si="6"/>
        <v>ML</v>
      </c>
      <c r="N23" s="1" t="s">
        <v>74</v>
      </c>
      <c r="O23" s="1">
        <v>49.5</v>
      </c>
      <c r="P23" s="1">
        <f>O23*O22</f>
        <v>111.375</v>
      </c>
      <c r="Q23" s="1"/>
      <c r="R23" s="1" t="s">
        <v>75</v>
      </c>
      <c r="S23" s="1">
        <v>2.25</v>
      </c>
    </row>
    <row r="24" spans="2:19" s="8" customFormat="1" ht="54.75" customHeight="1">
      <c r="B24" s="334">
        <v>9055</v>
      </c>
      <c r="C24" s="947">
        <f t="shared" ref="C24:C26" si="7">C23+1</f>
        <v>2003</v>
      </c>
      <c r="D24" s="948" t="str">
        <f t="shared" si="1"/>
        <v>SUMINISTRO Y APLICACIÓN DE UNA CAPA DE ANTICORROSIVO DE 3MM DE ESPESOR DE PELÍCULA SECA IMPRIMANTE EPÓXICO, PREVIA PREPARACIÓN DE LA SUPERFICIE MEDIANTE LIMPIEZA MANUAL O MECÁNICA, SEGÚN LAS NORMAS SSPC-SP2</v>
      </c>
      <c r="E24" s="952" t="str">
        <f t="shared" si="1"/>
        <v>ML</v>
      </c>
      <c r="F24" s="953">
        <f>O23*O21*3*1.1</f>
        <v>326.70000000000005</v>
      </c>
      <c r="G24" s="340">
        <f t="shared" si="2"/>
        <v>11882</v>
      </c>
      <c r="H24" s="414">
        <f t="shared" si="3"/>
        <v>3881849</v>
      </c>
      <c r="J24" s="29">
        <f t="shared" si="4"/>
        <v>11882</v>
      </c>
      <c r="K24" s="11" t="str">
        <f t="shared" si="5"/>
        <v>SUMINISTRO Y APLICACIÓN DE UNA CAPA DE ANTICORROSIVO DE 3MM DE ESPESOR DE PELÍCULA SECA IMPRIMANTE EPÓXICO, PREVIA PREPARACIÓN DE LA SUPERFICIE MEDIANTE LIMPIEZA MANUAL O MECÁNICA, SEGÚN LAS NORMAS SSPC-SP2</v>
      </c>
      <c r="L24" s="11" t="str">
        <f t="shared" si="6"/>
        <v>ML</v>
      </c>
      <c r="N24" s="1" t="s">
        <v>76</v>
      </c>
      <c r="O24" s="1">
        <v>32.450000000000003</v>
      </c>
      <c r="P24" s="1"/>
      <c r="Q24" s="1"/>
      <c r="R24" s="1" t="s">
        <v>77</v>
      </c>
      <c r="S24" s="1">
        <v>1</v>
      </c>
    </row>
    <row r="25" spans="2:19" s="8" customFormat="1" ht="84.75" customHeight="1">
      <c r="B25" s="334">
        <v>6262</v>
      </c>
      <c r="C25" s="947">
        <f>C24+1</f>
        <v>2004</v>
      </c>
      <c r="D25" s="339" t="str">
        <f t="shared" si="1"/>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E25" s="336" t="str">
        <f t="shared" si="1"/>
        <v>M2</v>
      </c>
      <c r="F25" s="312">
        <f>((O23*S27)+(O23*1.2*2))*O21*1.1</f>
        <v>506.38500000000005</v>
      </c>
      <c r="G25" s="340">
        <f t="shared" si="2"/>
        <v>28199</v>
      </c>
      <c r="H25" s="414">
        <f t="shared" si="3"/>
        <v>14279551</v>
      </c>
      <c r="J25" s="29">
        <f t="shared" si="4"/>
        <v>28199</v>
      </c>
      <c r="K25" s="11" t="str">
        <f t="shared" si="5"/>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L25" s="11" t="str">
        <f t="shared" si="6"/>
        <v>M2</v>
      </c>
      <c r="N25" s="6" t="s">
        <v>78</v>
      </c>
      <c r="O25" s="6">
        <v>1</v>
      </c>
      <c r="P25" s="6"/>
      <c r="Q25" s="6"/>
      <c r="R25" s="6" t="s">
        <v>79</v>
      </c>
      <c r="S25" s="6"/>
    </row>
    <row r="26" spans="2:19" s="8" customFormat="1" ht="51" customHeight="1">
      <c r="B26" s="334">
        <v>6352</v>
      </c>
      <c r="C26" s="947">
        <f t="shared" si="7"/>
        <v>2005</v>
      </c>
      <c r="D26" s="339" t="str">
        <f t="shared" si="1"/>
        <v>PINTURA RECUBRIMIENTO ELÁSTICO EN RESINA ACRÍLICA APLICADA SOBRE CONCRETO. DOS (2) MANOS. INCLUYE SUMINISTRO Y COLOCACIÓN DE PINTURA.</v>
      </c>
      <c r="E26" s="336" t="str">
        <f t="shared" si="1"/>
        <v>M2</v>
      </c>
      <c r="F26" s="312">
        <v>0</v>
      </c>
      <c r="G26" s="340">
        <f t="shared" si="2"/>
        <v>74080</v>
      </c>
      <c r="H26" s="414">
        <f t="shared" si="3"/>
        <v>0</v>
      </c>
      <c r="J26" s="29">
        <f t="shared" si="4"/>
        <v>74080</v>
      </c>
      <c r="K26" s="11" t="str">
        <f t="shared" si="5"/>
        <v>PINTURA RECUBRIMIENTO ELÁSTICO EN RESINA ACRÍLICA APLICADA SOBRE CONCRETO. DOS (2) MANOS. INCLUYE SUMINISTRO Y COLOCACIÓN DE PINTURA.</v>
      </c>
      <c r="L26" s="11" t="str">
        <f t="shared" si="6"/>
        <v>M2</v>
      </c>
      <c r="N26" s="1" t="s">
        <v>80</v>
      </c>
      <c r="O26" s="1"/>
      <c r="P26" s="1"/>
      <c r="Q26" s="1"/>
      <c r="R26" s="1" t="s">
        <v>81</v>
      </c>
      <c r="S26" s="1">
        <v>32.450000000000003</v>
      </c>
    </row>
    <row r="27" spans="2:19" s="8" customFormat="1" ht="118.5" hidden="1" customHeight="1">
      <c r="B27" s="334"/>
      <c r="C27" s="947"/>
      <c r="D27" s="339"/>
      <c r="E27" s="336"/>
      <c r="F27" s="312"/>
      <c r="G27" s="340"/>
      <c r="H27" s="414"/>
      <c r="J27" s="29" t="e">
        <f t="shared" si="4"/>
        <v>#N/A</v>
      </c>
      <c r="K27" s="11" t="e">
        <f t="shared" si="5"/>
        <v>#N/A</v>
      </c>
      <c r="L27" s="11" t="e">
        <f t="shared" si="6"/>
        <v>#N/A</v>
      </c>
      <c r="N27" s="7" t="s">
        <v>82</v>
      </c>
      <c r="O27" s="7"/>
      <c r="P27" s="7"/>
      <c r="Q27" s="7"/>
      <c r="R27" s="7" t="s">
        <v>83</v>
      </c>
      <c r="S27" s="7">
        <v>2.25</v>
      </c>
    </row>
    <row r="28" spans="2:19" s="8" customFormat="1" ht="24" hidden="1" customHeight="1">
      <c r="B28" s="334"/>
      <c r="C28" s="947"/>
      <c r="D28" s="339"/>
      <c r="E28" s="336"/>
      <c r="F28" s="312"/>
      <c r="G28" s="340"/>
      <c r="H28" s="414"/>
      <c r="J28" s="29" t="e">
        <f t="shared" si="4"/>
        <v>#N/A</v>
      </c>
      <c r="K28" s="11" t="e">
        <f t="shared" si="5"/>
        <v>#N/A</v>
      </c>
      <c r="L28" s="11" t="e">
        <f t="shared" si="6"/>
        <v>#N/A</v>
      </c>
      <c r="N28" s="9" t="s">
        <v>84</v>
      </c>
      <c r="O28" s="9"/>
      <c r="P28" s="9" t="s">
        <v>3802</v>
      </c>
      <c r="Q28" s="9"/>
      <c r="R28" s="9" t="s">
        <v>86</v>
      </c>
      <c r="S28" s="9">
        <v>0</v>
      </c>
    </row>
    <row r="29" spans="2:19" s="8" customFormat="1" ht="88.5" hidden="1" customHeight="1" thickBot="1">
      <c r="B29" s="335"/>
      <c r="C29" s="455"/>
      <c r="D29" s="470"/>
      <c r="E29" s="474"/>
      <c r="F29" s="475"/>
      <c r="G29" s="348"/>
      <c r="H29" s="415"/>
      <c r="J29" s="29" t="e">
        <f t="shared" si="4"/>
        <v>#N/A</v>
      </c>
      <c r="K29" s="11" t="e">
        <f t="shared" si="5"/>
        <v>#N/A</v>
      </c>
      <c r="L29" s="11" t="e">
        <f t="shared" si="6"/>
        <v>#N/A</v>
      </c>
      <c r="N29" s="25" t="s">
        <v>87</v>
      </c>
      <c r="O29" s="25"/>
      <c r="P29" s="25">
        <f>O29*O28*O27</f>
        <v>0</v>
      </c>
      <c r="Q29" s="25"/>
      <c r="R29" s="25"/>
      <c r="S29" s="25"/>
    </row>
    <row r="30" spans="2:19" s="9" customFormat="1" ht="23.25" thickBot="1">
      <c r="B30" s="343"/>
      <c r="C30" s="344">
        <v>3</v>
      </c>
      <c r="D30" s="345" t="s">
        <v>3803</v>
      </c>
      <c r="E30" s="345"/>
      <c r="F30" s="345"/>
      <c r="G30" s="346"/>
      <c r="H30" s="347">
        <f>SUM(H31:H35)</f>
        <v>20505594</v>
      </c>
      <c r="J30" s="29"/>
      <c r="K30" s="11"/>
      <c r="L30" s="11"/>
      <c r="N30" s="25" t="s">
        <v>89</v>
      </c>
      <c r="O30" s="25"/>
      <c r="P30" s="25"/>
      <c r="Q30" s="25"/>
      <c r="R30" s="25"/>
      <c r="S30" s="25"/>
    </row>
    <row r="31" spans="2:19" s="8" customFormat="1" ht="57.75" customHeight="1" thickTop="1">
      <c r="B31" s="334">
        <v>4947</v>
      </c>
      <c r="C31" s="341">
        <f>C30*1000+1</f>
        <v>3001</v>
      </c>
      <c r="D31" s="339" t="str">
        <f t="shared" si="1"/>
        <v>LAVADO DE ESTRUCTURA EN CONCRETO Y/O METÁLICAS. INCLUYE ALQUILER DE HIDROLAVADORA 1300W MOTOR A GASOLINA PRESIÓN 3200 PSI. INCLUYE IMPLEMENTOS DE ASEO (DETERGENTE INDUSTRIAL), AGUA, COMBUSTIBLE Y MANO DE OBRA.</v>
      </c>
      <c r="E31" s="336" t="str">
        <f>L31</f>
        <v>M2</v>
      </c>
      <c r="F31" s="312">
        <f>(O23*4*O21)*1.05</f>
        <v>415.8</v>
      </c>
      <c r="G31" s="533">
        <f t="shared" ref="G31:G35" si="8">J31</f>
        <v>3972</v>
      </c>
      <c r="H31" s="394">
        <f>ROUND(F31*G31,0)</f>
        <v>1651558</v>
      </c>
      <c r="J31" s="29">
        <f>LOOKUP(B31,$C$80:$C$4513,$F$80:$F$4513)</f>
        <v>3972</v>
      </c>
      <c r="K31" s="11" t="str">
        <f>LOOKUP(B31,$C$80:$C$4513,$D$80:$D$4513)</f>
        <v>LAVADO DE ESTRUCTURA EN CONCRETO Y/O METÁLICAS. INCLUYE ALQUILER DE HIDROLAVADORA 1300W MOTOR A GASOLINA PRESIÓN 3200 PSI. INCLUYE IMPLEMENTOS DE ASEO (DETERGENTE INDUSTRIAL), AGUA, COMBUSTIBLE Y MANO DE OBRA.</v>
      </c>
      <c r="L31" s="11" t="str">
        <f>LOOKUP(B31,$C$80:$C$4513,$E$80:$E$4513)</f>
        <v>M2</v>
      </c>
      <c r="N31" s="25" t="s">
        <v>90</v>
      </c>
      <c r="O31" s="25"/>
      <c r="P31" s="25" t="s">
        <v>3804</v>
      </c>
      <c r="Q31" s="25"/>
      <c r="R31" s="25"/>
      <c r="S31" s="25"/>
    </row>
    <row r="32" spans="2:19" s="8" customFormat="1" ht="42" customHeight="1">
      <c r="B32" s="532">
        <v>5395</v>
      </c>
      <c r="C32" s="341">
        <f>C31+1</f>
        <v>3002</v>
      </c>
      <c r="D32" s="339" t="str">
        <f t="shared" ref="D32:D34" si="9">K32</f>
        <v>BARANDAS. DESMONTE E INSTALACION. INCLUYE ACOPIO EN EL FRENTE DE OBRA. (NO INCLUYE TRASLADO DEL MATERIAL SOBRANTE, NI RETIRO DE ESCOMBROS).</v>
      </c>
      <c r="E32" s="336" t="str">
        <f t="shared" ref="E32:E33" si="10">L32</f>
        <v>ML</v>
      </c>
      <c r="F32" s="312">
        <f>(O23*2*O21)*1.05</f>
        <v>207.9</v>
      </c>
      <c r="G32" s="962">
        <f t="shared" ref="G32:G34" si="11">J32</f>
        <v>35220</v>
      </c>
      <c r="H32" s="594">
        <f t="shared" ref="H32:H33" si="12">ROUND(F32*G32,0)</f>
        <v>7322238</v>
      </c>
      <c r="J32" s="29">
        <f>LOOKUP(B32,$C$80:$C$4513,$F$80:$F$4513)</f>
        <v>35220</v>
      </c>
      <c r="K32" s="11" t="str">
        <f>LOOKUP(B32,$C$80:$C$4513,$D$80:$D$4513)</f>
        <v>BARANDAS. DESMONTE E INSTALACION. INCLUYE ACOPIO EN EL FRENTE DE OBRA. (NO INCLUYE TRASLADO DEL MATERIAL SOBRANTE, NI RETIRO DE ESCOMBROS).</v>
      </c>
      <c r="L32" s="11" t="str">
        <f>LOOKUP(B32,$C$80:$C$4513,$E$80:$E$4513)</f>
        <v>ML</v>
      </c>
      <c r="N32" s="25"/>
      <c r="O32" s="25"/>
      <c r="P32" s="25"/>
      <c r="Q32" s="25"/>
      <c r="R32" s="25"/>
      <c r="S32" s="25"/>
    </row>
    <row r="33" spans="2:19" s="8" customFormat="1" ht="19.5" customHeight="1">
      <c r="B33" s="535">
        <v>5952</v>
      </c>
      <c r="C33" s="341">
        <f>C32+1</f>
        <v>3003</v>
      </c>
      <c r="D33" s="339" t="str">
        <f t="shared" si="9"/>
        <v>BARANDA METÁLICA M81 (INSTALADO Y PINTADO)</v>
      </c>
      <c r="E33" s="336" t="str">
        <f t="shared" si="10"/>
        <v>ML</v>
      </c>
      <c r="F33" s="312">
        <v>0</v>
      </c>
      <c r="G33" s="342">
        <f t="shared" si="11"/>
        <v>273700</v>
      </c>
      <c r="H33" s="414">
        <f t="shared" si="12"/>
        <v>0</v>
      </c>
      <c r="J33" s="29">
        <f>LOOKUP(B33,$C$80:$C$4513,$F$80:$F$4513)</f>
        <v>273700</v>
      </c>
      <c r="K33" s="11" t="str">
        <f>LOOKUP(B33,$C$80:$C$4513,$D$80:$D$4513)</f>
        <v>BARANDA METÁLICA M81 (INSTALADO Y PINTADO)</v>
      </c>
      <c r="L33" s="11" t="str">
        <f>LOOKUP(B33,$C$80:$C$4513,$E$80:$E$4513)</f>
        <v>ML</v>
      </c>
      <c r="N33" s="25"/>
      <c r="O33" s="25"/>
      <c r="P33" s="25"/>
      <c r="Q33" s="25"/>
      <c r="R33" s="25"/>
      <c r="S33" s="25"/>
    </row>
    <row r="34" spans="2:19" s="8" customFormat="1" ht="57" customHeight="1">
      <c r="B34" s="601">
        <v>9055</v>
      </c>
      <c r="C34" s="341">
        <f t="shared" ref="C34" si="13">C33+1</f>
        <v>3004</v>
      </c>
      <c r="D34" s="339" t="str">
        <f t="shared" si="9"/>
        <v>SUMINISTRO Y APLICACIÓN DE UNA CAPA DE ANTICORROSIVO DE 3MM DE ESPESOR DE PELÍCULA SECA IMPRIMANTE EPÓXICO, PREVIA PREPARACIÓN DE LA SUPERFICIE MEDIANTE LIMPIEZA MANUAL O MECÁNICA, SEGÚN LAS NORMAS SSPC-SP2</v>
      </c>
      <c r="E34" s="336" t="str">
        <f>L34</f>
        <v>ML</v>
      </c>
      <c r="F34" s="312">
        <f>(O23*8)*1.05</f>
        <v>415.8</v>
      </c>
      <c r="G34" s="342">
        <f t="shared" si="11"/>
        <v>11882</v>
      </c>
      <c r="H34" s="414">
        <f>ROUND(F34*G34,0)</f>
        <v>4940536</v>
      </c>
      <c r="J34" s="29">
        <f>LOOKUP(B34,$C$80:$C$4513,$F$80:$F$4513)</f>
        <v>11882</v>
      </c>
      <c r="K34" s="11" t="str">
        <f>LOOKUP(B34,$C$80:$C$4513,$D$80:$D$4513)</f>
        <v>SUMINISTRO Y APLICACIÓN DE UNA CAPA DE ANTICORROSIVO DE 3MM DE ESPESOR DE PELÍCULA SECA IMPRIMANTE EPÓXICO, PREVIA PREPARACIÓN DE LA SUPERFICIE MEDIANTE LIMPIEZA MANUAL O MECÁNICA, SEGÚN LAS NORMAS SSPC-SP2</v>
      </c>
      <c r="L34" s="11" t="str">
        <f>LOOKUP(B34,$C$80:$C$4513,$E$80:$E$4513)</f>
        <v>ML</v>
      </c>
      <c r="N34" s="25"/>
      <c r="O34" s="25"/>
      <c r="P34" s="25"/>
      <c r="Q34" s="25"/>
      <c r="R34" s="25"/>
      <c r="S34" s="25"/>
    </row>
    <row r="35" spans="2:19" s="8" customFormat="1" ht="52.5" customHeight="1" thickBot="1">
      <c r="B35" s="335">
        <v>6294</v>
      </c>
      <c r="C35" s="341">
        <f>C33+1</f>
        <v>3004</v>
      </c>
      <c r="D35" s="470" t="str">
        <f t="shared" si="1"/>
        <v>REPARACIÓN DE BARANDAS EXISTENTES. INCLUYE LIMPIEZA, MORTERO DE REPARACIÓN, INHIBIDOR DE CORROSIÓN, PINTURA ANTICARBONATACIÓN, SUMINISTRO DE MANO DE OBRA, EQUIPOS Y MANEJO DE DESPERDICIOS.</v>
      </c>
      <c r="E35" s="474" t="str">
        <f>L35</f>
        <v>ML</v>
      </c>
      <c r="F35" s="476">
        <f>(O23*4)*1.05</f>
        <v>207.9</v>
      </c>
      <c r="G35" s="477">
        <f t="shared" si="8"/>
        <v>31704</v>
      </c>
      <c r="H35" s="416">
        <f>ROUND(F35*G35,0)</f>
        <v>6591262</v>
      </c>
      <c r="J35" s="29">
        <f>LOOKUP(B35,$C$80:$C$4513,$F$80:$F$4513)</f>
        <v>31704</v>
      </c>
      <c r="K35" s="11" t="str">
        <f>LOOKUP(B35,$C$80:$C$4513,$D$80:$D$4513)</f>
        <v>REPARACIÓN DE BARANDAS EXISTENTES. INCLUYE LIMPIEZA, MORTERO DE REPARACIÓN, INHIBIDOR DE CORROSIÓN, PINTURA ANTICARBONATACIÓN, SUMINISTRO DE MANO DE OBRA, EQUIPOS Y MANEJO DE DESPERDICIOS.</v>
      </c>
      <c r="L35" s="11" t="str">
        <f>LOOKUP(B35,$C$80:$C$4513,$E$80:$E$4513)</f>
        <v>ML</v>
      </c>
      <c r="N35" s="9" t="s">
        <v>92</v>
      </c>
      <c r="O35" s="9"/>
      <c r="P35" s="9">
        <f>O35*O31*O30</f>
        <v>0</v>
      </c>
      <c r="Q35" s="9"/>
      <c r="R35" s="9"/>
      <c r="S35" s="9"/>
    </row>
    <row r="36" spans="2:19" s="9" customFormat="1" ht="12.75" thickTop="1" thickBot="1">
      <c r="B36" s="343"/>
      <c r="C36" s="344">
        <v>4</v>
      </c>
      <c r="D36" s="345" t="s">
        <v>3805</v>
      </c>
      <c r="E36" s="345"/>
      <c r="F36" s="346"/>
      <c r="G36" s="346"/>
      <c r="H36" s="347">
        <f>SUM(H37:H59)</f>
        <v>25364638</v>
      </c>
      <c r="J36" s="29"/>
      <c r="K36" s="11"/>
      <c r="L36" s="11"/>
    </row>
    <row r="37" spans="2:19" s="8" customFormat="1" ht="33" customHeight="1" thickTop="1">
      <c r="B37" s="334">
        <v>3011</v>
      </c>
      <c r="C37" s="947">
        <f>C36*1000+1</f>
        <v>4001</v>
      </c>
      <c r="D37" s="948" t="str">
        <f t="shared" si="1"/>
        <v>DEMOLICION MANUAL SARDINEL EXISTENTE (INCLUYE CARGUE). NO INCLUYE TRANSPORTE Y DISPOSICIÓN FINAL DE SOBRANTES.</v>
      </c>
      <c r="E37" s="952" t="str">
        <f>L37</f>
        <v>ML</v>
      </c>
      <c r="F37" s="953">
        <f>O22*3*1.05</f>
        <v>7.0875000000000004</v>
      </c>
      <c r="G37" s="955">
        <f t="shared" ref="G37:G59" si="14">J37</f>
        <v>4523</v>
      </c>
      <c r="H37" s="414">
        <f>ROUND(F37*G37,0)</f>
        <v>32057</v>
      </c>
      <c r="J37" s="29">
        <f t="shared" ref="J37:J43" si="15">LOOKUP(B37,$C$80:$C$4513,$F$80:$F$4513)</f>
        <v>4523</v>
      </c>
      <c r="K37" s="11" t="str">
        <f t="shared" ref="K37:K43" si="16">LOOKUP(B37,$C$80:$C$4513,$D$80:$D$4513)</f>
        <v>DEMOLICION MANUAL SARDINEL EXISTENTE (INCLUYE CARGUE). NO INCLUYE TRANSPORTE Y DISPOSICIÓN FINAL DE SOBRANTES.</v>
      </c>
      <c r="L37" s="11" t="str">
        <f t="shared" ref="L37:L43" si="17">LOOKUP(B37,$C$80:$C$4513,$E$80:$E$4513)</f>
        <v>ML</v>
      </c>
    </row>
    <row r="38" spans="2:19" s="8" customFormat="1" ht="38.25" customHeight="1">
      <c r="B38" s="334">
        <v>3012</v>
      </c>
      <c r="C38" s="596">
        <f>C37+1</f>
        <v>4002</v>
      </c>
      <c r="D38" s="948" t="str">
        <f t="shared" si="1"/>
        <v>DEMOLICIÓN PISOS DE CONCRETO (ESPESOR VARIABLE HASTA 0.10 M. INCLUYE CARGUE). NO INCLUYE TRANSPORTE Y DISPOSICIÓN FINAL DE SOBRANTES.</v>
      </c>
      <c r="E38" s="952" t="str">
        <f t="shared" si="1"/>
        <v>M2</v>
      </c>
      <c r="F38" s="953">
        <f>O22*2.5*3*1.05</f>
        <v>17.71875</v>
      </c>
      <c r="G38" s="955">
        <f t="shared" si="14"/>
        <v>6331</v>
      </c>
      <c r="H38" s="414">
        <f>ROUND(F38*G38,0)</f>
        <v>112177</v>
      </c>
      <c r="J38" s="29">
        <f t="shared" si="15"/>
        <v>6331</v>
      </c>
      <c r="K38" s="11" t="str">
        <f t="shared" si="16"/>
        <v>DEMOLICIÓN PISOS DE CONCRETO (ESPESOR VARIABLE HASTA 0.10 M. INCLUYE CARGUE). NO INCLUYE TRANSPORTE Y DISPOSICIÓN FINAL DE SOBRANTES.</v>
      </c>
      <c r="L38" s="11" t="str">
        <f t="shared" si="17"/>
        <v>M2</v>
      </c>
    </row>
    <row r="39" spans="2:19" s="8" customFormat="1" ht="76.5" customHeight="1">
      <c r="B39" s="334">
        <v>6224</v>
      </c>
      <c r="C39" s="596">
        <f>C38+1</f>
        <v>4003</v>
      </c>
      <c r="D39" s="948" t="str">
        <f t="shared" ref="D39:E59" si="18">K39</f>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E39" s="952" t="str">
        <f t="shared" si="18"/>
        <v>M2</v>
      </c>
      <c r="F39" s="312">
        <f>P23*O21*1.05</f>
        <v>233.88750000000002</v>
      </c>
      <c r="G39" s="955">
        <f t="shared" si="14"/>
        <v>11514</v>
      </c>
      <c r="H39" s="414">
        <f t="shared" ref="H39:H59" si="19">ROUND(F39*G39,0)</f>
        <v>2692981</v>
      </c>
      <c r="J39" s="29">
        <f t="shared" si="15"/>
        <v>11514</v>
      </c>
      <c r="K39" s="11" t="str">
        <f t="shared" si="16"/>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L39" s="11" t="str">
        <f t="shared" si="17"/>
        <v>M2</v>
      </c>
    </row>
    <row r="40" spans="2:19" s="8" customFormat="1" ht="118.5" customHeight="1">
      <c r="B40" s="334">
        <v>6281</v>
      </c>
      <c r="C40" s="596">
        <f t="shared" ref="C40:C58" si="20">C39+1</f>
        <v>4004</v>
      </c>
      <c r="D40" s="948" t="str">
        <f t="shared" si="18"/>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E40" s="952" t="str">
        <f t="shared" si="18"/>
        <v>M2</v>
      </c>
      <c r="F40" s="312">
        <f>F39</f>
        <v>233.88750000000002</v>
      </c>
      <c r="G40" s="955">
        <f t="shared" si="14"/>
        <v>44431</v>
      </c>
      <c r="H40" s="414">
        <f t="shared" si="19"/>
        <v>10391856</v>
      </c>
      <c r="J40" s="29">
        <f t="shared" si="15"/>
        <v>44431</v>
      </c>
      <c r="K40" s="11" t="str">
        <f t="shared" si="16"/>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L40" s="11" t="str">
        <f t="shared" si="17"/>
        <v>M2</v>
      </c>
    </row>
    <row r="41" spans="2:19" s="8" customFormat="1" ht="41.25" customHeight="1">
      <c r="B41" s="350">
        <v>5426</v>
      </c>
      <c r="C41" s="596">
        <f t="shared" si="20"/>
        <v>4005</v>
      </c>
      <c r="D41" s="948" t="str">
        <f t="shared" si="18"/>
        <v>CONCRETO 4000 PSI GRAVA COMÚN PARA RAMPAS Y ESCALERAS (PREMEZCLADO. INCL. SUMINISTRO, FORMALETEO Y COLOCACIÓN. NO INCL. REFUERZO, CURADO).</v>
      </c>
      <c r="E41" s="952" t="str">
        <f t="shared" si="18"/>
        <v>M3</v>
      </c>
      <c r="F41" s="953">
        <f>F38*0.1</f>
        <v>1.7718750000000001</v>
      </c>
      <c r="G41" s="955">
        <f t="shared" si="14"/>
        <v>621990</v>
      </c>
      <c r="H41" s="414">
        <f t="shared" si="19"/>
        <v>1102089</v>
      </c>
      <c r="J41" s="29">
        <f t="shared" si="15"/>
        <v>621990</v>
      </c>
      <c r="K41" s="11" t="str">
        <f t="shared" si="16"/>
        <v>CONCRETO 4000 PSI GRAVA COMÚN PARA RAMPAS Y ESCALERAS (PREMEZCLADO. INCL. SUMINISTRO, FORMALETEO Y COLOCACIÓN. NO INCL. REFUERZO, CURADO).</v>
      </c>
      <c r="L41" s="11" t="str">
        <f t="shared" si="17"/>
        <v>M3</v>
      </c>
    </row>
    <row r="42" spans="2:19" s="8" customFormat="1" ht="39" customHeight="1">
      <c r="B42" s="350">
        <v>7992</v>
      </c>
      <c r="C42" s="596">
        <f t="shared" si="20"/>
        <v>4006</v>
      </c>
      <c r="D42" s="948" t="str">
        <f t="shared" si="18"/>
        <v>REPOSICIÓN DE SELLO DE JUNTAS DE PAVIMENTO DE CONCRETO HIDRÁULICO, ANCHO HASTA DE 5/8" (16 MM). (INCLUYE LIMPIEZA, SUMINISTRO E INSTALACIÓN DE FONDO Y SELLANTE).</v>
      </c>
      <c r="E42" s="952" t="str">
        <f t="shared" si="18"/>
        <v>ML</v>
      </c>
      <c r="F42" s="953">
        <v>0</v>
      </c>
      <c r="G42" s="955">
        <f t="shared" si="14"/>
        <v>15497</v>
      </c>
      <c r="H42" s="414">
        <f t="shared" si="19"/>
        <v>0</v>
      </c>
      <c r="J42" s="29">
        <f t="shared" si="15"/>
        <v>15497</v>
      </c>
      <c r="K42" s="11" t="str">
        <f t="shared" si="16"/>
        <v>REPOSICIÓN DE SELLO DE JUNTAS DE PAVIMENTO DE CONCRETO HIDRÁULICO, ANCHO HASTA DE 5/8" (16 MM). (INCLUYE LIMPIEZA, SUMINISTRO E INSTALACIÓN DE FONDO Y SELLANTE).</v>
      </c>
      <c r="L42" s="11" t="str">
        <f t="shared" si="17"/>
        <v>ML</v>
      </c>
    </row>
    <row r="43" spans="2:19" s="8" customFormat="1" ht="30" customHeight="1">
      <c r="B43" s="350">
        <v>4239</v>
      </c>
      <c r="C43" s="596">
        <f t="shared" si="20"/>
        <v>4007</v>
      </c>
      <c r="D43" s="948" t="str">
        <f t="shared" si="18"/>
        <v>CORTE Y AMPLIACIÓN DE JUNTA EN PAVIMENTO DE CONCRETO HIDRAULICO</v>
      </c>
      <c r="E43" s="952" t="str">
        <f t="shared" si="18"/>
        <v>ML</v>
      </c>
      <c r="F43" s="953">
        <f>((O22*15))*O21</f>
        <v>67.5</v>
      </c>
      <c r="G43" s="955">
        <f t="shared" si="14"/>
        <v>4712</v>
      </c>
      <c r="H43" s="414">
        <f t="shared" si="19"/>
        <v>318060</v>
      </c>
      <c r="J43" s="29">
        <f t="shared" si="15"/>
        <v>4712</v>
      </c>
      <c r="K43" s="11" t="str">
        <f t="shared" si="16"/>
        <v>CORTE Y AMPLIACIÓN DE JUNTA EN PAVIMENTO DE CONCRETO HIDRAULICO</v>
      </c>
      <c r="L43" s="11" t="str">
        <f t="shared" si="17"/>
        <v>ML</v>
      </c>
    </row>
    <row r="44" spans="2:19" s="8" customFormat="1" ht="38.25" customHeight="1">
      <c r="B44" s="350">
        <v>3837</v>
      </c>
      <c r="C44" s="596">
        <f t="shared" si="20"/>
        <v>4008</v>
      </c>
      <c r="D44" s="948" t="str">
        <f t="shared" si="18"/>
        <v>SELLADO DE JUNTAS EN PAVIMENTO DE CONCRETO HIDRAULICO (INCLUYE LIMPIEZA, SUMINISTRO E INSTALACIÓN DE FONDO Y SELLANTE)</v>
      </c>
      <c r="E44" s="952" t="str">
        <f t="shared" si="18"/>
        <v>ML</v>
      </c>
      <c r="F44" s="953">
        <f>F43</f>
        <v>67.5</v>
      </c>
      <c r="G44" s="955">
        <f t="shared" si="14"/>
        <v>10949</v>
      </c>
      <c r="H44" s="414">
        <f t="shared" si="19"/>
        <v>739058</v>
      </c>
      <c r="J44" s="29">
        <f t="shared" ref="J44:J47" si="21">LOOKUP(B44,$C$80:$C$4513,$F$80:$F$4513)</f>
        <v>10949</v>
      </c>
      <c r="K44" s="11" t="str">
        <f t="shared" ref="K44:K47" si="22">LOOKUP(B44,$C$80:$C$4513,$D$80:$D$4513)</f>
        <v>SELLADO DE JUNTAS EN PAVIMENTO DE CONCRETO HIDRAULICO (INCLUYE LIMPIEZA, SUMINISTRO E INSTALACIÓN DE FONDO Y SELLANTE)</v>
      </c>
      <c r="L44" s="11" t="str">
        <f t="shared" ref="L44:L47" si="23">LOOKUP(B44,$C$80:$C$4513,$E$80:$E$4513)</f>
        <v>ML</v>
      </c>
    </row>
    <row r="45" spans="2:19" s="8" customFormat="1" ht="82.5" customHeight="1">
      <c r="B45" s="350">
        <v>3708</v>
      </c>
      <c r="C45" s="596">
        <f t="shared" si="20"/>
        <v>4009</v>
      </c>
      <c r="D45" s="948" t="str">
        <f t="shared" si="18"/>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45" s="952" t="str">
        <f t="shared" si="18"/>
        <v>KG</v>
      </c>
      <c r="F45" s="953">
        <f>75*F41</f>
        <v>132.890625</v>
      </c>
      <c r="G45" s="955">
        <f t="shared" si="14"/>
        <v>3979</v>
      </c>
      <c r="H45" s="414">
        <f t="shared" si="19"/>
        <v>528772</v>
      </c>
      <c r="J45" s="29">
        <f t="shared" si="21"/>
        <v>3979</v>
      </c>
      <c r="K45" s="11" t="str">
        <f t="shared" si="22"/>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L45" s="11" t="str">
        <f t="shared" si="23"/>
        <v>KG</v>
      </c>
    </row>
    <row r="46" spans="2:19" s="8" customFormat="1" ht="24" customHeight="1">
      <c r="B46" s="350">
        <v>3464</v>
      </c>
      <c r="C46" s="596">
        <f t="shared" si="20"/>
        <v>4010</v>
      </c>
      <c r="D46" s="948" t="str">
        <f t="shared" si="18"/>
        <v>EXCAVACION MANUAL EN MATERIAL COMUN. INCLUYE CARGUE.</v>
      </c>
      <c r="E46" s="952" t="str">
        <f t="shared" si="18"/>
        <v>M3</v>
      </c>
      <c r="F46" s="953">
        <f>F52*0.2</f>
        <v>12.600000000000001</v>
      </c>
      <c r="G46" s="955">
        <f t="shared" si="14"/>
        <v>31876</v>
      </c>
      <c r="H46" s="414">
        <f t="shared" si="19"/>
        <v>401638</v>
      </c>
      <c r="J46" s="29">
        <f t="shared" si="21"/>
        <v>31876</v>
      </c>
      <c r="K46" s="11" t="str">
        <f t="shared" si="22"/>
        <v>EXCAVACION MANUAL EN MATERIAL COMUN. INCLUYE CARGUE.</v>
      </c>
      <c r="L46" s="11" t="str">
        <f t="shared" si="23"/>
        <v>M3</v>
      </c>
    </row>
    <row r="47" spans="2:19" s="8" customFormat="1" ht="30.75" customHeight="1">
      <c r="B47" s="350">
        <v>3851</v>
      </c>
      <c r="C47" s="596">
        <f t="shared" si="20"/>
        <v>4011</v>
      </c>
      <c r="D47" s="948" t="str">
        <f t="shared" si="18"/>
        <v>RELLENO PARA ANDENES EN SUBBASE GRANULAR B-400 (SUMINISTRO, EXTENDIDO, HUMEDECIMIENTO Y COMPACTACIÓN)</v>
      </c>
      <c r="E47" s="952" t="str">
        <f t="shared" si="18"/>
        <v>M3</v>
      </c>
      <c r="F47" s="953">
        <f>F46</f>
        <v>12.600000000000001</v>
      </c>
      <c r="G47" s="955">
        <f t="shared" si="14"/>
        <v>82225</v>
      </c>
      <c r="H47" s="414">
        <f t="shared" si="19"/>
        <v>1036035</v>
      </c>
      <c r="J47" s="29">
        <f t="shared" si="21"/>
        <v>82225</v>
      </c>
      <c r="K47" s="11" t="str">
        <f t="shared" si="22"/>
        <v>RELLENO PARA ANDENES EN SUBBASE GRANULAR B-400 (SUMINISTRO, EXTENDIDO, HUMEDECIMIENTO Y COMPACTACIÓN)</v>
      </c>
      <c r="L47" s="11" t="str">
        <f t="shared" si="23"/>
        <v>M3</v>
      </c>
    </row>
    <row r="48" spans="2:19" s="8" customFormat="1" ht="30.75" customHeight="1">
      <c r="B48" s="350">
        <v>3567</v>
      </c>
      <c r="C48" s="596">
        <f t="shared" si="20"/>
        <v>4012</v>
      </c>
      <c r="D48" s="948" t="str">
        <f t="shared" si="18"/>
        <v>MURO EN BLOQUE ESTRUCTURAL TIPO PIEDRA GRIS (REFERENCIA: PI-16. INCLUYE SUMINISTRO Y CONSTRUCCIÓN)</v>
      </c>
      <c r="E48" s="952" t="str">
        <f t="shared" ref="E48:E49" si="24">L48</f>
        <v>M2</v>
      </c>
      <c r="F48" s="953">
        <v>0</v>
      </c>
      <c r="G48" s="955">
        <f t="shared" ref="G48:G49" si="25">J48</f>
        <v>78445</v>
      </c>
      <c r="H48" s="414">
        <f t="shared" ref="H48:H49" si="26">ROUND(F48*G48,0)</f>
        <v>0</v>
      </c>
      <c r="J48" s="29">
        <f t="shared" ref="J48:J49" si="27">LOOKUP(B48,$C$80:$C$4513,$F$80:$F$4513)</f>
        <v>78445</v>
      </c>
      <c r="K48" s="11" t="str">
        <f t="shared" ref="K48:K49" si="28">LOOKUP(B48,$C$80:$C$4513,$D$80:$D$4513)</f>
        <v>MURO EN BLOQUE ESTRUCTURAL TIPO PIEDRA GRIS (REFERENCIA: PI-16. INCLUYE SUMINISTRO Y CONSTRUCCIÓN)</v>
      </c>
      <c r="L48" s="11" t="str">
        <f t="shared" ref="L48:L49" si="29">LOOKUP(B48,$C$80:$C$4513,$E$80:$E$4513)</f>
        <v>M2</v>
      </c>
    </row>
    <row r="49" spans="2:12" s="8" customFormat="1" ht="53.25" customHeight="1">
      <c r="B49" s="350">
        <v>4588</v>
      </c>
      <c r="C49" s="596">
        <f t="shared" si="20"/>
        <v>4013</v>
      </c>
      <c r="D49" s="948" t="str">
        <f t="shared" si="18"/>
        <v>CONSTRUCCIÓN DE ESCALERAS EN CONCRETO 3000 PSI GRAVA COMÚN. INCLUYE EXCAVACIÓN MANUAL, SUBBASE GRANULAR CLASE B, ACERO DE REFUERZO Y TRANSPORTE Y DISPOSICIÓN FINAL DE ESCOMBROS.</v>
      </c>
      <c r="E49" s="952" t="str">
        <f t="shared" si="24"/>
        <v>M2</v>
      </c>
      <c r="F49" s="953">
        <v>0</v>
      </c>
      <c r="G49" s="955">
        <f t="shared" si="25"/>
        <v>333358</v>
      </c>
      <c r="H49" s="414">
        <f t="shared" si="26"/>
        <v>0</v>
      </c>
      <c r="J49" s="29">
        <f t="shared" si="27"/>
        <v>333358</v>
      </c>
      <c r="K49" s="11" t="str">
        <f t="shared" si="28"/>
        <v>CONSTRUCCIÓN DE ESCALERAS EN CONCRETO 3000 PSI GRAVA COMÚN. INCLUYE EXCAVACIÓN MANUAL, SUBBASE GRANULAR CLASE B, ACERO DE REFUERZO Y TRANSPORTE Y DISPOSICIÓN FINAL DE ESCOMBROS.</v>
      </c>
      <c r="L49" s="11" t="str">
        <f t="shared" si="29"/>
        <v>M2</v>
      </c>
    </row>
    <row r="50" spans="2:12" s="8" customFormat="1" ht="30.75" customHeight="1">
      <c r="B50" s="350">
        <v>5202</v>
      </c>
      <c r="C50" s="596">
        <f>C48+1</f>
        <v>4013</v>
      </c>
      <c r="D50" s="948" t="str">
        <f t="shared" ref="D50" si="30">K50</f>
        <v>JUNTA METÁLICA CON ÁNGULO DE 3"X1/4". SUMINISTRO Y COLOCACIÓN. (PARA UN SOLO COSTADO DE LA JUNTA).</v>
      </c>
      <c r="E50" s="952" t="str">
        <f t="shared" ref="E50" si="31">L50</f>
        <v>ML</v>
      </c>
      <c r="F50" s="953">
        <f>O22*O21*1.1</f>
        <v>4.95</v>
      </c>
      <c r="G50" s="955">
        <f t="shared" ref="G50" si="32">J50</f>
        <v>54528</v>
      </c>
      <c r="H50" s="414">
        <f t="shared" ref="H50" si="33">ROUND(F50*G50,0)</f>
        <v>269914</v>
      </c>
      <c r="J50" s="29">
        <f>LOOKUP(B50,$C$80:$C$4513,$F$80:$F$4513)</f>
        <v>54528</v>
      </c>
      <c r="K50" s="11" t="str">
        <f>LOOKUP(B50,$C$80:$C$4513,$D$80:$D$4513)</f>
        <v>JUNTA METÁLICA CON ÁNGULO DE 3"X1/4". SUMINISTRO Y COLOCACIÓN. (PARA UN SOLO COSTADO DE LA JUNTA).</v>
      </c>
      <c r="L50" s="11" t="str">
        <f>LOOKUP(B50,$C$80:$C$4513,$E$80:$E$4513)</f>
        <v>ML</v>
      </c>
    </row>
    <row r="51" spans="2:12" s="8" customFormat="1" ht="42" customHeight="1">
      <c r="B51" s="350">
        <v>4918</v>
      </c>
      <c r="C51" s="596">
        <f t="shared" si="20"/>
        <v>4014</v>
      </c>
      <c r="D51" s="948" t="str">
        <f t="shared" ref="D51" si="34">K51</f>
        <v>JUNTA DE DILATACIÓN ELASTOMÉRICA 250 TAMAÑO 64 X 70 MM (INCLUYE SUMINISTRO E INSTALACIÓN Y TODOS LOS COSTOS DE SUMINISTRO E INSTALACIÓN DE MATERIAL PARA ANCLAJE..</v>
      </c>
      <c r="E51" s="952" t="str">
        <f t="shared" ref="E51" si="35">L51</f>
        <v>ML</v>
      </c>
      <c r="F51" s="953">
        <f>O22*O21*1.1</f>
        <v>4.95</v>
      </c>
      <c r="G51" s="955">
        <f t="shared" ref="G51" si="36">J51</f>
        <v>136718</v>
      </c>
      <c r="H51" s="414">
        <f t="shared" ref="H51" si="37">ROUND(F51*G51,0)</f>
        <v>676754</v>
      </c>
      <c r="J51" s="29">
        <f>LOOKUP(B51,$C$80:$C$4513,$F$80:$F$4513)</f>
        <v>136718</v>
      </c>
      <c r="K51" s="11" t="str">
        <f>LOOKUP(B51,$C$80:$C$4513,$D$80:$D$4513)</f>
        <v>JUNTA DE DILATACIÓN ELASTOMÉRICA 250 TAMAÑO 64 X 70 MM (INCLUYE SUMINISTRO E INSTALACIÓN Y TODOS LOS COSTOS DE SUMINISTRO E INSTALACIÓN DE MATERIAL PARA ANCLAJE..</v>
      </c>
      <c r="L51" s="11" t="str">
        <f>LOOKUP(B51,$C$80:$C$4513,$E$80:$E$4513)</f>
        <v>ML</v>
      </c>
    </row>
    <row r="52" spans="2:12" s="8" customFormat="1" ht="21" customHeight="1">
      <c r="B52" s="350">
        <v>4581</v>
      </c>
      <c r="C52" s="596">
        <f t="shared" si="20"/>
        <v>4015</v>
      </c>
      <c r="D52" s="948" t="str">
        <f t="shared" ref="D52" si="38">K52</f>
        <v>RETIRO DE ADOQUIN SOBRE MORTERO</v>
      </c>
      <c r="E52" s="952" t="str">
        <f t="shared" ref="E52" si="39">L52</f>
        <v>M2</v>
      </c>
      <c r="F52" s="953">
        <f>14*4.5</f>
        <v>63</v>
      </c>
      <c r="G52" s="955">
        <f t="shared" ref="G52" si="40">J52</f>
        <v>2180</v>
      </c>
      <c r="H52" s="414">
        <f t="shared" ref="H52" si="41">ROUND(F52*G52,0)</f>
        <v>137340</v>
      </c>
      <c r="J52" s="29">
        <f>LOOKUP(B52,$C$80:$C$4513,$F$80:$F$4513)</f>
        <v>2180</v>
      </c>
      <c r="K52" s="11" t="str">
        <f>LOOKUP(B52,$C$80:$C$4513,$D$80:$D$4513)</f>
        <v>RETIRO DE ADOQUIN SOBRE MORTERO</v>
      </c>
      <c r="L52" s="11" t="str">
        <f>LOOKUP(B52,$C$80:$C$4513,$E$80:$E$4513)</f>
        <v>M2</v>
      </c>
    </row>
    <row r="53" spans="2:12" s="8" customFormat="1" ht="39" customHeight="1">
      <c r="B53" s="350">
        <v>3696</v>
      </c>
      <c r="C53" s="596">
        <f t="shared" si="20"/>
        <v>4016</v>
      </c>
      <c r="D53" s="948" t="str">
        <f t="shared" ref="D53" si="42">K53</f>
        <v>PISO EN ADOQUIN DE ARCILLA 26X6X6CM (SUMINISTRO E INSTALACIÓN. INCLUYE BASE 4CM ARENA NIVELACIÓN Y ARENA DE SELLO)</v>
      </c>
      <c r="E53" s="952" t="str">
        <f t="shared" ref="E53" si="43">L53</f>
        <v>M2</v>
      </c>
      <c r="F53" s="953">
        <f>14*4.5</f>
        <v>63</v>
      </c>
      <c r="G53" s="955">
        <f t="shared" ref="G53" si="44">J53</f>
        <v>70782</v>
      </c>
      <c r="H53" s="414">
        <f t="shared" ref="H53" si="45">ROUND(F53*G53,0)</f>
        <v>4459266</v>
      </c>
      <c r="J53" s="29">
        <f>LOOKUP(B53,$C$80:$C$4513,$F$80:$F$4513)</f>
        <v>70782</v>
      </c>
      <c r="K53" s="11" t="str">
        <f>LOOKUP(B53,$C$80:$C$4513,$D$80:$D$4513)</f>
        <v>PISO EN ADOQUIN DE ARCILLA 26X6X6CM (SUMINISTRO E INSTALACIÓN. INCLUYE BASE 4CM ARENA NIVELACIÓN Y ARENA DE SELLO)</v>
      </c>
      <c r="L53" s="11" t="str">
        <f>LOOKUP(B53,$C$80:$C$4513,$E$80:$E$4513)</f>
        <v>M2</v>
      </c>
    </row>
    <row r="54" spans="2:12" s="8" customFormat="1" ht="39" customHeight="1">
      <c r="B54" s="350">
        <v>7861</v>
      </c>
      <c r="C54" s="596">
        <f t="shared" si="20"/>
        <v>4017</v>
      </c>
      <c r="D54" s="948" t="str">
        <f t="shared" ref="D54:D58" si="46">K54</f>
        <v>RETIRO DE PISO EN LAMINA ALFAJOR</v>
      </c>
      <c r="E54" s="952" t="str">
        <f t="shared" ref="E54:E58" si="47">L54</f>
        <v>ML</v>
      </c>
      <c r="F54" s="953">
        <v>0</v>
      </c>
      <c r="G54" s="955">
        <f t="shared" ref="G54:G58" si="48">J54</f>
        <v>42514</v>
      </c>
      <c r="H54" s="414">
        <f t="shared" ref="H54:H58" si="49">ROUND(F54*G54,0)</f>
        <v>0</v>
      </c>
      <c r="J54" s="29">
        <f t="shared" ref="J54:J58" si="50">LOOKUP(B54,$C$80:$C$4513,$F$80:$F$4513)</f>
        <v>42514</v>
      </c>
      <c r="K54" s="11" t="str">
        <f t="shared" ref="K54:K58" si="51">LOOKUP(B54,$C$80:$C$4513,$D$80:$D$4513)</f>
        <v>RETIRO DE PISO EN LAMINA ALFAJOR</v>
      </c>
      <c r="L54" s="11" t="str">
        <f t="shared" ref="L54:L58" si="52">LOOKUP(B54,$C$80:$C$4513,$E$80:$E$4513)</f>
        <v>ML</v>
      </c>
    </row>
    <row r="55" spans="2:12" s="8" customFormat="1" ht="39" customHeight="1">
      <c r="B55" s="350">
        <v>5214</v>
      </c>
      <c r="C55" s="596">
        <f t="shared" si="20"/>
        <v>4018</v>
      </c>
      <c r="D55" s="948" t="str">
        <f t="shared" si="46"/>
        <v>LAMINA ALFAJOR 6MM CON SOPORTE EN NEOPRENO PARA PERMITIR FLUJO VEHICULAR SOBRE JUNTAS DEMOLIDAS. INCLUYE RETIRO Y POSTERIOR COLOCACIÓN Y TRANSPORTE.</v>
      </c>
      <c r="E55" s="952" t="str">
        <f t="shared" si="47"/>
        <v>M2</v>
      </c>
      <c r="F55" s="953">
        <v>0</v>
      </c>
      <c r="G55" s="955">
        <f t="shared" si="48"/>
        <v>159002</v>
      </c>
      <c r="H55" s="414">
        <f t="shared" si="49"/>
        <v>0</v>
      </c>
      <c r="J55" s="29">
        <f t="shared" si="50"/>
        <v>159002</v>
      </c>
      <c r="K55" s="11" t="str">
        <f t="shared" si="51"/>
        <v>LAMINA ALFAJOR 6MM CON SOPORTE EN NEOPRENO PARA PERMITIR FLUJO VEHICULAR SOBRE JUNTAS DEMOLIDAS. INCLUYE RETIRO Y POSTERIOR COLOCACIÓN Y TRANSPORTE.</v>
      </c>
      <c r="L55" s="11" t="str">
        <f t="shared" si="52"/>
        <v>M2</v>
      </c>
    </row>
    <row r="56" spans="2:12" s="8" customFormat="1" ht="39" customHeight="1">
      <c r="B56" s="350">
        <v>5190</v>
      </c>
      <c r="C56" s="596">
        <f t="shared" si="20"/>
        <v>4019</v>
      </c>
      <c r="D56" s="948" t="str">
        <f t="shared" si="46"/>
        <v>CORTE CON EQUIPO DE OXICORTE PARA EL RETIRO DE LA JUNTA METALICA EXISTENTE EN EL PUENTE.</v>
      </c>
      <c r="E56" s="952" t="str">
        <f t="shared" si="47"/>
        <v>ML</v>
      </c>
      <c r="F56" s="953">
        <v>0</v>
      </c>
      <c r="G56" s="955">
        <f t="shared" si="48"/>
        <v>8701</v>
      </c>
      <c r="H56" s="414">
        <f t="shared" si="49"/>
        <v>0</v>
      </c>
      <c r="J56" s="29">
        <f t="shared" si="50"/>
        <v>8701</v>
      </c>
      <c r="K56" s="11" t="str">
        <f t="shared" si="51"/>
        <v>CORTE CON EQUIPO DE OXICORTE PARA EL RETIRO DE LA JUNTA METALICA EXISTENTE EN EL PUENTE.</v>
      </c>
      <c r="L56" s="11" t="str">
        <f t="shared" si="52"/>
        <v>ML</v>
      </c>
    </row>
    <row r="57" spans="2:12" s="8" customFormat="1" ht="60.75" customHeight="1">
      <c r="B57" s="350">
        <v>5207</v>
      </c>
      <c r="C57" s="596">
        <f t="shared" si="20"/>
        <v>4020</v>
      </c>
      <c r="D57" s="948" t="str">
        <f t="shared" si="46"/>
        <v>SANEADO DE CONCRETO DE RECUBRIMIENTO. INCLUYE ESCARIFICACIÓN DE CONCRETO PROFUNDIDAD ENTRE 2CM Y 7CM, LIMPIEZA Y APLICACIÓN DE RECUBRIMIENTO ANTICORROSIVO PARA EL ACERO DE REFUERZO EXISTENTE Y MORTERO DE REPARACIÓN ESTRUCTURAL. NIVEL DE TRABAJO+3.0M</v>
      </c>
      <c r="E57" s="952" t="str">
        <f t="shared" si="47"/>
        <v>M2</v>
      </c>
      <c r="F57" s="953">
        <v>0</v>
      </c>
      <c r="G57" s="955">
        <f t="shared" si="48"/>
        <v>177612</v>
      </c>
      <c r="H57" s="414">
        <f t="shared" si="49"/>
        <v>0</v>
      </c>
      <c r="J57" s="29">
        <f t="shared" si="50"/>
        <v>177612</v>
      </c>
      <c r="K57" s="11" t="str">
        <f t="shared" si="51"/>
        <v>SANEADO DE CONCRETO DE RECUBRIMIENTO. INCLUYE ESCARIFICACIÓN DE CONCRETO PROFUNDIDAD ENTRE 2CM Y 7CM, LIMPIEZA Y APLICACIÓN DE RECUBRIMIENTO ANTICORROSIVO PARA EL ACERO DE REFUERZO EXISTENTE Y MORTERO DE REPARACIÓN ESTRUCTURAL. NIVEL DE TRABAJO+3.0M</v>
      </c>
      <c r="L57" s="11" t="str">
        <f t="shared" si="52"/>
        <v>M2</v>
      </c>
    </row>
    <row r="58" spans="2:12" s="8" customFormat="1" ht="31.5" customHeight="1">
      <c r="B58" s="350">
        <v>5058</v>
      </c>
      <c r="C58" s="596">
        <f t="shared" si="20"/>
        <v>4021</v>
      </c>
      <c r="D58" s="948" t="str">
        <f t="shared" si="46"/>
        <v>FILOS (INCLUYE SUMINISTRO Y COLOCACIÓN DE MORTERO 1:4 IMPERMEABILIZADO HECHO EN OBRA)</v>
      </c>
      <c r="E58" s="952" t="str">
        <f t="shared" si="47"/>
        <v>ML</v>
      </c>
      <c r="F58" s="953">
        <f>O23*2*O21</f>
        <v>198</v>
      </c>
      <c r="G58" s="955">
        <f t="shared" si="48"/>
        <v>7038</v>
      </c>
      <c r="H58" s="414">
        <f t="shared" si="49"/>
        <v>1393524</v>
      </c>
      <c r="J58" s="29">
        <f t="shared" si="50"/>
        <v>7038</v>
      </c>
      <c r="K58" s="11" t="str">
        <f t="shared" si="51"/>
        <v>FILOS (INCLUYE SUMINISTRO Y COLOCACIÓN DE MORTERO 1:4 IMPERMEABILIZADO HECHO EN OBRA)</v>
      </c>
      <c r="L58" s="11" t="str">
        <f t="shared" si="52"/>
        <v>ML</v>
      </c>
    </row>
    <row r="59" spans="2:12" s="27" customFormat="1" ht="52.5" customHeight="1" thickBot="1">
      <c r="B59" s="349">
        <v>3017</v>
      </c>
      <c r="C59" s="596">
        <f>C48+1</f>
        <v>4013</v>
      </c>
      <c r="D59" s="948" t="str">
        <f t="shared" si="18"/>
        <v>TRANSPORTE Y DISPOSICIÓN FINAL DE ESCOMBROS EN SITIO AUTORIZADO (DISTANCIA DE TRANSPORTE 21 KM). A DISTANCIA MAYOR DEL ACARREO LIBRE (90 M) EN SITIO AUTORIZADO POR LA ENTIDAD AMBIENTAL COMPETENTE.</v>
      </c>
      <c r="E59" s="952" t="str">
        <f t="shared" si="18"/>
        <v>M3</v>
      </c>
      <c r="F59" s="953">
        <f>(F38*0.1)+(F46)+(F52*0.26)</f>
        <v>30.751874999999998</v>
      </c>
      <c r="G59" s="955">
        <f t="shared" si="14"/>
        <v>34896</v>
      </c>
      <c r="H59" s="415">
        <f t="shared" si="19"/>
        <v>1073117</v>
      </c>
      <c r="J59" s="29">
        <f>LOOKUP(B59,$C$80:$C$4513,$F$80:$F$4513)</f>
        <v>34896</v>
      </c>
      <c r="K59" s="11" t="str">
        <f>LOOKUP(B59,$C$80:$C$4513,$D$80:$D$4513)</f>
        <v>TRANSPORTE Y DISPOSICIÓN FINAL DE ESCOMBROS EN SITIO AUTORIZADO (DISTANCIA DE TRANSPORTE 21 KM). A DISTANCIA MAYOR DEL ACARREO LIBRE (90 M) EN SITIO AUTORIZADO POR LA ENTIDAD AMBIENTAL COMPETENTE.</v>
      </c>
      <c r="L59" s="11" t="str">
        <f>LOOKUP(B59,$C$80:$C$4513,$E$80:$E$4513)</f>
        <v>M3</v>
      </c>
    </row>
    <row r="60" spans="2:12" ht="12.75" thickTop="1" thickBot="1">
      <c r="B60" s="481" t="s">
        <v>94</v>
      </c>
      <c r="C60" s="376"/>
      <c r="D60" s="376"/>
      <c r="E60" s="376"/>
      <c r="F60" s="376"/>
      <c r="G60" s="442"/>
      <c r="H60" s="478">
        <f>ROUND(H17+H21+H30+H36,0)</f>
        <v>76445728</v>
      </c>
      <c r="J60" s="12"/>
      <c r="K60" s="11"/>
      <c r="L60" s="11"/>
    </row>
    <row r="61" spans="2:12" ht="12.75" thickTop="1" thickBot="1">
      <c r="B61" s="18"/>
      <c r="C61" s="18"/>
      <c r="D61" s="18"/>
      <c r="E61" s="18"/>
      <c r="F61" s="18"/>
      <c r="G61" s="18"/>
      <c r="H61" s="19"/>
    </row>
    <row r="62" spans="2:12" ht="12" thickTop="1">
      <c r="B62" s="395" t="s">
        <v>95</v>
      </c>
      <c r="C62" s="377"/>
      <c r="D62" s="377"/>
      <c r="E62" s="377"/>
      <c r="F62" s="377"/>
      <c r="G62" s="377"/>
      <c r="H62" s="378"/>
    </row>
    <row r="63" spans="2:12" ht="18.75" customHeight="1" thickBot="1">
      <c r="B63" s="642"/>
      <c r="C63" s="643"/>
      <c r="D63" s="643"/>
      <c r="E63" s="643"/>
      <c r="F63" s="643"/>
      <c r="G63" s="643"/>
      <c r="H63" s="644"/>
      <c r="J63" s="17"/>
      <c r="K63" s="20"/>
      <c r="L63" s="17"/>
    </row>
    <row r="64" spans="2:12" ht="12.75" thickTop="1" thickBot="1"/>
    <row r="65" spans="2:12" ht="12" thickTop="1">
      <c r="B65" s="443" t="s">
        <v>96</v>
      </c>
      <c r="C65" s="396"/>
      <c r="D65" s="396"/>
      <c r="E65" s="396"/>
      <c r="F65" s="396"/>
      <c r="G65" s="397"/>
      <c r="H65" s="444">
        <f>H60</f>
        <v>76445728</v>
      </c>
      <c r="K65" s="17"/>
      <c r="L65" s="20"/>
    </row>
    <row r="66" spans="2:12">
      <c r="B66" s="315" t="s">
        <v>97</v>
      </c>
      <c r="C66" s="316"/>
      <c r="D66" s="316"/>
      <c r="E66" s="316"/>
      <c r="F66" s="316"/>
      <c r="G66" s="317">
        <f>'AIU OBRA'!L65</f>
        <v>0.29927474584624664</v>
      </c>
      <c r="H66" s="445">
        <f>ROUND($H$65*G66,0)</f>
        <v>22878276</v>
      </c>
      <c r="J66" s="10" t="s">
        <v>98</v>
      </c>
      <c r="K66" s="17"/>
      <c r="L66" s="20"/>
    </row>
    <row r="67" spans="2:12">
      <c r="B67" s="315" t="s">
        <v>99</v>
      </c>
      <c r="C67" s="316"/>
      <c r="D67" s="316"/>
      <c r="E67" s="316"/>
      <c r="F67" s="316"/>
      <c r="G67" s="317">
        <f>'AIU OBRA'!L66</f>
        <v>0.01</v>
      </c>
      <c r="H67" s="445">
        <f>ROUND($H$65*G67,0)</f>
        <v>764457</v>
      </c>
      <c r="K67" s="17"/>
      <c r="L67" s="20"/>
    </row>
    <row r="68" spans="2:12">
      <c r="B68" s="315" t="s">
        <v>100</v>
      </c>
      <c r="C68" s="316"/>
      <c r="D68" s="316"/>
      <c r="E68" s="316"/>
      <c r="F68" s="316"/>
      <c r="G68" s="317">
        <f>'AIU OBRA'!L67</f>
        <v>0.09</v>
      </c>
      <c r="H68" s="445">
        <f>ROUND($H$65*G68,0)</f>
        <v>6880116</v>
      </c>
      <c r="K68" s="17"/>
      <c r="L68" s="20"/>
    </row>
    <row r="69" spans="2:12">
      <c r="B69" s="318" t="s">
        <v>101</v>
      </c>
      <c r="C69" s="956"/>
      <c r="D69" s="956"/>
      <c r="E69" s="956"/>
      <c r="F69" s="956"/>
      <c r="G69" s="479">
        <f>'AIU OBRA'!L70</f>
        <v>0.39927474584624667</v>
      </c>
      <c r="H69" s="445"/>
    </row>
    <row r="70" spans="2:12">
      <c r="B70" s="318" t="s">
        <v>102</v>
      </c>
      <c r="C70" s="956"/>
      <c r="D70" s="956"/>
      <c r="E70" s="956"/>
      <c r="F70" s="956"/>
      <c r="G70" s="479"/>
      <c r="H70" s="445">
        <f>ROUND(SUM(H66:H68),0)</f>
        <v>30522849</v>
      </c>
    </row>
    <row r="71" spans="2:12">
      <c r="B71" s="379" t="s">
        <v>103</v>
      </c>
      <c r="C71" s="957"/>
      <c r="D71" s="958"/>
      <c r="E71" s="959"/>
      <c r="F71" s="960"/>
      <c r="G71" s="480"/>
      <c r="H71" s="446">
        <f>ROUND(SUM(H65,H70),0)</f>
        <v>106968577</v>
      </c>
    </row>
    <row r="72" spans="2:12">
      <c r="B72" s="380" t="s">
        <v>104</v>
      </c>
      <c r="C72" s="961"/>
      <c r="D72" s="961" t="s">
        <v>105</v>
      </c>
      <c r="E72" s="961"/>
      <c r="F72" s="960"/>
      <c r="G72" s="479">
        <f>'PGA Y SST'!O121</f>
        <v>9.2783257009077399E-2</v>
      </c>
      <c r="H72" s="414">
        <f>ROUND($H$65*G72,0)</f>
        <v>7092884</v>
      </c>
    </row>
    <row r="73" spans="2:12">
      <c r="B73" s="380" t="s">
        <v>106</v>
      </c>
      <c r="C73" s="961"/>
      <c r="D73" s="961" t="s">
        <v>105</v>
      </c>
      <c r="E73" s="961"/>
      <c r="F73" s="960"/>
      <c r="G73" s="479">
        <f>PGS!L53</f>
        <v>3.4757328392481267E-2</v>
      </c>
      <c r="H73" s="414">
        <f>ROUND($H$65*G73,0)</f>
        <v>2657049</v>
      </c>
    </row>
    <row r="74" spans="2:12">
      <c r="B74" s="380" t="s">
        <v>107</v>
      </c>
      <c r="C74" s="961"/>
      <c r="D74" s="961"/>
      <c r="E74" s="961"/>
      <c r="F74" s="960"/>
      <c r="G74" s="479">
        <f>PMT!P37</f>
        <v>7.4377029497614516E-2</v>
      </c>
      <c r="H74" s="414">
        <f>ROUND($H$65*G74,0)</f>
        <v>5685806</v>
      </c>
    </row>
    <row r="75" spans="2:12" ht="12" thickBot="1">
      <c r="B75" s="381" t="s">
        <v>108</v>
      </c>
      <c r="C75" s="382"/>
      <c r="D75" s="383"/>
      <c r="E75" s="384"/>
      <c r="F75" s="385"/>
      <c r="G75" s="385"/>
      <c r="H75" s="386">
        <f>ROUND((SUM(H71:H74)),0)</f>
        <v>122404316</v>
      </c>
    </row>
    <row r="76" spans="2:12" ht="12" thickTop="1"/>
    <row r="78" spans="2:12">
      <c r="H78" s="26"/>
    </row>
    <row r="79" spans="2:12" ht="25.5">
      <c r="C79" s="522" t="s">
        <v>109</v>
      </c>
      <c r="D79" s="522" t="s">
        <v>110</v>
      </c>
      <c r="E79" s="523" t="s">
        <v>111</v>
      </c>
      <c r="F79" s="524" t="s">
        <v>112</v>
      </c>
      <c r="G79" s="525" t="s">
        <v>113</v>
      </c>
      <c r="H79" s="525" t="s">
        <v>114</v>
      </c>
    </row>
    <row r="80" spans="2:12" ht="25.5" hidden="1">
      <c r="C80" s="351">
        <v>3007</v>
      </c>
      <c r="D80" s="352" t="s">
        <v>115</v>
      </c>
      <c r="E80" s="353" t="s">
        <v>116</v>
      </c>
      <c r="F80" s="354">
        <v>727</v>
      </c>
      <c r="G80" s="288" t="s">
        <v>117</v>
      </c>
      <c r="H80" s="288"/>
    </row>
    <row r="81" spans="2:11" ht="31.5" hidden="1">
      <c r="C81" s="351">
        <v>3009</v>
      </c>
      <c r="D81" s="352" t="s">
        <v>118</v>
      </c>
      <c r="E81" s="353" t="s">
        <v>119</v>
      </c>
      <c r="F81" s="354">
        <v>31876</v>
      </c>
      <c r="G81" s="288" t="s">
        <v>117</v>
      </c>
      <c r="H81" s="288"/>
    </row>
    <row r="82" spans="2:11" ht="47.25" hidden="1">
      <c r="C82" s="351">
        <v>3010</v>
      </c>
      <c r="D82" s="352" t="s">
        <v>120</v>
      </c>
      <c r="E82" s="353" t="s">
        <v>119</v>
      </c>
      <c r="F82" s="354">
        <v>30579</v>
      </c>
      <c r="G82" s="288" t="s">
        <v>117</v>
      </c>
      <c r="H82" s="288"/>
    </row>
    <row r="83" spans="2:11" ht="47.25" hidden="1">
      <c r="C83" s="351">
        <v>3011</v>
      </c>
      <c r="D83" s="352" t="s">
        <v>121</v>
      </c>
      <c r="E83" s="353" t="s">
        <v>122</v>
      </c>
      <c r="F83" s="354">
        <v>4523</v>
      </c>
      <c r="G83" s="288" t="s">
        <v>117</v>
      </c>
      <c r="H83" s="288"/>
    </row>
    <row r="84" spans="2:11" s="5" customFormat="1" ht="63" hidden="1">
      <c r="B84" s="1"/>
      <c r="C84" s="351">
        <v>3012</v>
      </c>
      <c r="D84" s="352" t="s">
        <v>123</v>
      </c>
      <c r="E84" s="353" t="s">
        <v>116</v>
      </c>
      <c r="F84" s="354">
        <v>6331</v>
      </c>
      <c r="G84" s="288" t="s">
        <v>117</v>
      </c>
      <c r="H84" s="288"/>
      <c r="I84" s="1"/>
      <c r="J84" s="10"/>
      <c r="K84" s="10"/>
    </row>
    <row r="85" spans="2:11" s="5" customFormat="1" ht="31.5" hidden="1">
      <c r="B85" s="1"/>
      <c r="C85" s="351">
        <v>3015</v>
      </c>
      <c r="D85" s="352" t="s">
        <v>124</v>
      </c>
      <c r="E85" s="353" t="s">
        <v>125</v>
      </c>
      <c r="F85" s="354">
        <v>206755</v>
      </c>
      <c r="G85" s="288" t="s">
        <v>117</v>
      </c>
      <c r="H85" s="288"/>
      <c r="I85" s="1"/>
      <c r="J85" s="10"/>
      <c r="K85" s="10"/>
    </row>
    <row r="86" spans="2:11" s="5" customFormat="1" ht="94.5" hidden="1">
      <c r="B86" s="1"/>
      <c r="C86" s="351">
        <v>3017</v>
      </c>
      <c r="D86" s="352" t="s">
        <v>126</v>
      </c>
      <c r="E86" s="353" t="s">
        <v>119</v>
      </c>
      <c r="F86" s="354">
        <v>34896</v>
      </c>
      <c r="G86" s="288" t="s">
        <v>117</v>
      </c>
      <c r="H86" s="288"/>
      <c r="I86" s="1"/>
      <c r="J86" s="10"/>
      <c r="K86" s="10"/>
    </row>
    <row r="87" spans="2:11" s="5" customFormat="1" ht="31.5" hidden="1">
      <c r="B87" s="1"/>
      <c r="C87" s="351">
        <v>3018</v>
      </c>
      <c r="D87" s="352" t="s">
        <v>127</v>
      </c>
      <c r="E87" s="353" t="s">
        <v>119</v>
      </c>
      <c r="F87" s="354">
        <v>62305</v>
      </c>
      <c r="G87" s="288" t="s">
        <v>117</v>
      </c>
      <c r="H87" s="288"/>
      <c r="I87" s="1"/>
      <c r="J87" s="10"/>
      <c r="K87" s="10"/>
    </row>
    <row r="88" spans="2:11" s="5" customFormat="1" ht="63" hidden="1">
      <c r="B88" s="1"/>
      <c r="C88" s="351">
        <v>3021</v>
      </c>
      <c r="D88" s="352" t="s">
        <v>128</v>
      </c>
      <c r="E88" s="353" t="s">
        <v>116</v>
      </c>
      <c r="F88" s="354">
        <v>5770</v>
      </c>
      <c r="G88" s="288" t="s">
        <v>117</v>
      </c>
      <c r="H88" s="288"/>
      <c r="I88" s="1"/>
      <c r="J88" s="10"/>
      <c r="K88" s="10"/>
    </row>
    <row r="89" spans="2:11" s="5" customFormat="1" ht="47.25" hidden="1">
      <c r="B89" s="1"/>
      <c r="C89" s="351">
        <v>3022</v>
      </c>
      <c r="D89" s="352" t="s">
        <v>129</v>
      </c>
      <c r="E89" s="353" t="s">
        <v>119</v>
      </c>
      <c r="F89" s="354">
        <v>46434</v>
      </c>
      <c r="G89" s="288" t="s">
        <v>117</v>
      </c>
      <c r="H89" s="288"/>
      <c r="I89" s="1"/>
      <c r="J89" s="10"/>
      <c r="K89" s="10"/>
    </row>
    <row r="90" spans="2:11" s="5" customFormat="1" ht="47.25" hidden="1">
      <c r="B90" s="1"/>
      <c r="C90" s="351">
        <v>3024</v>
      </c>
      <c r="D90" s="352" t="s">
        <v>130</v>
      </c>
      <c r="E90" s="353" t="s">
        <v>119</v>
      </c>
      <c r="F90" s="354">
        <v>109001</v>
      </c>
      <c r="G90" s="288" t="s">
        <v>117</v>
      </c>
      <c r="H90" s="288"/>
      <c r="I90" s="1"/>
      <c r="J90" s="10"/>
      <c r="K90" s="10"/>
    </row>
    <row r="91" spans="2:11" s="5" customFormat="1" ht="31.5" hidden="1">
      <c r="B91" s="1"/>
      <c r="C91" s="351">
        <v>3027</v>
      </c>
      <c r="D91" s="352" t="s">
        <v>131</v>
      </c>
      <c r="E91" s="353" t="s">
        <v>122</v>
      </c>
      <c r="F91" s="354">
        <v>58698</v>
      </c>
      <c r="G91" s="288" t="s">
        <v>117</v>
      </c>
      <c r="H91" s="288"/>
      <c r="I91" s="1"/>
      <c r="J91" s="10"/>
      <c r="K91" s="10"/>
    </row>
    <row r="92" spans="2:11" s="5" customFormat="1" ht="47.25" hidden="1">
      <c r="B92" s="1"/>
      <c r="C92" s="351">
        <v>3041</v>
      </c>
      <c r="D92" s="352" t="s">
        <v>132</v>
      </c>
      <c r="E92" s="353" t="s">
        <v>122</v>
      </c>
      <c r="F92" s="354">
        <v>24517</v>
      </c>
      <c r="G92" s="288" t="s">
        <v>117</v>
      </c>
      <c r="H92" s="288"/>
      <c r="I92" s="1"/>
      <c r="J92" s="10"/>
      <c r="K92" s="10"/>
    </row>
    <row r="93" spans="2:11" s="5" customFormat="1" ht="47.25" hidden="1">
      <c r="B93" s="1"/>
      <c r="C93" s="351">
        <v>3042</v>
      </c>
      <c r="D93" s="352" t="s">
        <v>133</v>
      </c>
      <c r="E93" s="353" t="s">
        <v>122</v>
      </c>
      <c r="F93" s="354">
        <v>51046</v>
      </c>
      <c r="G93" s="288" t="s">
        <v>117</v>
      </c>
      <c r="H93" s="288"/>
      <c r="I93" s="1"/>
      <c r="J93" s="10"/>
      <c r="K93" s="10"/>
    </row>
    <row r="94" spans="2:11" s="5" customFormat="1" ht="47.25" hidden="1">
      <c r="B94" s="1"/>
      <c r="C94" s="351">
        <v>3043</v>
      </c>
      <c r="D94" s="352" t="s">
        <v>134</v>
      </c>
      <c r="E94" s="353" t="s">
        <v>122</v>
      </c>
      <c r="F94" s="354">
        <v>71150</v>
      </c>
      <c r="G94" s="288" t="s">
        <v>117</v>
      </c>
      <c r="H94" s="288"/>
      <c r="I94" s="1"/>
      <c r="J94" s="10"/>
      <c r="K94" s="10"/>
    </row>
    <row r="95" spans="2:11" s="5" customFormat="1" ht="47.25" hidden="1">
      <c r="B95" s="1"/>
      <c r="C95" s="351">
        <v>3044</v>
      </c>
      <c r="D95" s="352" t="s">
        <v>135</v>
      </c>
      <c r="E95" s="353" t="s">
        <v>122</v>
      </c>
      <c r="F95" s="354">
        <v>101095</v>
      </c>
      <c r="G95" s="288" t="s">
        <v>117</v>
      </c>
      <c r="H95" s="288"/>
      <c r="I95" s="1"/>
      <c r="J95" s="10"/>
      <c r="K95" s="10"/>
    </row>
    <row r="96" spans="2:11" s="5" customFormat="1" ht="47.25" hidden="1">
      <c r="B96" s="1"/>
      <c r="C96" s="351">
        <v>3045</v>
      </c>
      <c r="D96" s="352" t="s">
        <v>136</v>
      </c>
      <c r="E96" s="353" t="s">
        <v>122</v>
      </c>
      <c r="F96" s="354">
        <v>115500</v>
      </c>
      <c r="G96" s="288" t="s">
        <v>117</v>
      </c>
      <c r="H96" s="288"/>
      <c r="I96" s="1"/>
      <c r="J96" s="10"/>
      <c r="K96" s="10"/>
    </row>
    <row r="97" spans="2:11" s="5" customFormat="1" ht="47.25" hidden="1">
      <c r="B97" s="1"/>
      <c r="C97" s="351">
        <v>3046</v>
      </c>
      <c r="D97" s="352" t="s">
        <v>137</v>
      </c>
      <c r="E97" s="353" t="s">
        <v>122</v>
      </c>
      <c r="F97" s="354">
        <v>204713</v>
      </c>
      <c r="G97" s="288" t="s">
        <v>117</v>
      </c>
      <c r="H97" s="288"/>
      <c r="I97" s="1"/>
      <c r="J97" s="10"/>
      <c r="K97" s="10"/>
    </row>
    <row r="98" spans="2:11" s="5" customFormat="1" ht="47.25" hidden="1">
      <c r="B98" s="1"/>
      <c r="C98" s="351">
        <v>3047</v>
      </c>
      <c r="D98" s="352" t="s">
        <v>138</v>
      </c>
      <c r="E98" s="353" t="s">
        <v>122</v>
      </c>
      <c r="F98" s="354">
        <v>262054</v>
      </c>
      <c r="G98" s="288" t="s">
        <v>117</v>
      </c>
      <c r="H98" s="288"/>
      <c r="I98" s="1"/>
      <c r="J98" s="10"/>
      <c r="K98" s="10"/>
    </row>
    <row r="99" spans="2:11" s="5" customFormat="1" ht="47.25" hidden="1">
      <c r="B99" s="1"/>
      <c r="C99" s="351">
        <v>3048</v>
      </c>
      <c r="D99" s="352" t="s">
        <v>139</v>
      </c>
      <c r="E99" s="353" t="s">
        <v>122</v>
      </c>
      <c r="F99" s="354">
        <v>338941</v>
      </c>
      <c r="G99" s="288" t="s">
        <v>117</v>
      </c>
      <c r="H99" s="288"/>
      <c r="I99" s="1"/>
      <c r="J99" s="10"/>
      <c r="K99" s="10"/>
    </row>
    <row r="100" spans="2:11" s="5" customFormat="1" ht="63" hidden="1">
      <c r="B100" s="1"/>
      <c r="C100" s="351">
        <v>3050</v>
      </c>
      <c r="D100" s="352" t="s">
        <v>140</v>
      </c>
      <c r="E100" s="353" t="s">
        <v>119</v>
      </c>
      <c r="F100" s="354">
        <v>27582</v>
      </c>
      <c r="G100" s="288" t="s">
        <v>117</v>
      </c>
      <c r="H100" s="288"/>
      <c r="I100" s="1"/>
      <c r="J100" s="10"/>
      <c r="K100" s="10"/>
    </row>
    <row r="101" spans="2:11" s="5" customFormat="1" ht="47.25" hidden="1">
      <c r="B101" s="1"/>
      <c r="C101" s="351">
        <v>3052</v>
      </c>
      <c r="D101" s="352" t="s">
        <v>141</v>
      </c>
      <c r="E101" s="353" t="s">
        <v>119</v>
      </c>
      <c r="F101" s="354">
        <v>81863</v>
      </c>
      <c r="G101" s="288" t="s">
        <v>117</v>
      </c>
      <c r="H101" s="288"/>
      <c r="I101" s="1"/>
      <c r="J101" s="10"/>
      <c r="K101" s="10"/>
    </row>
    <row r="102" spans="2:11" s="5" customFormat="1" ht="47.25" hidden="1">
      <c r="B102" s="1"/>
      <c r="C102" s="351">
        <v>3055</v>
      </c>
      <c r="D102" s="352" t="s">
        <v>142</v>
      </c>
      <c r="E102" s="353" t="s">
        <v>122</v>
      </c>
      <c r="F102" s="354">
        <v>290684</v>
      </c>
      <c r="G102" s="288" t="s">
        <v>117</v>
      </c>
      <c r="H102" s="288"/>
      <c r="I102" s="1"/>
      <c r="J102" s="10"/>
      <c r="K102" s="10"/>
    </row>
    <row r="103" spans="2:11" s="5" customFormat="1" ht="47.25" hidden="1">
      <c r="B103" s="1"/>
      <c r="C103" s="351">
        <v>3056</v>
      </c>
      <c r="D103" s="352" t="s">
        <v>143</v>
      </c>
      <c r="E103" s="353" t="s">
        <v>122</v>
      </c>
      <c r="F103" s="354">
        <v>386062</v>
      </c>
      <c r="G103" s="288" t="s">
        <v>117</v>
      </c>
      <c r="H103" s="288"/>
      <c r="I103" s="1"/>
      <c r="J103" s="10"/>
      <c r="K103" s="10"/>
    </row>
    <row r="104" spans="2:11" s="5" customFormat="1" ht="47.25" hidden="1">
      <c r="B104" s="1"/>
      <c r="C104" s="351">
        <v>3057</v>
      </c>
      <c r="D104" s="352" t="s">
        <v>144</v>
      </c>
      <c r="E104" s="353" t="s">
        <v>125</v>
      </c>
      <c r="F104" s="354">
        <v>3895907</v>
      </c>
      <c r="G104" s="288" t="s">
        <v>117</v>
      </c>
      <c r="H104" s="288" t="s">
        <v>145</v>
      </c>
      <c r="I104" s="1"/>
      <c r="J104" s="10"/>
      <c r="K104" s="10"/>
    </row>
    <row r="105" spans="2:11" s="5" customFormat="1" ht="47.25" hidden="1">
      <c r="B105" s="1"/>
      <c r="C105" s="351">
        <v>3058</v>
      </c>
      <c r="D105" s="352" t="s">
        <v>146</v>
      </c>
      <c r="E105" s="353" t="s">
        <v>125</v>
      </c>
      <c r="F105" s="354">
        <v>6454374</v>
      </c>
      <c r="G105" s="288" t="s">
        <v>117</v>
      </c>
      <c r="H105" s="288" t="s">
        <v>145</v>
      </c>
      <c r="I105" s="1"/>
      <c r="J105" s="10"/>
      <c r="K105" s="10"/>
    </row>
    <row r="106" spans="2:11" s="5" customFormat="1" ht="47.25" hidden="1">
      <c r="B106" s="1"/>
      <c r="C106" s="351">
        <v>3059</v>
      </c>
      <c r="D106" s="352" t="s">
        <v>147</v>
      </c>
      <c r="E106" s="353" t="s">
        <v>125</v>
      </c>
      <c r="F106" s="354">
        <v>3966559</v>
      </c>
      <c r="G106" s="288" t="s">
        <v>117</v>
      </c>
      <c r="H106" s="288" t="s">
        <v>145</v>
      </c>
      <c r="I106" s="1"/>
      <c r="J106" s="10"/>
      <c r="K106" s="10"/>
    </row>
    <row r="107" spans="2:11" s="5" customFormat="1" ht="47.25" hidden="1">
      <c r="B107" s="1"/>
      <c r="C107" s="351">
        <v>3062</v>
      </c>
      <c r="D107" s="352" t="s">
        <v>148</v>
      </c>
      <c r="E107" s="353" t="s">
        <v>116</v>
      </c>
      <c r="F107" s="354">
        <v>63302</v>
      </c>
      <c r="G107" s="288" t="s">
        <v>117</v>
      </c>
      <c r="H107" s="288"/>
      <c r="I107" s="1"/>
      <c r="J107" s="10"/>
      <c r="K107" s="10"/>
    </row>
    <row r="108" spans="2:11" s="5" customFormat="1" ht="31.5" hidden="1">
      <c r="B108" s="1"/>
      <c r="C108" s="351">
        <v>3064</v>
      </c>
      <c r="D108" s="352" t="s">
        <v>149</v>
      </c>
      <c r="E108" s="353" t="s">
        <v>122</v>
      </c>
      <c r="F108" s="354">
        <v>66902</v>
      </c>
      <c r="G108" s="288" t="s">
        <v>117</v>
      </c>
      <c r="H108" s="288"/>
      <c r="I108" s="1"/>
      <c r="J108" s="10"/>
      <c r="K108" s="10"/>
    </row>
    <row r="109" spans="2:11" s="5" customFormat="1" ht="31.5" hidden="1">
      <c r="B109" s="1"/>
      <c r="C109" s="351">
        <v>3065</v>
      </c>
      <c r="D109" s="352" t="s">
        <v>150</v>
      </c>
      <c r="E109" s="353" t="s">
        <v>122</v>
      </c>
      <c r="F109" s="354">
        <v>80175</v>
      </c>
      <c r="G109" s="288" t="s">
        <v>117</v>
      </c>
      <c r="H109" s="288"/>
      <c r="I109" s="1"/>
      <c r="J109" s="10"/>
      <c r="K109" s="10"/>
    </row>
    <row r="110" spans="2:11" s="5" customFormat="1" ht="31.5" hidden="1">
      <c r="B110" s="1"/>
      <c r="C110" s="351">
        <v>3066</v>
      </c>
      <c r="D110" s="352" t="s">
        <v>151</v>
      </c>
      <c r="E110" s="353" t="s">
        <v>122</v>
      </c>
      <c r="F110" s="354">
        <v>110995</v>
      </c>
      <c r="G110" s="288" t="s">
        <v>117</v>
      </c>
      <c r="H110" s="288"/>
      <c r="I110" s="1"/>
      <c r="J110" s="10"/>
      <c r="K110" s="10"/>
    </row>
    <row r="111" spans="2:11" s="5" customFormat="1" ht="31.5" hidden="1">
      <c r="B111" s="1"/>
      <c r="C111" s="351">
        <v>3067</v>
      </c>
      <c r="D111" s="352" t="s">
        <v>152</v>
      </c>
      <c r="E111" s="353" t="s">
        <v>122</v>
      </c>
      <c r="F111" s="354">
        <v>131764</v>
      </c>
      <c r="G111" s="288" t="s">
        <v>117</v>
      </c>
      <c r="H111" s="288"/>
      <c r="I111" s="1"/>
      <c r="J111" s="10"/>
      <c r="K111" s="10"/>
    </row>
    <row r="112" spans="2:11" s="5" customFormat="1" ht="31.5" hidden="1">
      <c r="B112" s="1"/>
      <c r="C112" s="351">
        <v>3068</v>
      </c>
      <c r="D112" s="352" t="s">
        <v>153</v>
      </c>
      <c r="E112" s="353" t="s">
        <v>122</v>
      </c>
      <c r="F112" s="354">
        <v>168915</v>
      </c>
      <c r="G112" s="288" t="s">
        <v>117</v>
      </c>
      <c r="H112" s="288"/>
      <c r="I112" s="1"/>
      <c r="J112" s="10"/>
      <c r="K112" s="10"/>
    </row>
    <row r="113" spans="2:11" s="5" customFormat="1" ht="31.5" hidden="1">
      <c r="B113" s="1"/>
      <c r="C113" s="351">
        <v>3069</v>
      </c>
      <c r="D113" s="352" t="s">
        <v>154</v>
      </c>
      <c r="E113" s="353" t="s">
        <v>122</v>
      </c>
      <c r="F113" s="354">
        <v>212140</v>
      </c>
      <c r="G113" s="288" t="s">
        <v>117</v>
      </c>
      <c r="H113" s="288"/>
      <c r="I113" s="1"/>
      <c r="J113" s="10"/>
      <c r="K113" s="10"/>
    </row>
    <row r="114" spans="2:11" s="5" customFormat="1" ht="31.5" hidden="1">
      <c r="B114" s="1"/>
      <c r="C114" s="351">
        <v>3070</v>
      </c>
      <c r="D114" s="352" t="s">
        <v>155</v>
      </c>
      <c r="E114" s="353" t="s">
        <v>122</v>
      </c>
      <c r="F114" s="354">
        <v>271361</v>
      </c>
      <c r="G114" s="288" t="s">
        <v>117</v>
      </c>
      <c r="H114" s="288"/>
      <c r="I114" s="1"/>
      <c r="J114" s="10"/>
      <c r="K114" s="10"/>
    </row>
    <row r="115" spans="2:11" s="5" customFormat="1" ht="31.5" hidden="1">
      <c r="B115" s="1"/>
      <c r="C115" s="351">
        <v>3071</v>
      </c>
      <c r="D115" s="352" t="s">
        <v>156</v>
      </c>
      <c r="E115" s="353" t="s">
        <v>122</v>
      </c>
      <c r="F115" s="354">
        <v>391003</v>
      </c>
      <c r="G115" s="288" t="s">
        <v>117</v>
      </c>
      <c r="H115" s="288"/>
      <c r="I115" s="1"/>
      <c r="J115" s="10"/>
      <c r="K115" s="10"/>
    </row>
    <row r="116" spans="2:11" s="5" customFormat="1" ht="47.25" hidden="1">
      <c r="B116" s="1"/>
      <c r="C116" s="351">
        <v>3151</v>
      </c>
      <c r="D116" s="352" t="s">
        <v>157</v>
      </c>
      <c r="E116" s="353" t="s">
        <v>125</v>
      </c>
      <c r="F116" s="354">
        <v>2168636</v>
      </c>
      <c r="G116" s="288" t="s">
        <v>117</v>
      </c>
      <c r="H116" s="288" t="s">
        <v>145</v>
      </c>
      <c r="I116" s="1"/>
      <c r="J116" s="10"/>
      <c r="K116" s="10"/>
    </row>
    <row r="117" spans="2:11" s="5" customFormat="1" ht="31.5" hidden="1">
      <c r="B117" s="1"/>
      <c r="C117" s="351">
        <v>3155</v>
      </c>
      <c r="D117" s="352" t="s">
        <v>158</v>
      </c>
      <c r="E117" s="353" t="s">
        <v>125</v>
      </c>
      <c r="F117" s="354">
        <v>154808</v>
      </c>
      <c r="G117" s="288" t="s">
        <v>117</v>
      </c>
      <c r="H117" s="288"/>
      <c r="I117" s="1"/>
      <c r="J117" s="10"/>
      <c r="K117" s="10"/>
    </row>
    <row r="118" spans="2:11" s="5" customFormat="1" ht="47.25" hidden="1">
      <c r="B118" s="1"/>
      <c r="C118" s="351">
        <v>3159</v>
      </c>
      <c r="D118" s="352" t="s">
        <v>159</v>
      </c>
      <c r="E118" s="353" t="s">
        <v>122</v>
      </c>
      <c r="F118" s="354">
        <v>33352</v>
      </c>
      <c r="G118" s="288" t="s">
        <v>117</v>
      </c>
      <c r="H118" s="288"/>
      <c r="I118" s="1"/>
      <c r="J118" s="10"/>
      <c r="K118" s="10"/>
    </row>
    <row r="119" spans="2:11" s="5" customFormat="1" ht="47.25" hidden="1">
      <c r="B119" s="1"/>
      <c r="C119" s="351">
        <v>3163</v>
      </c>
      <c r="D119" s="352" t="s">
        <v>160</v>
      </c>
      <c r="E119" s="353" t="s">
        <v>122</v>
      </c>
      <c r="F119" s="354">
        <v>331155</v>
      </c>
      <c r="G119" s="288" t="s">
        <v>117</v>
      </c>
      <c r="H119" s="288"/>
      <c r="I119" s="1"/>
      <c r="J119" s="10"/>
      <c r="K119" s="10"/>
    </row>
    <row r="120" spans="2:11" s="5" customFormat="1" ht="31.5" hidden="1">
      <c r="B120" s="1"/>
      <c r="C120" s="351">
        <v>3172</v>
      </c>
      <c r="D120" s="352" t="s">
        <v>161</v>
      </c>
      <c r="E120" s="353" t="s">
        <v>116</v>
      </c>
      <c r="F120" s="354">
        <v>11976</v>
      </c>
      <c r="G120" s="288" t="s">
        <v>117</v>
      </c>
      <c r="H120" s="288"/>
      <c r="I120" s="1"/>
      <c r="J120" s="10"/>
      <c r="K120" s="10"/>
    </row>
    <row r="121" spans="2:11" s="5" customFormat="1" ht="47.25" hidden="1">
      <c r="B121" s="1"/>
      <c r="C121" s="351">
        <v>3178</v>
      </c>
      <c r="D121" s="352" t="s">
        <v>162</v>
      </c>
      <c r="E121" s="353" t="s">
        <v>116</v>
      </c>
      <c r="F121" s="354">
        <v>35194</v>
      </c>
      <c r="G121" s="288" t="s">
        <v>117</v>
      </c>
      <c r="H121" s="288"/>
      <c r="I121" s="1"/>
      <c r="J121" s="10"/>
      <c r="K121" s="10"/>
    </row>
    <row r="122" spans="2:11" s="5" customFormat="1" ht="47.25" hidden="1">
      <c r="B122" s="1"/>
      <c r="C122" s="351">
        <v>3180</v>
      </c>
      <c r="D122" s="352" t="s">
        <v>163</v>
      </c>
      <c r="E122" s="353" t="s">
        <v>122</v>
      </c>
      <c r="F122" s="354">
        <v>1601</v>
      </c>
      <c r="G122" s="288" t="s">
        <v>117</v>
      </c>
      <c r="H122" s="288"/>
      <c r="I122" s="1"/>
      <c r="J122" s="10"/>
      <c r="K122" s="10"/>
    </row>
    <row r="123" spans="2:11" s="5" customFormat="1" ht="47.25" hidden="1">
      <c r="B123" s="1"/>
      <c r="C123" s="351">
        <v>3189</v>
      </c>
      <c r="D123" s="352" t="s">
        <v>164</v>
      </c>
      <c r="E123" s="353" t="s">
        <v>122</v>
      </c>
      <c r="F123" s="354">
        <v>307376</v>
      </c>
      <c r="G123" s="288" t="s">
        <v>117</v>
      </c>
      <c r="H123" s="288"/>
      <c r="I123" s="1"/>
      <c r="J123" s="10"/>
      <c r="K123" s="10"/>
    </row>
    <row r="124" spans="2:11" s="5" customFormat="1" ht="47.25" hidden="1">
      <c r="B124" s="1"/>
      <c r="C124" s="351">
        <v>3194</v>
      </c>
      <c r="D124" s="352" t="s">
        <v>165</v>
      </c>
      <c r="E124" s="353" t="s">
        <v>122</v>
      </c>
      <c r="F124" s="354">
        <v>118513</v>
      </c>
      <c r="G124" s="288" t="s">
        <v>117</v>
      </c>
      <c r="H124" s="288"/>
      <c r="I124" s="1"/>
      <c r="J124" s="10"/>
      <c r="K124" s="10"/>
    </row>
    <row r="125" spans="2:11" s="5" customFormat="1" ht="47.25" hidden="1">
      <c r="B125" s="1"/>
      <c r="C125" s="351">
        <v>3195</v>
      </c>
      <c r="D125" s="352" t="s">
        <v>166</v>
      </c>
      <c r="E125" s="353" t="s">
        <v>122</v>
      </c>
      <c r="F125" s="354">
        <v>50703</v>
      </c>
      <c r="G125" s="288" t="s">
        <v>117</v>
      </c>
      <c r="H125" s="288"/>
      <c r="I125" s="1"/>
      <c r="J125" s="10"/>
      <c r="K125" s="10"/>
    </row>
    <row r="126" spans="2:11" s="5" customFormat="1" ht="31.5" hidden="1">
      <c r="B126" s="1"/>
      <c r="C126" s="351">
        <v>3196</v>
      </c>
      <c r="D126" s="352" t="s">
        <v>167</v>
      </c>
      <c r="E126" s="353" t="s">
        <v>125</v>
      </c>
      <c r="F126" s="354">
        <v>173989</v>
      </c>
      <c r="G126" s="288" t="s">
        <v>117</v>
      </c>
      <c r="H126" s="288"/>
      <c r="I126" s="1"/>
      <c r="J126" s="10"/>
      <c r="K126" s="10"/>
    </row>
    <row r="127" spans="2:11" s="5" customFormat="1" ht="31.5" hidden="1">
      <c r="B127" s="1"/>
      <c r="C127" s="351">
        <v>3197</v>
      </c>
      <c r="D127" s="352" t="s">
        <v>168</v>
      </c>
      <c r="E127" s="353" t="s">
        <v>125</v>
      </c>
      <c r="F127" s="354">
        <v>214868</v>
      </c>
      <c r="G127" s="288" t="s">
        <v>117</v>
      </c>
      <c r="H127" s="288"/>
      <c r="I127" s="1"/>
      <c r="J127" s="10"/>
      <c r="K127" s="10"/>
    </row>
    <row r="128" spans="2:11" s="5" customFormat="1" ht="31.5" hidden="1">
      <c r="B128" s="1"/>
      <c r="C128" s="351">
        <v>3198</v>
      </c>
      <c r="D128" s="352" t="s">
        <v>169</v>
      </c>
      <c r="E128" s="353" t="s">
        <v>125</v>
      </c>
      <c r="F128" s="354">
        <v>296846</v>
      </c>
      <c r="G128" s="288" t="s">
        <v>117</v>
      </c>
      <c r="H128" s="288"/>
      <c r="I128" s="1"/>
      <c r="J128" s="10"/>
      <c r="K128" s="10"/>
    </row>
    <row r="129" spans="2:11" s="5" customFormat="1" ht="31.5" hidden="1">
      <c r="B129" s="1"/>
      <c r="C129" s="351">
        <v>3199</v>
      </c>
      <c r="D129" s="352" t="s">
        <v>170</v>
      </c>
      <c r="E129" s="353" t="s">
        <v>125</v>
      </c>
      <c r="F129" s="354">
        <v>312884</v>
      </c>
      <c r="G129" s="288" t="s">
        <v>117</v>
      </c>
      <c r="H129" s="288"/>
      <c r="I129" s="1"/>
      <c r="J129" s="10"/>
      <c r="K129" s="10"/>
    </row>
    <row r="130" spans="2:11" s="5" customFormat="1" ht="31.5" hidden="1">
      <c r="B130" s="1"/>
      <c r="C130" s="351">
        <v>3200</v>
      </c>
      <c r="D130" s="352" t="s">
        <v>171</v>
      </c>
      <c r="E130" s="353" t="s">
        <v>125</v>
      </c>
      <c r="F130" s="354">
        <v>594673</v>
      </c>
      <c r="G130" s="288" t="s">
        <v>117</v>
      </c>
      <c r="H130" s="288"/>
      <c r="I130" s="1"/>
      <c r="J130" s="10"/>
      <c r="K130" s="10"/>
    </row>
    <row r="131" spans="2:11" s="5" customFormat="1" ht="31.5" hidden="1">
      <c r="B131" s="1"/>
      <c r="C131" s="351">
        <v>3201</v>
      </c>
      <c r="D131" s="352" t="s">
        <v>172</v>
      </c>
      <c r="E131" s="353" t="s">
        <v>125</v>
      </c>
      <c r="F131" s="354">
        <v>897145</v>
      </c>
      <c r="G131" s="288" t="s">
        <v>117</v>
      </c>
      <c r="H131" s="288"/>
      <c r="I131" s="1"/>
      <c r="J131" s="10"/>
      <c r="K131" s="10"/>
    </row>
    <row r="132" spans="2:11" s="5" customFormat="1" ht="31.5" hidden="1">
      <c r="B132" s="1"/>
      <c r="C132" s="351">
        <v>3202</v>
      </c>
      <c r="D132" s="352" t="s">
        <v>173</v>
      </c>
      <c r="E132" s="353" t="s">
        <v>119</v>
      </c>
      <c r="F132" s="354">
        <v>533662</v>
      </c>
      <c r="G132" s="288" t="s">
        <v>117</v>
      </c>
      <c r="H132" s="288"/>
      <c r="I132" s="1"/>
      <c r="J132" s="10"/>
      <c r="K132" s="10"/>
    </row>
    <row r="133" spans="2:11" s="5" customFormat="1" ht="31.5" hidden="1">
      <c r="B133" s="1"/>
      <c r="C133" s="351">
        <v>3203</v>
      </c>
      <c r="D133" s="352" t="s">
        <v>174</v>
      </c>
      <c r="E133" s="353" t="s">
        <v>119</v>
      </c>
      <c r="F133" s="354">
        <v>459915</v>
      </c>
      <c r="G133" s="288" t="s">
        <v>117</v>
      </c>
      <c r="H133" s="288"/>
      <c r="I133" s="1"/>
      <c r="J133" s="10"/>
      <c r="K133" s="10"/>
    </row>
    <row r="134" spans="2:11" s="5" customFormat="1" ht="47.25" hidden="1">
      <c r="B134" s="1"/>
      <c r="C134" s="351">
        <v>3204</v>
      </c>
      <c r="D134" s="352" t="s">
        <v>175</v>
      </c>
      <c r="E134" s="353" t="s">
        <v>119</v>
      </c>
      <c r="F134" s="354">
        <v>544282</v>
      </c>
      <c r="G134" s="288" t="s">
        <v>117</v>
      </c>
      <c r="H134" s="288" t="s">
        <v>145</v>
      </c>
      <c r="I134" s="1"/>
      <c r="J134" s="10"/>
      <c r="K134" s="10"/>
    </row>
    <row r="135" spans="2:11" s="5" customFormat="1" ht="47.25" hidden="1">
      <c r="B135" s="1"/>
      <c r="C135" s="351">
        <v>3207</v>
      </c>
      <c r="D135" s="352" t="s">
        <v>176</v>
      </c>
      <c r="E135" s="353" t="s">
        <v>125</v>
      </c>
      <c r="F135" s="354">
        <v>55534</v>
      </c>
      <c r="G135" s="288" t="s">
        <v>117</v>
      </c>
      <c r="H135" s="288"/>
      <c r="I135" s="1"/>
      <c r="J135" s="10"/>
      <c r="K135" s="10"/>
    </row>
    <row r="136" spans="2:11" s="5" customFormat="1" ht="47.25" hidden="1">
      <c r="B136" s="1"/>
      <c r="C136" s="351">
        <v>3209</v>
      </c>
      <c r="D136" s="352" t="s">
        <v>177</v>
      </c>
      <c r="E136" s="353" t="s">
        <v>122</v>
      </c>
      <c r="F136" s="354">
        <v>342207</v>
      </c>
      <c r="G136" s="288" t="s">
        <v>117</v>
      </c>
      <c r="H136" s="288" t="s">
        <v>145</v>
      </c>
      <c r="I136" s="1"/>
      <c r="J136" s="10"/>
      <c r="K136" s="10"/>
    </row>
    <row r="137" spans="2:11" s="5" customFormat="1" ht="47.25" hidden="1">
      <c r="B137" s="1"/>
      <c r="C137" s="351">
        <v>3210</v>
      </c>
      <c r="D137" s="352" t="s">
        <v>178</v>
      </c>
      <c r="E137" s="353" t="s">
        <v>122</v>
      </c>
      <c r="F137" s="354">
        <v>52998</v>
      </c>
      <c r="G137" s="288" t="s">
        <v>117</v>
      </c>
      <c r="H137" s="288"/>
      <c r="I137" s="1"/>
      <c r="J137" s="10"/>
      <c r="K137" s="10"/>
    </row>
    <row r="138" spans="2:11" s="5" customFormat="1" ht="94.5" hidden="1">
      <c r="B138" s="1"/>
      <c r="C138" s="351">
        <v>3221</v>
      </c>
      <c r="D138" s="352" t="s">
        <v>179</v>
      </c>
      <c r="E138" s="353" t="s">
        <v>125</v>
      </c>
      <c r="F138" s="354">
        <v>587771</v>
      </c>
      <c r="G138" s="288" t="s">
        <v>117</v>
      </c>
      <c r="H138" s="288"/>
      <c r="I138" s="1"/>
      <c r="J138" s="10"/>
      <c r="K138" s="10"/>
    </row>
    <row r="139" spans="2:11" s="5" customFormat="1" ht="31.5" hidden="1">
      <c r="B139" s="1"/>
      <c r="C139" s="351">
        <v>3223</v>
      </c>
      <c r="D139" s="352" t="s">
        <v>180</v>
      </c>
      <c r="E139" s="353" t="s">
        <v>122</v>
      </c>
      <c r="F139" s="354">
        <v>15743</v>
      </c>
      <c r="G139" s="288" t="s">
        <v>117</v>
      </c>
      <c r="H139" s="288"/>
      <c r="I139" s="1"/>
      <c r="J139" s="10"/>
      <c r="K139" s="10"/>
    </row>
    <row r="140" spans="2:11" s="5" customFormat="1" ht="31.5" hidden="1">
      <c r="B140" s="1"/>
      <c r="C140" s="351">
        <v>3224</v>
      </c>
      <c r="D140" s="352" t="s">
        <v>181</v>
      </c>
      <c r="E140" s="353" t="s">
        <v>122</v>
      </c>
      <c r="F140" s="354">
        <v>21273</v>
      </c>
      <c r="G140" s="288" t="s">
        <v>117</v>
      </c>
      <c r="H140" s="288"/>
      <c r="I140" s="1"/>
      <c r="J140" s="10"/>
      <c r="K140" s="10"/>
    </row>
    <row r="141" spans="2:11" s="5" customFormat="1" ht="31.5" hidden="1">
      <c r="B141" s="1"/>
      <c r="C141" s="351">
        <v>3225</v>
      </c>
      <c r="D141" s="352" t="s">
        <v>182</v>
      </c>
      <c r="E141" s="353" t="s">
        <v>122</v>
      </c>
      <c r="F141" s="354">
        <v>45941</v>
      </c>
      <c r="G141" s="288" t="s">
        <v>117</v>
      </c>
      <c r="H141" s="288"/>
      <c r="I141" s="1"/>
      <c r="J141" s="10"/>
      <c r="K141" s="10"/>
    </row>
    <row r="142" spans="2:11" s="5" customFormat="1" ht="31.5" hidden="1">
      <c r="B142" s="1"/>
      <c r="C142" s="351">
        <v>3226</v>
      </c>
      <c r="D142" s="352" t="s">
        <v>183</v>
      </c>
      <c r="E142" s="353" t="s">
        <v>122</v>
      </c>
      <c r="F142" s="354">
        <v>48105</v>
      </c>
      <c r="G142" s="288" t="s">
        <v>117</v>
      </c>
      <c r="H142" s="288"/>
      <c r="I142" s="1"/>
      <c r="J142" s="10"/>
      <c r="K142" s="10"/>
    </row>
    <row r="143" spans="2:11" s="5" customFormat="1" ht="31.5" hidden="1">
      <c r="B143" s="1"/>
      <c r="C143" s="351">
        <v>3227</v>
      </c>
      <c r="D143" s="352" t="s">
        <v>184</v>
      </c>
      <c r="E143" s="353" t="s">
        <v>122</v>
      </c>
      <c r="F143" s="354">
        <v>101419</v>
      </c>
      <c r="G143" s="288" t="s">
        <v>117</v>
      </c>
      <c r="H143" s="288"/>
      <c r="I143" s="1"/>
      <c r="J143" s="10"/>
      <c r="K143" s="10"/>
    </row>
    <row r="144" spans="2:11" s="5" customFormat="1" ht="31.5" hidden="1">
      <c r="B144" s="1"/>
      <c r="C144" s="351">
        <v>3228</v>
      </c>
      <c r="D144" s="352" t="s">
        <v>185</v>
      </c>
      <c r="E144" s="353" t="s">
        <v>122</v>
      </c>
      <c r="F144" s="354">
        <v>167997</v>
      </c>
      <c r="G144" s="288" t="s">
        <v>117</v>
      </c>
      <c r="H144" s="288"/>
      <c r="I144" s="1"/>
      <c r="J144" s="10"/>
      <c r="K144" s="10"/>
    </row>
    <row r="145" spans="2:11" s="5" customFormat="1" ht="31.5" hidden="1">
      <c r="B145" s="1"/>
      <c r="C145" s="351">
        <v>3229</v>
      </c>
      <c r="D145" s="352" t="s">
        <v>186</v>
      </c>
      <c r="E145" s="353" t="s">
        <v>122</v>
      </c>
      <c r="F145" s="354">
        <v>261800</v>
      </c>
      <c r="G145" s="288" t="s">
        <v>117</v>
      </c>
      <c r="H145" s="288"/>
      <c r="I145" s="1"/>
      <c r="J145" s="10"/>
      <c r="K145" s="10"/>
    </row>
    <row r="146" spans="2:11" s="5" customFormat="1" ht="31.5" hidden="1">
      <c r="B146" s="1"/>
      <c r="C146" s="351">
        <v>3230</v>
      </c>
      <c r="D146" s="352" t="s">
        <v>187</v>
      </c>
      <c r="E146" s="353" t="s">
        <v>122</v>
      </c>
      <c r="F146" s="354">
        <v>359488</v>
      </c>
      <c r="G146" s="288" t="s">
        <v>117</v>
      </c>
      <c r="H146" s="288"/>
      <c r="I146" s="1"/>
      <c r="J146" s="10"/>
      <c r="K146" s="10"/>
    </row>
    <row r="147" spans="2:11" s="5" customFormat="1" ht="31.5" hidden="1">
      <c r="B147" s="1"/>
      <c r="C147" s="351">
        <v>3231</v>
      </c>
      <c r="D147" s="352" t="s">
        <v>188</v>
      </c>
      <c r="E147" s="353" t="s">
        <v>122</v>
      </c>
      <c r="F147" s="354">
        <v>13733</v>
      </c>
      <c r="G147" s="288" t="s">
        <v>117</v>
      </c>
      <c r="H147" s="288"/>
      <c r="I147" s="1"/>
      <c r="J147" s="10"/>
      <c r="K147" s="10"/>
    </row>
    <row r="148" spans="2:11" s="5" customFormat="1" ht="31.5" hidden="1">
      <c r="B148" s="1"/>
      <c r="C148" s="351">
        <v>3232</v>
      </c>
      <c r="D148" s="352" t="s">
        <v>189</v>
      </c>
      <c r="E148" s="353" t="s">
        <v>122</v>
      </c>
      <c r="F148" s="354">
        <v>18418</v>
      </c>
      <c r="G148" s="288" t="s">
        <v>117</v>
      </c>
      <c r="H148" s="288"/>
      <c r="I148" s="1"/>
      <c r="J148" s="10"/>
      <c r="K148" s="10"/>
    </row>
    <row r="149" spans="2:11" s="5" customFormat="1" ht="31.5" hidden="1">
      <c r="B149" s="1"/>
      <c r="C149" s="351">
        <v>3233</v>
      </c>
      <c r="D149" s="352" t="s">
        <v>190</v>
      </c>
      <c r="E149" s="353" t="s">
        <v>122</v>
      </c>
      <c r="F149" s="354">
        <v>38904</v>
      </c>
      <c r="G149" s="288" t="s">
        <v>117</v>
      </c>
      <c r="H149" s="288"/>
      <c r="I149" s="1"/>
      <c r="J149" s="10"/>
      <c r="K149" s="10"/>
    </row>
    <row r="150" spans="2:11" s="5" customFormat="1" ht="31.5" hidden="1">
      <c r="B150" s="1"/>
      <c r="C150" s="351">
        <v>3234</v>
      </c>
      <c r="D150" s="352" t="s">
        <v>191</v>
      </c>
      <c r="E150" s="353" t="s">
        <v>122</v>
      </c>
      <c r="F150" s="354">
        <v>41064</v>
      </c>
      <c r="G150" s="288" t="s">
        <v>117</v>
      </c>
      <c r="H150" s="288"/>
      <c r="I150" s="1"/>
      <c r="J150" s="10"/>
      <c r="K150" s="10"/>
    </row>
    <row r="151" spans="2:11" s="5" customFormat="1" ht="31.5" hidden="1">
      <c r="B151" s="1"/>
      <c r="C151" s="351">
        <v>3235</v>
      </c>
      <c r="D151" s="352" t="s">
        <v>192</v>
      </c>
      <c r="E151" s="353" t="s">
        <v>122</v>
      </c>
      <c r="F151" s="354">
        <v>84574</v>
      </c>
      <c r="G151" s="288" t="s">
        <v>117</v>
      </c>
      <c r="H151" s="288"/>
      <c r="I151" s="1"/>
      <c r="J151" s="10"/>
      <c r="K151" s="10"/>
    </row>
    <row r="152" spans="2:11" s="5" customFormat="1" ht="31.5" hidden="1">
      <c r="B152" s="1"/>
      <c r="C152" s="351">
        <v>3236</v>
      </c>
      <c r="D152" s="352" t="s">
        <v>193</v>
      </c>
      <c r="E152" s="353" t="s">
        <v>122</v>
      </c>
      <c r="F152" s="354">
        <v>140022</v>
      </c>
      <c r="G152" s="288" t="s">
        <v>117</v>
      </c>
      <c r="H152" s="288"/>
      <c r="I152" s="1"/>
      <c r="J152" s="10"/>
      <c r="K152" s="10"/>
    </row>
    <row r="153" spans="2:11" s="5" customFormat="1" ht="31.5" hidden="1">
      <c r="B153" s="1"/>
      <c r="C153" s="351">
        <v>3237</v>
      </c>
      <c r="D153" s="352" t="s">
        <v>194</v>
      </c>
      <c r="E153" s="353" t="s">
        <v>122</v>
      </c>
      <c r="F153" s="354">
        <v>215469</v>
      </c>
      <c r="G153" s="288" t="s">
        <v>117</v>
      </c>
      <c r="H153" s="288"/>
      <c r="I153" s="1"/>
      <c r="J153" s="10"/>
      <c r="K153" s="10"/>
    </row>
    <row r="154" spans="2:11" s="5" customFormat="1" ht="31.5" hidden="1">
      <c r="B154" s="1"/>
      <c r="C154" s="351">
        <v>3238</v>
      </c>
      <c r="D154" s="352" t="s">
        <v>195</v>
      </c>
      <c r="E154" s="353" t="s">
        <v>122</v>
      </c>
      <c r="F154" s="354">
        <v>296775</v>
      </c>
      <c r="G154" s="288" t="s">
        <v>117</v>
      </c>
      <c r="H154" s="288"/>
      <c r="I154" s="1"/>
      <c r="J154" s="10"/>
      <c r="K154" s="10"/>
    </row>
    <row r="155" spans="2:11" s="5" customFormat="1" ht="31.5" hidden="1">
      <c r="B155" s="1"/>
      <c r="C155" s="351">
        <v>3239</v>
      </c>
      <c r="D155" s="352" t="s">
        <v>196</v>
      </c>
      <c r="E155" s="353" t="s">
        <v>122</v>
      </c>
      <c r="F155" s="354">
        <v>28753</v>
      </c>
      <c r="G155" s="288" t="s">
        <v>117</v>
      </c>
      <c r="H155" s="288"/>
      <c r="I155" s="1"/>
      <c r="J155" s="10"/>
      <c r="K155" s="10"/>
    </row>
    <row r="156" spans="2:11" s="5" customFormat="1" ht="31.5" hidden="1">
      <c r="B156" s="1"/>
      <c r="C156" s="351">
        <v>3240</v>
      </c>
      <c r="D156" s="352" t="s">
        <v>197</v>
      </c>
      <c r="E156" s="353" t="s">
        <v>122</v>
      </c>
      <c r="F156" s="354">
        <v>42639</v>
      </c>
      <c r="G156" s="288" t="s">
        <v>117</v>
      </c>
      <c r="H156" s="288"/>
      <c r="I156" s="1"/>
      <c r="J156" s="10"/>
      <c r="K156" s="10"/>
    </row>
    <row r="157" spans="2:11" s="5" customFormat="1" ht="31.5" hidden="1">
      <c r="B157" s="1"/>
      <c r="C157" s="351">
        <v>3241</v>
      </c>
      <c r="D157" s="352" t="s">
        <v>198</v>
      </c>
      <c r="E157" s="353" t="s">
        <v>122</v>
      </c>
      <c r="F157" s="354">
        <v>84259</v>
      </c>
      <c r="G157" s="288" t="s">
        <v>117</v>
      </c>
      <c r="H157" s="288"/>
      <c r="I157" s="1"/>
      <c r="J157" s="10"/>
      <c r="K157" s="10"/>
    </row>
    <row r="158" spans="2:11" s="5" customFormat="1" ht="31.5" hidden="1">
      <c r="B158" s="1"/>
      <c r="C158" s="351">
        <v>3242</v>
      </c>
      <c r="D158" s="352" t="s">
        <v>199</v>
      </c>
      <c r="E158" s="353" t="s">
        <v>122</v>
      </c>
      <c r="F158" s="354">
        <v>139495</v>
      </c>
      <c r="G158" s="288" t="s">
        <v>117</v>
      </c>
      <c r="H158" s="288"/>
      <c r="I158" s="1"/>
      <c r="J158" s="10"/>
      <c r="K158" s="10"/>
    </row>
    <row r="159" spans="2:11" s="5" customFormat="1" ht="31.5" hidden="1">
      <c r="B159" s="1"/>
      <c r="C159" s="351">
        <v>3243</v>
      </c>
      <c r="D159" s="352" t="s">
        <v>200</v>
      </c>
      <c r="E159" s="353" t="s">
        <v>122</v>
      </c>
      <c r="F159" s="354">
        <v>215457</v>
      </c>
      <c r="G159" s="288" t="s">
        <v>117</v>
      </c>
      <c r="H159" s="288"/>
      <c r="I159" s="1"/>
      <c r="J159" s="10"/>
      <c r="K159" s="10"/>
    </row>
    <row r="160" spans="2:11" s="5" customFormat="1" ht="31.5" hidden="1">
      <c r="B160" s="1"/>
      <c r="C160" s="351">
        <v>3245</v>
      </c>
      <c r="D160" s="352" t="s">
        <v>201</v>
      </c>
      <c r="E160" s="353" t="s">
        <v>122</v>
      </c>
      <c r="F160" s="354">
        <v>296456</v>
      </c>
      <c r="G160" s="288" t="s">
        <v>117</v>
      </c>
      <c r="H160" s="288"/>
      <c r="I160" s="1"/>
      <c r="J160" s="10"/>
      <c r="K160" s="10"/>
    </row>
    <row r="161" spans="2:11" s="5" customFormat="1" ht="31.5" hidden="1">
      <c r="B161" s="1"/>
      <c r="C161" s="351">
        <v>3246</v>
      </c>
      <c r="D161" s="352" t="s">
        <v>202</v>
      </c>
      <c r="E161" s="353" t="s">
        <v>122</v>
      </c>
      <c r="F161" s="354">
        <v>29125</v>
      </c>
      <c r="G161" s="288" t="s">
        <v>117</v>
      </c>
      <c r="H161" s="288"/>
      <c r="I161" s="1"/>
      <c r="J161" s="10"/>
      <c r="K161" s="10"/>
    </row>
    <row r="162" spans="2:11" s="5" customFormat="1" ht="31.5" hidden="1">
      <c r="B162" s="1"/>
      <c r="C162" s="351">
        <v>3247</v>
      </c>
      <c r="D162" s="352" t="s">
        <v>203</v>
      </c>
      <c r="E162" s="353" t="s">
        <v>122</v>
      </c>
      <c r="F162" s="354">
        <v>58431</v>
      </c>
      <c r="G162" s="288" t="s">
        <v>117</v>
      </c>
      <c r="H162" s="288"/>
      <c r="I162" s="1"/>
      <c r="J162" s="10"/>
      <c r="K162" s="10"/>
    </row>
    <row r="163" spans="2:11" s="5" customFormat="1" ht="31.5" hidden="1">
      <c r="B163" s="1"/>
      <c r="C163" s="351">
        <v>3248</v>
      </c>
      <c r="D163" s="352" t="s">
        <v>204</v>
      </c>
      <c r="E163" s="353" t="s">
        <v>122</v>
      </c>
      <c r="F163" s="354">
        <v>95007</v>
      </c>
      <c r="G163" s="288" t="s">
        <v>117</v>
      </c>
      <c r="H163" s="288"/>
      <c r="I163" s="1"/>
      <c r="J163" s="10"/>
      <c r="K163" s="10"/>
    </row>
    <row r="164" spans="2:11" s="5" customFormat="1" ht="31.5" hidden="1">
      <c r="B164" s="1"/>
      <c r="C164" s="351">
        <v>3249</v>
      </c>
      <c r="D164" s="352" t="s">
        <v>205</v>
      </c>
      <c r="E164" s="353" t="s">
        <v>122</v>
      </c>
      <c r="F164" s="354">
        <v>146014</v>
      </c>
      <c r="G164" s="288" t="s">
        <v>117</v>
      </c>
      <c r="H164" s="288"/>
      <c r="I164" s="1"/>
      <c r="J164" s="10"/>
      <c r="K164" s="10"/>
    </row>
    <row r="165" spans="2:11" s="5" customFormat="1" ht="31.5" hidden="1">
      <c r="B165" s="1"/>
      <c r="C165" s="351">
        <v>3250</v>
      </c>
      <c r="D165" s="352" t="s">
        <v>206</v>
      </c>
      <c r="E165" s="353" t="s">
        <v>122</v>
      </c>
      <c r="F165" s="354">
        <v>196391</v>
      </c>
      <c r="G165" s="288" t="s">
        <v>117</v>
      </c>
      <c r="H165" s="288"/>
      <c r="I165" s="1"/>
      <c r="J165" s="10"/>
      <c r="K165" s="10"/>
    </row>
    <row r="166" spans="2:11" s="5" customFormat="1" ht="31.5" hidden="1">
      <c r="B166" s="1"/>
      <c r="C166" s="351">
        <v>3251</v>
      </c>
      <c r="D166" s="352" t="s">
        <v>207</v>
      </c>
      <c r="E166" s="353" t="s">
        <v>125</v>
      </c>
      <c r="F166" s="354">
        <v>435339</v>
      </c>
      <c r="G166" s="288" t="s">
        <v>117</v>
      </c>
      <c r="H166" s="288"/>
      <c r="I166" s="1"/>
      <c r="J166" s="10"/>
      <c r="K166" s="10"/>
    </row>
    <row r="167" spans="2:11" s="5" customFormat="1" ht="31.5" hidden="1">
      <c r="B167" s="1"/>
      <c r="C167" s="351">
        <v>3252</v>
      </c>
      <c r="D167" s="352" t="s">
        <v>208</v>
      </c>
      <c r="E167" s="353" t="s">
        <v>125</v>
      </c>
      <c r="F167" s="354">
        <v>443225</v>
      </c>
      <c r="G167" s="288" t="s">
        <v>117</v>
      </c>
      <c r="H167" s="288"/>
      <c r="I167" s="1"/>
      <c r="J167" s="10"/>
      <c r="K167" s="10"/>
    </row>
    <row r="168" spans="2:11" s="5" customFormat="1" ht="31.5" hidden="1">
      <c r="B168" s="1"/>
      <c r="C168" s="351">
        <v>3253</v>
      </c>
      <c r="D168" s="352" t="s">
        <v>209</v>
      </c>
      <c r="E168" s="353" t="s">
        <v>125</v>
      </c>
      <c r="F168" s="354">
        <v>474564</v>
      </c>
      <c r="G168" s="288" t="s">
        <v>117</v>
      </c>
      <c r="H168" s="288"/>
      <c r="I168" s="1"/>
      <c r="J168" s="10"/>
      <c r="K168" s="10"/>
    </row>
    <row r="169" spans="2:11" s="5" customFormat="1" ht="31.5" hidden="1">
      <c r="B169" s="1"/>
      <c r="C169" s="351">
        <v>3254</v>
      </c>
      <c r="D169" s="352" t="s">
        <v>210</v>
      </c>
      <c r="E169" s="353" t="s">
        <v>125</v>
      </c>
      <c r="F169" s="354">
        <v>546985</v>
      </c>
      <c r="G169" s="288" t="s">
        <v>117</v>
      </c>
      <c r="H169" s="288"/>
      <c r="I169" s="1"/>
      <c r="J169" s="10"/>
      <c r="K169" s="10"/>
    </row>
    <row r="170" spans="2:11" s="5" customFormat="1" ht="31.5" hidden="1">
      <c r="B170" s="1"/>
      <c r="C170" s="351">
        <v>3255</v>
      </c>
      <c r="D170" s="352" t="s">
        <v>211</v>
      </c>
      <c r="E170" s="353" t="s">
        <v>125</v>
      </c>
      <c r="F170" s="354">
        <v>662398</v>
      </c>
      <c r="G170" s="288" t="s">
        <v>117</v>
      </c>
      <c r="H170" s="288"/>
      <c r="I170" s="1"/>
      <c r="J170" s="10"/>
      <c r="K170" s="10"/>
    </row>
    <row r="171" spans="2:11" s="5" customFormat="1" ht="31.5" hidden="1">
      <c r="B171" s="1"/>
      <c r="C171" s="351">
        <v>3256</v>
      </c>
      <c r="D171" s="352" t="s">
        <v>212</v>
      </c>
      <c r="E171" s="353" t="s">
        <v>125</v>
      </c>
      <c r="F171" s="354">
        <v>735122</v>
      </c>
      <c r="G171" s="288" t="s">
        <v>117</v>
      </c>
      <c r="H171" s="288"/>
      <c r="I171" s="1"/>
      <c r="J171" s="10"/>
      <c r="K171" s="10"/>
    </row>
    <row r="172" spans="2:11" s="5" customFormat="1" ht="31.5" hidden="1">
      <c r="B172" s="1"/>
      <c r="C172" s="351">
        <v>3257</v>
      </c>
      <c r="D172" s="352" t="s">
        <v>213</v>
      </c>
      <c r="E172" s="353" t="s">
        <v>125</v>
      </c>
      <c r="F172" s="354">
        <v>861227</v>
      </c>
      <c r="G172" s="288" t="s">
        <v>117</v>
      </c>
      <c r="H172" s="288"/>
      <c r="I172" s="1"/>
      <c r="J172" s="10"/>
      <c r="K172" s="10"/>
    </row>
    <row r="173" spans="2:11" s="5" customFormat="1" ht="31.5" hidden="1">
      <c r="B173" s="1"/>
      <c r="C173" s="351">
        <v>3258</v>
      </c>
      <c r="D173" s="352" t="s">
        <v>214</v>
      </c>
      <c r="E173" s="353" t="s">
        <v>125</v>
      </c>
      <c r="F173" s="354">
        <v>900382</v>
      </c>
      <c r="G173" s="288" t="s">
        <v>117</v>
      </c>
      <c r="H173" s="288"/>
      <c r="I173" s="1"/>
      <c r="J173" s="10"/>
      <c r="K173" s="10"/>
    </row>
    <row r="174" spans="2:11" s="5" customFormat="1" ht="31.5" hidden="1">
      <c r="B174" s="1"/>
      <c r="C174" s="351">
        <v>3259</v>
      </c>
      <c r="D174" s="352" t="s">
        <v>215</v>
      </c>
      <c r="E174" s="353" t="s">
        <v>125</v>
      </c>
      <c r="F174" s="354">
        <v>939537</v>
      </c>
      <c r="G174" s="288" t="s">
        <v>117</v>
      </c>
      <c r="H174" s="288"/>
      <c r="I174" s="1"/>
      <c r="J174" s="10"/>
      <c r="K174" s="10"/>
    </row>
    <row r="175" spans="2:11" s="5" customFormat="1" ht="31.5" hidden="1">
      <c r="B175" s="1"/>
      <c r="C175" s="351">
        <v>3260</v>
      </c>
      <c r="D175" s="352" t="s">
        <v>216</v>
      </c>
      <c r="E175" s="353" t="s">
        <v>125</v>
      </c>
      <c r="F175" s="354">
        <v>1156086</v>
      </c>
      <c r="G175" s="288" t="s">
        <v>117</v>
      </c>
      <c r="H175" s="288"/>
      <c r="I175" s="1"/>
      <c r="J175" s="10"/>
      <c r="K175" s="10"/>
    </row>
    <row r="176" spans="2:11" s="5" customFormat="1" ht="31.5" hidden="1">
      <c r="B176" s="1"/>
      <c r="C176" s="351">
        <v>3261</v>
      </c>
      <c r="D176" s="352" t="s">
        <v>217</v>
      </c>
      <c r="E176" s="353" t="s">
        <v>125</v>
      </c>
      <c r="F176" s="354">
        <v>1400696</v>
      </c>
      <c r="G176" s="288" t="s">
        <v>117</v>
      </c>
      <c r="H176" s="288"/>
      <c r="I176" s="1"/>
      <c r="J176" s="10"/>
      <c r="K176" s="10"/>
    </row>
    <row r="177" spans="2:11" s="5" customFormat="1" ht="31.5" hidden="1">
      <c r="B177" s="1"/>
      <c r="C177" s="351">
        <v>3262</v>
      </c>
      <c r="D177" s="352" t="s">
        <v>218</v>
      </c>
      <c r="E177" s="353" t="s">
        <v>125</v>
      </c>
      <c r="F177" s="354">
        <v>1440364</v>
      </c>
      <c r="G177" s="288" t="s">
        <v>117</v>
      </c>
      <c r="H177" s="288"/>
      <c r="I177" s="1"/>
      <c r="J177" s="10"/>
      <c r="K177" s="10"/>
    </row>
    <row r="178" spans="2:11" s="5" customFormat="1" ht="31.5" hidden="1">
      <c r="B178" s="1"/>
      <c r="C178" s="351">
        <v>3263</v>
      </c>
      <c r="D178" s="352" t="s">
        <v>219</v>
      </c>
      <c r="E178" s="353" t="s">
        <v>125</v>
      </c>
      <c r="F178" s="354">
        <v>1609740</v>
      </c>
      <c r="G178" s="288" t="s">
        <v>117</v>
      </c>
      <c r="H178" s="288"/>
      <c r="I178" s="1"/>
      <c r="J178" s="10"/>
      <c r="K178" s="10"/>
    </row>
    <row r="179" spans="2:11" s="5" customFormat="1" ht="31.5" hidden="1">
      <c r="B179" s="1"/>
      <c r="C179" s="351">
        <v>3264</v>
      </c>
      <c r="D179" s="352" t="s">
        <v>220</v>
      </c>
      <c r="E179" s="353" t="s">
        <v>125</v>
      </c>
      <c r="F179" s="354">
        <v>1856070</v>
      </c>
      <c r="G179" s="288" t="s">
        <v>117</v>
      </c>
      <c r="H179" s="288"/>
      <c r="I179" s="1"/>
      <c r="J179" s="10"/>
      <c r="K179" s="10"/>
    </row>
    <row r="180" spans="2:11" s="5" customFormat="1" ht="31.5" hidden="1">
      <c r="B180" s="1"/>
      <c r="C180" s="351">
        <v>3265</v>
      </c>
      <c r="D180" s="352" t="s">
        <v>221</v>
      </c>
      <c r="E180" s="353" t="s">
        <v>125</v>
      </c>
      <c r="F180" s="354">
        <v>1996490</v>
      </c>
      <c r="G180" s="288" t="s">
        <v>117</v>
      </c>
      <c r="H180" s="288"/>
      <c r="I180" s="1"/>
      <c r="J180" s="10"/>
      <c r="K180" s="10"/>
    </row>
    <row r="181" spans="2:11" s="5" customFormat="1" ht="31.5" hidden="1">
      <c r="B181" s="1"/>
      <c r="C181" s="351">
        <v>3267</v>
      </c>
      <c r="D181" s="352" t="s">
        <v>222</v>
      </c>
      <c r="E181" s="353" t="s">
        <v>125</v>
      </c>
      <c r="F181" s="354">
        <v>1818398</v>
      </c>
      <c r="G181" s="288" t="s">
        <v>117</v>
      </c>
      <c r="H181" s="288"/>
      <c r="I181" s="1"/>
      <c r="J181" s="10"/>
      <c r="K181" s="10"/>
    </row>
    <row r="182" spans="2:11" s="5" customFormat="1" ht="31.5" hidden="1">
      <c r="B182" s="1"/>
      <c r="C182" s="351">
        <v>3268</v>
      </c>
      <c r="D182" s="352" t="s">
        <v>223</v>
      </c>
      <c r="E182" s="353" t="s">
        <v>125</v>
      </c>
      <c r="F182" s="354">
        <v>1844844</v>
      </c>
      <c r="G182" s="288" t="s">
        <v>117</v>
      </c>
      <c r="H182" s="288"/>
      <c r="I182" s="1"/>
      <c r="J182" s="10"/>
      <c r="K182" s="10"/>
    </row>
    <row r="183" spans="2:11" s="5" customFormat="1" ht="31.5" hidden="1">
      <c r="B183" s="1"/>
      <c r="C183" s="351">
        <v>3269</v>
      </c>
      <c r="D183" s="352" t="s">
        <v>224</v>
      </c>
      <c r="E183" s="353" t="s">
        <v>125</v>
      </c>
      <c r="F183" s="354">
        <v>1950622</v>
      </c>
      <c r="G183" s="288" t="s">
        <v>117</v>
      </c>
      <c r="H183" s="288"/>
      <c r="I183" s="1"/>
      <c r="J183" s="10"/>
      <c r="K183" s="10"/>
    </row>
    <row r="184" spans="2:11" s="5" customFormat="1" ht="31.5" hidden="1">
      <c r="B184" s="1"/>
      <c r="C184" s="351">
        <v>3270</v>
      </c>
      <c r="D184" s="352" t="s">
        <v>225</v>
      </c>
      <c r="E184" s="353" t="s">
        <v>125</v>
      </c>
      <c r="F184" s="354">
        <v>2327454</v>
      </c>
      <c r="G184" s="288" t="s">
        <v>117</v>
      </c>
      <c r="H184" s="288"/>
      <c r="I184" s="1"/>
      <c r="J184" s="10"/>
      <c r="K184" s="10"/>
    </row>
    <row r="185" spans="2:11" s="5" customFormat="1" ht="31.5" hidden="1">
      <c r="B185" s="1"/>
      <c r="C185" s="351">
        <v>3271</v>
      </c>
      <c r="D185" s="352" t="s">
        <v>226</v>
      </c>
      <c r="E185" s="353" t="s">
        <v>125</v>
      </c>
      <c r="F185" s="354">
        <v>3140622</v>
      </c>
      <c r="G185" s="288" t="s">
        <v>117</v>
      </c>
      <c r="H185" s="288"/>
      <c r="I185" s="1"/>
      <c r="J185" s="10"/>
      <c r="K185" s="10"/>
    </row>
    <row r="186" spans="2:11" s="5" customFormat="1" ht="31.5" hidden="1">
      <c r="B186" s="1"/>
      <c r="C186" s="351">
        <v>3272</v>
      </c>
      <c r="D186" s="352" t="s">
        <v>227</v>
      </c>
      <c r="E186" s="353" t="s">
        <v>125</v>
      </c>
      <c r="F186" s="354">
        <v>2743954</v>
      </c>
      <c r="G186" s="288" t="s">
        <v>117</v>
      </c>
      <c r="H186" s="288"/>
      <c r="I186" s="1"/>
      <c r="J186" s="10"/>
      <c r="K186" s="10"/>
    </row>
    <row r="187" spans="2:11" s="5" customFormat="1" ht="31.5" hidden="1">
      <c r="B187" s="1"/>
      <c r="C187" s="351">
        <v>3273</v>
      </c>
      <c r="D187" s="352" t="s">
        <v>228</v>
      </c>
      <c r="E187" s="353" t="s">
        <v>125</v>
      </c>
      <c r="F187" s="354">
        <v>7297332</v>
      </c>
      <c r="G187" s="288" t="s">
        <v>117</v>
      </c>
      <c r="H187" s="288"/>
      <c r="I187" s="1"/>
      <c r="J187" s="10"/>
      <c r="K187" s="10"/>
    </row>
    <row r="188" spans="2:11" s="5" customFormat="1" ht="31.5" hidden="1">
      <c r="B188" s="1"/>
      <c r="C188" s="351">
        <v>3274</v>
      </c>
      <c r="D188" s="352" t="s">
        <v>229</v>
      </c>
      <c r="E188" s="353" t="s">
        <v>125</v>
      </c>
      <c r="F188" s="354">
        <v>8288139</v>
      </c>
      <c r="G188" s="288" t="s">
        <v>117</v>
      </c>
      <c r="H188" s="288"/>
      <c r="I188" s="1"/>
      <c r="J188" s="10"/>
      <c r="K188" s="10"/>
    </row>
    <row r="189" spans="2:11" s="5" customFormat="1" ht="31.5" hidden="1">
      <c r="B189" s="1"/>
      <c r="C189" s="351">
        <v>3275</v>
      </c>
      <c r="D189" s="352" t="s">
        <v>230</v>
      </c>
      <c r="E189" s="353" t="s">
        <v>125</v>
      </c>
      <c r="F189" s="354">
        <v>9050299</v>
      </c>
      <c r="G189" s="288" t="s">
        <v>117</v>
      </c>
      <c r="H189" s="288"/>
      <c r="I189" s="1"/>
      <c r="J189" s="10"/>
      <c r="K189" s="10"/>
    </row>
    <row r="190" spans="2:11" s="5" customFormat="1" ht="31.5" hidden="1">
      <c r="B190" s="1"/>
      <c r="C190" s="351">
        <v>3276</v>
      </c>
      <c r="D190" s="352" t="s">
        <v>231</v>
      </c>
      <c r="E190" s="353" t="s">
        <v>125</v>
      </c>
      <c r="F190" s="354">
        <v>9621918</v>
      </c>
      <c r="G190" s="288" t="s">
        <v>117</v>
      </c>
      <c r="H190" s="288"/>
      <c r="I190" s="1"/>
      <c r="J190" s="10"/>
      <c r="K190" s="10"/>
    </row>
    <row r="191" spans="2:11" s="5" customFormat="1" ht="31.5" hidden="1">
      <c r="B191" s="1"/>
      <c r="C191" s="351">
        <v>3277</v>
      </c>
      <c r="D191" s="352" t="s">
        <v>232</v>
      </c>
      <c r="E191" s="353" t="s">
        <v>125</v>
      </c>
      <c r="F191" s="354">
        <v>10079214</v>
      </c>
      <c r="G191" s="288" t="s">
        <v>117</v>
      </c>
      <c r="H191" s="288"/>
      <c r="I191" s="1"/>
      <c r="J191" s="10"/>
      <c r="K191" s="10"/>
    </row>
    <row r="192" spans="2:11" s="5" customFormat="1" ht="31.5" hidden="1">
      <c r="B192" s="1"/>
      <c r="C192" s="351">
        <v>3278</v>
      </c>
      <c r="D192" s="352" t="s">
        <v>233</v>
      </c>
      <c r="E192" s="353" t="s">
        <v>125</v>
      </c>
      <c r="F192" s="354">
        <v>10879481</v>
      </c>
      <c r="G192" s="288" t="s">
        <v>117</v>
      </c>
      <c r="H192" s="288"/>
      <c r="I192" s="1"/>
      <c r="J192" s="10"/>
      <c r="K192" s="10"/>
    </row>
    <row r="193" spans="2:11" s="5" customFormat="1" ht="31.5" hidden="1">
      <c r="B193" s="1"/>
      <c r="C193" s="351">
        <v>3279</v>
      </c>
      <c r="D193" s="352" t="s">
        <v>234</v>
      </c>
      <c r="E193" s="353" t="s">
        <v>125</v>
      </c>
      <c r="F193" s="354">
        <v>11451101</v>
      </c>
      <c r="G193" s="288" t="s">
        <v>117</v>
      </c>
      <c r="H193" s="288"/>
      <c r="I193" s="1"/>
      <c r="J193" s="10"/>
      <c r="K193" s="10"/>
    </row>
    <row r="194" spans="2:11" s="5" customFormat="1" ht="31.5" hidden="1">
      <c r="B194" s="1"/>
      <c r="C194" s="351">
        <v>3280</v>
      </c>
      <c r="D194" s="352" t="s">
        <v>235</v>
      </c>
      <c r="E194" s="353" t="s">
        <v>125</v>
      </c>
      <c r="F194" s="354">
        <v>13051636</v>
      </c>
      <c r="G194" s="288" t="s">
        <v>117</v>
      </c>
      <c r="H194" s="288"/>
      <c r="I194" s="1"/>
      <c r="J194" s="10"/>
      <c r="K194" s="10"/>
    </row>
    <row r="195" spans="2:11" s="5" customFormat="1" ht="31.5" hidden="1">
      <c r="B195" s="1"/>
      <c r="C195" s="351">
        <v>3281</v>
      </c>
      <c r="D195" s="352" t="s">
        <v>236</v>
      </c>
      <c r="E195" s="353" t="s">
        <v>125</v>
      </c>
      <c r="F195" s="354">
        <v>252691</v>
      </c>
      <c r="G195" s="288" t="s">
        <v>117</v>
      </c>
      <c r="H195" s="288"/>
      <c r="I195" s="1"/>
      <c r="J195" s="10"/>
      <c r="K195" s="10"/>
    </row>
    <row r="196" spans="2:11" s="5" customFormat="1" ht="31.5" hidden="1">
      <c r="B196" s="1"/>
      <c r="C196" s="351">
        <v>3282</v>
      </c>
      <c r="D196" s="352" t="s">
        <v>237</v>
      </c>
      <c r="E196" s="353" t="s">
        <v>125</v>
      </c>
      <c r="F196" s="354">
        <v>277117</v>
      </c>
      <c r="G196" s="288" t="s">
        <v>117</v>
      </c>
      <c r="H196" s="288"/>
      <c r="I196" s="1"/>
      <c r="J196" s="10"/>
      <c r="K196" s="10"/>
    </row>
    <row r="197" spans="2:11" s="5" customFormat="1" ht="31.5" hidden="1">
      <c r="B197" s="1"/>
      <c r="C197" s="351">
        <v>3283</v>
      </c>
      <c r="D197" s="352" t="s">
        <v>238</v>
      </c>
      <c r="E197" s="353" t="s">
        <v>122</v>
      </c>
      <c r="F197" s="354">
        <v>6253</v>
      </c>
      <c r="G197" s="288" t="s">
        <v>117</v>
      </c>
      <c r="H197" s="288"/>
      <c r="I197" s="1"/>
      <c r="J197" s="10"/>
      <c r="K197" s="10"/>
    </row>
    <row r="198" spans="2:11" s="5" customFormat="1" ht="31.5" hidden="1">
      <c r="B198" s="1"/>
      <c r="C198" s="351">
        <v>3284</v>
      </c>
      <c r="D198" s="352" t="s">
        <v>239</v>
      </c>
      <c r="E198" s="353" t="s">
        <v>122</v>
      </c>
      <c r="F198" s="354">
        <v>10060</v>
      </c>
      <c r="G198" s="288" t="s">
        <v>117</v>
      </c>
      <c r="H198" s="288"/>
      <c r="I198" s="1"/>
      <c r="J198" s="10"/>
      <c r="K198" s="10"/>
    </row>
    <row r="199" spans="2:11" s="5" customFormat="1" ht="31.5" hidden="1">
      <c r="B199" s="1"/>
      <c r="C199" s="351">
        <v>3285</v>
      </c>
      <c r="D199" s="352" t="s">
        <v>240</v>
      </c>
      <c r="E199" s="353" t="s">
        <v>122</v>
      </c>
      <c r="F199" s="354">
        <v>8392</v>
      </c>
      <c r="G199" s="288" t="s">
        <v>117</v>
      </c>
      <c r="H199" s="288"/>
      <c r="I199" s="1"/>
      <c r="J199" s="10"/>
      <c r="K199" s="10"/>
    </row>
    <row r="200" spans="2:11" s="5" customFormat="1" ht="31.5" hidden="1">
      <c r="B200" s="1"/>
      <c r="C200" s="351">
        <v>3286</v>
      </c>
      <c r="D200" s="352" t="s">
        <v>241</v>
      </c>
      <c r="E200" s="353" t="s">
        <v>122</v>
      </c>
      <c r="F200" s="354">
        <v>14219</v>
      </c>
      <c r="G200" s="288" t="s">
        <v>117</v>
      </c>
      <c r="H200" s="288"/>
      <c r="I200" s="1"/>
      <c r="J200" s="10"/>
      <c r="K200" s="10"/>
    </row>
    <row r="201" spans="2:11" s="5" customFormat="1" ht="31.5" hidden="1">
      <c r="B201" s="1"/>
      <c r="C201" s="351">
        <v>3287</v>
      </c>
      <c r="D201" s="352" t="s">
        <v>242</v>
      </c>
      <c r="E201" s="353" t="s">
        <v>122</v>
      </c>
      <c r="F201" s="354">
        <v>44183</v>
      </c>
      <c r="G201" s="288" t="s">
        <v>117</v>
      </c>
      <c r="H201" s="288"/>
      <c r="I201" s="1"/>
      <c r="J201" s="10"/>
      <c r="K201" s="10"/>
    </row>
    <row r="202" spans="2:11" s="5" customFormat="1" ht="31.5" hidden="1">
      <c r="B202" s="1"/>
      <c r="C202" s="351">
        <v>3288</v>
      </c>
      <c r="D202" s="352" t="s">
        <v>243</v>
      </c>
      <c r="E202" s="353" t="s">
        <v>122</v>
      </c>
      <c r="F202" s="354">
        <v>37795</v>
      </c>
      <c r="G202" s="288" t="s">
        <v>117</v>
      </c>
      <c r="H202" s="288"/>
      <c r="I202" s="1"/>
      <c r="J202" s="10"/>
      <c r="K202" s="10"/>
    </row>
    <row r="203" spans="2:11" s="5" customFormat="1" ht="31.5" hidden="1">
      <c r="B203" s="1"/>
      <c r="C203" s="351">
        <v>3291</v>
      </c>
      <c r="D203" s="352" t="s">
        <v>244</v>
      </c>
      <c r="E203" s="353" t="s">
        <v>125</v>
      </c>
      <c r="F203" s="354">
        <v>125729</v>
      </c>
      <c r="G203" s="288" t="s">
        <v>117</v>
      </c>
      <c r="H203" s="288"/>
      <c r="I203" s="1"/>
      <c r="J203" s="10"/>
      <c r="K203" s="10"/>
    </row>
    <row r="204" spans="2:11" s="5" customFormat="1" ht="31.5" hidden="1">
      <c r="B204" s="1"/>
      <c r="C204" s="351">
        <v>3292</v>
      </c>
      <c r="D204" s="352" t="s">
        <v>245</v>
      </c>
      <c r="E204" s="353" t="s">
        <v>125</v>
      </c>
      <c r="F204" s="354">
        <v>146921</v>
      </c>
      <c r="G204" s="288" t="s">
        <v>117</v>
      </c>
      <c r="H204" s="288"/>
      <c r="I204" s="1"/>
      <c r="J204" s="10"/>
      <c r="K204" s="10"/>
    </row>
    <row r="205" spans="2:11" s="5" customFormat="1" ht="31.5" hidden="1">
      <c r="B205" s="1"/>
      <c r="C205" s="351">
        <v>3293</v>
      </c>
      <c r="D205" s="352" t="s">
        <v>246</v>
      </c>
      <c r="E205" s="353" t="s">
        <v>125</v>
      </c>
      <c r="F205" s="354">
        <v>226247</v>
      </c>
      <c r="G205" s="288" t="s">
        <v>117</v>
      </c>
      <c r="H205" s="288"/>
      <c r="I205" s="1"/>
      <c r="J205" s="10"/>
      <c r="K205" s="10"/>
    </row>
    <row r="206" spans="2:11" s="5" customFormat="1" ht="31.5" hidden="1">
      <c r="B206" s="1"/>
      <c r="C206" s="351">
        <v>3294</v>
      </c>
      <c r="D206" s="352" t="s">
        <v>247</v>
      </c>
      <c r="E206" s="353" t="s">
        <v>125</v>
      </c>
      <c r="F206" s="354">
        <v>454008</v>
      </c>
      <c r="G206" s="288" t="s">
        <v>117</v>
      </c>
      <c r="H206" s="288"/>
      <c r="I206" s="1"/>
      <c r="J206" s="10"/>
      <c r="K206" s="10"/>
    </row>
    <row r="207" spans="2:11" s="5" customFormat="1" ht="31.5" hidden="1">
      <c r="B207" s="1"/>
      <c r="C207" s="351">
        <v>3295</v>
      </c>
      <c r="D207" s="352" t="s">
        <v>248</v>
      </c>
      <c r="E207" s="353" t="s">
        <v>125</v>
      </c>
      <c r="F207" s="354">
        <v>827070</v>
      </c>
      <c r="G207" s="288" t="s">
        <v>117</v>
      </c>
      <c r="H207" s="288"/>
      <c r="I207" s="1"/>
      <c r="J207" s="10"/>
      <c r="K207" s="10"/>
    </row>
    <row r="208" spans="2:11" s="5" customFormat="1" ht="31.5" hidden="1">
      <c r="B208" s="1"/>
      <c r="C208" s="351">
        <v>3296</v>
      </c>
      <c r="D208" s="352" t="s">
        <v>249</v>
      </c>
      <c r="E208" s="353" t="s">
        <v>125</v>
      </c>
      <c r="F208" s="354">
        <v>1479490</v>
      </c>
      <c r="G208" s="288" t="s">
        <v>117</v>
      </c>
      <c r="H208" s="288"/>
      <c r="I208" s="1"/>
      <c r="J208" s="10"/>
      <c r="K208" s="10"/>
    </row>
    <row r="209" spans="2:11" s="5" customFormat="1" ht="31.5" hidden="1">
      <c r="B209" s="1"/>
      <c r="C209" s="351">
        <v>3297</v>
      </c>
      <c r="D209" s="352" t="s">
        <v>250</v>
      </c>
      <c r="E209" s="353" t="s">
        <v>125</v>
      </c>
      <c r="F209" s="354">
        <v>1830186</v>
      </c>
      <c r="G209" s="288" t="s">
        <v>117</v>
      </c>
      <c r="H209" s="288"/>
      <c r="I209" s="1"/>
      <c r="J209" s="10"/>
      <c r="K209" s="10"/>
    </row>
    <row r="210" spans="2:11" s="5" customFormat="1" ht="31.5" hidden="1">
      <c r="B210" s="1"/>
      <c r="C210" s="351">
        <v>3298</v>
      </c>
      <c r="D210" s="352" t="s">
        <v>251</v>
      </c>
      <c r="E210" s="353" t="s">
        <v>125</v>
      </c>
      <c r="F210" s="354">
        <v>4236438</v>
      </c>
      <c r="G210" s="288" t="s">
        <v>117</v>
      </c>
      <c r="H210" s="288"/>
      <c r="I210" s="1"/>
      <c r="J210" s="10"/>
      <c r="K210" s="10"/>
    </row>
    <row r="211" spans="2:11" s="5" customFormat="1" ht="31.5" hidden="1">
      <c r="B211" s="1"/>
      <c r="C211" s="351">
        <v>3299</v>
      </c>
      <c r="D211" s="352" t="s">
        <v>252</v>
      </c>
      <c r="E211" s="353" t="s">
        <v>125</v>
      </c>
      <c r="F211" s="354">
        <v>4163037</v>
      </c>
      <c r="G211" s="288" t="s">
        <v>117</v>
      </c>
      <c r="H211" s="288"/>
      <c r="I211" s="1"/>
      <c r="J211" s="10"/>
      <c r="K211" s="10"/>
    </row>
    <row r="212" spans="2:11" s="5" customFormat="1" ht="31.5" hidden="1">
      <c r="B212" s="1"/>
      <c r="C212" s="351">
        <v>3300</v>
      </c>
      <c r="D212" s="352" t="s">
        <v>253</v>
      </c>
      <c r="E212" s="353" t="s">
        <v>125</v>
      </c>
      <c r="F212" s="354">
        <v>6659081</v>
      </c>
      <c r="G212" s="288" t="s">
        <v>117</v>
      </c>
      <c r="H212" s="288"/>
      <c r="I212" s="1"/>
      <c r="J212" s="10"/>
      <c r="K212" s="10"/>
    </row>
    <row r="213" spans="2:11" s="5" customFormat="1" ht="31.5" hidden="1">
      <c r="B213" s="1"/>
      <c r="C213" s="351">
        <v>3301</v>
      </c>
      <c r="D213" s="352" t="s">
        <v>254</v>
      </c>
      <c r="E213" s="353" t="s">
        <v>125</v>
      </c>
      <c r="F213" s="354">
        <v>7132261</v>
      </c>
      <c r="G213" s="288" t="s">
        <v>117</v>
      </c>
      <c r="H213" s="288"/>
      <c r="I213" s="1"/>
      <c r="J213" s="10"/>
      <c r="K213" s="10"/>
    </row>
    <row r="214" spans="2:11" s="5" customFormat="1" ht="31.5" hidden="1">
      <c r="B214" s="1"/>
      <c r="C214" s="351">
        <v>3303</v>
      </c>
      <c r="D214" s="352" t="s">
        <v>255</v>
      </c>
      <c r="E214" s="353" t="s">
        <v>125</v>
      </c>
      <c r="F214" s="354">
        <v>143579</v>
      </c>
      <c r="G214" s="288" t="s">
        <v>117</v>
      </c>
      <c r="H214" s="288"/>
      <c r="I214" s="1"/>
      <c r="J214" s="10"/>
      <c r="K214" s="10"/>
    </row>
    <row r="215" spans="2:11" s="5" customFormat="1" ht="31.5" hidden="1">
      <c r="B215" s="1"/>
      <c r="C215" s="351">
        <v>3304</v>
      </c>
      <c r="D215" s="352" t="s">
        <v>256</v>
      </c>
      <c r="E215" s="353" t="s">
        <v>125</v>
      </c>
      <c r="F215" s="354">
        <v>144277</v>
      </c>
      <c r="G215" s="288" t="s">
        <v>117</v>
      </c>
      <c r="H215" s="288"/>
      <c r="I215" s="1"/>
      <c r="J215" s="10"/>
      <c r="K215" s="10"/>
    </row>
    <row r="216" spans="2:11" s="5" customFormat="1" ht="31.5" hidden="1">
      <c r="B216" s="1"/>
      <c r="C216" s="351">
        <v>3305</v>
      </c>
      <c r="D216" s="352" t="s">
        <v>257</v>
      </c>
      <c r="E216" s="353" t="s">
        <v>125</v>
      </c>
      <c r="F216" s="354">
        <v>189225</v>
      </c>
      <c r="G216" s="288" t="s">
        <v>117</v>
      </c>
      <c r="H216" s="288"/>
      <c r="I216" s="1"/>
      <c r="J216" s="10"/>
      <c r="K216" s="10"/>
    </row>
    <row r="217" spans="2:11" s="5" customFormat="1" ht="31.5" hidden="1">
      <c r="B217" s="1"/>
      <c r="C217" s="351">
        <v>3306</v>
      </c>
      <c r="D217" s="352" t="s">
        <v>258</v>
      </c>
      <c r="E217" s="353" t="s">
        <v>125</v>
      </c>
      <c r="F217" s="354">
        <v>387896</v>
      </c>
      <c r="G217" s="288" t="s">
        <v>117</v>
      </c>
      <c r="H217" s="288"/>
      <c r="I217" s="1"/>
      <c r="J217" s="10"/>
      <c r="K217" s="10"/>
    </row>
    <row r="218" spans="2:11" s="5" customFormat="1" ht="31.5" hidden="1">
      <c r="B218" s="1"/>
      <c r="C218" s="351">
        <v>3307</v>
      </c>
      <c r="D218" s="352" t="s">
        <v>259</v>
      </c>
      <c r="E218" s="353" t="s">
        <v>125</v>
      </c>
      <c r="F218" s="354">
        <v>783438</v>
      </c>
      <c r="G218" s="288" t="s">
        <v>117</v>
      </c>
      <c r="H218" s="288"/>
      <c r="I218" s="1"/>
      <c r="J218" s="10"/>
      <c r="K218" s="10"/>
    </row>
    <row r="219" spans="2:11" s="5" customFormat="1" ht="31.5" hidden="1">
      <c r="B219" s="1"/>
      <c r="C219" s="351">
        <v>3308</v>
      </c>
      <c r="D219" s="352" t="s">
        <v>260</v>
      </c>
      <c r="E219" s="353" t="s">
        <v>125</v>
      </c>
      <c r="F219" s="354">
        <v>1261224</v>
      </c>
      <c r="G219" s="288" t="s">
        <v>117</v>
      </c>
      <c r="H219" s="288"/>
      <c r="I219" s="1"/>
      <c r="J219" s="10"/>
      <c r="K219" s="10"/>
    </row>
    <row r="220" spans="2:11" s="5" customFormat="1" ht="31.5" hidden="1">
      <c r="B220" s="1"/>
      <c r="C220" s="351">
        <v>3309</v>
      </c>
      <c r="D220" s="352" t="s">
        <v>261</v>
      </c>
      <c r="E220" s="353" t="s">
        <v>125</v>
      </c>
      <c r="F220" s="354">
        <v>1757464</v>
      </c>
      <c r="G220" s="288" t="s">
        <v>117</v>
      </c>
      <c r="H220" s="288"/>
      <c r="I220" s="1"/>
      <c r="J220" s="10"/>
      <c r="K220" s="10"/>
    </row>
    <row r="221" spans="2:11" s="5" customFormat="1" ht="31.5" hidden="1">
      <c r="B221" s="1"/>
      <c r="C221" s="351">
        <v>3310</v>
      </c>
      <c r="D221" s="352" t="s">
        <v>262</v>
      </c>
      <c r="E221" s="353" t="s">
        <v>125</v>
      </c>
      <c r="F221" s="354">
        <v>1824191</v>
      </c>
      <c r="G221" s="288" t="s">
        <v>117</v>
      </c>
      <c r="H221" s="288"/>
      <c r="I221" s="1"/>
      <c r="J221" s="10"/>
      <c r="K221" s="10"/>
    </row>
    <row r="222" spans="2:11" s="5" customFormat="1" ht="31.5" hidden="1">
      <c r="B222" s="1"/>
      <c r="C222" s="351">
        <v>3311</v>
      </c>
      <c r="D222" s="352" t="s">
        <v>263</v>
      </c>
      <c r="E222" s="353" t="s">
        <v>125</v>
      </c>
      <c r="F222" s="354">
        <v>2688016</v>
      </c>
      <c r="G222" s="288" t="s">
        <v>117</v>
      </c>
      <c r="H222" s="288"/>
      <c r="I222" s="1"/>
      <c r="J222" s="10"/>
      <c r="K222" s="10"/>
    </row>
    <row r="223" spans="2:11" s="5" customFormat="1" ht="31.5" hidden="1">
      <c r="B223" s="1"/>
      <c r="C223" s="351">
        <v>3312</v>
      </c>
      <c r="D223" s="352" t="s">
        <v>264</v>
      </c>
      <c r="E223" s="353" t="s">
        <v>125</v>
      </c>
      <c r="F223" s="354">
        <v>3597969</v>
      </c>
      <c r="G223" s="288" t="s">
        <v>117</v>
      </c>
      <c r="H223" s="288"/>
      <c r="I223" s="1"/>
      <c r="J223" s="10"/>
      <c r="K223" s="10"/>
    </row>
    <row r="224" spans="2:11" s="5" customFormat="1" ht="31.5" hidden="1">
      <c r="B224" s="1"/>
      <c r="C224" s="351">
        <v>3313</v>
      </c>
      <c r="D224" s="352" t="s">
        <v>265</v>
      </c>
      <c r="E224" s="353" t="s">
        <v>125</v>
      </c>
      <c r="F224" s="354">
        <v>5193407</v>
      </c>
      <c r="G224" s="288" t="s">
        <v>117</v>
      </c>
      <c r="H224" s="288"/>
      <c r="I224" s="1"/>
      <c r="J224" s="10"/>
      <c r="K224" s="10"/>
    </row>
    <row r="225" spans="2:11" s="5" customFormat="1" ht="31.5" hidden="1">
      <c r="B225" s="1"/>
      <c r="C225" s="351">
        <v>3315</v>
      </c>
      <c r="D225" s="352" t="s">
        <v>266</v>
      </c>
      <c r="E225" s="353" t="s">
        <v>125</v>
      </c>
      <c r="F225" s="354">
        <v>321786</v>
      </c>
      <c r="G225" s="288" t="s">
        <v>117</v>
      </c>
      <c r="H225" s="288"/>
      <c r="I225" s="1"/>
      <c r="J225" s="10"/>
      <c r="K225" s="10"/>
    </row>
    <row r="226" spans="2:11" s="5" customFormat="1" ht="31.5" hidden="1">
      <c r="B226" s="1"/>
      <c r="C226" s="351">
        <v>3316</v>
      </c>
      <c r="D226" s="352" t="s">
        <v>267</v>
      </c>
      <c r="E226" s="353" t="s">
        <v>125</v>
      </c>
      <c r="F226" s="354">
        <v>1536652</v>
      </c>
      <c r="G226" s="288" t="s">
        <v>117</v>
      </c>
      <c r="H226" s="288"/>
      <c r="I226" s="1"/>
      <c r="J226" s="10"/>
      <c r="K226" s="10"/>
    </row>
    <row r="227" spans="2:11" s="5" customFormat="1" ht="31.5" hidden="1">
      <c r="B227" s="1"/>
      <c r="C227" s="351">
        <v>3317</v>
      </c>
      <c r="D227" s="352" t="s">
        <v>268</v>
      </c>
      <c r="E227" s="353" t="s">
        <v>125</v>
      </c>
      <c r="F227" s="354">
        <v>315174</v>
      </c>
      <c r="G227" s="288" t="s">
        <v>117</v>
      </c>
      <c r="H227" s="288"/>
      <c r="I227" s="1"/>
      <c r="J227" s="10"/>
      <c r="K227" s="10"/>
    </row>
    <row r="228" spans="2:11" s="5" customFormat="1" ht="31.5" hidden="1">
      <c r="B228" s="1"/>
      <c r="C228" s="351">
        <v>3318</v>
      </c>
      <c r="D228" s="352" t="s">
        <v>269</v>
      </c>
      <c r="E228" s="353" t="s">
        <v>125</v>
      </c>
      <c r="F228" s="354">
        <v>1334352</v>
      </c>
      <c r="G228" s="288" t="s">
        <v>117</v>
      </c>
      <c r="H228" s="288"/>
      <c r="I228" s="1"/>
      <c r="J228" s="10"/>
      <c r="K228" s="10"/>
    </row>
    <row r="229" spans="2:11" s="5" customFormat="1" ht="31.5" hidden="1">
      <c r="B229" s="1"/>
      <c r="C229" s="351">
        <v>3320</v>
      </c>
      <c r="D229" s="352" t="s">
        <v>270</v>
      </c>
      <c r="E229" s="353" t="s">
        <v>125</v>
      </c>
      <c r="F229" s="354">
        <v>290052</v>
      </c>
      <c r="G229" s="288" t="s">
        <v>117</v>
      </c>
      <c r="H229" s="288"/>
      <c r="I229" s="1"/>
      <c r="J229" s="10"/>
      <c r="K229" s="10"/>
    </row>
    <row r="230" spans="2:11" s="5" customFormat="1" ht="47.25" hidden="1">
      <c r="B230" s="1"/>
      <c r="C230" s="351">
        <v>3322</v>
      </c>
      <c r="D230" s="352" t="s">
        <v>271</v>
      </c>
      <c r="E230" s="353" t="s">
        <v>125</v>
      </c>
      <c r="F230" s="354">
        <v>503717</v>
      </c>
      <c r="G230" s="288" t="s">
        <v>117</v>
      </c>
      <c r="H230" s="288"/>
      <c r="I230" s="1"/>
      <c r="J230" s="10"/>
      <c r="K230" s="10"/>
    </row>
    <row r="231" spans="2:11" s="5" customFormat="1" ht="47.25" hidden="1">
      <c r="B231" s="1"/>
      <c r="C231" s="351">
        <v>3323</v>
      </c>
      <c r="D231" s="352" t="s">
        <v>272</v>
      </c>
      <c r="E231" s="353" t="s">
        <v>125</v>
      </c>
      <c r="F231" s="354">
        <v>720936</v>
      </c>
      <c r="G231" s="288" t="s">
        <v>117</v>
      </c>
      <c r="H231" s="288"/>
      <c r="I231" s="1"/>
      <c r="J231" s="10"/>
      <c r="K231" s="10"/>
    </row>
    <row r="232" spans="2:11" s="5" customFormat="1" ht="47.25" hidden="1">
      <c r="B232" s="1"/>
      <c r="C232" s="351">
        <v>3324</v>
      </c>
      <c r="D232" s="352" t="s">
        <v>273</v>
      </c>
      <c r="E232" s="353" t="s">
        <v>125</v>
      </c>
      <c r="F232" s="354">
        <v>1853295</v>
      </c>
      <c r="G232" s="288" t="s">
        <v>117</v>
      </c>
      <c r="H232" s="288"/>
      <c r="I232" s="1"/>
      <c r="J232" s="10"/>
      <c r="K232" s="10"/>
    </row>
    <row r="233" spans="2:11" s="5" customFormat="1" ht="47.25" hidden="1">
      <c r="B233" s="1"/>
      <c r="C233" s="351">
        <v>3325</v>
      </c>
      <c r="D233" s="352" t="s">
        <v>274</v>
      </c>
      <c r="E233" s="353" t="s">
        <v>125</v>
      </c>
      <c r="F233" s="354">
        <v>2705881</v>
      </c>
      <c r="G233" s="288" t="s">
        <v>117</v>
      </c>
      <c r="H233" s="288"/>
      <c r="I233" s="1"/>
      <c r="J233" s="10"/>
      <c r="K233" s="10"/>
    </row>
    <row r="234" spans="2:11" s="5" customFormat="1" ht="47.25" hidden="1">
      <c r="B234" s="1"/>
      <c r="C234" s="351">
        <v>3327</v>
      </c>
      <c r="D234" s="352" t="s">
        <v>275</v>
      </c>
      <c r="E234" s="353" t="s">
        <v>125</v>
      </c>
      <c r="F234" s="354">
        <v>2455650</v>
      </c>
      <c r="G234" s="288" t="s">
        <v>117</v>
      </c>
      <c r="H234" s="288"/>
      <c r="I234" s="1"/>
      <c r="J234" s="10"/>
      <c r="K234" s="10"/>
    </row>
    <row r="235" spans="2:11" s="5" customFormat="1" ht="47.25" hidden="1">
      <c r="B235" s="1"/>
      <c r="C235" s="351">
        <v>3328</v>
      </c>
      <c r="D235" s="352" t="s">
        <v>276</v>
      </c>
      <c r="E235" s="353" t="s">
        <v>125</v>
      </c>
      <c r="F235" s="354">
        <v>2617155</v>
      </c>
      <c r="G235" s="288" t="s">
        <v>117</v>
      </c>
      <c r="H235" s="288"/>
      <c r="I235" s="1"/>
      <c r="J235" s="10"/>
      <c r="K235" s="10"/>
    </row>
    <row r="236" spans="2:11" s="5" customFormat="1" ht="47.25" hidden="1">
      <c r="B236" s="1"/>
      <c r="C236" s="351">
        <v>3329</v>
      </c>
      <c r="D236" s="352" t="s">
        <v>277</v>
      </c>
      <c r="E236" s="353" t="s">
        <v>125</v>
      </c>
      <c r="F236" s="354">
        <v>2868930</v>
      </c>
      <c r="G236" s="288" t="s">
        <v>117</v>
      </c>
      <c r="H236" s="288"/>
      <c r="I236" s="1"/>
      <c r="J236" s="10"/>
      <c r="K236" s="10"/>
    </row>
    <row r="237" spans="2:11" s="5" customFormat="1" ht="47.25" hidden="1">
      <c r="B237" s="1"/>
      <c r="C237" s="351">
        <v>3330</v>
      </c>
      <c r="D237" s="352" t="s">
        <v>278</v>
      </c>
      <c r="E237" s="353" t="s">
        <v>125</v>
      </c>
      <c r="F237" s="354">
        <v>3525408</v>
      </c>
      <c r="G237" s="288" t="s">
        <v>117</v>
      </c>
      <c r="H237" s="288"/>
      <c r="I237" s="1"/>
      <c r="J237" s="10"/>
      <c r="K237" s="10"/>
    </row>
    <row r="238" spans="2:11" s="5" customFormat="1" ht="47.25" hidden="1">
      <c r="B238" s="1"/>
      <c r="C238" s="351">
        <v>3331</v>
      </c>
      <c r="D238" s="352" t="s">
        <v>279</v>
      </c>
      <c r="E238" s="353" t="s">
        <v>125</v>
      </c>
      <c r="F238" s="354">
        <v>6729290</v>
      </c>
      <c r="G238" s="288" t="s">
        <v>117</v>
      </c>
      <c r="H238" s="288"/>
      <c r="I238" s="1"/>
      <c r="J238" s="10"/>
      <c r="K238" s="10"/>
    </row>
    <row r="239" spans="2:11" s="5" customFormat="1" ht="63" hidden="1">
      <c r="B239" s="1"/>
      <c r="C239" s="351">
        <v>3347</v>
      </c>
      <c r="D239" s="352" t="s">
        <v>280</v>
      </c>
      <c r="E239" s="353" t="s">
        <v>125</v>
      </c>
      <c r="F239" s="354">
        <v>735095</v>
      </c>
      <c r="G239" s="288" t="s">
        <v>117</v>
      </c>
      <c r="H239" s="288"/>
      <c r="I239" s="1"/>
      <c r="J239" s="10"/>
      <c r="K239" s="10"/>
    </row>
    <row r="240" spans="2:11" s="5" customFormat="1" ht="63" hidden="1">
      <c r="B240" s="1"/>
      <c r="C240" s="351">
        <v>3348</v>
      </c>
      <c r="D240" s="352" t="s">
        <v>281</v>
      </c>
      <c r="E240" s="353" t="s">
        <v>125</v>
      </c>
      <c r="F240" s="354">
        <v>853924</v>
      </c>
      <c r="G240" s="288" t="s">
        <v>117</v>
      </c>
      <c r="H240" s="288"/>
      <c r="I240" s="1"/>
      <c r="J240" s="10"/>
      <c r="K240" s="10"/>
    </row>
    <row r="241" spans="2:11" s="5" customFormat="1" ht="63" hidden="1">
      <c r="B241" s="1"/>
      <c r="C241" s="351">
        <v>3350</v>
      </c>
      <c r="D241" s="352" t="s">
        <v>282</v>
      </c>
      <c r="E241" s="353" t="s">
        <v>125</v>
      </c>
      <c r="F241" s="354">
        <v>935096</v>
      </c>
      <c r="G241" s="288" t="s">
        <v>117</v>
      </c>
      <c r="H241" s="288"/>
      <c r="I241" s="1"/>
      <c r="J241" s="10"/>
      <c r="K241" s="10"/>
    </row>
    <row r="242" spans="2:11" s="5" customFormat="1" ht="63" hidden="1">
      <c r="B242" s="1"/>
      <c r="C242" s="351">
        <v>3351</v>
      </c>
      <c r="D242" s="352" t="s">
        <v>283</v>
      </c>
      <c r="E242" s="353" t="s">
        <v>125</v>
      </c>
      <c r="F242" s="354">
        <v>1061292</v>
      </c>
      <c r="G242" s="288" t="s">
        <v>117</v>
      </c>
      <c r="H242" s="288"/>
      <c r="I242" s="1"/>
      <c r="J242" s="10"/>
      <c r="K242" s="10"/>
    </row>
    <row r="243" spans="2:11" s="5" customFormat="1" ht="63" hidden="1">
      <c r="B243" s="1"/>
      <c r="C243" s="351">
        <v>3352</v>
      </c>
      <c r="D243" s="352" t="s">
        <v>284</v>
      </c>
      <c r="E243" s="353" t="s">
        <v>125</v>
      </c>
      <c r="F243" s="354">
        <v>1209591</v>
      </c>
      <c r="G243" s="288" t="s">
        <v>117</v>
      </c>
      <c r="H243" s="288"/>
      <c r="I243" s="1"/>
      <c r="J243" s="10"/>
      <c r="K243" s="10"/>
    </row>
    <row r="244" spans="2:11" s="5" customFormat="1" ht="63" hidden="1">
      <c r="B244" s="1"/>
      <c r="C244" s="351">
        <v>3353</v>
      </c>
      <c r="D244" s="352" t="s">
        <v>285</v>
      </c>
      <c r="E244" s="353" t="s">
        <v>125</v>
      </c>
      <c r="F244" s="354">
        <v>1103800</v>
      </c>
      <c r="G244" s="288" t="s">
        <v>117</v>
      </c>
      <c r="H244" s="288"/>
      <c r="I244" s="1"/>
      <c r="J244" s="10"/>
      <c r="K244" s="10"/>
    </row>
    <row r="245" spans="2:11" s="5" customFormat="1" ht="63" hidden="1">
      <c r="B245" s="1"/>
      <c r="C245" s="351">
        <v>3354</v>
      </c>
      <c r="D245" s="352" t="s">
        <v>286</v>
      </c>
      <c r="E245" s="353" t="s">
        <v>125</v>
      </c>
      <c r="F245" s="354">
        <v>1721870</v>
      </c>
      <c r="G245" s="288" t="s">
        <v>117</v>
      </c>
      <c r="H245" s="288"/>
      <c r="I245" s="1"/>
      <c r="J245" s="10"/>
      <c r="K245" s="10"/>
    </row>
    <row r="246" spans="2:11" s="5" customFormat="1" ht="63" hidden="1">
      <c r="B246" s="1"/>
      <c r="C246" s="351">
        <v>3355</v>
      </c>
      <c r="D246" s="352" t="s">
        <v>287</v>
      </c>
      <c r="E246" s="353" t="s">
        <v>125</v>
      </c>
      <c r="F246" s="354">
        <v>1776027</v>
      </c>
      <c r="G246" s="288" t="s">
        <v>117</v>
      </c>
      <c r="H246" s="288"/>
      <c r="I246" s="1"/>
      <c r="J246" s="10"/>
      <c r="K246" s="10"/>
    </row>
    <row r="247" spans="2:11" s="5" customFormat="1" ht="63" hidden="1">
      <c r="B247" s="1"/>
      <c r="C247" s="351">
        <v>3356</v>
      </c>
      <c r="D247" s="352" t="s">
        <v>288</v>
      </c>
      <c r="E247" s="353" t="s">
        <v>125</v>
      </c>
      <c r="F247" s="354">
        <v>1934968</v>
      </c>
      <c r="G247" s="288" t="s">
        <v>117</v>
      </c>
      <c r="H247" s="288"/>
      <c r="I247" s="1"/>
      <c r="J247" s="10"/>
      <c r="K247" s="10"/>
    </row>
    <row r="248" spans="2:11" s="5" customFormat="1" ht="63" hidden="1">
      <c r="B248" s="1"/>
      <c r="C248" s="351">
        <v>3357</v>
      </c>
      <c r="D248" s="352" t="s">
        <v>289</v>
      </c>
      <c r="E248" s="353" t="s">
        <v>125</v>
      </c>
      <c r="F248" s="354">
        <v>2063620</v>
      </c>
      <c r="G248" s="288" t="s">
        <v>117</v>
      </c>
      <c r="H248" s="288"/>
      <c r="I248" s="1"/>
      <c r="J248" s="10"/>
      <c r="K248" s="10"/>
    </row>
    <row r="249" spans="2:11" s="5" customFormat="1" ht="63" hidden="1">
      <c r="B249" s="1"/>
      <c r="C249" s="351">
        <v>3358</v>
      </c>
      <c r="D249" s="352" t="s">
        <v>290</v>
      </c>
      <c r="E249" s="353" t="s">
        <v>125</v>
      </c>
      <c r="F249" s="354">
        <v>1722380</v>
      </c>
      <c r="G249" s="288" t="s">
        <v>117</v>
      </c>
      <c r="H249" s="288"/>
      <c r="I249" s="1"/>
      <c r="J249" s="10"/>
      <c r="K249" s="10"/>
    </row>
    <row r="250" spans="2:11" s="5" customFormat="1" ht="47.25" hidden="1">
      <c r="B250" s="1"/>
      <c r="C250" s="351">
        <v>3359</v>
      </c>
      <c r="D250" s="352" t="s">
        <v>291</v>
      </c>
      <c r="E250" s="353" t="s">
        <v>125</v>
      </c>
      <c r="F250" s="354">
        <v>2175147</v>
      </c>
      <c r="G250" s="288" t="s">
        <v>117</v>
      </c>
      <c r="H250" s="288"/>
      <c r="I250" s="1"/>
      <c r="J250" s="10"/>
      <c r="K250" s="10"/>
    </row>
    <row r="251" spans="2:11" s="5" customFormat="1" ht="63" hidden="1">
      <c r="B251" s="1"/>
      <c r="C251" s="351">
        <v>3360</v>
      </c>
      <c r="D251" s="352" t="s">
        <v>292</v>
      </c>
      <c r="E251" s="353" t="s">
        <v>125</v>
      </c>
      <c r="F251" s="354">
        <v>3156939</v>
      </c>
      <c r="G251" s="288" t="s">
        <v>117</v>
      </c>
      <c r="H251" s="288"/>
      <c r="I251" s="1"/>
      <c r="J251" s="10"/>
      <c r="K251" s="10"/>
    </row>
    <row r="252" spans="2:11" s="5" customFormat="1" ht="63" hidden="1">
      <c r="B252" s="1"/>
      <c r="C252" s="351">
        <v>3361</v>
      </c>
      <c r="D252" s="352" t="s">
        <v>293</v>
      </c>
      <c r="E252" s="353" t="s">
        <v>125</v>
      </c>
      <c r="F252" s="354">
        <v>3403164</v>
      </c>
      <c r="G252" s="288" t="s">
        <v>117</v>
      </c>
      <c r="H252" s="288"/>
      <c r="I252" s="1"/>
      <c r="J252" s="10"/>
      <c r="K252" s="10"/>
    </row>
    <row r="253" spans="2:11" s="5" customFormat="1" ht="63" hidden="1">
      <c r="B253" s="1"/>
      <c r="C253" s="351">
        <v>3363</v>
      </c>
      <c r="D253" s="352" t="s">
        <v>294</v>
      </c>
      <c r="E253" s="353" t="s">
        <v>125</v>
      </c>
      <c r="F253" s="354">
        <v>3927247</v>
      </c>
      <c r="G253" s="288" t="s">
        <v>117</v>
      </c>
      <c r="H253" s="288"/>
      <c r="I253" s="1"/>
      <c r="J253" s="10"/>
      <c r="K253" s="10"/>
    </row>
    <row r="254" spans="2:11" s="5" customFormat="1" ht="63" hidden="1">
      <c r="B254" s="1"/>
      <c r="C254" s="351">
        <v>3364</v>
      </c>
      <c r="D254" s="352" t="s">
        <v>295</v>
      </c>
      <c r="E254" s="353" t="s">
        <v>125</v>
      </c>
      <c r="F254" s="354">
        <v>735095</v>
      </c>
      <c r="G254" s="288" t="s">
        <v>117</v>
      </c>
      <c r="H254" s="288"/>
      <c r="I254" s="1"/>
      <c r="J254" s="10"/>
      <c r="K254" s="10"/>
    </row>
    <row r="255" spans="2:11" s="5" customFormat="1" ht="63" hidden="1">
      <c r="B255" s="1"/>
      <c r="C255" s="351">
        <v>3365</v>
      </c>
      <c r="D255" s="352" t="s">
        <v>296</v>
      </c>
      <c r="E255" s="353" t="s">
        <v>125</v>
      </c>
      <c r="F255" s="354">
        <v>853924</v>
      </c>
      <c r="G255" s="288" t="s">
        <v>117</v>
      </c>
      <c r="H255" s="288"/>
      <c r="I255" s="1"/>
      <c r="J255" s="10"/>
      <c r="K255" s="10"/>
    </row>
    <row r="256" spans="2:11" s="5" customFormat="1" ht="63" hidden="1">
      <c r="B256" s="1"/>
      <c r="C256" s="351">
        <v>3366</v>
      </c>
      <c r="D256" s="352" t="s">
        <v>297</v>
      </c>
      <c r="E256" s="353" t="s">
        <v>125</v>
      </c>
      <c r="F256" s="354">
        <v>996493</v>
      </c>
      <c r="G256" s="288" t="s">
        <v>117</v>
      </c>
      <c r="H256" s="288"/>
      <c r="I256" s="1"/>
      <c r="J256" s="10"/>
      <c r="K256" s="10"/>
    </row>
    <row r="257" spans="2:11" s="5" customFormat="1" ht="63" hidden="1">
      <c r="B257" s="1"/>
      <c r="C257" s="351">
        <v>3368</v>
      </c>
      <c r="D257" s="352" t="s">
        <v>298</v>
      </c>
      <c r="E257" s="353" t="s">
        <v>125</v>
      </c>
      <c r="F257" s="354">
        <v>940007</v>
      </c>
      <c r="G257" s="288" t="s">
        <v>117</v>
      </c>
      <c r="H257" s="288"/>
      <c r="I257" s="1"/>
      <c r="J257" s="10"/>
      <c r="K257" s="10"/>
    </row>
    <row r="258" spans="2:11" s="5" customFormat="1" ht="63" hidden="1">
      <c r="B258" s="1"/>
      <c r="C258" s="351">
        <v>3369</v>
      </c>
      <c r="D258" s="352" t="s">
        <v>299</v>
      </c>
      <c r="E258" s="353" t="s">
        <v>125</v>
      </c>
      <c r="F258" s="354">
        <v>1061292</v>
      </c>
      <c r="G258" s="288" t="s">
        <v>117</v>
      </c>
      <c r="H258" s="288"/>
      <c r="I258" s="1"/>
      <c r="J258" s="10"/>
      <c r="K258" s="10"/>
    </row>
    <row r="259" spans="2:11" s="5" customFormat="1" ht="63" hidden="1">
      <c r="B259" s="1"/>
      <c r="C259" s="351">
        <v>3370</v>
      </c>
      <c r="D259" s="352" t="s">
        <v>300</v>
      </c>
      <c r="E259" s="353" t="s">
        <v>125</v>
      </c>
      <c r="F259" s="354">
        <v>1209591</v>
      </c>
      <c r="G259" s="288" t="s">
        <v>117</v>
      </c>
      <c r="H259" s="288"/>
      <c r="I259" s="1"/>
      <c r="J259" s="10"/>
      <c r="K259" s="10"/>
    </row>
    <row r="260" spans="2:11" s="5" customFormat="1" ht="63" hidden="1">
      <c r="B260" s="1"/>
      <c r="C260" s="351">
        <v>3371</v>
      </c>
      <c r="D260" s="352" t="s">
        <v>301</v>
      </c>
      <c r="E260" s="353" t="s">
        <v>125</v>
      </c>
      <c r="F260" s="354">
        <v>1146160</v>
      </c>
      <c r="G260" s="288" t="s">
        <v>117</v>
      </c>
      <c r="H260" s="288"/>
      <c r="I260" s="1"/>
      <c r="J260" s="10"/>
      <c r="K260" s="10"/>
    </row>
    <row r="261" spans="2:11" s="5" customFormat="1" ht="63" hidden="1">
      <c r="B261" s="1"/>
      <c r="C261" s="351">
        <v>3372</v>
      </c>
      <c r="D261" s="352" t="s">
        <v>302</v>
      </c>
      <c r="E261" s="353" t="s">
        <v>125</v>
      </c>
      <c r="F261" s="354">
        <v>1297028</v>
      </c>
      <c r="G261" s="288" t="s">
        <v>117</v>
      </c>
      <c r="H261" s="288"/>
      <c r="I261" s="1"/>
      <c r="J261" s="10"/>
      <c r="K261" s="10"/>
    </row>
    <row r="262" spans="2:11" s="5" customFormat="1" ht="63" hidden="1">
      <c r="B262" s="1"/>
      <c r="C262" s="351">
        <v>3373</v>
      </c>
      <c r="D262" s="352" t="s">
        <v>303</v>
      </c>
      <c r="E262" s="353" t="s">
        <v>125</v>
      </c>
      <c r="F262" s="354">
        <v>1721870</v>
      </c>
      <c r="G262" s="288" t="s">
        <v>117</v>
      </c>
      <c r="H262" s="288"/>
      <c r="I262" s="1"/>
      <c r="J262" s="10"/>
      <c r="K262" s="10"/>
    </row>
    <row r="263" spans="2:11" s="5" customFormat="1" ht="63" hidden="1">
      <c r="B263" s="1"/>
      <c r="C263" s="351">
        <v>3374</v>
      </c>
      <c r="D263" s="352" t="s">
        <v>304</v>
      </c>
      <c r="E263" s="353" t="s">
        <v>125</v>
      </c>
      <c r="F263" s="354">
        <v>1776027</v>
      </c>
      <c r="G263" s="288" t="s">
        <v>117</v>
      </c>
      <c r="H263" s="288"/>
      <c r="I263" s="1"/>
      <c r="J263" s="10"/>
      <c r="K263" s="10"/>
    </row>
    <row r="264" spans="2:11" s="5" customFormat="1" ht="63" hidden="1">
      <c r="B264" s="1"/>
      <c r="C264" s="351">
        <v>3375</v>
      </c>
      <c r="D264" s="352" t="s">
        <v>305</v>
      </c>
      <c r="E264" s="353" t="s">
        <v>125</v>
      </c>
      <c r="F264" s="354">
        <v>1934968</v>
      </c>
      <c r="G264" s="288" t="s">
        <v>117</v>
      </c>
      <c r="H264" s="288"/>
      <c r="I264" s="1"/>
      <c r="J264" s="10"/>
      <c r="K264" s="10"/>
    </row>
    <row r="265" spans="2:11" s="5" customFormat="1" ht="63" hidden="1">
      <c r="B265" s="1"/>
      <c r="C265" s="351">
        <v>3376</v>
      </c>
      <c r="D265" s="352" t="s">
        <v>306</v>
      </c>
      <c r="E265" s="353" t="s">
        <v>125</v>
      </c>
      <c r="F265" s="354">
        <v>2063620</v>
      </c>
      <c r="G265" s="288" t="s">
        <v>117</v>
      </c>
      <c r="H265" s="288"/>
      <c r="I265" s="1"/>
      <c r="J265" s="10"/>
      <c r="K265" s="10"/>
    </row>
    <row r="266" spans="2:11" s="5" customFormat="1" ht="31.5" hidden="1">
      <c r="B266" s="1"/>
      <c r="C266" s="351">
        <v>3378</v>
      </c>
      <c r="D266" s="352" t="s">
        <v>307</v>
      </c>
      <c r="E266" s="353" t="s">
        <v>116</v>
      </c>
      <c r="F266" s="354">
        <v>2786</v>
      </c>
      <c r="G266" s="288" t="s">
        <v>117</v>
      </c>
      <c r="H266" s="288"/>
      <c r="I266" s="1"/>
      <c r="J266" s="10"/>
      <c r="K266" s="10"/>
    </row>
    <row r="267" spans="2:11" s="5" customFormat="1" ht="47.25" hidden="1">
      <c r="B267" s="1"/>
      <c r="C267" s="351">
        <v>3379</v>
      </c>
      <c r="D267" s="352" t="s">
        <v>308</v>
      </c>
      <c r="E267" s="353" t="s">
        <v>122</v>
      </c>
      <c r="F267" s="354">
        <v>218074</v>
      </c>
      <c r="G267" s="288" t="s">
        <v>117</v>
      </c>
      <c r="H267" s="288"/>
      <c r="I267" s="1"/>
      <c r="J267" s="10"/>
      <c r="K267" s="10"/>
    </row>
    <row r="268" spans="2:11" s="5" customFormat="1" ht="47.25" hidden="1">
      <c r="B268" s="1"/>
      <c r="C268" s="351">
        <v>3380</v>
      </c>
      <c r="D268" s="352" t="s">
        <v>309</v>
      </c>
      <c r="E268" s="353" t="s">
        <v>122</v>
      </c>
      <c r="F268" s="354">
        <v>98392</v>
      </c>
      <c r="G268" s="288" t="s">
        <v>117</v>
      </c>
      <c r="H268" s="288"/>
      <c r="I268" s="1"/>
      <c r="J268" s="10"/>
      <c r="K268" s="10"/>
    </row>
    <row r="269" spans="2:11" s="5" customFormat="1" ht="47.25" hidden="1">
      <c r="B269" s="1"/>
      <c r="C269" s="351">
        <v>3382</v>
      </c>
      <c r="D269" s="352" t="s">
        <v>310</v>
      </c>
      <c r="E269" s="353" t="s">
        <v>122</v>
      </c>
      <c r="F269" s="354">
        <v>22264</v>
      </c>
      <c r="G269" s="288" t="s">
        <v>117</v>
      </c>
      <c r="H269" s="288"/>
      <c r="I269" s="1"/>
      <c r="J269" s="10"/>
      <c r="K269" s="10"/>
    </row>
    <row r="270" spans="2:11" s="5" customFormat="1" ht="47.25" hidden="1">
      <c r="B270" s="1"/>
      <c r="C270" s="351">
        <v>3385</v>
      </c>
      <c r="D270" s="352" t="s">
        <v>311</v>
      </c>
      <c r="E270" s="353" t="s">
        <v>122</v>
      </c>
      <c r="F270" s="354">
        <v>146081</v>
      </c>
      <c r="G270" s="288" t="s">
        <v>117</v>
      </c>
      <c r="H270" s="288"/>
      <c r="I270" s="1"/>
      <c r="J270" s="10"/>
      <c r="K270" s="10"/>
    </row>
    <row r="271" spans="2:11" s="5" customFormat="1" ht="47.25" hidden="1">
      <c r="B271" s="1"/>
      <c r="C271" s="351">
        <v>3388</v>
      </c>
      <c r="D271" s="352" t="s">
        <v>312</v>
      </c>
      <c r="E271" s="353" t="s">
        <v>122</v>
      </c>
      <c r="F271" s="354">
        <v>486899</v>
      </c>
      <c r="G271" s="288" t="s">
        <v>117</v>
      </c>
      <c r="H271" s="288"/>
      <c r="I271" s="1"/>
      <c r="J271" s="10"/>
      <c r="K271" s="10"/>
    </row>
    <row r="272" spans="2:11" s="5" customFormat="1" ht="31.5" hidden="1">
      <c r="B272" s="1"/>
      <c r="C272" s="351">
        <v>3391</v>
      </c>
      <c r="D272" s="352" t="s">
        <v>313</v>
      </c>
      <c r="E272" s="353" t="s">
        <v>125</v>
      </c>
      <c r="F272" s="354">
        <v>189225</v>
      </c>
      <c r="G272" s="288" t="s">
        <v>117</v>
      </c>
      <c r="H272" s="288"/>
      <c r="I272" s="1"/>
      <c r="J272" s="10"/>
      <c r="K272" s="10"/>
    </row>
    <row r="273" spans="2:11" s="5" customFormat="1" ht="31.5" hidden="1">
      <c r="B273" s="1"/>
      <c r="C273" s="351">
        <v>3393</v>
      </c>
      <c r="D273" s="352" t="s">
        <v>314</v>
      </c>
      <c r="E273" s="353" t="s">
        <v>125</v>
      </c>
      <c r="F273" s="354">
        <v>1287300</v>
      </c>
      <c r="G273" s="288" t="s">
        <v>117</v>
      </c>
      <c r="H273" s="288"/>
      <c r="I273" s="1"/>
      <c r="J273" s="10"/>
      <c r="K273" s="10"/>
    </row>
    <row r="274" spans="2:11" s="5" customFormat="1" ht="47.25" hidden="1">
      <c r="B274" s="1"/>
      <c r="C274" s="351">
        <v>3394</v>
      </c>
      <c r="D274" s="352" t="s">
        <v>315</v>
      </c>
      <c r="E274" s="353" t="s">
        <v>119</v>
      </c>
      <c r="F274" s="354">
        <v>541158</v>
      </c>
      <c r="G274" s="288" t="s">
        <v>117</v>
      </c>
      <c r="H274" s="288" t="s">
        <v>145</v>
      </c>
      <c r="I274" s="1"/>
      <c r="J274" s="10"/>
      <c r="K274" s="10"/>
    </row>
    <row r="275" spans="2:11" s="5" customFormat="1" ht="47.25" hidden="1">
      <c r="B275" s="1"/>
      <c r="C275" s="351">
        <v>3396</v>
      </c>
      <c r="D275" s="352" t="s">
        <v>316</v>
      </c>
      <c r="E275" s="353" t="s">
        <v>125</v>
      </c>
      <c r="F275" s="354">
        <v>669925</v>
      </c>
      <c r="G275" s="288" t="s">
        <v>117</v>
      </c>
      <c r="H275" s="288"/>
      <c r="I275" s="1"/>
      <c r="J275" s="10"/>
      <c r="K275" s="10"/>
    </row>
    <row r="276" spans="2:11" s="5" customFormat="1" ht="63" hidden="1">
      <c r="B276" s="1"/>
      <c r="C276" s="351">
        <v>3397</v>
      </c>
      <c r="D276" s="352" t="s">
        <v>317</v>
      </c>
      <c r="E276" s="353" t="s">
        <v>125</v>
      </c>
      <c r="F276" s="354">
        <v>355655</v>
      </c>
      <c r="G276" s="288" t="s">
        <v>117</v>
      </c>
      <c r="H276" s="288"/>
      <c r="I276" s="1"/>
      <c r="J276" s="10"/>
      <c r="K276" s="10"/>
    </row>
    <row r="277" spans="2:11" s="5" customFormat="1" ht="31.5" hidden="1">
      <c r="B277" s="1"/>
      <c r="C277" s="351">
        <v>3400</v>
      </c>
      <c r="D277" s="352" t="s">
        <v>318</v>
      </c>
      <c r="E277" s="353" t="s">
        <v>125</v>
      </c>
      <c r="F277" s="354">
        <v>149133</v>
      </c>
      <c r="G277" s="288" t="s">
        <v>117</v>
      </c>
      <c r="H277" s="288"/>
      <c r="I277" s="1"/>
      <c r="J277" s="10"/>
      <c r="K277" s="10"/>
    </row>
    <row r="278" spans="2:11" s="5" customFormat="1" ht="31.5" hidden="1">
      <c r="B278" s="1"/>
      <c r="C278" s="351">
        <v>3401</v>
      </c>
      <c r="D278" s="352" t="s">
        <v>319</v>
      </c>
      <c r="E278" s="353" t="s">
        <v>125</v>
      </c>
      <c r="F278" s="354">
        <v>372425</v>
      </c>
      <c r="G278" s="288" t="s">
        <v>117</v>
      </c>
      <c r="H278" s="288"/>
      <c r="I278" s="1"/>
      <c r="J278" s="10"/>
      <c r="K278" s="10"/>
    </row>
    <row r="279" spans="2:11" s="5" customFormat="1" ht="63" hidden="1">
      <c r="B279" s="1"/>
      <c r="C279" s="351">
        <v>3403</v>
      </c>
      <c r="D279" s="352" t="s">
        <v>320</v>
      </c>
      <c r="E279" s="353" t="s">
        <v>125</v>
      </c>
      <c r="F279" s="354">
        <v>640137</v>
      </c>
      <c r="G279" s="288" t="s">
        <v>117</v>
      </c>
      <c r="H279" s="288" t="s">
        <v>145</v>
      </c>
      <c r="I279" s="1"/>
      <c r="J279" s="10"/>
      <c r="K279" s="10"/>
    </row>
    <row r="280" spans="2:11" s="5" customFormat="1" ht="31.5" hidden="1">
      <c r="B280" s="1"/>
      <c r="C280" s="351">
        <v>3404</v>
      </c>
      <c r="D280" s="352" t="s">
        <v>321</v>
      </c>
      <c r="E280" s="353" t="s">
        <v>125</v>
      </c>
      <c r="F280" s="354">
        <v>129725</v>
      </c>
      <c r="G280" s="288" t="s">
        <v>117</v>
      </c>
      <c r="H280" s="288"/>
      <c r="I280" s="1"/>
      <c r="J280" s="10"/>
      <c r="K280" s="10"/>
    </row>
    <row r="281" spans="2:11" s="5" customFormat="1" ht="31.5" hidden="1">
      <c r="B281" s="1"/>
      <c r="C281" s="351">
        <v>3405</v>
      </c>
      <c r="D281" s="352" t="s">
        <v>322</v>
      </c>
      <c r="E281" s="353" t="s">
        <v>125</v>
      </c>
      <c r="F281" s="354">
        <v>284239</v>
      </c>
      <c r="G281" s="288" t="s">
        <v>117</v>
      </c>
      <c r="H281" s="288"/>
      <c r="I281" s="1"/>
      <c r="J281" s="10"/>
      <c r="K281" s="10"/>
    </row>
    <row r="282" spans="2:11" s="5" customFormat="1" ht="47.25" hidden="1">
      <c r="B282" s="1"/>
      <c r="C282" s="351">
        <v>3408</v>
      </c>
      <c r="D282" s="352" t="s">
        <v>323</v>
      </c>
      <c r="E282" s="353" t="s">
        <v>122</v>
      </c>
      <c r="F282" s="354">
        <v>325604</v>
      </c>
      <c r="G282" s="288" t="s">
        <v>117</v>
      </c>
      <c r="H282" s="288"/>
      <c r="I282" s="1"/>
      <c r="J282" s="10"/>
      <c r="K282" s="10"/>
    </row>
    <row r="283" spans="2:11" s="5" customFormat="1" ht="47.25" hidden="1">
      <c r="B283" s="1"/>
      <c r="C283" s="351">
        <v>3410</v>
      </c>
      <c r="D283" s="352" t="s">
        <v>324</v>
      </c>
      <c r="E283" s="353" t="s">
        <v>125</v>
      </c>
      <c r="F283" s="354">
        <v>6527205</v>
      </c>
      <c r="G283" s="288" t="s">
        <v>117</v>
      </c>
      <c r="H283" s="288" t="s">
        <v>145</v>
      </c>
      <c r="I283" s="1"/>
      <c r="J283" s="10"/>
      <c r="K283" s="10"/>
    </row>
    <row r="284" spans="2:11" s="5" customFormat="1" ht="47.25" hidden="1">
      <c r="B284" s="1"/>
      <c r="C284" s="351">
        <v>3411</v>
      </c>
      <c r="D284" s="352" t="s">
        <v>325</v>
      </c>
      <c r="E284" s="353" t="s">
        <v>125</v>
      </c>
      <c r="F284" s="354">
        <v>6588904</v>
      </c>
      <c r="G284" s="288" t="s">
        <v>117</v>
      </c>
      <c r="H284" s="288" t="s">
        <v>145</v>
      </c>
      <c r="I284" s="1"/>
      <c r="J284" s="10"/>
      <c r="K284" s="10"/>
    </row>
    <row r="285" spans="2:11" s="5" customFormat="1" ht="31.5" hidden="1">
      <c r="B285" s="1"/>
      <c r="C285" s="351">
        <v>3412</v>
      </c>
      <c r="D285" s="352" t="s">
        <v>326</v>
      </c>
      <c r="E285" s="353" t="s">
        <v>125</v>
      </c>
      <c r="F285" s="354">
        <v>417404</v>
      </c>
      <c r="G285" s="288" t="s">
        <v>117</v>
      </c>
      <c r="H285" s="288"/>
      <c r="I285" s="1"/>
      <c r="J285" s="10"/>
      <c r="K285" s="10"/>
    </row>
    <row r="286" spans="2:11" s="5" customFormat="1" ht="31.5" hidden="1">
      <c r="B286" s="1"/>
      <c r="C286" s="351">
        <v>3413</v>
      </c>
      <c r="D286" s="352" t="s">
        <v>327</v>
      </c>
      <c r="E286" s="353" t="s">
        <v>125</v>
      </c>
      <c r="F286" s="354">
        <v>10574</v>
      </c>
      <c r="G286" s="288" t="s">
        <v>117</v>
      </c>
      <c r="H286" s="288"/>
      <c r="I286" s="1"/>
      <c r="J286" s="10"/>
      <c r="K286" s="10"/>
    </row>
    <row r="287" spans="2:11" s="5" customFormat="1" ht="31.5" hidden="1">
      <c r="B287" s="1"/>
      <c r="C287" s="351">
        <v>3414</v>
      </c>
      <c r="D287" s="352" t="s">
        <v>328</v>
      </c>
      <c r="E287" s="353" t="s">
        <v>125</v>
      </c>
      <c r="F287" s="354">
        <v>18633</v>
      </c>
      <c r="G287" s="288" t="s">
        <v>117</v>
      </c>
      <c r="H287" s="288"/>
      <c r="I287" s="1"/>
      <c r="J287" s="10"/>
      <c r="K287" s="10"/>
    </row>
    <row r="288" spans="2:11" s="5" customFormat="1" ht="47.25" hidden="1">
      <c r="B288" s="1"/>
      <c r="C288" s="351">
        <v>3415</v>
      </c>
      <c r="D288" s="352" t="s">
        <v>329</v>
      </c>
      <c r="E288" s="353" t="s">
        <v>122</v>
      </c>
      <c r="F288" s="354">
        <v>40605</v>
      </c>
      <c r="G288" s="288" t="s">
        <v>117</v>
      </c>
      <c r="H288" s="288"/>
      <c r="I288" s="1"/>
      <c r="J288" s="10"/>
      <c r="K288" s="10"/>
    </row>
    <row r="289" spans="2:11" s="5" customFormat="1" ht="63" hidden="1">
      <c r="B289" s="1"/>
      <c r="C289" s="351">
        <v>3425</v>
      </c>
      <c r="D289" s="352" t="s">
        <v>330</v>
      </c>
      <c r="E289" s="353" t="s">
        <v>116</v>
      </c>
      <c r="F289" s="354">
        <v>55693</v>
      </c>
      <c r="G289" s="288" t="s">
        <v>117</v>
      </c>
      <c r="H289" s="288" t="s">
        <v>145</v>
      </c>
      <c r="I289" s="1"/>
      <c r="J289" s="10"/>
      <c r="K289" s="10"/>
    </row>
    <row r="290" spans="2:11" s="5" customFormat="1" ht="47.25" hidden="1">
      <c r="B290" s="1"/>
      <c r="C290" s="351">
        <v>3426</v>
      </c>
      <c r="D290" s="352" t="s">
        <v>331</v>
      </c>
      <c r="E290" s="353" t="s">
        <v>122</v>
      </c>
      <c r="F290" s="354">
        <v>36168</v>
      </c>
      <c r="G290" s="288" t="s">
        <v>117</v>
      </c>
      <c r="H290" s="288" t="s">
        <v>145</v>
      </c>
      <c r="I290" s="1"/>
      <c r="J290" s="10"/>
      <c r="K290" s="10"/>
    </row>
    <row r="291" spans="2:11" s="5" customFormat="1" ht="31.5" hidden="1">
      <c r="B291" s="1"/>
      <c r="C291" s="351">
        <v>3429</v>
      </c>
      <c r="D291" s="352" t="s">
        <v>332</v>
      </c>
      <c r="E291" s="353" t="s">
        <v>125</v>
      </c>
      <c r="F291" s="354">
        <v>435146</v>
      </c>
      <c r="G291" s="288" t="s">
        <v>117</v>
      </c>
      <c r="H291" s="288" t="s">
        <v>145</v>
      </c>
      <c r="I291" s="1"/>
      <c r="J291" s="10"/>
      <c r="K291" s="10"/>
    </row>
    <row r="292" spans="2:11" s="5" customFormat="1" ht="31.5" hidden="1">
      <c r="B292" s="1"/>
      <c r="C292" s="351">
        <v>3430</v>
      </c>
      <c r="D292" s="352" t="s">
        <v>333</v>
      </c>
      <c r="E292" s="353" t="s">
        <v>125</v>
      </c>
      <c r="F292" s="354">
        <v>306079</v>
      </c>
      <c r="G292" s="288" t="s">
        <v>117</v>
      </c>
      <c r="H292" s="288"/>
      <c r="I292" s="1"/>
      <c r="J292" s="10"/>
      <c r="K292" s="10"/>
    </row>
    <row r="293" spans="2:11" s="5" customFormat="1" ht="31.5" hidden="1">
      <c r="B293" s="1"/>
      <c r="C293" s="351">
        <v>3431</v>
      </c>
      <c r="D293" s="352" t="s">
        <v>334</v>
      </c>
      <c r="E293" s="353" t="s">
        <v>125</v>
      </c>
      <c r="F293" s="354">
        <v>345896</v>
      </c>
      <c r="G293" s="288" t="s">
        <v>117</v>
      </c>
      <c r="H293" s="288"/>
      <c r="I293" s="1"/>
      <c r="J293" s="10"/>
      <c r="K293" s="10"/>
    </row>
    <row r="294" spans="2:11" s="5" customFormat="1" ht="31.5" hidden="1">
      <c r="B294" s="1"/>
      <c r="C294" s="351">
        <v>3432</v>
      </c>
      <c r="D294" s="352" t="s">
        <v>335</v>
      </c>
      <c r="E294" s="353" t="s">
        <v>125</v>
      </c>
      <c r="F294" s="354">
        <v>411304</v>
      </c>
      <c r="G294" s="288" t="s">
        <v>117</v>
      </c>
      <c r="H294" s="288"/>
      <c r="I294" s="1"/>
      <c r="J294" s="10"/>
      <c r="K294" s="10"/>
    </row>
    <row r="295" spans="2:11" s="5" customFormat="1" ht="31.5" hidden="1">
      <c r="B295" s="1"/>
      <c r="C295" s="351">
        <v>3433</v>
      </c>
      <c r="D295" s="352" t="s">
        <v>336</v>
      </c>
      <c r="E295" s="353" t="s">
        <v>125</v>
      </c>
      <c r="F295" s="354">
        <v>4806</v>
      </c>
      <c r="G295" s="288" t="s">
        <v>117</v>
      </c>
      <c r="H295" s="288"/>
      <c r="I295" s="1"/>
      <c r="J295" s="10"/>
      <c r="K295" s="10"/>
    </row>
    <row r="296" spans="2:11" s="5" customFormat="1" ht="63" hidden="1">
      <c r="B296" s="1"/>
      <c r="C296" s="351">
        <v>3434</v>
      </c>
      <c r="D296" s="352" t="s">
        <v>337</v>
      </c>
      <c r="E296" s="353" t="s">
        <v>125</v>
      </c>
      <c r="F296" s="354">
        <v>69415</v>
      </c>
      <c r="G296" s="288" t="s">
        <v>117</v>
      </c>
      <c r="H296" s="288"/>
      <c r="I296" s="1"/>
      <c r="J296" s="10"/>
      <c r="K296" s="10"/>
    </row>
    <row r="297" spans="2:11" s="5" customFormat="1" ht="47.25" hidden="1">
      <c r="B297" s="1"/>
      <c r="C297" s="351">
        <v>3436</v>
      </c>
      <c r="D297" s="352" t="s">
        <v>338</v>
      </c>
      <c r="E297" s="353" t="s">
        <v>119</v>
      </c>
      <c r="F297" s="354">
        <v>88824</v>
      </c>
      <c r="G297" s="288" t="s">
        <v>117</v>
      </c>
      <c r="H297" s="288"/>
      <c r="I297" s="1"/>
      <c r="J297" s="10"/>
      <c r="K297" s="10"/>
    </row>
    <row r="298" spans="2:11" s="5" customFormat="1" ht="47.25" hidden="1">
      <c r="B298" s="1"/>
      <c r="C298" s="351">
        <v>3442</v>
      </c>
      <c r="D298" s="352" t="s">
        <v>339</v>
      </c>
      <c r="E298" s="353" t="s">
        <v>119</v>
      </c>
      <c r="F298" s="354">
        <v>477928</v>
      </c>
      <c r="G298" s="288" t="s">
        <v>117</v>
      </c>
      <c r="H298" s="288"/>
      <c r="I298" s="1"/>
      <c r="J298" s="10"/>
      <c r="K298" s="10"/>
    </row>
    <row r="299" spans="2:11" s="5" customFormat="1" ht="63" hidden="1">
      <c r="B299" s="1"/>
      <c r="C299" s="351">
        <v>3443</v>
      </c>
      <c r="D299" s="352" t="s">
        <v>340</v>
      </c>
      <c r="E299" s="353" t="s">
        <v>119</v>
      </c>
      <c r="F299" s="354">
        <v>71441</v>
      </c>
      <c r="G299" s="288" t="s">
        <v>117</v>
      </c>
      <c r="H299" s="288"/>
      <c r="I299" s="1"/>
      <c r="J299" s="10"/>
      <c r="K299" s="10"/>
    </row>
    <row r="300" spans="2:11" s="5" customFormat="1" ht="63" hidden="1">
      <c r="B300" s="1"/>
      <c r="C300" s="351">
        <v>3450</v>
      </c>
      <c r="D300" s="352" t="s">
        <v>341</v>
      </c>
      <c r="E300" s="353" t="s">
        <v>125</v>
      </c>
      <c r="F300" s="354">
        <v>349237</v>
      </c>
      <c r="G300" s="288" t="s">
        <v>117</v>
      </c>
      <c r="H300" s="288"/>
      <c r="I300" s="1"/>
      <c r="J300" s="10"/>
      <c r="K300" s="10"/>
    </row>
    <row r="301" spans="2:11" s="5" customFormat="1" ht="63" hidden="1">
      <c r="B301" s="1"/>
      <c r="C301" s="351">
        <v>3451</v>
      </c>
      <c r="D301" s="352" t="s">
        <v>342</v>
      </c>
      <c r="E301" s="353" t="s">
        <v>125</v>
      </c>
      <c r="F301" s="354">
        <v>493227</v>
      </c>
      <c r="G301" s="288" t="s">
        <v>117</v>
      </c>
      <c r="H301" s="288"/>
      <c r="I301" s="1"/>
      <c r="J301" s="10"/>
      <c r="K301" s="10"/>
    </row>
    <row r="302" spans="2:11" s="5" customFormat="1" ht="34.5" hidden="1" customHeight="1">
      <c r="B302" s="1"/>
      <c r="C302" s="351">
        <v>3452</v>
      </c>
      <c r="D302" s="352" t="s">
        <v>343</v>
      </c>
      <c r="E302" s="353" t="s">
        <v>125</v>
      </c>
      <c r="F302" s="354">
        <v>452767</v>
      </c>
      <c r="G302" s="288" t="s">
        <v>117</v>
      </c>
      <c r="H302" s="288"/>
      <c r="I302" s="1"/>
      <c r="J302" s="10"/>
      <c r="K302" s="10"/>
    </row>
    <row r="303" spans="2:11" s="5" customFormat="1" ht="47.25" hidden="1">
      <c r="B303" s="1"/>
      <c r="C303" s="351">
        <v>3454</v>
      </c>
      <c r="D303" s="352" t="s">
        <v>344</v>
      </c>
      <c r="E303" s="353" t="s">
        <v>119</v>
      </c>
      <c r="F303" s="354">
        <v>85636</v>
      </c>
      <c r="G303" s="288" t="s">
        <v>117</v>
      </c>
      <c r="H303" s="288"/>
      <c r="I303" s="1"/>
      <c r="J303" s="10"/>
      <c r="K303" s="10"/>
    </row>
    <row r="304" spans="2:11" s="5" customFormat="1" ht="31.5" hidden="1">
      <c r="B304" s="1"/>
      <c r="C304" s="351">
        <v>3463</v>
      </c>
      <c r="D304" s="352" t="s">
        <v>345</v>
      </c>
      <c r="E304" s="353" t="s">
        <v>125</v>
      </c>
      <c r="F304" s="354">
        <v>229923</v>
      </c>
      <c r="G304" s="288" t="s">
        <v>117</v>
      </c>
      <c r="H304" s="288"/>
      <c r="I304" s="1"/>
      <c r="J304" s="10"/>
      <c r="K304" s="10"/>
    </row>
    <row r="305" spans="2:11" s="5" customFormat="1" ht="31.5" hidden="1">
      <c r="B305" s="1"/>
      <c r="C305" s="351">
        <v>3464</v>
      </c>
      <c r="D305" s="352" t="s">
        <v>346</v>
      </c>
      <c r="E305" s="353" t="s">
        <v>119</v>
      </c>
      <c r="F305" s="354">
        <v>31876</v>
      </c>
      <c r="G305" s="288" t="s">
        <v>117</v>
      </c>
      <c r="H305" s="288"/>
      <c r="I305" s="1"/>
      <c r="J305" s="10"/>
      <c r="K305" s="10"/>
    </row>
    <row r="306" spans="2:11" s="5" customFormat="1" ht="31.5" hidden="1">
      <c r="B306" s="1"/>
      <c r="C306" s="351">
        <v>3465</v>
      </c>
      <c r="D306" s="352" t="s">
        <v>347</v>
      </c>
      <c r="E306" s="353" t="s">
        <v>119</v>
      </c>
      <c r="F306" s="354">
        <v>430589</v>
      </c>
      <c r="G306" s="288" t="s">
        <v>117</v>
      </c>
      <c r="H306" s="288"/>
      <c r="I306" s="1"/>
      <c r="J306" s="10"/>
      <c r="K306" s="10"/>
    </row>
    <row r="307" spans="2:11" s="5" customFormat="1" ht="31.5" hidden="1">
      <c r="B307" s="1"/>
      <c r="C307" s="351">
        <v>3466</v>
      </c>
      <c r="D307" s="352" t="s">
        <v>348</v>
      </c>
      <c r="E307" s="353" t="s">
        <v>119</v>
      </c>
      <c r="F307" s="354">
        <v>443505</v>
      </c>
      <c r="G307" s="288" t="s">
        <v>117</v>
      </c>
      <c r="H307" s="288"/>
      <c r="I307" s="1"/>
      <c r="J307" s="10"/>
      <c r="K307" s="10"/>
    </row>
    <row r="308" spans="2:11" s="5" customFormat="1" ht="31.5" hidden="1">
      <c r="B308" s="1"/>
      <c r="C308" s="351">
        <v>3467</v>
      </c>
      <c r="D308" s="352" t="s">
        <v>349</v>
      </c>
      <c r="E308" s="353" t="s">
        <v>119</v>
      </c>
      <c r="F308" s="354">
        <v>430085</v>
      </c>
      <c r="G308" s="288" t="s">
        <v>117</v>
      </c>
      <c r="H308" s="288"/>
      <c r="I308" s="1"/>
      <c r="J308" s="10"/>
      <c r="K308" s="10"/>
    </row>
    <row r="309" spans="2:11" s="5" customFormat="1" ht="31.5" hidden="1">
      <c r="B309" s="1"/>
      <c r="C309" s="351">
        <v>3468</v>
      </c>
      <c r="D309" s="352" t="s">
        <v>350</v>
      </c>
      <c r="E309" s="353" t="s">
        <v>119</v>
      </c>
      <c r="F309" s="354">
        <v>375015</v>
      </c>
      <c r="G309" s="288" t="s">
        <v>117</v>
      </c>
      <c r="H309" s="288"/>
      <c r="I309" s="1"/>
      <c r="J309" s="10"/>
      <c r="K309" s="10"/>
    </row>
    <row r="310" spans="2:11" s="5" customFormat="1" ht="47.25" hidden="1">
      <c r="B310" s="1"/>
      <c r="C310" s="351">
        <v>3470</v>
      </c>
      <c r="D310" s="352" t="s">
        <v>351</v>
      </c>
      <c r="E310" s="353" t="s">
        <v>122</v>
      </c>
      <c r="F310" s="354">
        <v>819682</v>
      </c>
      <c r="G310" s="288" t="s">
        <v>117</v>
      </c>
      <c r="H310" s="288" t="s">
        <v>145</v>
      </c>
      <c r="I310" s="1"/>
      <c r="J310" s="10"/>
      <c r="K310" s="10"/>
    </row>
    <row r="311" spans="2:11" s="5" customFormat="1" ht="47.25" hidden="1">
      <c r="B311" s="1"/>
      <c r="C311" s="351">
        <v>3471</v>
      </c>
      <c r="D311" s="352" t="s">
        <v>352</v>
      </c>
      <c r="E311" s="353" t="s">
        <v>122</v>
      </c>
      <c r="F311" s="354">
        <v>558004</v>
      </c>
      <c r="G311" s="288" t="s">
        <v>117</v>
      </c>
      <c r="H311" s="288" t="s">
        <v>145</v>
      </c>
      <c r="I311" s="1"/>
      <c r="J311" s="10"/>
      <c r="K311" s="10"/>
    </row>
    <row r="312" spans="2:11" s="5" customFormat="1" ht="63" hidden="1">
      <c r="B312" s="1"/>
      <c r="C312" s="351">
        <v>3472</v>
      </c>
      <c r="D312" s="352" t="s">
        <v>353</v>
      </c>
      <c r="E312" s="353" t="s">
        <v>125</v>
      </c>
      <c r="F312" s="354">
        <v>462939</v>
      </c>
      <c r="G312" s="288" t="s">
        <v>117</v>
      </c>
      <c r="H312" s="288" t="s">
        <v>145</v>
      </c>
      <c r="I312" s="1"/>
      <c r="J312" s="10"/>
      <c r="K312" s="10"/>
    </row>
    <row r="313" spans="2:11" s="5" customFormat="1" ht="47.25" hidden="1">
      <c r="B313" s="1"/>
      <c r="C313" s="351">
        <v>3473</v>
      </c>
      <c r="D313" s="352" t="s">
        <v>354</v>
      </c>
      <c r="E313" s="353" t="s">
        <v>125</v>
      </c>
      <c r="F313" s="354">
        <v>588088</v>
      </c>
      <c r="G313" s="288" t="s">
        <v>117</v>
      </c>
      <c r="H313" s="288" t="s">
        <v>145</v>
      </c>
      <c r="I313" s="1"/>
      <c r="J313" s="10"/>
      <c r="K313" s="10"/>
    </row>
    <row r="314" spans="2:11" s="5" customFormat="1" ht="47.25" hidden="1">
      <c r="B314" s="1"/>
      <c r="C314" s="351">
        <v>3474</v>
      </c>
      <c r="D314" s="352" t="s">
        <v>355</v>
      </c>
      <c r="E314" s="353" t="s">
        <v>125</v>
      </c>
      <c r="F314" s="354">
        <v>698153</v>
      </c>
      <c r="G314" s="288" t="s">
        <v>117</v>
      </c>
      <c r="H314" s="288" t="s">
        <v>145</v>
      </c>
      <c r="I314" s="1"/>
      <c r="J314" s="10"/>
      <c r="K314" s="10"/>
    </row>
    <row r="315" spans="2:11" s="5" customFormat="1" ht="25.5" hidden="1">
      <c r="B315" s="1"/>
      <c r="C315" s="351">
        <v>3475</v>
      </c>
      <c r="D315" s="352" t="s">
        <v>356</v>
      </c>
      <c r="E315" s="353" t="s">
        <v>119</v>
      </c>
      <c r="F315" s="354">
        <v>306097</v>
      </c>
      <c r="G315" s="288" t="s">
        <v>117</v>
      </c>
      <c r="H315" s="288"/>
      <c r="I315" s="1"/>
      <c r="J315" s="10"/>
      <c r="K315" s="10"/>
    </row>
    <row r="316" spans="2:11" s="5" customFormat="1" ht="25.5" hidden="1">
      <c r="B316" s="1"/>
      <c r="C316" s="351">
        <v>3476</v>
      </c>
      <c r="D316" s="352" t="s">
        <v>357</v>
      </c>
      <c r="E316" s="353" t="s">
        <v>119</v>
      </c>
      <c r="F316" s="354">
        <v>347434</v>
      </c>
      <c r="G316" s="288" t="s">
        <v>117</v>
      </c>
      <c r="H316" s="288"/>
      <c r="I316" s="1"/>
      <c r="J316" s="10"/>
      <c r="K316" s="10"/>
    </row>
    <row r="317" spans="2:11" s="5" customFormat="1" ht="25.5" hidden="1">
      <c r="B317" s="1"/>
      <c r="C317" s="351">
        <v>3477</v>
      </c>
      <c r="D317" s="352" t="s">
        <v>358</v>
      </c>
      <c r="E317" s="353" t="s">
        <v>119</v>
      </c>
      <c r="F317" s="354">
        <v>431318</v>
      </c>
      <c r="G317" s="288" t="s">
        <v>117</v>
      </c>
      <c r="H317" s="288"/>
      <c r="I317" s="1"/>
      <c r="J317" s="10"/>
      <c r="K317" s="10"/>
    </row>
    <row r="318" spans="2:11" s="5" customFormat="1" ht="47.25" hidden="1">
      <c r="B318" s="1"/>
      <c r="C318" s="351">
        <v>3478</v>
      </c>
      <c r="D318" s="352" t="s">
        <v>359</v>
      </c>
      <c r="E318" s="353" t="s">
        <v>119</v>
      </c>
      <c r="F318" s="354">
        <v>108583</v>
      </c>
      <c r="G318" s="288" t="s">
        <v>117</v>
      </c>
      <c r="H318" s="288"/>
      <c r="I318" s="1"/>
      <c r="J318" s="10"/>
      <c r="K318" s="10"/>
    </row>
    <row r="319" spans="2:11" s="5" customFormat="1" ht="63" hidden="1">
      <c r="B319" s="1"/>
      <c r="C319" s="351">
        <v>3486</v>
      </c>
      <c r="D319" s="352" t="s">
        <v>360</v>
      </c>
      <c r="E319" s="353" t="s">
        <v>119</v>
      </c>
      <c r="F319" s="354">
        <v>153876</v>
      </c>
      <c r="G319" s="288" t="s">
        <v>117</v>
      </c>
      <c r="H319" s="288"/>
      <c r="I319" s="1"/>
      <c r="J319" s="10"/>
      <c r="K319" s="10"/>
    </row>
    <row r="320" spans="2:11" s="5" customFormat="1" ht="63" hidden="1">
      <c r="B320" s="1"/>
      <c r="C320" s="351">
        <v>3487</v>
      </c>
      <c r="D320" s="352" t="s">
        <v>361</v>
      </c>
      <c r="E320" s="353" t="s">
        <v>125</v>
      </c>
      <c r="F320" s="354">
        <v>591997</v>
      </c>
      <c r="G320" s="288" t="s">
        <v>117</v>
      </c>
      <c r="H320" s="288"/>
      <c r="I320" s="1"/>
      <c r="J320" s="10"/>
      <c r="K320" s="10"/>
    </row>
    <row r="321" spans="2:11" s="5" customFormat="1" ht="47.25" hidden="1">
      <c r="B321" s="1"/>
      <c r="C321" s="351">
        <v>3490</v>
      </c>
      <c r="D321" s="352" t="s">
        <v>362</v>
      </c>
      <c r="E321" s="353" t="s">
        <v>125</v>
      </c>
      <c r="F321" s="354">
        <v>53143</v>
      </c>
      <c r="G321" s="288" t="s">
        <v>117</v>
      </c>
      <c r="H321" s="288"/>
      <c r="I321" s="1"/>
      <c r="J321" s="10"/>
      <c r="K321" s="10"/>
    </row>
    <row r="322" spans="2:11" s="5" customFormat="1" ht="47.25" hidden="1">
      <c r="B322" s="1"/>
      <c r="C322" s="351">
        <v>3491</v>
      </c>
      <c r="D322" s="352" t="s">
        <v>363</v>
      </c>
      <c r="E322" s="353" t="s">
        <v>125</v>
      </c>
      <c r="F322" s="354">
        <v>42233</v>
      </c>
      <c r="G322" s="288" t="s">
        <v>117</v>
      </c>
      <c r="H322" s="288"/>
      <c r="I322" s="1"/>
      <c r="J322" s="10"/>
      <c r="K322" s="10"/>
    </row>
    <row r="323" spans="2:11" s="5" customFormat="1" ht="47.25" hidden="1">
      <c r="B323" s="1"/>
      <c r="C323" s="351">
        <v>3492</v>
      </c>
      <c r="D323" s="352" t="s">
        <v>364</v>
      </c>
      <c r="E323" s="353" t="s">
        <v>125</v>
      </c>
      <c r="F323" s="354">
        <v>76723</v>
      </c>
      <c r="G323" s="288" t="s">
        <v>117</v>
      </c>
      <c r="H323" s="288"/>
      <c r="I323" s="1"/>
      <c r="J323" s="10"/>
      <c r="K323" s="10"/>
    </row>
    <row r="324" spans="2:11" s="5" customFormat="1" ht="31.5" hidden="1">
      <c r="B324" s="1"/>
      <c r="C324" s="351">
        <v>3499</v>
      </c>
      <c r="D324" s="352" t="s">
        <v>365</v>
      </c>
      <c r="E324" s="353" t="s">
        <v>125</v>
      </c>
      <c r="F324" s="354">
        <v>412691</v>
      </c>
      <c r="G324" s="288" t="s">
        <v>117</v>
      </c>
      <c r="H324" s="288"/>
      <c r="I324" s="1"/>
      <c r="J324" s="10"/>
      <c r="K324" s="10"/>
    </row>
    <row r="325" spans="2:11" s="5" customFormat="1" ht="31.5" hidden="1">
      <c r="B325" s="1"/>
      <c r="C325" s="351">
        <v>3500</v>
      </c>
      <c r="D325" s="352" t="s">
        <v>366</v>
      </c>
      <c r="E325" s="353" t="s">
        <v>125</v>
      </c>
      <c r="F325" s="354">
        <v>684751</v>
      </c>
      <c r="G325" s="288" t="s">
        <v>117</v>
      </c>
      <c r="H325" s="288"/>
      <c r="I325" s="1"/>
      <c r="J325" s="10"/>
      <c r="K325" s="10"/>
    </row>
    <row r="326" spans="2:11" s="5" customFormat="1" ht="31.5" hidden="1">
      <c r="B326" s="1"/>
      <c r="C326" s="351">
        <v>3501</v>
      </c>
      <c r="D326" s="352" t="s">
        <v>367</v>
      </c>
      <c r="E326" s="353" t="s">
        <v>125</v>
      </c>
      <c r="F326" s="354">
        <v>964843</v>
      </c>
      <c r="G326" s="288" t="s">
        <v>117</v>
      </c>
      <c r="H326" s="288"/>
      <c r="I326" s="1"/>
      <c r="J326" s="10"/>
      <c r="K326" s="10"/>
    </row>
    <row r="327" spans="2:11" s="5" customFormat="1" ht="31.5" hidden="1">
      <c r="B327" s="1"/>
      <c r="C327" s="351">
        <v>3502</v>
      </c>
      <c r="D327" s="352" t="s">
        <v>368</v>
      </c>
      <c r="E327" s="353" t="s">
        <v>125</v>
      </c>
      <c r="F327" s="354">
        <v>1022169</v>
      </c>
      <c r="G327" s="288" t="s">
        <v>117</v>
      </c>
      <c r="H327" s="288"/>
      <c r="I327" s="1"/>
      <c r="J327" s="10"/>
      <c r="K327" s="10"/>
    </row>
    <row r="328" spans="2:11" s="5" customFormat="1" ht="31.5" hidden="1">
      <c r="B328" s="1"/>
      <c r="C328" s="351">
        <v>3503</v>
      </c>
      <c r="D328" s="352" t="s">
        <v>369</v>
      </c>
      <c r="E328" s="353" t="s">
        <v>125</v>
      </c>
      <c r="F328" s="354">
        <v>1409816</v>
      </c>
      <c r="G328" s="288" t="s">
        <v>117</v>
      </c>
      <c r="H328" s="288"/>
      <c r="I328" s="1"/>
      <c r="J328" s="10"/>
      <c r="K328" s="10"/>
    </row>
    <row r="329" spans="2:11" s="5" customFormat="1" ht="31.5" hidden="1">
      <c r="B329" s="1"/>
      <c r="C329" s="351">
        <v>3504</v>
      </c>
      <c r="D329" s="352" t="s">
        <v>370</v>
      </c>
      <c r="E329" s="353" t="s">
        <v>125</v>
      </c>
      <c r="F329" s="354">
        <v>103470</v>
      </c>
      <c r="G329" s="288" t="s">
        <v>117</v>
      </c>
      <c r="H329" s="288"/>
      <c r="I329" s="1"/>
      <c r="J329" s="10"/>
      <c r="K329" s="10"/>
    </row>
    <row r="330" spans="2:11" s="5" customFormat="1" ht="31.5" hidden="1">
      <c r="B330" s="1"/>
      <c r="C330" s="351">
        <v>3505</v>
      </c>
      <c r="D330" s="352" t="s">
        <v>371</v>
      </c>
      <c r="E330" s="353" t="s">
        <v>125</v>
      </c>
      <c r="F330" s="354">
        <v>206341</v>
      </c>
      <c r="G330" s="288" t="s">
        <v>117</v>
      </c>
      <c r="H330" s="288"/>
      <c r="I330" s="1"/>
      <c r="J330" s="10"/>
      <c r="K330" s="10"/>
    </row>
    <row r="331" spans="2:11" s="5" customFormat="1" ht="31.5" hidden="1">
      <c r="B331" s="1"/>
      <c r="C331" s="351">
        <v>3506</v>
      </c>
      <c r="D331" s="352" t="s">
        <v>372</v>
      </c>
      <c r="E331" s="353" t="s">
        <v>125</v>
      </c>
      <c r="F331" s="354">
        <v>266543</v>
      </c>
      <c r="G331" s="288" t="s">
        <v>117</v>
      </c>
      <c r="H331" s="288"/>
      <c r="I331" s="1"/>
      <c r="J331" s="10"/>
      <c r="K331" s="10"/>
    </row>
    <row r="332" spans="2:11" s="5" customFormat="1" ht="31.5" hidden="1">
      <c r="B332" s="1"/>
      <c r="C332" s="351">
        <v>3507</v>
      </c>
      <c r="D332" s="352" t="s">
        <v>373</v>
      </c>
      <c r="E332" s="353" t="s">
        <v>125</v>
      </c>
      <c r="F332" s="354">
        <v>317327</v>
      </c>
      <c r="G332" s="288" t="s">
        <v>117</v>
      </c>
      <c r="H332" s="288"/>
      <c r="I332" s="1"/>
      <c r="J332" s="10"/>
      <c r="K332" s="10"/>
    </row>
    <row r="333" spans="2:11" s="5" customFormat="1" ht="31.5" hidden="1">
      <c r="B333" s="1"/>
      <c r="C333" s="351">
        <v>3508</v>
      </c>
      <c r="D333" s="352" t="s">
        <v>374</v>
      </c>
      <c r="E333" s="353" t="s">
        <v>125</v>
      </c>
      <c r="F333" s="354">
        <v>399771</v>
      </c>
      <c r="G333" s="288" t="s">
        <v>117</v>
      </c>
      <c r="H333" s="288"/>
      <c r="I333" s="1"/>
      <c r="J333" s="10"/>
      <c r="K333" s="10"/>
    </row>
    <row r="334" spans="2:11" s="5" customFormat="1" ht="31.5" hidden="1">
      <c r="B334" s="1"/>
      <c r="C334" s="351">
        <v>3509</v>
      </c>
      <c r="D334" s="352" t="s">
        <v>375</v>
      </c>
      <c r="E334" s="353" t="s">
        <v>125</v>
      </c>
      <c r="F334" s="354">
        <v>463459</v>
      </c>
      <c r="G334" s="288" t="s">
        <v>117</v>
      </c>
      <c r="H334" s="288"/>
      <c r="I334" s="1"/>
      <c r="J334" s="10"/>
      <c r="K334" s="10"/>
    </row>
    <row r="335" spans="2:11" s="5" customFormat="1" ht="31.5" hidden="1">
      <c r="B335" s="1"/>
      <c r="C335" s="351">
        <v>3510</v>
      </c>
      <c r="D335" s="352" t="s">
        <v>376</v>
      </c>
      <c r="E335" s="353" t="s">
        <v>125</v>
      </c>
      <c r="F335" s="354">
        <v>547715</v>
      </c>
      <c r="G335" s="288" t="s">
        <v>117</v>
      </c>
      <c r="H335" s="288"/>
      <c r="I335" s="1"/>
      <c r="J335" s="10"/>
      <c r="K335" s="10"/>
    </row>
    <row r="336" spans="2:11" s="5" customFormat="1" ht="31.5" hidden="1">
      <c r="B336" s="1"/>
      <c r="C336" s="351">
        <v>3511</v>
      </c>
      <c r="D336" s="352" t="s">
        <v>377</v>
      </c>
      <c r="E336" s="353" t="s">
        <v>125</v>
      </c>
      <c r="F336" s="354">
        <v>782354</v>
      </c>
      <c r="G336" s="288" t="s">
        <v>117</v>
      </c>
      <c r="H336" s="288"/>
      <c r="I336" s="1"/>
      <c r="J336" s="10"/>
      <c r="K336" s="10"/>
    </row>
    <row r="337" spans="2:11" s="5" customFormat="1" ht="31.5" hidden="1">
      <c r="B337" s="1"/>
      <c r="C337" s="351">
        <v>3512</v>
      </c>
      <c r="D337" s="352" t="s">
        <v>378</v>
      </c>
      <c r="E337" s="353" t="s">
        <v>125</v>
      </c>
      <c r="F337" s="354">
        <v>40000</v>
      </c>
      <c r="G337" s="288" t="s">
        <v>117</v>
      </c>
      <c r="H337" s="288"/>
      <c r="I337" s="1"/>
      <c r="J337" s="10"/>
      <c r="K337" s="10"/>
    </row>
    <row r="338" spans="2:11" s="5" customFormat="1" ht="31.5" hidden="1">
      <c r="B338" s="1"/>
      <c r="C338" s="351">
        <v>3513</v>
      </c>
      <c r="D338" s="352" t="s">
        <v>379</v>
      </c>
      <c r="E338" s="353" t="s">
        <v>125</v>
      </c>
      <c r="F338" s="354">
        <v>80073</v>
      </c>
      <c r="G338" s="288" t="s">
        <v>117</v>
      </c>
      <c r="H338" s="288"/>
      <c r="I338" s="1"/>
      <c r="J338" s="10"/>
      <c r="K338" s="10"/>
    </row>
    <row r="339" spans="2:11" s="5" customFormat="1" ht="31.5" hidden="1">
      <c r="B339" s="1"/>
      <c r="C339" s="351">
        <v>3514</v>
      </c>
      <c r="D339" s="352" t="s">
        <v>380</v>
      </c>
      <c r="E339" s="353" t="s">
        <v>125</v>
      </c>
      <c r="F339" s="354">
        <v>114757</v>
      </c>
      <c r="G339" s="288" t="s">
        <v>117</v>
      </c>
      <c r="H339" s="288"/>
      <c r="I339" s="1"/>
      <c r="J339" s="10"/>
      <c r="K339" s="10"/>
    </row>
    <row r="340" spans="2:11" s="5" customFormat="1" ht="31.5" hidden="1">
      <c r="B340" s="1"/>
      <c r="C340" s="351">
        <v>3515</v>
      </c>
      <c r="D340" s="352" t="s">
        <v>381</v>
      </c>
      <c r="E340" s="353" t="s">
        <v>125</v>
      </c>
      <c r="F340" s="354">
        <v>151913</v>
      </c>
      <c r="G340" s="288" t="s">
        <v>117</v>
      </c>
      <c r="H340" s="288"/>
      <c r="I340" s="1"/>
      <c r="J340" s="10"/>
      <c r="K340" s="10"/>
    </row>
    <row r="341" spans="2:11" s="5" customFormat="1" ht="31.5" hidden="1">
      <c r="B341" s="1"/>
      <c r="C341" s="351">
        <v>3516</v>
      </c>
      <c r="D341" s="352" t="s">
        <v>382</v>
      </c>
      <c r="E341" s="353" t="s">
        <v>125</v>
      </c>
      <c r="F341" s="354">
        <v>307598</v>
      </c>
      <c r="G341" s="288" t="s">
        <v>117</v>
      </c>
      <c r="H341" s="288"/>
      <c r="I341" s="1"/>
      <c r="J341" s="10"/>
      <c r="K341" s="10"/>
    </row>
    <row r="342" spans="2:11" s="5" customFormat="1" ht="31.5" hidden="1">
      <c r="B342" s="1"/>
      <c r="C342" s="351">
        <v>3517</v>
      </c>
      <c r="D342" s="352" t="s">
        <v>383</v>
      </c>
      <c r="E342" s="353" t="s">
        <v>125</v>
      </c>
      <c r="F342" s="354">
        <v>1105146</v>
      </c>
      <c r="G342" s="288" t="s">
        <v>117</v>
      </c>
      <c r="H342" s="288"/>
      <c r="I342" s="1"/>
      <c r="J342" s="10"/>
      <c r="K342" s="10"/>
    </row>
    <row r="343" spans="2:11" s="5" customFormat="1" ht="31.5" hidden="1">
      <c r="B343" s="1"/>
      <c r="C343" s="351">
        <v>3518</v>
      </c>
      <c r="D343" s="352" t="s">
        <v>384</v>
      </c>
      <c r="E343" s="353" t="s">
        <v>125</v>
      </c>
      <c r="F343" s="354">
        <v>2394147</v>
      </c>
      <c r="G343" s="288" t="s">
        <v>117</v>
      </c>
      <c r="H343" s="288"/>
      <c r="I343" s="1"/>
      <c r="J343" s="10"/>
      <c r="K343" s="10"/>
    </row>
    <row r="344" spans="2:11" s="5" customFormat="1" ht="31.5" hidden="1">
      <c r="B344" s="1"/>
      <c r="C344" s="351">
        <v>3519</v>
      </c>
      <c r="D344" s="352" t="s">
        <v>385</v>
      </c>
      <c r="E344" s="353" t="s">
        <v>125</v>
      </c>
      <c r="F344" s="354">
        <v>3246341</v>
      </c>
      <c r="G344" s="288" t="s">
        <v>117</v>
      </c>
      <c r="H344" s="288"/>
      <c r="I344" s="1"/>
      <c r="J344" s="10"/>
      <c r="K344" s="10"/>
    </row>
    <row r="345" spans="2:11" s="5" customFormat="1" ht="31.5" hidden="1">
      <c r="B345" s="1"/>
      <c r="C345" s="351">
        <v>3520</v>
      </c>
      <c r="D345" s="352" t="s">
        <v>386</v>
      </c>
      <c r="E345" s="353" t="s">
        <v>125</v>
      </c>
      <c r="F345" s="354">
        <v>74453</v>
      </c>
      <c r="G345" s="288" t="s">
        <v>117</v>
      </c>
      <c r="H345" s="288"/>
      <c r="I345" s="1"/>
      <c r="J345" s="10"/>
      <c r="K345" s="10"/>
    </row>
    <row r="346" spans="2:11" s="5" customFormat="1" ht="31.5" hidden="1">
      <c r="B346" s="1"/>
      <c r="C346" s="351">
        <v>3521</v>
      </c>
      <c r="D346" s="352" t="s">
        <v>387</v>
      </c>
      <c r="E346" s="353" t="s">
        <v>125</v>
      </c>
      <c r="F346" s="354">
        <v>74714</v>
      </c>
      <c r="G346" s="288" t="s">
        <v>117</v>
      </c>
      <c r="H346" s="288"/>
      <c r="I346" s="1"/>
      <c r="J346" s="10"/>
      <c r="K346" s="10"/>
    </row>
    <row r="347" spans="2:11" s="5" customFormat="1" ht="31.5" hidden="1">
      <c r="B347" s="1"/>
      <c r="C347" s="351">
        <v>3522</v>
      </c>
      <c r="D347" s="352" t="s">
        <v>388</v>
      </c>
      <c r="E347" s="353" t="s">
        <v>125</v>
      </c>
      <c r="F347" s="354">
        <v>109139</v>
      </c>
      <c r="G347" s="288" t="s">
        <v>117</v>
      </c>
      <c r="H347" s="288"/>
      <c r="I347" s="1"/>
      <c r="J347" s="10"/>
      <c r="K347" s="10"/>
    </row>
    <row r="348" spans="2:11" s="5" customFormat="1" ht="31.5" hidden="1">
      <c r="B348" s="1"/>
      <c r="C348" s="351">
        <v>3523</v>
      </c>
      <c r="D348" s="352" t="s">
        <v>389</v>
      </c>
      <c r="E348" s="353" t="s">
        <v>125</v>
      </c>
      <c r="F348" s="354">
        <v>143947</v>
      </c>
      <c r="G348" s="288" t="s">
        <v>117</v>
      </c>
      <c r="H348" s="288"/>
      <c r="I348" s="1"/>
      <c r="J348" s="10"/>
      <c r="K348" s="10"/>
    </row>
    <row r="349" spans="2:11" s="5" customFormat="1" ht="31.5" hidden="1">
      <c r="B349" s="1"/>
      <c r="C349" s="351">
        <v>3524</v>
      </c>
      <c r="D349" s="352" t="s">
        <v>390</v>
      </c>
      <c r="E349" s="353" t="s">
        <v>125</v>
      </c>
      <c r="F349" s="354">
        <v>268170</v>
      </c>
      <c r="G349" s="288" t="s">
        <v>117</v>
      </c>
      <c r="H349" s="288"/>
      <c r="I349" s="1"/>
      <c r="J349" s="10"/>
      <c r="K349" s="10"/>
    </row>
    <row r="350" spans="2:11" s="5" customFormat="1" ht="31.5" hidden="1">
      <c r="B350" s="1"/>
      <c r="C350" s="351">
        <v>3525</v>
      </c>
      <c r="D350" s="352" t="s">
        <v>391</v>
      </c>
      <c r="E350" s="353" t="s">
        <v>125</v>
      </c>
      <c r="F350" s="354">
        <v>737953</v>
      </c>
      <c r="G350" s="288" t="s">
        <v>117</v>
      </c>
      <c r="H350" s="288"/>
      <c r="I350" s="1"/>
      <c r="J350" s="10"/>
      <c r="K350" s="10"/>
    </row>
    <row r="351" spans="2:11" s="5" customFormat="1" ht="31.5" hidden="1">
      <c r="B351" s="1"/>
      <c r="C351" s="351">
        <v>3526</v>
      </c>
      <c r="D351" s="352" t="s">
        <v>392</v>
      </c>
      <c r="E351" s="353" t="s">
        <v>125</v>
      </c>
      <c r="F351" s="354">
        <v>1571276</v>
      </c>
      <c r="G351" s="288" t="s">
        <v>117</v>
      </c>
      <c r="H351" s="288"/>
      <c r="I351" s="1"/>
      <c r="J351" s="10"/>
      <c r="K351" s="10"/>
    </row>
    <row r="352" spans="2:11" s="5" customFormat="1" ht="31.5" hidden="1">
      <c r="B352" s="1"/>
      <c r="C352" s="351">
        <v>3527</v>
      </c>
      <c r="D352" s="352" t="s">
        <v>393</v>
      </c>
      <c r="E352" s="353" t="s">
        <v>125</v>
      </c>
      <c r="F352" s="354">
        <v>2201980</v>
      </c>
      <c r="G352" s="288" t="s">
        <v>117</v>
      </c>
      <c r="H352" s="288"/>
      <c r="I352" s="1"/>
      <c r="J352" s="10"/>
      <c r="K352" s="10"/>
    </row>
    <row r="353" spans="2:11" s="5" customFormat="1" ht="31.5" hidden="1">
      <c r="B353" s="1"/>
      <c r="C353" s="351">
        <v>3528</v>
      </c>
      <c r="D353" s="352" t="s">
        <v>394</v>
      </c>
      <c r="E353" s="353" t="s">
        <v>125</v>
      </c>
      <c r="F353" s="354">
        <v>38209</v>
      </c>
      <c r="G353" s="288" t="s">
        <v>117</v>
      </c>
      <c r="H353" s="288"/>
      <c r="I353" s="1"/>
      <c r="J353" s="10"/>
      <c r="K353" s="10"/>
    </row>
    <row r="354" spans="2:11" s="5" customFormat="1" ht="31.5" hidden="1">
      <c r="B354" s="1"/>
      <c r="C354" s="351">
        <v>3529</v>
      </c>
      <c r="D354" s="352" t="s">
        <v>395</v>
      </c>
      <c r="E354" s="353" t="s">
        <v>125</v>
      </c>
      <c r="F354" s="354">
        <v>50189</v>
      </c>
      <c r="G354" s="288" t="s">
        <v>117</v>
      </c>
      <c r="H354" s="288"/>
      <c r="I354" s="1"/>
      <c r="J354" s="10"/>
      <c r="K354" s="10"/>
    </row>
    <row r="355" spans="2:11" s="5" customFormat="1" ht="31.5" hidden="1">
      <c r="B355" s="1"/>
      <c r="C355" s="351">
        <v>3530</v>
      </c>
      <c r="D355" s="352" t="s">
        <v>396</v>
      </c>
      <c r="E355" s="353" t="s">
        <v>125</v>
      </c>
      <c r="F355" s="354">
        <v>70734</v>
      </c>
      <c r="G355" s="288" t="s">
        <v>117</v>
      </c>
      <c r="H355" s="288"/>
      <c r="I355" s="1"/>
      <c r="J355" s="10"/>
      <c r="K355" s="10"/>
    </row>
    <row r="356" spans="2:11" s="5" customFormat="1" ht="31.5" hidden="1">
      <c r="B356" s="1"/>
      <c r="C356" s="351">
        <v>3531</v>
      </c>
      <c r="D356" s="352" t="s">
        <v>397</v>
      </c>
      <c r="E356" s="353" t="s">
        <v>125</v>
      </c>
      <c r="F356" s="354">
        <v>114657</v>
      </c>
      <c r="G356" s="288" t="s">
        <v>117</v>
      </c>
      <c r="H356" s="288"/>
      <c r="I356" s="1"/>
      <c r="J356" s="10"/>
      <c r="K356" s="10"/>
    </row>
    <row r="357" spans="2:11" s="5" customFormat="1" ht="31.5" hidden="1">
      <c r="B357" s="1"/>
      <c r="C357" s="351">
        <v>3532</v>
      </c>
      <c r="D357" s="352" t="s">
        <v>398</v>
      </c>
      <c r="E357" s="353" t="s">
        <v>125</v>
      </c>
      <c r="F357" s="354">
        <v>276281</v>
      </c>
      <c r="G357" s="288" t="s">
        <v>117</v>
      </c>
      <c r="H357" s="288"/>
      <c r="I357" s="1"/>
      <c r="J357" s="10"/>
      <c r="K357" s="10"/>
    </row>
    <row r="358" spans="2:11" s="5" customFormat="1" ht="31.5" hidden="1">
      <c r="B358" s="1"/>
      <c r="C358" s="351">
        <v>3533</v>
      </c>
      <c r="D358" s="352" t="s">
        <v>399</v>
      </c>
      <c r="E358" s="353" t="s">
        <v>125</v>
      </c>
      <c r="F358" s="354">
        <v>493020</v>
      </c>
      <c r="G358" s="288" t="s">
        <v>117</v>
      </c>
      <c r="H358" s="288"/>
      <c r="I358" s="1"/>
      <c r="J358" s="10"/>
      <c r="K358" s="10"/>
    </row>
    <row r="359" spans="2:11" s="5" customFormat="1" ht="31.5" hidden="1">
      <c r="B359" s="1"/>
      <c r="C359" s="351">
        <v>3534</v>
      </c>
      <c r="D359" s="352" t="s">
        <v>400</v>
      </c>
      <c r="E359" s="353" t="s">
        <v>125</v>
      </c>
      <c r="F359" s="354">
        <v>1104623</v>
      </c>
      <c r="G359" s="288" t="s">
        <v>117</v>
      </c>
      <c r="H359" s="288"/>
      <c r="I359" s="1"/>
      <c r="J359" s="10"/>
      <c r="K359" s="10"/>
    </row>
    <row r="360" spans="2:11" s="5" customFormat="1" ht="31.5" hidden="1">
      <c r="B360" s="1"/>
      <c r="C360" s="351">
        <v>3535</v>
      </c>
      <c r="D360" s="352" t="s">
        <v>401</v>
      </c>
      <c r="E360" s="353" t="s">
        <v>125</v>
      </c>
      <c r="F360" s="354">
        <v>1430559</v>
      </c>
      <c r="G360" s="288" t="s">
        <v>117</v>
      </c>
      <c r="H360" s="288"/>
      <c r="I360" s="1"/>
      <c r="J360" s="10"/>
      <c r="K360" s="10"/>
    </row>
    <row r="361" spans="2:11" s="5" customFormat="1" ht="31.5" hidden="1">
      <c r="B361" s="1"/>
      <c r="C361" s="351">
        <v>3536</v>
      </c>
      <c r="D361" s="352" t="s">
        <v>402</v>
      </c>
      <c r="E361" s="353" t="s">
        <v>125</v>
      </c>
      <c r="F361" s="354">
        <v>43521</v>
      </c>
      <c r="G361" s="288" t="s">
        <v>117</v>
      </c>
      <c r="H361" s="288"/>
      <c r="I361" s="1"/>
      <c r="J361" s="10"/>
      <c r="K361" s="10"/>
    </row>
    <row r="362" spans="2:11" s="5" customFormat="1" ht="31.5" hidden="1">
      <c r="B362" s="1"/>
      <c r="C362" s="351">
        <v>3537</v>
      </c>
      <c r="D362" s="352" t="s">
        <v>403</v>
      </c>
      <c r="E362" s="353" t="s">
        <v>125</v>
      </c>
      <c r="F362" s="354">
        <v>47684</v>
      </c>
      <c r="G362" s="288" t="s">
        <v>117</v>
      </c>
      <c r="H362" s="288"/>
      <c r="I362" s="1"/>
      <c r="J362" s="10"/>
      <c r="K362" s="10"/>
    </row>
    <row r="363" spans="2:11" s="5" customFormat="1" ht="31.5" hidden="1">
      <c r="B363" s="1"/>
      <c r="C363" s="351">
        <v>3538</v>
      </c>
      <c r="D363" s="352" t="s">
        <v>404</v>
      </c>
      <c r="E363" s="353" t="s">
        <v>125</v>
      </c>
      <c r="F363" s="354">
        <v>64870</v>
      </c>
      <c r="G363" s="288" t="s">
        <v>117</v>
      </c>
      <c r="H363" s="288"/>
      <c r="I363" s="1"/>
      <c r="J363" s="10"/>
      <c r="K363" s="10"/>
    </row>
    <row r="364" spans="2:11" s="5" customFormat="1" ht="31.5" hidden="1">
      <c r="B364" s="1"/>
      <c r="C364" s="351">
        <v>3539</v>
      </c>
      <c r="D364" s="352" t="s">
        <v>405</v>
      </c>
      <c r="E364" s="353" t="s">
        <v>125</v>
      </c>
      <c r="F364" s="354">
        <v>109226</v>
      </c>
      <c r="G364" s="288" t="s">
        <v>117</v>
      </c>
      <c r="H364" s="288"/>
      <c r="I364" s="1"/>
      <c r="J364" s="10"/>
      <c r="K364" s="10"/>
    </row>
    <row r="365" spans="2:11" s="5" customFormat="1" ht="31.5" hidden="1">
      <c r="B365" s="1"/>
      <c r="C365" s="351">
        <v>3540</v>
      </c>
      <c r="D365" s="352" t="s">
        <v>406</v>
      </c>
      <c r="E365" s="353" t="s">
        <v>125</v>
      </c>
      <c r="F365" s="354">
        <v>247986</v>
      </c>
      <c r="G365" s="288" t="s">
        <v>117</v>
      </c>
      <c r="H365" s="288"/>
      <c r="I365" s="1"/>
      <c r="J365" s="10"/>
      <c r="K365" s="10"/>
    </row>
    <row r="366" spans="2:11" s="5" customFormat="1" ht="31.5" hidden="1">
      <c r="B366" s="1"/>
      <c r="C366" s="351">
        <v>3541</v>
      </c>
      <c r="D366" s="352" t="s">
        <v>407</v>
      </c>
      <c r="E366" s="353" t="s">
        <v>125</v>
      </c>
      <c r="F366" s="354">
        <v>478740</v>
      </c>
      <c r="G366" s="288" t="s">
        <v>117</v>
      </c>
      <c r="H366" s="288"/>
      <c r="I366" s="1"/>
      <c r="J366" s="10"/>
      <c r="K366" s="10"/>
    </row>
    <row r="367" spans="2:11" s="5" customFormat="1" ht="31.5" hidden="1">
      <c r="B367" s="1"/>
      <c r="C367" s="351">
        <v>3542</v>
      </c>
      <c r="D367" s="352" t="s">
        <v>408</v>
      </c>
      <c r="E367" s="353" t="s">
        <v>125</v>
      </c>
      <c r="F367" s="354">
        <v>1004663</v>
      </c>
      <c r="G367" s="288" t="s">
        <v>117</v>
      </c>
      <c r="H367" s="288"/>
      <c r="I367" s="1"/>
      <c r="J367" s="10"/>
      <c r="K367" s="10"/>
    </row>
    <row r="368" spans="2:11" s="5" customFormat="1" ht="31.5" hidden="1">
      <c r="B368" s="1"/>
      <c r="C368" s="351">
        <v>3543</v>
      </c>
      <c r="D368" s="352" t="s">
        <v>409</v>
      </c>
      <c r="E368" s="353" t="s">
        <v>125</v>
      </c>
      <c r="F368" s="354">
        <v>1233019</v>
      </c>
      <c r="G368" s="288" t="s">
        <v>117</v>
      </c>
      <c r="H368" s="288"/>
      <c r="I368" s="1"/>
      <c r="J368" s="10"/>
      <c r="K368" s="10"/>
    </row>
    <row r="369" spans="2:11" s="5" customFormat="1" ht="47.25" hidden="1">
      <c r="B369" s="1"/>
      <c r="C369" s="351">
        <v>3544</v>
      </c>
      <c r="D369" s="352" t="s">
        <v>410</v>
      </c>
      <c r="E369" s="353" t="s">
        <v>125</v>
      </c>
      <c r="F369" s="354">
        <v>34749</v>
      </c>
      <c r="G369" s="288" t="s">
        <v>117</v>
      </c>
      <c r="H369" s="288"/>
      <c r="I369" s="1"/>
      <c r="J369" s="10"/>
      <c r="K369" s="10"/>
    </row>
    <row r="370" spans="2:11" s="5" customFormat="1" ht="47.25" hidden="1">
      <c r="B370" s="1"/>
      <c r="C370" s="351">
        <v>3545</v>
      </c>
      <c r="D370" s="352" t="s">
        <v>411</v>
      </c>
      <c r="E370" s="353" t="s">
        <v>125</v>
      </c>
      <c r="F370" s="354">
        <v>59725</v>
      </c>
      <c r="G370" s="288" t="s">
        <v>117</v>
      </c>
      <c r="H370" s="288"/>
      <c r="I370" s="1"/>
      <c r="J370" s="10"/>
      <c r="K370" s="10"/>
    </row>
    <row r="371" spans="2:11" s="5" customFormat="1" ht="47.25" hidden="1">
      <c r="B371" s="1"/>
      <c r="C371" s="351">
        <v>3546</v>
      </c>
      <c r="D371" s="352" t="s">
        <v>412</v>
      </c>
      <c r="E371" s="353" t="s">
        <v>125</v>
      </c>
      <c r="F371" s="354">
        <v>13042</v>
      </c>
      <c r="G371" s="288" t="s">
        <v>117</v>
      </c>
      <c r="H371" s="288"/>
      <c r="I371" s="1"/>
      <c r="J371" s="10"/>
      <c r="K371" s="10"/>
    </row>
    <row r="372" spans="2:11" s="5" customFormat="1" ht="47.25" hidden="1">
      <c r="B372" s="1"/>
      <c r="C372" s="351">
        <v>3548</v>
      </c>
      <c r="D372" s="352" t="s">
        <v>413</v>
      </c>
      <c r="E372" s="353" t="s">
        <v>125</v>
      </c>
      <c r="F372" s="354">
        <v>170278</v>
      </c>
      <c r="G372" s="288" t="s">
        <v>117</v>
      </c>
      <c r="H372" s="288"/>
      <c r="I372" s="1"/>
      <c r="J372" s="10"/>
      <c r="K372" s="10"/>
    </row>
    <row r="373" spans="2:11" s="5" customFormat="1" ht="47.25" hidden="1">
      <c r="B373" s="1"/>
      <c r="C373" s="351">
        <v>3549</v>
      </c>
      <c r="D373" s="352" t="s">
        <v>414</v>
      </c>
      <c r="E373" s="353" t="s">
        <v>125</v>
      </c>
      <c r="F373" s="354">
        <v>144683</v>
      </c>
      <c r="G373" s="288" t="s">
        <v>117</v>
      </c>
      <c r="H373" s="288"/>
      <c r="I373" s="1"/>
      <c r="J373" s="10"/>
      <c r="K373" s="10"/>
    </row>
    <row r="374" spans="2:11" s="5" customFormat="1" ht="31.5" hidden="1">
      <c r="B374" s="1"/>
      <c r="C374" s="351">
        <v>3550</v>
      </c>
      <c r="D374" s="352" t="s">
        <v>415</v>
      </c>
      <c r="E374" s="353" t="s">
        <v>125</v>
      </c>
      <c r="F374" s="354">
        <v>553675</v>
      </c>
      <c r="G374" s="288" t="s">
        <v>117</v>
      </c>
      <c r="H374" s="288"/>
      <c r="I374" s="1"/>
      <c r="J374" s="10"/>
      <c r="K374" s="10"/>
    </row>
    <row r="375" spans="2:11" s="5" customFormat="1" ht="47.25" hidden="1">
      <c r="B375" s="1"/>
      <c r="C375" s="351">
        <v>3551</v>
      </c>
      <c r="D375" s="352" t="s">
        <v>416</v>
      </c>
      <c r="E375" s="353" t="s">
        <v>125</v>
      </c>
      <c r="F375" s="354">
        <v>693570</v>
      </c>
      <c r="G375" s="288" t="s">
        <v>117</v>
      </c>
      <c r="H375" s="288"/>
      <c r="I375" s="1"/>
      <c r="J375" s="10"/>
      <c r="K375" s="10"/>
    </row>
    <row r="376" spans="2:11" s="5" customFormat="1" ht="47.25" hidden="1">
      <c r="B376" s="1"/>
      <c r="C376" s="351">
        <v>3552</v>
      </c>
      <c r="D376" s="352" t="s">
        <v>417</v>
      </c>
      <c r="E376" s="353" t="s">
        <v>125</v>
      </c>
      <c r="F376" s="354">
        <v>217570</v>
      </c>
      <c r="G376" s="288" t="s">
        <v>117</v>
      </c>
      <c r="H376" s="288"/>
      <c r="I376" s="1"/>
      <c r="J376" s="10"/>
      <c r="K376" s="10"/>
    </row>
    <row r="377" spans="2:11" s="5" customFormat="1" ht="47.25" hidden="1">
      <c r="B377" s="1"/>
      <c r="C377" s="351">
        <v>3554</v>
      </c>
      <c r="D377" s="352" t="s">
        <v>418</v>
      </c>
      <c r="E377" s="353" t="s">
        <v>125</v>
      </c>
      <c r="F377" s="354">
        <v>508680</v>
      </c>
      <c r="G377" s="288" t="s">
        <v>117</v>
      </c>
      <c r="H377" s="288"/>
      <c r="I377" s="1"/>
      <c r="J377" s="10"/>
      <c r="K377" s="10"/>
    </row>
    <row r="378" spans="2:11" s="5" customFormat="1" ht="63" hidden="1">
      <c r="B378" s="1"/>
      <c r="C378" s="351">
        <v>3555</v>
      </c>
      <c r="D378" s="352" t="s">
        <v>419</v>
      </c>
      <c r="E378" s="353" t="s">
        <v>125</v>
      </c>
      <c r="F378" s="354">
        <v>671770</v>
      </c>
      <c r="G378" s="288" t="s">
        <v>117</v>
      </c>
      <c r="H378" s="288"/>
      <c r="I378" s="1"/>
      <c r="J378" s="10"/>
      <c r="K378" s="10"/>
    </row>
    <row r="379" spans="2:11" s="5" customFormat="1" ht="47.25" hidden="1">
      <c r="B379" s="1"/>
      <c r="C379" s="351">
        <v>3556</v>
      </c>
      <c r="D379" s="352" t="s">
        <v>420</v>
      </c>
      <c r="E379" s="353" t="s">
        <v>125</v>
      </c>
      <c r="F379" s="354">
        <v>3829553</v>
      </c>
      <c r="G379" s="288" t="s">
        <v>117</v>
      </c>
      <c r="H379" s="288"/>
      <c r="I379" s="1"/>
      <c r="J379" s="10"/>
      <c r="K379" s="10"/>
    </row>
    <row r="380" spans="2:11" s="5" customFormat="1" ht="47.25" hidden="1">
      <c r="B380" s="1"/>
      <c r="C380" s="351">
        <v>3557</v>
      </c>
      <c r="D380" s="352" t="s">
        <v>421</v>
      </c>
      <c r="E380" s="353" t="s">
        <v>125</v>
      </c>
      <c r="F380" s="354">
        <v>8938493</v>
      </c>
      <c r="G380" s="288" t="s">
        <v>117</v>
      </c>
      <c r="H380" s="288"/>
      <c r="I380" s="1"/>
      <c r="J380" s="10"/>
      <c r="K380" s="10"/>
    </row>
    <row r="381" spans="2:11" s="5" customFormat="1" ht="47.25" hidden="1">
      <c r="B381" s="1"/>
      <c r="C381" s="351">
        <v>3559</v>
      </c>
      <c r="D381" s="352" t="s">
        <v>422</v>
      </c>
      <c r="E381" s="353" t="s">
        <v>125</v>
      </c>
      <c r="F381" s="354">
        <v>3935291</v>
      </c>
      <c r="G381" s="288" t="s">
        <v>117</v>
      </c>
      <c r="H381" s="288"/>
      <c r="I381" s="1"/>
      <c r="J381" s="10"/>
      <c r="K381" s="10"/>
    </row>
    <row r="382" spans="2:11" s="5" customFormat="1" ht="47.25" hidden="1">
      <c r="B382" s="1"/>
      <c r="C382" s="351">
        <v>3560</v>
      </c>
      <c r="D382" s="352" t="s">
        <v>423</v>
      </c>
      <c r="E382" s="353" t="s">
        <v>125</v>
      </c>
      <c r="F382" s="354">
        <v>151803</v>
      </c>
      <c r="G382" s="288" t="s">
        <v>117</v>
      </c>
      <c r="H382" s="288"/>
      <c r="I382" s="1"/>
      <c r="J382" s="10"/>
      <c r="K382" s="10"/>
    </row>
    <row r="383" spans="2:11" s="5" customFormat="1" ht="47.25" hidden="1">
      <c r="B383" s="1"/>
      <c r="C383" s="351">
        <v>3561</v>
      </c>
      <c r="D383" s="352" t="s">
        <v>424</v>
      </c>
      <c r="E383" s="353" t="s">
        <v>125</v>
      </c>
      <c r="F383" s="354">
        <v>178168</v>
      </c>
      <c r="G383" s="288" t="s">
        <v>117</v>
      </c>
      <c r="H383" s="288"/>
      <c r="I383" s="1"/>
      <c r="J383" s="10"/>
      <c r="K383" s="10"/>
    </row>
    <row r="384" spans="2:11" s="5" customFormat="1" ht="31.5" hidden="1">
      <c r="B384" s="1"/>
      <c r="C384" s="351">
        <v>3562</v>
      </c>
      <c r="D384" s="352" t="s">
        <v>425</v>
      </c>
      <c r="E384" s="353" t="s">
        <v>122</v>
      </c>
      <c r="F384" s="354">
        <v>217615</v>
      </c>
      <c r="G384" s="288" t="s">
        <v>117</v>
      </c>
      <c r="H384" s="288"/>
      <c r="I384" s="1"/>
      <c r="J384" s="10"/>
      <c r="K384" s="10"/>
    </row>
    <row r="385" spans="2:11" s="5" customFormat="1" ht="47.25" hidden="1">
      <c r="B385" s="1"/>
      <c r="C385" s="351">
        <v>3567</v>
      </c>
      <c r="D385" s="352" t="s">
        <v>426</v>
      </c>
      <c r="E385" s="353" t="s">
        <v>116</v>
      </c>
      <c r="F385" s="354">
        <v>78445</v>
      </c>
      <c r="G385" s="288" t="s">
        <v>117</v>
      </c>
      <c r="H385" s="288"/>
      <c r="I385" s="1"/>
      <c r="J385" s="10"/>
      <c r="K385" s="10"/>
    </row>
    <row r="386" spans="2:11" s="5" customFormat="1" ht="63" hidden="1">
      <c r="B386" s="1"/>
      <c r="C386" s="351">
        <v>3569</v>
      </c>
      <c r="D386" s="352" t="s">
        <v>427</v>
      </c>
      <c r="E386" s="353" t="s">
        <v>125</v>
      </c>
      <c r="F386" s="354">
        <v>3350923</v>
      </c>
      <c r="G386" s="288" t="s">
        <v>117</v>
      </c>
      <c r="H386" s="288"/>
      <c r="I386" s="1"/>
      <c r="J386" s="10"/>
      <c r="K386" s="10"/>
    </row>
    <row r="387" spans="2:11" s="5" customFormat="1" ht="31.5" hidden="1">
      <c r="B387" s="1"/>
      <c r="C387" s="351">
        <v>3589</v>
      </c>
      <c r="D387" s="352" t="s">
        <v>428</v>
      </c>
      <c r="E387" s="353" t="s">
        <v>125</v>
      </c>
      <c r="F387" s="354">
        <v>503126</v>
      </c>
      <c r="G387" s="288" t="s">
        <v>117</v>
      </c>
      <c r="H387" s="288"/>
      <c r="I387" s="1"/>
      <c r="J387" s="10"/>
      <c r="K387" s="10"/>
    </row>
    <row r="388" spans="2:11" s="5" customFormat="1" ht="47.25" hidden="1">
      <c r="B388" s="1"/>
      <c r="C388" s="351">
        <v>3591</v>
      </c>
      <c r="D388" s="352" t="s">
        <v>429</v>
      </c>
      <c r="E388" s="353" t="s">
        <v>122</v>
      </c>
      <c r="F388" s="354">
        <v>50703</v>
      </c>
      <c r="G388" s="288" t="s">
        <v>117</v>
      </c>
      <c r="H388" s="288"/>
      <c r="I388" s="1"/>
      <c r="J388" s="10"/>
      <c r="K388" s="10"/>
    </row>
    <row r="389" spans="2:11" s="5" customFormat="1" ht="63" hidden="1">
      <c r="B389" s="1"/>
      <c r="C389" s="351">
        <v>3599</v>
      </c>
      <c r="D389" s="352" t="s">
        <v>430</v>
      </c>
      <c r="E389" s="353" t="s">
        <v>122</v>
      </c>
      <c r="F389" s="354">
        <v>871234</v>
      </c>
      <c r="G389" s="288" t="s">
        <v>117</v>
      </c>
      <c r="H389" s="288"/>
      <c r="I389" s="1"/>
      <c r="J389" s="10"/>
      <c r="K389" s="10"/>
    </row>
    <row r="390" spans="2:11" s="5" customFormat="1" ht="31.5" hidden="1">
      <c r="B390" s="1"/>
      <c r="C390" s="351">
        <v>3600</v>
      </c>
      <c r="D390" s="352" t="s">
        <v>431</v>
      </c>
      <c r="E390" s="353" t="s">
        <v>125</v>
      </c>
      <c r="F390" s="354">
        <v>37072</v>
      </c>
      <c r="G390" s="288" t="s">
        <v>117</v>
      </c>
      <c r="H390" s="288"/>
      <c r="I390" s="1"/>
      <c r="J390" s="10"/>
      <c r="K390" s="10"/>
    </row>
    <row r="391" spans="2:11" s="5" customFormat="1" ht="31.5" hidden="1">
      <c r="B391" s="1"/>
      <c r="C391" s="351">
        <v>3601</v>
      </c>
      <c r="D391" s="352" t="s">
        <v>432</v>
      </c>
      <c r="E391" s="353" t="s">
        <v>125</v>
      </c>
      <c r="F391" s="354">
        <v>58880</v>
      </c>
      <c r="G391" s="288" t="s">
        <v>117</v>
      </c>
      <c r="H391" s="288"/>
      <c r="I391" s="1"/>
      <c r="J391" s="10"/>
      <c r="K391" s="10"/>
    </row>
    <row r="392" spans="2:11" s="5" customFormat="1" ht="31.5" hidden="1">
      <c r="B392" s="1"/>
      <c r="C392" s="351">
        <v>3602</v>
      </c>
      <c r="D392" s="352" t="s">
        <v>433</v>
      </c>
      <c r="E392" s="353" t="s">
        <v>125</v>
      </c>
      <c r="F392" s="354">
        <v>84943</v>
      </c>
      <c r="G392" s="288" t="s">
        <v>117</v>
      </c>
      <c r="H392" s="288"/>
      <c r="I392" s="1"/>
      <c r="J392" s="10"/>
      <c r="K392" s="10"/>
    </row>
    <row r="393" spans="2:11" s="5" customFormat="1" ht="31.5" hidden="1">
      <c r="B393" s="1"/>
      <c r="C393" s="351">
        <v>3603</v>
      </c>
      <c r="D393" s="352" t="s">
        <v>434</v>
      </c>
      <c r="E393" s="353" t="s">
        <v>125</v>
      </c>
      <c r="F393" s="354">
        <v>193146</v>
      </c>
      <c r="G393" s="288" t="s">
        <v>117</v>
      </c>
      <c r="H393" s="288"/>
      <c r="I393" s="1"/>
      <c r="J393" s="10"/>
      <c r="K393" s="10"/>
    </row>
    <row r="394" spans="2:11" s="5" customFormat="1" ht="31.5" hidden="1">
      <c r="B394" s="1"/>
      <c r="C394" s="351">
        <v>3604</v>
      </c>
      <c r="D394" s="352" t="s">
        <v>435</v>
      </c>
      <c r="E394" s="353" t="s">
        <v>125</v>
      </c>
      <c r="F394" s="354">
        <v>352323</v>
      </c>
      <c r="G394" s="288" t="s">
        <v>117</v>
      </c>
      <c r="H394" s="288"/>
      <c r="I394" s="1"/>
      <c r="J394" s="10"/>
      <c r="K394" s="10"/>
    </row>
    <row r="395" spans="2:11" s="5" customFormat="1" ht="31.5" hidden="1">
      <c r="B395" s="1"/>
      <c r="C395" s="351">
        <v>3605</v>
      </c>
      <c r="D395" s="352" t="s">
        <v>436</v>
      </c>
      <c r="E395" s="353" t="s">
        <v>125</v>
      </c>
      <c r="F395" s="354">
        <v>633894</v>
      </c>
      <c r="G395" s="288" t="s">
        <v>117</v>
      </c>
      <c r="H395" s="288"/>
      <c r="I395" s="1"/>
      <c r="J395" s="10"/>
      <c r="K395" s="10"/>
    </row>
    <row r="396" spans="2:11" s="5" customFormat="1" ht="31.5" hidden="1">
      <c r="B396" s="1"/>
      <c r="C396" s="351">
        <v>3606</v>
      </c>
      <c r="D396" s="352" t="s">
        <v>437</v>
      </c>
      <c r="E396" s="353" t="s">
        <v>125</v>
      </c>
      <c r="F396" s="354">
        <v>976636</v>
      </c>
      <c r="G396" s="288" t="s">
        <v>117</v>
      </c>
      <c r="H396" s="288"/>
      <c r="I396" s="1"/>
      <c r="J396" s="10"/>
      <c r="K396" s="10"/>
    </row>
    <row r="397" spans="2:11" s="5" customFormat="1" ht="31.5" hidden="1">
      <c r="B397" s="1"/>
      <c r="C397" s="351">
        <v>3607</v>
      </c>
      <c r="D397" s="352" t="s">
        <v>438</v>
      </c>
      <c r="E397" s="353" t="s">
        <v>125</v>
      </c>
      <c r="F397" s="354">
        <v>25193</v>
      </c>
      <c r="G397" s="288" t="s">
        <v>117</v>
      </c>
      <c r="H397" s="288"/>
      <c r="I397" s="1"/>
      <c r="J397" s="10"/>
      <c r="K397" s="10"/>
    </row>
    <row r="398" spans="2:11" s="5" customFormat="1" ht="63" hidden="1">
      <c r="B398" s="1"/>
      <c r="C398" s="351">
        <v>3611</v>
      </c>
      <c r="D398" s="352" t="s">
        <v>439</v>
      </c>
      <c r="E398" s="353" t="s">
        <v>119</v>
      </c>
      <c r="F398" s="354">
        <v>432412</v>
      </c>
      <c r="G398" s="288" t="s">
        <v>117</v>
      </c>
      <c r="H398" s="288" t="s">
        <v>145</v>
      </c>
      <c r="I398" s="1"/>
      <c r="J398" s="10"/>
      <c r="K398" s="10"/>
    </row>
    <row r="399" spans="2:11" s="5" customFormat="1" ht="31.5" hidden="1">
      <c r="B399" s="1"/>
      <c r="C399" s="351">
        <v>3618</v>
      </c>
      <c r="D399" s="352" t="s">
        <v>440</v>
      </c>
      <c r="E399" s="353" t="s">
        <v>125</v>
      </c>
      <c r="F399" s="354">
        <v>137665</v>
      </c>
      <c r="G399" s="288" t="s">
        <v>117</v>
      </c>
      <c r="H399" s="288"/>
      <c r="I399" s="1"/>
      <c r="J399" s="10"/>
      <c r="K399" s="10"/>
    </row>
    <row r="400" spans="2:11" s="5" customFormat="1" ht="31.5" hidden="1">
      <c r="B400" s="1"/>
      <c r="C400" s="351">
        <v>3619</v>
      </c>
      <c r="D400" s="352" t="s">
        <v>441</v>
      </c>
      <c r="E400" s="353" t="s">
        <v>125</v>
      </c>
      <c r="F400" s="354">
        <v>115019</v>
      </c>
      <c r="G400" s="288" t="s">
        <v>117</v>
      </c>
      <c r="H400" s="288"/>
      <c r="I400" s="1"/>
      <c r="J400" s="10"/>
      <c r="K400" s="10"/>
    </row>
    <row r="401" spans="2:11" s="5" customFormat="1" ht="31.5" hidden="1">
      <c r="B401" s="1"/>
      <c r="C401" s="351">
        <v>3620</v>
      </c>
      <c r="D401" s="352" t="s">
        <v>442</v>
      </c>
      <c r="E401" s="353" t="s">
        <v>125</v>
      </c>
      <c r="F401" s="354">
        <v>182613</v>
      </c>
      <c r="G401" s="288" t="s">
        <v>117</v>
      </c>
      <c r="H401" s="288"/>
      <c r="I401" s="1"/>
      <c r="J401" s="10"/>
      <c r="K401" s="10"/>
    </row>
    <row r="402" spans="2:11" s="5" customFormat="1" ht="31.5" hidden="1">
      <c r="B402" s="1"/>
      <c r="C402" s="351">
        <v>3621</v>
      </c>
      <c r="D402" s="352" t="s">
        <v>443</v>
      </c>
      <c r="E402" s="353" t="s">
        <v>125</v>
      </c>
      <c r="F402" s="354">
        <v>757276</v>
      </c>
      <c r="G402" s="288" t="s">
        <v>117</v>
      </c>
      <c r="H402" s="288"/>
      <c r="I402" s="1"/>
      <c r="J402" s="10"/>
      <c r="K402" s="10"/>
    </row>
    <row r="403" spans="2:11" s="5" customFormat="1" ht="63" hidden="1">
      <c r="B403" s="1"/>
      <c r="C403" s="351">
        <v>3636</v>
      </c>
      <c r="D403" s="352" t="s">
        <v>444</v>
      </c>
      <c r="E403" s="353" t="s">
        <v>119</v>
      </c>
      <c r="F403" s="354">
        <v>750466</v>
      </c>
      <c r="G403" s="288" t="s">
        <v>117</v>
      </c>
      <c r="H403" s="288"/>
      <c r="I403" s="1"/>
      <c r="J403" s="10"/>
      <c r="K403" s="10"/>
    </row>
    <row r="404" spans="2:11" s="5" customFormat="1" ht="63" hidden="1">
      <c r="B404" s="1"/>
      <c r="C404" s="351">
        <v>3637</v>
      </c>
      <c r="D404" s="352" t="s">
        <v>445</v>
      </c>
      <c r="E404" s="353" t="s">
        <v>119</v>
      </c>
      <c r="F404" s="354">
        <v>589987</v>
      </c>
      <c r="G404" s="288" t="s">
        <v>117</v>
      </c>
      <c r="H404" s="288"/>
      <c r="I404" s="1"/>
      <c r="J404" s="10"/>
      <c r="K404" s="10"/>
    </row>
    <row r="405" spans="2:11" s="5" customFormat="1" ht="63" hidden="1">
      <c r="B405" s="1"/>
      <c r="C405" s="351">
        <v>3639</v>
      </c>
      <c r="D405" s="352" t="s">
        <v>446</v>
      </c>
      <c r="E405" s="353" t="s">
        <v>119</v>
      </c>
      <c r="F405" s="354">
        <v>602182</v>
      </c>
      <c r="G405" s="288" t="s">
        <v>117</v>
      </c>
      <c r="H405" s="288"/>
      <c r="I405" s="1"/>
      <c r="J405" s="10"/>
      <c r="K405" s="10"/>
    </row>
    <row r="406" spans="2:11" s="5" customFormat="1" ht="78.75" hidden="1">
      <c r="B406" s="1"/>
      <c r="C406" s="351">
        <v>3641</v>
      </c>
      <c r="D406" s="352" t="s">
        <v>447</v>
      </c>
      <c r="E406" s="353" t="s">
        <v>119</v>
      </c>
      <c r="F406" s="354">
        <v>636457</v>
      </c>
      <c r="G406" s="288" t="s">
        <v>117</v>
      </c>
      <c r="H406" s="288"/>
      <c r="I406" s="1"/>
      <c r="J406" s="10"/>
      <c r="K406" s="10"/>
    </row>
    <row r="407" spans="2:11" s="5" customFormat="1" ht="78.75" hidden="1">
      <c r="B407" s="1"/>
      <c r="C407" s="351">
        <v>3642</v>
      </c>
      <c r="D407" s="352" t="s">
        <v>448</v>
      </c>
      <c r="E407" s="353" t="s">
        <v>119</v>
      </c>
      <c r="F407" s="354">
        <v>636457</v>
      </c>
      <c r="G407" s="288" t="s">
        <v>117</v>
      </c>
      <c r="H407" s="288"/>
      <c r="I407" s="1"/>
      <c r="J407" s="10"/>
      <c r="K407" s="10"/>
    </row>
    <row r="408" spans="2:11" s="5" customFormat="1" ht="78.75" hidden="1">
      <c r="B408" s="1"/>
      <c r="C408" s="351">
        <v>3643</v>
      </c>
      <c r="D408" s="352" t="s">
        <v>449</v>
      </c>
      <c r="E408" s="353" t="s">
        <v>119</v>
      </c>
      <c r="F408" s="354">
        <v>635076</v>
      </c>
      <c r="G408" s="288" t="s">
        <v>117</v>
      </c>
      <c r="H408" s="288"/>
      <c r="I408" s="1"/>
      <c r="J408" s="10"/>
      <c r="K408" s="10"/>
    </row>
    <row r="409" spans="2:11" s="5" customFormat="1" ht="63" hidden="1">
      <c r="B409" s="1"/>
      <c r="C409" s="351">
        <v>3644</v>
      </c>
      <c r="D409" s="352" t="s">
        <v>450</v>
      </c>
      <c r="E409" s="353" t="s">
        <v>119</v>
      </c>
      <c r="F409" s="354">
        <v>710168</v>
      </c>
      <c r="G409" s="288" t="s">
        <v>117</v>
      </c>
      <c r="H409" s="288"/>
      <c r="I409" s="1"/>
      <c r="J409" s="10"/>
      <c r="K409" s="10"/>
    </row>
    <row r="410" spans="2:11" s="5" customFormat="1" ht="63" hidden="1">
      <c r="B410" s="1"/>
      <c r="C410" s="351">
        <v>3645</v>
      </c>
      <c r="D410" s="352" t="s">
        <v>451</v>
      </c>
      <c r="E410" s="353" t="s">
        <v>119</v>
      </c>
      <c r="F410" s="354">
        <v>677183</v>
      </c>
      <c r="G410" s="288" t="s">
        <v>117</v>
      </c>
      <c r="H410" s="288"/>
      <c r="I410" s="1"/>
      <c r="J410" s="10"/>
      <c r="K410" s="10"/>
    </row>
    <row r="411" spans="2:11" s="5" customFormat="1" ht="78.75" hidden="1">
      <c r="B411" s="1"/>
      <c r="C411" s="351">
        <v>3646</v>
      </c>
      <c r="D411" s="352" t="s">
        <v>452</v>
      </c>
      <c r="E411" s="353" t="s">
        <v>119</v>
      </c>
      <c r="F411" s="354">
        <v>611095</v>
      </c>
      <c r="G411" s="288" t="s">
        <v>117</v>
      </c>
      <c r="H411" s="288"/>
      <c r="I411" s="1"/>
      <c r="J411" s="10"/>
      <c r="K411" s="10"/>
    </row>
    <row r="412" spans="2:11" s="5" customFormat="1" ht="63" hidden="1">
      <c r="B412" s="1"/>
      <c r="C412" s="351">
        <v>3647</v>
      </c>
      <c r="D412" s="352" t="s">
        <v>453</v>
      </c>
      <c r="E412" s="353" t="s">
        <v>119</v>
      </c>
      <c r="F412" s="354">
        <v>508679</v>
      </c>
      <c r="G412" s="288" t="s">
        <v>117</v>
      </c>
      <c r="H412" s="288"/>
      <c r="I412" s="1"/>
      <c r="J412" s="10"/>
      <c r="K412" s="10"/>
    </row>
    <row r="413" spans="2:11" s="5" customFormat="1" ht="31.5" hidden="1">
      <c r="B413" s="1"/>
      <c r="C413" s="351">
        <v>3649</v>
      </c>
      <c r="D413" s="352" t="s">
        <v>454</v>
      </c>
      <c r="E413" s="353" t="s">
        <v>119</v>
      </c>
      <c r="F413" s="354">
        <v>360354</v>
      </c>
      <c r="G413" s="288" t="s">
        <v>117</v>
      </c>
      <c r="H413" s="288"/>
      <c r="I413" s="1"/>
      <c r="J413" s="10"/>
      <c r="K413" s="10"/>
    </row>
    <row r="414" spans="2:11" s="5" customFormat="1" ht="31.5" hidden="1">
      <c r="B414" s="1"/>
      <c r="C414" s="351">
        <v>3650</v>
      </c>
      <c r="D414" s="352" t="s">
        <v>455</v>
      </c>
      <c r="E414" s="353" t="s">
        <v>119</v>
      </c>
      <c r="F414" s="354">
        <v>331080</v>
      </c>
      <c r="G414" s="288" t="s">
        <v>117</v>
      </c>
      <c r="H414" s="288"/>
      <c r="I414" s="1"/>
      <c r="J414" s="10"/>
      <c r="K414" s="10"/>
    </row>
    <row r="415" spans="2:11" s="5" customFormat="1" ht="47.25" hidden="1">
      <c r="B415" s="1"/>
      <c r="C415" s="351">
        <v>3652</v>
      </c>
      <c r="D415" s="352" t="s">
        <v>456</v>
      </c>
      <c r="E415" s="353" t="s">
        <v>125</v>
      </c>
      <c r="F415" s="354">
        <v>3542862</v>
      </c>
      <c r="G415" s="288" t="s">
        <v>117</v>
      </c>
      <c r="H415" s="288" t="s">
        <v>145</v>
      </c>
      <c r="I415" s="1"/>
      <c r="J415" s="10"/>
      <c r="K415" s="10"/>
    </row>
    <row r="416" spans="2:11" s="5" customFormat="1" ht="47.25" hidden="1">
      <c r="B416" s="1"/>
      <c r="C416" s="351">
        <v>3653</v>
      </c>
      <c r="D416" s="352" t="s">
        <v>457</v>
      </c>
      <c r="E416" s="353" t="s">
        <v>125</v>
      </c>
      <c r="F416" s="354">
        <v>4933945</v>
      </c>
      <c r="G416" s="288" t="s">
        <v>117</v>
      </c>
      <c r="H416" s="288" t="s">
        <v>145</v>
      </c>
      <c r="I416" s="1"/>
      <c r="J416" s="10"/>
      <c r="K416" s="10"/>
    </row>
    <row r="417" spans="2:11" s="5" customFormat="1" ht="47.25" hidden="1">
      <c r="B417" s="1"/>
      <c r="C417" s="351">
        <v>3654</v>
      </c>
      <c r="D417" s="352" t="s">
        <v>458</v>
      </c>
      <c r="E417" s="353" t="s">
        <v>125</v>
      </c>
      <c r="F417" s="354">
        <v>3381719</v>
      </c>
      <c r="G417" s="288" t="s">
        <v>117</v>
      </c>
      <c r="H417" s="288" t="s">
        <v>145</v>
      </c>
      <c r="I417" s="1"/>
      <c r="J417" s="10"/>
      <c r="K417" s="10"/>
    </row>
    <row r="418" spans="2:11" s="5" customFormat="1" ht="47.25" hidden="1">
      <c r="B418" s="1"/>
      <c r="C418" s="351">
        <v>3655</v>
      </c>
      <c r="D418" s="352" t="s">
        <v>459</v>
      </c>
      <c r="E418" s="353" t="s">
        <v>125</v>
      </c>
      <c r="F418" s="354">
        <v>6065632</v>
      </c>
      <c r="G418" s="288" t="s">
        <v>117</v>
      </c>
      <c r="H418" s="288" t="s">
        <v>145</v>
      </c>
      <c r="I418" s="1"/>
      <c r="J418" s="10"/>
      <c r="K418" s="10"/>
    </row>
    <row r="419" spans="2:11" s="5" customFormat="1" ht="47.25" hidden="1">
      <c r="B419" s="1"/>
      <c r="C419" s="351">
        <v>3665</v>
      </c>
      <c r="D419" s="352" t="s">
        <v>460</v>
      </c>
      <c r="E419" s="353" t="s">
        <v>119</v>
      </c>
      <c r="F419" s="354">
        <v>276934</v>
      </c>
      <c r="G419" s="288" t="s">
        <v>117</v>
      </c>
      <c r="H419" s="288"/>
      <c r="I419" s="1"/>
      <c r="J419" s="10"/>
      <c r="K419" s="10"/>
    </row>
    <row r="420" spans="2:11" s="5" customFormat="1" ht="31.5" hidden="1">
      <c r="B420" s="1"/>
      <c r="C420" s="351">
        <v>3684</v>
      </c>
      <c r="D420" s="352" t="s">
        <v>461</v>
      </c>
      <c r="E420" s="353" t="s">
        <v>125</v>
      </c>
      <c r="F420" s="354">
        <v>144277</v>
      </c>
      <c r="G420" s="288" t="s">
        <v>117</v>
      </c>
      <c r="H420" s="288"/>
      <c r="I420" s="1"/>
      <c r="J420" s="10"/>
      <c r="K420" s="10"/>
    </row>
    <row r="421" spans="2:11" s="5" customFormat="1" ht="31.5" hidden="1">
      <c r="B421" s="1"/>
      <c r="C421" s="351">
        <v>3685</v>
      </c>
      <c r="D421" s="352" t="s">
        <v>462</v>
      </c>
      <c r="E421" s="353" t="s">
        <v>125</v>
      </c>
      <c r="F421" s="354">
        <v>520316</v>
      </c>
      <c r="G421" s="288" t="s">
        <v>117</v>
      </c>
      <c r="H421" s="288"/>
      <c r="I421" s="1"/>
      <c r="J421" s="10"/>
      <c r="K421" s="10"/>
    </row>
    <row r="422" spans="2:11" s="5" customFormat="1" ht="31.5" hidden="1">
      <c r="B422" s="1"/>
      <c r="C422" s="351">
        <v>3687</v>
      </c>
      <c r="D422" s="352" t="s">
        <v>463</v>
      </c>
      <c r="E422" s="353" t="s">
        <v>125</v>
      </c>
      <c r="F422" s="354">
        <v>197867</v>
      </c>
      <c r="G422" s="288" t="s">
        <v>117</v>
      </c>
      <c r="H422" s="288" t="s">
        <v>145</v>
      </c>
      <c r="I422" s="1"/>
      <c r="J422" s="10"/>
      <c r="K422" s="10"/>
    </row>
    <row r="423" spans="2:11" s="5" customFormat="1" ht="31.5" hidden="1">
      <c r="B423" s="1"/>
      <c r="C423" s="351">
        <v>3688</v>
      </c>
      <c r="D423" s="352" t="s">
        <v>464</v>
      </c>
      <c r="E423" s="353" t="s">
        <v>125</v>
      </c>
      <c r="F423" s="354">
        <v>41764</v>
      </c>
      <c r="G423" s="288" t="s">
        <v>117</v>
      </c>
      <c r="H423" s="288"/>
      <c r="I423" s="1"/>
      <c r="J423" s="10"/>
      <c r="K423" s="10"/>
    </row>
    <row r="424" spans="2:11" s="5" customFormat="1" ht="63" hidden="1">
      <c r="B424" s="1"/>
      <c r="C424" s="351">
        <v>3689</v>
      </c>
      <c r="D424" s="352" t="s">
        <v>465</v>
      </c>
      <c r="E424" s="353" t="s">
        <v>119</v>
      </c>
      <c r="F424" s="354">
        <v>104701</v>
      </c>
      <c r="G424" s="288" t="s">
        <v>117</v>
      </c>
      <c r="H424" s="288"/>
      <c r="I424" s="1"/>
      <c r="J424" s="10"/>
      <c r="K424" s="10"/>
    </row>
    <row r="425" spans="2:11" s="5" customFormat="1" ht="47.25" hidden="1">
      <c r="B425" s="1"/>
      <c r="C425" s="351">
        <v>3695</v>
      </c>
      <c r="D425" s="352" t="s">
        <v>466</v>
      </c>
      <c r="E425" s="353" t="s">
        <v>125</v>
      </c>
      <c r="F425" s="354">
        <v>596946</v>
      </c>
      <c r="G425" s="288" t="s">
        <v>117</v>
      </c>
      <c r="H425" s="288"/>
      <c r="I425" s="1"/>
      <c r="J425" s="10"/>
      <c r="K425" s="10"/>
    </row>
    <row r="426" spans="2:11" s="5" customFormat="1" ht="47.25">
      <c r="B426" s="1"/>
      <c r="C426" s="351">
        <v>3696</v>
      </c>
      <c r="D426" s="352" t="s">
        <v>467</v>
      </c>
      <c r="E426" s="353" t="s">
        <v>116</v>
      </c>
      <c r="F426" s="354">
        <v>70782</v>
      </c>
      <c r="G426" s="288" t="s">
        <v>117</v>
      </c>
      <c r="H426" s="288"/>
      <c r="I426" s="1"/>
      <c r="J426" s="10"/>
      <c r="K426" s="10"/>
    </row>
    <row r="427" spans="2:11" s="5" customFormat="1" ht="47.25" hidden="1">
      <c r="B427" s="1"/>
      <c r="C427" s="351">
        <v>3698</v>
      </c>
      <c r="D427" s="352" t="s">
        <v>468</v>
      </c>
      <c r="E427" s="353" t="s">
        <v>125</v>
      </c>
      <c r="F427" s="354">
        <v>277841</v>
      </c>
      <c r="G427" s="288" t="s">
        <v>117</v>
      </c>
      <c r="H427" s="288"/>
      <c r="I427" s="1"/>
      <c r="J427" s="10"/>
      <c r="K427" s="10"/>
    </row>
    <row r="428" spans="2:11" s="5" customFormat="1" ht="31.5" hidden="1">
      <c r="B428" s="1"/>
      <c r="C428" s="351">
        <v>3699</v>
      </c>
      <c r="D428" s="352" t="s">
        <v>469</v>
      </c>
      <c r="E428" s="353" t="s">
        <v>125</v>
      </c>
      <c r="F428" s="354">
        <v>155705</v>
      </c>
      <c r="G428" s="288" t="s">
        <v>117</v>
      </c>
      <c r="H428" s="288"/>
      <c r="I428" s="1"/>
      <c r="J428" s="10"/>
      <c r="K428" s="10"/>
    </row>
    <row r="429" spans="2:11" s="5" customFormat="1" ht="63" hidden="1">
      <c r="B429" s="1"/>
      <c r="C429" s="351">
        <v>3704</v>
      </c>
      <c r="D429" s="352" t="s">
        <v>470</v>
      </c>
      <c r="E429" s="353" t="s">
        <v>122</v>
      </c>
      <c r="F429" s="354">
        <v>206096</v>
      </c>
      <c r="G429" s="288" t="s">
        <v>117</v>
      </c>
      <c r="H429" s="288"/>
      <c r="I429" s="1"/>
      <c r="J429" s="10"/>
      <c r="K429" s="10"/>
    </row>
    <row r="430" spans="2:11" s="5" customFormat="1" ht="157.5" hidden="1">
      <c r="B430" s="1"/>
      <c r="C430" s="351">
        <v>3708</v>
      </c>
      <c r="D430" s="352" t="s">
        <v>471</v>
      </c>
      <c r="E430" s="353" t="s">
        <v>472</v>
      </c>
      <c r="F430" s="354">
        <v>3979</v>
      </c>
      <c r="G430" s="288" t="s">
        <v>117</v>
      </c>
      <c r="H430" s="288" t="s">
        <v>145</v>
      </c>
      <c r="I430" s="1"/>
      <c r="J430" s="10"/>
      <c r="K430" s="10"/>
    </row>
    <row r="431" spans="2:11" s="5" customFormat="1" ht="31.5" hidden="1">
      <c r="B431" s="1"/>
      <c r="C431" s="351">
        <v>3710</v>
      </c>
      <c r="D431" s="352" t="s">
        <v>473</v>
      </c>
      <c r="E431" s="353" t="s">
        <v>119</v>
      </c>
      <c r="F431" s="354">
        <v>4854</v>
      </c>
      <c r="G431" s="288" t="s">
        <v>117</v>
      </c>
      <c r="H431" s="288"/>
      <c r="I431" s="1"/>
      <c r="J431" s="10"/>
      <c r="K431" s="10"/>
    </row>
    <row r="432" spans="2:11" s="5" customFormat="1" ht="47.25" hidden="1">
      <c r="B432" s="1"/>
      <c r="C432" s="351">
        <v>3712</v>
      </c>
      <c r="D432" s="352" t="s">
        <v>474</v>
      </c>
      <c r="E432" s="353" t="s">
        <v>125</v>
      </c>
      <c r="F432" s="354">
        <v>3772837</v>
      </c>
      <c r="G432" s="288" t="s">
        <v>117</v>
      </c>
      <c r="H432" s="288" t="s">
        <v>145</v>
      </c>
      <c r="I432" s="1"/>
      <c r="J432" s="10"/>
      <c r="K432" s="10"/>
    </row>
    <row r="433" spans="2:11" s="5" customFormat="1" ht="63" hidden="1">
      <c r="B433" s="1"/>
      <c r="C433" s="351">
        <v>3716</v>
      </c>
      <c r="D433" s="352" t="s">
        <v>475</v>
      </c>
      <c r="E433" s="353" t="s">
        <v>125</v>
      </c>
      <c r="F433" s="354">
        <v>1039298</v>
      </c>
      <c r="G433" s="288" t="s">
        <v>117</v>
      </c>
      <c r="H433" s="288" t="s">
        <v>145</v>
      </c>
      <c r="I433" s="1"/>
      <c r="J433" s="10"/>
      <c r="K433" s="10"/>
    </row>
    <row r="434" spans="2:11" s="5" customFormat="1" ht="47.25" hidden="1">
      <c r="B434" s="1"/>
      <c r="C434" s="351">
        <v>3721</v>
      </c>
      <c r="D434" s="352" t="s">
        <v>476</v>
      </c>
      <c r="E434" s="353" t="s">
        <v>116</v>
      </c>
      <c r="F434" s="354">
        <v>18120</v>
      </c>
      <c r="G434" s="288" t="s">
        <v>117</v>
      </c>
      <c r="H434" s="288"/>
      <c r="I434" s="1"/>
      <c r="J434" s="10"/>
      <c r="K434" s="10"/>
    </row>
    <row r="435" spans="2:11" s="5" customFormat="1" ht="63" hidden="1">
      <c r="B435" s="1"/>
      <c r="C435" s="351">
        <v>3722</v>
      </c>
      <c r="D435" s="352" t="s">
        <v>477</v>
      </c>
      <c r="E435" s="353" t="s">
        <v>125</v>
      </c>
      <c r="F435" s="354">
        <v>119299</v>
      </c>
      <c r="G435" s="288" t="s">
        <v>117</v>
      </c>
      <c r="H435" s="288"/>
      <c r="I435" s="1"/>
      <c r="J435" s="10"/>
      <c r="K435" s="10"/>
    </row>
    <row r="436" spans="2:11" s="5" customFormat="1" ht="31.5" hidden="1">
      <c r="B436" s="1"/>
      <c r="C436" s="351">
        <v>3723</v>
      </c>
      <c r="D436" s="352" t="s">
        <v>478</v>
      </c>
      <c r="E436" s="353" t="s">
        <v>125</v>
      </c>
      <c r="F436" s="354">
        <v>75357</v>
      </c>
      <c r="G436" s="288" t="s">
        <v>117</v>
      </c>
      <c r="H436" s="288"/>
      <c r="I436" s="1"/>
      <c r="J436" s="10"/>
      <c r="K436" s="10"/>
    </row>
    <row r="437" spans="2:11" s="5" customFormat="1" ht="31.5" hidden="1">
      <c r="B437" s="1"/>
      <c r="C437" s="351">
        <v>3724</v>
      </c>
      <c r="D437" s="352" t="s">
        <v>479</v>
      </c>
      <c r="E437" s="353" t="s">
        <v>125</v>
      </c>
      <c r="F437" s="354">
        <v>75357</v>
      </c>
      <c r="G437" s="288" t="s">
        <v>117</v>
      </c>
      <c r="H437" s="288"/>
      <c r="I437" s="1"/>
      <c r="J437" s="10"/>
      <c r="K437" s="10"/>
    </row>
    <row r="438" spans="2:11" s="5" customFormat="1" ht="47.25">
      <c r="B438" s="1"/>
      <c r="C438" s="351">
        <v>3727</v>
      </c>
      <c r="D438" s="352" t="s">
        <v>480</v>
      </c>
      <c r="E438" s="353" t="s">
        <v>122</v>
      </c>
      <c r="F438" s="354">
        <v>5579</v>
      </c>
      <c r="G438" s="288" t="s">
        <v>117</v>
      </c>
      <c r="H438" s="288"/>
      <c r="I438" s="1"/>
      <c r="J438" s="10"/>
      <c r="K438" s="10"/>
    </row>
    <row r="439" spans="2:11" s="5" customFormat="1" ht="47.25" hidden="1">
      <c r="B439" s="1"/>
      <c r="C439" s="351">
        <v>3729</v>
      </c>
      <c r="D439" s="352" t="s">
        <v>481</v>
      </c>
      <c r="E439" s="353" t="s">
        <v>119</v>
      </c>
      <c r="F439" s="354">
        <v>408177</v>
      </c>
      <c r="G439" s="288" t="s">
        <v>117</v>
      </c>
      <c r="H439" s="288"/>
      <c r="I439" s="1"/>
      <c r="J439" s="10"/>
      <c r="K439" s="10"/>
    </row>
    <row r="440" spans="2:11" s="5" customFormat="1" ht="31.5" hidden="1">
      <c r="B440" s="1"/>
      <c r="C440" s="351">
        <v>3730</v>
      </c>
      <c r="D440" s="352" t="s">
        <v>482</v>
      </c>
      <c r="E440" s="353" t="s">
        <v>119</v>
      </c>
      <c r="F440" s="354">
        <v>392539</v>
      </c>
      <c r="G440" s="288" t="s">
        <v>117</v>
      </c>
      <c r="H440" s="288"/>
      <c r="I440" s="1"/>
      <c r="J440" s="10"/>
      <c r="K440" s="10"/>
    </row>
    <row r="441" spans="2:11" s="5" customFormat="1" ht="63" hidden="1">
      <c r="B441" s="1"/>
      <c r="C441" s="351">
        <v>3733</v>
      </c>
      <c r="D441" s="352" t="s">
        <v>483</v>
      </c>
      <c r="E441" s="353" t="s">
        <v>122</v>
      </c>
      <c r="F441" s="354">
        <v>1601250</v>
      </c>
      <c r="G441" s="288" t="s">
        <v>117</v>
      </c>
      <c r="H441" s="288" t="s">
        <v>145</v>
      </c>
      <c r="I441" s="1"/>
      <c r="J441" s="10"/>
      <c r="K441" s="10"/>
    </row>
    <row r="442" spans="2:11" s="5" customFormat="1" ht="31.5" hidden="1">
      <c r="B442" s="1"/>
      <c r="C442" s="351">
        <v>3735</v>
      </c>
      <c r="D442" s="352" t="s">
        <v>484</v>
      </c>
      <c r="E442" s="353" t="s">
        <v>122</v>
      </c>
      <c r="F442" s="354">
        <v>2120</v>
      </c>
      <c r="G442" s="288" t="s">
        <v>117</v>
      </c>
      <c r="H442" s="288"/>
      <c r="I442" s="1"/>
      <c r="J442" s="10"/>
      <c r="K442" s="10"/>
    </row>
    <row r="443" spans="2:11" s="5" customFormat="1" ht="63">
      <c r="B443" s="1"/>
      <c r="C443" s="351">
        <v>3745</v>
      </c>
      <c r="D443" s="352" t="s">
        <v>485</v>
      </c>
      <c r="E443" s="353" t="s">
        <v>116</v>
      </c>
      <c r="F443" s="354">
        <v>76554</v>
      </c>
      <c r="G443" s="288" t="s">
        <v>117</v>
      </c>
      <c r="H443" s="288"/>
      <c r="I443" s="1"/>
      <c r="J443" s="10"/>
      <c r="K443" s="10"/>
    </row>
    <row r="444" spans="2:11" s="5" customFormat="1" ht="47.25" hidden="1">
      <c r="B444" s="1"/>
      <c r="C444" s="351">
        <v>3748</v>
      </c>
      <c r="D444" s="352" t="s">
        <v>486</v>
      </c>
      <c r="E444" s="353" t="s">
        <v>119</v>
      </c>
      <c r="F444" s="354">
        <v>548655</v>
      </c>
      <c r="G444" s="288" t="s">
        <v>117</v>
      </c>
      <c r="H444" s="288" t="s">
        <v>145</v>
      </c>
      <c r="I444" s="1"/>
      <c r="J444" s="10"/>
      <c r="K444" s="10"/>
    </row>
    <row r="445" spans="2:11" s="5" customFormat="1" ht="47.25" hidden="1">
      <c r="B445" s="1"/>
      <c r="C445" s="351">
        <v>3749</v>
      </c>
      <c r="D445" s="352" t="s">
        <v>487</v>
      </c>
      <c r="E445" s="353" t="s">
        <v>119</v>
      </c>
      <c r="F445" s="354">
        <v>553028</v>
      </c>
      <c r="G445" s="288" t="s">
        <v>117</v>
      </c>
      <c r="H445" s="288" t="s">
        <v>145</v>
      </c>
      <c r="I445" s="1"/>
      <c r="J445" s="10"/>
      <c r="K445" s="10"/>
    </row>
    <row r="446" spans="2:11" s="5" customFormat="1" ht="31.5" hidden="1">
      <c r="B446" s="1"/>
      <c r="C446" s="351">
        <v>3751</v>
      </c>
      <c r="D446" s="352" t="s">
        <v>488</v>
      </c>
      <c r="E446" s="353" t="s">
        <v>122</v>
      </c>
      <c r="F446" s="354">
        <v>53154</v>
      </c>
      <c r="G446" s="288" t="s">
        <v>117</v>
      </c>
      <c r="H446" s="288"/>
      <c r="I446" s="1"/>
      <c r="J446" s="10"/>
      <c r="K446" s="10"/>
    </row>
    <row r="447" spans="2:11" s="5" customFormat="1" ht="47.25" hidden="1">
      <c r="B447" s="1"/>
      <c r="C447" s="351">
        <v>3753</v>
      </c>
      <c r="D447" s="352" t="s">
        <v>489</v>
      </c>
      <c r="E447" s="353" t="s">
        <v>122</v>
      </c>
      <c r="F447" s="354">
        <v>22604</v>
      </c>
      <c r="G447" s="288" t="s">
        <v>117</v>
      </c>
      <c r="H447" s="288" t="s">
        <v>145</v>
      </c>
      <c r="I447" s="1"/>
      <c r="J447" s="10"/>
      <c r="K447" s="10"/>
    </row>
    <row r="448" spans="2:11" s="5" customFormat="1" ht="189" hidden="1">
      <c r="B448" s="1"/>
      <c r="C448" s="351">
        <v>3758</v>
      </c>
      <c r="D448" s="352" t="s">
        <v>490</v>
      </c>
      <c r="E448" s="353" t="s">
        <v>122</v>
      </c>
      <c r="F448" s="354">
        <v>349268</v>
      </c>
      <c r="G448" s="288" t="s">
        <v>117</v>
      </c>
      <c r="H448" s="288"/>
      <c r="I448" s="1"/>
      <c r="J448" s="10"/>
      <c r="K448" s="10"/>
    </row>
    <row r="449" spans="2:11" s="5" customFormat="1" ht="189" hidden="1">
      <c r="B449" s="1"/>
      <c r="C449" s="351">
        <v>3760</v>
      </c>
      <c r="D449" s="352" t="s">
        <v>491</v>
      </c>
      <c r="E449" s="353" t="s">
        <v>122</v>
      </c>
      <c r="F449" s="354">
        <v>420153</v>
      </c>
      <c r="G449" s="288" t="s">
        <v>117</v>
      </c>
      <c r="H449" s="288"/>
      <c r="I449" s="1"/>
      <c r="J449" s="10"/>
      <c r="K449" s="10"/>
    </row>
    <row r="450" spans="2:11" s="5" customFormat="1" ht="189" hidden="1">
      <c r="B450" s="1"/>
      <c r="C450" s="351">
        <v>3761</v>
      </c>
      <c r="D450" s="352" t="s">
        <v>492</v>
      </c>
      <c r="E450" s="353" t="s">
        <v>122</v>
      </c>
      <c r="F450" s="354">
        <v>510972</v>
      </c>
      <c r="G450" s="288" t="s">
        <v>117</v>
      </c>
      <c r="H450" s="288"/>
      <c r="I450" s="1"/>
      <c r="J450" s="10"/>
      <c r="K450" s="10"/>
    </row>
    <row r="451" spans="2:11" s="5" customFormat="1" ht="31.5" hidden="1">
      <c r="B451" s="1"/>
      <c r="C451" s="351">
        <v>3770</v>
      </c>
      <c r="D451" s="352" t="s">
        <v>493</v>
      </c>
      <c r="E451" s="353" t="s">
        <v>494</v>
      </c>
      <c r="F451" s="354">
        <v>409501</v>
      </c>
      <c r="G451" s="288" t="s">
        <v>117</v>
      </c>
      <c r="H451" s="288"/>
      <c r="I451" s="1"/>
      <c r="J451" s="10"/>
      <c r="K451" s="10"/>
    </row>
    <row r="452" spans="2:11" s="5" customFormat="1" ht="47.25" hidden="1">
      <c r="B452" s="1"/>
      <c r="C452" s="351">
        <v>3776</v>
      </c>
      <c r="D452" s="352" t="s">
        <v>495</v>
      </c>
      <c r="E452" s="353" t="s">
        <v>116</v>
      </c>
      <c r="F452" s="354">
        <v>36514</v>
      </c>
      <c r="G452" s="288" t="s">
        <v>117</v>
      </c>
      <c r="H452" s="288"/>
      <c r="I452" s="1"/>
      <c r="J452" s="10"/>
      <c r="K452" s="10"/>
    </row>
    <row r="453" spans="2:11" s="5" customFormat="1" ht="47.25" hidden="1">
      <c r="B453" s="1"/>
      <c r="C453" s="351">
        <v>3777</v>
      </c>
      <c r="D453" s="352" t="s">
        <v>496</v>
      </c>
      <c r="E453" s="353" t="s">
        <v>125</v>
      </c>
      <c r="F453" s="354">
        <v>278846</v>
      </c>
      <c r="G453" s="288" t="s">
        <v>117</v>
      </c>
      <c r="H453" s="288"/>
      <c r="I453" s="1"/>
      <c r="J453" s="10"/>
      <c r="K453" s="10"/>
    </row>
    <row r="454" spans="2:11" s="5" customFormat="1" ht="63" hidden="1">
      <c r="B454" s="1"/>
      <c r="C454" s="351">
        <v>3779</v>
      </c>
      <c r="D454" s="352" t="s">
        <v>497</v>
      </c>
      <c r="E454" s="353" t="s">
        <v>125</v>
      </c>
      <c r="F454" s="354">
        <v>387619</v>
      </c>
      <c r="G454" s="288" t="s">
        <v>117</v>
      </c>
      <c r="H454" s="288" t="s">
        <v>145</v>
      </c>
      <c r="I454" s="1"/>
      <c r="J454" s="10"/>
      <c r="K454" s="10"/>
    </row>
    <row r="455" spans="2:11" s="5" customFormat="1" ht="47.25" hidden="1">
      <c r="B455" s="1"/>
      <c r="C455" s="351">
        <v>3780</v>
      </c>
      <c r="D455" s="352" t="s">
        <v>498</v>
      </c>
      <c r="E455" s="353" t="s">
        <v>122</v>
      </c>
      <c r="F455" s="354">
        <v>74548</v>
      </c>
      <c r="G455" s="288" t="s">
        <v>117</v>
      </c>
      <c r="H455" s="288"/>
      <c r="I455" s="1"/>
      <c r="J455" s="10"/>
      <c r="K455" s="10"/>
    </row>
    <row r="456" spans="2:11" s="5" customFormat="1" ht="47.25" hidden="1">
      <c r="B456" s="1"/>
      <c r="C456" s="351">
        <v>3784</v>
      </c>
      <c r="D456" s="352" t="s">
        <v>499</v>
      </c>
      <c r="E456" s="353" t="s">
        <v>122</v>
      </c>
      <c r="F456" s="354">
        <v>26006</v>
      </c>
      <c r="G456" s="288" t="s">
        <v>117</v>
      </c>
      <c r="H456" s="288" t="s">
        <v>145</v>
      </c>
      <c r="I456" s="1"/>
      <c r="J456" s="10"/>
      <c r="K456" s="10"/>
    </row>
    <row r="457" spans="2:11" s="5" customFormat="1" ht="31.5" hidden="1">
      <c r="B457" s="1"/>
      <c r="C457" s="351">
        <v>3787</v>
      </c>
      <c r="D457" s="352" t="s">
        <v>500</v>
      </c>
      <c r="E457" s="353" t="s">
        <v>122</v>
      </c>
      <c r="F457" s="354">
        <v>22339</v>
      </c>
      <c r="G457" s="288" t="s">
        <v>117</v>
      </c>
      <c r="H457" s="288"/>
      <c r="I457" s="1"/>
      <c r="J457" s="10"/>
      <c r="K457" s="10"/>
    </row>
    <row r="458" spans="2:11" s="5" customFormat="1" ht="31.5" hidden="1">
      <c r="B458" s="1"/>
      <c r="C458" s="351">
        <v>3795</v>
      </c>
      <c r="D458" s="352" t="s">
        <v>501</v>
      </c>
      <c r="E458" s="353" t="s">
        <v>122</v>
      </c>
      <c r="F458" s="354">
        <v>201442</v>
      </c>
      <c r="G458" s="288" t="s">
        <v>117</v>
      </c>
      <c r="H458" s="288"/>
      <c r="I458" s="1"/>
      <c r="J458" s="10"/>
      <c r="K458" s="10"/>
    </row>
    <row r="459" spans="2:11" s="5" customFormat="1" ht="31.5" hidden="1">
      <c r="B459" s="1"/>
      <c r="C459" s="351">
        <v>3796</v>
      </c>
      <c r="D459" s="352" t="s">
        <v>502</v>
      </c>
      <c r="E459" s="353" t="s">
        <v>122</v>
      </c>
      <c r="F459" s="354">
        <v>302192</v>
      </c>
      <c r="G459" s="288" t="s">
        <v>117</v>
      </c>
      <c r="H459" s="288"/>
      <c r="I459" s="1"/>
      <c r="J459" s="10"/>
      <c r="K459" s="10"/>
    </row>
    <row r="460" spans="2:11" s="5" customFormat="1" ht="47.25" hidden="1">
      <c r="B460" s="1"/>
      <c r="C460" s="351">
        <v>3797</v>
      </c>
      <c r="D460" s="352" t="s">
        <v>503</v>
      </c>
      <c r="E460" s="353" t="s">
        <v>122</v>
      </c>
      <c r="F460" s="354">
        <v>401405</v>
      </c>
      <c r="G460" s="288" t="s">
        <v>117</v>
      </c>
      <c r="H460" s="288"/>
      <c r="I460" s="1"/>
      <c r="J460" s="10"/>
      <c r="K460" s="10"/>
    </row>
    <row r="461" spans="2:11" s="5" customFormat="1" ht="47.25" hidden="1">
      <c r="B461" s="1"/>
      <c r="C461" s="351">
        <v>3798</v>
      </c>
      <c r="D461" s="352" t="s">
        <v>504</v>
      </c>
      <c r="E461" s="353" t="s">
        <v>122</v>
      </c>
      <c r="F461" s="354">
        <v>601016</v>
      </c>
      <c r="G461" s="288" t="s">
        <v>117</v>
      </c>
      <c r="H461" s="288"/>
      <c r="I461" s="1"/>
      <c r="J461" s="10"/>
      <c r="K461" s="10"/>
    </row>
    <row r="462" spans="2:11" s="5" customFormat="1" ht="31.5" hidden="1">
      <c r="B462" s="1"/>
      <c r="C462" s="351">
        <v>3800</v>
      </c>
      <c r="D462" s="352" t="s">
        <v>505</v>
      </c>
      <c r="E462" s="353" t="s">
        <v>116</v>
      </c>
      <c r="F462" s="354">
        <v>1303</v>
      </c>
      <c r="G462" s="288" t="s">
        <v>117</v>
      </c>
      <c r="H462" s="288"/>
      <c r="I462" s="1"/>
      <c r="J462" s="10"/>
      <c r="K462" s="10"/>
    </row>
    <row r="463" spans="2:11" s="5" customFormat="1" ht="31.5" hidden="1">
      <c r="B463" s="1"/>
      <c r="C463" s="351">
        <v>3806</v>
      </c>
      <c r="D463" s="352" t="s">
        <v>506</v>
      </c>
      <c r="E463" s="353" t="s">
        <v>116</v>
      </c>
      <c r="F463" s="354">
        <v>1980</v>
      </c>
      <c r="G463" s="288" t="s">
        <v>117</v>
      </c>
      <c r="H463" s="288"/>
      <c r="I463" s="1"/>
      <c r="J463" s="10"/>
      <c r="K463" s="10"/>
    </row>
    <row r="464" spans="2:11" s="5" customFormat="1" ht="78.75" hidden="1">
      <c r="B464" s="1"/>
      <c r="C464" s="351">
        <v>3811</v>
      </c>
      <c r="D464" s="352" t="s">
        <v>507</v>
      </c>
      <c r="E464" s="353" t="s">
        <v>122</v>
      </c>
      <c r="F464" s="354">
        <v>1940</v>
      </c>
      <c r="G464" s="288" t="s">
        <v>117</v>
      </c>
      <c r="H464" s="288"/>
      <c r="I464" s="1"/>
      <c r="J464" s="10"/>
      <c r="K464" s="10"/>
    </row>
    <row r="465" spans="2:11" s="5" customFormat="1" ht="47.25" hidden="1">
      <c r="B465" s="1"/>
      <c r="C465" s="351">
        <v>3819</v>
      </c>
      <c r="D465" s="352" t="s">
        <v>508</v>
      </c>
      <c r="E465" s="353" t="s">
        <v>122</v>
      </c>
      <c r="F465" s="354">
        <v>4442</v>
      </c>
      <c r="G465" s="288" t="s">
        <v>117</v>
      </c>
      <c r="H465" s="288"/>
      <c r="I465" s="1"/>
      <c r="J465" s="10"/>
      <c r="K465" s="10"/>
    </row>
    <row r="466" spans="2:11" s="5" customFormat="1" ht="63" hidden="1">
      <c r="B466" s="1"/>
      <c r="C466" s="351">
        <v>3837</v>
      </c>
      <c r="D466" s="352" t="s">
        <v>509</v>
      </c>
      <c r="E466" s="353" t="s">
        <v>122</v>
      </c>
      <c r="F466" s="354">
        <v>10949</v>
      </c>
      <c r="G466" s="288" t="s">
        <v>117</v>
      </c>
      <c r="H466" s="288" t="s">
        <v>145</v>
      </c>
      <c r="I466" s="1"/>
      <c r="J466" s="10"/>
      <c r="K466" s="10"/>
    </row>
    <row r="467" spans="2:11" s="5" customFormat="1" ht="47.25" hidden="1">
      <c r="B467" s="1"/>
      <c r="C467" s="351">
        <v>3841</v>
      </c>
      <c r="D467" s="352" t="s">
        <v>510</v>
      </c>
      <c r="E467" s="353" t="s">
        <v>119</v>
      </c>
      <c r="F467" s="354">
        <v>792512</v>
      </c>
      <c r="G467" s="288" t="s">
        <v>117</v>
      </c>
      <c r="H467" s="288"/>
      <c r="I467" s="1"/>
      <c r="J467" s="10"/>
      <c r="K467" s="10"/>
    </row>
    <row r="468" spans="2:11" s="5" customFormat="1" ht="47.25" hidden="1">
      <c r="B468" s="1"/>
      <c r="C468" s="351">
        <v>3847</v>
      </c>
      <c r="D468" s="352" t="s">
        <v>511</v>
      </c>
      <c r="E468" s="353" t="s">
        <v>119</v>
      </c>
      <c r="F468" s="354">
        <v>115123</v>
      </c>
      <c r="G468" s="288" t="s">
        <v>117</v>
      </c>
      <c r="H468" s="288"/>
      <c r="I468" s="1"/>
      <c r="J468" s="10"/>
      <c r="K468" s="10"/>
    </row>
    <row r="469" spans="2:11" s="5" customFormat="1" ht="47.25" hidden="1">
      <c r="B469" s="1"/>
      <c r="C469" s="351">
        <v>3851</v>
      </c>
      <c r="D469" s="352" t="s">
        <v>512</v>
      </c>
      <c r="E469" s="353" t="s">
        <v>119</v>
      </c>
      <c r="F469" s="354">
        <v>82225</v>
      </c>
      <c r="G469" s="288" t="s">
        <v>117</v>
      </c>
      <c r="H469" s="288"/>
      <c r="I469" s="1"/>
      <c r="J469" s="10"/>
      <c r="K469" s="10"/>
    </row>
    <row r="470" spans="2:11" s="5" customFormat="1" ht="47.25" hidden="1">
      <c r="B470" s="1"/>
      <c r="C470" s="351">
        <v>3864</v>
      </c>
      <c r="D470" s="352" t="s">
        <v>513</v>
      </c>
      <c r="E470" s="353" t="s">
        <v>116</v>
      </c>
      <c r="F470" s="354">
        <v>3392</v>
      </c>
      <c r="G470" s="288" t="s">
        <v>117</v>
      </c>
      <c r="H470" s="288"/>
      <c r="I470" s="1"/>
      <c r="J470" s="10"/>
      <c r="K470" s="10"/>
    </row>
    <row r="471" spans="2:11" s="5" customFormat="1" ht="47.25" hidden="1">
      <c r="B471" s="1"/>
      <c r="C471" s="351">
        <v>3866</v>
      </c>
      <c r="D471" s="352" t="s">
        <v>514</v>
      </c>
      <c r="E471" s="353" t="s">
        <v>116</v>
      </c>
      <c r="F471" s="354">
        <v>2365</v>
      </c>
      <c r="G471" s="288" t="s">
        <v>117</v>
      </c>
      <c r="H471" s="288"/>
      <c r="I471" s="1"/>
      <c r="J471" s="10"/>
      <c r="K471" s="10"/>
    </row>
    <row r="472" spans="2:11" s="5" customFormat="1" ht="47.25" hidden="1">
      <c r="B472" s="1"/>
      <c r="C472" s="351">
        <v>3867</v>
      </c>
      <c r="D472" s="352" t="s">
        <v>515</v>
      </c>
      <c r="E472" s="353" t="s">
        <v>116</v>
      </c>
      <c r="F472" s="354">
        <v>3809</v>
      </c>
      <c r="G472" s="288" t="s">
        <v>117</v>
      </c>
      <c r="H472" s="288"/>
      <c r="I472" s="1"/>
      <c r="J472" s="10"/>
      <c r="K472" s="10"/>
    </row>
    <row r="473" spans="2:11" s="5" customFormat="1" ht="47.25" hidden="1">
      <c r="B473" s="1"/>
      <c r="C473" s="351">
        <v>3872</v>
      </c>
      <c r="D473" s="352" t="s">
        <v>516</v>
      </c>
      <c r="E473" s="353" t="s">
        <v>122</v>
      </c>
      <c r="F473" s="354">
        <v>2323</v>
      </c>
      <c r="G473" s="288" t="s">
        <v>117</v>
      </c>
      <c r="H473" s="288"/>
      <c r="I473" s="1"/>
      <c r="J473" s="10"/>
      <c r="K473" s="10"/>
    </row>
    <row r="474" spans="2:11" s="5" customFormat="1" ht="47.25" hidden="1">
      <c r="B474" s="1"/>
      <c r="C474" s="351">
        <v>3873</v>
      </c>
      <c r="D474" s="352" t="s">
        <v>517</v>
      </c>
      <c r="E474" s="353" t="s">
        <v>119</v>
      </c>
      <c r="F474" s="354">
        <v>270021</v>
      </c>
      <c r="G474" s="288" t="s">
        <v>117</v>
      </c>
      <c r="H474" s="288"/>
      <c r="I474" s="1"/>
      <c r="J474" s="10"/>
      <c r="K474" s="10"/>
    </row>
    <row r="475" spans="2:11" s="5" customFormat="1" ht="25.5" hidden="1">
      <c r="B475" s="1"/>
      <c r="C475" s="351">
        <v>3874</v>
      </c>
      <c r="D475" s="352" t="s">
        <v>518</v>
      </c>
      <c r="E475" s="353" t="s">
        <v>119</v>
      </c>
      <c r="F475" s="354">
        <v>275851</v>
      </c>
      <c r="G475" s="288" t="s">
        <v>117</v>
      </c>
      <c r="H475" s="288"/>
      <c r="I475" s="1"/>
      <c r="J475" s="10"/>
      <c r="K475" s="10"/>
    </row>
    <row r="476" spans="2:11" s="5" customFormat="1" ht="47.25" hidden="1">
      <c r="B476" s="1"/>
      <c r="C476" s="351">
        <v>3875</v>
      </c>
      <c r="D476" s="352" t="s">
        <v>519</v>
      </c>
      <c r="E476" s="353" t="s">
        <v>119</v>
      </c>
      <c r="F476" s="354">
        <v>420315</v>
      </c>
      <c r="G476" s="288" t="s">
        <v>117</v>
      </c>
      <c r="H476" s="288" t="s">
        <v>145</v>
      </c>
      <c r="I476" s="1"/>
      <c r="J476" s="10"/>
      <c r="K476" s="10"/>
    </row>
    <row r="477" spans="2:11" s="5" customFormat="1" ht="63" hidden="1">
      <c r="B477" s="1"/>
      <c r="C477" s="351">
        <v>3876</v>
      </c>
      <c r="D477" s="352" t="s">
        <v>520</v>
      </c>
      <c r="E477" s="353" t="s">
        <v>122</v>
      </c>
      <c r="F477" s="354">
        <v>127540</v>
      </c>
      <c r="G477" s="288" t="s">
        <v>117</v>
      </c>
      <c r="H477" s="288"/>
      <c r="I477" s="1"/>
      <c r="J477" s="10"/>
      <c r="K477" s="10"/>
    </row>
    <row r="478" spans="2:11" s="5" customFormat="1" ht="63" hidden="1">
      <c r="B478" s="1"/>
      <c r="C478" s="351">
        <v>3877</v>
      </c>
      <c r="D478" s="352" t="s">
        <v>521</v>
      </c>
      <c r="E478" s="353" t="s">
        <v>122</v>
      </c>
      <c r="F478" s="354">
        <v>207274</v>
      </c>
      <c r="G478" s="288" t="s">
        <v>117</v>
      </c>
      <c r="H478" s="288"/>
      <c r="I478" s="1"/>
      <c r="J478" s="10"/>
      <c r="K478" s="10"/>
    </row>
    <row r="479" spans="2:11" s="5" customFormat="1" ht="47.25" hidden="1">
      <c r="B479" s="1"/>
      <c r="C479" s="351">
        <v>3878</v>
      </c>
      <c r="D479" s="352" t="s">
        <v>522</v>
      </c>
      <c r="E479" s="353" t="s">
        <v>125</v>
      </c>
      <c r="F479" s="354">
        <v>1274830</v>
      </c>
      <c r="G479" s="288" t="s">
        <v>117</v>
      </c>
      <c r="H479" s="288" t="s">
        <v>145</v>
      </c>
      <c r="I479" s="1"/>
      <c r="J479" s="10"/>
      <c r="K479" s="10"/>
    </row>
    <row r="480" spans="2:11" s="5" customFormat="1" ht="31.5" hidden="1">
      <c r="B480" s="1"/>
      <c r="C480" s="351">
        <v>3879</v>
      </c>
      <c r="D480" s="352" t="s">
        <v>523</v>
      </c>
      <c r="E480" s="353" t="s">
        <v>125</v>
      </c>
      <c r="F480" s="354">
        <v>959275</v>
      </c>
      <c r="G480" s="288" t="s">
        <v>117</v>
      </c>
      <c r="H480" s="288" t="s">
        <v>145</v>
      </c>
      <c r="I480" s="1"/>
      <c r="J480" s="10"/>
      <c r="K480" s="10"/>
    </row>
    <row r="481" spans="2:11" s="5" customFormat="1" ht="63" hidden="1">
      <c r="B481" s="1"/>
      <c r="C481" s="351">
        <v>3880</v>
      </c>
      <c r="D481" s="352" t="s">
        <v>524</v>
      </c>
      <c r="E481" s="353" t="s">
        <v>125</v>
      </c>
      <c r="F481" s="354">
        <v>548338</v>
      </c>
      <c r="G481" s="288" t="s">
        <v>117</v>
      </c>
      <c r="H481" s="288"/>
      <c r="I481" s="1"/>
      <c r="J481" s="10"/>
      <c r="K481" s="10"/>
    </row>
    <row r="482" spans="2:11" s="5" customFormat="1" ht="63" hidden="1">
      <c r="B482" s="1"/>
      <c r="C482" s="351">
        <v>3881</v>
      </c>
      <c r="D482" s="352" t="s">
        <v>525</v>
      </c>
      <c r="E482" s="353" t="s">
        <v>125</v>
      </c>
      <c r="F482" s="354">
        <v>350935</v>
      </c>
      <c r="G482" s="288" t="s">
        <v>117</v>
      </c>
      <c r="H482" s="288" t="s">
        <v>145</v>
      </c>
      <c r="I482" s="1"/>
      <c r="J482" s="10"/>
      <c r="K482" s="10"/>
    </row>
    <row r="483" spans="2:11" s="5" customFormat="1" ht="47.25" hidden="1">
      <c r="B483" s="1"/>
      <c r="C483" s="351">
        <v>3882</v>
      </c>
      <c r="D483" s="352" t="s">
        <v>526</v>
      </c>
      <c r="E483" s="353" t="s">
        <v>125</v>
      </c>
      <c r="F483" s="354">
        <v>2257603</v>
      </c>
      <c r="G483" s="288" t="s">
        <v>117</v>
      </c>
      <c r="H483" s="288" t="s">
        <v>145</v>
      </c>
      <c r="I483" s="1"/>
      <c r="J483" s="10"/>
      <c r="K483" s="10"/>
    </row>
    <row r="484" spans="2:11" s="5" customFormat="1" ht="63" hidden="1">
      <c r="B484" s="1"/>
      <c r="C484" s="351">
        <v>3883</v>
      </c>
      <c r="D484" s="352" t="s">
        <v>527</v>
      </c>
      <c r="E484" s="353" t="s">
        <v>125</v>
      </c>
      <c r="F484" s="354">
        <v>2879531</v>
      </c>
      <c r="G484" s="288" t="s">
        <v>117</v>
      </c>
      <c r="H484" s="288" t="s">
        <v>145</v>
      </c>
      <c r="I484" s="1"/>
      <c r="J484" s="10"/>
      <c r="K484" s="10"/>
    </row>
    <row r="485" spans="2:11" s="5" customFormat="1" ht="47.25" hidden="1">
      <c r="B485" s="1"/>
      <c r="C485" s="351">
        <v>3884</v>
      </c>
      <c r="D485" s="352" t="s">
        <v>528</v>
      </c>
      <c r="E485" s="353" t="s">
        <v>125</v>
      </c>
      <c r="F485" s="354">
        <v>2785472</v>
      </c>
      <c r="G485" s="288" t="s">
        <v>117</v>
      </c>
      <c r="H485" s="288" t="s">
        <v>145</v>
      </c>
      <c r="I485" s="1"/>
      <c r="J485" s="10"/>
      <c r="K485" s="10"/>
    </row>
    <row r="486" spans="2:11" s="5" customFormat="1" ht="63" hidden="1">
      <c r="B486" s="1"/>
      <c r="C486" s="351">
        <v>3885</v>
      </c>
      <c r="D486" s="352" t="s">
        <v>529</v>
      </c>
      <c r="E486" s="353" t="s">
        <v>125</v>
      </c>
      <c r="F486" s="354">
        <v>3237639</v>
      </c>
      <c r="G486" s="288" t="s">
        <v>117</v>
      </c>
      <c r="H486" s="288" t="s">
        <v>145</v>
      </c>
      <c r="I486" s="1"/>
      <c r="J486" s="10"/>
      <c r="K486" s="10"/>
    </row>
    <row r="487" spans="2:11" s="5" customFormat="1" ht="63" hidden="1">
      <c r="B487" s="1"/>
      <c r="C487" s="351">
        <v>3886</v>
      </c>
      <c r="D487" s="352" t="s">
        <v>530</v>
      </c>
      <c r="E487" s="353" t="s">
        <v>125</v>
      </c>
      <c r="F487" s="354">
        <v>3390935</v>
      </c>
      <c r="G487" s="288" t="s">
        <v>117</v>
      </c>
      <c r="H487" s="288" t="s">
        <v>145</v>
      </c>
      <c r="I487" s="1"/>
      <c r="J487" s="10"/>
      <c r="K487" s="10"/>
    </row>
    <row r="488" spans="2:11" s="5" customFormat="1" ht="63" hidden="1">
      <c r="B488" s="1"/>
      <c r="C488" s="351">
        <v>3887</v>
      </c>
      <c r="D488" s="352" t="s">
        <v>531</v>
      </c>
      <c r="E488" s="353" t="s">
        <v>125</v>
      </c>
      <c r="F488" s="354">
        <v>3699223</v>
      </c>
      <c r="G488" s="288" t="s">
        <v>117</v>
      </c>
      <c r="H488" s="288" t="s">
        <v>145</v>
      </c>
      <c r="I488" s="1"/>
      <c r="J488" s="10"/>
      <c r="K488" s="10"/>
    </row>
    <row r="489" spans="2:11" s="5" customFormat="1" ht="63" hidden="1">
      <c r="B489" s="1"/>
      <c r="C489" s="351">
        <v>3888</v>
      </c>
      <c r="D489" s="352" t="s">
        <v>532</v>
      </c>
      <c r="E489" s="353" t="s">
        <v>125</v>
      </c>
      <c r="F489" s="354">
        <v>3523114</v>
      </c>
      <c r="G489" s="288" t="s">
        <v>117</v>
      </c>
      <c r="H489" s="288" t="s">
        <v>145</v>
      </c>
      <c r="I489" s="1"/>
      <c r="J489" s="10"/>
      <c r="K489" s="10"/>
    </row>
    <row r="490" spans="2:11" s="5" customFormat="1" ht="63" hidden="1">
      <c r="B490" s="1"/>
      <c r="C490" s="351">
        <v>3889</v>
      </c>
      <c r="D490" s="352" t="s">
        <v>533</v>
      </c>
      <c r="E490" s="353" t="s">
        <v>125</v>
      </c>
      <c r="F490" s="354">
        <v>2339363</v>
      </c>
      <c r="G490" s="288" t="s">
        <v>117</v>
      </c>
      <c r="H490" s="288" t="s">
        <v>145</v>
      </c>
      <c r="I490" s="1"/>
      <c r="J490" s="10"/>
      <c r="K490" s="10"/>
    </row>
    <row r="491" spans="2:11" s="5" customFormat="1" ht="63" hidden="1">
      <c r="B491" s="1"/>
      <c r="C491" s="351">
        <v>3890</v>
      </c>
      <c r="D491" s="352" t="s">
        <v>534</v>
      </c>
      <c r="E491" s="353" t="s">
        <v>125</v>
      </c>
      <c r="F491" s="354">
        <v>2245834</v>
      </c>
      <c r="G491" s="288" t="s">
        <v>117</v>
      </c>
      <c r="H491" s="288" t="s">
        <v>145</v>
      </c>
      <c r="I491" s="1"/>
      <c r="J491" s="10"/>
      <c r="K491" s="10"/>
    </row>
    <row r="492" spans="2:11" s="5" customFormat="1" ht="63" hidden="1">
      <c r="B492" s="1"/>
      <c r="C492" s="351">
        <v>3891</v>
      </c>
      <c r="D492" s="352" t="s">
        <v>535</v>
      </c>
      <c r="E492" s="353" t="s">
        <v>125</v>
      </c>
      <c r="F492" s="354">
        <v>3026440</v>
      </c>
      <c r="G492" s="288" t="s">
        <v>117</v>
      </c>
      <c r="H492" s="288" t="s">
        <v>145</v>
      </c>
      <c r="I492" s="1"/>
      <c r="J492" s="10"/>
      <c r="K492" s="10"/>
    </row>
    <row r="493" spans="2:11" s="5" customFormat="1" ht="63" hidden="1">
      <c r="B493" s="1"/>
      <c r="C493" s="351">
        <v>3892</v>
      </c>
      <c r="D493" s="352" t="s">
        <v>536</v>
      </c>
      <c r="E493" s="353" t="s">
        <v>125</v>
      </c>
      <c r="F493" s="354">
        <v>3663881</v>
      </c>
      <c r="G493" s="288" t="s">
        <v>117</v>
      </c>
      <c r="H493" s="288" t="s">
        <v>145</v>
      </c>
      <c r="I493" s="1"/>
      <c r="J493" s="10"/>
      <c r="K493" s="10"/>
    </row>
    <row r="494" spans="2:11" s="5" customFormat="1" ht="63" hidden="1">
      <c r="B494" s="1"/>
      <c r="C494" s="351">
        <v>3893</v>
      </c>
      <c r="D494" s="352" t="s">
        <v>537</v>
      </c>
      <c r="E494" s="353" t="s">
        <v>125</v>
      </c>
      <c r="F494" s="354">
        <v>3487772</v>
      </c>
      <c r="G494" s="288" t="s">
        <v>117</v>
      </c>
      <c r="H494" s="288" t="s">
        <v>145</v>
      </c>
      <c r="I494" s="1"/>
      <c r="J494" s="10"/>
      <c r="K494" s="10"/>
    </row>
    <row r="495" spans="2:11" s="5" customFormat="1" ht="63" hidden="1">
      <c r="B495" s="1"/>
      <c r="C495" s="351">
        <v>3894</v>
      </c>
      <c r="D495" s="352" t="s">
        <v>538</v>
      </c>
      <c r="E495" s="353" t="s">
        <v>125</v>
      </c>
      <c r="F495" s="354">
        <v>4023005</v>
      </c>
      <c r="G495" s="288" t="s">
        <v>117</v>
      </c>
      <c r="H495" s="288" t="s">
        <v>145</v>
      </c>
      <c r="I495" s="1"/>
      <c r="J495" s="10"/>
      <c r="K495" s="10"/>
    </row>
    <row r="496" spans="2:11" s="5" customFormat="1" ht="63" hidden="1">
      <c r="B496" s="1"/>
      <c r="C496" s="351">
        <v>3895</v>
      </c>
      <c r="D496" s="352" t="s">
        <v>539</v>
      </c>
      <c r="E496" s="353" t="s">
        <v>125</v>
      </c>
      <c r="F496" s="354">
        <v>3824079</v>
      </c>
      <c r="G496" s="288" t="s">
        <v>117</v>
      </c>
      <c r="H496" s="288" t="s">
        <v>145</v>
      </c>
      <c r="I496" s="1"/>
      <c r="J496" s="10"/>
      <c r="K496" s="10"/>
    </row>
    <row r="497" spans="2:11" s="5" customFormat="1" ht="47.25" hidden="1">
      <c r="B497" s="1"/>
      <c r="C497" s="351">
        <v>3896</v>
      </c>
      <c r="D497" s="352" t="s">
        <v>540</v>
      </c>
      <c r="E497" s="353" t="s">
        <v>125</v>
      </c>
      <c r="F497" s="354">
        <v>2661374</v>
      </c>
      <c r="G497" s="288" t="s">
        <v>117</v>
      </c>
      <c r="H497" s="288" t="s">
        <v>145</v>
      </c>
      <c r="I497" s="1"/>
      <c r="J497" s="10"/>
      <c r="K497" s="10"/>
    </row>
    <row r="498" spans="2:11" s="5" customFormat="1" ht="47.25" hidden="1">
      <c r="B498" s="1"/>
      <c r="C498" s="351">
        <v>3897</v>
      </c>
      <c r="D498" s="352" t="s">
        <v>541</v>
      </c>
      <c r="E498" s="353" t="s">
        <v>125</v>
      </c>
      <c r="F498" s="354">
        <v>5000408</v>
      </c>
      <c r="G498" s="288" t="s">
        <v>117</v>
      </c>
      <c r="H498" s="288"/>
      <c r="I498" s="1"/>
      <c r="J498" s="10"/>
      <c r="K498" s="10"/>
    </row>
    <row r="499" spans="2:11" s="5" customFormat="1" ht="47.25" hidden="1">
      <c r="B499" s="1"/>
      <c r="C499" s="351">
        <v>3898</v>
      </c>
      <c r="D499" s="352" t="s">
        <v>542</v>
      </c>
      <c r="E499" s="353" t="s">
        <v>125</v>
      </c>
      <c r="F499" s="354">
        <v>5949081</v>
      </c>
      <c r="G499" s="288" t="s">
        <v>117</v>
      </c>
      <c r="H499" s="288" t="s">
        <v>145</v>
      </c>
      <c r="I499" s="1"/>
      <c r="J499" s="10"/>
      <c r="K499" s="10"/>
    </row>
    <row r="500" spans="2:11" s="5" customFormat="1" ht="47.25" hidden="1">
      <c r="B500" s="1"/>
      <c r="C500" s="351">
        <v>3899</v>
      </c>
      <c r="D500" s="352" t="s">
        <v>543</v>
      </c>
      <c r="E500" s="353" t="s">
        <v>125</v>
      </c>
      <c r="F500" s="354">
        <v>6862290</v>
      </c>
      <c r="G500" s="288" t="s">
        <v>117</v>
      </c>
      <c r="H500" s="288"/>
      <c r="I500" s="1"/>
      <c r="J500" s="10"/>
      <c r="K500" s="10"/>
    </row>
    <row r="501" spans="2:11" s="5" customFormat="1" ht="63" hidden="1">
      <c r="B501" s="1"/>
      <c r="C501" s="351">
        <v>3900</v>
      </c>
      <c r="D501" s="352" t="s">
        <v>544</v>
      </c>
      <c r="E501" s="353" t="s">
        <v>122</v>
      </c>
      <c r="F501" s="354">
        <v>1533709</v>
      </c>
      <c r="G501" s="288" t="s">
        <v>117</v>
      </c>
      <c r="H501" s="288" t="s">
        <v>145</v>
      </c>
      <c r="I501" s="1"/>
      <c r="J501" s="10"/>
      <c r="K501" s="10"/>
    </row>
    <row r="502" spans="2:11" s="5" customFormat="1" ht="31.5" hidden="1">
      <c r="B502" s="1"/>
      <c r="C502" s="351">
        <v>3901</v>
      </c>
      <c r="D502" s="352" t="s">
        <v>545</v>
      </c>
      <c r="E502" s="353" t="s">
        <v>122</v>
      </c>
      <c r="F502" s="354">
        <v>18344</v>
      </c>
      <c r="G502" s="288" t="s">
        <v>117</v>
      </c>
      <c r="H502" s="288"/>
      <c r="I502" s="1"/>
      <c r="J502" s="10"/>
      <c r="K502" s="10"/>
    </row>
    <row r="503" spans="2:11" s="5" customFormat="1" ht="31.5" hidden="1">
      <c r="B503" s="1"/>
      <c r="C503" s="351">
        <v>3902</v>
      </c>
      <c r="D503" s="352" t="s">
        <v>546</v>
      </c>
      <c r="E503" s="353" t="s">
        <v>122</v>
      </c>
      <c r="F503" s="354">
        <v>29773</v>
      </c>
      <c r="G503" s="288" t="s">
        <v>117</v>
      </c>
      <c r="H503" s="288"/>
      <c r="I503" s="1"/>
      <c r="J503" s="10"/>
      <c r="K503" s="10"/>
    </row>
    <row r="504" spans="2:11" s="5" customFormat="1" ht="31.5" hidden="1">
      <c r="B504" s="1"/>
      <c r="C504" s="351">
        <v>3903</v>
      </c>
      <c r="D504" s="352" t="s">
        <v>547</v>
      </c>
      <c r="E504" s="353" t="s">
        <v>122</v>
      </c>
      <c r="F504" s="354">
        <v>52085</v>
      </c>
      <c r="G504" s="288" t="s">
        <v>117</v>
      </c>
      <c r="H504" s="288"/>
      <c r="I504" s="1"/>
      <c r="J504" s="10"/>
      <c r="K504" s="10"/>
    </row>
    <row r="505" spans="2:11" s="5" customFormat="1" ht="31.5" hidden="1">
      <c r="B505" s="1"/>
      <c r="C505" s="351">
        <v>3904</v>
      </c>
      <c r="D505" s="352" t="s">
        <v>548</v>
      </c>
      <c r="E505" s="353" t="s">
        <v>122</v>
      </c>
      <c r="F505" s="354">
        <v>27958</v>
      </c>
      <c r="G505" s="288" t="s">
        <v>117</v>
      </c>
      <c r="H505" s="288"/>
      <c r="I505" s="1"/>
      <c r="J505" s="10"/>
      <c r="K505" s="10"/>
    </row>
    <row r="506" spans="2:11" s="5" customFormat="1" ht="31.5" hidden="1">
      <c r="B506" s="1"/>
      <c r="C506" s="351">
        <v>3905</v>
      </c>
      <c r="D506" s="352" t="s">
        <v>549</v>
      </c>
      <c r="E506" s="353" t="s">
        <v>122</v>
      </c>
      <c r="F506" s="354">
        <v>77096</v>
      </c>
      <c r="G506" s="288" t="s">
        <v>117</v>
      </c>
      <c r="H506" s="288"/>
      <c r="I506" s="1"/>
      <c r="J506" s="10"/>
      <c r="K506" s="10"/>
    </row>
    <row r="507" spans="2:11" s="5" customFormat="1" ht="63" hidden="1">
      <c r="B507" s="1"/>
      <c r="C507" s="351">
        <v>3906</v>
      </c>
      <c r="D507" s="352" t="s">
        <v>550</v>
      </c>
      <c r="E507" s="353" t="s">
        <v>122</v>
      </c>
      <c r="F507" s="354">
        <v>1321156</v>
      </c>
      <c r="G507" s="288" t="s">
        <v>117</v>
      </c>
      <c r="H507" s="288" t="s">
        <v>145</v>
      </c>
      <c r="I507" s="1"/>
      <c r="J507" s="10"/>
      <c r="K507" s="10"/>
    </row>
    <row r="508" spans="2:11" s="5" customFormat="1" ht="63" hidden="1">
      <c r="B508" s="1"/>
      <c r="C508" s="351">
        <v>3907</v>
      </c>
      <c r="D508" s="352" t="s">
        <v>551</v>
      </c>
      <c r="E508" s="353" t="s">
        <v>122</v>
      </c>
      <c r="F508" s="354">
        <v>1273068</v>
      </c>
      <c r="G508" s="288" t="s">
        <v>117</v>
      </c>
      <c r="H508" s="288" t="s">
        <v>145</v>
      </c>
      <c r="I508" s="1"/>
      <c r="J508" s="10"/>
      <c r="K508" s="10"/>
    </row>
    <row r="509" spans="2:11" s="5" customFormat="1" ht="63" hidden="1">
      <c r="B509" s="1"/>
      <c r="C509" s="351">
        <v>3908</v>
      </c>
      <c r="D509" s="352" t="s">
        <v>552</v>
      </c>
      <c r="E509" s="353" t="s">
        <v>125</v>
      </c>
      <c r="F509" s="354">
        <v>2716990</v>
      </c>
      <c r="G509" s="288" t="s">
        <v>117</v>
      </c>
      <c r="H509" s="288" t="s">
        <v>145</v>
      </c>
      <c r="I509" s="1"/>
      <c r="J509" s="10"/>
      <c r="K509" s="10"/>
    </row>
    <row r="510" spans="2:11" s="5" customFormat="1" ht="63" hidden="1">
      <c r="B510" s="1"/>
      <c r="C510" s="351">
        <v>3909</v>
      </c>
      <c r="D510" s="352" t="s">
        <v>553</v>
      </c>
      <c r="E510" s="353" t="s">
        <v>125</v>
      </c>
      <c r="F510" s="354">
        <v>2403797</v>
      </c>
      <c r="G510" s="288" t="s">
        <v>117</v>
      </c>
      <c r="H510" s="288" t="s">
        <v>145</v>
      </c>
      <c r="I510" s="1"/>
      <c r="J510" s="10"/>
      <c r="K510" s="10"/>
    </row>
    <row r="511" spans="2:11" s="5" customFormat="1" ht="31.5" hidden="1">
      <c r="B511" s="1"/>
      <c r="C511" s="351">
        <v>3910</v>
      </c>
      <c r="D511" s="352" t="s">
        <v>554</v>
      </c>
      <c r="E511" s="353" t="s">
        <v>119</v>
      </c>
      <c r="F511" s="354">
        <v>566720</v>
      </c>
      <c r="G511" s="288" t="s">
        <v>117</v>
      </c>
      <c r="H511" s="288"/>
      <c r="I511" s="1"/>
      <c r="J511" s="10"/>
      <c r="K511" s="10"/>
    </row>
    <row r="512" spans="2:11" s="5" customFormat="1" ht="47.25" hidden="1">
      <c r="B512" s="1"/>
      <c r="C512" s="351">
        <v>3919</v>
      </c>
      <c r="D512" s="352" t="s">
        <v>555</v>
      </c>
      <c r="E512" s="353" t="s">
        <v>122</v>
      </c>
      <c r="F512" s="354">
        <v>600892</v>
      </c>
      <c r="G512" s="288" t="s">
        <v>117</v>
      </c>
      <c r="H512" s="288"/>
      <c r="I512" s="1"/>
      <c r="J512" s="10"/>
      <c r="K512" s="10"/>
    </row>
    <row r="513" spans="2:11" s="5" customFormat="1" ht="47.25" hidden="1">
      <c r="B513" s="1"/>
      <c r="C513" s="351">
        <v>3920</v>
      </c>
      <c r="D513" s="352" t="s">
        <v>556</v>
      </c>
      <c r="E513" s="353" t="s">
        <v>122</v>
      </c>
      <c r="F513" s="354">
        <v>712728</v>
      </c>
      <c r="G513" s="288" t="s">
        <v>117</v>
      </c>
      <c r="H513" s="288"/>
      <c r="I513" s="1"/>
      <c r="J513" s="10"/>
      <c r="K513" s="10"/>
    </row>
    <row r="514" spans="2:11" s="5" customFormat="1" ht="47.25" hidden="1">
      <c r="B514" s="1"/>
      <c r="C514" s="351">
        <v>3921</v>
      </c>
      <c r="D514" s="352" t="s">
        <v>557</v>
      </c>
      <c r="E514" s="353" t="s">
        <v>122</v>
      </c>
      <c r="F514" s="354">
        <v>881725</v>
      </c>
      <c r="G514" s="288" t="s">
        <v>117</v>
      </c>
      <c r="H514" s="288"/>
      <c r="I514" s="1"/>
      <c r="J514" s="10"/>
      <c r="K514" s="10"/>
    </row>
    <row r="515" spans="2:11" s="5" customFormat="1" ht="47.25" hidden="1">
      <c r="B515" s="1"/>
      <c r="C515" s="351">
        <v>3922</v>
      </c>
      <c r="D515" s="352" t="s">
        <v>558</v>
      </c>
      <c r="E515" s="353" t="s">
        <v>122</v>
      </c>
      <c r="F515" s="354">
        <v>1171433</v>
      </c>
      <c r="G515" s="288" t="s">
        <v>117</v>
      </c>
      <c r="H515" s="288"/>
      <c r="I515" s="1"/>
      <c r="J515" s="10"/>
      <c r="K515" s="10"/>
    </row>
    <row r="516" spans="2:11" s="5" customFormat="1" ht="47.25" hidden="1">
      <c r="B516" s="1"/>
      <c r="C516" s="351">
        <v>3923</v>
      </c>
      <c r="D516" s="352" t="s">
        <v>559</v>
      </c>
      <c r="E516" s="353" t="s">
        <v>122</v>
      </c>
      <c r="F516" s="354">
        <v>1609904</v>
      </c>
      <c r="G516" s="288" t="s">
        <v>117</v>
      </c>
      <c r="H516" s="288"/>
      <c r="I516" s="1"/>
      <c r="J516" s="10"/>
      <c r="K516" s="10"/>
    </row>
    <row r="517" spans="2:11" s="5" customFormat="1" ht="47.25" hidden="1">
      <c r="B517" s="1"/>
      <c r="C517" s="351">
        <v>3924</v>
      </c>
      <c r="D517" s="352" t="s">
        <v>560</v>
      </c>
      <c r="E517" s="353" t="s">
        <v>122</v>
      </c>
      <c r="F517" s="354">
        <v>2136526</v>
      </c>
      <c r="G517" s="288" t="s">
        <v>117</v>
      </c>
      <c r="H517" s="288"/>
      <c r="I517" s="1"/>
      <c r="J517" s="10"/>
      <c r="K517" s="10"/>
    </row>
    <row r="518" spans="2:11" s="5" customFormat="1" ht="47.25" hidden="1">
      <c r="B518" s="1"/>
      <c r="C518" s="351">
        <v>3925</v>
      </c>
      <c r="D518" s="352" t="s">
        <v>561</v>
      </c>
      <c r="E518" s="353" t="s">
        <v>122</v>
      </c>
      <c r="F518" s="354">
        <v>2497035</v>
      </c>
      <c r="G518" s="288" t="s">
        <v>117</v>
      </c>
      <c r="H518" s="288"/>
      <c r="I518" s="1"/>
      <c r="J518" s="10"/>
      <c r="K518" s="10"/>
    </row>
    <row r="519" spans="2:11" s="5" customFormat="1" ht="31.5" hidden="1">
      <c r="B519" s="1"/>
      <c r="C519" s="351">
        <v>3932</v>
      </c>
      <c r="D519" s="352" t="s">
        <v>562</v>
      </c>
      <c r="E519" s="353" t="s">
        <v>122</v>
      </c>
      <c r="F519" s="354">
        <v>51621</v>
      </c>
      <c r="G519" s="288" t="s">
        <v>117</v>
      </c>
      <c r="H519" s="288"/>
      <c r="I519" s="1"/>
      <c r="J519" s="10"/>
      <c r="K519" s="10"/>
    </row>
    <row r="520" spans="2:11" s="5" customFormat="1" ht="31.5" hidden="1">
      <c r="B520" s="1"/>
      <c r="C520" s="351">
        <v>3933</v>
      </c>
      <c r="D520" s="352" t="s">
        <v>563</v>
      </c>
      <c r="E520" s="353" t="s">
        <v>122</v>
      </c>
      <c r="F520" s="354">
        <v>79468</v>
      </c>
      <c r="G520" s="288" t="s">
        <v>117</v>
      </c>
      <c r="H520" s="288"/>
      <c r="I520" s="1"/>
      <c r="J520" s="10"/>
      <c r="K520" s="10"/>
    </row>
    <row r="521" spans="2:11" s="5" customFormat="1" ht="31.5" hidden="1">
      <c r="B521" s="1"/>
      <c r="C521" s="351">
        <v>3934</v>
      </c>
      <c r="D521" s="352" t="s">
        <v>564</v>
      </c>
      <c r="E521" s="353" t="s">
        <v>122</v>
      </c>
      <c r="F521" s="354">
        <v>141447</v>
      </c>
      <c r="G521" s="288" t="s">
        <v>117</v>
      </c>
      <c r="H521" s="288"/>
      <c r="I521" s="1"/>
      <c r="J521" s="10"/>
      <c r="K521" s="10"/>
    </row>
    <row r="522" spans="2:11" s="5" customFormat="1" ht="31.5" hidden="1">
      <c r="B522" s="1"/>
      <c r="C522" s="351">
        <v>3935</v>
      </c>
      <c r="D522" s="352" t="s">
        <v>565</v>
      </c>
      <c r="E522" s="353" t="s">
        <v>122</v>
      </c>
      <c r="F522" s="354">
        <v>177734</v>
      </c>
      <c r="G522" s="288" t="s">
        <v>117</v>
      </c>
      <c r="H522" s="288"/>
      <c r="I522" s="1"/>
      <c r="J522" s="10"/>
      <c r="K522" s="10"/>
    </row>
    <row r="523" spans="2:11" s="5" customFormat="1" ht="31.5" hidden="1">
      <c r="B523" s="1"/>
      <c r="C523" s="351">
        <v>3936</v>
      </c>
      <c r="D523" s="352" t="s">
        <v>566</v>
      </c>
      <c r="E523" s="353" t="s">
        <v>122</v>
      </c>
      <c r="F523" s="354">
        <v>227051</v>
      </c>
      <c r="G523" s="288" t="s">
        <v>117</v>
      </c>
      <c r="H523" s="288"/>
      <c r="I523" s="1"/>
      <c r="J523" s="10"/>
      <c r="K523" s="10"/>
    </row>
    <row r="524" spans="2:11" s="5" customFormat="1" ht="31.5" hidden="1">
      <c r="B524" s="1"/>
      <c r="C524" s="351">
        <v>3937</v>
      </c>
      <c r="D524" s="352" t="s">
        <v>567</v>
      </c>
      <c r="E524" s="353" t="s">
        <v>122</v>
      </c>
      <c r="F524" s="354">
        <v>296846</v>
      </c>
      <c r="G524" s="288" t="s">
        <v>117</v>
      </c>
      <c r="H524" s="288"/>
      <c r="I524" s="1"/>
      <c r="J524" s="10"/>
      <c r="K524" s="10"/>
    </row>
    <row r="525" spans="2:11" s="5" customFormat="1" ht="47.25" hidden="1">
      <c r="B525" s="1"/>
      <c r="C525" s="351">
        <v>3938</v>
      </c>
      <c r="D525" s="352" t="s">
        <v>568</v>
      </c>
      <c r="E525" s="353" t="s">
        <v>122</v>
      </c>
      <c r="F525" s="354">
        <v>356013</v>
      </c>
      <c r="G525" s="288" t="s">
        <v>117</v>
      </c>
      <c r="H525" s="288"/>
      <c r="I525" s="1"/>
      <c r="J525" s="10"/>
      <c r="K525" s="10"/>
    </row>
    <row r="526" spans="2:11" s="5" customFormat="1" ht="47.25" hidden="1">
      <c r="B526" s="1"/>
      <c r="C526" s="351">
        <v>3939</v>
      </c>
      <c r="D526" s="352" t="s">
        <v>569</v>
      </c>
      <c r="E526" s="353" t="s">
        <v>122</v>
      </c>
      <c r="F526" s="354">
        <v>504729</v>
      </c>
      <c r="G526" s="288" t="s">
        <v>117</v>
      </c>
      <c r="H526" s="288"/>
      <c r="I526" s="1"/>
      <c r="J526" s="10"/>
      <c r="K526" s="10"/>
    </row>
    <row r="527" spans="2:11" s="5" customFormat="1" ht="31.5" hidden="1">
      <c r="B527" s="1"/>
      <c r="C527" s="351">
        <v>3944</v>
      </c>
      <c r="D527" s="352" t="s">
        <v>570</v>
      </c>
      <c r="E527" s="353" t="s">
        <v>122</v>
      </c>
      <c r="F527" s="354">
        <v>565362</v>
      </c>
      <c r="G527" s="288" t="s">
        <v>117</v>
      </c>
      <c r="H527" s="288"/>
      <c r="I527" s="1"/>
      <c r="J527" s="10"/>
      <c r="K527" s="10"/>
    </row>
    <row r="528" spans="2:11" s="5" customFormat="1" ht="31.5" hidden="1">
      <c r="B528" s="1"/>
      <c r="C528" s="351">
        <v>3945</v>
      </c>
      <c r="D528" s="352" t="s">
        <v>571</v>
      </c>
      <c r="E528" s="353" t="s">
        <v>122</v>
      </c>
      <c r="F528" s="354">
        <v>685262</v>
      </c>
      <c r="G528" s="288" t="s">
        <v>117</v>
      </c>
      <c r="H528" s="288"/>
      <c r="I528" s="1"/>
      <c r="J528" s="10"/>
      <c r="K528" s="10"/>
    </row>
    <row r="529" spans="2:11" s="5" customFormat="1" ht="31.5" hidden="1">
      <c r="B529" s="1"/>
      <c r="C529" s="351">
        <v>3946</v>
      </c>
      <c r="D529" s="352" t="s">
        <v>572</v>
      </c>
      <c r="E529" s="353" t="s">
        <v>122</v>
      </c>
      <c r="F529" s="354">
        <v>829241</v>
      </c>
      <c r="G529" s="288" t="s">
        <v>117</v>
      </c>
      <c r="H529" s="288"/>
      <c r="I529" s="1"/>
      <c r="J529" s="10"/>
      <c r="K529" s="10"/>
    </row>
    <row r="530" spans="2:11" s="5" customFormat="1" ht="31.5" hidden="1">
      <c r="B530" s="1"/>
      <c r="C530" s="351">
        <v>3947</v>
      </c>
      <c r="D530" s="352" t="s">
        <v>573</v>
      </c>
      <c r="E530" s="353" t="s">
        <v>122</v>
      </c>
      <c r="F530" s="354">
        <v>1042031</v>
      </c>
      <c r="G530" s="288" t="s">
        <v>117</v>
      </c>
      <c r="H530" s="288"/>
      <c r="I530" s="1"/>
      <c r="J530" s="10"/>
      <c r="K530" s="10"/>
    </row>
    <row r="531" spans="2:11" s="5" customFormat="1" ht="31.5" hidden="1">
      <c r="B531" s="1"/>
      <c r="C531" s="351">
        <v>3948</v>
      </c>
      <c r="D531" s="352" t="s">
        <v>574</v>
      </c>
      <c r="E531" s="353" t="s">
        <v>122</v>
      </c>
      <c r="F531" s="354">
        <v>1126019</v>
      </c>
      <c r="G531" s="288" t="s">
        <v>117</v>
      </c>
      <c r="H531" s="288"/>
      <c r="I531" s="1"/>
      <c r="J531" s="10"/>
      <c r="K531" s="10"/>
    </row>
    <row r="532" spans="2:11" s="5" customFormat="1" ht="31.5" hidden="1">
      <c r="B532" s="1"/>
      <c r="C532" s="351">
        <v>3949</v>
      </c>
      <c r="D532" s="352" t="s">
        <v>575</v>
      </c>
      <c r="E532" s="353" t="s">
        <v>122</v>
      </c>
      <c r="F532" s="354">
        <v>1287004</v>
      </c>
      <c r="G532" s="288" t="s">
        <v>117</v>
      </c>
      <c r="H532" s="288"/>
      <c r="I532" s="1"/>
      <c r="J532" s="10"/>
      <c r="K532" s="10"/>
    </row>
    <row r="533" spans="2:11" s="5" customFormat="1" ht="31.5" hidden="1">
      <c r="B533" s="1"/>
      <c r="C533" s="351">
        <v>3950</v>
      </c>
      <c r="D533" s="352" t="s">
        <v>576</v>
      </c>
      <c r="E533" s="353" t="s">
        <v>122</v>
      </c>
      <c r="F533" s="354">
        <v>1503468</v>
      </c>
      <c r="G533" s="288" t="s">
        <v>117</v>
      </c>
      <c r="H533" s="288"/>
      <c r="I533" s="1"/>
      <c r="J533" s="10"/>
      <c r="K533" s="10"/>
    </row>
    <row r="534" spans="2:11" s="5" customFormat="1" ht="31.5" hidden="1">
      <c r="B534" s="1"/>
      <c r="C534" s="351">
        <v>3951</v>
      </c>
      <c r="D534" s="352" t="s">
        <v>577</v>
      </c>
      <c r="E534" s="353" t="s">
        <v>122</v>
      </c>
      <c r="F534" s="354">
        <v>1697146</v>
      </c>
      <c r="G534" s="288" t="s">
        <v>117</v>
      </c>
      <c r="H534" s="288"/>
      <c r="I534" s="1"/>
      <c r="J534" s="10"/>
      <c r="K534" s="10"/>
    </row>
    <row r="535" spans="2:11" s="5" customFormat="1" ht="31.5" hidden="1">
      <c r="B535" s="1"/>
      <c r="C535" s="351">
        <v>3952</v>
      </c>
      <c r="D535" s="352" t="s">
        <v>578</v>
      </c>
      <c r="E535" s="353" t="s">
        <v>122</v>
      </c>
      <c r="F535" s="354">
        <v>1935523</v>
      </c>
      <c r="G535" s="288" t="s">
        <v>117</v>
      </c>
      <c r="H535" s="288"/>
      <c r="I535" s="1"/>
      <c r="J535" s="10"/>
      <c r="K535" s="10"/>
    </row>
    <row r="536" spans="2:11" s="5" customFormat="1" ht="31.5" hidden="1">
      <c r="B536" s="1"/>
      <c r="C536" s="351">
        <v>3953</v>
      </c>
      <c r="D536" s="352" t="s">
        <v>579</v>
      </c>
      <c r="E536" s="353" t="s">
        <v>122</v>
      </c>
      <c r="F536" s="354">
        <v>2150234</v>
      </c>
      <c r="G536" s="288" t="s">
        <v>117</v>
      </c>
      <c r="H536" s="288"/>
      <c r="I536" s="1"/>
      <c r="J536" s="10"/>
      <c r="K536" s="10"/>
    </row>
    <row r="537" spans="2:11" s="5" customFormat="1" ht="31.5" hidden="1">
      <c r="B537" s="1"/>
      <c r="C537" s="351">
        <v>3954</v>
      </c>
      <c r="D537" s="352" t="s">
        <v>580</v>
      </c>
      <c r="E537" s="353" t="s">
        <v>122</v>
      </c>
      <c r="F537" s="354">
        <v>2376200</v>
      </c>
      <c r="G537" s="288" t="s">
        <v>117</v>
      </c>
      <c r="H537" s="288"/>
      <c r="I537" s="1"/>
      <c r="J537" s="10"/>
      <c r="K537" s="10"/>
    </row>
    <row r="538" spans="2:11" s="5" customFormat="1" ht="31.5" hidden="1">
      <c r="B538" s="1"/>
      <c r="C538" s="351">
        <v>3955</v>
      </c>
      <c r="D538" s="352" t="s">
        <v>581</v>
      </c>
      <c r="E538" s="353" t="s">
        <v>122</v>
      </c>
      <c r="F538" s="354">
        <v>2747158</v>
      </c>
      <c r="G538" s="288" t="s">
        <v>117</v>
      </c>
      <c r="H538" s="288"/>
      <c r="I538" s="1"/>
      <c r="J538" s="10"/>
      <c r="K538" s="10"/>
    </row>
    <row r="539" spans="2:11" s="5" customFormat="1" ht="31.5" hidden="1">
      <c r="B539" s="1"/>
      <c r="C539" s="351">
        <v>3956</v>
      </c>
      <c r="D539" s="352" t="s">
        <v>582</v>
      </c>
      <c r="E539" s="353" t="s">
        <v>122</v>
      </c>
      <c r="F539" s="354">
        <v>3017196</v>
      </c>
      <c r="G539" s="288" t="s">
        <v>117</v>
      </c>
      <c r="H539" s="288"/>
      <c r="I539" s="1"/>
      <c r="J539" s="10"/>
      <c r="K539" s="10"/>
    </row>
    <row r="540" spans="2:11" s="5" customFormat="1" ht="31.5" hidden="1">
      <c r="B540" s="1"/>
      <c r="C540" s="351">
        <v>3957</v>
      </c>
      <c r="D540" s="352" t="s">
        <v>583</v>
      </c>
      <c r="E540" s="353" t="s">
        <v>122</v>
      </c>
      <c r="F540" s="354">
        <v>3690984</v>
      </c>
      <c r="G540" s="288" t="s">
        <v>117</v>
      </c>
      <c r="H540" s="288"/>
      <c r="I540" s="1"/>
      <c r="J540" s="10"/>
      <c r="K540" s="10"/>
    </row>
    <row r="541" spans="2:11" s="5" customFormat="1" ht="31.5" hidden="1">
      <c r="B541" s="1"/>
      <c r="C541" s="351">
        <v>3958</v>
      </c>
      <c r="D541" s="352" t="s">
        <v>584</v>
      </c>
      <c r="E541" s="353" t="s">
        <v>122</v>
      </c>
      <c r="F541" s="354">
        <v>4802428</v>
      </c>
      <c r="G541" s="288" t="s">
        <v>117</v>
      </c>
      <c r="H541" s="288"/>
      <c r="I541" s="1"/>
      <c r="J541" s="10"/>
      <c r="K541" s="10"/>
    </row>
    <row r="542" spans="2:11" s="5" customFormat="1" ht="31.5" hidden="1">
      <c r="B542" s="1"/>
      <c r="C542" s="351">
        <v>3959</v>
      </c>
      <c r="D542" s="352" t="s">
        <v>585</v>
      </c>
      <c r="E542" s="353" t="s">
        <v>122</v>
      </c>
      <c r="F542" s="354">
        <v>5374154</v>
      </c>
      <c r="G542" s="288" t="s">
        <v>117</v>
      </c>
      <c r="H542" s="288"/>
      <c r="I542" s="1"/>
      <c r="J542" s="10"/>
      <c r="K542" s="10"/>
    </row>
    <row r="543" spans="2:11" s="5" customFormat="1" ht="31.5" hidden="1">
      <c r="B543" s="1"/>
      <c r="C543" s="351">
        <v>3960</v>
      </c>
      <c r="D543" s="352" t="s">
        <v>586</v>
      </c>
      <c r="E543" s="353" t="s">
        <v>122</v>
      </c>
      <c r="F543" s="354">
        <v>565829</v>
      </c>
      <c r="G543" s="288" t="s">
        <v>117</v>
      </c>
      <c r="H543" s="288"/>
      <c r="I543" s="1"/>
      <c r="J543" s="10"/>
      <c r="K543" s="10"/>
    </row>
    <row r="544" spans="2:11" s="5" customFormat="1" ht="31.5" hidden="1">
      <c r="B544" s="1"/>
      <c r="C544" s="351">
        <v>3961</v>
      </c>
      <c r="D544" s="352" t="s">
        <v>587</v>
      </c>
      <c r="E544" s="353" t="s">
        <v>122</v>
      </c>
      <c r="F544" s="354">
        <v>703764</v>
      </c>
      <c r="G544" s="288" t="s">
        <v>117</v>
      </c>
      <c r="H544" s="288"/>
      <c r="I544" s="1"/>
      <c r="J544" s="10"/>
      <c r="K544" s="10"/>
    </row>
    <row r="545" spans="2:11" s="5" customFormat="1" ht="31.5" hidden="1">
      <c r="B545" s="1"/>
      <c r="C545" s="351">
        <v>3963</v>
      </c>
      <c r="D545" s="352" t="s">
        <v>588</v>
      </c>
      <c r="E545" s="353" t="s">
        <v>122</v>
      </c>
      <c r="F545" s="354">
        <v>1067868</v>
      </c>
      <c r="G545" s="288" t="s">
        <v>117</v>
      </c>
      <c r="H545" s="288"/>
      <c r="I545" s="1"/>
      <c r="J545" s="10"/>
      <c r="K545" s="10"/>
    </row>
    <row r="546" spans="2:11" s="5" customFormat="1" ht="31.5" hidden="1">
      <c r="B546" s="1"/>
      <c r="C546" s="351">
        <v>3964</v>
      </c>
      <c r="D546" s="352" t="s">
        <v>589</v>
      </c>
      <c r="E546" s="353" t="s">
        <v>122</v>
      </c>
      <c r="F546" s="354">
        <v>1323256</v>
      </c>
      <c r="G546" s="288" t="s">
        <v>117</v>
      </c>
      <c r="H546" s="288"/>
      <c r="I546" s="1"/>
      <c r="J546" s="10"/>
      <c r="K546" s="10"/>
    </row>
    <row r="547" spans="2:11" s="5" customFormat="1" ht="31.5" hidden="1">
      <c r="B547" s="1"/>
      <c r="C547" s="351">
        <v>3965</v>
      </c>
      <c r="D547" s="352" t="s">
        <v>590</v>
      </c>
      <c r="E547" s="353" t="s">
        <v>122</v>
      </c>
      <c r="F547" s="354">
        <v>1313631</v>
      </c>
      <c r="G547" s="288" t="s">
        <v>117</v>
      </c>
      <c r="H547" s="288"/>
      <c r="I547" s="1"/>
      <c r="J547" s="10"/>
      <c r="K547" s="10"/>
    </row>
    <row r="548" spans="2:11" s="5" customFormat="1" ht="31.5" hidden="1">
      <c r="B548" s="1"/>
      <c r="C548" s="351">
        <v>3966</v>
      </c>
      <c r="D548" s="352" t="s">
        <v>591</v>
      </c>
      <c r="E548" s="353" t="s">
        <v>122</v>
      </c>
      <c r="F548" s="354">
        <v>1777872</v>
      </c>
      <c r="G548" s="288" t="s">
        <v>117</v>
      </c>
      <c r="H548" s="288"/>
      <c r="I548" s="1"/>
      <c r="J548" s="10"/>
      <c r="K548" s="10"/>
    </row>
    <row r="549" spans="2:11" s="5" customFormat="1" ht="31.5" hidden="1">
      <c r="B549" s="1"/>
      <c r="C549" s="351">
        <v>3967</v>
      </c>
      <c r="D549" s="352" t="s">
        <v>592</v>
      </c>
      <c r="E549" s="353" t="s">
        <v>122</v>
      </c>
      <c r="F549" s="354">
        <v>2003119</v>
      </c>
      <c r="G549" s="288" t="s">
        <v>117</v>
      </c>
      <c r="H549" s="288"/>
      <c r="I549" s="1"/>
      <c r="J549" s="10"/>
      <c r="K549" s="10"/>
    </row>
    <row r="550" spans="2:11" s="5" customFormat="1" ht="31.5" hidden="1">
      <c r="B550" s="1"/>
      <c r="C550" s="351">
        <v>3968</v>
      </c>
      <c r="D550" s="352" t="s">
        <v>593</v>
      </c>
      <c r="E550" s="353" t="s">
        <v>122</v>
      </c>
      <c r="F550" s="354">
        <v>1962380</v>
      </c>
      <c r="G550" s="288" t="s">
        <v>117</v>
      </c>
      <c r="H550" s="288"/>
      <c r="I550" s="1"/>
      <c r="J550" s="10"/>
      <c r="K550" s="10"/>
    </row>
    <row r="551" spans="2:11" s="5" customFormat="1" ht="31.5" hidden="1">
      <c r="B551" s="1"/>
      <c r="C551" s="351">
        <v>3969</v>
      </c>
      <c r="D551" s="352" t="s">
        <v>594</v>
      </c>
      <c r="E551" s="353" t="s">
        <v>122</v>
      </c>
      <c r="F551" s="354">
        <v>2810095</v>
      </c>
      <c r="G551" s="288" t="s">
        <v>117</v>
      </c>
      <c r="H551" s="288"/>
      <c r="I551" s="1"/>
      <c r="J551" s="10"/>
      <c r="K551" s="10"/>
    </row>
    <row r="552" spans="2:11" s="5" customFormat="1" ht="31.5" hidden="1">
      <c r="B552" s="1"/>
      <c r="C552" s="351">
        <v>3970</v>
      </c>
      <c r="D552" s="352" t="s">
        <v>595</v>
      </c>
      <c r="E552" s="353" t="s">
        <v>122</v>
      </c>
      <c r="F552" s="354">
        <v>2510193</v>
      </c>
      <c r="G552" s="288" t="s">
        <v>117</v>
      </c>
      <c r="H552" s="288"/>
      <c r="I552" s="1"/>
      <c r="J552" s="10"/>
      <c r="K552" s="10"/>
    </row>
    <row r="553" spans="2:11" s="5" customFormat="1" ht="31.5" hidden="1">
      <c r="B553" s="1"/>
      <c r="C553" s="351">
        <v>3971</v>
      </c>
      <c r="D553" s="352" t="s">
        <v>596</v>
      </c>
      <c r="E553" s="353" t="s">
        <v>122</v>
      </c>
      <c r="F553" s="354">
        <v>2927462</v>
      </c>
      <c r="G553" s="288" t="s">
        <v>117</v>
      </c>
      <c r="H553" s="288"/>
      <c r="I553" s="1"/>
      <c r="J553" s="10"/>
      <c r="K553" s="10"/>
    </row>
    <row r="554" spans="2:11" s="5" customFormat="1" ht="31.5" hidden="1">
      <c r="B554" s="1"/>
      <c r="C554" s="351">
        <v>3972</v>
      </c>
      <c r="D554" s="352" t="s">
        <v>597</v>
      </c>
      <c r="E554" s="353" t="s">
        <v>122</v>
      </c>
      <c r="F554" s="354">
        <v>3033255</v>
      </c>
      <c r="G554" s="288" t="s">
        <v>117</v>
      </c>
      <c r="H554" s="288"/>
      <c r="I554" s="1"/>
      <c r="J554" s="10"/>
      <c r="K554" s="10"/>
    </row>
    <row r="555" spans="2:11" s="5" customFormat="1" ht="31.5" hidden="1">
      <c r="B555" s="1"/>
      <c r="C555" s="351">
        <v>3973</v>
      </c>
      <c r="D555" s="352" t="s">
        <v>598</v>
      </c>
      <c r="E555" s="353" t="s">
        <v>122</v>
      </c>
      <c r="F555" s="354">
        <v>3707357</v>
      </c>
      <c r="G555" s="288" t="s">
        <v>117</v>
      </c>
      <c r="H555" s="288"/>
      <c r="I555" s="1"/>
      <c r="J555" s="10"/>
      <c r="K555" s="10"/>
    </row>
    <row r="556" spans="2:11" s="5" customFormat="1" ht="31.5" hidden="1">
      <c r="B556" s="1"/>
      <c r="C556" s="351">
        <v>3974</v>
      </c>
      <c r="D556" s="352" t="s">
        <v>599</v>
      </c>
      <c r="E556" s="353" t="s">
        <v>122</v>
      </c>
      <c r="F556" s="354">
        <v>4877160</v>
      </c>
      <c r="G556" s="288" t="s">
        <v>117</v>
      </c>
      <c r="H556" s="288"/>
      <c r="I556" s="1"/>
      <c r="J556" s="10"/>
      <c r="K556" s="10"/>
    </row>
    <row r="557" spans="2:11" s="5" customFormat="1" ht="31.5" hidden="1">
      <c r="B557" s="1"/>
      <c r="C557" s="351">
        <v>3975</v>
      </c>
      <c r="D557" s="352" t="s">
        <v>600</v>
      </c>
      <c r="E557" s="353" t="s">
        <v>122</v>
      </c>
      <c r="F557" s="354">
        <v>565829</v>
      </c>
      <c r="G557" s="288" t="s">
        <v>117</v>
      </c>
      <c r="H557" s="288"/>
      <c r="I557" s="1"/>
      <c r="J557" s="10"/>
      <c r="K557" s="10"/>
    </row>
    <row r="558" spans="2:11" s="5" customFormat="1" ht="31.5" hidden="1">
      <c r="B558" s="1"/>
      <c r="C558" s="351">
        <v>3976</v>
      </c>
      <c r="D558" s="352" t="s">
        <v>601</v>
      </c>
      <c r="E558" s="353" t="s">
        <v>122</v>
      </c>
      <c r="F558" s="354">
        <v>741320</v>
      </c>
      <c r="G558" s="288" t="s">
        <v>117</v>
      </c>
      <c r="H558" s="288"/>
      <c r="I558" s="1"/>
      <c r="J558" s="10"/>
      <c r="K558" s="10"/>
    </row>
    <row r="559" spans="2:11" s="5" customFormat="1" ht="31.5" hidden="1">
      <c r="B559" s="1"/>
      <c r="C559" s="351">
        <v>3978</v>
      </c>
      <c r="D559" s="352" t="s">
        <v>602</v>
      </c>
      <c r="E559" s="353" t="s">
        <v>122</v>
      </c>
      <c r="F559" s="354">
        <v>1124655</v>
      </c>
      <c r="G559" s="288" t="s">
        <v>117</v>
      </c>
      <c r="H559" s="288"/>
      <c r="I559" s="1"/>
      <c r="J559" s="10"/>
      <c r="K559" s="10"/>
    </row>
    <row r="560" spans="2:11" s="5" customFormat="1" ht="31.5" hidden="1">
      <c r="B560" s="1"/>
      <c r="C560" s="351">
        <v>3979</v>
      </c>
      <c r="D560" s="352" t="s">
        <v>603</v>
      </c>
      <c r="E560" s="353" t="s">
        <v>122</v>
      </c>
      <c r="F560" s="354">
        <v>1396513</v>
      </c>
      <c r="G560" s="288" t="s">
        <v>117</v>
      </c>
      <c r="H560" s="288"/>
      <c r="I560" s="1"/>
      <c r="J560" s="10"/>
      <c r="K560" s="10"/>
    </row>
    <row r="561" spans="2:11" s="5" customFormat="1" ht="31.5" hidden="1">
      <c r="B561" s="1"/>
      <c r="C561" s="351">
        <v>3980</v>
      </c>
      <c r="D561" s="352" t="s">
        <v>604</v>
      </c>
      <c r="E561" s="353" t="s">
        <v>122</v>
      </c>
      <c r="F561" s="354">
        <v>1383254</v>
      </c>
      <c r="G561" s="288" t="s">
        <v>117</v>
      </c>
      <c r="H561" s="288"/>
      <c r="I561" s="1"/>
      <c r="J561" s="10"/>
      <c r="K561" s="10"/>
    </row>
    <row r="562" spans="2:11" s="5" customFormat="1" ht="31.5" hidden="1">
      <c r="B562" s="1"/>
      <c r="C562" s="351">
        <v>3981</v>
      </c>
      <c r="D562" s="352" t="s">
        <v>605</v>
      </c>
      <c r="E562" s="353" t="s">
        <v>122</v>
      </c>
      <c r="F562" s="354">
        <v>1873406</v>
      </c>
      <c r="G562" s="288" t="s">
        <v>117</v>
      </c>
      <c r="H562" s="288"/>
      <c r="I562" s="1"/>
      <c r="J562" s="10"/>
      <c r="K562" s="10"/>
    </row>
    <row r="563" spans="2:11" s="5" customFormat="1" ht="31.5" hidden="1">
      <c r="B563" s="1"/>
      <c r="C563" s="351">
        <v>3982</v>
      </c>
      <c r="D563" s="352" t="s">
        <v>606</v>
      </c>
      <c r="E563" s="353" t="s">
        <v>122</v>
      </c>
      <c r="F563" s="354">
        <v>2108315</v>
      </c>
      <c r="G563" s="288" t="s">
        <v>117</v>
      </c>
      <c r="H563" s="288"/>
      <c r="I563" s="1"/>
      <c r="J563" s="10"/>
      <c r="K563" s="10"/>
    </row>
    <row r="564" spans="2:11" s="5" customFormat="1" ht="31.5" hidden="1">
      <c r="B564" s="1"/>
      <c r="C564" s="351">
        <v>3983</v>
      </c>
      <c r="D564" s="352" t="s">
        <v>607</v>
      </c>
      <c r="E564" s="353" t="s">
        <v>122</v>
      </c>
      <c r="F564" s="354">
        <v>2059621</v>
      </c>
      <c r="G564" s="288" t="s">
        <v>117</v>
      </c>
      <c r="H564" s="288"/>
      <c r="I564" s="1"/>
      <c r="J564" s="10"/>
      <c r="K564" s="10"/>
    </row>
    <row r="565" spans="2:11" s="5" customFormat="1" ht="31.5" hidden="1">
      <c r="B565" s="1"/>
      <c r="C565" s="351">
        <v>3984</v>
      </c>
      <c r="D565" s="352" t="s">
        <v>608</v>
      </c>
      <c r="E565" s="353" t="s">
        <v>122</v>
      </c>
      <c r="F565" s="354">
        <v>2523638</v>
      </c>
      <c r="G565" s="288" t="s">
        <v>117</v>
      </c>
      <c r="H565" s="288"/>
      <c r="I565" s="1"/>
      <c r="J565" s="10"/>
      <c r="K565" s="10"/>
    </row>
    <row r="566" spans="2:11" s="5" customFormat="1" ht="31.5" hidden="1">
      <c r="B566" s="1"/>
      <c r="C566" s="351">
        <v>3985</v>
      </c>
      <c r="D566" s="352" t="s">
        <v>609</v>
      </c>
      <c r="E566" s="353" t="s">
        <v>122</v>
      </c>
      <c r="F566" s="354">
        <v>2610093</v>
      </c>
      <c r="G566" s="288" t="s">
        <v>117</v>
      </c>
      <c r="H566" s="288"/>
      <c r="I566" s="1"/>
      <c r="J566" s="10"/>
      <c r="K566" s="10"/>
    </row>
    <row r="567" spans="2:11" s="5" customFormat="1" ht="31.5" hidden="1">
      <c r="B567" s="1"/>
      <c r="C567" s="351">
        <v>3986</v>
      </c>
      <c r="D567" s="352" t="s">
        <v>610</v>
      </c>
      <c r="E567" s="353" t="s">
        <v>122</v>
      </c>
      <c r="F567" s="354">
        <v>3319152</v>
      </c>
      <c r="G567" s="288" t="s">
        <v>117</v>
      </c>
      <c r="H567" s="288"/>
      <c r="I567" s="1"/>
      <c r="J567" s="10"/>
      <c r="K567" s="10"/>
    </row>
    <row r="568" spans="2:11" s="5" customFormat="1" ht="31.5" hidden="1">
      <c r="B568" s="1"/>
      <c r="C568" s="351">
        <v>3987</v>
      </c>
      <c r="D568" s="352" t="s">
        <v>611</v>
      </c>
      <c r="E568" s="353" t="s">
        <v>122</v>
      </c>
      <c r="F568" s="354">
        <v>2812656</v>
      </c>
      <c r="G568" s="288" t="s">
        <v>117</v>
      </c>
      <c r="H568" s="288"/>
      <c r="I568" s="1"/>
      <c r="J568" s="10"/>
      <c r="K568" s="10"/>
    </row>
    <row r="569" spans="2:11" s="5" customFormat="1" ht="31.5" hidden="1">
      <c r="B569" s="1"/>
      <c r="C569" s="351">
        <v>3988</v>
      </c>
      <c r="D569" s="352" t="s">
        <v>612</v>
      </c>
      <c r="E569" s="353" t="s">
        <v>122</v>
      </c>
      <c r="F569" s="354">
        <v>3856404</v>
      </c>
      <c r="G569" s="288" t="s">
        <v>117</v>
      </c>
      <c r="H569" s="288"/>
      <c r="I569" s="1"/>
      <c r="J569" s="10"/>
      <c r="K569" s="10"/>
    </row>
    <row r="570" spans="2:11" s="5" customFormat="1" ht="31.5" hidden="1">
      <c r="B570" s="1"/>
      <c r="C570" s="351">
        <v>3989</v>
      </c>
      <c r="D570" s="352" t="s">
        <v>613</v>
      </c>
      <c r="E570" s="353" t="s">
        <v>122</v>
      </c>
      <c r="F570" s="354">
        <v>4997493</v>
      </c>
      <c r="G570" s="288" t="s">
        <v>117</v>
      </c>
      <c r="H570" s="288"/>
      <c r="I570" s="1"/>
      <c r="J570" s="10"/>
      <c r="K570" s="10"/>
    </row>
    <row r="571" spans="2:11" s="5" customFormat="1" ht="31.5" hidden="1">
      <c r="B571" s="1"/>
      <c r="C571" s="351">
        <v>3990</v>
      </c>
      <c r="D571" s="352" t="s">
        <v>614</v>
      </c>
      <c r="E571" s="353" t="s">
        <v>122</v>
      </c>
      <c r="F571" s="354">
        <v>5457216</v>
      </c>
      <c r="G571" s="288" t="s">
        <v>117</v>
      </c>
      <c r="H571" s="288"/>
      <c r="I571" s="1"/>
      <c r="J571" s="10"/>
      <c r="K571" s="10"/>
    </row>
    <row r="572" spans="2:11" s="5" customFormat="1" ht="31.5" hidden="1">
      <c r="B572" s="1"/>
      <c r="C572" s="351">
        <v>3991</v>
      </c>
      <c r="D572" s="352" t="s">
        <v>615</v>
      </c>
      <c r="E572" s="353" t="s">
        <v>122</v>
      </c>
      <c r="F572" s="354">
        <v>5547132</v>
      </c>
      <c r="G572" s="288" t="s">
        <v>117</v>
      </c>
      <c r="H572" s="288"/>
      <c r="I572" s="1"/>
      <c r="J572" s="10"/>
      <c r="K572" s="10"/>
    </row>
    <row r="573" spans="2:11" s="5" customFormat="1" ht="31.5" hidden="1">
      <c r="B573" s="1"/>
      <c r="C573" s="351">
        <v>3992</v>
      </c>
      <c r="D573" s="352" t="s">
        <v>616</v>
      </c>
      <c r="E573" s="353" t="s">
        <v>122</v>
      </c>
      <c r="F573" s="354">
        <v>633611</v>
      </c>
      <c r="G573" s="288" t="s">
        <v>117</v>
      </c>
      <c r="H573" s="288"/>
      <c r="I573" s="1"/>
      <c r="J573" s="10"/>
      <c r="K573" s="10"/>
    </row>
    <row r="574" spans="2:11" s="5" customFormat="1" ht="31.5" hidden="1">
      <c r="B574" s="1"/>
      <c r="C574" s="351">
        <v>3993</v>
      </c>
      <c r="D574" s="352" t="s">
        <v>617</v>
      </c>
      <c r="E574" s="353" t="s">
        <v>122</v>
      </c>
      <c r="F574" s="354">
        <v>833854</v>
      </c>
      <c r="G574" s="288" t="s">
        <v>117</v>
      </c>
      <c r="H574" s="288"/>
      <c r="I574" s="1"/>
      <c r="J574" s="10"/>
      <c r="K574" s="10"/>
    </row>
    <row r="575" spans="2:11" s="5" customFormat="1" ht="31.5" hidden="1">
      <c r="B575" s="1"/>
      <c r="C575" s="351">
        <v>3994</v>
      </c>
      <c r="D575" s="352" t="s">
        <v>618</v>
      </c>
      <c r="E575" s="353" t="s">
        <v>122</v>
      </c>
      <c r="F575" s="354">
        <v>1018113</v>
      </c>
      <c r="G575" s="288" t="s">
        <v>117</v>
      </c>
      <c r="H575" s="288"/>
      <c r="I575" s="1"/>
      <c r="J575" s="10"/>
      <c r="K575" s="10"/>
    </row>
    <row r="576" spans="2:11" s="5" customFormat="1" ht="31.5" hidden="1">
      <c r="B576" s="1"/>
      <c r="C576" s="351">
        <v>3995</v>
      </c>
      <c r="D576" s="352" t="s">
        <v>619</v>
      </c>
      <c r="E576" s="353" t="s">
        <v>122</v>
      </c>
      <c r="F576" s="354">
        <v>1275309</v>
      </c>
      <c r="G576" s="288" t="s">
        <v>117</v>
      </c>
      <c r="H576" s="288"/>
      <c r="I576" s="1"/>
      <c r="J576" s="10"/>
      <c r="K576" s="10"/>
    </row>
    <row r="577" spans="2:11" s="5" customFormat="1" ht="31.5" hidden="1">
      <c r="B577" s="1"/>
      <c r="C577" s="351">
        <v>3996</v>
      </c>
      <c r="D577" s="352" t="s">
        <v>620</v>
      </c>
      <c r="E577" s="353" t="s">
        <v>122</v>
      </c>
      <c r="F577" s="354">
        <v>1583390</v>
      </c>
      <c r="G577" s="288" t="s">
        <v>117</v>
      </c>
      <c r="H577" s="288"/>
      <c r="I577" s="1"/>
      <c r="J577" s="10"/>
      <c r="K577" s="10"/>
    </row>
    <row r="578" spans="2:11" s="5" customFormat="1" ht="31.5" hidden="1">
      <c r="B578" s="1"/>
      <c r="C578" s="351">
        <v>3997</v>
      </c>
      <c r="D578" s="352" t="s">
        <v>621</v>
      </c>
      <c r="E578" s="353" t="s">
        <v>122</v>
      </c>
      <c r="F578" s="354">
        <v>1566038</v>
      </c>
      <c r="G578" s="288" t="s">
        <v>117</v>
      </c>
      <c r="H578" s="288"/>
      <c r="I578" s="1"/>
      <c r="J578" s="10"/>
      <c r="K578" s="10"/>
    </row>
    <row r="579" spans="2:11" s="5" customFormat="1" ht="31.5" hidden="1">
      <c r="B579" s="1"/>
      <c r="C579" s="351">
        <v>3998</v>
      </c>
      <c r="D579" s="352" t="s">
        <v>622</v>
      </c>
      <c r="E579" s="353" t="s">
        <v>122</v>
      </c>
      <c r="F579" s="354">
        <v>2119831</v>
      </c>
      <c r="G579" s="288" t="s">
        <v>117</v>
      </c>
      <c r="H579" s="288"/>
      <c r="I579" s="1"/>
      <c r="J579" s="10"/>
      <c r="K579" s="10"/>
    </row>
    <row r="580" spans="2:11" s="5" customFormat="1" ht="31.5" hidden="1">
      <c r="B580" s="1"/>
      <c r="C580" s="351">
        <v>3999</v>
      </c>
      <c r="D580" s="352" t="s">
        <v>623</v>
      </c>
      <c r="E580" s="353" t="s">
        <v>122</v>
      </c>
      <c r="F580" s="354">
        <v>2398865</v>
      </c>
      <c r="G580" s="288" t="s">
        <v>117</v>
      </c>
      <c r="H580" s="288"/>
      <c r="I580" s="1"/>
      <c r="J580" s="10"/>
      <c r="K580" s="10"/>
    </row>
    <row r="581" spans="2:11" s="5" customFormat="1" ht="31.5" hidden="1">
      <c r="B581" s="1"/>
      <c r="C581" s="351">
        <v>4000</v>
      </c>
      <c r="D581" s="352" t="s">
        <v>624</v>
      </c>
      <c r="E581" s="353" t="s">
        <v>122</v>
      </c>
      <c r="F581" s="354">
        <v>2246988</v>
      </c>
      <c r="G581" s="288" t="s">
        <v>117</v>
      </c>
      <c r="H581" s="288"/>
      <c r="I581" s="1"/>
      <c r="J581" s="10"/>
      <c r="K581" s="10"/>
    </row>
    <row r="582" spans="2:11" s="5" customFormat="1" ht="31.5" hidden="1">
      <c r="B582" s="1"/>
      <c r="C582" s="351">
        <v>4001</v>
      </c>
      <c r="D582" s="352" t="s">
        <v>625</v>
      </c>
      <c r="E582" s="353" t="s">
        <v>122</v>
      </c>
      <c r="F582" s="354">
        <v>2960844</v>
      </c>
      <c r="G582" s="288" t="s">
        <v>117</v>
      </c>
      <c r="H582" s="288"/>
      <c r="I582" s="1"/>
      <c r="J582" s="10"/>
      <c r="K582" s="10"/>
    </row>
    <row r="583" spans="2:11" s="5" customFormat="1" ht="31.5" hidden="1">
      <c r="B583" s="1"/>
      <c r="C583" s="351">
        <v>4002</v>
      </c>
      <c r="D583" s="352" t="s">
        <v>626</v>
      </c>
      <c r="E583" s="353" t="s">
        <v>122</v>
      </c>
      <c r="F583" s="354">
        <v>2943375</v>
      </c>
      <c r="G583" s="288" t="s">
        <v>117</v>
      </c>
      <c r="H583" s="288"/>
      <c r="I583" s="1"/>
      <c r="J583" s="10"/>
      <c r="K583" s="10"/>
    </row>
    <row r="584" spans="2:11" s="5" customFormat="1" ht="31.5" hidden="1">
      <c r="B584" s="1"/>
      <c r="C584" s="351">
        <v>4004</v>
      </c>
      <c r="D584" s="352" t="s">
        <v>627</v>
      </c>
      <c r="E584" s="353" t="s">
        <v>122</v>
      </c>
      <c r="F584" s="354">
        <v>3308067</v>
      </c>
      <c r="G584" s="288" t="s">
        <v>117</v>
      </c>
      <c r="H584" s="288"/>
      <c r="I584" s="1"/>
      <c r="J584" s="10"/>
      <c r="K584" s="10"/>
    </row>
    <row r="585" spans="2:11" s="5" customFormat="1" ht="31.5" hidden="1">
      <c r="B585" s="1"/>
      <c r="C585" s="351">
        <v>4005</v>
      </c>
      <c r="D585" s="352" t="s">
        <v>628</v>
      </c>
      <c r="E585" s="353" t="s">
        <v>122</v>
      </c>
      <c r="F585" s="354">
        <v>4147650</v>
      </c>
      <c r="G585" s="288" t="s">
        <v>117</v>
      </c>
      <c r="H585" s="288"/>
      <c r="I585" s="1"/>
      <c r="J585" s="10"/>
      <c r="K585" s="10"/>
    </row>
    <row r="586" spans="2:11" s="5" customFormat="1" ht="31.5" hidden="1">
      <c r="B586" s="1"/>
      <c r="C586" s="351">
        <v>4006</v>
      </c>
      <c r="D586" s="352" t="s">
        <v>629</v>
      </c>
      <c r="E586" s="353" t="s">
        <v>122</v>
      </c>
      <c r="F586" s="354">
        <v>4365772</v>
      </c>
      <c r="G586" s="288" t="s">
        <v>117</v>
      </c>
      <c r="H586" s="288"/>
      <c r="I586" s="1"/>
      <c r="J586" s="10"/>
      <c r="K586" s="10"/>
    </row>
    <row r="587" spans="2:11" s="5" customFormat="1" ht="31.5" hidden="1">
      <c r="B587" s="1"/>
      <c r="C587" s="351">
        <v>4007</v>
      </c>
      <c r="D587" s="352" t="s">
        <v>630</v>
      </c>
      <c r="E587" s="353" t="s">
        <v>122</v>
      </c>
      <c r="F587" s="354">
        <v>6037982</v>
      </c>
      <c r="G587" s="288" t="s">
        <v>117</v>
      </c>
      <c r="H587" s="288"/>
      <c r="I587" s="1"/>
      <c r="J587" s="10"/>
      <c r="K587" s="10"/>
    </row>
    <row r="588" spans="2:11" s="5" customFormat="1" ht="31.5" hidden="1">
      <c r="B588" s="1"/>
      <c r="C588" s="351">
        <v>4008</v>
      </c>
      <c r="D588" s="352" t="s">
        <v>631</v>
      </c>
      <c r="E588" s="353" t="s">
        <v>122</v>
      </c>
      <c r="F588" s="354">
        <v>6576530</v>
      </c>
      <c r="G588" s="288" t="s">
        <v>117</v>
      </c>
      <c r="H588" s="288"/>
      <c r="I588" s="1"/>
      <c r="J588" s="10"/>
      <c r="K588" s="10"/>
    </row>
    <row r="589" spans="2:11" s="5" customFormat="1" ht="31.5" hidden="1">
      <c r="B589" s="1"/>
      <c r="C589" s="351">
        <v>4009</v>
      </c>
      <c r="D589" s="352" t="s">
        <v>632</v>
      </c>
      <c r="E589" s="353" t="s">
        <v>116</v>
      </c>
      <c r="F589" s="354">
        <v>8546</v>
      </c>
      <c r="G589" s="288" t="s">
        <v>117</v>
      </c>
      <c r="H589" s="288"/>
      <c r="I589" s="1"/>
      <c r="J589" s="10"/>
      <c r="K589" s="10"/>
    </row>
    <row r="590" spans="2:11" s="5" customFormat="1" ht="31.5" hidden="1">
      <c r="B590" s="1"/>
      <c r="C590" s="351">
        <v>4010</v>
      </c>
      <c r="D590" s="352" t="s">
        <v>633</v>
      </c>
      <c r="E590" s="353" t="s">
        <v>116</v>
      </c>
      <c r="F590" s="354">
        <v>10736</v>
      </c>
      <c r="G590" s="288" t="s">
        <v>117</v>
      </c>
      <c r="H590" s="288"/>
      <c r="I590" s="1"/>
      <c r="J590" s="10"/>
      <c r="K590" s="10"/>
    </row>
    <row r="591" spans="2:11" s="5" customFormat="1" ht="31.5" hidden="1">
      <c r="B591" s="1"/>
      <c r="C591" s="351">
        <v>4011</v>
      </c>
      <c r="D591" s="352" t="s">
        <v>634</v>
      </c>
      <c r="E591" s="353" t="s">
        <v>116</v>
      </c>
      <c r="F591" s="354">
        <v>12570</v>
      </c>
      <c r="G591" s="288" t="s">
        <v>117</v>
      </c>
      <c r="H591" s="288"/>
      <c r="I591" s="1"/>
      <c r="J591" s="10"/>
      <c r="K591" s="10"/>
    </row>
    <row r="592" spans="2:11" s="5" customFormat="1" ht="31.5" hidden="1">
      <c r="B592" s="1"/>
      <c r="C592" s="351">
        <v>4012</v>
      </c>
      <c r="D592" s="352" t="s">
        <v>635</v>
      </c>
      <c r="E592" s="353" t="s">
        <v>116</v>
      </c>
      <c r="F592" s="354">
        <v>12570</v>
      </c>
      <c r="G592" s="288" t="s">
        <v>117</v>
      </c>
      <c r="H592" s="288"/>
      <c r="I592" s="1"/>
      <c r="J592" s="10"/>
      <c r="K592" s="10"/>
    </row>
    <row r="593" spans="2:11" s="5" customFormat="1" ht="47.25" hidden="1">
      <c r="B593" s="1"/>
      <c r="C593" s="351">
        <v>4013</v>
      </c>
      <c r="D593" s="352" t="s">
        <v>636</v>
      </c>
      <c r="E593" s="353" t="s">
        <v>116</v>
      </c>
      <c r="F593" s="354">
        <v>21136</v>
      </c>
      <c r="G593" s="288" t="s">
        <v>117</v>
      </c>
      <c r="H593" s="288"/>
      <c r="I593" s="1"/>
      <c r="J593" s="10"/>
      <c r="K593" s="10"/>
    </row>
    <row r="594" spans="2:11" s="5" customFormat="1" ht="47.25" hidden="1">
      <c r="B594" s="1"/>
      <c r="C594" s="351">
        <v>4014</v>
      </c>
      <c r="D594" s="352" t="s">
        <v>637</v>
      </c>
      <c r="E594" s="353" t="s">
        <v>116</v>
      </c>
      <c r="F594" s="354">
        <v>8546</v>
      </c>
      <c r="G594" s="288" t="s">
        <v>117</v>
      </c>
      <c r="H594" s="288"/>
      <c r="I594" s="1"/>
      <c r="J594" s="10"/>
      <c r="K594" s="10"/>
    </row>
    <row r="595" spans="2:11" s="5" customFormat="1" ht="47.25" hidden="1">
      <c r="B595" s="1"/>
      <c r="C595" s="351">
        <v>4015</v>
      </c>
      <c r="D595" s="352" t="s">
        <v>638</v>
      </c>
      <c r="E595" s="353" t="s">
        <v>116</v>
      </c>
      <c r="F595" s="354">
        <v>10736</v>
      </c>
      <c r="G595" s="288" t="s">
        <v>117</v>
      </c>
      <c r="H595" s="288"/>
      <c r="I595" s="1"/>
      <c r="J595" s="10"/>
      <c r="K595" s="10"/>
    </row>
    <row r="596" spans="2:11" s="5" customFormat="1" ht="47.25" hidden="1">
      <c r="B596" s="1"/>
      <c r="C596" s="351">
        <v>4016</v>
      </c>
      <c r="D596" s="352" t="s">
        <v>639</v>
      </c>
      <c r="E596" s="353" t="s">
        <v>116</v>
      </c>
      <c r="F596" s="354">
        <v>12570</v>
      </c>
      <c r="G596" s="288" t="s">
        <v>117</v>
      </c>
      <c r="H596" s="288"/>
      <c r="I596" s="1"/>
      <c r="J596" s="10"/>
      <c r="K596" s="10"/>
    </row>
    <row r="597" spans="2:11" s="5" customFormat="1" ht="47.25" hidden="1">
      <c r="B597" s="1"/>
      <c r="C597" s="351">
        <v>4017</v>
      </c>
      <c r="D597" s="352" t="s">
        <v>640</v>
      </c>
      <c r="E597" s="353" t="s">
        <v>116</v>
      </c>
      <c r="F597" s="354">
        <v>12570</v>
      </c>
      <c r="G597" s="288" t="s">
        <v>117</v>
      </c>
      <c r="H597" s="288"/>
      <c r="I597" s="1"/>
      <c r="J597" s="10"/>
      <c r="K597" s="10"/>
    </row>
    <row r="598" spans="2:11" s="5" customFormat="1" ht="31.5" hidden="1">
      <c r="B598" s="1"/>
      <c r="C598" s="351">
        <v>4018</v>
      </c>
      <c r="D598" s="352" t="s">
        <v>641</v>
      </c>
      <c r="E598" s="353" t="s">
        <v>116</v>
      </c>
      <c r="F598" s="354">
        <v>21136</v>
      </c>
      <c r="G598" s="288" t="s">
        <v>117</v>
      </c>
      <c r="H598" s="288"/>
      <c r="I598" s="1"/>
      <c r="J598" s="10"/>
      <c r="K598" s="10"/>
    </row>
    <row r="599" spans="2:11" s="5" customFormat="1" ht="47.25" hidden="1">
      <c r="B599" s="1"/>
      <c r="C599" s="351">
        <v>4019</v>
      </c>
      <c r="D599" s="352" t="s">
        <v>642</v>
      </c>
      <c r="E599" s="353" t="s">
        <v>116</v>
      </c>
      <c r="F599" s="354">
        <v>6904</v>
      </c>
      <c r="G599" s="288" t="s">
        <v>117</v>
      </c>
      <c r="H599" s="288"/>
      <c r="I599" s="1"/>
      <c r="J599" s="10"/>
      <c r="K599" s="10"/>
    </row>
    <row r="600" spans="2:11" s="5" customFormat="1" ht="47.25" hidden="1">
      <c r="B600" s="1"/>
      <c r="C600" s="351">
        <v>4020</v>
      </c>
      <c r="D600" s="352" t="s">
        <v>643</v>
      </c>
      <c r="E600" s="353" t="s">
        <v>116</v>
      </c>
      <c r="F600" s="354">
        <v>7862</v>
      </c>
      <c r="G600" s="288" t="s">
        <v>117</v>
      </c>
      <c r="H600" s="288"/>
      <c r="I600" s="1"/>
      <c r="J600" s="10"/>
      <c r="K600" s="10"/>
    </row>
    <row r="601" spans="2:11" s="5" customFormat="1" ht="47.25" hidden="1">
      <c r="B601" s="1"/>
      <c r="C601" s="351">
        <v>4021</v>
      </c>
      <c r="D601" s="352" t="s">
        <v>644</v>
      </c>
      <c r="E601" s="353" t="s">
        <v>116</v>
      </c>
      <c r="F601" s="354">
        <v>10736</v>
      </c>
      <c r="G601" s="288" t="s">
        <v>117</v>
      </c>
      <c r="H601" s="288"/>
      <c r="I601" s="1"/>
      <c r="J601" s="10"/>
      <c r="K601" s="10"/>
    </row>
    <row r="602" spans="2:11" s="5" customFormat="1" ht="47.25" hidden="1">
      <c r="B602" s="1"/>
      <c r="C602" s="351">
        <v>4022</v>
      </c>
      <c r="D602" s="352" t="s">
        <v>645</v>
      </c>
      <c r="E602" s="353" t="s">
        <v>116</v>
      </c>
      <c r="F602" s="354">
        <v>12570</v>
      </c>
      <c r="G602" s="288" t="s">
        <v>117</v>
      </c>
      <c r="H602" s="288"/>
      <c r="I602" s="1"/>
      <c r="J602" s="10"/>
      <c r="K602" s="10"/>
    </row>
    <row r="603" spans="2:11" s="5" customFormat="1" ht="47.25" hidden="1">
      <c r="B603" s="1"/>
      <c r="C603" s="351">
        <v>4023</v>
      </c>
      <c r="D603" s="352" t="s">
        <v>646</v>
      </c>
      <c r="E603" s="353" t="s">
        <v>116</v>
      </c>
      <c r="F603" s="354">
        <v>12570</v>
      </c>
      <c r="G603" s="288" t="s">
        <v>117</v>
      </c>
      <c r="H603" s="288"/>
      <c r="I603" s="1"/>
      <c r="J603" s="10"/>
      <c r="K603" s="10"/>
    </row>
    <row r="604" spans="2:11" s="5" customFormat="1" ht="47.25" hidden="1">
      <c r="B604" s="1"/>
      <c r="C604" s="351">
        <v>4024</v>
      </c>
      <c r="D604" s="352" t="s">
        <v>647</v>
      </c>
      <c r="E604" s="353" t="s">
        <v>116</v>
      </c>
      <c r="F604" s="354">
        <v>21136</v>
      </c>
      <c r="G604" s="288" t="s">
        <v>117</v>
      </c>
      <c r="H604" s="288"/>
      <c r="I604" s="1"/>
      <c r="J604" s="10"/>
      <c r="K604" s="10"/>
    </row>
    <row r="605" spans="2:11" s="5" customFormat="1" ht="47.25" hidden="1">
      <c r="B605" s="1"/>
      <c r="C605" s="351">
        <v>4026</v>
      </c>
      <c r="D605" s="352" t="s">
        <v>648</v>
      </c>
      <c r="E605" s="353" t="s">
        <v>116</v>
      </c>
      <c r="F605" s="354">
        <v>8077</v>
      </c>
      <c r="G605" s="288" t="s">
        <v>117</v>
      </c>
      <c r="H605" s="288"/>
      <c r="I605" s="1"/>
      <c r="J605" s="10"/>
      <c r="K605" s="10"/>
    </row>
    <row r="606" spans="2:11" s="5" customFormat="1" ht="47.25" hidden="1">
      <c r="B606" s="1"/>
      <c r="C606" s="351">
        <v>4027</v>
      </c>
      <c r="D606" s="352" t="s">
        <v>649</v>
      </c>
      <c r="E606" s="353" t="s">
        <v>116</v>
      </c>
      <c r="F606" s="354">
        <v>8136</v>
      </c>
      <c r="G606" s="288" t="s">
        <v>117</v>
      </c>
      <c r="H606" s="288"/>
      <c r="I606" s="1"/>
      <c r="J606" s="10"/>
      <c r="K606" s="10"/>
    </row>
    <row r="607" spans="2:11" s="5" customFormat="1" ht="47.25" hidden="1">
      <c r="B607" s="1"/>
      <c r="C607" s="351">
        <v>4028</v>
      </c>
      <c r="D607" s="352" t="s">
        <v>650</v>
      </c>
      <c r="E607" s="353" t="s">
        <v>116</v>
      </c>
      <c r="F607" s="354">
        <v>13883</v>
      </c>
      <c r="G607" s="288" t="s">
        <v>117</v>
      </c>
      <c r="H607" s="288"/>
      <c r="I607" s="1"/>
      <c r="J607" s="10"/>
      <c r="K607" s="10"/>
    </row>
    <row r="608" spans="2:11" s="5" customFormat="1" ht="47.25" hidden="1">
      <c r="B608" s="1"/>
      <c r="C608" s="351">
        <v>4029</v>
      </c>
      <c r="D608" s="352" t="s">
        <v>651</v>
      </c>
      <c r="E608" s="353" t="s">
        <v>116</v>
      </c>
      <c r="F608" s="354">
        <v>24147</v>
      </c>
      <c r="G608" s="288" t="s">
        <v>117</v>
      </c>
      <c r="H608" s="288"/>
      <c r="I608" s="1"/>
      <c r="J608" s="10"/>
      <c r="K608" s="10"/>
    </row>
    <row r="609" spans="2:11" s="5" customFormat="1" ht="63" hidden="1">
      <c r="B609" s="1"/>
      <c r="C609" s="351">
        <v>4030</v>
      </c>
      <c r="D609" s="352" t="s">
        <v>652</v>
      </c>
      <c r="E609" s="353" t="s">
        <v>116</v>
      </c>
      <c r="F609" s="354">
        <v>8077</v>
      </c>
      <c r="G609" s="288" t="s">
        <v>117</v>
      </c>
      <c r="H609" s="288"/>
      <c r="I609" s="1"/>
      <c r="J609" s="10"/>
      <c r="K609" s="10"/>
    </row>
    <row r="610" spans="2:11" s="5" customFormat="1" ht="63" hidden="1">
      <c r="B610" s="1"/>
      <c r="C610" s="351">
        <v>4032</v>
      </c>
      <c r="D610" s="352" t="s">
        <v>653</v>
      </c>
      <c r="E610" s="353" t="s">
        <v>116</v>
      </c>
      <c r="F610" s="354">
        <v>8136</v>
      </c>
      <c r="G610" s="288" t="s">
        <v>117</v>
      </c>
      <c r="H610" s="288"/>
      <c r="I610" s="1"/>
      <c r="J610" s="10"/>
      <c r="K610" s="10"/>
    </row>
    <row r="611" spans="2:11" s="5" customFormat="1" ht="63" hidden="1">
      <c r="B611" s="1"/>
      <c r="C611" s="351">
        <v>4033</v>
      </c>
      <c r="D611" s="352" t="s">
        <v>654</v>
      </c>
      <c r="E611" s="353" t="s">
        <v>116</v>
      </c>
      <c r="F611" s="354">
        <v>13883</v>
      </c>
      <c r="G611" s="288" t="s">
        <v>117</v>
      </c>
      <c r="H611" s="288"/>
      <c r="I611" s="1"/>
      <c r="J611" s="10"/>
      <c r="K611" s="10"/>
    </row>
    <row r="612" spans="2:11" s="5" customFormat="1" ht="63" hidden="1">
      <c r="B612" s="1"/>
      <c r="C612" s="351">
        <v>4034</v>
      </c>
      <c r="D612" s="352" t="s">
        <v>655</v>
      </c>
      <c r="E612" s="353" t="s">
        <v>116</v>
      </c>
      <c r="F612" s="354">
        <v>24147</v>
      </c>
      <c r="G612" s="288" t="s">
        <v>117</v>
      </c>
      <c r="H612" s="288"/>
      <c r="I612" s="1"/>
      <c r="J612" s="10"/>
      <c r="K612" s="10"/>
    </row>
    <row r="613" spans="2:11" s="5" customFormat="1" ht="63" hidden="1">
      <c r="B613" s="1"/>
      <c r="C613" s="351">
        <v>4036</v>
      </c>
      <c r="D613" s="352" t="s">
        <v>656</v>
      </c>
      <c r="E613" s="353" t="s">
        <v>116</v>
      </c>
      <c r="F613" s="354">
        <v>8136</v>
      </c>
      <c r="G613" s="288" t="s">
        <v>117</v>
      </c>
      <c r="H613" s="288"/>
      <c r="I613" s="1"/>
      <c r="J613" s="10"/>
      <c r="K613" s="10"/>
    </row>
    <row r="614" spans="2:11" s="5" customFormat="1" ht="63" hidden="1">
      <c r="B614" s="1"/>
      <c r="C614" s="351">
        <v>4037</v>
      </c>
      <c r="D614" s="352" t="s">
        <v>657</v>
      </c>
      <c r="E614" s="353" t="s">
        <v>116</v>
      </c>
      <c r="F614" s="354">
        <v>13883</v>
      </c>
      <c r="G614" s="288" t="s">
        <v>117</v>
      </c>
      <c r="H614" s="288"/>
      <c r="I614" s="1"/>
      <c r="J614" s="10"/>
      <c r="K614" s="10"/>
    </row>
    <row r="615" spans="2:11" s="5" customFormat="1" ht="63" hidden="1">
      <c r="B615" s="1"/>
      <c r="C615" s="351">
        <v>4038</v>
      </c>
      <c r="D615" s="352" t="s">
        <v>658</v>
      </c>
      <c r="E615" s="353" t="s">
        <v>116</v>
      </c>
      <c r="F615" s="354">
        <v>24147</v>
      </c>
      <c r="G615" s="288" t="s">
        <v>117</v>
      </c>
      <c r="H615" s="288"/>
      <c r="I615" s="1"/>
      <c r="J615" s="10"/>
      <c r="K615" s="10"/>
    </row>
    <row r="616" spans="2:11" s="5" customFormat="1" ht="63" hidden="1">
      <c r="B616" s="1"/>
      <c r="C616" s="351">
        <v>4039</v>
      </c>
      <c r="D616" s="352" t="s">
        <v>659</v>
      </c>
      <c r="E616" s="353" t="s">
        <v>122</v>
      </c>
      <c r="F616" s="354">
        <v>21167</v>
      </c>
      <c r="G616" s="288" t="s">
        <v>117</v>
      </c>
      <c r="H616" s="288" t="s">
        <v>145</v>
      </c>
      <c r="I616" s="1"/>
      <c r="J616" s="10"/>
      <c r="K616" s="10"/>
    </row>
    <row r="617" spans="2:11" s="5" customFormat="1" ht="63" hidden="1">
      <c r="B617" s="1"/>
      <c r="C617" s="351">
        <v>4040</v>
      </c>
      <c r="D617" s="352" t="s">
        <v>660</v>
      </c>
      <c r="E617" s="353" t="s">
        <v>122</v>
      </c>
      <c r="F617" s="354">
        <v>24208</v>
      </c>
      <c r="G617" s="288" t="s">
        <v>117</v>
      </c>
      <c r="H617" s="288" t="s">
        <v>145</v>
      </c>
      <c r="I617" s="1"/>
      <c r="J617" s="10"/>
      <c r="K617" s="10"/>
    </row>
    <row r="618" spans="2:11" s="5" customFormat="1" ht="63" hidden="1">
      <c r="B618" s="1"/>
      <c r="C618" s="351">
        <v>4041</v>
      </c>
      <c r="D618" s="352" t="s">
        <v>661</v>
      </c>
      <c r="E618" s="353" t="s">
        <v>122</v>
      </c>
      <c r="F618" s="354">
        <v>33293</v>
      </c>
      <c r="G618" s="288" t="s">
        <v>117</v>
      </c>
      <c r="H618" s="288" t="s">
        <v>145</v>
      </c>
      <c r="I618" s="1"/>
      <c r="J618" s="10"/>
      <c r="K618" s="10"/>
    </row>
    <row r="619" spans="2:11" s="5" customFormat="1" ht="47.25" hidden="1">
      <c r="B619" s="1"/>
      <c r="C619" s="351">
        <v>4042</v>
      </c>
      <c r="D619" s="352" t="s">
        <v>662</v>
      </c>
      <c r="E619" s="353" t="s">
        <v>122</v>
      </c>
      <c r="F619" s="354">
        <v>29407</v>
      </c>
      <c r="G619" s="288" t="s">
        <v>117</v>
      </c>
      <c r="H619" s="288" t="s">
        <v>145</v>
      </c>
      <c r="I619" s="1"/>
      <c r="J619" s="10"/>
      <c r="K619" s="10"/>
    </row>
    <row r="620" spans="2:11" s="5" customFormat="1" ht="63" hidden="1">
      <c r="B620" s="1"/>
      <c r="C620" s="351">
        <v>4043</v>
      </c>
      <c r="D620" s="352" t="s">
        <v>663</v>
      </c>
      <c r="E620" s="353" t="s">
        <v>122</v>
      </c>
      <c r="F620" s="354">
        <v>27249</v>
      </c>
      <c r="G620" s="288" t="s">
        <v>117</v>
      </c>
      <c r="H620" s="288" t="s">
        <v>145</v>
      </c>
      <c r="I620" s="1"/>
      <c r="J620" s="10"/>
      <c r="K620" s="10"/>
    </row>
    <row r="621" spans="2:11" s="5" customFormat="1" ht="47.25" hidden="1">
      <c r="B621" s="1"/>
      <c r="C621" s="351">
        <v>4044</v>
      </c>
      <c r="D621" s="352" t="s">
        <v>664</v>
      </c>
      <c r="E621" s="353" t="s">
        <v>122</v>
      </c>
      <c r="F621" s="354">
        <v>343519</v>
      </c>
      <c r="G621" s="288" t="s">
        <v>117</v>
      </c>
      <c r="H621" s="288" t="s">
        <v>145</v>
      </c>
      <c r="I621" s="1"/>
      <c r="J621" s="10"/>
      <c r="K621" s="10"/>
    </row>
    <row r="622" spans="2:11" s="5" customFormat="1" ht="47.25" hidden="1">
      <c r="B622" s="1"/>
      <c r="C622" s="351">
        <v>4045</v>
      </c>
      <c r="D622" s="352" t="s">
        <v>665</v>
      </c>
      <c r="E622" s="353" t="s">
        <v>122</v>
      </c>
      <c r="F622" s="354">
        <v>323476</v>
      </c>
      <c r="G622" s="288" t="s">
        <v>117</v>
      </c>
      <c r="H622" s="288"/>
      <c r="I622" s="1"/>
      <c r="J622" s="10"/>
      <c r="K622" s="10"/>
    </row>
    <row r="623" spans="2:11" s="5" customFormat="1" ht="47.25" hidden="1">
      <c r="B623" s="1"/>
      <c r="C623" s="351">
        <v>4046</v>
      </c>
      <c r="D623" s="352" t="s">
        <v>666</v>
      </c>
      <c r="E623" s="353" t="s">
        <v>122</v>
      </c>
      <c r="F623" s="354">
        <v>338979</v>
      </c>
      <c r="G623" s="288" t="s">
        <v>117</v>
      </c>
      <c r="H623" s="288" t="s">
        <v>145</v>
      </c>
      <c r="I623" s="1"/>
      <c r="J623" s="10"/>
      <c r="K623" s="10"/>
    </row>
    <row r="624" spans="2:11" s="5" customFormat="1" ht="47.25" hidden="1">
      <c r="B624" s="1"/>
      <c r="C624" s="351">
        <v>4047</v>
      </c>
      <c r="D624" s="352" t="s">
        <v>667</v>
      </c>
      <c r="E624" s="353" t="s">
        <v>122</v>
      </c>
      <c r="F624" s="354">
        <v>52258</v>
      </c>
      <c r="G624" s="288" t="s">
        <v>117</v>
      </c>
      <c r="H624" s="288"/>
      <c r="I624" s="1"/>
      <c r="J624" s="10"/>
      <c r="K624" s="10"/>
    </row>
    <row r="625" spans="2:11" s="5" customFormat="1" ht="31.5" hidden="1">
      <c r="B625" s="1"/>
      <c r="C625" s="351">
        <v>4048</v>
      </c>
      <c r="D625" s="352" t="s">
        <v>668</v>
      </c>
      <c r="E625" s="353" t="s">
        <v>122</v>
      </c>
      <c r="F625" s="354">
        <v>50437</v>
      </c>
      <c r="G625" s="288" t="s">
        <v>117</v>
      </c>
      <c r="H625" s="288"/>
      <c r="I625" s="1"/>
      <c r="J625" s="10"/>
      <c r="K625" s="10"/>
    </row>
    <row r="626" spans="2:11" s="5" customFormat="1" ht="47.25" hidden="1">
      <c r="B626" s="1"/>
      <c r="C626" s="351">
        <v>4049</v>
      </c>
      <c r="D626" s="352" t="s">
        <v>669</v>
      </c>
      <c r="E626" s="353" t="s">
        <v>122</v>
      </c>
      <c r="F626" s="354">
        <v>54264</v>
      </c>
      <c r="G626" s="288" t="s">
        <v>117</v>
      </c>
      <c r="H626" s="288"/>
      <c r="I626" s="1"/>
      <c r="J626" s="10"/>
      <c r="K626" s="10"/>
    </row>
    <row r="627" spans="2:11" s="5" customFormat="1" ht="31.5" hidden="1">
      <c r="B627" s="1"/>
      <c r="C627" s="351">
        <v>4050</v>
      </c>
      <c r="D627" s="352" t="s">
        <v>670</v>
      </c>
      <c r="E627" s="353" t="s">
        <v>122</v>
      </c>
      <c r="F627" s="354">
        <v>50423</v>
      </c>
      <c r="G627" s="288" t="s">
        <v>117</v>
      </c>
      <c r="H627" s="288"/>
      <c r="I627" s="1"/>
      <c r="J627" s="10"/>
      <c r="K627" s="10"/>
    </row>
    <row r="628" spans="2:11" s="5" customFormat="1" ht="47.25" hidden="1">
      <c r="B628" s="1"/>
      <c r="C628" s="351">
        <v>4051</v>
      </c>
      <c r="D628" s="352" t="s">
        <v>671</v>
      </c>
      <c r="E628" s="353" t="s">
        <v>116</v>
      </c>
      <c r="F628" s="354">
        <v>60483</v>
      </c>
      <c r="G628" s="288" t="s">
        <v>117</v>
      </c>
      <c r="H628" s="288" t="s">
        <v>145</v>
      </c>
      <c r="I628" s="1"/>
      <c r="J628" s="10"/>
      <c r="K628" s="10"/>
    </row>
    <row r="629" spans="2:11" s="5" customFormat="1" ht="47.25" hidden="1">
      <c r="B629" s="1"/>
      <c r="C629" s="351">
        <v>4052</v>
      </c>
      <c r="D629" s="352" t="s">
        <v>672</v>
      </c>
      <c r="E629" s="353" t="s">
        <v>125</v>
      </c>
      <c r="F629" s="354">
        <v>55982</v>
      </c>
      <c r="G629" s="288" t="s">
        <v>117</v>
      </c>
      <c r="H629" s="288"/>
      <c r="I629" s="1"/>
      <c r="J629" s="10"/>
      <c r="K629" s="10"/>
    </row>
    <row r="630" spans="2:11" s="5" customFormat="1" ht="47.25" hidden="1">
      <c r="B630" s="1"/>
      <c r="C630" s="351">
        <v>4053</v>
      </c>
      <c r="D630" s="352" t="s">
        <v>673</v>
      </c>
      <c r="E630" s="353" t="s">
        <v>125</v>
      </c>
      <c r="F630" s="354">
        <v>54430</v>
      </c>
      <c r="G630" s="288" t="s">
        <v>117</v>
      </c>
      <c r="H630" s="288"/>
      <c r="I630" s="1"/>
      <c r="J630" s="10"/>
      <c r="K630" s="10"/>
    </row>
    <row r="631" spans="2:11" s="5" customFormat="1" ht="47.25" hidden="1">
      <c r="B631" s="1"/>
      <c r="C631" s="351">
        <v>4054</v>
      </c>
      <c r="D631" s="352" t="s">
        <v>674</v>
      </c>
      <c r="E631" s="353" t="s">
        <v>122</v>
      </c>
      <c r="F631" s="354">
        <v>59438</v>
      </c>
      <c r="G631" s="288" t="s">
        <v>117</v>
      </c>
      <c r="H631" s="288"/>
      <c r="I631" s="1"/>
      <c r="J631" s="10"/>
      <c r="K631" s="10"/>
    </row>
    <row r="632" spans="2:11" s="5" customFormat="1" ht="31.5" hidden="1">
      <c r="B632" s="1"/>
      <c r="C632" s="351">
        <v>4055</v>
      </c>
      <c r="D632" s="352" t="s">
        <v>675</v>
      </c>
      <c r="E632" s="353" t="s">
        <v>122</v>
      </c>
      <c r="F632" s="354">
        <v>56877</v>
      </c>
      <c r="G632" s="288" t="s">
        <v>117</v>
      </c>
      <c r="H632" s="288"/>
      <c r="I632" s="1"/>
      <c r="J632" s="10"/>
      <c r="K632" s="10"/>
    </row>
    <row r="633" spans="2:11" s="5" customFormat="1" ht="47.25">
      <c r="B633" s="1"/>
      <c r="C633" s="351">
        <v>4061</v>
      </c>
      <c r="D633" s="352" t="s">
        <v>676</v>
      </c>
      <c r="E633" s="353" t="s">
        <v>116</v>
      </c>
      <c r="F633" s="354">
        <v>73814</v>
      </c>
      <c r="G633" s="288" t="s">
        <v>117</v>
      </c>
      <c r="H633" s="288"/>
      <c r="I633" s="1"/>
      <c r="J633" s="10"/>
      <c r="K633" s="10"/>
    </row>
    <row r="634" spans="2:11" s="5" customFormat="1" ht="47.25">
      <c r="B634" s="1"/>
      <c r="C634" s="351">
        <v>4064</v>
      </c>
      <c r="D634" s="352" t="s">
        <v>677</v>
      </c>
      <c r="E634" s="353" t="s">
        <v>116</v>
      </c>
      <c r="F634" s="354">
        <v>56378</v>
      </c>
      <c r="G634" s="288" t="s">
        <v>117</v>
      </c>
      <c r="H634" s="288"/>
      <c r="I634" s="1"/>
      <c r="J634" s="10"/>
      <c r="K634" s="10"/>
    </row>
    <row r="635" spans="2:11" s="5" customFormat="1" ht="47.25" hidden="1">
      <c r="B635" s="1"/>
      <c r="C635" s="351">
        <v>4068</v>
      </c>
      <c r="D635" s="352" t="s">
        <v>678</v>
      </c>
      <c r="E635" s="353" t="s">
        <v>116</v>
      </c>
      <c r="F635" s="354">
        <v>70533</v>
      </c>
      <c r="G635" s="288" t="s">
        <v>117</v>
      </c>
      <c r="H635" s="288"/>
      <c r="I635" s="1"/>
      <c r="J635" s="10"/>
      <c r="K635" s="10"/>
    </row>
    <row r="636" spans="2:11" s="5" customFormat="1" ht="47.25" hidden="1">
      <c r="B636" s="1"/>
      <c r="C636" s="351">
        <v>4069</v>
      </c>
      <c r="D636" s="352" t="s">
        <v>679</v>
      </c>
      <c r="E636" s="353" t="s">
        <v>116</v>
      </c>
      <c r="F636" s="354">
        <v>75466</v>
      </c>
      <c r="G636" s="288" t="s">
        <v>117</v>
      </c>
      <c r="H636" s="288"/>
      <c r="I636" s="1"/>
      <c r="J636" s="10"/>
      <c r="K636" s="10"/>
    </row>
    <row r="637" spans="2:11" s="5" customFormat="1" ht="47.25" hidden="1">
      <c r="B637" s="1"/>
      <c r="C637" s="351">
        <v>4073</v>
      </c>
      <c r="D637" s="352" t="s">
        <v>680</v>
      </c>
      <c r="E637" s="353" t="s">
        <v>116</v>
      </c>
      <c r="F637" s="354">
        <v>73874</v>
      </c>
      <c r="G637" s="288" t="s">
        <v>117</v>
      </c>
      <c r="H637" s="288"/>
      <c r="I637" s="1"/>
      <c r="J637" s="10"/>
      <c r="K637" s="10"/>
    </row>
    <row r="638" spans="2:11" s="5" customFormat="1" ht="47.25" hidden="1">
      <c r="B638" s="1"/>
      <c r="C638" s="351">
        <v>4074</v>
      </c>
      <c r="D638" s="352" t="s">
        <v>681</v>
      </c>
      <c r="E638" s="353" t="s">
        <v>116</v>
      </c>
      <c r="F638" s="354">
        <v>62486</v>
      </c>
      <c r="G638" s="288" t="s">
        <v>117</v>
      </c>
      <c r="H638" s="288"/>
      <c r="I638" s="1"/>
      <c r="J638" s="10"/>
      <c r="K638" s="10"/>
    </row>
    <row r="639" spans="2:11" s="5" customFormat="1" ht="47.25" hidden="1">
      <c r="B639" s="1"/>
      <c r="C639" s="351">
        <v>4075</v>
      </c>
      <c r="D639" s="352" t="s">
        <v>682</v>
      </c>
      <c r="E639" s="353" t="s">
        <v>116</v>
      </c>
      <c r="F639" s="354">
        <v>69717</v>
      </c>
      <c r="G639" s="288" t="s">
        <v>117</v>
      </c>
      <c r="H639" s="288"/>
      <c r="I639" s="1"/>
      <c r="J639" s="10"/>
      <c r="K639" s="10"/>
    </row>
    <row r="640" spans="2:11" s="5" customFormat="1" ht="47.25" hidden="1">
      <c r="B640" s="1"/>
      <c r="C640" s="351">
        <v>4077</v>
      </c>
      <c r="D640" s="352" t="s">
        <v>683</v>
      </c>
      <c r="E640" s="353" t="s">
        <v>116</v>
      </c>
      <c r="F640" s="354">
        <v>75223</v>
      </c>
      <c r="G640" s="288" t="s">
        <v>117</v>
      </c>
      <c r="H640" s="288"/>
      <c r="I640" s="1"/>
      <c r="J640" s="10"/>
      <c r="K640" s="10"/>
    </row>
    <row r="641" spans="2:11" s="5" customFormat="1" ht="47.25" hidden="1">
      <c r="B641" s="1"/>
      <c r="C641" s="351">
        <v>4078</v>
      </c>
      <c r="D641" s="352" t="s">
        <v>684</v>
      </c>
      <c r="E641" s="353" t="s">
        <v>116</v>
      </c>
      <c r="F641" s="354">
        <v>82454</v>
      </c>
      <c r="G641" s="288" t="s">
        <v>117</v>
      </c>
      <c r="H641" s="288"/>
      <c r="I641" s="1"/>
      <c r="J641" s="10"/>
      <c r="K641" s="10"/>
    </row>
    <row r="642" spans="2:11" s="5" customFormat="1" ht="47.25" hidden="1">
      <c r="B642" s="1"/>
      <c r="C642" s="351">
        <v>4079</v>
      </c>
      <c r="D642" s="352" t="s">
        <v>685</v>
      </c>
      <c r="E642" s="353" t="s">
        <v>116</v>
      </c>
      <c r="F642" s="354">
        <v>87387</v>
      </c>
      <c r="G642" s="288" t="s">
        <v>117</v>
      </c>
      <c r="H642" s="288"/>
      <c r="I642" s="1"/>
      <c r="J642" s="10"/>
      <c r="K642" s="10"/>
    </row>
    <row r="643" spans="2:11" s="5" customFormat="1" ht="47.25" hidden="1">
      <c r="B643" s="1"/>
      <c r="C643" s="351">
        <v>4080</v>
      </c>
      <c r="D643" s="352" t="s">
        <v>686</v>
      </c>
      <c r="E643" s="353" t="s">
        <v>125</v>
      </c>
      <c r="F643" s="354">
        <v>143533</v>
      </c>
      <c r="G643" s="288" t="s">
        <v>117</v>
      </c>
      <c r="H643" s="288"/>
      <c r="I643" s="1"/>
      <c r="J643" s="10"/>
      <c r="K643" s="10"/>
    </row>
    <row r="644" spans="2:11" s="5" customFormat="1" ht="47.25" hidden="1">
      <c r="B644" s="1"/>
      <c r="C644" s="351">
        <v>4081</v>
      </c>
      <c r="D644" s="352" t="s">
        <v>687</v>
      </c>
      <c r="E644" s="353" t="s">
        <v>125</v>
      </c>
      <c r="F644" s="354">
        <v>151803</v>
      </c>
      <c r="G644" s="288" t="s">
        <v>117</v>
      </c>
      <c r="H644" s="288"/>
      <c r="I644" s="1"/>
      <c r="J644" s="10"/>
      <c r="K644" s="10"/>
    </row>
    <row r="645" spans="2:11" s="5" customFormat="1" ht="47.25" hidden="1">
      <c r="B645" s="1"/>
      <c r="C645" s="351">
        <v>4082</v>
      </c>
      <c r="D645" s="352" t="s">
        <v>688</v>
      </c>
      <c r="E645" s="353" t="s">
        <v>125</v>
      </c>
      <c r="F645" s="354">
        <v>177913</v>
      </c>
      <c r="G645" s="288" t="s">
        <v>117</v>
      </c>
      <c r="H645" s="288"/>
      <c r="I645" s="1"/>
      <c r="J645" s="10"/>
      <c r="K645" s="10"/>
    </row>
    <row r="646" spans="2:11" s="5" customFormat="1" ht="47.25" hidden="1">
      <c r="B646" s="1"/>
      <c r="C646" s="351">
        <v>4083</v>
      </c>
      <c r="D646" s="352" t="s">
        <v>689</v>
      </c>
      <c r="E646" s="353" t="s">
        <v>125</v>
      </c>
      <c r="F646" s="354">
        <v>170565</v>
      </c>
      <c r="G646" s="288" t="s">
        <v>117</v>
      </c>
      <c r="H646" s="288"/>
      <c r="I646" s="1"/>
      <c r="J646" s="10"/>
      <c r="K646" s="10"/>
    </row>
    <row r="647" spans="2:11" s="5" customFormat="1" ht="47.25" hidden="1">
      <c r="B647" s="1"/>
      <c r="C647" s="351">
        <v>4085</v>
      </c>
      <c r="D647" s="352" t="s">
        <v>690</v>
      </c>
      <c r="E647" s="353" t="s">
        <v>125</v>
      </c>
      <c r="F647" s="354">
        <v>76411</v>
      </c>
      <c r="G647" s="288" t="s">
        <v>117</v>
      </c>
      <c r="H647" s="288"/>
      <c r="I647" s="1"/>
      <c r="J647" s="10"/>
      <c r="K647" s="10"/>
    </row>
    <row r="648" spans="2:11" s="5" customFormat="1" ht="47.25" hidden="1">
      <c r="B648" s="1"/>
      <c r="C648" s="351">
        <v>4086</v>
      </c>
      <c r="D648" s="352" t="s">
        <v>691</v>
      </c>
      <c r="E648" s="353" t="s">
        <v>125</v>
      </c>
      <c r="F648" s="354">
        <v>72259</v>
      </c>
      <c r="G648" s="288" t="s">
        <v>117</v>
      </c>
      <c r="H648" s="288"/>
      <c r="I648" s="1"/>
      <c r="J648" s="10"/>
      <c r="K648" s="10"/>
    </row>
    <row r="649" spans="2:11" s="5" customFormat="1" ht="47.25" hidden="1">
      <c r="B649" s="1"/>
      <c r="C649" s="351">
        <v>4087</v>
      </c>
      <c r="D649" s="352" t="s">
        <v>692</v>
      </c>
      <c r="E649" s="353" t="s">
        <v>125</v>
      </c>
      <c r="F649" s="354">
        <v>75211</v>
      </c>
      <c r="G649" s="288" t="s">
        <v>117</v>
      </c>
      <c r="H649" s="288"/>
      <c r="I649" s="1"/>
      <c r="J649" s="10"/>
      <c r="K649" s="10"/>
    </row>
    <row r="650" spans="2:11" s="5" customFormat="1" ht="47.25" hidden="1">
      <c r="B650" s="1"/>
      <c r="C650" s="351">
        <v>4088</v>
      </c>
      <c r="D650" s="352" t="s">
        <v>693</v>
      </c>
      <c r="E650" s="353" t="s">
        <v>122</v>
      </c>
      <c r="F650" s="354">
        <v>59038</v>
      </c>
      <c r="G650" s="288" t="s">
        <v>117</v>
      </c>
      <c r="H650" s="288"/>
      <c r="I650" s="1"/>
      <c r="J650" s="10"/>
      <c r="K650" s="10"/>
    </row>
    <row r="651" spans="2:11" s="5" customFormat="1" ht="47.25" hidden="1">
      <c r="B651" s="1"/>
      <c r="C651" s="351">
        <v>4089</v>
      </c>
      <c r="D651" s="352" t="s">
        <v>694</v>
      </c>
      <c r="E651" s="353" t="s">
        <v>122</v>
      </c>
      <c r="F651" s="354">
        <v>58298</v>
      </c>
      <c r="G651" s="288" t="s">
        <v>117</v>
      </c>
      <c r="H651" s="288"/>
      <c r="I651" s="1"/>
      <c r="J651" s="10"/>
      <c r="K651" s="10"/>
    </row>
    <row r="652" spans="2:11" s="5" customFormat="1" ht="47.25" hidden="1">
      <c r="B652" s="1"/>
      <c r="C652" s="351">
        <v>4090</v>
      </c>
      <c r="D652" s="352" t="s">
        <v>695</v>
      </c>
      <c r="E652" s="353" t="s">
        <v>122</v>
      </c>
      <c r="F652" s="354">
        <v>56477</v>
      </c>
      <c r="G652" s="288" t="s">
        <v>117</v>
      </c>
      <c r="H652" s="288"/>
      <c r="I652" s="1"/>
      <c r="J652" s="10"/>
      <c r="K652" s="10"/>
    </row>
    <row r="653" spans="2:11" s="5" customFormat="1" ht="31.5" hidden="1">
      <c r="B653" s="1"/>
      <c r="C653" s="351">
        <v>4091</v>
      </c>
      <c r="D653" s="352" t="s">
        <v>696</v>
      </c>
      <c r="E653" s="353" t="s">
        <v>125</v>
      </c>
      <c r="F653" s="354">
        <v>742219</v>
      </c>
      <c r="G653" s="288" t="s">
        <v>117</v>
      </c>
      <c r="H653" s="288"/>
      <c r="I653" s="1"/>
      <c r="J653" s="10"/>
      <c r="K653" s="10"/>
    </row>
    <row r="654" spans="2:11" s="5" customFormat="1" ht="47.25" hidden="1">
      <c r="B654" s="1"/>
      <c r="C654" s="351">
        <v>4100</v>
      </c>
      <c r="D654" s="352" t="s">
        <v>697</v>
      </c>
      <c r="E654" s="353" t="s">
        <v>125</v>
      </c>
      <c r="F654" s="354">
        <v>773142</v>
      </c>
      <c r="G654" s="288" t="s">
        <v>117</v>
      </c>
      <c r="H654" s="288"/>
      <c r="I654" s="1"/>
      <c r="J654" s="10"/>
      <c r="K654" s="10"/>
    </row>
    <row r="655" spans="2:11" s="5" customFormat="1" ht="47.25" hidden="1">
      <c r="B655" s="1"/>
      <c r="C655" s="351">
        <v>4101</v>
      </c>
      <c r="D655" s="352" t="s">
        <v>698</v>
      </c>
      <c r="E655" s="353" t="s">
        <v>125</v>
      </c>
      <c r="F655" s="354">
        <v>268029</v>
      </c>
      <c r="G655" s="288" t="s">
        <v>117</v>
      </c>
      <c r="H655" s="288"/>
      <c r="I655" s="1"/>
      <c r="J655" s="10"/>
      <c r="K655" s="10"/>
    </row>
    <row r="656" spans="2:11" s="5" customFormat="1" ht="47.25" hidden="1">
      <c r="B656" s="1"/>
      <c r="C656" s="351">
        <v>4102</v>
      </c>
      <c r="D656" s="352" t="s">
        <v>699</v>
      </c>
      <c r="E656" s="353" t="s">
        <v>122</v>
      </c>
      <c r="F656" s="354">
        <v>132298</v>
      </c>
      <c r="G656" s="288" t="s">
        <v>117</v>
      </c>
      <c r="H656" s="288"/>
      <c r="I656" s="1"/>
      <c r="J656" s="10"/>
      <c r="K656" s="10"/>
    </row>
    <row r="657" spans="2:11" s="5" customFormat="1" ht="47.25" hidden="1">
      <c r="B657" s="1"/>
      <c r="C657" s="351">
        <v>4103</v>
      </c>
      <c r="D657" s="352" t="s">
        <v>700</v>
      </c>
      <c r="E657" s="353" t="s">
        <v>122</v>
      </c>
      <c r="F657" s="354">
        <v>146081</v>
      </c>
      <c r="G657" s="288" t="s">
        <v>117</v>
      </c>
      <c r="H657" s="288"/>
      <c r="I657" s="1"/>
      <c r="J657" s="10"/>
      <c r="K657" s="10"/>
    </row>
    <row r="658" spans="2:11" s="5" customFormat="1" ht="94.5" hidden="1">
      <c r="B658" s="1"/>
      <c r="C658" s="351">
        <v>4104</v>
      </c>
      <c r="D658" s="352" t="s">
        <v>701</v>
      </c>
      <c r="E658" s="353" t="s">
        <v>125</v>
      </c>
      <c r="F658" s="354">
        <v>579069</v>
      </c>
      <c r="G658" s="288" t="s">
        <v>117</v>
      </c>
      <c r="H658" s="288"/>
      <c r="I658" s="1"/>
      <c r="J658" s="10"/>
      <c r="K658" s="10"/>
    </row>
    <row r="659" spans="2:11" s="5" customFormat="1" ht="94.5" hidden="1">
      <c r="B659" s="1"/>
      <c r="C659" s="351">
        <v>4105</v>
      </c>
      <c r="D659" s="352" t="s">
        <v>702</v>
      </c>
      <c r="E659" s="353" t="s">
        <v>125</v>
      </c>
      <c r="F659" s="354">
        <v>1008743</v>
      </c>
      <c r="G659" s="288" t="s">
        <v>117</v>
      </c>
      <c r="H659" s="288"/>
      <c r="I659" s="1"/>
      <c r="J659" s="10"/>
      <c r="K659" s="10"/>
    </row>
    <row r="660" spans="2:11" s="5" customFormat="1" ht="94.5" hidden="1">
      <c r="B660" s="1"/>
      <c r="C660" s="351">
        <v>4106</v>
      </c>
      <c r="D660" s="352" t="s">
        <v>703</v>
      </c>
      <c r="E660" s="353" t="s">
        <v>125</v>
      </c>
      <c r="F660" s="354">
        <v>982725</v>
      </c>
      <c r="G660" s="288" t="s">
        <v>117</v>
      </c>
      <c r="H660" s="288"/>
      <c r="I660" s="1"/>
      <c r="J660" s="10"/>
      <c r="K660" s="10"/>
    </row>
    <row r="661" spans="2:11" s="5" customFormat="1" ht="94.5" hidden="1">
      <c r="B661" s="1"/>
      <c r="C661" s="351">
        <v>4107</v>
      </c>
      <c r="D661" s="352" t="s">
        <v>704</v>
      </c>
      <c r="E661" s="353" t="s">
        <v>125</v>
      </c>
      <c r="F661" s="354">
        <v>1474917</v>
      </c>
      <c r="G661" s="288" t="s">
        <v>117</v>
      </c>
      <c r="H661" s="288"/>
      <c r="I661" s="1"/>
      <c r="J661" s="10"/>
      <c r="K661" s="10"/>
    </row>
    <row r="662" spans="2:11" s="5" customFormat="1" ht="94.5" hidden="1">
      <c r="B662" s="1"/>
      <c r="C662" s="351">
        <v>4108</v>
      </c>
      <c r="D662" s="352" t="s">
        <v>705</v>
      </c>
      <c r="E662" s="353" t="s">
        <v>125</v>
      </c>
      <c r="F662" s="354">
        <v>1395109</v>
      </c>
      <c r="G662" s="288" t="s">
        <v>117</v>
      </c>
      <c r="H662" s="288"/>
      <c r="I662" s="1"/>
      <c r="J662" s="10"/>
      <c r="K662" s="10"/>
    </row>
    <row r="663" spans="2:11" s="5" customFormat="1" ht="94.5" hidden="1">
      <c r="B663" s="1"/>
      <c r="C663" s="351">
        <v>4110</v>
      </c>
      <c r="D663" s="352" t="s">
        <v>706</v>
      </c>
      <c r="E663" s="353" t="s">
        <v>125</v>
      </c>
      <c r="F663" s="354">
        <v>2560486</v>
      </c>
      <c r="G663" s="288" t="s">
        <v>117</v>
      </c>
      <c r="H663" s="288"/>
      <c r="I663" s="1"/>
      <c r="J663" s="10"/>
      <c r="K663" s="10"/>
    </row>
    <row r="664" spans="2:11" s="5" customFormat="1" ht="31.5" hidden="1">
      <c r="B664" s="1"/>
      <c r="C664" s="351">
        <v>4111</v>
      </c>
      <c r="D664" s="352" t="s">
        <v>707</v>
      </c>
      <c r="E664" s="353" t="s">
        <v>119</v>
      </c>
      <c r="F664" s="354">
        <v>478598</v>
      </c>
      <c r="G664" s="288" t="s">
        <v>117</v>
      </c>
      <c r="H664" s="288"/>
      <c r="I664" s="1"/>
      <c r="J664" s="10"/>
      <c r="K664" s="10"/>
    </row>
    <row r="665" spans="2:11" s="5" customFormat="1" ht="47.25" hidden="1">
      <c r="B665" s="1"/>
      <c r="C665" s="351">
        <v>4113</v>
      </c>
      <c r="D665" s="352" t="s">
        <v>708</v>
      </c>
      <c r="E665" s="353" t="s">
        <v>125</v>
      </c>
      <c r="F665" s="354">
        <v>353341</v>
      </c>
      <c r="G665" s="288" t="s">
        <v>117</v>
      </c>
      <c r="H665" s="288"/>
      <c r="I665" s="1"/>
      <c r="J665" s="10"/>
      <c r="K665" s="10"/>
    </row>
    <row r="666" spans="2:11" s="5" customFormat="1" ht="47.25" hidden="1">
      <c r="B666" s="1"/>
      <c r="C666" s="351">
        <v>4114</v>
      </c>
      <c r="D666" s="352" t="s">
        <v>709</v>
      </c>
      <c r="E666" s="353" t="s">
        <v>125</v>
      </c>
      <c r="F666" s="354">
        <v>287850</v>
      </c>
      <c r="G666" s="288" t="s">
        <v>117</v>
      </c>
      <c r="H666" s="288"/>
      <c r="I666" s="1"/>
      <c r="J666" s="10"/>
      <c r="K666" s="10"/>
    </row>
    <row r="667" spans="2:11" s="5" customFormat="1" ht="47.25" hidden="1">
      <c r="B667" s="1"/>
      <c r="C667" s="351">
        <v>4115</v>
      </c>
      <c r="D667" s="352" t="s">
        <v>710</v>
      </c>
      <c r="E667" s="353" t="s">
        <v>125</v>
      </c>
      <c r="F667" s="354">
        <v>313228</v>
      </c>
      <c r="G667" s="288" t="s">
        <v>117</v>
      </c>
      <c r="H667" s="288"/>
      <c r="I667" s="1"/>
      <c r="J667" s="10"/>
      <c r="K667" s="10"/>
    </row>
    <row r="668" spans="2:11" s="5" customFormat="1" ht="47.25" hidden="1">
      <c r="B668" s="1"/>
      <c r="C668" s="351">
        <v>4116</v>
      </c>
      <c r="D668" s="352" t="s">
        <v>711</v>
      </c>
      <c r="E668" s="353" t="s">
        <v>125</v>
      </c>
      <c r="F668" s="354">
        <v>365620</v>
      </c>
      <c r="G668" s="288" t="s">
        <v>117</v>
      </c>
      <c r="H668" s="288"/>
      <c r="I668" s="1"/>
      <c r="J668" s="10"/>
      <c r="K668" s="10"/>
    </row>
    <row r="669" spans="2:11" s="5" customFormat="1" ht="47.25" hidden="1">
      <c r="B669" s="1"/>
      <c r="C669" s="351">
        <v>4117</v>
      </c>
      <c r="D669" s="352" t="s">
        <v>712</v>
      </c>
      <c r="E669" s="353" t="s">
        <v>125</v>
      </c>
      <c r="F669" s="354">
        <v>391817</v>
      </c>
      <c r="G669" s="288" t="s">
        <v>117</v>
      </c>
      <c r="H669" s="288"/>
      <c r="I669" s="1"/>
      <c r="J669" s="10"/>
      <c r="K669" s="10"/>
    </row>
    <row r="670" spans="2:11" s="5" customFormat="1" ht="47.25" hidden="1">
      <c r="B670" s="1"/>
      <c r="C670" s="351">
        <v>4118</v>
      </c>
      <c r="D670" s="352" t="s">
        <v>713</v>
      </c>
      <c r="E670" s="353" t="s">
        <v>125</v>
      </c>
      <c r="F670" s="354">
        <v>319777</v>
      </c>
      <c r="G670" s="288" t="s">
        <v>117</v>
      </c>
      <c r="H670" s="288"/>
      <c r="I670" s="1"/>
      <c r="J670" s="10"/>
      <c r="K670" s="10"/>
    </row>
    <row r="671" spans="2:11" s="5" customFormat="1" ht="47.25" hidden="1">
      <c r="B671" s="1"/>
      <c r="C671" s="351">
        <v>4119</v>
      </c>
      <c r="D671" s="352" t="s">
        <v>714</v>
      </c>
      <c r="E671" s="353" t="s">
        <v>125</v>
      </c>
      <c r="F671" s="354">
        <v>378718</v>
      </c>
      <c r="G671" s="288" t="s">
        <v>117</v>
      </c>
      <c r="H671" s="288"/>
      <c r="I671" s="1"/>
      <c r="J671" s="10"/>
      <c r="K671" s="10"/>
    </row>
    <row r="672" spans="2:11" s="5" customFormat="1" ht="47.25" hidden="1">
      <c r="B672" s="1"/>
      <c r="C672" s="351">
        <v>4120</v>
      </c>
      <c r="D672" s="352" t="s">
        <v>715</v>
      </c>
      <c r="E672" s="353" t="s">
        <v>125</v>
      </c>
      <c r="F672" s="354">
        <v>407370</v>
      </c>
      <c r="G672" s="288" t="s">
        <v>117</v>
      </c>
      <c r="H672" s="288"/>
      <c r="I672" s="1"/>
      <c r="J672" s="10"/>
      <c r="K672" s="10"/>
    </row>
    <row r="673" spans="2:11" s="5" customFormat="1" ht="47.25" hidden="1">
      <c r="B673" s="1"/>
      <c r="C673" s="351">
        <v>4121</v>
      </c>
      <c r="D673" s="352" t="s">
        <v>716</v>
      </c>
      <c r="E673" s="353" t="s">
        <v>125</v>
      </c>
      <c r="F673" s="354">
        <v>305042</v>
      </c>
      <c r="G673" s="288" t="s">
        <v>117</v>
      </c>
      <c r="H673" s="288"/>
      <c r="I673" s="1"/>
      <c r="J673" s="10"/>
      <c r="K673" s="10"/>
    </row>
    <row r="674" spans="2:11" s="5" customFormat="1" ht="47.25" hidden="1">
      <c r="B674" s="1"/>
      <c r="C674" s="351">
        <v>4122</v>
      </c>
      <c r="D674" s="352" t="s">
        <v>717</v>
      </c>
      <c r="E674" s="353" t="s">
        <v>125</v>
      </c>
      <c r="F674" s="354">
        <v>283757</v>
      </c>
      <c r="G674" s="288" t="s">
        <v>117</v>
      </c>
      <c r="H674" s="288"/>
      <c r="I674" s="1"/>
      <c r="J674" s="10"/>
      <c r="K674" s="10"/>
    </row>
    <row r="675" spans="2:11" s="5" customFormat="1" ht="47.25" hidden="1">
      <c r="B675" s="1"/>
      <c r="C675" s="351">
        <v>4123</v>
      </c>
      <c r="D675" s="352" t="s">
        <v>718</v>
      </c>
      <c r="E675" s="353" t="s">
        <v>125</v>
      </c>
      <c r="F675" s="354">
        <v>297674</v>
      </c>
      <c r="G675" s="288" t="s">
        <v>117</v>
      </c>
      <c r="H675" s="288"/>
      <c r="I675" s="1"/>
      <c r="J675" s="10"/>
      <c r="K675" s="10"/>
    </row>
    <row r="676" spans="2:11" s="5" customFormat="1" ht="47.25" hidden="1">
      <c r="B676" s="1"/>
      <c r="C676" s="351">
        <v>4124</v>
      </c>
      <c r="D676" s="352" t="s">
        <v>719</v>
      </c>
      <c r="E676" s="353" t="s">
        <v>125</v>
      </c>
      <c r="F676" s="354">
        <v>340243</v>
      </c>
      <c r="G676" s="288" t="s">
        <v>117</v>
      </c>
      <c r="H676" s="288"/>
      <c r="I676" s="1"/>
      <c r="J676" s="10"/>
      <c r="K676" s="10"/>
    </row>
    <row r="677" spans="2:11" s="5" customFormat="1" ht="63" hidden="1">
      <c r="B677" s="1"/>
      <c r="C677" s="351">
        <v>4125</v>
      </c>
      <c r="D677" s="352" t="s">
        <v>720</v>
      </c>
      <c r="E677" s="353" t="s">
        <v>125</v>
      </c>
      <c r="F677" s="354">
        <v>244861</v>
      </c>
      <c r="G677" s="288" t="s">
        <v>117</v>
      </c>
      <c r="H677" s="288" t="s">
        <v>145</v>
      </c>
      <c r="I677" s="1"/>
      <c r="J677" s="10"/>
      <c r="K677" s="10"/>
    </row>
    <row r="678" spans="2:11" s="5" customFormat="1" ht="63" hidden="1">
      <c r="B678" s="1"/>
      <c r="C678" s="351">
        <v>4126</v>
      </c>
      <c r="D678" s="352" t="s">
        <v>721</v>
      </c>
      <c r="E678" s="353" t="s">
        <v>125</v>
      </c>
      <c r="F678" s="354">
        <v>218724</v>
      </c>
      <c r="G678" s="288" t="s">
        <v>117</v>
      </c>
      <c r="H678" s="288" t="s">
        <v>145</v>
      </c>
      <c r="I678" s="1"/>
      <c r="J678" s="10"/>
      <c r="K678" s="10"/>
    </row>
    <row r="679" spans="2:11" s="5" customFormat="1" ht="63" hidden="1">
      <c r="B679" s="1"/>
      <c r="C679" s="351">
        <v>4127</v>
      </c>
      <c r="D679" s="352" t="s">
        <v>722</v>
      </c>
      <c r="E679" s="353" t="s">
        <v>125</v>
      </c>
      <c r="F679" s="354">
        <v>328386</v>
      </c>
      <c r="G679" s="288" t="s">
        <v>117</v>
      </c>
      <c r="H679" s="288" t="s">
        <v>145</v>
      </c>
      <c r="I679" s="1"/>
      <c r="J679" s="10"/>
      <c r="K679" s="10"/>
    </row>
    <row r="680" spans="2:11" s="5" customFormat="1" ht="47.25" hidden="1">
      <c r="B680" s="1"/>
      <c r="C680" s="351">
        <v>4128</v>
      </c>
      <c r="D680" s="352" t="s">
        <v>723</v>
      </c>
      <c r="E680" s="353" t="s">
        <v>122</v>
      </c>
      <c r="F680" s="354">
        <v>98392</v>
      </c>
      <c r="G680" s="288" t="s">
        <v>117</v>
      </c>
      <c r="H680" s="288"/>
      <c r="I680" s="1"/>
      <c r="J680" s="10"/>
      <c r="K680" s="10"/>
    </row>
    <row r="681" spans="2:11" s="5" customFormat="1" ht="31.5" hidden="1">
      <c r="B681" s="1"/>
      <c r="C681" s="351">
        <v>4129</v>
      </c>
      <c r="D681" s="352" t="s">
        <v>724</v>
      </c>
      <c r="E681" s="353" t="s">
        <v>122</v>
      </c>
      <c r="F681" s="354">
        <v>198469</v>
      </c>
      <c r="G681" s="288" t="s">
        <v>117</v>
      </c>
      <c r="H681" s="288"/>
      <c r="I681" s="1"/>
      <c r="J681" s="10"/>
      <c r="K681" s="10"/>
    </row>
    <row r="682" spans="2:11" s="5" customFormat="1" ht="78.75" hidden="1">
      <c r="B682" s="1"/>
      <c r="C682" s="351">
        <v>4130</v>
      </c>
      <c r="D682" s="352" t="s">
        <v>725</v>
      </c>
      <c r="E682" s="353" t="s">
        <v>125</v>
      </c>
      <c r="F682" s="354">
        <v>647311</v>
      </c>
      <c r="G682" s="288" t="s">
        <v>117</v>
      </c>
      <c r="H682" s="288"/>
      <c r="I682" s="1"/>
      <c r="J682" s="10"/>
      <c r="K682" s="10"/>
    </row>
    <row r="683" spans="2:11" s="5" customFormat="1" ht="78.75" hidden="1">
      <c r="B683" s="1"/>
      <c r="C683" s="351">
        <v>4131</v>
      </c>
      <c r="D683" s="352" t="s">
        <v>726</v>
      </c>
      <c r="E683" s="353" t="s">
        <v>125</v>
      </c>
      <c r="F683" s="354">
        <v>1009238</v>
      </c>
      <c r="G683" s="288" t="s">
        <v>117</v>
      </c>
      <c r="H683" s="288"/>
      <c r="I683" s="1"/>
      <c r="J683" s="10"/>
      <c r="K683" s="10"/>
    </row>
    <row r="684" spans="2:11" s="5" customFormat="1" ht="78.75" hidden="1">
      <c r="B684" s="1"/>
      <c r="C684" s="351">
        <v>4132</v>
      </c>
      <c r="D684" s="352" t="s">
        <v>727</v>
      </c>
      <c r="E684" s="353" t="s">
        <v>125</v>
      </c>
      <c r="F684" s="354">
        <v>1123335</v>
      </c>
      <c r="G684" s="288" t="s">
        <v>117</v>
      </c>
      <c r="H684" s="288"/>
      <c r="I684" s="1"/>
      <c r="J684" s="10"/>
      <c r="K684" s="10"/>
    </row>
    <row r="685" spans="2:11" s="5" customFormat="1" ht="78.75" hidden="1">
      <c r="B685" s="1"/>
      <c r="C685" s="351">
        <v>4133</v>
      </c>
      <c r="D685" s="352" t="s">
        <v>728</v>
      </c>
      <c r="E685" s="353" t="s">
        <v>125</v>
      </c>
      <c r="F685" s="354">
        <v>1551115</v>
      </c>
      <c r="G685" s="288" t="s">
        <v>117</v>
      </c>
      <c r="H685" s="288"/>
      <c r="I685" s="1"/>
      <c r="J685" s="10"/>
      <c r="K685" s="10"/>
    </row>
    <row r="686" spans="2:11" s="5" customFormat="1" ht="31.5" hidden="1">
      <c r="B686" s="1"/>
      <c r="C686" s="351">
        <v>4134</v>
      </c>
      <c r="D686" s="352" t="s">
        <v>729</v>
      </c>
      <c r="E686" s="353" t="s">
        <v>119</v>
      </c>
      <c r="F686" s="354">
        <v>417529</v>
      </c>
      <c r="G686" s="288" t="s">
        <v>117</v>
      </c>
      <c r="H686" s="288"/>
      <c r="I686" s="1"/>
      <c r="J686" s="10"/>
      <c r="K686" s="10"/>
    </row>
    <row r="687" spans="2:11" s="5" customFormat="1" ht="31.5" hidden="1">
      <c r="B687" s="1"/>
      <c r="C687" s="351">
        <v>4135</v>
      </c>
      <c r="D687" s="352" t="s">
        <v>730</v>
      </c>
      <c r="E687" s="353" t="s">
        <v>119</v>
      </c>
      <c r="F687" s="354">
        <v>432836</v>
      </c>
      <c r="G687" s="288" t="s">
        <v>117</v>
      </c>
      <c r="H687" s="288"/>
      <c r="I687" s="1"/>
      <c r="J687" s="10"/>
      <c r="K687" s="10"/>
    </row>
    <row r="688" spans="2:11" s="5" customFormat="1" ht="31.5" hidden="1">
      <c r="B688" s="1"/>
      <c r="C688" s="351">
        <v>4136</v>
      </c>
      <c r="D688" s="352" t="s">
        <v>731</v>
      </c>
      <c r="E688" s="353" t="s">
        <v>125</v>
      </c>
      <c r="F688" s="354">
        <v>4706</v>
      </c>
      <c r="G688" s="288" t="s">
        <v>117</v>
      </c>
      <c r="H688" s="288"/>
      <c r="I688" s="1"/>
      <c r="J688" s="10"/>
      <c r="K688" s="10"/>
    </row>
    <row r="689" spans="2:11" s="5" customFormat="1" ht="47.25">
      <c r="B689" s="1"/>
      <c r="C689" s="351">
        <v>4137</v>
      </c>
      <c r="D689" s="352" t="s">
        <v>732</v>
      </c>
      <c r="E689" s="353" t="s">
        <v>116</v>
      </c>
      <c r="F689" s="354">
        <v>96434</v>
      </c>
      <c r="G689" s="288" t="s">
        <v>117</v>
      </c>
      <c r="H689" s="288"/>
      <c r="I689" s="1"/>
      <c r="J689" s="10"/>
      <c r="K689" s="10"/>
    </row>
    <row r="690" spans="2:11" s="5" customFormat="1" ht="31.5" hidden="1">
      <c r="B690" s="1"/>
      <c r="C690" s="351">
        <v>4138</v>
      </c>
      <c r="D690" s="352" t="s">
        <v>733</v>
      </c>
      <c r="E690" s="353" t="s">
        <v>125</v>
      </c>
      <c r="F690" s="354">
        <v>159884</v>
      </c>
      <c r="G690" s="288" t="s">
        <v>117</v>
      </c>
      <c r="H690" s="288"/>
      <c r="I690" s="1"/>
      <c r="J690" s="10"/>
      <c r="K690" s="10"/>
    </row>
    <row r="691" spans="2:11" s="5" customFormat="1" ht="78.75" hidden="1">
      <c r="B691" s="1"/>
      <c r="C691" s="351">
        <v>4140</v>
      </c>
      <c r="D691" s="352" t="s">
        <v>734</v>
      </c>
      <c r="E691" s="353" t="s">
        <v>119</v>
      </c>
      <c r="F691" s="354">
        <v>159227</v>
      </c>
      <c r="G691" s="288" t="s">
        <v>117</v>
      </c>
      <c r="H691" s="288"/>
      <c r="I691" s="1"/>
      <c r="J691" s="10"/>
      <c r="K691" s="10"/>
    </row>
    <row r="692" spans="2:11" s="5" customFormat="1" ht="63" hidden="1">
      <c r="B692" s="1"/>
      <c r="C692" s="351">
        <v>4142</v>
      </c>
      <c r="D692" s="352" t="s">
        <v>735</v>
      </c>
      <c r="E692" s="353" t="s">
        <v>119</v>
      </c>
      <c r="F692" s="354">
        <v>142536</v>
      </c>
      <c r="G692" s="288" t="s">
        <v>117</v>
      </c>
      <c r="H692" s="288"/>
      <c r="I692" s="1"/>
      <c r="J692" s="10"/>
      <c r="K692" s="10"/>
    </row>
    <row r="693" spans="2:11" s="5" customFormat="1" ht="31.5" hidden="1">
      <c r="B693" s="1"/>
      <c r="C693" s="351">
        <v>4143</v>
      </c>
      <c r="D693" s="352" t="s">
        <v>736</v>
      </c>
      <c r="E693" s="353" t="s">
        <v>122</v>
      </c>
      <c r="F693" s="354">
        <v>37542</v>
      </c>
      <c r="G693" s="288" t="s">
        <v>117</v>
      </c>
      <c r="H693" s="288"/>
      <c r="I693" s="1"/>
      <c r="J693" s="10"/>
      <c r="K693" s="10"/>
    </row>
    <row r="694" spans="2:11" s="5" customFormat="1" ht="31.5" hidden="1">
      <c r="B694" s="1"/>
      <c r="C694" s="351">
        <v>4144</v>
      </c>
      <c r="D694" s="352" t="s">
        <v>737</v>
      </c>
      <c r="E694" s="353" t="s">
        <v>122</v>
      </c>
      <c r="F694" s="354">
        <v>76258</v>
      </c>
      <c r="G694" s="288" t="s">
        <v>117</v>
      </c>
      <c r="H694" s="288"/>
      <c r="I694" s="1"/>
      <c r="J694" s="10"/>
      <c r="K694" s="10"/>
    </row>
    <row r="695" spans="2:11" s="5" customFormat="1" ht="31.5" hidden="1">
      <c r="B695" s="1"/>
      <c r="C695" s="351">
        <v>4154</v>
      </c>
      <c r="D695" s="352" t="s">
        <v>738</v>
      </c>
      <c r="E695" s="353" t="s">
        <v>116</v>
      </c>
      <c r="F695" s="354">
        <v>791</v>
      </c>
      <c r="G695" s="288" t="s">
        <v>117</v>
      </c>
      <c r="H695" s="288"/>
      <c r="I695" s="1"/>
      <c r="J695" s="10"/>
      <c r="K695" s="10"/>
    </row>
    <row r="696" spans="2:11" s="5" customFormat="1" ht="31.5" hidden="1">
      <c r="B696" s="1"/>
      <c r="C696" s="351">
        <v>4155</v>
      </c>
      <c r="D696" s="352" t="s">
        <v>739</v>
      </c>
      <c r="E696" s="353" t="s">
        <v>119</v>
      </c>
      <c r="F696" s="354">
        <v>75736</v>
      </c>
      <c r="G696" s="288" t="s">
        <v>117</v>
      </c>
      <c r="H696" s="288"/>
      <c r="I696" s="1"/>
      <c r="J696" s="10"/>
      <c r="K696" s="10"/>
    </row>
    <row r="697" spans="2:11" s="5" customFormat="1" ht="63" hidden="1">
      <c r="B697" s="1"/>
      <c r="C697" s="351">
        <v>4156</v>
      </c>
      <c r="D697" s="352" t="s">
        <v>740</v>
      </c>
      <c r="E697" s="353" t="s">
        <v>119</v>
      </c>
      <c r="F697" s="354">
        <v>138735</v>
      </c>
      <c r="G697" s="288" t="s">
        <v>117</v>
      </c>
      <c r="H697" s="288"/>
      <c r="I697" s="1"/>
      <c r="J697" s="10"/>
      <c r="K697" s="10"/>
    </row>
    <row r="698" spans="2:11" s="5" customFormat="1" ht="63" hidden="1">
      <c r="B698" s="1"/>
      <c r="C698" s="351">
        <v>4157</v>
      </c>
      <c r="D698" s="352" t="s">
        <v>741</v>
      </c>
      <c r="E698" s="353" t="s">
        <v>119</v>
      </c>
      <c r="F698" s="354">
        <v>144923</v>
      </c>
      <c r="G698" s="288" t="s">
        <v>117</v>
      </c>
      <c r="H698" s="288"/>
      <c r="I698" s="1"/>
      <c r="J698" s="10"/>
      <c r="K698" s="10"/>
    </row>
    <row r="699" spans="2:11" s="5" customFormat="1" ht="63" hidden="1">
      <c r="B699" s="1"/>
      <c r="C699" s="351">
        <v>4158</v>
      </c>
      <c r="D699" s="352" t="s">
        <v>742</v>
      </c>
      <c r="E699" s="353" t="s">
        <v>119</v>
      </c>
      <c r="F699" s="354">
        <v>144923</v>
      </c>
      <c r="G699" s="288" t="s">
        <v>117</v>
      </c>
      <c r="H699" s="288"/>
      <c r="I699" s="1"/>
      <c r="J699" s="10"/>
      <c r="K699" s="10"/>
    </row>
    <row r="700" spans="2:11" s="5" customFormat="1" ht="63" hidden="1">
      <c r="B700" s="1"/>
      <c r="C700" s="351">
        <v>4159</v>
      </c>
      <c r="D700" s="352" t="s">
        <v>743</v>
      </c>
      <c r="E700" s="353" t="s">
        <v>119</v>
      </c>
      <c r="F700" s="354">
        <v>127906</v>
      </c>
      <c r="G700" s="288" t="s">
        <v>117</v>
      </c>
      <c r="H700" s="288"/>
      <c r="I700" s="1"/>
      <c r="J700" s="10"/>
      <c r="K700" s="10"/>
    </row>
    <row r="701" spans="2:11" s="5" customFormat="1" ht="63" hidden="1">
      <c r="B701" s="1"/>
      <c r="C701" s="351">
        <v>4160</v>
      </c>
      <c r="D701" s="352" t="s">
        <v>744</v>
      </c>
      <c r="E701" s="353" t="s">
        <v>119</v>
      </c>
      <c r="F701" s="354">
        <v>129453</v>
      </c>
      <c r="G701" s="288" t="s">
        <v>117</v>
      </c>
      <c r="H701" s="288"/>
      <c r="I701" s="1"/>
      <c r="J701" s="10"/>
      <c r="K701" s="10"/>
    </row>
    <row r="702" spans="2:11" s="5" customFormat="1" ht="63" hidden="1">
      <c r="B702" s="1"/>
      <c r="C702" s="351">
        <v>4161</v>
      </c>
      <c r="D702" s="352" t="s">
        <v>745</v>
      </c>
      <c r="E702" s="353" t="s">
        <v>119</v>
      </c>
      <c r="F702" s="354">
        <v>129453</v>
      </c>
      <c r="G702" s="288" t="s">
        <v>117</v>
      </c>
      <c r="H702" s="288"/>
      <c r="I702" s="1"/>
      <c r="J702" s="10"/>
      <c r="K702" s="10"/>
    </row>
    <row r="703" spans="2:11" s="5" customFormat="1" ht="31.5" hidden="1">
      <c r="B703" s="1"/>
      <c r="C703" s="351">
        <v>4195</v>
      </c>
      <c r="D703" s="352" t="s">
        <v>746</v>
      </c>
      <c r="E703" s="353" t="s">
        <v>116</v>
      </c>
      <c r="F703" s="354">
        <v>493</v>
      </c>
      <c r="G703" s="288" t="s">
        <v>117</v>
      </c>
      <c r="H703" s="288"/>
      <c r="I703" s="1"/>
      <c r="J703" s="10"/>
      <c r="K703" s="10"/>
    </row>
    <row r="704" spans="2:11" s="5" customFormat="1" ht="47.25" hidden="1">
      <c r="B704" s="1"/>
      <c r="C704" s="351">
        <v>4197</v>
      </c>
      <c r="D704" s="352" t="s">
        <v>747</v>
      </c>
      <c r="E704" s="353" t="s">
        <v>116</v>
      </c>
      <c r="F704" s="354">
        <v>2830</v>
      </c>
      <c r="G704" s="288" t="s">
        <v>117</v>
      </c>
      <c r="H704" s="288"/>
      <c r="I704" s="1"/>
      <c r="J704" s="10"/>
      <c r="K704" s="10"/>
    </row>
    <row r="705" spans="2:11" s="5" customFormat="1" ht="47.25" hidden="1">
      <c r="B705" s="1"/>
      <c r="C705" s="351">
        <v>4198</v>
      </c>
      <c r="D705" s="352" t="s">
        <v>748</v>
      </c>
      <c r="E705" s="353" t="s">
        <v>116</v>
      </c>
      <c r="F705" s="354">
        <v>2995</v>
      </c>
      <c r="G705" s="288" t="s">
        <v>117</v>
      </c>
      <c r="H705" s="288"/>
      <c r="I705" s="1"/>
      <c r="J705" s="10"/>
      <c r="K705" s="10"/>
    </row>
    <row r="706" spans="2:11" s="5" customFormat="1" ht="94.5" hidden="1">
      <c r="B706" s="1"/>
      <c r="C706" s="351">
        <v>4200</v>
      </c>
      <c r="D706" s="352" t="s">
        <v>749</v>
      </c>
      <c r="E706" s="353" t="s">
        <v>119</v>
      </c>
      <c r="F706" s="354">
        <v>743557</v>
      </c>
      <c r="G706" s="288" t="s">
        <v>117</v>
      </c>
      <c r="H706" s="288"/>
      <c r="I706" s="1"/>
      <c r="J706" s="10"/>
      <c r="K706" s="10"/>
    </row>
    <row r="707" spans="2:11" s="5" customFormat="1" ht="94.5" hidden="1">
      <c r="B707" s="1"/>
      <c r="C707" s="351">
        <v>4203</v>
      </c>
      <c r="D707" s="352" t="s">
        <v>750</v>
      </c>
      <c r="E707" s="353" t="s">
        <v>119</v>
      </c>
      <c r="F707" s="354">
        <v>799876</v>
      </c>
      <c r="G707" s="288" t="s">
        <v>117</v>
      </c>
      <c r="H707" s="288"/>
      <c r="I707" s="1"/>
      <c r="J707" s="10"/>
      <c r="K707" s="10"/>
    </row>
    <row r="708" spans="2:11" s="5" customFormat="1" ht="94.5" hidden="1">
      <c r="B708" s="1"/>
      <c r="C708" s="351">
        <v>4207</v>
      </c>
      <c r="D708" s="352" t="s">
        <v>751</v>
      </c>
      <c r="E708" s="353" t="s">
        <v>119</v>
      </c>
      <c r="F708" s="354">
        <v>847981</v>
      </c>
      <c r="G708" s="288" t="s">
        <v>117</v>
      </c>
      <c r="H708" s="288"/>
      <c r="I708" s="1"/>
      <c r="J708" s="10"/>
      <c r="K708" s="10"/>
    </row>
    <row r="709" spans="2:11" s="5" customFormat="1" ht="47.25" hidden="1">
      <c r="B709" s="1"/>
      <c r="C709" s="351">
        <v>4229</v>
      </c>
      <c r="D709" s="352" t="s">
        <v>752</v>
      </c>
      <c r="E709" s="353" t="s">
        <v>119</v>
      </c>
      <c r="F709" s="354">
        <v>532412</v>
      </c>
      <c r="G709" s="288" t="s">
        <v>117</v>
      </c>
      <c r="H709" s="288" t="s">
        <v>145</v>
      </c>
      <c r="I709" s="1"/>
      <c r="J709" s="10"/>
      <c r="K709" s="10"/>
    </row>
    <row r="710" spans="2:11" s="5" customFormat="1" ht="47.25" hidden="1">
      <c r="B710" s="1"/>
      <c r="C710" s="351">
        <v>4230</v>
      </c>
      <c r="D710" s="352" t="s">
        <v>753</v>
      </c>
      <c r="E710" s="353" t="s">
        <v>119</v>
      </c>
      <c r="F710" s="354">
        <v>518405</v>
      </c>
      <c r="G710" s="288" t="s">
        <v>117</v>
      </c>
      <c r="H710" s="288" t="s">
        <v>145</v>
      </c>
      <c r="I710" s="1"/>
      <c r="J710" s="10"/>
      <c r="K710" s="10"/>
    </row>
    <row r="711" spans="2:11" s="5" customFormat="1" ht="47.25" hidden="1">
      <c r="B711" s="1"/>
      <c r="C711" s="351">
        <v>4232</v>
      </c>
      <c r="D711" s="352" t="s">
        <v>754</v>
      </c>
      <c r="E711" s="353" t="s">
        <v>472</v>
      </c>
      <c r="F711" s="354">
        <v>4622</v>
      </c>
      <c r="G711" s="288" t="s">
        <v>117</v>
      </c>
      <c r="H711" s="288" t="s">
        <v>145</v>
      </c>
      <c r="I711" s="1"/>
      <c r="J711" s="10"/>
      <c r="K711" s="10"/>
    </row>
    <row r="712" spans="2:11" s="5" customFormat="1" ht="47.25" hidden="1">
      <c r="B712" s="1"/>
      <c r="C712" s="351">
        <v>4233</v>
      </c>
      <c r="D712" s="352" t="s">
        <v>755</v>
      </c>
      <c r="E712" s="353" t="s">
        <v>472</v>
      </c>
      <c r="F712" s="354">
        <v>4497</v>
      </c>
      <c r="G712" s="288" t="s">
        <v>117</v>
      </c>
      <c r="H712" s="288" t="s">
        <v>145</v>
      </c>
      <c r="I712" s="1"/>
      <c r="J712" s="10"/>
      <c r="K712" s="10"/>
    </row>
    <row r="713" spans="2:11" s="5" customFormat="1" ht="47.25" hidden="1">
      <c r="B713" s="1"/>
      <c r="C713" s="351">
        <v>4234</v>
      </c>
      <c r="D713" s="352" t="s">
        <v>756</v>
      </c>
      <c r="E713" s="353" t="s">
        <v>472</v>
      </c>
      <c r="F713" s="354">
        <v>4497</v>
      </c>
      <c r="G713" s="288" t="s">
        <v>117</v>
      </c>
      <c r="H713" s="288" t="s">
        <v>145</v>
      </c>
      <c r="I713" s="1"/>
      <c r="J713" s="10"/>
      <c r="K713" s="10"/>
    </row>
    <row r="714" spans="2:11" s="5" customFormat="1" ht="47.25" hidden="1">
      <c r="B714" s="1"/>
      <c r="C714" s="351">
        <v>4235</v>
      </c>
      <c r="D714" s="352" t="s">
        <v>757</v>
      </c>
      <c r="E714" s="353" t="s">
        <v>472</v>
      </c>
      <c r="F714" s="354">
        <v>4497</v>
      </c>
      <c r="G714" s="288" t="s">
        <v>117</v>
      </c>
      <c r="H714" s="288" t="s">
        <v>145</v>
      </c>
      <c r="I714" s="1"/>
      <c r="J714" s="10"/>
      <c r="K714" s="10"/>
    </row>
    <row r="715" spans="2:11" s="5" customFormat="1" ht="47.25" hidden="1">
      <c r="B715" s="1"/>
      <c r="C715" s="351">
        <v>4236</v>
      </c>
      <c r="D715" s="352" t="s">
        <v>758</v>
      </c>
      <c r="E715" s="353" t="s">
        <v>472</v>
      </c>
      <c r="F715" s="354">
        <v>4197</v>
      </c>
      <c r="G715" s="288" t="s">
        <v>117</v>
      </c>
      <c r="H715" s="288" t="s">
        <v>145</v>
      </c>
      <c r="I715" s="1"/>
      <c r="J715" s="10"/>
      <c r="K715" s="10"/>
    </row>
    <row r="716" spans="2:11" s="5" customFormat="1" ht="47.25" hidden="1">
      <c r="B716" s="1"/>
      <c r="C716" s="351">
        <v>4237</v>
      </c>
      <c r="D716" s="352" t="s">
        <v>759</v>
      </c>
      <c r="E716" s="353" t="s">
        <v>472</v>
      </c>
      <c r="F716" s="354">
        <v>4622</v>
      </c>
      <c r="G716" s="288" t="s">
        <v>117</v>
      </c>
      <c r="H716" s="288" t="s">
        <v>145</v>
      </c>
      <c r="I716" s="1"/>
      <c r="J716" s="10"/>
      <c r="K716" s="10"/>
    </row>
    <row r="717" spans="2:11" s="5" customFormat="1" ht="47.25" hidden="1">
      <c r="B717" s="1"/>
      <c r="C717" s="351">
        <v>4238</v>
      </c>
      <c r="D717" s="352" t="s">
        <v>760</v>
      </c>
      <c r="E717" s="353" t="s">
        <v>472</v>
      </c>
      <c r="F717" s="354">
        <v>4622</v>
      </c>
      <c r="G717" s="288" t="s">
        <v>117</v>
      </c>
      <c r="H717" s="288" t="s">
        <v>145</v>
      </c>
      <c r="I717" s="1"/>
      <c r="J717" s="10"/>
      <c r="K717" s="10"/>
    </row>
    <row r="718" spans="2:11" s="5" customFormat="1" ht="31.5" hidden="1">
      <c r="B718" s="1"/>
      <c r="C718" s="351">
        <v>4239</v>
      </c>
      <c r="D718" s="352" t="s">
        <v>761</v>
      </c>
      <c r="E718" s="353" t="s">
        <v>122</v>
      </c>
      <c r="F718" s="354">
        <v>4712</v>
      </c>
      <c r="G718" s="288" t="s">
        <v>117</v>
      </c>
      <c r="H718" s="288"/>
      <c r="I718" s="1"/>
      <c r="J718" s="10"/>
      <c r="K718" s="10"/>
    </row>
    <row r="719" spans="2:11" s="5" customFormat="1" ht="63" hidden="1">
      <c r="B719" s="1"/>
      <c r="C719" s="351">
        <v>4240</v>
      </c>
      <c r="D719" s="352" t="s">
        <v>762</v>
      </c>
      <c r="E719" s="353" t="s">
        <v>122</v>
      </c>
      <c r="F719" s="354">
        <v>14531</v>
      </c>
      <c r="G719" s="288" t="s">
        <v>117</v>
      </c>
      <c r="H719" s="288"/>
      <c r="I719" s="1"/>
      <c r="J719" s="10"/>
      <c r="K719" s="10"/>
    </row>
    <row r="720" spans="2:11" s="5" customFormat="1" ht="63" hidden="1">
      <c r="B720" s="1"/>
      <c r="C720" s="351">
        <v>4241</v>
      </c>
      <c r="D720" s="352" t="s">
        <v>763</v>
      </c>
      <c r="E720" s="353" t="s">
        <v>122</v>
      </c>
      <c r="F720" s="354">
        <v>14531</v>
      </c>
      <c r="G720" s="288" t="s">
        <v>117</v>
      </c>
      <c r="H720" s="288"/>
      <c r="I720" s="1"/>
      <c r="J720" s="10"/>
      <c r="K720" s="10"/>
    </row>
    <row r="721" spans="2:11" s="5" customFormat="1" ht="63" hidden="1">
      <c r="B721" s="1"/>
      <c r="C721" s="351">
        <v>4242</v>
      </c>
      <c r="D721" s="352" t="s">
        <v>764</v>
      </c>
      <c r="E721" s="353" t="s">
        <v>122</v>
      </c>
      <c r="F721" s="354">
        <v>18163</v>
      </c>
      <c r="G721" s="288" t="s">
        <v>117</v>
      </c>
      <c r="H721" s="288"/>
      <c r="I721" s="1"/>
      <c r="J721" s="10"/>
      <c r="K721" s="10"/>
    </row>
    <row r="722" spans="2:11" s="5" customFormat="1" ht="63" hidden="1">
      <c r="B722" s="1"/>
      <c r="C722" s="351">
        <v>4243</v>
      </c>
      <c r="D722" s="352" t="s">
        <v>765</v>
      </c>
      <c r="E722" s="353" t="s">
        <v>122</v>
      </c>
      <c r="F722" s="354">
        <v>18163</v>
      </c>
      <c r="G722" s="288" t="s">
        <v>117</v>
      </c>
      <c r="H722" s="288"/>
      <c r="I722" s="1"/>
      <c r="J722" s="10"/>
      <c r="K722" s="10"/>
    </row>
    <row r="723" spans="2:11" s="5" customFormat="1" ht="94.5" hidden="1">
      <c r="B723" s="1"/>
      <c r="C723" s="351">
        <v>4244</v>
      </c>
      <c r="D723" s="352" t="s">
        <v>766</v>
      </c>
      <c r="E723" s="353" t="s">
        <v>125</v>
      </c>
      <c r="F723" s="354">
        <v>182839</v>
      </c>
      <c r="G723" s="288" t="s">
        <v>117</v>
      </c>
      <c r="H723" s="288"/>
      <c r="I723" s="1"/>
      <c r="J723" s="10"/>
      <c r="K723" s="10"/>
    </row>
    <row r="724" spans="2:11" s="5" customFormat="1" ht="94.5" hidden="1">
      <c r="B724" s="1"/>
      <c r="C724" s="351">
        <v>4245</v>
      </c>
      <c r="D724" s="352" t="s">
        <v>767</v>
      </c>
      <c r="E724" s="353" t="s">
        <v>125</v>
      </c>
      <c r="F724" s="354">
        <v>263966</v>
      </c>
      <c r="G724" s="288" t="s">
        <v>117</v>
      </c>
      <c r="H724" s="288"/>
      <c r="I724" s="1"/>
      <c r="J724" s="10"/>
      <c r="K724" s="10"/>
    </row>
    <row r="725" spans="2:11" s="5" customFormat="1" ht="94.5" hidden="1">
      <c r="B725" s="1"/>
      <c r="C725" s="351">
        <v>4246</v>
      </c>
      <c r="D725" s="352" t="s">
        <v>768</v>
      </c>
      <c r="E725" s="353" t="s">
        <v>125</v>
      </c>
      <c r="F725" s="354">
        <v>145303</v>
      </c>
      <c r="G725" s="288" t="s">
        <v>117</v>
      </c>
      <c r="H725" s="288"/>
      <c r="I725" s="1"/>
      <c r="J725" s="10"/>
      <c r="K725" s="10"/>
    </row>
    <row r="726" spans="2:11" s="5" customFormat="1" ht="47.25" hidden="1">
      <c r="B726" s="1"/>
      <c r="C726" s="351">
        <v>4247</v>
      </c>
      <c r="D726" s="352" t="s">
        <v>769</v>
      </c>
      <c r="E726" s="353" t="s">
        <v>116</v>
      </c>
      <c r="F726" s="354">
        <v>121085</v>
      </c>
      <c r="G726" s="288" t="s">
        <v>117</v>
      </c>
      <c r="H726" s="288"/>
      <c r="I726" s="1"/>
      <c r="J726" s="10"/>
      <c r="K726" s="10"/>
    </row>
    <row r="727" spans="2:11" s="5" customFormat="1" ht="63" hidden="1">
      <c r="B727" s="1"/>
      <c r="C727" s="351">
        <v>4248</v>
      </c>
      <c r="D727" s="352" t="s">
        <v>770</v>
      </c>
      <c r="E727" s="353" t="s">
        <v>116</v>
      </c>
      <c r="F727" s="354">
        <v>121085</v>
      </c>
      <c r="G727" s="288" t="s">
        <v>117</v>
      </c>
      <c r="H727" s="288"/>
      <c r="I727" s="1"/>
      <c r="J727" s="10"/>
      <c r="K727" s="10"/>
    </row>
    <row r="728" spans="2:11" s="5" customFormat="1" ht="63" hidden="1">
      <c r="B728" s="1"/>
      <c r="C728" s="351">
        <v>4249</v>
      </c>
      <c r="D728" s="352" t="s">
        <v>771</v>
      </c>
      <c r="E728" s="353" t="s">
        <v>122</v>
      </c>
      <c r="F728" s="354">
        <v>18163</v>
      </c>
      <c r="G728" s="288" t="s">
        <v>117</v>
      </c>
      <c r="H728" s="288"/>
      <c r="I728" s="1"/>
      <c r="J728" s="10"/>
      <c r="K728" s="10"/>
    </row>
    <row r="729" spans="2:11" s="5" customFormat="1" ht="63" hidden="1">
      <c r="B729" s="1"/>
      <c r="C729" s="351">
        <v>4252</v>
      </c>
      <c r="D729" s="352" t="s">
        <v>772</v>
      </c>
      <c r="E729" s="353" t="s">
        <v>125</v>
      </c>
      <c r="F729" s="354">
        <v>1856274</v>
      </c>
      <c r="G729" s="288" t="s">
        <v>117</v>
      </c>
      <c r="H729" s="288" t="s">
        <v>145</v>
      </c>
      <c r="I729" s="1"/>
      <c r="J729" s="10"/>
      <c r="K729" s="10"/>
    </row>
    <row r="730" spans="2:11" s="5" customFormat="1" ht="47.25" hidden="1">
      <c r="B730" s="1"/>
      <c r="C730" s="351">
        <v>4253</v>
      </c>
      <c r="D730" s="352" t="s">
        <v>773</v>
      </c>
      <c r="E730" s="353" t="s">
        <v>125</v>
      </c>
      <c r="F730" s="354">
        <v>646942</v>
      </c>
      <c r="G730" s="288" t="s">
        <v>117</v>
      </c>
      <c r="H730" s="288" t="s">
        <v>145</v>
      </c>
      <c r="I730" s="1"/>
      <c r="J730" s="10"/>
      <c r="K730" s="10"/>
    </row>
    <row r="731" spans="2:11" s="5" customFormat="1" ht="31.5" hidden="1">
      <c r="B731" s="1"/>
      <c r="C731" s="351">
        <v>4261</v>
      </c>
      <c r="D731" s="352" t="s">
        <v>774</v>
      </c>
      <c r="E731" s="353" t="s">
        <v>119</v>
      </c>
      <c r="F731" s="354">
        <v>561006</v>
      </c>
      <c r="G731" s="288" t="s">
        <v>117</v>
      </c>
      <c r="H731" s="288"/>
      <c r="I731" s="1"/>
      <c r="J731" s="10"/>
      <c r="K731" s="10"/>
    </row>
    <row r="732" spans="2:11" s="5" customFormat="1" ht="31.5" hidden="1">
      <c r="B732" s="1"/>
      <c r="C732" s="351">
        <v>4262</v>
      </c>
      <c r="D732" s="352" t="s">
        <v>775</v>
      </c>
      <c r="E732" s="353" t="s">
        <v>119</v>
      </c>
      <c r="F732" s="354">
        <v>4854</v>
      </c>
      <c r="G732" s="288" t="s">
        <v>117</v>
      </c>
      <c r="H732" s="288"/>
      <c r="I732" s="1"/>
      <c r="J732" s="10"/>
      <c r="K732" s="10"/>
    </row>
    <row r="733" spans="2:11" s="5" customFormat="1" ht="31.5" hidden="1">
      <c r="B733" s="1"/>
      <c r="C733" s="351">
        <v>4264</v>
      </c>
      <c r="D733" s="352" t="s">
        <v>776</v>
      </c>
      <c r="E733" s="353" t="s">
        <v>122</v>
      </c>
      <c r="F733" s="354">
        <v>44576</v>
      </c>
      <c r="G733" s="288" t="s">
        <v>117</v>
      </c>
      <c r="H733" s="288"/>
      <c r="I733" s="1"/>
      <c r="J733" s="10"/>
      <c r="K733" s="10"/>
    </row>
    <row r="734" spans="2:11" s="5" customFormat="1" ht="31.5" hidden="1">
      <c r="B734" s="1"/>
      <c r="C734" s="351">
        <v>4265</v>
      </c>
      <c r="D734" s="352" t="s">
        <v>777</v>
      </c>
      <c r="E734" s="353" t="s">
        <v>122</v>
      </c>
      <c r="F734" s="354">
        <v>99558</v>
      </c>
      <c r="G734" s="288" t="s">
        <v>117</v>
      </c>
      <c r="H734" s="288"/>
      <c r="I734" s="1"/>
      <c r="J734" s="10"/>
      <c r="K734" s="10"/>
    </row>
    <row r="735" spans="2:11" s="5" customFormat="1" ht="31.5" hidden="1">
      <c r="B735" s="1"/>
      <c r="C735" s="351">
        <v>4266</v>
      </c>
      <c r="D735" s="352" t="s">
        <v>778</v>
      </c>
      <c r="E735" s="353" t="s">
        <v>119</v>
      </c>
      <c r="F735" s="354">
        <v>41273</v>
      </c>
      <c r="G735" s="288" t="s">
        <v>117</v>
      </c>
      <c r="H735" s="288"/>
      <c r="I735" s="1"/>
      <c r="J735" s="10"/>
      <c r="K735" s="10"/>
    </row>
    <row r="736" spans="2:11" s="5" customFormat="1" ht="25.5" hidden="1">
      <c r="B736" s="1"/>
      <c r="C736" s="351">
        <v>4273</v>
      </c>
      <c r="D736" s="352" t="s">
        <v>779</v>
      </c>
      <c r="E736" s="353" t="s">
        <v>494</v>
      </c>
      <c r="F736" s="354">
        <v>134238</v>
      </c>
      <c r="G736" s="288" t="s">
        <v>117</v>
      </c>
      <c r="H736" s="288"/>
      <c r="I736" s="1"/>
      <c r="J736" s="10"/>
      <c r="K736" s="10"/>
    </row>
    <row r="737" spans="2:11" s="5" customFormat="1" ht="25.5" hidden="1">
      <c r="B737" s="1"/>
      <c r="C737" s="351">
        <v>4274</v>
      </c>
      <c r="D737" s="352" t="s">
        <v>780</v>
      </c>
      <c r="E737" s="353" t="s">
        <v>494</v>
      </c>
      <c r="F737" s="354">
        <v>189291</v>
      </c>
      <c r="G737" s="288" t="s">
        <v>117</v>
      </c>
      <c r="H737" s="288"/>
      <c r="I737" s="1"/>
      <c r="J737" s="10"/>
      <c r="K737" s="10"/>
    </row>
    <row r="738" spans="2:11" s="5" customFormat="1" ht="25.5" hidden="1">
      <c r="B738" s="1"/>
      <c r="C738" s="351">
        <v>4275</v>
      </c>
      <c r="D738" s="352" t="s">
        <v>781</v>
      </c>
      <c r="E738" s="353" t="s">
        <v>494</v>
      </c>
      <c r="F738" s="354">
        <v>146303</v>
      </c>
      <c r="G738" s="288" t="s">
        <v>117</v>
      </c>
      <c r="H738" s="288"/>
      <c r="I738" s="1"/>
      <c r="J738" s="10"/>
      <c r="K738" s="10"/>
    </row>
    <row r="739" spans="2:11" s="5" customFormat="1" ht="25.5" hidden="1">
      <c r="B739" s="1"/>
      <c r="C739" s="351">
        <v>4276</v>
      </c>
      <c r="D739" s="352" t="s">
        <v>782</v>
      </c>
      <c r="E739" s="353" t="s">
        <v>494</v>
      </c>
      <c r="F739" s="354">
        <v>201356</v>
      </c>
      <c r="G739" s="288" t="s">
        <v>117</v>
      </c>
      <c r="H739" s="288"/>
      <c r="I739" s="1"/>
      <c r="J739" s="10"/>
      <c r="K739" s="10"/>
    </row>
    <row r="740" spans="2:11" s="5" customFormat="1" ht="31.5" hidden="1">
      <c r="B740" s="1"/>
      <c r="C740" s="351">
        <v>4277</v>
      </c>
      <c r="D740" s="352" t="s">
        <v>783</v>
      </c>
      <c r="E740" s="353" t="s">
        <v>494</v>
      </c>
      <c r="F740" s="354">
        <v>146303</v>
      </c>
      <c r="G740" s="288" t="s">
        <v>117</v>
      </c>
      <c r="H740" s="288"/>
      <c r="I740" s="1"/>
      <c r="J740" s="10"/>
      <c r="K740" s="10"/>
    </row>
    <row r="741" spans="2:11" s="5" customFormat="1" ht="25.5" hidden="1">
      <c r="B741" s="1"/>
      <c r="C741" s="351">
        <v>4278</v>
      </c>
      <c r="D741" s="352" t="s">
        <v>784</v>
      </c>
      <c r="E741" s="353" t="s">
        <v>785</v>
      </c>
      <c r="F741" s="354">
        <v>16780</v>
      </c>
      <c r="G741" s="288" t="s">
        <v>117</v>
      </c>
      <c r="H741" s="288"/>
      <c r="I741" s="1"/>
      <c r="J741" s="10"/>
      <c r="K741" s="10"/>
    </row>
    <row r="742" spans="2:11" s="5" customFormat="1" ht="25.5" hidden="1">
      <c r="B742" s="1"/>
      <c r="C742" s="351">
        <v>4279</v>
      </c>
      <c r="D742" s="352" t="s">
        <v>786</v>
      </c>
      <c r="E742" s="353" t="s">
        <v>785</v>
      </c>
      <c r="F742" s="354">
        <v>23662</v>
      </c>
      <c r="G742" s="288" t="s">
        <v>117</v>
      </c>
      <c r="H742" s="288"/>
      <c r="I742" s="1"/>
      <c r="J742" s="10"/>
      <c r="K742" s="10"/>
    </row>
    <row r="743" spans="2:11" s="5" customFormat="1" ht="25.5" hidden="1">
      <c r="B743" s="1"/>
      <c r="C743" s="351">
        <v>4280</v>
      </c>
      <c r="D743" s="352" t="s">
        <v>787</v>
      </c>
      <c r="E743" s="353" t="s">
        <v>785</v>
      </c>
      <c r="F743" s="354">
        <v>18289</v>
      </c>
      <c r="G743" s="288" t="s">
        <v>117</v>
      </c>
      <c r="H743" s="288"/>
      <c r="I743" s="1"/>
      <c r="J743" s="10"/>
      <c r="K743" s="10"/>
    </row>
    <row r="744" spans="2:11" s="5" customFormat="1" ht="25.5" hidden="1">
      <c r="B744" s="1"/>
      <c r="C744" s="351">
        <v>4281</v>
      </c>
      <c r="D744" s="352" t="s">
        <v>788</v>
      </c>
      <c r="E744" s="353" t="s">
        <v>785</v>
      </c>
      <c r="F744" s="354">
        <v>25171</v>
      </c>
      <c r="G744" s="288" t="s">
        <v>117</v>
      </c>
      <c r="H744" s="288"/>
      <c r="I744" s="1"/>
      <c r="J744" s="10"/>
      <c r="K744" s="10"/>
    </row>
    <row r="745" spans="2:11" s="5" customFormat="1" ht="25.5" hidden="1">
      <c r="B745" s="1"/>
      <c r="C745" s="351">
        <v>4282</v>
      </c>
      <c r="D745" s="352" t="s">
        <v>789</v>
      </c>
      <c r="E745" s="353" t="s">
        <v>785</v>
      </c>
      <c r="F745" s="354">
        <v>18289</v>
      </c>
      <c r="G745" s="288" t="s">
        <v>117</v>
      </c>
      <c r="H745" s="288"/>
      <c r="I745" s="1"/>
      <c r="J745" s="10"/>
      <c r="K745" s="10"/>
    </row>
    <row r="746" spans="2:11" s="5" customFormat="1" ht="31.5" hidden="1">
      <c r="B746" s="1"/>
      <c r="C746" s="351">
        <v>4283</v>
      </c>
      <c r="D746" s="352" t="s">
        <v>790</v>
      </c>
      <c r="E746" s="353" t="s">
        <v>494</v>
      </c>
      <c r="F746" s="354">
        <v>201356</v>
      </c>
      <c r="G746" s="288" t="s">
        <v>117</v>
      </c>
      <c r="H746" s="288"/>
      <c r="I746" s="1"/>
      <c r="J746" s="10"/>
      <c r="K746" s="10"/>
    </row>
    <row r="747" spans="2:11" s="5" customFormat="1" ht="25.5" hidden="1">
      <c r="B747" s="1"/>
      <c r="C747" s="351">
        <v>4284</v>
      </c>
      <c r="D747" s="352" t="s">
        <v>791</v>
      </c>
      <c r="E747" s="353" t="s">
        <v>785</v>
      </c>
      <c r="F747" s="354">
        <v>37424</v>
      </c>
      <c r="G747" s="288" t="s">
        <v>117</v>
      </c>
      <c r="H747" s="288"/>
      <c r="I747" s="1"/>
      <c r="J747" s="10"/>
      <c r="K747" s="10"/>
    </row>
    <row r="748" spans="2:11" s="5" customFormat="1" ht="25.5" hidden="1">
      <c r="B748" s="1"/>
      <c r="C748" s="351">
        <v>4285</v>
      </c>
      <c r="D748" s="352" t="s">
        <v>792</v>
      </c>
      <c r="E748" s="353" t="s">
        <v>494</v>
      </c>
      <c r="F748" s="354">
        <v>299397</v>
      </c>
      <c r="G748" s="288" t="s">
        <v>117</v>
      </c>
      <c r="H748" s="288"/>
      <c r="I748" s="1"/>
      <c r="J748" s="10"/>
      <c r="K748" s="10"/>
    </row>
    <row r="749" spans="2:11" s="5" customFormat="1" ht="25.5" hidden="1">
      <c r="B749" s="1"/>
      <c r="C749" s="351">
        <v>4286</v>
      </c>
      <c r="D749" s="352" t="s">
        <v>793</v>
      </c>
      <c r="E749" s="353" t="s">
        <v>494</v>
      </c>
      <c r="F749" s="354">
        <v>567871</v>
      </c>
      <c r="G749" s="288" t="s">
        <v>117</v>
      </c>
      <c r="H749" s="288"/>
      <c r="I749" s="1"/>
      <c r="J749" s="10"/>
      <c r="K749" s="10"/>
    </row>
    <row r="750" spans="2:11" s="5" customFormat="1" ht="25.5" hidden="1">
      <c r="B750" s="1"/>
      <c r="C750" s="351">
        <v>4287</v>
      </c>
      <c r="D750" s="352" t="s">
        <v>794</v>
      </c>
      <c r="E750" s="353" t="s">
        <v>785</v>
      </c>
      <c r="F750" s="354">
        <v>30544</v>
      </c>
      <c r="G750" s="288" t="s">
        <v>117</v>
      </c>
      <c r="H750" s="288"/>
      <c r="I750" s="1"/>
      <c r="J750" s="10"/>
      <c r="K750" s="10"/>
    </row>
    <row r="751" spans="2:11" s="5" customFormat="1" ht="25.5" hidden="1">
      <c r="B751" s="1"/>
      <c r="C751" s="351">
        <v>4288</v>
      </c>
      <c r="D751" s="352" t="s">
        <v>795</v>
      </c>
      <c r="E751" s="353" t="s">
        <v>494</v>
      </c>
      <c r="F751" s="354">
        <v>244344</v>
      </c>
      <c r="G751" s="288" t="s">
        <v>117</v>
      </c>
      <c r="H751" s="288"/>
      <c r="I751" s="1"/>
      <c r="J751" s="10"/>
      <c r="K751" s="10"/>
    </row>
    <row r="752" spans="2:11" s="5" customFormat="1" ht="31.5" hidden="1">
      <c r="B752" s="1"/>
      <c r="C752" s="351">
        <v>4289</v>
      </c>
      <c r="D752" s="352" t="s">
        <v>796</v>
      </c>
      <c r="E752" s="353" t="s">
        <v>116</v>
      </c>
      <c r="F752" s="354">
        <v>19930</v>
      </c>
      <c r="G752" s="288" t="s">
        <v>117</v>
      </c>
      <c r="H752" s="288"/>
      <c r="I752" s="1"/>
      <c r="J752" s="10"/>
      <c r="K752" s="10"/>
    </row>
    <row r="753" spans="2:11" s="5" customFormat="1" ht="31.5" hidden="1">
      <c r="B753" s="1"/>
      <c r="C753" s="351">
        <v>4290</v>
      </c>
      <c r="D753" s="352" t="s">
        <v>797</v>
      </c>
      <c r="E753" s="353" t="s">
        <v>116</v>
      </c>
      <c r="F753" s="354">
        <v>28050</v>
      </c>
      <c r="G753" s="288" t="s">
        <v>117</v>
      </c>
      <c r="H753" s="288"/>
      <c r="I753" s="1"/>
      <c r="J753" s="10"/>
      <c r="K753" s="10"/>
    </row>
    <row r="754" spans="2:11" s="5" customFormat="1" ht="31.5" hidden="1">
      <c r="B754" s="1"/>
      <c r="C754" s="351">
        <v>4291</v>
      </c>
      <c r="D754" s="352" t="s">
        <v>798</v>
      </c>
      <c r="E754" s="353" t="s">
        <v>122</v>
      </c>
      <c r="F754" s="354">
        <v>403447</v>
      </c>
      <c r="G754" s="288" t="s">
        <v>117</v>
      </c>
      <c r="H754" s="288" t="s">
        <v>145</v>
      </c>
      <c r="I754" s="1"/>
      <c r="J754" s="10"/>
      <c r="K754" s="10"/>
    </row>
    <row r="755" spans="2:11" s="5" customFormat="1" ht="31.5" hidden="1">
      <c r="B755" s="1"/>
      <c r="C755" s="351">
        <v>4292</v>
      </c>
      <c r="D755" s="352" t="s">
        <v>799</v>
      </c>
      <c r="E755" s="353" t="s">
        <v>122</v>
      </c>
      <c r="F755" s="354">
        <v>419917</v>
      </c>
      <c r="G755" s="288" t="s">
        <v>117</v>
      </c>
      <c r="H755" s="288" t="s">
        <v>145</v>
      </c>
      <c r="I755" s="1"/>
      <c r="J755" s="10"/>
      <c r="K755" s="10"/>
    </row>
    <row r="756" spans="2:11" s="5" customFormat="1" ht="31.5" hidden="1">
      <c r="B756" s="1"/>
      <c r="C756" s="351">
        <v>4294</v>
      </c>
      <c r="D756" s="352" t="s">
        <v>800</v>
      </c>
      <c r="E756" s="353" t="s">
        <v>122</v>
      </c>
      <c r="F756" s="354">
        <v>513426</v>
      </c>
      <c r="G756" s="288" t="s">
        <v>117</v>
      </c>
      <c r="H756" s="288" t="s">
        <v>145</v>
      </c>
      <c r="I756" s="1"/>
      <c r="J756" s="10"/>
      <c r="K756" s="10"/>
    </row>
    <row r="757" spans="2:11" s="5" customFormat="1" ht="31.5" hidden="1">
      <c r="B757" s="1"/>
      <c r="C757" s="351">
        <v>4295</v>
      </c>
      <c r="D757" s="352" t="s">
        <v>801</v>
      </c>
      <c r="E757" s="353" t="s">
        <v>122</v>
      </c>
      <c r="F757" s="354">
        <v>531311</v>
      </c>
      <c r="G757" s="288" t="s">
        <v>117</v>
      </c>
      <c r="H757" s="288" t="s">
        <v>145</v>
      </c>
      <c r="I757" s="1"/>
      <c r="J757" s="10"/>
      <c r="K757" s="10"/>
    </row>
    <row r="758" spans="2:11" s="5" customFormat="1" ht="31.5" hidden="1">
      <c r="B758" s="1"/>
      <c r="C758" s="351">
        <v>4296</v>
      </c>
      <c r="D758" s="352" t="s">
        <v>802</v>
      </c>
      <c r="E758" s="353" t="s">
        <v>122</v>
      </c>
      <c r="F758" s="354">
        <v>556020</v>
      </c>
      <c r="G758" s="288" t="s">
        <v>117</v>
      </c>
      <c r="H758" s="288" t="s">
        <v>145</v>
      </c>
      <c r="I758" s="1"/>
      <c r="J758" s="10"/>
      <c r="K758" s="10"/>
    </row>
    <row r="759" spans="2:11" s="5" customFormat="1" ht="31.5" hidden="1">
      <c r="B759" s="1"/>
      <c r="C759" s="351">
        <v>4297</v>
      </c>
      <c r="D759" s="352" t="s">
        <v>803</v>
      </c>
      <c r="E759" s="353" t="s">
        <v>122</v>
      </c>
      <c r="F759" s="354">
        <v>743637</v>
      </c>
      <c r="G759" s="288" t="s">
        <v>117</v>
      </c>
      <c r="H759" s="288" t="s">
        <v>145</v>
      </c>
      <c r="I759" s="1"/>
      <c r="J759" s="10"/>
      <c r="K759" s="10"/>
    </row>
    <row r="760" spans="2:11" s="5" customFormat="1" ht="31.5" hidden="1">
      <c r="B760" s="1"/>
      <c r="C760" s="351">
        <v>4298</v>
      </c>
      <c r="D760" s="352" t="s">
        <v>804</v>
      </c>
      <c r="E760" s="353" t="s">
        <v>122</v>
      </c>
      <c r="F760" s="354">
        <v>983946</v>
      </c>
      <c r="G760" s="288" t="s">
        <v>117</v>
      </c>
      <c r="H760" s="288" t="s">
        <v>145</v>
      </c>
      <c r="I760" s="1"/>
      <c r="J760" s="10"/>
      <c r="K760" s="10"/>
    </row>
    <row r="761" spans="2:11" s="5" customFormat="1" ht="31.5" hidden="1">
      <c r="B761" s="1"/>
      <c r="C761" s="351">
        <v>4299</v>
      </c>
      <c r="D761" s="352" t="s">
        <v>805</v>
      </c>
      <c r="E761" s="353" t="s">
        <v>122</v>
      </c>
      <c r="F761" s="354">
        <v>1096607</v>
      </c>
      <c r="G761" s="288" t="s">
        <v>117</v>
      </c>
      <c r="H761" s="288" t="s">
        <v>145</v>
      </c>
      <c r="I761" s="1"/>
      <c r="J761" s="10"/>
      <c r="K761" s="10"/>
    </row>
    <row r="762" spans="2:11" s="5" customFormat="1" ht="31.5" hidden="1">
      <c r="B762" s="1"/>
      <c r="C762" s="351">
        <v>4300</v>
      </c>
      <c r="D762" s="352" t="s">
        <v>806</v>
      </c>
      <c r="E762" s="353" t="s">
        <v>122</v>
      </c>
      <c r="F762" s="354">
        <v>278859</v>
      </c>
      <c r="G762" s="288" t="s">
        <v>117</v>
      </c>
      <c r="H762" s="288" t="s">
        <v>145</v>
      </c>
      <c r="I762" s="1"/>
      <c r="J762" s="10"/>
      <c r="K762" s="10"/>
    </row>
    <row r="763" spans="2:11" s="5" customFormat="1" ht="31.5" hidden="1">
      <c r="B763" s="1"/>
      <c r="C763" s="351">
        <v>4301</v>
      </c>
      <c r="D763" s="352" t="s">
        <v>807</v>
      </c>
      <c r="E763" s="353" t="s">
        <v>122</v>
      </c>
      <c r="F763" s="354">
        <v>310037</v>
      </c>
      <c r="G763" s="288" t="s">
        <v>117</v>
      </c>
      <c r="H763" s="288" t="s">
        <v>145</v>
      </c>
      <c r="I763" s="1"/>
      <c r="J763" s="10"/>
      <c r="K763" s="10"/>
    </row>
    <row r="764" spans="2:11" s="5" customFormat="1" ht="31.5" hidden="1">
      <c r="B764" s="1"/>
      <c r="C764" s="351">
        <v>4302</v>
      </c>
      <c r="D764" s="352" t="s">
        <v>808</v>
      </c>
      <c r="E764" s="353" t="s">
        <v>122</v>
      </c>
      <c r="F764" s="354">
        <v>364592</v>
      </c>
      <c r="G764" s="288" t="s">
        <v>117</v>
      </c>
      <c r="H764" s="288" t="s">
        <v>145</v>
      </c>
      <c r="I764" s="1"/>
      <c r="J764" s="10"/>
      <c r="K764" s="10"/>
    </row>
    <row r="765" spans="2:11" s="5" customFormat="1" ht="31.5" hidden="1">
      <c r="B765" s="1"/>
      <c r="C765" s="351">
        <v>4303</v>
      </c>
      <c r="D765" s="352" t="s">
        <v>809</v>
      </c>
      <c r="E765" s="353" t="s">
        <v>122</v>
      </c>
      <c r="F765" s="354">
        <v>419683</v>
      </c>
      <c r="G765" s="288" t="s">
        <v>117</v>
      </c>
      <c r="H765" s="288" t="s">
        <v>145</v>
      </c>
      <c r="I765" s="1"/>
      <c r="J765" s="10"/>
      <c r="K765" s="10"/>
    </row>
    <row r="766" spans="2:11" s="5" customFormat="1" ht="31.5" hidden="1">
      <c r="B766" s="1"/>
      <c r="C766" s="351">
        <v>4304</v>
      </c>
      <c r="D766" s="352" t="s">
        <v>810</v>
      </c>
      <c r="E766" s="353" t="s">
        <v>122</v>
      </c>
      <c r="F766" s="354">
        <v>434558</v>
      </c>
      <c r="G766" s="288" t="s">
        <v>117</v>
      </c>
      <c r="H766" s="288" t="s">
        <v>145</v>
      </c>
      <c r="I766" s="1"/>
      <c r="J766" s="10"/>
      <c r="K766" s="10"/>
    </row>
    <row r="767" spans="2:11" s="5" customFormat="1" ht="31.5" hidden="1">
      <c r="B767" s="1"/>
      <c r="C767" s="351">
        <v>4305</v>
      </c>
      <c r="D767" s="352" t="s">
        <v>811</v>
      </c>
      <c r="E767" s="353" t="s">
        <v>125</v>
      </c>
      <c r="F767" s="354">
        <v>295105</v>
      </c>
      <c r="G767" s="288" t="s">
        <v>117</v>
      </c>
      <c r="H767" s="288" t="s">
        <v>145</v>
      </c>
      <c r="I767" s="1"/>
      <c r="J767" s="10"/>
      <c r="K767" s="10"/>
    </row>
    <row r="768" spans="2:11" s="5" customFormat="1" ht="31.5" hidden="1">
      <c r="B768" s="1"/>
      <c r="C768" s="351">
        <v>4306</v>
      </c>
      <c r="D768" s="352" t="s">
        <v>812</v>
      </c>
      <c r="E768" s="353" t="s">
        <v>125</v>
      </c>
      <c r="F768" s="354">
        <v>671124</v>
      </c>
      <c r="G768" s="288" t="s">
        <v>117</v>
      </c>
      <c r="H768" s="288" t="s">
        <v>145</v>
      </c>
      <c r="I768" s="1"/>
      <c r="J768" s="10"/>
      <c r="K768" s="10"/>
    </row>
    <row r="769" spans="2:11" s="5" customFormat="1" ht="31.5" hidden="1">
      <c r="B769" s="1"/>
      <c r="C769" s="351">
        <v>4307</v>
      </c>
      <c r="D769" s="352" t="s">
        <v>813</v>
      </c>
      <c r="E769" s="353" t="s">
        <v>125</v>
      </c>
      <c r="F769" s="354">
        <v>411529</v>
      </c>
      <c r="G769" s="288" t="s">
        <v>117</v>
      </c>
      <c r="H769" s="288" t="s">
        <v>145</v>
      </c>
      <c r="I769" s="1"/>
      <c r="J769" s="10"/>
      <c r="K769" s="10"/>
    </row>
    <row r="770" spans="2:11" s="5" customFormat="1" ht="31.5" hidden="1">
      <c r="B770" s="1"/>
      <c r="C770" s="351">
        <v>4308</v>
      </c>
      <c r="D770" s="352" t="s">
        <v>814</v>
      </c>
      <c r="E770" s="353" t="s">
        <v>125</v>
      </c>
      <c r="F770" s="354">
        <v>4080074</v>
      </c>
      <c r="G770" s="288" t="s">
        <v>117</v>
      </c>
      <c r="H770" s="288" t="s">
        <v>145</v>
      </c>
      <c r="I770" s="1"/>
      <c r="J770" s="10"/>
      <c r="K770" s="10"/>
    </row>
    <row r="771" spans="2:11" s="5" customFormat="1" ht="31.5" hidden="1">
      <c r="B771" s="1"/>
      <c r="C771" s="351">
        <v>4309</v>
      </c>
      <c r="D771" s="352" t="s">
        <v>815</v>
      </c>
      <c r="E771" s="353" t="s">
        <v>125</v>
      </c>
      <c r="F771" s="354">
        <v>4080074</v>
      </c>
      <c r="G771" s="288" t="s">
        <v>117</v>
      </c>
      <c r="H771" s="288" t="s">
        <v>145</v>
      </c>
      <c r="I771" s="1"/>
      <c r="J771" s="10"/>
      <c r="K771" s="10"/>
    </row>
    <row r="772" spans="2:11" s="5" customFormat="1" ht="31.5" hidden="1">
      <c r="B772" s="1"/>
      <c r="C772" s="351">
        <v>4310</v>
      </c>
      <c r="D772" s="352" t="s">
        <v>816</v>
      </c>
      <c r="E772" s="353" t="s">
        <v>125</v>
      </c>
      <c r="F772" s="354">
        <v>4460524</v>
      </c>
      <c r="G772" s="288" t="s">
        <v>117</v>
      </c>
      <c r="H772" s="288" t="s">
        <v>145</v>
      </c>
      <c r="I772" s="1"/>
      <c r="J772" s="10"/>
      <c r="K772" s="10"/>
    </row>
    <row r="773" spans="2:11" s="5" customFormat="1" ht="31.5" hidden="1">
      <c r="B773" s="1"/>
      <c r="C773" s="351">
        <v>4311</v>
      </c>
      <c r="D773" s="352" t="s">
        <v>817</v>
      </c>
      <c r="E773" s="353" t="s">
        <v>125</v>
      </c>
      <c r="F773" s="354">
        <v>4073682</v>
      </c>
      <c r="G773" s="288" t="s">
        <v>117</v>
      </c>
      <c r="H773" s="288" t="s">
        <v>145</v>
      </c>
      <c r="I773" s="1"/>
      <c r="J773" s="10"/>
      <c r="K773" s="10"/>
    </row>
    <row r="774" spans="2:11" s="5" customFormat="1" ht="31.5" hidden="1">
      <c r="B774" s="1"/>
      <c r="C774" s="351">
        <v>4312</v>
      </c>
      <c r="D774" s="352" t="s">
        <v>818</v>
      </c>
      <c r="E774" s="353" t="s">
        <v>125</v>
      </c>
      <c r="F774" s="354">
        <v>4073682</v>
      </c>
      <c r="G774" s="288" t="s">
        <v>117</v>
      </c>
      <c r="H774" s="288" t="s">
        <v>145</v>
      </c>
      <c r="I774" s="1"/>
      <c r="J774" s="10"/>
      <c r="K774" s="10"/>
    </row>
    <row r="775" spans="2:11" s="5" customFormat="1" ht="31.5" hidden="1">
      <c r="B775" s="1"/>
      <c r="C775" s="351">
        <v>4313</v>
      </c>
      <c r="D775" s="352" t="s">
        <v>819</v>
      </c>
      <c r="E775" s="353" t="s">
        <v>125</v>
      </c>
      <c r="F775" s="354">
        <v>4067290</v>
      </c>
      <c r="G775" s="288" t="s">
        <v>117</v>
      </c>
      <c r="H775" s="288" t="s">
        <v>145</v>
      </c>
      <c r="I775" s="1"/>
      <c r="J775" s="10"/>
      <c r="K775" s="10"/>
    </row>
    <row r="776" spans="2:11" s="5" customFormat="1" ht="31.5" hidden="1">
      <c r="B776" s="1"/>
      <c r="C776" s="351">
        <v>4314</v>
      </c>
      <c r="D776" s="352" t="s">
        <v>820</v>
      </c>
      <c r="E776" s="353" t="s">
        <v>125</v>
      </c>
      <c r="F776" s="354">
        <v>3713357</v>
      </c>
      <c r="G776" s="288" t="s">
        <v>117</v>
      </c>
      <c r="H776" s="288" t="s">
        <v>145</v>
      </c>
      <c r="I776" s="1"/>
      <c r="J776" s="10"/>
      <c r="K776" s="10"/>
    </row>
    <row r="777" spans="2:11" s="5" customFormat="1" ht="31.5" hidden="1">
      <c r="B777" s="1"/>
      <c r="C777" s="351">
        <v>4315</v>
      </c>
      <c r="D777" s="352" t="s">
        <v>821</v>
      </c>
      <c r="E777" s="353" t="s">
        <v>125</v>
      </c>
      <c r="F777" s="354">
        <v>3713357</v>
      </c>
      <c r="G777" s="288" t="s">
        <v>117</v>
      </c>
      <c r="H777" s="288" t="s">
        <v>145</v>
      </c>
      <c r="I777" s="1"/>
      <c r="J777" s="10"/>
      <c r="K777" s="10"/>
    </row>
    <row r="778" spans="2:11" s="5" customFormat="1" ht="31.5" hidden="1">
      <c r="B778" s="1"/>
      <c r="C778" s="351">
        <v>4316</v>
      </c>
      <c r="D778" s="352" t="s">
        <v>822</v>
      </c>
      <c r="E778" s="353" t="s">
        <v>125</v>
      </c>
      <c r="F778" s="354">
        <v>4120816</v>
      </c>
      <c r="G778" s="288" t="s">
        <v>117</v>
      </c>
      <c r="H778" s="288" t="s">
        <v>145</v>
      </c>
      <c r="I778" s="1"/>
      <c r="J778" s="10"/>
      <c r="K778" s="10"/>
    </row>
    <row r="779" spans="2:11" s="5" customFormat="1" ht="31.5" hidden="1">
      <c r="B779" s="1"/>
      <c r="C779" s="351">
        <v>4317</v>
      </c>
      <c r="D779" s="352" t="s">
        <v>823</v>
      </c>
      <c r="E779" s="353" t="s">
        <v>125</v>
      </c>
      <c r="F779" s="354">
        <v>3700427</v>
      </c>
      <c r="G779" s="288" t="s">
        <v>117</v>
      </c>
      <c r="H779" s="288" t="s">
        <v>145</v>
      </c>
      <c r="I779" s="1"/>
      <c r="J779" s="10"/>
      <c r="K779" s="10"/>
    </row>
    <row r="780" spans="2:11" s="5" customFormat="1" ht="31.5" hidden="1">
      <c r="B780" s="1"/>
      <c r="C780" s="351">
        <v>4318</v>
      </c>
      <c r="D780" s="352" t="s">
        <v>824</v>
      </c>
      <c r="E780" s="353" t="s">
        <v>125</v>
      </c>
      <c r="F780" s="354">
        <v>3700427</v>
      </c>
      <c r="G780" s="288" t="s">
        <v>117</v>
      </c>
      <c r="H780" s="288" t="s">
        <v>145</v>
      </c>
      <c r="I780" s="1"/>
      <c r="J780" s="10"/>
      <c r="K780" s="10"/>
    </row>
    <row r="781" spans="2:11" s="5" customFormat="1" ht="31.5" hidden="1">
      <c r="B781" s="1"/>
      <c r="C781" s="351">
        <v>4319</v>
      </c>
      <c r="D781" s="352" t="s">
        <v>825</v>
      </c>
      <c r="E781" s="353" t="s">
        <v>125</v>
      </c>
      <c r="F781" s="354">
        <v>3694178</v>
      </c>
      <c r="G781" s="288" t="s">
        <v>117</v>
      </c>
      <c r="H781" s="288" t="s">
        <v>145</v>
      </c>
      <c r="I781" s="1"/>
      <c r="J781" s="10"/>
      <c r="K781" s="10"/>
    </row>
    <row r="782" spans="2:11" s="5" customFormat="1" ht="31.5" hidden="1">
      <c r="B782" s="1"/>
      <c r="C782" s="351">
        <v>4320</v>
      </c>
      <c r="D782" s="352" t="s">
        <v>826</v>
      </c>
      <c r="E782" s="353" t="s">
        <v>125</v>
      </c>
      <c r="F782" s="354">
        <v>3138516</v>
      </c>
      <c r="G782" s="288" t="s">
        <v>117</v>
      </c>
      <c r="H782" s="288" t="s">
        <v>145</v>
      </c>
      <c r="I782" s="1"/>
      <c r="J782" s="10"/>
      <c r="K782" s="10"/>
    </row>
    <row r="783" spans="2:11" s="5" customFormat="1" ht="31.5" hidden="1">
      <c r="B783" s="1"/>
      <c r="C783" s="351">
        <v>4321</v>
      </c>
      <c r="D783" s="352" t="s">
        <v>827</v>
      </c>
      <c r="E783" s="353" t="s">
        <v>125</v>
      </c>
      <c r="F783" s="354">
        <v>3138516</v>
      </c>
      <c r="G783" s="288" t="s">
        <v>117</v>
      </c>
      <c r="H783" s="288" t="s">
        <v>145</v>
      </c>
      <c r="I783" s="1"/>
      <c r="J783" s="10"/>
      <c r="K783" s="10"/>
    </row>
    <row r="784" spans="2:11" s="5" customFormat="1" ht="31.5" hidden="1">
      <c r="B784" s="1"/>
      <c r="C784" s="351">
        <v>4322</v>
      </c>
      <c r="D784" s="352" t="s">
        <v>828</v>
      </c>
      <c r="E784" s="353" t="s">
        <v>125</v>
      </c>
      <c r="F784" s="354">
        <v>3138516</v>
      </c>
      <c r="G784" s="288" t="s">
        <v>117</v>
      </c>
      <c r="H784" s="288" t="s">
        <v>145</v>
      </c>
      <c r="I784" s="1"/>
      <c r="J784" s="10"/>
      <c r="K784" s="10"/>
    </row>
    <row r="785" spans="2:11" s="5" customFormat="1" ht="31.5" hidden="1">
      <c r="B785" s="1"/>
      <c r="C785" s="351">
        <v>4323</v>
      </c>
      <c r="D785" s="352" t="s">
        <v>829</v>
      </c>
      <c r="E785" s="353" t="s">
        <v>125</v>
      </c>
      <c r="F785" s="354">
        <v>3121735</v>
      </c>
      <c r="G785" s="288" t="s">
        <v>117</v>
      </c>
      <c r="H785" s="288" t="s">
        <v>145</v>
      </c>
      <c r="I785" s="1"/>
      <c r="J785" s="10"/>
      <c r="K785" s="10"/>
    </row>
    <row r="786" spans="2:11" s="5" customFormat="1" ht="31.5" hidden="1">
      <c r="B786" s="1"/>
      <c r="C786" s="351">
        <v>4324</v>
      </c>
      <c r="D786" s="352" t="s">
        <v>830</v>
      </c>
      <c r="E786" s="353" t="s">
        <v>125</v>
      </c>
      <c r="F786" s="354">
        <v>3121735</v>
      </c>
      <c r="G786" s="288" t="s">
        <v>117</v>
      </c>
      <c r="H786" s="288" t="s">
        <v>145</v>
      </c>
      <c r="I786" s="1"/>
      <c r="J786" s="10"/>
      <c r="K786" s="10"/>
    </row>
    <row r="787" spans="2:11" s="5" customFormat="1" ht="31.5" hidden="1">
      <c r="B787" s="1"/>
      <c r="C787" s="351">
        <v>4325</v>
      </c>
      <c r="D787" s="352" t="s">
        <v>831</v>
      </c>
      <c r="E787" s="353" t="s">
        <v>125</v>
      </c>
      <c r="F787" s="354">
        <v>3115486</v>
      </c>
      <c r="G787" s="288" t="s">
        <v>117</v>
      </c>
      <c r="H787" s="288" t="s">
        <v>145</v>
      </c>
      <c r="I787" s="1"/>
      <c r="J787" s="10"/>
      <c r="K787" s="10"/>
    </row>
    <row r="788" spans="2:11" s="5" customFormat="1" ht="31.5" hidden="1">
      <c r="B788" s="1"/>
      <c r="C788" s="351">
        <v>4326</v>
      </c>
      <c r="D788" s="352" t="s">
        <v>832</v>
      </c>
      <c r="E788" s="353" t="s">
        <v>125</v>
      </c>
      <c r="F788" s="354">
        <v>5124040</v>
      </c>
      <c r="G788" s="288" t="s">
        <v>117</v>
      </c>
      <c r="H788" s="288" t="s">
        <v>145</v>
      </c>
      <c r="I788" s="1"/>
      <c r="J788" s="10"/>
      <c r="K788" s="10"/>
    </row>
    <row r="789" spans="2:11" s="5" customFormat="1" ht="31.5" hidden="1">
      <c r="B789" s="1"/>
      <c r="C789" s="351">
        <v>4327</v>
      </c>
      <c r="D789" s="352" t="s">
        <v>833</v>
      </c>
      <c r="E789" s="353" t="s">
        <v>125</v>
      </c>
      <c r="F789" s="354">
        <v>5101929</v>
      </c>
      <c r="G789" s="288" t="s">
        <v>117</v>
      </c>
      <c r="H789" s="288" t="s">
        <v>145</v>
      </c>
      <c r="I789" s="1"/>
      <c r="J789" s="10"/>
      <c r="K789" s="10"/>
    </row>
    <row r="790" spans="2:11" s="5" customFormat="1" ht="31.5" hidden="1">
      <c r="B790" s="1"/>
      <c r="C790" s="351">
        <v>4328</v>
      </c>
      <c r="D790" s="352" t="s">
        <v>834</v>
      </c>
      <c r="E790" s="353" t="s">
        <v>125</v>
      </c>
      <c r="F790" s="354">
        <v>2865014</v>
      </c>
      <c r="G790" s="288" t="s">
        <v>117</v>
      </c>
      <c r="H790" s="288" t="s">
        <v>145</v>
      </c>
      <c r="I790" s="1"/>
      <c r="J790" s="10"/>
      <c r="K790" s="10"/>
    </row>
    <row r="791" spans="2:11" s="5" customFormat="1" ht="31.5" hidden="1">
      <c r="B791" s="1"/>
      <c r="C791" s="351">
        <v>4329</v>
      </c>
      <c r="D791" s="352" t="s">
        <v>835</v>
      </c>
      <c r="E791" s="353" t="s">
        <v>125</v>
      </c>
      <c r="F791" s="354">
        <v>542712</v>
      </c>
      <c r="G791" s="288" t="s">
        <v>117</v>
      </c>
      <c r="H791" s="288"/>
      <c r="I791" s="1"/>
      <c r="J791" s="10"/>
      <c r="K791" s="10"/>
    </row>
    <row r="792" spans="2:11" s="5" customFormat="1" ht="31.5" hidden="1">
      <c r="B792" s="1"/>
      <c r="C792" s="351">
        <v>4330</v>
      </c>
      <c r="D792" s="352" t="s">
        <v>836</v>
      </c>
      <c r="E792" s="353" t="s">
        <v>125</v>
      </c>
      <c r="F792" s="354">
        <v>820068</v>
      </c>
      <c r="G792" s="288" t="s">
        <v>117</v>
      </c>
      <c r="H792" s="288" t="s">
        <v>145</v>
      </c>
      <c r="I792" s="1"/>
      <c r="J792" s="10"/>
      <c r="K792" s="10"/>
    </row>
    <row r="793" spans="2:11" s="5" customFormat="1" ht="31.5" hidden="1">
      <c r="B793" s="1"/>
      <c r="C793" s="351">
        <v>4331</v>
      </c>
      <c r="D793" s="352" t="s">
        <v>837</v>
      </c>
      <c r="E793" s="353" t="s">
        <v>125</v>
      </c>
      <c r="F793" s="354">
        <v>848361</v>
      </c>
      <c r="G793" s="288" t="s">
        <v>117</v>
      </c>
      <c r="H793" s="288" t="s">
        <v>145</v>
      </c>
      <c r="I793" s="1"/>
      <c r="J793" s="10"/>
      <c r="K793" s="10"/>
    </row>
    <row r="794" spans="2:11" s="5" customFormat="1" ht="31.5" hidden="1">
      <c r="B794" s="1"/>
      <c r="C794" s="351">
        <v>4332</v>
      </c>
      <c r="D794" s="352" t="s">
        <v>838</v>
      </c>
      <c r="E794" s="353" t="s">
        <v>125</v>
      </c>
      <c r="F794" s="354">
        <v>2708477</v>
      </c>
      <c r="G794" s="288" t="s">
        <v>117</v>
      </c>
      <c r="H794" s="288" t="s">
        <v>145</v>
      </c>
      <c r="I794" s="1"/>
      <c r="J794" s="10"/>
      <c r="K794" s="10"/>
    </row>
    <row r="795" spans="2:11" s="5" customFormat="1" ht="31.5" hidden="1">
      <c r="B795" s="1"/>
      <c r="C795" s="351">
        <v>4333</v>
      </c>
      <c r="D795" s="352" t="s">
        <v>839</v>
      </c>
      <c r="E795" s="353" t="s">
        <v>125</v>
      </c>
      <c r="F795" s="354">
        <v>2697149</v>
      </c>
      <c r="G795" s="288" t="s">
        <v>117</v>
      </c>
      <c r="H795" s="288" t="s">
        <v>145</v>
      </c>
      <c r="I795" s="1"/>
      <c r="J795" s="10"/>
      <c r="K795" s="10"/>
    </row>
    <row r="796" spans="2:11" s="5" customFormat="1" ht="31.5" hidden="1">
      <c r="B796" s="1"/>
      <c r="C796" s="351">
        <v>4334</v>
      </c>
      <c r="D796" s="352" t="s">
        <v>840</v>
      </c>
      <c r="E796" s="353" t="s">
        <v>125</v>
      </c>
      <c r="F796" s="354">
        <v>2704917</v>
      </c>
      <c r="G796" s="288" t="s">
        <v>117</v>
      </c>
      <c r="H796" s="288" t="s">
        <v>145</v>
      </c>
      <c r="I796" s="1"/>
      <c r="J796" s="10"/>
      <c r="K796" s="10"/>
    </row>
    <row r="797" spans="2:11" s="5" customFormat="1" ht="31.5" hidden="1">
      <c r="B797" s="1"/>
      <c r="C797" s="351">
        <v>4335</v>
      </c>
      <c r="D797" s="352" t="s">
        <v>841</v>
      </c>
      <c r="E797" s="353" t="s">
        <v>125</v>
      </c>
      <c r="F797" s="354">
        <v>2699617</v>
      </c>
      <c r="G797" s="288" t="s">
        <v>117</v>
      </c>
      <c r="H797" s="288" t="s">
        <v>145</v>
      </c>
      <c r="I797" s="1"/>
      <c r="J797" s="10"/>
      <c r="K797" s="10"/>
    </row>
    <row r="798" spans="2:11" s="5" customFormat="1" ht="31.5" hidden="1">
      <c r="B798" s="1"/>
      <c r="C798" s="351">
        <v>4336</v>
      </c>
      <c r="D798" s="352" t="s">
        <v>842</v>
      </c>
      <c r="E798" s="353" t="s">
        <v>125</v>
      </c>
      <c r="F798" s="354">
        <v>1712691</v>
      </c>
      <c r="G798" s="288" t="s">
        <v>117</v>
      </c>
      <c r="H798" s="288" t="s">
        <v>145</v>
      </c>
      <c r="I798" s="1"/>
      <c r="J798" s="10"/>
      <c r="K798" s="10"/>
    </row>
    <row r="799" spans="2:11" s="5" customFormat="1" ht="31.5" hidden="1">
      <c r="B799" s="1"/>
      <c r="C799" s="351">
        <v>4337</v>
      </c>
      <c r="D799" s="352" t="s">
        <v>843</v>
      </c>
      <c r="E799" s="353" t="s">
        <v>125</v>
      </c>
      <c r="F799" s="354">
        <v>353701</v>
      </c>
      <c r="G799" s="288" t="s">
        <v>117</v>
      </c>
      <c r="H799" s="288"/>
      <c r="I799" s="1"/>
      <c r="J799" s="10"/>
      <c r="K799" s="10"/>
    </row>
    <row r="800" spans="2:11" s="5" customFormat="1" ht="31.5" hidden="1">
      <c r="B800" s="1"/>
      <c r="C800" s="351">
        <v>4338</v>
      </c>
      <c r="D800" s="352" t="s">
        <v>844</v>
      </c>
      <c r="E800" s="353" t="s">
        <v>125</v>
      </c>
      <c r="F800" s="354">
        <v>2697149</v>
      </c>
      <c r="G800" s="288" t="s">
        <v>117</v>
      </c>
      <c r="H800" s="288" t="s">
        <v>145</v>
      </c>
      <c r="I800" s="1"/>
      <c r="J800" s="10"/>
      <c r="K800" s="10"/>
    </row>
    <row r="801" spans="2:11" s="5" customFormat="1" ht="31.5" hidden="1">
      <c r="B801" s="1"/>
      <c r="C801" s="351">
        <v>4340</v>
      </c>
      <c r="D801" s="352" t="s">
        <v>845</v>
      </c>
      <c r="E801" s="353" t="s">
        <v>122</v>
      </c>
      <c r="F801" s="354">
        <v>3102</v>
      </c>
      <c r="G801" s="288" t="s">
        <v>117</v>
      </c>
      <c r="H801" s="288"/>
      <c r="I801" s="1"/>
      <c r="J801" s="10"/>
      <c r="K801" s="10"/>
    </row>
    <row r="802" spans="2:11" s="5" customFormat="1" ht="126" hidden="1">
      <c r="B802" s="1"/>
      <c r="C802" s="351">
        <v>4341</v>
      </c>
      <c r="D802" s="352" t="s">
        <v>846</v>
      </c>
      <c r="E802" s="353" t="s">
        <v>122</v>
      </c>
      <c r="F802" s="354">
        <v>190681</v>
      </c>
      <c r="G802" s="288" t="s">
        <v>117</v>
      </c>
      <c r="H802" s="288"/>
      <c r="I802" s="1"/>
      <c r="J802" s="10"/>
      <c r="K802" s="10"/>
    </row>
    <row r="803" spans="2:11" s="5" customFormat="1" ht="126" hidden="1">
      <c r="B803" s="1"/>
      <c r="C803" s="351">
        <v>4342</v>
      </c>
      <c r="D803" s="352" t="s">
        <v>847</v>
      </c>
      <c r="E803" s="353" t="s">
        <v>122</v>
      </c>
      <c r="F803" s="354">
        <v>265626</v>
      </c>
      <c r="G803" s="288" t="s">
        <v>117</v>
      </c>
      <c r="H803" s="288"/>
      <c r="I803" s="1"/>
      <c r="J803" s="10"/>
      <c r="K803" s="10"/>
    </row>
    <row r="804" spans="2:11" s="5" customFormat="1" ht="126" hidden="1">
      <c r="B804" s="1"/>
      <c r="C804" s="351">
        <v>4343</v>
      </c>
      <c r="D804" s="352" t="s">
        <v>848</v>
      </c>
      <c r="E804" s="353" t="s">
        <v>122</v>
      </c>
      <c r="F804" s="354">
        <v>429104</v>
      </c>
      <c r="G804" s="288" t="s">
        <v>117</v>
      </c>
      <c r="H804" s="288"/>
      <c r="I804" s="1"/>
      <c r="J804" s="10"/>
      <c r="K804" s="10"/>
    </row>
    <row r="805" spans="2:11" s="5" customFormat="1" ht="141.75" hidden="1">
      <c r="B805" s="1"/>
      <c r="C805" s="351">
        <v>4344</v>
      </c>
      <c r="D805" s="352" t="s">
        <v>849</v>
      </c>
      <c r="E805" s="353" t="s">
        <v>122</v>
      </c>
      <c r="F805" s="354">
        <v>489890</v>
      </c>
      <c r="G805" s="288" t="s">
        <v>117</v>
      </c>
      <c r="H805" s="288"/>
      <c r="I805" s="1"/>
      <c r="J805" s="10"/>
      <c r="K805" s="10"/>
    </row>
    <row r="806" spans="2:11" s="5" customFormat="1" ht="141.75" hidden="1">
      <c r="B806" s="1"/>
      <c r="C806" s="351">
        <v>4345</v>
      </c>
      <c r="D806" s="352" t="s">
        <v>850</v>
      </c>
      <c r="E806" s="353" t="s">
        <v>122</v>
      </c>
      <c r="F806" s="354">
        <v>510628</v>
      </c>
      <c r="G806" s="288" t="s">
        <v>117</v>
      </c>
      <c r="H806" s="288"/>
      <c r="I806" s="1"/>
      <c r="J806" s="10"/>
      <c r="K806" s="10"/>
    </row>
    <row r="807" spans="2:11" s="5" customFormat="1" ht="126" hidden="1">
      <c r="B807" s="1"/>
      <c r="C807" s="351">
        <v>4346</v>
      </c>
      <c r="D807" s="352" t="s">
        <v>851</v>
      </c>
      <c r="E807" s="353" t="s">
        <v>122</v>
      </c>
      <c r="F807" s="354">
        <v>698317</v>
      </c>
      <c r="G807" s="288" t="s">
        <v>117</v>
      </c>
      <c r="H807" s="288"/>
      <c r="I807" s="1"/>
      <c r="J807" s="10"/>
      <c r="K807" s="10"/>
    </row>
    <row r="808" spans="2:11" s="5" customFormat="1" ht="126" hidden="1">
      <c r="B808" s="1"/>
      <c r="C808" s="351">
        <v>4347</v>
      </c>
      <c r="D808" s="352" t="s">
        <v>852</v>
      </c>
      <c r="E808" s="353" t="s">
        <v>122</v>
      </c>
      <c r="F808" s="354">
        <v>916065</v>
      </c>
      <c r="G808" s="288" t="s">
        <v>117</v>
      </c>
      <c r="H808" s="288"/>
      <c r="I808" s="1"/>
      <c r="J808" s="10"/>
      <c r="K808" s="10"/>
    </row>
    <row r="809" spans="2:11" s="5" customFormat="1" ht="126" hidden="1">
      <c r="B809" s="1"/>
      <c r="C809" s="351">
        <v>4348</v>
      </c>
      <c r="D809" s="352" t="s">
        <v>853</v>
      </c>
      <c r="E809" s="353" t="s">
        <v>122</v>
      </c>
      <c r="F809" s="354">
        <v>978164</v>
      </c>
      <c r="G809" s="288" t="s">
        <v>117</v>
      </c>
      <c r="H809" s="288"/>
      <c r="I809" s="1"/>
      <c r="J809" s="10"/>
      <c r="K809" s="10"/>
    </row>
    <row r="810" spans="2:11" s="5" customFormat="1" ht="126" hidden="1">
      <c r="B810" s="1"/>
      <c r="C810" s="351">
        <v>4349</v>
      </c>
      <c r="D810" s="352" t="s">
        <v>854</v>
      </c>
      <c r="E810" s="353" t="s">
        <v>122</v>
      </c>
      <c r="F810" s="354">
        <v>1170247</v>
      </c>
      <c r="G810" s="288" t="s">
        <v>117</v>
      </c>
      <c r="H810" s="288"/>
      <c r="I810" s="1"/>
      <c r="J810" s="10"/>
      <c r="K810" s="10"/>
    </row>
    <row r="811" spans="2:11" s="5" customFormat="1" ht="126" hidden="1">
      <c r="B811" s="1"/>
      <c r="C811" s="351">
        <v>4350</v>
      </c>
      <c r="D811" s="352" t="s">
        <v>855</v>
      </c>
      <c r="E811" s="353" t="s">
        <v>122</v>
      </c>
      <c r="F811" s="354">
        <v>1652271</v>
      </c>
      <c r="G811" s="288" t="s">
        <v>117</v>
      </c>
      <c r="H811" s="288"/>
      <c r="I811" s="1"/>
      <c r="J811" s="10"/>
      <c r="K811" s="10"/>
    </row>
    <row r="812" spans="2:11" s="5" customFormat="1" ht="126" hidden="1">
      <c r="B812" s="1"/>
      <c r="C812" s="351">
        <v>4351</v>
      </c>
      <c r="D812" s="352" t="s">
        <v>856</v>
      </c>
      <c r="E812" s="353" t="s">
        <v>122</v>
      </c>
      <c r="F812" s="354">
        <v>270857</v>
      </c>
      <c r="G812" s="288" t="s">
        <v>117</v>
      </c>
      <c r="H812" s="288"/>
      <c r="I812" s="1"/>
      <c r="J812" s="10"/>
      <c r="K812" s="10"/>
    </row>
    <row r="813" spans="2:11" s="5" customFormat="1" ht="126" hidden="1">
      <c r="B813" s="1"/>
      <c r="C813" s="351">
        <v>4352</v>
      </c>
      <c r="D813" s="352" t="s">
        <v>857</v>
      </c>
      <c r="E813" s="353" t="s">
        <v>122</v>
      </c>
      <c r="F813" s="354">
        <v>296269</v>
      </c>
      <c r="G813" s="288" t="s">
        <v>117</v>
      </c>
      <c r="H813" s="288"/>
      <c r="I813" s="1"/>
      <c r="J813" s="10"/>
      <c r="K813" s="10"/>
    </row>
    <row r="814" spans="2:11" s="5" customFormat="1" ht="126" hidden="1">
      <c r="B814" s="1"/>
      <c r="C814" s="351">
        <v>4353</v>
      </c>
      <c r="D814" s="352" t="s">
        <v>858</v>
      </c>
      <c r="E814" s="353" t="s">
        <v>122</v>
      </c>
      <c r="F814" s="354">
        <v>412974</v>
      </c>
      <c r="G814" s="288" t="s">
        <v>117</v>
      </c>
      <c r="H814" s="288"/>
      <c r="I814" s="1"/>
      <c r="J814" s="10"/>
      <c r="K814" s="10"/>
    </row>
    <row r="815" spans="2:11" s="5" customFormat="1" ht="126" hidden="1">
      <c r="B815" s="1"/>
      <c r="C815" s="351">
        <v>4354</v>
      </c>
      <c r="D815" s="352" t="s">
        <v>859</v>
      </c>
      <c r="E815" s="353" t="s">
        <v>122</v>
      </c>
      <c r="F815" s="354">
        <v>556020</v>
      </c>
      <c r="G815" s="288" t="s">
        <v>117</v>
      </c>
      <c r="H815" s="288"/>
      <c r="I815" s="1"/>
      <c r="J815" s="10"/>
      <c r="K815" s="10"/>
    </row>
    <row r="816" spans="2:11" s="5" customFormat="1" ht="126" hidden="1">
      <c r="B816" s="1"/>
      <c r="C816" s="351">
        <v>4355</v>
      </c>
      <c r="D816" s="352" t="s">
        <v>860</v>
      </c>
      <c r="E816" s="353" t="s">
        <v>122</v>
      </c>
      <c r="F816" s="354">
        <v>528025</v>
      </c>
      <c r="G816" s="288" t="s">
        <v>117</v>
      </c>
      <c r="H816" s="288"/>
      <c r="I816" s="1"/>
      <c r="J816" s="10"/>
      <c r="K816" s="10"/>
    </row>
    <row r="817" spans="2:11" s="5" customFormat="1" ht="126" hidden="1">
      <c r="B817" s="1"/>
      <c r="C817" s="351">
        <v>4356</v>
      </c>
      <c r="D817" s="352" t="s">
        <v>861</v>
      </c>
      <c r="E817" s="353" t="s">
        <v>122</v>
      </c>
      <c r="F817" s="354">
        <v>707350</v>
      </c>
      <c r="G817" s="288" t="s">
        <v>117</v>
      </c>
      <c r="H817" s="288"/>
      <c r="I817" s="1"/>
      <c r="J817" s="10"/>
      <c r="K817" s="10"/>
    </row>
    <row r="818" spans="2:11" s="5" customFormat="1" ht="141.75" hidden="1">
      <c r="B818" s="1"/>
      <c r="C818" s="351">
        <v>4357</v>
      </c>
      <c r="D818" s="352" t="s">
        <v>862</v>
      </c>
      <c r="E818" s="353" t="s">
        <v>122</v>
      </c>
      <c r="F818" s="354">
        <v>387275</v>
      </c>
      <c r="G818" s="288" t="s">
        <v>117</v>
      </c>
      <c r="H818" s="288"/>
      <c r="I818" s="1"/>
      <c r="J818" s="10"/>
      <c r="K818" s="10"/>
    </row>
    <row r="819" spans="2:11" s="5" customFormat="1" ht="141.75" hidden="1">
      <c r="B819" s="1"/>
      <c r="C819" s="351">
        <v>4358</v>
      </c>
      <c r="D819" s="352" t="s">
        <v>863</v>
      </c>
      <c r="E819" s="353" t="s">
        <v>122</v>
      </c>
      <c r="F819" s="354">
        <v>530247</v>
      </c>
      <c r="G819" s="288" t="s">
        <v>117</v>
      </c>
      <c r="H819" s="288"/>
      <c r="I819" s="1"/>
      <c r="J819" s="10"/>
      <c r="K819" s="10"/>
    </row>
    <row r="820" spans="2:11" s="5" customFormat="1" ht="141.75" hidden="1">
      <c r="B820" s="1"/>
      <c r="C820" s="351">
        <v>4359</v>
      </c>
      <c r="D820" s="352" t="s">
        <v>864</v>
      </c>
      <c r="E820" s="353" t="s">
        <v>122</v>
      </c>
      <c r="F820" s="354">
        <v>422521</v>
      </c>
      <c r="G820" s="288" t="s">
        <v>117</v>
      </c>
      <c r="H820" s="288"/>
      <c r="I820" s="1"/>
      <c r="J820" s="10"/>
      <c r="K820" s="10"/>
    </row>
    <row r="821" spans="2:11" s="5" customFormat="1" ht="141.75" hidden="1">
      <c r="B821" s="1"/>
      <c r="C821" s="351">
        <v>4360</v>
      </c>
      <c r="D821" s="352" t="s">
        <v>865</v>
      </c>
      <c r="E821" s="353" t="s">
        <v>122</v>
      </c>
      <c r="F821" s="354">
        <v>608806</v>
      </c>
      <c r="G821" s="288" t="s">
        <v>117</v>
      </c>
      <c r="H821" s="288"/>
      <c r="I821" s="1"/>
      <c r="J821" s="10"/>
      <c r="K821" s="10"/>
    </row>
    <row r="822" spans="2:11" s="5" customFormat="1" ht="141.75" hidden="1">
      <c r="B822" s="1"/>
      <c r="C822" s="351">
        <v>4361</v>
      </c>
      <c r="D822" s="352" t="s">
        <v>866</v>
      </c>
      <c r="E822" s="353" t="s">
        <v>122</v>
      </c>
      <c r="F822" s="354">
        <v>626423</v>
      </c>
      <c r="G822" s="288" t="s">
        <v>117</v>
      </c>
      <c r="H822" s="288"/>
      <c r="I822" s="1"/>
      <c r="J822" s="10"/>
      <c r="K822" s="10"/>
    </row>
    <row r="823" spans="2:11" s="5" customFormat="1" ht="141.75" hidden="1">
      <c r="B823" s="1"/>
      <c r="C823" s="351">
        <v>4362</v>
      </c>
      <c r="D823" s="352" t="s">
        <v>867</v>
      </c>
      <c r="E823" s="353" t="s">
        <v>122</v>
      </c>
      <c r="F823" s="354">
        <v>814251</v>
      </c>
      <c r="G823" s="288" t="s">
        <v>117</v>
      </c>
      <c r="H823" s="288"/>
      <c r="I823" s="1"/>
      <c r="J823" s="10"/>
      <c r="K823" s="10"/>
    </row>
    <row r="824" spans="2:11" s="5" customFormat="1" ht="141.75" hidden="1">
      <c r="B824" s="1"/>
      <c r="C824" s="351">
        <v>4363</v>
      </c>
      <c r="D824" s="352" t="s">
        <v>868</v>
      </c>
      <c r="E824" s="353" t="s">
        <v>122</v>
      </c>
      <c r="F824" s="354">
        <v>655585</v>
      </c>
      <c r="G824" s="288" t="s">
        <v>117</v>
      </c>
      <c r="H824" s="288"/>
      <c r="I824" s="1"/>
      <c r="J824" s="10"/>
      <c r="K824" s="10"/>
    </row>
    <row r="825" spans="2:11" s="5" customFormat="1" ht="31.5" hidden="1">
      <c r="B825" s="1"/>
      <c r="C825" s="351">
        <v>4384</v>
      </c>
      <c r="D825" s="352" t="s">
        <v>869</v>
      </c>
      <c r="E825" s="353" t="s">
        <v>125</v>
      </c>
      <c r="F825" s="354">
        <v>129959</v>
      </c>
      <c r="G825" s="288" t="s">
        <v>117</v>
      </c>
      <c r="H825" s="288"/>
      <c r="I825" s="1"/>
      <c r="J825" s="10"/>
      <c r="K825" s="10"/>
    </row>
    <row r="826" spans="2:11" s="5" customFormat="1" ht="31.5" hidden="1">
      <c r="B826" s="1"/>
      <c r="C826" s="351">
        <v>4385</v>
      </c>
      <c r="D826" s="352" t="s">
        <v>870</v>
      </c>
      <c r="E826" s="353" t="s">
        <v>125</v>
      </c>
      <c r="F826" s="354">
        <v>156139</v>
      </c>
      <c r="G826" s="288" t="s">
        <v>117</v>
      </c>
      <c r="H826" s="288"/>
      <c r="I826" s="1"/>
      <c r="J826" s="10"/>
      <c r="K826" s="10"/>
    </row>
    <row r="827" spans="2:11" s="5" customFormat="1" ht="31.5" hidden="1">
      <c r="B827" s="1"/>
      <c r="C827" s="351">
        <v>4386</v>
      </c>
      <c r="D827" s="352" t="s">
        <v>871</v>
      </c>
      <c r="E827" s="353" t="s">
        <v>125</v>
      </c>
      <c r="F827" s="354">
        <v>248678</v>
      </c>
      <c r="G827" s="288" t="s">
        <v>117</v>
      </c>
      <c r="H827" s="288"/>
      <c r="I827" s="1"/>
      <c r="J827" s="10"/>
      <c r="K827" s="10"/>
    </row>
    <row r="828" spans="2:11" s="5" customFormat="1" ht="31.5" hidden="1">
      <c r="B828" s="1"/>
      <c r="C828" s="351">
        <v>4387</v>
      </c>
      <c r="D828" s="352" t="s">
        <v>872</v>
      </c>
      <c r="E828" s="353" t="s">
        <v>125</v>
      </c>
      <c r="F828" s="354">
        <v>394578</v>
      </c>
      <c r="G828" s="288" t="s">
        <v>117</v>
      </c>
      <c r="H828" s="288"/>
      <c r="I828" s="1"/>
      <c r="J828" s="10"/>
      <c r="K828" s="10"/>
    </row>
    <row r="829" spans="2:11" s="5" customFormat="1" ht="31.5" hidden="1">
      <c r="B829" s="1"/>
      <c r="C829" s="351">
        <v>4388</v>
      </c>
      <c r="D829" s="352" t="s">
        <v>873</v>
      </c>
      <c r="E829" s="353" t="s">
        <v>125</v>
      </c>
      <c r="F829" s="354">
        <v>562175</v>
      </c>
      <c r="G829" s="288" t="s">
        <v>117</v>
      </c>
      <c r="H829" s="288"/>
      <c r="I829" s="1"/>
      <c r="J829" s="10"/>
      <c r="K829" s="10"/>
    </row>
    <row r="830" spans="2:11" s="5" customFormat="1" ht="31.5" hidden="1">
      <c r="B830" s="1"/>
      <c r="C830" s="351">
        <v>4389</v>
      </c>
      <c r="D830" s="352" t="s">
        <v>874</v>
      </c>
      <c r="E830" s="353" t="s">
        <v>125</v>
      </c>
      <c r="F830" s="354">
        <v>907947</v>
      </c>
      <c r="G830" s="288" t="s">
        <v>117</v>
      </c>
      <c r="H830" s="288"/>
      <c r="I830" s="1"/>
      <c r="J830" s="10"/>
      <c r="K830" s="10"/>
    </row>
    <row r="831" spans="2:11" s="5" customFormat="1" ht="47.25" hidden="1">
      <c r="B831" s="1"/>
      <c r="C831" s="351">
        <v>4390</v>
      </c>
      <c r="D831" s="352" t="s">
        <v>875</v>
      </c>
      <c r="E831" s="353" t="s">
        <v>119</v>
      </c>
      <c r="F831" s="354">
        <v>77242</v>
      </c>
      <c r="G831" s="288" t="s">
        <v>117</v>
      </c>
      <c r="H831" s="288"/>
      <c r="I831" s="1"/>
      <c r="J831" s="10"/>
      <c r="K831" s="10"/>
    </row>
    <row r="832" spans="2:11" s="5" customFormat="1" ht="63" hidden="1">
      <c r="B832" s="1"/>
      <c r="C832" s="351">
        <v>4391</v>
      </c>
      <c r="D832" s="352" t="s">
        <v>876</v>
      </c>
      <c r="E832" s="353" t="s">
        <v>119</v>
      </c>
      <c r="F832" s="354">
        <v>134562</v>
      </c>
      <c r="G832" s="288" t="s">
        <v>117</v>
      </c>
      <c r="H832" s="288"/>
      <c r="I832" s="1"/>
      <c r="J832" s="10"/>
      <c r="K832" s="10"/>
    </row>
    <row r="833" spans="2:11" s="5" customFormat="1" ht="25.5" hidden="1">
      <c r="B833" s="1"/>
      <c r="C833" s="351">
        <v>4392</v>
      </c>
      <c r="D833" s="352" t="s">
        <v>877</v>
      </c>
      <c r="E833" s="353" t="s">
        <v>785</v>
      </c>
      <c r="F833" s="354">
        <v>51187</v>
      </c>
      <c r="G833" s="288" t="s">
        <v>117</v>
      </c>
      <c r="H833" s="288"/>
      <c r="I833" s="1"/>
      <c r="J833" s="10"/>
      <c r="K833" s="10"/>
    </row>
    <row r="834" spans="2:11" s="5" customFormat="1" ht="25.5" hidden="1">
      <c r="B834" s="1"/>
      <c r="C834" s="351">
        <v>4393</v>
      </c>
      <c r="D834" s="352" t="s">
        <v>878</v>
      </c>
      <c r="E834" s="353" t="s">
        <v>785</v>
      </c>
      <c r="F834" s="354">
        <v>70984</v>
      </c>
      <c r="G834" s="288" t="s">
        <v>117</v>
      </c>
      <c r="H834" s="288"/>
      <c r="I834" s="1"/>
      <c r="J834" s="10"/>
      <c r="K834" s="10"/>
    </row>
    <row r="835" spans="2:11" s="5" customFormat="1" ht="63">
      <c r="B835" s="1"/>
      <c r="C835" s="351">
        <v>4394</v>
      </c>
      <c r="D835" s="352" t="s">
        <v>879</v>
      </c>
      <c r="E835" s="353" t="s">
        <v>116</v>
      </c>
      <c r="F835" s="354">
        <v>86814</v>
      </c>
      <c r="G835" s="288" t="s">
        <v>117</v>
      </c>
      <c r="H835" s="288"/>
      <c r="I835" s="1"/>
      <c r="J835" s="10"/>
      <c r="K835" s="10"/>
    </row>
    <row r="836" spans="2:11" s="5" customFormat="1" ht="63">
      <c r="B836" s="1"/>
      <c r="C836" s="351">
        <v>4395</v>
      </c>
      <c r="D836" s="352" t="s">
        <v>880</v>
      </c>
      <c r="E836" s="353" t="s">
        <v>116</v>
      </c>
      <c r="F836" s="354">
        <v>77506</v>
      </c>
      <c r="G836" s="288" t="s">
        <v>117</v>
      </c>
      <c r="H836" s="288"/>
      <c r="I836" s="1"/>
      <c r="J836" s="10"/>
      <c r="K836" s="10"/>
    </row>
    <row r="837" spans="2:11" s="5" customFormat="1" ht="47.25">
      <c r="B837" s="1"/>
      <c r="C837" s="351">
        <v>4396</v>
      </c>
      <c r="D837" s="352" t="s">
        <v>881</v>
      </c>
      <c r="E837" s="353" t="s">
        <v>116</v>
      </c>
      <c r="F837" s="354">
        <v>57330</v>
      </c>
      <c r="G837" s="288" t="s">
        <v>117</v>
      </c>
      <c r="H837" s="288"/>
      <c r="I837" s="1"/>
      <c r="J837" s="10"/>
      <c r="K837" s="10"/>
    </row>
    <row r="838" spans="2:11" s="5" customFormat="1" ht="47.25" hidden="1">
      <c r="B838" s="1"/>
      <c r="C838" s="351">
        <v>4402</v>
      </c>
      <c r="D838" s="352" t="s">
        <v>882</v>
      </c>
      <c r="E838" s="353" t="s">
        <v>125</v>
      </c>
      <c r="F838" s="354">
        <v>979835</v>
      </c>
      <c r="G838" s="288" t="s">
        <v>117</v>
      </c>
      <c r="H838" s="288"/>
      <c r="I838" s="1"/>
      <c r="J838" s="10"/>
      <c r="K838" s="10"/>
    </row>
    <row r="839" spans="2:11" s="5" customFormat="1" ht="47.25" hidden="1">
      <c r="B839" s="1"/>
      <c r="C839" s="351">
        <v>4403</v>
      </c>
      <c r="D839" s="352" t="s">
        <v>883</v>
      </c>
      <c r="E839" s="353" t="s">
        <v>125</v>
      </c>
      <c r="F839" s="354">
        <v>4682309</v>
      </c>
      <c r="G839" s="288" t="s">
        <v>117</v>
      </c>
      <c r="H839" s="288"/>
      <c r="I839" s="1"/>
      <c r="J839" s="10"/>
      <c r="K839" s="10"/>
    </row>
    <row r="840" spans="2:11" s="5" customFormat="1" ht="31.5" hidden="1">
      <c r="B840" s="1"/>
      <c r="C840" s="351">
        <v>4404</v>
      </c>
      <c r="D840" s="352" t="s">
        <v>884</v>
      </c>
      <c r="E840" s="353" t="s">
        <v>125</v>
      </c>
      <c r="F840" s="354">
        <v>115019</v>
      </c>
      <c r="G840" s="288" t="s">
        <v>117</v>
      </c>
      <c r="H840" s="288"/>
      <c r="I840" s="1"/>
      <c r="J840" s="10"/>
      <c r="K840" s="10"/>
    </row>
    <row r="841" spans="2:11" s="5" customFormat="1" ht="31.5" hidden="1">
      <c r="B841" s="1"/>
      <c r="C841" s="351">
        <v>4405</v>
      </c>
      <c r="D841" s="352" t="s">
        <v>885</v>
      </c>
      <c r="E841" s="353" t="s">
        <v>125</v>
      </c>
      <c r="F841" s="354">
        <v>161465</v>
      </c>
      <c r="G841" s="288" t="s">
        <v>117</v>
      </c>
      <c r="H841" s="288"/>
      <c r="I841" s="1"/>
      <c r="J841" s="10"/>
      <c r="K841" s="10"/>
    </row>
    <row r="842" spans="2:11" s="5" customFormat="1" ht="31.5" hidden="1">
      <c r="B842" s="1"/>
      <c r="C842" s="351">
        <v>4406</v>
      </c>
      <c r="D842" s="352" t="s">
        <v>886</v>
      </c>
      <c r="E842" s="353" t="s">
        <v>125</v>
      </c>
      <c r="F842" s="354">
        <v>374542</v>
      </c>
      <c r="G842" s="288" t="s">
        <v>117</v>
      </c>
      <c r="H842" s="288"/>
      <c r="I842" s="1"/>
      <c r="J842" s="10"/>
      <c r="K842" s="10"/>
    </row>
    <row r="843" spans="2:11" s="5" customFormat="1" ht="31.5" hidden="1">
      <c r="B843" s="1"/>
      <c r="C843" s="351">
        <v>4407</v>
      </c>
      <c r="D843" s="352" t="s">
        <v>887</v>
      </c>
      <c r="E843" s="353" t="s">
        <v>125</v>
      </c>
      <c r="F843" s="354">
        <v>215933</v>
      </c>
      <c r="G843" s="288" t="s">
        <v>117</v>
      </c>
      <c r="H843" s="288"/>
      <c r="I843" s="1"/>
      <c r="J843" s="10"/>
      <c r="K843" s="10"/>
    </row>
    <row r="844" spans="2:11" s="5" customFormat="1" ht="31.5" hidden="1">
      <c r="B844" s="1"/>
      <c r="C844" s="351">
        <v>4408</v>
      </c>
      <c r="D844" s="352" t="s">
        <v>888</v>
      </c>
      <c r="E844" s="353" t="s">
        <v>125</v>
      </c>
      <c r="F844" s="354">
        <v>621994</v>
      </c>
      <c r="G844" s="288" t="s">
        <v>117</v>
      </c>
      <c r="H844" s="288"/>
      <c r="I844" s="1"/>
      <c r="J844" s="10"/>
      <c r="K844" s="10"/>
    </row>
    <row r="845" spans="2:11" s="5" customFormat="1" ht="31.5" hidden="1">
      <c r="B845" s="1"/>
      <c r="C845" s="351">
        <v>4409</v>
      </c>
      <c r="D845" s="352" t="s">
        <v>889</v>
      </c>
      <c r="E845" s="353" t="s">
        <v>125</v>
      </c>
      <c r="F845" s="354">
        <v>121672</v>
      </c>
      <c r="G845" s="288" t="s">
        <v>117</v>
      </c>
      <c r="H845" s="288"/>
      <c r="I845" s="1"/>
      <c r="J845" s="10"/>
      <c r="K845" s="10"/>
    </row>
    <row r="846" spans="2:11" s="5" customFormat="1" ht="31.5" hidden="1">
      <c r="B846" s="1"/>
      <c r="C846" s="351">
        <v>4410</v>
      </c>
      <c r="D846" s="352" t="s">
        <v>890</v>
      </c>
      <c r="E846" s="353" t="s">
        <v>125</v>
      </c>
      <c r="F846" s="354">
        <v>140712</v>
      </c>
      <c r="G846" s="288" t="s">
        <v>117</v>
      </c>
      <c r="H846" s="288"/>
      <c r="I846" s="1"/>
      <c r="J846" s="10"/>
      <c r="K846" s="10"/>
    </row>
    <row r="847" spans="2:11" s="5" customFormat="1" ht="31.5" hidden="1">
      <c r="B847" s="1"/>
      <c r="C847" s="351">
        <v>4411</v>
      </c>
      <c r="D847" s="352" t="s">
        <v>891</v>
      </c>
      <c r="E847" s="353" t="s">
        <v>125</v>
      </c>
      <c r="F847" s="354">
        <v>334194</v>
      </c>
      <c r="G847" s="288" t="s">
        <v>117</v>
      </c>
      <c r="H847" s="288"/>
      <c r="I847" s="1"/>
      <c r="J847" s="10"/>
      <c r="K847" s="10"/>
    </row>
    <row r="848" spans="2:11" s="5" customFormat="1" ht="31.5" hidden="1">
      <c r="B848" s="1"/>
      <c r="C848" s="351">
        <v>4412</v>
      </c>
      <c r="D848" s="352" t="s">
        <v>892</v>
      </c>
      <c r="E848" s="353" t="s">
        <v>125</v>
      </c>
      <c r="F848" s="354">
        <v>338974</v>
      </c>
      <c r="G848" s="288" t="s">
        <v>117</v>
      </c>
      <c r="H848" s="288"/>
      <c r="I848" s="1"/>
      <c r="J848" s="10"/>
      <c r="K848" s="10"/>
    </row>
    <row r="849" spans="2:11" s="5" customFormat="1" ht="31.5" hidden="1">
      <c r="B849" s="1"/>
      <c r="C849" s="351">
        <v>4413</v>
      </c>
      <c r="D849" s="352" t="s">
        <v>893</v>
      </c>
      <c r="E849" s="353" t="s">
        <v>125</v>
      </c>
      <c r="F849" s="354">
        <v>1232542</v>
      </c>
      <c r="G849" s="288" t="s">
        <v>117</v>
      </c>
      <c r="H849" s="288"/>
      <c r="I849" s="1"/>
      <c r="J849" s="10"/>
      <c r="K849" s="10"/>
    </row>
    <row r="850" spans="2:11" s="5" customFormat="1" ht="31.5" hidden="1">
      <c r="B850" s="1"/>
      <c r="C850" s="351">
        <v>4414</v>
      </c>
      <c r="D850" s="352" t="s">
        <v>894</v>
      </c>
      <c r="E850" s="353" t="s">
        <v>125</v>
      </c>
      <c r="F850" s="354">
        <v>1232542</v>
      </c>
      <c r="G850" s="288" t="s">
        <v>117</v>
      </c>
      <c r="H850" s="288"/>
      <c r="I850" s="1"/>
      <c r="J850" s="10"/>
      <c r="K850" s="10"/>
    </row>
    <row r="851" spans="2:11" s="5" customFormat="1" ht="31.5" hidden="1">
      <c r="B851" s="1"/>
      <c r="C851" s="351">
        <v>4415</v>
      </c>
      <c r="D851" s="352" t="s">
        <v>895</v>
      </c>
      <c r="E851" s="353" t="s">
        <v>125</v>
      </c>
      <c r="F851" s="354">
        <v>40342</v>
      </c>
      <c r="G851" s="288" t="s">
        <v>117</v>
      </c>
      <c r="H851" s="288"/>
      <c r="I851" s="1"/>
      <c r="J851" s="10"/>
      <c r="K851" s="10"/>
    </row>
    <row r="852" spans="2:11" s="5" customFormat="1" ht="31.5" hidden="1">
      <c r="B852" s="1"/>
      <c r="C852" s="351">
        <v>4416</v>
      </c>
      <c r="D852" s="352" t="s">
        <v>896</v>
      </c>
      <c r="E852" s="353" t="s">
        <v>125</v>
      </c>
      <c r="F852" s="354">
        <v>72025</v>
      </c>
      <c r="G852" s="288" t="s">
        <v>117</v>
      </c>
      <c r="H852" s="288"/>
      <c r="I852" s="1"/>
      <c r="J852" s="10"/>
      <c r="K852" s="10"/>
    </row>
    <row r="853" spans="2:11" s="5" customFormat="1" ht="31.5" hidden="1">
      <c r="B853" s="1"/>
      <c r="C853" s="351">
        <v>4417</v>
      </c>
      <c r="D853" s="352" t="s">
        <v>897</v>
      </c>
      <c r="E853" s="353" t="s">
        <v>125</v>
      </c>
      <c r="F853" s="354">
        <v>179184</v>
      </c>
      <c r="G853" s="288" t="s">
        <v>117</v>
      </c>
      <c r="H853" s="288"/>
      <c r="I853" s="1"/>
      <c r="J853" s="10"/>
      <c r="K853" s="10"/>
    </row>
    <row r="854" spans="2:11" s="5" customFormat="1" ht="31.5" hidden="1">
      <c r="B854" s="1"/>
      <c r="C854" s="351">
        <v>4418</v>
      </c>
      <c r="D854" s="352" t="s">
        <v>898</v>
      </c>
      <c r="E854" s="353" t="s">
        <v>125</v>
      </c>
      <c r="F854" s="354">
        <v>43183</v>
      </c>
      <c r="G854" s="288" t="s">
        <v>117</v>
      </c>
      <c r="H854" s="288"/>
      <c r="I854" s="1"/>
      <c r="J854" s="10"/>
      <c r="K854" s="10"/>
    </row>
    <row r="855" spans="2:11" s="5" customFormat="1" ht="31.5" hidden="1">
      <c r="B855" s="1"/>
      <c r="C855" s="351">
        <v>4419</v>
      </c>
      <c r="D855" s="352" t="s">
        <v>899</v>
      </c>
      <c r="E855" s="353" t="s">
        <v>125</v>
      </c>
      <c r="F855" s="354">
        <v>66613</v>
      </c>
      <c r="G855" s="288" t="s">
        <v>117</v>
      </c>
      <c r="H855" s="288"/>
      <c r="I855" s="1"/>
      <c r="J855" s="10"/>
      <c r="K855" s="10"/>
    </row>
    <row r="856" spans="2:11" s="5" customFormat="1" ht="31.5" hidden="1">
      <c r="B856" s="1"/>
      <c r="C856" s="351">
        <v>4420</v>
      </c>
      <c r="D856" s="352" t="s">
        <v>900</v>
      </c>
      <c r="E856" s="353" t="s">
        <v>125</v>
      </c>
      <c r="F856" s="354">
        <v>101283</v>
      </c>
      <c r="G856" s="288" t="s">
        <v>117</v>
      </c>
      <c r="H856" s="288"/>
      <c r="I856" s="1"/>
      <c r="J856" s="10"/>
      <c r="K856" s="10"/>
    </row>
    <row r="857" spans="2:11" s="5" customFormat="1" ht="31.5" hidden="1">
      <c r="B857" s="1"/>
      <c r="C857" s="351">
        <v>4421</v>
      </c>
      <c r="D857" s="352" t="s">
        <v>901</v>
      </c>
      <c r="E857" s="353" t="s">
        <v>125</v>
      </c>
      <c r="F857" s="354">
        <v>159939</v>
      </c>
      <c r="G857" s="288" t="s">
        <v>117</v>
      </c>
      <c r="H857" s="288"/>
      <c r="I857" s="1"/>
      <c r="J857" s="10"/>
      <c r="K857" s="10"/>
    </row>
    <row r="858" spans="2:11" s="5" customFormat="1" ht="31.5" hidden="1">
      <c r="B858" s="1"/>
      <c r="C858" s="351">
        <v>4422</v>
      </c>
      <c r="D858" s="352" t="s">
        <v>902</v>
      </c>
      <c r="E858" s="353" t="s">
        <v>125</v>
      </c>
      <c r="F858" s="354">
        <v>177208</v>
      </c>
      <c r="G858" s="288" t="s">
        <v>117</v>
      </c>
      <c r="H858" s="288"/>
      <c r="I858" s="1"/>
      <c r="J858" s="10"/>
      <c r="K858" s="10"/>
    </row>
    <row r="859" spans="2:11" s="5" customFormat="1" ht="31.5" hidden="1">
      <c r="B859" s="1"/>
      <c r="C859" s="351">
        <v>4423</v>
      </c>
      <c r="D859" s="352" t="s">
        <v>903</v>
      </c>
      <c r="E859" s="353" t="s">
        <v>125</v>
      </c>
      <c r="F859" s="354">
        <v>332823</v>
      </c>
      <c r="G859" s="288" t="s">
        <v>117</v>
      </c>
      <c r="H859" s="288"/>
      <c r="I859" s="1"/>
      <c r="J859" s="10"/>
      <c r="K859" s="10"/>
    </row>
    <row r="860" spans="2:11" s="5" customFormat="1" ht="31.5" hidden="1">
      <c r="B860" s="1"/>
      <c r="C860" s="351">
        <v>4424</v>
      </c>
      <c r="D860" s="352" t="s">
        <v>904</v>
      </c>
      <c r="E860" s="353" t="s">
        <v>125</v>
      </c>
      <c r="F860" s="354">
        <v>514036</v>
      </c>
      <c r="G860" s="288" t="s">
        <v>117</v>
      </c>
      <c r="H860" s="288"/>
      <c r="I860" s="1"/>
      <c r="J860" s="10"/>
      <c r="K860" s="10"/>
    </row>
    <row r="861" spans="2:11" s="5" customFormat="1" ht="47.25" hidden="1">
      <c r="B861" s="1"/>
      <c r="C861" s="351">
        <v>4425</v>
      </c>
      <c r="D861" s="352" t="s">
        <v>905</v>
      </c>
      <c r="E861" s="353" t="s">
        <v>125</v>
      </c>
      <c r="F861" s="354">
        <v>873955</v>
      </c>
      <c r="G861" s="288" t="s">
        <v>117</v>
      </c>
      <c r="H861" s="288"/>
      <c r="I861" s="1"/>
      <c r="J861" s="10"/>
      <c r="K861" s="10"/>
    </row>
    <row r="862" spans="2:11" s="5" customFormat="1" ht="47.25" hidden="1">
      <c r="B862" s="1"/>
      <c r="C862" s="351">
        <v>4426</v>
      </c>
      <c r="D862" s="352" t="s">
        <v>906</v>
      </c>
      <c r="E862" s="353" t="s">
        <v>125</v>
      </c>
      <c r="F862" s="354">
        <v>940565</v>
      </c>
      <c r="G862" s="288" t="s">
        <v>117</v>
      </c>
      <c r="H862" s="288"/>
      <c r="I862" s="1"/>
      <c r="J862" s="10"/>
      <c r="K862" s="10"/>
    </row>
    <row r="863" spans="2:11" s="5" customFormat="1" ht="63" hidden="1">
      <c r="B863" s="1"/>
      <c r="C863" s="351">
        <v>4427</v>
      </c>
      <c r="D863" s="352" t="s">
        <v>907</v>
      </c>
      <c r="E863" s="353" t="s">
        <v>119</v>
      </c>
      <c r="F863" s="354">
        <v>543136</v>
      </c>
      <c r="G863" s="288" t="s">
        <v>117</v>
      </c>
      <c r="H863" s="288"/>
      <c r="I863" s="1"/>
      <c r="J863" s="10"/>
      <c r="K863" s="10"/>
    </row>
    <row r="864" spans="2:11" s="5" customFormat="1" ht="47.25" hidden="1">
      <c r="B864" s="1"/>
      <c r="C864" s="351">
        <v>4428</v>
      </c>
      <c r="D864" s="352" t="s">
        <v>908</v>
      </c>
      <c r="E864" s="353" t="s">
        <v>122</v>
      </c>
      <c r="F864" s="354">
        <v>34609</v>
      </c>
      <c r="G864" s="288" t="s">
        <v>117</v>
      </c>
      <c r="H864" s="288"/>
      <c r="I864" s="1"/>
      <c r="J864" s="10"/>
      <c r="K864" s="10"/>
    </row>
    <row r="865" spans="2:11" s="5" customFormat="1" ht="47.25" hidden="1">
      <c r="B865" s="1"/>
      <c r="C865" s="351">
        <v>4429</v>
      </c>
      <c r="D865" s="352" t="s">
        <v>909</v>
      </c>
      <c r="E865" s="353" t="s">
        <v>122</v>
      </c>
      <c r="F865" s="354">
        <v>41224</v>
      </c>
      <c r="G865" s="288" t="s">
        <v>117</v>
      </c>
      <c r="H865" s="288"/>
      <c r="I865" s="1"/>
      <c r="J865" s="10"/>
      <c r="K865" s="10"/>
    </row>
    <row r="866" spans="2:11" s="5" customFormat="1" ht="31.5" hidden="1">
      <c r="B866" s="1"/>
      <c r="C866" s="351">
        <v>4431</v>
      </c>
      <c r="D866" s="352" t="s">
        <v>910</v>
      </c>
      <c r="E866" s="353" t="s">
        <v>116</v>
      </c>
      <c r="F866" s="354">
        <v>22049</v>
      </c>
      <c r="G866" s="288" t="s">
        <v>117</v>
      </c>
      <c r="H866" s="288"/>
      <c r="I866" s="1"/>
      <c r="J866" s="10"/>
      <c r="K866" s="10"/>
    </row>
    <row r="867" spans="2:11" s="5" customFormat="1" ht="141.75" hidden="1">
      <c r="B867" s="1"/>
      <c r="C867" s="351">
        <v>4433</v>
      </c>
      <c r="D867" s="352" t="s">
        <v>911</v>
      </c>
      <c r="E867" s="353" t="s">
        <v>122</v>
      </c>
      <c r="F867" s="354">
        <v>804991</v>
      </c>
      <c r="G867" s="288" t="s">
        <v>117</v>
      </c>
      <c r="H867" s="288"/>
      <c r="I867" s="1"/>
      <c r="J867" s="10"/>
      <c r="K867" s="10"/>
    </row>
    <row r="868" spans="2:11" s="5" customFormat="1" ht="141.75" hidden="1">
      <c r="B868" s="1"/>
      <c r="C868" s="351">
        <v>4434</v>
      </c>
      <c r="D868" s="352" t="s">
        <v>912</v>
      </c>
      <c r="E868" s="353" t="s">
        <v>122</v>
      </c>
      <c r="F868" s="354">
        <v>798967</v>
      </c>
      <c r="G868" s="288" t="s">
        <v>117</v>
      </c>
      <c r="H868" s="288"/>
      <c r="I868" s="1"/>
      <c r="J868" s="10"/>
      <c r="K868" s="10"/>
    </row>
    <row r="869" spans="2:11" s="5" customFormat="1" ht="141.75" hidden="1">
      <c r="B869" s="1"/>
      <c r="C869" s="351">
        <v>4435</v>
      </c>
      <c r="D869" s="352" t="s">
        <v>913</v>
      </c>
      <c r="E869" s="353" t="s">
        <v>122</v>
      </c>
      <c r="F869" s="354">
        <v>1032848</v>
      </c>
      <c r="G869" s="288" t="s">
        <v>117</v>
      </c>
      <c r="H869" s="288"/>
      <c r="I869" s="1"/>
      <c r="J869" s="10"/>
      <c r="K869" s="10"/>
    </row>
    <row r="870" spans="2:11" s="5" customFormat="1" ht="141.75" hidden="1">
      <c r="B870" s="1"/>
      <c r="C870" s="351">
        <v>4436</v>
      </c>
      <c r="D870" s="352" t="s">
        <v>914</v>
      </c>
      <c r="E870" s="353" t="s">
        <v>122</v>
      </c>
      <c r="F870" s="354">
        <v>902058</v>
      </c>
      <c r="G870" s="288" t="s">
        <v>117</v>
      </c>
      <c r="H870" s="288"/>
      <c r="I870" s="1"/>
      <c r="J870" s="10"/>
      <c r="K870" s="10"/>
    </row>
    <row r="871" spans="2:11" s="5" customFormat="1" ht="141.75" hidden="1">
      <c r="B871" s="1"/>
      <c r="C871" s="351">
        <v>4437</v>
      </c>
      <c r="D871" s="352" t="s">
        <v>915</v>
      </c>
      <c r="E871" s="353" t="s">
        <v>122</v>
      </c>
      <c r="F871" s="354">
        <v>1097456</v>
      </c>
      <c r="G871" s="288" t="s">
        <v>117</v>
      </c>
      <c r="H871" s="288"/>
      <c r="I871" s="1"/>
      <c r="J871" s="10"/>
      <c r="K871" s="10"/>
    </row>
    <row r="872" spans="2:11" s="5" customFormat="1" ht="141.75" hidden="1">
      <c r="B872" s="1"/>
      <c r="C872" s="351">
        <v>4438</v>
      </c>
      <c r="D872" s="352" t="s">
        <v>916</v>
      </c>
      <c r="E872" s="353" t="s">
        <v>122</v>
      </c>
      <c r="F872" s="354">
        <v>1162418</v>
      </c>
      <c r="G872" s="288" t="s">
        <v>117</v>
      </c>
      <c r="H872" s="288"/>
      <c r="I872" s="1"/>
      <c r="J872" s="10"/>
      <c r="K872" s="10"/>
    </row>
    <row r="873" spans="2:11" s="5" customFormat="1" ht="141.75" hidden="1">
      <c r="B873" s="1"/>
      <c r="C873" s="351">
        <v>4439</v>
      </c>
      <c r="D873" s="352" t="s">
        <v>917</v>
      </c>
      <c r="E873" s="353" t="s">
        <v>122</v>
      </c>
      <c r="F873" s="354">
        <v>1406323</v>
      </c>
      <c r="G873" s="288" t="s">
        <v>117</v>
      </c>
      <c r="H873" s="288"/>
      <c r="I873" s="1"/>
      <c r="J873" s="10"/>
      <c r="K873" s="10"/>
    </row>
    <row r="874" spans="2:11" s="5" customFormat="1" ht="141.75" hidden="1">
      <c r="B874" s="1"/>
      <c r="C874" s="351">
        <v>4440</v>
      </c>
      <c r="D874" s="352" t="s">
        <v>918</v>
      </c>
      <c r="E874" s="353" t="s">
        <v>122</v>
      </c>
      <c r="F874" s="354">
        <v>1176711</v>
      </c>
      <c r="G874" s="288" t="s">
        <v>117</v>
      </c>
      <c r="H874" s="288"/>
      <c r="I874" s="1"/>
      <c r="J874" s="10"/>
      <c r="K874" s="10"/>
    </row>
    <row r="875" spans="2:11" s="5" customFormat="1" ht="141.75" hidden="1">
      <c r="B875" s="1"/>
      <c r="C875" s="351">
        <v>4441</v>
      </c>
      <c r="D875" s="352" t="s">
        <v>919</v>
      </c>
      <c r="E875" s="353" t="s">
        <v>122</v>
      </c>
      <c r="F875" s="354">
        <v>1524819</v>
      </c>
      <c r="G875" s="288" t="s">
        <v>117</v>
      </c>
      <c r="H875" s="288"/>
      <c r="I875" s="1"/>
      <c r="J875" s="10"/>
      <c r="K875" s="10"/>
    </row>
    <row r="876" spans="2:11" s="5" customFormat="1" ht="126" hidden="1">
      <c r="B876" s="1"/>
      <c r="C876" s="351">
        <v>4442</v>
      </c>
      <c r="D876" s="352" t="s">
        <v>920</v>
      </c>
      <c r="E876" s="353" t="s">
        <v>122</v>
      </c>
      <c r="F876" s="354">
        <v>342282</v>
      </c>
      <c r="G876" s="288" t="s">
        <v>117</v>
      </c>
      <c r="H876" s="288"/>
      <c r="I876" s="1"/>
      <c r="J876" s="10"/>
      <c r="K876" s="10"/>
    </row>
    <row r="877" spans="2:11" s="5" customFormat="1" ht="110.25" hidden="1">
      <c r="B877" s="1"/>
      <c r="C877" s="351">
        <v>4447</v>
      </c>
      <c r="D877" s="352" t="s">
        <v>921</v>
      </c>
      <c r="E877" s="353" t="s">
        <v>122</v>
      </c>
      <c r="F877" s="354">
        <v>503597</v>
      </c>
      <c r="G877" s="288" t="s">
        <v>117</v>
      </c>
      <c r="H877" s="288"/>
      <c r="I877" s="1"/>
      <c r="J877" s="10"/>
      <c r="K877" s="10"/>
    </row>
    <row r="878" spans="2:11" s="5" customFormat="1" ht="94.5" hidden="1">
      <c r="B878" s="1"/>
      <c r="C878" s="351">
        <v>4461</v>
      </c>
      <c r="D878" s="352" t="s">
        <v>922</v>
      </c>
      <c r="E878" s="353" t="s">
        <v>122</v>
      </c>
      <c r="F878" s="354">
        <v>425115</v>
      </c>
      <c r="G878" s="288" t="s">
        <v>117</v>
      </c>
      <c r="H878" s="288"/>
      <c r="I878" s="1"/>
      <c r="J878" s="10"/>
      <c r="K878" s="10"/>
    </row>
    <row r="879" spans="2:11" s="5" customFormat="1" ht="63" hidden="1">
      <c r="B879" s="1"/>
      <c r="C879" s="351">
        <v>4477</v>
      </c>
      <c r="D879" s="352" t="s">
        <v>923</v>
      </c>
      <c r="E879" s="353" t="s">
        <v>119</v>
      </c>
      <c r="F879" s="354">
        <v>78402</v>
      </c>
      <c r="G879" s="288" t="s">
        <v>117</v>
      </c>
      <c r="H879" s="288"/>
      <c r="I879" s="1"/>
      <c r="J879" s="10"/>
      <c r="K879" s="10"/>
    </row>
    <row r="880" spans="2:11" s="5" customFormat="1" ht="25.5" hidden="1">
      <c r="B880" s="1"/>
      <c r="C880" s="351">
        <v>4478</v>
      </c>
      <c r="D880" s="352" t="s">
        <v>924</v>
      </c>
      <c r="E880" s="353" t="s">
        <v>494</v>
      </c>
      <c r="F880" s="354">
        <v>110106</v>
      </c>
      <c r="G880" s="288" t="s">
        <v>117</v>
      </c>
      <c r="H880" s="288"/>
      <c r="I880" s="1"/>
      <c r="J880" s="10"/>
      <c r="K880" s="10"/>
    </row>
    <row r="881" spans="2:11" s="5" customFormat="1" ht="25.5" hidden="1">
      <c r="B881" s="1"/>
      <c r="C881" s="351">
        <v>4479</v>
      </c>
      <c r="D881" s="352" t="s">
        <v>925</v>
      </c>
      <c r="E881" s="353" t="s">
        <v>785</v>
      </c>
      <c r="F881" s="354">
        <v>13764</v>
      </c>
      <c r="G881" s="288" t="s">
        <v>117</v>
      </c>
      <c r="H881" s="288"/>
      <c r="I881" s="1"/>
      <c r="J881" s="10"/>
      <c r="K881" s="10"/>
    </row>
    <row r="882" spans="2:11" s="5" customFormat="1" ht="25.5" hidden="1">
      <c r="B882" s="1"/>
      <c r="C882" s="351">
        <v>4481</v>
      </c>
      <c r="D882" s="352" t="s">
        <v>926</v>
      </c>
      <c r="E882" s="353" t="s">
        <v>122</v>
      </c>
      <c r="F882" s="354">
        <v>234303</v>
      </c>
      <c r="G882" s="288" t="s">
        <v>117</v>
      </c>
      <c r="H882" s="288" t="s">
        <v>145</v>
      </c>
      <c r="I882" s="1"/>
      <c r="J882" s="10"/>
      <c r="K882" s="10"/>
    </row>
    <row r="883" spans="2:11" s="5" customFormat="1" ht="110.25" hidden="1">
      <c r="B883" s="1"/>
      <c r="C883" s="351">
        <v>4485</v>
      </c>
      <c r="D883" s="352" t="s">
        <v>927</v>
      </c>
      <c r="E883" s="353" t="s">
        <v>119</v>
      </c>
      <c r="F883" s="354">
        <v>808059</v>
      </c>
      <c r="G883" s="288" t="s">
        <v>117</v>
      </c>
      <c r="H883" s="288"/>
      <c r="I883" s="1"/>
      <c r="J883" s="10"/>
      <c r="K883" s="10"/>
    </row>
    <row r="884" spans="2:11" s="5" customFormat="1" ht="94.5" hidden="1">
      <c r="B884" s="1"/>
      <c r="C884" s="351">
        <v>4486</v>
      </c>
      <c r="D884" s="352" t="s">
        <v>928</v>
      </c>
      <c r="E884" s="353" t="s">
        <v>119</v>
      </c>
      <c r="F884" s="354">
        <v>850571</v>
      </c>
      <c r="G884" s="288" t="s">
        <v>117</v>
      </c>
      <c r="H884" s="288"/>
      <c r="I884" s="1"/>
      <c r="J884" s="10"/>
      <c r="K884" s="10"/>
    </row>
    <row r="885" spans="2:11" s="5" customFormat="1" ht="47.25" hidden="1">
      <c r="B885" s="1"/>
      <c r="C885" s="351">
        <v>4487</v>
      </c>
      <c r="D885" s="352" t="s">
        <v>929</v>
      </c>
      <c r="E885" s="353" t="s">
        <v>119</v>
      </c>
      <c r="F885" s="354">
        <v>148746</v>
      </c>
      <c r="G885" s="288" t="s">
        <v>117</v>
      </c>
      <c r="H885" s="288"/>
      <c r="I885" s="1"/>
      <c r="J885" s="10"/>
      <c r="K885" s="10"/>
    </row>
    <row r="886" spans="2:11" s="5" customFormat="1" ht="47.25" hidden="1">
      <c r="B886" s="1"/>
      <c r="C886" s="351">
        <v>4488</v>
      </c>
      <c r="D886" s="352" t="s">
        <v>930</v>
      </c>
      <c r="E886" s="353" t="s">
        <v>119</v>
      </c>
      <c r="F886" s="354">
        <v>148746</v>
      </c>
      <c r="G886" s="288" t="s">
        <v>117</v>
      </c>
      <c r="H886" s="288"/>
      <c r="I886" s="1"/>
      <c r="J886" s="10"/>
      <c r="K886" s="10"/>
    </row>
    <row r="887" spans="2:11" s="5" customFormat="1" ht="47.25" hidden="1">
      <c r="B887" s="1"/>
      <c r="C887" s="351">
        <v>4489</v>
      </c>
      <c r="D887" s="352" t="s">
        <v>931</v>
      </c>
      <c r="E887" s="353" t="s">
        <v>119</v>
      </c>
      <c r="F887" s="354">
        <v>133276</v>
      </c>
      <c r="G887" s="288" t="s">
        <v>117</v>
      </c>
      <c r="H887" s="288"/>
      <c r="I887" s="1"/>
      <c r="J887" s="10"/>
      <c r="K887" s="10"/>
    </row>
    <row r="888" spans="2:11" s="5" customFormat="1" ht="110.25" hidden="1">
      <c r="B888" s="1"/>
      <c r="C888" s="351">
        <v>4490</v>
      </c>
      <c r="D888" s="352" t="s">
        <v>932</v>
      </c>
      <c r="E888" s="353" t="s">
        <v>116</v>
      </c>
      <c r="F888" s="354">
        <v>170769</v>
      </c>
      <c r="G888" s="288" t="s">
        <v>117</v>
      </c>
      <c r="H888" s="288"/>
      <c r="I888" s="1"/>
      <c r="J888" s="10"/>
      <c r="K888" s="10"/>
    </row>
    <row r="889" spans="2:11" s="5" customFormat="1" ht="30" hidden="1">
      <c r="B889" s="1"/>
      <c r="C889" s="458">
        <v>4501</v>
      </c>
      <c r="D889" s="460" t="s">
        <v>933</v>
      </c>
      <c r="E889" s="462" t="s">
        <v>116</v>
      </c>
      <c r="F889" s="464">
        <v>116396</v>
      </c>
      <c r="G889" s="288" t="s">
        <v>117</v>
      </c>
      <c r="H889" s="288"/>
      <c r="I889" s="1"/>
      <c r="J889" s="10"/>
      <c r="K889" s="10"/>
    </row>
    <row r="890" spans="2:11" s="5" customFormat="1" ht="31.5" hidden="1">
      <c r="B890" s="1"/>
      <c r="C890" s="351">
        <v>4502</v>
      </c>
      <c r="D890" s="352" t="s">
        <v>934</v>
      </c>
      <c r="E890" s="353" t="s">
        <v>116</v>
      </c>
      <c r="F890" s="354">
        <v>194873</v>
      </c>
      <c r="G890" s="288" t="s">
        <v>117</v>
      </c>
      <c r="H890" s="288"/>
      <c r="I890" s="1"/>
      <c r="J890" s="10"/>
      <c r="K890" s="10"/>
    </row>
    <row r="891" spans="2:11" s="5" customFormat="1" ht="110.25" hidden="1">
      <c r="B891" s="1"/>
      <c r="C891" s="351">
        <v>4505</v>
      </c>
      <c r="D891" s="352" t="s">
        <v>935</v>
      </c>
      <c r="E891" s="353" t="s">
        <v>116</v>
      </c>
      <c r="F891" s="354">
        <v>105652</v>
      </c>
      <c r="G891" s="288" t="s">
        <v>117</v>
      </c>
      <c r="H891" s="288"/>
      <c r="I891" s="1"/>
      <c r="J891" s="10"/>
      <c r="K891" s="10"/>
    </row>
    <row r="892" spans="2:11" s="5" customFormat="1" ht="90" hidden="1">
      <c r="B892" s="1"/>
      <c r="C892" s="458">
        <v>4506</v>
      </c>
      <c r="D892" s="460" t="s">
        <v>936</v>
      </c>
      <c r="E892" s="462" t="s">
        <v>116</v>
      </c>
      <c r="F892" s="464">
        <v>159740</v>
      </c>
      <c r="G892" s="288" t="s">
        <v>117</v>
      </c>
      <c r="H892" s="288"/>
      <c r="I892" s="1"/>
      <c r="J892" s="10"/>
      <c r="K892" s="10"/>
    </row>
    <row r="893" spans="2:11" s="5" customFormat="1" ht="30" hidden="1">
      <c r="B893" s="1"/>
      <c r="C893" s="458">
        <v>4510</v>
      </c>
      <c r="D893" s="460" t="s">
        <v>937</v>
      </c>
      <c r="E893" s="462" t="s">
        <v>116</v>
      </c>
      <c r="F893" s="464">
        <v>98774</v>
      </c>
      <c r="G893" s="288" t="s">
        <v>117</v>
      </c>
      <c r="H893" s="288"/>
      <c r="I893" s="1"/>
      <c r="J893" s="10"/>
      <c r="K893" s="10"/>
    </row>
    <row r="894" spans="2:11" s="5" customFormat="1" ht="47.25" hidden="1">
      <c r="B894" s="1"/>
      <c r="C894" s="351">
        <v>4513</v>
      </c>
      <c r="D894" s="352" t="s">
        <v>938</v>
      </c>
      <c r="E894" s="353" t="s">
        <v>119</v>
      </c>
      <c r="F894" s="354">
        <v>142558</v>
      </c>
      <c r="G894" s="288" t="s">
        <v>117</v>
      </c>
      <c r="H894" s="288"/>
      <c r="I894" s="1"/>
      <c r="J894" s="10"/>
      <c r="K894" s="10"/>
    </row>
    <row r="895" spans="2:11" s="5" customFormat="1" ht="110.25" hidden="1">
      <c r="B895" s="1"/>
      <c r="C895" s="351">
        <v>4514</v>
      </c>
      <c r="D895" s="352" t="s">
        <v>939</v>
      </c>
      <c r="E895" s="353" t="s">
        <v>116</v>
      </c>
      <c r="F895" s="354">
        <v>139789</v>
      </c>
      <c r="G895" s="288" t="s">
        <v>117</v>
      </c>
      <c r="H895" s="288"/>
      <c r="I895" s="1"/>
      <c r="J895" s="10"/>
      <c r="K895" s="10"/>
    </row>
    <row r="896" spans="2:11" s="5" customFormat="1" ht="90" hidden="1">
      <c r="B896" s="1"/>
      <c r="C896" s="458">
        <v>4515</v>
      </c>
      <c r="D896" s="460" t="s">
        <v>940</v>
      </c>
      <c r="E896" s="462" t="s">
        <v>116</v>
      </c>
      <c r="F896" s="464">
        <v>186394</v>
      </c>
      <c r="G896" s="288" t="s">
        <v>117</v>
      </c>
      <c r="H896" s="288"/>
      <c r="I896" s="1"/>
      <c r="J896" s="10"/>
      <c r="K896" s="10"/>
    </row>
    <row r="897" spans="2:11" s="5" customFormat="1" ht="30" hidden="1">
      <c r="B897" s="1"/>
      <c r="C897" s="458">
        <v>4516</v>
      </c>
      <c r="D897" s="460" t="s">
        <v>941</v>
      </c>
      <c r="E897" s="462" t="s">
        <v>116</v>
      </c>
      <c r="F897" s="464">
        <v>134019</v>
      </c>
      <c r="G897" s="288" t="s">
        <v>117</v>
      </c>
      <c r="H897" s="288"/>
      <c r="I897" s="1"/>
      <c r="J897" s="10"/>
      <c r="K897" s="10"/>
    </row>
    <row r="898" spans="2:11" s="5" customFormat="1" ht="25.5" hidden="1">
      <c r="B898" s="1"/>
      <c r="C898" s="458">
        <v>4518</v>
      </c>
      <c r="D898" s="460" t="s">
        <v>942</v>
      </c>
      <c r="E898" s="462" t="s">
        <v>116</v>
      </c>
      <c r="F898" s="464">
        <v>37012</v>
      </c>
      <c r="G898" s="288" t="s">
        <v>117</v>
      </c>
      <c r="H898" s="288"/>
      <c r="I898" s="1"/>
      <c r="J898" s="10"/>
      <c r="K898" s="10"/>
    </row>
    <row r="899" spans="2:11" s="5" customFormat="1" ht="31.5" hidden="1">
      <c r="B899" s="1"/>
      <c r="C899" s="351">
        <v>4519</v>
      </c>
      <c r="D899" s="352" t="s">
        <v>943</v>
      </c>
      <c r="E899" s="353" t="s">
        <v>116</v>
      </c>
      <c r="F899" s="354">
        <v>51085</v>
      </c>
      <c r="G899" s="288" t="s">
        <v>117</v>
      </c>
      <c r="H899" s="288"/>
      <c r="I899" s="1"/>
      <c r="J899" s="10"/>
      <c r="K899" s="10"/>
    </row>
    <row r="900" spans="2:11" s="5" customFormat="1" ht="25.5" hidden="1">
      <c r="B900" s="1"/>
      <c r="C900" s="458">
        <v>4520</v>
      </c>
      <c r="D900" s="460" t="s">
        <v>944</v>
      </c>
      <c r="E900" s="462" t="s">
        <v>116</v>
      </c>
      <c r="F900" s="464">
        <v>62577</v>
      </c>
      <c r="G900" s="288" t="s">
        <v>117</v>
      </c>
      <c r="H900" s="288"/>
      <c r="I900" s="1"/>
      <c r="J900" s="10"/>
      <c r="K900" s="10"/>
    </row>
    <row r="901" spans="2:11" s="5" customFormat="1" ht="105" hidden="1">
      <c r="B901" s="1"/>
      <c r="C901" s="458">
        <v>4522</v>
      </c>
      <c r="D901" s="460" t="s">
        <v>945</v>
      </c>
      <c r="E901" s="462" t="s">
        <v>116</v>
      </c>
      <c r="F901" s="464">
        <v>175669</v>
      </c>
      <c r="G901" s="288" t="s">
        <v>117</v>
      </c>
      <c r="H901" s="288"/>
      <c r="I901" s="1"/>
      <c r="J901" s="10"/>
      <c r="K901" s="10"/>
    </row>
    <row r="902" spans="2:11" s="5" customFormat="1" ht="63" hidden="1">
      <c r="B902" s="1"/>
      <c r="C902" s="351">
        <v>4525</v>
      </c>
      <c r="D902" s="352" t="s">
        <v>946</v>
      </c>
      <c r="E902" s="353" t="s">
        <v>122</v>
      </c>
      <c r="F902" s="354">
        <v>6228</v>
      </c>
      <c r="G902" s="288" t="s">
        <v>117</v>
      </c>
      <c r="H902" s="288"/>
      <c r="I902" s="1"/>
      <c r="J902" s="10"/>
      <c r="K902" s="10"/>
    </row>
    <row r="903" spans="2:11" s="5" customFormat="1" ht="110.25" hidden="1">
      <c r="B903" s="1"/>
      <c r="C903" s="351">
        <v>4541</v>
      </c>
      <c r="D903" s="352" t="s">
        <v>947</v>
      </c>
      <c r="E903" s="353" t="s">
        <v>119</v>
      </c>
      <c r="F903" s="354">
        <v>940414</v>
      </c>
      <c r="G903" s="288" t="s">
        <v>117</v>
      </c>
      <c r="H903" s="288"/>
      <c r="I903" s="1"/>
      <c r="J903" s="10"/>
      <c r="K903" s="10"/>
    </row>
    <row r="904" spans="2:11" s="5" customFormat="1" ht="110.25" hidden="1">
      <c r="B904" s="1"/>
      <c r="C904" s="351">
        <v>4542</v>
      </c>
      <c r="D904" s="352" t="s">
        <v>948</v>
      </c>
      <c r="E904" s="353" t="s">
        <v>119</v>
      </c>
      <c r="F904" s="354">
        <v>940404</v>
      </c>
      <c r="G904" s="288" t="s">
        <v>117</v>
      </c>
      <c r="H904" s="288"/>
      <c r="I904" s="1"/>
      <c r="J904" s="10"/>
      <c r="K904" s="10"/>
    </row>
    <row r="905" spans="2:11" s="5" customFormat="1" ht="47.25" hidden="1">
      <c r="B905" s="1"/>
      <c r="C905" s="351">
        <v>4543</v>
      </c>
      <c r="D905" s="352" t="s">
        <v>949</v>
      </c>
      <c r="E905" s="353" t="s">
        <v>122</v>
      </c>
      <c r="F905" s="354">
        <v>59041</v>
      </c>
      <c r="G905" s="288" t="s">
        <v>117</v>
      </c>
      <c r="H905" s="288"/>
      <c r="I905" s="1"/>
      <c r="J905" s="10"/>
      <c r="K905" s="10"/>
    </row>
    <row r="906" spans="2:11" s="5" customFormat="1" ht="45" hidden="1">
      <c r="B906" s="1"/>
      <c r="C906" s="458">
        <v>4544</v>
      </c>
      <c r="D906" s="460" t="s">
        <v>950</v>
      </c>
      <c r="E906" s="462" t="s">
        <v>122</v>
      </c>
      <c r="F906" s="464">
        <v>59781</v>
      </c>
      <c r="G906" s="288" t="s">
        <v>117</v>
      </c>
      <c r="H906" s="288"/>
      <c r="I906" s="1"/>
      <c r="J906" s="10"/>
      <c r="K906" s="10"/>
    </row>
    <row r="907" spans="2:11" s="5" customFormat="1" ht="47.25" hidden="1">
      <c r="B907" s="1"/>
      <c r="C907" s="351">
        <v>4545</v>
      </c>
      <c r="D907" s="352" t="s">
        <v>951</v>
      </c>
      <c r="E907" s="353" t="s">
        <v>122</v>
      </c>
      <c r="F907" s="354">
        <v>57220</v>
      </c>
      <c r="G907" s="288" t="s">
        <v>117</v>
      </c>
      <c r="H907" s="288"/>
      <c r="I907" s="1"/>
      <c r="J907" s="10"/>
      <c r="K907" s="10"/>
    </row>
    <row r="908" spans="2:11" s="5" customFormat="1" ht="31.5" hidden="1">
      <c r="B908" s="1"/>
      <c r="C908" s="351">
        <v>4549</v>
      </c>
      <c r="D908" s="352" t="s">
        <v>952</v>
      </c>
      <c r="E908" s="353" t="s">
        <v>125</v>
      </c>
      <c r="F908" s="354">
        <v>5304933</v>
      </c>
      <c r="G908" s="288" t="s">
        <v>117</v>
      </c>
      <c r="H908" s="288" t="s">
        <v>145</v>
      </c>
      <c r="I908" s="1"/>
      <c r="J908" s="10"/>
      <c r="K908" s="10"/>
    </row>
    <row r="909" spans="2:11" s="5" customFormat="1" ht="31.5" hidden="1">
      <c r="B909" s="1"/>
      <c r="C909" s="351">
        <v>4550</v>
      </c>
      <c r="D909" s="352" t="s">
        <v>953</v>
      </c>
      <c r="E909" s="353" t="s">
        <v>125</v>
      </c>
      <c r="F909" s="354">
        <v>3698729</v>
      </c>
      <c r="G909" s="288" t="s">
        <v>117</v>
      </c>
      <c r="H909" s="288" t="s">
        <v>145</v>
      </c>
      <c r="I909" s="1"/>
      <c r="J909" s="10"/>
      <c r="K909" s="10"/>
    </row>
    <row r="910" spans="2:11" s="5" customFormat="1" ht="31.5" hidden="1">
      <c r="B910" s="1"/>
      <c r="C910" s="351">
        <v>4551</v>
      </c>
      <c r="D910" s="352" t="s">
        <v>954</v>
      </c>
      <c r="E910" s="353" t="s">
        <v>125</v>
      </c>
      <c r="F910" s="354">
        <v>4149431</v>
      </c>
      <c r="G910" s="288" t="s">
        <v>117</v>
      </c>
      <c r="H910" s="288" t="s">
        <v>145</v>
      </c>
      <c r="I910" s="1"/>
      <c r="J910" s="10"/>
      <c r="K910" s="10"/>
    </row>
    <row r="911" spans="2:11" s="5" customFormat="1" ht="60" hidden="1">
      <c r="B911" s="1"/>
      <c r="C911" s="458">
        <v>4553</v>
      </c>
      <c r="D911" s="460" t="s">
        <v>955</v>
      </c>
      <c r="E911" s="462" t="s">
        <v>125</v>
      </c>
      <c r="F911" s="464">
        <v>2864527</v>
      </c>
      <c r="G911" s="288" t="s">
        <v>117</v>
      </c>
      <c r="H911" s="288"/>
      <c r="I911" s="1"/>
      <c r="J911" s="10"/>
      <c r="K911" s="10"/>
    </row>
    <row r="912" spans="2:11" s="5" customFormat="1" ht="45" hidden="1">
      <c r="B912" s="1"/>
      <c r="C912" s="458">
        <v>4555</v>
      </c>
      <c r="D912" s="460" t="s">
        <v>956</v>
      </c>
      <c r="E912" s="462" t="s">
        <v>119</v>
      </c>
      <c r="F912" s="464">
        <v>601891</v>
      </c>
      <c r="G912" s="288" t="s">
        <v>117</v>
      </c>
      <c r="H912" s="288"/>
      <c r="I912" s="1"/>
      <c r="J912" s="10"/>
      <c r="K912" s="10"/>
    </row>
    <row r="913" spans="2:11" s="5" customFormat="1" ht="47.25" hidden="1">
      <c r="B913" s="1"/>
      <c r="C913" s="351">
        <v>4556</v>
      </c>
      <c r="D913" s="352" t="s">
        <v>957</v>
      </c>
      <c r="E913" s="353" t="s">
        <v>119</v>
      </c>
      <c r="F913" s="354">
        <v>133276</v>
      </c>
      <c r="G913" s="288" t="s">
        <v>117</v>
      </c>
      <c r="H913" s="288"/>
      <c r="I913" s="1"/>
      <c r="J913" s="10"/>
      <c r="K913" s="10"/>
    </row>
    <row r="914" spans="2:11" s="5" customFormat="1" ht="47.25" hidden="1">
      <c r="B914" s="1"/>
      <c r="C914" s="351">
        <v>4557</v>
      </c>
      <c r="D914" s="352" t="s">
        <v>958</v>
      </c>
      <c r="E914" s="353" t="s">
        <v>119</v>
      </c>
      <c r="F914" s="354">
        <v>131729</v>
      </c>
      <c r="G914" s="288" t="s">
        <v>117</v>
      </c>
      <c r="H914" s="288"/>
      <c r="I914" s="1"/>
      <c r="J914" s="10"/>
      <c r="K914" s="10"/>
    </row>
    <row r="915" spans="2:11" s="5" customFormat="1" ht="31.5" hidden="1">
      <c r="B915" s="1"/>
      <c r="C915" s="351">
        <v>4558</v>
      </c>
      <c r="D915" s="352" t="s">
        <v>959</v>
      </c>
      <c r="E915" s="353" t="s">
        <v>125</v>
      </c>
      <c r="F915" s="354">
        <v>5147171</v>
      </c>
      <c r="G915" s="288" t="s">
        <v>117</v>
      </c>
      <c r="H915" s="288" t="s">
        <v>145</v>
      </c>
      <c r="I915" s="1"/>
      <c r="J915" s="10"/>
      <c r="K915" s="10"/>
    </row>
    <row r="916" spans="2:11" s="5" customFormat="1" ht="31.5" hidden="1">
      <c r="B916" s="1"/>
      <c r="C916" s="351">
        <v>4559</v>
      </c>
      <c r="D916" s="352" t="s">
        <v>960</v>
      </c>
      <c r="E916" s="353" t="s">
        <v>119</v>
      </c>
      <c r="F916" s="354">
        <v>333050</v>
      </c>
      <c r="G916" s="288" t="s">
        <v>117</v>
      </c>
      <c r="H916" s="288"/>
      <c r="I916" s="1"/>
      <c r="J916" s="10"/>
      <c r="K916" s="10"/>
    </row>
    <row r="917" spans="2:11" s="5" customFormat="1" ht="31.5" hidden="1">
      <c r="B917" s="1"/>
      <c r="C917" s="351">
        <v>4560</v>
      </c>
      <c r="D917" s="352" t="s">
        <v>961</v>
      </c>
      <c r="E917" s="353" t="s">
        <v>119</v>
      </c>
      <c r="F917" s="354">
        <v>362388</v>
      </c>
      <c r="G917" s="288" t="s">
        <v>117</v>
      </c>
      <c r="H917" s="288"/>
      <c r="I917" s="1"/>
      <c r="J917" s="10"/>
      <c r="K917" s="10"/>
    </row>
    <row r="918" spans="2:11" s="5" customFormat="1" ht="31.5" hidden="1">
      <c r="B918" s="1"/>
      <c r="C918" s="351">
        <v>4561</v>
      </c>
      <c r="D918" s="352" t="s">
        <v>962</v>
      </c>
      <c r="E918" s="353" t="s">
        <v>119</v>
      </c>
      <c r="F918" s="354">
        <v>432024</v>
      </c>
      <c r="G918" s="288" t="s">
        <v>117</v>
      </c>
      <c r="H918" s="288"/>
      <c r="I918" s="1"/>
      <c r="J918" s="10"/>
      <c r="K918" s="10"/>
    </row>
    <row r="919" spans="2:11" s="5" customFormat="1" ht="63" hidden="1">
      <c r="B919" s="1"/>
      <c r="C919" s="351">
        <v>4562</v>
      </c>
      <c r="D919" s="352" t="s">
        <v>963</v>
      </c>
      <c r="E919" s="353" t="s">
        <v>119</v>
      </c>
      <c r="F919" s="354">
        <v>108524</v>
      </c>
      <c r="G919" s="288" t="s">
        <v>117</v>
      </c>
      <c r="H919" s="288"/>
      <c r="I919" s="1"/>
      <c r="J919" s="10"/>
      <c r="K919" s="10"/>
    </row>
    <row r="920" spans="2:11" s="5" customFormat="1" ht="47.25" hidden="1">
      <c r="B920" s="1"/>
      <c r="C920" s="351">
        <v>4563</v>
      </c>
      <c r="D920" s="352" t="s">
        <v>964</v>
      </c>
      <c r="E920" s="353" t="s">
        <v>119</v>
      </c>
      <c r="F920" s="354">
        <v>75264</v>
      </c>
      <c r="G920" s="288" t="s">
        <v>117</v>
      </c>
      <c r="H920" s="288"/>
      <c r="I920" s="1"/>
      <c r="J920" s="10"/>
      <c r="K920" s="10"/>
    </row>
    <row r="921" spans="2:11" s="5" customFormat="1" ht="31.5" hidden="1">
      <c r="B921" s="1"/>
      <c r="C921" s="351">
        <v>4564</v>
      </c>
      <c r="D921" s="352" t="s">
        <v>965</v>
      </c>
      <c r="E921" s="353" t="s">
        <v>119</v>
      </c>
      <c r="F921" s="354">
        <v>376547</v>
      </c>
      <c r="G921" s="288" t="s">
        <v>117</v>
      </c>
      <c r="H921" s="288"/>
      <c r="I921" s="1"/>
      <c r="J921" s="10"/>
      <c r="K921" s="10"/>
    </row>
    <row r="922" spans="2:11" s="5" customFormat="1" ht="31.5" hidden="1">
      <c r="B922" s="1"/>
      <c r="C922" s="351">
        <v>4565</v>
      </c>
      <c r="D922" s="352" t="s">
        <v>966</v>
      </c>
      <c r="E922" s="353" t="s">
        <v>119</v>
      </c>
      <c r="F922" s="354">
        <v>431518</v>
      </c>
      <c r="G922" s="288" t="s">
        <v>117</v>
      </c>
      <c r="H922" s="288"/>
      <c r="I922" s="1"/>
      <c r="J922" s="10"/>
      <c r="K922" s="10"/>
    </row>
    <row r="923" spans="2:11" s="5" customFormat="1" ht="31.5" hidden="1">
      <c r="B923" s="1"/>
      <c r="C923" s="351">
        <v>4566</v>
      </c>
      <c r="D923" s="352" t="s">
        <v>967</v>
      </c>
      <c r="E923" s="353" t="s">
        <v>119</v>
      </c>
      <c r="F923" s="354">
        <v>444940</v>
      </c>
      <c r="G923" s="288" t="s">
        <v>117</v>
      </c>
      <c r="H923" s="288"/>
      <c r="I923" s="1"/>
      <c r="J923" s="10"/>
      <c r="K923" s="10"/>
    </row>
    <row r="924" spans="2:11" s="5" customFormat="1" ht="110.25" hidden="1">
      <c r="B924" s="1"/>
      <c r="C924" s="351">
        <v>4567</v>
      </c>
      <c r="D924" s="352" t="s">
        <v>968</v>
      </c>
      <c r="E924" s="353" t="s">
        <v>119</v>
      </c>
      <c r="F924" s="354">
        <v>815423</v>
      </c>
      <c r="G924" s="288" t="s">
        <v>117</v>
      </c>
      <c r="H924" s="288"/>
      <c r="I924" s="1"/>
      <c r="J924" s="10"/>
      <c r="K924" s="10"/>
    </row>
    <row r="925" spans="2:11" s="5" customFormat="1" ht="78.75" hidden="1">
      <c r="B925" s="1"/>
      <c r="C925" s="351">
        <v>4568</v>
      </c>
      <c r="D925" s="352" t="s">
        <v>969</v>
      </c>
      <c r="E925" s="353" t="s">
        <v>119</v>
      </c>
      <c r="F925" s="354">
        <v>815423</v>
      </c>
      <c r="G925" s="288" t="s">
        <v>117</v>
      </c>
      <c r="H925" s="288"/>
      <c r="I925" s="1"/>
      <c r="J925" s="10"/>
      <c r="K925" s="10"/>
    </row>
    <row r="926" spans="2:11" s="5" customFormat="1" ht="31.5" hidden="1">
      <c r="B926" s="1"/>
      <c r="C926" s="351">
        <v>4569</v>
      </c>
      <c r="D926" s="352" t="s">
        <v>970</v>
      </c>
      <c r="E926" s="353" t="s">
        <v>125</v>
      </c>
      <c r="F926" s="354">
        <v>8056</v>
      </c>
      <c r="G926" s="288" t="s">
        <v>117</v>
      </c>
      <c r="H926" s="288"/>
      <c r="I926" s="1"/>
      <c r="J926" s="10"/>
      <c r="K926" s="10"/>
    </row>
    <row r="927" spans="2:11" s="5" customFormat="1" ht="31.5" hidden="1">
      <c r="B927" s="1"/>
      <c r="C927" s="351">
        <v>4578</v>
      </c>
      <c r="D927" s="352" t="s">
        <v>971</v>
      </c>
      <c r="E927" s="353" t="s">
        <v>122</v>
      </c>
      <c r="F927" s="354">
        <v>72874</v>
      </c>
      <c r="G927" s="288" t="s">
        <v>117</v>
      </c>
      <c r="H927" s="288"/>
      <c r="I927" s="1"/>
      <c r="J927" s="10"/>
      <c r="K927" s="10"/>
    </row>
    <row r="928" spans="2:11" s="5" customFormat="1" ht="25.5">
      <c r="B928" s="1"/>
      <c r="C928" s="351">
        <v>4581</v>
      </c>
      <c r="D928" s="352" t="s">
        <v>972</v>
      </c>
      <c r="E928" s="353" t="s">
        <v>116</v>
      </c>
      <c r="F928" s="354">
        <v>2180</v>
      </c>
      <c r="G928" s="288" t="s">
        <v>117</v>
      </c>
      <c r="H928" s="288"/>
      <c r="I928" s="1"/>
      <c r="J928" s="10"/>
      <c r="K928" s="10"/>
    </row>
    <row r="929" spans="2:11" s="5" customFormat="1" ht="78.75" hidden="1">
      <c r="B929" s="1"/>
      <c r="C929" s="351">
        <v>4588</v>
      </c>
      <c r="D929" s="352" t="s">
        <v>973</v>
      </c>
      <c r="E929" s="353" t="s">
        <v>116</v>
      </c>
      <c r="F929" s="354">
        <v>333358</v>
      </c>
      <c r="G929" s="288" t="s">
        <v>117</v>
      </c>
      <c r="H929" s="288"/>
      <c r="I929" s="1"/>
      <c r="J929" s="10"/>
      <c r="K929" s="10"/>
    </row>
    <row r="930" spans="2:11" s="5" customFormat="1" ht="25.5">
      <c r="B930" s="1"/>
      <c r="C930" s="351">
        <v>4592</v>
      </c>
      <c r="D930" s="352" t="s">
        <v>974</v>
      </c>
      <c r="E930" s="353" t="s">
        <v>116</v>
      </c>
      <c r="F930" s="354">
        <v>1389</v>
      </c>
      <c r="G930" s="288" t="s">
        <v>117</v>
      </c>
      <c r="H930" s="288"/>
      <c r="I930" s="1"/>
      <c r="J930" s="10"/>
      <c r="K930" s="10"/>
    </row>
    <row r="931" spans="2:11" s="5" customFormat="1" ht="47.25">
      <c r="B931" s="1"/>
      <c r="C931" s="351">
        <v>4593</v>
      </c>
      <c r="D931" s="352" t="s">
        <v>975</v>
      </c>
      <c r="E931" s="353" t="s">
        <v>116</v>
      </c>
      <c r="F931" s="354">
        <v>72675</v>
      </c>
      <c r="G931" s="288" t="s">
        <v>117</v>
      </c>
      <c r="H931" s="288"/>
      <c r="I931" s="1"/>
      <c r="J931" s="10"/>
      <c r="K931" s="10"/>
    </row>
    <row r="932" spans="2:11" s="5" customFormat="1" ht="25.5" hidden="1">
      <c r="B932" s="1"/>
      <c r="C932" s="351">
        <v>4598</v>
      </c>
      <c r="D932" s="352" t="s">
        <v>976</v>
      </c>
      <c r="E932" s="353" t="s">
        <v>122</v>
      </c>
      <c r="F932" s="354">
        <v>8442</v>
      </c>
      <c r="G932" s="288" t="s">
        <v>117</v>
      </c>
      <c r="H932" s="288"/>
      <c r="I932" s="1"/>
      <c r="J932" s="10"/>
      <c r="K932" s="10"/>
    </row>
    <row r="933" spans="2:11" s="5" customFormat="1" ht="25.5" hidden="1">
      <c r="B933" s="1"/>
      <c r="C933" s="351">
        <v>4599</v>
      </c>
      <c r="D933" s="352" t="s">
        <v>977</v>
      </c>
      <c r="E933" s="353" t="s">
        <v>116</v>
      </c>
      <c r="F933" s="354">
        <v>43643</v>
      </c>
      <c r="G933" s="288" t="s">
        <v>117</v>
      </c>
      <c r="H933" s="288"/>
      <c r="I933" s="1"/>
      <c r="J933" s="10"/>
      <c r="K933" s="10"/>
    </row>
    <row r="934" spans="2:11" s="5" customFormat="1" ht="25.5" hidden="1">
      <c r="B934" s="1"/>
      <c r="C934" s="351">
        <v>4600</v>
      </c>
      <c r="D934" s="352" t="s">
        <v>978</v>
      </c>
      <c r="E934" s="353" t="s">
        <v>116</v>
      </c>
      <c r="F934" s="354">
        <v>96064</v>
      </c>
      <c r="G934" s="288" t="s">
        <v>117</v>
      </c>
      <c r="H934" s="288"/>
      <c r="I934" s="1"/>
      <c r="J934" s="10"/>
      <c r="K934" s="10"/>
    </row>
    <row r="935" spans="2:11" s="5" customFormat="1" ht="31.5" hidden="1">
      <c r="B935" s="1"/>
      <c r="C935" s="351">
        <v>4601</v>
      </c>
      <c r="D935" s="352" t="s">
        <v>979</v>
      </c>
      <c r="E935" s="353" t="s">
        <v>116</v>
      </c>
      <c r="F935" s="354">
        <v>43086</v>
      </c>
      <c r="G935" s="288" t="s">
        <v>117</v>
      </c>
      <c r="H935" s="288"/>
      <c r="I935" s="1"/>
      <c r="J935" s="10"/>
      <c r="K935" s="10"/>
    </row>
    <row r="936" spans="2:11" s="5" customFormat="1" ht="31.5" hidden="1">
      <c r="B936" s="1"/>
      <c r="C936" s="351">
        <v>4602</v>
      </c>
      <c r="D936" s="352" t="s">
        <v>980</v>
      </c>
      <c r="E936" s="353" t="s">
        <v>116</v>
      </c>
      <c r="F936" s="354">
        <v>114588</v>
      </c>
      <c r="G936" s="288" t="s">
        <v>117</v>
      </c>
      <c r="H936" s="288"/>
      <c r="I936" s="1"/>
      <c r="J936" s="10"/>
      <c r="K936" s="10"/>
    </row>
    <row r="937" spans="2:11" s="5" customFormat="1" ht="47.25" hidden="1">
      <c r="B937" s="1"/>
      <c r="C937" s="351">
        <v>4604</v>
      </c>
      <c r="D937" s="352" t="s">
        <v>981</v>
      </c>
      <c r="E937" s="353" t="s">
        <v>116</v>
      </c>
      <c r="F937" s="354">
        <v>5328</v>
      </c>
      <c r="G937" s="288" t="s">
        <v>117</v>
      </c>
      <c r="H937" s="288"/>
      <c r="I937" s="1"/>
      <c r="J937" s="10"/>
      <c r="K937" s="10"/>
    </row>
    <row r="938" spans="2:11" s="5" customFormat="1" ht="30" hidden="1">
      <c r="B938" s="1"/>
      <c r="C938" s="458">
        <v>4606</v>
      </c>
      <c r="D938" s="460" t="s">
        <v>982</v>
      </c>
      <c r="E938" s="462" t="s">
        <v>116</v>
      </c>
      <c r="F938" s="464">
        <v>20558</v>
      </c>
      <c r="G938" s="288" t="s">
        <v>117</v>
      </c>
      <c r="H938" s="288"/>
      <c r="I938" s="1"/>
      <c r="J938" s="10"/>
      <c r="K938" s="10"/>
    </row>
    <row r="939" spans="2:11" s="5" customFormat="1" ht="60" hidden="1">
      <c r="B939" s="1"/>
      <c r="C939" s="458">
        <v>4611</v>
      </c>
      <c r="D939" s="460" t="s">
        <v>983</v>
      </c>
      <c r="E939" s="462" t="s">
        <v>122</v>
      </c>
      <c r="F939" s="464">
        <v>133707</v>
      </c>
      <c r="G939" s="288" t="s">
        <v>117</v>
      </c>
      <c r="H939" s="288" t="s">
        <v>145</v>
      </c>
      <c r="I939" s="1"/>
      <c r="J939" s="10"/>
      <c r="K939" s="10"/>
    </row>
    <row r="940" spans="2:11" s="5" customFormat="1" ht="60" hidden="1">
      <c r="B940" s="1"/>
      <c r="C940" s="458">
        <v>4612</v>
      </c>
      <c r="D940" s="460" t="s">
        <v>984</v>
      </c>
      <c r="E940" s="462" t="s">
        <v>122</v>
      </c>
      <c r="F940" s="464">
        <v>134163</v>
      </c>
      <c r="G940" s="288" t="s">
        <v>117</v>
      </c>
      <c r="H940" s="288" t="s">
        <v>145</v>
      </c>
      <c r="I940" s="1"/>
      <c r="J940" s="10"/>
      <c r="K940" s="10"/>
    </row>
    <row r="941" spans="2:11" s="5" customFormat="1" ht="47.25" hidden="1">
      <c r="B941" s="1"/>
      <c r="C941" s="351">
        <v>4613</v>
      </c>
      <c r="D941" s="352" t="s">
        <v>985</v>
      </c>
      <c r="E941" s="353" t="s">
        <v>119</v>
      </c>
      <c r="F941" s="354">
        <v>45039</v>
      </c>
      <c r="G941" s="288" t="s">
        <v>117</v>
      </c>
      <c r="H941" s="288"/>
      <c r="I941" s="1"/>
      <c r="J941" s="10"/>
      <c r="K941" s="10"/>
    </row>
    <row r="942" spans="2:11" s="5" customFormat="1" ht="60" hidden="1">
      <c r="B942" s="1"/>
      <c r="C942" s="458">
        <v>4614</v>
      </c>
      <c r="D942" s="460" t="s">
        <v>986</v>
      </c>
      <c r="E942" s="462" t="s">
        <v>122</v>
      </c>
      <c r="F942" s="464">
        <v>134612</v>
      </c>
      <c r="G942" s="288" t="s">
        <v>117</v>
      </c>
      <c r="H942" s="288" t="s">
        <v>145</v>
      </c>
      <c r="I942" s="1"/>
      <c r="J942" s="10"/>
      <c r="K942" s="10"/>
    </row>
    <row r="943" spans="2:11" s="5" customFormat="1" ht="63" hidden="1">
      <c r="B943" s="1"/>
      <c r="C943" s="351">
        <v>4615</v>
      </c>
      <c r="D943" s="352" t="s">
        <v>987</v>
      </c>
      <c r="E943" s="353" t="s">
        <v>122</v>
      </c>
      <c r="F943" s="354">
        <v>171694</v>
      </c>
      <c r="G943" s="288" t="s">
        <v>117</v>
      </c>
      <c r="H943" s="288" t="s">
        <v>145</v>
      </c>
      <c r="I943" s="1"/>
      <c r="J943" s="10"/>
      <c r="K943" s="10"/>
    </row>
    <row r="944" spans="2:11" s="5" customFormat="1" ht="60" hidden="1">
      <c r="B944" s="1"/>
      <c r="C944" s="458">
        <v>4616</v>
      </c>
      <c r="D944" s="460" t="s">
        <v>988</v>
      </c>
      <c r="E944" s="462" t="s">
        <v>122</v>
      </c>
      <c r="F944" s="464">
        <v>172147</v>
      </c>
      <c r="G944" s="288" t="s">
        <v>117</v>
      </c>
      <c r="H944" s="288" t="s">
        <v>145</v>
      </c>
      <c r="I944" s="1"/>
      <c r="J944" s="10"/>
      <c r="K944" s="10"/>
    </row>
    <row r="945" spans="2:11" s="5" customFormat="1" ht="60" hidden="1">
      <c r="B945" s="1"/>
      <c r="C945" s="458">
        <v>4617</v>
      </c>
      <c r="D945" s="460" t="s">
        <v>989</v>
      </c>
      <c r="E945" s="462" t="s">
        <v>122</v>
      </c>
      <c r="F945" s="464">
        <v>204740</v>
      </c>
      <c r="G945" s="288" t="s">
        <v>117</v>
      </c>
      <c r="H945" s="288" t="s">
        <v>145</v>
      </c>
      <c r="I945" s="1"/>
      <c r="J945" s="10"/>
      <c r="K945" s="10"/>
    </row>
    <row r="946" spans="2:11" s="5" customFormat="1" ht="60" hidden="1">
      <c r="B946" s="1"/>
      <c r="C946" s="458">
        <v>4618</v>
      </c>
      <c r="D946" s="460" t="s">
        <v>990</v>
      </c>
      <c r="E946" s="462" t="s">
        <v>122</v>
      </c>
      <c r="F946" s="464">
        <v>212839</v>
      </c>
      <c r="G946" s="288" t="s">
        <v>117</v>
      </c>
      <c r="H946" s="288" t="s">
        <v>145</v>
      </c>
      <c r="I946" s="1"/>
      <c r="J946" s="10"/>
      <c r="K946" s="10"/>
    </row>
    <row r="947" spans="2:11" s="5" customFormat="1" ht="60" hidden="1">
      <c r="B947" s="1"/>
      <c r="C947" s="458">
        <v>4619</v>
      </c>
      <c r="D947" s="460" t="s">
        <v>991</v>
      </c>
      <c r="E947" s="462" t="s">
        <v>122</v>
      </c>
      <c r="F947" s="464">
        <v>233501</v>
      </c>
      <c r="G947" s="288" t="s">
        <v>117</v>
      </c>
      <c r="H947" s="288" t="s">
        <v>145</v>
      </c>
      <c r="I947" s="1"/>
      <c r="J947" s="10"/>
      <c r="K947" s="10"/>
    </row>
    <row r="948" spans="2:11" s="5" customFormat="1" ht="60" hidden="1">
      <c r="B948" s="1"/>
      <c r="C948" s="458">
        <v>4620</v>
      </c>
      <c r="D948" s="460" t="s">
        <v>992</v>
      </c>
      <c r="E948" s="462" t="s">
        <v>122</v>
      </c>
      <c r="F948" s="464">
        <v>251945</v>
      </c>
      <c r="G948" s="288" t="s">
        <v>117</v>
      </c>
      <c r="H948" s="288" t="s">
        <v>145</v>
      </c>
      <c r="I948" s="1"/>
      <c r="J948" s="10"/>
      <c r="K948" s="10"/>
    </row>
    <row r="949" spans="2:11" s="5" customFormat="1" ht="63" hidden="1">
      <c r="B949" s="1"/>
      <c r="C949" s="351">
        <v>4621</v>
      </c>
      <c r="D949" s="352" t="s">
        <v>993</v>
      </c>
      <c r="E949" s="353" t="s">
        <v>122</v>
      </c>
      <c r="F949" s="354">
        <v>279849</v>
      </c>
      <c r="G949" s="288" t="s">
        <v>117</v>
      </c>
      <c r="H949" s="288" t="s">
        <v>145</v>
      </c>
      <c r="I949" s="1"/>
      <c r="J949" s="10"/>
      <c r="K949" s="10"/>
    </row>
    <row r="950" spans="2:11" s="5" customFormat="1" ht="60" hidden="1">
      <c r="B950" s="1"/>
      <c r="C950" s="458">
        <v>4622</v>
      </c>
      <c r="D950" s="460" t="s">
        <v>994</v>
      </c>
      <c r="E950" s="462" t="s">
        <v>122</v>
      </c>
      <c r="F950" s="464">
        <v>294168</v>
      </c>
      <c r="G950" s="288" t="s">
        <v>117</v>
      </c>
      <c r="H950" s="288" t="s">
        <v>145</v>
      </c>
      <c r="I950" s="1"/>
      <c r="J950" s="10"/>
      <c r="K950" s="10"/>
    </row>
    <row r="951" spans="2:11" s="5" customFormat="1" ht="31.5" hidden="1">
      <c r="B951" s="1"/>
      <c r="C951" s="351">
        <v>4624</v>
      </c>
      <c r="D951" s="352" t="s">
        <v>995</v>
      </c>
      <c r="E951" s="353" t="s">
        <v>122</v>
      </c>
      <c r="F951" s="354">
        <v>488712</v>
      </c>
      <c r="G951" s="288" t="s">
        <v>117</v>
      </c>
      <c r="H951" s="288"/>
      <c r="I951" s="1"/>
      <c r="J951" s="10"/>
      <c r="K951" s="10"/>
    </row>
    <row r="952" spans="2:11" s="5" customFormat="1" ht="31.5" hidden="1">
      <c r="B952" s="1"/>
      <c r="C952" s="351">
        <v>4625</v>
      </c>
      <c r="D952" s="352" t="s">
        <v>996</v>
      </c>
      <c r="E952" s="353" t="s">
        <v>122</v>
      </c>
      <c r="F952" s="354">
        <v>642248</v>
      </c>
      <c r="G952" s="288" t="s">
        <v>117</v>
      </c>
      <c r="H952" s="288"/>
      <c r="I952" s="1"/>
      <c r="J952" s="10"/>
      <c r="K952" s="10"/>
    </row>
    <row r="953" spans="2:11" s="5" customFormat="1" ht="30" hidden="1">
      <c r="B953" s="1"/>
      <c r="C953" s="458">
        <v>4626</v>
      </c>
      <c r="D953" s="460" t="s">
        <v>997</v>
      </c>
      <c r="E953" s="462" t="s">
        <v>122</v>
      </c>
      <c r="F953" s="464">
        <v>836690</v>
      </c>
      <c r="G953" s="288" t="s">
        <v>117</v>
      </c>
      <c r="H953" s="288"/>
      <c r="I953" s="1"/>
      <c r="J953" s="10"/>
      <c r="K953" s="10"/>
    </row>
    <row r="954" spans="2:11" s="5" customFormat="1" ht="30" hidden="1">
      <c r="B954" s="1"/>
      <c r="C954" s="458">
        <v>4627</v>
      </c>
      <c r="D954" s="460" t="s">
        <v>998</v>
      </c>
      <c r="E954" s="462" t="s">
        <v>122</v>
      </c>
      <c r="F954" s="464">
        <v>976360</v>
      </c>
      <c r="G954" s="288" t="s">
        <v>117</v>
      </c>
      <c r="H954" s="288"/>
      <c r="I954" s="1"/>
      <c r="J954" s="10"/>
      <c r="K954" s="10"/>
    </row>
    <row r="955" spans="2:11" s="5" customFormat="1" ht="30" hidden="1">
      <c r="B955" s="1"/>
      <c r="C955" s="458">
        <v>4628</v>
      </c>
      <c r="D955" s="460" t="s">
        <v>999</v>
      </c>
      <c r="E955" s="462" t="s">
        <v>122</v>
      </c>
      <c r="F955" s="464">
        <v>1220781</v>
      </c>
      <c r="G955" s="288" t="s">
        <v>117</v>
      </c>
      <c r="H955" s="288"/>
      <c r="I955" s="1"/>
      <c r="J955" s="10"/>
      <c r="K955" s="10"/>
    </row>
    <row r="956" spans="2:11" s="5" customFormat="1" ht="30" hidden="1">
      <c r="B956" s="1"/>
      <c r="C956" s="458">
        <v>4629</v>
      </c>
      <c r="D956" s="460" t="s">
        <v>1000</v>
      </c>
      <c r="E956" s="462" t="s">
        <v>122</v>
      </c>
      <c r="F956" s="464">
        <v>1484103</v>
      </c>
      <c r="G956" s="288" t="s">
        <v>117</v>
      </c>
      <c r="H956" s="288"/>
      <c r="I956" s="1"/>
      <c r="J956" s="10"/>
      <c r="K956" s="10"/>
    </row>
    <row r="957" spans="2:11" s="5" customFormat="1" ht="31.5" hidden="1">
      <c r="B957" s="1"/>
      <c r="C957" s="351">
        <v>4630</v>
      </c>
      <c r="D957" s="352" t="s">
        <v>1001</v>
      </c>
      <c r="E957" s="353" t="s">
        <v>122</v>
      </c>
      <c r="F957" s="354">
        <v>1795934</v>
      </c>
      <c r="G957" s="288" t="s">
        <v>117</v>
      </c>
      <c r="H957" s="288"/>
      <c r="I957" s="1"/>
      <c r="J957" s="10"/>
      <c r="K957" s="10"/>
    </row>
    <row r="958" spans="2:11" s="5" customFormat="1" ht="31.5" hidden="1">
      <c r="B958" s="1"/>
      <c r="C958" s="351">
        <v>4631</v>
      </c>
      <c r="D958" s="352" t="s">
        <v>1002</v>
      </c>
      <c r="E958" s="353" t="s">
        <v>122</v>
      </c>
      <c r="F958" s="354">
        <v>2021834</v>
      </c>
      <c r="G958" s="288" t="s">
        <v>117</v>
      </c>
      <c r="H958" s="288"/>
      <c r="I958" s="1"/>
      <c r="J958" s="10"/>
      <c r="K958" s="10"/>
    </row>
    <row r="959" spans="2:11" s="5" customFormat="1" ht="31.5" hidden="1">
      <c r="B959" s="1"/>
      <c r="C959" s="351">
        <v>4632</v>
      </c>
      <c r="D959" s="352" t="s">
        <v>1003</v>
      </c>
      <c r="E959" s="353" t="s">
        <v>122</v>
      </c>
      <c r="F959" s="354">
        <v>2367832</v>
      </c>
      <c r="G959" s="288" t="s">
        <v>117</v>
      </c>
      <c r="H959" s="288"/>
      <c r="I959" s="1"/>
      <c r="J959" s="10"/>
      <c r="K959" s="10"/>
    </row>
    <row r="960" spans="2:11" s="5" customFormat="1" ht="31.5" hidden="1">
      <c r="B960" s="1"/>
      <c r="C960" s="351">
        <v>4633</v>
      </c>
      <c r="D960" s="352" t="s">
        <v>1004</v>
      </c>
      <c r="E960" s="353" t="s">
        <v>122</v>
      </c>
      <c r="F960" s="354">
        <v>2750442</v>
      </c>
      <c r="G960" s="288" t="s">
        <v>117</v>
      </c>
      <c r="H960" s="288"/>
      <c r="I960" s="1"/>
      <c r="J960" s="10"/>
      <c r="K960" s="10"/>
    </row>
    <row r="961" spans="2:11" s="5" customFormat="1" ht="31.5" hidden="1">
      <c r="B961" s="1"/>
      <c r="C961" s="351">
        <v>4634</v>
      </c>
      <c r="D961" s="352" t="s">
        <v>1005</v>
      </c>
      <c r="E961" s="353" t="s">
        <v>122</v>
      </c>
      <c r="F961" s="354">
        <v>3157908</v>
      </c>
      <c r="G961" s="288" t="s">
        <v>117</v>
      </c>
      <c r="H961" s="288"/>
      <c r="I961" s="1"/>
      <c r="J961" s="10"/>
      <c r="K961" s="10"/>
    </row>
    <row r="962" spans="2:11" s="5" customFormat="1" ht="30" hidden="1">
      <c r="B962" s="1"/>
      <c r="C962" s="458">
        <v>4635</v>
      </c>
      <c r="D962" s="460" t="s">
        <v>1006</v>
      </c>
      <c r="E962" s="462" t="s">
        <v>122</v>
      </c>
      <c r="F962" s="464">
        <v>3569311</v>
      </c>
      <c r="G962" s="288" t="s">
        <v>117</v>
      </c>
      <c r="H962" s="288"/>
      <c r="I962" s="1"/>
      <c r="J962" s="10"/>
      <c r="K962" s="10"/>
    </row>
    <row r="963" spans="2:11" s="5" customFormat="1" ht="31.5" hidden="1">
      <c r="B963" s="1"/>
      <c r="C963" s="351">
        <v>4636</v>
      </c>
      <c r="D963" s="352" t="s">
        <v>1007</v>
      </c>
      <c r="E963" s="353" t="s">
        <v>122</v>
      </c>
      <c r="F963" s="354">
        <v>4059874</v>
      </c>
      <c r="G963" s="288" t="s">
        <v>117</v>
      </c>
      <c r="H963" s="288"/>
      <c r="I963" s="1"/>
      <c r="J963" s="10"/>
      <c r="K963" s="10"/>
    </row>
    <row r="964" spans="2:11" s="5" customFormat="1" ht="30" hidden="1">
      <c r="B964" s="1"/>
      <c r="C964" s="458">
        <v>4637</v>
      </c>
      <c r="D964" s="460" t="s">
        <v>1008</v>
      </c>
      <c r="E964" s="462" t="s">
        <v>122</v>
      </c>
      <c r="F964" s="464">
        <v>4569654</v>
      </c>
      <c r="G964" s="288" t="s">
        <v>117</v>
      </c>
      <c r="H964" s="288"/>
      <c r="I964" s="1"/>
      <c r="J964" s="10"/>
      <c r="K964" s="10"/>
    </row>
    <row r="965" spans="2:11" s="5" customFormat="1" ht="31.5" hidden="1">
      <c r="B965" s="1"/>
      <c r="C965" s="351">
        <v>4638</v>
      </c>
      <c r="D965" s="352" t="s">
        <v>1009</v>
      </c>
      <c r="E965" s="353" t="s">
        <v>122</v>
      </c>
      <c r="F965" s="354">
        <v>5111583</v>
      </c>
      <c r="G965" s="288" t="s">
        <v>117</v>
      </c>
      <c r="H965" s="288"/>
      <c r="I965" s="1"/>
      <c r="J965" s="10"/>
      <c r="K965" s="10"/>
    </row>
    <row r="966" spans="2:11" s="5" customFormat="1" ht="30" hidden="1">
      <c r="B966" s="1"/>
      <c r="C966" s="458">
        <v>4639</v>
      </c>
      <c r="D966" s="460" t="s">
        <v>1010</v>
      </c>
      <c r="E966" s="462" t="s">
        <v>116</v>
      </c>
      <c r="F966" s="464">
        <v>323473</v>
      </c>
      <c r="G966" s="288" t="s">
        <v>117</v>
      </c>
      <c r="H966" s="288"/>
      <c r="I966" s="1"/>
      <c r="J966" s="10"/>
      <c r="K966" s="10"/>
    </row>
    <row r="967" spans="2:11" s="5" customFormat="1" ht="30" hidden="1">
      <c r="B967" s="1"/>
      <c r="C967" s="458">
        <v>4640</v>
      </c>
      <c r="D967" s="460" t="s">
        <v>1011</v>
      </c>
      <c r="E967" s="462" t="s">
        <v>116</v>
      </c>
      <c r="F967" s="464">
        <v>302614</v>
      </c>
      <c r="G967" s="288" t="s">
        <v>117</v>
      </c>
      <c r="H967" s="288"/>
      <c r="I967" s="1"/>
      <c r="J967" s="10"/>
      <c r="K967" s="10"/>
    </row>
    <row r="968" spans="2:11" s="5" customFormat="1" ht="25.5" hidden="1">
      <c r="B968" s="1"/>
      <c r="C968" s="458">
        <v>4641</v>
      </c>
      <c r="D968" s="460" t="s">
        <v>1012</v>
      </c>
      <c r="E968" s="462" t="s">
        <v>125</v>
      </c>
      <c r="F968" s="464">
        <v>702755</v>
      </c>
      <c r="G968" s="288" t="s">
        <v>117</v>
      </c>
      <c r="H968" s="288"/>
      <c r="I968" s="1"/>
      <c r="J968" s="10"/>
      <c r="K968" s="10"/>
    </row>
    <row r="969" spans="2:11" s="5" customFormat="1" ht="25.5" hidden="1">
      <c r="B969" s="1"/>
      <c r="C969" s="458">
        <v>4642</v>
      </c>
      <c r="D969" s="460" t="s">
        <v>1013</v>
      </c>
      <c r="E969" s="462" t="s">
        <v>125</v>
      </c>
      <c r="F969" s="464">
        <v>747034</v>
      </c>
      <c r="G969" s="288" t="s">
        <v>117</v>
      </c>
      <c r="H969" s="288"/>
      <c r="I969" s="1"/>
      <c r="J969" s="10"/>
      <c r="K969" s="10"/>
    </row>
    <row r="970" spans="2:11" s="5" customFormat="1" ht="31.5" hidden="1">
      <c r="B970" s="1"/>
      <c r="C970" s="351">
        <v>4643</v>
      </c>
      <c r="D970" s="352" t="s">
        <v>1014</v>
      </c>
      <c r="E970" s="353" t="s">
        <v>125</v>
      </c>
      <c r="F970" s="354">
        <v>796263</v>
      </c>
      <c r="G970" s="288" t="s">
        <v>117</v>
      </c>
      <c r="H970" s="288"/>
      <c r="I970" s="1"/>
      <c r="J970" s="10"/>
      <c r="K970" s="10"/>
    </row>
    <row r="971" spans="2:11" s="5" customFormat="1" ht="31.5" hidden="1">
      <c r="B971" s="1"/>
      <c r="C971" s="351">
        <v>4644</v>
      </c>
      <c r="D971" s="352" t="s">
        <v>1015</v>
      </c>
      <c r="E971" s="353" t="s">
        <v>125</v>
      </c>
      <c r="F971" s="354">
        <v>864796</v>
      </c>
      <c r="G971" s="288" t="s">
        <v>117</v>
      </c>
      <c r="H971" s="288"/>
      <c r="I971" s="1"/>
      <c r="J971" s="10"/>
      <c r="K971" s="10"/>
    </row>
    <row r="972" spans="2:11" s="5" customFormat="1" ht="31.5" hidden="1">
      <c r="B972" s="1"/>
      <c r="C972" s="351">
        <v>4645</v>
      </c>
      <c r="D972" s="352" t="s">
        <v>1016</v>
      </c>
      <c r="E972" s="353" t="s">
        <v>125</v>
      </c>
      <c r="F972" s="354">
        <v>1181189</v>
      </c>
      <c r="G972" s="288" t="s">
        <v>117</v>
      </c>
      <c r="H972" s="288"/>
      <c r="I972" s="1"/>
      <c r="J972" s="10"/>
      <c r="K972" s="10"/>
    </row>
    <row r="973" spans="2:11" s="5" customFormat="1" ht="31.5" hidden="1">
      <c r="B973" s="1"/>
      <c r="C973" s="351">
        <v>4646</v>
      </c>
      <c r="D973" s="352" t="s">
        <v>1017</v>
      </c>
      <c r="E973" s="353" t="s">
        <v>125</v>
      </c>
      <c r="F973" s="354">
        <v>1301493</v>
      </c>
      <c r="G973" s="288" t="s">
        <v>117</v>
      </c>
      <c r="H973" s="288"/>
      <c r="I973" s="1"/>
      <c r="J973" s="10"/>
      <c r="K973" s="10"/>
    </row>
    <row r="974" spans="2:11" s="5" customFormat="1" ht="31.5" hidden="1">
      <c r="B974" s="1"/>
      <c r="C974" s="351">
        <v>4647</v>
      </c>
      <c r="D974" s="352" t="s">
        <v>1018</v>
      </c>
      <c r="E974" s="353" t="s">
        <v>125</v>
      </c>
      <c r="F974" s="354">
        <v>1459203</v>
      </c>
      <c r="G974" s="288" t="s">
        <v>117</v>
      </c>
      <c r="H974" s="288"/>
      <c r="I974" s="1"/>
      <c r="J974" s="10"/>
      <c r="K974" s="10"/>
    </row>
    <row r="975" spans="2:11" s="5" customFormat="1" ht="31.5" hidden="1">
      <c r="B975" s="1"/>
      <c r="C975" s="351">
        <v>4648</v>
      </c>
      <c r="D975" s="352" t="s">
        <v>1019</v>
      </c>
      <c r="E975" s="353" t="s">
        <v>125</v>
      </c>
      <c r="F975" s="354">
        <v>1621402</v>
      </c>
      <c r="G975" s="288" t="s">
        <v>117</v>
      </c>
      <c r="H975" s="288"/>
      <c r="I975" s="1"/>
      <c r="J975" s="10"/>
      <c r="K975" s="10"/>
    </row>
    <row r="976" spans="2:11" s="5" customFormat="1" ht="31.5" hidden="1">
      <c r="B976" s="1"/>
      <c r="C976" s="351">
        <v>4649</v>
      </c>
      <c r="D976" s="352" t="s">
        <v>1020</v>
      </c>
      <c r="E976" s="353" t="s">
        <v>125</v>
      </c>
      <c r="F976" s="354">
        <v>981434</v>
      </c>
      <c r="G976" s="288" t="s">
        <v>117</v>
      </c>
      <c r="H976" s="288"/>
      <c r="I976" s="1"/>
      <c r="J976" s="10"/>
      <c r="K976" s="10"/>
    </row>
    <row r="977" spans="2:11" s="5" customFormat="1" ht="31.5" hidden="1">
      <c r="B977" s="1"/>
      <c r="C977" s="351">
        <v>4650</v>
      </c>
      <c r="D977" s="352" t="s">
        <v>1021</v>
      </c>
      <c r="E977" s="353" t="s">
        <v>125</v>
      </c>
      <c r="F977" s="354">
        <v>1047713</v>
      </c>
      <c r="G977" s="288" t="s">
        <v>117</v>
      </c>
      <c r="H977" s="288"/>
      <c r="I977" s="1"/>
      <c r="J977" s="10"/>
      <c r="K977" s="10"/>
    </row>
    <row r="978" spans="2:11" s="5" customFormat="1" ht="31.5" hidden="1">
      <c r="B978" s="1"/>
      <c r="C978" s="351">
        <v>4651</v>
      </c>
      <c r="D978" s="352" t="s">
        <v>1022</v>
      </c>
      <c r="E978" s="353" t="s">
        <v>125</v>
      </c>
      <c r="F978" s="354">
        <v>1233184</v>
      </c>
      <c r="G978" s="288" t="s">
        <v>117</v>
      </c>
      <c r="H978" s="288"/>
      <c r="I978" s="1"/>
      <c r="J978" s="10"/>
      <c r="K978" s="10"/>
    </row>
    <row r="979" spans="2:11" s="5" customFormat="1" ht="31.5" hidden="1">
      <c r="B979" s="1"/>
      <c r="C979" s="351">
        <v>4652</v>
      </c>
      <c r="D979" s="352" t="s">
        <v>1023</v>
      </c>
      <c r="E979" s="353" t="s">
        <v>125</v>
      </c>
      <c r="F979" s="354">
        <v>1630077</v>
      </c>
      <c r="G979" s="288" t="s">
        <v>117</v>
      </c>
      <c r="H979" s="288"/>
      <c r="I979" s="1"/>
      <c r="J979" s="10"/>
      <c r="K979" s="10"/>
    </row>
    <row r="980" spans="2:11" s="5" customFormat="1" ht="31.5" hidden="1">
      <c r="B980" s="1"/>
      <c r="C980" s="351">
        <v>4653</v>
      </c>
      <c r="D980" s="352" t="s">
        <v>1024</v>
      </c>
      <c r="E980" s="353" t="s">
        <v>125</v>
      </c>
      <c r="F980" s="354">
        <v>1736561</v>
      </c>
      <c r="G980" s="288" t="s">
        <v>117</v>
      </c>
      <c r="H980" s="288"/>
      <c r="I980" s="1"/>
      <c r="J980" s="10"/>
      <c r="K980" s="10"/>
    </row>
    <row r="981" spans="2:11" s="5" customFormat="1" ht="31.5" hidden="1">
      <c r="B981" s="1"/>
      <c r="C981" s="351">
        <v>4654</v>
      </c>
      <c r="D981" s="352" t="s">
        <v>1025</v>
      </c>
      <c r="E981" s="353" t="s">
        <v>125</v>
      </c>
      <c r="F981" s="354">
        <v>1872791</v>
      </c>
      <c r="G981" s="288" t="s">
        <v>117</v>
      </c>
      <c r="H981" s="288"/>
      <c r="I981" s="1"/>
      <c r="J981" s="10"/>
      <c r="K981" s="10"/>
    </row>
    <row r="982" spans="2:11" s="5" customFormat="1" ht="31.5" hidden="1">
      <c r="B982" s="1"/>
      <c r="C982" s="351">
        <v>4655</v>
      </c>
      <c r="D982" s="352" t="s">
        <v>1026</v>
      </c>
      <c r="E982" s="353" t="s">
        <v>125</v>
      </c>
      <c r="F982" s="354">
        <v>2063121</v>
      </c>
      <c r="G982" s="288" t="s">
        <v>117</v>
      </c>
      <c r="H982" s="288"/>
      <c r="I982" s="1"/>
      <c r="J982" s="10"/>
      <c r="K982" s="10"/>
    </row>
    <row r="983" spans="2:11" s="5" customFormat="1" ht="31.5" hidden="1">
      <c r="B983" s="1"/>
      <c r="C983" s="351">
        <v>4656</v>
      </c>
      <c r="D983" s="352" t="s">
        <v>1027</v>
      </c>
      <c r="E983" s="353" t="s">
        <v>125</v>
      </c>
      <c r="F983" s="354">
        <v>2183247</v>
      </c>
      <c r="G983" s="288" t="s">
        <v>117</v>
      </c>
      <c r="H983" s="288"/>
      <c r="I983" s="1"/>
      <c r="J983" s="10"/>
      <c r="K983" s="10"/>
    </row>
    <row r="984" spans="2:11" s="5" customFormat="1" ht="31.5" hidden="1">
      <c r="B984" s="1"/>
      <c r="C984" s="351">
        <v>4657</v>
      </c>
      <c r="D984" s="352" t="s">
        <v>1028</v>
      </c>
      <c r="E984" s="353" t="s">
        <v>125</v>
      </c>
      <c r="F984" s="354">
        <v>2423393</v>
      </c>
      <c r="G984" s="288" t="s">
        <v>117</v>
      </c>
      <c r="H984" s="288"/>
      <c r="I984" s="1"/>
      <c r="J984" s="10"/>
      <c r="K984" s="10"/>
    </row>
    <row r="985" spans="2:11" s="5" customFormat="1" ht="31.5" hidden="1">
      <c r="B985" s="1"/>
      <c r="C985" s="351">
        <v>4658</v>
      </c>
      <c r="D985" s="352" t="s">
        <v>1029</v>
      </c>
      <c r="E985" s="353" t="s">
        <v>125</v>
      </c>
      <c r="F985" s="354">
        <v>2653021</v>
      </c>
      <c r="G985" s="288" t="s">
        <v>117</v>
      </c>
      <c r="H985" s="288"/>
      <c r="I985" s="1"/>
      <c r="J985" s="10"/>
      <c r="K985" s="10"/>
    </row>
    <row r="986" spans="2:11" s="5" customFormat="1" ht="31.5" hidden="1">
      <c r="B986" s="1"/>
      <c r="C986" s="351">
        <v>4659</v>
      </c>
      <c r="D986" s="352" t="s">
        <v>1030</v>
      </c>
      <c r="E986" s="353" t="s">
        <v>122</v>
      </c>
      <c r="F986" s="354">
        <v>5693300</v>
      </c>
      <c r="G986" s="288" t="s">
        <v>117</v>
      </c>
      <c r="H986" s="288"/>
      <c r="I986" s="1"/>
      <c r="J986" s="10"/>
      <c r="K986" s="10"/>
    </row>
    <row r="987" spans="2:11" s="5" customFormat="1" ht="31.5" hidden="1">
      <c r="B987" s="1"/>
      <c r="C987" s="351">
        <v>4660</v>
      </c>
      <c r="D987" s="352" t="s">
        <v>1031</v>
      </c>
      <c r="E987" s="353" t="s">
        <v>122</v>
      </c>
      <c r="F987" s="354">
        <v>6915556</v>
      </c>
      <c r="G987" s="288" t="s">
        <v>117</v>
      </c>
      <c r="H987" s="288"/>
      <c r="I987" s="1"/>
      <c r="J987" s="10"/>
      <c r="K987" s="10"/>
    </row>
    <row r="988" spans="2:11" s="5" customFormat="1" ht="31.5" hidden="1">
      <c r="B988" s="1"/>
      <c r="C988" s="351">
        <v>4661</v>
      </c>
      <c r="D988" s="352" t="s">
        <v>1032</v>
      </c>
      <c r="E988" s="353" t="s">
        <v>122</v>
      </c>
      <c r="F988" s="354">
        <v>9747114</v>
      </c>
      <c r="G988" s="288" t="s">
        <v>117</v>
      </c>
      <c r="H988" s="288"/>
      <c r="I988" s="1"/>
      <c r="J988" s="10"/>
      <c r="K988" s="10"/>
    </row>
    <row r="989" spans="2:11" s="5" customFormat="1" ht="31.5" hidden="1">
      <c r="B989" s="1"/>
      <c r="C989" s="351">
        <v>4662</v>
      </c>
      <c r="D989" s="352" t="s">
        <v>1033</v>
      </c>
      <c r="E989" s="353" t="s">
        <v>125</v>
      </c>
      <c r="F989" s="354">
        <v>3172652</v>
      </c>
      <c r="G989" s="288" t="s">
        <v>117</v>
      </c>
      <c r="H989" s="288"/>
      <c r="I989" s="1"/>
      <c r="J989" s="10"/>
      <c r="K989" s="10"/>
    </row>
    <row r="990" spans="2:11" s="5" customFormat="1" ht="110.25" hidden="1">
      <c r="B990" s="1"/>
      <c r="C990" s="351">
        <v>4663</v>
      </c>
      <c r="D990" s="352" t="s">
        <v>1034</v>
      </c>
      <c r="E990" s="353" t="s">
        <v>116</v>
      </c>
      <c r="F990" s="354">
        <v>122720</v>
      </c>
      <c r="G990" s="288" t="s">
        <v>117</v>
      </c>
      <c r="H990" s="288"/>
      <c r="I990" s="1"/>
      <c r="J990" s="10"/>
      <c r="K990" s="10"/>
    </row>
    <row r="991" spans="2:11" s="5" customFormat="1" ht="47.25" hidden="1">
      <c r="B991" s="1"/>
      <c r="C991" s="351">
        <v>4668</v>
      </c>
      <c r="D991" s="352" t="s">
        <v>1035</v>
      </c>
      <c r="E991" s="353" t="s">
        <v>116</v>
      </c>
      <c r="F991" s="354">
        <v>5535</v>
      </c>
      <c r="G991" s="288" t="s">
        <v>117</v>
      </c>
      <c r="H991" s="288"/>
      <c r="I991" s="1"/>
      <c r="J991" s="10"/>
      <c r="K991" s="10"/>
    </row>
    <row r="992" spans="2:11" s="5" customFormat="1" ht="47.25" hidden="1">
      <c r="B992" s="1"/>
      <c r="C992" s="351">
        <v>4669</v>
      </c>
      <c r="D992" s="352" t="s">
        <v>1036</v>
      </c>
      <c r="E992" s="353" t="s">
        <v>116</v>
      </c>
      <c r="F992" s="354">
        <v>6493</v>
      </c>
      <c r="G992" s="288" t="s">
        <v>117</v>
      </c>
      <c r="H992" s="288"/>
      <c r="I992" s="1"/>
      <c r="J992" s="10"/>
      <c r="K992" s="10"/>
    </row>
    <row r="993" spans="2:11" s="5" customFormat="1" ht="47.25" hidden="1">
      <c r="B993" s="1"/>
      <c r="C993" s="351">
        <v>4670</v>
      </c>
      <c r="D993" s="352" t="s">
        <v>1037</v>
      </c>
      <c r="E993" s="353" t="s">
        <v>116</v>
      </c>
      <c r="F993" s="354">
        <v>6362</v>
      </c>
      <c r="G993" s="288" t="s">
        <v>117</v>
      </c>
      <c r="H993" s="288"/>
      <c r="I993" s="1"/>
      <c r="J993" s="10"/>
      <c r="K993" s="10"/>
    </row>
    <row r="994" spans="2:11" s="5" customFormat="1" ht="47.25" hidden="1">
      <c r="B994" s="1"/>
      <c r="C994" s="351">
        <v>4671</v>
      </c>
      <c r="D994" s="352" t="s">
        <v>1038</v>
      </c>
      <c r="E994" s="353" t="s">
        <v>116</v>
      </c>
      <c r="F994" s="354">
        <v>7588</v>
      </c>
      <c r="G994" s="288" t="s">
        <v>117</v>
      </c>
      <c r="H994" s="288"/>
      <c r="I994" s="1"/>
      <c r="J994" s="10"/>
      <c r="K994" s="10"/>
    </row>
    <row r="995" spans="2:11" s="5" customFormat="1" ht="31.5" hidden="1">
      <c r="B995" s="1"/>
      <c r="C995" s="351">
        <v>4672</v>
      </c>
      <c r="D995" s="352" t="s">
        <v>1039</v>
      </c>
      <c r="E995" s="353" t="s">
        <v>116</v>
      </c>
      <c r="F995" s="354">
        <v>5535</v>
      </c>
      <c r="G995" s="288" t="s">
        <v>117</v>
      </c>
      <c r="H995" s="288"/>
      <c r="I995" s="1"/>
      <c r="J995" s="10"/>
      <c r="K995" s="10"/>
    </row>
    <row r="996" spans="2:11" s="5" customFormat="1" ht="31.5" hidden="1">
      <c r="B996" s="1"/>
      <c r="C996" s="351">
        <v>4673</v>
      </c>
      <c r="D996" s="352" t="s">
        <v>1040</v>
      </c>
      <c r="E996" s="353" t="s">
        <v>116</v>
      </c>
      <c r="F996" s="354">
        <v>6493</v>
      </c>
      <c r="G996" s="288" t="s">
        <v>117</v>
      </c>
      <c r="H996" s="288"/>
      <c r="I996" s="1"/>
      <c r="J996" s="10"/>
      <c r="K996" s="10"/>
    </row>
    <row r="997" spans="2:11" s="5" customFormat="1" ht="31.5" hidden="1">
      <c r="B997" s="1"/>
      <c r="C997" s="351">
        <v>4674</v>
      </c>
      <c r="D997" s="352" t="s">
        <v>1041</v>
      </c>
      <c r="E997" s="353" t="s">
        <v>116</v>
      </c>
      <c r="F997" s="354">
        <v>7041</v>
      </c>
      <c r="G997" s="288" t="s">
        <v>117</v>
      </c>
      <c r="H997" s="288"/>
      <c r="I997" s="1"/>
      <c r="J997" s="10"/>
      <c r="K997" s="10"/>
    </row>
    <row r="998" spans="2:11" s="5" customFormat="1" ht="63" hidden="1">
      <c r="B998" s="1"/>
      <c r="C998" s="351">
        <v>4675</v>
      </c>
      <c r="D998" s="352" t="s">
        <v>1042</v>
      </c>
      <c r="E998" s="353" t="s">
        <v>125</v>
      </c>
      <c r="F998" s="354">
        <v>356254</v>
      </c>
      <c r="G998" s="288" t="s">
        <v>117</v>
      </c>
      <c r="H998" s="288"/>
      <c r="I998" s="1"/>
      <c r="J998" s="10"/>
      <c r="K998" s="10"/>
    </row>
    <row r="999" spans="2:11" s="5" customFormat="1" ht="31.5" hidden="1">
      <c r="B999" s="1"/>
      <c r="C999" s="351">
        <v>4676</v>
      </c>
      <c r="D999" s="352" t="s">
        <v>1043</v>
      </c>
      <c r="E999" s="353" t="s">
        <v>116</v>
      </c>
      <c r="F999" s="354">
        <v>7588</v>
      </c>
      <c r="G999" s="288" t="s">
        <v>117</v>
      </c>
      <c r="H999" s="288"/>
      <c r="I999" s="1"/>
      <c r="J999" s="10"/>
      <c r="K999" s="10"/>
    </row>
    <row r="1000" spans="2:11" s="5" customFormat="1" ht="63">
      <c r="B1000" s="1"/>
      <c r="C1000" s="351">
        <v>4678</v>
      </c>
      <c r="D1000" s="352" t="s">
        <v>1044</v>
      </c>
      <c r="E1000" s="353" t="s">
        <v>116</v>
      </c>
      <c r="F1000" s="354">
        <v>89159</v>
      </c>
      <c r="G1000" s="288" t="s">
        <v>117</v>
      </c>
      <c r="H1000" s="288"/>
      <c r="I1000" s="1"/>
      <c r="J1000" s="10"/>
      <c r="K1000" s="10"/>
    </row>
    <row r="1001" spans="2:11" s="5" customFormat="1" ht="63" hidden="1">
      <c r="B1001" s="1"/>
      <c r="C1001" s="351">
        <v>4686</v>
      </c>
      <c r="D1001" s="352" t="s">
        <v>1045</v>
      </c>
      <c r="E1001" s="353" t="s">
        <v>125</v>
      </c>
      <c r="F1001" s="354">
        <v>185164</v>
      </c>
      <c r="G1001" s="288" t="s">
        <v>117</v>
      </c>
      <c r="H1001" s="288"/>
      <c r="I1001" s="1"/>
      <c r="J1001" s="10"/>
      <c r="K1001" s="10"/>
    </row>
    <row r="1002" spans="2:11" s="5" customFormat="1" ht="63" hidden="1">
      <c r="B1002" s="1"/>
      <c r="C1002" s="351">
        <v>4687</v>
      </c>
      <c r="D1002" s="352" t="s">
        <v>1046</v>
      </c>
      <c r="E1002" s="353" t="s">
        <v>125</v>
      </c>
      <c r="F1002" s="354">
        <v>128204</v>
      </c>
      <c r="G1002" s="288" t="s">
        <v>117</v>
      </c>
      <c r="H1002" s="288"/>
      <c r="I1002" s="1"/>
      <c r="J1002" s="10"/>
      <c r="K1002" s="10"/>
    </row>
    <row r="1003" spans="2:11" s="5" customFormat="1" ht="63" hidden="1">
      <c r="B1003" s="1"/>
      <c r="C1003" s="351">
        <v>4688</v>
      </c>
      <c r="D1003" s="352" t="s">
        <v>1047</v>
      </c>
      <c r="E1003" s="353" t="s">
        <v>125</v>
      </c>
      <c r="F1003" s="354">
        <v>214773</v>
      </c>
      <c r="G1003" s="288" t="s">
        <v>117</v>
      </c>
      <c r="H1003" s="288"/>
      <c r="I1003" s="1"/>
      <c r="J1003" s="10"/>
      <c r="K1003" s="10"/>
    </row>
    <row r="1004" spans="2:11" s="5" customFormat="1" ht="47.25" hidden="1">
      <c r="B1004" s="1"/>
      <c r="C1004" s="351">
        <v>4689</v>
      </c>
      <c r="D1004" s="352" t="s">
        <v>1048</v>
      </c>
      <c r="E1004" s="353" t="s">
        <v>125</v>
      </c>
      <c r="F1004" s="354">
        <v>151165</v>
      </c>
      <c r="G1004" s="288" t="s">
        <v>117</v>
      </c>
      <c r="H1004" s="288"/>
      <c r="I1004" s="1"/>
      <c r="J1004" s="10"/>
      <c r="K1004" s="10"/>
    </row>
    <row r="1005" spans="2:11" s="5" customFormat="1" ht="47.25" hidden="1">
      <c r="B1005" s="1"/>
      <c r="C1005" s="351">
        <v>4690</v>
      </c>
      <c r="D1005" s="352" t="s">
        <v>1049</v>
      </c>
      <c r="E1005" s="353" t="s">
        <v>125</v>
      </c>
      <c r="F1005" s="354">
        <v>147607</v>
      </c>
      <c r="G1005" s="288" t="s">
        <v>117</v>
      </c>
      <c r="H1005" s="288"/>
      <c r="I1005" s="1"/>
      <c r="J1005" s="10"/>
      <c r="K1005" s="10"/>
    </row>
    <row r="1006" spans="2:11" s="5" customFormat="1" ht="47.25" hidden="1">
      <c r="B1006" s="1"/>
      <c r="C1006" s="351">
        <v>4691</v>
      </c>
      <c r="D1006" s="352" t="s">
        <v>1050</v>
      </c>
      <c r="E1006" s="353" t="s">
        <v>125</v>
      </c>
      <c r="F1006" s="354">
        <v>113470</v>
      </c>
      <c r="G1006" s="288" t="s">
        <v>117</v>
      </c>
      <c r="H1006" s="288"/>
      <c r="I1006" s="1"/>
      <c r="J1006" s="10"/>
      <c r="K1006" s="10"/>
    </row>
    <row r="1007" spans="2:11" s="5" customFormat="1" ht="47.25" hidden="1">
      <c r="B1007" s="1"/>
      <c r="C1007" s="351">
        <v>4692</v>
      </c>
      <c r="D1007" s="352" t="s">
        <v>1051</v>
      </c>
      <c r="E1007" s="353" t="s">
        <v>125</v>
      </c>
      <c r="F1007" s="354">
        <v>159435</v>
      </c>
      <c r="G1007" s="288" t="s">
        <v>117</v>
      </c>
      <c r="H1007" s="288"/>
      <c r="I1007" s="1"/>
      <c r="J1007" s="10"/>
      <c r="K1007" s="10"/>
    </row>
    <row r="1008" spans="2:11" s="5" customFormat="1" ht="47.25" hidden="1">
      <c r="B1008" s="1"/>
      <c r="C1008" s="351">
        <v>4693</v>
      </c>
      <c r="D1008" s="352" t="s">
        <v>1052</v>
      </c>
      <c r="E1008" s="353" t="s">
        <v>125</v>
      </c>
      <c r="F1008" s="354">
        <v>155877</v>
      </c>
      <c r="G1008" s="288" t="s">
        <v>117</v>
      </c>
      <c r="H1008" s="288"/>
      <c r="I1008" s="1"/>
      <c r="J1008" s="10"/>
      <c r="K1008" s="10"/>
    </row>
    <row r="1009" spans="2:11" s="5" customFormat="1" ht="47.25" hidden="1">
      <c r="B1009" s="1"/>
      <c r="C1009" s="351">
        <v>4694</v>
      </c>
      <c r="D1009" s="352" t="s">
        <v>1053</v>
      </c>
      <c r="E1009" s="353" t="s">
        <v>125</v>
      </c>
      <c r="F1009" s="354">
        <v>126773</v>
      </c>
      <c r="G1009" s="288" t="s">
        <v>117</v>
      </c>
      <c r="H1009" s="288"/>
      <c r="I1009" s="1"/>
      <c r="J1009" s="10"/>
      <c r="K1009" s="10"/>
    </row>
    <row r="1010" spans="2:11" s="5" customFormat="1" ht="63" hidden="1">
      <c r="B1010" s="1"/>
      <c r="C1010" s="351">
        <v>4695</v>
      </c>
      <c r="D1010" s="352" t="s">
        <v>1054</v>
      </c>
      <c r="E1010" s="353" t="s">
        <v>472</v>
      </c>
      <c r="F1010" s="354">
        <v>2018</v>
      </c>
      <c r="G1010" s="288" t="s">
        <v>117</v>
      </c>
      <c r="H1010" s="288"/>
      <c r="I1010" s="1"/>
      <c r="J1010" s="10"/>
      <c r="K1010" s="10"/>
    </row>
    <row r="1011" spans="2:11" s="5" customFormat="1" ht="63" hidden="1">
      <c r="B1011" s="1"/>
      <c r="C1011" s="351">
        <v>4696</v>
      </c>
      <c r="D1011" s="352" t="s">
        <v>1055</v>
      </c>
      <c r="E1011" s="353" t="s">
        <v>472</v>
      </c>
      <c r="F1011" s="354">
        <v>2430</v>
      </c>
      <c r="G1011" s="288" t="s">
        <v>117</v>
      </c>
      <c r="H1011" s="288"/>
      <c r="I1011" s="1"/>
      <c r="J1011" s="10"/>
      <c r="K1011" s="10"/>
    </row>
    <row r="1012" spans="2:11" s="5" customFormat="1" ht="47.25" hidden="1">
      <c r="B1012" s="1"/>
      <c r="C1012" s="351">
        <v>4697</v>
      </c>
      <c r="D1012" s="352" t="s">
        <v>1056</v>
      </c>
      <c r="E1012" s="353" t="s">
        <v>125</v>
      </c>
      <c r="F1012" s="354">
        <v>178818</v>
      </c>
      <c r="G1012" s="288" t="s">
        <v>117</v>
      </c>
      <c r="H1012" s="288"/>
      <c r="I1012" s="1"/>
      <c r="J1012" s="10"/>
      <c r="K1012" s="10"/>
    </row>
    <row r="1013" spans="2:11" s="5" customFormat="1" ht="47.25" hidden="1">
      <c r="B1013" s="1"/>
      <c r="C1013" s="351">
        <v>4698</v>
      </c>
      <c r="D1013" s="352" t="s">
        <v>1057</v>
      </c>
      <c r="E1013" s="353" t="s">
        <v>125</v>
      </c>
      <c r="F1013" s="354">
        <v>179584</v>
      </c>
      <c r="G1013" s="288" t="s">
        <v>117</v>
      </c>
      <c r="H1013" s="288"/>
      <c r="I1013" s="1"/>
      <c r="J1013" s="10"/>
      <c r="K1013" s="10"/>
    </row>
    <row r="1014" spans="2:11" s="5" customFormat="1" ht="47.25" hidden="1">
      <c r="B1014" s="1"/>
      <c r="C1014" s="351">
        <v>4699</v>
      </c>
      <c r="D1014" s="352" t="s">
        <v>1058</v>
      </c>
      <c r="E1014" s="353" t="s">
        <v>125</v>
      </c>
      <c r="F1014" s="354">
        <v>175223</v>
      </c>
      <c r="G1014" s="288" t="s">
        <v>117</v>
      </c>
      <c r="H1014" s="288"/>
      <c r="I1014" s="1"/>
      <c r="J1014" s="10"/>
      <c r="K1014" s="10"/>
    </row>
    <row r="1015" spans="2:11" s="5" customFormat="1" ht="47.25" hidden="1">
      <c r="B1015" s="1"/>
      <c r="C1015" s="351">
        <v>4700</v>
      </c>
      <c r="D1015" s="352" t="s">
        <v>1059</v>
      </c>
      <c r="E1015" s="353" t="s">
        <v>125</v>
      </c>
      <c r="F1015" s="354">
        <v>172186</v>
      </c>
      <c r="G1015" s="288" t="s">
        <v>117</v>
      </c>
      <c r="H1015" s="288"/>
      <c r="I1015" s="1"/>
      <c r="J1015" s="10"/>
      <c r="K1015" s="10"/>
    </row>
    <row r="1016" spans="2:11" s="5" customFormat="1" ht="25.5" hidden="1">
      <c r="B1016" s="1"/>
      <c r="C1016" s="351">
        <v>4703</v>
      </c>
      <c r="D1016" s="352" t="s">
        <v>1060</v>
      </c>
      <c r="E1016" s="353" t="s">
        <v>116</v>
      </c>
      <c r="F1016" s="354">
        <v>2339</v>
      </c>
      <c r="G1016" s="288" t="s">
        <v>117</v>
      </c>
      <c r="H1016" s="288"/>
      <c r="I1016" s="1"/>
      <c r="J1016" s="10"/>
      <c r="K1016" s="10"/>
    </row>
    <row r="1017" spans="2:11" s="5" customFormat="1" ht="25.5" hidden="1">
      <c r="B1017" s="1"/>
      <c r="C1017" s="351">
        <v>4704</v>
      </c>
      <c r="D1017" s="352" t="s">
        <v>1061</v>
      </c>
      <c r="E1017" s="353" t="s">
        <v>116</v>
      </c>
      <c r="F1017" s="354">
        <v>2474</v>
      </c>
      <c r="G1017" s="288" t="s">
        <v>117</v>
      </c>
      <c r="H1017" s="288"/>
      <c r="I1017" s="1"/>
      <c r="J1017" s="10"/>
      <c r="K1017" s="10"/>
    </row>
    <row r="1018" spans="2:11" s="5" customFormat="1" ht="110.25" hidden="1">
      <c r="B1018" s="1"/>
      <c r="C1018" s="351">
        <v>4709</v>
      </c>
      <c r="D1018" s="352" t="s">
        <v>1062</v>
      </c>
      <c r="E1018" s="353" t="s">
        <v>116</v>
      </c>
      <c r="F1018" s="354">
        <v>103729</v>
      </c>
      <c r="G1018" s="288" t="s">
        <v>117</v>
      </c>
      <c r="H1018" s="288"/>
      <c r="I1018" s="1"/>
      <c r="J1018" s="10"/>
      <c r="K1018" s="10"/>
    </row>
    <row r="1019" spans="2:11" s="5" customFormat="1" ht="63" hidden="1">
      <c r="B1019" s="1"/>
      <c r="C1019" s="351">
        <v>4710</v>
      </c>
      <c r="D1019" s="352" t="s">
        <v>1063</v>
      </c>
      <c r="E1019" s="353" t="s">
        <v>122</v>
      </c>
      <c r="F1019" s="354">
        <v>12109</v>
      </c>
      <c r="G1019" s="288" t="s">
        <v>117</v>
      </c>
      <c r="H1019" s="288"/>
      <c r="I1019" s="1"/>
      <c r="J1019" s="10"/>
      <c r="K1019" s="10"/>
    </row>
    <row r="1020" spans="2:11" s="5" customFormat="1" ht="47.25" hidden="1">
      <c r="B1020" s="1"/>
      <c r="C1020" s="351">
        <v>4711</v>
      </c>
      <c r="D1020" s="352" t="s">
        <v>1064</v>
      </c>
      <c r="E1020" s="353" t="s">
        <v>125</v>
      </c>
      <c r="F1020" s="354">
        <v>35599</v>
      </c>
      <c r="G1020" s="288" t="s">
        <v>117</v>
      </c>
      <c r="H1020" s="288"/>
      <c r="I1020" s="1"/>
      <c r="J1020" s="10"/>
      <c r="K1020" s="10"/>
    </row>
    <row r="1021" spans="2:11" s="5" customFormat="1" ht="47.25" hidden="1">
      <c r="B1021" s="1"/>
      <c r="C1021" s="351">
        <v>4712</v>
      </c>
      <c r="D1021" s="352" t="s">
        <v>1065</v>
      </c>
      <c r="E1021" s="353" t="s">
        <v>119</v>
      </c>
      <c r="F1021" s="354">
        <v>1092875</v>
      </c>
      <c r="G1021" s="288" t="s">
        <v>117</v>
      </c>
      <c r="H1021" s="288"/>
      <c r="I1021" s="1"/>
      <c r="J1021" s="10"/>
      <c r="K1021" s="10"/>
    </row>
    <row r="1022" spans="2:11" s="5" customFormat="1" ht="45" hidden="1">
      <c r="B1022" s="1"/>
      <c r="C1022" s="458">
        <v>4737</v>
      </c>
      <c r="D1022" s="460" t="s">
        <v>1066</v>
      </c>
      <c r="E1022" s="462" t="s">
        <v>122</v>
      </c>
      <c r="F1022" s="464">
        <v>793367</v>
      </c>
      <c r="G1022" s="288" t="s">
        <v>117</v>
      </c>
      <c r="H1022" s="288"/>
      <c r="I1022" s="1"/>
      <c r="J1022" s="10"/>
      <c r="K1022" s="10"/>
    </row>
    <row r="1023" spans="2:11" s="5" customFormat="1" ht="45" hidden="1">
      <c r="B1023" s="1"/>
      <c r="C1023" s="458">
        <v>4738</v>
      </c>
      <c r="D1023" s="460" t="s">
        <v>1067</v>
      </c>
      <c r="E1023" s="462" t="s">
        <v>122</v>
      </c>
      <c r="F1023" s="464">
        <v>601844</v>
      </c>
      <c r="G1023" s="288" t="s">
        <v>117</v>
      </c>
      <c r="H1023" s="288"/>
      <c r="I1023" s="1"/>
      <c r="J1023" s="10"/>
      <c r="K1023" s="10"/>
    </row>
    <row r="1024" spans="2:11" s="5" customFormat="1" ht="45" hidden="1">
      <c r="B1024" s="1"/>
      <c r="C1024" s="458">
        <v>4739</v>
      </c>
      <c r="D1024" s="460" t="s">
        <v>1068</v>
      </c>
      <c r="E1024" s="462" t="s">
        <v>122</v>
      </c>
      <c r="F1024" s="464">
        <v>860756</v>
      </c>
      <c r="G1024" s="288" t="s">
        <v>117</v>
      </c>
      <c r="H1024" s="288"/>
      <c r="I1024" s="1"/>
      <c r="J1024" s="10"/>
      <c r="K1024" s="10"/>
    </row>
    <row r="1025" spans="2:11" s="5" customFormat="1" ht="45" hidden="1">
      <c r="B1025" s="1"/>
      <c r="C1025" s="458">
        <v>4740</v>
      </c>
      <c r="D1025" s="460" t="s">
        <v>1069</v>
      </c>
      <c r="E1025" s="462" t="s">
        <v>122</v>
      </c>
      <c r="F1025" s="464">
        <v>936037</v>
      </c>
      <c r="G1025" s="288" t="s">
        <v>117</v>
      </c>
      <c r="H1025" s="288"/>
      <c r="I1025" s="1"/>
      <c r="J1025" s="10"/>
      <c r="K1025" s="10"/>
    </row>
    <row r="1026" spans="2:11" s="5" customFormat="1" ht="63" hidden="1">
      <c r="B1026" s="1"/>
      <c r="C1026" s="351">
        <v>4741</v>
      </c>
      <c r="D1026" s="352" t="s">
        <v>1070</v>
      </c>
      <c r="E1026" s="353" t="s">
        <v>122</v>
      </c>
      <c r="F1026" s="354">
        <v>1283359</v>
      </c>
      <c r="G1026" s="288" t="s">
        <v>117</v>
      </c>
      <c r="H1026" s="288"/>
      <c r="I1026" s="1"/>
      <c r="J1026" s="10"/>
      <c r="K1026" s="10"/>
    </row>
    <row r="1027" spans="2:11" s="5" customFormat="1" ht="63" hidden="1">
      <c r="B1027" s="1"/>
      <c r="C1027" s="351">
        <v>4742</v>
      </c>
      <c r="D1027" s="352" t="s">
        <v>1071</v>
      </c>
      <c r="E1027" s="353" t="s">
        <v>122</v>
      </c>
      <c r="F1027" s="354">
        <v>1374512</v>
      </c>
      <c r="G1027" s="288" t="s">
        <v>117</v>
      </c>
      <c r="H1027" s="288"/>
      <c r="I1027" s="1"/>
      <c r="J1027" s="10"/>
      <c r="K1027" s="10"/>
    </row>
    <row r="1028" spans="2:11" s="5" customFormat="1" ht="78.75" hidden="1">
      <c r="B1028" s="1"/>
      <c r="C1028" s="351">
        <v>4743</v>
      </c>
      <c r="D1028" s="352" t="s">
        <v>1072</v>
      </c>
      <c r="E1028" s="353" t="s">
        <v>119</v>
      </c>
      <c r="F1028" s="354">
        <v>143531</v>
      </c>
      <c r="G1028" s="288" t="s">
        <v>117</v>
      </c>
      <c r="H1028" s="288"/>
      <c r="I1028" s="1"/>
      <c r="J1028" s="10"/>
      <c r="K1028" s="10"/>
    </row>
    <row r="1029" spans="2:11" s="5" customFormat="1" ht="78.75" hidden="1">
      <c r="B1029" s="1"/>
      <c r="C1029" s="351">
        <v>4744</v>
      </c>
      <c r="D1029" s="352" t="s">
        <v>1073</v>
      </c>
      <c r="E1029" s="353" t="s">
        <v>119</v>
      </c>
      <c r="F1029" s="354">
        <v>160162</v>
      </c>
      <c r="G1029" s="288" t="s">
        <v>117</v>
      </c>
      <c r="H1029" s="288"/>
      <c r="I1029" s="1"/>
      <c r="J1029" s="10"/>
      <c r="K1029" s="10"/>
    </row>
    <row r="1030" spans="2:11" s="5" customFormat="1" ht="78.75" hidden="1">
      <c r="B1030" s="1"/>
      <c r="C1030" s="351">
        <v>4745</v>
      </c>
      <c r="D1030" s="352" t="s">
        <v>1074</v>
      </c>
      <c r="E1030" s="353" t="s">
        <v>119</v>
      </c>
      <c r="F1030" s="354">
        <v>141056</v>
      </c>
      <c r="G1030" s="288" t="s">
        <v>117</v>
      </c>
      <c r="H1030" s="288"/>
      <c r="I1030" s="1"/>
      <c r="J1030" s="10"/>
      <c r="K1030" s="10"/>
    </row>
    <row r="1031" spans="2:11" s="5" customFormat="1" ht="78.75" hidden="1">
      <c r="B1031" s="1"/>
      <c r="C1031" s="351">
        <v>4746</v>
      </c>
      <c r="D1031" s="352" t="s">
        <v>1075</v>
      </c>
      <c r="E1031" s="353" t="s">
        <v>119</v>
      </c>
      <c r="F1031" s="354">
        <v>144459</v>
      </c>
      <c r="G1031" s="288" t="s">
        <v>117</v>
      </c>
      <c r="H1031" s="288"/>
      <c r="I1031" s="1"/>
      <c r="J1031" s="10"/>
      <c r="K1031" s="10"/>
    </row>
    <row r="1032" spans="2:11" s="5" customFormat="1" ht="78.75" hidden="1">
      <c r="B1032" s="1"/>
      <c r="C1032" s="351">
        <v>4747</v>
      </c>
      <c r="D1032" s="352" t="s">
        <v>1076</v>
      </c>
      <c r="E1032" s="353" t="s">
        <v>119</v>
      </c>
      <c r="F1032" s="354">
        <v>135177</v>
      </c>
      <c r="G1032" s="288" t="s">
        <v>117</v>
      </c>
      <c r="H1032" s="288"/>
      <c r="I1032" s="1"/>
      <c r="J1032" s="10"/>
      <c r="K1032" s="10"/>
    </row>
    <row r="1033" spans="2:11" s="5" customFormat="1" ht="78.75" hidden="1">
      <c r="B1033" s="1"/>
      <c r="C1033" s="351">
        <v>4748</v>
      </c>
      <c r="D1033" s="352" t="s">
        <v>1077</v>
      </c>
      <c r="E1033" s="353" t="s">
        <v>119</v>
      </c>
      <c r="F1033" s="354">
        <v>135177</v>
      </c>
      <c r="G1033" s="288" t="s">
        <v>117</v>
      </c>
      <c r="H1033" s="288"/>
      <c r="I1033" s="1"/>
      <c r="J1033" s="10"/>
      <c r="K1033" s="10"/>
    </row>
    <row r="1034" spans="2:11" s="5" customFormat="1" ht="78.75" hidden="1">
      <c r="B1034" s="1"/>
      <c r="C1034" s="351">
        <v>4749</v>
      </c>
      <c r="D1034" s="352" t="s">
        <v>1078</v>
      </c>
      <c r="E1034" s="353" t="s">
        <v>119</v>
      </c>
      <c r="F1034" s="354">
        <v>126598</v>
      </c>
      <c r="G1034" s="288" t="s">
        <v>117</v>
      </c>
      <c r="H1034" s="288"/>
      <c r="I1034" s="1"/>
      <c r="J1034" s="10"/>
      <c r="K1034" s="10"/>
    </row>
    <row r="1035" spans="2:11" s="5" customFormat="1" ht="30" hidden="1">
      <c r="B1035" s="1"/>
      <c r="C1035" s="458">
        <v>4751</v>
      </c>
      <c r="D1035" s="460" t="s">
        <v>1079</v>
      </c>
      <c r="E1035" s="462" t="s">
        <v>122</v>
      </c>
      <c r="F1035" s="464">
        <v>10768</v>
      </c>
      <c r="G1035" s="288" t="s">
        <v>117</v>
      </c>
      <c r="H1035" s="288"/>
      <c r="I1035" s="1"/>
      <c r="J1035" s="10"/>
      <c r="K1035" s="10"/>
    </row>
    <row r="1036" spans="2:11" s="5" customFormat="1" ht="78.75" hidden="1">
      <c r="B1036" s="1"/>
      <c r="C1036" s="351">
        <v>4753</v>
      </c>
      <c r="D1036" s="352" t="s">
        <v>1080</v>
      </c>
      <c r="E1036" s="353" t="s">
        <v>119</v>
      </c>
      <c r="F1036" s="354">
        <v>148282</v>
      </c>
      <c r="G1036" s="288" t="s">
        <v>117</v>
      </c>
      <c r="H1036" s="288"/>
      <c r="I1036" s="1"/>
      <c r="J1036" s="10"/>
      <c r="K1036" s="10"/>
    </row>
    <row r="1037" spans="2:11" s="5" customFormat="1" ht="60" hidden="1">
      <c r="B1037" s="1"/>
      <c r="C1037" s="458">
        <v>4754</v>
      </c>
      <c r="D1037" s="460" t="s">
        <v>1081</v>
      </c>
      <c r="E1037" s="462" t="s">
        <v>119</v>
      </c>
      <c r="F1037" s="464">
        <v>139000</v>
      </c>
      <c r="G1037" s="288" t="s">
        <v>117</v>
      </c>
      <c r="H1037" s="288"/>
      <c r="I1037" s="1"/>
      <c r="J1037" s="10"/>
      <c r="K1037" s="10"/>
    </row>
    <row r="1038" spans="2:11" s="5" customFormat="1" ht="60" hidden="1">
      <c r="B1038" s="1"/>
      <c r="C1038" s="458">
        <v>4755</v>
      </c>
      <c r="D1038" s="460" t="s">
        <v>1082</v>
      </c>
      <c r="E1038" s="462" t="s">
        <v>119</v>
      </c>
      <c r="F1038" s="464">
        <v>139000</v>
      </c>
      <c r="G1038" s="288" t="s">
        <v>117</v>
      </c>
      <c r="H1038" s="288"/>
      <c r="I1038" s="1"/>
      <c r="J1038" s="10"/>
      <c r="K1038" s="10"/>
    </row>
    <row r="1039" spans="2:11" s="5" customFormat="1" ht="25.5" hidden="1">
      <c r="B1039" s="1"/>
      <c r="C1039" s="458">
        <v>4758</v>
      </c>
      <c r="D1039" s="460" t="s">
        <v>1083</v>
      </c>
      <c r="E1039" s="462" t="s">
        <v>122</v>
      </c>
      <c r="F1039" s="464">
        <v>6535</v>
      </c>
      <c r="G1039" s="288" t="s">
        <v>117</v>
      </c>
      <c r="H1039" s="288"/>
      <c r="I1039" s="1"/>
      <c r="J1039" s="10"/>
      <c r="K1039" s="10"/>
    </row>
    <row r="1040" spans="2:11" s="5" customFormat="1" ht="45" hidden="1">
      <c r="B1040" s="1"/>
      <c r="C1040" s="458">
        <v>4759</v>
      </c>
      <c r="D1040" s="460" t="s">
        <v>1084</v>
      </c>
      <c r="E1040" s="462" t="s">
        <v>122</v>
      </c>
      <c r="F1040" s="464">
        <v>35601</v>
      </c>
      <c r="G1040" s="288" t="s">
        <v>117</v>
      </c>
      <c r="H1040" s="288"/>
      <c r="I1040" s="1"/>
      <c r="J1040" s="10"/>
      <c r="K1040" s="10"/>
    </row>
    <row r="1041" spans="2:11" s="5" customFormat="1" ht="45" hidden="1">
      <c r="B1041" s="1"/>
      <c r="C1041" s="458">
        <v>4760</v>
      </c>
      <c r="D1041" s="460" t="s">
        <v>1085</v>
      </c>
      <c r="E1041" s="462" t="s">
        <v>116</v>
      </c>
      <c r="F1041" s="464">
        <v>488743</v>
      </c>
      <c r="G1041" s="288" t="s">
        <v>117</v>
      </c>
      <c r="H1041" s="288" t="s">
        <v>145</v>
      </c>
      <c r="I1041" s="1"/>
      <c r="J1041" s="10"/>
      <c r="K1041" s="10"/>
    </row>
    <row r="1042" spans="2:11" s="5" customFormat="1" ht="45" hidden="1">
      <c r="B1042" s="1"/>
      <c r="C1042" s="458">
        <v>4761</v>
      </c>
      <c r="D1042" s="460" t="s">
        <v>1086</v>
      </c>
      <c r="E1042" s="462" t="s">
        <v>122</v>
      </c>
      <c r="F1042" s="464">
        <v>226788</v>
      </c>
      <c r="G1042" s="288" t="s">
        <v>117</v>
      </c>
      <c r="H1042" s="288" t="s">
        <v>145</v>
      </c>
      <c r="I1042" s="1"/>
      <c r="J1042" s="10"/>
      <c r="K1042" s="10"/>
    </row>
    <row r="1043" spans="2:11" s="5" customFormat="1" ht="45" hidden="1">
      <c r="B1043" s="1"/>
      <c r="C1043" s="458">
        <v>4762</v>
      </c>
      <c r="D1043" s="460" t="s">
        <v>1087</v>
      </c>
      <c r="E1043" s="462" t="s">
        <v>122</v>
      </c>
      <c r="F1043" s="464">
        <v>31940</v>
      </c>
      <c r="G1043" s="288" t="s">
        <v>117</v>
      </c>
      <c r="H1043" s="288"/>
      <c r="I1043" s="1"/>
      <c r="J1043" s="10"/>
      <c r="K1043" s="10"/>
    </row>
    <row r="1044" spans="2:11" s="5" customFormat="1" ht="31.5" hidden="1">
      <c r="B1044" s="1"/>
      <c r="C1044" s="351">
        <v>4764</v>
      </c>
      <c r="D1044" s="352" t="s">
        <v>1088</v>
      </c>
      <c r="E1044" s="353" t="s">
        <v>125</v>
      </c>
      <c r="F1044" s="354">
        <v>1434</v>
      </c>
      <c r="G1044" s="288" t="s">
        <v>117</v>
      </c>
      <c r="H1044" s="288"/>
      <c r="I1044" s="1"/>
      <c r="J1044" s="10"/>
      <c r="K1044" s="10"/>
    </row>
    <row r="1045" spans="2:11" s="5" customFormat="1" ht="47.25" hidden="1">
      <c r="B1045" s="1"/>
      <c r="C1045" s="351">
        <v>4765</v>
      </c>
      <c r="D1045" s="352" t="s">
        <v>1089</v>
      </c>
      <c r="E1045" s="353" t="s">
        <v>125</v>
      </c>
      <c r="F1045" s="354">
        <v>1710</v>
      </c>
      <c r="G1045" s="288" t="s">
        <v>117</v>
      </c>
      <c r="H1045" s="288" t="s">
        <v>145</v>
      </c>
      <c r="I1045" s="1"/>
      <c r="J1045" s="10"/>
      <c r="K1045" s="10"/>
    </row>
    <row r="1046" spans="2:11" s="5" customFormat="1" ht="31.5" hidden="1">
      <c r="B1046" s="1"/>
      <c r="C1046" s="351">
        <v>4776</v>
      </c>
      <c r="D1046" s="352" t="s">
        <v>1090</v>
      </c>
      <c r="E1046" s="353" t="s">
        <v>116</v>
      </c>
      <c r="F1046" s="354">
        <v>2102</v>
      </c>
      <c r="G1046" s="288" t="s">
        <v>117</v>
      </c>
      <c r="H1046" s="288"/>
      <c r="I1046" s="1"/>
      <c r="J1046" s="10"/>
      <c r="K1046" s="10"/>
    </row>
    <row r="1047" spans="2:11" s="5" customFormat="1" ht="31.5" hidden="1">
      <c r="B1047" s="1"/>
      <c r="C1047" s="351">
        <v>4777</v>
      </c>
      <c r="D1047" s="352" t="s">
        <v>1091</v>
      </c>
      <c r="E1047" s="353" t="s">
        <v>116</v>
      </c>
      <c r="F1047" s="354">
        <v>4431</v>
      </c>
      <c r="G1047" s="288" t="s">
        <v>117</v>
      </c>
      <c r="H1047" s="288"/>
      <c r="I1047" s="1"/>
      <c r="J1047" s="10"/>
      <c r="K1047" s="10"/>
    </row>
    <row r="1048" spans="2:11" s="5" customFormat="1" ht="78.75" hidden="1">
      <c r="B1048" s="1"/>
      <c r="C1048" s="351">
        <v>4778</v>
      </c>
      <c r="D1048" s="352" t="s">
        <v>1092</v>
      </c>
      <c r="E1048" s="353" t="s">
        <v>125</v>
      </c>
      <c r="F1048" s="354">
        <v>49171</v>
      </c>
      <c r="G1048" s="288" t="s">
        <v>117</v>
      </c>
      <c r="H1048" s="288"/>
      <c r="I1048" s="1"/>
      <c r="J1048" s="10"/>
      <c r="K1048" s="10"/>
    </row>
    <row r="1049" spans="2:11" s="5" customFormat="1" ht="78.75" hidden="1">
      <c r="B1049" s="1"/>
      <c r="C1049" s="351">
        <v>4779</v>
      </c>
      <c r="D1049" s="352" t="s">
        <v>1093</v>
      </c>
      <c r="E1049" s="353" t="s">
        <v>125</v>
      </c>
      <c r="F1049" s="354">
        <v>111105</v>
      </c>
      <c r="G1049" s="288" t="s">
        <v>117</v>
      </c>
      <c r="H1049" s="288"/>
      <c r="I1049" s="1"/>
      <c r="J1049" s="10"/>
      <c r="K1049" s="10"/>
    </row>
    <row r="1050" spans="2:11" s="5" customFormat="1" ht="31.5" hidden="1">
      <c r="B1050" s="1"/>
      <c r="C1050" s="351">
        <v>4780</v>
      </c>
      <c r="D1050" s="352" t="s">
        <v>1094</v>
      </c>
      <c r="E1050" s="353" t="s">
        <v>1095</v>
      </c>
      <c r="F1050" s="354">
        <v>255090</v>
      </c>
      <c r="G1050" s="288" t="s">
        <v>117</v>
      </c>
      <c r="H1050" s="288"/>
      <c r="I1050" s="1"/>
      <c r="J1050" s="10"/>
      <c r="K1050" s="10"/>
    </row>
    <row r="1051" spans="2:11" s="5" customFormat="1" ht="31.5" hidden="1">
      <c r="B1051" s="1"/>
      <c r="C1051" s="351">
        <v>4781</v>
      </c>
      <c r="D1051" s="352" t="s">
        <v>1096</v>
      </c>
      <c r="E1051" s="353" t="s">
        <v>119</v>
      </c>
      <c r="F1051" s="354">
        <v>11322</v>
      </c>
      <c r="G1051" s="288" t="s">
        <v>117</v>
      </c>
      <c r="H1051" s="288"/>
      <c r="I1051" s="1"/>
      <c r="J1051" s="10"/>
      <c r="K1051" s="10"/>
    </row>
    <row r="1052" spans="2:11" s="5" customFormat="1" ht="25.5" hidden="1">
      <c r="B1052" s="1"/>
      <c r="C1052" s="351">
        <v>4782</v>
      </c>
      <c r="D1052" s="352" t="s">
        <v>1097</v>
      </c>
      <c r="E1052" s="353" t="s">
        <v>116</v>
      </c>
      <c r="F1052" s="354">
        <v>858</v>
      </c>
      <c r="G1052" s="288" t="s">
        <v>117</v>
      </c>
      <c r="H1052" s="288"/>
      <c r="I1052" s="1"/>
      <c r="J1052" s="10"/>
      <c r="K1052" s="10"/>
    </row>
    <row r="1053" spans="2:11" s="5" customFormat="1" ht="31.5" hidden="1">
      <c r="B1053" s="1"/>
      <c r="C1053" s="351">
        <v>4783</v>
      </c>
      <c r="D1053" s="352" t="s">
        <v>1098</v>
      </c>
      <c r="E1053" s="353" t="s">
        <v>119</v>
      </c>
      <c r="F1053" s="354">
        <v>589676</v>
      </c>
      <c r="G1053" s="288" t="s">
        <v>117</v>
      </c>
      <c r="H1053" s="288"/>
      <c r="I1053" s="1"/>
      <c r="J1053" s="10"/>
      <c r="K1053" s="10"/>
    </row>
    <row r="1054" spans="2:11" s="5" customFormat="1" ht="63" hidden="1">
      <c r="B1054" s="1"/>
      <c r="C1054" s="351">
        <v>4784</v>
      </c>
      <c r="D1054" s="352" t="s">
        <v>1099</v>
      </c>
      <c r="E1054" s="353" t="s">
        <v>119</v>
      </c>
      <c r="F1054" s="354">
        <v>17171</v>
      </c>
      <c r="G1054" s="288" t="s">
        <v>117</v>
      </c>
      <c r="H1054" s="288"/>
      <c r="I1054" s="1"/>
      <c r="J1054" s="10"/>
      <c r="K1054" s="10"/>
    </row>
    <row r="1055" spans="2:11" s="5" customFormat="1" ht="63" hidden="1">
      <c r="B1055" s="1"/>
      <c r="C1055" s="351">
        <v>4786</v>
      </c>
      <c r="D1055" s="352" t="s">
        <v>1100</v>
      </c>
      <c r="E1055" s="353" t="s">
        <v>122</v>
      </c>
      <c r="F1055" s="354">
        <v>346346</v>
      </c>
      <c r="G1055" s="288" t="s">
        <v>117</v>
      </c>
      <c r="H1055" s="288"/>
      <c r="I1055" s="1"/>
      <c r="J1055" s="10"/>
      <c r="K1055" s="10"/>
    </row>
    <row r="1056" spans="2:11" s="5" customFormat="1" ht="31.5" hidden="1">
      <c r="B1056" s="1"/>
      <c r="C1056" s="351">
        <v>4787</v>
      </c>
      <c r="D1056" s="352" t="s">
        <v>1101</v>
      </c>
      <c r="E1056" s="353" t="s">
        <v>125</v>
      </c>
      <c r="F1056" s="354">
        <v>13573</v>
      </c>
      <c r="G1056" s="288" t="s">
        <v>117</v>
      </c>
      <c r="H1056" s="288"/>
      <c r="I1056" s="1"/>
      <c r="J1056" s="10"/>
      <c r="K1056" s="10"/>
    </row>
    <row r="1057" spans="2:11" s="5" customFormat="1" ht="31.5" hidden="1">
      <c r="B1057" s="1"/>
      <c r="C1057" s="351">
        <v>4788</v>
      </c>
      <c r="D1057" s="352" t="s">
        <v>1102</v>
      </c>
      <c r="E1057" s="353" t="s">
        <v>122</v>
      </c>
      <c r="F1057" s="354">
        <v>39877</v>
      </c>
      <c r="G1057" s="288" t="s">
        <v>117</v>
      </c>
      <c r="H1057" s="288"/>
      <c r="I1057" s="1"/>
      <c r="J1057" s="10"/>
      <c r="K1057" s="10"/>
    </row>
    <row r="1058" spans="2:11" s="5" customFormat="1" ht="31.5" hidden="1">
      <c r="B1058" s="1"/>
      <c r="C1058" s="351">
        <v>4789</v>
      </c>
      <c r="D1058" s="352" t="s">
        <v>1103</v>
      </c>
      <c r="E1058" s="353" t="s">
        <v>122</v>
      </c>
      <c r="F1058" s="354">
        <v>9390</v>
      </c>
      <c r="G1058" s="288" t="s">
        <v>117</v>
      </c>
      <c r="H1058" s="288"/>
      <c r="I1058" s="1"/>
      <c r="J1058" s="10"/>
      <c r="K1058" s="10"/>
    </row>
    <row r="1059" spans="2:11" s="5" customFormat="1" ht="30" hidden="1">
      <c r="B1059" s="1"/>
      <c r="C1059" s="458">
        <v>4790</v>
      </c>
      <c r="D1059" s="460" t="s">
        <v>1104</v>
      </c>
      <c r="E1059" s="462" t="s">
        <v>122</v>
      </c>
      <c r="F1059" s="464">
        <v>11254</v>
      </c>
      <c r="G1059" s="288" t="s">
        <v>117</v>
      </c>
      <c r="H1059" s="288"/>
      <c r="I1059" s="1"/>
      <c r="J1059" s="10"/>
      <c r="K1059" s="10"/>
    </row>
    <row r="1060" spans="2:11" s="5" customFormat="1" ht="31.5" hidden="1">
      <c r="B1060" s="1"/>
      <c r="C1060" s="351">
        <v>4791</v>
      </c>
      <c r="D1060" s="352" t="s">
        <v>1105</v>
      </c>
      <c r="E1060" s="353" t="s">
        <v>122</v>
      </c>
      <c r="F1060" s="354">
        <v>26690</v>
      </c>
      <c r="G1060" s="288" t="s">
        <v>117</v>
      </c>
      <c r="H1060" s="288"/>
      <c r="I1060" s="1"/>
      <c r="J1060" s="10"/>
      <c r="K1060" s="10"/>
    </row>
    <row r="1061" spans="2:11" s="5" customFormat="1" ht="63" hidden="1">
      <c r="B1061" s="1"/>
      <c r="C1061" s="351">
        <v>4792</v>
      </c>
      <c r="D1061" s="352" t="s">
        <v>1106</v>
      </c>
      <c r="E1061" s="353" t="s">
        <v>119</v>
      </c>
      <c r="F1061" s="354">
        <v>75521</v>
      </c>
      <c r="G1061" s="288" t="s">
        <v>117</v>
      </c>
      <c r="H1061" s="288"/>
      <c r="I1061" s="1"/>
      <c r="J1061" s="10"/>
      <c r="K1061" s="10"/>
    </row>
    <row r="1062" spans="2:11" s="5" customFormat="1" ht="45" hidden="1">
      <c r="B1062" s="1"/>
      <c r="C1062" s="458">
        <v>4794</v>
      </c>
      <c r="D1062" s="460" t="s">
        <v>1107</v>
      </c>
      <c r="E1062" s="462" t="s">
        <v>116</v>
      </c>
      <c r="F1062" s="464">
        <v>49067</v>
      </c>
      <c r="G1062" s="288" t="s">
        <v>117</v>
      </c>
      <c r="H1062" s="288"/>
      <c r="I1062" s="1"/>
      <c r="J1062" s="10"/>
      <c r="K1062" s="10"/>
    </row>
    <row r="1063" spans="2:11" s="5" customFormat="1" ht="45" hidden="1">
      <c r="B1063" s="1"/>
      <c r="C1063" s="458">
        <v>4795</v>
      </c>
      <c r="D1063" s="460" t="s">
        <v>1108</v>
      </c>
      <c r="E1063" s="462" t="s">
        <v>116</v>
      </c>
      <c r="F1063" s="464">
        <v>59067</v>
      </c>
      <c r="G1063" s="288" t="s">
        <v>117</v>
      </c>
      <c r="H1063" s="288"/>
      <c r="I1063" s="1"/>
      <c r="J1063" s="10"/>
      <c r="K1063" s="10"/>
    </row>
    <row r="1064" spans="2:11" s="5" customFormat="1" ht="60" hidden="1">
      <c r="B1064" s="1"/>
      <c r="C1064" s="458">
        <v>4797</v>
      </c>
      <c r="D1064" s="460" t="s">
        <v>1109</v>
      </c>
      <c r="E1064" s="462" t="s">
        <v>125</v>
      </c>
      <c r="F1064" s="464">
        <v>183365</v>
      </c>
      <c r="G1064" s="288" t="s">
        <v>117</v>
      </c>
      <c r="H1064" s="288"/>
      <c r="I1064" s="1"/>
      <c r="J1064" s="10"/>
      <c r="K1064" s="10"/>
    </row>
    <row r="1065" spans="2:11" s="5" customFormat="1" ht="63" hidden="1">
      <c r="B1065" s="1"/>
      <c r="C1065" s="351">
        <v>4798</v>
      </c>
      <c r="D1065" s="352" t="s">
        <v>1110</v>
      </c>
      <c r="E1065" s="353" t="s">
        <v>125</v>
      </c>
      <c r="F1065" s="354">
        <v>156051</v>
      </c>
      <c r="G1065" s="288" t="s">
        <v>117</v>
      </c>
      <c r="H1065" s="288"/>
      <c r="I1065" s="1"/>
      <c r="J1065" s="10"/>
      <c r="K1065" s="10"/>
    </row>
    <row r="1066" spans="2:11" s="5" customFormat="1" ht="63" hidden="1">
      <c r="B1066" s="1"/>
      <c r="C1066" s="351">
        <v>4800</v>
      </c>
      <c r="D1066" s="352" t="s">
        <v>1111</v>
      </c>
      <c r="E1066" s="353" t="s">
        <v>125</v>
      </c>
      <c r="F1066" s="354">
        <v>181051</v>
      </c>
      <c r="G1066" s="288" t="s">
        <v>117</v>
      </c>
      <c r="H1066" s="288"/>
      <c r="I1066" s="1"/>
      <c r="J1066" s="10"/>
      <c r="K1066" s="10"/>
    </row>
    <row r="1067" spans="2:11" s="5" customFormat="1" ht="47.25" hidden="1">
      <c r="B1067" s="1"/>
      <c r="C1067" s="351">
        <v>4801</v>
      </c>
      <c r="D1067" s="352" t="s">
        <v>1112</v>
      </c>
      <c r="E1067" s="353" t="s">
        <v>122</v>
      </c>
      <c r="F1067" s="354">
        <v>16483</v>
      </c>
      <c r="G1067" s="288" t="s">
        <v>117</v>
      </c>
      <c r="H1067" s="288"/>
      <c r="I1067" s="1"/>
      <c r="J1067" s="10"/>
      <c r="K1067" s="10"/>
    </row>
    <row r="1068" spans="2:11" s="5" customFormat="1" ht="31.5" hidden="1">
      <c r="B1068" s="1"/>
      <c r="C1068" s="351">
        <v>4802</v>
      </c>
      <c r="D1068" s="352" t="s">
        <v>1113</v>
      </c>
      <c r="E1068" s="353" t="s">
        <v>125</v>
      </c>
      <c r="F1068" s="354">
        <v>1000000</v>
      </c>
      <c r="G1068" s="288" t="s">
        <v>117</v>
      </c>
      <c r="H1068" s="288"/>
      <c r="I1068" s="1"/>
      <c r="J1068" s="10"/>
      <c r="K1068" s="10"/>
    </row>
    <row r="1069" spans="2:11" s="5" customFormat="1" ht="31.5" hidden="1">
      <c r="B1069" s="1"/>
      <c r="C1069" s="351">
        <v>4803</v>
      </c>
      <c r="D1069" s="352" t="s">
        <v>1114</v>
      </c>
      <c r="E1069" s="353" t="s">
        <v>125</v>
      </c>
      <c r="F1069" s="354">
        <v>1500000</v>
      </c>
      <c r="G1069" s="288" t="s">
        <v>117</v>
      </c>
      <c r="H1069" s="288"/>
      <c r="I1069" s="1"/>
      <c r="J1069" s="10"/>
      <c r="K1069" s="10"/>
    </row>
    <row r="1070" spans="2:11" s="5" customFormat="1" ht="31.5" hidden="1">
      <c r="B1070" s="1"/>
      <c r="C1070" s="351">
        <v>4804</v>
      </c>
      <c r="D1070" s="352" t="s">
        <v>1115</v>
      </c>
      <c r="E1070" s="353" t="s">
        <v>125</v>
      </c>
      <c r="F1070" s="354">
        <v>2000000</v>
      </c>
      <c r="G1070" s="288" t="s">
        <v>117</v>
      </c>
      <c r="H1070" s="288"/>
      <c r="I1070" s="1"/>
      <c r="J1070" s="10"/>
      <c r="K1070" s="10"/>
    </row>
    <row r="1071" spans="2:11" s="5" customFormat="1" ht="31.5" hidden="1">
      <c r="B1071" s="1"/>
      <c r="C1071" s="351">
        <v>4805</v>
      </c>
      <c r="D1071" s="352" t="s">
        <v>1116</v>
      </c>
      <c r="E1071" s="353" t="s">
        <v>122</v>
      </c>
      <c r="F1071" s="354">
        <v>112870</v>
      </c>
      <c r="G1071" s="288" t="s">
        <v>117</v>
      </c>
      <c r="H1071" s="288" t="s">
        <v>145</v>
      </c>
      <c r="I1071" s="1"/>
      <c r="J1071" s="10"/>
      <c r="K1071" s="10"/>
    </row>
    <row r="1072" spans="2:11" s="5" customFormat="1" ht="25.5" hidden="1">
      <c r="B1072" s="1"/>
      <c r="C1072" s="351">
        <v>4806</v>
      </c>
      <c r="D1072" s="352" t="s">
        <v>1117</v>
      </c>
      <c r="E1072" s="353" t="s">
        <v>494</v>
      </c>
      <c r="F1072" s="354">
        <v>311462</v>
      </c>
      <c r="G1072" s="288" t="s">
        <v>117</v>
      </c>
      <c r="H1072" s="288"/>
      <c r="I1072" s="1"/>
      <c r="J1072" s="10"/>
      <c r="K1072" s="10"/>
    </row>
    <row r="1073" spans="2:11" s="5" customFormat="1" ht="25.5" hidden="1">
      <c r="B1073" s="1"/>
      <c r="C1073" s="351">
        <v>4807</v>
      </c>
      <c r="D1073" s="352" t="s">
        <v>1118</v>
      </c>
      <c r="E1073" s="353" t="s">
        <v>785</v>
      </c>
      <c r="F1073" s="354">
        <v>38933</v>
      </c>
      <c r="G1073" s="288" t="s">
        <v>117</v>
      </c>
      <c r="H1073" s="288"/>
      <c r="I1073" s="1"/>
      <c r="J1073" s="10"/>
      <c r="K1073" s="10"/>
    </row>
    <row r="1074" spans="2:11" s="5" customFormat="1" ht="31.5" hidden="1">
      <c r="B1074" s="1"/>
      <c r="C1074" s="351">
        <v>4808</v>
      </c>
      <c r="D1074" s="352" t="s">
        <v>1119</v>
      </c>
      <c r="E1074" s="353" t="s">
        <v>122</v>
      </c>
      <c r="F1074" s="354">
        <v>151734</v>
      </c>
      <c r="G1074" s="288" t="s">
        <v>117</v>
      </c>
      <c r="H1074" s="288" t="s">
        <v>145</v>
      </c>
      <c r="I1074" s="1"/>
      <c r="J1074" s="10"/>
      <c r="K1074" s="10"/>
    </row>
    <row r="1075" spans="2:11" s="5" customFormat="1" ht="31.5" hidden="1">
      <c r="B1075" s="1"/>
      <c r="C1075" s="351">
        <v>4809</v>
      </c>
      <c r="D1075" s="352" t="s">
        <v>1120</v>
      </c>
      <c r="E1075" s="353" t="s">
        <v>122</v>
      </c>
      <c r="F1075" s="354">
        <v>227677</v>
      </c>
      <c r="G1075" s="288" t="s">
        <v>117</v>
      </c>
      <c r="H1075" s="288" t="s">
        <v>145</v>
      </c>
      <c r="I1075" s="1"/>
      <c r="J1075" s="10"/>
      <c r="K1075" s="10"/>
    </row>
    <row r="1076" spans="2:11" s="5" customFormat="1" ht="31.5" hidden="1">
      <c r="B1076" s="1"/>
      <c r="C1076" s="351">
        <v>4810</v>
      </c>
      <c r="D1076" s="352" t="s">
        <v>1121</v>
      </c>
      <c r="E1076" s="353" t="s">
        <v>122</v>
      </c>
      <c r="F1076" s="354">
        <v>302315</v>
      </c>
      <c r="G1076" s="288" t="s">
        <v>117</v>
      </c>
      <c r="H1076" s="288" t="s">
        <v>145</v>
      </c>
      <c r="I1076" s="1"/>
      <c r="J1076" s="10"/>
      <c r="K1076" s="10"/>
    </row>
    <row r="1077" spans="2:11" s="5" customFormat="1" ht="47.25" hidden="1">
      <c r="B1077" s="1"/>
      <c r="C1077" s="351">
        <v>4812</v>
      </c>
      <c r="D1077" s="352" t="s">
        <v>1122</v>
      </c>
      <c r="E1077" s="353" t="s">
        <v>122</v>
      </c>
      <c r="F1077" s="354">
        <v>116991</v>
      </c>
      <c r="G1077" s="288" t="s">
        <v>117</v>
      </c>
      <c r="H1077" s="288"/>
      <c r="I1077" s="1"/>
      <c r="J1077" s="10"/>
      <c r="K1077" s="10"/>
    </row>
    <row r="1078" spans="2:11" s="5" customFormat="1" ht="94.5" hidden="1">
      <c r="B1078" s="1"/>
      <c r="C1078" s="351">
        <v>4813</v>
      </c>
      <c r="D1078" s="352" t="s">
        <v>1123</v>
      </c>
      <c r="E1078" s="353" t="s">
        <v>125</v>
      </c>
      <c r="F1078" s="354">
        <v>22397</v>
      </c>
      <c r="G1078" s="288" t="s">
        <v>117</v>
      </c>
      <c r="H1078" s="288"/>
      <c r="I1078" s="1"/>
      <c r="J1078" s="10"/>
      <c r="K1078" s="10"/>
    </row>
    <row r="1079" spans="2:11" s="5" customFormat="1" ht="63" hidden="1">
      <c r="B1079" s="1"/>
      <c r="C1079" s="351">
        <v>4814</v>
      </c>
      <c r="D1079" s="352" t="s">
        <v>1124</v>
      </c>
      <c r="E1079" s="353" t="s">
        <v>122</v>
      </c>
      <c r="F1079" s="354">
        <v>8243</v>
      </c>
      <c r="G1079" s="288" t="s">
        <v>117</v>
      </c>
      <c r="H1079" s="288"/>
      <c r="I1079" s="1"/>
      <c r="J1079" s="10"/>
      <c r="K1079" s="10"/>
    </row>
    <row r="1080" spans="2:11" s="5" customFormat="1" ht="47.25" hidden="1">
      <c r="B1080" s="1"/>
      <c r="C1080" s="351">
        <v>4826</v>
      </c>
      <c r="D1080" s="352" t="s">
        <v>1125</v>
      </c>
      <c r="E1080" s="353" t="s">
        <v>125</v>
      </c>
      <c r="F1080" s="354">
        <v>116242</v>
      </c>
      <c r="G1080" s="288" t="s">
        <v>117</v>
      </c>
      <c r="H1080" s="288"/>
      <c r="I1080" s="1"/>
      <c r="J1080" s="10"/>
      <c r="K1080" s="10"/>
    </row>
    <row r="1081" spans="2:11" s="5" customFormat="1" ht="47.25" hidden="1">
      <c r="B1081" s="1"/>
      <c r="C1081" s="351">
        <v>4827</v>
      </c>
      <c r="D1081" s="352" t="s">
        <v>1126</v>
      </c>
      <c r="E1081" s="353" t="s">
        <v>125</v>
      </c>
      <c r="F1081" s="354">
        <v>5632</v>
      </c>
      <c r="G1081" s="288" t="s">
        <v>117</v>
      </c>
      <c r="H1081" s="288"/>
      <c r="I1081" s="1"/>
      <c r="J1081" s="10"/>
      <c r="K1081" s="10"/>
    </row>
    <row r="1082" spans="2:11" s="5" customFormat="1" ht="90" hidden="1">
      <c r="B1082" s="1"/>
      <c r="C1082" s="458">
        <v>4828</v>
      </c>
      <c r="D1082" s="460" t="s">
        <v>1127</v>
      </c>
      <c r="E1082" s="462" t="s">
        <v>122</v>
      </c>
      <c r="F1082" s="464">
        <v>19240</v>
      </c>
      <c r="G1082" s="288" t="s">
        <v>117</v>
      </c>
      <c r="H1082" s="288"/>
      <c r="I1082" s="1"/>
      <c r="J1082" s="10"/>
      <c r="K1082" s="10"/>
    </row>
    <row r="1083" spans="2:11" s="5" customFormat="1" ht="78.75" hidden="1">
      <c r="B1083" s="1"/>
      <c r="C1083" s="351">
        <v>4829</v>
      </c>
      <c r="D1083" s="352" t="s">
        <v>1128</v>
      </c>
      <c r="E1083" s="353" t="s">
        <v>119</v>
      </c>
      <c r="F1083" s="354">
        <v>847409</v>
      </c>
      <c r="G1083" s="288" t="s">
        <v>117</v>
      </c>
      <c r="H1083" s="288" t="s">
        <v>145</v>
      </c>
      <c r="I1083" s="1"/>
      <c r="J1083" s="10"/>
      <c r="K1083" s="10"/>
    </row>
    <row r="1084" spans="2:11" s="5" customFormat="1" ht="105" hidden="1">
      <c r="B1084" s="1"/>
      <c r="C1084" s="458">
        <v>4832</v>
      </c>
      <c r="D1084" s="460" t="s">
        <v>1129</v>
      </c>
      <c r="E1084" s="462" t="s">
        <v>125</v>
      </c>
      <c r="F1084" s="464">
        <v>45360</v>
      </c>
      <c r="G1084" s="288" t="s">
        <v>117</v>
      </c>
      <c r="H1084" s="288"/>
      <c r="I1084" s="1"/>
      <c r="J1084" s="10"/>
      <c r="K1084" s="10"/>
    </row>
    <row r="1085" spans="2:11" s="5" customFormat="1" ht="78.75" hidden="1">
      <c r="B1085" s="1"/>
      <c r="C1085" s="351">
        <v>4833</v>
      </c>
      <c r="D1085" s="352" t="s">
        <v>1130</v>
      </c>
      <c r="E1085" s="353" t="s">
        <v>125</v>
      </c>
      <c r="F1085" s="354">
        <v>9369</v>
      </c>
      <c r="G1085" s="288" t="s">
        <v>117</v>
      </c>
      <c r="H1085" s="288"/>
      <c r="I1085" s="1"/>
      <c r="J1085" s="10"/>
      <c r="K1085" s="10"/>
    </row>
    <row r="1086" spans="2:11" s="5" customFormat="1" ht="78.75" hidden="1">
      <c r="B1086" s="1"/>
      <c r="C1086" s="351">
        <v>4834</v>
      </c>
      <c r="D1086" s="352" t="s">
        <v>1131</v>
      </c>
      <c r="E1086" s="353" t="s">
        <v>125</v>
      </c>
      <c r="F1086" s="354">
        <v>128280</v>
      </c>
      <c r="G1086" s="288" t="s">
        <v>117</v>
      </c>
      <c r="H1086" s="288"/>
      <c r="I1086" s="1"/>
      <c r="J1086" s="10"/>
      <c r="K1086" s="10"/>
    </row>
    <row r="1087" spans="2:11" s="5" customFormat="1" ht="63" hidden="1">
      <c r="B1087" s="1"/>
      <c r="C1087" s="351">
        <v>4835</v>
      </c>
      <c r="D1087" s="352" t="s">
        <v>1132</v>
      </c>
      <c r="E1087" s="353" t="s">
        <v>119</v>
      </c>
      <c r="F1087" s="354">
        <v>242515</v>
      </c>
      <c r="G1087" s="288" t="s">
        <v>117</v>
      </c>
      <c r="H1087" s="288"/>
      <c r="I1087" s="1"/>
      <c r="J1087" s="10"/>
      <c r="K1087" s="10"/>
    </row>
    <row r="1088" spans="2:11" s="5" customFormat="1" ht="60" hidden="1">
      <c r="B1088" s="1"/>
      <c r="C1088" s="458">
        <v>4836</v>
      </c>
      <c r="D1088" s="460" t="s">
        <v>1133</v>
      </c>
      <c r="E1088" s="462" t="s">
        <v>119</v>
      </c>
      <c r="F1088" s="464">
        <v>367852</v>
      </c>
      <c r="G1088" s="288" t="s">
        <v>117</v>
      </c>
      <c r="H1088" s="288"/>
      <c r="I1088" s="1"/>
      <c r="J1088" s="10"/>
      <c r="K1088" s="10"/>
    </row>
    <row r="1089" spans="2:11" s="5" customFormat="1" ht="75" hidden="1">
      <c r="B1089" s="1"/>
      <c r="C1089" s="458">
        <v>4837</v>
      </c>
      <c r="D1089" s="460" t="s">
        <v>1134</v>
      </c>
      <c r="E1089" s="462" t="s">
        <v>119</v>
      </c>
      <c r="F1089" s="464">
        <v>170779</v>
      </c>
      <c r="G1089" s="288" t="s">
        <v>117</v>
      </c>
      <c r="H1089" s="288"/>
      <c r="I1089" s="1"/>
      <c r="J1089" s="10"/>
      <c r="K1089" s="10"/>
    </row>
    <row r="1090" spans="2:11" s="5" customFormat="1" ht="78.75" hidden="1">
      <c r="B1090" s="1"/>
      <c r="C1090" s="351">
        <v>4838</v>
      </c>
      <c r="D1090" s="352" t="s">
        <v>1135</v>
      </c>
      <c r="E1090" s="353" t="s">
        <v>119</v>
      </c>
      <c r="F1090" s="354">
        <v>134928</v>
      </c>
      <c r="G1090" s="288" t="s">
        <v>117</v>
      </c>
      <c r="H1090" s="288"/>
      <c r="I1090" s="1"/>
      <c r="J1090" s="10"/>
      <c r="K1090" s="10"/>
    </row>
    <row r="1091" spans="2:11" s="5" customFormat="1" ht="47.25" hidden="1">
      <c r="B1091" s="1"/>
      <c r="C1091" s="351">
        <v>4839</v>
      </c>
      <c r="D1091" s="352" t="s">
        <v>1136</v>
      </c>
      <c r="E1091" s="353" t="s">
        <v>125</v>
      </c>
      <c r="F1091" s="354">
        <v>519286</v>
      </c>
      <c r="G1091" s="288" t="s">
        <v>117</v>
      </c>
      <c r="H1091" s="288"/>
      <c r="I1091" s="1"/>
      <c r="J1091" s="10"/>
      <c r="K1091" s="10"/>
    </row>
    <row r="1092" spans="2:11" s="5" customFormat="1" ht="47.25" hidden="1">
      <c r="B1092" s="1"/>
      <c r="C1092" s="351">
        <v>4840</v>
      </c>
      <c r="D1092" s="352" t="s">
        <v>1137</v>
      </c>
      <c r="E1092" s="353" t="s">
        <v>125</v>
      </c>
      <c r="F1092" s="354">
        <v>164528</v>
      </c>
      <c r="G1092" s="288" t="s">
        <v>117</v>
      </c>
      <c r="H1092" s="288"/>
      <c r="I1092" s="1"/>
      <c r="J1092" s="10"/>
      <c r="K1092" s="10"/>
    </row>
    <row r="1093" spans="2:11" s="5" customFormat="1" ht="47.25" hidden="1">
      <c r="B1093" s="1"/>
      <c r="C1093" s="351">
        <v>4841</v>
      </c>
      <c r="D1093" s="352" t="s">
        <v>1138</v>
      </c>
      <c r="E1093" s="353" t="s">
        <v>125</v>
      </c>
      <c r="F1093" s="354">
        <v>225623</v>
      </c>
      <c r="G1093" s="288" t="s">
        <v>117</v>
      </c>
      <c r="H1093" s="288"/>
      <c r="I1093" s="1"/>
      <c r="J1093" s="10"/>
      <c r="K1093" s="10"/>
    </row>
    <row r="1094" spans="2:11" s="5" customFormat="1" ht="47.25" hidden="1">
      <c r="B1094" s="1"/>
      <c r="C1094" s="351">
        <v>4842</v>
      </c>
      <c r="D1094" s="352" t="s">
        <v>1139</v>
      </c>
      <c r="E1094" s="353" t="s">
        <v>125</v>
      </c>
      <c r="F1094" s="354">
        <v>382564</v>
      </c>
      <c r="G1094" s="288" t="s">
        <v>117</v>
      </c>
      <c r="H1094" s="288"/>
      <c r="I1094" s="1"/>
      <c r="J1094" s="10"/>
      <c r="K1094" s="10"/>
    </row>
    <row r="1095" spans="2:11" s="5" customFormat="1" ht="47.25" hidden="1">
      <c r="B1095" s="1"/>
      <c r="C1095" s="351">
        <v>4843</v>
      </c>
      <c r="D1095" s="352" t="s">
        <v>1140</v>
      </c>
      <c r="E1095" s="353" t="s">
        <v>125</v>
      </c>
      <c r="F1095" s="354">
        <v>292408</v>
      </c>
      <c r="G1095" s="288" t="s">
        <v>117</v>
      </c>
      <c r="H1095" s="288"/>
      <c r="I1095" s="1"/>
      <c r="J1095" s="10"/>
      <c r="K1095" s="10"/>
    </row>
    <row r="1096" spans="2:11" s="5" customFormat="1" ht="47.25" hidden="1">
      <c r="B1096" s="1"/>
      <c r="C1096" s="351">
        <v>4844</v>
      </c>
      <c r="D1096" s="352" t="s">
        <v>1141</v>
      </c>
      <c r="E1096" s="353" t="s">
        <v>125</v>
      </c>
      <c r="F1096" s="354">
        <v>2688287</v>
      </c>
      <c r="G1096" s="288" t="s">
        <v>117</v>
      </c>
      <c r="H1096" s="288"/>
      <c r="I1096" s="1"/>
      <c r="J1096" s="10"/>
      <c r="K1096" s="10"/>
    </row>
    <row r="1097" spans="2:11" s="5" customFormat="1" ht="47.25" hidden="1">
      <c r="B1097" s="1"/>
      <c r="C1097" s="351">
        <v>4845</v>
      </c>
      <c r="D1097" s="352" t="s">
        <v>1142</v>
      </c>
      <c r="E1097" s="353" t="s">
        <v>125</v>
      </c>
      <c r="F1097" s="354">
        <v>944424</v>
      </c>
      <c r="G1097" s="288" t="s">
        <v>117</v>
      </c>
      <c r="H1097" s="288"/>
      <c r="I1097" s="1"/>
      <c r="J1097" s="10"/>
      <c r="K1097" s="10"/>
    </row>
    <row r="1098" spans="2:11" s="5" customFormat="1" ht="47.25" hidden="1">
      <c r="B1098" s="1"/>
      <c r="C1098" s="351">
        <v>4846</v>
      </c>
      <c r="D1098" s="352" t="s">
        <v>1143</v>
      </c>
      <c r="E1098" s="353" t="s">
        <v>125</v>
      </c>
      <c r="F1098" s="354">
        <v>113507</v>
      </c>
      <c r="G1098" s="288" t="s">
        <v>117</v>
      </c>
      <c r="H1098" s="288"/>
      <c r="I1098" s="1"/>
      <c r="J1098" s="10"/>
      <c r="K1098" s="10"/>
    </row>
    <row r="1099" spans="2:11" s="5" customFormat="1" ht="47.25" hidden="1">
      <c r="B1099" s="1"/>
      <c r="C1099" s="351">
        <v>4848</v>
      </c>
      <c r="D1099" s="352" t="s">
        <v>1144</v>
      </c>
      <c r="E1099" s="353" t="s">
        <v>122</v>
      </c>
      <c r="F1099" s="354">
        <v>7671</v>
      </c>
      <c r="G1099" s="288" t="s">
        <v>117</v>
      </c>
      <c r="H1099" s="288"/>
      <c r="I1099" s="1"/>
      <c r="J1099" s="10"/>
      <c r="K1099" s="10"/>
    </row>
    <row r="1100" spans="2:11" s="5" customFormat="1" ht="31.5" hidden="1">
      <c r="B1100" s="1"/>
      <c r="C1100" s="351">
        <v>4849</v>
      </c>
      <c r="D1100" s="352" t="s">
        <v>1145</v>
      </c>
      <c r="E1100" s="353" t="s">
        <v>122</v>
      </c>
      <c r="F1100" s="354">
        <v>2272</v>
      </c>
      <c r="G1100" s="288" t="s">
        <v>117</v>
      </c>
      <c r="H1100" s="288"/>
      <c r="I1100" s="1"/>
      <c r="J1100" s="10"/>
      <c r="K1100" s="10"/>
    </row>
    <row r="1101" spans="2:11" s="5" customFormat="1" ht="63" hidden="1">
      <c r="B1101" s="1"/>
      <c r="C1101" s="351">
        <v>4850</v>
      </c>
      <c r="D1101" s="352" t="s">
        <v>1146</v>
      </c>
      <c r="E1101" s="353" t="s">
        <v>119</v>
      </c>
      <c r="F1101" s="354">
        <v>231823</v>
      </c>
      <c r="G1101" s="288" t="s">
        <v>117</v>
      </c>
      <c r="H1101" s="288"/>
      <c r="I1101" s="1"/>
      <c r="J1101" s="10"/>
      <c r="K1101" s="10"/>
    </row>
    <row r="1102" spans="2:11" s="5" customFormat="1" ht="63" hidden="1">
      <c r="B1102" s="1"/>
      <c r="C1102" s="351">
        <v>4851</v>
      </c>
      <c r="D1102" s="352" t="s">
        <v>1147</v>
      </c>
      <c r="E1102" s="353" t="s">
        <v>125</v>
      </c>
      <c r="F1102" s="354">
        <v>24665</v>
      </c>
      <c r="G1102" s="288" t="s">
        <v>117</v>
      </c>
      <c r="H1102" s="288"/>
      <c r="I1102" s="1"/>
      <c r="J1102" s="10"/>
      <c r="K1102" s="10"/>
    </row>
    <row r="1103" spans="2:11" s="5" customFormat="1" ht="78.75" hidden="1">
      <c r="B1103" s="1"/>
      <c r="C1103" s="351">
        <v>4853</v>
      </c>
      <c r="D1103" s="352" t="s">
        <v>1148</v>
      </c>
      <c r="E1103" s="353" t="s">
        <v>119</v>
      </c>
      <c r="F1103" s="354">
        <v>516853</v>
      </c>
      <c r="G1103" s="288" t="s">
        <v>117</v>
      </c>
      <c r="H1103" s="288"/>
      <c r="I1103" s="1"/>
      <c r="J1103" s="10"/>
      <c r="K1103" s="10"/>
    </row>
    <row r="1104" spans="2:11" s="5" customFormat="1" ht="78.75" hidden="1">
      <c r="B1104" s="1"/>
      <c r="C1104" s="351">
        <v>4854</v>
      </c>
      <c r="D1104" s="352" t="s">
        <v>1149</v>
      </c>
      <c r="E1104" s="353" t="s">
        <v>119</v>
      </c>
      <c r="F1104" s="354">
        <v>528536</v>
      </c>
      <c r="G1104" s="288" t="s">
        <v>117</v>
      </c>
      <c r="H1104" s="288"/>
      <c r="I1104" s="1"/>
      <c r="J1104" s="10"/>
      <c r="K1104" s="10"/>
    </row>
    <row r="1105" spans="2:11" s="5" customFormat="1" ht="47.25" hidden="1">
      <c r="B1105" s="1"/>
      <c r="C1105" s="351">
        <v>4855</v>
      </c>
      <c r="D1105" s="352" t="s">
        <v>1150</v>
      </c>
      <c r="E1105" s="353" t="s">
        <v>116</v>
      </c>
      <c r="F1105" s="354">
        <v>41037</v>
      </c>
      <c r="G1105" s="288" t="s">
        <v>117</v>
      </c>
      <c r="H1105" s="288"/>
      <c r="I1105" s="1"/>
      <c r="J1105" s="10"/>
      <c r="K1105" s="10"/>
    </row>
    <row r="1106" spans="2:11" s="5" customFormat="1" ht="78.75" hidden="1">
      <c r="B1106" s="1"/>
      <c r="C1106" s="351">
        <v>4856</v>
      </c>
      <c r="D1106" s="352" t="s">
        <v>1151</v>
      </c>
      <c r="E1106" s="353" t="s">
        <v>116</v>
      </c>
      <c r="F1106" s="354">
        <v>69423</v>
      </c>
      <c r="G1106" s="288" t="s">
        <v>117</v>
      </c>
      <c r="H1106" s="288"/>
      <c r="I1106" s="1"/>
      <c r="J1106" s="10"/>
      <c r="K1106" s="10"/>
    </row>
    <row r="1107" spans="2:11" s="5" customFormat="1" ht="47.25" hidden="1">
      <c r="B1107" s="1"/>
      <c r="C1107" s="351">
        <v>4857</v>
      </c>
      <c r="D1107" s="352" t="s">
        <v>1152</v>
      </c>
      <c r="E1107" s="353" t="s">
        <v>116</v>
      </c>
      <c r="F1107" s="354">
        <v>2149</v>
      </c>
      <c r="G1107" s="288" t="s">
        <v>117</v>
      </c>
      <c r="H1107" s="288"/>
      <c r="I1107" s="1"/>
      <c r="J1107" s="10"/>
      <c r="K1107" s="10"/>
    </row>
    <row r="1108" spans="2:11" s="5" customFormat="1" ht="78.75" hidden="1">
      <c r="B1108" s="1"/>
      <c r="C1108" s="351">
        <v>4858</v>
      </c>
      <c r="D1108" s="352" t="s">
        <v>1153</v>
      </c>
      <c r="E1108" s="353" t="s">
        <v>125</v>
      </c>
      <c r="F1108" s="354">
        <v>1003772</v>
      </c>
      <c r="G1108" s="288" t="s">
        <v>117</v>
      </c>
      <c r="H1108" s="288"/>
      <c r="I1108" s="1"/>
      <c r="J1108" s="10"/>
      <c r="K1108" s="10"/>
    </row>
    <row r="1109" spans="2:11" s="5" customFormat="1" ht="47.25" hidden="1">
      <c r="B1109" s="1"/>
      <c r="C1109" s="351">
        <v>4859</v>
      </c>
      <c r="D1109" s="352" t="s">
        <v>1154</v>
      </c>
      <c r="E1109" s="353" t="s">
        <v>122</v>
      </c>
      <c r="F1109" s="354">
        <v>31924</v>
      </c>
      <c r="G1109" s="288" t="s">
        <v>117</v>
      </c>
      <c r="H1109" s="288"/>
      <c r="I1109" s="1"/>
      <c r="J1109" s="10"/>
      <c r="K1109" s="10"/>
    </row>
    <row r="1110" spans="2:11" s="5" customFormat="1" ht="94.5" hidden="1">
      <c r="B1110" s="1"/>
      <c r="C1110" s="351">
        <v>4860</v>
      </c>
      <c r="D1110" s="352" t="s">
        <v>1155</v>
      </c>
      <c r="E1110" s="353" t="s">
        <v>125</v>
      </c>
      <c r="F1110" s="354">
        <v>173636</v>
      </c>
      <c r="G1110" s="288" t="s">
        <v>117</v>
      </c>
      <c r="H1110" s="288"/>
      <c r="I1110" s="1"/>
      <c r="J1110" s="10"/>
      <c r="K1110" s="10"/>
    </row>
    <row r="1111" spans="2:11" s="5" customFormat="1" ht="47.25" hidden="1">
      <c r="B1111" s="1"/>
      <c r="C1111" s="351">
        <v>4861</v>
      </c>
      <c r="D1111" s="352" t="s">
        <v>1156</v>
      </c>
      <c r="E1111" s="353" t="s">
        <v>116</v>
      </c>
      <c r="F1111" s="354">
        <v>105946</v>
      </c>
      <c r="G1111" s="288" t="s">
        <v>117</v>
      </c>
      <c r="H1111" s="288"/>
      <c r="I1111" s="1"/>
      <c r="J1111" s="10"/>
      <c r="K1111" s="10"/>
    </row>
    <row r="1112" spans="2:11" s="5" customFormat="1" ht="31.5" hidden="1">
      <c r="B1112" s="1"/>
      <c r="C1112" s="351">
        <v>4862</v>
      </c>
      <c r="D1112" s="352" t="s">
        <v>1157</v>
      </c>
      <c r="E1112" s="353" t="s">
        <v>122</v>
      </c>
      <c r="F1112" s="354">
        <v>930202</v>
      </c>
      <c r="G1112" s="288" t="s">
        <v>117</v>
      </c>
      <c r="H1112" s="288"/>
      <c r="I1112" s="1"/>
      <c r="J1112" s="10"/>
      <c r="K1112" s="10"/>
    </row>
    <row r="1113" spans="2:11" s="5" customFormat="1" ht="78.75" hidden="1">
      <c r="B1113" s="1"/>
      <c r="C1113" s="351">
        <v>4863</v>
      </c>
      <c r="D1113" s="352" t="s">
        <v>1158</v>
      </c>
      <c r="E1113" s="353" t="s">
        <v>122</v>
      </c>
      <c r="F1113" s="354">
        <v>36326</v>
      </c>
      <c r="G1113" s="288" t="s">
        <v>117</v>
      </c>
      <c r="H1113" s="288"/>
      <c r="I1113" s="1"/>
      <c r="J1113" s="10"/>
      <c r="K1113" s="10"/>
    </row>
    <row r="1114" spans="2:11" s="5" customFormat="1" ht="78.75" hidden="1">
      <c r="B1114" s="1"/>
      <c r="C1114" s="351">
        <v>4864</v>
      </c>
      <c r="D1114" s="352" t="s">
        <v>1159</v>
      </c>
      <c r="E1114" s="353" t="s">
        <v>122</v>
      </c>
      <c r="F1114" s="354">
        <v>48435</v>
      </c>
      <c r="G1114" s="288" t="s">
        <v>117</v>
      </c>
      <c r="H1114" s="288"/>
      <c r="I1114" s="1"/>
      <c r="J1114" s="10"/>
      <c r="K1114" s="10"/>
    </row>
    <row r="1115" spans="2:11" s="5" customFormat="1" ht="63" hidden="1">
      <c r="B1115" s="1"/>
      <c r="C1115" s="351">
        <v>4865</v>
      </c>
      <c r="D1115" s="352" t="s">
        <v>1160</v>
      </c>
      <c r="E1115" s="353" t="s">
        <v>122</v>
      </c>
      <c r="F1115" s="354">
        <v>24218</v>
      </c>
      <c r="G1115" s="288" t="s">
        <v>117</v>
      </c>
      <c r="H1115" s="288"/>
      <c r="I1115" s="1"/>
      <c r="J1115" s="10"/>
      <c r="K1115" s="10"/>
    </row>
    <row r="1116" spans="2:11" s="5" customFormat="1" ht="63" hidden="1">
      <c r="B1116" s="1"/>
      <c r="C1116" s="351">
        <v>4866</v>
      </c>
      <c r="D1116" s="352" t="s">
        <v>1161</v>
      </c>
      <c r="E1116" s="353" t="s">
        <v>122</v>
      </c>
      <c r="F1116" s="354">
        <v>48435</v>
      </c>
      <c r="G1116" s="288" t="s">
        <v>117</v>
      </c>
      <c r="H1116" s="288"/>
      <c r="I1116" s="1"/>
      <c r="J1116" s="10"/>
      <c r="K1116" s="10"/>
    </row>
    <row r="1117" spans="2:11" s="5" customFormat="1" ht="63" hidden="1">
      <c r="B1117" s="1"/>
      <c r="C1117" s="351">
        <v>4867</v>
      </c>
      <c r="D1117" s="352" t="s">
        <v>1162</v>
      </c>
      <c r="E1117" s="353" t="s">
        <v>122</v>
      </c>
      <c r="F1117" s="354">
        <v>72652</v>
      </c>
      <c r="G1117" s="288" t="s">
        <v>117</v>
      </c>
      <c r="H1117" s="288"/>
      <c r="I1117" s="1"/>
      <c r="J1117" s="10"/>
      <c r="K1117" s="10"/>
    </row>
    <row r="1118" spans="2:11" s="5" customFormat="1" ht="47.25" hidden="1">
      <c r="B1118" s="1"/>
      <c r="C1118" s="351">
        <v>4869</v>
      </c>
      <c r="D1118" s="352" t="s">
        <v>1163</v>
      </c>
      <c r="E1118" s="353" t="s">
        <v>125</v>
      </c>
      <c r="F1118" s="354">
        <v>56754</v>
      </c>
      <c r="G1118" s="288" t="s">
        <v>117</v>
      </c>
      <c r="H1118" s="288"/>
      <c r="I1118" s="1"/>
      <c r="J1118" s="10"/>
      <c r="K1118" s="10"/>
    </row>
    <row r="1119" spans="2:11" s="5" customFormat="1" ht="47.25" hidden="1">
      <c r="B1119" s="1"/>
      <c r="C1119" s="351">
        <v>4870</v>
      </c>
      <c r="D1119" s="352" t="s">
        <v>1164</v>
      </c>
      <c r="E1119" s="353" t="s">
        <v>125</v>
      </c>
      <c r="F1119" s="354">
        <v>56754</v>
      </c>
      <c r="G1119" s="288" t="s">
        <v>117</v>
      </c>
      <c r="H1119" s="288"/>
      <c r="I1119" s="1"/>
      <c r="J1119" s="10"/>
      <c r="K1119" s="10"/>
    </row>
    <row r="1120" spans="2:11" s="5" customFormat="1" ht="47.25" hidden="1">
      <c r="B1120" s="1"/>
      <c r="C1120" s="351">
        <v>4871</v>
      </c>
      <c r="D1120" s="352" t="s">
        <v>1165</v>
      </c>
      <c r="E1120" s="353" t="s">
        <v>125</v>
      </c>
      <c r="F1120" s="354">
        <v>28378</v>
      </c>
      <c r="G1120" s="288" t="s">
        <v>117</v>
      </c>
      <c r="H1120" s="288"/>
      <c r="I1120" s="1"/>
      <c r="J1120" s="10"/>
      <c r="K1120" s="10"/>
    </row>
    <row r="1121" spans="2:11" s="5" customFormat="1" ht="31.5" hidden="1">
      <c r="B1121" s="1"/>
      <c r="C1121" s="351">
        <v>4872</v>
      </c>
      <c r="D1121" s="352" t="s">
        <v>1166</v>
      </c>
      <c r="E1121" s="353" t="s">
        <v>125</v>
      </c>
      <c r="F1121" s="354">
        <v>167494</v>
      </c>
      <c r="G1121" s="288" t="s">
        <v>117</v>
      </c>
      <c r="H1121" s="288"/>
      <c r="I1121" s="1"/>
      <c r="J1121" s="10"/>
      <c r="K1121" s="10"/>
    </row>
    <row r="1122" spans="2:11" s="5" customFormat="1" ht="31.5" hidden="1">
      <c r="B1122" s="1"/>
      <c r="C1122" s="351">
        <v>4873</v>
      </c>
      <c r="D1122" s="352" t="s">
        <v>1167</v>
      </c>
      <c r="E1122" s="353" t="s">
        <v>125</v>
      </c>
      <c r="F1122" s="354">
        <v>459877</v>
      </c>
      <c r="G1122" s="288" t="s">
        <v>117</v>
      </c>
      <c r="H1122" s="288"/>
      <c r="I1122" s="1"/>
      <c r="J1122" s="10"/>
      <c r="K1122" s="10"/>
    </row>
    <row r="1123" spans="2:11" s="5" customFormat="1" ht="31.5" hidden="1">
      <c r="B1123" s="1"/>
      <c r="C1123" s="351">
        <v>4874</v>
      </c>
      <c r="D1123" s="352" t="s">
        <v>1168</v>
      </c>
      <c r="E1123" s="353" t="s">
        <v>125</v>
      </c>
      <c r="F1123" s="354">
        <v>437065</v>
      </c>
      <c r="G1123" s="288" t="s">
        <v>117</v>
      </c>
      <c r="H1123" s="288"/>
      <c r="I1123" s="1"/>
      <c r="J1123" s="10"/>
      <c r="K1123" s="10"/>
    </row>
    <row r="1124" spans="2:11" s="5" customFormat="1" ht="31.5" hidden="1">
      <c r="B1124" s="1"/>
      <c r="C1124" s="351">
        <v>4875</v>
      </c>
      <c r="D1124" s="352" t="s">
        <v>1169</v>
      </c>
      <c r="E1124" s="353" t="s">
        <v>125</v>
      </c>
      <c r="F1124" s="354">
        <v>160820</v>
      </c>
      <c r="G1124" s="288" t="s">
        <v>117</v>
      </c>
      <c r="H1124" s="288"/>
      <c r="I1124" s="1"/>
      <c r="J1124" s="10"/>
      <c r="K1124" s="10"/>
    </row>
    <row r="1125" spans="2:11" s="5" customFormat="1" ht="94.5" hidden="1">
      <c r="B1125" s="1"/>
      <c r="C1125" s="351">
        <v>4876</v>
      </c>
      <c r="D1125" s="352" t="s">
        <v>1170</v>
      </c>
      <c r="E1125" s="353" t="s">
        <v>125</v>
      </c>
      <c r="F1125" s="354">
        <v>328315</v>
      </c>
      <c r="G1125" s="288" t="s">
        <v>117</v>
      </c>
      <c r="H1125" s="288"/>
      <c r="I1125" s="1"/>
      <c r="J1125" s="10"/>
      <c r="K1125" s="10"/>
    </row>
    <row r="1126" spans="2:11" s="5" customFormat="1" ht="94.5" hidden="1">
      <c r="B1126" s="1"/>
      <c r="C1126" s="351">
        <v>4877</v>
      </c>
      <c r="D1126" s="352" t="s">
        <v>1171</v>
      </c>
      <c r="E1126" s="353" t="s">
        <v>125</v>
      </c>
      <c r="F1126" s="354">
        <v>289734</v>
      </c>
      <c r="G1126" s="288" t="s">
        <v>117</v>
      </c>
      <c r="H1126" s="288"/>
      <c r="I1126" s="1"/>
      <c r="J1126" s="10"/>
      <c r="K1126" s="10"/>
    </row>
    <row r="1127" spans="2:11" s="5" customFormat="1" ht="31.5" hidden="1">
      <c r="B1127" s="1"/>
      <c r="C1127" s="351">
        <v>4878</v>
      </c>
      <c r="D1127" s="352" t="s">
        <v>1172</v>
      </c>
      <c r="E1127" s="353" t="s">
        <v>125</v>
      </c>
      <c r="F1127" s="354">
        <v>117793</v>
      </c>
      <c r="G1127" s="288" t="s">
        <v>117</v>
      </c>
      <c r="H1127" s="288"/>
      <c r="I1127" s="1"/>
      <c r="J1127" s="10"/>
      <c r="K1127" s="10"/>
    </row>
    <row r="1128" spans="2:11" s="5" customFormat="1" ht="31.5" hidden="1">
      <c r="B1128" s="1"/>
      <c r="C1128" s="351">
        <v>4879</v>
      </c>
      <c r="D1128" s="352" t="s">
        <v>1173</v>
      </c>
      <c r="E1128" s="353" t="s">
        <v>125</v>
      </c>
      <c r="F1128" s="354">
        <v>209554</v>
      </c>
      <c r="G1128" s="288" t="s">
        <v>117</v>
      </c>
      <c r="H1128" s="288"/>
      <c r="I1128" s="1"/>
      <c r="J1128" s="10"/>
      <c r="K1128" s="10"/>
    </row>
    <row r="1129" spans="2:11" s="5" customFormat="1" ht="31.5" hidden="1">
      <c r="B1129" s="1"/>
      <c r="C1129" s="351">
        <v>4880</v>
      </c>
      <c r="D1129" s="352" t="s">
        <v>1174</v>
      </c>
      <c r="E1129" s="353" t="s">
        <v>122</v>
      </c>
      <c r="F1129" s="354">
        <v>656944</v>
      </c>
      <c r="G1129" s="288" t="s">
        <v>117</v>
      </c>
      <c r="H1129" s="288"/>
      <c r="I1129" s="1"/>
      <c r="J1129" s="10"/>
      <c r="K1129" s="10"/>
    </row>
    <row r="1130" spans="2:11" s="5" customFormat="1" ht="94.5" hidden="1">
      <c r="B1130" s="1"/>
      <c r="C1130" s="351">
        <v>4882</v>
      </c>
      <c r="D1130" s="352" t="s">
        <v>1175</v>
      </c>
      <c r="E1130" s="353" t="s">
        <v>125</v>
      </c>
      <c r="F1130" s="354">
        <v>196551</v>
      </c>
      <c r="G1130" s="288" t="s">
        <v>117</v>
      </c>
      <c r="H1130" s="288"/>
      <c r="I1130" s="1"/>
      <c r="J1130" s="10"/>
      <c r="K1130" s="10"/>
    </row>
    <row r="1131" spans="2:11" s="5" customFormat="1" ht="75" hidden="1">
      <c r="B1131" s="1"/>
      <c r="C1131" s="458">
        <v>4883</v>
      </c>
      <c r="D1131" s="460" t="s">
        <v>1176</v>
      </c>
      <c r="E1131" s="462" t="s">
        <v>116</v>
      </c>
      <c r="F1131" s="464">
        <v>10500</v>
      </c>
      <c r="G1131" s="288" t="s">
        <v>117</v>
      </c>
      <c r="H1131" s="288"/>
      <c r="I1131" s="1"/>
      <c r="J1131" s="10"/>
      <c r="K1131" s="10"/>
    </row>
    <row r="1132" spans="2:11" s="5" customFormat="1" ht="75" hidden="1">
      <c r="B1132" s="1"/>
      <c r="C1132" s="458">
        <v>4884</v>
      </c>
      <c r="D1132" s="460" t="s">
        <v>1177</v>
      </c>
      <c r="E1132" s="462" t="s">
        <v>125</v>
      </c>
      <c r="F1132" s="464">
        <v>187451</v>
      </c>
      <c r="G1132" s="288" t="s">
        <v>117</v>
      </c>
      <c r="H1132" s="288"/>
      <c r="I1132" s="1"/>
      <c r="J1132" s="10"/>
      <c r="K1132" s="10"/>
    </row>
    <row r="1133" spans="2:11" s="5" customFormat="1" ht="75" hidden="1">
      <c r="B1133" s="1"/>
      <c r="C1133" s="458">
        <v>4885</v>
      </c>
      <c r="D1133" s="460" t="s">
        <v>1178</v>
      </c>
      <c r="E1133" s="462" t="s">
        <v>125</v>
      </c>
      <c r="F1133" s="464">
        <v>194051</v>
      </c>
      <c r="G1133" s="288" t="s">
        <v>117</v>
      </c>
      <c r="H1133" s="288"/>
      <c r="I1133" s="1"/>
      <c r="J1133" s="10"/>
      <c r="K1133" s="10"/>
    </row>
    <row r="1134" spans="2:11" s="5" customFormat="1" ht="75" hidden="1">
      <c r="B1134" s="1"/>
      <c r="C1134" s="458">
        <v>4886</v>
      </c>
      <c r="D1134" s="460" t="s">
        <v>1179</v>
      </c>
      <c r="E1134" s="462" t="s">
        <v>125</v>
      </c>
      <c r="F1134" s="464">
        <v>186551</v>
      </c>
      <c r="G1134" s="288" t="s">
        <v>117</v>
      </c>
      <c r="H1134" s="288"/>
      <c r="I1134" s="1"/>
      <c r="J1134" s="10"/>
      <c r="K1134" s="10"/>
    </row>
    <row r="1135" spans="2:11" s="5" customFormat="1" ht="75" hidden="1">
      <c r="B1135" s="1"/>
      <c r="C1135" s="458">
        <v>4887</v>
      </c>
      <c r="D1135" s="460" t="s">
        <v>1180</v>
      </c>
      <c r="E1135" s="462" t="s">
        <v>125</v>
      </c>
      <c r="F1135" s="464">
        <v>483551</v>
      </c>
      <c r="G1135" s="288" t="s">
        <v>117</v>
      </c>
      <c r="H1135" s="288"/>
      <c r="I1135" s="1"/>
      <c r="J1135" s="10"/>
      <c r="K1135" s="10"/>
    </row>
    <row r="1136" spans="2:11" s="5" customFormat="1" ht="75" hidden="1">
      <c r="B1136" s="1"/>
      <c r="C1136" s="458">
        <v>4888</v>
      </c>
      <c r="D1136" s="460" t="s">
        <v>1181</v>
      </c>
      <c r="E1136" s="462" t="s">
        <v>125</v>
      </c>
      <c r="F1136" s="464">
        <v>189051</v>
      </c>
      <c r="G1136" s="288" t="s">
        <v>117</v>
      </c>
      <c r="H1136" s="288"/>
      <c r="I1136" s="1"/>
      <c r="J1136" s="10"/>
      <c r="K1136" s="10"/>
    </row>
    <row r="1137" spans="2:11" s="5" customFormat="1" ht="30" hidden="1">
      <c r="B1137" s="1"/>
      <c r="C1137" s="458">
        <v>4889</v>
      </c>
      <c r="D1137" s="460" t="s">
        <v>1182</v>
      </c>
      <c r="E1137" s="462" t="s">
        <v>125</v>
      </c>
      <c r="F1137" s="464">
        <v>1375266</v>
      </c>
      <c r="G1137" s="288" t="s">
        <v>117</v>
      </c>
      <c r="H1137" s="288"/>
      <c r="I1137" s="1"/>
      <c r="J1137" s="10"/>
      <c r="K1137" s="10"/>
    </row>
    <row r="1138" spans="2:11" s="5" customFormat="1" ht="75" hidden="1">
      <c r="B1138" s="1"/>
      <c r="C1138" s="458">
        <v>4890</v>
      </c>
      <c r="D1138" s="460" t="s">
        <v>1183</v>
      </c>
      <c r="E1138" s="462" t="s">
        <v>125</v>
      </c>
      <c r="F1138" s="464">
        <v>454428</v>
      </c>
      <c r="G1138" s="288" t="s">
        <v>117</v>
      </c>
      <c r="H1138" s="288"/>
      <c r="I1138" s="1"/>
      <c r="J1138" s="10"/>
      <c r="K1138" s="10"/>
    </row>
    <row r="1139" spans="2:11" s="5" customFormat="1" ht="75" hidden="1">
      <c r="B1139" s="1"/>
      <c r="C1139" s="458">
        <v>4891</v>
      </c>
      <c r="D1139" s="460" t="s">
        <v>1184</v>
      </c>
      <c r="E1139" s="462" t="s">
        <v>125</v>
      </c>
      <c r="F1139" s="464">
        <v>698511</v>
      </c>
      <c r="G1139" s="288" t="s">
        <v>117</v>
      </c>
      <c r="H1139" s="288"/>
      <c r="I1139" s="1"/>
      <c r="J1139" s="10"/>
      <c r="K1139" s="10"/>
    </row>
    <row r="1140" spans="2:11" s="5" customFormat="1" ht="45" hidden="1">
      <c r="B1140" s="1"/>
      <c r="C1140" s="458">
        <v>4892</v>
      </c>
      <c r="D1140" s="460" t="s">
        <v>1185</v>
      </c>
      <c r="E1140" s="462" t="s">
        <v>122</v>
      </c>
      <c r="F1140" s="464">
        <v>260448</v>
      </c>
      <c r="G1140" s="288" t="s">
        <v>117</v>
      </c>
      <c r="H1140" s="288"/>
      <c r="I1140" s="1"/>
      <c r="J1140" s="10"/>
      <c r="K1140" s="10"/>
    </row>
    <row r="1141" spans="2:11" s="5" customFormat="1" ht="25.5" hidden="1">
      <c r="B1141" s="1"/>
      <c r="C1141" s="458">
        <v>4894</v>
      </c>
      <c r="D1141" s="460" t="s">
        <v>1186</v>
      </c>
      <c r="E1141" s="462" t="s">
        <v>494</v>
      </c>
      <c r="F1141" s="464">
        <v>256409</v>
      </c>
      <c r="G1141" s="288" t="s">
        <v>117</v>
      </c>
      <c r="H1141" s="288"/>
      <c r="I1141" s="1"/>
      <c r="J1141" s="10"/>
      <c r="K1141" s="10"/>
    </row>
    <row r="1142" spans="2:11" s="5" customFormat="1" ht="25.5" hidden="1">
      <c r="B1142" s="1"/>
      <c r="C1142" s="351">
        <v>4895</v>
      </c>
      <c r="D1142" s="352" t="s">
        <v>1187</v>
      </c>
      <c r="E1142" s="353" t="s">
        <v>785</v>
      </c>
      <c r="F1142" s="354">
        <v>32053</v>
      </c>
      <c r="G1142" s="288" t="s">
        <v>117</v>
      </c>
      <c r="H1142" s="288"/>
      <c r="I1142" s="1"/>
      <c r="J1142" s="10"/>
      <c r="K1142" s="10"/>
    </row>
    <row r="1143" spans="2:11" s="5" customFormat="1" ht="63" hidden="1">
      <c r="B1143" s="1"/>
      <c r="C1143" s="351">
        <v>4896</v>
      </c>
      <c r="D1143" s="352" t="s">
        <v>1188</v>
      </c>
      <c r="E1143" s="353" t="s">
        <v>122</v>
      </c>
      <c r="F1143" s="354">
        <v>323165</v>
      </c>
      <c r="G1143" s="288" t="s">
        <v>117</v>
      </c>
      <c r="H1143" s="288"/>
      <c r="I1143" s="1"/>
      <c r="J1143" s="10"/>
      <c r="K1143" s="10"/>
    </row>
    <row r="1144" spans="2:11" s="5" customFormat="1" ht="31.5" hidden="1">
      <c r="B1144" s="1"/>
      <c r="C1144" s="351">
        <v>4898</v>
      </c>
      <c r="D1144" s="352" t="s">
        <v>1189</v>
      </c>
      <c r="E1144" s="353" t="s">
        <v>125</v>
      </c>
      <c r="F1144" s="354">
        <v>155799</v>
      </c>
      <c r="G1144" s="288" t="s">
        <v>117</v>
      </c>
      <c r="H1144" s="288"/>
      <c r="I1144" s="1"/>
      <c r="J1144" s="10"/>
      <c r="K1144" s="10"/>
    </row>
    <row r="1145" spans="2:11" s="5" customFormat="1" ht="31.5" hidden="1">
      <c r="B1145" s="1"/>
      <c r="C1145" s="351">
        <v>4899</v>
      </c>
      <c r="D1145" s="352" t="s">
        <v>1190</v>
      </c>
      <c r="E1145" s="353" t="s">
        <v>125</v>
      </c>
      <c r="F1145" s="354">
        <v>179599</v>
      </c>
      <c r="G1145" s="288" t="s">
        <v>117</v>
      </c>
      <c r="H1145" s="288"/>
      <c r="I1145" s="1"/>
      <c r="J1145" s="10"/>
      <c r="K1145" s="10"/>
    </row>
    <row r="1146" spans="2:11" s="5" customFormat="1" ht="30" hidden="1">
      <c r="B1146" s="1"/>
      <c r="C1146" s="458">
        <v>4900</v>
      </c>
      <c r="D1146" s="460" t="s">
        <v>1191</v>
      </c>
      <c r="E1146" s="462" t="s">
        <v>125</v>
      </c>
      <c r="F1146" s="464">
        <v>558019</v>
      </c>
      <c r="G1146" s="288" t="s">
        <v>117</v>
      </c>
      <c r="H1146" s="288"/>
      <c r="I1146" s="1"/>
      <c r="J1146" s="10"/>
      <c r="K1146" s="10"/>
    </row>
    <row r="1147" spans="2:11" s="5" customFormat="1" ht="75" hidden="1">
      <c r="B1147" s="1"/>
      <c r="C1147" s="458">
        <v>4901</v>
      </c>
      <c r="D1147" s="460" t="s">
        <v>1192</v>
      </c>
      <c r="E1147" s="462" t="s">
        <v>125</v>
      </c>
      <c r="F1147" s="464">
        <v>798305</v>
      </c>
      <c r="G1147" s="288" t="s">
        <v>117</v>
      </c>
      <c r="H1147" s="288"/>
      <c r="I1147" s="1"/>
      <c r="J1147" s="10"/>
      <c r="K1147" s="10"/>
    </row>
    <row r="1148" spans="2:11" s="5" customFormat="1" ht="31.5" hidden="1">
      <c r="B1148" s="1"/>
      <c r="C1148" s="351">
        <v>4902</v>
      </c>
      <c r="D1148" s="352" t="s">
        <v>1193</v>
      </c>
      <c r="E1148" s="353" t="s">
        <v>125</v>
      </c>
      <c r="F1148" s="354">
        <v>992359</v>
      </c>
      <c r="G1148" s="288" t="s">
        <v>117</v>
      </c>
      <c r="H1148" s="288"/>
      <c r="I1148" s="1"/>
      <c r="J1148" s="10"/>
      <c r="K1148" s="10"/>
    </row>
    <row r="1149" spans="2:11" s="5" customFormat="1" ht="78.75" hidden="1">
      <c r="B1149" s="1"/>
      <c r="C1149" s="351">
        <v>4903</v>
      </c>
      <c r="D1149" s="352" t="s">
        <v>1194</v>
      </c>
      <c r="E1149" s="353" t="s">
        <v>125</v>
      </c>
      <c r="F1149" s="354">
        <v>117906</v>
      </c>
      <c r="G1149" s="288" t="s">
        <v>117</v>
      </c>
      <c r="H1149" s="288"/>
      <c r="I1149" s="1"/>
      <c r="J1149" s="10"/>
      <c r="K1149" s="10"/>
    </row>
    <row r="1150" spans="2:11" s="5" customFormat="1" ht="110.25" hidden="1">
      <c r="B1150" s="1"/>
      <c r="C1150" s="351">
        <v>4904</v>
      </c>
      <c r="D1150" s="352" t="s">
        <v>1195</v>
      </c>
      <c r="E1150" s="353" t="s">
        <v>116</v>
      </c>
      <c r="F1150" s="354">
        <v>161829</v>
      </c>
      <c r="G1150" s="288" t="s">
        <v>117</v>
      </c>
      <c r="H1150" s="288"/>
      <c r="I1150" s="1"/>
      <c r="J1150" s="10"/>
      <c r="K1150" s="10"/>
    </row>
    <row r="1151" spans="2:11" s="5" customFormat="1" ht="78.75" hidden="1">
      <c r="B1151" s="1"/>
      <c r="C1151" s="351">
        <v>4905</v>
      </c>
      <c r="D1151" s="352" t="s">
        <v>1196</v>
      </c>
      <c r="E1151" s="353" t="s">
        <v>122</v>
      </c>
      <c r="F1151" s="354">
        <v>82922</v>
      </c>
      <c r="G1151" s="288" t="s">
        <v>117</v>
      </c>
      <c r="H1151" s="288"/>
      <c r="I1151" s="1"/>
      <c r="J1151" s="10"/>
      <c r="K1151" s="10"/>
    </row>
    <row r="1152" spans="2:11" s="5" customFormat="1" ht="63" hidden="1">
      <c r="B1152" s="1"/>
      <c r="C1152" s="351">
        <v>4907</v>
      </c>
      <c r="D1152" s="352" t="s">
        <v>1197</v>
      </c>
      <c r="E1152" s="353" t="s">
        <v>119</v>
      </c>
      <c r="F1152" s="354">
        <v>119044</v>
      </c>
      <c r="G1152" s="288" t="s">
        <v>117</v>
      </c>
      <c r="H1152" s="288"/>
      <c r="I1152" s="1"/>
      <c r="J1152" s="10"/>
      <c r="K1152" s="10"/>
    </row>
    <row r="1153" spans="2:11" s="5" customFormat="1" ht="47.25" hidden="1">
      <c r="B1153" s="1"/>
      <c r="C1153" s="351">
        <v>4908</v>
      </c>
      <c r="D1153" s="352" t="s">
        <v>1198</v>
      </c>
      <c r="E1153" s="353" t="s">
        <v>119</v>
      </c>
      <c r="F1153" s="354">
        <v>80441</v>
      </c>
      <c r="G1153" s="288" t="s">
        <v>117</v>
      </c>
      <c r="H1153" s="288"/>
      <c r="I1153" s="1"/>
      <c r="J1153" s="10"/>
      <c r="K1153" s="10"/>
    </row>
    <row r="1154" spans="2:11" s="5" customFormat="1" ht="94.5">
      <c r="B1154" s="1"/>
      <c r="C1154" s="351">
        <v>4909</v>
      </c>
      <c r="D1154" s="352" t="s">
        <v>1199</v>
      </c>
      <c r="E1154" s="353" t="s">
        <v>116</v>
      </c>
      <c r="F1154" s="354">
        <v>152154</v>
      </c>
      <c r="G1154" s="288" t="s">
        <v>117</v>
      </c>
      <c r="H1154" s="288"/>
      <c r="I1154" s="1"/>
      <c r="J1154" s="10"/>
      <c r="K1154" s="10"/>
    </row>
    <row r="1155" spans="2:11" s="5" customFormat="1" ht="94.5" hidden="1">
      <c r="B1155" s="1"/>
      <c r="C1155" s="351">
        <v>4910</v>
      </c>
      <c r="D1155" s="352" t="s">
        <v>1200</v>
      </c>
      <c r="E1155" s="353" t="s">
        <v>116</v>
      </c>
      <c r="F1155" s="354">
        <v>133788</v>
      </c>
      <c r="G1155" s="288" t="s">
        <v>117</v>
      </c>
      <c r="H1155" s="288"/>
      <c r="I1155" s="1"/>
      <c r="J1155" s="10"/>
      <c r="K1155" s="10"/>
    </row>
    <row r="1156" spans="2:11" s="5" customFormat="1" ht="94.5" hidden="1">
      <c r="B1156" s="1"/>
      <c r="C1156" s="351">
        <v>4911</v>
      </c>
      <c r="D1156" s="352" t="s">
        <v>1201</v>
      </c>
      <c r="E1156" s="353" t="s">
        <v>122</v>
      </c>
      <c r="F1156" s="354">
        <v>44905</v>
      </c>
      <c r="G1156" s="288" t="s">
        <v>117</v>
      </c>
      <c r="H1156" s="288" t="s">
        <v>145</v>
      </c>
      <c r="I1156" s="1"/>
      <c r="J1156" s="10"/>
      <c r="K1156" s="10"/>
    </row>
    <row r="1157" spans="2:11" s="5" customFormat="1" ht="78.75" hidden="1">
      <c r="B1157" s="1"/>
      <c r="C1157" s="351">
        <v>4912</v>
      </c>
      <c r="D1157" s="352" t="s">
        <v>1202</v>
      </c>
      <c r="E1157" s="353" t="s">
        <v>125</v>
      </c>
      <c r="F1157" s="354">
        <v>2035368</v>
      </c>
      <c r="G1157" s="288" t="s">
        <v>117</v>
      </c>
      <c r="H1157" s="288" t="s">
        <v>145</v>
      </c>
      <c r="I1157" s="1"/>
      <c r="J1157" s="10"/>
      <c r="K1157" s="10"/>
    </row>
    <row r="1158" spans="2:11" s="5" customFormat="1" ht="63" hidden="1">
      <c r="B1158" s="1"/>
      <c r="C1158" s="351">
        <v>4913</v>
      </c>
      <c r="D1158" s="352" t="s">
        <v>1203</v>
      </c>
      <c r="E1158" s="353" t="s">
        <v>125</v>
      </c>
      <c r="F1158" s="354">
        <v>1584609</v>
      </c>
      <c r="G1158" s="288" t="s">
        <v>117</v>
      </c>
      <c r="H1158" s="288" t="s">
        <v>145</v>
      </c>
      <c r="I1158" s="1"/>
      <c r="J1158" s="10"/>
      <c r="K1158" s="10"/>
    </row>
    <row r="1159" spans="2:11" s="5" customFormat="1" ht="94.5" hidden="1">
      <c r="B1159" s="1"/>
      <c r="C1159" s="351">
        <v>4914</v>
      </c>
      <c r="D1159" s="352" t="s">
        <v>1204</v>
      </c>
      <c r="E1159" s="353" t="s">
        <v>125</v>
      </c>
      <c r="F1159" s="354">
        <v>939468</v>
      </c>
      <c r="G1159" s="288" t="s">
        <v>117</v>
      </c>
      <c r="H1159" s="288" t="s">
        <v>145</v>
      </c>
      <c r="I1159" s="1"/>
      <c r="J1159" s="10"/>
      <c r="K1159" s="10"/>
    </row>
    <row r="1160" spans="2:11" s="5" customFormat="1" ht="94.5" hidden="1">
      <c r="B1160" s="1"/>
      <c r="C1160" s="351">
        <v>4915</v>
      </c>
      <c r="D1160" s="352" t="s">
        <v>1205</v>
      </c>
      <c r="E1160" s="353" t="s">
        <v>122</v>
      </c>
      <c r="F1160" s="354">
        <v>40349</v>
      </c>
      <c r="G1160" s="288" t="s">
        <v>117</v>
      </c>
      <c r="H1160" s="288" t="s">
        <v>145</v>
      </c>
      <c r="I1160" s="1"/>
      <c r="J1160" s="10"/>
      <c r="K1160" s="10"/>
    </row>
    <row r="1161" spans="2:11" s="5" customFormat="1" ht="78.75" hidden="1">
      <c r="B1161" s="1"/>
      <c r="C1161" s="351">
        <v>4918</v>
      </c>
      <c r="D1161" s="352" t="s">
        <v>1206</v>
      </c>
      <c r="E1161" s="353" t="s">
        <v>122</v>
      </c>
      <c r="F1161" s="354">
        <v>136718</v>
      </c>
      <c r="G1161" s="288" t="s">
        <v>117</v>
      </c>
      <c r="H1161" s="288"/>
      <c r="I1161" s="1"/>
      <c r="J1161" s="10"/>
      <c r="K1161" s="10"/>
    </row>
    <row r="1162" spans="2:11" s="5" customFormat="1" ht="47.25">
      <c r="B1162" s="1"/>
      <c r="C1162" s="351">
        <v>4919</v>
      </c>
      <c r="D1162" s="352" t="s">
        <v>1207</v>
      </c>
      <c r="E1162" s="353" t="s">
        <v>116</v>
      </c>
      <c r="F1162" s="354">
        <v>87435</v>
      </c>
      <c r="G1162" s="288" t="s">
        <v>117</v>
      </c>
      <c r="H1162" s="288"/>
      <c r="I1162" s="1"/>
      <c r="J1162" s="10"/>
      <c r="K1162" s="10"/>
    </row>
    <row r="1163" spans="2:11" s="5" customFormat="1" ht="63" hidden="1">
      <c r="B1163" s="1"/>
      <c r="C1163" s="351">
        <v>4920</v>
      </c>
      <c r="D1163" s="352" t="s">
        <v>1208</v>
      </c>
      <c r="E1163" s="353" t="s">
        <v>125</v>
      </c>
      <c r="F1163" s="354">
        <v>568806</v>
      </c>
      <c r="G1163" s="288" t="s">
        <v>117</v>
      </c>
      <c r="H1163" s="288"/>
      <c r="I1163" s="1"/>
      <c r="J1163" s="10"/>
      <c r="K1163" s="10"/>
    </row>
    <row r="1164" spans="2:11" s="5" customFormat="1" ht="94.5" hidden="1">
      <c r="B1164" s="1"/>
      <c r="C1164" s="351">
        <v>4921</v>
      </c>
      <c r="D1164" s="352" t="s">
        <v>1209</v>
      </c>
      <c r="E1164" s="353" t="s">
        <v>125</v>
      </c>
      <c r="F1164" s="354">
        <v>123725</v>
      </c>
      <c r="G1164" s="288" t="s">
        <v>117</v>
      </c>
      <c r="H1164" s="288" t="s">
        <v>145</v>
      </c>
      <c r="I1164" s="1"/>
      <c r="J1164" s="10"/>
      <c r="K1164" s="10"/>
    </row>
    <row r="1165" spans="2:11" s="5" customFormat="1" ht="25.5" hidden="1">
      <c r="B1165" s="1"/>
      <c r="C1165" s="351">
        <v>4922</v>
      </c>
      <c r="D1165" s="352" t="s">
        <v>1210</v>
      </c>
      <c r="E1165" s="353" t="s">
        <v>494</v>
      </c>
      <c r="F1165" s="354">
        <v>165159</v>
      </c>
      <c r="G1165" s="288" t="s">
        <v>117</v>
      </c>
      <c r="H1165" s="288"/>
      <c r="I1165" s="1"/>
      <c r="J1165" s="10"/>
      <c r="K1165" s="10"/>
    </row>
    <row r="1166" spans="2:11" s="5" customFormat="1" ht="25.5" hidden="1">
      <c r="B1166" s="1"/>
      <c r="C1166" s="351">
        <v>4923</v>
      </c>
      <c r="D1166" s="352" t="s">
        <v>1211</v>
      </c>
      <c r="E1166" s="353" t="s">
        <v>785</v>
      </c>
      <c r="F1166" s="354">
        <v>20646</v>
      </c>
      <c r="G1166" s="288" t="s">
        <v>117</v>
      </c>
      <c r="H1166" s="288"/>
      <c r="I1166" s="1"/>
      <c r="J1166" s="10"/>
      <c r="K1166" s="10"/>
    </row>
    <row r="1167" spans="2:11" s="5" customFormat="1" ht="78.75" hidden="1">
      <c r="B1167" s="1"/>
      <c r="C1167" s="351">
        <v>4925</v>
      </c>
      <c r="D1167" s="352" t="s">
        <v>1212</v>
      </c>
      <c r="E1167" s="353" t="s">
        <v>119</v>
      </c>
      <c r="F1167" s="354">
        <v>264575</v>
      </c>
      <c r="G1167" s="288" t="s">
        <v>117</v>
      </c>
      <c r="H1167" s="288"/>
      <c r="I1167" s="1"/>
      <c r="J1167" s="10"/>
      <c r="K1167" s="10"/>
    </row>
    <row r="1168" spans="2:11" s="5" customFormat="1" ht="78.75" hidden="1">
      <c r="B1168" s="1"/>
      <c r="C1168" s="351">
        <v>4926</v>
      </c>
      <c r="D1168" s="352" t="s">
        <v>1213</v>
      </c>
      <c r="E1168" s="353" t="s">
        <v>119</v>
      </c>
      <c r="F1168" s="354">
        <v>221105</v>
      </c>
      <c r="G1168" s="288" t="s">
        <v>117</v>
      </c>
      <c r="H1168" s="288"/>
      <c r="I1168" s="1"/>
      <c r="J1168" s="10"/>
      <c r="K1168" s="10"/>
    </row>
    <row r="1169" spans="2:11" s="5" customFormat="1" ht="110.25" hidden="1">
      <c r="B1169" s="1"/>
      <c r="C1169" s="351">
        <v>4928</v>
      </c>
      <c r="D1169" s="352" t="s">
        <v>1214</v>
      </c>
      <c r="E1169" s="353" t="s">
        <v>1215</v>
      </c>
      <c r="F1169" s="354">
        <v>8352</v>
      </c>
      <c r="G1169" s="288" t="s">
        <v>117</v>
      </c>
      <c r="H1169" s="288"/>
      <c r="I1169" s="1"/>
      <c r="J1169" s="10"/>
      <c r="K1169" s="10"/>
    </row>
    <row r="1170" spans="2:11" s="5" customFormat="1" ht="31.5" hidden="1">
      <c r="B1170" s="1"/>
      <c r="C1170" s="351">
        <v>4930</v>
      </c>
      <c r="D1170" s="352" t="s">
        <v>1216</v>
      </c>
      <c r="E1170" s="353" t="s">
        <v>1217</v>
      </c>
      <c r="F1170" s="354">
        <v>1651836</v>
      </c>
      <c r="G1170" s="288" t="s">
        <v>117</v>
      </c>
      <c r="H1170" s="288"/>
      <c r="I1170" s="1"/>
      <c r="J1170" s="10"/>
      <c r="K1170" s="10"/>
    </row>
    <row r="1171" spans="2:11" s="5" customFormat="1" ht="63" hidden="1">
      <c r="B1171" s="1"/>
      <c r="C1171" s="351">
        <v>4931</v>
      </c>
      <c r="D1171" s="352" t="s">
        <v>1218</v>
      </c>
      <c r="E1171" s="353" t="s">
        <v>1215</v>
      </c>
      <c r="F1171" s="354">
        <v>33157</v>
      </c>
      <c r="G1171" s="288" t="s">
        <v>117</v>
      </c>
      <c r="H1171" s="288"/>
      <c r="I1171" s="1"/>
      <c r="J1171" s="10"/>
      <c r="K1171" s="10"/>
    </row>
    <row r="1172" spans="2:11" s="5" customFormat="1" ht="47.25" hidden="1">
      <c r="B1172" s="1"/>
      <c r="C1172" s="351">
        <v>4933</v>
      </c>
      <c r="D1172" s="352" t="s">
        <v>1219</v>
      </c>
      <c r="E1172" s="353" t="s">
        <v>125</v>
      </c>
      <c r="F1172" s="354">
        <v>500000</v>
      </c>
      <c r="G1172" s="288" t="s">
        <v>117</v>
      </c>
      <c r="H1172" s="288"/>
      <c r="I1172" s="1"/>
      <c r="J1172" s="10"/>
      <c r="K1172" s="10"/>
    </row>
    <row r="1173" spans="2:11" s="5" customFormat="1" ht="31.5" hidden="1">
      <c r="B1173" s="1"/>
      <c r="C1173" s="351">
        <v>4934</v>
      </c>
      <c r="D1173" s="352" t="s">
        <v>1220</v>
      </c>
      <c r="E1173" s="353" t="s">
        <v>1215</v>
      </c>
      <c r="F1173" s="354">
        <v>104209</v>
      </c>
      <c r="G1173" s="288" t="s">
        <v>117</v>
      </c>
      <c r="H1173" s="288"/>
      <c r="I1173" s="1"/>
      <c r="J1173" s="10"/>
      <c r="K1173" s="10"/>
    </row>
    <row r="1174" spans="2:11" s="5" customFormat="1" ht="31.5" hidden="1">
      <c r="B1174" s="1"/>
      <c r="C1174" s="351">
        <v>4936</v>
      </c>
      <c r="D1174" s="352" t="s">
        <v>1221</v>
      </c>
      <c r="E1174" s="353" t="s">
        <v>125</v>
      </c>
      <c r="F1174" s="354">
        <v>28620</v>
      </c>
      <c r="G1174" s="288" t="s">
        <v>117</v>
      </c>
      <c r="H1174" s="288"/>
      <c r="I1174" s="1"/>
      <c r="J1174" s="10"/>
      <c r="K1174" s="10"/>
    </row>
    <row r="1175" spans="2:11" s="5" customFormat="1" ht="63" hidden="1">
      <c r="B1175" s="1"/>
      <c r="C1175" s="351">
        <v>4937</v>
      </c>
      <c r="D1175" s="352" t="s">
        <v>1222</v>
      </c>
      <c r="E1175" s="353" t="s">
        <v>116</v>
      </c>
      <c r="F1175" s="354">
        <v>8844</v>
      </c>
      <c r="G1175" s="288" t="s">
        <v>117</v>
      </c>
      <c r="H1175" s="288"/>
      <c r="I1175" s="1"/>
      <c r="J1175" s="10"/>
      <c r="K1175" s="10"/>
    </row>
    <row r="1176" spans="2:11" s="5" customFormat="1" ht="94.5" hidden="1">
      <c r="B1176" s="1"/>
      <c r="C1176" s="351">
        <v>4945</v>
      </c>
      <c r="D1176" s="352" t="s">
        <v>1223</v>
      </c>
      <c r="E1176" s="353" t="s">
        <v>1224</v>
      </c>
      <c r="F1176" s="354">
        <v>8470</v>
      </c>
      <c r="G1176" s="288" t="s">
        <v>117</v>
      </c>
      <c r="H1176" s="288"/>
      <c r="I1176" s="1"/>
      <c r="J1176" s="10"/>
      <c r="K1176" s="10"/>
    </row>
    <row r="1177" spans="2:11" s="5" customFormat="1" ht="94.5" hidden="1">
      <c r="B1177" s="1"/>
      <c r="C1177" s="351">
        <v>4946</v>
      </c>
      <c r="D1177" s="352" t="s">
        <v>1225</v>
      </c>
      <c r="E1177" s="353" t="s">
        <v>1224</v>
      </c>
      <c r="F1177" s="354">
        <v>18529</v>
      </c>
      <c r="G1177" s="288" t="s">
        <v>117</v>
      </c>
      <c r="H1177" s="288"/>
      <c r="I1177" s="1"/>
      <c r="J1177" s="10"/>
      <c r="K1177" s="10"/>
    </row>
    <row r="1178" spans="2:11" s="5" customFormat="1" ht="94.5" hidden="1">
      <c r="B1178" s="1"/>
      <c r="C1178" s="351">
        <v>4947</v>
      </c>
      <c r="D1178" s="352" t="s">
        <v>1226</v>
      </c>
      <c r="E1178" s="353" t="s">
        <v>116</v>
      </c>
      <c r="F1178" s="354">
        <v>3972</v>
      </c>
      <c r="G1178" s="288" t="s">
        <v>117</v>
      </c>
      <c r="H1178" s="288"/>
      <c r="I1178" s="1"/>
      <c r="J1178" s="10"/>
      <c r="K1178" s="10"/>
    </row>
    <row r="1179" spans="2:11" s="5" customFormat="1" ht="94.5" hidden="1">
      <c r="B1179" s="1"/>
      <c r="C1179" s="351">
        <v>4949</v>
      </c>
      <c r="D1179" s="352" t="s">
        <v>1227</v>
      </c>
      <c r="E1179" s="353" t="s">
        <v>125</v>
      </c>
      <c r="F1179" s="354">
        <v>825135</v>
      </c>
      <c r="G1179" s="288" t="s">
        <v>117</v>
      </c>
      <c r="H1179" s="288" t="s">
        <v>145</v>
      </c>
      <c r="I1179" s="1"/>
      <c r="J1179" s="10"/>
      <c r="K1179" s="10"/>
    </row>
    <row r="1180" spans="2:11" s="5" customFormat="1" ht="63" hidden="1">
      <c r="B1180" s="1"/>
      <c r="C1180" s="351">
        <v>4950</v>
      </c>
      <c r="D1180" s="352" t="s">
        <v>1228</v>
      </c>
      <c r="E1180" s="353" t="s">
        <v>125</v>
      </c>
      <c r="F1180" s="354">
        <v>4376187</v>
      </c>
      <c r="G1180" s="288" t="s">
        <v>117</v>
      </c>
      <c r="H1180" s="288"/>
      <c r="I1180" s="1"/>
      <c r="J1180" s="10"/>
      <c r="K1180" s="10"/>
    </row>
    <row r="1181" spans="2:11" s="5" customFormat="1" ht="63" hidden="1">
      <c r="B1181" s="1"/>
      <c r="C1181" s="351">
        <v>4951</v>
      </c>
      <c r="D1181" s="352" t="s">
        <v>1229</v>
      </c>
      <c r="E1181" s="353" t="s">
        <v>125</v>
      </c>
      <c r="F1181" s="354">
        <v>3093046</v>
      </c>
      <c r="G1181" s="288" t="s">
        <v>117</v>
      </c>
      <c r="H1181" s="288"/>
      <c r="I1181" s="1"/>
      <c r="J1181" s="10"/>
      <c r="K1181" s="10"/>
    </row>
    <row r="1182" spans="2:11" s="5" customFormat="1" ht="47.25" hidden="1">
      <c r="B1182" s="1"/>
      <c r="C1182" s="351">
        <v>4952</v>
      </c>
      <c r="D1182" s="352" t="s">
        <v>1230</v>
      </c>
      <c r="E1182" s="353" t="s">
        <v>125</v>
      </c>
      <c r="F1182" s="354">
        <v>2556001</v>
      </c>
      <c r="G1182" s="288" t="s">
        <v>117</v>
      </c>
      <c r="H1182" s="288"/>
      <c r="I1182" s="1"/>
      <c r="J1182" s="10"/>
      <c r="K1182" s="10"/>
    </row>
    <row r="1183" spans="2:11" s="5" customFormat="1" ht="47.25" hidden="1">
      <c r="B1183" s="1"/>
      <c r="C1183" s="351">
        <v>4953</v>
      </c>
      <c r="D1183" s="352" t="s">
        <v>1231</v>
      </c>
      <c r="E1183" s="353" t="s">
        <v>125</v>
      </c>
      <c r="F1183" s="354">
        <v>4830924</v>
      </c>
      <c r="G1183" s="288" t="s">
        <v>117</v>
      </c>
      <c r="H1183" s="288"/>
      <c r="I1183" s="1"/>
      <c r="J1183" s="10"/>
      <c r="K1183" s="10"/>
    </row>
    <row r="1184" spans="2:11" s="5" customFormat="1" ht="47.25" hidden="1">
      <c r="B1184" s="1"/>
      <c r="C1184" s="351">
        <v>4959</v>
      </c>
      <c r="D1184" s="352" t="s">
        <v>1232</v>
      </c>
      <c r="E1184" s="353" t="s">
        <v>472</v>
      </c>
      <c r="F1184" s="354">
        <v>3220</v>
      </c>
      <c r="G1184" s="288" t="s">
        <v>117</v>
      </c>
      <c r="H1184" s="288" t="s">
        <v>145</v>
      </c>
      <c r="I1184" s="1"/>
      <c r="J1184" s="10"/>
      <c r="K1184" s="10"/>
    </row>
    <row r="1185" spans="2:11" s="5" customFormat="1" ht="63" hidden="1">
      <c r="B1185" s="1"/>
      <c r="C1185" s="351">
        <v>4960</v>
      </c>
      <c r="D1185" s="352" t="s">
        <v>1233</v>
      </c>
      <c r="E1185" s="353" t="s">
        <v>125</v>
      </c>
      <c r="F1185" s="354">
        <v>263966</v>
      </c>
      <c r="G1185" s="288" t="s">
        <v>117</v>
      </c>
      <c r="H1185" s="288"/>
      <c r="I1185" s="1"/>
      <c r="J1185" s="10"/>
      <c r="K1185" s="10"/>
    </row>
    <row r="1186" spans="2:11" s="5" customFormat="1" ht="63" hidden="1">
      <c r="B1186" s="1"/>
      <c r="C1186" s="351">
        <v>4961</v>
      </c>
      <c r="D1186" s="352" t="s">
        <v>1234</v>
      </c>
      <c r="E1186" s="353" t="s">
        <v>122</v>
      </c>
      <c r="F1186" s="354">
        <v>48435</v>
      </c>
      <c r="G1186" s="288" t="s">
        <v>117</v>
      </c>
      <c r="H1186" s="288"/>
      <c r="I1186" s="1"/>
      <c r="J1186" s="10"/>
      <c r="K1186" s="10"/>
    </row>
    <row r="1187" spans="2:11" s="5" customFormat="1" ht="78.75" hidden="1">
      <c r="B1187" s="1"/>
      <c r="C1187" s="351">
        <v>4962</v>
      </c>
      <c r="D1187" s="352" t="s">
        <v>1235</v>
      </c>
      <c r="E1187" s="353" t="s">
        <v>122</v>
      </c>
      <c r="F1187" s="354">
        <v>12109</v>
      </c>
      <c r="G1187" s="288" t="s">
        <v>117</v>
      </c>
      <c r="H1187" s="288"/>
      <c r="I1187" s="1"/>
      <c r="J1187" s="10"/>
      <c r="K1187" s="10"/>
    </row>
    <row r="1188" spans="2:11" s="5" customFormat="1" ht="78.75" hidden="1">
      <c r="B1188" s="1"/>
      <c r="C1188" s="351">
        <v>4963</v>
      </c>
      <c r="D1188" s="352" t="s">
        <v>1236</v>
      </c>
      <c r="E1188" s="353" t="s">
        <v>122</v>
      </c>
      <c r="F1188" s="354">
        <v>12109</v>
      </c>
      <c r="G1188" s="288" t="s">
        <v>117</v>
      </c>
      <c r="H1188" s="288"/>
      <c r="I1188" s="1"/>
      <c r="J1188" s="10"/>
      <c r="K1188" s="10"/>
    </row>
    <row r="1189" spans="2:11" s="5" customFormat="1" ht="78.75" hidden="1">
      <c r="B1189" s="1"/>
      <c r="C1189" s="351">
        <v>4964</v>
      </c>
      <c r="D1189" s="352" t="s">
        <v>1237</v>
      </c>
      <c r="E1189" s="353" t="s">
        <v>122</v>
      </c>
      <c r="F1189" s="354">
        <v>12109</v>
      </c>
      <c r="G1189" s="288" t="s">
        <v>117</v>
      </c>
      <c r="H1189" s="288"/>
      <c r="I1189" s="1"/>
      <c r="J1189" s="10"/>
      <c r="K1189" s="10"/>
    </row>
    <row r="1190" spans="2:11" s="5" customFormat="1" ht="78.75" hidden="1">
      <c r="B1190" s="1"/>
      <c r="C1190" s="351">
        <v>4965</v>
      </c>
      <c r="D1190" s="352" t="s">
        <v>1238</v>
      </c>
      <c r="E1190" s="353" t="s">
        <v>125</v>
      </c>
      <c r="F1190" s="354">
        <v>633233</v>
      </c>
      <c r="G1190" s="288" t="s">
        <v>117</v>
      </c>
      <c r="H1190" s="288"/>
      <c r="I1190" s="1"/>
      <c r="J1190" s="10"/>
      <c r="K1190" s="10"/>
    </row>
    <row r="1191" spans="2:11" s="5" customFormat="1" ht="25.5" hidden="1">
      <c r="B1191" s="1"/>
      <c r="C1191" s="351">
        <v>4966</v>
      </c>
      <c r="D1191" s="352" t="s">
        <v>1239</v>
      </c>
      <c r="E1191" s="353" t="s">
        <v>125</v>
      </c>
      <c r="F1191" s="354">
        <v>3497</v>
      </c>
      <c r="G1191" s="288" t="s">
        <v>117</v>
      </c>
      <c r="H1191" s="288"/>
      <c r="I1191" s="1"/>
      <c r="J1191" s="10"/>
      <c r="K1191" s="10"/>
    </row>
    <row r="1192" spans="2:11" s="5" customFormat="1" ht="78.75" hidden="1">
      <c r="B1192" s="1"/>
      <c r="C1192" s="351">
        <v>4967</v>
      </c>
      <c r="D1192" s="352" t="s">
        <v>1240</v>
      </c>
      <c r="E1192" s="353" t="s">
        <v>125</v>
      </c>
      <c r="F1192" s="354">
        <v>991697</v>
      </c>
      <c r="G1192" s="288" t="s">
        <v>117</v>
      </c>
      <c r="H1192" s="288"/>
      <c r="I1192" s="1"/>
      <c r="J1192" s="10"/>
      <c r="K1192" s="10"/>
    </row>
    <row r="1193" spans="2:11" s="5" customFormat="1" ht="78.75" hidden="1">
      <c r="B1193" s="1"/>
      <c r="C1193" s="351">
        <v>4968</v>
      </c>
      <c r="D1193" s="352" t="s">
        <v>1241</v>
      </c>
      <c r="E1193" s="353" t="s">
        <v>125</v>
      </c>
      <c r="F1193" s="354">
        <v>324278</v>
      </c>
      <c r="G1193" s="288" t="s">
        <v>117</v>
      </c>
      <c r="H1193" s="288"/>
      <c r="I1193" s="1"/>
      <c r="J1193" s="10"/>
      <c r="K1193" s="10"/>
    </row>
    <row r="1194" spans="2:11" s="5" customFormat="1" ht="78.75" hidden="1">
      <c r="B1194" s="1"/>
      <c r="C1194" s="351">
        <v>4969</v>
      </c>
      <c r="D1194" s="352" t="s">
        <v>1242</v>
      </c>
      <c r="E1194" s="353" t="s">
        <v>125</v>
      </c>
      <c r="F1194" s="354">
        <v>271386</v>
      </c>
      <c r="G1194" s="288" t="s">
        <v>117</v>
      </c>
      <c r="H1194" s="288"/>
      <c r="I1194" s="1"/>
      <c r="J1194" s="10"/>
      <c r="K1194" s="10"/>
    </row>
    <row r="1195" spans="2:11" s="5" customFormat="1" ht="78.75" hidden="1">
      <c r="B1195" s="1"/>
      <c r="C1195" s="351">
        <v>4970</v>
      </c>
      <c r="D1195" s="352" t="s">
        <v>1243</v>
      </c>
      <c r="E1195" s="353" t="s">
        <v>125</v>
      </c>
      <c r="F1195" s="354">
        <v>571713</v>
      </c>
      <c r="G1195" s="288" t="s">
        <v>117</v>
      </c>
      <c r="H1195" s="288"/>
      <c r="I1195" s="1"/>
      <c r="J1195" s="10"/>
      <c r="K1195" s="10"/>
    </row>
    <row r="1196" spans="2:11" s="5" customFormat="1" ht="78.75" hidden="1">
      <c r="B1196" s="1"/>
      <c r="C1196" s="351">
        <v>4971</v>
      </c>
      <c r="D1196" s="352" t="s">
        <v>1244</v>
      </c>
      <c r="E1196" s="353" t="s">
        <v>125</v>
      </c>
      <c r="F1196" s="354">
        <v>2457530</v>
      </c>
      <c r="G1196" s="288" t="s">
        <v>117</v>
      </c>
      <c r="H1196" s="288"/>
      <c r="I1196" s="1"/>
      <c r="J1196" s="10"/>
      <c r="K1196" s="10"/>
    </row>
    <row r="1197" spans="2:11" s="5" customFormat="1" ht="94.5" hidden="1">
      <c r="B1197" s="1"/>
      <c r="C1197" s="351">
        <v>4972</v>
      </c>
      <c r="D1197" s="352" t="s">
        <v>1245</v>
      </c>
      <c r="E1197" s="353" t="s">
        <v>125</v>
      </c>
      <c r="F1197" s="354">
        <v>1122739</v>
      </c>
      <c r="G1197" s="288" t="s">
        <v>117</v>
      </c>
      <c r="H1197" s="288"/>
      <c r="I1197" s="1"/>
      <c r="J1197" s="10"/>
      <c r="K1197" s="10"/>
    </row>
    <row r="1198" spans="2:11" s="5" customFormat="1" ht="94.5" hidden="1">
      <c r="B1198" s="1"/>
      <c r="C1198" s="351">
        <v>4973</v>
      </c>
      <c r="D1198" s="352" t="s">
        <v>1246</v>
      </c>
      <c r="E1198" s="353" t="s">
        <v>125</v>
      </c>
      <c r="F1198" s="354">
        <v>1730574</v>
      </c>
      <c r="G1198" s="288" t="s">
        <v>117</v>
      </c>
      <c r="H1198" s="288"/>
      <c r="I1198" s="1"/>
      <c r="J1198" s="10"/>
      <c r="K1198" s="10"/>
    </row>
    <row r="1199" spans="2:11" s="5" customFormat="1" ht="94.5" hidden="1">
      <c r="B1199" s="1"/>
      <c r="C1199" s="351">
        <v>4974</v>
      </c>
      <c r="D1199" s="352" t="s">
        <v>1247</v>
      </c>
      <c r="E1199" s="353" t="s">
        <v>125</v>
      </c>
      <c r="F1199" s="354">
        <v>4471583</v>
      </c>
      <c r="G1199" s="288" t="s">
        <v>117</v>
      </c>
      <c r="H1199" s="288"/>
      <c r="I1199" s="1"/>
      <c r="J1199" s="10"/>
      <c r="K1199" s="10"/>
    </row>
    <row r="1200" spans="2:11" s="5" customFormat="1" ht="78.75" hidden="1">
      <c r="B1200" s="1"/>
      <c r="C1200" s="351">
        <v>4975</v>
      </c>
      <c r="D1200" s="352" t="s">
        <v>1248</v>
      </c>
      <c r="E1200" s="353" t="s">
        <v>125</v>
      </c>
      <c r="F1200" s="354">
        <v>392325</v>
      </c>
      <c r="G1200" s="288" t="s">
        <v>117</v>
      </c>
      <c r="H1200" s="288"/>
      <c r="I1200" s="1"/>
      <c r="J1200" s="10"/>
      <c r="K1200" s="10"/>
    </row>
    <row r="1201" spans="2:11" s="5" customFormat="1" ht="78.75" hidden="1">
      <c r="B1201" s="1"/>
      <c r="C1201" s="351">
        <v>4976</v>
      </c>
      <c r="D1201" s="352" t="s">
        <v>1249</v>
      </c>
      <c r="E1201" s="353" t="s">
        <v>125</v>
      </c>
      <c r="F1201" s="354">
        <v>797562</v>
      </c>
      <c r="G1201" s="288" t="s">
        <v>117</v>
      </c>
      <c r="H1201" s="288"/>
      <c r="I1201" s="1"/>
      <c r="J1201" s="10"/>
      <c r="K1201" s="10"/>
    </row>
    <row r="1202" spans="2:11" s="5" customFormat="1" ht="78.75" hidden="1">
      <c r="B1202" s="1"/>
      <c r="C1202" s="351">
        <v>4977</v>
      </c>
      <c r="D1202" s="352" t="s">
        <v>1250</v>
      </c>
      <c r="E1202" s="353" t="s">
        <v>125</v>
      </c>
      <c r="F1202" s="354">
        <v>392325</v>
      </c>
      <c r="G1202" s="288" t="s">
        <v>117</v>
      </c>
      <c r="H1202" s="288"/>
      <c r="I1202" s="1"/>
      <c r="J1202" s="10"/>
      <c r="K1202" s="10"/>
    </row>
    <row r="1203" spans="2:11" s="5" customFormat="1" ht="63" hidden="1">
      <c r="B1203" s="1"/>
      <c r="C1203" s="351">
        <v>4978</v>
      </c>
      <c r="D1203" s="352" t="s">
        <v>1251</v>
      </c>
      <c r="E1203" s="353" t="s">
        <v>125</v>
      </c>
      <c r="F1203" s="354">
        <v>551659</v>
      </c>
      <c r="G1203" s="288" t="s">
        <v>117</v>
      </c>
      <c r="H1203" s="288" t="s">
        <v>145</v>
      </c>
      <c r="I1203" s="1"/>
      <c r="J1203" s="10"/>
      <c r="K1203" s="10"/>
    </row>
    <row r="1204" spans="2:11" s="5" customFormat="1" ht="47.25" hidden="1">
      <c r="B1204" s="1"/>
      <c r="C1204" s="351">
        <v>4979</v>
      </c>
      <c r="D1204" s="352" t="s">
        <v>1252</v>
      </c>
      <c r="E1204" s="353" t="s">
        <v>125</v>
      </c>
      <c r="F1204" s="354">
        <v>590938</v>
      </c>
      <c r="G1204" s="288" t="s">
        <v>117</v>
      </c>
      <c r="H1204" s="288" t="s">
        <v>145</v>
      </c>
      <c r="I1204" s="1"/>
      <c r="J1204" s="10"/>
      <c r="K1204" s="10"/>
    </row>
    <row r="1205" spans="2:11" s="5" customFormat="1" ht="47.25" hidden="1">
      <c r="B1205" s="1"/>
      <c r="C1205" s="351">
        <v>4980</v>
      </c>
      <c r="D1205" s="352" t="s">
        <v>1253</v>
      </c>
      <c r="E1205" s="353" t="s">
        <v>122</v>
      </c>
      <c r="F1205" s="354">
        <v>558214</v>
      </c>
      <c r="G1205" s="288" t="s">
        <v>117</v>
      </c>
      <c r="H1205" s="288"/>
      <c r="I1205" s="1"/>
      <c r="J1205" s="10"/>
      <c r="K1205" s="10"/>
    </row>
    <row r="1206" spans="2:11" s="5" customFormat="1" ht="47.25" hidden="1">
      <c r="B1206" s="1"/>
      <c r="C1206" s="351">
        <v>4981</v>
      </c>
      <c r="D1206" s="352" t="s">
        <v>1254</v>
      </c>
      <c r="E1206" s="353" t="s">
        <v>116</v>
      </c>
      <c r="F1206" s="354">
        <v>70326</v>
      </c>
      <c r="G1206" s="288" t="s">
        <v>117</v>
      </c>
      <c r="H1206" s="288" t="s">
        <v>145</v>
      </c>
      <c r="I1206" s="1"/>
      <c r="J1206" s="10"/>
      <c r="K1206" s="10"/>
    </row>
    <row r="1207" spans="2:11" s="5" customFormat="1" ht="63" hidden="1">
      <c r="B1207" s="1"/>
      <c r="C1207" s="351">
        <v>4982</v>
      </c>
      <c r="D1207" s="352" t="s">
        <v>1255</v>
      </c>
      <c r="E1207" s="353" t="s">
        <v>125</v>
      </c>
      <c r="F1207" s="354">
        <v>155762</v>
      </c>
      <c r="G1207" s="288" t="s">
        <v>117</v>
      </c>
      <c r="H1207" s="288"/>
      <c r="I1207" s="1"/>
      <c r="J1207" s="10"/>
      <c r="K1207" s="10"/>
    </row>
    <row r="1208" spans="2:11" s="5" customFormat="1" ht="63" hidden="1">
      <c r="B1208" s="1"/>
      <c r="C1208" s="351">
        <v>4983</v>
      </c>
      <c r="D1208" s="352" t="s">
        <v>1256</v>
      </c>
      <c r="E1208" s="353" t="s">
        <v>125</v>
      </c>
      <c r="F1208" s="354">
        <v>47015</v>
      </c>
      <c r="G1208" s="288" t="s">
        <v>117</v>
      </c>
      <c r="H1208" s="288"/>
      <c r="I1208" s="1"/>
      <c r="J1208" s="10"/>
      <c r="K1208" s="10"/>
    </row>
    <row r="1209" spans="2:11" s="5" customFormat="1" ht="94.5" hidden="1">
      <c r="B1209" s="1"/>
      <c r="C1209" s="351">
        <v>4984</v>
      </c>
      <c r="D1209" s="352" t="s">
        <v>1257</v>
      </c>
      <c r="E1209" s="353" t="s">
        <v>125</v>
      </c>
      <c r="F1209" s="354">
        <v>275640</v>
      </c>
      <c r="G1209" s="288" t="s">
        <v>117</v>
      </c>
      <c r="H1209" s="288"/>
      <c r="I1209" s="1"/>
      <c r="J1209" s="10"/>
      <c r="K1209" s="10"/>
    </row>
    <row r="1210" spans="2:11" s="5" customFormat="1" ht="94.5" hidden="1">
      <c r="B1210" s="1"/>
      <c r="C1210" s="351">
        <v>4985</v>
      </c>
      <c r="D1210" s="352" t="s">
        <v>1258</v>
      </c>
      <c r="E1210" s="353" t="s">
        <v>119</v>
      </c>
      <c r="F1210" s="354">
        <v>531045</v>
      </c>
      <c r="G1210" s="288" t="s">
        <v>117</v>
      </c>
      <c r="H1210" s="288"/>
      <c r="I1210" s="1"/>
      <c r="J1210" s="10"/>
      <c r="K1210" s="10"/>
    </row>
    <row r="1211" spans="2:11" s="5" customFormat="1" ht="94.5" hidden="1">
      <c r="B1211" s="1"/>
      <c r="C1211" s="351">
        <v>4986</v>
      </c>
      <c r="D1211" s="352" t="s">
        <v>1259</v>
      </c>
      <c r="E1211" s="353" t="s">
        <v>119</v>
      </c>
      <c r="F1211" s="354">
        <v>750853</v>
      </c>
      <c r="G1211" s="288" t="s">
        <v>117</v>
      </c>
      <c r="H1211" s="288"/>
      <c r="I1211" s="1"/>
      <c r="J1211" s="10"/>
      <c r="K1211" s="10"/>
    </row>
    <row r="1212" spans="2:11" s="5" customFormat="1" ht="31.5" hidden="1">
      <c r="B1212" s="1"/>
      <c r="C1212" s="351">
        <v>4987</v>
      </c>
      <c r="D1212" s="352" t="s">
        <v>1260</v>
      </c>
      <c r="E1212" s="353" t="s">
        <v>125</v>
      </c>
      <c r="F1212" s="354">
        <v>1262864</v>
      </c>
      <c r="G1212" s="288" t="s">
        <v>117</v>
      </c>
      <c r="H1212" s="288" t="s">
        <v>145</v>
      </c>
      <c r="I1212" s="1"/>
      <c r="J1212" s="10"/>
      <c r="K1212" s="10"/>
    </row>
    <row r="1213" spans="2:11" s="5" customFormat="1" ht="78.75" hidden="1">
      <c r="B1213" s="1"/>
      <c r="C1213" s="351">
        <v>4988</v>
      </c>
      <c r="D1213" s="352" t="s">
        <v>1261</v>
      </c>
      <c r="E1213" s="353" t="s">
        <v>1262</v>
      </c>
      <c r="F1213" s="354">
        <v>888145</v>
      </c>
      <c r="G1213" s="288" t="s">
        <v>117</v>
      </c>
      <c r="H1213" s="288"/>
      <c r="I1213" s="1"/>
      <c r="J1213" s="10"/>
      <c r="K1213" s="10"/>
    </row>
    <row r="1214" spans="2:11" s="5" customFormat="1" ht="47.25" hidden="1">
      <c r="B1214" s="1"/>
      <c r="C1214" s="351">
        <v>4989</v>
      </c>
      <c r="D1214" s="352" t="s">
        <v>1263</v>
      </c>
      <c r="E1214" s="353" t="s">
        <v>122</v>
      </c>
      <c r="F1214" s="354">
        <v>118471</v>
      </c>
      <c r="G1214" s="288" t="s">
        <v>117</v>
      </c>
      <c r="H1214" s="288"/>
      <c r="I1214" s="1"/>
      <c r="J1214" s="10"/>
      <c r="K1214" s="10"/>
    </row>
    <row r="1215" spans="2:11" s="5" customFormat="1" ht="47.25" hidden="1">
      <c r="B1215" s="1"/>
      <c r="C1215" s="351">
        <v>4990</v>
      </c>
      <c r="D1215" s="352" t="s">
        <v>1264</v>
      </c>
      <c r="E1215" s="353" t="s">
        <v>125</v>
      </c>
      <c r="F1215" s="354">
        <v>355413</v>
      </c>
      <c r="G1215" s="288" t="s">
        <v>117</v>
      </c>
      <c r="H1215" s="288"/>
      <c r="I1215" s="1"/>
      <c r="J1215" s="10"/>
      <c r="K1215" s="10"/>
    </row>
    <row r="1216" spans="2:11" s="5" customFormat="1" ht="47.25" hidden="1">
      <c r="B1216" s="1"/>
      <c r="C1216" s="351">
        <v>4991</v>
      </c>
      <c r="D1216" s="352" t="s">
        <v>1265</v>
      </c>
      <c r="E1216" s="353" t="s">
        <v>122</v>
      </c>
      <c r="F1216" s="354">
        <v>113349</v>
      </c>
      <c r="G1216" s="288" t="s">
        <v>117</v>
      </c>
      <c r="H1216" s="288"/>
      <c r="I1216" s="1"/>
      <c r="J1216" s="10"/>
      <c r="K1216" s="10"/>
    </row>
    <row r="1217" spans="2:11" s="5" customFormat="1" ht="47.25" hidden="1">
      <c r="B1217" s="1"/>
      <c r="C1217" s="351">
        <v>4992</v>
      </c>
      <c r="D1217" s="352" t="s">
        <v>1266</v>
      </c>
      <c r="E1217" s="353" t="s">
        <v>125</v>
      </c>
      <c r="F1217" s="354">
        <v>350973</v>
      </c>
      <c r="G1217" s="288" t="s">
        <v>117</v>
      </c>
      <c r="H1217" s="288"/>
      <c r="I1217" s="1"/>
      <c r="J1217" s="10"/>
      <c r="K1217" s="10"/>
    </row>
    <row r="1218" spans="2:11" s="5" customFormat="1" ht="47.25" hidden="1">
      <c r="B1218" s="1"/>
      <c r="C1218" s="351">
        <v>4993</v>
      </c>
      <c r="D1218" s="352" t="s">
        <v>1267</v>
      </c>
      <c r="E1218" s="353" t="s">
        <v>125</v>
      </c>
      <c r="F1218" s="354">
        <v>340047</v>
      </c>
      <c r="G1218" s="288" t="s">
        <v>117</v>
      </c>
      <c r="H1218" s="288"/>
      <c r="I1218" s="1"/>
      <c r="J1218" s="10"/>
      <c r="K1218" s="10"/>
    </row>
    <row r="1219" spans="2:11" s="5" customFormat="1" ht="78.75" hidden="1">
      <c r="B1219" s="1"/>
      <c r="C1219" s="351">
        <v>4994</v>
      </c>
      <c r="D1219" s="352" t="s">
        <v>1268</v>
      </c>
      <c r="E1219" s="353" t="s">
        <v>119</v>
      </c>
      <c r="F1219" s="354">
        <v>129453</v>
      </c>
      <c r="G1219" s="288" t="s">
        <v>117</v>
      </c>
      <c r="H1219" s="288"/>
      <c r="I1219" s="1"/>
      <c r="J1219" s="10"/>
      <c r="K1219" s="10"/>
    </row>
    <row r="1220" spans="2:11" s="5" customFormat="1" ht="94.5" hidden="1">
      <c r="B1220" s="1"/>
      <c r="C1220" s="351">
        <v>4995</v>
      </c>
      <c r="D1220" s="352" t="s">
        <v>1269</v>
      </c>
      <c r="E1220" s="353" t="s">
        <v>119</v>
      </c>
      <c r="F1220" s="354">
        <v>192990</v>
      </c>
      <c r="G1220" s="288" t="s">
        <v>117</v>
      </c>
      <c r="H1220" s="288"/>
      <c r="I1220" s="1"/>
      <c r="J1220" s="10"/>
      <c r="K1220" s="10"/>
    </row>
    <row r="1221" spans="2:11" s="5" customFormat="1" ht="31.5" hidden="1">
      <c r="B1221" s="1"/>
      <c r="C1221" s="351">
        <v>4996</v>
      </c>
      <c r="D1221" s="352" t="s">
        <v>1270</v>
      </c>
      <c r="E1221" s="353" t="s">
        <v>125</v>
      </c>
      <c r="F1221" s="354">
        <v>524638</v>
      </c>
      <c r="G1221" s="288" t="s">
        <v>117</v>
      </c>
      <c r="H1221" s="288"/>
      <c r="I1221" s="1"/>
      <c r="J1221" s="10"/>
      <c r="K1221" s="10"/>
    </row>
    <row r="1222" spans="2:11" s="5" customFormat="1" ht="78.75" hidden="1">
      <c r="B1222" s="1"/>
      <c r="C1222" s="351">
        <v>4997</v>
      </c>
      <c r="D1222" s="352" t="s">
        <v>1271</v>
      </c>
      <c r="E1222" s="353" t="s">
        <v>122</v>
      </c>
      <c r="F1222" s="354">
        <v>20547</v>
      </c>
      <c r="G1222" s="288" t="s">
        <v>117</v>
      </c>
      <c r="H1222" s="288"/>
      <c r="I1222" s="1"/>
      <c r="J1222" s="10"/>
      <c r="K1222" s="10"/>
    </row>
    <row r="1223" spans="2:11" s="5" customFormat="1" ht="94.5" hidden="1">
      <c r="B1223" s="1"/>
      <c r="C1223" s="351">
        <v>5000</v>
      </c>
      <c r="D1223" s="352" t="s">
        <v>1272</v>
      </c>
      <c r="E1223" s="353" t="s">
        <v>122</v>
      </c>
      <c r="F1223" s="354">
        <v>127737</v>
      </c>
      <c r="G1223" s="288" t="s">
        <v>117</v>
      </c>
      <c r="H1223" s="288"/>
      <c r="I1223" s="1"/>
      <c r="J1223" s="10"/>
      <c r="K1223" s="10"/>
    </row>
    <row r="1224" spans="2:11" s="5" customFormat="1" ht="94.5" hidden="1">
      <c r="B1224" s="1"/>
      <c r="C1224" s="351">
        <v>5001</v>
      </c>
      <c r="D1224" s="352" t="s">
        <v>1273</v>
      </c>
      <c r="E1224" s="353" t="s">
        <v>125</v>
      </c>
      <c r="F1224" s="354">
        <v>793757</v>
      </c>
      <c r="G1224" s="288" t="s">
        <v>117</v>
      </c>
      <c r="H1224" s="288"/>
      <c r="I1224" s="1"/>
      <c r="J1224" s="10"/>
      <c r="K1224" s="10"/>
    </row>
    <row r="1225" spans="2:11" s="5" customFormat="1" ht="94.5" hidden="1">
      <c r="B1225" s="1"/>
      <c r="C1225" s="351">
        <v>5002</v>
      </c>
      <c r="D1225" s="352" t="s">
        <v>1274</v>
      </c>
      <c r="E1225" s="353" t="s">
        <v>122</v>
      </c>
      <c r="F1225" s="354">
        <v>99229</v>
      </c>
      <c r="G1225" s="288" t="s">
        <v>117</v>
      </c>
      <c r="H1225" s="288"/>
      <c r="I1225" s="1"/>
      <c r="J1225" s="10"/>
      <c r="K1225" s="10"/>
    </row>
    <row r="1226" spans="2:11" s="5" customFormat="1" ht="94.5" hidden="1">
      <c r="B1226" s="1"/>
      <c r="C1226" s="351">
        <v>5003</v>
      </c>
      <c r="D1226" s="352" t="s">
        <v>1275</v>
      </c>
      <c r="E1226" s="353" t="s">
        <v>125</v>
      </c>
      <c r="F1226" s="354">
        <v>43620</v>
      </c>
      <c r="G1226" s="288" t="s">
        <v>117</v>
      </c>
      <c r="H1226" s="288"/>
      <c r="I1226" s="1"/>
      <c r="J1226" s="10"/>
      <c r="K1226" s="10"/>
    </row>
    <row r="1227" spans="2:11" s="5" customFormat="1" ht="25.5" hidden="1">
      <c r="B1227" s="1"/>
      <c r="C1227" s="351">
        <v>5004</v>
      </c>
      <c r="D1227" s="352" t="s">
        <v>1276</v>
      </c>
      <c r="E1227" s="353" t="s">
        <v>785</v>
      </c>
      <c r="F1227" s="354">
        <v>78713</v>
      </c>
      <c r="G1227" s="288" t="s">
        <v>117</v>
      </c>
      <c r="H1227" s="288"/>
      <c r="I1227" s="1"/>
      <c r="J1227" s="10"/>
      <c r="K1227" s="10"/>
    </row>
    <row r="1228" spans="2:11" s="5" customFormat="1" ht="25.5" hidden="1">
      <c r="B1228" s="1"/>
      <c r="C1228" s="351">
        <v>5005</v>
      </c>
      <c r="D1228" s="352" t="s">
        <v>1277</v>
      </c>
      <c r="E1228" s="353" t="s">
        <v>494</v>
      </c>
      <c r="F1228" s="354">
        <v>629711</v>
      </c>
      <c r="G1228" s="288" t="s">
        <v>117</v>
      </c>
      <c r="H1228" s="288"/>
      <c r="I1228" s="1"/>
      <c r="J1228" s="10"/>
      <c r="K1228" s="10"/>
    </row>
    <row r="1229" spans="2:11" s="5" customFormat="1" ht="47.25" hidden="1">
      <c r="B1229" s="1"/>
      <c r="C1229" s="351">
        <v>5010</v>
      </c>
      <c r="D1229" s="352" t="s">
        <v>1278</v>
      </c>
      <c r="E1229" s="353" t="s">
        <v>125</v>
      </c>
      <c r="F1229" s="354">
        <v>271913</v>
      </c>
      <c r="G1229" s="288" t="s">
        <v>117</v>
      </c>
      <c r="H1229" s="288"/>
      <c r="I1229" s="1"/>
      <c r="J1229" s="10"/>
      <c r="K1229" s="10"/>
    </row>
    <row r="1230" spans="2:11" s="5" customFormat="1" ht="47.25" hidden="1">
      <c r="B1230" s="1"/>
      <c r="C1230" s="351">
        <v>5015</v>
      </c>
      <c r="D1230" s="352" t="s">
        <v>1279</v>
      </c>
      <c r="E1230" s="353" t="s">
        <v>125</v>
      </c>
      <c r="F1230" s="354">
        <v>456518</v>
      </c>
      <c r="G1230" s="288" t="s">
        <v>117</v>
      </c>
      <c r="H1230" s="288" t="s">
        <v>145</v>
      </c>
      <c r="I1230" s="1"/>
      <c r="J1230" s="10"/>
      <c r="K1230" s="10"/>
    </row>
    <row r="1231" spans="2:11" s="5" customFormat="1" ht="94.5" hidden="1">
      <c r="B1231" s="1"/>
      <c r="C1231" s="351">
        <v>5017</v>
      </c>
      <c r="D1231" s="352" t="s">
        <v>1280</v>
      </c>
      <c r="E1231" s="353" t="s">
        <v>125</v>
      </c>
      <c r="F1231" s="354">
        <v>398104</v>
      </c>
      <c r="G1231" s="288" t="s">
        <v>117</v>
      </c>
      <c r="H1231" s="288"/>
      <c r="I1231" s="1"/>
      <c r="J1231" s="10"/>
      <c r="K1231" s="10"/>
    </row>
    <row r="1232" spans="2:11" s="5" customFormat="1" ht="31.5" hidden="1">
      <c r="B1232" s="1"/>
      <c r="C1232" s="351">
        <v>5019</v>
      </c>
      <c r="D1232" s="352" t="s">
        <v>1281</v>
      </c>
      <c r="E1232" s="353" t="s">
        <v>125</v>
      </c>
      <c r="F1232" s="354">
        <v>226948</v>
      </c>
      <c r="G1232" s="288" t="s">
        <v>117</v>
      </c>
      <c r="H1232" s="288"/>
      <c r="I1232" s="1"/>
      <c r="J1232" s="10"/>
      <c r="K1232" s="10"/>
    </row>
    <row r="1233" spans="2:11" s="5" customFormat="1" ht="47.25" hidden="1">
      <c r="B1233" s="1"/>
      <c r="C1233" s="351">
        <v>5021</v>
      </c>
      <c r="D1233" s="352" t="s">
        <v>1282</v>
      </c>
      <c r="E1233" s="353" t="s">
        <v>122</v>
      </c>
      <c r="F1233" s="354">
        <v>503471</v>
      </c>
      <c r="G1233" s="288" t="s">
        <v>117</v>
      </c>
      <c r="H1233" s="288" t="s">
        <v>145</v>
      </c>
      <c r="I1233" s="1"/>
      <c r="J1233" s="10"/>
      <c r="K1233" s="10"/>
    </row>
    <row r="1234" spans="2:11" s="5" customFormat="1" ht="31.5" hidden="1">
      <c r="B1234" s="1"/>
      <c r="C1234" s="351">
        <v>5023</v>
      </c>
      <c r="D1234" s="352" t="s">
        <v>1283</v>
      </c>
      <c r="E1234" s="353" t="s">
        <v>122</v>
      </c>
      <c r="F1234" s="354">
        <v>23104</v>
      </c>
      <c r="G1234" s="288" t="s">
        <v>117</v>
      </c>
      <c r="H1234" s="288"/>
      <c r="I1234" s="1"/>
      <c r="J1234" s="10"/>
      <c r="K1234" s="10"/>
    </row>
    <row r="1235" spans="2:11" s="5" customFormat="1" ht="110.25" hidden="1">
      <c r="B1235" s="1"/>
      <c r="C1235" s="351">
        <v>5024</v>
      </c>
      <c r="D1235" s="352" t="s">
        <v>1284</v>
      </c>
      <c r="E1235" s="353" t="s">
        <v>125</v>
      </c>
      <c r="F1235" s="354">
        <v>1168083</v>
      </c>
      <c r="G1235" s="288" t="s">
        <v>117</v>
      </c>
      <c r="H1235" s="288" t="s">
        <v>145</v>
      </c>
      <c r="I1235" s="1"/>
      <c r="J1235" s="10"/>
      <c r="K1235" s="10"/>
    </row>
    <row r="1236" spans="2:11" s="5" customFormat="1" ht="110.25" hidden="1">
      <c r="B1236" s="1"/>
      <c r="C1236" s="351">
        <v>5025</v>
      </c>
      <c r="D1236" s="352" t="s">
        <v>1285</v>
      </c>
      <c r="E1236" s="353" t="s">
        <v>116</v>
      </c>
      <c r="F1236" s="354">
        <v>196588</v>
      </c>
      <c r="G1236" s="288" t="s">
        <v>117</v>
      </c>
      <c r="H1236" s="288" t="s">
        <v>145</v>
      </c>
      <c r="I1236" s="1"/>
      <c r="J1236" s="10"/>
      <c r="K1236" s="10"/>
    </row>
    <row r="1237" spans="2:11" s="5" customFormat="1" ht="94.5" hidden="1">
      <c r="B1237" s="1"/>
      <c r="C1237" s="351">
        <v>5026</v>
      </c>
      <c r="D1237" s="352" t="s">
        <v>1286</v>
      </c>
      <c r="E1237" s="353" t="s">
        <v>125</v>
      </c>
      <c r="F1237" s="354">
        <v>4583724</v>
      </c>
      <c r="G1237" s="288" t="s">
        <v>117</v>
      </c>
      <c r="H1237" s="288" t="s">
        <v>145</v>
      </c>
      <c r="I1237" s="1"/>
      <c r="J1237" s="10"/>
      <c r="K1237" s="10"/>
    </row>
    <row r="1238" spans="2:11" s="5" customFormat="1" ht="94.5" hidden="1">
      <c r="B1238" s="1"/>
      <c r="C1238" s="351">
        <v>5028</v>
      </c>
      <c r="D1238" s="352" t="s">
        <v>1287</v>
      </c>
      <c r="E1238" s="353" t="s">
        <v>125</v>
      </c>
      <c r="F1238" s="354">
        <v>3930574</v>
      </c>
      <c r="G1238" s="288" t="s">
        <v>117</v>
      </c>
      <c r="H1238" s="288"/>
      <c r="I1238" s="1"/>
      <c r="J1238" s="10"/>
      <c r="K1238" s="10"/>
    </row>
    <row r="1239" spans="2:11" s="5" customFormat="1" ht="63" hidden="1">
      <c r="B1239" s="1"/>
      <c r="C1239" s="351">
        <v>5032</v>
      </c>
      <c r="D1239" s="352" t="s">
        <v>1288</v>
      </c>
      <c r="E1239" s="353" t="s">
        <v>125</v>
      </c>
      <c r="F1239" s="354">
        <v>186551</v>
      </c>
      <c r="G1239" s="288" t="s">
        <v>117</v>
      </c>
      <c r="H1239" s="288"/>
      <c r="I1239" s="1"/>
      <c r="J1239" s="10"/>
      <c r="K1239" s="10"/>
    </row>
    <row r="1240" spans="2:11" s="5" customFormat="1" ht="63" hidden="1">
      <c r="B1240" s="1"/>
      <c r="C1240" s="351">
        <v>5033</v>
      </c>
      <c r="D1240" s="352" t="s">
        <v>1289</v>
      </c>
      <c r="E1240" s="353" t="s">
        <v>125</v>
      </c>
      <c r="F1240" s="354">
        <v>206551</v>
      </c>
      <c r="G1240" s="288" t="s">
        <v>117</v>
      </c>
      <c r="H1240" s="288"/>
      <c r="I1240" s="1"/>
      <c r="J1240" s="10"/>
      <c r="K1240" s="10"/>
    </row>
    <row r="1241" spans="2:11" s="5" customFormat="1" ht="63" hidden="1">
      <c r="B1241" s="1"/>
      <c r="C1241" s="351">
        <v>5036</v>
      </c>
      <c r="D1241" s="352" t="s">
        <v>1290</v>
      </c>
      <c r="E1241" s="353" t="s">
        <v>125</v>
      </c>
      <c r="F1241" s="354">
        <v>197551</v>
      </c>
      <c r="G1241" s="288" t="s">
        <v>117</v>
      </c>
      <c r="H1241" s="288"/>
      <c r="I1241" s="1"/>
      <c r="J1241" s="10"/>
      <c r="K1241" s="10"/>
    </row>
    <row r="1242" spans="2:11" s="5" customFormat="1" ht="63" hidden="1">
      <c r="B1242" s="1"/>
      <c r="C1242" s="351">
        <v>5037</v>
      </c>
      <c r="D1242" s="352" t="s">
        <v>1291</v>
      </c>
      <c r="E1242" s="353" t="s">
        <v>125</v>
      </c>
      <c r="F1242" s="354">
        <v>140551</v>
      </c>
      <c r="G1242" s="288" t="s">
        <v>117</v>
      </c>
      <c r="H1242" s="288"/>
      <c r="I1242" s="1"/>
      <c r="J1242" s="10"/>
      <c r="K1242" s="10"/>
    </row>
    <row r="1243" spans="2:11" s="5" customFormat="1" ht="63" hidden="1">
      <c r="B1243" s="1"/>
      <c r="C1243" s="351">
        <v>5038</v>
      </c>
      <c r="D1243" s="352" t="s">
        <v>1292</v>
      </c>
      <c r="E1243" s="353" t="s">
        <v>125</v>
      </c>
      <c r="F1243" s="354">
        <v>190551</v>
      </c>
      <c r="G1243" s="288" t="s">
        <v>117</v>
      </c>
      <c r="H1243" s="288"/>
      <c r="I1243" s="1"/>
      <c r="J1243" s="10"/>
      <c r="K1243" s="10"/>
    </row>
    <row r="1244" spans="2:11" s="5" customFormat="1" ht="63" hidden="1">
      <c r="B1244" s="1"/>
      <c r="C1244" s="351">
        <v>5044</v>
      </c>
      <c r="D1244" s="352" t="s">
        <v>1293</v>
      </c>
      <c r="E1244" s="353" t="s">
        <v>116</v>
      </c>
      <c r="F1244" s="354">
        <v>59067</v>
      </c>
      <c r="G1244" s="288" t="s">
        <v>117</v>
      </c>
      <c r="H1244" s="288"/>
      <c r="I1244" s="1"/>
      <c r="J1244" s="10"/>
      <c r="K1244" s="10"/>
    </row>
    <row r="1245" spans="2:11" s="5" customFormat="1" ht="78.75" hidden="1">
      <c r="B1245" s="1"/>
      <c r="C1245" s="351">
        <v>5045</v>
      </c>
      <c r="D1245" s="352" t="s">
        <v>1294</v>
      </c>
      <c r="E1245" s="353" t="s">
        <v>125</v>
      </c>
      <c r="F1245" s="354">
        <v>187051</v>
      </c>
      <c r="G1245" s="288" t="s">
        <v>117</v>
      </c>
      <c r="H1245" s="288"/>
      <c r="I1245" s="1"/>
      <c r="J1245" s="10"/>
      <c r="K1245" s="10"/>
    </row>
    <row r="1246" spans="2:11" s="5" customFormat="1" ht="78.75" hidden="1">
      <c r="B1246" s="1"/>
      <c r="C1246" s="351">
        <v>5046</v>
      </c>
      <c r="D1246" s="352" t="s">
        <v>1295</v>
      </c>
      <c r="E1246" s="353" t="s">
        <v>116</v>
      </c>
      <c r="F1246" s="354">
        <v>59067</v>
      </c>
      <c r="G1246" s="288" t="s">
        <v>117</v>
      </c>
      <c r="H1246" s="288"/>
      <c r="I1246" s="1"/>
      <c r="J1246" s="10"/>
      <c r="K1246" s="10"/>
    </row>
    <row r="1247" spans="2:11" s="5" customFormat="1" ht="47.25">
      <c r="B1247" s="1"/>
      <c r="C1247" s="351">
        <v>5047</v>
      </c>
      <c r="D1247" s="352" t="s">
        <v>1296</v>
      </c>
      <c r="E1247" s="353" t="s">
        <v>116</v>
      </c>
      <c r="F1247" s="354">
        <v>92038</v>
      </c>
      <c r="G1247" s="288" t="s">
        <v>117</v>
      </c>
      <c r="H1247" s="288"/>
      <c r="I1247" s="1"/>
      <c r="J1247" s="10"/>
      <c r="K1247" s="10"/>
    </row>
    <row r="1248" spans="2:11" s="5" customFormat="1" ht="94.5">
      <c r="B1248" s="1"/>
      <c r="C1248" s="351">
        <v>5048</v>
      </c>
      <c r="D1248" s="352" t="s">
        <v>1297</v>
      </c>
      <c r="E1248" s="353" t="s">
        <v>116</v>
      </c>
      <c r="F1248" s="354">
        <v>69655</v>
      </c>
      <c r="G1248" s="288" t="s">
        <v>117</v>
      </c>
      <c r="H1248" s="288"/>
      <c r="I1248" s="1"/>
      <c r="J1248" s="10"/>
      <c r="K1248" s="10"/>
    </row>
    <row r="1249" spans="2:11" s="5" customFormat="1" ht="78.75" hidden="1">
      <c r="B1249" s="1"/>
      <c r="C1249" s="351">
        <v>5049</v>
      </c>
      <c r="D1249" s="352" t="s">
        <v>1298</v>
      </c>
      <c r="E1249" s="353" t="s">
        <v>116</v>
      </c>
      <c r="F1249" s="354">
        <v>294419</v>
      </c>
      <c r="G1249" s="288" t="s">
        <v>117</v>
      </c>
      <c r="H1249" s="288" t="s">
        <v>145</v>
      </c>
      <c r="I1249" s="1"/>
      <c r="J1249" s="10"/>
      <c r="K1249" s="10"/>
    </row>
    <row r="1250" spans="2:11" s="5" customFormat="1" ht="47.25" hidden="1">
      <c r="B1250" s="1"/>
      <c r="C1250" s="351">
        <v>5050</v>
      </c>
      <c r="D1250" s="352" t="s">
        <v>1299</v>
      </c>
      <c r="E1250" s="353" t="s">
        <v>125</v>
      </c>
      <c r="F1250" s="354">
        <v>113507</v>
      </c>
      <c r="G1250" s="288" t="s">
        <v>117</v>
      </c>
      <c r="H1250" s="288"/>
      <c r="I1250" s="1"/>
      <c r="J1250" s="10"/>
      <c r="K1250" s="10"/>
    </row>
    <row r="1251" spans="2:11" s="5" customFormat="1" ht="94.5" hidden="1">
      <c r="B1251" s="1"/>
      <c r="C1251" s="351">
        <v>5051</v>
      </c>
      <c r="D1251" s="352" t="s">
        <v>1300</v>
      </c>
      <c r="E1251" s="353" t="s">
        <v>119</v>
      </c>
      <c r="F1251" s="354">
        <v>1471379</v>
      </c>
      <c r="G1251" s="288" t="s">
        <v>117</v>
      </c>
      <c r="H1251" s="288"/>
      <c r="I1251" s="1"/>
      <c r="J1251" s="10"/>
      <c r="K1251" s="10"/>
    </row>
    <row r="1252" spans="2:11" s="5" customFormat="1" ht="63" hidden="1">
      <c r="B1252" s="1"/>
      <c r="C1252" s="351">
        <v>5052</v>
      </c>
      <c r="D1252" s="352" t="s">
        <v>1301</v>
      </c>
      <c r="E1252" s="353" t="s">
        <v>119</v>
      </c>
      <c r="F1252" s="354">
        <v>826686</v>
      </c>
      <c r="G1252" s="288" t="s">
        <v>117</v>
      </c>
      <c r="H1252" s="288"/>
      <c r="I1252" s="1"/>
      <c r="J1252" s="10"/>
      <c r="K1252" s="10"/>
    </row>
    <row r="1253" spans="2:11" s="5" customFormat="1" ht="63" hidden="1">
      <c r="B1253" s="1"/>
      <c r="C1253" s="351">
        <v>5053</v>
      </c>
      <c r="D1253" s="352" t="s">
        <v>1302</v>
      </c>
      <c r="E1253" s="353" t="s">
        <v>125</v>
      </c>
      <c r="F1253" s="354">
        <v>4863100</v>
      </c>
      <c r="G1253" s="288" t="s">
        <v>117</v>
      </c>
      <c r="H1253" s="288"/>
      <c r="I1253" s="1"/>
      <c r="J1253" s="10"/>
      <c r="K1253" s="10"/>
    </row>
    <row r="1254" spans="2:11" s="5" customFormat="1" ht="25.5" hidden="1">
      <c r="B1254" s="1"/>
      <c r="C1254" s="351">
        <v>5054</v>
      </c>
      <c r="D1254" s="352" t="s">
        <v>1303</v>
      </c>
      <c r="E1254" s="353" t="s">
        <v>494</v>
      </c>
      <c r="F1254" s="354">
        <v>378582</v>
      </c>
      <c r="G1254" s="288" t="s">
        <v>117</v>
      </c>
      <c r="H1254" s="288"/>
      <c r="I1254" s="1"/>
      <c r="J1254" s="10"/>
      <c r="K1254" s="10"/>
    </row>
    <row r="1255" spans="2:11" s="5" customFormat="1" ht="47.25" hidden="1">
      <c r="B1255" s="1"/>
      <c r="C1255" s="351">
        <v>5055</v>
      </c>
      <c r="D1255" s="352" t="s">
        <v>1304</v>
      </c>
      <c r="E1255" s="353" t="s">
        <v>119</v>
      </c>
      <c r="F1255" s="354">
        <v>164053</v>
      </c>
      <c r="G1255" s="288" t="s">
        <v>117</v>
      </c>
      <c r="H1255" s="288"/>
      <c r="I1255" s="1"/>
      <c r="J1255" s="10"/>
      <c r="K1255" s="10"/>
    </row>
    <row r="1256" spans="2:11" s="5" customFormat="1" ht="94.5" hidden="1">
      <c r="B1256" s="1"/>
      <c r="C1256" s="351">
        <v>5056</v>
      </c>
      <c r="D1256" s="352" t="s">
        <v>1305</v>
      </c>
      <c r="E1256" s="353" t="s">
        <v>116</v>
      </c>
      <c r="F1256" s="354">
        <v>227448</v>
      </c>
      <c r="G1256" s="288" t="s">
        <v>117</v>
      </c>
      <c r="H1256" s="288" t="s">
        <v>145</v>
      </c>
      <c r="I1256" s="1"/>
      <c r="J1256" s="10"/>
      <c r="K1256" s="10"/>
    </row>
    <row r="1257" spans="2:11" s="5" customFormat="1" ht="78.75" hidden="1">
      <c r="B1257" s="1"/>
      <c r="C1257" s="351">
        <v>5057</v>
      </c>
      <c r="D1257" s="352" t="s">
        <v>1306</v>
      </c>
      <c r="E1257" s="353" t="s">
        <v>116</v>
      </c>
      <c r="F1257" s="354">
        <v>237308</v>
      </c>
      <c r="G1257" s="288" t="s">
        <v>117</v>
      </c>
      <c r="H1257" s="288"/>
      <c r="I1257" s="1"/>
      <c r="J1257" s="10"/>
      <c r="K1257" s="10"/>
    </row>
    <row r="1258" spans="2:11" s="5" customFormat="1" ht="47.25" hidden="1">
      <c r="B1258" s="1"/>
      <c r="C1258" s="351">
        <v>5058</v>
      </c>
      <c r="D1258" s="352" t="s">
        <v>1307</v>
      </c>
      <c r="E1258" s="353" t="s">
        <v>122</v>
      </c>
      <c r="F1258" s="354">
        <v>7038</v>
      </c>
      <c r="G1258" s="288" t="s">
        <v>117</v>
      </c>
      <c r="H1258" s="288"/>
      <c r="I1258" s="1"/>
      <c r="J1258" s="10"/>
      <c r="K1258" s="10"/>
    </row>
    <row r="1259" spans="2:11" s="5" customFormat="1" ht="47.25" hidden="1">
      <c r="B1259" s="1"/>
      <c r="C1259" s="351">
        <v>5060</v>
      </c>
      <c r="D1259" s="352" t="s">
        <v>1308</v>
      </c>
      <c r="E1259" s="353" t="s">
        <v>116</v>
      </c>
      <c r="F1259" s="354">
        <v>7709</v>
      </c>
      <c r="G1259" s="288" t="s">
        <v>117</v>
      </c>
      <c r="H1259" s="288"/>
      <c r="I1259" s="1"/>
      <c r="J1259" s="10"/>
      <c r="K1259" s="10"/>
    </row>
    <row r="1260" spans="2:11" s="5" customFormat="1" ht="63" hidden="1">
      <c r="B1260" s="1"/>
      <c r="C1260" s="351">
        <v>5061</v>
      </c>
      <c r="D1260" s="352" t="s">
        <v>1309</v>
      </c>
      <c r="E1260" s="353" t="s">
        <v>116</v>
      </c>
      <c r="F1260" s="354">
        <v>81440</v>
      </c>
      <c r="G1260" s="288" t="s">
        <v>117</v>
      </c>
      <c r="H1260" s="288"/>
      <c r="I1260" s="1"/>
      <c r="J1260" s="10"/>
      <c r="K1260" s="10"/>
    </row>
    <row r="1261" spans="2:11" s="5" customFormat="1" ht="47.25" hidden="1">
      <c r="B1261" s="1"/>
      <c r="C1261" s="351">
        <v>5062</v>
      </c>
      <c r="D1261" s="352" t="s">
        <v>1310</v>
      </c>
      <c r="E1261" s="353" t="s">
        <v>122</v>
      </c>
      <c r="F1261" s="354">
        <v>32579</v>
      </c>
      <c r="G1261" s="288" t="s">
        <v>117</v>
      </c>
      <c r="H1261" s="288"/>
      <c r="I1261" s="1"/>
      <c r="J1261" s="10"/>
      <c r="K1261" s="10"/>
    </row>
    <row r="1262" spans="2:11" s="5" customFormat="1" ht="63" hidden="1">
      <c r="B1262" s="1"/>
      <c r="C1262" s="351">
        <v>5063</v>
      </c>
      <c r="D1262" s="352" t="s">
        <v>1311</v>
      </c>
      <c r="E1262" s="353" t="s">
        <v>116</v>
      </c>
      <c r="F1262" s="354">
        <v>84310</v>
      </c>
      <c r="G1262" s="288" t="s">
        <v>117</v>
      </c>
      <c r="H1262" s="288"/>
      <c r="I1262" s="1"/>
      <c r="J1262" s="10"/>
      <c r="K1262" s="10"/>
    </row>
    <row r="1263" spans="2:11" s="5" customFormat="1" ht="63" hidden="1">
      <c r="B1263" s="1"/>
      <c r="C1263" s="351">
        <v>5064</v>
      </c>
      <c r="D1263" s="352" t="s">
        <v>1312</v>
      </c>
      <c r="E1263" s="353" t="s">
        <v>122</v>
      </c>
      <c r="F1263" s="354">
        <v>12092</v>
      </c>
      <c r="G1263" s="288" t="s">
        <v>117</v>
      </c>
      <c r="H1263" s="288"/>
      <c r="I1263" s="1"/>
      <c r="J1263" s="10"/>
      <c r="K1263" s="10"/>
    </row>
    <row r="1264" spans="2:11" s="5" customFormat="1" ht="63" hidden="1">
      <c r="B1264" s="1"/>
      <c r="C1264" s="351">
        <v>5066</v>
      </c>
      <c r="D1264" s="352" t="s">
        <v>1313</v>
      </c>
      <c r="E1264" s="353" t="s">
        <v>122</v>
      </c>
      <c r="F1264" s="354">
        <v>31597</v>
      </c>
      <c r="G1264" s="288" t="s">
        <v>117</v>
      </c>
      <c r="H1264" s="288" t="s">
        <v>145</v>
      </c>
      <c r="I1264" s="1"/>
      <c r="J1264" s="10"/>
      <c r="K1264" s="10"/>
    </row>
    <row r="1265" spans="2:11" s="5" customFormat="1" ht="63" hidden="1">
      <c r="B1265" s="1"/>
      <c r="C1265" s="351">
        <v>5067</v>
      </c>
      <c r="D1265" s="352" t="s">
        <v>1314</v>
      </c>
      <c r="E1265" s="353" t="s">
        <v>122</v>
      </c>
      <c r="F1265" s="354">
        <v>23340</v>
      </c>
      <c r="G1265" s="288" t="s">
        <v>117</v>
      </c>
      <c r="H1265" s="288" t="s">
        <v>145</v>
      </c>
      <c r="I1265" s="1"/>
      <c r="J1265" s="10"/>
      <c r="K1265" s="10"/>
    </row>
    <row r="1266" spans="2:11" s="5" customFormat="1" ht="63" hidden="1">
      <c r="B1266" s="1"/>
      <c r="C1266" s="351">
        <v>5068</v>
      </c>
      <c r="D1266" s="352" t="s">
        <v>1315</v>
      </c>
      <c r="E1266" s="353" t="s">
        <v>125</v>
      </c>
      <c r="F1266" s="354">
        <v>106822</v>
      </c>
      <c r="G1266" s="288" t="s">
        <v>117</v>
      </c>
      <c r="H1266" s="288"/>
      <c r="I1266" s="1"/>
      <c r="J1266" s="10"/>
      <c r="K1266" s="10"/>
    </row>
    <row r="1267" spans="2:11" s="5" customFormat="1" ht="47.25" hidden="1">
      <c r="B1267" s="1"/>
      <c r="C1267" s="351">
        <v>5069</v>
      </c>
      <c r="D1267" s="352" t="s">
        <v>1316</v>
      </c>
      <c r="E1267" s="353" t="s">
        <v>125</v>
      </c>
      <c r="F1267" s="354">
        <v>137389</v>
      </c>
      <c r="G1267" s="288" t="s">
        <v>117</v>
      </c>
      <c r="H1267" s="288"/>
      <c r="I1267" s="1"/>
      <c r="J1267" s="10"/>
      <c r="K1267" s="10"/>
    </row>
    <row r="1268" spans="2:11" s="5" customFormat="1" ht="47.25" hidden="1">
      <c r="B1268" s="1"/>
      <c r="C1268" s="351">
        <v>5070</v>
      </c>
      <c r="D1268" s="352" t="s">
        <v>1317</v>
      </c>
      <c r="E1268" s="353" t="s">
        <v>125</v>
      </c>
      <c r="F1268" s="354">
        <v>154375</v>
      </c>
      <c r="G1268" s="288" t="s">
        <v>117</v>
      </c>
      <c r="H1268" s="288"/>
      <c r="I1268" s="1"/>
      <c r="J1268" s="10"/>
      <c r="K1268" s="10"/>
    </row>
    <row r="1269" spans="2:11" s="5" customFormat="1" ht="63" hidden="1">
      <c r="B1269" s="1"/>
      <c r="C1269" s="351">
        <v>5071</v>
      </c>
      <c r="D1269" s="352" t="s">
        <v>1318</v>
      </c>
      <c r="E1269" s="353" t="s">
        <v>119</v>
      </c>
      <c r="F1269" s="354">
        <v>795443</v>
      </c>
      <c r="G1269" s="288" t="s">
        <v>117</v>
      </c>
      <c r="H1269" s="288"/>
      <c r="I1269" s="1"/>
      <c r="J1269" s="10"/>
      <c r="K1269" s="10"/>
    </row>
    <row r="1270" spans="2:11" s="5" customFormat="1" ht="31.5" hidden="1">
      <c r="B1270" s="1"/>
      <c r="C1270" s="351">
        <v>5073</v>
      </c>
      <c r="D1270" s="352" t="s">
        <v>1319</v>
      </c>
      <c r="E1270" s="353" t="s">
        <v>122</v>
      </c>
      <c r="F1270" s="354">
        <v>18273</v>
      </c>
      <c r="G1270" s="288" t="s">
        <v>117</v>
      </c>
      <c r="H1270" s="288"/>
      <c r="I1270" s="1"/>
      <c r="J1270" s="10"/>
      <c r="K1270" s="10"/>
    </row>
    <row r="1271" spans="2:11" s="5" customFormat="1" ht="31.5" hidden="1">
      <c r="B1271" s="1"/>
      <c r="C1271" s="351">
        <v>5074</v>
      </c>
      <c r="D1271" s="352" t="s">
        <v>1320</v>
      </c>
      <c r="E1271" s="353" t="s">
        <v>125</v>
      </c>
      <c r="F1271" s="354">
        <v>3973</v>
      </c>
      <c r="G1271" s="288" t="s">
        <v>117</v>
      </c>
      <c r="H1271" s="288"/>
      <c r="I1271" s="1"/>
      <c r="J1271" s="10"/>
      <c r="K1271" s="10"/>
    </row>
    <row r="1272" spans="2:11" s="5" customFormat="1" ht="31.5" hidden="1">
      <c r="B1272" s="1"/>
      <c r="C1272" s="351">
        <v>5075</v>
      </c>
      <c r="D1272" s="352" t="s">
        <v>1321</v>
      </c>
      <c r="E1272" s="353" t="s">
        <v>125</v>
      </c>
      <c r="F1272" s="354">
        <v>6944</v>
      </c>
      <c r="G1272" s="288" t="s">
        <v>117</v>
      </c>
      <c r="H1272" s="288"/>
      <c r="I1272" s="1"/>
      <c r="J1272" s="10"/>
      <c r="K1272" s="10"/>
    </row>
    <row r="1273" spans="2:11" s="5" customFormat="1" ht="31.5" hidden="1">
      <c r="B1273" s="1"/>
      <c r="C1273" s="351">
        <v>5076</v>
      </c>
      <c r="D1273" s="352" t="s">
        <v>1322</v>
      </c>
      <c r="E1273" s="353" t="s">
        <v>125</v>
      </c>
      <c r="F1273" s="354">
        <v>19154</v>
      </c>
      <c r="G1273" s="288" t="s">
        <v>117</v>
      </c>
      <c r="H1273" s="288"/>
      <c r="I1273" s="1"/>
      <c r="J1273" s="10"/>
      <c r="K1273" s="10"/>
    </row>
    <row r="1274" spans="2:11" s="5" customFormat="1" ht="31.5" hidden="1">
      <c r="B1274" s="1"/>
      <c r="C1274" s="351">
        <v>5077</v>
      </c>
      <c r="D1274" s="352" t="s">
        <v>1323</v>
      </c>
      <c r="E1274" s="353" t="s">
        <v>125</v>
      </c>
      <c r="F1274" s="354">
        <v>6797</v>
      </c>
      <c r="G1274" s="288" t="s">
        <v>117</v>
      </c>
      <c r="H1274" s="288"/>
      <c r="I1274" s="1"/>
      <c r="J1274" s="10"/>
      <c r="K1274" s="10"/>
    </row>
    <row r="1275" spans="2:11" s="5" customFormat="1" ht="31.5" hidden="1">
      <c r="B1275" s="1"/>
      <c r="C1275" s="351">
        <v>5078</v>
      </c>
      <c r="D1275" s="352" t="s">
        <v>1324</v>
      </c>
      <c r="E1275" s="353" t="s">
        <v>125</v>
      </c>
      <c r="F1275" s="354">
        <v>20619</v>
      </c>
      <c r="G1275" s="288" t="s">
        <v>117</v>
      </c>
      <c r="H1275" s="288"/>
      <c r="I1275" s="1"/>
      <c r="J1275" s="10"/>
      <c r="K1275" s="10"/>
    </row>
    <row r="1276" spans="2:11" s="5" customFormat="1" ht="31.5" hidden="1">
      <c r="B1276" s="1"/>
      <c r="C1276" s="351">
        <v>5079</v>
      </c>
      <c r="D1276" s="352" t="s">
        <v>1325</v>
      </c>
      <c r="E1276" s="353" t="s">
        <v>125</v>
      </c>
      <c r="F1276" s="354">
        <v>11946</v>
      </c>
      <c r="G1276" s="288" t="s">
        <v>117</v>
      </c>
      <c r="H1276" s="288"/>
      <c r="I1276" s="1"/>
      <c r="J1276" s="10"/>
      <c r="K1276" s="10"/>
    </row>
    <row r="1277" spans="2:11" s="5" customFormat="1" ht="31.5" hidden="1">
      <c r="B1277" s="1"/>
      <c r="C1277" s="351">
        <v>5080</v>
      </c>
      <c r="D1277" s="352" t="s">
        <v>1326</v>
      </c>
      <c r="E1277" s="353" t="s">
        <v>125</v>
      </c>
      <c r="F1277" s="354">
        <v>29694</v>
      </c>
      <c r="G1277" s="288" t="s">
        <v>117</v>
      </c>
      <c r="H1277" s="288"/>
      <c r="I1277" s="1"/>
      <c r="J1277" s="10"/>
      <c r="K1277" s="10"/>
    </row>
    <row r="1278" spans="2:11" s="5" customFormat="1" ht="31.5" hidden="1">
      <c r="B1278" s="1"/>
      <c r="C1278" s="351">
        <v>5081</v>
      </c>
      <c r="D1278" s="352" t="s">
        <v>1327</v>
      </c>
      <c r="E1278" s="353" t="s">
        <v>125</v>
      </c>
      <c r="F1278" s="354">
        <v>62026</v>
      </c>
      <c r="G1278" s="288" t="s">
        <v>117</v>
      </c>
      <c r="H1278" s="288"/>
      <c r="I1278" s="1"/>
      <c r="J1278" s="10"/>
      <c r="K1278" s="10"/>
    </row>
    <row r="1279" spans="2:11" s="5" customFormat="1" ht="63" hidden="1">
      <c r="B1279" s="1"/>
      <c r="C1279" s="351">
        <v>5082</v>
      </c>
      <c r="D1279" s="352" t="s">
        <v>1328</v>
      </c>
      <c r="E1279" s="353" t="s">
        <v>125</v>
      </c>
      <c r="F1279" s="354">
        <v>88489</v>
      </c>
      <c r="G1279" s="288" t="s">
        <v>117</v>
      </c>
      <c r="H1279" s="288"/>
      <c r="I1279" s="1"/>
      <c r="J1279" s="10"/>
      <c r="K1279" s="10"/>
    </row>
    <row r="1280" spans="2:11" s="5" customFormat="1" ht="31.5" hidden="1">
      <c r="B1280" s="1"/>
      <c r="C1280" s="351">
        <v>5083</v>
      </c>
      <c r="D1280" s="352" t="s">
        <v>1329</v>
      </c>
      <c r="E1280" s="353" t="s">
        <v>122</v>
      </c>
      <c r="F1280" s="354">
        <v>14123</v>
      </c>
      <c r="G1280" s="288" t="s">
        <v>117</v>
      </c>
      <c r="H1280" s="288"/>
      <c r="I1280" s="1"/>
      <c r="J1280" s="10"/>
      <c r="K1280" s="10"/>
    </row>
    <row r="1281" spans="2:11" s="5" customFormat="1" ht="47.25" hidden="1">
      <c r="B1281" s="1"/>
      <c r="C1281" s="351">
        <v>5084</v>
      </c>
      <c r="D1281" s="352" t="s">
        <v>1330</v>
      </c>
      <c r="E1281" s="353" t="s">
        <v>122</v>
      </c>
      <c r="F1281" s="354">
        <v>10576</v>
      </c>
      <c r="G1281" s="288" t="s">
        <v>117</v>
      </c>
      <c r="H1281" s="288"/>
      <c r="I1281" s="1"/>
      <c r="J1281" s="10"/>
      <c r="K1281" s="10"/>
    </row>
    <row r="1282" spans="2:11" s="5" customFormat="1" ht="31.5" hidden="1">
      <c r="B1282" s="1"/>
      <c r="C1282" s="351">
        <v>5085</v>
      </c>
      <c r="D1282" s="352" t="s">
        <v>1331</v>
      </c>
      <c r="E1282" s="353" t="s">
        <v>125</v>
      </c>
      <c r="F1282" s="354">
        <v>15651</v>
      </c>
      <c r="G1282" s="288" t="s">
        <v>117</v>
      </c>
      <c r="H1282" s="288"/>
      <c r="I1282" s="1"/>
      <c r="J1282" s="10"/>
      <c r="K1282" s="10"/>
    </row>
    <row r="1283" spans="2:11" s="5" customFormat="1" ht="31.5" hidden="1">
      <c r="B1283" s="1"/>
      <c r="C1283" s="351">
        <v>5086</v>
      </c>
      <c r="D1283" s="352" t="s">
        <v>1332</v>
      </c>
      <c r="E1283" s="353" t="s">
        <v>125</v>
      </c>
      <c r="F1283" s="354">
        <v>12096</v>
      </c>
      <c r="G1283" s="288" t="s">
        <v>117</v>
      </c>
      <c r="H1283" s="288"/>
      <c r="I1283" s="1"/>
      <c r="J1283" s="10"/>
      <c r="K1283" s="10"/>
    </row>
    <row r="1284" spans="2:11" s="5" customFormat="1" ht="31.5" hidden="1">
      <c r="B1284" s="1"/>
      <c r="C1284" s="351">
        <v>5087</v>
      </c>
      <c r="D1284" s="352" t="s">
        <v>1333</v>
      </c>
      <c r="E1284" s="353" t="s">
        <v>125</v>
      </c>
      <c r="F1284" s="354">
        <v>6550</v>
      </c>
      <c r="G1284" s="288" t="s">
        <v>117</v>
      </c>
      <c r="H1284" s="288"/>
      <c r="I1284" s="1"/>
      <c r="J1284" s="10"/>
      <c r="K1284" s="10"/>
    </row>
    <row r="1285" spans="2:11" s="5" customFormat="1" ht="31.5" hidden="1">
      <c r="B1285" s="1"/>
      <c r="C1285" s="351">
        <v>5088</v>
      </c>
      <c r="D1285" s="352" t="s">
        <v>1334</v>
      </c>
      <c r="E1285" s="353" t="s">
        <v>125</v>
      </c>
      <c r="F1285" s="354">
        <v>7284</v>
      </c>
      <c r="G1285" s="288" t="s">
        <v>117</v>
      </c>
      <c r="H1285" s="288"/>
      <c r="I1285" s="1"/>
      <c r="J1285" s="10"/>
      <c r="K1285" s="10"/>
    </row>
    <row r="1286" spans="2:11" s="5" customFormat="1" ht="31.5" hidden="1">
      <c r="B1286" s="1"/>
      <c r="C1286" s="351">
        <v>5089</v>
      </c>
      <c r="D1286" s="352" t="s">
        <v>1335</v>
      </c>
      <c r="E1286" s="353" t="s">
        <v>125</v>
      </c>
      <c r="F1286" s="354">
        <v>5222</v>
      </c>
      <c r="G1286" s="288" t="s">
        <v>117</v>
      </c>
      <c r="H1286" s="288"/>
      <c r="I1286" s="1"/>
      <c r="J1286" s="10"/>
      <c r="K1286" s="10"/>
    </row>
    <row r="1287" spans="2:11" s="5" customFormat="1" ht="31.5" hidden="1">
      <c r="B1287" s="1"/>
      <c r="C1287" s="351">
        <v>5090</v>
      </c>
      <c r="D1287" s="352" t="s">
        <v>1336</v>
      </c>
      <c r="E1287" s="353" t="s">
        <v>125</v>
      </c>
      <c r="F1287" s="354">
        <v>11554</v>
      </c>
      <c r="G1287" s="288" t="s">
        <v>117</v>
      </c>
      <c r="H1287" s="288"/>
      <c r="I1287" s="1"/>
      <c r="J1287" s="10"/>
      <c r="K1287" s="10"/>
    </row>
    <row r="1288" spans="2:11" s="5" customFormat="1" ht="47.25" hidden="1">
      <c r="B1288" s="1"/>
      <c r="C1288" s="351">
        <v>5091</v>
      </c>
      <c r="D1288" s="352" t="s">
        <v>1337</v>
      </c>
      <c r="E1288" s="353" t="s">
        <v>125</v>
      </c>
      <c r="F1288" s="354">
        <v>7885</v>
      </c>
      <c r="G1288" s="288" t="s">
        <v>117</v>
      </c>
      <c r="H1288" s="288"/>
      <c r="I1288" s="1"/>
      <c r="J1288" s="10"/>
      <c r="K1288" s="10"/>
    </row>
    <row r="1289" spans="2:11" s="5" customFormat="1" ht="31.5" hidden="1">
      <c r="B1289" s="1"/>
      <c r="C1289" s="351">
        <v>5092</v>
      </c>
      <c r="D1289" s="352" t="s">
        <v>1338</v>
      </c>
      <c r="E1289" s="353" t="s">
        <v>125</v>
      </c>
      <c r="F1289" s="354">
        <v>5746</v>
      </c>
      <c r="G1289" s="288" t="s">
        <v>117</v>
      </c>
      <c r="H1289" s="288"/>
      <c r="I1289" s="1"/>
      <c r="J1289" s="10"/>
      <c r="K1289" s="10"/>
    </row>
    <row r="1290" spans="2:11" s="5" customFormat="1" ht="31.5" hidden="1">
      <c r="B1290" s="1"/>
      <c r="C1290" s="351">
        <v>5093</v>
      </c>
      <c r="D1290" s="352" t="s">
        <v>1339</v>
      </c>
      <c r="E1290" s="353" t="s">
        <v>125</v>
      </c>
      <c r="F1290" s="354">
        <v>4649</v>
      </c>
      <c r="G1290" s="288" t="s">
        <v>117</v>
      </c>
      <c r="H1290" s="288"/>
      <c r="I1290" s="1"/>
      <c r="J1290" s="10"/>
      <c r="K1290" s="10"/>
    </row>
    <row r="1291" spans="2:11" s="5" customFormat="1" ht="31.5" hidden="1">
      <c r="B1291" s="1"/>
      <c r="C1291" s="351">
        <v>5094</v>
      </c>
      <c r="D1291" s="352" t="s">
        <v>1340</v>
      </c>
      <c r="E1291" s="353" t="s">
        <v>125</v>
      </c>
      <c r="F1291" s="354">
        <v>3687</v>
      </c>
      <c r="G1291" s="288" t="s">
        <v>117</v>
      </c>
      <c r="H1291" s="288"/>
      <c r="I1291" s="1"/>
      <c r="J1291" s="10"/>
      <c r="K1291" s="10"/>
    </row>
    <row r="1292" spans="2:11" s="5" customFormat="1" ht="47.25" hidden="1">
      <c r="B1292" s="1"/>
      <c r="C1292" s="351">
        <v>5095</v>
      </c>
      <c r="D1292" s="352" t="s">
        <v>1341</v>
      </c>
      <c r="E1292" s="353" t="s">
        <v>125</v>
      </c>
      <c r="F1292" s="354">
        <v>27039</v>
      </c>
      <c r="G1292" s="288" t="s">
        <v>117</v>
      </c>
      <c r="H1292" s="288"/>
      <c r="I1292" s="1"/>
      <c r="J1292" s="10"/>
      <c r="K1292" s="10"/>
    </row>
    <row r="1293" spans="2:11" s="5" customFormat="1" ht="47.25" hidden="1">
      <c r="B1293" s="1"/>
      <c r="C1293" s="351">
        <v>5096</v>
      </c>
      <c r="D1293" s="352" t="s">
        <v>1342</v>
      </c>
      <c r="E1293" s="353" t="s">
        <v>125</v>
      </c>
      <c r="F1293" s="354">
        <v>25850</v>
      </c>
      <c r="G1293" s="288" t="s">
        <v>117</v>
      </c>
      <c r="H1293" s="288"/>
      <c r="I1293" s="1"/>
      <c r="J1293" s="10"/>
      <c r="K1293" s="10"/>
    </row>
    <row r="1294" spans="2:11" s="5" customFormat="1" ht="47.25" hidden="1">
      <c r="B1294" s="1"/>
      <c r="C1294" s="351">
        <v>5097</v>
      </c>
      <c r="D1294" s="352" t="s">
        <v>1343</v>
      </c>
      <c r="E1294" s="353" t="s">
        <v>125</v>
      </c>
      <c r="F1294" s="354">
        <v>42323</v>
      </c>
      <c r="G1294" s="288" t="s">
        <v>117</v>
      </c>
      <c r="H1294" s="288"/>
      <c r="I1294" s="1"/>
      <c r="J1294" s="10"/>
      <c r="K1294" s="10"/>
    </row>
    <row r="1295" spans="2:11" s="5" customFormat="1" ht="78.75" hidden="1">
      <c r="B1295" s="1"/>
      <c r="C1295" s="351">
        <v>5098</v>
      </c>
      <c r="D1295" s="352" t="s">
        <v>1344</v>
      </c>
      <c r="E1295" s="353" t="s">
        <v>125</v>
      </c>
      <c r="F1295" s="354">
        <v>47189</v>
      </c>
      <c r="G1295" s="288" t="s">
        <v>117</v>
      </c>
      <c r="H1295" s="288"/>
      <c r="I1295" s="1"/>
      <c r="J1295" s="10"/>
      <c r="K1295" s="10"/>
    </row>
    <row r="1296" spans="2:11" s="5" customFormat="1" ht="78.75" hidden="1">
      <c r="B1296" s="1"/>
      <c r="C1296" s="351">
        <v>5099</v>
      </c>
      <c r="D1296" s="352" t="s">
        <v>1345</v>
      </c>
      <c r="E1296" s="353" t="s">
        <v>125</v>
      </c>
      <c r="F1296" s="354">
        <v>41847</v>
      </c>
      <c r="G1296" s="288" t="s">
        <v>117</v>
      </c>
      <c r="H1296" s="288"/>
      <c r="I1296" s="1"/>
      <c r="J1296" s="10"/>
      <c r="K1296" s="10"/>
    </row>
    <row r="1297" spans="2:11" s="5" customFormat="1" ht="63" hidden="1">
      <c r="B1297" s="1"/>
      <c r="C1297" s="351">
        <v>5101</v>
      </c>
      <c r="D1297" s="352" t="s">
        <v>1346</v>
      </c>
      <c r="E1297" s="353" t="s">
        <v>122</v>
      </c>
      <c r="F1297" s="354">
        <v>144795</v>
      </c>
      <c r="G1297" s="288" t="s">
        <v>117</v>
      </c>
      <c r="H1297" s="288"/>
      <c r="I1297" s="1"/>
      <c r="J1297" s="10"/>
      <c r="K1297" s="10"/>
    </row>
    <row r="1298" spans="2:11" s="5" customFormat="1" ht="110.25" hidden="1">
      <c r="B1298" s="1"/>
      <c r="C1298" s="351">
        <v>5102</v>
      </c>
      <c r="D1298" s="352" t="s">
        <v>1347</v>
      </c>
      <c r="E1298" s="353" t="s">
        <v>122</v>
      </c>
      <c r="F1298" s="354">
        <v>53722</v>
      </c>
      <c r="G1298" s="288" t="s">
        <v>117</v>
      </c>
      <c r="H1298" s="288"/>
      <c r="I1298" s="1"/>
      <c r="J1298" s="10"/>
      <c r="K1298" s="10"/>
    </row>
    <row r="1299" spans="2:11" s="5" customFormat="1" ht="94.5" hidden="1">
      <c r="B1299" s="1"/>
      <c r="C1299" s="351">
        <v>5103</v>
      </c>
      <c r="D1299" s="352" t="s">
        <v>1348</v>
      </c>
      <c r="E1299" s="353" t="s">
        <v>122</v>
      </c>
      <c r="F1299" s="354">
        <v>207633</v>
      </c>
      <c r="G1299" s="288" t="s">
        <v>117</v>
      </c>
      <c r="H1299" s="288"/>
      <c r="I1299" s="1"/>
      <c r="J1299" s="10"/>
      <c r="K1299" s="10"/>
    </row>
    <row r="1300" spans="2:11" s="5" customFormat="1" ht="78.75" hidden="1">
      <c r="B1300" s="1"/>
      <c r="C1300" s="351">
        <v>5105</v>
      </c>
      <c r="D1300" s="352" t="s">
        <v>1349</v>
      </c>
      <c r="E1300" s="353" t="s">
        <v>125</v>
      </c>
      <c r="F1300" s="354">
        <v>116063</v>
      </c>
      <c r="G1300" s="288" t="s">
        <v>117</v>
      </c>
      <c r="H1300" s="288"/>
      <c r="I1300" s="1"/>
      <c r="J1300" s="10"/>
      <c r="K1300" s="10"/>
    </row>
    <row r="1301" spans="2:11" s="5" customFormat="1" ht="94.5" hidden="1">
      <c r="B1301" s="1"/>
      <c r="C1301" s="351">
        <v>5106</v>
      </c>
      <c r="D1301" s="352" t="s">
        <v>1350</v>
      </c>
      <c r="E1301" s="353" t="s">
        <v>125</v>
      </c>
      <c r="F1301" s="354">
        <v>353670</v>
      </c>
      <c r="G1301" s="288" t="s">
        <v>117</v>
      </c>
      <c r="H1301" s="288"/>
      <c r="I1301" s="1"/>
      <c r="J1301" s="10"/>
      <c r="K1301" s="10"/>
    </row>
    <row r="1302" spans="2:11" s="5" customFormat="1" ht="78.75" hidden="1">
      <c r="B1302" s="1"/>
      <c r="C1302" s="351">
        <v>5107</v>
      </c>
      <c r="D1302" s="352" t="s">
        <v>1351</v>
      </c>
      <c r="E1302" s="353" t="s">
        <v>122</v>
      </c>
      <c r="F1302" s="354">
        <v>47720</v>
      </c>
      <c r="G1302" s="288" t="s">
        <v>117</v>
      </c>
      <c r="H1302" s="288"/>
      <c r="I1302" s="1"/>
      <c r="J1302" s="10"/>
      <c r="K1302" s="10"/>
    </row>
    <row r="1303" spans="2:11" s="5" customFormat="1" ht="94.5" hidden="1">
      <c r="B1303" s="1"/>
      <c r="C1303" s="351">
        <v>5108</v>
      </c>
      <c r="D1303" s="352" t="s">
        <v>1352</v>
      </c>
      <c r="E1303" s="353" t="s">
        <v>125</v>
      </c>
      <c r="F1303" s="354">
        <v>375207</v>
      </c>
      <c r="G1303" s="288" t="s">
        <v>117</v>
      </c>
      <c r="H1303" s="288"/>
      <c r="I1303" s="1"/>
      <c r="J1303" s="10"/>
      <c r="K1303" s="10"/>
    </row>
    <row r="1304" spans="2:11" s="5" customFormat="1" ht="94.5" hidden="1">
      <c r="B1304" s="1"/>
      <c r="C1304" s="351">
        <v>5109</v>
      </c>
      <c r="D1304" s="352" t="s">
        <v>1353</v>
      </c>
      <c r="E1304" s="353" t="s">
        <v>125</v>
      </c>
      <c r="F1304" s="354">
        <v>157231</v>
      </c>
      <c r="G1304" s="288" t="s">
        <v>117</v>
      </c>
      <c r="H1304" s="288"/>
      <c r="I1304" s="1"/>
      <c r="J1304" s="10"/>
      <c r="K1304" s="10"/>
    </row>
    <row r="1305" spans="2:11" s="5" customFormat="1" ht="78.75" hidden="1">
      <c r="B1305" s="1"/>
      <c r="C1305" s="351">
        <v>5110</v>
      </c>
      <c r="D1305" s="352" t="s">
        <v>1354</v>
      </c>
      <c r="E1305" s="353" t="s">
        <v>122</v>
      </c>
      <c r="F1305" s="354">
        <v>44071</v>
      </c>
      <c r="G1305" s="288" t="s">
        <v>117</v>
      </c>
      <c r="H1305" s="288"/>
      <c r="I1305" s="1"/>
      <c r="J1305" s="10"/>
      <c r="K1305" s="10"/>
    </row>
    <row r="1306" spans="2:11" s="5" customFormat="1" ht="63" hidden="1">
      <c r="B1306" s="1"/>
      <c r="C1306" s="351">
        <v>5111</v>
      </c>
      <c r="D1306" s="352" t="s">
        <v>1355</v>
      </c>
      <c r="E1306" s="353" t="s">
        <v>122</v>
      </c>
      <c r="F1306" s="354">
        <v>9048</v>
      </c>
      <c r="G1306" s="288" t="s">
        <v>117</v>
      </c>
      <c r="H1306" s="288"/>
      <c r="I1306" s="1"/>
      <c r="J1306" s="10"/>
      <c r="K1306" s="10"/>
    </row>
    <row r="1307" spans="2:11" s="5" customFormat="1" ht="78.75" hidden="1">
      <c r="B1307" s="1"/>
      <c r="C1307" s="351">
        <v>5112</v>
      </c>
      <c r="D1307" s="352" t="s">
        <v>1356</v>
      </c>
      <c r="E1307" s="353" t="s">
        <v>122</v>
      </c>
      <c r="F1307" s="354">
        <v>26774</v>
      </c>
      <c r="G1307" s="288" t="s">
        <v>117</v>
      </c>
      <c r="H1307" s="288"/>
      <c r="I1307" s="1"/>
      <c r="J1307" s="10"/>
      <c r="K1307" s="10"/>
    </row>
    <row r="1308" spans="2:11" s="5" customFormat="1" ht="63" hidden="1">
      <c r="B1308" s="1"/>
      <c r="C1308" s="351">
        <v>5113</v>
      </c>
      <c r="D1308" s="352" t="s">
        <v>1357</v>
      </c>
      <c r="E1308" s="353" t="s">
        <v>125</v>
      </c>
      <c r="F1308" s="354">
        <v>182598</v>
      </c>
      <c r="G1308" s="288" t="s">
        <v>117</v>
      </c>
      <c r="H1308" s="288"/>
      <c r="I1308" s="1"/>
      <c r="J1308" s="10"/>
      <c r="K1308" s="10"/>
    </row>
    <row r="1309" spans="2:11" s="5" customFormat="1" ht="63" hidden="1">
      <c r="B1309" s="1"/>
      <c r="C1309" s="351">
        <v>5122</v>
      </c>
      <c r="D1309" s="352" t="s">
        <v>1358</v>
      </c>
      <c r="E1309" s="353" t="s">
        <v>125</v>
      </c>
      <c r="F1309" s="354">
        <v>419820</v>
      </c>
      <c r="G1309" s="288" t="s">
        <v>117</v>
      </c>
      <c r="H1309" s="288"/>
      <c r="I1309" s="1"/>
      <c r="J1309" s="10"/>
      <c r="K1309" s="10"/>
    </row>
    <row r="1310" spans="2:11" s="5" customFormat="1" ht="63" hidden="1">
      <c r="B1310" s="1"/>
      <c r="C1310" s="351">
        <v>5123</v>
      </c>
      <c r="D1310" s="352" t="s">
        <v>1359</v>
      </c>
      <c r="E1310" s="353" t="s">
        <v>125</v>
      </c>
      <c r="F1310" s="354">
        <v>1060622</v>
      </c>
      <c r="G1310" s="288" t="s">
        <v>117</v>
      </c>
      <c r="H1310" s="288"/>
      <c r="I1310" s="1"/>
      <c r="J1310" s="10"/>
      <c r="K1310" s="10"/>
    </row>
    <row r="1311" spans="2:11" s="5" customFormat="1" ht="63" hidden="1">
      <c r="B1311" s="1"/>
      <c r="C1311" s="351">
        <v>5124</v>
      </c>
      <c r="D1311" s="352" t="s">
        <v>1360</v>
      </c>
      <c r="E1311" s="353" t="s">
        <v>125</v>
      </c>
      <c r="F1311" s="354">
        <v>352219</v>
      </c>
      <c r="G1311" s="288" t="s">
        <v>117</v>
      </c>
      <c r="H1311" s="288"/>
      <c r="I1311" s="1"/>
      <c r="J1311" s="10"/>
      <c r="K1311" s="10"/>
    </row>
    <row r="1312" spans="2:11" s="5" customFormat="1" ht="78.75" hidden="1">
      <c r="B1312" s="1"/>
      <c r="C1312" s="351">
        <v>5125</v>
      </c>
      <c r="D1312" s="352" t="s">
        <v>1361</v>
      </c>
      <c r="E1312" s="353" t="s">
        <v>125</v>
      </c>
      <c r="F1312" s="354">
        <v>84077</v>
      </c>
      <c r="G1312" s="288" t="s">
        <v>117</v>
      </c>
      <c r="H1312" s="288"/>
      <c r="I1312" s="1"/>
      <c r="J1312" s="10"/>
      <c r="K1312" s="10"/>
    </row>
    <row r="1313" spans="2:11" s="5" customFormat="1" ht="47.25" hidden="1">
      <c r="B1313" s="1"/>
      <c r="C1313" s="351">
        <v>5126</v>
      </c>
      <c r="D1313" s="352" t="s">
        <v>1362</v>
      </c>
      <c r="E1313" s="353" t="s">
        <v>125</v>
      </c>
      <c r="F1313" s="354">
        <v>161620</v>
      </c>
      <c r="G1313" s="288" t="s">
        <v>117</v>
      </c>
      <c r="H1313" s="288"/>
      <c r="I1313" s="1"/>
      <c r="J1313" s="10"/>
      <c r="K1313" s="10"/>
    </row>
    <row r="1314" spans="2:11" s="5" customFormat="1" ht="94.5" hidden="1">
      <c r="B1314" s="1"/>
      <c r="C1314" s="351">
        <v>5127</v>
      </c>
      <c r="D1314" s="352" t="s">
        <v>1363</v>
      </c>
      <c r="E1314" s="353" t="s">
        <v>125</v>
      </c>
      <c r="F1314" s="354">
        <v>365992</v>
      </c>
      <c r="G1314" s="288" t="s">
        <v>117</v>
      </c>
      <c r="H1314" s="288"/>
      <c r="I1314" s="1"/>
      <c r="J1314" s="10"/>
      <c r="K1314" s="10"/>
    </row>
    <row r="1315" spans="2:11" s="5" customFormat="1" ht="31.5" hidden="1">
      <c r="B1315" s="1"/>
      <c r="C1315" s="351">
        <v>5128</v>
      </c>
      <c r="D1315" s="352" t="s">
        <v>1364</v>
      </c>
      <c r="E1315" s="353" t="s">
        <v>125</v>
      </c>
      <c r="F1315" s="354">
        <v>315385</v>
      </c>
      <c r="G1315" s="288" t="s">
        <v>117</v>
      </c>
      <c r="H1315" s="288"/>
      <c r="I1315" s="1"/>
      <c r="J1315" s="10"/>
      <c r="K1315" s="10"/>
    </row>
    <row r="1316" spans="2:11" s="5" customFormat="1" ht="94.5" hidden="1">
      <c r="B1316" s="1"/>
      <c r="C1316" s="351">
        <v>5129</v>
      </c>
      <c r="D1316" s="352" t="s">
        <v>1365</v>
      </c>
      <c r="E1316" s="353" t="s">
        <v>122</v>
      </c>
      <c r="F1316" s="354">
        <v>189196</v>
      </c>
      <c r="G1316" s="288" t="s">
        <v>117</v>
      </c>
      <c r="H1316" s="288" t="s">
        <v>145</v>
      </c>
      <c r="I1316" s="1"/>
      <c r="J1316" s="10"/>
      <c r="K1316" s="10"/>
    </row>
    <row r="1317" spans="2:11" s="5" customFormat="1" ht="78.75" hidden="1">
      <c r="B1317" s="1"/>
      <c r="C1317" s="351">
        <v>5131</v>
      </c>
      <c r="D1317" s="352" t="s">
        <v>1366</v>
      </c>
      <c r="E1317" s="353" t="s">
        <v>122</v>
      </c>
      <c r="F1317" s="354">
        <v>146540</v>
      </c>
      <c r="G1317" s="288" t="s">
        <v>117</v>
      </c>
      <c r="H1317" s="288" t="s">
        <v>145</v>
      </c>
      <c r="I1317" s="1"/>
      <c r="J1317" s="10"/>
      <c r="K1317" s="10"/>
    </row>
    <row r="1318" spans="2:11" s="5" customFormat="1" ht="94.5" hidden="1">
      <c r="B1318" s="1"/>
      <c r="C1318" s="351">
        <v>5132</v>
      </c>
      <c r="D1318" s="352" t="s">
        <v>1367</v>
      </c>
      <c r="E1318" s="353" t="s">
        <v>122</v>
      </c>
      <c r="F1318" s="354">
        <v>55034</v>
      </c>
      <c r="G1318" s="288" t="s">
        <v>117</v>
      </c>
      <c r="H1318" s="288" t="s">
        <v>145</v>
      </c>
      <c r="I1318" s="1"/>
      <c r="J1318" s="10"/>
      <c r="K1318" s="10"/>
    </row>
    <row r="1319" spans="2:11" s="5" customFormat="1" ht="78.75" hidden="1">
      <c r="B1319" s="1"/>
      <c r="C1319" s="351">
        <v>5135</v>
      </c>
      <c r="D1319" s="352" t="s">
        <v>1368</v>
      </c>
      <c r="E1319" s="353" t="s">
        <v>122</v>
      </c>
      <c r="F1319" s="354">
        <v>7140</v>
      </c>
      <c r="G1319" s="288" t="s">
        <v>117</v>
      </c>
      <c r="H1319" s="288"/>
      <c r="I1319" s="1"/>
      <c r="J1319" s="10"/>
      <c r="K1319" s="10"/>
    </row>
    <row r="1320" spans="2:11" s="5" customFormat="1" ht="78.75" hidden="1">
      <c r="B1320" s="1"/>
      <c r="C1320" s="351">
        <v>5136</v>
      </c>
      <c r="D1320" s="352" t="s">
        <v>1369</v>
      </c>
      <c r="E1320" s="353" t="s">
        <v>116</v>
      </c>
      <c r="F1320" s="354">
        <v>9596</v>
      </c>
      <c r="G1320" s="288" t="s">
        <v>117</v>
      </c>
      <c r="H1320" s="288"/>
      <c r="I1320" s="1"/>
      <c r="J1320" s="10"/>
      <c r="K1320" s="10"/>
    </row>
    <row r="1321" spans="2:11" s="5" customFormat="1" ht="78.75" hidden="1">
      <c r="B1321" s="1"/>
      <c r="C1321" s="351">
        <v>5143</v>
      </c>
      <c r="D1321" s="352" t="s">
        <v>1370</v>
      </c>
      <c r="E1321" s="353" t="s">
        <v>125</v>
      </c>
      <c r="F1321" s="354">
        <v>71400</v>
      </c>
      <c r="G1321" s="288" t="s">
        <v>117</v>
      </c>
      <c r="H1321" s="288"/>
      <c r="I1321" s="1"/>
      <c r="J1321" s="10"/>
      <c r="K1321" s="10"/>
    </row>
    <row r="1322" spans="2:11" s="5" customFormat="1" ht="78.75" hidden="1">
      <c r="B1322" s="1"/>
      <c r="C1322" s="351">
        <v>5144</v>
      </c>
      <c r="D1322" s="352" t="s">
        <v>1371</v>
      </c>
      <c r="E1322" s="353" t="s">
        <v>125</v>
      </c>
      <c r="F1322" s="354">
        <v>22967</v>
      </c>
      <c r="G1322" s="288" t="s">
        <v>117</v>
      </c>
      <c r="H1322" s="288"/>
      <c r="I1322" s="1"/>
      <c r="J1322" s="10"/>
      <c r="K1322" s="10"/>
    </row>
    <row r="1323" spans="2:11" s="5" customFormat="1" ht="78.75" hidden="1">
      <c r="B1323" s="1"/>
      <c r="C1323" s="351">
        <v>5145</v>
      </c>
      <c r="D1323" s="352" t="s">
        <v>1372</v>
      </c>
      <c r="E1323" s="353" t="s">
        <v>125</v>
      </c>
      <c r="F1323" s="354">
        <v>14280</v>
      </c>
      <c r="G1323" s="288" t="s">
        <v>117</v>
      </c>
      <c r="H1323" s="288"/>
      <c r="I1323" s="1"/>
      <c r="J1323" s="10"/>
      <c r="K1323" s="10"/>
    </row>
    <row r="1324" spans="2:11" s="5" customFormat="1" ht="31.5" hidden="1">
      <c r="B1324" s="1"/>
      <c r="C1324" s="351">
        <v>5159</v>
      </c>
      <c r="D1324" s="352" t="s">
        <v>1373</v>
      </c>
      <c r="E1324" s="353" t="s">
        <v>125</v>
      </c>
      <c r="F1324" s="354">
        <v>32151</v>
      </c>
      <c r="G1324" s="288" t="s">
        <v>117</v>
      </c>
      <c r="H1324" s="288"/>
      <c r="I1324" s="1"/>
      <c r="J1324" s="10"/>
      <c r="K1324" s="10"/>
    </row>
    <row r="1325" spans="2:11" s="5" customFormat="1" ht="78.75" hidden="1">
      <c r="B1325" s="1"/>
      <c r="C1325" s="351">
        <v>5160</v>
      </c>
      <c r="D1325" s="352" t="s">
        <v>1374</v>
      </c>
      <c r="E1325" s="353" t="s">
        <v>125</v>
      </c>
      <c r="F1325" s="354">
        <v>61313</v>
      </c>
      <c r="G1325" s="288" t="s">
        <v>117</v>
      </c>
      <c r="H1325" s="288"/>
      <c r="I1325" s="1"/>
      <c r="J1325" s="10"/>
      <c r="K1325" s="10"/>
    </row>
    <row r="1326" spans="2:11" s="5" customFormat="1" ht="78.75" hidden="1">
      <c r="B1326" s="1"/>
      <c r="C1326" s="351">
        <v>5161</v>
      </c>
      <c r="D1326" s="352" t="s">
        <v>1375</v>
      </c>
      <c r="E1326" s="353" t="s">
        <v>116</v>
      </c>
      <c r="F1326" s="354">
        <v>232</v>
      </c>
      <c r="G1326" s="288" t="s">
        <v>117</v>
      </c>
      <c r="H1326" s="288"/>
      <c r="I1326" s="1"/>
      <c r="J1326" s="10"/>
      <c r="K1326" s="10"/>
    </row>
    <row r="1327" spans="2:11" s="5" customFormat="1" ht="78.75" hidden="1">
      <c r="B1327" s="1"/>
      <c r="C1327" s="351">
        <v>5162</v>
      </c>
      <c r="D1327" s="352" t="s">
        <v>1376</v>
      </c>
      <c r="E1327" s="353" t="s">
        <v>119</v>
      </c>
      <c r="F1327" s="354">
        <v>285676</v>
      </c>
      <c r="G1327" s="288" t="s">
        <v>117</v>
      </c>
      <c r="H1327" s="288"/>
      <c r="I1327" s="1"/>
      <c r="J1327" s="10"/>
      <c r="K1327" s="10"/>
    </row>
    <row r="1328" spans="2:11" s="5" customFormat="1" ht="78.75" hidden="1">
      <c r="B1328" s="1"/>
      <c r="C1328" s="351">
        <v>5163</v>
      </c>
      <c r="D1328" s="352" t="s">
        <v>1377</v>
      </c>
      <c r="E1328" s="353" t="s">
        <v>119</v>
      </c>
      <c r="F1328" s="354">
        <v>304395</v>
      </c>
      <c r="G1328" s="288" t="s">
        <v>117</v>
      </c>
      <c r="H1328" s="288"/>
      <c r="I1328" s="1"/>
      <c r="J1328" s="10"/>
      <c r="K1328" s="10"/>
    </row>
    <row r="1329" spans="2:11" s="5" customFormat="1" ht="94.5" hidden="1">
      <c r="B1329" s="1"/>
      <c r="C1329" s="351">
        <v>5164</v>
      </c>
      <c r="D1329" s="352" t="s">
        <v>1378</v>
      </c>
      <c r="E1329" s="353" t="s">
        <v>119</v>
      </c>
      <c r="F1329" s="354">
        <v>151120</v>
      </c>
      <c r="G1329" s="288" t="s">
        <v>117</v>
      </c>
      <c r="H1329" s="288"/>
      <c r="I1329" s="1"/>
      <c r="J1329" s="10"/>
      <c r="K1329" s="10"/>
    </row>
    <row r="1330" spans="2:11" s="5" customFormat="1" ht="94.5" hidden="1">
      <c r="B1330" s="1"/>
      <c r="C1330" s="351">
        <v>5165</v>
      </c>
      <c r="D1330" s="352" t="s">
        <v>1379</v>
      </c>
      <c r="E1330" s="353" t="s">
        <v>119</v>
      </c>
      <c r="F1330" s="354">
        <v>221286</v>
      </c>
      <c r="G1330" s="288" t="s">
        <v>117</v>
      </c>
      <c r="H1330" s="288"/>
      <c r="I1330" s="1"/>
      <c r="J1330" s="10"/>
      <c r="K1330" s="10"/>
    </row>
    <row r="1331" spans="2:11" s="5" customFormat="1" ht="78.75" hidden="1">
      <c r="B1331" s="1"/>
      <c r="C1331" s="351">
        <v>5166</v>
      </c>
      <c r="D1331" s="352" t="s">
        <v>1380</v>
      </c>
      <c r="E1331" s="353" t="s">
        <v>1224</v>
      </c>
      <c r="F1331" s="354">
        <v>5974</v>
      </c>
      <c r="G1331" s="288" t="s">
        <v>117</v>
      </c>
      <c r="H1331" s="288"/>
      <c r="I1331" s="1"/>
      <c r="J1331" s="10"/>
      <c r="K1331" s="10"/>
    </row>
    <row r="1332" spans="2:11" s="5" customFormat="1" ht="31.5" hidden="1">
      <c r="B1332" s="1"/>
      <c r="C1332" s="351">
        <v>5167</v>
      </c>
      <c r="D1332" s="352" t="s">
        <v>1381</v>
      </c>
      <c r="E1332" s="353" t="s">
        <v>1217</v>
      </c>
      <c r="F1332" s="354">
        <v>1664078</v>
      </c>
      <c r="G1332" s="288" t="s">
        <v>117</v>
      </c>
      <c r="H1332" s="288"/>
      <c r="I1332" s="1"/>
      <c r="J1332" s="10"/>
      <c r="K1332" s="10"/>
    </row>
    <row r="1333" spans="2:11" s="5" customFormat="1" ht="47.25" hidden="1">
      <c r="B1333" s="1"/>
      <c r="C1333" s="351">
        <v>5168</v>
      </c>
      <c r="D1333" s="352" t="s">
        <v>1382</v>
      </c>
      <c r="E1333" s="353" t="s">
        <v>1215</v>
      </c>
      <c r="F1333" s="354">
        <v>9747</v>
      </c>
      <c r="G1333" s="288" t="s">
        <v>117</v>
      </c>
      <c r="H1333" s="288"/>
      <c r="I1333" s="1"/>
      <c r="J1333" s="10"/>
      <c r="K1333" s="10"/>
    </row>
    <row r="1334" spans="2:11" s="5" customFormat="1" ht="94.5" hidden="1">
      <c r="B1334" s="1"/>
      <c r="C1334" s="351">
        <v>5169</v>
      </c>
      <c r="D1334" s="352" t="s">
        <v>1383</v>
      </c>
      <c r="E1334" s="353" t="s">
        <v>125</v>
      </c>
      <c r="F1334" s="354">
        <v>153169</v>
      </c>
      <c r="G1334" s="288" t="s">
        <v>117</v>
      </c>
      <c r="H1334" s="288"/>
      <c r="I1334" s="1"/>
      <c r="J1334" s="10"/>
      <c r="K1334" s="10"/>
    </row>
    <row r="1335" spans="2:11" s="5" customFormat="1" ht="63" hidden="1">
      <c r="B1335" s="1"/>
      <c r="C1335" s="351">
        <v>5170</v>
      </c>
      <c r="D1335" s="352" t="s">
        <v>1384</v>
      </c>
      <c r="E1335" s="353" t="s">
        <v>1215</v>
      </c>
      <c r="F1335" s="354">
        <v>290039</v>
      </c>
      <c r="G1335" s="288" t="s">
        <v>117</v>
      </c>
      <c r="H1335" s="288"/>
      <c r="I1335" s="1"/>
      <c r="J1335" s="10"/>
      <c r="K1335" s="10"/>
    </row>
    <row r="1336" spans="2:11" s="5" customFormat="1" ht="78.75" hidden="1">
      <c r="B1336" s="1"/>
      <c r="C1336" s="351">
        <v>5171</v>
      </c>
      <c r="D1336" s="352" t="s">
        <v>1385</v>
      </c>
      <c r="E1336" s="353" t="s">
        <v>125</v>
      </c>
      <c r="F1336" s="354">
        <v>385073</v>
      </c>
      <c r="G1336" s="288" t="s">
        <v>117</v>
      </c>
      <c r="H1336" s="288"/>
      <c r="I1336" s="1"/>
      <c r="J1336" s="10"/>
      <c r="K1336" s="10"/>
    </row>
    <row r="1337" spans="2:11" s="5" customFormat="1" ht="78.75" hidden="1">
      <c r="B1337" s="1"/>
      <c r="C1337" s="351">
        <v>5172</v>
      </c>
      <c r="D1337" s="352" t="s">
        <v>1386</v>
      </c>
      <c r="E1337" s="353" t="s">
        <v>125</v>
      </c>
      <c r="F1337" s="354">
        <v>346726</v>
      </c>
      <c r="G1337" s="288" t="s">
        <v>117</v>
      </c>
      <c r="H1337" s="288"/>
      <c r="I1337" s="1"/>
      <c r="J1337" s="10"/>
      <c r="K1337" s="10"/>
    </row>
    <row r="1338" spans="2:11" s="5" customFormat="1" ht="78.75" hidden="1">
      <c r="B1338" s="1"/>
      <c r="C1338" s="351">
        <v>5173</v>
      </c>
      <c r="D1338" s="352" t="s">
        <v>1387</v>
      </c>
      <c r="E1338" s="353" t="s">
        <v>125</v>
      </c>
      <c r="F1338" s="354">
        <v>350073</v>
      </c>
      <c r="G1338" s="288" t="s">
        <v>117</v>
      </c>
      <c r="H1338" s="288"/>
      <c r="I1338" s="1"/>
      <c r="J1338" s="10"/>
      <c r="K1338" s="10"/>
    </row>
    <row r="1339" spans="2:11" s="5" customFormat="1" ht="94.5" hidden="1">
      <c r="B1339" s="1"/>
      <c r="C1339" s="351">
        <v>5174</v>
      </c>
      <c r="D1339" s="352" t="s">
        <v>1388</v>
      </c>
      <c r="E1339" s="353" t="s">
        <v>116</v>
      </c>
      <c r="F1339" s="354">
        <v>65000</v>
      </c>
      <c r="G1339" s="288" t="s">
        <v>117</v>
      </c>
      <c r="H1339" s="288"/>
      <c r="I1339" s="1"/>
      <c r="J1339" s="10"/>
      <c r="K1339" s="10"/>
    </row>
    <row r="1340" spans="2:11" s="5" customFormat="1" ht="94.5" hidden="1">
      <c r="B1340" s="1"/>
      <c r="C1340" s="351">
        <v>5175</v>
      </c>
      <c r="D1340" s="352" t="s">
        <v>1389</v>
      </c>
      <c r="E1340" s="353" t="s">
        <v>122</v>
      </c>
      <c r="F1340" s="354">
        <v>153501</v>
      </c>
      <c r="G1340" s="288" t="s">
        <v>117</v>
      </c>
      <c r="H1340" s="288"/>
      <c r="I1340" s="1"/>
      <c r="J1340" s="10"/>
      <c r="K1340" s="10"/>
    </row>
    <row r="1341" spans="2:11" s="5" customFormat="1" ht="78.75" hidden="1">
      <c r="B1341" s="1"/>
      <c r="C1341" s="351">
        <v>5176</v>
      </c>
      <c r="D1341" s="352" t="s">
        <v>1390</v>
      </c>
      <c r="E1341" s="353" t="s">
        <v>122</v>
      </c>
      <c r="F1341" s="354">
        <v>127505</v>
      </c>
      <c r="G1341" s="288" t="s">
        <v>117</v>
      </c>
      <c r="H1341" s="288" t="s">
        <v>145</v>
      </c>
      <c r="I1341" s="1"/>
      <c r="J1341" s="10"/>
      <c r="K1341" s="10"/>
    </row>
    <row r="1342" spans="2:11" s="5" customFormat="1" ht="110.25" hidden="1">
      <c r="B1342" s="1"/>
      <c r="C1342" s="351">
        <v>5177</v>
      </c>
      <c r="D1342" s="352" t="s">
        <v>1391</v>
      </c>
      <c r="E1342" s="353" t="s">
        <v>119</v>
      </c>
      <c r="F1342" s="354">
        <v>1226737</v>
      </c>
      <c r="G1342" s="288" t="s">
        <v>117</v>
      </c>
      <c r="H1342" s="288"/>
      <c r="I1342" s="1"/>
      <c r="J1342" s="10"/>
      <c r="K1342" s="10"/>
    </row>
    <row r="1343" spans="2:11" s="5" customFormat="1" ht="31.5" hidden="1">
      <c r="B1343" s="1"/>
      <c r="C1343" s="351">
        <v>5178</v>
      </c>
      <c r="D1343" s="352" t="s">
        <v>1392</v>
      </c>
      <c r="E1343" s="353" t="s">
        <v>494</v>
      </c>
      <c r="F1343" s="354">
        <v>552835</v>
      </c>
      <c r="G1343" s="288" t="s">
        <v>117</v>
      </c>
      <c r="H1343" s="288"/>
      <c r="I1343" s="1"/>
      <c r="J1343" s="10"/>
      <c r="K1343" s="10"/>
    </row>
    <row r="1344" spans="2:11" s="5" customFormat="1" ht="63" hidden="1">
      <c r="B1344" s="1"/>
      <c r="C1344" s="351">
        <v>5180</v>
      </c>
      <c r="D1344" s="352" t="s">
        <v>1393</v>
      </c>
      <c r="E1344" s="353" t="s">
        <v>122</v>
      </c>
      <c r="F1344" s="354">
        <v>201749</v>
      </c>
      <c r="G1344" s="288" t="s">
        <v>117</v>
      </c>
      <c r="H1344" s="288"/>
      <c r="I1344" s="1"/>
      <c r="J1344" s="10"/>
      <c r="K1344" s="10"/>
    </row>
    <row r="1345" spans="2:11" s="5" customFormat="1" ht="78.75" hidden="1">
      <c r="B1345" s="1"/>
      <c r="C1345" s="351">
        <v>5181</v>
      </c>
      <c r="D1345" s="352" t="s">
        <v>1394</v>
      </c>
      <c r="E1345" s="353" t="s">
        <v>122</v>
      </c>
      <c r="F1345" s="354">
        <v>40357</v>
      </c>
      <c r="G1345" s="288" t="s">
        <v>117</v>
      </c>
      <c r="H1345" s="288" t="s">
        <v>145</v>
      </c>
      <c r="I1345" s="1"/>
      <c r="J1345" s="10"/>
      <c r="K1345" s="10"/>
    </row>
    <row r="1346" spans="2:11" s="5" customFormat="1" ht="47.25" hidden="1">
      <c r="B1346" s="1"/>
      <c r="C1346" s="351">
        <v>5182</v>
      </c>
      <c r="D1346" s="352" t="s">
        <v>1395</v>
      </c>
      <c r="E1346" s="353" t="s">
        <v>122</v>
      </c>
      <c r="F1346" s="354">
        <v>384027</v>
      </c>
      <c r="G1346" s="288" t="s">
        <v>117</v>
      </c>
      <c r="H1346" s="288"/>
      <c r="I1346" s="1"/>
      <c r="J1346" s="10"/>
      <c r="K1346" s="10"/>
    </row>
    <row r="1347" spans="2:11" s="5" customFormat="1" ht="31.5" hidden="1">
      <c r="B1347" s="1"/>
      <c r="C1347" s="351">
        <v>5183</v>
      </c>
      <c r="D1347" s="352" t="s">
        <v>1396</v>
      </c>
      <c r="E1347" s="353" t="s">
        <v>122</v>
      </c>
      <c r="F1347" s="354">
        <v>178099</v>
      </c>
      <c r="G1347" s="288" t="s">
        <v>117</v>
      </c>
      <c r="H1347" s="288"/>
      <c r="I1347" s="1"/>
      <c r="J1347" s="10"/>
      <c r="K1347" s="10"/>
    </row>
    <row r="1348" spans="2:11" s="5" customFormat="1" ht="31.5" hidden="1">
      <c r="B1348" s="1"/>
      <c r="C1348" s="351">
        <v>5184</v>
      </c>
      <c r="D1348" s="352" t="s">
        <v>1397</v>
      </c>
      <c r="E1348" s="353" t="s">
        <v>122</v>
      </c>
      <c r="F1348" s="354">
        <v>61885</v>
      </c>
      <c r="G1348" s="288" t="s">
        <v>117</v>
      </c>
      <c r="H1348" s="288"/>
      <c r="I1348" s="1"/>
      <c r="J1348" s="10"/>
      <c r="K1348" s="10"/>
    </row>
    <row r="1349" spans="2:11" s="5" customFormat="1" ht="78.75" hidden="1">
      <c r="B1349" s="1"/>
      <c r="C1349" s="351">
        <v>5185</v>
      </c>
      <c r="D1349" s="352" t="s">
        <v>1398</v>
      </c>
      <c r="E1349" s="353" t="s">
        <v>125</v>
      </c>
      <c r="F1349" s="354">
        <v>392966</v>
      </c>
      <c r="G1349" s="288" t="s">
        <v>117</v>
      </c>
      <c r="H1349" s="288"/>
      <c r="I1349" s="1"/>
      <c r="J1349" s="10"/>
      <c r="K1349" s="10"/>
    </row>
    <row r="1350" spans="2:11" s="5" customFormat="1" ht="94.5" hidden="1">
      <c r="B1350" s="1"/>
      <c r="C1350" s="351">
        <v>5186</v>
      </c>
      <c r="D1350" s="352" t="s">
        <v>1399</v>
      </c>
      <c r="E1350" s="353" t="s">
        <v>125</v>
      </c>
      <c r="F1350" s="354">
        <v>336141</v>
      </c>
      <c r="G1350" s="288" t="s">
        <v>117</v>
      </c>
      <c r="H1350" s="288"/>
      <c r="I1350" s="1"/>
      <c r="J1350" s="10"/>
      <c r="K1350" s="10"/>
    </row>
    <row r="1351" spans="2:11" s="5" customFormat="1" ht="94.5" hidden="1">
      <c r="B1351" s="1"/>
      <c r="C1351" s="351">
        <v>5187</v>
      </c>
      <c r="D1351" s="352" t="s">
        <v>1400</v>
      </c>
      <c r="E1351" s="353" t="s">
        <v>125</v>
      </c>
      <c r="F1351" s="354">
        <v>358094</v>
      </c>
      <c r="G1351" s="288" t="s">
        <v>117</v>
      </c>
      <c r="H1351" s="288"/>
      <c r="I1351" s="1"/>
      <c r="J1351" s="10"/>
      <c r="K1351" s="10"/>
    </row>
    <row r="1352" spans="2:11" s="5" customFormat="1" ht="31.5" hidden="1">
      <c r="B1352" s="1"/>
      <c r="C1352" s="351">
        <v>5188</v>
      </c>
      <c r="D1352" s="352" t="s">
        <v>1401</v>
      </c>
      <c r="E1352" s="353" t="s">
        <v>125</v>
      </c>
      <c r="F1352" s="354">
        <v>42988</v>
      </c>
      <c r="G1352" s="288" t="s">
        <v>117</v>
      </c>
      <c r="H1352" s="288"/>
      <c r="I1352" s="1"/>
      <c r="J1352" s="10"/>
      <c r="K1352" s="10"/>
    </row>
    <row r="1353" spans="2:11" s="5" customFormat="1" ht="47.25" hidden="1">
      <c r="B1353" s="1"/>
      <c r="C1353" s="351">
        <v>5189</v>
      </c>
      <c r="D1353" s="352" t="s">
        <v>1402</v>
      </c>
      <c r="E1353" s="353" t="s">
        <v>125</v>
      </c>
      <c r="F1353" s="354">
        <v>71077</v>
      </c>
      <c r="G1353" s="288" t="s">
        <v>117</v>
      </c>
      <c r="H1353" s="288"/>
      <c r="I1353" s="1"/>
      <c r="J1353" s="10"/>
      <c r="K1353" s="10"/>
    </row>
    <row r="1354" spans="2:11" s="5" customFormat="1" ht="47.25" hidden="1">
      <c r="B1354" s="1"/>
      <c r="C1354" s="351">
        <v>5190</v>
      </c>
      <c r="D1354" s="352" t="s">
        <v>1403</v>
      </c>
      <c r="E1354" s="353" t="s">
        <v>122</v>
      </c>
      <c r="F1354" s="354">
        <v>8701</v>
      </c>
      <c r="G1354" s="288" t="s">
        <v>117</v>
      </c>
      <c r="H1354" s="288"/>
      <c r="I1354" s="1"/>
      <c r="J1354" s="10"/>
      <c r="K1354" s="10"/>
    </row>
    <row r="1355" spans="2:11" s="5" customFormat="1" ht="63" hidden="1">
      <c r="B1355" s="1"/>
      <c r="C1355" s="351">
        <v>5191</v>
      </c>
      <c r="D1355" s="352" t="s">
        <v>1404</v>
      </c>
      <c r="E1355" s="353" t="s">
        <v>125</v>
      </c>
      <c r="F1355" s="354">
        <v>242170</v>
      </c>
      <c r="G1355" s="288" t="s">
        <v>117</v>
      </c>
      <c r="H1355" s="288"/>
      <c r="I1355" s="1"/>
      <c r="J1355" s="10"/>
      <c r="K1355" s="10"/>
    </row>
    <row r="1356" spans="2:11" s="5" customFormat="1" ht="78.75" hidden="1">
      <c r="B1356" s="1"/>
      <c r="C1356" s="351">
        <v>5195</v>
      </c>
      <c r="D1356" s="352" t="s">
        <v>1405</v>
      </c>
      <c r="E1356" s="353" t="s">
        <v>122</v>
      </c>
      <c r="F1356" s="354">
        <v>40078</v>
      </c>
      <c r="G1356" s="288" t="s">
        <v>117</v>
      </c>
      <c r="H1356" s="288"/>
      <c r="I1356" s="1"/>
      <c r="J1356" s="10"/>
      <c r="K1356" s="10"/>
    </row>
    <row r="1357" spans="2:11" s="5" customFormat="1" ht="63" hidden="1">
      <c r="B1357" s="1"/>
      <c r="C1357" s="351">
        <v>5196</v>
      </c>
      <c r="D1357" s="352" t="s">
        <v>1406</v>
      </c>
      <c r="E1357" s="353" t="s">
        <v>119</v>
      </c>
      <c r="F1357" s="354">
        <v>78471</v>
      </c>
      <c r="G1357" s="288" t="s">
        <v>117</v>
      </c>
      <c r="H1357" s="288"/>
      <c r="I1357" s="1"/>
      <c r="J1357" s="10"/>
      <c r="K1357" s="10"/>
    </row>
    <row r="1358" spans="2:11" s="5" customFormat="1" ht="63" hidden="1">
      <c r="B1358" s="1"/>
      <c r="C1358" s="351">
        <v>5197</v>
      </c>
      <c r="D1358" s="352" t="s">
        <v>1407</v>
      </c>
      <c r="E1358" s="353" t="s">
        <v>119</v>
      </c>
      <c r="F1358" s="354">
        <v>84386</v>
      </c>
      <c r="G1358" s="288" t="s">
        <v>117</v>
      </c>
      <c r="H1358" s="288"/>
      <c r="I1358" s="1"/>
      <c r="J1358" s="10"/>
      <c r="K1358" s="10"/>
    </row>
    <row r="1359" spans="2:11" s="5" customFormat="1" ht="78.75" hidden="1">
      <c r="B1359" s="1"/>
      <c r="C1359" s="351">
        <v>5199</v>
      </c>
      <c r="D1359" s="352" t="s">
        <v>1408</v>
      </c>
      <c r="E1359" s="353" t="s">
        <v>119</v>
      </c>
      <c r="F1359" s="354">
        <v>5399656</v>
      </c>
      <c r="G1359" s="288" t="s">
        <v>117</v>
      </c>
      <c r="H1359" s="288"/>
      <c r="I1359" s="1"/>
      <c r="J1359" s="10"/>
      <c r="K1359" s="10"/>
    </row>
    <row r="1360" spans="2:11" s="5" customFormat="1" ht="94.5" hidden="1">
      <c r="B1360" s="1"/>
      <c r="C1360" s="351">
        <v>5200</v>
      </c>
      <c r="D1360" s="352" t="s">
        <v>1409</v>
      </c>
      <c r="E1360" s="353" t="s">
        <v>116</v>
      </c>
      <c r="F1360" s="354">
        <v>643207</v>
      </c>
      <c r="G1360" s="288" t="s">
        <v>117</v>
      </c>
      <c r="H1360" s="288"/>
      <c r="I1360" s="1"/>
      <c r="J1360" s="10"/>
      <c r="K1360" s="10"/>
    </row>
    <row r="1361" spans="2:11" s="5" customFormat="1" ht="63" hidden="1">
      <c r="B1361" s="1"/>
      <c r="C1361" s="351">
        <v>5201</v>
      </c>
      <c r="D1361" s="352" t="s">
        <v>1410</v>
      </c>
      <c r="E1361" s="353" t="s">
        <v>122</v>
      </c>
      <c r="F1361" s="354">
        <v>115327</v>
      </c>
      <c r="G1361" s="288" t="s">
        <v>117</v>
      </c>
      <c r="H1361" s="288"/>
      <c r="I1361" s="1"/>
      <c r="J1361" s="10"/>
      <c r="K1361" s="10"/>
    </row>
    <row r="1362" spans="2:11" s="5" customFormat="1" ht="47.25" hidden="1">
      <c r="B1362" s="1"/>
      <c r="C1362" s="351">
        <v>5202</v>
      </c>
      <c r="D1362" s="352" t="s">
        <v>1411</v>
      </c>
      <c r="E1362" s="353" t="s">
        <v>122</v>
      </c>
      <c r="F1362" s="354">
        <v>54528</v>
      </c>
      <c r="G1362" s="288" t="s">
        <v>117</v>
      </c>
      <c r="H1362" s="288" t="s">
        <v>145</v>
      </c>
      <c r="I1362" s="1"/>
      <c r="J1362" s="10"/>
      <c r="K1362" s="10"/>
    </row>
    <row r="1363" spans="2:11" s="5" customFormat="1" ht="110.25" hidden="1">
      <c r="B1363" s="1"/>
      <c r="C1363" s="351">
        <v>5204</v>
      </c>
      <c r="D1363" s="352" t="s">
        <v>1412</v>
      </c>
      <c r="E1363" s="353" t="s">
        <v>122</v>
      </c>
      <c r="F1363" s="354">
        <v>6565</v>
      </c>
      <c r="G1363" s="288" t="s">
        <v>117</v>
      </c>
      <c r="H1363" s="288"/>
      <c r="I1363" s="1"/>
      <c r="J1363" s="10"/>
      <c r="K1363" s="10"/>
    </row>
    <row r="1364" spans="2:11" s="5" customFormat="1" ht="63" hidden="1">
      <c r="B1364" s="1"/>
      <c r="C1364" s="351">
        <v>5205</v>
      </c>
      <c r="D1364" s="352" t="s">
        <v>1413</v>
      </c>
      <c r="E1364" s="353" t="s">
        <v>122</v>
      </c>
      <c r="F1364" s="354">
        <v>33737</v>
      </c>
      <c r="G1364" s="288" t="s">
        <v>117</v>
      </c>
      <c r="H1364" s="288"/>
      <c r="I1364" s="1"/>
      <c r="J1364" s="10"/>
      <c r="K1364" s="10"/>
    </row>
    <row r="1365" spans="2:11" s="5" customFormat="1" ht="110.25" hidden="1">
      <c r="B1365" s="1"/>
      <c r="C1365" s="351">
        <v>5207</v>
      </c>
      <c r="D1365" s="352" t="s">
        <v>1414</v>
      </c>
      <c r="E1365" s="353" t="s">
        <v>116</v>
      </c>
      <c r="F1365" s="354">
        <v>177612</v>
      </c>
      <c r="G1365" s="288" t="s">
        <v>117</v>
      </c>
      <c r="H1365" s="288"/>
      <c r="I1365" s="1"/>
      <c r="J1365" s="10"/>
      <c r="K1365" s="10"/>
    </row>
    <row r="1366" spans="2:11" s="5" customFormat="1" ht="63" hidden="1">
      <c r="B1366" s="1"/>
      <c r="C1366" s="351">
        <v>5208</v>
      </c>
      <c r="D1366" s="352" t="s">
        <v>1415</v>
      </c>
      <c r="E1366" s="353" t="s">
        <v>122</v>
      </c>
      <c r="F1366" s="354">
        <v>93788</v>
      </c>
      <c r="G1366" s="288" t="s">
        <v>117</v>
      </c>
      <c r="H1366" s="288"/>
      <c r="I1366" s="1"/>
      <c r="J1366" s="10"/>
      <c r="K1366" s="10"/>
    </row>
    <row r="1367" spans="2:11" s="5" customFormat="1" ht="94.5" hidden="1">
      <c r="B1367" s="1"/>
      <c r="C1367" s="351">
        <v>5209</v>
      </c>
      <c r="D1367" s="352" t="s">
        <v>1416</v>
      </c>
      <c r="E1367" s="353" t="s">
        <v>116</v>
      </c>
      <c r="F1367" s="354">
        <v>56570</v>
      </c>
      <c r="G1367" s="288" t="s">
        <v>117</v>
      </c>
      <c r="H1367" s="288"/>
      <c r="I1367" s="1"/>
      <c r="J1367" s="10"/>
      <c r="K1367" s="10"/>
    </row>
    <row r="1368" spans="2:11" s="5" customFormat="1" ht="78.75" hidden="1">
      <c r="B1368" s="1"/>
      <c r="C1368" s="351">
        <v>5210</v>
      </c>
      <c r="D1368" s="352" t="s">
        <v>1417</v>
      </c>
      <c r="E1368" s="353" t="s">
        <v>116</v>
      </c>
      <c r="F1368" s="354">
        <v>52551</v>
      </c>
      <c r="G1368" s="288" t="s">
        <v>117</v>
      </c>
      <c r="H1368" s="288"/>
      <c r="I1368" s="1"/>
      <c r="J1368" s="10"/>
      <c r="K1368" s="10"/>
    </row>
    <row r="1369" spans="2:11" s="5" customFormat="1" ht="78.75" hidden="1">
      <c r="B1369" s="1"/>
      <c r="C1369" s="351">
        <v>5211</v>
      </c>
      <c r="D1369" s="352" t="s">
        <v>1418</v>
      </c>
      <c r="E1369" s="353" t="s">
        <v>116</v>
      </c>
      <c r="F1369" s="354">
        <v>42258</v>
      </c>
      <c r="G1369" s="288" t="s">
        <v>117</v>
      </c>
      <c r="H1369" s="288"/>
      <c r="I1369" s="1"/>
      <c r="J1369" s="10"/>
      <c r="K1369" s="10"/>
    </row>
    <row r="1370" spans="2:11" s="5" customFormat="1" ht="78.75" hidden="1">
      <c r="B1370" s="1"/>
      <c r="C1370" s="351">
        <v>5212</v>
      </c>
      <c r="D1370" s="352" t="s">
        <v>1419</v>
      </c>
      <c r="E1370" s="353" t="s">
        <v>122</v>
      </c>
      <c r="F1370" s="354">
        <v>20703</v>
      </c>
      <c r="G1370" s="288" t="s">
        <v>117</v>
      </c>
      <c r="H1370" s="288"/>
      <c r="I1370" s="1"/>
      <c r="J1370" s="10"/>
      <c r="K1370" s="10"/>
    </row>
    <row r="1371" spans="2:11" s="5" customFormat="1" ht="63" hidden="1">
      <c r="B1371" s="1"/>
      <c r="C1371" s="351">
        <v>5214</v>
      </c>
      <c r="D1371" s="352" t="s">
        <v>1420</v>
      </c>
      <c r="E1371" s="353" t="s">
        <v>116</v>
      </c>
      <c r="F1371" s="354">
        <v>159002</v>
      </c>
      <c r="G1371" s="288" t="s">
        <v>117</v>
      </c>
      <c r="H1371" s="288" t="s">
        <v>145</v>
      </c>
      <c r="I1371" s="1"/>
      <c r="J1371" s="10"/>
      <c r="K1371" s="10"/>
    </row>
    <row r="1372" spans="2:11" s="5" customFormat="1" ht="31.5" hidden="1">
      <c r="B1372" s="1"/>
      <c r="C1372" s="351">
        <v>5216</v>
      </c>
      <c r="D1372" s="352" t="s">
        <v>1421</v>
      </c>
      <c r="E1372" s="353" t="s">
        <v>116</v>
      </c>
      <c r="F1372" s="354">
        <v>15996</v>
      </c>
      <c r="G1372" s="288" t="s">
        <v>117</v>
      </c>
      <c r="H1372" s="288"/>
      <c r="I1372" s="1"/>
      <c r="J1372" s="10"/>
      <c r="K1372" s="10"/>
    </row>
    <row r="1373" spans="2:11" s="5" customFormat="1" ht="78.75" hidden="1">
      <c r="B1373" s="1"/>
      <c r="C1373" s="351">
        <v>5217</v>
      </c>
      <c r="D1373" s="352" t="s">
        <v>1422</v>
      </c>
      <c r="E1373" s="353" t="s">
        <v>122</v>
      </c>
      <c r="F1373" s="354">
        <v>3305</v>
      </c>
      <c r="G1373" s="288" t="s">
        <v>117</v>
      </c>
      <c r="H1373" s="288"/>
      <c r="I1373" s="1"/>
      <c r="J1373" s="10"/>
      <c r="K1373" s="10"/>
    </row>
    <row r="1374" spans="2:11" s="5" customFormat="1" ht="78.75" hidden="1">
      <c r="B1374" s="1"/>
      <c r="C1374" s="351">
        <v>5218</v>
      </c>
      <c r="D1374" s="352" t="s">
        <v>1423</v>
      </c>
      <c r="E1374" s="353" t="s">
        <v>122</v>
      </c>
      <c r="F1374" s="354">
        <v>3409</v>
      </c>
      <c r="G1374" s="288" t="s">
        <v>117</v>
      </c>
      <c r="H1374" s="288"/>
      <c r="I1374" s="1"/>
      <c r="J1374" s="10"/>
      <c r="K1374" s="10"/>
    </row>
    <row r="1375" spans="2:11" s="5" customFormat="1" ht="78.75" hidden="1">
      <c r="B1375" s="1"/>
      <c r="C1375" s="351">
        <v>5220</v>
      </c>
      <c r="D1375" s="352" t="s">
        <v>1424</v>
      </c>
      <c r="E1375" s="353" t="s">
        <v>122</v>
      </c>
      <c r="F1375" s="354">
        <v>12802</v>
      </c>
      <c r="G1375" s="288" t="s">
        <v>117</v>
      </c>
      <c r="H1375" s="288"/>
      <c r="I1375" s="1"/>
      <c r="J1375" s="10"/>
      <c r="K1375" s="10"/>
    </row>
    <row r="1376" spans="2:11" s="5" customFormat="1" ht="78.75" hidden="1">
      <c r="B1376" s="1"/>
      <c r="C1376" s="351">
        <v>5221</v>
      </c>
      <c r="D1376" s="352" t="s">
        <v>1425</v>
      </c>
      <c r="E1376" s="353" t="s">
        <v>122</v>
      </c>
      <c r="F1376" s="354">
        <v>14636</v>
      </c>
      <c r="G1376" s="288" t="s">
        <v>117</v>
      </c>
      <c r="H1376" s="288"/>
      <c r="I1376" s="1"/>
      <c r="J1376" s="10"/>
      <c r="K1376" s="10"/>
    </row>
    <row r="1377" spans="2:11" s="5" customFormat="1" ht="31.5" hidden="1">
      <c r="B1377" s="1"/>
      <c r="C1377" s="351">
        <v>5225</v>
      </c>
      <c r="D1377" s="352" t="s">
        <v>1426</v>
      </c>
      <c r="E1377" s="353" t="s">
        <v>122</v>
      </c>
      <c r="F1377" s="354">
        <v>3815</v>
      </c>
      <c r="G1377" s="288" t="s">
        <v>117</v>
      </c>
      <c r="H1377" s="288"/>
      <c r="I1377" s="1"/>
      <c r="J1377" s="10"/>
      <c r="K1377" s="10"/>
    </row>
    <row r="1378" spans="2:11" s="5" customFormat="1" ht="31.5" hidden="1">
      <c r="B1378" s="1"/>
      <c r="C1378" s="351">
        <v>5226</v>
      </c>
      <c r="D1378" s="352" t="s">
        <v>1427</v>
      </c>
      <c r="E1378" s="353" t="s">
        <v>122</v>
      </c>
      <c r="F1378" s="354">
        <v>5096</v>
      </c>
      <c r="G1378" s="288" t="s">
        <v>117</v>
      </c>
      <c r="H1378" s="288"/>
      <c r="I1378" s="1"/>
      <c r="J1378" s="10"/>
      <c r="K1378" s="10"/>
    </row>
    <row r="1379" spans="2:11" s="5" customFormat="1" ht="31.5" hidden="1">
      <c r="B1379" s="1"/>
      <c r="C1379" s="351">
        <v>5227</v>
      </c>
      <c r="D1379" s="352" t="s">
        <v>1428</v>
      </c>
      <c r="E1379" s="353" t="s">
        <v>116</v>
      </c>
      <c r="F1379" s="354">
        <v>26103</v>
      </c>
      <c r="G1379" s="288" t="s">
        <v>117</v>
      </c>
      <c r="H1379" s="288"/>
      <c r="I1379" s="1"/>
      <c r="J1379" s="10"/>
      <c r="K1379" s="10"/>
    </row>
    <row r="1380" spans="2:11" s="5" customFormat="1" ht="31.5" hidden="1">
      <c r="B1380" s="1"/>
      <c r="C1380" s="351">
        <v>5228</v>
      </c>
      <c r="D1380" s="352" t="s">
        <v>1429</v>
      </c>
      <c r="E1380" s="353" t="s">
        <v>122</v>
      </c>
      <c r="F1380" s="354">
        <v>8330</v>
      </c>
      <c r="G1380" s="288" t="s">
        <v>117</v>
      </c>
      <c r="H1380" s="288"/>
      <c r="I1380" s="1"/>
      <c r="J1380" s="10"/>
      <c r="K1380" s="10"/>
    </row>
    <row r="1381" spans="2:11" s="5" customFormat="1" ht="31.5" hidden="1">
      <c r="B1381" s="1"/>
      <c r="C1381" s="351">
        <v>5229</v>
      </c>
      <c r="D1381" s="352" t="s">
        <v>1430</v>
      </c>
      <c r="E1381" s="353" t="s">
        <v>122</v>
      </c>
      <c r="F1381" s="354">
        <v>10413</v>
      </c>
      <c r="G1381" s="288" t="s">
        <v>117</v>
      </c>
      <c r="H1381" s="288"/>
      <c r="I1381" s="1"/>
      <c r="J1381" s="10"/>
      <c r="K1381" s="10"/>
    </row>
    <row r="1382" spans="2:11" s="5" customFormat="1" ht="47.25" hidden="1">
      <c r="B1382" s="1"/>
      <c r="C1382" s="351">
        <v>5230</v>
      </c>
      <c r="D1382" s="352" t="s">
        <v>1431</v>
      </c>
      <c r="E1382" s="353" t="s">
        <v>122</v>
      </c>
      <c r="F1382" s="354">
        <v>13912</v>
      </c>
      <c r="G1382" s="288" t="s">
        <v>117</v>
      </c>
      <c r="H1382" s="288"/>
      <c r="I1382" s="1"/>
      <c r="J1382" s="10"/>
      <c r="K1382" s="10"/>
    </row>
    <row r="1383" spans="2:11" s="5" customFormat="1" ht="31.5" hidden="1">
      <c r="B1383" s="1"/>
      <c r="C1383" s="351">
        <v>5241</v>
      </c>
      <c r="D1383" s="352" t="s">
        <v>1432</v>
      </c>
      <c r="E1383" s="353" t="s">
        <v>125</v>
      </c>
      <c r="F1383" s="354">
        <v>11793</v>
      </c>
      <c r="G1383" s="288" t="s">
        <v>117</v>
      </c>
      <c r="H1383" s="288"/>
      <c r="I1383" s="1"/>
      <c r="J1383" s="10"/>
      <c r="K1383" s="10"/>
    </row>
    <row r="1384" spans="2:11" s="5" customFormat="1" ht="47.25" hidden="1">
      <c r="B1384" s="1"/>
      <c r="C1384" s="351">
        <v>5242</v>
      </c>
      <c r="D1384" s="352" t="s">
        <v>1433</v>
      </c>
      <c r="E1384" s="353" t="s">
        <v>125</v>
      </c>
      <c r="F1384" s="354">
        <v>187224</v>
      </c>
      <c r="G1384" s="288" t="s">
        <v>117</v>
      </c>
      <c r="H1384" s="288"/>
      <c r="I1384" s="1"/>
      <c r="J1384" s="10"/>
      <c r="K1384" s="10"/>
    </row>
    <row r="1385" spans="2:11" s="5" customFormat="1" ht="47.25" hidden="1">
      <c r="B1385" s="1"/>
      <c r="C1385" s="351">
        <v>5244</v>
      </c>
      <c r="D1385" s="352" t="s">
        <v>1434</v>
      </c>
      <c r="E1385" s="353" t="s">
        <v>116</v>
      </c>
      <c r="F1385" s="354">
        <v>54042</v>
      </c>
      <c r="G1385" s="288" t="s">
        <v>117</v>
      </c>
      <c r="H1385" s="288"/>
      <c r="I1385" s="1"/>
      <c r="J1385" s="10"/>
      <c r="K1385" s="10"/>
    </row>
    <row r="1386" spans="2:11" s="5" customFormat="1" ht="78.75" hidden="1">
      <c r="B1386" s="1"/>
      <c r="C1386" s="351">
        <v>5245</v>
      </c>
      <c r="D1386" s="352" t="s">
        <v>1435</v>
      </c>
      <c r="E1386" s="353" t="s">
        <v>125</v>
      </c>
      <c r="F1386" s="354">
        <v>587215</v>
      </c>
      <c r="G1386" s="288" t="s">
        <v>117</v>
      </c>
      <c r="H1386" s="288"/>
      <c r="I1386" s="1"/>
      <c r="J1386" s="10"/>
      <c r="K1386" s="10"/>
    </row>
    <row r="1387" spans="2:11" s="5" customFormat="1" ht="78.75" hidden="1">
      <c r="B1387" s="1"/>
      <c r="C1387" s="351">
        <v>5246</v>
      </c>
      <c r="D1387" s="352" t="s">
        <v>1436</v>
      </c>
      <c r="E1387" s="353" t="s">
        <v>125</v>
      </c>
      <c r="F1387" s="354">
        <v>2413675</v>
      </c>
      <c r="G1387" s="288" t="s">
        <v>117</v>
      </c>
      <c r="H1387" s="288"/>
      <c r="I1387" s="1"/>
      <c r="J1387" s="10"/>
      <c r="K1387" s="10"/>
    </row>
    <row r="1388" spans="2:11" s="5" customFormat="1" ht="78.75" hidden="1">
      <c r="B1388" s="1"/>
      <c r="C1388" s="351">
        <v>5247</v>
      </c>
      <c r="D1388" s="352" t="s">
        <v>1437</v>
      </c>
      <c r="E1388" s="353" t="s">
        <v>125</v>
      </c>
      <c r="F1388" s="354">
        <v>613563</v>
      </c>
      <c r="G1388" s="288" t="s">
        <v>117</v>
      </c>
      <c r="H1388" s="288"/>
      <c r="I1388" s="1"/>
      <c r="J1388" s="10"/>
      <c r="K1388" s="10"/>
    </row>
    <row r="1389" spans="2:11" s="5" customFormat="1" ht="31.5" hidden="1">
      <c r="B1389" s="1"/>
      <c r="C1389" s="351">
        <v>5248</v>
      </c>
      <c r="D1389" s="352" t="s">
        <v>1438</v>
      </c>
      <c r="E1389" s="353" t="s">
        <v>122</v>
      </c>
      <c r="F1389" s="354">
        <v>4048</v>
      </c>
      <c r="G1389" s="288" t="s">
        <v>117</v>
      </c>
      <c r="H1389" s="288"/>
      <c r="I1389" s="1"/>
      <c r="J1389" s="10"/>
      <c r="K1389" s="10"/>
    </row>
    <row r="1390" spans="2:11" s="5" customFormat="1" ht="47.25" hidden="1">
      <c r="B1390" s="1"/>
      <c r="C1390" s="351">
        <v>5249</v>
      </c>
      <c r="D1390" s="352" t="s">
        <v>1439</v>
      </c>
      <c r="E1390" s="353" t="s">
        <v>122</v>
      </c>
      <c r="F1390" s="354">
        <v>58599</v>
      </c>
      <c r="G1390" s="288" t="s">
        <v>117</v>
      </c>
      <c r="H1390" s="288"/>
      <c r="I1390" s="1"/>
      <c r="J1390" s="10"/>
      <c r="K1390" s="10"/>
    </row>
    <row r="1391" spans="2:11" s="5" customFormat="1" ht="78.75" hidden="1">
      <c r="B1391" s="1"/>
      <c r="C1391" s="351">
        <v>5250</v>
      </c>
      <c r="D1391" s="352" t="s">
        <v>1440</v>
      </c>
      <c r="E1391" s="353" t="s">
        <v>122</v>
      </c>
      <c r="F1391" s="354">
        <v>145388</v>
      </c>
      <c r="G1391" s="288" t="s">
        <v>117</v>
      </c>
      <c r="H1391" s="288" t="s">
        <v>145</v>
      </c>
      <c r="I1391" s="1"/>
      <c r="J1391" s="10"/>
      <c r="K1391" s="10"/>
    </row>
    <row r="1392" spans="2:11" s="5" customFormat="1" ht="78.75" hidden="1">
      <c r="B1392" s="1"/>
      <c r="C1392" s="351">
        <v>5251</v>
      </c>
      <c r="D1392" s="352" t="s">
        <v>1441</v>
      </c>
      <c r="E1392" s="353" t="s">
        <v>122</v>
      </c>
      <c r="F1392" s="354">
        <v>216573</v>
      </c>
      <c r="G1392" s="288" t="s">
        <v>117</v>
      </c>
      <c r="H1392" s="288" t="s">
        <v>145</v>
      </c>
      <c r="I1392" s="1"/>
      <c r="J1392" s="10"/>
      <c r="K1392" s="10"/>
    </row>
    <row r="1393" spans="2:11" s="5" customFormat="1" ht="110.25" hidden="1">
      <c r="B1393" s="1"/>
      <c r="C1393" s="351">
        <v>5252</v>
      </c>
      <c r="D1393" s="352" t="s">
        <v>1442</v>
      </c>
      <c r="E1393" s="353" t="s">
        <v>125</v>
      </c>
      <c r="F1393" s="354">
        <v>2900619</v>
      </c>
      <c r="G1393" s="288" t="s">
        <v>117</v>
      </c>
      <c r="H1393" s="288" t="s">
        <v>145</v>
      </c>
      <c r="I1393" s="1"/>
      <c r="J1393" s="10"/>
      <c r="K1393" s="10"/>
    </row>
    <row r="1394" spans="2:11" s="5" customFormat="1" ht="47.25" hidden="1">
      <c r="B1394" s="1"/>
      <c r="C1394" s="351">
        <v>5253</v>
      </c>
      <c r="D1394" s="352" t="s">
        <v>1443</v>
      </c>
      <c r="E1394" s="353" t="s">
        <v>125</v>
      </c>
      <c r="F1394" s="354">
        <v>11201177</v>
      </c>
      <c r="G1394" s="288" t="s">
        <v>117</v>
      </c>
      <c r="H1394" s="288" t="s">
        <v>145</v>
      </c>
      <c r="I1394" s="1"/>
      <c r="J1394" s="10"/>
      <c r="K1394" s="10"/>
    </row>
    <row r="1395" spans="2:11" s="5" customFormat="1" ht="63" hidden="1">
      <c r="B1395" s="1"/>
      <c r="C1395" s="351">
        <v>5254</v>
      </c>
      <c r="D1395" s="352" t="s">
        <v>1444</v>
      </c>
      <c r="E1395" s="353" t="s">
        <v>122</v>
      </c>
      <c r="F1395" s="354">
        <v>1552067</v>
      </c>
      <c r="G1395" s="288" t="s">
        <v>117</v>
      </c>
      <c r="H1395" s="288"/>
      <c r="I1395" s="1"/>
      <c r="J1395" s="10"/>
      <c r="K1395" s="10"/>
    </row>
    <row r="1396" spans="2:11" s="5" customFormat="1" ht="63" hidden="1">
      <c r="B1396" s="1"/>
      <c r="C1396" s="351">
        <v>5271</v>
      </c>
      <c r="D1396" s="352" t="s">
        <v>1445</v>
      </c>
      <c r="E1396" s="353" t="s">
        <v>119</v>
      </c>
      <c r="F1396" s="354">
        <v>479167</v>
      </c>
      <c r="G1396" s="288" t="s">
        <v>117</v>
      </c>
      <c r="H1396" s="288"/>
      <c r="I1396" s="1"/>
      <c r="J1396" s="10"/>
      <c r="K1396" s="10"/>
    </row>
    <row r="1397" spans="2:11" s="5" customFormat="1" ht="47.25" hidden="1">
      <c r="B1397" s="1"/>
      <c r="C1397" s="351">
        <v>5272</v>
      </c>
      <c r="D1397" s="352" t="s">
        <v>1446</v>
      </c>
      <c r="E1397" s="353" t="s">
        <v>122</v>
      </c>
      <c r="F1397" s="354">
        <v>109970</v>
      </c>
      <c r="G1397" s="288" t="s">
        <v>117</v>
      </c>
      <c r="H1397" s="288"/>
      <c r="I1397" s="1"/>
      <c r="J1397" s="10"/>
      <c r="K1397" s="10"/>
    </row>
    <row r="1398" spans="2:11" s="5" customFormat="1" ht="47.25" hidden="1">
      <c r="B1398" s="1"/>
      <c r="C1398" s="351">
        <v>5273</v>
      </c>
      <c r="D1398" s="352" t="s">
        <v>1447</v>
      </c>
      <c r="E1398" s="353" t="s">
        <v>122</v>
      </c>
      <c r="F1398" s="354">
        <v>164955</v>
      </c>
      <c r="G1398" s="288" t="s">
        <v>117</v>
      </c>
      <c r="H1398" s="288"/>
      <c r="I1398" s="1"/>
      <c r="J1398" s="10"/>
      <c r="K1398" s="10"/>
    </row>
    <row r="1399" spans="2:11" s="5" customFormat="1" ht="47.25" hidden="1">
      <c r="B1399" s="1"/>
      <c r="C1399" s="351">
        <v>5274</v>
      </c>
      <c r="D1399" s="352" t="s">
        <v>1448</v>
      </c>
      <c r="E1399" s="353" t="s">
        <v>122</v>
      </c>
      <c r="F1399" s="354">
        <v>274926</v>
      </c>
      <c r="G1399" s="288" t="s">
        <v>117</v>
      </c>
      <c r="H1399" s="288"/>
      <c r="I1399" s="1"/>
      <c r="J1399" s="10"/>
      <c r="K1399" s="10"/>
    </row>
    <row r="1400" spans="2:11" s="5" customFormat="1" ht="47.25" hidden="1">
      <c r="B1400" s="1"/>
      <c r="C1400" s="351">
        <v>5275</v>
      </c>
      <c r="D1400" s="352" t="s">
        <v>1449</v>
      </c>
      <c r="E1400" s="353" t="s">
        <v>122</v>
      </c>
      <c r="F1400" s="354">
        <v>549848</v>
      </c>
      <c r="G1400" s="288" t="s">
        <v>117</v>
      </c>
      <c r="H1400" s="288"/>
      <c r="I1400" s="1"/>
      <c r="J1400" s="10"/>
      <c r="K1400" s="10"/>
    </row>
    <row r="1401" spans="2:11" s="5" customFormat="1" ht="47.25" hidden="1">
      <c r="B1401" s="1"/>
      <c r="C1401" s="351">
        <v>5276</v>
      </c>
      <c r="D1401" s="352" t="s">
        <v>1450</v>
      </c>
      <c r="E1401" s="353" t="s">
        <v>122</v>
      </c>
      <c r="F1401" s="354">
        <v>604833</v>
      </c>
      <c r="G1401" s="288" t="s">
        <v>117</v>
      </c>
      <c r="H1401" s="288"/>
      <c r="I1401" s="1"/>
      <c r="J1401" s="10"/>
      <c r="K1401" s="10"/>
    </row>
    <row r="1402" spans="2:11" s="5" customFormat="1" ht="47.25" hidden="1">
      <c r="B1402" s="1"/>
      <c r="C1402" s="351">
        <v>5277</v>
      </c>
      <c r="D1402" s="352" t="s">
        <v>1451</v>
      </c>
      <c r="E1402" s="353" t="s">
        <v>122</v>
      </c>
      <c r="F1402" s="354">
        <v>501293</v>
      </c>
      <c r="G1402" s="288" t="s">
        <v>117</v>
      </c>
      <c r="H1402" s="288"/>
      <c r="I1402" s="1"/>
      <c r="J1402" s="10"/>
      <c r="K1402" s="10"/>
    </row>
    <row r="1403" spans="2:11" s="5" customFormat="1" ht="47.25" hidden="1">
      <c r="B1403" s="1"/>
      <c r="C1403" s="351">
        <v>5278</v>
      </c>
      <c r="D1403" s="352" t="s">
        <v>1452</v>
      </c>
      <c r="E1403" s="353" t="s">
        <v>122</v>
      </c>
      <c r="F1403" s="354">
        <v>701969</v>
      </c>
      <c r="G1403" s="288" t="s">
        <v>117</v>
      </c>
      <c r="H1403" s="288"/>
      <c r="I1403" s="1"/>
      <c r="J1403" s="10"/>
      <c r="K1403" s="10"/>
    </row>
    <row r="1404" spans="2:11" s="5" customFormat="1" ht="47.25" hidden="1">
      <c r="B1404" s="1"/>
      <c r="C1404" s="351">
        <v>5279</v>
      </c>
      <c r="D1404" s="352" t="s">
        <v>1453</v>
      </c>
      <c r="E1404" s="353" t="s">
        <v>122</v>
      </c>
      <c r="F1404" s="354">
        <v>125325</v>
      </c>
      <c r="G1404" s="288" t="s">
        <v>117</v>
      </c>
      <c r="H1404" s="288"/>
      <c r="I1404" s="1"/>
      <c r="J1404" s="10"/>
      <c r="K1404" s="10"/>
    </row>
    <row r="1405" spans="2:11" s="5" customFormat="1" ht="47.25" hidden="1">
      <c r="B1405" s="1"/>
      <c r="C1405" s="351">
        <v>5280</v>
      </c>
      <c r="D1405" s="352" t="s">
        <v>1454</v>
      </c>
      <c r="E1405" s="353" t="s">
        <v>122</v>
      </c>
      <c r="F1405" s="354">
        <v>202143</v>
      </c>
      <c r="G1405" s="288" t="s">
        <v>117</v>
      </c>
      <c r="H1405" s="288" t="s">
        <v>145</v>
      </c>
      <c r="I1405" s="1"/>
      <c r="J1405" s="10"/>
      <c r="K1405" s="10"/>
    </row>
    <row r="1406" spans="2:11" s="5" customFormat="1" ht="31.5" hidden="1">
      <c r="B1406" s="1"/>
      <c r="C1406" s="351">
        <v>5286</v>
      </c>
      <c r="D1406" s="352" t="s">
        <v>1455</v>
      </c>
      <c r="E1406" s="353" t="s">
        <v>116</v>
      </c>
      <c r="F1406" s="354">
        <v>13495</v>
      </c>
      <c r="G1406" s="288" t="s">
        <v>117</v>
      </c>
      <c r="H1406" s="288"/>
      <c r="I1406" s="1"/>
      <c r="J1406" s="10"/>
      <c r="K1406" s="10"/>
    </row>
    <row r="1407" spans="2:11" s="5" customFormat="1" ht="78.75" hidden="1">
      <c r="B1407" s="1"/>
      <c r="C1407" s="351">
        <v>5312</v>
      </c>
      <c r="D1407" s="352" t="s">
        <v>1456</v>
      </c>
      <c r="E1407" s="353" t="s">
        <v>119</v>
      </c>
      <c r="F1407" s="354">
        <v>528559</v>
      </c>
      <c r="G1407" s="288" t="s">
        <v>117</v>
      </c>
      <c r="H1407" s="288"/>
      <c r="I1407" s="1"/>
      <c r="J1407" s="10"/>
      <c r="K1407" s="10"/>
    </row>
    <row r="1408" spans="2:11" s="5" customFormat="1" ht="78.75" hidden="1">
      <c r="B1408" s="1"/>
      <c r="C1408" s="351">
        <v>5313</v>
      </c>
      <c r="D1408" s="352" t="s">
        <v>1457</v>
      </c>
      <c r="E1408" s="353" t="s">
        <v>119</v>
      </c>
      <c r="F1408" s="354">
        <v>516877</v>
      </c>
      <c r="G1408" s="288" t="s">
        <v>117</v>
      </c>
      <c r="H1408" s="288"/>
      <c r="I1408" s="1"/>
      <c r="J1408" s="10"/>
      <c r="K1408" s="10"/>
    </row>
    <row r="1409" spans="2:11" s="5" customFormat="1" ht="63" hidden="1">
      <c r="B1409" s="1"/>
      <c r="C1409" s="351">
        <v>5314</v>
      </c>
      <c r="D1409" s="352" t="s">
        <v>1458</v>
      </c>
      <c r="E1409" s="353" t="s">
        <v>122</v>
      </c>
      <c r="F1409" s="354">
        <v>495878</v>
      </c>
      <c r="G1409" s="288" t="s">
        <v>117</v>
      </c>
      <c r="H1409" s="288"/>
      <c r="I1409" s="1"/>
      <c r="J1409" s="10"/>
      <c r="K1409" s="10"/>
    </row>
    <row r="1410" spans="2:11" s="5" customFormat="1" ht="94.5" hidden="1">
      <c r="B1410" s="1"/>
      <c r="C1410" s="351">
        <v>5315</v>
      </c>
      <c r="D1410" s="352" t="s">
        <v>1459</v>
      </c>
      <c r="E1410" s="353" t="s">
        <v>119</v>
      </c>
      <c r="F1410" s="354">
        <v>852668</v>
      </c>
      <c r="G1410" s="288" t="s">
        <v>117</v>
      </c>
      <c r="H1410" s="288"/>
      <c r="I1410" s="1"/>
      <c r="J1410" s="10"/>
      <c r="K1410" s="10"/>
    </row>
    <row r="1411" spans="2:11" s="5" customFormat="1" ht="78.75" hidden="1">
      <c r="B1411" s="1"/>
      <c r="C1411" s="351">
        <v>5316</v>
      </c>
      <c r="D1411" s="352" t="s">
        <v>1460</v>
      </c>
      <c r="E1411" s="353" t="s">
        <v>125</v>
      </c>
      <c r="F1411" s="354">
        <v>1305325</v>
      </c>
      <c r="G1411" s="288" t="s">
        <v>117</v>
      </c>
      <c r="H1411" s="288"/>
      <c r="I1411" s="1"/>
      <c r="J1411" s="10"/>
      <c r="K1411" s="10"/>
    </row>
    <row r="1412" spans="2:11" s="5" customFormat="1" ht="78.75" hidden="1">
      <c r="B1412" s="1"/>
      <c r="C1412" s="351">
        <v>5317</v>
      </c>
      <c r="D1412" s="352" t="s">
        <v>1461</v>
      </c>
      <c r="E1412" s="353" t="s">
        <v>119</v>
      </c>
      <c r="F1412" s="354">
        <v>858056</v>
      </c>
      <c r="G1412" s="288" t="s">
        <v>117</v>
      </c>
      <c r="H1412" s="288"/>
      <c r="I1412" s="1"/>
      <c r="J1412" s="10"/>
      <c r="K1412" s="10"/>
    </row>
    <row r="1413" spans="2:11" s="5" customFormat="1" ht="47.25" hidden="1">
      <c r="B1413" s="1"/>
      <c r="C1413" s="351">
        <v>5318</v>
      </c>
      <c r="D1413" s="352" t="s">
        <v>1462</v>
      </c>
      <c r="E1413" s="353" t="s">
        <v>125</v>
      </c>
      <c r="F1413" s="354">
        <v>45293959</v>
      </c>
      <c r="G1413" s="288" t="s">
        <v>117</v>
      </c>
      <c r="H1413" s="288"/>
      <c r="I1413" s="1"/>
      <c r="J1413" s="10"/>
      <c r="K1413" s="10"/>
    </row>
    <row r="1414" spans="2:11" s="5" customFormat="1" ht="47.25" hidden="1">
      <c r="B1414" s="1"/>
      <c r="C1414" s="351">
        <v>5319</v>
      </c>
      <c r="D1414" s="352" t="s">
        <v>1463</v>
      </c>
      <c r="E1414" s="353" t="s">
        <v>125</v>
      </c>
      <c r="F1414" s="354">
        <v>47092130</v>
      </c>
      <c r="G1414" s="288" t="s">
        <v>117</v>
      </c>
      <c r="H1414" s="288"/>
      <c r="I1414" s="1"/>
      <c r="J1414" s="10"/>
      <c r="K1414" s="10"/>
    </row>
    <row r="1415" spans="2:11" s="5" customFormat="1" ht="31.5" hidden="1">
      <c r="B1415" s="1"/>
      <c r="C1415" s="351">
        <v>5320</v>
      </c>
      <c r="D1415" s="352" t="s">
        <v>1464</v>
      </c>
      <c r="E1415" s="353" t="s">
        <v>122</v>
      </c>
      <c r="F1415" s="354">
        <v>605062</v>
      </c>
      <c r="G1415" s="288" t="s">
        <v>117</v>
      </c>
      <c r="H1415" s="288"/>
      <c r="I1415" s="1"/>
      <c r="J1415" s="10"/>
      <c r="K1415" s="10"/>
    </row>
    <row r="1416" spans="2:11" s="5" customFormat="1" ht="31.5" hidden="1">
      <c r="B1416" s="1"/>
      <c r="C1416" s="351">
        <v>5321</v>
      </c>
      <c r="D1416" s="352" t="s">
        <v>1465</v>
      </c>
      <c r="E1416" s="353" t="s">
        <v>122</v>
      </c>
      <c r="F1416" s="354">
        <v>749935</v>
      </c>
      <c r="G1416" s="288" t="s">
        <v>117</v>
      </c>
      <c r="H1416" s="288"/>
      <c r="I1416" s="1"/>
      <c r="J1416" s="10"/>
      <c r="K1416" s="10"/>
    </row>
    <row r="1417" spans="2:11" s="5" customFormat="1" ht="31.5" hidden="1">
      <c r="B1417" s="1"/>
      <c r="C1417" s="351">
        <v>5322</v>
      </c>
      <c r="D1417" s="352" t="s">
        <v>1466</v>
      </c>
      <c r="E1417" s="353" t="s">
        <v>122</v>
      </c>
      <c r="F1417" s="354">
        <v>981683</v>
      </c>
      <c r="G1417" s="288" t="s">
        <v>117</v>
      </c>
      <c r="H1417" s="288"/>
      <c r="I1417" s="1"/>
      <c r="J1417" s="10"/>
      <c r="K1417" s="10"/>
    </row>
    <row r="1418" spans="2:11" s="5" customFormat="1" ht="31.5" hidden="1">
      <c r="B1418" s="1"/>
      <c r="C1418" s="351">
        <v>5324</v>
      </c>
      <c r="D1418" s="352" t="s">
        <v>1467</v>
      </c>
      <c r="E1418" s="353" t="s">
        <v>122</v>
      </c>
      <c r="F1418" s="354">
        <v>1299063</v>
      </c>
      <c r="G1418" s="288" t="s">
        <v>117</v>
      </c>
      <c r="H1418" s="288"/>
      <c r="I1418" s="1"/>
      <c r="J1418" s="10"/>
      <c r="K1418" s="10"/>
    </row>
    <row r="1419" spans="2:11" s="5" customFormat="1" ht="31.5" hidden="1">
      <c r="B1419" s="1"/>
      <c r="C1419" s="351">
        <v>5325</v>
      </c>
      <c r="D1419" s="352" t="s">
        <v>1468</v>
      </c>
      <c r="E1419" s="353" t="s">
        <v>122</v>
      </c>
      <c r="F1419" s="354">
        <v>1550920</v>
      </c>
      <c r="G1419" s="288" t="s">
        <v>117</v>
      </c>
      <c r="H1419" s="288"/>
      <c r="I1419" s="1"/>
      <c r="J1419" s="10"/>
      <c r="K1419" s="10"/>
    </row>
    <row r="1420" spans="2:11" s="5" customFormat="1" ht="31.5" hidden="1">
      <c r="B1420" s="1"/>
      <c r="C1420" s="351">
        <v>5326</v>
      </c>
      <c r="D1420" s="352" t="s">
        <v>1469</v>
      </c>
      <c r="E1420" s="353" t="s">
        <v>122</v>
      </c>
      <c r="F1420" s="354">
        <v>9246471</v>
      </c>
      <c r="G1420" s="288" t="s">
        <v>117</v>
      </c>
      <c r="H1420" s="288"/>
      <c r="I1420" s="1"/>
      <c r="J1420" s="10"/>
      <c r="K1420" s="10"/>
    </row>
    <row r="1421" spans="2:11" s="5" customFormat="1" ht="31.5" hidden="1">
      <c r="B1421" s="1"/>
      <c r="C1421" s="351">
        <v>5327</v>
      </c>
      <c r="D1421" s="352" t="s">
        <v>1470</v>
      </c>
      <c r="E1421" s="353" t="s">
        <v>122</v>
      </c>
      <c r="F1421" s="354">
        <v>10013256</v>
      </c>
      <c r="G1421" s="288" t="s">
        <v>117</v>
      </c>
      <c r="H1421" s="288"/>
      <c r="I1421" s="1"/>
      <c r="J1421" s="10"/>
      <c r="K1421" s="10"/>
    </row>
    <row r="1422" spans="2:11" s="5" customFormat="1" ht="47.25" hidden="1">
      <c r="B1422" s="1"/>
      <c r="C1422" s="351">
        <v>5328</v>
      </c>
      <c r="D1422" s="352" t="s">
        <v>1471</v>
      </c>
      <c r="E1422" s="353" t="s">
        <v>125</v>
      </c>
      <c r="F1422" s="354">
        <v>18805006</v>
      </c>
      <c r="G1422" s="288" t="s">
        <v>117</v>
      </c>
      <c r="H1422" s="288"/>
      <c r="I1422" s="1"/>
      <c r="J1422" s="10"/>
      <c r="K1422" s="10"/>
    </row>
    <row r="1423" spans="2:11" s="5" customFormat="1" ht="47.25" hidden="1">
      <c r="B1423" s="1"/>
      <c r="C1423" s="351">
        <v>5329</v>
      </c>
      <c r="D1423" s="352" t="s">
        <v>1472</v>
      </c>
      <c r="E1423" s="353" t="s">
        <v>125</v>
      </c>
      <c r="F1423" s="354">
        <v>20651539</v>
      </c>
      <c r="G1423" s="288" t="s">
        <v>117</v>
      </c>
      <c r="H1423" s="288"/>
      <c r="I1423" s="1"/>
      <c r="J1423" s="10"/>
      <c r="K1423" s="10"/>
    </row>
    <row r="1424" spans="2:11" s="5" customFormat="1" ht="47.25" hidden="1">
      <c r="B1424" s="1"/>
      <c r="C1424" s="351">
        <v>5330</v>
      </c>
      <c r="D1424" s="352" t="s">
        <v>1473</v>
      </c>
      <c r="E1424" s="353" t="s">
        <v>125</v>
      </c>
      <c r="F1424" s="354">
        <v>20524215</v>
      </c>
      <c r="G1424" s="288" t="s">
        <v>117</v>
      </c>
      <c r="H1424" s="288"/>
      <c r="I1424" s="1"/>
      <c r="J1424" s="10"/>
      <c r="K1424" s="10"/>
    </row>
    <row r="1425" spans="2:11" s="5" customFormat="1" ht="47.25" hidden="1">
      <c r="B1425" s="1"/>
      <c r="C1425" s="351">
        <v>5331</v>
      </c>
      <c r="D1425" s="352" t="s">
        <v>1474</v>
      </c>
      <c r="E1425" s="353" t="s">
        <v>125</v>
      </c>
      <c r="F1425" s="354">
        <v>23258143</v>
      </c>
      <c r="G1425" s="288" t="s">
        <v>117</v>
      </c>
      <c r="H1425" s="288"/>
      <c r="I1425" s="1"/>
      <c r="J1425" s="10"/>
      <c r="K1425" s="10"/>
    </row>
    <row r="1426" spans="2:11" s="5" customFormat="1" ht="47.25" hidden="1">
      <c r="B1426" s="1"/>
      <c r="C1426" s="351">
        <v>5332</v>
      </c>
      <c r="D1426" s="352" t="s">
        <v>1475</v>
      </c>
      <c r="E1426" s="353" t="s">
        <v>125</v>
      </c>
      <c r="F1426" s="354">
        <v>15366591</v>
      </c>
      <c r="G1426" s="288" t="s">
        <v>117</v>
      </c>
      <c r="H1426" s="288"/>
      <c r="I1426" s="1"/>
      <c r="J1426" s="10"/>
      <c r="K1426" s="10"/>
    </row>
    <row r="1427" spans="2:11" s="5" customFormat="1" ht="47.25" hidden="1">
      <c r="B1427" s="1"/>
      <c r="C1427" s="351">
        <v>5333</v>
      </c>
      <c r="D1427" s="352" t="s">
        <v>1476</v>
      </c>
      <c r="E1427" s="353" t="s">
        <v>125</v>
      </c>
      <c r="F1427" s="354">
        <v>16368385</v>
      </c>
      <c r="G1427" s="288" t="s">
        <v>117</v>
      </c>
      <c r="H1427" s="288"/>
      <c r="I1427" s="1"/>
      <c r="J1427" s="10"/>
      <c r="K1427" s="10"/>
    </row>
    <row r="1428" spans="2:11" s="5" customFormat="1" ht="47.25" hidden="1">
      <c r="B1428" s="1"/>
      <c r="C1428" s="351">
        <v>5334</v>
      </c>
      <c r="D1428" s="352" t="s">
        <v>1477</v>
      </c>
      <c r="E1428" s="353" t="s">
        <v>125</v>
      </c>
      <c r="F1428" s="354">
        <v>21590641</v>
      </c>
      <c r="G1428" s="288" t="s">
        <v>117</v>
      </c>
      <c r="H1428" s="288"/>
      <c r="I1428" s="1"/>
      <c r="J1428" s="10"/>
      <c r="K1428" s="10"/>
    </row>
    <row r="1429" spans="2:11" s="5" customFormat="1" ht="47.25" hidden="1">
      <c r="B1429" s="1"/>
      <c r="C1429" s="351">
        <v>5335</v>
      </c>
      <c r="D1429" s="352" t="s">
        <v>1478</v>
      </c>
      <c r="E1429" s="353" t="s">
        <v>125</v>
      </c>
      <c r="F1429" s="354">
        <v>23083637</v>
      </c>
      <c r="G1429" s="288" t="s">
        <v>117</v>
      </c>
      <c r="H1429" s="288"/>
      <c r="I1429" s="1"/>
      <c r="J1429" s="10"/>
      <c r="K1429" s="10"/>
    </row>
    <row r="1430" spans="2:11" s="5" customFormat="1" ht="47.25" hidden="1">
      <c r="B1430" s="1"/>
      <c r="C1430" s="351">
        <v>5336</v>
      </c>
      <c r="D1430" s="352" t="s">
        <v>1479</v>
      </c>
      <c r="E1430" s="353" t="s">
        <v>125</v>
      </c>
      <c r="F1430" s="354">
        <v>26657780</v>
      </c>
      <c r="G1430" s="288" t="s">
        <v>117</v>
      </c>
      <c r="H1430" s="288"/>
      <c r="I1430" s="1"/>
      <c r="J1430" s="10"/>
      <c r="K1430" s="10"/>
    </row>
    <row r="1431" spans="2:11" s="5" customFormat="1" ht="78.75" hidden="1">
      <c r="B1431" s="1"/>
      <c r="C1431" s="351">
        <v>5338</v>
      </c>
      <c r="D1431" s="352" t="s">
        <v>1480</v>
      </c>
      <c r="E1431" s="353" t="s">
        <v>125</v>
      </c>
      <c r="F1431" s="354">
        <v>1198449</v>
      </c>
      <c r="G1431" s="288" t="s">
        <v>117</v>
      </c>
      <c r="H1431" s="288"/>
      <c r="I1431" s="1"/>
      <c r="J1431" s="10"/>
      <c r="K1431" s="10"/>
    </row>
    <row r="1432" spans="2:11" s="5" customFormat="1" ht="31.5" hidden="1">
      <c r="B1432" s="1"/>
      <c r="C1432" s="351">
        <v>5339</v>
      </c>
      <c r="D1432" s="352" t="s">
        <v>1481</v>
      </c>
      <c r="E1432" s="353" t="s">
        <v>125</v>
      </c>
      <c r="F1432" s="354">
        <v>387859</v>
      </c>
      <c r="G1432" s="288" t="s">
        <v>117</v>
      </c>
      <c r="H1432" s="288"/>
      <c r="I1432" s="1"/>
      <c r="J1432" s="10"/>
      <c r="K1432" s="10"/>
    </row>
    <row r="1433" spans="2:11" s="5" customFormat="1" ht="31.5" hidden="1">
      <c r="B1433" s="1"/>
      <c r="C1433" s="351">
        <v>5340</v>
      </c>
      <c r="D1433" s="352" t="s">
        <v>1482</v>
      </c>
      <c r="E1433" s="353" t="s">
        <v>125</v>
      </c>
      <c r="F1433" s="354">
        <v>2582690</v>
      </c>
      <c r="G1433" s="288" t="s">
        <v>117</v>
      </c>
      <c r="H1433" s="288"/>
      <c r="I1433" s="1"/>
      <c r="J1433" s="10"/>
      <c r="K1433" s="10"/>
    </row>
    <row r="1434" spans="2:11" s="5" customFormat="1" ht="31.5" hidden="1">
      <c r="B1434" s="1"/>
      <c r="C1434" s="351">
        <v>5341</v>
      </c>
      <c r="D1434" s="352" t="s">
        <v>1483</v>
      </c>
      <c r="E1434" s="353" t="s">
        <v>125</v>
      </c>
      <c r="F1434" s="354">
        <v>752317</v>
      </c>
      <c r="G1434" s="288" t="s">
        <v>117</v>
      </c>
      <c r="H1434" s="288"/>
      <c r="I1434" s="1"/>
      <c r="J1434" s="10"/>
      <c r="K1434" s="10"/>
    </row>
    <row r="1435" spans="2:11" s="5" customFormat="1" ht="47.25" hidden="1">
      <c r="B1435" s="1"/>
      <c r="C1435" s="351">
        <v>5342</v>
      </c>
      <c r="D1435" s="352" t="s">
        <v>1484</v>
      </c>
      <c r="E1435" s="353" t="s">
        <v>125</v>
      </c>
      <c r="F1435" s="354">
        <v>393070</v>
      </c>
      <c r="G1435" s="288" t="s">
        <v>117</v>
      </c>
      <c r="H1435" s="288"/>
      <c r="I1435" s="1"/>
      <c r="J1435" s="10"/>
      <c r="K1435" s="10"/>
    </row>
    <row r="1436" spans="2:11" s="5" customFormat="1" ht="47.25" hidden="1">
      <c r="B1436" s="1"/>
      <c r="C1436" s="351">
        <v>5343</v>
      </c>
      <c r="D1436" s="352" t="s">
        <v>1485</v>
      </c>
      <c r="E1436" s="353" t="s">
        <v>125</v>
      </c>
      <c r="F1436" s="354">
        <v>746238</v>
      </c>
      <c r="G1436" s="288" t="s">
        <v>117</v>
      </c>
      <c r="H1436" s="288"/>
      <c r="I1436" s="1"/>
      <c r="J1436" s="10"/>
      <c r="K1436" s="10"/>
    </row>
    <row r="1437" spans="2:11" s="5" customFormat="1" ht="47.25" hidden="1">
      <c r="B1437" s="1"/>
      <c r="C1437" s="351">
        <v>5344</v>
      </c>
      <c r="D1437" s="352" t="s">
        <v>1486</v>
      </c>
      <c r="E1437" s="353" t="s">
        <v>116</v>
      </c>
      <c r="F1437" s="354">
        <v>17743</v>
      </c>
      <c r="G1437" s="288" t="s">
        <v>117</v>
      </c>
      <c r="H1437" s="288"/>
      <c r="I1437" s="1"/>
      <c r="J1437" s="10"/>
      <c r="K1437" s="10"/>
    </row>
    <row r="1438" spans="2:11" s="5" customFormat="1" ht="94.5" hidden="1">
      <c r="B1438" s="1"/>
      <c r="C1438" s="351">
        <v>5345</v>
      </c>
      <c r="D1438" s="352" t="s">
        <v>1487</v>
      </c>
      <c r="E1438" s="353" t="s">
        <v>119</v>
      </c>
      <c r="F1438" s="354">
        <v>155109</v>
      </c>
      <c r="G1438" s="288" t="s">
        <v>117</v>
      </c>
      <c r="H1438" s="288"/>
      <c r="I1438" s="1"/>
      <c r="J1438" s="10"/>
      <c r="K1438" s="10"/>
    </row>
    <row r="1439" spans="2:11" s="5" customFormat="1" ht="94.5" hidden="1">
      <c r="B1439" s="1"/>
      <c r="C1439" s="351">
        <v>5346</v>
      </c>
      <c r="D1439" s="352" t="s">
        <v>1488</v>
      </c>
      <c r="E1439" s="353" t="s">
        <v>119</v>
      </c>
      <c r="F1439" s="354">
        <v>170775</v>
      </c>
      <c r="G1439" s="288" t="s">
        <v>117</v>
      </c>
      <c r="H1439" s="288"/>
      <c r="I1439" s="1"/>
      <c r="J1439" s="10"/>
      <c r="K1439" s="10"/>
    </row>
    <row r="1440" spans="2:11" s="5" customFormat="1" ht="63" hidden="1">
      <c r="B1440" s="1"/>
      <c r="C1440" s="351">
        <v>5347</v>
      </c>
      <c r="D1440" s="352" t="s">
        <v>1489</v>
      </c>
      <c r="E1440" s="353" t="s">
        <v>119</v>
      </c>
      <c r="F1440" s="354">
        <v>239879</v>
      </c>
      <c r="G1440" s="288" t="s">
        <v>117</v>
      </c>
      <c r="H1440" s="288"/>
      <c r="I1440" s="1"/>
      <c r="J1440" s="10"/>
      <c r="K1440" s="10"/>
    </row>
    <row r="1441" spans="2:11" s="5" customFormat="1" ht="63" hidden="1">
      <c r="B1441" s="1"/>
      <c r="C1441" s="351">
        <v>5348</v>
      </c>
      <c r="D1441" s="352" t="s">
        <v>1490</v>
      </c>
      <c r="E1441" s="353" t="s">
        <v>119</v>
      </c>
      <c r="F1441" s="354">
        <v>246666</v>
      </c>
      <c r="G1441" s="288" t="s">
        <v>117</v>
      </c>
      <c r="H1441" s="288"/>
      <c r="I1441" s="1"/>
      <c r="J1441" s="10"/>
      <c r="K1441" s="10"/>
    </row>
    <row r="1442" spans="2:11" s="5" customFormat="1" ht="63" hidden="1">
      <c r="B1442" s="1"/>
      <c r="C1442" s="351">
        <v>5349</v>
      </c>
      <c r="D1442" s="352" t="s">
        <v>1491</v>
      </c>
      <c r="E1442" s="353" t="s">
        <v>119</v>
      </c>
      <c r="F1442" s="354">
        <v>253493</v>
      </c>
      <c r="G1442" s="288" t="s">
        <v>117</v>
      </c>
      <c r="H1442" s="288"/>
      <c r="I1442" s="1"/>
      <c r="J1442" s="10"/>
      <c r="K1442" s="10"/>
    </row>
    <row r="1443" spans="2:11" s="5" customFormat="1" ht="63" hidden="1">
      <c r="B1443" s="1"/>
      <c r="C1443" s="351">
        <v>5350</v>
      </c>
      <c r="D1443" s="352" t="s">
        <v>1492</v>
      </c>
      <c r="E1443" s="353" t="s">
        <v>119</v>
      </c>
      <c r="F1443" s="354">
        <v>291003</v>
      </c>
      <c r="G1443" s="288" t="s">
        <v>117</v>
      </c>
      <c r="H1443" s="288"/>
      <c r="I1443" s="1"/>
      <c r="J1443" s="10"/>
      <c r="K1443" s="10"/>
    </row>
    <row r="1444" spans="2:11" s="5" customFormat="1" ht="63" hidden="1">
      <c r="B1444" s="1"/>
      <c r="C1444" s="351">
        <v>5351</v>
      </c>
      <c r="D1444" s="352" t="s">
        <v>1493</v>
      </c>
      <c r="E1444" s="353" t="s">
        <v>119</v>
      </c>
      <c r="F1444" s="354">
        <v>297827</v>
      </c>
      <c r="G1444" s="288" t="s">
        <v>117</v>
      </c>
      <c r="H1444" s="288"/>
      <c r="I1444" s="1"/>
      <c r="J1444" s="10"/>
      <c r="K1444" s="10"/>
    </row>
    <row r="1445" spans="2:11" s="5" customFormat="1" ht="63" hidden="1">
      <c r="B1445" s="1"/>
      <c r="C1445" s="351">
        <v>5352</v>
      </c>
      <c r="D1445" s="352" t="s">
        <v>1494</v>
      </c>
      <c r="E1445" s="353" t="s">
        <v>119</v>
      </c>
      <c r="F1445" s="354">
        <v>304654</v>
      </c>
      <c r="G1445" s="288" t="s">
        <v>117</v>
      </c>
      <c r="H1445" s="288"/>
      <c r="I1445" s="1"/>
      <c r="J1445" s="10"/>
      <c r="K1445" s="10"/>
    </row>
    <row r="1446" spans="2:11" s="5" customFormat="1" ht="63" hidden="1">
      <c r="B1446" s="1"/>
      <c r="C1446" s="351">
        <v>5353</v>
      </c>
      <c r="D1446" s="352" t="s">
        <v>1495</v>
      </c>
      <c r="E1446" s="353" t="s">
        <v>119</v>
      </c>
      <c r="F1446" s="354">
        <v>342165</v>
      </c>
      <c r="G1446" s="288" t="s">
        <v>117</v>
      </c>
      <c r="H1446" s="288"/>
      <c r="I1446" s="1"/>
      <c r="J1446" s="10"/>
      <c r="K1446" s="10"/>
    </row>
    <row r="1447" spans="2:11" s="5" customFormat="1" ht="63" hidden="1">
      <c r="B1447" s="1"/>
      <c r="C1447" s="351">
        <v>5354</v>
      </c>
      <c r="D1447" s="352" t="s">
        <v>1496</v>
      </c>
      <c r="E1447" s="353" t="s">
        <v>119</v>
      </c>
      <c r="F1447" s="354">
        <v>349525</v>
      </c>
      <c r="G1447" s="288" t="s">
        <v>117</v>
      </c>
      <c r="H1447" s="288"/>
      <c r="I1447" s="1"/>
      <c r="J1447" s="10"/>
      <c r="K1447" s="10"/>
    </row>
    <row r="1448" spans="2:11" s="5" customFormat="1" ht="63" hidden="1">
      <c r="B1448" s="1"/>
      <c r="C1448" s="351">
        <v>5355</v>
      </c>
      <c r="D1448" s="352" t="s">
        <v>1497</v>
      </c>
      <c r="E1448" s="353" t="s">
        <v>119</v>
      </c>
      <c r="F1448" s="354">
        <v>355816</v>
      </c>
      <c r="G1448" s="288" t="s">
        <v>117</v>
      </c>
      <c r="H1448" s="288"/>
      <c r="I1448" s="1"/>
      <c r="J1448" s="10"/>
      <c r="K1448" s="10"/>
    </row>
    <row r="1449" spans="2:11" s="5" customFormat="1" ht="94.5" hidden="1">
      <c r="B1449" s="1"/>
      <c r="C1449" s="351">
        <v>5356</v>
      </c>
      <c r="D1449" s="352" t="s">
        <v>1498</v>
      </c>
      <c r="E1449" s="353" t="s">
        <v>119</v>
      </c>
      <c r="F1449" s="354">
        <v>120166</v>
      </c>
      <c r="G1449" s="288" t="s">
        <v>117</v>
      </c>
      <c r="H1449" s="288"/>
      <c r="I1449" s="1"/>
      <c r="J1449" s="10"/>
      <c r="K1449" s="10"/>
    </row>
    <row r="1450" spans="2:11" s="5" customFormat="1" ht="94.5" hidden="1">
      <c r="B1450" s="1"/>
      <c r="C1450" s="351">
        <v>5357</v>
      </c>
      <c r="D1450" s="352" t="s">
        <v>1499</v>
      </c>
      <c r="E1450" s="353" t="s">
        <v>119</v>
      </c>
      <c r="F1450" s="354">
        <v>136244</v>
      </c>
      <c r="G1450" s="288" t="s">
        <v>117</v>
      </c>
      <c r="H1450" s="288"/>
      <c r="I1450" s="1"/>
      <c r="J1450" s="10"/>
      <c r="K1450" s="10"/>
    </row>
    <row r="1451" spans="2:11" s="5" customFormat="1" ht="94.5" hidden="1">
      <c r="B1451" s="1"/>
      <c r="C1451" s="351">
        <v>5358</v>
      </c>
      <c r="D1451" s="352" t="s">
        <v>1500</v>
      </c>
      <c r="E1451" s="353" t="s">
        <v>119</v>
      </c>
      <c r="F1451" s="354">
        <v>147894</v>
      </c>
      <c r="G1451" s="288" t="s">
        <v>117</v>
      </c>
      <c r="H1451" s="288"/>
      <c r="I1451" s="1"/>
      <c r="J1451" s="10"/>
      <c r="K1451" s="10"/>
    </row>
    <row r="1452" spans="2:11" s="5" customFormat="1" ht="94.5" hidden="1">
      <c r="B1452" s="1"/>
      <c r="C1452" s="351">
        <v>5359</v>
      </c>
      <c r="D1452" s="352" t="s">
        <v>1501</v>
      </c>
      <c r="E1452" s="353" t="s">
        <v>119</v>
      </c>
      <c r="F1452" s="354">
        <v>161116</v>
      </c>
      <c r="G1452" s="288" t="s">
        <v>117</v>
      </c>
      <c r="H1452" s="288"/>
      <c r="I1452" s="1"/>
      <c r="J1452" s="10"/>
      <c r="K1452" s="10"/>
    </row>
    <row r="1453" spans="2:11" s="5" customFormat="1" ht="47.25" hidden="1">
      <c r="B1453" s="1"/>
      <c r="C1453" s="351">
        <v>5360</v>
      </c>
      <c r="D1453" s="352" t="s">
        <v>1502</v>
      </c>
      <c r="E1453" s="353" t="s">
        <v>785</v>
      </c>
      <c r="F1453" s="354">
        <v>144474</v>
      </c>
      <c r="G1453" s="288" t="s">
        <v>117</v>
      </c>
      <c r="H1453" s="288"/>
      <c r="I1453" s="1"/>
      <c r="J1453" s="10"/>
      <c r="K1453" s="10"/>
    </row>
    <row r="1454" spans="2:11" s="5" customFormat="1" ht="47.25" hidden="1">
      <c r="B1454" s="1"/>
      <c r="C1454" s="351">
        <v>5361</v>
      </c>
      <c r="D1454" s="352" t="s">
        <v>1503</v>
      </c>
      <c r="E1454" s="353" t="s">
        <v>119</v>
      </c>
      <c r="F1454" s="354">
        <v>9786</v>
      </c>
      <c r="G1454" s="288" t="s">
        <v>117</v>
      </c>
      <c r="H1454" s="288"/>
      <c r="I1454" s="1"/>
      <c r="J1454" s="10"/>
      <c r="K1454" s="10"/>
    </row>
    <row r="1455" spans="2:11" s="5" customFormat="1" ht="63" hidden="1">
      <c r="B1455" s="1"/>
      <c r="C1455" s="351">
        <v>5362</v>
      </c>
      <c r="D1455" s="352" t="s">
        <v>1504</v>
      </c>
      <c r="E1455" s="353" t="s">
        <v>119</v>
      </c>
      <c r="F1455" s="354">
        <v>297626</v>
      </c>
      <c r="G1455" s="288" t="s">
        <v>117</v>
      </c>
      <c r="H1455" s="288"/>
      <c r="I1455" s="1"/>
      <c r="J1455" s="10"/>
      <c r="K1455" s="10"/>
    </row>
    <row r="1456" spans="2:11" s="5" customFormat="1" ht="63" hidden="1">
      <c r="B1456" s="1"/>
      <c r="C1456" s="351">
        <v>5363</v>
      </c>
      <c r="D1456" s="352" t="s">
        <v>1505</v>
      </c>
      <c r="E1456" s="353" t="s">
        <v>119</v>
      </c>
      <c r="F1456" s="354">
        <v>287775</v>
      </c>
      <c r="G1456" s="288" t="s">
        <v>117</v>
      </c>
      <c r="H1456" s="288"/>
      <c r="I1456" s="1"/>
      <c r="J1456" s="10"/>
      <c r="K1456" s="10"/>
    </row>
    <row r="1457" spans="2:11" s="5" customFormat="1" ht="78.75" hidden="1">
      <c r="B1457" s="1"/>
      <c r="C1457" s="351">
        <v>5364</v>
      </c>
      <c r="D1457" s="352" t="s">
        <v>1506</v>
      </c>
      <c r="E1457" s="353" t="s">
        <v>119</v>
      </c>
      <c r="F1457" s="354">
        <v>281783</v>
      </c>
      <c r="G1457" s="288" t="s">
        <v>117</v>
      </c>
      <c r="H1457" s="288"/>
      <c r="I1457" s="1"/>
      <c r="J1457" s="10"/>
      <c r="K1457" s="10"/>
    </row>
    <row r="1458" spans="2:11" s="5" customFormat="1" ht="31.5" hidden="1">
      <c r="B1458" s="1"/>
      <c r="C1458" s="351">
        <v>5365</v>
      </c>
      <c r="D1458" s="352" t="s">
        <v>1507</v>
      </c>
      <c r="E1458" s="353" t="s">
        <v>116</v>
      </c>
      <c r="F1458" s="354">
        <v>28810</v>
      </c>
      <c r="G1458" s="288" t="s">
        <v>117</v>
      </c>
      <c r="H1458" s="288" t="s">
        <v>145</v>
      </c>
      <c r="I1458" s="1"/>
      <c r="J1458" s="10"/>
      <c r="K1458" s="10"/>
    </row>
    <row r="1459" spans="2:11" s="5" customFormat="1" ht="31.5" hidden="1">
      <c r="B1459" s="1"/>
      <c r="C1459" s="351">
        <v>5366</v>
      </c>
      <c r="D1459" s="352" t="s">
        <v>1508</v>
      </c>
      <c r="E1459" s="353" t="s">
        <v>116</v>
      </c>
      <c r="F1459" s="354">
        <v>2617</v>
      </c>
      <c r="G1459" s="288" t="s">
        <v>117</v>
      </c>
      <c r="H1459" s="288" t="s">
        <v>145</v>
      </c>
      <c r="I1459" s="1"/>
      <c r="J1459" s="10"/>
      <c r="K1459" s="10"/>
    </row>
    <row r="1460" spans="2:11" s="5" customFormat="1" ht="47.25" hidden="1">
      <c r="B1460" s="1"/>
      <c r="C1460" s="351">
        <v>5368</v>
      </c>
      <c r="D1460" s="352" t="s">
        <v>1509</v>
      </c>
      <c r="E1460" s="353" t="s">
        <v>116</v>
      </c>
      <c r="F1460" s="354">
        <v>21228</v>
      </c>
      <c r="G1460" s="288" t="s">
        <v>117</v>
      </c>
      <c r="H1460" s="288"/>
      <c r="I1460" s="1"/>
      <c r="J1460" s="10"/>
      <c r="K1460" s="10"/>
    </row>
    <row r="1461" spans="2:11" s="5" customFormat="1" ht="31.5" hidden="1">
      <c r="B1461" s="1"/>
      <c r="C1461" s="351">
        <v>5369</v>
      </c>
      <c r="D1461" s="352" t="s">
        <v>1510</v>
      </c>
      <c r="E1461" s="353" t="s">
        <v>125</v>
      </c>
      <c r="F1461" s="354">
        <v>3898</v>
      </c>
      <c r="G1461" s="288" t="s">
        <v>117</v>
      </c>
      <c r="H1461" s="288"/>
      <c r="I1461" s="1"/>
      <c r="J1461" s="10"/>
      <c r="K1461" s="10"/>
    </row>
    <row r="1462" spans="2:11" s="5" customFormat="1" ht="25.5" hidden="1">
      <c r="B1462" s="1"/>
      <c r="C1462" s="351">
        <v>5370</v>
      </c>
      <c r="D1462" s="352" t="s">
        <v>1511</v>
      </c>
      <c r="E1462" s="353" t="s">
        <v>116</v>
      </c>
      <c r="F1462" s="354">
        <v>9142</v>
      </c>
      <c r="G1462" s="288" t="s">
        <v>117</v>
      </c>
      <c r="H1462" s="288"/>
      <c r="I1462" s="1"/>
      <c r="J1462" s="10"/>
      <c r="K1462" s="10"/>
    </row>
    <row r="1463" spans="2:11" s="5" customFormat="1" ht="25.5" hidden="1">
      <c r="B1463" s="1"/>
      <c r="C1463" s="351">
        <v>5371</v>
      </c>
      <c r="D1463" s="352" t="s">
        <v>1512</v>
      </c>
      <c r="E1463" s="353" t="s">
        <v>116</v>
      </c>
      <c r="F1463" s="354">
        <v>55152</v>
      </c>
      <c r="G1463" s="288" t="s">
        <v>117</v>
      </c>
      <c r="H1463" s="288"/>
      <c r="I1463" s="1"/>
      <c r="J1463" s="10"/>
      <c r="K1463" s="10"/>
    </row>
    <row r="1464" spans="2:11" s="5" customFormat="1" ht="31.5" hidden="1">
      <c r="B1464" s="1"/>
      <c r="C1464" s="351">
        <v>5372</v>
      </c>
      <c r="D1464" s="352" t="s">
        <v>1513</v>
      </c>
      <c r="E1464" s="353" t="s">
        <v>125</v>
      </c>
      <c r="F1464" s="354">
        <v>222710</v>
      </c>
      <c r="G1464" s="288" t="s">
        <v>117</v>
      </c>
      <c r="H1464" s="288"/>
      <c r="I1464" s="1"/>
      <c r="J1464" s="10"/>
      <c r="K1464" s="10"/>
    </row>
    <row r="1465" spans="2:11" s="5" customFormat="1" ht="31.5" hidden="1">
      <c r="B1465" s="1"/>
      <c r="C1465" s="351">
        <v>5373</v>
      </c>
      <c r="D1465" s="352" t="s">
        <v>1514</v>
      </c>
      <c r="E1465" s="353" t="s">
        <v>125</v>
      </c>
      <c r="F1465" s="354">
        <v>31505337</v>
      </c>
      <c r="G1465" s="288" t="s">
        <v>117</v>
      </c>
      <c r="H1465" s="288" t="s">
        <v>145</v>
      </c>
      <c r="I1465" s="1"/>
      <c r="J1465" s="10"/>
      <c r="K1465" s="10"/>
    </row>
    <row r="1466" spans="2:11" s="5" customFormat="1" ht="78.75" hidden="1">
      <c r="B1466" s="1"/>
      <c r="C1466" s="351">
        <v>5374</v>
      </c>
      <c r="D1466" s="352" t="s">
        <v>1515</v>
      </c>
      <c r="E1466" s="353" t="s">
        <v>119</v>
      </c>
      <c r="F1466" s="354">
        <v>159061</v>
      </c>
      <c r="G1466" s="288" t="s">
        <v>117</v>
      </c>
      <c r="H1466" s="288"/>
      <c r="I1466" s="1"/>
      <c r="J1466" s="10"/>
      <c r="K1466" s="10"/>
    </row>
    <row r="1467" spans="2:11" s="5" customFormat="1" ht="78.75" hidden="1">
      <c r="B1467" s="1"/>
      <c r="C1467" s="351">
        <v>5375</v>
      </c>
      <c r="D1467" s="352" t="s">
        <v>1516</v>
      </c>
      <c r="E1467" s="353" t="s">
        <v>119</v>
      </c>
      <c r="F1467" s="354">
        <v>193340</v>
      </c>
      <c r="G1467" s="288" t="s">
        <v>117</v>
      </c>
      <c r="H1467" s="288"/>
      <c r="I1467" s="1"/>
      <c r="J1467" s="10"/>
      <c r="K1467" s="10"/>
    </row>
    <row r="1468" spans="2:11" s="5" customFormat="1" ht="31.5" hidden="1">
      <c r="B1468" s="1"/>
      <c r="C1468" s="351">
        <v>5376</v>
      </c>
      <c r="D1468" s="352" t="s">
        <v>1517</v>
      </c>
      <c r="E1468" s="353" t="s">
        <v>494</v>
      </c>
      <c r="F1468" s="354">
        <v>404191</v>
      </c>
      <c r="G1468" s="288" t="s">
        <v>117</v>
      </c>
      <c r="H1468" s="288"/>
      <c r="I1468" s="1"/>
      <c r="J1468" s="10"/>
      <c r="K1468" s="10"/>
    </row>
    <row r="1469" spans="2:11" s="5" customFormat="1" ht="78.75" hidden="1">
      <c r="B1469" s="1"/>
      <c r="C1469" s="351">
        <v>5377</v>
      </c>
      <c r="D1469" s="352" t="s">
        <v>1518</v>
      </c>
      <c r="E1469" s="353" t="s">
        <v>119</v>
      </c>
      <c r="F1469" s="354">
        <v>240314</v>
      </c>
      <c r="G1469" s="288" t="s">
        <v>117</v>
      </c>
      <c r="H1469" s="288"/>
      <c r="I1469" s="1"/>
      <c r="J1469" s="10"/>
      <c r="K1469" s="10"/>
    </row>
    <row r="1470" spans="2:11" s="5" customFormat="1" ht="78.75" hidden="1">
      <c r="B1470" s="1"/>
      <c r="C1470" s="351">
        <v>5378</v>
      </c>
      <c r="D1470" s="352" t="s">
        <v>1519</v>
      </c>
      <c r="E1470" s="353" t="s">
        <v>119</v>
      </c>
      <c r="F1470" s="354">
        <v>263987</v>
      </c>
      <c r="G1470" s="288" t="s">
        <v>117</v>
      </c>
      <c r="H1470" s="288"/>
      <c r="I1470" s="1"/>
      <c r="J1470" s="10"/>
      <c r="K1470" s="10"/>
    </row>
    <row r="1471" spans="2:11" s="5" customFormat="1" ht="63" hidden="1">
      <c r="B1471" s="1"/>
      <c r="C1471" s="351">
        <v>5380</v>
      </c>
      <c r="D1471" s="352" t="s">
        <v>1520</v>
      </c>
      <c r="E1471" s="353" t="s">
        <v>119</v>
      </c>
      <c r="F1471" s="354">
        <v>35416</v>
      </c>
      <c r="G1471" s="288" t="s">
        <v>117</v>
      </c>
      <c r="H1471" s="288"/>
      <c r="I1471" s="1"/>
      <c r="J1471" s="10"/>
      <c r="K1471" s="10"/>
    </row>
    <row r="1472" spans="2:11" s="5" customFormat="1" ht="63" hidden="1">
      <c r="B1472" s="1"/>
      <c r="C1472" s="351">
        <v>5382</v>
      </c>
      <c r="D1472" s="352" t="s">
        <v>1521</v>
      </c>
      <c r="E1472" s="353" t="s">
        <v>122</v>
      </c>
      <c r="F1472" s="354">
        <v>78001</v>
      </c>
      <c r="G1472" s="288" t="s">
        <v>117</v>
      </c>
      <c r="H1472" s="288"/>
      <c r="I1472" s="1"/>
      <c r="J1472" s="10"/>
      <c r="K1472" s="10"/>
    </row>
    <row r="1473" spans="2:11" s="5" customFormat="1" ht="47.25" hidden="1">
      <c r="B1473" s="1"/>
      <c r="C1473" s="351">
        <v>5383</v>
      </c>
      <c r="D1473" s="352" t="s">
        <v>1522</v>
      </c>
      <c r="E1473" s="353" t="s">
        <v>122</v>
      </c>
      <c r="F1473" s="354">
        <v>9915</v>
      </c>
      <c r="G1473" s="288" t="s">
        <v>117</v>
      </c>
      <c r="H1473" s="288"/>
      <c r="I1473" s="1"/>
      <c r="J1473" s="10"/>
      <c r="K1473" s="10"/>
    </row>
    <row r="1474" spans="2:11" s="5" customFormat="1" ht="94.5" hidden="1">
      <c r="B1474" s="1"/>
      <c r="C1474" s="351">
        <v>5384</v>
      </c>
      <c r="D1474" s="352" t="s">
        <v>1523</v>
      </c>
      <c r="E1474" s="353" t="s">
        <v>125</v>
      </c>
      <c r="F1474" s="354">
        <v>10450895</v>
      </c>
      <c r="G1474" s="288" t="s">
        <v>117</v>
      </c>
      <c r="H1474" s="288"/>
      <c r="I1474" s="1"/>
      <c r="J1474" s="10"/>
      <c r="K1474" s="10"/>
    </row>
    <row r="1475" spans="2:11" s="5" customFormat="1" ht="94.5" hidden="1">
      <c r="B1475" s="1"/>
      <c r="C1475" s="351">
        <v>5385</v>
      </c>
      <c r="D1475" s="352" t="s">
        <v>1524</v>
      </c>
      <c r="E1475" s="353" t="s">
        <v>125</v>
      </c>
      <c r="F1475" s="354">
        <v>7743318</v>
      </c>
      <c r="G1475" s="288" t="s">
        <v>117</v>
      </c>
      <c r="H1475" s="288"/>
      <c r="I1475" s="1"/>
      <c r="J1475" s="10"/>
      <c r="K1475" s="10"/>
    </row>
    <row r="1476" spans="2:11" s="5" customFormat="1" ht="31.5" hidden="1">
      <c r="B1476" s="1"/>
      <c r="C1476" s="351">
        <v>5387</v>
      </c>
      <c r="D1476" s="352" t="s">
        <v>1525</v>
      </c>
      <c r="E1476" s="353" t="s">
        <v>125</v>
      </c>
      <c r="F1476" s="354">
        <v>348365</v>
      </c>
      <c r="G1476" s="288" t="s">
        <v>117</v>
      </c>
      <c r="H1476" s="288"/>
      <c r="I1476" s="1"/>
      <c r="J1476" s="10"/>
      <c r="K1476" s="10"/>
    </row>
    <row r="1477" spans="2:11" s="5" customFormat="1" ht="63" hidden="1">
      <c r="B1477" s="1"/>
      <c r="C1477" s="351">
        <v>5388</v>
      </c>
      <c r="D1477" s="352" t="s">
        <v>1526</v>
      </c>
      <c r="E1477" s="353" t="s">
        <v>125</v>
      </c>
      <c r="F1477" s="354">
        <v>722414</v>
      </c>
      <c r="G1477" s="288" t="s">
        <v>117</v>
      </c>
      <c r="H1477" s="288" t="s">
        <v>145</v>
      </c>
      <c r="I1477" s="1"/>
      <c r="J1477" s="10"/>
      <c r="K1477" s="10"/>
    </row>
    <row r="1478" spans="2:11" s="5" customFormat="1" ht="25.5" hidden="1">
      <c r="B1478" s="1"/>
      <c r="C1478" s="351">
        <v>5391</v>
      </c>
      <c r="D1478" s="352" t="s">
        <v>1527</v>
      </c>
      <c r="E1478" s="353" t="s">
        <v>785</v>
      </c>
      <c r="F1478" s="354">
        <v>27528</v>
      </c>
      <c r="G1478" s="288" t="s">
        <v>117</v>
      </c>
      <c r="H1478" s="288"/>
      <c r="I1478" s="1"/>
      <c r="J1478" s="10"/>
      <c r="K1478" s="10"/>
    </row>
    <row r="1479" spans="2:11" s="5" customFormat="1" ht="25.5" hidden="1">
      <c r="B1479" s="1"/>
      <c r="C1479" s="351">
        <v>5392</v>
      </c>
      <c r="D1479" s="352" t="s">
        <v>1528</v>
      </c>
      <c r="E1479" s="353" t="s">
        <v>494</v>
      </c>
      <c r="F1479" s="354">
        <v>220212</v>
      </c>
      <c r="G1479" s="288" t="s">
        <v>117</v>
      </c>
      <c r="H1479" s="288"/>
      <c r="I1479" s="1"/>
      <c r="J1479" s="10"/>
      <c r="K1479" s="10"/>
    </row>
    <row r="1480" spans="2:11" s="5" customFormat="1" ht="63" hidden="1">
      <c r="B1480" s="1"/>
      <c r="C1480" s="351">
        <v>5394</v>
      </c>
      <c r="D1480" s="352" t="s">
        <v>1529</v>
      </c>
      <c r="E1480" s="353" t="s">
        <v>122</v>
      </c>
      <c r="F1480" s="354">
        <v>190801</v>
      </c>
      <c r="G1480" s="288" t="s">
        <v>117</v>
      </c>
      <c r="H1480" s="288"/>
      <c r="I1480" s="1"/>
      <c r="J1480" s="10"/>
      <c r="K1480" s="10"/>
    </row>
    <row r="1481" spans="2:11" s="5" customFormat="1" ht="63" hidden="1">
      <c r="B1481" s="1"/>
      <c r="C1481" s="351">
        <v>5395</v>
      </c>
      <c r="D1481" s="352" t="s">
        <v>1530</v>
      </c>
      <c r="E1481" s="353" t="s">
        <v>122</v>
      </c>
      <c r="F1481" s="354">
        <v>35220</v>
      </c>
      <c r="G1481" s="288" t="s">
        <v>117</v>
      </c>
      <c r="H1481" s="288"/>
      <c r="I1481" s="1"/>
      <c r="J1481" s="10"/>
      <c r="K1481" s="10"/>
    </row>
    <row r="1482" spans="2:11" s="5" customFormat="1" ht="78.75" hidden="1">
      <c r="B1482" s="1"/>
      <c r="C1482" s="351">
        <v>5396</v>
      </c>
      <c r="D1482" s="352" t="s">
        <v>1531</v>
      </c>
      <c r="E1482" s="353" t="s">
        <v>119</v>
      </c>
      <c r="F1482" s="354">
        <v>805788</v>
      </c>
      <c r="G1482" s="288" t="s">
        <v>117</v>
      </c>
      <c r="H1482" s="288"/>
      <c r="I1482" s="1"/>
      <c r="J1482" s="10"/>
      <c r="K1482" s="10"/>
    </row>
    <row r="1483" spans="2:11" s="5" customFormat="1" ht="78.75" hidden="1">
      <c r="B1483" s="1"/>
      <c r="C1483" s="351">
        <v>5397</v>
      </c>
      <c r="D1483" s="352" t="s">
        <v>1532</v>
      </c>
      <c r="E1483" s="353" t="s">
        <v>122</v>
      </c>
      <c r="F1483" s="354">
        <v>30272</v>
      </c>
      <c r="G1483" s="288" t="s">
        <v>117</v>
      </c>
      <c r="H1483" s="288"/>
      <c r="I1483" s="1"/>
      <c r="J1483" s="10"/>
      <c r="K1483" s="10"/>
    </row>
    <row r="1484" spans="2:11" s="5" customFormat="1" ht="31.5" hidden="1">
      <c r="B1484" s="1"/>
      <c r="C1484" s="351">
        <v>5398</v>
      </c>
      <c r="D1484" s="352" t="s">
        <v>1533</v>
      </c>
      <c r="E1484" s="353" t="s">
        <v>122</v>
      </c>
      <c r="F1484" s="354">
        <v>1547269</v>
      </c>
      <c r="G1484" s="288" t="s">
        <v>117</v>
      </c>
      <c r="H1484" s="288" t="s">
        <v>145</v>
      </c>
      <c r="I1484" s="1"/>
      <c r="J1484" s="10"/>
      <c r="K1484" s="10"/>
    </row>
    <row r="1485" spans="2:11" s="5" customFormat="1" ht="31.5" hidden="1">
      <c r="B1485" s="1"/>
      <c r="C1485" s="351">
        <v>5404</v>
      </c>
      <c r="D1485" s="352" t="s">
        <v>1534</v>
      </c>
      <c r="E1485" s="353" t="s">
        <v>472</v>
      </c>
      <c r="F1485" s="354">
        <v>4994</v>
      </c>
      <c r="G1485" s="288" t="s">
        <v>117</v>
      </c>
      <c r="H1485" s="288" t="s">
        <v>145</v>
      </c>
      <c r="I1485" s="1"/>
      <c r="J1485" s="10"/>
      <c r="K1485" s="10"/>
    </row>
    <row r="1486" spans="2:11" s="5" customFormat="1" ht="78.75" hidden="1">
      <c r="B1486" s="1"/>
      <c r="C1486" s="351">
        <v>5409</v>
      </c>
      <c r="D1486" s="352" t="s">
        <v>1535</v>
      </c>
      <c r="E1486" s="353" t="s">
        <v>125</v>
      </c>
      <c r="F1486" s="354">
        <v>388683</v>
      </c>
      <c r="G1486" s="288" t="s">
        <v>117</v>
      </c>
      <c r="H1486" s="288"/>
      <c r="I1486" s="1"/>
      <c r="J1486" s="10"/>
      <c r="K1486" s="10"/>
    </row>
    <row r="1487" spans="2:11" s="5" customFormat="1" ht="47.25" hidden="1">
      <c r="B1487" s="1"/>
      <c r="C1487" s="351">
        <v>5412</v>
      </c>
      <c r="D1487" s="352" t="s">
        <v>1536</v>
      </c>
      <c r="E1487" s="353" t="s">
        <v>119</v>
      </c>
      <c r="F1487" s="354">
        <v>117595</v>
      </c>
      <c r="G1487" s="288" t="s">
        <v>117</v>
      </c>
      <c r="H1487" s="288"/>
      <c r="I1487" s="1"/>
      <c r="J1487" s="10"/>
      <c r="K1487" s="10"/>
    </row>
    <row r="1488" spans="2:11" s="5" customFormat="1" ht="47.25" hidden="1">
      <c r="B1488" s="1"/>
      <c r="C1488" s="351">
        <v>5413</v>
      </c>
      <c r="D1488" s="352" t="s">
        <v>1537</v>
      </c>
      <c r="E1488" s="353" t="s">
        <v>119</v>
      </c>
      <c r="F1488" s="354">
        <v>72117</v>
      </c>
      <c r="G1488" s="288" t="s">
        <v>117</v>
      </c>
      <c r="H1488" s="288"/>
      <c r="I1488" s="1"/>
      <c r="J1488" s="10"/>
      <c r="K1488" s="10"/>
    </row>
    <row r="1489" spans="2:11" s="5" customFormat="1" ht="47.25" hidden="1">
      <c r="B1489" s="1"/>
      <c r="C1489" s="351">
        <v>5415</v>
      </c>
      <c r="D1489" s="352" t="s">
        <v>1538</v>
      </c>
      <c r="E1489" s="353" t="s">
        <v>119</v>
      </c>
      <c r="F1489" s="354">
        <v>66382</v>
      </c>
      <c r="G1489" s="288" t="s">
        <v>117</v>
      </c>
      <c r="H1489" s="288"/>
      <c r="I1489" s="1"/>
      <c r="J1489" s="10"/>
      <c r="K1489" s="10"/>
    </row>
    <row r="1490" spans="2:11" s="5" customFormat="1" ht="31.5" hidden="1">
      <c r="B1490" s="1"/>
      <c r="C1490" s="351">
        <v>5416</v>
      </c>
      <c r="D1490" s="352" t="s">
        <v>1539</v>
      </c>
      <c r="E1490" s="353" t="s">
        <v>119</v>
      </c>
      <c r="F1490" s="354">
        <v>40235</v>
      </c>
      <c r="G1490" s="288" t="s">
        <v>117</v>
      </c>
      <c r="H1490" s="288"/>
      <c r="I1490" s="1"/>
      <c r="J1490" s="10"/>
      <c r="K1490" s="10"/>
    </row>
    <row r="1491" spans="2:11" s="5" customFormat="1" ht="25.5" hidden="1">
      <c r="B1491" s="1"/>
      <c r="C1491" s="351">
        <v>5418</v>
      </c>
      <c r="D1491" s="352" t="s">
        <v>1540</v>
      </c>
      <c r="E1491" s="353" t="s">
        <v>119</v>
      </c>
      <c r="F1491" s="354">
        <v>67038</v>
      </c>
      <c r="G1491" s="288" t="s">
        <v>117</v>
      </c>
      <c r="H1491" s="288"/>
      <c r="I1491" s="1"/>
      <c r="J1491" s="10"/>
      <c r="K1491" s="10"/>
    </row>
    <row r="1492" spans="2:11" s="5" customFormat="1" ht="63" hidden="1">
      <c r="B1492" s="1"/>
      <c r="C1492" s="351">
        <v>5421</v>
      </c>
      <c r="D1492" s="352" t="s">
        <v>1541</v>
      </c>
      <c r="E1492" s="353" t="s">
        <v>119</v>
      </c>
      <c r="F1492" s="354">
        <v>720020</v>
      </c>
      <c r="G1492" s="288" t="s">
        <v>117</v>
      </c>
      <c r="H1492" s="288"/>
      <c r="I1492" s="1"/>
      <c r="J1492" s="10"/>
      <c r="K1492" s="10"/>
    </row>
    <row r="1493" spans="2:11" s="5" customFormat="1" ht="78.75" hidden="1">
      <c r="B1493" s="1"/>
      <c r="C1493" s="351">
        <v>5422</v>
      </c>
      <c r="D1493" s="352" t="s">
        <v>1542</v>
      </c>
      <c r="E1493" s="353" t="s">
        <v>119</v>
      </c>
      <c r="F1493" s="354">
        <v>732472</v>
      </c>
      <c r="G1493" s="288" t="s">
        <v>117</v>
      </c>
      <c r="H1493" s="288"/>
      <c r="I1493" s="1"/>
      <c r="J1493" s="10"/>
      <c r="K1493" s="10"/>
    </row>
    <row r="1494" spans="2:11" s="5" customFormat="1" ht="63" hidden="1">
      <c r="B1494" s="1"/>
      <c r="C1494" s="351">
        <v>5426</v>
      </c>
      <c r="D1494" s="352" t="s">
        <v>1543</v>
      </c>
      <c r="E1494" s="353" t="s">
        <v>119</v>
      </c>
      <c r="F1494" s="354">
        <v>621990</v>
      </c>
      <c r="G1494" s="288" t="s">
        <v>117</v>
      </c>
      <c r="H1494" s="288"/>
      <c r="I1494" s="1"/>
      <c r="J1494" s="10"/>
      <c r="K1494" s="10"/>
    </row>
    <row r="1495" spans="2:11" s="5" customFormat="1" ht="63" hidden="1">
      <c r="B1495" s="1"/>
      <c r="C1495" s="351">
        <v>5428</v>
      </c>
      <c r="D1495" s="352" t="s">
        <v>1544</v>
      </c>
      <c r="E1495" s="353" t="s">
        <v>119</v>
      </c>
      <c r="F1495" s="354">
        <v>722330</v>
      </c>
      <c r="G1495" s="288" t="s">
        <v>117</v>
      </c>
      <c r="H1495" s="288"/>
      <c r="I1495" s="1"/>
      <c r="J1495" s="10"/>
      <c r="K1495" s="10"/>
    </row>
    <row r="1496" spans="2:11" s="5" customFormat="1" ht="31.5" hidden="1">
      <c r="B1496" s="1"/>
      <c r="C1496" s="351">
        <v>5431</v>
      </c>
      <c r="D1496" s="352" t="s">
        <v>1545</v>
      </c>
      <c r="E1496" s="353" t="s">
        <v>122</v>
      </c>
      <c r="F1496" s="354">
        <v>52843</v>
      </c>
      <c r="G1496" s="288" t="s">
        <v>117</v>
      </c>
      <c r="H1496" s="288"/>
      <c r="I1496" s="1"/>
      <c r="J1496" s="10"/>
      <c r="K1496" s="10"/>
    </row>
    <row r="1497" spans="2:11" s="5" customFormat="1" ht="31.5" hidden="1">
      <c r="B1497" s="1"/>
      <c r="C1497" s="351">
        <v>5432</v>
      </c>
      <c r="D1497" s="352" t="s">
        <v>1546</v>
      </c>
      <c r="E1497" s="353" t="s">
        <v>122</v>
      </c>
      <c r="F1497" s="354">
        <v>59546</v>
      </c>
      <c r="G1497" s="288" t="s">
        <v>117</v>
      </c>
      <c r="H1497" s="288"/>
      <c r="I1497" s="1"/>
      <c r="J1497" s="10"/>
      <c r="K1497" s="10"/>
    </row>
    <row r="1498" spans="2:11" s="5" customFormat="1" ht="31.5" hidden="1">
      <c r="B1498" s="1"/>
      <c r="C1498" s="351">
        <v>5433</v>
      </c>
      <c r="D1498" s="352" t="s">
        <v>1547</v>
      </c>
      <c r="E1498" s="353" t="s">
        <v>122</v>
      </c>
      <c r="F1498" s="354">
        <v>54904</v>
      </c>
      <c r="G1498" s="288" t="s">
        <v>117</v>
      </c>
      <c r="H1498" s="288"/>
      <c r="I1498" s="1"/>
      <c r="J1498" s="10"/>
      <c r="K1498" s="10"/>
    </row>
    <row r="1499" spans="2:11" s="5" customFormat="1" ht="78.75" hidden="1">
      <c r="B1499" s="1"/>
      <c r="C1499" s="351">
        <v>5442</v>
      </c>
      <c r="D1499" s="352" t="s">
        <v>1548</v>
      </c>
      <c r="E1499" s="353" t="s">
        <v>116</v>
      </c>
      <c r="F1499" s="354">
        <v>70462</v>
      </c>
      <c r="G1499" s="288" t="s">
        <v>117</v>
      </c>
      <c r="H1499" s="288"/>
      <c r="I1499" s="1"/>
      <c r="J1499" s="10"/>
      <c r="K1499" s="10"/>
    </row>
    <row r="1500" spans="2:11" s="5" customFormat="1" ht="47.25" hidden="1">
      <c r="B1500" s="1"/>
      <c r="C1500" s="351">
        <v>5443</v>
      </c>
      <c r="D1500" s="352" t="s">
        <v>1549</v>
      </c>
      <c r="E1500" s="353" t="s">
        <v>122</v>
      </c>
      <c r="F1500" s="354">
        <v>29001</v>
      </c>
      <c r="G1500" s="288" t="s">
        <v>117</v>
      </c>
      <c r="H1500" s="288"/>
      <c r="I1500" s="1"/>
      <c r="J1500" s="10"/>
      <c r="K1500" s="10"/>
    </row>
    <row r="1501" spans="2:11" s="5" customFormat="1" ht="94.5" hidden="1">
      <c r="B1501" s="1"/>
      <c r="C1501" s="351">
        <v>5452</v>
      </c>
      <c r="D1501" s="352" t="s">
        <v>1550</v>
      </c>
      <c r="E1501" s="353" t="s">
        <v>116</v>
      </c>
      <c r="F1501" s="354">
        <v>64630</v>
      </c>
      <c r="G1501" s="288" t="s">
        <v>117</v>
      </c>
      <c r="H1501" s="288"/>
      <c r="I1501" s="1"/>
      <c r="J1501" s="10"/>
      <c r="K1501" s="10"/>
    </row>
    <row r="1502" spans="2:11" s="5" customFormat="1" ht="94.5" hidden="1">
      <c r="B1502" s="1"/>
      <c r="C1502" s="351">
        <v>5455</v>
      </c>
      <c r="D1502" s="352" t="s">
        <v>1551</v>
      </c>
      <c r="E1502" s="353" t="s">
        <v>116</v>
      </c>
      <c r="F1502" s="354">
        <v>145940</v>
      </c>
      <c r="G1502" s="288" t="s">
        <v>117</v>
      </c>
      <c r="H1502" s="288"/>
      <c r="I1502" s="1"/>
      <c r="J1502" s="10"/>
      <c r="K1502" s="10"/>
    </row>
    <row r="1503" spans="2:11" s="5" customFormat="1" ht="47.25" hidden="1">
      <c r="B1503" s="1"/>
      <c r="C1503" s="351">
        <v>5456</v>
      </c>
      <c r="D1503" s="352" t="s">
        <v>1552</v>
      </c>
      <c r="E1503" s="353" t="s">
        <v>122</v>
      </c>
      <c r="F1503" s="354">
        <v>38656</v>
      </c>
      <c r="G1503" s="288" t="s">
        <v>117</v>
      </c>
      <c r="H1503" s="288"/>
      <c r="I1503" s="1"/>
      <c r="J1503" s="10"/>
      <c r="K1503" s="10"/>
    </row>
    <row r="1504" spans="2:11" s="5" customFormat="1" ht="47.25" hidden="1">
      <c r="B1504" s="1"/>
      <c r="C1504" s="351">
        <v>5459</v>
      </c>
      <c r="D1504" s="352" t="s">
        <v>1553</v>
      </c>
      <c r="E1504" s="353" t="s">
        <v>116</v>
      </c>
      <c r="F1504" s="354">
        <v>66874</v>
      </c>
      <c r="G1504" s="288" t="s">
        <v>117</v>
      </c>
      <c r="H1504" s="288"/>
      <c r="I1504" s="1"/>
      <c r="J1504" s="10"/>
      <c r="K1504" s="10"/>
    </row>
    <row r="1505" spans="2:11" s="5" customFormat="1" ht="31.5" hidden="1">
      <c r="B1505" s="1"/>
      <c r="C1505" s="351">
        <v>5461</v>
      </c>
      <c r="D1505" s="352" t="s">
        <v>1554</v>
      </c>
      <c r="E1505" s="353" t="s">
        <v>122</v>
      </c>
      <c r="F1505" s="354">
        <v>21965</v>
      </c>
      <c r="G1505" s="288" t="s">
        <v>117</v>
      </c>
      <c r="H1505" s="288"/>
      <c r="I1505" s="1"/>
      <c r="J1505" s="10"/>
      <c r="K1505" s="10"/>
    </row>
    <row r="1506" spans="2:11" s="5" customFormat="1" ht="78.75" hidden="1">
      <c r="B1506" s="1"/>
      <c r="C1506" s="351">
        <v>5462</v>
      </c>
      <c r="D1506" s="352" t="s">
        <v>1555</v>
      </c>
      <c r="E1506" s="353" t="s">
        <v>125</v>
      </c>
      <c r="F1506" s="354">
        <v>126427</v>
      </c>
      <c r="G1506" s="288" t="s">
        <v>117</v>
      </c>
      <c r="H1506" s="288"/>
      <c r="I1506" s="1"/>
      <c r="J1506" s="10"/>
      <c r="K1506" s="10"/>
    </row>
    <row r="1507" spans="2:11" s="5" customFormat="1" ht="78.75" hidden="1">
      <c r="B1507" s="1"/>
      <c r="C1507" s="351">
        <v>5463</v>
      </c>
      <c r="D1507" s="352" t="s">
        <v>1556</v>
      </c>
      <c r="E1507" s="353" t="s">
        <v>125</v>
      </c>
      <c r="F1507" s="354">
        <v>185913</v>
      </c>
      <c r="G1507" s="288" t="s">
        <v>117</v>
      </c>
      <c r="H1507" s="288"/>
      <c r="I1507" s="1"/>
      <c r="J1507" s="10"/>
      <c r="K1507" s="10"/>
    </row>
    <row r="1508" spans="2:11" s="5" customFormat="1" ht="31.5" hidden="1">
      <c r="B1508" s="1"/>
      <c r="C1508" s="351">
        <v>5466</v>
      </c>
      <c r="D1508" s="352" t="s">
        <v>1557</v>
      </c>
      <c r="E1508" s="353" t="s">
        <v>122</v>
      </c>
      <c r="F1508" s="354">
        <v>12949</v>
      </c>
      <c r="G1508" s="288" t="s">
        <v>117</v>
      </c>
      <c r="H1508" s="288"/>
      <c r="I1508" s="1"/>
      <c r="J1508" s="10"/>
      <c r="K1508" s="10"/>
    </row>
    <row r="1509" spans="2:11" s="5" customFormat="1" ht="31.5" hidden="1">
      <c r="B1509" s="1"/>
      <c r="C1509" s="351">
        <v>5467</v>
      </c>
      <c r="D1509" s="352" t="s">
        <v>1558</v>
      </c>
      <c r="E1509" s="353" t="s">
        <v>122</v>
      </c>
      <c r="F1509" s="354">
        <v>131482</v>
      </c>
      <c r="G1509" s="288" t="s">
        <v>117</v>
      </c>
      <c r="H1509" s="288"/>
      <c r="I1509" s="1"/>
      <c r="J1509" s="10"/>
      <c r="K1509" s="10"/>
    </row>
    <row r="1510" spans="2:11" s="5" customFormat="1" ht="31.5" hidden="1">
      <c r="B1510" s="1"/>
      <c r="C1510" s="351">
        <v>5469</v>
      </c>
      <c r="D1510" s="352" t="s">
        <v>1559</v>
      </c>
      <c r="E1510" s="353" t="s">
        <v>122</v>
      </c>
      <c r="F1510" s="354">
        <v>15758</v>
      </c>
      <c r="G1510" s="288" t="s">
        <v>117</v>
      </c>
      <c r="H1510" s="288"/>
      <c r="I1510" s="1"/>
      <c r="J1510" s="10"/>
      <c r="K1510" s="10"/>
    </row>
    <row r="1511" spans="2:11" s="5" customFormat="1" ht="31.5" hidden="1">
      <c r="B1511" s="1"/>
      <c r="C1511" s="351">
        <v>5471</v>
      </c>
      <c r="D1511" s="352" t="s">
        <v>1560</v>
      </c>
      <c r="E1511" s="353" t="s">
        <v>122</v>
      </c>
      <c r="F1511" s="354">
        <v>9064</v>
      </c>
      <c r="G1511" s="288" t="s">
        <v>117</v>
      </c>
      <c r="H1511" s="288"/>
      <c r="I1511" s="1"/>
      <c r="J1511" s="10"/>
      <c r="K1511" s="10"/>
    </row>
    <row r="1512" spans="2:11" s="5" customFormat="1" ht="47.25" hidden="1">
      <c r="B1512" s="1"/>
      <c r="C1512" s="351">
        <v>5472</v>
      </c>
      <c r="D1512" s="352" t="s">
        <v>1561</v>
      </c>
      <c r="E1512" s="353" t="s">
        <v>122</v>
      </c>
      <c r="F1512" s="354">
        <v>6093</v>
      </c>
      <c r="G1512" s="288" t="s">
        <v>117</v>
      </c>
      <c r="H1512" s="288"/>
      <c r="I1512" s="1"/>
      <c r="J1512" s="10"/>
      <c r="K1512" s="10"/>
    </row>
    <row r="1513" spans="2:11" s="5" customFormat="1" ht="63" hidden="1">
      <c r="B1513" s="1"/>
      <c r="C1513" s="351">
        <v>5494</v>
      </c>
      <c r="D1513" s="352" t="s">
        <v>1562</v>
      </c>
      <c r="E1513" s="353" t="s">
        <v>125</v>
      </c>
      <c r="F1513" s="354">
        <v>417394</v>
      </c>
      <c r="G1513" s="288" t="s">
        <v>117</v>
      </c>
      <c r="H1513" s="288"/>
      <c r="I1513" s="1"/>
      <c r="J1513" s="10"/>
      <c r="K1513" s="10"/>
    </row>
    <row r="1514" spans="2:11" s="5" customFormat="1" ht="47.25" hidden="1">
      <c r="B1514" s="1"/>
      <c r="C1514" s="351">
        <v>5501</v>
      </c>
      <c r="D1514" s="352" t="s">
        <v>1563</v>
      </c>
      <c r="E1514" s="353" t="s">
        <v>125</v>
      </c>
      <c r="F1514" s="354">
        <v>364196</v>
      </c>
      <c r="G1514" s="288" t="s">
        <v>117</v>
      </c>
      <c r="H1514" s="288"/>
      <c r="I1514" s="1"/>
      <c r="J1514" s="10"/>
      <c r="K1514" s="10"/>
    </row>
    <row r="1515" spans="2:11" s="5" customFormat="1" ht="63" hidden="1">
      <c r="B1515" s="1"/>
      <c r="C1515" s="351">
        <v>5502</v>
      </c>
      <c r="D1515" s="352" t="s">
        <v>1564</v>
      </c>
      <c r="E1515" s="353" t="s">
        <v>125</v>
      </c>
      <c r="F1515" s="354">
        <v>651096</v>
      </c>
      <c r="G1515" s="288" t="s">
        <v>117</v>
      </c>
      <c r="H1515" s="288"/>
      <c r="I1515" s="1"/>
      <c r="J1515" s="10"/>
      <c r="K1515" s="10"/>
    </row>
    <row r="1516" spans="2:11" s="5" customFormat="1" ht="78.75" hidden="1">
      <c r="B1516" s="1"/>
      <c r="C1516" s="351">
        <v>5523</v>
      </c>
      <c r="D1516" s="352" t="s">
        <v>1565</v>
      </c>
      <c r="E1516" s="353" t="s">
        <v>125</v>
      </c>
      <c r="F1516" s="354">
        <v>21089</v>
      </c>
      <c r="G1516" s="288" t="s">
        <v>117</v>
      </c>
      <c r="H1516" s="288"/>
      <c r="I1516" s="1"/>
      <c r="J1516" s="10"/>
      <c r="K1516" s="10"/>
    </row>
    <row r="1517" spans="2:11" s="5" customFormat="1" ht="94.5" hidden="1">
      <c r="B1517" s="1"/>
      <c r="C1517" s="351">
        <v>5524</v>
      </c>
      <c r="D1517" s="352" t="s">
        <v>1566</v>
      </c>
      <c r="E1517" s="353" t="s">
        <v>125</v>
      </c>
      <c r="F1517" s="354">
        <v>45018</v>
      </c>
      <c r="G1517" s="288" t="s">
        <v>117</v>
      </c>
      <c r="H1517" s="288"/>
      <c r="I1517" s="1"/>
      <c r="J1517" s="10"/>
      <c r="K1517" s="10"/>
    </row>
    <row r="1518" spans="2:11" s="5" customFormat="1" ht="94.5" hidden="1">
      <c r="B1518" s="1"/>
      <c r="C1518" s="351">
        <v>5525</v>
      </c>
      <c r="D1518" s="352" t="s">
        <v>1567</v>
      </c>
      <c r="E1518" s="353" t="s">
        <v>125</v>
      </c>
      <c r="F1518" s="354">
        <v>55215</v>
      </c>
      <c r="G1518" s="288" t="s">
        <v>117</v>
      </c>
      <c r="H1518" s="288"/>
      <c r="I1518" s="1"/>
      <c r="J1518" s="10"/>
      <c r="K1518" s="10"/>
    </row>
    <row r="1519" spans="2:11" s="5" customFormat="1" ht="31.5" hidden="1">
      <c r="B1519" s="1"/>
      <c r="C1519" s="351">
        <v>5527</v>
      </c>
      <c r="D1519" s="352" t="s">
        <v>1568</v>
      </c>
      <c r="E1519" s="353" t="s">
        <v>122</v>
      </c>
      <c r="F1519" s="354">
        <v>24245</v>
      </c>
      <c r="G1519" s="288" t="s">
        <v>117</v>
      </c>
      <c r="H1519" s="288"/>
      <c r="I1519" s="1"/>
      <c r="J1519" s="10"/>
      <c r="K1519" s="10"/>
    </row>
    <row r="1520" spans="2:11" s="5" customFormat="1" ht="47.25" hidden="1">
      <c r="B1520" s="1"/>
      <c r="C1520" s="351">
        <v>5528</v>
      </c>
      <c r="D1520" s="352" t="s">
        <v>1569</v>
      </c>
      <c r="E1520" s="353" t="s">
        <v>122</v>
      </c>
      <c r="F1520" s="354">
        <v>12050</v>
      </c>
      <c r="G1520" s="288" t="s">
        <v>117</v>
      </c>
      <c r="H1520" s="288"/>
      <c r="I1520" s="1"/>
      <c r="J1520" s="10"/>
      <c r="K1520" s="10"/>
    </row>
    <row r="1521" spans="2:11" s="5" customFormat="1" ht="25.5" hidden="1">
      <c r="B1521" s="1"/>
      <c r="C1521" s="351">
        <v>5535</v>
      </c>
      <c r="D1521" s="352" t="s">
        <v>1570</v>
      </c>
      <c r="E1521" s="353" t="s">
        <v>494</v>
      </c>
      <c r="F1521" s="354">
        <v>158370</v>
      </c>
      <c r="G1521" s="288" t="s">
        <v>117</v>
      </c>
      <c r="H1521" s="288"/>
      <c r="I1521" s="1"/>
      <c r="J1521" s="10"/>
      <c r="K1521" s="10"/>
    </row>
    <row r="1522" spans="2:11" s="5" customFormat="1" ht="25.5" hidden="1">
      <c r="B1522" s="1"/>
      <c r="C1522" s="351">
        <v>5536</v>
      </c>
      <c r="D1522" s="352" t="s">
        <v>1571</v>
      </c>
      <c r="E1522" s="353" t="s">
        <v>785</v>
      </c>
      <c r="F1522" s="354">
        <v>19796</v>
      </c>
      <c r="G1522" s="288" t="s">
        <v>117</v>
      </c>
      <c r="H1522" s="288"/>
      <c r="I1522" s="1"/>
      <c r="J1522" s="10"/>
      <c r="K1522" s="10"/>
    </row>
    <row r="1523" spans="2:11" s="5" customFormat="1" ht="47.25" hidden="1">
      <c r="B1523" s="1"/>
      <c r="C1523" s="351">
        <v>5540</v>
      </c>
      <c r="D1523" s="352" t="s">
        <v>1572</v>
      </c>
      <c r="E1523" s="353" t="s">
        <v>122</v>
      </c>
      <c r="F1523" s="354">
        <v>3036</v>
      </c>
      <c r="G1523" s="288" t="s">
        <v>117</v>
      </c>
      <c r="H1523" s="288"/>
      <c r="I1523" s="1"/>
      <c r="J1523" s="10"/>
      <c r="K1523" s="10"/>
    </row>
    <row r="1524" spans="2:11" s="5" customFormat="1" ht="47.25" hidden="1">
      <c r="B1524" s="1"/>
      <c r="C1524" s="351">
        <v>5541</v>
      </c>
      <c r="D1524" s="352" t="s">
        <v>1573</v>
      </c>
      <c r="E1524" s="353" t="s">
        <v>122</v>
      </c>
      <c r="F1524" s="354">
        <v>4724</v>
      </c>
      <c r="G1524" s="288" t="s">
        <v>117</v>
      </c>
      <c r="H1524" s="288"/>
      <c r="I1524" s="1"/>
      <c r="J1524" s="10"/>
      <c r="K1524" s="10"/>
    </row>
    <row r="1525" spans="2:11" s="5" customFormat="1" ht="47.25" hidden="1">
      <c r="B1525" s="1"/>
      <c r="C1525" s="351">
        <v>5542</v>
      </c>
      <c r="D1525" s="352" t="s">
        <v>1574</v>
      </c>
      <c r="E1525" s="353" t="s">
        <v>122</v>
      </c>
      <c r="F1525" s="354">
        <v>7076</v>
      </c>
      <c r="G1525" s="288" t="s">
        <v>117</v>
      </c>
      <c r="H1525" s="288"/>
      <c r="I1525" s="1"/>
      <c r="J1525" s="10"/>
      <c r="K1525" s="10"/>
    </row>
    <row r="1526" spans="2:11" s="5" customFormat="1" ht="47.25" hidden="1">
      <c r="B1526" s="1"/>
      <c r="C1526" s="351">
        <v>5543</v>
      </c>
      <c r="D1526" s="352" t="s">
        <v>1575</v>
      </c>
      <c r="E1526" s="353" t="s">
        <v>122</v>
      </c>
      <c r="F1526" s="354">
        <v>10476</v>
      </c>
      <c r="G1526" s="288" t="s">
        <v>117</v>
      </c>
      <c r="H1526" s="288"/>
      <c r="I1526" s="1"/>
      <c r="J1526" s="10"/>
      <c r="K1526" s="10"/>
    </row>
    <row r="1527" spans="2:11" s="5" customFormat="1" ht="94.5" hidden="1">
      <c r="B1527" s="1"/>
      <c r="C1527" s="351">
        <v>5545</v>
      </c>
      <c r="D1527" s="352" t="s">
        <v>1576</v>
      </c>
      <c r="E1527" s="353" t="s">
        <v>122</v>
      </c>
      <c r="F1527" s="354">
        <v>72659</v>
      </c>
      <c r="G1527" s="288" t="s">
        <v>117</v>
      </c>
      <c r="H1527" s="288"/>
      <c r="I1527" s="1"/>
      <c r="J1527" s="10"/>
      <c r="K1527" s="10"/>
    </row>
    <row r="1528" spans="2:11" s="5" customFormat="1" ht="94.5" hidden="1">
      <c r="B1528" s="1"/>
      <c r="C1528" s="351">
        <v>5546</v>
      </c>
      <c r="D1528" s="352" t="s">
        <v>1577</v>
      </c>
      <c r="E1528" s="353" t="s">
        <v>122</v>
      </c>
      <c r="F1528" s="354">
        <v>111025</v>
      </c>
      <c r="G1528" s="288" t="s">
        <v>117</v>
      </c>
      <c r="H1528" s="288"/>
      <c r="I1528" s="1"/>
      <c r="J1528" s="10"/>
      <c r="K1528" s="10"/>
    </row>
    <row r="1529" spans="2:11" s="5" customFormat="1" ht="110.25" hidden="1">
      <c r="B1529" s="1"/>
      <c r="C1529" s="351">
        <v>5547</v>
      </c>
      <c r="D1529" s="352" t="s">
        <v>1578</v>
      </c>
      <c r="E1529" s="353" t="s">
        <v>122</v>
      </c>
      <c r="F1529" s="354">
        <v>71707</v>
      </c>
      <c r="G1529" s="288" t="s">
        <v>117</v>
      </c>
      <c r="H1529" s="288"/>
      <c r="I1529" s="1"/>
      <c r="J1529" s="10"/>
      <c r="K1529" s="10"/>
    </row>
    <row r="1530" spans="2:11" s="5" customFormat="1" ht="94.5" hidden="1">
      <c r="B1530" s="1"/>
      <c r="C1530" s="351">
        <v>5548</v>
      </c>
      <c r="D1530" s="352" t="s">
        <v>1579</v>
      </c>
      <c r="E1530" s="353" t="s">
        <v>122</v>
      </c>
      <c r="F1530" s="354">
        <v>27784</v>
      </c>
      <c r="G1530" s="288" t="s">
        <v>117</v>
      </c>
      <c r="H1530" s="288"/>
      <c r="I1530" s="1"/>
      <c r="J1530" s="10"/>
      <c r="K1530" s="10"/>
    </row>
    <row r="1531" spans="2:11" s="5" customFormat="1" ht="94.5" hidden="1">
      <c r="B1531" s="1"/>
      <c r="C1531" s="351">
        <v>5549</v>
      </c>
      <c r="D1531" s="352" t="s">
        <v>1580</v>
      </c>
      <c r="E1531" s="353" t="s">
        <v>122</v>
      </c>
      <c r="F1531" s="354">
        <v>201361</v>
      </c>
      <c r="G1531" s="288" t="s">
        <v>117</v>
      </c>
      <c r="H1531" s="288"/>
      <c r="I1531" s="1"/>
      <c r="J1531" s="10"/>
      <c r="K1531" s="10"/>
    </row>
    <row r="1532" spans="2:11" s="5" customFormat="1" ht="94.5" hidden="1">
      <c r="B1532" s="1"/>
      <c r="C1532" s="351">
        <v>5550</v>
      </c>
      <c r="D1532" s="352" t="s">
        <v>1581</v>
      </c>
      <c r="E1532" s="353" t="s">
        <v>122</v>
      </c>
      <c r="F1532" s="354">
        <v>118093</v>
      </c>
      <c r="G1532" s="288" t="s">
        <v>117</v>
      </c>
      <c r="H1532" s="288"/>
      <c r="I1532" s="1"/>
      <c r="J1532" s="10"/>
      <c r="K1532" s="10"/>
    </row>
    <row r="1533" spans="2:11" s="5" customFormat="1" ht="94.5" hidden="1">
      <c r="B1533" s="1"/>
      <c r="C1533" s="351">
        <v>5551</v>
      </c>
      <c r="D1533" s="352" t="s">
        <v>1582</v>
      </c>
      <c r="E1533" s="353" t="s">
        <v>122</v>
      </c>
      <c r="F1533" s="354">
        <v>36684</v>
      </c>
      <c r="G1533" s="288" t="s">
        <v>117</v>
      </c>
      <c r="H1533" s="288"/>
      <c r="I1533" s="1"/>
      <c r="J1533" s="10"/>
      <c r="K1533" s="10"/>
    </row>
    <row r="1534" spans="2:11" s="5" customFormat="1" ht="63" hidden="1">
      <c r="B1534" s="1"/>
      <c r="C1534" s="351">
        <v>5552</v>
      </c>
      <c r="D1534" s="352" t="s">
        <v>1583</v>
      </c>
      <c r="E1534" s="353" t="s">
        <v>125</v>
      </c>
      <c r="F1534" s="354">
        <v>14220</v>
      </c>
      <c r="G1534" s="288" t="s">
        <v>117</v>
      </c>
      <c r="H1534" s="288"/>
      <c r="I1534" s="1"/>
      <c r="J1534" s="10"/>
      <c r="K1534" s="10"/>
    </row>
    <row r="1535" spans="2:11" s="5" customFormat="1" ht="63" hidden="1">
      <c r="B1535" s="1"/>
      <c r="C1535" s="351">
        <v>5556</v>
      </c>
      <c r="D1535" s="352" t="s">
        <v>1584</v>
      </c>
      <c r="E1535" s="353" t="s">
        <v>122</v>
      </c>
      <c r="F1535" s="354">
        <v>23421</v>
      </c>
      <c r="G1535" s="288" t="s">
        <v>117</v>
      </c>
      <c r="H1535" s="288"/>
      <c r="I1535" s="1"/>
      <c r="J1535" s="10"/>
      <c r="K1535" s="10"/>
    </row>
    <row r="1536" spans="2:11" s="5" customFormat="1" ht="45" hidden="1">
      <c r="B1536" s="1"/>
      <c r="C1536" s="458">
        <v>5557</v>
      </c>
      <c r="D1536" s="460" t="s">
        <v>1585</v>
      </c>
      <c r="E1536" s="462" t="s">
        <v>122</v>
      </c>
      <c r="F1536" s="464">
        <v>62949</v>
      </c>
      <c r="G1536" s="288" t="s">
        <v>117</v>
      </c>
      <c r="H1536" s="288"/>
      <c r="I1536" s="1"/>
      <c r="J1536" s="10"/>
      <c r="K1536" s="10"/>
    </row>
    <row r="1537" spans="2:11" s="5" customFormat="1" ht="47.25" hidden="1">
      <c r="B1537" s="1"/>
      <c r="C1537" s="351">
        <v>5558</v>
      </c>
      <c r="D1537" s="352" t="s">
        <v>1586</v>
      </c>
      <c r="E1537" s="353" t="s">
        <v>122</v>
      </c>
      <c r="F1537" s="354">
        <v>111878</v>
      </c>
      <c r="G1537" s="288" t="s">
        <v>117</v>
      </c>
      <c r="H1537" s="288"/>
      <c r="I1537" s="1"/>
      <c r="J1537" s="10"/>
      <c r="K1537" s="10"/>
    </row>
    <row r="1538" spans="2:11" s="5" customFormat="1" ht="94.5" hidden="1">
      <c r="B1538" s="1"/>
      <c r="C1538" s="351">
        <v>5561</v>
      </c>
      <c r="D1538" s="352" t="s">
        <v>1587</v>
      </c>
      <c r="E1538" s="353" t="s">
        <v>122</v>
      </c>
      <c r="F1538" s="354">
        <v>122091</v>
      </c>
      <c r="G1538" s="288" t="s">
        <v>117</v>
      </c>
      <c r="H1538" s="288"/>
      <c r="I1538" s="1"/>
      <c r="J1538" s="10"/>
      <c r="K1538" s="10"/>
    </row>
    <row r="1539" spans="2:11" s="5" customFormat="1" ht="94.5" hidden="1">
      <c r="B1539" s="1"/>
      <c r="C1539" s="351">
        <v>5562</v>
      </c>
      <c r="D1539" s="352" t="s">
        <v>1588</v>
      </c>
      <c r="E1539" s="353" t="s">
        <v>122</v>
      </c>
      <c r="F1539" s="354">
        <v>76625</v>
      </c>
      <c r="G1539" s="288" t="s">
        <v>117</v>
      </c>
      <c r="H1539" s="288"/>
      <c r="I1539" s="1"/>
      <c r="J1539" s="10"/>
      <c r="K1539" s="10"/>
    </row>
    <row r="1540" spans="2:11" s="5" customFormat="1" ht="47.25" hidden="1">
      <c r="B1540" s="1"/>
      <c r="C1540" s="351">
        <v>5567</v>
      </c>
      <c r="D1540" s="352" t="s">
        <v>1589</v>
      </c>
      <c r="E1540" s="353" t="s">
        <v>122</v>
      </c>
      <c r="F1540" s="354">
        <v>16083</v>
      </c>
      <c r="G1540" s="288" t="s">
        <v>117</v>
      </c>
      <c r="H1540" s="288"/>
      <c r="I1540" s="1"/>
      <c r="J1540" s="10"/>
      <c r="K1540" s="10"/>
    </row>
    <row r="1541" spans="2:11" s="5" customFormat="1" ht="94.5" hidden="1">
      <c r="B1541" s="1"/>
      <c r="C1541" s="351">
        <v>5570</v>
      </c>
      <c r="D1541" s="352" t="s">
        <v>1590</v>
      </c>
      <c r="E1541" s="353" t="s">
        <v>122</v>
      </c>
      <c r="F1541" s="354">
        <v>275038</v>
      </c>
      <c r="G1541" s="288" t="s">
        <v>117</v>
      </c>
      <c r="H1541" s="288"/>
      <c r="I1541" s="1"/>
      <c r="J1541" s="10"/>
      <c r="K1541" s="10"/>
    </row>
    <row r="1542" spans="2:11" s="5" customFormat="1" ht="94.5" hidden="1">
      <c r="B1542" s="1"/>
      <c r="C1542" s="351">
        <v>5571</v>
      </c>
      <c r="D1542" s="352" t="s">
        <v>1591</v>
      </c>
      <c r="E1542" s="353" t="s">
        <v>122</v>
      </c>
      <c r="F1542" s="354">
        <v>56838</v>
      </c>
      <c r="G1542" s="288" t="s">
        <v>117</v>
      </c>
      <c r="H1542" s="288"/>
      <c r="I1542" s="1"/>
      <c r="J1542" s="10"/>
      <c r="K1542" s="10"/>
    </row>
    <row r="1543" spans="2:11" s="5" customFormat="1" ht="94.5" hidden="1">
      <c r="B1543" s="1"/>
      <c r="C1543" s="351">
        <v>5572</v>
      </c>
      <c r="D1543" s="352" t="s">
        <v>1592</v>
      </c>
      <c r="E1543" s="353" t="s">
        <v>122</v>
      </c>
      <c r="F1543" s="354">
        <v>27582</v>
      </c>
      <c r="G1543" s="288" t="s">
        <v>117</v>
      </c>
      <c r="H1543" s="288"/>
      <c r="I1543" s="1"/>
      <c r="J1543" s="10"/>
      <c r="K1543" s="10"/>
    </row>
    <row r="1544" spans="2:11" s="5" customFormat="1" ht="94.5" hidden="1">
      <c r="B1544" s="1"/>
      <c r="C1544" s="351">
        <v>5573</v>
      </c>
      <c r="D1544" s="352" t="s">
        <v>1593</v>
      </c>
      <c r="E1544" s="353" t="s">
        <v>122</v>
      </c>
      <c r="F1544" s="354">
        <v>22535</v>
      </c>
      <c r="G1544" s="288" t="s">
        <v>117</v>
      </c>
      <c r="H1544" s="288"/>
      <c r="I1544" s="1"/>
      <c r="J1544" s="10"/>
      <c r="K1544" s="10"/>
    </row>
    <row r="1545" spans="2:11" s="5" customFormat="1" ht="94.5" hidden="1">
      <c r="B1545" s="1"/>
      <c r="C1545" s="351">
        <v>5574</v>
      </c>
      <c r="D1545" s="352" t="s">
        <v>1594</v>
      </c>
      <c r="E1545" s="353" t="s">
        <v>122</v>
      </c>
      <c r="F1545" s="354">
        <v>14897</v>
      </c>
      <c r="G1545" s="288" t="s">
        <v>117</v>
      </c>
      <c r="H1545" s="288"/>
      <c r="I1545" s="1"/>
      <c r="J1545" s="10"/>
      <c r="K1545" s="10"/>
    </row>
    <row r="1546" spans="2:11" s="5" customFormat="1" ht="94.5" hidden="1">
      <c r="B1546" s="1"/>
      <c r="C1546" s="351">
        <v>5575</v>
      </c>
      <c r="D1546" s="352" t="s">
        <v>1595</v>
      </c>
      <c r="E1546" s="353" t="s">
        <v>122</v>
      </c>
      <c r="F1546" s="354">
        <v>47863</v>
      </c>
      <c r="G1546" s="288" t="s">
        <v>117</v>
      </c>
      <c r="H1546" s="288"/>
      <c r="I1546" s="1"/>
      <c r="J1546" s="10"/>
      <c r="K1546" s="10"/>
    </row>
    <row r="1547" spans="2:11" s="5" customFormat="1" ht="94.5" hidden="1">
      <c r="B1547" s="1"/>
      <c r="C1547" s="351">
        <v>5576</v>
      </c>
      <c r="D1547" s="352" t="s">
        <v>1596</v>
      </c>
      <c r="E1547" s="353" t="s">
        <v>122</v>
      </c>
      <c r="F1547" s="354">
        <v>18716</v>
      </c>
      <c r="G1547" s="288" t="s">
        <v>117</v>
      </c>
      <c r="H1547" s="288"/>
      <c r="I1547" s="1"/>
      <c r="J1547" s="10"/>
      <c r="K1547" s="10"/>
    </row>
    <row r="1548" spans="2:11" s="5" customFormat="1" ht="94.5" hidden="1">
      <c r="B1548" s="1"/>
      <c r="C1548" s="351">
        <v>5577</v>
      </c>
      <c r="D1548" s="352" t="s">
        <v>1597</v>
      </c>
      <c r="E1548" s="353" t="s">
        <v>122</v>
      </c>
      <c r="F1548" s="354">
        <v>220536</v>
      </c>
      <c r="G1548" s="288" t="s">
        <v>117</v>
      </c>
      <c r="H1548" s="288"/>
      <c r="I1548" s="1"/>
      <c r="J1548" s="10"/>
      <c r="K1548" s="10"/>
    </row>
    <row r="1549" spans="2:11" s="5" customFormat="1" ht="94.5" hidden="1">
      <c r="B1549" s="1"/>
      <c r="C1549" s="351">
        <v>5581</v>
      </c>
      <c r="D1549" s="352" t="s">
        <v>1598</v>
      </c>
      <c r="E1549" s="353" t="s">
        <v>122</v>
      </c>
      <c r="F1549" s="354">
        <v>318273</v>
      </c>
      <c r="G1549" s="288" t="s">
        <v>117</v>
      </c>
      <c r="H1549" s="288"/>
      <c r="I1549" s="1"/>
      <c r="J1549" s="10"/>
      <c r="K1549" s="10"/>
    </row>
    <row r="1550" spans="2:11" s="5" customFormat="1" ht="94.5" hidden="1">
      <c r="B1550" s="1"/>
      <c r="C1550" s="351">
        <v>5582</v>
      </c>
      <c r="D1550" s="352" t="s">
        <v>1599</v>
      </c>
      <c r="E1550" s="353" t="s">
        <v>122</v>
      </c>
      <c r="F1550" s="354">
        <v>49637</v>
      </c>
      <c r="G1550" s="288" t="s">
        <v>117</v>
      </c>
      <c r="H1550" s="288"/>
      <c r="I1550" s="1"/>
      <c r="J1550" s="10"/>
      <c r="K1550" s="10"/>
    </row>
    <row r="1551" spans="2:11" s="5" customFormat="1" ht="94.5" hidden="1">
      <c r="B1551" s="1"/>
      <c r="C1551" s="351">
        <v>5585</v>
      </c>
      <c r="D1551" s="352" t="s">
        <v>1600</v>
      </c>
      <c r="E1551" s="353" t="s">
        <v>125</v>
      </c>
      <c r="F1551" s="354">
        <v>50789</v>
      </c>
      <c r="G1551" s="288" t="s">
        <v>117</v>
      </c>
      <c r="H1551" s="288"/>
      <c r="I1551" s="1"/>
      <c r="J1551" s="10"/>
      <c r="K1551" s="10"/>
    </row>
    <row r="1552" spans="2:11" s="5" customFormat="1" ht="47.25" hidden="1">
      <c r="B1552" s="1"/>
      <c r="C1552" s="351">
        <v>5586</v>
      </c>
      <c r="D1552" s="352" t="s">
        <v>1601</v>
      </c>
      <c r="E1552" s="353" t="s">
        <v>122</v>
      </c>
      <c r="F1552" s="354">
        <v>31161</v>
      </c>
      <c r="G1552" s="288" t="s">
        <v>117</v>
      </c>
      <c r="H1552" s="288"/>
      <c r="I1552" s="1"/>
      <c r="J1552" s="10"/>
      <c r="K1552" s="10"/>
    </row>
    <row r="1553" spans="2:11" s="5" customFormat="1" ht="47.25" hidden="1">
      <c r="B1553" s="1"/>
      <c r="C1553" s="351">
        <v>5587</v>
      </c>
      <c r="D1553" s="352" t="s">
        <v>1602</v>
      </c>
      <c r="E1553" s="353" t="s">
        <v>122</v>
      </c>
      <c r="F1553" s="354">
        <v>61042</v>
      </c>
      <c r="G1553" s="288" t="s">
        <v>117</v>
      </c>
      <c r="H1553" s="288"/>
      <c r="I1553" s="1"/>
      <c r="J1553" s="10"/>
      <c r="K1553" s="10"/>
    </row>
    <row r="1554" spans="2:11" s="5" customFormat="1" ht="94.5" hidden="1">
      <c r="B1554" s="1"/>
      <c r="C1554" s="351">
        <v>5588</v>
      </c>
      <c r="D1554" s="352" t="s">
        <v>1603</v>
      </c>
      <c r="E1554" s="353" t="s">
        <v>122</v>
      </c>
      <c r="F1554" s="354">
        <v>127998</v>
      </c>
      <c r="G1554" s="288" t="s">
        <v>117</v>
      </c>
      <c r="H1554" s="288"/>
      <c r="I1554" s="1"/>
      <c r="J1554" s="10"/>
      <c r="K1554" s="10"/>
    </row>
    <row r="1555" spans="2:11" s="5" customFormat="1" ht="78.75" hidden="1">
      <c r="B1555" s="1"/>
      <c r="C1555" s="351">
        <v>5591</v>
      </c>
      <c r="D1555" s="352" t="s">
        <v>1604</v>
      </c>
      <c r="E1555" s="353" t="s">
        <v>122</v>
      </c>
      <c r="F1555" s="354">
        <v>224682</v>
      </c>
      <c r="G1555" s="288" t="s">
        <v>117</v>
      </c>
      <c r="H1555" s="288"/>
      <c r="I1555" s="1"/>
      <c r="J1555" s="10"/>
      <c r="K1555" s="10"/>
    </row>
    <row r="1556" spans="2:11" s="5" customFormat="1" ht="63" hidden="1">
      <c r="B1556" s="1"/>
      <c r="C1556" s="351">
        <v>5595</v>
      </c>
      <c r="D1556" s="352" t="s">
        <v>1605</v>
      </c>
      <c r="E1556" s="353" t="s">
        <v>122</v>
      </c>
      <c r="F1556" s="354">
        <v>118978</v>
      </c>
      <c r="G1556" s="288" t="s">
        <v>117</v>
      </c>
      <c r="H1556" s="288"/>
      <c r="I1556" s="1"/>
      <c r="J1556" s="10"/>
      <c r="K1556" s="10"/>
    </row>
    <row r="1557" spans="2:11" s="5" customFormat="1" ht="110.25" hidden="1">
      <c r="B1557" s="1"/>
      <c r="C1557" s="351">
        <v>5599</v>
      </c>
      <c r="D1557" s="352" t="s">
        <v>1606</v>
      </c>
      <c r="E1557" s="353" t="s">
        <v>122</v>
      </c>
      <c r="F1557" s="354">
        <v>172176</v>
      </c>
      <c r="G1557" s="288" t="s">
        <v>117</v>
      </c>
      <c r="H1557" s="288"/>
      <c r="I1557" s="1"/>
      <c r="J1557" s="10"/>
      <c r="K1557" s="10"/>
    </row>
    <row r="1558" spans="2:11" s="5" customFormat="1" ht="78.75" hidden="1">
      <c r="B1558" s="1"/>
      <c r="C1558" s="351">
        <v>5602</v>
      </c>
      <c r="D1558" s="352" t="s">
        <v>1607</v>
      </c>
      <c r="E1558" s="353" t="s">
        <v>122</v>
      </c>
      <c r="F1558" s="354">
        <v>3214376</v>
      </c>
      <c r="G1558" s="288" t="s">
        <v>117</v>
      </c>
      <c r="H1558" s="288"/>
      <c r="I1558" s="1"/>
      <c r="J1558" s="10"/>
      <c r="K1558" s="10"/>
    </row>
    <row r="1559" spans="2:11" s="5" customFormat="1" ht="78.75" hidden="1">
      <c r="B1559" s="1"/>
      <c r="C1559" s="351">
        <v>5603</v>
      </c>
      <c r="D1559" s="352" t="s">
        <v>1608</v>
      </c>
      <c r="E1559" s="353" t="s">
        <v>122</v>
      </c>
      <c r="F1559" s="354">
        <v>105755</v>
      </c>
      <c r="G1559" s="288" t="s">
        <v>117</v>
      </c>
      <c r="H1559" s="288"/>
      <c r="I1559" s="1"/>
      <c r="J1559" s="10"/>
      <c r="K1559" s="10"/>
    </row>
    <row r="1560" spans="2:11" s="5" customFormat="1" ht="63" hidden="1">
      <c r="B1560" s="1"/>
      <c r="C1560" s="351">
        <v>5604</v>
      </c>
      <c r="D1560" s="352" t="s">
        <v>1609</v>
      </c>
      <c r="E1560" s="353" t="s">
        <v>122</v>
      </c>
      <c r="F1560" s="354">
        <v>84020</v>
      </c>
      <c r="G1560" s="288" t="s">
        <v>117</v>
      </c>
      <c r="H1560" s="288"/>
      <c r="I1560" s="1"/>
      <c r="J1560" s="10"/>
      <c r="K1560" s="10"/>
    </row>
    <row r="1561" spans="2:11" s="5" customFormat="1" ht="63" hidden="1">
      <c r="B1561" s="1"/>
      <c r="C1561" s="351">
        <v>5606</v>
      </c>
      <c r="D1561" s="352" t="s">
        <v>1610</v>
      </c>
      <c r="E1561" s="353" t="s">
        <v>122</v>
      </c>
      <c r="F1561" s="354">
        <v>170146</v>
      </c>
      <c r="G1561" s="288" t="s">
        <v>117</v>
      </c>
      <c r="H1561" s="288"/>
      <c r="I1561" s="1"/>
      <c r="J1561" s="10"/>
      <c r="K1561" s="10"/>
    </row>
    <row r="1562" spans="2:11" s="5" customFormat="1" ht="78.75" hidden="1">
      <c r="B1562" s="1"/>
      <c r="C1562" s="351">
        <v>5610</v>
      </c>
      <c r="D1562" s="352" t="s">
        <v>1611</v>
      </c>
      <c r="E1562" s="353" t="s">
        <v>122</v>
      </c>
      <c r="F1562" s="354">
        <v>128893</v>
      </c>
      <c r="G1562" s="288" t="s">
        <v>117</v>
      </c>
      <c r="H1562" s="288"/>
      <c r="I1562" s="1"/>
      <c r="J1562" s="10"/>
      <c r="K1562" s="10"/>
    </row>
    <row r="1563" spans="2:11" s="5" customFormat="1" ht="63" hidden="1">
      <c r="B1563" s="1"/>
      <c r="C1563" s="351">
        <v>5611</v>
      </c>
      <c r="D1563" s="352" t="s">
        <v>1612</v>
      </c>
      <c r="E1563" s="353" t="s">
        <v>122</v>
      </c>
      <c r="F1563" s="354">
        <v>69435</v>
      </c>
      <c r="G1563" s="288" t="s">
        <v>117</v>
      </c>
      <c r="H1563" s="288"/>
      <c r="I1563" s="1"/>
      <c r="J1563" s="10"/>
      <c r="K1563" s="10"/>
    </row>
    <row r="1564" spans="2:11" s="5" customFormat="1" ht="78.75" hidden="1">
      <c r="B1564" s="1"/>
      <c r="C1564" s="351">
        <v>5616</v>
      </c>
      <c r="D1564" s="352" t="s">
        <v>1613</v>
      </c>
      <c r="E1564" s="353" t="s">
        <v>122</v>
      </c>
      <c r="F1564" s="354">
        <v>11224</v>
      </c>
      <c r="G1564" s="288" t="s">
        <v>117</v>
      </c>
      <c r="H1564" s="288"/>
      <c r="I1564" s="1"/>
      <c r="J1564" s="10"/>
      <c r="K1564" s="10"/>
    </row>
    <row r="1565" spans="2:11" s="5" customFormat="1" ht="47.25" hidden="1">
      <c r="B1565" s="1"/>
      <c r="C1565" s="351">
        <v>5621</v>
      </c>
      <c r="D1565" s="352" t="s">
        <v>1614</v>
      </c>
      <c r="E1565" s="353" t="s">
        <v>122</v>
      </c>
      <c r="F1565" s="354">
        <v>23701</v>
      </c>
      <c r="G1565" s="288" t="s">
        <v>117</v>
      </c>
      <c r="H1565" s="288"/>
      <c r="I1565" s="1"/>
      <c r="J1565" s="10"/>
      <c r="K1565" s="10"/>
    </row>
    <row r="1566" spans="2:11" s="5" customFormat="1" ht="94.5" hidden="1">
      <c r="B1566" s="1"/>
      <c r="C1566" s="351">
        <v>5625</v>
      </c>
      <c r="D1566" s="352" t="s">
        <v>1615</v>
      </c>
      <c r="E1566" s="353" t="s">
        <v>125</v>
      </c>
      <c r="F1566" s="354">
        <v>172583</v>
      </c>
      <c r="G1566" s="288" t="s">
        <v>117</v>
      </c>
      <c r="H1566" s="288" t="s">
        <v>145</v>
      </c>
      <c r="I1566" s="1"/>
      <c r="J1566" s="10"/>
      <c r="K1566" s="10"/>
    </row>
    <row r="1567" spans="2:11" s="5" customFormat="1" ht="78.75" hidden="1">
      <c r="B1567" s="1"/>
      <c r="C1567" s="351">
        <v>5626</v>
      </c>
      <c r="D1567" s="352" t="s">
        <v>1616</v>
      </c>
      <c r="E1567" s="353" t="s">
        <v>125</v>
      </c>
      <c r="F1567" s="354">
        <v>9078</v>
      </c>
      <c r="G1567" s="288" t="s">
        <v>117</v>
      </c>
      <c r="H1567" s="288"/>
      <c r="I1567" s="1"/>
      <c r="J1567" s="10"/>
      <c r="K1567" s="10"/>
    </row>
    <row r="1568" spans="2:11" s="5" customFormat="1" ht="78.75" hidden="1">
      <c r="B1568" s="1"/>
      <c r="C1568" s="351">
        <v>5628</v>
      </c>
      <c r="D1568" s="352" t="s">
        <v>1617</v>
      </c>
      <c r="E1568" s="353" t="s">
        <v>122</v>
      </c>
      <c r="F1568" s="354">
        <v>10320</v>
      </c>
      <c r="G1568" s="288" t="s">
        <v>117</v>
      </c>
      <c r="H1568" s="288"/>
      <c r="I1568" s="1"/>
      <c r="J1568" s="10"/>
      <c r="K1568" s="10"/>
    </row>
    <row r="1569" spans="2:11" s="5" customFormat="1" ht="47.25" hidden="1">
      <c r="B1569" s="1"/>
      <c r="C1569" s="351">
        <v>5629</v>
      </c>
      <c r="D1569" s="352" t="s">
        <v>1618</v>
      </c>
      <c r="E1569" s="353" t="s">
        <v>122</v>
      </c>
      <c r="F1569" s="354">
        <v>49959</v>
      </c>
      <c r="G1569" s="288" t="s">
        <v>117</v>
      </c>
      <c r="H1569" s="288"/>
      <c r="I1569" s="1"/>
      <c r="J1569" s="10"/>
      <c r="K1569" s="10"/>
    </row>
    <row r="1570" spans="2:11" s="5" customFormat="1" ht="47.25" hidden="1">
      <c r="B1570" s="1"/>
      <c r="C1570" s="351">
        <v>5630</v>
      </c>
      <c r="D1570" s="352" t="s">
        <v>1619</v>
      </c>
      <c r="E1570" s="353" t="s">
        <v>122</v>
      </c>
      <c r="F1570" s="354">
        <v>49107</v>
      </c>
      <c r="G1570" s="288" t="s">
        <v>117</v>
      </c>
      <c r="H1570" s="288"/>
      <c r="I1570" s="1"/>
      <c r="J1570" s="10"/>
      <c r="K1570" s="10"/>
    </row>
    <row r="1571" spans="2:11" s="5" customFormat="1" ht="63" hidden="1">
      <c r="B1571" s="1"/>
      <c r="C1571" s="351">
        <v>5634</v>
      </c>
      <c r="D1571" s="352" t="s">
        <v>1620</v>
      </c>
      <c r="E1571" s="353" t="s">
        <v>122</v>
      </c>
      <c r="F1571" s="354">
        <v>3788</v>
      </c>
      <c r="G1571" s="288" t="s">
        <v>117</v>
      </c>
      <c r="H1571" s="288"/>
      <c r="I1571" s="1"/>
      <c r="J1571" s="10"/>
      <c r="K1571" s="10"/>
    </row>
    <row r="1572" spans="2:11" s="5" customFormat="1" ht="47.25" hidden="1">
      <c r="B1572" s="1"/>
      <c r="C1572" s="351">
        <v>5641</v>
      </c>
      <c r="D1572" s="352" t="s">
        <v>1621</v>
      </c>
      <c r="E1572" s="353" t="s">
        <v>116</v>
      </c>
      <c r="F1572" s="354">
        <v>86588</v>
      </c>
      <c r="G1572" s="288" t="s">
        <v>117</v>
      </c>
      <c r="H1572" s="288"/>
      <c r="I1572" s="1"/>
      <c r="J1572" s="10"/>
      <c r="K1572" s="10"/>
    </row>
    <row r="1573" spans="2:11" s="5" customFormat="1" ht="47.25" hidden="1">
      <c r="B1573" s="1"/>
      <c r="C1573" s="351">
        <v>5642</v>
      </c>
      <c r="D1573" s="352" t="s">
        <v>1622</v>
      </c>
      <c r="E1573" s="353" t="s">
        <v>116</v>
      </c>
      <c r="F1573" s="354">
        <v>16021</v>
      </c>
      <c r="G1573" s="288" t="s">
        <v>117</v>
      </c>
      <c r="H1573" s="288"/>
      <c r="I1573" s="1"/>
      <c r="J1573" s="10"/>
      <c r="K1573" s="10"/>
    </row>
    <row r="1574" spans="2:11" s="5" customFormat="1" ht="63" hidden="1">
      <c r="B1574" s="1"/>
      <c r="C1574" s="351">
        <v>5644</v>
      </c>
      <c r="D1574" s="352" t="s">
        <v>1623</v>
      </c>
      <c r="E1574" s="353" t="s">
        <v>116</v>
      </c>
      <c r="F1574" s="354">
        <v>12163</v>
      </c>
      <c r="G1574" s="288" t="s">
        <v>117</v>
      </c>
      <c r="H1574" s="288"/>
      <c r="I1574" s="1"/>
      <c r="J1574" s="10"/>
      <c r="K1574" s="10"/>
    </row>
    <row r="1575" spans="2:11" s="5" customFormat="1" ht="31.5" hidden="1">
      <c r="B1575" s="1"/>
      <c r="C1575" s="351">
        <v>5645</v>
      </c>
      <c r="D1575" s="352" t="s">
        <v>1624</v>
      </c>
      <c r="E1575" s="353" t="s">
        <v>116</v>
      </c>
      <c r="F1575" s="354">
        <v>8504</v>
      </c>
      <c r="G1575" s="288" t="s">
        <v>117</v>
      </c>
      <c r="H1575" s="288"/>
      <c r="I1575" s="1"/>
      <c r="J1575" s="10"/>
      <c r="K1575" s="10"/>
    </row>
    <row r="1576" spans="2:11" s="5" customFormat="1" ht="31.5" hidden="1">
      <c r="B1576" s="1"/>
      <c r="C1576" s="351">
        <v>5646</v>
      </c>
      <c r="D1576" s="352" t="s">
        <v>1625</v>
      </c>
      <c r="E1576" s="353" t="s">
        <v>122</v>
      </c>
      <c r="F1576" s="354">
        <v>7676</v>
      </c>
      <c r="G1576" s="288" t="s">
        <v>117</v>
      </c>
      <c r="H1576" s="288"/>
      <c r="I1576" s="1"/>
      <c r="J1576" s="10"/>
      <c r="K1576" s="10"/>
    </row>
    <row r="1577" spans="2:11" s="5" customFormat="1" ht="31.5" hidden="1">
      <c r="B1577" s="1"/>
      <c r="C1577" s="351">
        <v>5647</v>
      </c>
      <c r="D1577" s="352" t="s">
        <v>1626</v>
      </c>
      <c r="E1577" s="353" t="s">
        <v>116</v>
      </c>
      <c r="F1577" s="354">
        <v>9062</v>
      </c>
      <c r="G1577" s="288" t="s">
        <v>117</v>
      </c>
      <c r="H1577" s="288"/>
      <c r="I1577" s="1"/>
      <c r="J1577" s="10"/>
      <c r="K1577" s="10"/>
    </row>
    <row r="1578" spans="2:11" s="5" customFormat="1" ht="78.75" hidden="1">
      <c r="B1578" s="1"/>
      <c r="C1578" s="351">
        <v>5683</v>
      </c>
      <c r="D1578" s="352" t="s">
        <v>1627</v>
      </c>
      <c r="E1578" s="353" t="s">
        <v>125</v>
      </c>
      <c r="F1578" s="354">
        <v>204953</v>
      </c>
      <c r="G1578" s="288" t="s">
        <v>117</v>
      </c>
      <c r="H1578" s="288"/>
      <c r="I1578" s="1"/>
      <c r="J1578" s="10"/>
      <c r="K1578" s="10"/>
    </row>
    <row r="1579" spans="2:11" s="5" customFormat="1" ht="47.25" hidden="1">
      <c r="B1579" s="1"/>
      <c r="C1579" s="351">
        <v>5684</v>
      </c>
      <c r="D1579" s="352" t="s">
        <v>1628</v>
      </c>
      <c r="E1579" s="353" t="s">
        <v>125</v>
      </c>
      <c r="F1579" s="354">
        <v>331772</v>
      </c>
      <c r="G1579" s="288" t="s">
        <v>117</v>
      </c>
      <c r="H1579" s="288"/>
      <c r="I1579" s="1"/>
      <c r="J1579" s="10"/>
      <c r="K1579" s="10"/>
    </row>
    <row r="1580" spans="2:11" s="5" customFormat="1" ht="63" hidden="1">
      <c r="B1580" s="1"/>
      <c r="C1580" s="351">
        <v>5686</v>
      </c>
      <c r="D1580" s="352" t="s">
        <v>1629</v>
      </c>
      <c r="E1580" s="353" t="s">
        <v>119</v>
      </c>
      <c r="F1580" s="354">
        <v>824867</v>
      </c>
      <c r="G1580" s="288" t="s">
        <v>117</v>
      </c>
      <c r="H1580" s="288" t="s">
        <v>145</v>
      </c>
      <c r="I1580" s="1"/>
      <c r="J1580" s="10"/>
      <c r="K1580" s="10"/>
    </row>
    <row r="1581" spans="2:11" s="5" customFormat="1" ht="37.5" hidden="1" customHeight="1">
      <c r="B1581" s="1"/>
      <c r="C1581" s="351">
        <v>5688</v>
      </c>
      <c r="D1581" s="352" t="s">
        <v>1630</v>
      </c>
      <c r="E1581" s="353" t="s">
        <v>125</v>
      </c>
      <c r="F1581" s="354">
        <v>4045775</v>
      </c>
      <c r="G1581" s="288" t="s">
        <v>117</v>
      </c>
      <c r="H1581" s="288"/>
      <c r="I1581" s="1"/>
      <c r="J1581" s="10"/>
      <c r="K1581" s="10"/>
    </row>
    <row r="1582" spans="2:11" s="5" customFormat="1" ht="94.5" hidden="1">
      <c r="B1582" s="1"/>
      <c r="C1582" s="351">
        <v>5690</v>
      </c>
      <c r="D1582" s="352" t="s">
        <v>1631</v>
      </c>
      <c r="E1582" s="353" t="s">
        <v>125</v>
      </c>
      <c r="F1582" s="354">
        <v>322957</v>
      </c>
      <c r="G1582" s="288" t="s">
        <v>117</v>
      </c>
      <c r="H1582" s="288"/>
      <c r="I1582" s="1"/>
      <c r="J1582" s="10"/>
      <c r="K1582" s="10"/>
    </row>
    <row r="1583" spans="2:11" s="5" customFormat="1" ht="78.75" hidden="1">
      <c r="B1583" s="1"/>
      <c r="C1583" s="351">
        <v>5691</v>
      </c>
      <c r="D1583" s="352" t="s">
        <v>1632</v>
      </c>
      <c r="E1583" s="353" t="s">
        <v>125</v>
      </c>
      <c r="F1583" s="354">
        <v>537912</v>
      </c>
      <c r="G1583" s="288" t="s">
        <v>117</v>
      </c>
      <c r="H1583" s="288"/>
      <c r="I1583" s="1"/>
      <c r="J1583" s="10"/>
      <c r="K1583" s="10"/>
    </row>
    <row r="1584" spans="2:11" s="5" customFormat="1" ht="78.75" hidden="1">
      <c r="B1584" s="1"/>
      <c r="C1584" s="351">
        <v>5692</v>
      </c>
      <c r="D1584" s="352" t="s">
        <v>1633</v>
      </c>
      <c r="E1584" s="353" t="s">
        <v>125</v>
      </c>
      <c r="F1584" s="354">
        <v>902970</v>
      </c>
      <c r="G1584" s="288" t="s">
        <v>117</v>
      </c>
      <c r="H1584" s="288"/>
      <c r="I1584" s="1"/>
      <c r="J1584" s="10"/>
      <c r="K1584" s="10"/>
    </row>
    <row r="1585" spans="2:11" s="5" customFormat="1" ht="94.5" hidden="1">
      <c r="B1585" s="1"/>
      <c r="C1585" s="351">
        <v>5693</v>
      </c>
      <c r="D1585" s="352" t="s">
        <v>1634</v>
      </c>
      <c r="E1585" s="353" t="s">
        <v>125</v>
      </c>
      <c r="F1585" s="354">
        <v>1060351</v>
      </c>
      <c r="G1585" s="288" t="s">
        <v>117</v>
      </c>
      <c r="H1585" s="288"/>
      <c r="I1585" s="1"/>
      <c r="J1585" s="10"/>
      <c r="K1585" s="10"/>
    </row>
    <row r="1586" spans="2:11" s="5" customFormat="1" ht="63" hidden="1">
      <c r="B1586" s="1"/>
      <c r="C1586" s="351">
        <v>5696</v>
      </c>
      <c r="D1586" s="352" t="s">
        <v>1635</v>
      </c>
      <c r="E1586" s="353" t="s">
        <v>125</v>
      </c>
      <c r="F1586" s="354">
        <v>551028</v>
      </c>
      <c r="G1586" s="288" t="s">
        <v>117</v>
      </c>
      <c r="H1586" s="288"/>
      <c r="I1586" s="1"/>
      <c r="J1586" s="10"/>
      <c r="K1586" s="10"/>
    </row>
    <row r="1587" spans="2:11" s="5" customFormat="1" ht="78.75" hidden="1">
      <c r="B1587" s="1"/>
      <c r="C1587" s="351">
        <v>5697</v>
      </c>
      <c r="D1587" s="352" t="s">
        <v>1636</v>
      </c>
      <c r="E1587" s="353" t="s">
        <v>125</v>
      </c>
      <c r="F1587" s="354">
        <v>642954</v>
      </c>
      <c r="G1587" s="288" t="s">
        <v>117</v>
      </c>
      <c r="H1587" s="288"/>
      <c r="I1587" s="1"/>
      <c r="J1587" s="10"/>
      <c r="K1587" s="10"/>
    </row>
    <row r="1588" spans="2:11" s="5" customFormat="1" ht="78.75" hidden="1">
      <c r="B1588" s="1"/>
      <c r="C1588" s="351">
        <v>5698</v>
      </c>
      <c r="D1588" s="352" t="s">
        <v>1637</v>
      </c>
      <c r="E1588" s="353" t="s">
        <v>125</v>
      </c>
      <c r="F1588" s="354">
        <v>286834</v>
      </c>
      <c r="G1588" s="288" t="s">
        <v>117</v>
      </c>
      <c r="H1588" s="288"/>
      <c r="I1588" s="1"/>
      <c r="J1588" s="10"/>
      <c r="K1588" s="10"/>
    </row>
    <row r="1589" spans="2:11" s="5" customFormat="1" ht="94.5" hidden="1">
      <c r="B1589" s="1"/>
      <c r="C1589" s="351">
        <v>5699</v>
      </c>
      <c r="D1589" s="352" t="s">
        <v>1638</v>
      </c>
      <c r="E1589" s="353" t="s">
        <v>125</v>
      </c>
      <c r="F1589" s="354">
        <v>271304</v>
      </c>
      <c r="G1589" s="288" t="s">
        <v>117</v>
      </c>
      <c r="H1589" s="288"/>
      <c r="I1589" s="1"/>
      <c r="J1589" s="10"/>
      <c r="K1589" s="10"/>
    </row>
    <row r="1590" spans="2:11" s="5" customFormat="1" ht="94.5" hidden="1">
      <c r="B1590" s="1"/>
      <c r="C1590" s="351">
        <v>5700</v>
      </c>
      <c r="D1590" s="352" t="s">
        <v>1639</v>
      </c>
      <c r="E1590" s="353" t="s">
        <v>125</v>
      </c>
      <c r="F1590" s="354">
        <v>131015</v>
      </c>
      <c r="G1590" s="288" t="s">
        <v>117</v>
      </c>
      <c r="H1590" s="288"/>
      <c r="I1590" s="1"/>
      <c r="J1590" s="10"/>
      <c r="K1590" s="10"/>
    </row>
    <row r="1591" spans="2:11" s="5" customFormat="1" ht="94.5" hidden="1">
      <c r="B1591" s="1"/>
      <c r="C1591" s="351">
        <v>5701</v>
      </c>
      <c r="D1591" s="352" t="s">
        <v>1640</v>
      </c>
      <c r="E1591" s="353" t="s">
        <v>122</v>
      </c>
      <c r="F1591" s="354">
        <v>144024</v>
      </c>
      <c r="G1591" s="288" t="s">
        <v>117</v>
      </c>
      <c r="H1591" s="288"/>
      <c r="I1591" s="1"/>
      <c r="J1591" s="10"/>
      <c r="K1591" s="10"/>
    </row>
    <row r="1592" spans="2:11" s="5" customFormat="1" ht="110.25" hidden="1">
      <c r="B1592" s="1"/>
      <c r="C1592" s="351">
        <v>5702</v>
      </c>
      <c r="D1592" s="352" t="s">
        <v>1641</v>
      </c>
      <c r="E1592" s="353" t="s">
        <v>125</v>
      </c>
      <c r="F1592" s="354">
        <v>712781</v>
      </c>
      <c r="G1592" s="288" t="s">
        <v>117</v>
      </c>
      <c r="H1592" s="288"/>
      <c r="I1592" s="1"/>
      <c r="J1592" s="10"/>
      <c r="K1592" s="10"/>
    </row>
    <row r="1593" spans="2:11" s="5" customFormat="1" ht="78.75" hidden="1">
      <c r="B1593" s="1"/>
      <c r="C1593" s="351">
        <v>5705</v>
      </c>
      <c r="D1593" s="352" t="s">
        <v>1642</v>
      </c>
      <c r="E1593" s="353" t="s">
        <v>125</v>
      </c>
      <c r="F1593" s="354">
        <v>837113</v>
      </c>
      <c r="G1593" s="288" t="s">
        <v>117</v>
      </c>
      <c r="H1593" s="288"/>
      <c r="I1593" s="1"/>
      <c r="J1593" s="10"/>
      <c r="K1593" s="10"/>
    </row>
    <row r="1594" spans="2:11" s="5" customFormat="1" ht="47.25" hidden="1">
      <c r="B1594" s="1"/>
      <c r="C1594" s="351">
        <v>5708</v>
      </c>
      <c r="D1594" s="352" t="s">
        <v>1643</v>
      </c>
      <c r="E1594" s="353" t="s">
        <v>119</v>
      </c>
      <c r="F1594" s="354">
        <v>167139</v>
      </c>
      <c r="G1594" s="288" t="s">
        <v>117</v>
      </c>
      <c r="H1594" s="288"/>
      <c r="I1594" s="1"/>
      <c r="J1594" s="10"/>
      <c r="K1594" s="10"/>
    </row>
    <row r="1595" spans="2:11" s="5" customFormat="1" ht="31.5" hidden="1">
      <c r="B1595" s="1"/>
      <c r="C1595" s="351">
        <v>5710</v>
      </c>
      <c r="D1595" s="352" t="s">
        <v>1644</v>
      </c>
      <c r="E1595" s="353" t="s">
        <v>119</v>
      </c>
      <c r="F1595" s="354">
        <v>66013</v>
      </c>
      <c r="G1595" s="288" t="s">
        <v>117</v>
      </c>
      <c r="H1595" s="288"/>
      <c r="I1595" s="1"/>
      <c r="J1595" s="10"/>
      <c r="K1595" s="10"/>
    </row>
    <row r="1596" spans="2:11" s="5" customFormat="1" ht="47.25" hidden="1">
      <c r="B1596" s="1"/>
      <c r="C1596" s="351">
        <v>5712</v>
      </c>
      <c r="D1596" s="352" t="s">
        <v>1645</v>
      </c>
      <c r="E1596" s="353" t="s">
        <v>125</v>
      </c>
      <c r="F1596" s="354">
        <v>2082500</v>
      </c>
      <c r="G1596" s="288" t="s">
        <v>117</v>
      </c>
      <c r="H1596" s="288"/>
      <c r="I1596" s="1"/>
      <c r="J1596" s="10"/>
      <c r="K1596" s="10"/>
    </row>
    <row r="1597" spans="2:11" s="5" customFormat="1" ht="47.25" hidden="1">
      <c r="B1597" s="1"/>
      <c r="C1597" s="351">
        <v>5713</v>
      </c>
      <c r="D1597" s="352" t="s">
        <v>1646</v>
      </c>
      <c r="E1597" s="353" t="s">
        <v>125</v>
      </c>
      <c r="F1597" s="354">
        <v>1666000</v>
      </c>
      <c r="G1597" s="288" t="s">
        <v>117</v>
      </c>
      <c r="H1597" s="288"/>
      <c r="I1597" s="1"/>
      <c r="J1597" s="10"/>
      <c r="K1597" s="10"/>
    </row>
    <row r="1598" spans="2:11" s="5" customFormat="1" ht="47.25" hidden="1">
      <c r="B1598" s="1"/>
      <c r="C1598" s="351">
        <v>5714</v>
      </c>
      <c r="D1598" s="352" t="s">
        <v>1647</v>
      </c>
      <c r="E1598" s="353" t="s">
        <v>125</v>
      </c>
      <c r="F1598" s="354">
        <v>1904000</v>
      </c>
      <c r="G1598" s="288" t="s">
        <v>117</v>
      </c>
      <c r="H1598" s="288"/>
      <c r="I1598" s="1"/>
      <c r="J1598" s="10"/>
      <c r="K1598" s="10"/>
    </row>
    <row r="1599" spans="2:11" s="5" customFormat="1" ht="47.25" hidden="1">
      <c r="B1599" s="1"/>
      <c r="C1599" s="351">
        <v>5715</v>
      </c>
      <c r="D1599" s="352" t="s">
        <v>1648</v>
      </c>
      <c r="E1599" s="353" t="s">
        <v>125</v>
      </c>
      <c r="F1599" s="354">
        <v>2380000</v>
      </c>
      <c r="G1599" s="288" t="s">
        <v>117</v>
      </c>
      <c r="H1599" s="288"/>
      <c r="I1599" s="1"/>
      <c r="J1599" s="10"/>
      <c r="K1599" s="10"/>
    </row>
    <row r="1600" spans="2:11" s="5" customFormat="1" ht="47.25" hidden="1">
      <c r="B1600" s="1"/>
      <c r="C1600" s="351">
        <v>5717</v>
      </c>
      <c r="D1600" s="352" t="s">
        <v>1649</v>
      </c>
      <c r="E1600" s="353" t="s">
        <v>125</v>
      </c>
      <c r="F1600" s="354">
        <v>2380000</v>
      </c>
      <c r="G1600" s="288" t="s">
        <v>117</v>
      </c>
      <c r="H1600" s="288"/>
      <c r="I1600" s="1"/>
      <c r="J1600" s="10"/>
      <c r="K1600" s="10"/>
    </row>
    <row r="1601" spans="2:11" s="5" customFormat="1" ht="78.75" hidden="1">
      <c r="B1601" s="1"/>
      <c r="C1601" s="351">
        <v>5727</v>
      </c>
      <c r="D1601" s="352" t="s">
        <v>1650</v>
      </c>
      <c r="E1601" s="353" t="s">
        <v>122</v>
      </c>
      <c r="F1601" s="354">
        <v>130042</v>
      </c>
      <c r="G1601" s="288" t="s">
        <v>117</v>
      </c>
      <c r="H1601" s="288"/>
      <c r="I1601" s="1"/>
      <c r="J1601" s="10"/>
      <c r="K1601" s="10"/>
    </row>
    <row r="1602" spans="2:11" s="5" customFormat="1" ht="78.75" hidden="1">
      <c r="B1602" s="1"/>
      <c r="C1602" s="351">
        <v>5728</v>
      </c>
      <c r="D1602" s="352" t="s">
        <v>1651</v>
      </c>
      <c r="E1602" s="353" t="s">
        <v>122</v>
      </c>
      <c r="F1602" s="354">
        <v>171943</v>
      </c>
      <c r="G1602" s="288" t="s">
        <v>117</v>
      </c>
      <c r="H1602" s="288"/>
      <c r="I1602" s="1"/>
      <c r="J1602" s="10"/>
      <c r="K1602" s="10"/>
    </row>
    <row r="1603" spans="2:11" s="5" customFormat="1" ht="63" hidden="1">
      <c r="B1603" s="1"/>
      <c r="C1603" s="351">
        <v>5729</v>
      </c>
      <c r="D1603" s="352" t="s">
        <v>1652</v>
      </c>
      <c r="E1603" s="353" t="s">
        <v>125</v>
      </c>
      <c r="F1603" s="354">
        <v>1307719</v>
      </c>
      <c r="G1603" s="288" t="s">
        <v>117</v>
      </c>
      <c r="H1603" s="288"/>
      <c r="I1603" s="1"/>
      <c r="J1603" s="10"/>
      <c r="K1603" s="10"/>
    </row>
    <row r="1604" spans="2:11" s="5" customFormat="1" ht="110.25" hidden="1">
      <c r="B1604" s="1"/>
      <c r="C1604" s="351">
        <v>5730</v>
      </c>
      <c r="D1604" s="352" t="s">
        <v>1653</v>
      </c>
      <c r="E1604" s="353" t="s">
        <v>122</v>
      </c>
      <c r="F1604" s="354">
        <v>5364</v>
      </c>
      <c r="G1604" s="288" t="s">
        <v>117</v>
      </c>
      <c r="H1604" s="288"/>
      <c r="I1604" s="1"/>
      <c r="J1604" s="10"/>
      <c r="K1604" s="10"/>
    </row>
    <row r="1605" spans="2:11" s="5" customFormat="1" ht="31.5" hidden="1">
      <c r="B1605" s="1"/>
      <c r="C1605" s="351">
        <v>5731</v>
      </c>
      <c r="D1605" s="352" t="s">
        <v>1654</v>
      </c>
      <c r="E1605" s="353" t="s">
        <v>494</v>
      </c>
      <c r="F1605" s="354">
        <v>222966</v>
      </c>
      <c r="G1605" s="288" t="s">
        <v>117</v>
      </c>
      <c r="H1605" s="288"/>
      <c r="I1605" s="1"/>
      <c r="J1605" s="10"/>
      <c r="K1605" s="10"/>
    </row>
    <row r="1606" spans="2:11" s="5" customFormat="1" ht="31.5" hidden="1">
      <c r="B1606" s="1"/>
      <c r="C1606" s="351">
        <v>5732</v>
      </c>
      <c r="D1606" s="352" t="s">
        <v>1655</v>
      </c>
      <c r="E1606" s="353" t="s">
        <v>494</v>
      </c>
      <c r="F1606" s="354">
        <v>297288</v>
      </c>
      <c r="G1606" s="288" t="s">
        <v>117</v>
      </c>
      <c r="H1606" s="288"/>
      <c r="I1606" s="1"/>
      <c r="J1606" s="10"/>
      <c r="K1606" s="10"/>
    </row>
    <row r="1607" spans="2:11" s="5" customFormat="1" ht="94.5" hidden="1">
      <c r="B1607" s="1"/>
      <c r="C1607" s="351">
        <v>5733</v>
      </c>
      <c r="D1607" s="352" t="s">
        <v>1656</v>
      </c>
      <c r="E1607" s="353" t="s">
        <v>116</v>
      </c>
      <c r="F1607" s="354">
        <v>45204</v>
      </c>
      <c r="G1607" s="288" t="s">
        <v>117</v>
      </c>
      <c r="H1607" s="288"/>
      <c r="I1607" s="1"/>
      <c r="J1607" s="10"/>
      <c r="K1607" s="10"/>
    </row>
    <row r="1608" spans="2:11" s="5" customFormat="1" ht="78.75" hidden="1">
      <c r="B1608" s="1"/>
      <c r="C1608" s="351">
        <v>5734</v>
      </c>
      <c r="D1608" s="352" t="s">
        <v>1657</v>
      </c>
      <c r="E1608" s="353" t="s">
        <v>116</v>
      </c>
      <c r="F1608" s="354">
        <v>49345</v>
      </c>
      <c r="G1608" s="288" t="s">
        <v>117</v>
      </c>
      <c r="H1608" s="288"/>
      <c r="I1608" s="1"/>
      <c r="J1608" s="10"/>
      <c r="K1608" s="10"/>
    </row>
    <row r="1609" spans="2:11" s="5" customFormat="1" ht="78.75" hidden="1">
      <c r="B1609" s="1"/>
      <c r="C1609" s="351">
        <v>5735</v>
      </c>
      <c r="D1609" s="352" t="s">
        <v>1658</v>
      </c>
      <c r="E1609" s="353" t="s">
        <v>116</v>
      </c>
      <c r="F1609" s="354">
        <v>49873</v>
      </c>
      <c r="G1609" s="288" t="s">
        <v>117</v>
      </c>
      <c r="H1609" s="288"/>
      <c r="I1609" s="1"/>
      <c r="J1609" s="10"/>
      <c r="K1609" s="10"/>
    </row>
    <row r="1610" spans="2:11" s="5" customFormat="1" ht="78.75" hidden="1">
      <c r="B1610" s="1"/>
      <c r="C1610" s="351">
        <v>5736</v>
      </c>
      <c r="D1610" s="352" t="s">
        <v>1659</v>
      </c>
      <c r="E1610" s="353" t="s">
        <v>122</v>
      </c>
      <c r="F1610" s="354">
        <v>9068</v>
      </c>
      <c r="G1610" s="288" t="s">
        <v>117</v>
      </c>
      <c r="H1610" s="288"/>
      <c r="I1610" s="1"/>
      <c r="J1610" s="10"/>
      <c r="K1610" s="10"/>
    </row>
    <row r="1611" spans="2:11" s="5" customFormat="1" ht="94.5" hidden="1">
      <c r="B1611" s="1"/>
      <c r="C1611" s="351">
        <v>5737</v>
      </c>
      <c r="D1611" s="352" t="s">
        <v>1660</v>
      </c>
      <c r="E1611" s="353" t="s">
        <v>116</v>
      </c>
      <c r="F1611" s="354">
        <v>44610</v>
      </c>
      <c r="G1611" s="288" t="s">
        <v>117</v>
      </c>
      <c r="H1611" s="288"/>
      <c r="I1611" s="1"/>
      <c r="J1611" s="10"/>
      <c r="K1611" s="10"/>
    </row>
    <row r="1612" spans="2:11" s="5" customFormat="1" ht="78.75" hidden="1">
      <c r="B1612" s="1"/>
      <c r="C1612" s="351">
        <v>5738</v>
      </c>
      <c r="D1612" s="352" t="s">
        <v>1661</v>
      </c>
      <c r="E1612" s="353" t="s">
        <v>116</v>
      </c>
      <c r="F1612" s="354">
        <v>117552</v>
      </c>
      <c r="G1612" s="288" t="s">
        <v>117</v>
      </c>
      <c r="H1612" s="288"/>
      <c r="I1612" s="1"/>
      <c r="J1612" s="10"/>
      <c r="K1612" s="10"/>
    </row>
    <row r="1613" spans="2:11" s="5" customFormat="1" ht="47.25" hidden="1">
      <c r="B1613" s="1"/>
      <c r="C1613" s="351">
        <v>5746</v>
      </c>
      <c r="D1613" s="352" t="s">
        <v>1662</v>
      </c>
      <c r="E1613" s="353" t="s">
        <v>125</v>
      </c>
      <c r="F1613" s="354">
        <v>90371</v>
      </c>
      <c r="G1613" s="288" t="s">
        <v>117</v>
      </c>
      <c r="H1613" s="288"/>
      <c r="I1613" s="1"/>
      <c r="J1613" s="10"/>
      <c r="K1613" s="10"/>
    </row>
    <row r="1614" spans="2:11" s="5" customFormat="1" ht="94.5" hidden="1">
      <c r="B1614" s="1"/>
      <c r="C1614" s="351">
        <v>5747</v>
      </c>
      <c r="D1614" s="352" t="s">
        <v>1663</v>
      </c>
      <c r="E1614" s="353" t="s">
        <v>125</v>
      </c>
      <c r="F1614" s="354">
        <v>5520820</v>
      </c>
      <c r="G1614" s="288" t="s">
        <v>117</v>
      </c>
      <c r="H1614" s="288"/>
      <c r="I1614" s="1"/>
      <c r="J1614" s="10"/>
      <c r="K1614" s="10"/>
    </row>
    <row r="1615" spans="2:11" s="5" customFormat="1" ht="78.75" hidden="1">
      <c r="B1615" s="1"/>
      <c r="C1615" s="351">
        <v>5748</v>
      </c>
      <c r="D1615" s="352" t="s">
        <v>1664</v>
      </c>
      <c r="E1615" s="353" t="s">
        <v>125</v>
      </c>
      <c r="F1615" s="354">
        <v>290395</v>
      </c>
      <c r="G1615" s="288" t="s">
        <v>117</v>
      </c>
      <c r="H1615" s="288"/>
      <c r="I1615" s="1"/>
      <c r="J1615" s="10"/>
      <c r="K1615" s="10"/>
    </row>
    <row r="1616" spans="2:11" s="5" customFormat="1" ht="31.5" hidden="1">
      <c r="B1616" s="1"/>
      <c r="C1616" s="351">
        <v>5749</v>
      </c>
      <c r="D1616" s="352" t="s">
        <v>1665</v>
      </c>
      <c r="E1616" s="353" t="s">
        <v>125</v>
      </c>
      <c r="F1616" s="354">
        <v>175272</v>
      </c>
      <c r="G1616" s="288" t="s">
        <v>117</v>
      </c>
      <c r="H1616" s="288"/>
      <c r="I1616" s="1"/>
      <c r="J1616" s="10"/>
      <c r="K1616" s="10"/>
    </row>
    <row r="1617" spans="2:11" s="5" customFormat="1" ht="31.5" hidden="1">
      <c r="B1617" s="1"/>
      <c r="C1617" s="351">
        <v>5750</v>
      </c>
      <c r="D1617" s="352" t="s">
        <v>1666</v>
      </c>
      <c r="E1617" s="353" t="s">
        <v>125</v>
      </c>
      <c r="F1617" s="354">
        <v>346852</v>
      </c>
      <c r="G1617" s="288" t="s">
        <v>117</v>
      </c>
      <c r="H1617" s="288"/>
      <c r="I1617" s="1"/>
      <c r="J1617" s="10"/>
      <c r="K1617" s="10"/>
    </row>
    <row r="1618" spans="2:11" s="5" customFormat="1" ht="31.5" hidden="1">
      <c r="B1618" s="1"/>
      <c r="C1618" s="351">
        <v>5751</v>
      </c>
      <c r="D1618" s="352" t="s">
        <v>1667</v>
      </c>
      <c r="E1618" s="353" t="s">
        <v>125</v>
      </c>
      <c r="F1618" s="354">
        <v>2240744</v>
      </c>
      <c r="G1618" s="288" t="s">
        <v>117</v>
      </c>
      <c r="H1618" s="288"/>
      <c r="I1618" s="1"/>
      <c r="J1618" s="10"/>
      <c r="K1618" s="10"/>
    </row>
    <row r="1619" spans="2:11" s="5" customFormat="1" ht="94.5" hidden="1">
      <c r="B1619" s="1"/>
      <c r="C1619" s="351">
        <v>5752</v>
      </c>
      <c r="D1619" s="352" t="s">
        <v>1668</v>
      </c>
      <c r="E1619" s="353" t="s">
        <v>125</v>
      </c>
      <c r="F1619" s="354">
        <v>564119</v>
      </c>
      <c r="G1619" s="288" t="s">
        <v>117</v>
      </c>
      <c r="H1619" s="288" t="s">
        <v>145</v>
      </c>
      <c r="I1619" s="1"/>
      <c r="J1619" s="10"/>
      <c r="K1619" s="10"/>
    </row>
    <row r="1620" spans="2:11" s="5" customFormat="1" ht="94.5" hidden="1">
      <c r="B1620" s="1"/>
      <c r="C1620" s="351">
        <v>5753</v>
      </c>
      <c r="D1620" s="352" t="s">
        <v>1669</v>
      </c>
      <c r="E1620" s="353" t="s">
        <v>125</v>
      </c>
      <c r="F1620" s="354">
        <v>294777</v>
      </c>
      <c r="G1620" s="288" t="s">
        <v>117</v>
      </c>
      <c r="H1620" s="288"/>
      <c r="I1620" s="1"/>
      <c r="J1620" s="10"/>
      <c r="K1620" s="10"/>
    </row>
    <row r="1621" spans="2:11" s="5" customFormat="1" ht="94.5" hidden="1">
      <c r="B1621" s="1"/>
      <c r="C1621" s="351">
        <v>5754</v>
      </c>
      <c r="D1621" s="352" t="s">
        <v>1670</v>
      </c>
      <c r="E1621" s="353" t="s">
        <v>125</v>
      </c>
      <c r="F1621" s="354">
        <v>507152</v>
      </c>
      <c r="G1621" s="288" t="s">
        <v>117</v>
      </c>
      <c r="H1621" s="288" t="s">
        <v>145</v>
      </c>
      <c r="I1621" s="1"/>
      <c r="J1621" s="10"/>
      <c r="K1621" s="10"/>
    </row>
    <row r="1622" spans="2:11" s="5" customFormat="1" ht="63" hidden="1">
      <c r="B1622" s="1"/>
      <c r="C1622" s="351">
        <v>5759</v>
      </c>
      <c r="D1622" s="352" t="s">
        <v>1671</v>
      </c>
      <c r="E1622" s="353" t="s">
        <v>125</v>
      </c>
      <c r="F1622" s="354">
        <v>13259</v>
      </c>
      <c r="G1622" s="288" t="s">
        <v>117</v>
      </c>
      <c r="H1622" s="288"/>
      <c r="I1622" s="1"/>
      <c r="J1622" s="10"/>
      <c r="K1622" s="10"/>
    </row>
    <row r="1623" spans="2:11" s="5" customFormat="1" ht="47.25" hidden="1">
      <c r="B1623" s="1"/>
      <c r="C1623" s="351">
        <v>5760</v>
      </c>
      <c r="D1623" s="352" t="s">
        <v>1672</v>
      </c>
      <c r="E1623" s="353" t="s">
        <v>122</v>
      </c>
      <c r="F1623" s="354">
        <v>13593</v>
      </c>
      <c r="G1623" s="288" t="s">
        <v>117</v>
      </c>
      <c r="H1623" s="288" t="s">
        <v>145</v>
      </c>
      <c r="I1623" s="1"/>
      <c r="J1623" s="10"/>
      <c r="K1623" s="10"/>
    </row>
    <row r="1624" spans="2:11" s="5" customFormat="1" ht="47.25" hidden="1">
      <c r="B1624" s="1"/>
      <c r="C1624" s="351">
        <v>5761</v>
      </c>
      <c r="D1624" s="352" t="s">
        <v>1673</v>
      </c>
      <c r="E1624" s="353" t="s">
        <v>122</v>
      </c>
      <c r="F1624" s="354">
        <v>6369</v>
      </c>
      <c r="G1624" s="288" t="s">
        <v>117</v>
      </c>
      <c r="H1624" s="288"/>
      <c r="I1624" s="1"/>
      <c r="J1624" s="10"/>
      <c r="K1624" s="10"/>
    </row>
    <row r="1625" spans="2:11" s="5" customFormat="1" ht="63" hidden="1">
      <c r="B1625" s="1"/>
      <c r="C1625" s="351">
        <v>5762</v>
      </c>
      <c r="D1625" s="352" t="s">
        <v>1674</v>
      </c>
      <c r="E1625" s="353" t="s">
        <v>125</v>
      </c>
      <c r="F1625" s="354">
        <v>35991</v>
      </c>
      <c r="G1625" s="288" t="s">
        <v>117</v>
      </c>
      <c r="H1625" s="288"/>
      <c r="I1625" s="1"/>
      <c r="J1625" s="10"/>
      <c r="K1625" s="10"/>
    </row>
    <row r="1626" spans="2:11" s="5" customFormat="1" ht="47.25" hidden="1">
      <c r="B1626" s="1"/>
      <c r="C1626" s="351">
        <v>5763</v>
      </c>
      <c r="D1626" s="352" t="s">
        <v>1675</v>
      </c>
      <c r="E1626" s="353" t="s">
        <v>122</v>
      </c>
      <c r="F1626" s="354">
        <v>22331</v>
      </c>
      <c r="G1626" s="288" t="s">
        <v>117</v>
      </c>
      <c r="H1626" s="288"/>
      <c r="I1626" s="1"/>
      <c r="J1626" s="10"/>
      <c r="K1626" s="10"/>
    </row>
    <row r="1627" spans="2:11" s="5" customFormat="1" ht="47.25" hidden="1">
      <c r="B1627" s="1"/>
      <c r="C1627" s="351">
        <v>5764</v>
      </c>
      <c r="D1627" s="352" t="s">
        <v>1676</v>
      </c>
      <c r="E1627" s="353" t="s">
        <v>122</v>
      </c>
      <c r="F1627" s="354">
        <v>4371</v>
      </c>
      <c r="G1627" s="288" t="s">
        <v>117</v>
      </c>
      <c r="H1627" s="288"/>
      <c r="I1627" s="1"/>
      <c r="J1627" s="10"/>
      <c r="K1627" s="10"/>
    </row>
    <row r="1628" spans="2:11" s="5" customFormat="1" ht="47.25" hidden="1">
      <c r="B1628" s="1"/>
      <c r="C1628" s="351">
        <v>5765</v>
      </c>
      <c r="D1628" s="352" t="s">
        <v>1677</v>
      </c>
      <c r="E1628" s="353" t="s">
        <v>122</v>
      </c>
      <c r="F1628" s="354">
        <v>4774</v>
      </c>
      <c r="G1628" s="288" t="s">
        <v>117</v>
      </c>
      <c r="H1628" s="288"/>
      <c r="I1628" s="1"/>
      <c r="J1628" s="10"/>
      <c r="K1628" s="10"/>
    </row>
    <row r="1629" spans="2:11" s="5" customFormat="1" ht="63" hidden="1">
      <c r="B1629" s="1"/>
      <c r="C1629" s="351">
        <v>5766</v>
      </c>
      <c r="D1629" s="352" t="s">
        <v>1678</v>
      </c>
      <c r="E1629" s="353" t="s">
        <v>125</v>
      </c>
      <c r="F1629" s="354">
        <v>13259</v>
      </c>
      <c r="G1629" s="288" t="s">
        <v>117</v>
      </c>
      <c r="H1629" s="288"/>
      <c r="I1629" s="1"/>
      <c r="J1629" s="10"/>
      <c r="K1629" s="10"/>
    </row>
    <row r="1630" spans="2:11" s="5" customFormat="1" ht="47.25" hidden="1">
      <c r="B1630" s="1"/>
      <c r="C1630" s="351">
        <v>5767</v>
      </c>
      <c r="D1630" s="352" t="s">
        <v>1679</v>
      </c>
      <c r="E1630" s="353" t="s">
        <v>122</v>
      </c>
      <c r="F1630" s="354">
        <v>12504</v>
      </c>
      <c r="G1630" s="288" t="s">
        <v>117</v>
      </c>
      <c r="H1630" s="288"/>
      <c r="I1630" s="1"/>
      <c r="J1630" s="10"/>
      <c r="K1630" s="10"/>
    </row>
    <row r="1631" spans="2:11" s="5" customFormat="1" ht="78.75" hidden="1">
      <c r="B1631" s="1"/>
      <c r="C1631" s="351">
        <v>5768</v>
      </c>
      <c r="D1631" s="352" t="s">
        <v>1680</v>
      </c>
      <c r="E1631" s="353" t="s">
        <v>125</v>
      </c>
      <c r="F1631" s="354">
        <v>14509</v>
      </c>
      <c r="G1631" s="288" t="s">
        <v>117</v>
      </c>
      <c r="H1631" s="288"/>
      <c r="I1631" s="1"/>
      <c r="J1631" s="10"/>
      <c r="K1631" s="10"/>
    </row>
    <row r="1632" spans="2:11" s="5" customFormat="1" ht="78.75" hidden="1">
      <c r="B1632" s="1"/>
      <c r="C1632" s="351">
        <v>5769</v>
      </c>
      <c r="D1632" s="352" t="s">
        <v>1681</v>
      </c>
      <c r="E1632" s="353" t="s">
        <v>125</v>
      </c>
      <c r="F1632" s="354">
        <v>13259</v>
      </c>
      <c r="G1632" s="288" t="s">
        <v>117</v>
      </c>
      <c r="H1632" s="288"/>
      <c r="I1632" s="1"/>
      <c r="J1632" s="10"/>
      <c r="K1632" s="10"/>
    </row>
    <row r="1633" spans="2:11" s="5" customFormat="1" ht="78.75" hidden="1">
      <c r="B1633" s="1"/>
      <c r="C1633" s="351">
        <v>5770</v>
      </c>
      <c r="D1633" s="352" t="s">
        <v>1682</v>
      </c>
      <c r="E1633" s="353" t="s">
        <v>125</v>
      </c>
      <c r="F1633" s="354">
        <v>32132</v>
      </c>
      <c r="G1633" s="288" t="s">
        <v>117</v>
      </c>
      <c r="H1633" s="288"/>
      <c r="I1633" s="1"/>
      <c r="J1633" s="10"/>
      <c r="K1633" s="10"/>
    </row>
    <row r="1634" spans="2:11" s="5" customFormat="1" ht="47.25" hidden="1">
      <c r="B1634" s="1"/>
      <c r="C1634" s="351">
        <v>5771</v>
      </c>
      <c r="D1634" s="352" t="s">
        <v>1683</v>
      </c>
      <c r="E1634" s="353" t="s">
        <v>122</v>
      </c>
      <c r="F1634" s="354">
        <v>8742</v>
      </c>
      <c r="G1634" s="288" t="s">
        <v>117</v>
      </c>
      <c r="H1634" s="288"/>
      <c r="I1634" s="1"/>
      <c r="J1634" s="10"/>
      <c r="K1634" s="10"/>
    </row>
    <row r="1635" spans="2:11" s="5" customFormat="1" ht="63" hidden="1">
      <c r="B1635" s="1"/>
      <c r="C1635" s="351">
        <v>5772</v>
      </c>
      <c r="D1635" s="352" t="s">
        <v>1684</v>
      </c>
      <c r="E1635" s="353" t="s">
        <v>125</v>
      </c>
      <c r="F1635" s="354">
        <v>13259</v>
      </c>
      <c r="G1635" s="288" t="s">
        <v>117</v>
      </c>
      <c r="H1635" s="288"/>
      <c r="I1635" s="1"/>
      <c r="J1635" s="10"/>
      <c r="K1635" s="10"/>
    </row>
    <row r="1636" spans="2:11" s="5" customFormat="1" ht="94.5" hidden="1">
      <c r="B1636" s="1"/>
      <c r="C1636" s="351">
        <v>5773</v>
      </c>
      <c r="D1636" s="352" t="s">
        <v>1685</v>
      </c>
      <c r="E1636" s="353" t="s">
        <v>125</v>
      </c>
      <c r="F1636" s="354">
        <v>49422</v>
      </c>
      <c r="G1636" s="288" t="s">
        <v>117</v>
      </c>
      <c r="H1636" s="288"/>
      <c r="I1636" s="1"/>
      <c r="J1636" s="10"/>
      <c r="K1636" s="10"/>
    </row>
    <row r="1637" spans="2:11" s="5" customFormat="1" ht="47.25" hidden="1">
      <c r="B1637" s="1"/>
      <c r="C1637" s="351">
        <v>5774</v>
      </c>
      <c r="D1637" s="352" t="s">
        <v>1686</v>
      </c>
      <c r="E1637" s="353" t="s">
        <v>122</v>
      </c>
      <c r="F1637" s="354">
        <v>8267</v>
      </c>
      <c r="G1637" s="288" t="s">
        <v>117</v>
      </c>
      <c r="H1637" s="288"/>
      <c r="I1637" s="1"/>
      <c r="J1637" s="10"/>
      <c r="K1637" s="10"/>
    </row>
    <row r="1638" spans="2:11" s="5" customFormat="1" ht="63" hidden="1">
      <c r="B1638" s="1"/>
      <c r="C1638" s="351">
        <v>5775</v>
      </c>
      <c r="D1638" s="352" t="s">
        <v>1687</v>
      </c>
      <c r="E1638" s="353" t="s">
        <v>125</v>
      </c>
      <c r="F1638" s="354">
        <v>21793</v>
      </c>
      <c r="G1638" s="288" t="s">
        <v>117</v>
      </c>
      <c r="H1638" s="288"/>
      <c r="I1638" s="1"/>
      <c r="J1638" s="10"/>
      <c r="K1638" s="10"/>
    </row>
    <row r="1639" spans="2:11" s="5" customFormat="1" ht="47.25" hidden="1">
      <c r="B1639" s="1"/>
      <c r="C1639" s="351">
        <v>5776</v>
      </c>
      <c r="D1639" s="352" t="s">
        <v>1688</v>
      </c>
      <c r="E1639" s="353" t="s">
        <v>122</v>
      </c>
      <c r="F1639" s="354">
        <v>6944</v>
      </c>
      <c r="G1639" s="288" t="s">
        <v>117</v>
      </c>
      <c r="H1639" s="288"/>
      <c r="I1639" s="1"/>
      <c r="J1639" s="10"/>
      <c r="K1639" s="10"/>
    </row>
    <row r="1640" spans="2:11" s="5" customFormat="1" ht="94.5" hidden="1">
      <c r="B1640" s="1"/>
      <c r="C1640" s="351">
        <v>5777</v>
      </c>
      <c r="D1640" s="352" t="s">
        <v>1689</v>
      </c>
      <c r="E1640" s="353" t="s">
        <v>125</v>
      </c>
      <c r="F1640" s="354">
        <v>19063</v>
      </c>
      <c r="G1640" s="288" t="s">
        <v>117</v>
      </c>
      <c r="H1640" s="288"/>
      <c r="I1640" s="1"/>
      <c r="J1640" s="10"/>
      <c r="K1640" s="10"/>
    </row>
    <row r="1641" spans="2:11" s="5" customFormat="1" ht="63" hidden="1">
      <c r="B1641" s="1"/>
      <c r="C1641" s="351">
        <v>5778</v>
      </c>
      <c r="D1641" s="352" t="s">
        <v>1690</v>
      </c>
      <c r="E1641" s="353" t="s">
        <v>125</v>
      </c>
      <c r="F1641" s="354">
        <v>294540</v>
      </c>
      <c r="G1641" s="288" t="s">
        <v>117</v>
      </c>
      <c r="H1641" s="288"/>
      <c r="I1641" s="1"/>
      <c r="J1641" s="10"/>
      <c r="K1641" s="10"/>
    </row>
    <row r="1642" spans="2:11" s="5" customFormat="1" ht="47.25" hidden="1">
      <c r="B1642" s="1"/>
      <c r="C1642" s="351">
        <v>5779</v>
      </c>
      <c r="D1642" s="352" t="s">
        <v>1691</v>
      </c>
      <c r="E1642" s="353" t="s">
        <v>122</v>
      </c>
      <c r="F1642" s="354">
        <v>84956</v>
      </c>
      <c r="G1642" s="288" t="s">
        <v>117</v>
      </c>
      <c r="H1642" s="288"/>
      <c r="I1642" s="1"/>
      <c r="J1642" s="10"/>
      <c r="K1642" s="10"/>
    </row>
    <row r="1643" spans="2:11" s="5" customFormat="1" ht="78.75" hidden="1">
      <c r="B1643" s="1"/>
      <c r="C1643" s="351">
        <v>5780</v>
      </c>
      <c r="D1643" s="352" t="s">
        <v>1692</v>
      </c>
      <c r="E1643" s="353" t="s">
        <v>122</v>
      </c>
      <c r="F1643" s="354">
        <v>69720</v>
      </c>
      <c r="G1643" s="288" t="s">
        <v>117</v>
      </c>
      <c r="H1643" s="288"/>
      <c r="I1643" s="1"/>
      <c r="J1643" s="10"/>
      <c r="K1643" s="10"/>
    </row>
    <row r="1644" spans="2:11" s="5" customFormat="1" ht="78.75" hidden="1">
      <c r="B1644" s="1"/>
      <c r="C1644" s="351">
        <v>5781</v>
      </c>
      <c r="D1644" s="352" t="s">
        <v>1693</v>
      </c>
      <c r="E1644" s="353" t="s">
        <v>122</v>
      </c>
      <c r="F1644" s="354">
        <v>44042</v>
      </c>
      <c r="G1644" s="288" t="s">
        <v>117</v>
      </c>
      <c r="H1644" s="288"/>
      <c r="I1644" s="1"/>
      <c r="J1644" s="10"/>
      <c r="K1644" s="10"/>
    </row>
    <row r="1645" spans="2:11" s="5" customFormat="1" ht="78.75" hidden="1">
      <c r="B1645" s="1"/>
      <c r="C1645" s="351">
        <v>5782</v>
      </c>
      <c r="D1645" s="352" t="s">
        <v>1694</v>
      </c>
      <c r="E1645" s="353" t="s">
        <v>122</v>
      </c>
      <c r="F1645" s="354">
        <v>42838</v>
      </c>
      <c r="G1645" s="288" t="s">
        <v>117</v>
      </c>
      <c r="H1645" s="288"/>
      <c r="I1645" s="1"/>
      <c r="J1645" s="10"/>
      <c r="K1645" s="10"/>
    </row>
    <row r="1646" spans="2:11" s="5" customFormat="1" ht="78.75" hidden="1">
      <c r="B1646" s="1"/>
      <c r="C1646" s="351">
        <v>5783</v>
      </c>
      <c r="D1646" s="352" t="s">
        <v>1695</v>
      </c>
      <c r="E1646" s="353" t="s">
        <v>122</v>
      </c>
      <c r="F1646" s="354">
        <v>26426</v>
      </c>
      <c r="G1646" s="288" t="s">
        <v>117</v>
      </c>
      <c r="H1646" s="288" t="s">
        <v>145</v>
      </c>
      <c r="I1646" s="1"/>
      <c r="J1646" s="10"/>
      <c r="K1646" s="10"/>
    </row>
    <row r="1647" spans="2:11" s="5" customFormat="1" ht="78.75" hidden="1">
      <c r="B1647" s="1"/>
      <c r="C1647" s="351">
        <v>5784</v>
      </c>
      <c r="D1647" s="352" t="s">
        <v>1696</v>
      </c>
      <c r="E1647" s="353" t="s">
        <v>122</v>
      </c>
      <c r="F1647" s="354">
        <v>29707</v>
      </c>
      <c r="G1647" s="288" t="s">
        <v>117</v>
      </c>
      <c r="H1647" s="288" t="s">
        <v>145</v>
      </c>
      <c r="I1647" s="1"/>
      <c r="J1647" s="10"/>
      <c r="K1647" s="10"/>
    </row>
    <row r="1648" spans="2:11" s="5" customFormat="1" ht="47.25" hidden="1">
      <c r="B1648" s="1"/>
      <c r="C1648" s="351">
        <v>5785</v>
      </c>
      <c r="D1648" s="352" t="s">
        <v>1697</v>
      </c>
      <c r="E1648" s="353" t="s">
        <v>122</v>
      </c>
      <c r="F1648" s="354">
        <v>115818</v>
      </c>
      <c r="G1648" s="288" t="s">
        <v>117</v>
      </c>
      <c r="H1648" s="288" t="s">
        <v>145</v>
      </c>
      <c r="I1648" s="1"/>
      <c r="J1648" s="10"/>
      <c r="K1648" s="10"/>
    </row>
    <row r="1649" spans="2:11" s="5" customFormat="1" ht="47.25" hidden="1">
      <c r="B1649" s="1"/>
      <c r="C1649" s="351">
        <v>5786</v>
      </c>
      <c r="D1649" s="352" t="s">
        <v>1698</v>
      </c>
      <c r="E1649" s="353" t="s">
        <v>122</v>
      </c>
      <c r="F1649" s="354">
        <v>281298</v>
      </c>
      <c r="G1649" s="288" t="s">
        <v>117</v>
      </c>
      <c r="H1649" s="288" t="s">
        <v>145</v>
      </c>
      <c r="I1649" s="1"/>
      <c r="J1649" s="10"/>
      <c r="K1649" s="10"/>
    </row>
    <row r="1650" spans="2:11" s="5" customFormat="1" ht="63" hidden="1">
      <c r="B1650" s="1"/>
      <c r="C1650" s="351">
        <v>5788</v>
      </c>
      <c r="D1650" s="352" t="s">
        <v>1699</v>
      </c>
      <c r="E1650" s="353" t="s">
        <v>125</v>
      </c>
      <c r="F1650" s="354">
        <v>244233</v>
      </c>
      <c r="G1650" s="288" t="s">
        <v>117</v>
      </c>
      <c r="H1650" s="288"/>
      <c r="I1650" s="1"/>
      <c r="J1650" s="10"/>
      <c r="K1650" s="10"/>
    </row>
    <row r="1651" spans="2:11" s="5" customFormat="1" ht="94.5" hidden="1">
      <c r="B1651" s="1"/>
      <c r="C1651" s="351">
        <v>5789</v>
      </c>
      <c r="D1651" s="352" t="s">
        <v>1700</v>
      </c>
      <c r="E1651" s="353" t="s">
        <v>125</v>
      </c>
      <c r="F1651" s="354">
        <v>253752</v>
      </c>
      <c r="G1651" s="288" t="s">
        <v>117</v>
      </c>
      <c r="H1651" s="288"/>
      <c r="I1651" s="1"/>
      <c r="J1651" s="10"/>
      <c r="K1651" s="10"/>
    </row>
    <row r="1652" spans="2:11" s="5" customFormat="1" ht="94.5" hidden="1">
      <c r="B1652" s="1"/>
      <c r="C1652" s="351">
        <v>5790</v>
      </c>
      <c r="D1652" s="352" t="s">
        <v>1701</v>
      </c>
      <c r="E1652" s="353" t="s">
        <v>125</v>
      </c>
      <c r="F1652" s="354">
        <v>131753</v>
      </c>
      <c r="G1652" s="288" t="s">
        <v>117</v>
      </c>
      <c r="H1652" s="288"/>
      <c r="I1652" s="1"/>
      <c r="J1652" s="10"/>
      <c r="K1652" s="10"/>
    </row>
    <row r="1653" spans="2:11" s="5" customFormat="1" ht="94.5" hidden="1">
      <c r="B1653" s="1"/>
      <c r="C1653" s="351">
        <v>5791</v>
      </c>
      <c r="D1653" s="352" t="s">
        <v>1702</v>
      </c>
      <c r="E1653" s="353" t="s">
        <v>125</v>
      </c>
      <c r="F1653" s="354">
        <v>91134</v>
      </c>
      <c r="G1653" s="288" t="s">
        <v>117</v>
      </c>
      <c r="H1653" s="288"/>
      <c r="I1653" s="1"/>
      <c r="J1653" s="10"/>
      <c r="K1653" s="10"/>
    </row>
    <row r="1654" spans="2:11" s="5" customFormat="1" ht="31.5" hidden="1">
      <c r="B1654" s="1"/>
      <c r="C1654" s="351">
        <v>5792</v>
      </c>
      <c r="D1654" s="352" t="s">
        <v>1703</v>
      </c>
      <c r="E1654" s="353" t="s">
        <v>122</v>
      </c>
      <c r="F1654" s="354">
        <v>55941</v>
      </c>
      <c r="G1654" s="288" t="s">
        <v>117</v>
      </c>
      <c r="H1654" s="288"/>
      <c r="I1654" s="1"/>
      <c r="J1654" s="10"/>
      <c r="K1654" s="10"/>
    </row>
    <row r="1655" spans="2:11" s="5" customFormat="1" ht="31.5" hidden="1">
      <c r="B1655" s="1"/>
      <c r="C1655" s="351">
        <v>5793</v>
      </c>
      <c r="D1655" s="352" t="s">
        <v>1704</v>
      </c>
      <c r="E1655" s="353" t="s">
        <v>122</v>
      </c>
      <c r="F1655" s="354">
        <v>72110</v>
      </c>
      <c r="G1655" s="288" t="s">
        <v>117</v>
      </c>
      <c r="H1655" s="288"/>
      <c r="I1655" s="1"/>
      <c r="J1655" s="10"/>
      <c r="K1655" s="10"/>
    </row>
    <row r="1656" spans="2:11" s="5" customFormat="1" ht="94.5" hidden="1">
      <c r="B1656" s="1"/>
      <c r="C1656" s="351">
        <v>5794</v>
      </c>
      <c r="D1656" s="352" t="s">
        <v>1705</v>
      </c>
      <c r="E1656" s="353" t="s">
        <v>122</v>
      </c>
      <c r="F1656" s="354">
        <v>153174</v>
      </c>
      <c r="G1656" s="288" t="s">
        <v>117</v>
      </c>
      <c r="H1656" s="288"/>
      <c r="I1656" s="1"/>
      <c r="J1656" s="10"/>
      <c r="K1656" s="10"/>
    </row>
    <row r="1657" spans="2:11" s="5" customFormat="1" ht="94.5" hidden="1">
      <c r="B1657" s="1"/>
      <c r="C1657" s="351">
        <v>5825</v>
      </c>
      <c r="D1657" s="352" t="s">
        <v>1706</v>
      </c>
      <c r="E1657" s="353" t="s">
        <v>125</v>
      </c>
      <c r="F1657" s="354">
        <v>851764</v>
      </c>
      <c r="G1657" s="288" t="s">
        <v>117</v>
      </c>
      <c r="H1657" s="288"/>
      <c r="I1657" s="1"/>
      <c r="J1657" s="10"/>
      <c r="K1657" s="10"/>
    </row>
    <row r="1658" spans="2:11" s="5" customFormat="1" ht="94.5" hidden="1">
      <c r="B1658" s="1"/>
      <c r="C1658" s="351">
        <v>5826</v>
      </c>
      <c r="D1658" s="352" t="s">
        <v>1707</v>
      </c>
      <c r="E1658" s="353" t="s">
        <v>125</v>
      </c>
      <c r="F1658" s="354">
        <v>744673</v>
      </c>
      <c r="G1658" s="288" t="s">
        <v>117</v>
      </c>
      <c r="H1658" s="288"/>
      <c r="I1658" s="1"/>
      <c r="J1658" s="10"/>
      <c r="K1658" s="10"/>
    </row>
    <row r="1659" spans="2:11" s="5" customFormat="1" ht="63" hidden="1">
      <c r="B1659" s="1"/>
      <c r="C1659" s="351">
        <v>5827</v>
      </c>
      <c r="D1659" s="352" t="s">
        <v>1708</v>
      </c>
      <c r="E1659" s="353" t="s">
        <v>125</v>
      </c>
      <c r="F1659" s="354">
        <v>187429</v>
      </c>
      <c r="G1659" s="288" t="s">
        <v>117</v>
      </c>
      <c r="H1659" s="288"/>
      <c r="I1659" s="1"/>
      <c r="J1659" s="10"/>
      <c r="K1659" s="10"/>
    </row>
    <row r="1660" spans="2:11" s="5" customFormat="1" ht="47.25" hidden="1">
      <c r="B1660" s="1"/>
      <c r="C1660" s="351">
        <v>5831</v>
      </c>
      <c r="D1660" s="352" t="s">
        <v>1709</v>
      </c>
      <c r="E1660" s="353" t="s">
        <v>122</v>
      </c>
      <c r="F1660" s="354">
        <v>44685</v>
      </c>
      <c r="G1660" s="288" t="s">
        <v>117</v>
      </c>
      <c r="H1660" s="288" t="s">
        <v>145</v>
      </c>
      <c r="I1660" s="1"/>
      <c r="J1660" s="10"/>
      <c r="K1660" s="10"/>
    </row>
    <row r="1661" spans="2:11" s="5" customFormat="1" ht="94.5" hidden="1">
      <c r="B1661" s="1"/>
      <c r="C1661" s="351">
        <v>5832</v>
      </c>
      <c r="D1661" s="352" t="s">
        <v>1710</v>
      </c>
      <c r="E1661" s="353" t="s">
        <v>122</v>
      </c>
      <c r="F1661" s="354">
        <v>40160</v>
      </c>
      <c r="G1661" s="288" t="s">
        <v>117</v>
      </c>
      <c r="H1661" s="288"/>
      <c r="I1661" s="1"/>
      <c r="J1661" s="10"/>
      <c r="K1661" s="10"/>
    </row>
    <row r="1662" spans="2:11" s="5" customFormat="1" ht="94.5" hidden="1">
      <c r="B1662" s="1"/>
      <c r="C1662" s="351">
        <v>5833</v>
      </c>
      <c r="D1662" s="352" t="s">
        <v>1711</v>
      </c>
      <c r="E1662" s="353" t="s">
        <v>122</v>
      </c>
      <c r="F1662" s="354">
        <v>83499</v>
      </c>
      <c r="G1662" s="288" t="s">
        <v>117</v>
      </c>
      <c r="H1662" s="288" t="s">
        <v>145</v>
      </c>
      <c r="I1662" s="1"/>
      <c r="J1662" s="10"/>
      <c r="K1662" s="10"/>
    </row>
    <row r="1663" spans="2:11" s="5" customFormat="1" ht="94.5" hidden="1">
      <c r="B1663" s="1"/>
      <c r="C1663" s="351">
        <v>5834</v>
      </c>
      <c r="D1663" s="352" t="s">
        <v>1712</v>
      </c>
      <c r="E1663" s="353" t="s">
        <v>122</v>
      </c>
      <c r="F1663" s="354">
        <v>25072</v>
      </c>
      <c r="G1663" s="288" t="s">
        <v>117</v>
      </c>
      <c r="H1663" s="288" t="s">
        <v>145</v>
      </c>
      <c r="I1663" s="1"/>
      <c r="J1663" s="10"/>
      <c r="K1663" s="10"/>
    </row>
    <row r="1664" spans="2:11" s="5" customFormat="1" ht="94.5" hidden="1">
      <c r="B1664" s="1"/>
      <c r="C1664" s="351">
        <v>5835</v>
      </c>
      <c r="D1664" s="352" t="s">
        <v>1713</v>
      </c>
      <c r="E1664" s="353" t="s">
        <v>122</v>
      </c>
      <c r="F1664" s="354">
        <v>48855</v>
      </c>
      <c r="G1664" s="288" t="s">
        <v>117</v>
      </c>
      <c r="H1664" s="288"/>
      <c r="I1664" s="1"/>
      <c r="J1664" s="10"/>
      <c r="K1664" s="10"/>
    </row>
    <row r="1665" spans="2:11" s="5" customFormat="1" ht="94.5" hidden="1">
      <c r="B1665" s="1"/>
      <c r="C1665" s="351">
        <v>5836</v>
      </c>
      <c r="D1665" s="352" t="s">
        <v>1714</v>
      </c>
      <c r="E1665" s="353" t="s">
        <v>122</v>
      </c>
      <c r="F1665" s="354">
        <v>87105</v>
      </c>
      <c r="G1665" s="288" t="s">
        <v>117</v>
      </c>
      <c r="H1665" s="288" t="s">
        <v>145</v>
      </c>
      <c r="I1665" s="1"/>
      <c r="J1665" s="10"/>
      <c r="K1665" s="10"/>
    </row>
    <row r="1666" spans="2:11" s="5" customFormat="1" ht="94.5" hidden="1">
      <c r="B1666" s="1"/>
      <c r="C1666" s="351">
        <v>5837</v>
      </c>
      <c r="D1666" s="352" t="s">
        <v>1715</v>
      </c>
      <c r="E1666" s="353" t="s">
        <v>122</v>
      </c>
      <c r="F1666" s="354">
        <v>52228</v>
      </c>
      <c r="G1666" s="288" t="s">
        <v>117</v>
      </c>
      <c r="H1666" s="288" t="s">
        <v>145</v>
      </c>
      <c r="I1666" s="1"/>
      <c r="J1666" s="10"/>
      <c r="K1666" s="10"/>
    </row>
    <row r="1667" spans="2:11" s="5" customFormat="1" ht="94.5" hidden="1">
      <c r="B1667" s="1"/>
      <c r="C1667" s="351">
        <v>5838</v>
      </c>
      <c r="D1667" s="352" t="s">
        <v>1716</v>
      </c>
      <c r="E1667" s="353" t="s">
        <v>122</v>
      </c>
      <c r="F1667" s="354">
        <v>162124</v>
      </c>
      <c r="G1667" s="288" t="s">
        <v>117</v>
      </c>
      <c r="H1667" s="288"/>
      <c r="I1667" s="1"/>
      <c r="J1667" s="10"/>
      <c r="K1667" s="10"/>
    </row>
    <row r="1668" spans="2:11" s="5" customFormat="1" ht="94.5" hidden="1">
      <c r="B1668" s="1"/>
      <c r="C1668" s="351">
        <v>5839</v>
      </c>
      <c r="D1668" s="352" t="s">
        <v>1717</v>
      </c>
      <c r="E1668" s="353" t="s">
        <v>122</v>
      </c>
      <c r="F1668" s="354">
        <v>123745</v>
      </c>
      <c r="G1668" s="288" t="s">
        <v>117</v>
      </c>
      <c r="H1668" s="288"/>
      <c r="I1668" s="1"/>
      <c r="J1668" s="10"/>
      <c r="K1668" s="10"/>
    </row>
    <row r="1669" spans="2:11" s="5" customFormat="1" ht="47.25" hidden="1">
      <c r="B1669" s="1"/>
      <c r="C1669" s="351">
        <v>5840</v>
      </c>
      <c r="D1669" s="352" t="s">
        <v>1718</v>
      </c>
      <c r="E1669" s="353" t="s">
        <v>122</v>
      </c>
      <c r="F1669" s="354">
        <v>23788</v>
      </c>
      <c r="G1669" s="288" t="s">
        <v>117</v>
      </c>
      <c r="H1669" s="288" t="s">
        <v>145</v>
      </c>
      <c r="I1669" s="1"/>
      <c r="J1669" s="10"/>
      <c r="K1669" s="10"/>
    </row>
    <row r="1670" spans="2:11" s="5" customFormat="1" ht="94.5" hidden="1">
      <c r="B1670" s="1"/>
      <c r="C1670" s="351">
        <v>5841</v>
      </c>
      <c r="D1670" s="352" t="s">
        <v>1719</v>
      </c>
      <c r="E1670" s="353" t="s">
        <v>122</v>
      </c>
      <c r="F1670" s="354">
        <v>163841</v>
      </c>
      <c r="G1670" s="288" t="s">
        <v>117</v>
      </c>
      <c r="H1670" s="288"/>
      <c r="I1670" s="1"/>
      <c r="J1670" s="10"/>
      <c r="K1670" s="10"/>
    </row>
    <row r="1671" spans="2:11" s="5" customFormat="1" ht="63" hidden="1">
      <c r="B1671" s="1"/>
      <c r="C1671" s="351">
        <v>5842</v>
      </c>
      <c r="D1671" s="352" t="s">
        <v>1720</v>
      </c>
      <c r="E1671" s="353" t="s">
        <v>119</v>
      </c>
      <c r="F1671" s="354">
        <v>19890</v>
      </c>
      <c r="G1671" s="288" t="s">
        <v>117</v>
      </c>
      <c r="H1671" s="288"/>
      <c r="I1671" s="1"/>
      <c r="J1671" s="10"/>
      <c r="K1671" s="10"/>
    </row>
    <row r="1672" spans="2:11" s="5" customFormat="1" ht="78.75" hidden="1">
      <c r="B1672" s="1"/>
      <c r="C1672" s="351">
        <v>5843</v>
      </c>
      <c r="D1672" s="352" t="s">
        <v>1721</v>
      </c>
      <c r="E1672" s="353" t="s">
        <v>116</v>
      </c>
      <c r="F1672" s="354">
        <v>29322</v>
      </c>
      <c r="G1672" s="288" t="s">
        <v>117</v>
      </c>
      <c r="H1672" s="288"/>
      <c r="I1672" s="1"/>
      <c r="J1672" s="10"/>
      <c r="K1672" s="10"/>
    </row>
    <row r="1673" spans="2:11" s="5" customFormat="1" ht="78.75" hidden="1">
      <c r="B1673" s="1"/>
      <c r="C1673" s="351">
        <v>5844</v>
      </c>
      <c r="D1673" s="352" t="s">
        <v>1722</v>
      </c>
      <c r="E1673" s="353" t="s">
        <v>116</v>
      </c>
      <c r="F1673" s="354">
        <v>24341</v>
      </c>
      <c r="G1673" s="288" t="s">
        <v>117</v>
      </c>
      <c r="H1673" s="288"/>
      <c r="I1673" s="1"/>
      <c r="J1673" s="10"/>
      <c r="K1673" s="10"/>
    </row>
    <row r="1674" spans="2:11" s="5" customFormat="1" ht="47.25" hidden="1">
      <c r="B1674" s="1"/>
      <c r="C1674" s="351">
        <v>5845</v>
      </c>
      <c r="D1674" s="352" t="s">
        <v>1723</v>
      </c>
      <c r="E1674" s="353" t="s">
        <v>122</v>
      </c>
      <c r="F1674" s="354">
        <v>110985</v>
      </c>
      <c r="G1674" s="288" t="s">
        <v>117</v>
      </c>
      <c r="H1674" s="288"/>
      <c r="I1674" s="1"/>
      <c r="J1674" s="10"/>
      <c r="K1674" s="10"/>
    </row>
    <row r="1675" spans="2:11" s="5" customFormat="1" ht="78.75" hidden="1">
      <c r="B1675" s="1"/>
      <c r="C1675" s="351">
        <v>5846</v>
      </c>
      <c r="D1675" s="352" t="s">
        <v>1724</v>
      </c>
      <c r="E1675" s="353" t="s">
        <v>125</v>
      </c>
      <c r="F1675" s="354">
        <v>134785</v>
      </c>
      <c r="G1675" s="288" t="s">
        <v>117</v>
      </c>
      <c r="H1675" s="288"/>
      <c r="I1675" s="1"/>
      <c r="J1675" s="10"/>
      <c r="K1675" s="10"/>
    </row>
    <row r="1676" spans="2:11" s="5" customFormat="1" ht="78.75" hidden="1">
      <c r="B1676" s="1"/>
      <c r="C1676" s="351">
        <v>5847</v>
      </c>
      <c r="D1676" s="352" t="s">
        <v>1725</v>
      </c>
      <c r="E1676" s="353" t="s">
        <v>125</v>
      </c>
      <c r="F1676" s="354">
        <v>217430</v>
      </c>
      <c r="G1676" s="288" t="s">
        <v>117</v>
      </c>
      <c r="H1676" s="288"/>
      <c r="I1676" s="1"/>
      <c r="J1676" s="10"/>
      <c r="K1676" s="10"/>
    </row>
    <row r="1677" spans="2:11" s="5" customFormat="1" ht="78.75" hidden="1">
      <c r="B1677" s="1"/>
      <c r="C1677" s="351">
        <v>5848</v>
      </c>
      <c r="D1677" s="352" t="s">
        <v>1726</v>
      </c>
      <c r="E1677" s="353" t="s">
        <v>125</v>
      </c>
      <c r="F1677" s="354">
        <v>54162</v>
      </c>
      <c r="G1677" s="288" t="s">
        <v>117</v>
      </c>
      <c r="H1677" s="288"/>
      <c r="I1677" s="1"/>
      <c r="J1677" s="10"/>
      <c r="K1677" s="10"/>
    </row>
    <row r="1678" spans="2:11" s="5" customFormat="1" ht="78.75" hidden="1">
      <c r="B1678" s="1"/>
      <c r="C1678" s="351">
        <v>5850</v>
      </c>
      <c r="D1678" s="352" t="s">
        <v>1727</v>
      </c>
      <c r="E1678" s="353" t="s">
        <v>125</v>
      </c>
      <c r="F1678" s="354">
        <v>190725</v>
      </c>
      <c r="G1678" s="288" t="s">
        <v>117</v>
      </c>
      <c r="H1678" s="288"/>
      <c r="I1678" s="1"/>
      <c r="J1678" s="10"/>
      <c r="K1678" s="10"/>
    </row>
    <row r="1679" spans="2:11" s="5" customFormat="1" ht="94.5" hidden="1">
      <c r="B1679" s="1"/>
      <c r="C1679" s="351">
        <v>5851</v>
      </c>
      <c r="D1679" s="352" t="s">
        <v>1728</v>
      </c>
      <c r="E1679" s="353" t="s">
        <v>125</v>
      </c>
      <c r="F1679" s="354">
        <v>515390</v>
      </c>
      <c r="G1679" s="288" t="s">
        <v>117</v>
      </c>
      <c r="H1679" s="288"/>
      <c r="I1679" s="1"/>
      <c r="J1679" s="10"/>
      <c r="K1679" s="10"/>
    </row>
    <row r="1680" spans="2:11" s="5" customFormat="1" ht="94.5" hidden="1">
      <c r="B1680" s="1"/>
      <c r="C1680" s="351">
        <v>5852</v>
      </c>
      <c r="D1680" s="352" t="s">
        <v>1729</v>
      </c>
      <c r="E1680" s="353" t="s">
        <v>125</v>
      </c>
      <c r="F1680" s="354">
        <v>397272</v>
      </c>
      <c r="G1680" s="288" t="s">
        <v>117</v>
      </c>
      <c r="H1680" s="288"/>
      <c r="I1680" s="1"/>
      <c r="J1680" s="10"/>
      <c r="K1680" s="10"/>
    </row>
    <row r="1681" spans="2:11" s="5" customFormat="1" ht="63" hidden="1">
      <c r="B1681" s="1"/>
      <c r="C1681" s="351">
        <v>5854</v>
      </c>
      <c r="D1681" s="352" t="s">
        <v>1730</v>
      </c>
      <c r="E1681" s="353" t="s">
        <v>125</v>
      </c>
      <c r="F1681" s="354">
        <v>183166</v>
      </c>
      <c r="G1681" s="288" t="s">
        <v>117</v>
      </c>
      <c r="H1681" s="288"/>
      <c r="I1681" s="1"/>
      <c r="J1681" s="10"/>
      <c r="K1681" s="10"/>
    </row>
    <row r="1682" spans="2:11" s="5" customFormat="1" ht="63" hidden="1">
      <c r="B1682" s="1"/>
      <c r="C1682" s="351">
        <v>5856</v>
      </c>
      <c r="D1682" s="352" t="s">
        <v>1731</v>
      </c>
      <c r="E1682" s="353" t="s">
        <v>116</v>
      </c>
      <c r="F1682" s="354">
        <v>129735</v>
      </c>
      <c r="G1682" s="288" t="s">
        <v>117</v>
      </c>
      <c r="H1682" s="288"/>
      <c r="I1682" s="1"/>
      <c r="J1682" s="10"/>
      <c r="K1682" s="10"/>
    </row>
    <row r="1683" spans="2:11" s="5" customFormat="1" ht="63" hidden="1">
      <c r="B1683" s="1"/>
      <c r="C1683" s="351">
        <v>5858</v>
      </c>
      <c r="D1683" s="352" t="s">
        <v>1732</v>
      </c>
      <c r="E1683" s="353" t="s">
        <v>122</v>
      </c>
      <c r="F1683" s="354">
        <v>76610</v>
      </c>
      <c r="G1683" s="288" t="s">
        <v>117</v>
      </c>
      <c r="H1683" s="288"/>
      <c r="I1683" s="1"/>
      <c r="J1683" s="10"/>
      <c r="K1683" s="10"/>
    </row>
    <row r="1684" spans="2:11" s="5" customFormat="1" ht="63" hidden="1">
      <c r="B1684" s="1"/>
      <c r="C1684" s="351">
        <v>5860</v>
      </c>
      <c r="D1684" s="352" t="s">
        <v>1733</v>
      </c>
      <c r="E1684" s="353" t="s">
        <v>116</v>
      </c>
      <c r="F1684" s="354">
        <v>81300</v>
      </c>
      <c r="G1684" s="288" t="s">
        <v>117</v>
      </c>
      <c r="H1684" s="288"/>
      <c r="I1684" s="1"/>
      <c r="J1684" s="10"/>
      <c r="K1684" s="10"/>
    </row>
    <row r="1685" spans="2:11" s="5" customFormat="1" ht="63" hidden="1">
      <c r="B1685" s="1"/>
      <c r="C1685" s="351">
        <v>5862</v>
      </c>
      <c r="D1685" s="352" t="s">
        <v>1734</v>
      </c>
      <c r="E1685" s="353" t="s">
        <v>122</v>
      </c>
      <c r="F1685" s="354">
        <v>39966</v>
      </c>
      <c r="G1685" s="288" t="s">
        <v>117</v>
      </c>
      <c r="H1685" s="288"/>
      <c r="I1685" s="1"/>
      <c r="J1685" s="10"/>
      <c r="K1685" s="10"/>
    </row>
    <row r="1686" spans="2:11" s="5" customFormat="1" ht="63" hidden="1">
      <c r="B1686" s="1"/>
      <c r="C1686" s="351">
        <v>5864</v>
      </c>
      <c r="D1686" s="352" t="s">
        <v>1735</v>
      </c>
      <c r="E1686" s="353" t="s">
        <v>122</v>
      </c>
      <c r="F1686" s="354">
        <v>39966</v>
      </c>
      <c r="G1686" s="288" t="s">
        <v>117</v>
      </c>
      <c r="H1686" s="288"/>
      <c r="I1686" s="1"/>
      <c r="J1686" s="10"/>
      <c r="K1686" s="10"/>
    </row>
    <row r="1687" spans="2:11" s="5" customFormat="1" ht="63" hidden="1">
      <c r="B1687" s="1"/>
      <c r="C1687" s="351">
        <v>5866</v>
      </c>
      <c r="D1687" s="352" t="s">
        <v>1736</v>
      </c>
      <c r="E1687" s="353" t="s">
        <v>125</v>
      </c>
      <c r="F1687" s="354">
        <v>709912</v>
      </c>
      <c r="G1687" s="288" t="s">
        <v>117</v>
      </c>
      <c r="H1687" s="288"/>
      <c r="I1687" s="1"/>
      <c r="J1687" s="10"/>
      <c r="K1687" s="10"/>
    </row>
    <row r="1688" spans="2:11" s="5" customFormat="1" ht="63" hidden="1">
      <c r="B1688" s="1"/>
      <c r="C1688" s="351">
        <v>5868</v>
      </c>
      <c r="D1688" s="352" t="s">
        <v>1737</v>
      </c>
      <c r="E1688" s="353" t="s">
        <v>116</v>
      </c>
      <c r="F1688" s="354">
        <v>123964</v>
      </c>
      <c r="G1688" s="288" t="s">
        <v>117</v>
      </c>
      <c r="H1688" s="288"/>
      <c r="I1688" s="1"/>
      <c r="J1688" s="10"/>
      <c r="K1688" s="10"/>
    </row>
    <row r="1689" spans="2:11" s="5" customFormat="1" ht="63" hidden="1">
      <c r="B1689" s="1"/>
      <c r="C1689" s="351">
        <v>5870</v>
      </c>
      <c r="D1689" s="352" t="s">
        <v>1738</v>
      </c>
      <c r="E1689" s="353" t="s">
        <v>125</v>
      </c>
      <c r="F1689" s="354">
        <v>41626</v>
      </c>
      <c r="G1689" s="288" t="s">
        <v>117</v>
      </c>
      <c r="H1689" s="288"/>
      <c r="I1689" s="1"/>
      <c r="J1689" s="10"/>
      <c r="K1689" s="10"/>
    </row>
    <row r="1690" spans="2:11" s="5" customFormat="1" ht="94.5" hidden="1">
      <c r="B1690" s="1"/>
      <c r="C1690" s="351">
        <v>5871</v>
      </c>
      <c r="D1690" s="352" t="s">
        <v>1739</v>
      </c>
      <c r="E1690" s="353" t="s">
        <v>125</v>
      </c>
      <c r="F1690" s="354">
        <v>391974</v>
      </c>
      <c r="G1690" s="288" t="s">
        <v>117</v>
      </c>
      <c r="H1690" s="288" t="s">
        <v>145</v>
      </c>
      <c r="I1690" s="1"/>
      <c r="J1690" s="10"/>
      <c r="K1690" s="10"/>
    </row>
    <row r="1691" spans="2:11" s="5" customFormat="1" ht="94.5" hidden="1">
      <c r="B1691" s="1"/>
      <c r="C1691" s="351">
        <v>5872</v>
      </c>
      <c r="D1691" s="352" t="s">
        <v>1740</v>
      </c>
      <c r="E1691" s="353" t="s">
        <v>125</v>
      </c>
      <c r="F1691" s="354">
        <v>409622</v>
      </c>
      <c r="G1691" s="288" t="s">
        <v>117</v>
      </c>
      <c r="H1691" s="288" t="s">
        <v>145</v>
      </c>
      <c r="I1691" s="1"/>
      <c r="J1691" s="10"/>
      <c r="K1691" s="10"/>
    </row>
    <row r="1692" spans="2:11" s="5" customFormat="1" ht="31.5" hidden="1">
      <c r="B1692" s="1"/>
      <c r="C1692" s="351">
        <v>5873</v>
      </c>
      <c r="D1692" s="352" t="s">
        <v>1741</v>
      </c>
      <c r="E1692" s="353" t="s">
        <v>125</v>
      </c>
      <c r="F1692" s="354">
        <v>24257</v>
      </c>
      <c r="G1692" s="288" t="s">
        <v>117</v>
      </c>
      <c r="H1692" s="288"/>
      <c r="I1692" s="1"/>
      <c r="J1692" s="10"/>
      <c r="K1692" s="10"/>
    </row>
    <row r="1693" spans="2:11" s="5" customFormat="1" ht="63" hidden="1">
      <c r="B1693" s="1"/>
      <c r="C1693" s="351">
        <v>5874</v>
      </c>
      <c r="D1693" s="352" t="s">
        <v>1742</v>
      </c>
      <c r="E1693" s="353" t="s">
        <v>125</v>
      </c>
      <c r="F1693" s="354">
        <v>174394</v>
      </c>
      <c r="G1693" s="288" t="s">
        <v>117</v>
      </c>
      <c r="H1693" s="288" t="s">
        <v>145</v>
      </c>
      <c r="I1693" s="1"/>
      <c r="J1693" s="10"/>
      <c r="K1693" s="10"/>
    </row>
    <row r="1694" spans="2:11" s="5" customFormat="1" ht="31.5" hidden="1">
      <c r="B1694" s="1"/>
      <c r="C1694" s="351">
        <v>5875</v>
      </c>
      <c r="D1694" s="352" t="s">
        <v>1743</v>
      </c>
      <c r="E1694" s="353" t="s">
        <v>125</v>
      </c>
      <c r="F1694" s="354">
        <v>163082</v>
      </c>
      <c r="G1694" s="288" t="s">
        <v>117</v>
      </c>
      <c r="H1694" s="288"/>
      <c r="I1694" s="1"/>
      <c r="J1694" s="10"/>
      <c r="K1694" s="10"/>
    </row>
    <row r="1695" spans="2:11" s="5" customFormat="1" ht="31.5" hidden="1">
      <c r="B1695" s="1"/>
      <c r="C1695" s="351">
        <v>5876</v>
      </c>
      <c r="D1695" s="352" t="s">
        <v>1744</v>
      </c>
      <c r="E1695" s="353" t="s">
        <v>125</v>
      </c>
      <c r="F1695" s="354">
        <v>263930</v>
      </c>
      <c r="G1695" s="288" t="s">
        <v>117</v>
      </c>
      <c r="H1695" s="288"/>
      <c r="I1695" s="1"/>
      <c r="J1695" s="10"/>
      <c r="K1695" s="10"/>
    </row>
    <row r="1696" spans="2:11" s="5" customFormat="1" ht="25.5" hidden="1">
      <c r="B1696" s="1"/>
      <c r="C1696" s="351">
        <v>5877</v>
      </c>
      <c r="D1696" s="352" t="s">
        <v>1745</v>
      </c>
      <c r="E1696" s="353" t="s">
        <v>125</v>
      </c>
      <c r="F1696" s="354">
        <v>58743</v>
      </c>
      <c r="G1696" s="288" t="s">
        <v>117</v>
      </c>
      <c r="H1696" s="288"/>
      <c r="I1696" s="1"/>
      <c r="J1696" s="10"/>
      <c r="K1696" s="10"/>
    </row>
    <row r="1697" spans="2:11" s="5" customFormat="1" ht="47.25" hidden="1">
      <c r="B1697" s="1"/>
      <c r="C1697" s="351">
        <v>5878</v>
      </c>
      <c r="D1697" s="352" t="s">
        <v>1746</v>
      </c>
      <c r="E1697" s="353" t="s">
        <v>125</v>
      </c>
      <c r="F1697" s="354">
        <v>3295186</v>
      </c>
      <c r="G1697" s="288" t="s">
        <v>117</v>
      </c>
      <c r="H1697" s="288"/>
      <c r="I1697" s="1"/>
      <c r="J1697" s="10"/>
      <c r="K1697" s="10"/>
    </row>
    <row r="1698" spans="2:11" s="5" customFormat="1" ht="31.5" hidden="1">
      <c r="B1698" s="1"/>
      <c r="C1698" s="351">
        <v>5879</v>
      </c>
      <c r="D1698" s="352" t="s">
        <v>1747</v>
      </c>
      <c r="E1698" s="353" t="s">
        <v>125</v>
      </c>
      <c r="F1698" s="354">
        <v>221633</v>
      </c>
      <c r="G1698" s="288" t="s">
        <v>117</v>
      </c>
      <c r="H1698" s="288"/>
      <c r="I1698" s="1"/>
      <c r="J1698" s="10"/>
      <c r="K1698" s="10"/>
    </row>
    <row r="1699" spans="2:11" s="5" customFormat="1" ht="31.5" hidden="1">
      <c r="B1699" s="1"/>
      <c r="C1699" s="351">
        <v>5880</v>
      </c>
      <c r="D1699" s="352" t="s">
        <v>1748</v>
      </c>
      <c r="E1699" s="353" t="s">
        <v>125</v>
      </c>
      <c r="F1699" s="354">
        <v>277037</v>
      </c>
      <c r="G1699" s="288" t="s">
        <v>117</v>
      </c>
      <c r="H1699" s="288"/>
      <c r="I1699" s="1"/>
      <c r="J1699" s="10"/>
      <c r="K1699" s="10"/>
    </row>
    <row r="1700" spans="2:11" s="5" customFormat="1" ht="31.5" hidden="1">
      <c r="B1700" s="1"/>
      <c r="C1700" s="351">
        <v>5881</v>
      </c>
      <c r="D1700" s="352" t="s">
        <v>1749</v>
      </c>
      <c r="E1700" s="353" t="s">
        <v>125</v>
      </c>
      <c r="F1700" s="354">
        <v>2720</v>
      </c>
      <c r="G1700" s="288" t="s">
        <v>117</v>
      </c>
      <c r="H1700" s="288"/>
      <c r="I1700" s="1"/>
      <c r="J1700" s="10"/>
      <c r="K1700" s="10"/>
    </row>
    <row r="1701" spans="2:11" s="5" customFormat="1" ht="78.75" hidden="1">
      <c r="B1701" s="1"/>
      <c r="C1701" s="351">
        <v>5882</v>
      </c>
      <c r="D1701" s="352" t="s">
        <v>1750</v>
      </c>
      <c r="E1701" s="353" t="s">
        <v>125</v>
      </c>
      <c r="F1701" s="354">
        <v>92355</v>
      </c>
      <c r="G1701" s="288" t="s">
        <v>117</v>
      </c>
      <c r="H1701" s="288" t="s">
        <v>145</v>
      </c>
      <c r="I1701" s="1"/>
      <c r="J1701" s="10"/>
      <c r="K1701" s="10"/>
    </row>
    <row r="1702" spans="2:11" s="5" customFormat="1" ht="31.5" hidden="1">
      <c r="B1702" s="1"/>
      <c r="C1702" s="351">
        <v>5883</v>
      </c>
      <c r="D1702" s="352" t="s">
        <v>1751</v>
      </c>
      <c r="E1702" s="353" t="s">
        <v>125</v>
      </c>
      <c r="F1702" s="354">
        <v>9212</v>
      </c>
      <c r="G1702" s="288" t="s">
        <v>117</v>
      </c>
      <c r="H1702" s="288"/>
      <c r="I1702" s="1"/>
      <c r="J1702" s="10"/>
      <c r="K1702" s="10"/>
    </row>
    <row r="1703" spans="2:11" s="5" customFormat="1" ht="31.5" hidden="1">
      <c r="B1703" s="1"/>
      <c r="C1703" s="351">
        <v>5884</v>
      </c>
      <c r="D1703" s="352" t="s">
        <v>1752</v>
      </c>
      <c r="E1703" s="353" t="s">
        <v>125</v>
      </c>
      <c r="F1703" s="354">
        <v>68572</v>
      </c>
      <c r="G1703" s="288" t="s">
        <v>117</v>
      </c>
      <c r="H1703" s="288"/>
      <c r="I1703" s="1"/>
      <c r="J1703" s="10"/>
      <c r="K1703" s="10"/>
    </row>
    <row r="1704" spans="2:11" s="5" customFormat="1" ht="31.5" hidden="1">
      <c r="B1704" s="1"/>
      <c r="C1704" s="351">
        <v>5885</v>
      </c>
      <c r="D1704" s="352" t="s">
        <v>1753</v>
      </c>
      <c r="E1704" s="353" t="s">
        <v>125</v>
      </c>
      <c r="F1704" s="354">
        <v>75027</v>
      </c>
      <c r="G1704" s="288" t="s">
        <v>117</v>
      </c>
      <c r="H1704" s="288"/>
      <c r="I1704" s="1"/>
      <c r="J1704" s="10"/>
      <c r="K1704" s="10"/>
    </row>
    <row r="1705" spans="2:11" s="5" customFormat="1" ht="47.25" hidden="1">
      <c r="B1705" s="1"/>
      <c r="C1705" s="351">
        <v>5886</v>
      </c>
      <c r="D1705" s="352" t="s">
        <v>1754</v>
      </c>
      <c r="E1705" s="353" t="s">
        <v>122</v>
      </c>
      <c r="F1705" s="354">
        <v>272007</v>
      </c>
      <c r="G1705" s="288" t="s">
        <v>117</v>
      </c>
      <c r="H1705" s="288"/>
      <c r="I1705" s="1"/>
      <c r="J1705" s="10"/>
      <c r="K1705" s="10"/>
    </row>
    <row r="1706" spans="2:11" s="5" customFormat="1" ht="47.25" hidden="1">
      <c r="B1706" s="1"/>
      <c r="C1706" s="351">
        <v>5887</v>
      </c>
      <c r="D1706" s="352" t="s">
        <v>1755</v>
      </c>
      <c r="E1706" s="353" t="s">
        <v>122</v>
      </c>
      <c r="F1706" s="354">
        <v>496872</v>
      </c>
      <c r="G1706" s="288" t="s">
        <v>117</v>
      </c>
      <c r="H1706" s="288"/>
      <c r="I1706" s="1"/>
      <c r="J1706" s="10"/>
      <c r="K1706" s="10"/>
    </row>
    <row r="1707" spans="2:11" s="5" customFormat="1" ht="47.25" hidden="1">
      <c r="B1707" s="1"/>
      <c r="C1707" s="351">
        <v>5888</v>
      </c>
      <c r="D1707" s="352" t="s">
        <v>1756</v>
      </c>
      <c r="E1707" s="353" t="s">
        <v>122</v>
      </c>
      <c r="F1707" s="354">
        <v>597151</v>
      </c>
      <c r="G1707" s="288" t="s">
        <v>117</v>
      </c>
      <c r="H1707" s="288"/>
      <c r="I1707" s="1"/>
      <c r="J1707" s="10"/>
      <c r="K1707" s="10"/>
    </row>
    <row r="1708" spans="2:11" s="5" customFormat="1" ht="47.25" hidden="1">
      <c r="B1708" s="1"/>
      <c r="C1708" s="351">
        <v>5889</v>
      </c>
      <c r="D1708" s="352" t="s">
        <v>1757</v>
      </c>
      <c r="E1708" s="353" t="s">
        <v>122</v>
      </c>
      <c r="F1708" s="354">
        <v>690480</v>
      </c>
      <c r="G1708" s="288" t="s">
        <v>117</v>
      </c>
      <c r="H1708" s="288"/>
      <c r="I1708" s="1"/>
      <c r="J1708" s="10"/>
      <c r="K1708" s="10"/>
    </row>
    <row r="1709" spans="2:11" s="5" customFormat="1" ht="63" hidden="1">
      <c r="B1709" s="1"/>
      <c r="C1709" s="351">
        <v>5890</v>
      </c>
      <c r="D1709" s="352" t="s">
        <v>1758</v>
      </c>
      <c r="E1709" s="353" t="s">
        <v>116</v>
      </c>
      <c r="F1709" s="354">
        <v>27259</v>
      </c>
      <c r="G1709" s="288" t="s">
        <v>117</v>
      </c>
      <c r="H1709" s="288" t="s">
        <v>145</v>
      </c>
      <c r="I1709" s="1"/>
      <c r="J1709" s="10"/>
      <c r="K1709" s="10"/>
    </row>
    <row r="1710" spans="2:11" s="5" customFormat="1" ht="47.25" hidden="1">
      <c r="B1710" s="1"/>
      <c r="C1710" s="351">
        <v>5891</v>
      </c>
      <c r="D1710" s="352" t="s">
        <v>1759</v>
      </c>
      <c r="E1710" s="353" t="s">
        <v>119</v>
      </c>
      <c r="F1710" s="354">
        <v>2376</v>
      </c>
      <c r="G1710" s="288" t="s">
        <v>117</v>
      </c>
      <c r="H1710" s="288"/>
      <c r="I1710" s="1"/>
      <c r="J1710" s="10"/>
      <c r="K1710" s="10"/>
    </row>
    <row r="1711" spans="2:11" s="5" customFormat="1" ht="78.75" hidden="1">
      <c r="B1711" s="1"/>
      <c r="C1711" s="351">
        <v>5892</v>
      </c>
      <c r="D1711" s="352" t="s">
        <v>1760</v>
      </c>
      <c r="E1711" s="353" t="s">
        <v>125</v>
      </c>
      <c r="F1711" s="354">
        <v>362341</v>
      </c>
      <c r="G1711" s="288" t="s">
        <v>117</v>
      </c>
      <c r="H1711" s="288"/>
      <c r="I1711" s="1"/>
      <c r="J1711" s="10"/>
      <c r="K1711" s="10"/>
    </row>
    <row r="1712" spans="2:11" s="5" customFormat="1" ht="78.75" hidden="1">
      <c r="B1712" s="1"/>
      <c r="C1712" s="351">
        <v>5893</v>
      </c>
      <c r="D1712" s="352" t="s">
        <v>1761</v>
      </c>
      <c r="E1712" s="353" t="s">
        <v>125</v>
      </c>
      <c r="F1712" s="354">
        <v>396551</v>
      </c>
      <c r="G1712" s="288" t="s">
        <v>117</v>
      </c>
      <c r="H1712" s="288"/>
      <c r="I1712" s="1"/>
      <c r="J1712" s="10"/>
      <c r="K1712" s="10"/>
    </row>
    <row r="1713" spans="2:11" s="5" customFormat="1" ht="78.75" hidden="1">
      <c r="B1713" s="1"/>
      <c r="C1713" s="351">
        <v>5894</v>
      </c>
      <c r="D1713" s="352" t="s">
        <v>1762</v>
      </c>
      <c r="E1713" s="353" t="s">
        <v>125</v>
      </c>
      <c r="F1713" s="354">
        <v>1820477</v>
      </c>
      <c r="G1713" s="288" t="s">
        <v>117</v>
      </c>
      <c r="H1713" s="288"/>
      <c r="I1713" s="1"/>
      <c r="J1713" s="10"/>
      <c r="K1713" s="10"/>
    </row>
    <row r="1714" spans="2:11" s="5" customFormat="1" ht="63" hidden="1">
      <c r="B1714" s="1"/>
      <c r="C1714" s="351">
        <v>5903</v>
      </c>
      <c r="D1714" s="352" t="s">
        <v>1763</v>
      </c>
      <c r="E1714" s="353" t="s">
        <v>125</v>
      </c>
      <c r="F1714" s="354">
        <v>92000</v>
      </c>
      <c r="G1714" s="288" t="s">
        <v>117</v>
      </c>
      <c r="H1714" s="288"/>
      <c r="I1714" s="1"/>
      <c r="J1714" s="10"/>
      <c r="K1714" s="10"/>
    </row>
    <row r="1715" spans="2:11" s="5" customFormat="1" ht="63" hidden="1">
      <c r="B1715" s="1"/>
      <c r="C1715" s="351">
        <v>5904</v>
      </c>
      <c r="D1715" s="352" t="s">
        <v>1764</v>
      </c>
      <c r="E1715" s="353" t="s">
        <v>125</v>
      </c>
      <c r="F1715" s="354">
        <v>194000</v>
      </c>
      <c r="G1715" s="288" t="s">
        <v>117</v>
      </c>
      <c r="H1715" s="288"/>
      <c r="I1715" s="1"/>
      <c r="J1715" s="10"/>
      <c r="K1715" s="10"/>
    </row>
    <row r="1716" spans="2:11" s="5" customFormat="1" ht="63" hidden="1">
      <c r="B1716" s="1"/>
      <c r="C1716" s="351">
        <v>5905</v>
      </c>
      <c r="D1716" s="352" t="s">
        <v>1765</v>
      </c>
      <c r="E1716" s="353" t="s">
        <v>125</v>
      </c>
      <c r="F1716" s="354">
        <v>126000</v>
      </c>
      <c r="G1716" s="288" t="s">
        <v>117</v>
      </c>
      <c r="H1716" s="288"/>
      <c r="I1716" s="1"/>
      <c r="J1716" s="10"/>
      <c r="K1716" s="10"/>
    </row>
    <row r="1717" spans="2:11" s="5" customFormat="1" ht="63" hidden="1">
      <c r="B1717" s="1"/>
      <c r="C1717" s="351">
        <v>5906</v>
      </c>
      <c r="D1717" s="352" t="s">
        <v>1766</v>
      </c>
      <c r="E1717" s="353" t="s">
        <v>125</v>
      </c>
      <c r="F1717" s="354">
        <v>261000</v>
      </c>
      <c r="G1717" s="288" t="s">
        <v>117</v>
      </c>
      <c r="H1717" s="288"/>
      <c r="I1717" s="1"/>
      <c r="J1717" s="10"/>
      <c r="K1717" s="10"/>
    </row>
    <row r="1718" spans="2:11" s="5" customFormat="1" ht="63" hidden="1">
      <c r="B1718" s="1"/>
      <c r="C1718" s="351">
        <v>5907</v>
      </c>
      <c r="D1718" s="352" t="s">
        <v>1767</v>
      </c>
      <c r="E1718" s="353" t="s">
        <v>125</v>
      </c>
      <c r="F1718" s="354">
        <v>160000</v>
      </c>
      <c r="G1718" s="288" t="s">
        <v>117</v>
      </c>
      <c r="H1718" s="288"/>
      <c r="I1718" s="1"/>
      <c r="J1718" s="10"/>
      <c r="K1718" s="10"/>
    </row>
    <row r="1719" spans="2:11" s="5" customFormat="1" ht="63" hidden="1">
      <c r="B1719" s="1"/>
      <c r="C1719" s="351">
        <v>5908</v>
      </c>
      <c r="D1719" s="352" t="s">
        <v>1768</v>
      </c>
      <c r="E1719" s="353" t="s">
        <v>125</v>
      </c>
      <c r="F1719" s="354">
        <v>329000</v>
      </c>
      <c r="G1719" s="288" t="s">
        <v>117</v>
      </c>
      <c r="H1719" s="288"/>
      <c r="I1719" s="1"/>
      <c r="J1719" s="10"/>
      <c r="K1719" s="10"/>
    </row>
    <row r="1720" spans="2:11" s="5" customFormat="1" ht="63" hidden="1">
      <c r="B1720" s="1"/>
      <c r="C1720" s="351">
        <v>5909</v>
      </c>
      <c r="D1720" s="352" t="s">
        <v>1769</v>
      </c>
      <c r="E1720" s="353" t="s">
        <v>125</v>
      </c>
      <c r="F1720" s="354">
        <v>194000</v>
      </c>
      <c r="G1720" s="288" t="s">
        <v>117</v>
      </c>
      <c r="H1720" s="288"/>
      <c r="I1720" s="1"/>
      <c r="J1720" s="10"/>
      <c r="K1720" s="10"/>
    </row>
    <row r="1721" spans="2:11" s="5" customFormat="1" ht="63" hidden="1">
      <c r="B1721" s="1"/>
      <c r="C1721" s="351">
        <v>5910</v>
      </c>
      <c r="D1721" s="352" t="s">
        <v>1770</v>
      </c>
      <c r="E1721" s="353" t="s">
        <v>125</v>
      </c>
      <c r="F1721" s="354">
        <v>397000</v>
      </c>
      <c r="G1721" s="288" t="s">
        <v>117</v>
      </c>
      <c r="H1721" s="288"/>
      <c r="I1721" s="1"/>
      <c r="J1721" s="10"/>
      <c r="K1721" s="10"/>
    </row>
    <row r="1722" spans="2:11" s="5" customFormat="1" ht="60" hidden="1">
      <c r="B1722" s="1"/>
      <c r="C1722" s="458">
        <v>5911</v>
      </c>
      <c r="D1722" s="460" t="s">
        <v>1771</v>
      </c>
      <c r="E1722" s="462" t="s">
        <v>125</v>
      </c>
      <c r="F1722" s="464">
        <v>261000</v>
      </c>
      <c r="G1722" s="288" t="s">
        <v>117</v>
      </c>
      <c r="H1722" s="288"/>
      <c r="I1722" s="1"/>
      <c r="J1722" s="10"/>
      <c r="K1722" s="10"/>
    </row>
    <row r="1723" spans="2:11" s="5" customFormat="1" ht="60" hidden="1">
      <c r="B1723" s="1"/>
      <c r="C1723" s="458">
        <v>5912</v>
      </c>
      <c r="D1723" s="460" t="s">
        <v>1772</v>
      </c>
      <c r="E1723" s="462" t="s">
        <v>125</v>
      </c>
      <c r="F1723" s="464">
        <v>532000</v>
      </c>
      <c r="G1723" s="288" t="s">
        <v>117</v>
      </c>
      <c r="H1723" s="288"/>
      <c r="I1723" s="1"/>
      <c r="J1723" s="10"/>
      <c r="K1723" s="10"/>
    </row>
    <row r="1724" spans="2:11" s="5" customFormat="1" ht="60" hidden="1">
      <c r="B1724" s="1"/>
      <c r="C1724" s="458">
        <v>5913</v>
      </c>
      <c r="D1724" s="460" t="s">
        <v>1773</v>
      </c>
      <c r="E1724" s="462" t="s">
        <v>125</v>
      </c>
      <c r="F1724" s="464">
        <v>387000</v>
      </c>
      <c r="G1724" s="288" t="s">
        <v>117</v>
      </c>
      <c r="H1724" s="288"/>
      <c r="I1724" s="1"/>
      <c r="J1724" s="10"/>
      <c r="K1724" s="10"/>
    </row>
    <row r="1725" spans="2:11" s="5" customFormat="1" ht="60" hidden="1">
      <c r="B1725" s="1"/>
      <c r="C1725" s="458">
        <v>5914</v>
      </c>
      <c r="D1725" s="460" t="s">
        <v>1774</v>
      </c>
      <c r="E1725" s="462" t="s">
        <v>125</v>
      </c>
      <c r="F1725" s="464">
        <v>667000</v>
      </c>
      <c r="G1725" s="288" t="s">
        <v>117</v>
      </c>
      <c r="H1725" s="288"/>
      <c r="I1725" s="1"/>
      <c r="J1725" s="10"/>
      <c r="K1725" s="10"/>
    </row>
    <row r="1726" spans="2:11" s="5" customFormat="1" ht="60" hidden="1">
      <c r="B1726" s="1"/>
      <c r="C1726" s="458">
        <v>5915</v>
      </c>
      <c r="D1726" s="460" t="s">
        <v>1775</v>
      </c>
      <c r="E1726" s="462" t="s">
        <v>125</v>
      </c>
      <c r="F1726" s="464">
        <v>513000</v>
      </c>
      <c r="G1726" s="288" t="s">
        <v>117</v>
      </c>
      <c r="H1726" s="288"/>
      <c r="I1726" s="1"/>
      <c r="J1726" s="10"/>
      <c r="K1726" s="10"/>
    </row>
    <row r="1727" spans="2:11" s="5" customFormat="1" ht="63" hidden="1">
      <c r="B1727" s="1"/>
      <c r="C1727" s="351">
        <v>5916</v>
      </c>
      <c r="D1727" s="352" t="s">
        <v>1776</v>
      </c>
      <c r="E1727" s="353" t="s">
        <v>125</v>
      </c>
      <c r="F1727" s="354">
        <v>1006000</v>
      </c>
      <c r="G1727" s="288" t="s">
        <v>117</v>
      </c>
      <c r="H1727" s="288"/>
      <c r="I1727" s="1"/>
      <c r="J1727" s="10"/>
      <c r="K1727" s="10"/>
    </row>
    <row r="1728" spans="2:11" s="5" customFormat="1" ht="63" hidden="1">
      <c r="B1728" s="1"/>
      <c r="C1728" s="351">
        <v>5917</v>
      </c>
      <c r="D1728" s="352" t="s">
        <v>1777</v>
      </c>
      <c r="E1728" s="353" t="s">
        <v>125</v>
      </c>
      <c r="F1728" s="354">
        <v>852000</v>
      </c>
      <c r="G1728" s="288" t="s">
        <v>117</v>
      </c>
      <c r="H1728" s="288"/>
      <c r="I1728" s="1"/>
      <c r="J1728" s="10"/>
      <c r="K1728" s="10"/>
    </row>
    <row r="1729" spans="2:11" s="5" customFormat="1" ht="63" hidden="1">
      <c r="B1729" s="1"/>
      <c r="C1729" s="351">
        <v>5918</v>
      </c>
      <c r="D1729" s="352" t="s">
        <v>1778</v>
      </c>
      <c r="E1729" s="353" t="s">
        <v>125</v>
      </c>
      <c r="F1729" s="354">
        <v>1935000</v>
      </c>
      <c r="G1729" s="288" t="s">
        <v>117</v>
      </c>
      <c r="H1729" s="288"/>
      <c r="I1729" s="1"/>
      <c r="J1729" s="10"/>
      <c r="K1729" s="10"/>
    </row>
    <row r="1730" spans="2:11" s="5" customFormat="1" ht="63" hidden="1">
      <c r="B1730" s="1"/>
      <c r="C1730" s="351">
        <v>5919</v>
      </c>
      <c r="D1730" s="352" t="s">
        <v>1779</v>
      </c>
      <c r="E1730" s="353" t="s">
        <v>125</v>
      </c>
      <c r="F1730" s="354">
        <v>1055000</v>
      </c>
      <c r="G1730" s="288" t="s">
        <v>117</v>
      </c>
      <c r="H1730" s="288"/>
      <c r="I1730" s="1"/>
      <c r="J1730" s="10"/>
      <c r="K1730" s="10"/>
    </row>
    <row r="1731" spans="2:11" s="5" customFormat="1" ht="63" hidden="1">
      <c r="B1731" s="1"/>
      <c r="C1731" s="351">
        <v>5920</v>
      </c>
      <c r="D1731" s="352" t="s">
        <v>1780</v>
      </c>
      <c r="E1731" s="353" t="s">
        <v>125</v>
      </c>
      <c r="F1731" s="354">
        <v>2273000</v>
      </c>
      <c r="G1731" s="288" t="s">
        <v>117</v>
      </c>
      <c r="H1731" s="288"/>
      <c r="I1731" s="1"/>
      <c r="J1731" s="10"/>
      <c r="K1731" s="10"/>
    </row>
    <row r="1732" spans="2:11" s="5" customFormat="1" ht="47.25" hidden="1">
      <c r="B1732" s="1"/>
      <c r="C1732" s="351">
        <v>5921</v>
      </c>
      <c r="D1732" s="352" t="s">
        <v>1781</v>
      </c>
      <c r="E1732" s="353" t="s">
        <v>125</v>
      </c>
      <c r="F1732" s="354">
        <v>405782</v>
      </c>
      <c r="G1732" s="288" t="s">
        <v>117</v>
      </c>
      <c r="H1732" s="288"/>
      <c r="I1732" s="1"/>
      <c r="J1732" s="10"/>
      <c r="K1732" s="10"/>
    </row>
    <row r="1733" spans="2:11" s="5" customFormat="1" ht="63" hidden="1">
      <c r="B1733" s="1"/>
      <c r="C1733" s="351">
        <v>5922</v>
      </c>
      <c r="D1733" s="352" t="s">
        <v>1782</v>
      </c>
      <c r="E1733" s="353" t="s">
        <v>125</v>
      </c>
      <c r="F1733" s="354">
        <v>66278</v>
      </c>
      <c r="G1733" s="288" t="s">
        <v>117</v>
      </c>
      <c r="H1733" s="288"/>
      <c r="I1733" s="1"/>
      <c r="J1733" s="10"/>
      <c r="K1733" s="10"/>
    </row>
    <row r="1734" spans="2:11" s="5" customFormat="1" ht="63" hidden="1">
      <c r="B1734" s="1"/>
      <c r="C1734" s="351">
        <v>5923</v>
      </c>
      <c r="D1734" s="352" t="s">
        <v>1783</v>
      </c>
      <c r="E1734" s="353" t="s">
        <v>125</v>
      </c>
      <c r="F1734" s="354">
        <v>82478</v>
      </c>
      <c r="G1734" s="288" t="s">
        <v>117</v>
      </c>
      <c r="H1734" s="288"/>
      <c r="I1734" s="1"/>
      <c r="J1734" s="10"/>
      <c r="K1734" s="10"/>
    </row>
    <row r="1735" spans="2:11" s="5" customFormat="1" ht="63" hidden="1">
      <c r="B1735" s="1"/>
      <c r="C1735" s="351">
        <v>5924</v>
      </c>
      <c r="D1735" s="352" t="s">
        <v>1784</v>
      </c>
      <c r="E1735" s="353" t="s">
        <v>125</v>
      </c>
      <c r="F1735" s="354">
        <v>19084</v>
      </c>
      <c r="G1735" s="288" t="s">
        <v>117</v>
      </c>
      <c r="H1735" s="288"/>
      <c r="I1735" s="1"/>
      <c r="J1735" s="10"/>
      <c r="K1735" s="10"/>
    </row>
    <row r="1736" spans="2:11" s="5" customFormat="1" ht="78.75" hidden="1">
      <c r="B1736" s="1"/>
      <c r="C1736" s="351">
        <v>5927</v>
      </c>
      <c r="D1736" s="352" t="s">
        <v>1785</v>
      </c>
      <c r="E1736" s="353" t="s">
        <v>125</v>
      </c>
      <c r="F1736" s="354">
        <v>481447</v>
      </c>
      <c r="G1736" s="288" t="s">
        <v>117</v>
      </c>
      <c r="H1736" s="288" t="s">
        <v>145</v>
      </c>
      <c r="I1736" s="1"/>
      <c r="J1736" s="10"/>
      <c r="K1736" s="10"/>
    </row>
    <row r="1737" spans="2:11" s="5" customFormat="1" ht="63" hidden="1">
      <c r="B1737" s="1"/>
      <c r="C1737" s="351">
        <v>5928</v>
      </c>
      <c r="D1737" s="352" t="s">
        <v>1786</v>
      </c>
      <c r="E1737" s="353" t="s">
        <v>1787</v>
      </c>
      <c r="F1737" s="354">
        <v>23991</v>
      </c>
      <c r="G1737" s="288" t="s">
        <v>117</v>
      </c>
      <c r="H1737" s="288"/>
      <c r="I1737" s="1"/>
      <c r="J1737" s="10"/>
      <c r="K1737" s="10"/>
    </row>
    <row r="1738" spans="2:11" s="5" customFormat="1" ht="110.25" hidden="1">
      <c r="B1738" s="1"/>
      <c r="C1738" s="351">
        <v>5933</v>
      </c>
      <c r="D1738" s="352" t="s">
        <v>1788</v>
      </c>
      <c r="E1738" s="353" t="s">
        <v>116</v>
      </c>
      <c r="F1738" s="354">
        <v>229154</v>
      </c>
      <c r="G1738" s="288" t="s">
        <v>117</v>
      </c>
      <c r="H1738" s="288"/>
      <c r="I1738" s="1"/>
      <c r="J1738" s="10"/>
      <c r="K1738" s="10"/>
    </row>
    <row r="1739" spans="2:11" s="5" customFormat="1" ht="94.5" hidden="1">
      <c r="B1739" s="1"/>
      <c r="C1739" s="351">
        <v>5935</v>
      </c>
      <c r="D1739" s="352" t="s">
        <v>1789</v>
      </c>
      <c r="E1739" s="353" t="s">
        <v>116</v>
      </c>
      <c r="F1739" s="354">
        <v>311671</v>
      </c>
      <c r="G1739" s="288" t="s">
        <v>117</v>
      </c>
      <c r="H1739" s="288"/>
      <c r="I1739" s="1"/>
      <c r="J1739" s="10"/>
      <c r="K1739" s="10"/>
    </row>
    <row r="1740" spans="2:11" s="5" customFormat="1" ht="78.75" hidden="1">
      <c r="B1740" s="1"/>
      <c r="C1740" s="351">
        <v>5936</v>
      </c>
      <c r="D1740" s="352" t="s">
        <v>1790</v>
      </c>
      <c r="E1740" s="353" t="s">
        <v>116</v>
      </c>
      <c r="F1740" s="354">
        <v>250428</v>
      </c>
      <c r="G1740" s="288" t="s">
        <v>117</v>
      </c>
      <c r="H1740" s="288"/>
      <c r="I1740" s="1"/>
      <c r="J1740" s="10"/>
      <c r="K1740" s="10"/>
    </row>
    <row r="1741" spans="2:11" s="5" customFormat="1" ht="63" hidden="1">
      <c r="B1741" s="1"/>
      <c r="C1741" s="351">
        <v>5939</v>
      </c>
      <c r="D1741" s="352" t="s">
        <v>1791</v>
      </c>
      <c r="E1741" s="353" t="s">
        <v>122</v>
      </c>
      <c r="F1741" s="354">
        <v>299611</v>
      </c>
      <c r="G1741" s="288" t="s">
        <v>117</v>
      </c>
      <c r="H1741" s="288"/>
      <c r="I1741" s="1"/>
      <c r="J1741" s="10"/>
      <c r="K1741" s="10"/>
    </row>
    <row r="1742" spans="2:11" s="5" customFormat="1" ht="63" hidden="1">
      <c r="B1742" s="1"/>
      <c r="C1742" s="351">
        <v>5940</v>
      </c>
      <c r="D1742" s="352" t="s">
        <v>1792</v>
      </c>
      <c r="E1742" s="353" t="s">
        <v>119</v>
      </c>
      <c r="F1742" s="354">
        <v>694472</v>
      </c>
      <c r="G1742" s="288" t="s">
        <v>117</v>
      </c>
      <c r="H1742" s="288"/>
      <c r="I1742" s="1"/>
      <c r="J1742" s="10"/>
      <c r="K1742" s="10"/>
    </row>
    <row r="1743" spans="2:11" s="5" customFormat="1" ht="94.5" hidden="1">
      <c r="B1743" s="1"/>
      <c r="C1743" s="351">
        <v>5941</v>
      </c>
      <c r="D1743" s="352" t="s">
        <v>1793</v>
      </c>
      <c r="E1743" s="353" t="s">
        <v>119</v>
      </c>
      <c r="F1743" s="354">
        <v>696756</v>
      </c>
      <c r="G1743" s="288" t="s">
        <v>117</v>
      </c>
      <c r="H1743" s="288"/>
      <c r="I1743" s="1"/>
      <c r="J1743" s="10"/>
      <c r="K1743" s="10"/>
    </row>
    <row r="1744" spans="2:11" s="5" customFormat="1" ht="78.75" hidden="1">
      <c r="B1744" s="1"/>
      <c r="C1744" s="351">
        <v>5944</v>
      </c>
      <c r="D1744" s="352" t="s">
        <v>1794</v>
      </c>
      <c r="E1744" s="353" t="s">
        <v>119</v>
      </c>
      <c r="F1744" s="354">
        <v>665693</v>
      </c>
      <c r="G1744" s="288" t="s">
        <v>117</v>
      </c>
      <c r="H1744" s="288"/>
      <c r="I1744" s="1"/>
      <c r="J1744" s="10"/>
      <c r="K1744" s="10"/>
    </row>
    <row r="1745" spans="2:11" s="5" customFormat="1" ht="78.75" hidden="1">
      <c r="B1745" s="1"/>
      <c r="C1745" s="351">
        <v>5945</v>
      </c>
      <c r="D1745" s="352" t="s">
        <v>1795</v>
      </c>
      <c r="E1745" s="353" t="s">
        <v>119</v>
      </c>
      <c r="F1745" s="354">
        <v>611234</v>
      </c>
      <c r="G1745" s="288" t="s">
        <v>117</v>
      </c>
      <c r="H1745" s="288"/>
      <c r="I1745" s="1"/>
      <c r="J1745" s="10"/>
      <c r="K1745" s="10"/>
    </row>
    <row r="1746" spans="2:11" s="5" customFormat="1" ht="78.75" hidden="1">
      <c r="B1746" s="1"/>
      <c r="C1746" s="351">
        <v>5946</v>
      </c>
      <c r="D1746" s="352" t="s">
        <v>1796</v>
      </c>
      <c r="E1746" s="353" t="s">
        <v>119</v>
      </c>
      <c r="F1746" s="354">
        <v>911754</v>
      </c>
      <c r="G1746" s="288" t="s">
        <v>117</v>
      </c>
      <c r="H1746" s="288"/>
      <c r="I1746" s="1"/>
      <c r="J1746" s="10"/>
      <c r="K1746" s="10"/>
    </row>
    <row r="1747" spans="2:11" s="5" customFormat="1" ht="78.75" hidden="1">
      <c r="B1747" s="1"/>
      <c r="C1747" s="351">
        <v>5947</v>
      </c>
      <c r="D1747" s="352" t="s">
        <v>1797</v>
      </c>
      <c r="E1747" s="353" t="s">
        <v>119</v>
      </c>
      <c r="F1747" s="354">
        <v>687188</v>
      </c>
      <c r="G1747" s="288" t="s">
        <v>117</v>
      </c>
      <c r="H1747" s="288"/>
      <c r="I1747" s="1"/>
      <c r="J1747" s="10"/>
      <c r="K1747" s="10"/>
    </row>
    <row r="1748" spans="2:11" s="5" customFormat="1" ht="78.75" hidden="1">
      <c r="B1748" s="1"/>
      <c r="C1748" s="351">
        <v>5948</v>
      </c>
      <c r="D1748" s="352" t="s">
        <v>1798</v>
      </c>
      <c r="E1748" s="353" t="s">
        <v>119</v>
      </c>
      <c r="F1748" s="354">
        <v>713916</v>
      </c>
      <c r="G1748" s="288" t="s">
        <v>117</v>
      </c>
      <c r="H1748" s="288"/>
      <c r="I1748" s="1"/>
      <c r="J1748" s="10"/>
      <c r="K1748" s="10"/>
    </row>
    <row r="1749" spans="2:11" s="5" customFormat="1" ht="63" hidden="1">
      <c r="B1749" s="1"/>
      <c r="C1749" s="351">
        <v>5949</v>
      </c>
      <c r="D1749" s="352" t="s">
        <v>1799</v>
      </c>
      <c r="E1749" s="353" t="s">
        <v>119</v>
      </c>
      <c r="F1749" s="354">
        <v>708039</v>
      </c>
      <c r="G1749" s="288" t="s">
        <v>117</v>
      </c>
      <c r="H1749" s="288"/>
      <c r="I1749" s="1"/>
      <c r="J1749" s="10"/>
      <c r="K1749" s="10"/>
    </row>
    <row r="1750" spans="2:11" s="5" customFormat="1" ht="110.25" hidden="1">
      <c r="B1750" s="1"/>
      <c r="C1750" s="351">
        <v>5950</v>
      </c>
      <c r="D1750" s="352" t="s">
        <v>1800</v>
      </c>
      <c r="E1750" s="353" t="s">
        <v>119</v>
      </c>
      <c r="F1750" s="354">
        <v>2157556</v>
      </c>
      <c r="G1750" s="288" t="s">
        <v>117</v>
      </c>
      <c r="H1750" s="288"/>
      <c r="I1750" s="1"/>
      <c r="J1750" s="10"/>
      <c r="K1750" s="10"/>
    </row>
    <row r="1751" spans="2:11" s="5" customFormat="1" ht="31.5" hidden="1">
      <c r="B1751" s="1"/>
      <c r="C1751" s="351">
        <v>5952</v>
      </c>
      <c r="D1751" s="352" t="s">
        <v>1801</v>
      </c>
      <c r="E1751" s="353" t="s">
        <v>122</v>
      </c>
      <c r="F1751" s="354">
        <v>273700</v>
      </c>
      <c r="G1751" s="288" t="s">
        <v>117</v>
      </c>
      <c r="H1751" s="288"/>
      <c r="I1751" s="1"/>
      <c r="J1751" s="10"/>
      <c r="K1751" s="10"/>
    </row>
    <row r="1752" spans="2:11" s="5" customFormat="1" ht="31.5" hidden="1">
      <c r="B1752" s="1"/>
      <c r="C1752" s="351">
        <v>5953</v>
      </c>
      <c r="D1752" s="352" t="s">
        <v>1802</v>
      </c>
      <c r="E1752" s="353" t="s">
        <v>122</v>
      </c>
      <c r="F1752" s="354">
        <v>521077</v>
      </c>
      <c r="G1752" s="288" t="s">
        <v>117</v>
      </c>
      <c r="H1752" s="288" t="s">
        <v>145</v>
      </c>
      <c r="I1752" s="1"/>
      <c r="J1752" s="10"/>
      <c r="K1752" s="10"/>
    </row>
    <row r="1753" spans="2:11" s="5" customFormat="1" ht="31.5" hidden="1">
      <c r="B1753" s="1"/>
      <c r="C1753" s="351">
        <v>5954</v>
      </c>
      <c r="D1753" s="352" t="s">
        <v>1803</v>
      </c>
      <c r="E1753" s="353" t="s">
        <v>122</v>
      </c>
      <c r="F1753" s="354">
        <v>1018769</v>
      </c>
      <c r="G1753" s="288" t="s">
        <v>117</v>
      </c>
      <c r="H1753" s="288"/>
      <c r="I1753" s="1"/>
      <c r="J1753" s="10"/>
      <c r="K1753" s="10"/>
    </row>
    <row r="1754" spans="2:11" s="5" customFormat="1" ht="78.75" hidden="1">
      <c r="B1754" s="1"/>
      <c r="C1754" s="351">
        <v>5955</v>
      </c>
      <c r="D1754" s="352" t="s">
        <v>1804</v>
      </c>
      <c r="E1754" s="353" t="s">
        <v>125</v>
      </c>
      <c r="F1754" s="354">
        <v>262596</v>
      </c>
      <c r="G1754" s="288" t="s">
        <v>117</v>
      </c>
      <c r="H1754" s="288" t="s">
        <v>145</v>
      </c>
      <c r="I1754" s="1"/>
      <c r="J1754" s="10"/>
      <c r="K1754" s="10"/>
    </row>
    <row r="1755" spans="2:11" s="5" customFormat="1" ht="31.5" hidden="1">
      <c r="B1755" s="1"/>
      <c r="C1755" s="351">
        <v>5975</v>
      </c>
      <c r="D1755" s="352" t="s">
        <v>1805</v>
      </c>
      <c r="E1755" s="353" t="s">
        <v>785</v>
      </c>
      <c r="F1755" s="354">
        <v>25171</v>
      </c>
      <c r="G1755" s="288" t="s">
        <v>117</v>
      </c>
      <c r="H1755" s="288"/>
      <c r="I1755" s="1"/>
      <c r="J1755" s="10"/>
      <c r="K1755" s="10"/>
    </row>
    <row r="1756" spans="2:11" s="5" customFormat="1" ht="25.5" hidden="1">
      <c r="B1756" s="1"/>
      <c r="C1756" s="351">
        <v>5976</v>
      </c>
      <c r="D1756" s="352" t="s">
        <v>1806</v>
      </c>
      <c r="E1756" s="353" t="s">
        <v>122</v>
      </c>
      <c r="F1756" s="354">
        <v>61054</v>
      </c>
      <c r="G1756" s="288" t="s">
        <v>117</v>
      </c>
      <c r="H1756" s="288"/>
      <c r="I1756" s="1"/>
      <c r="J1756" s="10"/>
      <c r="K1756" s="10"/>
    </row>
    <row r="1757" spans="2:11" s="5" customFormat="1" ht="31.5" hidden="1">
      <c r="B1757" s="1"/>
      <c r="C1757" s="351">
        <v>5992</v>
      </c>
      <c r="D1757" s="352" t="s">
        <v>1807</v>
      </c>
      <c r="E1757" s="353" t="s">
        <v>122</v>
      </c>
      <c r="F1757" s="354">
        <v>883461</v>
      </c>
      <c r="G1757" s="288" t="s">
        <v>117</v>
      </c>
      <c r="H1757" s="288"/>
      <c r="I1757" s="1"/>
      <c r="J1757" s="10"/>
      <c r="K1757" s="10"/>
    </row>
    <row r="1758" spans="2:11" s="5" customFormat="1" ht="47.25" hidden="1">
      <c r="B1758" s="1"/>
      <c r="C1758" s="351">
        <v>5993</v>
      </c>
      <c r="D1758" s="352" t="s">
        <v>1808</v>
      </c>
      <c r="E1758" s="353" t="s">
        <v>1215</v>
      </c>
      <c r="F1758" s="354">
        <v>4254952</v>
      </c>
      <c r="G1758" s="288" t="s">
        <v>117</v>
      </c>
      <c r="H1758" s="288"/>
      <c r="I1758" s="1"/>
      <c r="J1758" s="10"/>
      <c r="K1758" s="10"/>
    </row>
    <row r="1759" spans="2:11" s="5" customFormat="1" ht="78.75" hidden="1">
      <c r="B1759" s="1"/>
      <c r="C1759" s="351">
        <v>5994</v>
      </c>
      <c r="D1759" s="352" t="s">
        <v>1809</v>
      </c>
      <c r="E1759" s="353" t="s">
        <v>122</v>
      </c>
      <c r="F1759" s="354">
        <v>205049</v>
      </c>
      <c r="G1759" s="288" t="s">
        <v>117</v>
      </c>
      <c r="H1759" s="288"/>
      <c r="I1759" s="1"/>
      <c r="J1759" s="10"/>
      <c r="K1759" s="10"/>
    </row>
    <row r="1760" spans="2:11" s="5" customFormat="1" ht="78.75" hidden="1">
      <c r="B1760" s="1"/>
      <c r="C1760" s="351">
        <v>5995</v>
      </c>
      <c r="D1760" s="352" t="s">
        <v>1810</v>
      </c>
      <c r="E1760" s="353" t="s">
        <v>122</v>
      </c>
      <c r="F1760" s="354">
        <v>423071</v>
      </c>
      <c r="G1760" s="288" t="s">
        <v>117</v>
      </c>
      <c r="H1760" s="288"/>
      <c r="I1760" s="1"/>
      <c r="J1760" s="10"/>
      <c r="K1760" s="10"/>
    </row>
    <row r="1761" spans="2:11" s="5" customFormat="1" ht="47.25" hidden="1">
      <c r="B1761" s="1"/>
      <c r="C1761" s="351">
        <v>5996</v>
      </c>
      <c r="D1761" s="352" t="s">
        <v>1811</v>
      </c>
      <c r="E1761" s="353" t="s">
        <v>122</v>
      </c>
      <c r="F1761" s="354">
        <v>34095</v>
      </c>
      <c r="G1761" s="288" t="s">
        <v>117</v>
      </c>
      <c r="H1761" s="288"/>
      <c r="I1761" s="1"/>
      <c r="J1761" s="10"/>
      <c r="K1761" s="10"/>
    </row>
    <row r="1762" spans="2:11" s="5" customFormat="1" ht="47.25" hidden="1">
      <c r="B1762" s="1"/>
      <c r="C1762" s="351">
        <v>5997</v>
      </c>
      <c r="D1762" s="352" t="s">
        <v>1812</v>
      </c>
      <c r="E1762" s="353" t="s">
        <v>116</v>
      </c>
      <c r="F1762" s="354">
        <v>73591</v>
      </c>
      <c r="G1762" s="288" t="s">
        <v>117</v>
      </c>
      <c r="H1762" s="288"/>
      <c r="I1762" s="1"/>
      <c r="J1762" s="10"/>
      <c r="K1762" s="10"/>
    </row>
    <row r="1763" spans="2:11" s="5" customFormat="1" ht="31.5" hidden="1">
      <c r="B1763" s="1"/>
      <c r="C1763" s="351">
        <v>5998</v>
      </c>
      <c r="D1763" s="352" t="s">
        <v>1813</v>
      </c>
      <c r="E1763" s="353" t="s">
        <v>125</v>
      </c>
      <c r="F1763" s="354">
        <v>86778</v>
      </c>
      <c r="G1763" s="288" t="s">
        <v>117</v>
      </c>
      <c r="H1763" s="288"/>
      <c r="I1763" s="1"/>
      <c r="J1763" s="10"/>
      <c r="K1763" s="10"/>
    </row>
    <row r="1764" spans="2:11" s="5" customFormat="1" ht="47.25" hidden="1">
      <c r="B1764" s="1"/>
      <c r="C1764" s="351">
        <v>5999</v>
      </c>
      <c r="D1764" s="352" t="s">
        <v>1814</v>
      </c>
      <c r="E1764" s="353" t="s">
        <v>125</v>
      </c>
      <c r="F1764" s="354">
        <v>1309000</v>
      </c>
      <c r="G1764" s="288" t="s">
        <v>117</v>
      </c>
      <c r="H1764" s="288"/>
      <c r="I1764" s="1"/>
      <c r="J1764" s="10"/>
      <c r="K1764" s="10"/>
    </row>
    <row r="1765" spans="2:11" s="5" customFormat="1" ht="409.5" hidden="1">
      <c r="B1765" s="1"/>
      <c r="C1765" s="351">
        <v>6001</v>
      </c>
      <c r="D1765" s="352" t="s">
        <v>1815</v>
      </c>
      <c r="E1765" s="353" t="s">
        <v>125</v>
      </c>
      <c r="F1765" s="354">
        <v>128072248</v>
      </c>
      <c r="G1765" s="288" t="s">
        <v>117</v>
      </c>
      <c r="H1765" s="288"/>
      <c r="I1765" s="1"/>
      <c r="J1765" s="10"/>
      <c r="K1765" s="10"/>
    </row>
    <row r="1766" spans="2:11" s="5" customFormat="1" ht="409.5" hidden="1">
      <c r="B1766" s="1"/>
      <c r="C1766" s="351">
        <v>6002</v>
      </c>
      <c r="D1766" s="352" t="s">
        <v>1816</v>
      </c>
      <c r="E1766" s="353" t="s">
        <v>125</v>
      </c>
      <c r="F1766" s="354">
        <v>145471863</v>
      </c>
      <c r="G1766" s="288" t="s">
        <v>117</v>
      </c>
      <c r="H1766" s="288"/>
      <c r="I1766" s="1"/>
      <c r="J1766" s="10"/>
      <c r="K1766" s="10"/>
    </row>
    <row r="1767" spans="2:11" s="5" customFormat="1" ht="409.5" hidden="1">
      <c r="B1767" s="1"/>
      <c r="C1767" s="351">
        <v>6003</v>
      </c>
      <c r="D1767" s="352" t="s">
        <v>1817</v>
      </c>
      <c r="E1767" s="353" t="s">
        <v>125</v>
      </c>
      <c r="F1767" s="354">
        <v>161839084</v>
      </c>
      <c r="G1767" s="288" t="s">
        <v>117</v>
      </c>
      <c r="H1767" s="288"/>
      <c r="I1767" s="1"/>
      <c r="J1767" s="10"/>
      <c r="K1767" s="10"/>
    </row>
    <row r="1768" spans="2:11" s="5" customFormat="1" ht="47.25" hidden="1">
      <c r="B1768" s="1"/>
      <c r="C1768" s="351">
        <v>6004</v>
      </c>
      <c r="D1768" s="352" t="s">
        <v>1818</v>
      </c>
      <c r="E1768" s="353" t="s">
        <v>125</v>
      </c>
      <c r="F1768" s="354">
        <v>17062199</v>
      </c>
      <c r="G1768" s="288" t="s">
        <v>117</v>
      </c>
      <c r="H1768" s="288"/>
      <c r="I1768" s="1"/>
      <c r="J1768" s="10"/>
      <c r="K1768" s="10"/>
    </row>
    <row r="1769" spans="2:11" s="5" customFormat="1" ht="94.5" hidden="1">
      <c r="B1769" s="1"/>
      <c r="C1769" s="351">
        <v>6006</v>
      </c>
      <c r="D1769" s="352" t="s">
        <v>1819</v>
      </c>
      <c r="E1769" s="353" t="s">
        <v>125</v>
      </c>
      <c r="F1769" s="354">
        <v>2004017</v>
      </c>
      <c r="G1769" s="288" t="s">
        <v>117</v>
      </c>
      <c r="H1769" s="288"/>
      <c r="I1769" s="1"/>
      <c r="J1769" s="10"/>
      <c r="K1769" s="10"/>
    </row>
    <row r="1770" spans="2:11" s="5" customFormat="1" ht="126" hidden="1">
      <c r="B1770" s="1"/>
      <c r="C1770" s="351">
        <v>6007</v>
      </c>
      <c r="D1770" s="352" t="s">
        <v>1820</v>
      </c>
      <c r="E1770" s="353" t="s">
        <v>119</v>
      </c>
      <c r="F1770" s="354">
        <v>1516891</v>
      </c>
      <c r="G1770" s="288" t="s">
        <v>117</v>
      </c>
      <c r="H1770" s="288"/>
      <c r="I1770" s="1"/>
      <c r="J1770" s="10"/>
      <c r="K1770" s="10"/>
    </row>
    <row r="1771" spans="2:11" s="5" customFormat="1" ht="31.5" hidden="1">
      <c r="B1771" s="1"/>
      <c r="C1771" s="351">
        <v>6008</v>
      </c>
      <c r="D1771" s="352" t="s">
        <v>1821</v>
      </c>
      <c r="E1771" s="353" t="s">
        <v>116</v>
      </c>
      <c r="F1771" s="354">
        <v>1935</v>
      </c>
      <c r="G1771" s="288" t="s">
        <v>117</v>
      </c>
      <c r="H1771" s="288"/>
      <c r="I1771" s="1"/>
      <c r="J1771" s="10"/>
      <c r="K1771" s="10"/>
    </row>
    <row r="1772" spans="2:11" s="5" customFormat="1" ht="31.5" hidden="1">
      <c r="B1772" s="1"/>
      <c r="C1772" s="351">
        <v>6009</v>
      </c>
      <c r="D1772" s="352" t="s">
        <v>1822</v>
      </c>
      <c r="E1772" s="353" t="s">
        <v>116</v>
      </c>
      <c r="F1772" s="354">
        <v>2063</v>
      </c>
      <c r="G1772" s="288" t="s">
        <v>117</v>
      </c>
      <c r="H1772" s="288"/>
      <c r="I1772" s="1"/>
      <c r="J1772" s="10"/>
      <c r="K1772" s="10"/>
    </row>
    <row r="1773" spans="2:11" s="5" customFormat="1" ht="63" hidden="1">
      <c r="B1773" s="1"/>
      <c r="C1773" s="351">
        <v>6010</v>
      </c>
      <c r="D1773" s="352" t="s">
        <v>1823</v>
      </c>
      <c r="E1773" s="353" t="s">
        <v>122</v>
      </c>
      <c r="F1773" s="354">
        <v>28908</v>
      </c>
      <c r="G1773" s="288" t="s">
        <v>117</v>
      </c>
      <c r="H1773" s="288"/>
      <c r="I1773" s="1"/>
      <c r="J1773" s="10"/>
      <c r="K1773" s="10"/>
    </row>
    <row r="1774" spans="2:11" s="5" customFormat="1" ht="110.25" hidden="1">
      <c r="B1774" s="1"/>
      <c r="C1774" s="351">
        <v>6011</v>
      </c>
      <c r="D1774" s="352" t="s">
        <v>1824</v>
      </c>
      <c r="E1774" s="353" t="s">
        <v>125</v>
      </c>
      <c r="F1774" s="354">
        <v>118134</v>
      </c>
      <c r="G1774" s="288" t="s">
        <v>117</v>
      </c>
      <c r="H1774" s="288"/>
      <c r="I1774" s="1"/>
      <c r="J1774" s="10"/>
      <c r="K1774" s="10"/>
    </row>
    <row r="1775" spans="2:11" s="5" customFormat="1" ht="47.25" hidden="1">
      <c r="B1775" s="1"/>
      <c r="C1775" s="351">
        <v>6015</v>
      </c>
      <c r="D1775" s="352" t="s">
        <v>1825</v>
      </c>
      <c r="E1775" s="353" t="s">
        <v>116</v>
      </c>
      <c r="F1775" s="354">
        <v>40818</v>
      </c>
      <c r="G1775" s="288" t="s">
        <v>117</v>
      </c>
      <c r="H1775" s="288"/>
      <c r="I1775" s="1"/>
      <c r="J1775" s="10"/>
      <c r="K1775" s="10"/>
    </row>
    <row r="1776" spans="2:11" s="5" customFormat="1" ht="63" hidden="1">
      <c r="B1776" s="1"/>
      <c r="C1776" s="351">
        <v>6016</v>
      </c>
      <c r="D1776" s="352" t="s">
        <v>1826</v>
      </c>
      <c r="E1776" s="353" t="s">
        <v>119</v>
      </c>
      <c r="F1776" s="354">
        <v>109764</v>
      </c>
      <c r="G1776" s="288" t="s">
        <v>117</v>
      </c>
      <c r="H1776" s="288"/>
      <c r="I1776" s="1"/>
      <c r="J1776" s="10"/>
      <c r="K1776" s="10"/>
    </row>
    <row r="1777" spans="2:11" s="5" customFormat="1" ht="63" hidden="1">
      <c r="B1777" s="1"/>
      <c r="C1777" s="351">
        <v>6020</v>
      </c>
      <c r="D1777" s="352" t="s">
        <v>1827</v>
      </c>
      <c r="E1777" s="353" t="s">
        <v>119</v>
      </c>
      <c r="F1777" s="354">
        <v>24806</v>
      </c>
      <c r="G1777" s="288" t="s">
        <v>117</v>
      </c>
      <c r="H1777" s="288"/>
      <c r="I1777" s="1"/>
      <c r="J1777" s="10"/>
      <c r="K1777" s="10"/>
    </row>
    <row r="1778" spans="2:11" s="5" customFormat="1" ht="110.25" hidden="1">
      <c r="B1778" s="1"/>
      <c r="C1778" s="351">
        <v>6021</v>
      </c>
      <c r="D1778" s="352" t="s">
        <v>1828</v>
      </c>
      <c r="E1778" s="353" t="s">
        <v>119</v>
      </c>
      <c r="F1778" s="354">
        <v>507354</v>
      </c>
      <c r="G1778" s="288" t="s">
        <v>117</v>
      </c>
      <c r="H1778" s="288"/>
      <c r="I1778" s="1"/>
      <c r="J1778" s="10"/>
      <c r="K1778" s="10"/>
    </row>
    <row r="1779" spans="2:11" s="5" customFormat="1" ht="47.25" hidden="1">
      <c r="B1779" s="1"/>
      <c r="C1779" s="351">
        <v>6029</v>
      </c>
      <c r="D1779" s="352" t="s">
        <v>1829</v>
      </c>
      <c r="E1779" s="353" t="s">
        <v>125</v>
      </c>
      <c r="F1779" s="354">
        <v>369944</v>
      </c>
      <c r="G1779" s="288" t="s">
        <v>117</v>
      </c>
      <c r="H1779" s="288" t="s">
        <v>145</v>
      </c>
      <c r="I1779" s="1"/>
      <c r="J1779" s="10"/>
      <c r="K1779" s="10"/>
    </row>
    <row r="1780" spans="2:11" s="5" customFormat="1" ht="47.25" hidden="1">
      <c r="B1780" s="1"/>
      <c r="C1780" s="351">
        <v>6030</v>
      </c>
      <c r="D1780" s="352" t="s">
        <v>1830</v>
      </c>
      <c r="E1780" s="353" t="s">
        <v>125</v>
      </c>
      <c r="F1780" s="354">
        <v>369944</v>
      </c>
      <c r="G1780" s="288" t="s">
        <v>117</v>
      </c>
      <c r="H1780" s="288" t="s">
        <v>145</v>
      </c>
      <c r="I1780" s="1"/>
      <c r="J1780" s="10"/>
      <c r="K1780" s="10"/>
    </row>
    <row r="1781" spans="2:11" s="5" customFormat="1" ht="47.25" hidden="1">
      <c r="B1781" s="1"/>
      <c r="C1781" s="351">
        <v>6031</v>
      </c>
      <c r="D1781" s="352" t="s">
        <v>1831</v>
      </c>
      <c r="E1781" s="353" t="s">
        <v>125</v>
      </c>
      <c r="F1781" s="354">
        <v>369944</v>
      </c>
      <c r="G1781" s="288" t="s">
        <v>117</v>
      </c>
      <c r="H1781" s="288" t="s">
        <v>145</v>
      </c>
      <c r="I1781" s="1"/>
      <c r="J1781" s="10"/>
      <c r="K1781" s="10"/>
    </row>
    <row r="1782" spans="2:11" s="5" customFormat="1" ht="47.25" hidden="1">
      <c r="B1782" s="1"/>
      <c r="C1782" s="351">
        <v>6032</v>
      </c>
      <c r="D1782" s="352" t="s">
        <v>1832</v>
      </c>
      <c r="E1782" s="353" t="s">
        <v>125</v>
      </c>
      <c r="F1782" s="354">
        <v>369944</v>
      </c>
      <c r="G1782" s="288" t="s">
        <v>117</v>
      </c>
      <c r="H1782" s="288" t="s">
        <v>145</v>
      </c>
      <c r="I1782" s="1"/>
      <c r="J1782" s="10"/>
      <c r="K1782" s="10"/>
    </row>
    <row r="1783" spans="2:11" s="5" customFormat="1" ht="47.25" hidden="1">
      <c r="B1783" s="1"/>
      <c r="C1783" s="351">
        <v>6033</v>
      </c>
      <c r="D1783" s="352" t="s">
        <v>1833</v>
      </c>
      <c r="E1783" s="353" t="s">
        <v>125</v>
      </c>
      <c r="F1783" s="354">
        <v>369944</v>
      </c>
      <c r="G1783" s="288" t="s">
        <v>117</v>
      </c>
      <c r="H1783" s="288" t="s">
        <v>145</v>
      </c>
      <c r="I1783" s="1"/>
      <c r="J1783" s="10"/>
      <c r="K1783" s="10"/>
    </row>
    <row r="1784" spans="2:11" s="5" customFormat="1" ht="47.25" hidden="1">
      <c r="B1784" s="1"/>
      <c r="C1784" s="351">
        <v>6034</v>
      </c>
      <c r="D1784" s="352" t="s">
        <v>1834</v>
      </c>
      <c r="E1784" s="353" t="s">
        <v>125</v>
      </c>
      <c r="F1784" s="354">
        <v>305524</v>
      </c>
      <c r="G1784" s="288" t="s">
        <v>117</v>
      </c>
      <c r="H1784" s="288" t="s">
        <v>145</v>
      </c>
      <c r="I1784" s="1"/>
      <c r="J1784" s="10"/>
      <c r="K1784" s="10"/>
    </row>
    <row r="1785" spans="2:11" s="5" customFormat="1" ht="63" hidden="1">
      <c r="B1785" s="1"/>
      <c r="C1785" s="351">
        <v>6036</v>
      </c>
      <c r="D1785" s="352" t="s">
        <v>1835</v>
      </c>
      <c r="E1785" s="353" t="s">
        <v>125</v>
      </c>
      <c r="F1785" s="354">
        <v>3361040</v>
      </c>
      <c r="G1785" s="288" t="s">
        <v>117</v>
      </c>
      <c r="H1785" s="288"/>
      <c r="I1785" s="1"/>
      <c r="J1785" s="10"/>
      <c r="K1785" s="10"/>
    </row>
    <row r="1786" spans="2:11" s="5" customFormat="1" ht="47.25" hidden="1">
      <c r="B1786" s="1"/>
      <c r="C1786" s="351">
        <v>6037</v>
      </c>
      <c r="D1786" s="352" t="s">
        <v>1836</v>
      </c>
      <c r="E1786" s="353" t="s">
        <v>125</v>
      </c>
      <c r="F1786" s="354">
        <v>4292338</v>
      </c>
      <c r="G1786" s="288" t="s">
        <v>117</v>
      </c>
      <c r="H1786" s="288"/>
      <c r="I1786" s="1"/>
      <c r="J1786" s="10"/>
      <c r="K1786" s="10"/>
    </row>
    <row r="1787" spans="2:11" s="5" customFormat="1" ht="47.25" hidden="1">
      <c r="B1787" s="1"/>
      <c r="C1787" s="351">
        <v>6038</v>
      </c>
      <c r="D1787" s="352" t="s">
        <v>1837</v>
      </c>
      <c r="E1787" s="353" t="s">
        <v>125</v>
      </c>
      <c r="F1787" s="354">
        <v>4531647</v>
      </c>
      <c r="G1787" s="288" t="s">
        <v>117</v>
      </c>
      <c r="H1787" s="288"/>
      <c r="I1787" s="1"/>
      <c r="J1787" s="10"/>
      <c r="K1787" s="10"/>
    </row>
    <row r="1788" spans="2:11" s="5" customFormat="1" ht="47.25" hidden="1">
      <c r="B1788" s="1"/>
      <c r="C1788" s="351">
        <v>6039</v>
      </c>
      <c r="D1788" s="352" t="s">
        <v>1838</v>
      </c>
      <c r="E1788" s="353" t="s">
        <v>125</v>
      </c>
      <c r="F1788" s="354">
        <v>5488764</v>
      </c>
      <c r="G1788" s="288" t="s">
        <v>117</v>
      </c>
      <c r="H1788" s="288"/>
      <c r="I1788" s="1"/>
      <c r="J1788" s="10"/>
      <c r="K1788" s="10"/>
    </row>
    <row r="1789" spans="2:11" s="5" customFormat="1" ht="47.25" hidden="1">
      <c r="B1789" s="1"/>
      <c r="C1789" s="351">
        <v>6040</v>
      </c>
      <c r="D1789" s="352" t="s">
        <v>1839</v>
      </c>
      <c r="E1789" s="353" t="s">
        <v>125</v>
      </c>
      <c r="F1789" s="354">
        <v>12188821</v>
      </c>
      <c r="G1789" s="288" t="s">
        <v>117</v>
      </c>
      <c r="H1789" s="288"/>
      <c r="I1789" s="1"/>
      <c r="J1789" s="10"/>
      <c r="K1789" s="10"/>
    </row>
    <row r="1790" spans="2:11" s="5" customFormat="1" ht="63" hidden="1">
      <c r="B1790" s="1"/>
      <c r="C1790" s="351">
        <v>6041</v>
      </c>
      <c r="D1790" s="352" t="s">
        <v>1840</v>
      </c>
      <c r="E1790" s="353" t="s">
        <v>125</v>
      </c>
      <c r="F1790" s="354">
        <v>41155014</v>
      </c>
      <c r="G1790" s="288" t="s">
        <v>117</v>
      </c>
      <c r="H1790" s="288"/>
      <c r="I1790" s="1"/>
      <c r="J1790" s="10"/>
      <c r="K1790" s="10"/>
    </row>
    <row r="1791" spans="2:11" s="5" customFormat="1" ht="63" hidden="1">
      <c r="B1791" s="1"/>
      <c r="C1791" s="351">
        <v>6042</v>
      </c>
      <c r="D1791" s="352" t="s">
        <v>1841</v>
      </c>
      <c r="E1791" s="353" t="s">
        <v>125</v>
      </c>
      <c r="F1791" s="354">
        <v>4854271</v>
      </c>
      <c r="G1791" s="288" t="s">
        <v>117</v>
      </c>
      <c r="H1791" s="288"/>
      <c r="I1791" s="1"/>
      <c r="J1791" s="10"/>
      <c r="K1791" s="10"/>
    </row>
    <row r="1792" spans="2:11" s="5" customFormat="1" ht="78.75" hidden="1">
      <c r="B1792" s="1"/>
      <c r="C1792" s="351">
        <v>6043</v>
      </c>
      <c r="D1792" s="352" t="s">
        <v>1842</v>
      </c>
      <c r="E1792" s="353" t="s">
        <v>125</v>
      </c>
      <c r="F1792" s="354">
        <v>4687421</v>
      </c>
      <c r="G1792" s="288" t="s">
        <v>117</v>
      </c>
      <c r="H1792" s="288"/>
      <c r="I1792" s="1"/>
      <c r="J1792" s="10"/>
      <c r="K1792" s="10"/>
    </row>
    <row r="1793" spans="2:11" s="5" customFormat="1" ht="78.75" hidden="1">
      <c r="B1793" s="1"/>
      <c r="C1793" s="351">
        <v>6044</v>
      </c>
      <c r="D1793" s="352" t="s">
        <v>1843</v>
      </c>
      <c r="E1793" s="353" t="s">
        <v>125</v>
      </c>
      <c r="F1793" s="354">
        <v>4152546</v>
      </c>
      <c r="G1793" s="288" t="s">
        <v>117</v>
      </c>
      <c r="H1793" s="288"/>
      <c r="I1793" s="1"/>
      <c r="J1793" s="10"/>
      <c r="K1793" s="10"/>
    </row>
    <row r="1794" spans="2:11" s="5" customFormat="1" ht="31.5" hidden="1">
      <c r="B1794" s="1"/>
      <c r="C1794" s="351">
        <v>6045</v>
      </c>
      <c r="D1794" s="352" t="s">
        <v>1844</v>
      </c>
      <c r="E1794" s="353" t="s">
        <v>125</v>
      </c>
      <c r="F1794" s="354">
        <v>5795204</v>
      </c>
      <c r="G1794" s="288" t="s">
        <v>117</v>
      </c>
      <c r="H1794" s="288"/>
      <c r="I1794" s="1"/>
      <c r="J1794" s="10"/>
      <c r="K1794" s="10"/>
    </row>
    <row r="1795" spans="2:11" s="5" customFormat="1" ht="94.5" hidden="1">
      <c r="B1795" s="1"/>
      <c r="C1795" s="351">
        <v>6046</v>
      </c>
      <c r="D1795" s="352" t="s">
        <v>1845</v>
      </c>
      <c r="E1795" s="353" t="s">
        <v>125</v>
      </c>
      <c r="F1795" s="354">
        <v>514095</v>
      </c>
      <c r="G1795" s="288" t="s">
        <v>117</v>
      </c>
      <c r="H1795" s="288"/>
      <c r="I1795" s="1"/>
      <c r="J1795" s="10"/>
      <c r="K1795" s="10"/>
    </row>
    <row r="1796" spans="2:11" s="5" customFormat="1" ht="110.25" hidden="1">
      <c r="B1796" s="1"/>
      <c r="C1796" s="351">
        <v>6047</v>
      </c>
      <c r="D1796" s="352" t="s">
        <v>1846</v>
      </c>
      <c r="E1796" s="353" t="s">
        <v>116</v>
      </c>
      <c r="F1796" s="354">
        <v>216577</v>
      </c>
      <c r="G1796" s="288" t="s">
        <v>117</v>
      </c>
      <c r="H1796" s="288" t="s">
        <v>145</v>
      </c>
      <c r="I1796" s="1"/>
      <c r="J1796" s="10"/>
      <c r="K1796" s="10"/>
    </row>
    <row r="1797" spans="2:11" s="5" customFormat="1" ht="63" hidden="1">
      <c r="B1797" s="1"/>
      <c r="C1797" s="351">
        <v>6053</v>
      </c>
      <c r="D1797" s="352" t="s">
        <v>1847</v>
      </c>
      <c r="E1797" s="353" t="s">
        <v>119</v>
      </c>
      <c r="F1797" s="354">
        <v>60678</v>
      </c>
      <c r="G1797" s="288" t="s">
        <v>117</v>
      </c>
      <c r="H1797" s="288"/>
      <c r="I1797" s="1"/>
      <c r="J1797" s="10"/>
      <c r="K1797" s="10"/>
    </row>
    <row r="1798" spans="2:11" s="5" customFormat="1" ht="94.5" hidden="1">
      <c r="B1798" s="1"/>
      <c r="C1798" s="351">
        <v>6057</v>
      </c>
      <c r="D1798" s="352" t="s">
        <v>1848</v>
      </c>
      <c r="E1798" s="353" t="s">
        <v>1215</v>
      </c>
      <c r="F1798" s="354">
        <v>185900</v>
      </c>
      <c r="G1798" s="288" t="s">
        <v>117</v>
      </c>
      <c r="H1798" s="288"/>
      <c r="I1798" s="1"/>
      <c r="J1798" s="10"/>
      <c r="K1798" s="10"/>
    </row>
    <row r="1799" spans="2:11" s="5" customFormat="1" ht="94.5" hidden="1">
      <c r="B1799" s="1"/>
      <c r="C1799" s="351">
        <v>6058</v>
      </c>
      <c r="D1799" s="352" t="s">
        <v>1849</v>
      </c>
      <c r="E1799" s="353" t="s">
        <v>1215</v>
      </c>
      <c r="F1799" s="354">
        <v>132436</v>
      </c>
      <c r="G1799" s="288" t="s">
        <v>117</v>
      </c>
      <c r="H1799" s="288"/>
      <c r="I1799" s="1"/>
      <c r="J1799" s="10"/>
      <c r="K1799" s="10"/>
    </row>
    <row r="1800" spans="2:11" s="5" customFormat="1" ht="94.5" hidden="1">
      <c r="B1800" s="1"/>
      <c r="C1800" s="351">
        <v>6059</v>
      </c>
      <c r="D1800" s="352" t="s">
        <v>1850</v>
      </c>
      <c r="E1800" s="353" t="s">
        <v>1215</v>
      </c>
      <c r="F1800" s="354">
        <v>52230</v>
      </c>
      <c r="G1800" s="288" t="s">
        <v>117</v>
      </c>
      <c r="H1800" s="288"/>
      <c r="I1800" s="1"/>
      <c r="J1800" s="10"/>
      <c r="K1800" s="10"/>
    </row>
    <row r="1801" spans="2:11" s="5" customFormat="1" ht="47.25" hidden="1">
      <c r="B1801" s="1"/>
      <c r="C1801" s="351">
        <v>6060</v>
      </c>
      <c r="D1801" s="352" t="s">
        <v>1851</v>
      </c>
      <c r="E1801" s="353" t="s">
        <v>1215</v>
      </c>
      <c r="F1801" s="354">
        <v>1161869</v>
      </c>
      <c r="G1801" s="288" t="s">
        <v>117</v>
      </c>
      <c r="H1801" s="288"/>
      <c r="I1801" s="1"/>
      <c r="J1801" s="10"/>
      <c r="K1801" s="10"/>
    </row>
    <row r="1802" spans="2:11" s="5" customFormat="1" ht="63" hidden="1">
      <c r="B1802" s="1"/>
      <c r="C1802" s="351">
        <v>6061</v>
      </c>
      <c r="D1802" s="352" t="s">
        <v>1852</v>
      </c>
      <c r="E1802" s="353" t="s">
        <v>125</v>
      </c>
      <c r="F1802" s="354">
        <v>303028</v>
      </c>
      <c r="G1802" s="288" t="s">
        <v>117</v>
      </c>
      <c r="H1802" s="288"/>
      <c r="I1802" s="1"/>
      <c r="J1802" s="10"/>
      <c r="K1802" s="10"/>
    </row>
    <row r="1803" spans="2:11" s="5" customFormat="1" ht="94.5" hidden="1">
      <c r="B1803" s="1"/>
      <c r="C1803" s="351">
        <v>6062</v>
      </c>
      <c r="D1803" s="352" t="s">
        <v>1853</v>
      </c>
      <c r="E1803" s="353" t="s">
        <v>119</v>
      </c>
      <c r="F1803" s="354">
        <v>568870</v>
      </c>
      <c r="G1803" s="288" t="s">
        <v>117</v>
      </c>
      <c r="H1803" s="288"/>
      <c r="I1803" s="1"/>
      <c r="J1803" s="10"/>
      <c r="K1803" s="10"/>
    </row>
    <row r="1804" spans="2:11" s="5" customFormat="1" ht="63" hidden="1">
      <c r="B1804" s="1"/>
      <c r="C1804" s="351">
        <v>6065</v>
      </c>
      <c r="D1804" s="352" t="s">
        <v>1854</v>
      </c>
      <c r="E1804" s="353" t="s">
        <v>125</v>
      </c>
      <c r="F1804" s="354">
        <v>694896</v>
      </c>
      <c r="G1804" s="288" t="s">
        <v>117</v>
      </c>
      <c r="H1804" s="288" t="s">
        <v>145</v>
      </c>
      <c r="I1804" s="1"/>
      <c r="J1804" s="10"/>
      <c r="K1804" s="10"/>
    </row>
    <row r="1805" spans="2:11" s="5" customFormat="1" ht="47.25" hidden="1">
      <c r="B1805" s="1"/>
      <c r="C1805" s="351">
        <v>6070</v>
      </c>
      <c r="D1805" s="352" t="s">
        <v>1855</v>
      </c>
      <c r="E1805" s="353" t="s">
        <v>116</v>
      </c>
      <c r="F1805" s="354">
        <v>77837</v>
      </c>
      <c r="G1805" s="288" t="s">
        <v>117</v>
      </c>
      <c r="H1805" s="288" t="s">
        <v>145</v>
      </c>
      <c r="I1805" s="1"/>
      <c r="J1805" s="10"/>
      <c r="K1805" s="10"/>
    </row>
    <row r="1806" spans="2:11" s="5" customFormat="1" ht="94.5" hidden="1">
      <c r="B1806" s="1"/>
      <c r="C1806" s="351">
        <v>6073</v>
      </c>
      <c r="D1806" s="352" t="s">
        <v>1856</v>
      </c>
      <c r="E1806" s="353" t="s">
        <v>125</v>
      </c>
      <c r="F1806" s="354">
        <v>3809109</v>
      </c>
      <c r="G1806" s="288" t="s">
        <v>117</v>
      </c>
      <c r="H1806" s="288" t="s">
        <v>145</v>
      </c>
      <c r="I1806" s="1"/>
      <c r="J1806" s="10"/>
      <c r="K1806" s="10"/>
    </row>
    <row r="1807" spans="2:11" s="5" customFormat="1" ht="78.75" hidden="1">
      <c r="B1807" s="1"/>
      <c r="C1807" s="351">
        <v>6074</v>
      </c>
      <c r="D1807" s="352" t="s">
        <v>1857</v>
      </c>
      <c r="E1807" s="353" t="s">
        <v>125</v>
      </c>
      <c r="F1807" s="354">
        <v>1862570</v>
      </c>
      <c r="G1807" s="288" t="s">
        <v>117</v>
      </c>
      <c r="H1807" s="288" t="s">
        <v>145</v>
      </c>
      <c r="I1807" s="1"/>
      <c r="J1807" s="10"/>
      <c r="K1807" s="10"/>
    </row>
    <row r="1808" spans="2:11" s="5" customFormat="1" ht="63" hidden="1">
      <c r="B1808" s="1"/>
      <c r="C1808" s="351">
        <v>6078</v>
      </c>
      <c r="D1808" s="352" t="s">
        <v>1858</v>
      </c>
      <c r="E1808" s="353" t="s">
        <v>116</v>
      </c>
      <c r="F1808" s="354">
        <v>105501</v>
      </c>
      <c r="G1808" s="288" t="s">
        <v>117</v>
      </c>
      <c r="H1808" s="288"/>
      <c r="I1808" s="1"/>
      <c r="J1808" s="10"/>
      <c r="K1808" s="10"/>
    </row>
    <row r="1809" spans="2:11" s="5" customFormat="1" ht="47.25" hidden="1">
      <c r="B1809" s="1"/>
      <c r="C1809" s="351">
        <v>6079</v>
      </c>
      <c r="D1809" s="352" t="s">
        <v>1859</v>
      </c>
      <c r="E1809" s="353" t="s">
        <v>116</v>
      </c>
      <c r="F1809" s="354">
        <v>102166</v>
      </c>
      <c r="G1809" s="288" t="s">
        <v>117</v>
      </c>
      <c r="H1809" s="288" t="s">
        <v>145</v>
      </c>
      <c r="I1809" s="1"/>
      <c r="J1809" s="10"/>
      <c r="K1809" s="10"/>
    </row>
    <row r="1810" spans="2:11" s="5" customFormat="1" ht="31.5" hidden="1">
      <c r="B1810" s="1"/>
      <c r="C1810" s="351">
        <v>6082</v>
      </c>
      <c r="D1810" s="352" t="s">
        <v>1860</v>
      </c>
      <c r="E1810" s="353" t="s">
        <v>116</v>
      </c>
      <c r="F1810" s="354">
        <v>47582</v>
      </c>
      <c r="G1810" s="288" t="s">
        <v>117</v>
      </c>
      <c r="H1810" s="288"/>
      <c r="I1810" s="1"/>
      <c r="J1810" s="10"/>
      <c r="K1810" s="10"/>
    </row>
    <row r="1811" spans="2:11" s="5" customFormat="1" ht="47.25" hidden="1">
      <c r="B1811" s="1"/>
      <c r="C1811" s="351">
        <v>6084</v>
      </c>
      <c r="D1811" s="352" t="s">
        <v>1861</v>
      </c>
      <c r="E1811" s="353" t="s">
        <v>125</v>
      </c>
      <c r="F1811" s="354">
        <v>591</v>
      </c>
      <c r="G1811" s="288" t="s">
        <v>117</v>
      </c>
      <c r="H1811" s="288"/>
      <c r="I1811" s="1"/>
      <c r="J1811" s="10"/>
      <c r="K1811" s="10"/>
    </row>
    <row r="1812" spans="2:11" s="5" customFormat="1" ht="63" hidden="1">
      <c r="B1812" s="1"/>
      <c r="C1812" s="351">
        <v>6085</v>
      </c>
      <c r="D1812" s="352" t="s">
        <v>1862</v>
      </c>
      <c r="E1812" s="353" t="s">
        <v>1863</v>
      </c>
      <c r="F1812" s="354">
        <v>30202</v>
      </c>
      <c r="G1812" s="288" t="s">
        <v>117</v>
      </c>
      <c r="H1812" s="288"/>
      <c r="I1812" s="1"/>
      <c r="J1812" s="10"/>
      <c r="K1812" s="10"/>
    </row>
    <row r="1813" spans="2:11" s="5" customFormat="1" ht="63" hidden="1">
      <c r="B1813" s="1"/>
      <c r="C1813" s="351">
        <v>6086</v>
      </c>
      <c r="D1813" s="352" t="s">
        <v>1864</v>
      </c>
      <c r="E1813" s="353" t="s">
        <v>125</v>
      </c>
      <c r="F1813" s="354">
        <v>11764</v>
      </c>
      <c r="G1813" s="288" t="s">
        <v>117</v>
      </c>
      <c r="H1813" s="288"/>
      <c r="I1813" s="1"/>
      <c r="J1813" s="10"/>
      <c r="K1813" s="10"/>
    </row>
    <row r="1814" spans="2:11" s="5" customFormat="1" ht="47.25" hidden="1">
      <c r="B1814" s="1"/>
      <c r="C1814" s="351">
        <v>6087</v>
      </c>
      <c r="D1814" s="352" t="s">
        <v>1865</v>
      </c>
      <c r="E1814" s="353" t="s">
        <v>125</v>
      </c>
      <c r="F1814" s="354">
        <v>10898</v>
      </c>
      <c r="G1814" s="288" t="s">
        <v>117</v>
      </c>
      <c r="H1814" s="288"/>
      <c r="I1814" s="1"/>
      <c r="J1814" s="10"/>
      <c r="K1814" s="10"/>
    </row>
    <row r="1815" spans="2:11" s="5" customFormat="1" ht="47.25" hidden="1">
      <c r="B1815" s="1"/>
      <c r="C1815" s="351">
        <v>6088</v>
      </c>
      <c r="D1815" s="352" t="s">
        <v>1866</v>
      </c>
      <c r="E1815" s="353" t="s">
        <v>1867</v>
      </c>
      <c r="F1815" s="354">
        <v>17596</v>
      </c>
      <c r="G1815" s="288" t="s">
        <v>117</v>
      </c>
      <c r="H1815" s="288"/>
      <c r="I1815" s="1"/>
      <c r="J1815" s="10"/>
      <c r="K1815" s="10"/>
    </row>
    <row r="1816" spans="2:11" s="5" customFormat="1" ht="141.75" hidden="1">
      <c r="B1816" s="1"/>
      <c r="C1816" s="351">
        <v>6089</v>
      </c>
      <c r="D1816" s="352" t="s">
        <v>1868</v>
      </c>
      <c r="E1816" s="353" t="s">
        <v>125</v>
      </c>
      <c r="F1816" s="354">
        <v>2282055</v>
      </c>
      <c r="G1816" s="288" t="s">
        <v>117</v>
      </c>
      <c r="H1816" s="288" t="s">
        <v>145</v>
      </c>
      <c r="I1816" s="1"/>
      <c r="J1816" s="10"/>
      <c r="K1816" s="10"/>
    </row>
    <row r="1817" spans="2:11" s="5" customFormat="1" ht="141.75" hidden="1">
      <c r="B1817" s="1"/>
      <c r="C1817" s="351">
        <v>6090</v>
      </c>
      <c r="D1817" s="352" t="s">
        <v>1869</v>
      </c>
      <c r="E1817" s="353" t="s">
        <v>125</v>
      </c>
      <c r="F1817" s="354">
        <v>2499279</v>
      </c>
      <c r="G1817" s="288" t="s">
        <v>117</v>
      </c>
      <c r="H1817" s="288" t="s">
        <v>145</v>
      </c>
      <c r="I1817" s="1"/>
      <c r="J1817" s="10"/>
      <c r="K1817" s="10"/>
    </row>
    <row r="1818" spans="2:11" s="5" customFormat="1" ht="141.75" hidden="1">
      <c r="B1818" s="1"/>
      <c r="C1818" s="351">
        <v>6091</v>
      </c>
      <c r="D1818" s="352" t="s">
        <v>1870</v>
      </c>
      <c r="E1818" s="353" t="s">
        <v>125</v>
      </c>
      <c r="F1818" s="354">
        <v>1173759</v>
      </c>
      <c r="G1818" s="288" t="s">
        <v>117</v>
      </c>
      <c r="H1818" s="288" t="s">
        <v>145</v>
      </c>
      <c r="I1818" s="1"/>
      <c r="J1818" s="10"/>
      <c r="K1818" s="10"/>
    </row>
    <row r="1819" spans="2:11" s="5" customFormat="1" ht="126" hidden="1">
      <c r="B1819" s="1"/>
      <c r="C1819" s="351">
        <v>6092</v>
      </c>
      <c r="D1819" s="352" t="s">
        <v>1871</v>
      </c>
      <c r="E1819" s="353" t="s">
        <v>125</v>
      </c>
      <c r="F1819" s="354">
        <v>329740</v>
      </c>
      <c r="G1819" s="288" t="s">
        <v>117</v>
      </c>
      <c r="H1819" s="288"/>
      <c r="I1819" s="1"/>
      <c r="J1819" s="10"/>
      <c r="K1819" s="10"/>
    </row>
    <row r="1820" spans="2:11" s="5" customFormat="1" ht="126" hidden="1">
      <c r="B1820" s="1"/>
      <c r="C1820" s="351">
        <v>6093</v>
      </c>
      <c r="D1820" s="352" t="s">
        <v>1872</v>
      </c>
      <c r="E1820" s="353" t="s">
        <v>125</v>
      </c>
      <c r="F1820" s="354">
        <v>348982</v>
      </c>
      <c r="G1820" s="288" t="s">
        <v>117</v>
      </c>
      <c r="H1820" s="288"/>
      <c r="I1820" s="1"/>
      <c r="J1820" s="10"/>
      <c r="K1820" s="10"/>
    </row>
    <row r="1821" spans="2:11" s="5" customFormat="1" ht="126" hidden="1">
      <c r="B1821" s="1"/>
      <c r="C1821" s="351">
        <v>6094</v>
      </c>
      <c r="D1821" s="352" t="s">
        <v>1873</v>
      </c>
      <c r="E1821" s="353" t="s">
        <v>125</v>
      </c>
      <c r="F1821" s="354">
        <v>337708</v>
      </c>
      <c r="G1821" s="288" t="s">
        <v>117</v>
      </c>
      <c r="H1821" s="288"/>
      <c r="I1821" s="1"/>
      <c r="J1821" s="10"/>
      <c r="K1821" s="10"/>
    </row>
    <row r="1822" spans="2:11" s="5" customFormat="1" ht="110.25" hidden="1">
      <c r="B1822" s="1"/>
      <c r="C1822" s="351">
        <v>6095</v>
      </c>
      <c r="D1822" s="352" t="s">
        <v>1874</v>
      </c>
      <c r="E1822" s="353" t="s">
        <v>116</v>
      </c>
      <c r="F1822" s="354">
        <v>259268</v>
      </c>
      <c r="G1822" s="288" t="s">
        <v>117</v>
      </c>
      <c r="H1822" s="288" t="s">
        <v>145</v>
      </c>
      <c r="I1822" s="1"/>
      <c r="J1822" s="10"/>
      <c r="K1822" s="10"/>
    </row>
    <row r="1823" spans="2:11" s="5" customFormat="1" ht="110.25" hidden="1">
      <c r="B1823" s="1"/>
      <c r="C1823" s="351">
        <v>6096</v>
      </c>
      <c r="D1823" s="352" t="s">
        <v>1875</v>
      </c>
      <c r="E1823" s="353" t="s">
        <v>116</v>
      </c>
      <c r="F1823" s="354">
        <v>238486</v>
      </c>
      <c r="G1823" s="288" t="s">
        <v>117</v>
      </c>
      <c r="H1823" s="288" t="s">
        <v>145</v>
      </c>
      <c r="I1823" s="1"/>
      <c r="J1823" s="10"/>
      <c r="K1823" s="10"/>
    </row>
    <row r="1824" spans="2:11" s="5" customFormat="1" ht="47.25">
      <c r="B1824" s="1"/>
      <c r="C1824" s="351">
        <v>6098</v>
      </c>
      <c r="D1824" s="352" t="s">
        <v>1876</v>
      </c>
      <c r="E1824" s="353" t="s">
        <v>116</v>
      </c>
      <c r="F1824" s="354">
        <v>89078</v>
      </c>
      <c r="G1824" s="288" t="s">
        <v>117</v>
      </c>
      <c r="H1824" s="288"/>
      <c r="I1824" s="1"/>
      <c r="J1824" s="10"/>
      <c r="K1824" s="10"/>
    </row>
    <row r="1825" spans="2:11" s="5" customFormat="1" ht="105" hidden="1">
      <c r="B1825" s="1"/>
      <c r="C1825" s="458">
        <v>6099</v>
      </c>
      <c r="D1825" s="460" t="s">
        <v>1877</v>
      </c>
      <c r="E1825" s="462" t="s">
        <v>116</v>
      </c>
      <c r="F1825" s="464">
        <v>37768</v>
      </c>
      <c r="G1825" s="288" t="s">
        <v>117</v>
      </c>
      <c r="H1825" s="288"/>
      <c r="I1825" s="1"/>
      <c r="J1825" s="10"/>
      <c r="K1825" s="10"/>
    </row>
    <row r="1826" spans="2:11" s="5" customFormat="1" ht="60" hidden="1">
      <c r="B1826" s="1"/>
      <c r="C1826" s="458">
        <v>6100</v>
      </c>
      <c r="D1826" s="460" t="s">
        <v>1878</v>
      </c>
      <c r="E1826" s="462" t="s">
        <v>122</v>
      </c>
      <c r="F1826" s="464">
        <v>9874</v>
      </c>
      <c r="G1826" s="288" t="s">
        <v>117</v>
      </c>
      <c r="H1826" s="288"/>
      <c r="I1826" s="1"/>
      <c r="J1826" s="10"/>
      <c r="K1826" s="10"/>
    </row>
    <row r="1827" spans="2:11" s="5" customFormat="1" ht="75" hidden="1">
      <c r="B1827" s="1"/>
      <c r="C1827" s="458">
        <v>6101</v>
      </c>
      <c r="D1827" s="460" t="s">
        <v>1879</v>
      </c>
      <c r="E1827" s="462" t="s">
        <v>122</v>
      </c>
      <c r="F1827" s="464">
        <v>11748</v>
      </c>
      <c r="G1827" s="288" t="s">
        <v>117</v>
      </c>
      <c r="H1827" s="288"/>
      <c r="I1827" s="1"/>
      <c r="J1827" s="10"/>
      <c r="K1827" s="10"/>
    </row>
    <row r="1828" spans="2:11" s="5" customFormat="1" ht="60" hidden="1">
      <c r="B1828" s="1"/>
      <c r="C1828" s="458">
        <v>6102</v>
      </c>
      <c r="D1828" s="460" t="s">
        <v>1880</v>
      </c>
      <c r="E1828" s="462" t="s">
        <v>122</v>
      </c>
      <c r="F1828" s="464">
        <v>25290</v>
      </c>
      <c r="G1828" s="288" t="s">
        <v>117</v>
      </c>
      <c r="H1828" s="288"/>
      <c r="I1828" s="1"/>
      <c r="J1828" s="10"/>
      <c r="K1828" s="10"/>
    </row>
    <row r="1829" spans="2:11" s="5" customFormat="1" ht="120" hidden="1">
      <c r="B1829" s="1"/>
      <c r="C1829" s="458">
        <v>6103</v>
      </c>
      <c r="D1829" s="460" t="s">
        <v>1881</v>
      </c>
      <c r="E1829" s="462" t="s">
        <v>122</v>
      </c>
      <c r="F1829" s="464">
        <v>119842</v>
      </c>
      <c r="G1829" s="288" t="s">
        <v>117</v>
      </c>
      <c r="H1829" s="288" t="s">
        <v>145</v>
      </c>
      <c r="I1829" s="1"/>
      <c r="J1829" s="10"/>
      <c r="K1829" s="10"/>
    </row>
    <row r="1830" spans="2:11" s="5" customFormat="1" ht="135" hidden="1">
      <c r="B1830" s="1"/>
      <c r="C1830" s="458">
        <v>6104</v>
      </c>
      <c r="D1830" s="460" t="s">
        <v>1882</v>
      </c>
      <c r="E1830" s="462" t="s">
        <v>116</v>
      </c>
      <c r="F1830" s="464">
        <v>88297</v>
      </c>
      <c r="G1830" s="288" t="s">
        <v>117</v>
      </c>
      <c r="H1830" s="288"/>
      <c r="I1830" s="1"/>
      <c r="J1830" s="10"/>
      <c r="K1830" s="10"/>
    </row>
    <row r="1831" spans="2:11" s="5" customFormat="1" ht="75" hidden="1">
      <c r="B1831" s="1"/>
      <c r="C1831" s="458">
        <v>6105</v>
      </c>
      <c r="D1831" s="460" t="s">
        <v>1883</v>
      </c>
      <c r="E1831" s="462" t="s">
        <v>122</v>
      </c>
      <c r="F1831" s="464">
        <v>1369913</v>
      </c>
      <c r="G1831" s="288" t="s">
        <v>117</v>
      </c>
      <c r="H1831" s="288"/>
      <c r="I1831" s="1"/>
      <c r="J1831" s="10"/>
      <c r="K1831" s="10"/>
    </row>
    <row r="1832" spans="2:11" s="5" customFormat="1" ht="110.25" hidden="1">
      <c r="B1832" s="1"/>
      <c r="C1832" s="351">
        <v>6106</v>
      </c>
      <c r="D1832" s="352" t="s">
        <v>1884</v>
      </c>
      <c r="E1832" s="353" t="s">
        <v>125</v>
      </c>
      <c r="F1832" s="354">
        <v>5368872</v>
      </c>
      <c r="G1832" s="288" t="s">
        <v>117</v>
      </c>
      <c r="H1832" s="288"/>
      <c r="I1832" s="1"/>
      <c r="J1832" s="10"/>
      <c r="K1832" s="10"/>
    </row>
    <row r="1833" spans="2:11" s="5" customFormat="1" ht="94.5" hidden="1">
      <c r="B1833" s="1"/>
      <c r="C1833" s="351">
        <v>6107</v>
      </c>
      <c r="D1833" s="352" t="s">
        <v>1885</v>
      </c>
      <c r="E1833" s="353" t="s">
        <v>1886</v>
      </c>
      <c r="F1833" s="354">
        <v>2564795</v>
      </c>
      <c r="G1833" s="288" t="s">
        <v>117</v>
      </c>
      <c r="H1833" s="288"/>
      <c r="I1833" s="1"/>
      <c r="J1833" s="10"/>
      <c r="K1833" s="10"/>
    </row>
    <row r="1834" spans="2:11" s="5" customFormat="1" ht="78.75" hidden="1">
      <c r="B1834" s="1"/>
      <c r="C1834" s="351">
        <v>6110</v>
      </c>
      <c r="D1834" s="352" t="s">
        <v>1887</v>
      </c>
      <c r="E1834" s="353" t="s">
        <v>125</v>
      </c>
      <c r="F1834" s="354">
        <v>4500378</v>
      </c>
      <c r="G1834" s="288" t="s">
        <v>117</v>
      </c>
      <c r="H1834" s="288"/>
      <c r="I1834" s="1"/>
      <c r="J1834" s="10"/>
      <c r="K1834" s="10"/>
    </row>
    <row r="1835" spans="2:11" s="5" customFormat="1" ht="47.25" hidden="1">
      <c r="B1835" s="1"/>
      <c r="C1835" s="351">
        <v>6115</v>
      </c>
      <c r="D1835" s="352" t="s">
        <v>1888</v>
      </c>
      <c r="E1835" s="353" t="s">
        <v>122</v>
      </c>
      <c r="F1835" s="354">
        <v>734468</v>
      </c>
      <c r="G1835" s="288" t="s">
        <v>117</v>
      </c>
      <c r="H1835" s="288"/>
      <c r="I1835" s="1"/>
      <c r="J1835" s="10"/>
      <c r="K1835" s="10"/>
    </row>
    <row r="1836" spans="2:11" s="5" customFormat="1" ht="47.25" hidden="1">
      <c r="B1836" s="1"/>
      <c r="C1836" s="351">
        <v>6116</v>
      </c>
      <c r="D1836" s="352" t="s">
        <v>1889</v>
      </c>
      <c r="E1836" s="353" t="s">
        <v>122</v>
      </c>
      <c r="F1836" s="354">
        <v>979697</v>
      </c>
      <c r="G1836" s="288" t="s">
        <v>117</v>
      </c>
      <c r="H1836" s="288"/>
      <c r="I1836" s="1"/>
      <c r="J1836" s="10"/>
      <c r="K1836" s="10"/>
    </row>
    <row r="1837" spans="2:11" s="5" customFormat="1" ht="47.25" hidden="1">
      <c r="B1837" s="1"/>
      <c r="C1837" s="351">
        <v>6118</v>
      </c>
      <c r="D1837" s="352" t="s">
        <v>1890</v>
      </c>
      <c r="E1837" s="353" t="s">
        <v>122</v>
      </c>
      <c r="F1837" s="354">
        <v>1902538</v>
      </c>
      <c r="G1837" s="288" t="s">
        <v>117</v>
      </c>
      <c r="H1837" s="288"/>
      <c r="I1837" s="1"/>
      <c r="J1837" s="10"/>
      <c r="K1837" s="10"/>
    </row>
    <row r="1838" spans="2:11" s="5" customFormat="1" ht="31.5" hidden="1">
      <c r="B1838" s="1"/>
      <c r="C1838" s="351">
        <v>6120</v>
      </c>
      <c r="D1838" s="352" t="s">
        <v>1891</v>
      </c>
      <c r="E1838" s="353" t="s">
        <v>122</v>
      </c>
      <c r="F1838" s="354">
        <v>259988</v>
      </c>
      <c r="G1838" s="288" t="s">
        <v>117</v>
      </c>
      <c r="H1838" s="288"/>
      <c r="I1838" s="1"/>
      <c r="J1838" s="10"/>
      <c r="K1838" s="10"/>
    </row>
    <row r="1839" spans="2:11" s="5" customFormat="1" ht="31.5" hidden="1">
      <c r="B1839" s="1"/>
      <c r="C1839" s="351">
        <v>6121</v>
      </c>
      <c r="D1839" s="352" t="s">
        <v>1892</v>
      </c>
      <c r="E1839" s="353" t="s">
        <v>125</v>
      </c>
      <c r="F1839" s="354">
        <v>2689617</v>
      </c>
      <c r="G1839" s="288" t="s">
        <v>117</v>
      </c>
      <c r="H1839" s="288"/>
      <c r="I1839" s="1"/>
      <c r="J1839" s="10"/>
      <c r="K1839" s="10"/>
    </row>
    <row r="1840" spans="2:11" s="5" customFormat="1" ht="94.5" hidden="1">
      <c r="B1840" s="1"/>
      <c r="C1840" s="351">
        <v>6122</v>
      </c>
      <c r="D1840" s="352" t="s">
        <v>1893</v>
      </c>
      <c r="E1840" s="353" t="s">
        <v>116</v>
      </c>
      <c r="F1840" s="354">
        <v>370240</v>
      </c>
      <c r="G1840" s="288" t="s">
        <v>117</v>
      </c>
      <c r="H1840" s="288"/>
      <c r="I1840" s="1"/>
      <c r="J1840" s="10"/>
      <c r="K1840" s="10"/>
    </row>
    <row r="1841" spans="2:11" s="5" customFormat="1" ht="25.5" hidden="1">
      <c r="B1841" s="1"/>
      <c r="C1841" s="351">
        <v>6126</v>
      </c>
      <c r="D1841" s="352" t="s">
        <v>1894</v>
      </c>
      <c r="E1841" s="353" t="s">
        <v>494</v>
      </c>
      <c r="F1841" s="354">
        <v>268475</v>
      </c>
      <c r="G1841" s="288" t="s">
        <v>117</v>
      </c>
      <c r="H1841" s="288"/>
      <c r="I1841" s="1"/>
      <c r="J1841" s="10"/>
      <c r="K1841" s="10"/>
    </row>
    <row r="1842" spans="2:11" s="5" customFormat="1" ht="31.5" hidden="1">
      <c r="B1842" s="1"/>
      <c r="C1842" s="351">
        <v>6127</v>
      </c>
      <c r="D1842" s="352" t="s">
        <v>1895</v>
      </c>
      <c r="E1842" s="353" t="s">
        <v>125</v>
      </c>
      <c r="F1842" s="354">
        <v>84905</v>
      </c>
      <c r="G1842" s="288" t="s">
        <v>117</v>
      </c>
      <c r="H1842" s="288"/>
      <c r="I1842" s="1"/>
      <c r="J1842" s="10"/>
      <c r="K1842" s="10"/>
    </row>
    <row r="1843" spans="2:11" s="5" customFormat="1" ht="63" hidden="1">
      <c r="B1843" s="1"/>
      <c r="C1843" s="351">
        <v>6135</v>
      </c>
      <c r="D1843" s="352" t="s">
        <v>1896</v>
      </c>
      <c r="E1843" s="353" t="s">
        <v>119</v>
      </c>
      <c r="F1843" s="354">
        <v>777331</v>
      </c>
      <c r="G1843" s="288" t="s">
        <v>117</v>
      </c>
      <c r="H1843" s="288"/>
      <c r="I1843" s="1"/>
      <c r="J1843" s="10"/>
      <c r="K1843" s="10"/>
    </row>
    <row r="1844" spans="2:11" s="5" customFormat="1" ht="47.25" hidden="1">
      <c r="B1844" s="1"/>
      <c r="C1844" s="351">
        <v>6136</v>
      </c>
      <c r="D1844" s="352" t="s">
        <v>1897</v>
      </c>
      <c r="E1844" s="353" t="s">
        <v>125</v>
      </c>
      <c r="F1844" s="354">
        <v>259625</v>
      </c>
      <c r="G1844" s="288" t="s">
        <v>117</v>
      </c>
      <c r="H1844" s="288"/>
      <c r="I1844" s="1"/>
      <c r="J1844" s="10"/>
      <c r="K1844" s="10"/>
    </row>
    <row r="1845" spans="2:11" s="5" customFormat="1" ht="110.25" hidden="1">
      <c r="B1845" s="1"/>
      <c r="C1845" s="351">
        <v>6137</v>
      </c>
      <c r="D1845" s="352" t="s">
        <v>1898</v>
      </c>
      <c r="E1845" s="353" t="s">
        <v>116</v>
      </c>
      <c r="F1845" s="354">
        <v>186277</v>
      </c>
      <c r="G1845" s="288" t="s">
        <v>117</v>
      </c>
      <c r="H1845" s="288" t="s">
        <v>145</v>
      </c>
      <c r="I1845" s="1"/>
      <c r="J1845" s="10"/>
      <c r="K1845" s="10"/>
    </row>
    <row r="1846" spans="2:11" s="5" customFormat="1" ht="126" hidden="1">
      <c r="B1846" s="1"/>
      <c r="C1846" s="351">
        <v>6141</v>
      </c>
      <c r="D1846" s="352" t="s">
        <v>1899</v>
      </c>
      <c r="E1846" s="353" t="s">
        <v>116</v>
      </c>
      <c r="F1846" s="354">
        <v>36051</v>
      </c>
      <c r="G1846" s="288" t="s">
        <v>117</v>
      </c>
      <c r="H1846" s="288"/>
      <c r="I1846" s="1"/>
      <c r="J1846" s="10"/>
      <c r="K1846" s="10"/>
    </row>
    <row r="1847" spans="2:11" s="5" customFormat="1" ht="126" hidden="1">
      <c r="B1847" s="1"/>
      <c r="C1847" s="351">
        <v>6142</v>
      </c>
      <c r="D1847" s="352" t="s">
        <v>1900</v>
      </c>
      <c r="E1847" s="353" t="s">
        <v>116</v>
      </c>
      <c r="F1847" s="354">
        <v>37944</v>
      </c>
      <c r="G1847" s="288" t="s">
        <v>117</v>
      </c>
      <c r="H1847" s="288"/>
      <c r="I1847" s="1"/>
      <c r="J1847" s="10"/>
      <c r="K1847" s="10"/>
    </row>
    <row r="1848" spans="2:11" s="5" customFormat="1" ht="126" hidden="1">
      <c r="B1848" s="1"/>
      <c r="C1848" s="351">
        <v>6143</v>
      </c>
      <c r="D1848" s="352" t="s">
        <v>1901</v>
      </c>
      <c r="E1848" s="353" t="s">
        <v>116</v>
      </c>
      <c r="F1848" s="354">
        <v>63729</v>
      </c>
      <c r="G1848" s="288" t="s">
        <v>117</v>
      </c>
      <c r="H1848" s="288"/>
      <c r="I1848" s="1"/>
      <c r="J1848" s="10"/>
      <c r="K1848" s="10"/>
    </row>
    <row r="1849" spans="2:11" s="5" customFormat="1" ht="126" hidden="1">
      <c r="B1849" s="1"/>
      <c r="C1849" s="351">
        <v>6144</v>
      </c>
      <c r="D1849" s="352" t="s">
        <v>1902</v>
      </c>
      <c r="E1849" s="353" t="s">
        <v>116</v>
      </c>
      <c r="F1849" s="354">
        <v>74108</v>
      </c>
      <c r="G1849" s="288" t="s">
        <v>117</v>
      </c>
      <c r="H1849" s="288"/>
      <c r="I1849" s="1"/>
      <c r="J1849" s="10"/>
      <c r="K1849" s="10"/>
    </row>
    <row r="1850" spans="2:11" s="5" customFormat="1" ht="126" hidden="1">
      <c r="B1850" s="1"/>
      <c r="C1850" s="351">
        <v>6145</v>
      </c>
      <c r="D1850" s="352" t="s">
        <v>1903</v>
      </c>
      <c r="E1850" s="353" t="s">
        <v>116</v>
      </c>
      <c r="F1850" s="354">
        <v>45400</v>
      </c>
      <c r="G1850" s="288" t="s">
        <v>117</v>
      </c>
      <c r="H1850" s="288"/>
      <c r="I1850" s="1"/>
      <c r="J1850" s="10"/>
      <c r="K1850" s="10"/>
    </row>
    <row r="1851" spans="2:11" s="5" customFormat="1" ht="141.75" hidden="1">
      <c r="B1851" s="1"/>
      <c r="C1851" s="351">
        <v>6146</v>
      </c>
      <c r="D1851" s="352" t="s">
        <v>1904</v>
      </c>
      <c r="E1851" s="353" t="s">
        <v>116</v>
      </c>
      <c r="F1851" s="354">
        <v>31538</v>
      </c>
      <c r="G1851" s="288" t="s">
        <v>117</v>
      </c>
      <c r="H1851" s="288"/>
      <c r="I1851" s="1"/>
      <c r="J1851" s="10"/>
      <c r="K1851" s="10"/>
    </row>
    <row r="1852" spans="2:11" s="5" customFormat="1" ht="110.25" hidden="1">
      <c r="B1852" s="1"/>
      <c r="C1852" s="351">
        <v>6147</v>
      </c>
      <c r="D1852" s="352" t="s">
        <v>1905</v>
      </c>
      <c r="E1852" s="353" t="s">
        <v>122</v>
      </c>
      <c r="F1852" s="354">
        <v>97594</v>
      </c>
      <c r="G1852" s="288" t="s">
        <v>117</v>
      </c>
      <c r="H1852" s="288"/>
      <c r="I1852" s="1"/>
      <c r="J1852" s="10"/>
      <c r="K1852" s="10"/>
    </row>
    <row r="1853" spans="2:11" s="5" customFormat="1" ht="78.75" hidden="1">
      <c r="B1853" s="1"/>
      <c r="C1853" s="351">
        <v>6148</v>
      </c>
      <c r="D1853" s="352" t="s">
        <v>1906</v>
      </c>
      <c r="E1853" s="353" t="s">
        <v>122</v>
      </c>
      <c r="F1853" s="354">
        <v>28873</v>
      </c>
      <c r="G1853" s="288" t="s">
        <v>117</v>
      </c>
      <c r="H1853" s="288"/>
      <c r="I1853" s="1"/>
      <c r="J1853" s="10"/>
      <c r="K1853" s="10"/>
    </row>
    <row r="1854" spans="2:11" s="5" customFormat="1" ht="110.25" hidden="1">
      <c r="B1854" s="1"/>
      <c r="C1854" s="351">
        <v>6149</v>
      </c>
      <c r="D1854" s="352" t="s">
        <v>1907</v>
      </c>
      <c r="E1854" s="353" t="s">
        <v>122</v>
      </c>
      <c r="F1854" s="354">
        <v>188375</v>
      </c>
      <c r="G1854" s="288" t="s">
        <v>117</v>
      </c>
      <c r="H1854" s="288"/>
      <c r="I1854" s="1"/>
      <c r="J1854" s="10"/>
      <c r="K1854" s="10"/>
    </row>
    <row r="1855" spans="2:11" s="5" customFormat="1" ht="126" hidden="1">
      <c r="B1855" s="1"/>
      <c r="C1855" s="351">
        <v>6150</v>
      </c>
      <c r="D1855" s="352" t="s">
        <v>1908</v>
      </c>
      <c r="E1855" s="353" t="s">
        <v>122</v>
      </c>
      <c r="F1855" s="354">
        <v>301642</v>
      </c>
      <c r="G1855" s="288" t="s">
        <v>117</v>
      </c>
      <c r="H1855" s="288" t="s">
        <v>145</v>
      </c>
      <c r="I1855" s="1"/>
      <c r="J1855" s="10"/>
      <c r="K1855" s="10"/>
    </row>
    <row r="1856" spans="2:11" s="5" customFormat="1" ht="25.5" hidden="1">
      <c r="B1856" s="1"/>
      <c r="C1856" s="351">
        <v>6151</v>
      </c>
      <c r="D1856" s="352" t="s">
        <v>1909</v>
      </c>
      <c r="E1856" s="353" t="s">
        <v>119</v>
      </c>
      <c r="F1856" s="354">
        <v>6913</v>
      </c>
      <c r="G1856" s="288" t="s">
        <v>117</v>
      </c>
      <c r="H1856" s="288"/>
      <c r="I1856" s="1"/>
      <c r="J1856" s="10"/>
      <c r="K1856" s="10"/>
    </row>
    <row r="1857" spans="2:11" s="5" customFormat="1" ht="25.5" hidden="1">
      <c r="B1857" s="1"/>
      <c r="C1857" s="351">
        <v>6152</v>
      </c>
      <c r="D1857" s="352" t="s">
        <v>1910</v>
      </c>
      <c r="E1857" s="353" t="s">
        <v>116</v>
      </c>
      <c r="F1857" s="354">
        <v>233</v>
      </c>
      <c r="G1857" s="288" t="s">
        <v>117</v>
      </c>
      <c r="H1857" s="288"/>
      <c r="I1857" s="1"/>
      <c r="J1857" s="10"/>
      <c r="K1857" s="10"/>
    </row>
    <row r="1858" spans="2:11" s="5" customFormat="1" ht="47.25" hidden="1">
      <c r="B1858" s="1"/>
      <c r="C1858" s="351">
        <v>6153</v>
      </c>
      <c r="D1858" s="352" t="s">
        <v>1911</v>
      </c>
      <c r="E1858" s="353" t="s">
        <v>116</v>
      </c>
      <c r="F1858" s="354">
        <v>616</v>
      </c>
      <c r="G1858" s="288" t="s">
        <v>117</v>
      </c>
      <c r="H1858" s="288"/>
      <c r="I1858" s="1"/>
      <c r="J1858" s="10"/>
      <c r="K1858" s="10"/>
    </row>
    <row r="1859" spans="2:11" s="5" customFormat="1" ht="25.5" hidden="1">
      <c r="B1859" s="1"/>
      <c r="C1859" s="351">
        <v>6154</v>
      </c>
      <c r="D1859" s="352" t="s">
        <v>1912</v>
      </c>
      <c r="E1859" s="353" t="s">
        <v>116</v>
      </c>
      <c r="F1859" s="354">
        <v>297</v>
      </c>
      <c r="G1859" s="288" t="s">
        <v>117</v>
      </c>
      <c r="H1859" s="288"/>
      <c r="I1859" s="1"/>
      <c r="J1859" s="10"/>
      <c r="K1859" s="10"/>
    </row>
    <row r="1860" spans="2:11" s="5" customFormat="1" ht="63" hidden="1">
      <c r="B1860" s="1"/>
      <c r="C1860" s="351">
        <v>6155</v>
      </c>
      <c r="D1860" s="352" t="s">
        <v>1913</v>
      </c>
      <c r="E1860" s="353" t="s">
        <v>125</v>
      </c>
      <c r="F1860" s="354">
        <v>153255</v>
      </c>
      <c r="G1860" s="288" t="s">
        <v>117</v>
      </c>
      <c r="H1860" s="288"/>
      <c r="I1860" s="1"/>
      <c r="J1860" s="10"/>
      <c r="K1860" s="10"/>
    </row>
    <row r="1861" spans="2:11" s="5" customFormat="1" ht="31.5" hidden="1">
      <c r="B1861" s="1"/>
      <c r="C1861" s="351">
        <v>6156</v>
      </c>
      <c r="D1861" s="352" t="s">
        <v>1914</v>
      </c>
      <c r="E1861" s="353" t="s">
        <v>116</v>
      </c>
      <c r="F1861" s="354">
        <v>312</v>
      </c>
      <c r="G1861" s="288" t="s">
        <v>117</v>
      </c>
      <c r="H1861" s="288"/>
      <c r="I1861" s="1"/>
      <c r="J1861" s="10"/>
      <c r="K1861" s="10"/>
    </row>
    <row r="1862" spans="2:11" s="5" customFormat="1" ht="63" hidden="1">
      <c r="B1862" s="1"/>
      <c r="C1862" s="351">
        <v>6157</v>
      </c>
      <c r="D1862" s="352" t="s">
        <v>1915</v>
      </c>
      <c r="E1862" s="353" t="s">
        <v>116</v>
      </c>
      <c r="F1862" s="354">
        <v>587</v>
      </c>
      <c r="G1862" s="288" t="s">
        <v>117</v>
      </c>
      <c r="H1862" s="288"/>
      <c r="I1862" s="1"/>
      <c r="J1862" s="10"/>
      <c r="K1862" s="10"/>
    </row>
    <row r="1863" spans="2:11" s="5" customFormat="1" ht="31.5" hidden="1">
      <c r="B1863" s="1"/>
      <c r="C1863" s="351">
        <v>6159</v>
      </c>
      <c r="D1863" s="352" t="s">
        <v>1916</v>
      </c>
      <c r="E1863" s="353" t="s">
        <v>116</v>
      </c>
      <c r="F1863" s="354">
        <v>82</v>
      </c>
      <c r="G1863" s="288" t="s">
        <v>117</v>
      </c>
      <c r="H1863" s="288"/>
      <c r="I1863" s="1"/>
      <c r="J1863" s="10"/>
      <c r="K1863" s="10"/>
    </row>
    <row r="1864" spans="2:11" s="5" customFormat="1" ht="47.25" hidden="1">
      <c r="B1864" s="1"/>
      <c r="C1864" s="351">
        <v>6160</v>
      </c>
      <c r="D1864" s="352" t="s">
        <v>1917</v>
      </c>
      <c r="E1864" s="353" t="s">
        <v>122</v>
      </c>
      <c r="F1864" s="354">
        <v>10710</v>
      </c>
      <c r="G1864" s="288" t="s">
        <v>117</v>
      </c>
      <c r="H1864" s="288"/>
      <c r="I1864" s="1"/>
      <c r="J1864" s="10"/>
      <c r="K1864" s="10"/>
    </row>
    <row r="1865" spans="2:11" s="5" customFormat="1" ht="47.25" hidden="1">
      <c r="B1865" s="1"/>
      <c r="C1865" s="351">
        <v>6161</v>
      </c>
      <c r="D1865" s="352" t="s">
        <v>1918</v>
      </c>
      <c r="E1865" s="353" t="s">
        <v>122</v>
      </c>
      <c r="F1865" s="354">
        <v>10710</v>
      </c>
      <c r="G1865" s="288" t="s">
        <v>117</v>
      </c>
      <c r="H1865" s="288"/>
      <c r="I1865" s="1"/>
      <c r="J1865" s="10"/>
      <c r="K1865" s="10"/>
    </row>
    <row r="1866" spans="2:11" s="5" customFormat="1" ht="63" hidden="1">
      <c r="B1866" s="1"/>
      <c r="C1866" s="351">
        <v>6162</v>
      </c>
      <c r="D1866" s="352" t="s">
        <v>1919</v>
      </c>
      <c r="E1866" s="353" t="s">
        <v>116</v>
      </c>
      <c r="F1866" s="354">
        <v>119</v>
      </c>
      <c r="G1866" s="288" t="s">
        <v>117</v>
      </c>
      <c r="H1866" s="288"/>
      <c r="I1866" s="1"/>
      <c r="J1866" s="10"/>
      <c r="K1866" s="10"/>
    </row>
    <row r="1867" spans="2:11" s="5" customFormat="1" ht="141.75" hidden="1">
      <c r="B1867" s="1"/>
      <c r="C1867" s="351">
        <v>6163</v>
      </c>
      <c r="D1867" s="352" t="s">
        <v>1920</v>
      </c>
      <c r="E1867" s="353" t="s">
        <v>116</v>
      </c>
      <c r="F1867" s="354">
        <v>214876</v>
      </c>
      <c r="G1867" s="288" t="s">
        <v>117</v>
      </c>
      <c r="H1867" s="288"/>
      <c r="I1867" s="1"/>
      <c r="J1867" s="10"/>
      <c r="K1867" s="10"/>
    </row>
    <row r="1868" spans="2:11" s="5" customFormat="1" ht="126" hidden="1">
      <c r="B1868" s="1"/>
      <c r="C1868" s="351">
        <v>6164</v>
      </c>
      <c r="D1868" s="352" t="s">
        <v>1921</v>
      </c>
      <c r="E1868" s="353" t="s">
        <v>116</v>
      </c>
      <c r="F1868" s="354">
        <v>224568</v>
      </c>
      <c r="G1868" s="288" t="s">
        <v>117</v>
      </c>
      <c r="H1868" s="288"/>
      <c r="I1868" s="1"/>
      <c r="J1868" s="10"/>
      <c r="K1868" s="10"/>
    </row>
    <row r="1869" spans="2:11" s="5" customFormat="1" ht="94.5" hidden="1">
      <c r="B1869" s="1"/>
      <c r="C1869" s="351">
        <v>6165</v>
      </c>
      <c r="D1869" s="352" t="s">
        <v>1922</v>
      </c>
      <c r="E1869" s="353" t="s">
        <v>125</v>
      </c>
      <c r="F1869" s="354">
        <v>24938</v>
      </c>
      <c r="G1869" s="288" t="s">
        <v>117</v>
      </c>
      <c r="H1869" s="288"/>
      <c r="I1869" s="1"/>
      <c r="J1869" s="10"/>
      <c r="K1869" s="10"/>
    </row>
    <row r="1870" spans="2:11" s="5" customFormat="1" ht="31.5" hidden="1">
      <c r="B1870" s="1"/>
      <c r="C1870" s="351">
        <v>6169</v>
      </c>
      <c r="D1870" s="352" t="s">
        <v>1923</v>
      </c>
      <c r="E1870" s="353" t="s">
        <v>1215</v>
      </c>
      <c r="F1870" s="354">
        <v>9730</v>
      </c>
      <c r="G1870" s="288" t="s">
        <v>117</v>
      </c>
      <c r="H1870" s="288"/>
      <c r="I1870" s="1"/>
      <c r="J1870" s="10"/>
      <c r="K1870" s="10"/>
    </row>
    <row r="1871" spans="2:11" s="5" customFormat="1" ht="31.5" hidden="1">
      <c r="B1871" s="1"/>
      <c r="C1871" s="351">
        <v>6170</v>
      </c>
      <c r="D1871" s="352" t="s">
        <v>1924</v>
      </c>
      <c r="E1871" s="353" t="s">
        <v>1215</v>
      </c>
      <c r="F1871" s="354">
        <v>8795</v>
      </c>
      <c r="G1871" s="288" t="s">
        <v>117</v>
      </c>
      <c r="H1871" s="288"/>
      <c r="I1871" s="1"/>
      <c r="J1871" s="10"/>
      <c r="K1871" s="10"/>
    </row>
    <row r="1872" spans="2:11" s="5" customFormat="1" ht="31.5" hidden="1">
      <c r="B1872" s="1"/>
      <c r="C1872" s="351">
        <v>6172</v>
      </c>
      <c r="D1872" s="352" t="s">
        <v>1925</v>
      </c>
      <c r="E1872" s="353" t="s">
        <v>1215</v>
      </c>
      <c r="F1872" s="354">
        <v>1953</v>
      </c>
      <c r="G1872" s="288" t="s">
        <v>117</v>
      </c>
      <c r="H1872" s="288"/>
      <c r="I1872" s="1"/>
      <c r="J1872" s="10"/>
      <c r="K1872" s="10"/>
    </row>
    <row r="1873" spans="2:11" s="5" customFormat="1" ht="63" hidden="1">
      <c r="B1873" s="1"/>
      <c r="C1873" s="351">
        <v>6175</v>
      </c>
      <c r="D1873" s="352" t="s">
        <v>1926</v>
      </c>
      <c r="E1873" s="353" t="s">
        <v>1927</v>
      </c>
      <c r="F1873" s="354">
        <v>78239</v>
      </c>
      <c r="G1873" s="288" t="s">
        <v>117</v>
      </c>
      <c r="H1873" s="288"/>
      <c r="I1873" s="1"/>
      <c r="J1873" s="10"/>
      <c r="K1873" s="10"/>
    </row>
    <row r="1874" spans="2:11" s="5" customFormat="1" ht="31.5" hidden="1">
      <c r="B1874" s="1"/>
      <c r="C1874" s="351">
        <v>6176</v>
      </c>
      <c r="D1874" s="352" t="s">
        <v>1928</v>
      </c>
      <c r="E1874" s="353" t="s">
        <v>1929</v>
      </c>
      <c r="F1874" s="354">
        <v>24388</v>
      </c>
      <c r="G1874" s="288" t="s">
        <v>117</v>
      </c>
      <c r="H1874" s="288"/>
      <c r="I1874" s="1"/>
      <c r="J1874" s="10"/>
      <c r="K1874" s="10"/>
    </row>
    <row r="1875" spans="2:11" s="5" customFormat="1" ht="31.5" hidden="1">
      <c r="B1875" s="1"/>
      <c r="C1875" s="351">
        <v>6178</v>
      </c>
      <c r="D1875" s="352" t="s">
        <v>1930</v>
      </c>
      <c r="E1875" s="353" t="s">
        <v>1215</v>
      </c>
      <c r="F1875" s="354">
        <v>14407</v>
      </c>
      <c r="G1875" s="288" t="s">
        <v>117</v>
      </c>
      <c r="H1875" s="288"/>
      <c r="I1875" s="1"/>
      <c r="J1875" s="10"/>
      <c r="K1875" s="10"/>
    </row>
    <row r="1876" spans="2:11" s="5" customFormat="1" ht="31.5" hidden="1">
      <c r="B1876" s="1"/>
      <c r="C1876" s="351">
        <v>6179</v>
      </c>
      <c r="D1876" s="352" t="s">
        <v>1931</v>
      </c>
      <c r="E1876" s="353" t="s">
        <v>1215</v>
      </c>
      <c r="F1876" s="354">
        <v>12748</v>
      </c>
      <c r="G1876" s="288" t="s">
        <v>117</v>
      </c>
      <c r="H1876" s="288"/>
      <c r="I1876" s="1"/>
      <c r="J1876" s="10"/>
      <c r="K1876" s="10"/>
    </row>
    <row r="1877" spans="2:11" s="5" customFormat="1" ht="31.5" hidden="1">
      <c r="B1877" s="1"/>
      <c r="C1877" s="351">
        <v>6180</v>
      </c>
      <c r="D1877" s="352" t="s">
        <v>1932</v>
      </c>
      <c r="E1877" s="353" t="s">
        <v>1215</v>
      </c>
      <c r="F1877" s="354">
        <v>17133</v>
      </c>
      <c r="G1877" s="288" t="s">
        <v>117</v>
      </c>
      <c r="H1877" s="288"/>
      <c r="I1877" s="1"/>
      <c r="J1877" s="10"/>
      <c r="K1877" s="10"/>
    </row>
    <row r="1878" spans="2:11" s="5" customFormat="1" ht="31.5" hidden="1">
      <c r="B1878" s="1"/>
      <c r="C1878" s="351">
        <v>6181</v>
      </c>
      <c r="D1878" s="352" t="s">
        <v>1933</v>
      </c>
      <c r="E1878" s="353" t="s">
        <v>1215</v>
      </c>
      <c r="F1878" s="354">
        <v>2470</v>
      </c>
      <c r="G1878" s="288" t="s">
        <v>117</v>
      </c>
      <c r="H1878" s="288"/>
      <c r="I1878" s="1"/>
      <c r="J1878" s="10"/>
      <c r="K1878" s="10"/>
    </row>
    <row r="1879" spans="2:11" s="5" customFormat="1" ht="63" hidden="1">
      <c r="B1879" s="1"/>
      <c r="C1879" s="351">
        <v>6185</v>
      </c>
      <c r="D1879" s="352" t="s">
        <v>1934</v>
      </c>
      <c r="E1879" s="353" t="s">
        <v>125</v>
      </c>
      <c r="F1879" s="354">
        <v>637075</v>
      </c>
      <c r="G1879" s="288" t="s">
        <v>117</v>
      </c>
      <c r="H1879" s="288"/>
      <c r="I1879" s="1"/>
      <c r="J1879" s="10"/>
      <c r="K1879" s="10"/>
    </row>
    <row r="1880" spans="2:11" s="5" customFormat="1" ht="31.5" hidden="1">
      <c r="B1880" s="1"/>
      <c r="C1880" s="351">
        <v>6186</v>
      </c>
      <c r="D1880" s="352" t="s">
        <v>1935</v>
      </c>
      <c r="E1880" s="353" t="s">
        <v>1215</v>
      </c>
      <c r="F1880" s="354">
        <v>15620</v>
      </c>
      <c r="G1880" s="288" t="s">
        <v>117</v>
      </c>
      <c r="H1880" s="288"/>
      <c r="I1880" s="1"/>
      <c r="J1880" s="10"/>
      <c r="K1880" s="10"/>
    </row>
    <row r="1881" spans="2:11" s="5" customFormat="1" ht="47.25" hidden="1">
      <c r="B1881" s="1"/>
      <c r="C1881" s="351">
        <v>6187</v>
      </c>
      <c r="D1881" s="352" t="s">
        <v>1936</v>
      </c>
      <c r="E1881" s="353" t="s">
        <v>1215</v>
      </c>
      <c r="F1881" s="354">
        <v>169650</v>
      </c>
      <c r="G1881" s="288" t="s">
        <v>117</v>
      </c>
      <c r="H1881" s="288"/>
      <c r="I1881" s="1"/>
      <c r="J1881" s="10"/>
      <c r="K1881" s="10"/>
    </row>
    <row r="1882" spans="2:11" s="5" customFormat="1" ht="63" hidden="1">
      <c r="B1882" s="1"/>
      <c r="C1882" s="351">
        <v>6188</v>
      </c>
      <c r="D1882" s="352" t="s">
        <v>1937</v>
      </c>
      <c r="E1882" s="353" t="s">
        <v>122</v>
      </c>
      <c r="F1882" s="354">
        <v>133985</v>
      </c>
      <c r="G1882" s="288" t="s">
        <v>117</v>
      </c>
      <c r="H1882" s="288" t="s">
        <v>145</v>
      </c>
      <c r="I1882" s="1"/>
      <c r="J1882" s="10"/>
      <c r="K1882" s="10"/>
    </row>
    <row r="1883" spans="2:11" s="5" customFormat="1" ht="47.25" hidden="1">
      <c r="B1883" s="1"/>
      <c r="C1883" s="351">
        <v>6189</v>
      </c>
      <c r="D1883" s="352" t="s">
        <v>1938</v>
      </c>
      <c r="E1883" s="353" t="s">
        <v>1217</v>
      </c>
      <c r="F1883" s="354">
        <v>2229932</v>
      </c>
      <c r="G1883" s="288" t="s">
        <v>117</v>
      </c>
      <c r="H1883" s="288"/>
      <c r="I1883" s="1"/>
      <c r="J1883" s="10"/>
      <c r="K1883" s="10"/>
    </row>
    <row r="1884" spans="2:11" s="5" customFormat="1" ht="94.5" hidden="1">
      <c r="B1884" s="1"/>
      <c r="C1884" s="351">
        <v>6190</v>
      </c>
      <c r="D1884" s="352" t="s">
        <v>1939</v>
      </c>
      <c r="E1884" s="353" t="s">
        <v>1940</v>
      </c>
      <c r="F1884" s="354">
        <v>597</v>
      </c>
      <c r="G1884" s="288" t="s">
        <v>117</v>
      </c>
      <c r="H1884" s="288"/>
      <c r="I1884" s="1"/>
      <c r="J1884" s="10"/>
      <c r="K1884" s="10"/>
    </row>
    <row r="1885" spans="2:11" s="5" customFormat="1" ht="63" hidden="1">
      <c r="B1885" s="1"/>
      <c r="C1885" s="351">
        <v>6191</v>
      </c>
      <c r="D1885" s="352" t="s">
        <v>1941</v>
      </c>
      <c r="E1885" s="353" t="s">
        <v>116</v>
      </c>
      <c r="F1885" s="354">
        <v>100460</v>
      </c>
      <c r="G1885" s="288" t="s">
        <v>117</v>
      </c>
      <c r="H1885" s="288" t="s">
        <v>145</v>
      </c>
      <c r="I1885" s="1"/>
      <c r="J1885" s="10"/>
      <c r="K1885" s="10"/>
    </row>
    <row r="1886" spans="2:11" s="5" customFormat="1" ht="63" hidden="1">
      <c r="B1886" s="1"/>
      <c r="C1886" s="351">
        <v>6192</v>
      </c>
      <c r="D1886" s="352" t="s">
        <v>1942</v>
      </c>
      <c r="E1886" s="353" t="s">
        <v>116</v>
      </c>
      <c r="F1886" s="354">
        <v>83611</v>
      </c>
      <c r="G1886" s="288" t="s">
        <v>117</v>
      </c>
      <c r="H1886" s="288" t="s">
        <v>145</v>
      </c>
      <c r="I1886" s="1"/>
      <c r="J1886" s="10"/>
      <c r="K1886" s="10"/>
    </row>
    <row r="1887" spans="2:11" s="5" customFormat="1" ht="63" hidden="1">
      <c r="B1887" s="1"/>
      <c r="C1887" s="351">
        <v>6193</v>
      </c>
      <c r="D1887" s="352" t="s">
        <v>1943</v>
      </c>
      <c r="E1887" s="353" t="s">
        <v>119</v>
      </c>
      <c r="F1887" s="354">
        <v>530164</v>
      </c>
      <c r="G1887" s="288" t="s">
        <v>117</v>
      </c>
      <c r="H1887" s="288"/>
      <c r="I1887" s="1"/>
      <c r="J1887" s="10"/>
      <c r="K1887" s="10"/>
    </row>
    <row r="1888" spans="2:11" s="5" customFormat="1" ht="105" hidden="1">
      <c r="B1888" s="1"/>
      <c r="C1888" s="458">
        <v>6194</v>
      </c>
      <c r="D1888" s="460" t="s">
        <v>1944</v>
      </c>
      <c r="E1888" s="462" t="s">
        <v>122</v>
      </c>
      <c r="F1888" s="464">
        <v>423037</v>
      </c>
      <c r="G1888" s="288" t="s">
        <v>117</v>
      </c>
      <c r="H1888" s="288" t="s">
        <v>145</v>
      </c>
      <c r="I1888" s="1"/>
      <c r="J1888" s="10"/>
      <c r="K1888" s="10"/>
    </row>
    <row r="1889" spans="2:11" s="5" customFormat="1" ht="63" hidden="1">
      <c r="B1889" s="1"/>
      <c r="C1889" s="351">
        <v>6196</v>
      </c>
      <c r="D1889" s="352" t="s">
        <v>1945</v>
      </c>
      <c r="E1889" s="353" t="s">
        <v>116</v>
      </c>
      <c r="F1889" s="354">
        <v>251723</v>
      </c>
      <c r="G1889" s="288" t="s">
        <v>117</v>
      </c>
      <c r="H1889" s="288" t="s">
        <v>145</v>
      </c>
      <c r="I1889" s="1"/>
      <c r="J1889" s="10"/>
      <c r="K1889" s="10"/>
    </row>
    <row r="1890" spans="2:11" s="5" customFormat="1" ht="189" hidden="1">
      <c r="B1890" s="1"/>
      <c r="C1890" s="351">
        <v>6198</v>
      </c>
      <c r="D1890" s="352" t="s">
        <v>1946</v>
      </c>
      <c r="E1890" s="353" t="s">
        <v>122</v>
      </c>
      <c r="F1890" s="354">
        <v>189558</v>
      </c>
      <c r="G1890" s="288" t="s">
        <v>117</v>
      </c>
      <c r="H1890" s="288"/>
      <c r="I1890" s="1"/>
      <c r="J1890" s="10"/>
      <c r="K1890" s="10"/>
    </row>
    <row r="1891" spans="2:11" s="5" customFormat="1" ht="63" hidden="1">
      <c r="B1891" s="1"/>
      <c r="C1891" s="351">
        <v>6200</v>
      </c>
      <c r="D1891" s="352" t="s">
        <v>1947</v>
      </c>
      <c r="E1891" s="353" t="s">
        <v>119</v>
      </c>
      <c r="F1891" s="354">
        <v>660747</v>
      </c>
      <c r="G1891" s="288" t="s">
        <v>117</v>
      </c>
      <c r="H1891" s="288"/>
      <c r="I1891" s="1"/>
      <c r="J1891" s="10"/>
      <c r="K1891" s="10"/>
    </row>
    <row r="1892" spans="2:11" s="5" customFormat="1" ht="63" hidden="1">
      <c r="B1892" s="1"/>
      <c r="C1892" s="351">
        <v>6201</v>
      </c>
      <c r="D1892" s="352" t="s">
        <v>1948</v>
      </c>
      <c r="E1892" s="353" t="s">
        <v>119</v>
      </c>
      <c r="F1892" s="354">
        <v>709065</v>
      </c>
      <c r="G1892" s="288" t="s">
        <v>117</v>
      </c>
      <c r="H1892" s="288"/>
      <c r="I1892" s="1"/>
      <c r="J1892" s="10"/>
      <c r="K1892" s="10"/>
    </row>
    <row r="1893" spans="2:11" s="5" customFormat="1" ht="78.75" hidden="1">
      <c r="B1893" s="1"/>
      <c r="C1893" s="351">
        <v>6202</v>
      </c>
      <c r="D1893" s="352" t="s">
        <v>1949</v>
      </c>
      <c r="E1893" s="353" t="s">
        <v>122</v>
      </c>
      <c r="F1893" s="354">
        <v>25545</v>
      </c>
      <c r="G1893" s="288" t="s">
        <v>117</v>
      </c>
      <c r="H1893" s="288"/>
      <c r="I1893" s="1"/>
      <c r="J1893" s="10"/>
      <c r="K1893" s="10"/>
    </row>
    <row r="1894" spans="2:11" s="5" customFormat="1" ht="78.75" hidden="1">
      <c r="B1894" s="1"/>
      <c r="C1894" s="351">
        <v>6203</v>
      </c>
      <c r="D1894" s="352" t="s">
        <v>1950</v>
      </c>
      <c r="E1894" s="353" t="s">
        <v>116</v>
      </c>
      <c r="F1894" s="354">
        <v>19248</v>
      </c>
      <c r="G1894" s="288" t="s">
        <v>117</v>
      </c>
      <c r="H1894" s="288"/>
      <c r="I1894" s="1"/>
      <c r="J1894" s="10"/>
      <c r="K1894" s="10"/>
    </row>
    <row r="1895" spans="2:11" s="5" customFormat="1" ht="47.25" hidden="1">
      <c r="B1895" s="1"/>
      <c r="C1895" s="351">
        <v>6204</v>
      </c>
      <c r="D1895" s="352" t="s">
        <v>1951</v>
      </c>
      <c r="E1895" s="353" t="s">
        <v>122</v>
      </c>
      <c r="F1895" s="354">
        <v>20329</v>
      </c>
      <c r="G1895" s="288" t="s">
        <v>117</v>
      </c>
      <c r="H1895" s="288"/>
      <c r="I1895" s="1"/>
      <c r="J1895" s="10"/>
      <c r="K1895" s="10"/>
    </row>
    <row r="1896" spans="2:11" s="5" customFormat="1" ht="31.5" hidden="1">
      <c r="B1896" s="1"/>
      <c r="C1896" s="351">
        <v>6206</v>
      </c>
      <c r="D1896" s="352" t="s">
        <v>1952</v>
      </c>
      <c r="E1896" s="353" t="s">
        <v>122</v>
      </c>
      <c r="F1896" s="354">
        <v>87798</v>
      </c>
      <c r="G1896" s="288" t="s">
        <v>117</v>
      </c>
      <c r="H1896" s="288" t="s">
        <v>145</v>
      </c>
      <c r="I1896" s="1"/>
      <c r="J1896" s="10"/>
      <c r="K1896" s="10"/>
    </row>
    <row r="1897" spans="2:11" s="5" customFormat="1" ht="157.5" hidden="1">
      <c r="B1897" s="1"/>
      <c r="C1897" s="351">
        <v>6207</v>
      </c>
      <c r="D1897" s="352" t="s">
        <v>1953</v>
      </c>
      <c r="E1897" s="353" t="s">
        <v>116</v>
      </c>
      <c r="F1897" s="354">
        <v>124087</v>
      </c>
      <c r="G1897" s="288" t="s">
        <v>117</v>
      </c>
      <c r="H1897" s="288"/>
      <c r="I1897" s="1"/>
      <c r="J1897" s="10"/>
      <c r="K1897" s="10"/>
    </row>
    <row r="1898" spans="2:11" s="5" customFormat="1" ht="78.75" hidden="1">
      <c r="B1898" s="1"/>
      <c r="C1898" s="351">
        <v>6211</v>
      </c>
      <c r="D1898" s="352" t="s">
        <v>1954</v>
      </c>
      <c r="E1898" s="353" t="s">
        <v>122</v>
      </c>
      <c r="F1898" s="354">
        <v>324988</v>
      </c>
      <c r="G1898" s="288" t="s">
        <v>117</v>
      </c>
      <c r="H1898" s="288" t="s">
        <v>145</v>
      </c>
      <c r="I1898" s="1"/>
      <c r="J1898" s="10"/>
      <c r="K1898" s="10"/>
    </row>
    <row r="1899" spans="2:11" s="5" customFormat="1" ht="47.25" hidden="1">
      <c r="B1899" s="1"/>
      <c r="C1899" s="351">
        <v>6212</v>
      </c>
      <c r="D1899" s="352" t="s">
        <v>1955</v>
      </c>
      <c r="E1899" s="353" t="s">
        <v>122</v>
      </c>
      <c r="F1899" s="354">
        <v>11083</v>
      </c>
      <c r="G1899" s="288" t="s">
        <v>117</v>
      </c>
      <c r="H1899" s="288"/>
      <c r="I1899" s="1"/>
      <c r="J1899" s="10"/>
      <c r="K1899" s="10"/>
    </row>
    <row r="1900" spans="2:11" s="5" customFormat="1" ht="47.25" hidden="1">
      <c r="B1900" s="1"/>
      <c r="C1900" s="351">
        <v>6213</v>
      </c>
      <c r="D1900" s="352" t="s">
        <v>1956</v>
      </c>
      <c r="E1900" s="353" t="s">
        <v>122</v>
      </c>
      <c r="F1900" s="354">
        <v>15367</v>
      </c>
      <c r="G1900" s="288" t="s">
        <v>117</v>
      </c>
      <c r="H1900" s="288"/>
      <c r="I1900" s="1"/>
      <c r="J1900" s="10"/>
      <c r="K1900" s="10"/>
    </row>
    <row r="1901" spans="2:11" s="5" customFormat="1" ht="31.5" hidden="1">
      <c r="B1901" s="1"/>
      <c r="C1901" s="351">
        <v>6214</v>
      </c>
      <c r="D1901" s="352" t="s">
        <v>1957</v>
      </c>
      <c r="E1901" s="353" t="s">
        <v>122</v>
      </c>
      <c r="F1901" s="354">
        <v>35117</v>
      </c>
      <c r="G1901" s="288" t="s">
        <v>117</v>
      </c>
      <c r="H1901" s="288"/>
      <c r="I1901" s="1"/>
      <c r="J1901" s="10"/>
      <c r="K1901" s="10"/>
    </row>
    <row r="1902" spans="2:11" s="5" customFormat="1" ht="47.25" hidden="1">
      <c r="B1902" s="1"/>
      <c r="C1902" s="351">
        <v>6215</v>
      </c>
      <c r="D1902" s="352" t="s">
        <v>1958</v>
      </c>
      <c r="E1902" s="353" t="s">
        <v>122</v>
      </c>
      <c r="F1902" s="354">
        <v>14166</v>
      </c>
      <c r="G1902" s="288" t="s">
        <v>117</v>
      </c>
      <c r="H1902" s="288"/>
      <c r="I1902" s="1"/>
      <c r="J1902" s="10"/>
      <c r="K1902" s="10"/>
    </row>
    <row r="1903" spans="2:11" s="5" customFormat="1" ht="47.25" hidden="1">
      <c r="B1903" s="1"/>
      <c r="C1903" s="351">
        <v>6216</v>
      </c>
      <c r="D1903" s="352" t="s">
        <v>1959</v>
      </c>
      <c r="E1903" s="353" t="s">
        <v>119</v>
      </c>
      <c r="F1903" s="354">
        <v>56734</v>
      </c>
      <c r="G1903" s="288" t="s">
        <v>117</v>
      </c>
      <c r="H1903" s="288"/>
      <c r="I1903" s="1"/>
      <c r="J1903" s="10"/>
      <c r="K1903" s="10"/>
    </row>
    <row r="1904" spans="2:11" s="5" customFormat="1" ht="63" hidden="1">
      <c r="B1904" s="1"/>
      <c r="C1904" s="351">
        <v>6217</v>
      </c>
      <c r="D1904" s="352" t="s">
        <v>1960</v>
      </c>
      <c r="E1904" s="353" t="s">
        <v>125</v>
      </c>
      <c r="F1904" s="354">
        <v>15263</v>
      </c>
      <c r="G1904" s="288" t="s">
        <v>117</v>
      </c>
      <c r="H1904" s="288"/>
      <c r="I1904" s="1"/>
      <c r="J1904" s="10"/>
      <c r="K1904" s="10"/>
    </row>
    <row r="1905" spans="2:11" s="5" customFormat="1" ht="63" hidden="1">
      <c r="B1905" s="1"/>
      <c r="C1905" s="351">
        <v>6218</v>
      </c>
      <c r="D1905" s="352" t="s">
        <v>1961</v>
      </c>
      <c r="E1905" s="353" t="s">
        <v>125</v>
      </c>
      <c r="F1905" s="354">
        <v>17863</v>
      </c>
      <c r="G1905" s="288" t="s">
        <v>117</v>
      </c>
      <c r="H1905" s="288"/>
      <c r="I1905" s="1"/>
      <c r="J1905" s="10"/>
      <c r="K1905" s="10"/>
    </row>
    <row r="1906" spans="2:11" s="5" customFormat="1" ht="63" hidden="1">
      <c r="B1906" s="1"/>
      <c r="C1906" s="351">
        <v>6219</v>
      </c>
      <c r="D1906" s="352" t="s">
        <v>1962</v>
      </c>
      <c r="E1906" s="353" t="s">
        <v>125</v>
      </c>
      <c r="F1906" s="354">
        <v>489257</v>
      </c>
      <c r="G1906" s="288" t="s">
        <v>117</v>
      </c>
      <c r="H1906" s="288"/>
      <c r="I1906" s="1"/>
      <c r="J1906" s="10"/>
      <c r="K1906" s="10"/>
    </row>
    <row r="1907" spans="2:11" s="5" customFormat="1" ht="47.25" hidden="1">
      <c r="B1907" s="1"/>
      <c r="C1907" s="351">
        <v>6221</v>
      </c>
      <c r="D1907" s="352" t="s">
        <v>1963</v>
      </c>
      <c r="E1907" s="353" t="s">
        <v>116</v>
      </c>
      <c r="F1907" s="354">
        <v>472906</v>
      </c>
      <c r="G1907" s="288" t="s">
        <v>117</v>
      </c>
      <c r="H1907" s="288"/>
      <c r="I1907" s="1"/>
      <c r="J1907" s="10"/>
      <c r="K1907" s="10"/>
    </row>
    <row r="1908" spans="2:11" s="5" customFormat="1" ht="126" hidden="1">
      <c r="B1908" s="1"/>
      <c r="C1908" s="351">
        <v>6224</v>
      </c>
      <c r="D1908" s="352" t="s">
        <v>1964</v>
      </c>
      <c r="E1908" s="353" t="s">
        <v>116</v>
      </c>
      <c r="F1908" s="354">
        <v>11514</v>
      </c>
      <c r="G1908" s="288" t="s">
        <v>117</v>
      </c>
      <c r="H1908" s="288"/>
      <c r="I1908" s="1"/>
      <c r="J1908" s="10"/>
      <c r="K1908" s="10"/>
    </row>
    <row r="1909" spans="2:11" s="5" customFormat="1" ht="141.75" hidden="1">
      <c r="B1909" s="1"/>
      <c r="C1909" s="351">
        <v>6225</v>
      </c>
      <c r="D1909" s="352" t="s">
        <v>1965</v>
      </c>
      <c r="E1909" s="353" t="s">
        <v>122</v>
      </c>
      <c r="F1909" s="354">
        <v>16070</v>
      </c>
      <c r="G1909" s="288" t="s">
        <v>117</v>
      </c>
      <c r="H1909" s="288"/>
      <c r="I1909" s="1"/>
      <c r="J1909" s="10"/>
      <c r="K1909" s="10"/>
    </row>
    <row r="1910" spans="2:11" s="5" customFormat="1" ht="141.75" hidden="1">
      <c r="B1910" s="1"/>
      <c r="C1910" s="351">
        <v>6226</v>
      </c>
      <c r="D1910" s="352" t="s">
        <v>1966</v>
      </c>
      <c r="E1910" s="353" t="s">
        <v>116</v>
      </c>
      <c r="F1910" s="354">
        <v>10136</v>
      </c>
      <c r="G1910" s="288" t="s">
        <v>117</v>
      </c>
      <c r="H1910" s="288"/>
      <c r="I1910" s="1"/>
      <c r="J1910" s="10"/>
      <c r="K1910" s="10"/>
    </row>
    <row r="1911" spans="2:11" s="5" customFormat="1" ht="110.25" hidden="1">
      <c r="B1911" s="1"/>
      <c r="C1911" s="351">
        <v>6227</v>
      </c>
      <c r="D1911" s="352" t="s">
        <v>1967</v>
      </c>
      <c r="E1911" s="353" t="s">
        <v>119</v>
      </c>
      <c r="F1911" s="354">
        <v>59908</v>
      </c>
      <c r="G1911" s="288" t="s">
        <v>117</v>
      </c>
      <c r="H1911" s="288"/>
      <c r="I1911" s="1"/>
      <c r="J1911" s="10"/>
      <c r="K1911" s="10"/>
    </row>
    <row r="1912" spans="2:11" s="5" customFormat="1" ht="173.25" hidden="1">
      <c r="B1912" s="1"/>
      <c r="C1912" s="351">
        <v>6228</v>
      </c>
      <c r="D1912" s="352" t="s">
        <v>1968</v>
      </c>
      <c r="E1912" s="353" t="s">
        <v>119</v>
      </c>
      <c r="F1912" s="354">
        <v>59427</v>
      </c>
      <c r="G1912" s="288" t="s">
        <v>117</v>
      </c>
      <c r="H1912" s="288"/>
      <c r="I1912" s="1"/>
      <c r="J1912" s="10"/>
      <c r="K1912" s="10"/>
    </row>
    <row r="1913" spans="2:11" s="5" customFormat="1" ht="189" hidden="1">
      <c r="B1913" s="1"/>
      <c r="C1913" s="351">
        <v>6229</v>
      </c>
      <c r="D1913" s="352" t="s">
        <v>1969</v>
      </c>
      <c r="E1913" s="353" t="s">
        <v>116</v>
      </c>
      <c r="F1913" s="354">
        <v>7860</v>
      </c>
      <c r="G1913" s="288" t="s">
        <v>117</v>
      </c>
      <c r="H1913" s="288"/>
      <c r="I1913" s="1"/>
      <c r="J1913" s="10"/>
      <c r="K1913" s="10"/>
    </row>
    <row r="1914" spans="2:11" s="5" customFormat="1" ht="189" hidden="1">
      <c r="B1914" s="1"/>
      <c r="C1914" s="351">
        <v>6230</v>
      </c>
      <c r="D1914" s="352" t="s">
        <v>1970</v>
      </c>
      <c r="E1914" s="353" t="s">
        <v>116</v>
      </c>
      <c r="F1914" s="354">
        <v>6494</v>
      </c>
      <c r="G1914" s="288" t="s">
        <v>117</v>
      </c>
      <c r="H1914" s="288"/>
      <c r="I1914" s="1"/>
      <c r="J1914" s="10"/>
      <c r="K1914" s="10"/>
    </row>
    <row r="1915" spans="2:11" s="5" customFormat="1" ht="189" hidden="1">
      <c r="B1915" s="1"/>
      <c r="C1915" s="351">
        <v>6231</v>
      </c>
      <c r="D1915" s="352" t="s">
        <v>1971</v>
      </c>
      <c r="E1915" s="353" t="s">
        <v>116</v>
      </c>
      <c r="F1915" s="354">
        <v>9094</v>
      </c>
      <c r="G1915" s="288" t="s">
        <v>117</v>
      </c>
      <c r="H1915" s="288"/>
      <c r="I1915" s="1"/>
      <c r="J1915" s="10"/>
      <c r="K1915" s="10"/>
    </row>
    <row r="1916" spans="2:11" s="5" customFormat="1" ht="173.25" hidden="1">
      <c r="B1916" s="1"/>
      <c r="C1916" s="351">
        <v>6232</v>
      </c>
      <c r="D1916" s="352" t="s">
        <v>1972</v>
      </c>
      <c r="E1916" s="353" t="s">
        <v>119</v>
      </c>
      <c r="F1916" s="354">
        <v>80568</v>
      </c>
      <c r="G1916" s="288" t="s">
        <v>117</v>
      </c>
      <c r="H1916" s="288"/>
      <c r="I1916" s="1"/>
      <c r="J1916" s="10"/>
      <c r="K1916" s="10"/>
    </row>
    <row r="1917" spans="2:11" s="5" customFormat="1" ht="126" hidden="1">
      <c r="B1917" s="1"/>
      <c r="C1917" s="351">
        <v>6233</v>
      </c>
      <c r="D1917" s="352" t="s">
        <v>1973</v>
      </c>
      <c r="E1917" s="353" t="s">
        <v>119</v>
      </c>
      <c r="F1917" s="354">
        <v>90547</v>
      </c>
      <c r="G1917" s="288" t="s">
        <v>117</v>
      </c>
      <c r="H1917" s="288"/>
      <c r="I1917" s="1"/>
      <c r="J1917" s="10"/>
      <c r="K1917" s="10"/>
    </row>
    <row r="1918" spans="2:11" s="5" customFormat="1" ht="204.75" hidden="1">
      <c r="B1918" s="1"/>
      <c r="C1918" s="351">
        <v>6234</v>
      </c>
      <c r="D1918" s="352" t="s">
        <v>1974</v>
      </c>
      <c r="E1918" s="353" t="s">
        <v>119</v>
      </c>
      <c r="F1918" s="354">
        <v>73167</v>
      </c>
      <c r="G1918" s="288" t="s">
        <v>117</v>
      </c>
      <c r="H1918" s="288"/>
      <c r="I1918" s="1"/>
      <c r="J1918" s="10"/>
      <c r="K1918" s="10"/>
    </row>
    <row r="1919" spans="2:11" s="5" customFormat="1" ht="173.25" hidden="1">
      <c r="B1919" s="1"/>
      <c r="C1919" s="351">
        <v>6235</v>
      </c>
      <c r="D1919" s="352" t="s">
        <v>1975</v>
      </c>
      <c r="E1919" s="353" t="s">
        <v>116</v>
      </c>
      <c r="F1919" s="354">
        <v>11294</v>
      </c>
      <c r="G1919" s="288" t="s">
        <v>117</v>
      </c>
      <c r="H1919" s="288"/>
      <c r="I1919" s="1"/>
      <c r="J1919" s="10"/>
      <c r="K1919" s="10"/>
    </row>
    <row r="1920" spans="2:11" s="5" customFormat="1" ht="204.75" hidden="1">
      <c r="B1920" s="1"/>
      <c r="C1920" s="351">
        <v>6236</v>
      </c>
      <c r="D1920" s="352" t="s">
        <v>1976</v>
      </c>
      <c r="E1920" s="353" t="s">
        <v>122</v>
      </c>
      <c r="F1920" s="354">
        <v>26990</v>
      </c>
      <c r="G1920" s="288" t="s">
        <v>117</v>
      </c>
      <c r="H1920" s="288"/>
      <c r="I1920" s="1"/>
      <c r="J1920" s="10"/>
      <c r="K1920" s="10"/>
    </row>
    <row r="1921" spans="2:11" s="5" customFormat="1" ht="220.5" hidden="1">
      <c r="B1921" s="1"/>
      <c r="C1921" s="351">
        <v>6237</v>
      </c>
      <c r="D1921" s="352" t="s">
        <v>1977</v>
      </c>
      <c r="E1921" s="353" t="s">
        <v>122</v>
      </c>
      <c r="F1921" s="354">
        <v>28004</v>
      </c>
      <c r="G1921" s="288" t="s">
        <v>117</v>
      </c>
      <c r="H1921" s="288"/>
      <c r="I1921" s="1"/>
      <c r="J1921" s="10"/>
      <c r="K1921" s="10"/>
    </row>
    <row r="1922" spans="2:11" s="5" customFormat="1" ht="47.25" hidden="1">
      <c r="B1922" s="1"/>
      <c r="C1922" s="351">
        <v>6238</v>
      </c>
      <c r="D1922" s="352" t="s">
        <v>1978</v>
      </c>
      <c r="E1922" s="353" t="s">
        <v>122</v>
      </c>
      <c r="F1922" s="354">
        <v>5219</v>
      </c>
      <c r="G1922" s="288" t="s">
        <v>117</v>
      </c>
      <c r="H1922" s="288"/>
      <c r="I1922" s="1"/>
      <c r="J1922" s="10"/>
      <c r="K1922" s="10"/>
    </row>
    <row r="1923" spans="2:11" s="5" customFormat="1" ht="157.5" hidden="1">
      <c r="B1923" s="1"/>
      <c r="C1923" s="351">
        <v>6239</v>
      </c>
      <c r="D1923" s="352" t="s">
        <v>1979</v>
      </c>
      <c r="E1923" s="353" t="s">
        <v>116</v>
      </c>
      <c r="F1923" s="354">
        <v>69409</v>
      </c>
      <c r="G1923" s="288" t="s">
        <v>117</v>
      </c>
      <c r="H1923" s="288"/>
      <c r="I1923" s="1"/>
      <c r="J1923" s="10"/>
      <c r="K1923" s="10"/>
    </row>
    <row r="1924" spans="2:11" s="5" customFormat="1" ht="157.5" hidden="1">
      <c r="B1924" s="1"/>
      <c r="C1924" s="351">
        <v>6246</v>
      </c>
      <c r="D1924" s="352" t="s">
        <v>1980</v>
      </c>
      <c r="E1924" s="353" t="s">
        <v>116</v>
      </c>
      <c r="F1924" s="354">
        <v>207994</v>
      </c>
      <c r="G1924" s="288" t="s">
        <v>117</v>
      </c>
      <c r="H1924" s="288"/>
      <c r="I1924" s="1"/>
      <c r="J1924" s="10"/>
      <c r="K1924" s="10"/>
    </row>
    <row r="1925" spans="2:11" s="5" customFormat="1" ht="126" hidden="1">
      <c r="B1925" s="1"/>
      <c r="C1925" s="351">
        <v>6247</v>
      </c>
      <c r="D1925" s="352" t="s">
        <v>1981</v>
      </c>
      <c r="E1925" s="353" t="s">
        <v>1982</v>
      </c>
      <c r="F1925" s="354">
        <v>1651</v>
      </c>
      <c r="G1925" s="288" t="s">
        <v>117</v>
      </c>
      <c r="H1925" s="288"/>
      <c r="I1925" s="1"/>
      <c r="J1925" s="10"/>
      <c r="K1925" s="10"/>
    </row>
    <row r="1926" spans="2:11" s="5" customFormat="1" ht="126" hidden="1">
      <c r="B1926" s="1"/>
      <c r="C1926" s="351">
        <v>6249</v>
      </c>
      <c r="D1926" s="352" t="s">
        <v>1983</v>
      </c>
      <c r="E1926" s="353" t="s">
        <v>1982</v>
      </c>
      <c r="F1926" s="354">
        <v>1524</v>
      </c>
      <c r="G1926" s="288" t="s">
        <v>117</v>
      </c>
      <c r="H1926" s="288"/>
      <c r="I1926" s="1"/>
      <c r="J1926" s="10"/>
      <c r="K1926" s="10"/>
    </row>
    <row r="1927" spans="2:11" s="5" customFormat="1" ht="126" hidden="1">
      <c r="B1927" s="1"/>
      <c r="C1927" s="351">
        <v>6250</v>
      </c>
      <c r="D1927" s="352" t="s">
        <v>1984</v>
      </c>
      <c r="E1927" s="353" t="s">
        <v>1982</v>
      </c>
      <c r="F1927" s="354">
        <v>1842</v>
      </c>
      <c r="G1927" s="288" t="s">
        <v>117</v>
      </c>
      <c r="H1927" s="288"/>
      <c r="I1927" s="1"/>
      <c r="J1927" s="10"/>
      <c r="K1927" s="10"/>
    </row>
    <row r="1928" spans="2:11" s="5" customFormat="1" ht="126" hidden="1">
      <c r="B1928" s="1"/>
      <c r="C1928" s="351">
        <v>6251</v>
      </c>
      <c r="D1928" s="352" t="s">
        <v>1985</v>
      </c>
      <c r="E1928" s="353" t="s">
        <v>1982</v>
      </c>
      <c r="F1928" s="354">
        <v>2311</v>
      </c>
      <c r="G1928" s="288" t="s">
        <v>117</v>
      </c>
      <c r="H1928" s="288"/>
      <c r="I1928" s="1"/>
      <c r="J1928" s="10"/>
      <c r="K1928" s="10"/>
    </row>
    <row r="1929" spans="2:11" s="5" customFormat="1" ht="141.75" hidden="1">
      <c r="B1929" s="1"/>
      <c r="C1929" s="351">
        <v>6253</v>
      </c>
      <c r="D1929" s="352" t="s">
        <v>1986</v>
      </c>
      <c r="E1929" s="353" t="s">
        <v>122</v>
      </c>
      <c r="F1929" s="354">
        <v>589911</v>
      </c>
      <c r="G1929" s="288" t="s">
        <v>117</v>
      </c>
      <c r="H1929" s="288"/>
      <c r="I1929" s="1"/>
      <c r="J1929" s="10"/>
      <c r="K1929" s="10"/>
    </row>
    <row r="1930" spans="2:11" s="5" customFormat="1" ht="141.75" hidden="1">
      <c r="B1930" s="1"/>
      <c r="C1930" s="351">
        <v>6254</v>
      </c>
      <c r="D1930" s="352" t="s">
        <v>1987</v>
      </c>
      <c r="E1930" s="353" t="s">
        <v>122</v>
      </c>
      <c r="F1930" s="354">
        <v>587159</v>
      </c>
      <c r="G1930" s="288" t="s">
        <v>117</v>
      </c>
      <c r="H1930" s="288"/>
      <c r="I1930" s="1"/>
      <c r="J1930" s="10"/>
      <c r="K1930" s="10"/>
    </row>
    <row r="1931" spans="2:11" s="5" customFormat="1" ht="141.75" hidden="1">
      <c r="B1931" s="1"/>
      <c r="C1931" s="351">
        <v>6255</v>
      </c>
      <c r="D1931" s="352" t="s">
        <v>1988</v>
      </c>
      <c r="E1931" s="353" t="s">
        <v>125</v>
      </c>
      <c r="F1931" s="354">
        <v>211060</v>
      </c>
      <c r="G1931" s="288" t="s">
        <v>117</v>
      </c>
      <c r="H1931" s="288"/>
      <c r="I1931" s="1"/>
      <c r="J1931" s="10"/>
      <c r="K1931" s="10"/>
    </row>
    <row r="1932" spans="2:11" s="5" customFormat="1" ht="173.25" hidden="1">
      <c r="B1932" s="1"/>
      <c r="C1932" s="351">
        <v>6256</v>
      </c>
      <c r="D1932" s="352" t="s">
        <v>1989</v>
      </c>
      <c r="E1932" s="353" t="s">
        <v>125</v>
      </c>
      <c r="F1932" s="354">
        <v>190474</v>
      </c>
      <c r="G1932" s="288" t="s">
        <v>117</v>
      </c>
      <c r="H1932" s="288"/>
      <c r="I1932" s="1"/>
      <c r="J1932" s="10"/>
      <c r="K1932" s="10"/>
    </row>
    <row r="1933" spans="2:11" s="5" customFormat="1" ht="173.25" hidden="1">
      <c r="B1933" s="1"/>
      <c r="C1933" s="351">
        <v>6257</v>
      </c>
      <c r="D1933" s="352" t="s">
        <v>1990</v>
      </c>
      <c r="E1933" s="353" t="s">
        <v>125</v>
      </c>
      <c r="F1933" s="354">
        <v>131978</v>
      </c>
      <c r="G1933" s="288" t="s">
        <v>117</v>
      </c>
      <c r="H1933" s="288"/>
      <c r="I1933" s="1"/>
      <c r="J1933" s="10"/>
      <c r="K1933" s="10"/>
    </row>
    <row r="1934" spans="2:11" s="5" customFormat="1" ht="110.25" hidden="1">
      <c r="B1934" s="1"/>
      <c r="C1934" s="351">
        <v>6258</v>
      </c>
      <c r="D1934" s="352" t="s">
        <v>1991</v>
      </c>
      <c r="E1934" s="353" t="s">
        <v>125</v>
      </c>
      <c r="F1934" s="354">
        <v>146265</v>
      </c>
      <c r="G1934" s="288" t="s">
        <v>117</v>
      </c>
      <c r="H1934" s="288"/>
      <c r="I1934" s="1"/>
      <c r="J1934" s="10"/>
      <c r="K1934" s="10"/>
    </row>
    <row r="1935" spans="2:11" s="5" customFormat="1" ht="173.25" hidden="1">
      <c r="B1935" s="1"/>
      <c r="C1935" s="351">
        <v>6259</v>
      </c>
      <c r="D1935" s="352" t="s">
        <v>1992</v>
      </c>
      <c r="E1935" s="353" t="s">
        <v>125</v>
      </c>
      <c r="F1935" s="354">
        <v>823280</v>
      </c>
      <c r="G1935" s="288" t="s">
        <v>117</v>
      </c>
      <c r="H1935" s="288"/>
      <c r="I1935" s="1"/>
      <c r="J1935" s="10"/>
      <c r="K1935" s="10"/>
    </row>
    <row r="1936" spans="2:11" s="5" customFormat="1" ht="189" hidden="1">
      <c r="B1936" s="1"/>
      <c r="C1936" s="351">
        <v>6260</v>
      </c>
      <c r="D1936" s="352" t="s">
        <v>1993</v>
      </c>
      <c r="E1936" s="353" t="s">
        <v>125</v>
      </c>
      <c r="F1936" s="354">
        <v>719884</v>
      </c>
      <c r="G1936" s="288" t="s">
        <v>117</v>
      </c>
      <c r="H1936" s="288"/>
      <c r="I1936" s="1"/>
      <c r="J1936" s="10"/>
      <c r="K1936" s="10"/>
    </row>
    <row r="1937" spans="2:11" s="5" customFormat="1" ht="110.25" hidden="1">
      <c r="B1937" s="1"/>
      <c r="C1937" s="351">
        <v>6261</v>
      </c>
      <c r="D1937" s="352" t="s">
        <v>1994</v>
      </c>
      <c r="E1937" s="353" t="s">
        <v>125</v>
      </c>
      <c r="F1937" s="354">
        <v>109141</v>
      </c>
      <c r="G1937" s="288" t="s">
        <v>117</v>
      </c>
      <c r="H1937" s="288"/>
      <c r="I1937" s="1"/>
      <c r="J1937" s="10"/>
      <c r="K1937" s="10"/>
    </row>
    <row r="1938" spans="2:11" s="5" customFormat="1" ht="157.5" hidden="1">
      <c r="B1938" s="1"/>
      <c r="C1938" s="351">
        <v>6262</v>
      </c>
      <c r="D1938" s="352" t="s">
        <v>1995</v>
      </c>
      <c r="E1938" s="353" t="s">
        <v>116</v>
      </c>
      <c r="F1938" s="354">
        <v>28199</v>
      </c>
      <c r="G1938" s="288" t="s">
        <v>117</v>
      </c>
      <c r="H1938" s="288"/>
      <c r="I1938" s="1"/>
      <c r="J1938" s="10"/>
      <c r="K1938" s="10"/>
    </row>
    <row r="1939" spans="2:11" s="5" customFormat="1" ht="126" hidden="1">
      <c r="B1939" s="1"/>
      <c r="C1939" s="351">
        <v>6263</v>
      </c>
      <c r="D1939" s="352" t="s">
        <v>1996</v>
      </c>
      <c r="E1939" s="353" t="s">
        <v>116</v>
      </c>
      <c r="F1939" s="354">
        <v>8642</v>
      </c>
      <c r="G1939" s="288" t="s">
        <v>117</v>
      </c>
      <c r="H1939" s="288"/>
      <c r="I1939" s="1"/>
      <c r="J1939" s="10"/>
      <c r="K1939" s="10"/>
    </row>
    <row r="1940" spans="2:11" s="5" customFormat="1" ht="110.25" hidden="1">
      <c r="B1940" s="1"/>
      <c r="C1940" s="351">
        <v>6264</v>
      </c>
      <c r="D1940" s="352" t="s">
        <v>1997</v>
      </c>
      <c r="E1940" s="353" t="s">
        <v>125</v>
      </c>
      <c r="F1940" s="354">
        <v>10323</v>
      </c>
      <c r="G1940" s="288" t="s">
        <v>117</v>
      </c>
      <c r="H1940" s="288"/>
      <c r="I1940" s="1"/>
      <c r="J1940" s="10"/>
      <c r="K1940" s="10"/>
    </row>
    <row r="1941" spans="2:11" s="5" customFormat="1" ht="173.25" hidden="1">
      <c r="B1941" s="1"/>
      <c r="C1941" s="351">
        <v>6265</v>
      </c>
      <c r="D1941" s="352" t="s">
        <v>1998</v>
      </c>
      <c r="E1941" s="353" t="s">
        <v>116</v>
      </c>
      <c r="F1941" s="354">
        <v>14671</v>
      </c>
      <c r="G1941" s="288" t="s">
        <v>117</v>
      </c>
      <c r="H1941" s="288"/>
      <c r="I1941" s="1"/>
      <c r="J1941" s="10"/>
      <c r="K1941" s="10"/>
    </row>
    <row r="1942" spans="2:11" s="5" customFormat="1" ht="220.5" hidden="1">
      <c r="B1942" s="1"/>
      <c r="C1942" s="351">
        <v>6266</v>
      </c>
      <c r="D1942" s="352" t="s">
        <v>1999</v>
      </c>
      <c r="E1942" s="353" t="s">
        <v>116</v>
      </c>
      <c r="F1942" s="354">
        <v>17386</v>
      </c>
      <c r="G1942" s="288" t="s">
        <v>117</v>
      </c>
      <c r="H1942" s="288"/>
      <c r="I1942" s="1"/>
      <c r="J1942" s="10"/>
      <c r="K1942" s="10"/>
    </row>
    <row r="1943" spans="2:11" s="5" customFormat="1" ht="31.5" hidden="1">
      <c r="B1943" s="1"/>
      <c r="C1943" s="351">
        <v>6267</v>
      </c>
      <c r="D1943" s="352" t="s">
        <v>2000</v>
      </c>
      <c r="E1943" s="353" t="s">
        <v>125</v>
      </c>
      <c r="F1943" s="354">
        <v>1200902</v>
      </c>
      <c r="G1943" s="288" t="s">
        <v>117</v>
      </c>
      <c r="H1943" s="288"/>
      <c r="I1943" s="1"/>
      <c r="J1943" s="10"/>
      <c r="K1943" s="10"/>
    </row>
    <row r="1944" spans="2:11" s="5" customFormat="1" ht="189" hidden="1">
      <c r="B1944" s="1"/>
      <c r="C1944" s="351">
        <v>6269</v>
      </c>
      <c r="D1944" s="352" t="s">
        <v>2001</v>
      </c>
      <c r="E1944" s="353" t="s">
        <v>116</v>
      </c>
      <c r="F1944" s="354">
        <v>40295</v>
      </c>
      <c r="G1944" s="288" t="s">
        <v>117</v>
      </c>
      <c r="H1944" s="288"/>
      <c r="I1944" s="1"/>
      <c r="J1944" s="10"/>
      <c r="K1944" s="10"/>
    </row>
    <row r="1945" spans="2:11" s="5" customFormat="1" ht="157.5" hidden="1">
      <c r="B1945" s="1"/>
      <c r="C1945" s="351">
        <v>6270</v>
      </c>
      <c r="D1945" s="352" t="s">
        <v>2002</v>
      </c>
      <c r="E1945" s="353" t="s">
        <v>122</v>
      </c>
      <c r="F1945" s="354">
        <v>292389</v>
      </c>
      <c r="G1945" s="288" t="s">
        <v>117</v>
      </c>
      <c r="H1945" s="288"/>
      <c r="I1945" s="1"/>
      <c r="J1945" s="10"/>
      <c r="K1945" s="10"/>
    </row>
    <row r="1946" spans="2:11" s="5" customFormat="1" ht="110.25" hidden="1">
      <c r="B1946" s="1"/>
      <c r="C1946" s="351">
        <v>6271</v>
      </c>
      <c r="D1946" s="352" t="s">
        <v>2003</v>
      </c>
      <c r="E1946" s="353" t="s">
        <v>125</v>
      </c>
      <c r="F1946" s="354">
        <v>147751</v>
      </c>
      <c r="G1946" s="288" t="s">
        <v>117</v>
      </c>
      <c r="H1946" s="288"/>
      <c r="I1946" s="1"/>
      <c r="J1946" s="10"/>
      <c r="K1946" s="10"/>
    </row>
    <row r="1947" spans="2:11" s="5" customFormat="1" ht="78.75" hidden="1">
      <c r="B1947" s="1"/>
      <c r="C1947" s="351">
        <v>6272</v>
      </c>
      <c r="D1947" s="352" t="s">
        <v>2004</v>
      </c>
      <c r="E1947" s="353" t="s">
        <v>2005</v>
      </c>
      <c r="F1947" s="354">
        <v>7337</v>
      </c>
      <c r="G1947" s="288" t="s">
        <v>117</v>
      </c>
      <c r="H1947" s="288" t="s">
        <v>145</v>
      </c>
      <c r="I1947" s="1"/>
      <c r="J1947" s="10"/>
      <c r="K1947" s="10"/>
    </row>
    <row r="1948" spans="2:11" s="5" customFormat="1" ht="45" hidden="1">
      <c r="B1948" s="1"/>
      <c r="C1948" s="458">
        <v>6273</v>
      </c>
      <c r="D1948" s="460" t="s">
        <v>2006</v>
      </c>
      <c r="E1948" s="462" t="s">
        <v>2005</v>
      </c>
      <c r="F1948" s="464">
        <v>3650</v>
      </c>
      <c r="G1948" s="288" t="s">
        <v>117</v>
      </c>
      <c r="H1948" s="288" t="s">
        <v>145</v>
      </c>
      <c r="I1948" s="1"/>
      <c r="J1948" s="10"/>
      <c r="K1948" s="10"/>
    </row>
    <row r="1949" spans="2:11" s="5" customFormat="1" ht="30" hidden="1">
      <c r="B1949" s="1"/>
      <c r="C1949" s="458">
        <v>6274</v>
      </c>
      <c r="D1949" s="460" t="s">
        <v>2007</v>
      </c>
      <c r="E1949" s="462" t="s">
        <v>472</v>
      </c>
      <c r="F1949" s="464">
        <v>31265</v>
      </c>
      <c r="G1949" s="288" t="s">
        <v>117</v>
      </c>
      <c r="H1949" s="288" t="s">
        <v>145</v>
      </c>
      <c r="I1949" s="1"/>
      <c r="J1949" s="10"/>
      <c r="K1949" s="10"/>
    </row>
    <row r="1950" spans="2:11" s="5" customFormat="1" ht="255" hidden="1">
      <c r="B1950" s="1"/>
      <c r="C1950" s="458">
        <v>6275</v>
      </c>
      <c r="D1950" s="460" t="s">
        <v>2008</v>
      </c>
      <c r="E1950" s="462" t="s">
        <v>122</v>
      </c>
      <c r="F1950" s="464">
        <v>103779</v>
      </c>
      <c r="G1950" s="288" t="s">
        <v>117</v>
      </c>
      <c r="H1950" s="288"/>
      <c r="I1950" s="1"/>
      <c r="J1950" s="10"/>
      <c r="K1950" s="10"/>
    </row>
    <row r="1951" spans="2:11" s="5" customFormat="1" ht="299.25" hidden="1">
      <c r="B1951" s="1"/>
      <c r="C1951" s="351">
        <v>6276</v>
      </c>
      <c r="D1951" s="352" t="s">
        <v>2009</v>
      </c>
      <c r="E1951" s="353" t="s">
        <v>122</v>
      </c>
      <c r="F1951" s="354">
        <v>109231</v>
      </c>
      <c r="G1951" s="288" t="s">
        <v>117</v>
      </c>
      <c r="H1951" s="288"/>
      <c r="I1951" s="1"/>
      <c r="J1951" s="10"/>
      <c r="K1951" s="10"/>
    </row>
    <row r="1952" spans="2:11" s="5" customFormat="1" ht="173.25" hidden="1">
      <c r="B1952" s="1"/>
      <c r="C1952" s="351">
        <v>6278</v>
      </c>
      <c r="D1952" s="352" t="s">
        <v>2010</v>
      </c>
      <c r="E1952" s="353" t="s">
        <v>122</v>
      </c>
      <c r="F1952" s="354">
        <v>43057</v>
      </c>
      <c r="G1952" s="288" t="s">
        <v>117</v>
      </c>
      <c r="H1952" s="288"/>
      <c r="I1952" s="1"/>
      <c r="J1952" s="10"/>
      <c r="K1952" s="10"/>
    </row>
    <row r="1953" spans="2:11" s="5" customFormat="1" ht="173.25" hidden="1">
      <c r="B1953" s="1"/>
      <c r="C1953" s="351">
        <v>6279</v>
      </c>
      <c r="D1953" s="352" t="s">
        <v>2011</v>
      </c>
      <c r="E1953" s="353" t="s">
        <v>122</v>
      </c>
      <c r="F1953" s="354">
        <v>41421</v>
      </c>
      <c r="G1953" s="288" t="s">
        <v>117</v>
      </c>
      <c r="H1953" s="288"/>
      <c r="I1953" s="1"/>
      <c r="J1953" s="10"/>
      <c r="K1953" s="10"/>
    </row>
    <row r="1954" spans="2:11" s="5" customFormat="1" ht="173.25" hidden="1">
      <c r="B1954" s="1"/>
      <c r="C1954" s="351">
        <v>6280</v>
      </c>
      <c r="D1954" s="352" t="s">
        <v>2012</v>
      </c>
      <c r="E1954" s="353" t="s">
        <v>116</v>
      </c>
      <c r="F1954" s="354">
        <v>144611</v>
      </c>
      <c r="G1954" s="288" t="s">
        <v>117</v>
      </c>
      <c r="H1954" s="288" t="s">
        <v>145</v>
      </c>
      <c r="I1954" s="1"/>
      <c r="J1954" s="10"/>
      <c r="K1954" s="10"/>
    </row>
    <row r="1955" spans="2:11" s="5" customFormat="1" ht="204.75" hidden="1">
      <c r="B1955" s="1"/>
      <c r="C1955" s="351">
        <v>6281</v>
      </c>
      <c r="D1955" s="352" t="s">
        <v>2013</v>
      </c>
      <c r="E1955" s="353" t="s">
        <v>116</v>
      </c>
      <c r="F1955" s="354">
        <v>44431</v>
      </c>
      <c r="G1955" s="288" t="s">
        <v>117</v>
      </c>
      <c r="H1955" s="288"/>
      <c r="I1955" s="1"/>
      <c r="J1955" s="10"/>
      <c r="K1955" s="10"/>
    </row>
    <row r="1956" spans="2:11" s="5" customFormat="1" ht="173.25" hidden="1">
      <c r="B1956" s="1"/>
      <c r="C1956" s="351">
        <v>6282</v>
      </c>
      <c r="D1956" s="352" t="s">
        <v>2014</v>
      </c>
      <c r="E1956" s="353" t="s">
        <v>116</v>
      </c>
      <c r="F1956" s="354">
        <v>51637</v>
      </c>
      <c r="G1956" s="288" t="s">
        <v>117</v>
      </c>
      <c r="H1956" s="288"/>
      <c r="I1956" s="1"/>
      <c r="J1956" s="10"/>
      <c r="K1956" s="10"/>
    </row>
    <row r="1957" spans="2:11" s="5" customFormat="1" ht="157.5" hidden="1">
      <c r="B1957" s="1"/>
      <c r="C1957" s="351">
        <v>6283</v>
      </c>
      <c r="D1957" s="352" t="s">
        <v>2015</v>
      </c>
      <c r="E1957" s="353" t="s">
        <v>116</v>
      </c>
      <c r="F1957" s="354">
        <v>125270</v>
      </c>
      <c r="G1957" s="288" t="s">
        <v>117</v>
      </c>
      <c r="H1957" s="288"/>
      <c r="I1957" s="1"/>
      <c r="J1957" s="10"/>
      <c r="K1957" s="10"/>
    </row>
    <row r="1958" spans="2:11" s="5" customFormat="1" ht="204.75" hidden="1">
      <c r="B1958" s="1"/>
      <c r="C1958" s="351">
        <v>6284</v>
      </c>
      <c r="D1958" s="352" t="s">
        <v>2016</v>
      </c>
      <c r="E1958" s="353" t="s">
        <v>116</v>
      </c>
      <c r="F1958" s="354">
        <v>44589</v>
      </c>
      <c r="G1958" s="288" t="s">
        <v>117</v>
      </c>
      <c r="H1958" s="288"/>
      <c r="I1958" s="1"/>
      <c r="J1958" s="10"/>
      <c r="K1958" s="10"/>
    </row>
    <row r="1959" spans="2:11" s="5" customFormat="1" ht="173.25" hidden="1">
      <c r="B1959" s="1"/>
      <c r="C1959" s="351">
        <v>6285</v>
      </c>
      <c r="D1959" s="352" t="s">
        <v>2017</v>
      </c>
      <c r="E1959" s="353" t="s">
        <v>119</v>
      </c>
      <c r="F1959" s="354">
        <v>484047</v>
      </c>
      <c r="G1959" s="288" t="s">
        <v>117</v>
      </c>
      <c r="H1959" s="288"/>
      <c r="I1959" s="1"/>
      <c r="J1959" s="10"/>
      <c r="K1959" s="10"/>
    </row>
    <row r="1960" spans="2:11" s="5" customFormat="1" ht="75" hidden="1">
      <c r="B1960" s="1"/>
      <c r="C1960" s="458">
        <v>6286</v>
      </c>
      <c r="D1960" s="460" t="s">
        <v>2018</v>
      </c>
      <c r="E1960" s="462" t="s">
        <v>116</v>
      </c>
      <c r="F1960" s="464">
        <v>86141</v>
      </c>
      <c r="G1960" s="288" t="s">
        <v>117</v>
      </c>
      <c r="H1960" s="288" t="s">
        <v>145</v>
      </c>
      <c r="I1960" s="1"/>
      <c r="J1960" s="10"/>
      <c r="K1960" s="10"/>
    </row>
    <row r="1961" spans="2:11" s="5" customFormat="1" ht="236.25" hidden="1">
      <c r="B1961" s="1"/>
      <c r="C1961" s="351">
        <v>6287</v>
      </c>
      <c r="D1961" s="352" t="s">
        <v>2019</v>
      </c>
      <c r="E1961" s="353" t="s">
        <v>122</v>
      </c>
      <c r="F1961" s="354">
        <v>19139</v>
      </c>
      <c r="G1961" s="288" t="s">
        <v>117</v>
      </c>
      <c r="H1961" s="288"/>
      <c r="I1961" s="1"/>
      <c r="J1961" s="10"/>
      <c r="K1961" s="10"/>
    </row>
    <row r="1962" spans="2:11" s="5" customFormat="1" ht="157.5" hidden="1">
      <c r="B1962" s="1"/>
      <c r="C1962" s="351">
        <v>6288</v>
      </c>
      <c r="D1962" s="352" t="s">
        <v>2020</v>
      </c>
      <c r="E1962" s="353" t="s">
        <v>122</v>
      </c>
      <c r="F1962" s="354">
        <v>15887</v>
      </c>
      <c r="G1962" s="288" t="s">
        <v>117</v>
      </c>
      <c r="H1962" s="288"/>
      <c r="I1962" s="1"/>
      <c r="J1962" s="10"/>
      <c r="K1962" s="10"/>
    </row>
    <row r="1963" spans="2:11" s="5" customFormat="1" ht="157.5" hidden="1">
      <c r="B1963" s="1"/>
      <c r="C1963" s="351">
        <v>6289</v>
      </c>
      <c r="D1963" s="352" t="s">
        <v>2021</v>
      </c>
      <c r="E1963" s="353" t="s">
        <v>122</v>
      </c>
      <c r="F1963" s="354">
        <v>20486</v>
      </c>
      <c r="G1963" s="288" t="s">
        <v>117</v>
      </c>
      <c r="H1963" s="288"/>
      <c r="I1963" s="1"/>
      <c r="J1963" s="10"/>
      <c r="K1963" s="10"/>
    </row>
    <row r="1964" spans="2:11" s="5" customFormat="1" ht="78.75" hidden="1">
      <c r="B1964" s="1"/>
      <c r="C1964" s="351">
        <v>6290</v>
      </c>
      <c r="D1964" s="352" t="s">
        <v>2022</v>
      </c>
      <c r="E1964" s="353" t="s">
        <v>472</v>
      </c>
      <c r="F1964" s="354">
        <v>21568</v>
      </c>
      <c r="G1964" s="288" t="s">
        <v>117</v>
      </c>
      <c r="H1964" s="288" t="s">
        <v>145</v>
      </c>
      <c r="I1964" s="1"/>
      <c r="J1964" s="10"/>
      <c r="K1964" s="10"/>
    </row>
    <row r="1965" spans="2:11" s="5" customFormat="1" ht="94.5" hidden="1">
      <c r="B1965" s="1"/>
      <c r="C1965" s="351">
        <v>6291</v>
      </c>
      <c r="D1965" s="352" t="s">
        <v>2023</v>
      </c>
      <c r="E1965" s="353" t="s">
        <v>122</v>
      </c>
      <c r="F1965" s="354">
        <v>15495</v>
      </c>
      <c r="G1965" s="288" t="s">
        <v>117</v>
      </c>
      <c r="H1965" s="288" t="s">
        <v>145</v>
      </c>
      <c r="I1965" s="1"/>
      <c r="J1965" s="10"/>
      <c r="K1965" s="10"/>
    </row>
    <row r="1966" spans="2:11" s="5" customFormat="1" ht="173.25" hidden="1">
      <c r="B1966" s="1"/>
      <c r="C1966" s="351">
        <v>6292</v>
      </c>
      <c r="D1966" s="352" t="s">
        <v>2024</v>
      </c>
      <c r="E1966" s="353" t="s">
        <v>472</v>
      </c>
      <c r="F1966" s="354">
        <v>23854</v>
      </c>
      <c r="G1966" s="288" t="s">
        <v>117</v>
      </c>
      <c r="H1966" s="288"/>
      <c r="I1966" s="1"/>
      <c r="J1966" s="10"/>
      <c r="K1966" s="10"/>
    </row>
    <row r="1967" spans="2:11" s="5" customFormat="1" ht="94.5" hidden="1">
      <c r="B1967" s="1"/>
      <c r="C1967" s="351">
        <v>6294</v>
      </c>
      <c r="D1967" s="352" t="s">
        <v>2025</v>
      </c>
      <c r="E1967" s="353" t="s">
        <v>122</v>
      </c>
      <c r="F1967" s="354">
        <v>31704</v>
      </c>
      <c r="G1967" s="288" t="s">
        <v>117</v>
      </c>
      <c r="H1967" s="288"/>
      <c r="I1967" s="1"/>
      <c r="J1967" s="10"/>
      <c r="K1967" s="10"/>
    </row>
    <row r="1968" spans="2:11" s="5" customFormat="1" ht="94.5" hidden="1">
      <c r="B1968" s="1"/>
      <c r="C1968" s="351">
        <v>6295</v>
      </c>
      <c r="D1968" s="352" t="s">
        <v>2026</v>
      </c>
      <c r="E1968" s="353" t="s">
        <v>122</v>
      </c>
      <c r="F1968" s="354">
        <v>31663</v>
      </c>
      <c r="G1968" s="288" t="s">
        <v>117</v>
      </c>
      <c r="H1968" s="288"/>
      <c r="I1968" s="1"/>
      <c r="J1968" s="10"/>
      <c r="K1968" s="10"/>
    </row>
    <row r="1969" spans="2:11" s="5" customFormat="1" ht="110.25" hidden="1">
      <c r="B1969" s="1"/>
      <c r="C1969" s="351">
        <v>6296</v>
      </c>
      <c r="D1969" s="352" t="s">
        <v>2027</v>
      </c>
      <c r="E1969" s="353" t="s">
        <v>122</v>
      </c>
      <c r="F1969" s="354">
        <v>51774</v>
      </c>
      <c r="G1969" s="288" t="s">
        <v>117</v>
      </c>
      <c r="H1969" s="288" t="s">
        <v>145</v>
      </c>
      <c r="I1969" s="1"/>
      <c r="J1969" s="10"/>
      <c r="K1969" s="10"/>
    </row>
    <row r="1970" spans="2:11" s="5" customFormat="1" ht="189" hidden="1">
      <c r="B1970" s="1"/>
      <c r="C1970" s="351">
        <v>6297</v>
      </c>
      <c r="D1970" s="352" t="s">
        <v>2028</v>
      </c>
      <c r="E1970" s="353" t="s">
        <v>119</v>
      </c>
      <c r="F1970" s="354">
        <v>536635</v>
      </c>
      <c r="G1970" s="288" t="s">
        <v>117</v>
      </c>
      <c r="H1970" s="288"/>
      <c r="I1970" s="1"/>
      <c r="J1970" s="10"/>
      <c r="K1970" s="10"/>
    </row>
    <row r="1971" spans="2:11" s="5" customFormat="1" ht="173.25" hidden="1">
      <c r="B1971" s="1"/>
      <c r="C1971" s="351">
        <v>6298</v>
      </c>
      <c r="D1971" s="352" t="s">
        <v>2029</v>
      </c>
      <c r="E1971" s="353" t="s">
        <v>119</v>
      </c>
      <c r="F1971" s="354">
        <v>469028</v>
      </c>
      <c r="G1971" s="288" t="s">
        <v>117</v>
      </c>
      <c r="H1971" s="288"/>
      <c r="I1971" s="1"/>
      <c r="J1971" s="10"/>
      <c r="K1971" s="10"/>
    </row>
    <row r="1972" spans="2:11" s="5" customFormat="1" ht="47.25" hidden="1">
      <c r="B1972" s="1"/>
      <c r="C1972" s="351">
        <v>6299</v>
      </c>
      <c r="D1972" s="352" t="s">
        <v>2030</v>
      </c>
      <c r="E1972" s="353" t="s">
        <v>119</v>
      </c>
      <c r="F1972" s="354">
        <v>454912</v>
      </c>
      <c r="G1972" s="288" t="s">
        <v>117</v>
      </c>
      <c r="H1972" s="288"/>
      <c r="I1972" s="1"/>
      <c r="J1972" s="10"/>
      <c r="K1972" s="10"/>
    </row>
    <row r="1973" spans="2:11" s="5" customFormat="1" ht="189" hidden="1">
      <c r="B1973" s="1"/>
      <c r="C1973" s="351">
        <v>6300</v>
      </c>
      <c r="D1973" s="352" t="s">
        <v>2031</v>
      </c>
      <c r="E1973" s="353" t="s">
        <v>119</v>
      </c>
      <c r="F1973" s="354">
        <v>544772</v>
      </c>
      <c r="G1973" s="288" t="s">
        <v>117</v>
      </c>
      <c r="H1973" s="288"/>
      <c r="I1973" s="1"/>
      <c r="J1973" s="10"/>
      <c r="K1973" s="10"/>
    </row>
    <row r="1974" spans="2:11" s="5" customFormat="1" ht="141.75" hidden="1">
      <c r="B1974" s="1"/>
      <c r="C1974" s="351">
        <v>6301</v>
      </c>
      <c r="D1974" s="352" t="s">
        <v>2032</v>
      </c>
      <c r="E1974" s="353" t="s">
        <v>119</v>
      </c>
      <c r="F1974" s="354">
        <v>681866</v>
      </c>
      <c r="G1974" s="288" t="s">
        <v>117</v>
      </c>
      <c r="H1974" s="288"/>
      <c r="I1974" s="1"/>
      <c r="J1974" s="10"/>
      <c r="K1974" s="10"/>
    </row>
    <row r="1975" spans="2:11" s="5" customFormat="1" ht="141.75" hidden="1">
      <c r="B1975" s="1"/>
      <c r="C1975" s="351">
        <v>6302</v>
      </c>
      <c r="D1975" s="352" t="s">
        <v>2033</v>
      </c>
      <c r="E1975" s="353" t="s">
        <v>119</v>
      </c>
      <c r="F1975" s="354">
        <v>553937</v>
      </c>
      <c r="G1975" s="288" t="s">
        <v>117</v>
      </c>
      <c r="H1975" s="288"/>
      <c r="I1975" s="1"/>
      <c r="J1975" s="10"/>
      <c r="K1975" s="10"/>
    </row>
    <row r="1976" spans="2:11" s="5" customFormat="1" ht="47.25" hidden="1">
      <c r="B1976" s="1"/>
      <c r="C1976" s="351">
        <v>6303</v>
      </c>
      <c r="D1976" s="352" t="s">
        <v>2034</v>
      </c>
      <c r="E1976" s="353" t="s">
        <v>116</v>
      </c>
      <c r="F1976" s="354">
        <v>6677</v>
      </c>
      <c r="G1976" s="288" t="s">
        <v>117</v>
      </c>
      <c r="H1976" s="288"/>
      <c r="I1976" s="1"/>
      <c r="J1976" s="10"/>
      <c r="K1976" s="10"/>
    </row>
    <row r="1977" spans="2:11" s="5" customFormat="1" ht="78.75" hidden="1">
      <c r="B1977" s="1"/>
      <c r="C1977" s="351">
        <v>6304</v>
      </c>
      <c r="D1977" s="352" t="s">
        <v>2035</v>
      </c>
      <c r="E1977" s="353" t="s">
        <v>116</v>
      </c>
      <c r="F1977" s="354">
        <v>5501</v>
      </c>
      <c r="G1977" s="288" t="s">
        <v>117</v>
      </c>
      <c r="H1977" s="288"/>
      <c r="I1977" s="1"/>
      <c r="J1977" s="10"/>
      <c r="K1977" s="10"/>
    </row>
    <row r="1978" spans="2:11" s="5" customFormat="1" ht="63" hidden="1">
      <c r="B1978" s="1"/>
      <c r="C1978" s="351">
        <v>6305</v>
      </c>
      <c r="D1978" s="352" t="s">
        <v>2036</v>
      </c>
      <c r="E1978" s="353" t="s">
        <v>116</v>
      </c>
      <c r="F1978" s="354">
        <v>13905</v>
      </c>
      <c r="G1978" s="288" t="s">
        <v>117</v>
      </c>
      <c r="H1978" s="288"/>
      <c r="I1978" s="1"/>
      <c r="J1978" s="10"/>
      <c r="K1978" s="10"/>
    </row>
    <row r="1979" spans="2:11" s="5" customFormat="1" ht="220.5" hidden="1">
      <c r="B1979" s="1"/>
      <c r="C1979" s="351">
        <v>6306</v>
      </c>
      <c r="D1979" s="352" t="s">
        <v>2037</v>
      </c>
      <c r="E1979" s="353" t="s">
        <v>122</v>
      </c>
      <c r="F1979" s="354">
        <v>7870</v>
      </c>
      <c r="G1979" s="288" t="s">
        <v>117</v>
      </c>
      <c r="H1979" s="288"/>
      <c r="I1979" s="1"/>
      <c r="J1979" s="10"/>
      <c r="K1979" s="10"/>
    </row>
    <row r="1980" spans="2:11" s="5" customFormat="1" ht="94.5" hidden="1">
      <c r="B1980" s="1"/>
      <c r="C1980" s="351">
        <v>6308</v>
      </c>
      <c r="D1980" s="352" t="s">
        <v>2038</v>
      </c>
      <c r="E1980" s="353" t="s">
        <v>116</v>
      </c>
      <c r="F1980" s="354">
        <v>3141</v>
      </c>
      <c r="G1980" s="288" t="s">
        <v>117</v>
      </c>
      <c r="H1980" s="288"/>
      <c r="I1980" s="1"/>
      <c r="J1980" s="10"/>
      <c r="K1980" s="10"/>
    </row>
    <row r="1981" spans="2:11" s="5" customFormat="1" ht="31.5" hidden="1">
      <c r="B1981" s="1"/>
      <c r="C1981" s="351">
        <v>6309</v>
      </c>
      <c r="D1981" s="352" t="s">
        <v>2039</v>
      </c>
      <c r="E1981" s="353" t="s">
        <v>116</v>
      </c>
      <c r="F1981" s="354">
        <v>16570</v>
      </c>
      <c r="G1981" s="288" t="s">
        <v>117</v>
      </c>
      <c r="H1981" s="288"/>
      <c r="I1981" s="1"/>
      <c r="J1981" s="10"/>
      <c r="K1981" s="10"/>
    </row>
    <row r="1982" spans="2:11" s="5" customFormat="1" ht="94.5" hidden="1">
      <c r="B1982" s="1"/>
      <c r="C1982" s="351">
        <v>6313</v>
      </c>
      <c r="D1982" s="352" t="s">
        <v>2040</v>
      </c>
      <c r="E1982" s="353" t="s">
        <v>119</v>
      </c>
      <c r="F1982" s="354">
        <v>749970</v>
      </c>
      <c r="G1982" s="288" t="s">
        <v>117</v>
      </c>
      <c r="H1982" s="288"/>
      <c r="I1982" s="1"/>
      <c r="J1982" s="10"/>
      <c r="K1982" s="10"/>
    </row>
    <row r="1983" spans="2:11" s="5" customFormat="1" ht="94.5" hidden="1">
      <c r="B1983" s="1"/>
      <c r="C1983" s="351">
        <v>6314</v>
      </c>
      <c r="D1983" s="352" t="s">
        <v>2041</v>
      </c>
      <c r="E1983" s="353" t="s">
        <v>119</v>
      </c>
      <c r="F1983" s="354">
        <v>808875</v>
      </c>
      <c r="G1983" s="288" t="s">
        <v>117</v>
      </c>
      <c r="H1983" s="288"/>
      <c r="I1983" s="1"/>
      <c r="J1983" s="10"/>
      <c r="K1983" s="10"/>
    </row>
    <row r="1984" spans="2:11" s="5" customFormat="1" ht="94.5" hidden="1">
      <c r="B1984" s="1"/>
      <c r="C1984" s="351">
        <v>6315</v>
      </c>
      <c r="D1984" s="352" t="s">
        <v>2042</v>
      </c>
      <c r="E1984" s="353" t="s">
        <v>119</v>
      </c>
      <c r="F1984" s="354">
        <v>811465</v>
      </c>
      <c r="G1984" s="288" t="s">
        <v>117</v>
      </c>
      <c r="H1984" s="288"/>
      <c r="I1984" s="1"/>
      <c r="J1984" s="10"/>
      <c r="K1984" s="10"/>
    </row>
    <row r="1985" spans="2:11" s="5" customFormat="1" ht="110.25" hidden="1">
      <c r="B1985" s="1"/>
      <c r="C1985" s="351">
        <v>6316</v>
      </c>
      <c r="D1985" s="352" t="s">
        <v>2043</v>
      </c>
      <c r="E1985" s="353" t="s">
        <v>119</v>
      </c>
      <c r="F1985" s="354">
        <v>798440</v>
      </c>
      <c r="G1985" s="288" t="s">
        <v>117</v>
      </c>
      <c r="H1985" s="288"/>
      <c r="I1985" s="1"/>
      <c r="J1985" s="10"/>
      <c r="K1985" s="10"/>
    </row>
    <row r="1986" spans="2:11" s="5" customFormat="1" ht="126" hidden="1">
      <c r="B1986" s="1"/>
      <c r="C1986" s="351">
        <v>6317</v>
      </c>
      <c r="D1986" s="352" t="s">
        <v>2044</v>
      </c>
      <c r="E1986" s="353" t="s">
        <v>122</v>
      </c>
      <c r="F1986" s="354">
        <v>4899270</v>
      </c>
      <c r="G1986" s="288" t="s">
        <v>117</v>
      </c>
      <c r="H1986" s="288"/>
      <c r="I1986" s="1"/>
      <c r="J1986" s="10"/>
      <c r="K1986" s="10"/>
    </row>
    <row r="1987" spans="2:11" s="5" customFormat="1" ht="141.75" hidden="1">
      <c r="B1987" s="1"/>
      <c r="C1987" s="351">
        <v>6318</v>
      </c>
      <c r="D1987" s="352" t="s">
        <v>2045</v>
      </c>
      <c r="E1987" s="353" t="s">
        <v>1215</v>
      </c>
      <c r="F1987" s="354">
        <v>154700</v>
      </c>
      <c r="G1987" s="288" t="s">
        <v>117</v>
      </c>
      <c r="H1987" s="288"/>
      <c r="I1987" s="1"/>
      <c r="J1987" s="10"/>
      <c r="K1987" s="10"/>
    </row>
    <row r="1988" spans="2:11" s="5" customFormat="1" ht="126" hidden="1">
      <c r="B1988" s="1"/>
      <c r="C1988" s="351">
        <v>6319</v>
      </c>
      <c r="D1988" s="352" t="s">
        <v>2046</v>
      </c>
      <c r="E1988" s="353" t="s">
        <v>122</v>
      </c>
      <c r="F1988" s="354">
        <v>3319985</v>
      </c>
      <c r="G1988" s="288" t="s">
        <v>117</v>
      </c>
      <c r="H1988" s="288"/>
      <c r="I1988" s="1"/>
      <c r="J1988" s="10"/>
      <c r="K1988" s="10"/>
    </row>
    <row r="1989" spans="2:11" s="5" customFormat="1" ht="63" hidden="1">
      <c r="B1989" s="1"/>
      <c r="C1989" s="351">
        <v>6320</v>
      </c>
      <c r="D1989" s="352" t="s">
        <v>2047</v>
      </c>
      <c r="E1989" s="353" t="s">
        <v>125</v>
      </c>
      <c r="F1989" s="354">
        <v>3875006</v>
      </c>
      <c r="G1989" s="288" t="s">
        <v>117</v>
      </c>
      <c r="H1989" s="288"/>
      <c r="I1989" s="1"/>
      <c r="J1989" s="10"/>
      <c r="K1989" s="10"/>
    </row>
    <row r="1990" spans="2:11" s="5" customFormat="1" ht="94.5" hidden="1">
      <c r="B1990" s="1"/>
      <c r="C1990" s="351">
        <v>6321</v>
      </c>
      <c r="D1990" s="352" t="s">
        <v>2048</v>
      </c>
      <c r="E1990" s="353" t="s">
        <v>119</v>
      </c>
      <c r="F1990" s="354">
        <v>659286</v>
      </c>
      <c r="G1990" s="288" t="s">
        <v>117</v>
      </c>
      <c r="H1990" s="288"/>
      <c r="I1990" s="1"/>
      <c r="J1990" s="10"/>
      <c r="K1990" s="10"/>
    </row>
    <row r="1991" spans="2:11" s="5" customFormat="1" ht="78.75" hidden="1">
      <c r="B1991" s="1"/>
      <c r="C1991" s="351">
        <v>6322</v>
      </c>
      <c r="D1991" s="352" t="s">
        <v>2049</v>
      </c>
      <c r="E1991" s="353" t="s">
        <v>125</v>
      </c>
      <c r="F1991" s="354">
        <v>182091</v>
      </c>
      <c r="G1991" s="288" t="s">
        <v>117</v>
      </c>
      <c r="H1991" s="288"/>
      <c r="I1991" s="1"/>
      <c r="J1991" s="10"/>
      <c r="K1991" s="10"/>
    </row>
    <row r="1992" spans="2:11" s="5" customFormat="1" ht="94.5" hidden="1">
      <c r="B1992" s="1"/>
      <c r="C1992" s="351">
        <v>6323</v>
      </c>
      <c r="D1992" s="352" t="s">
        <v>2050</v>
      </c>
      <c r="E1992" s="353" t="s">
        <v>122</v>
      </c>
      <c r="F1992" s="354">
        <v>683110</v>
      </c>
      <c r="G1992" s="288" t="s">
        <v>117</v>
      </c>
      <c r="H1992" s="288"/>
      <c r="I1992" s="1"/>
      <c r="J1992" s="10"/>
      <c r="K1992" s="10"/>
    </row>
    <row r="1993" spans="2:11" s="5" customFormat="1" ht="78.75" hidden="1">
      <c r="B1993" s="1"/>
      <c r="C1993" s="351">
        <v>6324</v>
      </c>
      <c r="D1993" s="352" t="s">
        <v>2051</v>
      </c>
      <c r="E1993" s="353" t="s">
        <v>125</v>
      </c>
      <c r="F1993" s="354">
        <v>74909</v>
      </c>
      <c r="G1993" s="288" t="s">
        <v>117</v>
      </c>
      <c r="H1993" s="288"/>
      <c r="I1993" s="1"/>
      <c r="J1993" s="10"/>
      <c r="K1993" s="10"/>
    </row>
    <row r="1994" spans="2:11" s="5" customFormat="1" ht="25.5" hidden="1">
      <c r="B1994" s="1"/>
      <c r="C1994" s="351">
        <v>6325</v>
      </c>
      <c r="D1994" s="352" t="s">
        <v>2052</v>
      </c>
      <c r="E1994" s="353" t="s">
        <v>125</v>
      </c>
      <c r="F1994" s="354">
        <v>67382</v>
      </c>
      <c r="G1994" s="288" t="s">
        <v>117</v>
      </c>
      <c r="H1994" s="288"/>
      <c r="I1994" s="1"/>
      <c r="J1994" s="10"/>
      <c r="K1994" s="10"/>
    </row>
    <row r="1995" spans="2:11" s="5" customFormat="1" ht="63" hidden="1">
      <c r="B1995" s="1"/>
      <c r="C1995" s="351">
        <v>6326</v>
      </c>
      <c r="D1995" s="352" t="s">
        <v>2053</v>
      </c>
      <c r="E1995" s="353" t="s">
        <v>119</v>
      </c>
      <c r="F1995" s="354">
        <v>130679</v>
      </c>
      <c r="G1995" s="288" t="s">
        <v>117</v>
      </c>
      <c r="H1995" s="288"/>
      <c r="I1995" s="1"/>
      <c r="J1995" s="10"/>
      <c r="K1995" s="10"/>
    </row>
    <row r="1996" spans="2:11" s="5" customFormat="1" ht="78.75" hidden="1">
      <c r="B1996" s="1"/>
      <c r="C1996" s="351">
        <v>6327</v>
      </c>
      <c r="D1996" s="352" t="s">
        <v>2054</v>
      </c>
      <c r="E1996" s="353" t="s">
        <v>2055</v>
      </c>
      <c r="F1996" s="354">
        <v>535500</v>
      </c>
      <c r="G1996" s="288" t="s">
        <v>117</v>
      </c>
      <c r="H1996" s="288"/>
      <c r="I1996" s="1"/>
      <c r="J1996" s="10"/>
      <c r="K1996" s="10"/>
    </row>
    <row r="1997" spans="2:11" s="5" customFormat="1" ht="78.75" hidden="1">
      <c r="B1997" s="1"/>
      <c r="C1997" s="351">
        <v>6328</v>
      </c>
      <c r="D1997" s="352" t="s">
        <v>2056</v>
      </c>
      <c r="E1997" s="353" t="s">
        <v>2055</v>
      </c>
      <c r="F1997" s="354">
        <v>654500</v>
      </c>
      <c r="G1997" s="288" t="s">
        <v>117</v>
      </c>
      <c r="H1997" s="288"/>
      <c r="I1997" s="1"/>
      <c r="J1997" s="10"/>
      <c r="K1997" s="10"/>
    </row>
    <row r="1998" spans="2:11" s="5" customFormat="1" ht="78.75" hidden="1">
      <c r="B1998" s="1"/>
      <c r="C1998" s="351">
        <v>6329</v>
      </c>
      <c r="D1998" s="352" t="s">
        <v>2057</v>
      </c>
      <c r="E1998" s="353" t="s">
        <v>2055</v>
      </c>
      <c r="F1998" s="354">
        <v>892500</v>
      </c>
      <c r="G1998" s="288" t="s">
        <v>117</v>
      </c>
      <c r="H1998" s="288"/>
      <c r="I1998" s="1"/>
      <c r="J1998" s="10"/>
      <c r="K1998" s="10"/>
    </row>
    <row r="1999" spans="2:11" s="5" customFormat="1" ht="47.25" hidden="1">
      <c r="B1999" s="1"/>
      <c r="C1999" s="351">
        <v>6333</v>
      </c>
      <c r="D1999" s="352" t="s">
        <v>2058</v>
      </c>
      <c r="E1999" s="353" t="s">
        <v>119</v>
      </c>
      <c r="F1999" s="354">
        <v>182191</v>
      </c>
      <c r="G1999" s="288" t="s">
        <v>117</v>
      </c>
      <c r="H1999" s="288" t="s">
        <v>145</v>
      </c>
      <c r="I1999" s="1"/>
      <c r="J1999" s="10"/>
      <c r="K1999" s="10"/>
    </row>
    <row r="2000" spans="2:11" s="5" customFormat="1" ht="31.5" hidden="1">
      <c r="B2000" s="1"/>
      <c r="C2000" s="351">
        <v>6335</v>
      </c>
      <c r="D2000" s="352" t="s">
        <v>2059</v>
      </c>
      <c r="E2000" s="353" t="s">
        <v>122</v>
      </c>
      <c r="F2000" s="354">
        <v>137332</v>
      </c>
      <c r="G2000" s="288" t="s">
        <v>117</v>
      </c>
      <c r="H2000" s="288"/>
      <c r="I2000" s="1"/>
      <c r="J2000" s="10"/>
      <c r="K2000" s="10"/>
    </row>
    <row r="2001" spans="2:11" s="5" customFormat="1" ht="63" hidden="1">
      <c r="B2001" s="1"/>
      <c r="C2001" s="351">
        <v>6339</v>
      </c>
      <c r="D2001" s="352" t="s">
        <v>2060</v>
      </c>
      <c r="E2001" s="353" t="s">
        <v>125</v>
      </c>
      <c r="F2001" s="354">
        <v>4202981</v>
      </c>
      <c r="G2001" s="288" t="s">
        <v>117</v>
      </c>
      <c r="H2001" s="288"/>
      <c r="I2001" s="1"/>
      <c r="J2001" s="10"/>
      <c r="K2001" s="10"/>
    </row>
    <row r="2002" spans="2:11" s="5" customFormat="1" ht="78.75" hidden="1">
      <c r="B2002" s="1"/>
      <c r="C2002" s="351">
        <v>6340</v>
      </c>
      <c r="D2002" s="352" t="s">
        <v>2061</v>
      </c>
      <c r="E2002" s="353" t="s">
        <v>119</v>
      </c>
      <c r="F2002" s="354">
        <v>200584</v>
      </c>
      <c r="G2002" s="288" t="s">
        <v>117</v>
      </c>
      <c r="H2002" s="288"/>
      <c r="I2002" s="1"/>
      <c r="J2002" s="10"/>
      <c r="K2002" s="10"/>
    </row>
    <row r="2003" spans="2:11" s="5" customFormat="1" ht="94.5" hidden="1">
      <c r="B2003" s="1"/>
      <c r="C2003" s="351">
        <v>6341</v>
      </c>
      <c r="D2003" s="352" t="s">
        <v>2062</v>
      </c>
      <c r="E2003" s="353" t="s">
        <v>125</v>
      </c>
      <c r="F2003" s="354">
        <v>582863</v>
      </c>
      <c r="G2003" s="288" t="s">
        <v>117</v>
      </c>
      <c r="H2003" s="288"/>
      <c r="I2003" s="1"/>
      <c r="J2003" s="10"/>
      <c r="K2003" s="10"/>
    </row>
    <row r="2004" spans="2:11" s="5" customFormat="1" ht="94.5" hidden="1">
      <c r="B2004" s="1"/>
      <c r="C2004" s="351">
        <v>6342</v>
      </c>
      <c r="D2004" s="352" t="s">
        <v>2063</v>
      </c>
      <c r="E2004" s="353" t="s">
        <v>125</v>
      </c>
      <c r="F2004" s="354">
        <v>6817625</v>
      </c>
      <c r="G2004" s="288" t="s">
        <v>117</v>
      </c>
      <c r="H2004" s="288" t="s">
        <v>145</v>
      </c>
      <c r="I2004" s="1"/>
      <c r="J2004" s="10"/>
      <c r="K2004" s="10"/>
    </row>
    <row r="2005" spans="2:11" s="5" customFormat="1" ht="31.5" hidden="1">
      <c r="B2005" s="1"/>
      <c r="C2005" s="351">
        <v>6343</v>
      </c>
      <c r="D2005" s="352" t="s">
        <v>2064</v>
      </c>
      <c r="E2005" s="353" t="s">
        <v>122</v>
      </c>
      <c r="F2005" s="354">
        <v>807520</v>
      </c>
      <c r="G2005" s="288" t="s">
        <v>117</v>
      </c>
      <c r="H2005" s="288"/>
      <c r="I2005" s="1"/>
      <c r="J2005" s="10"/>
      <c r="K2005" s="10"/>
    </row>
    <row r="2006" spans="2:11" s="5" customFormat="1" ht="31.5" hidden="1">
      <c r="B2006" s="1"/>
      <c r="C2006" s="351">
        <v>6346</v>
      </c>
      <c r="D2006" s="352" t="s">
        <v>2065</v>
      </c>
      <c r="E2006" s="353" t="s">
        <v>122</v>
      </c>
      <c r="F2006" s="354">
        <v>28006</v>
      </c>
      <c r="G2006" s="288" t="s">
        <v>117</v>
      </c>
      <c r="H2006" s="288"/>
      <c r="I2006" s="1"/>
      <c r="J2006" s="10"/>
      <c r="K2006" s="10"/>
    </row>
    <row r="2007" spans="2:11" s="5" customFormat="1" ht="63" hidden="1">
      <c r="B2007" s="1"/>
      <c r="C2007" s="351">
        <v>6352</v>
      </c>
      <c r="D2007" s="352" t="s">
        <v>2066</v>
      </c>
      <c r="E2007" s="353" t="s">
        <v>116</v>
      </c>
      <c r="F2007" s="354">
        <v>74080</v>
      </c>
      <c r="G2007" s="288" t="s">
        <v>117</v>
      </c>
      <c r="H2007" s="288"/>
      <c r="I2007" s="1"/>
      <c r="J2007" s="10"/>
      <c r="K2007" s="10"/>
    </row>
    <row r="2008" spans="2:11" s="5" customFormat="1" ht="126" hidden="1">
      <c r="B2008" s="1"/>
      <c r="C2008" s="351">
        <v>6353</v>
      </c>
      <c r="D2008" s="352" t="s">
        <v>2067</v>
      </c>
      <c r="E2008" s="353" t="s">
        <v>1982</v>
      </c>
      <c r="F2008" s="354">
        <v>2060</v>
      </c>
      <c r="G2008" s="288" t="s">
        <v>117</v>
      </c>
      <c r="H2008" s="288"/>
      <c r="I2008" s="1"/>
      <c r="J2008" s="10"/>
      <c r="K2008" s="10"/>
    </row>
    <row r="2009" spans="2:11" s="5" customFormat="1" ht="78.75" hidden="1">
      <c r="B2009" s="1"/>
      <c r="C2009" s="351">
        <v>6364</v>
      </c>
      <c r="D2009" s="352" t="s">
        <v>2068</v>
      </c>
      <c r="E2009" s="353" t="s">
        <v>125</v>
      </c>
      <c r="F2009" s="354">
        <v>6571422</v>
      </c>
      <c r="G2009" s="288" t="s">
        <v>117</v>
      </c>
      <c r="H2009" s="288" t="s">
        <v>145</v>
      </c>
      <c r="I2009" s="1"/>
      <c r="J2009" s="10"/>
      <c r="K2009" s="10"/>
    </row>
    <row r="2010" spans="2:11" s="5" customFormat="1" ht="78.75" hidden="1">
      <c r="B2010" s="1"/>
      <c r="C2010" s="351">
        <v>6365</v>
      </c>
      <c r="D2010" s="352" t="s">
        <v>2069</v>
      </c>
      <c r="E2010" s="353" t="s">
        <v>125</v>
      </c>
      <c r="F2010" s="354">
        <v>975800</v>
      </c>
      <c r="G2010" s="288" t="s">
        <v>117</v>
      </c>
      <c r="H2010" s="288"/>
      <c r="I2010" s="1"/>
      <c r="J2010" s="10"/>
      <c r="K2010" s="10"/>
    </row>
    <row r="2011" spans="2:11" s="5" customFormat="1" ht="78.75" hidden="1">
      <c r="B2011" s="1"/>
      <c r="C2011" s="351">
        <v>6366</v>
      </c>
      <c r="D2011" s="352" t="s">
        <v>2070</v>
      </c>
      <c r="E2011" s="353" t="s">
        <v>125</v>
      </c>
      <c r="F2011" s="354">
        <v>644555</v>
      </c>
      <c r="G2011" s="288" t="s">
        <v>117</v>
      </c>
      <c r="H2011" s="288"/>
      <c r="I2011" s="1"/>
      <c r="J2011" s="10"/>
      <c r="K2011" s="10"/>
    </row>
    <row r="2012" spans="2:11" s="5" customFormat="1" ht="78.75" hidden="1">
      <c r="B2012" s="1"/>
      <c r="C2012" s="351">
        <v>6367</v>
      </c>
      <c r="D2012" s="352" t="s">
        <v>2071</v>
      </c>
      <c r="E2012" s="353" t="s">
        <v>125</v>
      </c>
      <c r="F2012" s="354">
        <v>644555</v>
      </c>
      <c r="G2012" s="288" t="s">
        <v>117</v>
      </c>
      <c r="H2012" s="288"/>
      <c r="I2012" s="1"/>
      <c r="J2012" s="10"/>
      <c r="K2012" s="10"/>
    </row>
    <row r="2013" spans="2:11" s="5" customFormat="1" ht="78.75" hidden="1">
      <c r="B2013" s="1"/>
      <c r="C2013" s="351">
        <v>6371</v>
      </c>
      <c r="D2013" s="352" t="s">
        <v>2072</v>
      </c>
      <c r="E2013" s="353" t="s">
        <v>125</v>
      </c>
      <c r="F2013" s="354">
        <v>6571422</v>
      </c>
      <c r="G2013" s="288" t="s">
        <v>117</v>
      </c>
      <c r="H2013" s="288" t="s">
        <v>145</v>
      </c>
      <c r="I2013" s="1"/>
      <c r="J2013" s="10"/>
      <c r="K2013" s="10"/>
    </row>
    <row r="2014" spans="2:11" s="5" customFormat="1" ht="78.75" hidden="1">
      <c r="B2014" s="1"/>
      <c r="C2014" s="351">
        <v>6372</v>
      </c>
      <c r="D2014" s="352" t="s">
        <v>2073</v>
      </c>
      <c r="E2014" s="353" t="s">
        <v>125</v>
      </c>
      <c r="F2014" s="354">
        <v>7473955</v>
      </c>
      <c r="G2014" s="288" t="s">
        <v>117</v>
      </c>
      <c r="H2014" s="288" t="s">
        <v>145</v>
      </c>
      <c r="I2014" s="1"/>
      <c r="J2014" s="10"/>
      <c r="K2014" s="10"/>
    </row>
    <row r="2015" spans="2:11" s="5" customFormat="1" ht="63" hidden="1">
      <c r="B2015" s="1"/>
      <c r="C2015" s="351">
        <v>6373</v>
      </c>
      <c r="D2015" s="352" t="s">
        <v>2074</v>
      </c>
      <c r="E2015" s="353" t="s">
        <v>125</v>
      </c>
      <c r="F2015" s="354">
        <v>4122922</v>
      </c>
      <c r="G2015" s="288" t="s">
        <v>117</v>
      </c>
      <c r="H2015" s="288" t="s">
        <v>145</v>
      </c>
      <c r="I2015" s="1"/>
      <c r="J2015" s="10"/>
      <c r="K2015" s="10"/>
    </row>
    <row r="2016" spans="2:11" s="5" customFormat="1" ht="78.75" hidden="1">
      <c r="B2016" s="1"/>
      <c r="C2016" s="351">
        <v>6374</v>
      </c>
      <c r="D2016" s="352" t="s">
        <v>2075</v>
      </c>
      <c r="E2016" s="353" t="s">
        <v>125</v>
      </c>
      <c r="F2016" s="354">
        <v>428400</v>
      </c>
      <c r="G2016" s="288" t="s">
        <v>117</v>
      </c>
      <c r="H2016" s="288" t="s">
        <v>145</v>
      </c>
      <c r="I2016" s="1"/>
      <c r="J2016" s="10"/>
      <c r="K2016" s="10"/>
    </row>
    <row r="2017" spans="2:11" s="5" customFormat="1" ht="78.75" hidden="1">
      <c r="B2017" s="1"/>
      <c r="C2017" s="351">
        <v>6375</v>
      </c>
      <c r="D2017" s="352" t="s">
        <v>2076</v>
      </c>
      <c r="E2017" s="353" t="s">
        <v>125</v>
      </c>
      <c r="F2017" s="354">
        <v>493850</v>
      </c>
      <c r="G2017" s="288" t="s">
        <v>117</v>
      </c>
      <c r="H2017" s="288" t="s">
        <v>145</v>
      </c>
      <c r="I2017" s="1"/>
      <c r="J2017" s="10"/>
      <c r="K2017" s="10"/>
    </row>
    <row r="2018" spans="2:11" s="5" customFormat="1" ht="78.75" hidden="1">
      <c r="B2018" s="1"/>
      <c r="C2018" s="351">
        <v>6376</v>
      </c>
      <c r="D2018" s="352" t="s">
        <v>2077</v>
      </c>
      <c r="E2018" s="353" t="s">
        <v>125</v>
      </c>
      <c r="F2018" s="354">
        <v>493850</v>
      </c>
      <c r="G2018" s="288" t="s">
        <v>117</v>
      </c>
      <c r="H2018" s="288" t="s">
        <v>145</v>
      </c>
      <c r="I2018" s="1"/>
      <c r="J2018" s="10"/>
      <c r="K2018" s="10"/>
    </row>
    <row r="2019" spans="2:11" s="5" customFormat="1" ht="78.75" hidden="1">
      <c r="B2019" s="1"/>
      <c r="C2019" s="351">
        <v>6377</v>
      </c>
      <c r="D2019" s="352" t="s">
        <v>2078</v>
      </c>
      <c r="E2019" s="353" t="s">
        <v>125</v>
      </c>
      <c r="F2019" s="354">
        <v>493850</v>
      </c>
      <c r="G2019" s="288" t="s">
        <v>117</v>
      </c>
      <c r="H2019" s="288" t="s">
        <v>145</v>
      </c>
      <c r="I2019" s="1"/>
      <c r="J2019" s="10"/>
      <c r="K2019" s="10"/>
    </row>
    <row r="2020" spans="2:11" s="5" customFormat="1" ht="78.75" hidden="1">
      <c r="B2020" s="1"/>
      <c r="C2020" s="351">
        <v>6379</v>
      </c>
      <c r="D2020" s="352" t="s">
        <v>2079</v>
      </c>
      <c r="E2020" s="353" t="s">
        <v>125</v>
      </c>
      <c r="F2020" s="354">
        <v>668780</v>
      </c>
      <c r="G2020" s="288" t="s">
        <v>117</v>
      </c>
      <c r="H2020" s="288" t="s">
        <v>145</v>
      </c>
      <c r="I2020" s="1"/>
      <c r="J2020" s="10"/>
      <c r="K2020" s="10"/>
    </row>
    <row r="2021" spans="2:11" s="5" customFormat="1" ht="47.25" hidden="1">
      <c r="B2021" s="1"/>
      <c r="C2021" s="351">
        <v>6380</v>
      </c>
      <c r="D2021" s="352" t="s">
        <v>2080</v>
      </c>
      <c r="E2021" s="353" t="s">
        <v>122</v>
      </c>
      <c r="F2021" s="354">
        <v>81804</v>
      </c>
      <c r="G2021" s="288" t="s">
        <v>117</v>
      </c>
      <c r="H2021" s="288"/>
      <c r="I2021" s="1"/>
      <c r="J2021" s="10"/>
      <c r="K2021" s="10"/>
    </row>
    <row r="2022" spans="2:11" s="5" customFormat="1" ht="78.75" hidden="1">
      <c r="B2022" s="1"/>
      <c r="C2022" s="351">
        <v>6381</v>
      </c>
      <c r="D2022" s="352" t="s">
        <v>2081</v>
      </c>
      <c r="E2022" s="353" t="s">
        <v>122</v>
      </c>
      <c r="F2022" s="354">
        <v>3964237</v>
      </c>
      <c r="G2022" s="288" t="s">
        <v>117</v>
      </c>
      <c r="H2022" s="288"/>
      <c r="I2022" s="1"/>
      <c r="J2022" s="10"/>
      <c r="K2022" s="10"/>
    </row>
    <row r="2023" spans="2:11" s="5" customFormat="1" ht="31.5" hidden="1">
      <c r="B2023" s="1"/>
      <c r="C2023" s="351">
        <v>6382</v>
      </c>
      <c r="D2023" s="352" t="s">
        <v>2082</v>
      </c>
      <c r="E2023" s="353" t="s">
        <v>122</v>
      </c>
      <c r="F2023" s="354">
        <v>529751</v>
      </c>
      <c r="G2023" s="288" t="s">
        <v>117</v>
      </c>
      <c r="H2023" s="288"/>
      <c r="I2023" s="1"/>
      <c r="J2023" s="10"/>
      <c r="K2023" s="10"/>
    </row>
    <row r="2024" spans="2:11" s="5" customFormat="1" ht="31.5" hidden="1">
      <c r="B2024" s="1"/>
      <c r="C2024" s="351">
        <v>6383</v>
      </c>
      <c r="D2024" s="352" t="s">
        <v>2083</v>
      </c>
      <c r="E2024" s="353" t="s">
        <v>122</v>
      </c>
      <c r="F2024" s="354">
        <v>536970</v>
      </c>
      <c r="G2024" s="288" t="s">
        <v>117</v>
      </c>
      <c r="H2024" s="288"/>
      <c r="I2024" s="1"/>
      <c r="J2024" s="10"/>
      <c r="K2024" s="10"/>
    </row>
    <row r="2025" spans="2:11" s="5" customFormat="1" ht="220.5" hidden="1">
      <c r="B2025" s="1"/>
      <c r="C2025" s="351">
        <v>6387</v>
      </c>
      <c r="D2025" s="352" t="s">
        <v>2084</v>
      </c>
      <c r="E2025" s="353" t="s">
        <v>125</v>
      </c>
      <c r="F2025" s="354">
        <v>14665038</v>
      </c>
      <c r="G2025" s="288" t="s">
        <v>117</v>
      </c>
      <c r="H2025" s="288" t="s">
        <v>145</v>
      </c>
      <c r="I2025" s="1"/>
      <c r="J2025" s="10"/>
      <c r="K2025" s="10"/>
    </row>
    <row r="2026" spans="2:11" s="5" customFormat="1" ht="220.5" hidden="1">
      <c r="B2026" s="1"/>
      <c r="C2026" s="351">
        <v>6388</v>
      </c>
      <c r="D2026" s="352" t="s">
        <v>2085</v>
      </c>
      <c r="E2026" s="353" t="s">
        <v>125</v>
      </c>
      <c r="F2026" s="354">
        <v>18947805</v>
      </c>
      <c r="G2026" s="288" t="s">
        <v>117</v>
      </c>
      <c r="H2026" s="288" t="s">
        <v>145</v>
      </c>
      <c r="I2026" s="1"/>
      <c r="J2026" s="10"/>
      <c r="K2026" s="10"/>
    </row>
    <row r="2027" spans="2:11" s="5" customFormat="1" ht="220.5" hidden="1">
      <c r="B2027" s="1"/>
      <c r="C2027" s="351">
        <v>6389</v>
      </c>
      <c r="D2027" s="352" t="s">
        <v>2086</v>
      </c>
      <c r="E2027" s="353" t="s">
        <v>125</v>
      </c>
      <c r="F2027" s="354">
        <v>20350966</v>
      </c>
      <c r="G2027" s="288" t="s">
        <v>117</v>
      </c>
      <c r="H2027" s="288" t="s">
        <v>145</v>
      </c>
      <c r="I2027" s="1"/>
      <c r="J2027" s="10"/>
      <c r="K2027" s="10"/>
    </row>
    <row r="2028" spans="2:11" s="5" customFormat="1" ht="126" hidden="1">
      <c r="B2028" s="1"/>
      <c r="C2028" s="351">
        <v>6392</v>
      </c>
      <c r="D2028" s="352" t="s">
        <v>2087</v>
      </c>
      <c r="E2028" s="353" t="s">
        <v>119</v>
      </c>
      <c r="F2028" s="354">
        <v>1657637</v>
      </c>
      <c r="G2028" s="288" t="s">
        <v>117</v>
      </c>
      <c r="H2028" s="288" t="s">
        <v>145</v>
      </c>
      <c r="I2028" s="1"/>
      <c r="J2028" s="10"/>
      <c r="K2028" s="10"/>
    </row>
    <row r="2029" spans="2:11" s="5" customFormat="1" ht="126" hidden="1">
      <c r="B2029" s="1"/>
      <c r="C2029" s="351">
        <v>6393</v>
      </c>
      <c r="D2029" s="352" t="s">
        <v>2088</v>
      </c>
      <c r="E2029" s="353" t="s">
        <v>119</v>
      </c>
      <c r="F2029" s="354">
        <v>1942984</v>
      </c>
      <c r="G2029" s="288" t="s">
        <v>117</v>
      </c>
      <c r="H2029" s="288" t="s">
        <v>145</v>
      </c>
      <c r="I2029" s="1"/>
      <c r="J2029" s="10"/>
      <c r="K2029" s="10"/>
    </row>
    <row r="2030" spans="2:11" s="5" customFormat="1" ht="78.75" hidden="1">
      <c r="B2030" s="1"/>
      <c r="C2030" s="351">
        <v>6394</v>
      </c>
      <c r="D2030" s="352" t="s">
        <v>2089</v>
      </c>
      <c r="E2030" s="353" t="s">
        <v>122</v>
      </c>
      <c r="F2030" s="354">
        <v>22284</v>
      </c>
      <c r="G2030" s="288" t="s">
        <v>117</v>
      </c>
      <c r="H2030" s="288"/>
      <c r="I2030" s="1"/>
      <c r="J2030" s="10"/>
      <c r="K2030" s="10"/>
    </row>
    <row r="2031" spans="2:11" s="5" customFormat="1" ht="126" hidden="1">
      <c r="B2031" s="1"/>
      <c r="C2031" s="351">
        <v>6395</v>
      </c>
      <c r="D2031" s="352" t="s">
        <v>2090</v>
      </c>
      <c r="E2031" s="353" t="s">
        <v>119</v>
      </c>
      <c r="F2031" s="354">
        <v>2462437</v>
      </c>
      <c r="G2031" s="288" t="s">
        <v>117</v>
      </c>
      <c r="H2031" s="288" t="s">
        <v>145</v>
      </c>
      <c r="I2031" s="1"/>
      <c r="J2031" s="10"/>
      <c r="K2031" s="10"/>
    </row>
    <row r="2032" spans="2:11" s="5" customFormat="1" ht="47.25" hidden="1">
      <c r="B2032" s="1"/>
      <c r="C2032" s="351">
        <v>6396</v>
      </c>
      <c r="D2032" s="352" t="s">
        <v>2091</v>
      </c>
      <c r="E2032" s="353" t="s">
        <v>125</v>
      </c>
      <c r="F2032" s="354">
        <v>417348</v>
      </c>
      <c r="G2032" s="288" t="s">
        <v>117</v>
      </c>
      <c r="H2032" s="288"/>
      <c r="I2032" s="1"/>
      <c r="J2032" s="10"/>
      <c r="K2032" s="10"/>
    </row>
    <row r="2033" spans="2:11" s="5" customFormat="1" ht="47.25" hidden="1">
      <c r="B2033" s="1"/>
      <c r="C2033" s="351">
        <v>6397</v>
      </c>
      <c r="D2033" s="352" t="s">
        <v>2092</v>
      </c>
      <c r="E2033" s="353" t="s">
        <v>125</v>
      </c>
      <c r="F2033" s="354">
        <v>245333</v>
      </c>
      <c r="G2033" s="288" t="s">
        <v>117</v>
      </c>
      <c r="H2033" s="288"/>
      <c r="I2033" s="1"/>
      <c r="J2033" s="10"/>
      <c r="K2033" s="10"/>
    </row>
    <row r="2034" spans="2:11" s="5" customFormat="1" ht="47.25" hidden="1">
      <c r="B2034" s="1"/>
      <c r="C2034" s="351">
        <v>6400</v>
      </c>
      <c r="D2034" s="352" t="s">
        <v>2093</v>
      </c>
      <c r="E2034" s="353" t="s">
        <v>122</v>
      </c>
      <c r="F2034" s="354">
        <v>629331</v>
      </c>
      <c r="G2034" s="288" t="s">
        <v>117</v>
      </c>
      <c r="H2034" s="288"/>
      <c r="I2034" s="1"/>
      <c r="J2034" s="10"/>
      <c r="K2034" s="10"/>
    </row>
    <row r="2035" spans="2:11" s="5" customFormat="1" ht="78.75" hidden="1">
      <c r="B2035" s="1"/>
      <c r="C2035" s="351">
        <v>6407</v>
      </c>
      <c r="D2035" s="352" t="s">
        <v>2094</v>
      </c>
      <c r="E2035" s="353" t="s">
        <v>116</v>
      </c>
      <c r="F2035" s="354">
        <v>160636</v>
      </c>
      <c r="G2035" s="288" t="s">
        <v>117</v>
      </c>
      <c r="H2035" s="288"/>
      <c r="I2035" s="1"/>
      <c r="J2035" s="10"/>
      <c r="K2035" s="10"/>
    </row>
    <row r="2036" spans="2:11" s="5" customFormat="1" ht="63" hidden="1">
      <c r="B2036" s="1"/>
      <c r="C2036" s="351">
        <v>6411</v>
      </c>
      <c r="D2036" s="352" t="s">
        <v>2095</v>
      </c>
      <c r="E2036" s="353" t="s">
        <v>125</v>
      </c>
      <c r="F2036" s="354">
        <v>335167</v>
      </c>
      <c r="G2036" s="288" t="s">
        <v>117</v>
      </c>
      <c r="H2036" s="288" t="s">
        <v>145</v>
      </c>
      <c r="I2036" s="1"/>
      <c r="J2036" s="10"/>
      <c r="K2036" s="10"/>
    </row>
    <row r="2037" spans="2:11" s="5" customFormat="1" ht="63" hidden="1">
      <c r="B2037" s="1"/>
      <c r="C2037" s="351">
        <v>6413</v>
      </c>
      <c r="D2037" s="352" t="s">
        <v>2096</v>
      </c>
      <c r="E2037" s="353" t="s">
        <v>125</v>
      </c>
      <c r="F2037" s="354">
        <v>1532143</v>
      </c>
      <c r="G2037" s="288" t="s">
        <v>117</v>
      </c>
      <c r="H2037" s="288"/>
      <c r="I2037" s="1"/>
      <c r="J2037" s="10"/>
      <c r="K2037" s="10"/>
    </row>
    <row r="2038" spans="2:11" s="5" customFormat="1" ht="204.75" hidden="1">
      <c r="B2038" s="1"/>
      <c r="C2038" s="351">
        <v>6416</v>
      </c>
      <c r="D2038" s="352" t="s">
        <v>2097</v>
      </c>
      <c r="E2038" s="353" t="s">
        <v>116</v>
      </c>
      <c r="F2038" s="354">
        <v>83376</v>
      </c>
      <c r="G2038" s="288" t="s">
        <v>117</v>
      </c>
      <c r="H2038" s="288"/>
      <c r="I2038" s="1"/>
      <c r="J2038" s="10"/>
      <c r="K2038" s="10"/>
    </row>
    <row r="2039" spans="2:11" s="5" customFormat="1" ht="78.75" hidden="1">
      <c r="B2039" s="1"/>
      <c r="C2039" s="351">
        <v>6421</v>
      </c>
      <c r="D2039" s="352" t="s">
        <v>2098</v>
      </c>
      <c r="E2039" s="353" t="s">
        <v>122</v>
      </c>
      <c r="F2039" s="354">
        <v>36152</v>
      </c>
      <c r="G2039" s="288" t="s">
        <v>117</v>
      </c>
      <c r="H2039" s="288" t="s">
        <v>145</v>
      </c>
      <c r="I2039" s="1"/>
      <c r="J2039" s="10"/>
      <c r="K2039" s="10"/>
    </row>
    <row r="2040" spans="2:11" s="5" customFormat="1" ht="47.25" hidden="1">
      <c r="B2040" s="1"/>
      <c r="C2040" s="351">
        <v>6422</v>
      </c>
      <c r="D2040" s="352" t="s">
        <v>2099</v>
      </c>
      <c r="E2040" s="353" t="s">
        <v>125</v>
      </c>
      <c r="F2040" s="354">
        <v>98233</v>
      </c>
      <c r="G2040" s="288" t="s">
        <v>117</v>
      </c>
      <c r="H2040" s="288"/>
      <c r="I2040" s="1"/>
      <c r="J2040" s="10"/>
      <c r="K2040" s="10"/>
    </row>
    <row r="2041" spans="2:11" s="5" customFormat="1" ht="110.25" hidden="1">
      <c r="B2041" s="1"/>
      <c r="C2041" s="351">
        <v>6423</v>
      </c>
      <c r="D2041" s="352" t="s">
        <v>2100</v>
      </c>
      <c r="E2041" s="353" t="s">
        <v>125</v>
      </c>
      <c r="F2041" s="354">
        <v>2153467</v>
      </c>
      <c r="G2041" s="288" t="s">
        <v>117</v>
      </c>
      <c r="H2041" s="288" t="s">
        <v>145</v>
      </c>
      <c r="I2041" s="1"/>
      <c r="J2041" s="10"/>
      <c r="K2041" s="10"/>
    </row>
    <row r="2042" spans="2:11" s="5" customFormat="1" ht="63" hidden="1">
      <c r="B2042" s="1"/>
      <c r="C2042" s="351">
        <v>6425</v>
      </c>
      <c r="D2042" s="352" t="s">
        <v>2101</v>
      </c>
      <c r="E2042" s="353" t="s">
        <v>122</v>
      </c>
      <c r="F2042" s="354">
        <v>92279</v>
      </c>
      <c r="G2042" s="288" t="s">
        <v>117</v>
      </c>
      <c r="H2042" s="288"/>
      <c r="I2042" s="1"/>
      <c r="J2042" s="10"/>
      <c r="K2042" s="10"/>
    </row>
    <row r="2043" spans="2:11" s="5" customFormat="1" ht="78.75" hidden="1">
      <c r="B2043" s="1"/>
      <c r="C2043" s="351">
        <v>6426</v>
      </c>
      <c r="D2043" s="352" t="s">
        <v>2102</v>
      </c>
      <c r="E2043" s="353" t="s">
        <v>125</v>
      </c>
      <c r="F2043" s="354">
        <v>926520</v>
      </c>
      <c r="G2043" s="288" t="s">
        <v>117</v>
      </c>
      <c r="H2043" s="288"/>
      <c r="I2043" s="1"/>
      <c r="J2043" s="10"/>
      <c r="K2043" s="10"/>
    </row>
    <row r="2044" spans="2:11" s="5" customFormat="1" ht="47.25" hidden="1">
      <c r="B2044" s="1"/>
      <c r="C2044" s="351">
        <v>6427</v>
      </c>
      <c r="D2044" s="352" t="s">
        <v>2103</v>
      </c>
      <c r="E2044" s="353" t="s">
        <v>122</v>
      </c>
      <c r="F2044" s="354">
        <v>27795</v>
      </c>
      <c r="G2044" s="288" t="s">
        <v>117</v>
      </c>
      <c r="H2044" s="288"/>
      <c r="I2044" s="1"/>
      <c r="J2044" s="10"/>
      <c r="K2044" s="10"/>
    </row>
    <row r="2045" spans="2:11" s="5" customFormat="1" ht="78.75" hidden="1">
      <c r="B2045" s="1"/>
      <c r="C2045" s="351">
        <v>6428</v>
      </c>
      <c r="D2045" s="352" t="s">
        <v>2104</v>
      </c>
      <c r="E2045" s="353" t="s">
        <v>119</v>
      </c>
      <c r="F2045" s="354">
        <v>740394</v>
      </c>
      <c r="G2045" s="288" t="s">
        <v>117</v>
      </c>
      <c r="H2045" s="288"/>
      <c r="I2045" s="1"/>
      <c r="J2045" s="10"/>
      <c r="K2045" s="10"/>
    </row>
    <row r="2046" spans="2:11" s="5" customFormat="1" ht="47.25" hidden="1">
      <c r="B2046" s="1"/>
      <c r="C2046" s="351">
        <v>6429</v>
      </c>
      <c r="D2046" s="352" t="s">
        <v>2105</v>
      </c>
      <c r="E2046" s="353" t="s">
        <v>122</v>
      </c>
      <c r="F2046" s="354">
        <v>38516</v>
      </c>
      <c r="G2046" s="288" t="s">
        <v>117</v>
      </c>
      <c r="H2046" s="288"/>
      <c r="I2046" s="1"/>
      <c r="J2046" s="10"/>
      <c r="K2046" s="10"/>
    </row>
    <row r="2047" spans="2:11" s="5" customFormat="1" ht="94.5" hidden="1">
      <c r="B2047" s="1"/>
      <c r="C2047" s="351">
        <v>6430</v>
      </c>
      <c r="D2047" s="352" t="s">
        <v>2106</v>
      </c>
      <c r="E2047" s="353" t="s">
        <v>122</v>
      </c>
      <c r="F2047" s="354">
        <v>248140</v>
      </c>
      <c r="G2047" s="288" t="s">
        <v>117</v>
      </c>
      <c r="H2047" s="288" t="s">
        <v>145</v>
      </c>
      <c r="I2047" s="1"/>
      <c r="J2047" s="10"/>
      <c r="K2047" s="10"/>
    </row>
    <row r="2048" spans="2:11" s="5" customFormat="1" ht="63" hidden="1">
      <c r="B2048" s="1"/>
      <c r="C2048" s="351">
        <v>6431</v>
      </c>
      <c r="D2048" s="352" t="s">
        <v>2107</v>
      </c>
      <c r="E2048" s="353" t="s">
        <v>119</v>
      </c>
      <c r="F2048" s="354">
        <v>938483</v>
      </c>
      <c r="G2048" s="288" t="s">
        <v>117</v>
      </c>
      <c r="H2048" s="288"/>
      <c r="I2048" s="1"/>
      <c r="J2048" s="10"/>
      <c r="K2048" s="10"/>
    </row>
    <row r="2049" spans="2:11" s="5" customFormat="1" ht="189" hidden="1">
      <c r="B2049" s="1"/>
      <c r="C2049" s="351">
        <v>6433</v>
      </c>
      <c r="D2049" s="352" t="s">
        <v>2108</v>
      </c>
      <c r="E2049" s="353" t="s">
        <v>472</v>
      </c>
      <c r="F2049" s="354">
        <v>13633</v>
      </c>
      <c r="G2049" s="288" t="s">
        <v>117</v>
      </c>
      <c r="H2049" s="288" t="s">
        <v>145</v>
      </c>
      <c r="I2049" s="1"/>
      <c r="J2049" s="10"/>
      <c r="K2049" s="10"/>
    </row>
    <row r="2050" spans="2:11" s="5" customFormat="1" ht="236.25" hidden="1">
      <c r="B2050" s="1"/>
      <c r="C2050" s="351">
        <v>6434</v>
      </c>
      <c r="D2050" s="352" t="s">
        <v>2109</v>
      </c>
      <c r="E2050" s="353" t="s">
        <v>472</v>
      </c>
      <c r="F2050" s="354">
        <v>14273</v>
      </c>
      <c r="G2050" s="288" t="s">
        <v>117</v>
      </c>
      <c r="H2050" s="288" t="s">
        <v>145</v>
      </c>
      <c r="I2050" s="1"/>
      <c r="J2050" s="10"/>
      <c r="K2050" s="10"/>
    </row>
    <row r="2051" spans="2:11" s="5" customFormat="1" ht="204.75" hidden="1">
      <c r="B2051" s="1"/>
      <c r="C2051" s="351">
        <v>6435</v>
      </c>
      <c r="D2051" s="352" t="s">
        <v>2110</v>
      </c>
      <c r="E2051" s="353" t="s">
        <v>472</v>
      </c>
      <c r="F2051" s="354">
        <v>13492</v>
      </c>
      <c r="G2051" s="288" t="s">
        <v>117</v>
      </c>
      <c r="H2051" s="288" t="s">
        <v>145</v>
      </c>
      <c r="I2051" s="1"/>
      <c r="J2051" s="10"/>
      <c r="K2051" s="10"/>
    </row>
    <row r="2052" spans="2:11" s="5" customFormat="1" ht="220.5" hidden="1">
      <c r="B2052" s="1"/>
      <c r="C2052" s="351">
        <v>6436</v>
      </c>
      <c r="D2052" s="352" t="s">
        <v>2111</v>
      </c>
      <c r="E2052" s="353" t="s">
        <v>472</v>
      </c>
      <c r="F2052" s="354">
        <v>11889</v>
      </c>
      <c r="G2052" s="288" t="s">
        <v>117</v>
      </c>
      <c r="H2052" s="288" t="s">
        <v>145</v>
      </c>
      <c r="I2052" s="1"/>
      <c r="J2052" s="10"/>
      <c r="K2052" s="10"/>
    </row>
    <row r="2053" spans="2:11" s="5" customFormat="1" ht="173.25" hidden="1">
      <c r="B2053" s="1"/>
      <c r="C2053" s="351">
        <v>6437</v>
      </c>
      <c r="D2053" s="352" t="s">
        <v>2112</v>
      </c>
      <c r="E2053" s="353" t="s">
        <v>472</v>
      </c>
      <c r="F2053" s="354">
        <v>11638</v>
      </c>
      <c r="G2053" s="288" t="s">
        <v>117</v>
      </c>
      <c r="H2053" s="288" t="s">
        <v>145</v>
      </c>
      <c r="I2053" s="1"/>
      <c r="J2053" s="10"/>
      <c r="K2053" s="10"/>
    </row>
    <row r="2054" spans="2:11" s="5" customFormat="1" ht="94.5" hidden="1">
      <c r="B2054" s="1"/>
      <c r="C2054" s="351">
        <v>6438</v>
      </c>
      <c r="D2054" s="352" t="s">
        <v>2113</v>
      </c>
      <c r="E2054" s="353" t="s">
        <v>122</v>
      </c>
      <c r="F2054" s="354">
        <v>14875</v>
      </c>
      <c r="G2054" s="288" t="s">
        <v>117</v>
      </c>
      <c r="H2054" s="288"/>
      <c r="I2054" s="1"/>
      <c r="J2054" s="10"/>
      <c r="K2054" s="10"/>
    </row>
    <row r="2055" spans="2:11" s="5" customFormat="1" ht="94.5" hidden="1">
      <c r="B2055" s="1"/>
      <c r="C2055" s="351">
        <v>6439</v>
      </c>
      <c r="D2055" s="352" t="s">
        <v>2114</v>
      </c>
      <c r="E2055" s="353" t="s">
        <v>122</v>
      </c>
      <c r="F2055" s="354">
        <v>16065</v>
      </c>
      <c r="G2055" s="288" t="s">
        <v>117</v>
      </c>
      <c r="H2055" s="288"/>
      <c r="I2055" s="1"/>
      <c r="J2055" s="10"/>
      <c r="K2055" s="10"/>
    </row>
    <row r="2056" spans="2:11" s="5" customFormat="1" ht="47.25" hidden="1">
      <c r="B2056" s="1"/>
      <c r="C2056" s="351">
        <v>6440</v>
      </c>
      <c r="D2056" s="352" t="s">
        <v>2115</v>
      </c>
      <c r="E2056" s="353" t="s">
        <v>472</v>
      </c>
      <c r="F2056" s="354">
        <v>298</v>
      </c>
      <c r="G2056" s="288" t="s">
        <v>117</v>
      </c>
      <c r="H2056" s="288"/>
      <c r="I2056" s="1"/>
      <c r="J2056" s="10"/>
      <c r="K2056" s="10"/>
    </row>
    <row r="2057" spans="2:11" s="5" customFormat="1" ht="47.25" hidden="1">
      <c r="B2057" s="1"/>
      <c r="C2057" s="351">
        <v>6441</v>
      </c>
      <c r="D2057" s="352" t="s">
        <v>2116</v>
      </c>
      <c r="E2057" s="353" t="s">
        <v>472</v>
      </c>
      <c r="F2057" s="354">
        <v>345</v>
      </c>
      <c r="G2057" s="288" t="s">
        <v>117</v>
      </c>
      <c r="H2057" s="288"/>
      <c r="I2057" s="1"/>
      <c r="J2057" s="10"/>
      <c r="K2057" s="10"/>
    </row>
    <row r="2058" spans="2:11" s="5" customFormat="1" ht="47.25" hidden="1">
      <c r="B2058" s="1"/>
      <c r="C2058" s="351">
        <v>6442</v>
      </c>
      <c r="D2058" s="352" t="s">
        <v>2117</v>
      </c>
      <c r="E2058" s="353" t="s">
        <v>472</v>
      </c>
      <c r="F2058" s="354">
        <v>381</v>
      </c>
      <c r="G2058" s="288" t="s">
        <v>117</v>
      </c>
      <c r="H2058" s="288"/>
      <c r="I2058" s="1"/>
      <c r="J2058" s="10"/>
      <c r="K2058" s="10"/>
    </row>
    <row r="2059" spans="2:11" s="5" customFormat="1" ht="47.25" hidden="1">
      <c r="B2059" s="1"/>
      <c r="C2059" s="351">
        <v>6443</v>
      </c>
      <c r="D2059" s="352" t="s">
        <v>2118</v>
      </c>
      <c r="E2059" s="353" t="s">
        <v>472</v>
      </c>
      <c r="F2059" s="354">
        <v>411</v>
      </c>
      <c r="G2059" s="288" t="s">
        <v>117</v>
      </c>
      <c r="H2059" s="288"/>
      <c r="I2059" s="1"/>
      <c r="J2059" s="10"/>
      <c r="K2059" s="10"/>
    </row>
    <row r="2060" spans="2:11" s="5" customFormat="1" ht="47.25" hidden="1">
      <c r="B2060" s="1"/>
      <c r="C2060" s="351">
        <v>6444</v>
      </c>
      <c r="D2060" s="352" t="s">
        <v>2119</v>
      </c>
      <c r="E2060" s="353" t="s">
        <v>472</v>
      </c>
      <c r="F2060" s="354">
        <v>428</v>
      </c>
      <c r="G2060" s="288" t="s">
        <v>117</v>
      </c>
      <c r="H2060" s="288"/>
      <c r="I2060" s="1"/>
      <c r="J2060" s="10"/>
      <c r="K2060" s="10"/>
    </row>
    <row r="2061" spans="2:11" s="5" customFormat="1" ht="47.25" hidden="1">
      <c r="B2061" s="1"/>
      <c r="C2061" s="351">
        <v>6445</v>
      </c>
      <c r="D2061" s="352" t="s">
        <v>2120</v>
      </c>
      <c r="E2061" s="353" t="s">
        <v>472</v>
      </c>
      <c r="F2061" s="354">
        <v>428</v>
      </c>
      <c r="G2061" s="288" t="s">
        <v>117</v>
      </c>
      <c r="H2061" s="288"/>
      <c r="I2061" s="1"/>
      <c r="J2061" s="10"/>
      <c r="K2061" s="10"/>
    </row>
    <row r="2062" spans="2:11" s="5" customFormat="1" ht="63" hidden="1">
      <c r="B2062" s="1"/>
      <c r="C2062" s="351">
        <v>6446</v>
      </c>
      <c r="D2062" s="352" t="s">
        <v>2121</v>
      </c>
      <c r="E2062" s="353" t="s">
        <v>472</v>
      </c>
      <c r="F2062" s="354">
        <v>470</v>
      </c>
      <c r="G2062" s="288" t="s">
        <v>117</v>
      </c>
      <c r="H2062" s="288"/>
      <c r="I2062" s="1"/>
      <c r="J2062" s="10"/>
      <c r="K2062" s="10"/>
    </row>
    <row r="2063" spans="2:11" s="5" customFormat="1" ht="47.25" hidden="1">
      <c r="B2063" s="1"/>
      <c r="C2063" s="351">
        <v>6448</v>
      </c>
      <c r="D2063" s="352" t="s">
        <v>2122</v>
      </c>
      <c r="E2063" s="353" t="s">
        <v>125</v>
      </c>
      <c r="F2063" s="354">
        <v>1567481</v>
      </c>
      <c r="G2063" s="288" t="s">
        <v>117</v>
      </c>
      <c r="H2063" s="288"/>
      <c r="I2063" s="1"/>
      <c r="J2063" s="10"/>
      <c r="K2063" s="10"/>
    </row>
    <row r="2064" spans="2:11" s="5" customFormat="1" ht="30" hidden="1">
      <c r="B2064" s="1"/>
      <c r="C2064" s="458">
        <v>6449</v>
      </c>
      <c r="D2064" s="460" t="s">
        <v>2123</v>
      </c>
      <c r="E2064" s="462" t="s">
        <v>125</v>
      </c>
      <c r="F2064" s="464">
        <v>458414</v>
      </c>
      <c r="G2064" s="288" t="s">
        <v>117</v>
      </c>
      <c r="H2064" s="288"/>
      <c r="I2064" s="1"/>
      <c r="J2064" s="10"/>
      <c r="K2064" s="10"/>
    </row>
    <row r="2065" spans="2:11" s="5" customFormat="1" ht="78.75" hidden="1">
      <c r="B2065" s="1"/>
      <c r="C2065" s="351">
        <v>6450</v>
      </c>
      <c r="D2065" s="352" t="s">
        <v>2124</v>
      </c>
      <c r="E2065" s="353" t="s">
        <v>116</v>
      </c>
      <c r="F2065" s="354">
        <v>3972</v>
      </c>
      <c r="G2065" s="288" t="s">
        <v>117</v>
      </c>
      <c r="H2065" s="288"/>
      <c r="I2065" s="1"/>
      <c r="J2065" s="10"/>
      <c r="K2065" s="10"/>
    </row>
    <row r="2066" spans="2:11" s="5" customFormat="1" ht="47.25" hidden="1">
      <c r="B2066" s="1"/>
      <c r="C2066" s="351">
        <v>6451</v>
      </c>
      <c r="D2066" s="352" t="s">
        <v>2125</v>
      </c>
      <c r="E2066" s="353" t="s">
        <v>122</v>
      </c>
      <c r="F2066" s="354">
        <v>11392</v>
      </c>
      <c r="G2066" s="288" t="s">
        <v>117</v>
      </c>
      <c r="H2066" s="288"/>
      <c r="I2066" s="1"/>
      <c r="J2066" s="10"/>
      <c r="K2066" s="10"/>
    </row>
    <row r="2067" spans="2:11" s="5" customFormat="1" ht="141.75" hidden="1">
      <c r="B2067" s="1"/>
      <c r="C2067" s="351">
        <v>6456</v>
      </c>
      <c r="D2067" s="352" t="s">
        <v>2126</v>
      </c>
      <c r="E2067" s="353" t="s">
        <v>119</v>
      </c>
      <c r="F2067" s="354">
        <v>801118</v>
      </c>
      <c r="G2067" s="288" t="s">
        <v>117</v>
      </c>
      <c r="H2067" s="288"/>
      <c r="I2067" s="1"/>
      <c r="J2067" s="10"/>
      <c r="K2067" s="10"/>
    </row>
    <row r="2068" spans="2:11" s="5" customFormat="1" ht="31.5" hidden="1">
      <c r="B2068" s="1"/>
      <c r="C2068" s="351">
        <v>6457</v>
      </c>
      <c r="D2068" s="352" t="s">
        <v>2127</v>
      </c>
      <c r="E2068" s="353" t="s">
        <v>785</v>
      </c>
      <c r="F2068" s="354">
        <v>69105</v>
      </c>
      <c r="G2068" s="288" t="s">
        <v>117</v>
      </c>
      <c r="H2068" s="288"/>
      <c r="I2068" s="1"/>
      <c r="J2068" s="10"/>
      <c r="K2068" s="10"/>
    </row>
    <row r="2069" spans="2:11" s="5" customFormat="1" ht="78.75" hidden="1">
      <c r="B2069" s="1"/>
      <c r="C2069" s="351">
        <v>6458</v>
      </c>
      <c r="D2069" s="352" t="s">
        <v>2128</v>
      </c>
      <c r="E2069" s="353" t="s">
        <v>122</v>
      </c>
      <c r="F2069" s="354">
        <v>11174</v>
      </c>
      <c r="G2069" s="288" t="s">
        <v>117</v>
      </c>
      <c r="H2069" s="288"/>
      <c r="I2069" s="1"/>
      <c r="J2069" s="10"/>
      <c r="K2069" s="10"/>
    </row>
    <row r="2070" spans="2:11" s="5" customFormat="1" ht="47.25" hidden="1">
      <c r="B2070" s="1"/>
      <c r="C2070" s="351">
        <v>6459</v>
      </c>
      <c r="D2070" s="352" t="s">
        <v>2129</v>
      </c>
      <c r="E2070" s="353" t="s">
        <v>116</v>
      </c>
      <c r="F2070" s="354">
        <v>37315</v>
      </c>
      <c r="G2070" s="288" t="s">
        <v>117</v>
      </c>
      <c r="H2070" s="288"/>
      <c r="I2070" s="1"/>
      <c r="J2070" s="10"/>
      <c r="K2070" s="10"/>
    </row>
    <row r="2071" spans="2:11" s="5" customFormat="1" ht="94.5" hidden="1">
      <c r="B2071" s="1"/>
      <c r="C2071" s="351">
        <v>6461</v>
      </c>
      <c r="D2071" s="352" t="s">
        <v>2130</v>
      </c>
      <c r="E2071" s="353" t="s">
        <v>1215</v>
      </c>
      <c r="F2071" s="354">
        <v>7501</v>
      </c>
      <c r="G2071" s="288" t="s">
        <v>117</v>
      </c>
      <c r="H2071" s="288"/>
      <c r="I2071" s="1"/>
      <c r="J2071" s="10"/>
      <c r="K2071" s="10"/>
    </row>
    <row r="2072" spans="2:11" s="5" customFormat="1" ht="78.75" hidden="1">
      <c r="B2072" s="1"/>
      <c r="C2072" s="351">
        <v>6462</v>
      </c>
      <c r="D2072" s="352" t="s">
        <v>2131</v>
      </c>
      <c r="E2072" s="353" t="s">
        <v>2132</v>
      </c>
      <c r="F2072" s="354">
        <v>1449</v>
      </c>
      <c r="G2072" s="288" t="s">
        <v>117</v>
      </c>
      <c r="H2072" s="288"/>
      <c r="I2072" s="1"/>
      <c r="J2072" s="10"/>
      <c r="K2072" s="10"/>
    </row>
    <row r="2073" spans="2:11" s="5" customFormat="1" ht="63" hidden="1">
      <c r="B2073" s="1"/>
      <c r="C2073" s="351">
        <v>6463</v>
      </c>
      <c r="D2073" s="352" t="s">
        <v>2133</v>
      </c>
      <c r="E2073" s="353" t="s">
        <v>2132</v>
      </c>
      <c r="F2073" s="354">
        <v>4467</v>
      </c>
      <c r="G2073" s="288" t="s">
        <v>117</v>
      </c>
      <c r="H2073" s="288"/>
      <c r="I2073" s="1"/>
      <c r="J2073" s="10"/>
      <c r="K2073" s="10"/>
    </row>
    <row r="2074" spans="2:11" s="5" customFormat="1" ht="47.25" hidden="1">
      <c r="B2074" s="1"/>
      <c r="C2074" s="351">
        <v>6464</v>
      </c>
      <c r="D2074" s="352" t="s">
        <v>2134</v>
      </c>
      <c r="E2074" s="353" t="s">
        <v>116</v>
      </c>
      <c r="F2074" s="354">
        <v>2347</v>
      </c>
      <c r="G2074" s="288" t="s">
        <v>117</v>
      </c>
      <c r="H2074" s="288"/>
      <c r="I2074" s="1"/>
      <c r="J2074" s="10"/>
      <c r="K2074" s="10"/>
    </row>
    <row r="2075" spans="2:11" s="5" customFormat="1" ht="31.5" hidden="1">
      <c r="B2075" s="1"/>
      <c r="C2075" s="351">
        <v>6465</v>
      </c>
      <c r="D2075" s="352" t="s">
        <v>2135</v>
      </c>
      <c r="E2075" s="353" t="s">
        <v>785</v>
      </c>
      <c r="F2075" s="354">
        <v>18580</v>
      </c>
      <c r="G2075" s="288" t="s">
        <v>117</v>
      </c>
      <c r="H2075" s="288"/>
      <c r="I2075" s="1"/>
      <c r="J2075" s="10"/>
      <c r="K2075" s="10"/>
    </row>
    <row r="2076" spans="2:11" s="5" customFormat="1" ht="141.75" hidden="1">
      <c r="B2076" s="1"/>
      <c r="C2076" s="351">
        <v>6466</v>
      </c>
      <c r="D2076" s="352" t="s">
        <v>2136</v>
      </c>
      <c r="E2076" s="353" t="s">
        <v>119</v>
      </c>
      <c r="F2076" s="354">
        <v>803285</v>
      </c>
      <c r="G2076" s="288" t="s">
        <v>117</v>
      </c>
      <c r="H2076" s="288"/>
      <c r="I2076" s="1"/>
      <c r="J2076" s="10"/>
      <c r="K2076" s="10"/>
    </row>
    <row r="2077" spans="2:11" s="5" customFormat="1" ht="78.75" hidden="1">
      <c r="B2077" s="1"/>
      <c r="C2077" s="351">
        <v>6467</v>
      </c>
      <c r="D2077" s="352" t="s">
        <v>2137</v>
      </c>
      <c r="E2077" s="353" t="s">
        <v>122</v>
      </c>
      <c r="F2077" s="354">
        <v>10928</v>
      </c>
      <c r="G2077" s="288" t="s">
        <v>117</v>
      </c>
      <c r="H2077" s="288"/>
      <c r="I2077" s="1"/>
      <c r="J2077" s="10"/>
      <c r="K2077" s="10"/>
    </row>
    <row r="2078" spans="2:11" s="5" customFormat="1" ht="94.5" hidden="1">
      <c r="B2078" s="1"/>
      <c r="C2078" s="351">
        <v>6469</v>
      </c>
      <c r="D2078" s="352" t="s">
        <v>2138</v>
      </c>
      <c r="E2078" s="353" t="s">
        <v>116</v>
      </c>
      <c r="F2078" s="354">
        <v>185779</v>
      </c>
      <c r="G2078" s="288" t="s">
        <v>117</v>
      </c>
      <c r="H2078" s="288"/>
      <c r="I2078" s="1"/>
      <c r="J2078" s="10"/>
      <c r="K2078" s="10"/>
    </row>
    <row r="2079" spans="2:11" s="5" customFormat="1" ht="94.5" hidden="1">
      <c r="B2079" s="1"/>
      <c r="C2079" s="351">
        <v>6471</v>
      </c>
      <c r="D2079" s="352" t="s">
        <v>2139</v>
      </c>
      <c r="E2079" s="353" t="s">
        <v>119</v>
      </c>
      <c r="F2079" s="354">
        <v>135258</v>
      </c>
      <c r="G2079" s="288" t="s">
        <v>117</v>
      </c>
      <c r="H2079" s="288"/>
      <c r="I2079" s="1"/>
      <c r="J2079" s="10"/>
      <c r="K2079" s="10"/>
    </row>
    <row r="2080" spans="2:11" s="5" customFormat="1" ht="110.25" hidden="1">
      <c r="B2080" s="1"/>
      <c r="C2080" s="351">
        <v>6472</v>
      </c>
      <c r="D2080" s="352" t="s">
        <v>2140</v>
      </c>
      <c r="E2080" s="353" t="s">
        <v>119</v>
      </c>
      <c r="F2080" s="354">
        <v>863955</v>
      </c>
      <c r="G2080" s="288" t="s">
        <v>117</v>
      </c>
      <c r="H2080" s="288"/>
      <c r="I2080" s="1"/>
      <c r="J2080" s="10"/>
      <c r="K2080" s="10"/>
    </row>
    <row r="2081" spans="2:11" s="5" customFormat="1" ht="110.25" hidden="1">
      <c r="B2081" s="1"/>
      <c r="C2081" s="351">
        <v>6473</v>
      </c>
      <c r="D2081" s="352" t="s">
        <v>2141</v>
      </c>
      <c r="E2081" s="353" t="s">
        <v>119</v>
      </c>
      <c r="F2081" s="354">
        <v>114809</v>
      </c>
      <c r="G2081" s="288" t="s">
        <v>117</v>
      </c>
      <c r="H2081" s="288"/>
      <c r="I2081" s="1"/>
      <c r="J2081" s="10"/>
      <c r="K2081" s="10"/>
    </row>
    <row r="2082" spans="2:11" s="5" customFormat="1" ht="78.75" hidden="1">
      <c r="B2082" s="1"/>
      <c r="C2082" s="351">
        <v>6474</v>
      </c>
      <c r="D2082" s="352" t="s">
        <v>2142</v>
      </c>
      <c r="E2082" s="353" t="s">
        <v>119</v>
      </c>
      <c r="F2082" s="354">
        <v>138943</v>
      </c>
      <c r="G2082" s="288" t="s">
        <v>117</v>
      </c>
      <c r="H2082" s="288"/>
      <c r="I2082" s="1"/>
      <c r="J2082" s="10"/>
      <c r="K2082" s="10"/>
    </row>
    <row r="2083" spans="2:11" s="5" customFormat="1" ht="78.75" hidden="1">
      <c r="B2083" s="1"/>
      <c r="C2083" s="351">
        <v>6475</v>
      </c>
      <c r="D2083" s="352" t="s">
        <v>2143</v>
      </c>
      <c r="E2083" s="353" t="s">
        <v>122</v>
      </c>
      <c r="F2083" s="354">
        <v>58285</v>
      </c>
      <c r="G2083" s="288" t="s">
        <v>117</v>
      </c>
      <c r="H2083" s="288"/>
      <c r="I2083" s="1"/>
      <c r="J2083" s="10"/>
      <c r="K2083" s="10"/>
    </row>
    <row r="2084" spans="2:11" s="5" customFormat="1" ht="31.5" hidden="1">
      <c r="B2084" s="1"/>
      <c r="C2084" s="351">
        <v>6476</v>
      </c>
      <c r="D2084" s="352" t="s">
        <v>2144</v>
      </c>
      <c r="E2084" s="353" t="s">
        <v>116</v>
      </c>
      <c r="F2084" s="354">
        <v>139462</v>
      </c>
      <c r="G2084" s="288" t="s">
        <v>117</v>
      </c>
      <c r="H2084" s="288"/>
      <c r="I2084" s="1"/>
      <c r="J2084" s="10"/>
      <c r="K2084" s="10"/>
    </row>
    <row r="2085" spans="2:11" s="5" customFormat="1" ht="78.75" hidden="1">
      <c r="B2085" s="1"/>
      <c r="C2085" s="351">
        <v>6480</v>
      </c>
      <c r="D2085" s="352" t="s">
        <v>2145</v>
      </c>
      <c r="E2085" s="353" t="s">
        <v>119</v>
      </c>
      <c r="F2085" s="354">
        <v>16112</v>
      </c>
      <c r="G2085" s="288" t="s">
        <v>117</v>
      </c>
      <c r="H2085" s="288"/>
      <c r="I2085" s="1"/>
      <c r="J2085" s="10"/>
      <c r="K2085" s="10"/>
    </row>
    <row r="2086" spans="2:11" s="5" customFormat="1" ht="63" hidden="1">
      <c r="B2086" s="1"/>
      <c r="C2086" s="351">
        <v>6482</v>
      </c>
      <c r="D2086" s="352" t="s">
        <v>2146</v>
      </c>
      <c r="E2086" s="353" t="s">
        <v>785</v>
      </c>
      <c r="F2086" s="354">
        <v>77653</v>
      </c>
      <c r="G2086" s="288" t="s">
        <v>117</v>
      </c>
      <c r="H2086" s="288"/>
      <c r="I2086" s="1"/>
      <c r="J2086" s="10"/>
      <c r="K2086" s="10"/>
    </row>
    <row r="2087" spans="2:11" s="5" customFormat="1" ht="78.75" hidden="1">
      <c r="B2087" s="1"/>
      <c r="C2087" s="351">
        <v>6483</v>
      </c>
      <c r="D2087" s="352" t="s">
        <v>2147</v>
      </c>
      <c r="E2087" s="353" t="s">
        <v>1215</v>
      </c>
      <c r="F2087" s="354">
        <v>41971</v>
      </c>
      <c r="G2087" s="288" t="s">
        <v>117</v>
      </c>
      <c r="H2087" s="288" t="s">
        <v>145</v>
      </c>
      <c r="I2087" s="1"/>
      <c r="J2087" s="10"/>
      <c r="K2087" s="10"/>
    </row>
    <row r="2088" spans="2:11" s="5" customFormat="1" ht="47.25" hidden="1">
      <c r="B2088" s="1"/>
      <c r="C2088" s="351">
        <v>6484</v>
      </c>
      <c r="D2088" s="352" t="s">
        <v>2148</v>
      </c>
      <c r="E2088" s="353" t="s">
        <v>1215</v>
      </c>
      <c r="F2088" s="354">
        <v>125434</v>
      </c>
      <c r="G2088" s="288" t="s">
        <v>117</v>
      </c>
      <c r="H2088" s="288" t="s">
        <v>145</v>
      </c>
      <c r="I2088" s="1"/>
      <c r="J2088" s="10"/>
      <c r="K2088" s="10"/>
    </row>
    <row r="2089" spans="2:11" s="5" customFormat="1" ht="78.75" hidden="1">
      <c r="B2089" s="1"/>
      <c r="C2089" s="351">
        <v>6485</v>
      </c>
      <c r="D2089" s="352" t="s">
        <v>2149</v>
      </c>
      <c r="E2089" s="353" t="s">
        <v>125</v>
      </c>
      <c r="F2089" s="354">
        <v>42922</v>
      </c>
      <c r="G2089" s="288" t="s">
        <v>117</v>
      </c>
      <c r="H2089" s="288"/>
      <c r="I2089" s="1"/>
      <c r="J2089" s="10"/>
      <c r="K2089" s="10"/>
    </row>
    <row r="2090" spans="2:11" s="5" customFormat="1" ht="31.5" hidden="1">
      <c r="B2090" s="1"/>
      <c r="C2090" s="351">
        <v>6486</v>
      </c>
      <c r="D2090" s="352" t="s">
        <v>2150</v>
      </c>
      <c r="E2090" s="353" t="s">
        <v>119</v>
      </c>
      <c r="F2090" s="354">
        <v>47792</v>
      </c>
      <c r="G2090" s="288" t="s">
        <v>117</v>
      </c>
      <c r="H2090" s="288"/>
      <c r="I2090" s="1"/>
      <c r="J2090" s="10"/>
      <c r="K2090" s="10"/>
    </row>
    <row r="2091" spans="2:11" s="5" customFormat="1" ht="63" hidden="1">
      <c r="B2091" s="1"/>
      <c r="C2091" s="351">
        <v>6487</v>
      </c>
      <c r="D2091" s="352" t="s">
        <v>2151</v>
      </c>
      <c r="E2091" s="353" t="s">
        <v>125</v>
      </c>
      <c r="F2091" s="354">
        <v>83254</v>
      </c>
      <c r="G2091" s="288" t="s">
        <v>117</v>
      </c>
      <c r="H2091" s="288"/>
      <c r="I2091" s="1"/>
      <c r="J2091" s="10"/>
      <c r="K2091" s="10"/>
    </row>
    <row r="2092" spans="2:11" s="5" customFormat="1" ht="94.5" hidden="1">
      <c r="B2092" s="1"/>
      <c r="C2092" s="351">
        <v>6488</v>
      </c>
      <c r="D2092" s="352" t="s">
        <v>2152</v>
      </c>
      <c r="E2092" s="353" t="s">
        <v>122</v>
      </c>
      <c r="F2092" s="354">
        <v>199347</v>
      </c>
      <c r="G2092" s="288" t="s">
        <v>117</v>
      </c>
      <c r="H2092" s="288"/>
      <c r="I2092" s="1"/>
      <c r="J2092" s="10"/>
      <c r="K2092" s="10"/>
    </row>
    <row r="2093" spans="2:11" s="5" customFormat="1" ht="63" hidden="1">
      <c r="B2093" s="1"/>
      <c r="C2093" s="351">
        <v>6489</v>
      </c>
      <c r="D2093" s="352" t="s">
        <v>2153</v>
      </c>
      <c r="E2093" s="353" t="s">
        <v>122</v>
      </c>
      <c r="F2093" s="354">
        <v>81987</v>
      </c>
      <c r="G2093" s="288" t="s">
        <v>117</v>
      </c>
      <c r="H2093" s="288"/>
      <c r="I2093" s="1"/>
      <c r="J2093" s="10"/>
      <c r="K2093" s="10"/>
    </row>
    <row r="2094" spans="2:11" s="5" customFormat="1" ht="110.25" hidden="1">
      <c r="B2094" s="1"/>
      <c r="C2094" s="351">
        <v>6494</v>
      </c>
      <c r="D2094" s="352" t="s">
        <v>2154</v>
      </c>
      <c r="E2094" s="353" t="s">
        <v>122</v>
      </c>
      <c r="F2094" s="354">
        <v>194940</v>
      </c>
      <c r="G2094" s="288" t="s">
        <v>117</v>
      </c>
      <c r="H2094" s="288"/>
      <c r="I2094" s="1"/>
      <c r="J2094" s="10"/>
      <c r="K2094" s="10"/>
    </row>
    <row r="2095" spans="2:11" s="5" customFormat="1" ht="126" hidden="1">
      <c r="B2095" s="1"/>
      <c r="C2095" s="351">
        <v>6495</v>
      </c>
      <c r="D2095" s="352" t="s">
        <v>2155</v>
      </c>
      <c r="E2095" s="353" t="s">
        <v>122</v>
      </c>
      <c r="F2095" s="354">
        <v>194940</v>
      </c>
      <c r="G2095" s="288" t="s">
        <v>117</v>
      </c>
      <c r="H2095" s="288"/>
      <c r="I2095" s="1"/>
      <c r="J2095" s="10"/>
      <c r="K2095" s="10"/>
    </row>
    <row r="2096" spans="2:11" s="5" customFormat="1" ht="47.25" hidden="1">
      <c r="B2096" s="1"/>
      <c r="C2096" s="351">
        <v>6498</v>
      </c>
      <c r="D2096" s="352" t="s">
        <v>2156</v>
      </c>
      <c r="E2096" s="353" t="s">
        <v>125</v>
      </c>
      <c r="F2096" s="354">
        <v>16951</v>
      </c>
      <c r="G2096" s="288" t="s">
        <v>117</v>
      </c>
      <c r="H2096" s="288"/>
      <c r="I2096" s="1"/>
      <c r="J2096" s="10"/>
      <c r="K2096" s="10"/>
    </row>
    <row r="2097" spans="2:11" s="5" customFormat="1" ht="47.25" hidden="1">
      <c r="B2097" s="1"/>
      <c r="C2097" s="351">
        <v>6499</v>
      </c>
      <c r="D2097" s="352" t="s">
        <v>2157</v>
      </c>
      <c r="E2097" s="353" t="s">
        <v>122</v>
      </c>
      <c r="F2097" s="354">
        <v>12144</v>
      </c>
      <c r="G2097" s="288" t="s">
        <v>117</v>
      </c>
      <c r="H2097" s="288"/>
      <c r="I2097" s="1"/>
      <c r="J2097" s="10"/>
      <c r="K2097" s="10"/>
    </row>
    <row r="2098" spans="2:11" s="5" customFormat="1" ht="47.25" hidden="1">
      <c r="B2098" s="1"/>
      <c r="C2098" s="351">
        <v>6500</v>
      </c>
      <c r="D2098" s="352" t="s">
        <v>2158</v>
      </c>
      <c r="E2098" s="353" t="s">
        <v>125</v>
      </c>
      <c r="F2098" s="354">
        <v>118968</v>
      </c>
      <c r="G2098" s="288" t="s">
        <v>117</v>
      </c>
      <c r="H2098" s="288"/>
      <c r="I2098" s="1"/>
      <c r="J2098" s="10"/>
      <c r="K2098" s="10"/>
    </row>
    <row r="2099" spans="2:11" s="5" customFormat="1" ht="47.25" hidden="1">
      <c r="B2099" s="1"/>
      <c r="C2099" s="351">
        <v>6501</v>
      </c>
      <c r="D2099" s="352" t="s">
        <v>2159</v>
      </c>
      <c r="E2099" s="353" t="s">
        <v>125</v>
      </c>
      <c r="F2099" s="354">
        <v>188345</v>
      </c>
      <c r="G2099" s="288" t="s">
        <v>117</v>
      </c>
      <c r="H2099" s="288"/>
      <c r="I2099" s="1"/>
      <c r="J2099" s="10"/>
      <c r="K2099" s="10"/>
    </row>
    <row r="2100" spans="2:11" s="5" customFormat="1" ht="25.5" hidden="1">
      <c r="B2100" s="1"/>
      <c r="C2100" s="351">
        <v>6505</v>
      </c>
      <c r="D2100" s="352" t="s">
        <v>2160</v>
      </c>
      <c r="E2100" s="353" t="s">
        <v>116</v>
      </c>
      <c r="F2100" s="354">
        <v>1623</v>
      </c>
      <c r="G2100" s="288" t="s">
        <v>117</v>
      </c>
      <c r="H2100" s="288"/>
      <c r="I2100" s="1"/>
      <c r="J2100" s="10"/>
      <c r="K2100" s="10"/>
    </row>
    <row r="2101" spans="2:11" s="5" customFormat="1" ht="47.25" hidden="1">
      <c r="B2101" s="1"/>
      <c r="C2101" s="351">
        <v>6506</v>
      </c>
      <c r="D2101" s="352" t="s">
        <v>2161</v>
      </c>
      <c r="E2101" s="353" t="s">
        <v>122</v>
      </c>
      <c r="F2101" s="354">
        <v>135227</v>
      </c>
      <c r="G2101" s="288" t="s">
        <v>117</v>
      </c>
      <c r="H2101" s="288" t="s">
        <v>145</v>
      </c>
      <c r="I2101" s="1"/>
      <c r="J2101" s="10"/>
      <c r="K2101" s="10"/>
    </row>
    <row r="2102" spans="2:11" s="5" customFormat="1" ht="47.25" hidden="1">
      <c r="B2102" s="1"/>
      <c r="C2102" s="351">
        <v>6507</v>
      </c>
      <c r="D2102" s="352" t="s">
        <v>2162</v>
      </c>
      <c r="E2102" s="353" t="s">
        <v>116</v>
      </c>
      <c r="F2102" s="354">
        <v>224934</v>
      </c>
      <c r="G2102" s="288" t="s">
        <v>117</v>
      </c>
      <c r="H2102" s="288"/>
      <c r="I2102" s="1"/>
      <c r="J2102" s="10"/>
      <c r="K2102" s="10"/>
    </row>
    <row r="2103" spans="2:11" s="5" customFormat="1" ht="47.25" hidden="1">
      <c r="B2103" s="1"/>
      <c r="C2103" s="351">
        <v>6510</v>
      </c>
      <c r="D2103" s="352" t="s">
        <v>2163</v>
      </c>
      <c r="E2103" s="353" t="s">
        <v>122</v>
      </c>
      <c r="F2103" s="354">
        <v>41502</v>
      </c>
      <c r="G2103" s="288" t="s">
        <v>117</v>
      </c>
      <c r="H2103" s="288" t="s">
        <v>145</v>
      </c>
      <c r="I2103" s="1"/>
      <c r="J2103" s="10"/>
      <c r="K2103" s="10"/>
    </row>
    <row r="2104" spans="2:11" s="5" customFormat="1" ht="31.5" hidden="1">
      <c r="B2104" s="1"/>
      <c r="C2104" s="351">
        <v>6511</v>
      </c>
      <c r="D2104" s="352" t="s">
        <v>2164</v>
      </c>
      <c r="E2104" s="353" t="s">
        <v>116</v>
      </c>
      <c r="F2104" s="354">
        <v>250230</v>
      </c>
      <c r="G2104" s="288" t="s">
        <v>117</v>
      </c>
      <c r="H2104" s="288"/>
      <c r="I2104" s="1"/>
      <c r="J2104" s="10"/>
      <c r="K2104" s="10"/>
    </row>
    <row r="2105" spans="2:11" s="5" customFormat="1" ht="47.25" hidden="1">
      <c r="B2105" s="1"/>
      <c r="C2105" s="351">
        <v>6512</v>
      </c>
      <c r="D2105" s="352" t="s">
        <v>2165</v>
      </c>
      <c r="E2105" s="353" t="s">
        <v>119</v>
      </c>
      <c r="F2105" s="354">
        <v>446157</v>
      </c>
      <c r="G2105" s="288" t="s">
        <v>117</v>
      </c>
      <c r="H2105" s="288" t="s">
        <v>145</v>
      </c>
      <c r="I2105" s="1"/>
      <c r="J2105" s="10"/>
      <c r="K2105" s="10"/>
    </row>
    <row r="2106" spans="2:11" s="5" customFormat="1" ht="31.5" hidden="1">
      <c r="B2106" s="1"/>
      <c r="C2106" s="351">
        <v>6514</v>
      </c>
      <c r="D2106" s="352" t="s">
        <v>2166</v>
      </c>
      <c r="E2106" s="353" t="s">
        <v>125</v>
      </c>
      <c r="F2106" s="354">
        <v>3591</v>
      </c>
      <c r="G2106" s="288" t="s">
        <v>117</v>
      </c>
      <c r="H2106" s="288"/>
      <c r="I2106" s="1"/>
      <c r="J2106" s="10"/>
      <c r="K2106" s="10"/>
    </row>
    <row r="2107" spans="2:11" s="5" customFormat="1" ht="31.5" hidden="1">
      <c r="B2107" s="1"/>
      <c r="C2107" s="351">
        <v>6515</v>
      </c>
      <c r="D2107" s="352" t="s">
        <v>2167</v>
      </c>
      <c r="E2107" s="353" t="s">
        <v>122</v>
      </c>
      <c r="F2107" s="354">
        <v>6847</v>
      </c>
      <c r="G2107" s="288" t="s">
        <v>117</v>
      </c>
      <c r="H2107" s="288"/>
      <c r="I2107" s="1"/>
      <c r="J2107" s="10"/>
      <c r="K2107" s="10"/>
    </row>
    <row r="2108" spans="2:11" s="5" customFormat="1" ht="78.75" hidden="1">
      <c r="B2108" s="1"/>
      <c r="C2108" s="351">
        <v>6517</v>
      </c>
      <c r="D2108" s="352" t="s">
        <v>2168</v>
      </c>
      <c r="E2108" s="353" t="s">
        <v>472</v>
      </c>
      <c r="F2108" s="354">
        <v>9975</v>
      </c>
      <c r="G2108" s="288" t="s">
        <v>117</v>
      </c>
      <c r="H2108" s="288" t="s">
        <v>145</v>
      </c>
      <c r="I2108" s="1"/>
      <c r="J2108" s="10"/>
      <c r="K2108" s="10"/>
    </row>
    <row r="2109" spans="2:11" s="5" customFormat="1" ht="31.5" hidden="1">
      <c r="B2109" s="1"/>
      <c r="C2109" s="351">
        <v>6518</v>
      </c>
      <c r="D2109" s="352" t="s">
        <v>2169</v>
      </c>
      <c r="E2109" s="353" t="s">
        <v>125</v>
      </c>
      <c r="F2109" s="354">
        <v>120510</v>
      </c>
      <c r="G2109" s="288" t="s">
        <v>117</v>
      </c>
      <c r="H2109" s="288"/>
      <c r="I2109" s="1"/>
      <c r="J2109" s="10"/>
      <c r="K2109" s="10"/>
    </row>
    <row r="2110" spans="2:11" s="5" customFormat="1" ht="31.5" hidden="1">
      <c r="B2110" s="1"/>
      <c r="C2110" s="351">
        <v>6519</v>
      </c>
      <c r="D2110" s="352" t="s">
        <v>2170</v>
      </c>
      <c r="E2110" s="353" t="s">
        <v>125</v>
      </c>
      <c r="F2110" s="354">
        <v>22882</v>
      </c>
      <c r="G2110" s="288" t="s">
        <v>117</v>
      </c>
      <c r="H2110" s="288"/>
      <c r="I2110" s="1"/>
      <c r="J2110" s="10"/>
      <c r="K2110" s="10"/>
    </row>
    <row r="2111" spans="2:11" s="5" customFormat="1" ht="31.5" hidden="1">
      <c r="B2111" s="1"/>
      <c r="C2111" s="351">
        <v>6520</v>
      </c>
      <c r="D2111" s="352" t="s">
        <v>2171</v>
      </c>
      <c r="E2111" s="353" t="s">
        <v>125</v>
      </c>
      <c r="F2111" s="354">
        <v>11482</v>
      </c>
      <c r="G2111" s="288" t="s">
        <v>117</v>
      </c>
      <c r="H2111" s="288"/>
      <c r="I2111" s="1"/>
      <c r="J2111" s="10"/>
      <c r="K2111" s="10"/>
    </row>
    <row r="2112" spans="2:11" s="5" customFormat="1" ht="31.5" hidden="1">
      <c r="B2112" s="1"/>
      <c r="C2112" s="351">
        <v>6521</v>
      </c>
      <c r="D2112" s="352" t="s">
        <v>2172</v>
      </c>
      <c r="E2112" s="353" t="s">
        <v>125</v>
      </c>
      <c r="F2112" s="354">
        <v>6629</v>
      </c>
      <c r="G2112" s="288" t="s">
        <v>117</v>
      </c>
      <c r="H2112" s="288"/>
      <c r="I2112" s="1"/>
      <c r="J2112" s="10"/>
      <c r="K2112" s="10"/>
    </row>
    <row r="2113" spans="2:11" s="5" customFormat="1" ht="31.5" hidden="1">
      <c r="B2113" s="1"/>
      <c r="C2113" s="351">
        <v>6523</v>
      </c>
      <c r="D2113" s="352" t="s">
        <v>2173</v>
      </c>
      <c r="E2113" s="353" t="s">
        <v>125</v>
      </c>
      <c r="F2113" s="354">
        <v>13225</v>
      </c>
      <c r="G2113" s="288" t="s">
        <v>117</v>
      </c>
      <c r="H2113" s="288"/>
      <c r="I2113" s="1"/>
      <c r="J2113" s="10"/>
      <c r="K2113" s="10"/>
    </row>
    <row r="2114" spans="2:11" s="5" customFormat="1" ht="31.5" hidden="1">
      <c r="B2114" s="1"/>
      <c r="C2114" s="351">
        <v>6524</v>
      </c>
      <c r="D2114" s="352" t="s">
        <v>2174</v>
      </c>
      <c r="E2114" s="353" t="s">
        <v>125</v>
      </c>
      <c r="F2114" s="354">
        <v>48532</v>
      </c>
      <c r="G2114" s="288" t="s">
        <v>117</v>
      </c>
      <c r="H2114" s="288"/>
      <c r="I2114" s="1"/>
      <c r="J2114" s="10"/>
      <c r="K2114" s="10"/>
    </row>
    <row r="2115" spans="2:11" s="5" customFormat="1" ht="31.5" hidden="1">
      <c r="B2115" s="1"/>
      <c r="C2115" s="351">
        <v>6525</v>
      </c>
      <c r="D2115" s="352" t="s">
        <v>2175</v>
      </c>
      <c r="E2115" s="353" t="s">
        <v>125</v>
      </c>
      <c r="F2115" s="354">
        <v>107742</v>
      </c>
      <c r="G2115" s="288" t="s">
        <v>117</v>
      </c>
      <c r="H2115" s="288"/>
      <c r="I2115" s="1"/>
      <c r="J2115" s="10"/>
      <c r="K2115" s="10"/>
    </row>
    <row r="2116" spans="2:11" s="5" customFormat="1" ht="110.25" hidden="1">
      <c r="B2116" s="1"/>
      <c r="C2116" s="351">
        <v>6527</v>
      </c>
      <c r="D2116" s="352" t="s">
        <v>2176</v>
      </c>
      <c r="E2116" s="353" t="s">
        <v>125</v>
      </c>
      <c r="F2116" s="354">
        <v>490303</v>
      </c>
      <c r="G2116" s="288" t="s">
        <v>117</v>
      </c>
      <c r="H2116" s="288"/>
      <c r="I2116" s="1"/>
      <c r="J2116" s="10"/>
      <c r="K2116" s="10"/>
    </row>
    <row r="2117" spans="2:11" s="5" customFormat="1" ht="126" hidden="1">
      <c r="B2117" s="1"/>
      <c r="C2117" s="351">
        <v>6528</v>
      </c>
      <c r="D2117" s="352" t="s">
        <v>2177</v>
      </c>
      <c r="E2117" s="353" t="s">
        <v>122</v>
      </c>
      <c r="F2117" s="354">
        <v>196404</v>
      </c>
      <c r="G2117" s="288" t="s">
        <v>117</v>
      </c>
      <c r="H2117" s="288"/>
      <c r="I2117" s="1"/>
      <c r="J2117" s="10"/>
      <c r="K2117" s="10"/>
    </row>
    <row r="2118" spans="2:11" s="5" customFormat="1" ht="110.25" hidden="1">
      <c r="B2118" s="1"/>
      <c r="C2118" s="351">
        <v>6529</v>
      </c>
      <c r="D2118" s="352" t="s">
        <v>2178</v>
      </c>
      <c r="E2118" s="353" t="s">
        <v>122</v>
      </c>
      <c r="F2118" s="354">
        <v>199513</v>
      </c>
      <c r="G2118" s="288" t="s">
        <v>117</v>
      </c>
      <c r="H2118" s="288"/>
      <c r="I2118" s="1"/>
      <c r="J2118" s="10"/>
      <c r="K2118" s="10"/>
    </row>
    <row r="2119" spans="2:11" s="5" customFormat="1" ht="47.25" hidden="1">
      <c r="B2119" s="1"/>
      <c r="C2119" s="351">
        <v>6532</v>
      </c>
      <c r="D2119" s="352" t="s">
        <v>2179</v>
      </c>
      <c r="E2119" s="353" t="s">
        <v>125</v>
      </c>
      <c r="F2119" s="354">
        <v>47437</v>
      </c>
      <c r="G2119" s="288" t="s">
        <v>117</v>
      </c>
      <c r="H2119" s="288"/>
      <c r="I2119" s="1"/>
      <c r="J2119" s="10"/>
      <c r="K2119" s="10"/>
    </row>
    <row r="2120" spans="2:11" s="5" customFormat="1" ht="78.75" hidden="1">
      <c r="B2120" s="1"/>
      <c r="C2120" s="351">
        <v>6533</v>
      </c>
      <c r="D2120" s="352" t="s">
        <v>2180</v>
      </c>
      <c r="E2120" s="353" t="s">
        <v>116</v>
      </c>
      <c r="F2120" s="354">
        <v>24319</v>
      </c>
      <c r="G2120" s="288" t="s">
        <v>117</v>
      </c>
      <c r="H2120" s="288"/>
      <c r="I2120" s="1"/>
      <c r="J2120" s="10"/>
      <c r="K2120" s="10"/>
    </row>
    <row r="2121" spans="2:11" s="5" customFormat="1" ht="47.25" hidden="1">
      <c r="B2121" s="1"/>
      <c r="C2121" s="351">
        <v>6534</v>
      </c>
      <c r="D2121" s="352" t="s">
        <v>2181</v>
      </c>
      <c r="E2121" s="353" t="s">
        <v>116</v>
      </c>
      <c r="F2121" s="354">
        <v>136657</v>
      </c>
      <c r="G2121" s="288" t="s">
        <v>117</v>
      </c>
      <c r="H2121" s="288"/>
      <c r="I2121" s="1"/>
      <c r="J2121" s="10"/>
      <c r="K2121" s="10"/>
    </row>
    <row r="2122" spans="2:11" s="5" customFormat="1" ht="31.5" hidden="1">
      <c r="B2122" s="1"/>
      <c r="C2122" s="351">
        <v>6535</v>
      </c>
      <c r="D2122" s="352" t="s">
        <v>2182</v>
      </c>
      <c r="E2122" s="353" t="s">
        <v>116</v>
      </c>
      <c r="F2122" s="354">
        <v>34075</v>
      </c>
      <c r="G2122" s="288" t="s">
        <v>117</v>
      </c>
      <c r="H2122" s="288"/>
      <c r="I2122" s="1"/>
      <c r="J2122" s="10"/>
      <c r="K2122" s="10"/>
    </row>
    <row r="2123" spans="2:11" s="5" customFormat="1" ht="47.25" hidden="1">
      <c r="B2123" s="1"/>
      <c r="C2123" s="351">
        <v>6536</v>
      </c>
      <c r="D2123" s="352" t="s">
        <v>2183</v>
      </c>
      <c r="E2123" s="353" t="s">
        <v>116</v>
      </c>
      <c r="F2123" s="354">
        <v>37456</v>
      </c>
      <c r="G2123" s="288" t="s">
        <v>117</v>
      </c>
      <c r="H2123" s="288"/>
      <c r="I2123" s="1"/>
      <c r="J2123" s="10"/>
      <c r="K2123" s="10"/>
    </row>
    <row r="2124" spans="2:11" s="5" customFormat="1" ht="47.25" hidden="1">
      <c r="B2124" s="1"/>
      <c r="C2124" s="351">
        <v>6538</v>
      </c>
      <c r="D2124" s="352" t="s">
        <v>2184</v>
      </c>
      <c r="E2124" s="353" t="s">
        <v>122</v>
      </c>
      <c r="F2124" s="354">
        <v>209511</v>
      </c>
      <c r="G2124" s="288" t="s">
        <v>117</v>
      </c>
      <c r="H2124" s="288"/>
      <c r="I2124" s="1"/>
      <c r="J2124" s="10"/>
      <c r="K2124" s="10"/>
    </row>
    <row r="2125" spans="2:11" s="5" customFormat="1" ht="47.25" hidden="1">
      <c r="B2125" s="1"/>
      <c r="C2125" s="351">
        <v>6541</v>
      </c>
      <c r="D2125" s="352" t="s">
        <v>2185</v>
      </c>
      <c r="E2125" s="353" t="s">
        <v>122</v>
      </c>
      <c r="F2125" s="354">
        <v>163779</v>
      </c>
      <c r="G2125" s="288" t="s">
        <v>117</v>
      </c>
      <c r="H2125" s="288" t="s">
        <v>145</v>
      </c>
      <c r="I2125" s="1"/>
      <c r="J2125" s="10"/>
      <c r="K2125" s="10"/>
    </row>
    <row r="2126" spans="2:11" s="5" customFormat="1" ht="31.5" hidden="1">
      <c r="B2126" s="1"/>
      <c r="C2126" s="351">
        <v>6542</v>
      </c>
      <c r="D2126" s="352" t="s">
        <v>2186</v>
      </c>
      <c r="E2126" s="353" t="s">
        <v>125</v>
      </c>
      <c r="F2126" s="354">
        <v>60953</v>
      </c>
      <c r="G2126" s="288" t="s">
        <v>117</v>
      </c>
      <c r="H2126" s="288"/>
      <c r="I2126" s="1"/>
      <c r="J2126" s="10"/>
      <c r="K2126" s="10"/>
    </row>
    <row r="2127" spans="2:11" s="5" customFormat="1" ht="31.5" hidden="1">
      <c r="B2127" s="1"/>
      <c r="C2127" s="351">
        <v>6543</v>
      </c>
      <c r="D2127" s="352" t="s">
        <v>2187</v>
      </c>
      <c r="E2127" s="353" t="s">
        <v>125</v>
      </c>
      <c r="F2127" s="354">
        <v>6125</v>
      </c>
      <c r="G2127" s="288" t="s">
        <v>117</v>
      </c>
      <c r="H2127" s="288"/>
      <c r="I2127" s="1"/>
      <c r="J2127" s="10"/>
      <c r="K2127" s="10"/>
    </row>
    <row r="2128" spans="2:11" s="5" customFormat="1" ht="31.5" hidden="1">
      <c r="B2128" s="1"/>
      <c r="C2128" s="351">
        <v>6544</v>
      </c>
      <c r="D2128" s="352" t="s">
        <v>2188</v>
      </c>
      <c r="E2128" s="353" t="s">
        <v>125</v>
      </c>
      <c r="F2128" s="354">
        <v>5500</v>
      </c>
      <c r="G2128" s="288" t="s">
        <v>117</v>
      </c>
      <c r="H2128" s="288"/>
      <c r="I2128" s="1"/>
      <c r="J2128" s="10"/>
      <c r="K2128" s="10"/>
    </row>
    <row r="2129" spans="2:11" s="5" customFormat="1" ht="78.75" hidden="1">
      <c r="B2129" s="1"/>
      <c r="C2129" s="351">
        <v>6547</v>
      </c>
      <c r="D2129" s="352" t="s">
        <v>2189</v>
      </c>
      <c r="E2129" s="353" t="s">
        <v>125</v>
      </c>
      <c r="F2129" s="354">
        <v>258231</v>
      </c>
      <c r="G2129" s="288" t="s">
        <v>117</v>
      </c>
      <c r="H2129" s="288" t="s">
        <v>145</v>
      </c>
      <c r="I2129" s="1"/>
      <c r="J2129" s="10"/>
      <c r="K2129" s="10"/>
    </row>
    <row r="2130" spans="2:11" s="5" customFormat="1" ht="47.25" hidden="1">
      <c r="B2130" s="1"/>
      <c r="C2130" s="351">
        <v>6548</v>
      </c>
      <c r="D2130" s="352" t="s">
        <v>2190</v>
      </c>
      <c r="E2130" s="353" t="s">
        <v>125</v>
      </c>
      <c r="F2130" s="354">
        <v>129717</v>
      </c>
      <c r="G2130" s="288" t="s">
        <v>117</v>
      </c>
      <c r="H2130" s="288"/>
      <c r="I2130" s="1"/>
      <c r="J2130" s="10"/>
      <c r="K2130" s="10"/>
    </row>
    <row r="2131" spans="2:11" s="5" customFormat="1" ht="78.75" hidden="1">
      <c r="B2131" s="1"/>
      <c r="C2131" s="351">
        <v>6551</v>
      </c>
      <c r="D2131" s="352" t="s">
        <v>2191</v>
      </c>
      <c r="E2131" s="353" t="s">
        <v>116</v>
      </c>
      <c r="F2131" s="354">
        <v>101612</v>
      </c>
      <c r="G2131" s="288" t="s">
        <v>117</v>
      </c>
      <c r="H2131" s="288" t="s">
        <v>145</v>
      </c>
      <c r="I2131" s="1"/>
      <c r="J2131" s="10"/>
      <c r="K2131" s="10"/>
    </row>
    <row r="2132" spans="2:11" s="5" customFormat="1" ht="31.5" hidden="1">
      <c r="B2132" s="1"/>
      <c r="C2132" s="351">
        <v>6553</v>
      </c>
      <c r="D2132" s="352" t="s">
        <v>2192</v>
      </c>
      <c r="E2132" s="353" t="s">
        <v>125</v>
      </c>
      <c r="F2132" s="354">
        <v>24794</v>
      </c>
      <c r="G2132" s="288" t="s">
        <v>117</v>
      </c>
      <c r="H2132" s="288"/>
      <c r="I2132" s="1"/>
      <c r="J2132" s="10"/>
      <c r="K2132" s="10"/>
    </row>
    <row r="2133" spans="2:11" s="5" customFormat="1" ht="63" hidden="1">
      <c r="B2133" s="1"/>
      <c r="C2133" s="351">
        <v>6554</v>
      </c>
      <c r="D2133" s="352" t="s">
        <v>2193</v>
      </c>
      <c r="E2133" s="353" t="s">
        <v>122</v>
      </c>
      <c r="F2133" s="354">
        <v>316</v>
      </c>
      <c r="G2133" s="288" t="s">
        <v>117</v>
      </c>
      <c r="H2133" s="288"/>
      <c r="I2133" s="1"/>
      <c r="J2133" s="10"/>
      <c r="K2133" s="10"/>
    </row>
    <row r="2134" spans="2:11" s="5" customFormat="1" ht="31.5" hidden="1">
      <c r="B2134" s="1"/>
      <c r="C2134" s="351">
        <v>6555</v>
      </c>
      <c r="D2134" s="352" t="s">
        <v>2194</v>
      </c>
      <c r="E2134" s="353" t="s">
        <v>125</v>
      </c>
      <c r="F2134" s="354">
        <v>3016</v>
      </c>
      <c r="G2134" s="288" t="s">
        <v>117</v>
      </c>
      <c r="H2134" s="288"/>
      <c r="I2134" s="1"/>
      <c r="J2134" s="10"/>
      <c r="K2134" s="10"/>
    </row>
    <row r="2135" spans="2:11" s="5" customFormat="1" ht="31.5" hidden="1">
      <c r="B2135" s="1"/>
      <c r="C2135" s="351">
        <v>6556</v>
      </c>
      <c r="D2135" s="352" t="s">
        <v>2195</v>
      </c>
      <c r="E2135" s="353" t="s">
        <v>125</v>
      </c>
      <c r="F2135" s="354">
        <v>70064</v>
      </c>
      <c r="G2135" s="288" t="s">
        <v>117</v>
      </c>
      <c r="H2135" s="288"/>
      <c r="I2135" s="1"/>
      <c r="J2135" s="10"/>
      <c r="K2135" s="10"/>
    </row>
    <row r="2136" spans="2:11" s="5" customFormat="1" ht="63" hidden="1">
      <c r="B2136" s="1"/>
      <c r="C2136" s="351">
        <v>6557</v>
      </c>
      <c r="D2136" s="352" t="s">
        <v>2196</v>
      </c>
      <c r="E2136" s="353" t="s">
        <v>125</v>
      </c>
      <c r="F2136" s="354">
        <v>18995814</v>
      </c>
      <c r="G2136" s="288" t="s">
        <v>117</v>
      </c>
      <c r="H2136" s="288"/>
      <c r="I2136" s="1"/>
      <c r="J2136" s="10"/>
      <c r="K2136" s="10"/>
    </row>
    <row r="2137" spans="2:11" s="5" customFormat="1" ht="63" hidden="1">
      <c r="B2137" s="1"/>
      <c r="C2137" s="351">
        <v>6559</v>
      </c>
      <c r="D2137" s="352" t="s">
        <v>2197</v>
      </c>
      <c r="E2137" s="353" t="s">
        <v>125</v>
      </c>
      <c r="F2137" s="354">
        <v>556993</v>
      </c>
      <c r="G2137" s="288" t="s">
        <v>117</v>
      </c>
      <c r="H2137" s="288" t="s">
        <v>145</v>
      </c>
      <c r="I2137" s="1"/>
      <c r="J2137" s="10"/>
      <c r="K2137" s="10"/>
    </row>
    <row r="2138" spans="2:11" s="5" customFormat="1" ht="173.25" hidden="1">
      <c r="B2138" s="1"/>
      <c r="C2138" s="351">
        <v>6560</v>
      </c>
      <c r="D2138" s="352" t="s">
        <v>2198</v>
      </c>
      <c r="E2138" s="353" t="s">
        <v>125</v>
      </c>
      <c r="F2138" s="354">
        <v>3203457</v>
      </c>
      <c r="G2138" s="288" t="s">
        <v>117</v>
      </c>
      <c r="H2138" s="288"/>
      <c r="I2138" s="1"/>
      <c r="J2138" s="10"/>
      <c r="K2138" s="10"/>
    </row>
    <row r="2139" spans="2:11" s="5" customFormat="1" ht="63">
      <c r="B2139" s="1"/>
      <c r="C2139" s="351">
        <v>6562</v>
      </c>
      <c r="D2139" s="352" t="s">
        <v>2199</v>
      </c>
      <c r="E2139" s="353" t="s">
        <v>116</v>
      </c>
      <c r="F2139" s="354">
        <v>62075</v>
      </c>
      <c r="G2139" s="288" t="s">
        <v>117</v>
      </c>
      <c r="H2139" s="288"/>
      <c r="I2139" s="1"/>
      <c r="J2139" s="10"/>
      <c r="K2139" s="10"/>
    </row>
    <row r="2140" spans="2:11" s="5" customFormat="1" ht="63" hidden="1">
      <c r="B2140" s="1"/>
      <c r="C2140" s="351">
        <v>6563</v>
      </c>
      <c r="D2140" s="352" t="s">
        <v>2200</v>
      </c>
      <c r="E2140" s="353" t="s">
        <v>122</v>
      </c>
      <c r="F2140" s="354">
        <v>17470</v>
      </c>
      <c r="G2140" s="288" t="s">
        <v>117</v>
      </c>
      <c r="H2140" s="288"/>
      <c r="I2140" s="1"/>
      <c r="J2140" s="10"/>
      <c r="K2140" s="10"/>
    </row>
    <row r="2141" spans="2:11" s="5" customFormat="1" ht="63" hidden="1">
      <c r="B2141" s="1"/>
      <c r="C2141" s="351">
        <v>6564</v>
      </c>
      <c r="D2141" s="352" t="s">
        <v>2201</v>
      </c>
      <c r="E2141" s="353" t="s">
        <v>116</v>
      </c>
      <c r="F2141" s="354">
        <v>445001</v>
      </c>
      <c r="G2141" s="288" t="s">
        <v>117</v>
      </c>
      <c r="H2141" s="288" t="s">
        <v>145</v>
      </c>
      <c r="I2141" s="1"/>
      <c r="J2141" s="10"/>
      <c r="K2141" s="10"/>
    </row>
    <row r="2142" spans="2:11" s="5" customFormat="1" ht="78.75" hidden="1">
      <c r="B2142" s="1"/>
      <c r="C2142" s="351">
        <v>6565</v>
      </c>
      <c r="D2142" s="352" t="s">
        <v>2202</v>
      </c>
      <c r="E2142" s="353" t="s">
        <v>122</v>
      </c>
      <c r="F2142" s="354">
        <v>41702</v>
      </c>
      <c r="G2142" s="288" t="s">
        <v>117</v>
      </c>
      <c r="H2142" s="288"/>
      <c r="I2142" s="1"/>
      <c r="J2142" s="10"/>
      <c r="K2142" s="10"/>
    </row>
    <row r="2143" spans="2:11" s="5" customFormat="1" ht="63" hidden="1">
      <c r="B2143" s="1"/>
      <c r="C2143" s="351">
        <v>6567</v>
      </c>
      <c r="D2143" s="352" t="s">
        <v>2203</v>
      </c>
      <c r="E2143" s="353" t="s">
        <v>122</v>
      </c>
      <c r="F2143" s="354">
        <v>230907</v>
      </c>
      <c r="G2143" s="288" t="s">
        <v>117</v>
      </c>
      <c r="H2143" s="288" t="s">
        <v>145</v>
      </c>
      <c r="I2143" s="1"/>
      <c r="J2143" s="10"/>
      <c r="K2143" s="10"/>
    </row>
    <row r="2144" spans="2:11" s="5" customFormat="1" ht="78.75" hidden="1">
      <c r="B2144" s="1"/>
      <c r="C2144" s="351">
        <v>6568</v>
      </c>
      <c r="D2144" s="352" t="s">
        <v>2204</v>
      </c>
      <c r="E2144" s="353" t="s">
        <v>122</v>
      </c>
      <c r="F2144" s="354">
        <v>31892</v>
      </c>
      <c r="G2144" s="288" t="s">
        <v>117</v>
      </c>
      <c r="H2144" s="288"/>
      <c r="I2144" s="1"/>
      <c r="J2144" s="10"/>
      <c r="K2144" s="10"/>
    </row>
    <row r="2145" spans="2:11" s="5" customFormat="1" ht="78.75" hidden="1">
      <c r="B2145" s="1"/>
      <c r="C2145" s="351">
        <v>6569</v>
      </c>
      <c r="D2145" s="352" t="s">
        <v>2205</v>
      </c>
      <c r="E2145" s="353" t="s">
        <v>125</v>
      </c>
      <c r="F2145" s="354">
        <v>285600</v>
      </c>
      <c r="G2145" s="288" t="s">
        <v>117</v>
      </c>
      <c r="H2145" s="288"/>
      <c r="I2145" s="1"/>
      <c r="J2145" s="10"/>
      <c r="K2145" s="10"/>
    </row>
    <row r="2146" spans="2:11" s="5" customFormat="1" ht="47.25" hidden="1">
      <c r="B2146" s="1"/>
      <c r="C2146" s="351">
        <v>6570</v>
      </c>
      <c r="D2146" s="352" t="s">
        <v>2206</v>
      </c>
      <c r="E2146" s="353" t="s">
        <v>116</v>
      </c>
      <c r="F2146" s="354">
        <v>35194</v>
      </c>
      <c r="G2146" s="288" t="s">
        <v>117</v>
      </c>
      <c r="H2146" s="288"/>
      <c r="I2146" s="1"/>
      <c r="J2146" s="10"/>
      <c r="K2146" s="10"/>
    </row>
    <row r="2147" spans="2:11" s="5" customFormat="1" ht="47.25" hidden="1">
      <c r="B2147" s="1"/>
      <c r="C2147" s="351">
        <v>6571</v>
      </c>
      <c r="D2147" s="352" t="s">
        <v>2207</v>
      </c>
      <c r="E2147" s="353" t="s">
        <v>122</v>
      </c>
      <c r="F2147" s="354">
        <v>2323</v>
      </c>
      <c r="G2147" s="288" t="s">
        <v>117</v>
      </c>
      <c r="H2147" s="288"/>
      <c r="I2147" s="1"/>
      <c r="J2147" s="10"/>
      <c r="K2147" s="10"/>
    </row>
    <row r="2148" spans="2:11" s="5" customFormat="1" ht="47.25" hidden="1">
      <c r="B2148" s="1"/>
      <c r="C2148" s="351">
        <v>6572</v>
      </c>
      <c r="D2148" s="352" t="s">
        <v>2208</v>
      </c>
      <c r="E2148" s="353" t="s">
        <v>122</v>
      </c>
      <c r="F2148" s="354">
        <v>1601</v>
      </c>
      <c r="G2148" s="288" t="s">
        <v>117</v>
      </c>
      <c r="H2148" s="288"/>
      <c r="I2148" s="1"/>
      <c r="J2148" s="10"/>
      <c r="K2148" s="10"/>
    </row>
    <row r="2149" spans="2:11" s="5" customFormat="1" ht="110.25" hidden="1">
      <c r="B2149" s="1"/>
      <c r="C2149" s="351">
        <v>6573</v>
      </c>
      <c r="D2149" s="352" t="s">
        <v>2209</v>
      </c>
      <c r="E2149" s="353" t="s">
        <v>116</v>
      </c>
      <c r="F2149" s="354">
        <v>47124</v>
      </c>
      <c r="G2149" s="288" t="s">
        <v>117</v>
      </c>
      <c r="H2149" s="288"/>
      <c r="I2149" s="1"/>
      <c r="J2149" s="10"/>
      <c r="K2149" s="10"/>
    </row>
    <row r="2150" spans="2:11" s="5" customFormat="1" ht="120" hidden="1">
      <c r="B2150" s="1"/>
      <c r="C2150" s="458">
        <v>6574</v>
      </c>
      <c r="D2150" s="460" t="s">
        <v>2210</v>
      </c>
      <c r="E2150" s="462" t="s">
        <v>125</v>
      </c>
      <c r="F2150" s="464">
        <v>43753</v>
      </c>
      <c r="G2150" s="288" t="s">
        <v>117</v>
      </c>
      <c r="H2150" s="288"/>
      <c r="I2150" s="1"/>
      <c r="J2150" s="10"/>
      <c r="K2150" s="10"/>
    </row>
    <row r="2151" spans="2:11" s="5" customFormat="1" ht="141.75" hidden="1">
      <c r="B2151" s="1"/>
      <c r="C2151" s="351">
        <v>6575</v>
      </c>
      <c r="D2151" s="352" t="s">
        <v>2211</v>
      </c>
      <c r="E2151" s="353" t="s">
        <v>125</v>
      </c>
      <c r="F2151" s="354">
        <v>34570</v>
      </c>
      <c r="G2151" s="288" t="s">
        <v>117</v>
      </c>
      <c r="H2151" s="288"/>
      <c r="I2151" s="1"/>
      <c r="J2151" s="10"/>
      <c r="K2151" s="10"/>
    </row>
    <row r="2152" spans="2:11" s="5" customFormat="1" ht="126" hidden="1">
      <c r="B2152" s="1"/>
      <c r="C2152" s="351">
        <v>6576</v>
      </c>
      <c r="D2152" s="352" t="s">
        <v>2212</v>
      </c>
      <c r="E2152" s="353" t="s">
        <v>125</v>
      </c>
      <c r="F2152" s="354">
        <v>85825</v>
      </c>
      <c r="G2152" s="288" t="s">
        <v>117</v>
      </c>
      <c r="H2152" s="288"/>
      <c r="I2152" s="1"/>
      <c r="J2152" s="10"/>
      <c r="K2152" s="10"/>
    </row>
    <row r="2153" spans="2:11" s="5" customFormat="1" ht="94.5" hidden="1">
      <c r="B2153" s="1"/>
      <c r="C2153" s="351">
        <v>6577</v>
      </c>
      <c r="D2153" s="352" t="s">
        <v>2213</v>
      </c>
      <c r="E2153" s="353" t="s">
        <v>125</v>
      </c>
      <c r="F2153" s="354">
        <v>884109</v>
      </c>
      <c r="G2153" s="288" t="s">
        <v>117</v>
      </c>
      <c r="H2153" s="288" t="s">
        <v>145</v>
      </c>
      <c r="I2153" s="1"/>
      <c r="J2153" s="10"/>
      <c r="K2153" s="10"/>
    </row>
    <row r="2154" spans="2:11" s="5" customFormat="1" ht="63" hidden="1">
      <c r="B2154" s="1"/>
      <c r="C2154" s="351">
        <v>6579</v>
      </c>
      <c r="D2154" s="352" t="s">
        <v>2214</v>
      </c>
      <c r="E2154" s="353" t="s">
        <v>122</v>
      </c>
      <c r="F2154" s="354">
        <v>7039</v>
      </c>
      <c r="G2154" s="288" t="s">
        <v>117</v>
      </c>
      <c r="H2154" s="288"/>
      <c r="I2154" s="1"/>
      <c r="J2154" s="10"/>
      <c r="K2154" s="10"/>
    </row>
    <row r="2155" spans="2:11" s="5" customFormat="1" ht="60" hidden="1">
      <c r="B2155" s="1"/>
      <c r="C2155" s="458">
        <v>6580</v>
      </c>
      <c r="D2155" s="460" t="s">
        <v>2215</v>
      </c>
      <c r="E2155" s="462" t="s">
        <v>125</v>
      </c>
      <c r="F2155" s="464">
        <v>31675</v>
      </c>
      <c r="G2155" s="288" t="s">
        <v>117</v>
      </c>
      <c r="H2155" s="288"/>
      <c r="I2155" s="1"/>
      <c r="J2155" s="10"/>
      <c r="K2155" s="10"/>
    </row>
    <row r="2156" spans="2:11" s="5" customFormat="1" ht="63" hidden="1">
      <c r="B2156" s="1"/>
      <c r="C2156" s="351">
        <v>6581</v>
      </c>
      <c r="D2156" s="352" t="s">
        <v>2216</v>
      </c>
      <c r="E2156" s="353" t="s">
        <v>125</v>
      </c>
      <c r="F2156" s="354">
        <v>9503</v>
      </c>
      <c r="G2156" s="288" t="s">
        <v>117</v>
      </c>
      <c r="H2156" s="288"/>
      <c r="I2156" s="1"/>
      <c r="J2156" s="10"/>
      <c r="K2156" s="10"/>
    </row>
    <row r="2157" spans="2:11" s="5" customFormat="1" ht="47.25" hidden="1">
      <c r="B2157" s="1"/>
      <c r="C2157" s="351">
        <v>6582</v>
      </c>
      <c r="D2157" s="352" t="s">
        <v>2217</v>
      </c>
      <c r="E2157" s="353" t="s">
        <v>125</v>
      </c>
      <c r="F2157" s="354">
        <v>159426</v>
      </c>
      <c r="G2157" s="288" t="s">
        <v>117</v>
      </c>
      <c r="H2157" s="288"/>
      <c r="I2157" s="1"/>
      <c r="J2157" s="10"/>
      <c r="K2157" s="10"/>
    </row>
    <row r="2158" spans="2:11" s="5" customFormat="1" ht="78.75" hidden="1">
      <c r="B2158" s="1"/>
      <c r="C2158" s="351">
        <v>6583</v>
      </c>
      <c r="D2158" s="352" t="s">
        <v>2218</v>
      </c>
      <c r="E2158" s="353" t="s">
        <v>125</v>
      </c>
      <c r="F2158" s="354">
        <v>112973</v>
      </c>
      <c r="G2158" s="288" t="s">
        <v>117</v>
      </c>
      <c r="H2158" s="288"/>
      <c r="I2158" s="1"/>
      <c r="J2158" s="10"/>
      <c r="K2158" s="10"/>
    </row>
    <row r="2159" spans="2:11" s="5" customFormat="1" ht="78.75" hidden="1">
      <c r="B2159" s="1"/>
      <c r="C2159" s="351">
        <v>6584</v>
      </c>
      <c r="D2159" s="352" t="s">
        <v>2219</v>
      </c>
      <c r="E2159" s="353" t="s">
        <v>125</v>
      </c>
      <c r="F2159" s="354">
        <v>13656</v>
      </c>
      <c r="G2159" s="288" t="s">
        <v>117</v>
      </c>
      <c r="H2159" s="288"/>
      <c r="I2159" s="1"/>
      <c r="J2159" s="10"/>
      <c r="K2159" s="10"/>
    </row>
    <row r="2160" spans="2:11" s="5" customFormat="1" ht="63" hidden="1">
      <c r="B2160" s="1"/>
      <c r="C2160" s="351">
        <v>6585</v>
      </c>
      <c r="D2160" s="352" t="s">
        <v>2220</v>
      </c>
      <c r="E2160" s="353" t="s">
        <v>125</v>
      </c>
      <c r="F2160" s="354">
        <v>147287</v>
      </c>
      <c r="G2160" s="288" t="s">
        <v>117</v>
      </c>
      <c r="H2160" s="288"/>
      <c r="I2160" s="1"/>
      <c r="J2160" s="10"/>
      <c r="K2160" s="10"/>
    </row>
    <row r="2161" spans="2:11" s="5" customFormat="1" ht="78.75" hidden="1">
      <c r="B2161" s="1"/>
      <c r="C2161" s="351">
        <v>6586</v>
      </c>
      <c r="D2161" s="352" t="s">
        <v>2221</v>
      </c>
      <c r="E2161" s="353" t="s">
        <v>125</v>
      </c>
      <c r="F2161" s="354">
        <v>61571</v>
      </c>
      <c r="G2161" s="288" t="s">
        <v>117</v>
      </c>
      <c r="H2161" s="288"/>
      <c r="I2161" s="1"/>
      <c r="J2161" s="10"/>
      <c r="K2161" s="10"/>
    </row>
    <row r="2162" spans="2:11" s="5" customFormat="1" ht="63" hidden="1">
      <c r="B2162" s="1"/>
      <c r="C2162" s="351">
        <v>6587</v>
      </c>
      <c r="D2162" s="352" t="s">
        <v>2222</v>
      </c>
      <c r="E2162" s="353" t="s">
        <v>125</v>
      </c>
      <c r="F2162" s="354">
        <v>56030</v>
      </c>
      <c r="G2162" s="288" t="s">
        <v>117</v>
      </c>
      <c r="H2162" s="288"/>
      <c r="I2162" s="1"/>
      <c r="J2162" s="10"/>
      <c r="K2162" s="10"/>
    </row>
    <row r="2163" spans="2:11" s="5" customFormat="1" ht="63" hidden="1">
      <c r="B2163" s="1"/>
      <c r="C2163" s="351">
        <v>6588</v>
      </c>
      <c r="D2163" s="352" t="s">
        <v>2223</v>
      </c>
      <c r="E2163" s="353" t="s">
        <v>116</v>
      </c>
      <c r="F2163" s="354">
        <v>43844</v>
      </c>
      <c r="G2163" s="288" t="s">
        <v>117</v>
      </c>
      <c r="H2163" s="288"/>
      <c r="I2163" s="1"/>
      <c r="J2163" s="10"/>
      <c r="K2163" s="10"/>
    </row>
    <row r="2164" spans="2:11" s="5" customFormat="1" ht="63" hidden="1">
      <c r="B2164" s="1"/>
      <c r="C2164" s="351">
        <v>6589</v>
      </c>
      <c r="D2164" s="352" t="s">
        <v>2224</v>
      </c>
      <c r="E2164" s="353" t="s">
        <v>122</v>
      </c>
      <c r="F2164" s="354">
        <v>25076</v>
      </c>
      <c r="G2164" s="288" t="s">
        <v>117</v>
      </c>
      <c r="H2164" s="288"/>
      <c r="I2164" s="1"/>
      <c r="J2164" s="10"/>
      <c r="K2164" s="10"/>
    </row>
    <row r="2165" spans="2:11" s="5" customFormat="1" ht="63" hidden="1">
      <c r="B2165" s="1"/>
      <c r="C2165" s="351">
        <v>6590</v>
      </c>
      <c r="D2165" s="352" t="s">
        <v>2225</v>
      </c>
      <c r="E2165" s="353" t="s">
        <v>116</v>
      </c>
      <c r="F2165" s="354">
        <v>29766</v>
      </c>
      <c r="G2165" s="288" t="s">
        <v>117</v>
      </c>
      <c r="H2165" s="288"/>
      <c r="I2165" s="1"/>
      <c r="J2165" s="10"/>
      <c r="K2165" s="10"/>
    </row>
    <row r="2166" spans="2:11" s="5" customFormat="1" ht="78.75" hidden="1">
      <c r="B2166" s="1"/>
      <c r="C2166" s="351">
        <v>6591</v>
      </c>
      <c r="D2166" s="352" t="s">
        <v>2226</v>
      </c>
      <c r="E2166" s="353" t="s">
        <v>122</v>
      </c>
      <c r="F2166" s="354">
        <v>13633</v>
      </c>
      <c r="G2166" s="288" t="s">
        <v>117</v>
      </c>
      <c r="H2166" s="288"/>
      <c r="I2166" s="1"/>
      <c r="J2166" s="10"/>
      <c r="K2166" s="10"/>
    </row>
    <row r="2167" spans="2:11" s="5" customFormat="1" ht="63" hidden="1">
      <c r="B2167" s="1"/>
      <c r="C2167" s="351">
        <v>6592</v>
      </c>
      <c r="D2167" s="352" t="s">
        <v>2227</v>
      </c>
      <c r="E2167" s="353" t="s">
        <v>122</v>
      </c>
      <c r="F2167" s="354">
        <v>13633</v>
      </c>
      <c r="G2167" s="288" t="s">
        <v>117</v>
      </c>
      <c r="H2167" s="288"/>
      <c r="I2167" s="1"/>
      <c r="J2167" s="10"/>
      <c r="K2167" s="10"/>
    </row>
    <row r="2168" spans="2:11" s="5" customFormat="1" ht="63" hidden="1">
      <c r="B2168" s="1"/>
      <c r="C2168" s="351">
        <v>6593</v>
      </c>
      <c r="D2168" s="352" t="s">
        <v>2228</v>
      </c>
      <c r="E2168" s="353" t="s">
        <v>125</v>
      </c>
      <c r="F2168" s="354">
        <v>230856</v>
      </c>
      <c r="G2168" s="288" t="s">
        <v>117</v>
      </c>
      <c r="H2168" s="288"/>
      <c r="I2168" s="1"/>
      <c r="J2168" s="10"/>
      <c r="K2168" s="10"/>
    </row>
    <row r="2169" spans="2:11" s="5" customFormat="1" ht="63" hidden="1">
      <c r="B2169" s="1"/>
      <c r="C2169" s="351">
        <v>6594</v>
      </c>
      <c r="D2169" s="352" t="s">
        <v>2229</v>
      </c>
      <c r="E2169" s="353" t="s">
        <v>125</v>
      </c>
      <c r="F2169" s="354">
        <v>38073</v>
      </c>
      <c r="G2169" s="288" t="s">
        <v>117</v>
      </c>
      <c r="H2169" s="288"/>
      <c r="I2169" s="1"/>
      <c r="J2169" s="10"/>
      <c r="K2169" s="10"/>
    </row>
    <row r="2170" spans="2:11" s="5" customFormat="1" ht="78.75" hidden="1">
      <c r="B2170" s="1"/>
      <c r="C2170" s="351">
        <v>6595</v>
      </c>
      <c r="D2170" s="352" t="s">
        <v>2230</v>
      </c>
      <c r="E2170" s="353" t="s">
        <v>125</v>
      </c>
      <c r="F2170" s="354">
        <v>14141</v>
      </c>
      <c r="G2170" s="288" t="s">
        <v>117</v>
      </c>
      <c r="H2170" s="288"/>
      <c r="I2170" s="1"/>
      <c r="J2170" s="10"/>
      <c r="K2170" s="10"/>
    </row>
    <row r="2171" spans="2:11" s="5" customFormat="1" ht="94.5" hidden="1">
      <c r="B2171" s="1"/>
      <c r="C2171" s="351">
        <v>6596</v>
      </c>
      <c r="D2171" s="352" t="s">
        <v>2231</v>
      </c>
      <c r="E2171" s="353" t="s">
        <v>125</v>
      </c>
      <c r="F2171" s="354">
        <v>173967</v>
      </c>
      <c r="G2171" s="288" t="s">
        <v>117</v>
      </c>
      <c r="H2171" s="288"/>
      <c r="I2171" s="1"/>
      <c r="J2171" s="10"/>
      <c r="K2171" s="10"/>
    </row>
    <row r="2172" spans="2:11" s="5" customFormat="1" ht="63" hidden="1">
      <c r="B2172" s="1"/>
      <c r="C2172" s="351">
        <v>6598</v>
      </c>
      <c r="D2172" s="352" t="s">
        <v>2232</v>
      </c>
      <c r="E2172" s="353" t="s">
        <v>125</v>
      </c>
      <c r="F2172" s="354">
        <v>21825362</v>
      </c>
      <c r="G2172" s="288" t="s">
        <v>117</v>
      </c>
      <c r="H2172" s="288"/>
      <c r="I2172" s="1"/>
      <c r="J2172" s="10"/>
      <c r="K2172" s="10"/>
    </row>
    <row r="2173" spans="2:11" s="5" customFormat="1" ht="31.5" hidden="1">
      <c r="B2173" s="1"/>
      <c r="C2173" s="351">
        <v>6600</v>
      </c>
      <c r="D2173" s="352" t="s">
        <v>2233</v>
      </c>
      <c r="E2173" s="353" t="s">
        <v>125</v>
      </c>
      <c r="F2173" s="354">
        <v>10233</v>
      </c>
      <c r="G2173" s="288" t="s">
        <v>117</v>
      </c>
      <c r="H2173" s="288"/>
      <c r="I2173" s="1"/>
      <c r="J2173" s="10"/>
      <c r="K2173" s="10"/>
    </row>
    <row r="2174" spans="2:11" s="5" customFormat="1" ht="63" hidden="1">
      <c r="B2174" s="1"/>
      <c r="C2174" s="351">
        <v>6648</v>
      </c>
      <c r="D2174" s="352" t="s">
        <v>2234</v>
      </c>
      <c r="E2174" s="353" t="s">
        <v>119</v>
      </c>
      <c r="F2174" s="354">
        <v>615327</v>
      </c>
      <c r="G2174" s="288" t="s">
        <v>117</v>
      </c>
      <c r="H2174" s="288"/>
      <c r="I2174" s="1"/>
      <c r="J2174" s="10"/>
      <c r="K2174" s="10"/>
    </row>
    <row r="2175" spans="2:11" s="5" customFormat="1" ht="63" hidden="1">
      <c r="B2175" s="1"/>
      <c r="C2175" s="351">
        <v>6656</v>
      </c>
      <c r="D2175" s="352" t="s">
        <v>2235</v>
      </c>
      <c r="E2175" s="353" t="s">
        <v>119</v>
      </c>
      <c r="F2175" s="354">
        <v>633387</v>
      </c>
      <c r="G2175" s="288" t="s">
        <v>117</v>
      </c>
      <c r="H2175" s="288"/>
      <c r="I2175" s="1"/>
      <c r="J2175" s="10"/>
      <c r="K2175" s="10"/>
    </row>
    <row r="2176" spans="2:11" s="5" customFormat="1" ht="47.25" hidden="1">
      <c r="B2176" s="1"/>
      <c r="C2176" s="351">
        <v>6658</v>
      </c>
      <c r="D2176" s="352" t="s">
        <v>2236</v>
      </c>
      <c r="E2176" s="353" t="s">
        <v>122</v>
      </c>
      <c r="F2176" s="354">
        <v>19752</v>
      </c>
      <c r="G2176" s="288" t="s">
        <v>117</v>
      </c>
      <c r="H2176" s="288"/>
      <c r="I2176" s="1"/>
      <c r="J2176" s="10"/>
      <c r="K2176" s="10"/>
    </row>
    <row r="2177" spans="2:11" s="5" customFormat="1" ht="63" hidden="1">
      <c r="B2177" s="1"/>
      <c r="C2177" s="351">
        <v>6661</v>
      </c>
      <c r="D2177" s="352" t="s">
        <v>2237</v>
      </c>
      <c r="E2177" s="353" t="s">
        <v>119</v>
      </c>
      <c r="F2177" s="354">
        <v>582675</v>
      </c>
      <c r="G2177" s="288" t="s">
        <v>117</v>
      </c>
      <c r="H2177" s="288"/>
      <c r="I2177" s="1"/>
      <c r="J2177" s="10"/>
      <c r="K2177" s="10"/>
    </row>
    <row r="2178" spans="2:11" s="5" customFormat="1" ht="78.75" hidden="1">
      <c r="B2178" s="1"/>
      <c r="C2178" s="351">
        <v>6665</v>
      </c>
      <c r="D2178" s="352" t="s">
        <v>2238</v>
      </c>
      <c r="E2178" s="353" t="s">
        <v>119</v>
      </c>
      <c r="F2178" s="354">
        <v>627011</v>
      </c>
      <c r="G2178" s="288" t="s">
        <v>117</v>
      </c>
      <c r="H2178" s="288"/>
      <c r="I2178" s="1"/>
      <c r="J2178" s="10"/>
      <c r="K2178" s="10"/>
    </row>
    <row r="2179" spans="2:11" s="5" customFormat="1" ht="47.25" hidden="1">
      <c r="B2179" s="1"/>
      <c r="C2179" s="351">
        <v>6673</v>
      </c>
      <c r="D2179" s="352" t="s">
        <v>2239</v>
      </c>
      <c r="E2179" s="353" t="s">
        <v>125</v>
      </c>
      <c r="F2179" s="354">
        <v>166431</v>
      </c>
      <c r="G2179" s="288" t="s">
        <v>117</v>
      </c>
      <c r="H2179" s="288"/>
      <c r="I2179" s="1"/>
      <c r="J2179" s="10"/>
      <c r="K2179" s="10"/>
    </row>
    <row r="2180" spans="2:11" s="5" customFormat="1" ht="63" hidden="1">
      <c r="B2180" s="1"/>
      <c r="C2180" s="351">
        <v>6675</v>
      </c>
      <c r="D2180" s="352" t="s">
        <v>2240</v>
      </c>
      <c r="E2180" s="353" t="s">
        <v>125</v>
      </c>
      <c r="F2180" s="354">
        <v>218057</v>
      </c>
      <c r="G2180" s="288" t="s">
        <v>117</v>
      </c>
      <c r="H2180" s="288"/>
      <c r="I2180" s="1"/>
      <c r="J2180" s="10"/>
      <c r="K2180" s="10"/>
    </row>
    <row r="2181" spans="2:11" s="5" customFormat="1" ht="47.25" hidden="1">
      <c r="B2181" s="1"/>
      <c r="C2181" s="351">
        <v>6676</v>
      </c>
      <c r="D2181" s="352" t="s">
        <v>2241</v>
      </c>
      <c r="E2181" s="353" t="s">
        <v>125</v>
      </c>
      <c r="F2181" s="354">
        <v>124101</v>
      </c>
      <c r="G2181" s="288" t="s">
        <v>117</v>
      </c>
      <c r="H2181" s="288"/>
      <c r="I2181" s="1"/>
      <c r="J2181" s="10"/>
      <c r="K2181" s="10"/>
    </row>
    <row r="2182" spans="2:11" s="5" customFormat="1" ht="47.25" hidden="1">
      <c r="B2182" s="1"/>
      <c r="C2182" s="351">
        <v>6687</v>
      </c>
      <c r="D2182" s="352" t="s">
        <v>2242</v>
      </c>
      <c r="E2182" s="353" t="s">
        <v>125</v>
      </c>
      <c r="F2182" s="354">
        <v>1908365</v>
      </c>
      <c r="G2182" s="288" t="s">
        <v>117</v>
      </c>
      <c r="H2182" s="288" t="s">
        <v>145</v>
      </c>
      <c r="I2182" s="1"/>
      <c r="J2182" s="10"/>
      <c r="K2182" s="10"/>
    </row>
    <row r="2183" spans="2:11" s="5" customFormat="1" ht="63" hidden="1">
      <c r="B2183" s="1"/>
      <c r="C2183" s="351">
        <v>6710</v>
      </c>
      <c r="D2183" s="352" t="s">
        <v>2243</v>
      </c>
      <c r="E2183" s="353" t="s">
        <v>119</v>
      </c>
      <c r="F2183" s="354">
        <v>607478</v>
      </c>
      <c r="G2183" s="288" t="s">
        <v>117</v>
      </c>
      <c r="H2183" s="288"/>
      <c r="I2183" s="1"/>
      <c r="J2183" s="10"/>
      <c r="K2183" s="10"/>
    </row>
    <row r="2184" spans="2:11" s="5" customFormat="1" ht="47.25" hidden="1">
      <c r="B2184" s="1"/>
      <c r="C2184" s="351">
        <v>6715</v>
      </c>
      <c r="D2184" s="352" t="s">
        <v>2244</v>
      </c>
      <c r="E2184" s="353" t="s">
        <v>125</v>
      </c>
      <c r="F2184" s="354">
        <v>2368443</v>
      </c>
      <c r="G2184" s="288" t="s">
        <v>117</v>
      </c>
      <c r="H2184" s="288" t="s">
        <v>145</v>
      </c>
      <c r="I2184" s="1"/>
      <c r="J2184" s="10"/>
      <c r="K2184" s="10"/>
    </row>
    <row r="2185" spans="2:11" s="5" customFormat="1" ht="47.25" hidden="1">
      <c r="B2185" s="1"/>
      <c r="C2185" s="351">
        <v>6717</v>
      </c>
      <c r="D2185" s="352" t="s">
        <v>2245</v>
      </c>
      <c r="E2185" s="353" t="s">
        <v>125</v>
      </c>
      <c r="F2185" s="354">
        <v>2159593</v>
      </c>
      <c r="G2185" s="288" t="s">
        <v>117</v>
      </c>
      <c r="H2185" s="288" t="s">
        <v>145</v>
      </c>
      <c r="I2185" s="1"/>
      <c r="J2185" s="10"/>
      <c r="K2185" s="10"/>
    </row>
    <row r="2186" spans="2:11" s="5" customFormat="1" ht="47.25" hidden="1">
      <c r="B2186" s="1"/>
      <c r="C2186" s="351">
        <v>6718</v>
      </c>
      <c r="D2186" s="352" t="s">
        <v>2246</v>
      </c>
      <c r="E2186" s="353" t="s">
        <v>125</v>
      </c>
      <c r="F2186" s="354">
        <v>2277002</v>
      </c>
      <c r="G2186" s="288" t="s">
        <v>117</v>
      </c>
      <c r="H2186" s="288" t="s">
        <v>145</v>
      </c>
      <c r="I2186" s="1"/>
      <c r="J2186" s="10"/>
      <c r="K2186" s="10"/>
    </row>
    <row r="2187" spans="2:11" s="5" customFormat="1" ht="47.25" hidden="1">
      <c r="B2187" s="1"/>
      <c r="C2187" s="351">
        <v>6719</v>
      </c>
      <c r="D2187" s="352" t="s">
        <v>2247</v>
      </c>
      <c r="E2187" s="353" t="s">
        <v>125</v>
      </c>
      <c r="F2187" s="354">
        <v>2597320</v>
      </c>
      <c r="G2187" s="288" t="s">
        <v>117</v>
      </c>
      <c r="H2187" s="288" t="s">
        <v>145</v>
      </c>
      <c r="I2187" s="1"/>
      <c r="J2187" s="10"/>
      <c r="K2187" s="10"/>
    </row>
    <row r="2188" spans="2:11" s="5" customFormat="1" ht="47.25" hidden="1">
      <c r="B2188" s="1"/>
      <c r="C2188" s="351">
        <v>6720</v>
      </c>
      <c r="D2188" s="352" t="s">
        <v>2248</v>
      </c>
      <c r="E2188" s="353" t="s">
        <v>125</v>
      </c>
      <c r="F2188" s="354">
        <v>3042552</v>
      </c>
      <c r="G2188" s="288" t="s">
        <v>117</v>
      </c>
      <c r="H2188" s="288" t="s">
        <v>145</v>
      </c>
      <c r="I2188" s="1"/>
      <c r="J2188" s="10"/>
      <c r="K2188" s="10"/>
    </row>
    <row r="2189" spans="2:11" s="5" customFormat="1" ht="47.25" hidden="1">
      <c r="B2189" s="1"/>
      <c r="C2189" s="351">
        <v>6742</v>
      </c>
      <c r="D2189" s="352" t="s">
        <v>2249</v>
      </c>
      <c r="E2189" s="353" t="s">
        <v>122</v>
      </c>
      <c r="F2189" s="354">
        <v>586287</v>
      </c>
      <c r="G2189" s="288" t="s">
        <v>117</v>
      </c>
      <c r="H2189" s="288"/>
      <c r="I2189" s="1"/>
      <c r="J2189" s="10"/>
      <c r="K2189" s="10"/>
    </row>
    <row r="2190" spans="2:11" s="5" customFormat="1" ht="31.5" hidden="1">
      <c r="B2190" s="1"/>
      <c r="C2190" s="351">
        <v>6755</v>
      </c>
      <c r="D2190" s="352" t="s">
        <v>2250</v>
      </c>
      <c r="E2190" s="353" t="s">
        <v>125</v>
      </c>
      <c r="F2190" s="354">
        <v>23994</v>
      </c>
      <c r="G2190" s="288" t="s">
        <v>117</v>
      </c>
      <c r="H2190" s="288"/>
      <c r="I2190" s="1"/>
      <c r="J2190" s="10"/>
      <c r="K2190" s="10"/>
    </row>
    <row r="2191" spans="2:11" s="5" customFormat="1" ht="78.75" hidden="1">
      <c r="B2191" s="1"/>
      <c r="C2191" s="351">
        <v>6763</v>
      </c>
      <c r="D2191" s="352" t="s">
        <v>2251</v>
      </c>
      <c r="E2191" s="353" t="s">
        <v>119</v>
      </c>
      <c r="F2191" s="354">
        <v>770606</v>
      </c>
      <c r="G2191" s="288" t="s">
        <v>117</v>
      </c>
      <c r="H2191" s="288"/>
      <c r="I2191" s="1"/>
      <c r="J2191" s="10"/>
      <c r="K2191" s="10"/>
    </row>
    <row r="2192" spans="2:11" s="5" customFormat="1" ht="78.75" hidden="1">
      <c r="B2192" s="1"/>
      <c r="C2192" s="351">
        <v>6765</v>
      </c>
      <c r="D2192" s="352" t="s">
        <v>2252</v>
      </c>
      <c r="E2192" s="353" t="s">
        <v>119</v>
      </c>
      <c r="F2192" s="354">
        <v>632130</v>
      </c>
      <c r="G2192" s="288" t="s">
        <v>117</v>
      </c>
      <c r="H2192" s="288"/>
      <c r="I2192" s="1"/>
      <c r="J2192" s="10"/>
      <c r="K2192" s="10"/>
    </row>
    <row r="2193" spans="2:11" s="5" customFormat="1" ht="63" hidden="1">
      <c r="B2193" s="1"/>
      <c r="C2193" s="351">
        <v>6774</v>
      </c>
      <c r="D2193" s="352" t="s">
        <v>2253</v>
      </c>
      <c r="E2193" s="353" t="s">
        <v>119</v>
      </c>
      <c r="F2193" s="354">
        <v>562992</v>
      </c>
      <c r="G2193" s="288" t="s">
        <v>117</v>
      </c>
      <c r="H2193" s="288"/>
      <c r="I2193" s="1"/>
      <c r="J2193" s="10"/>
      <c r="K2193" s="10"/>
    </row>
    <row r="2194" spans="2:11" s="5" customFormat="1" ht="78.75" hidden="1">
      <c r="B2194" s="1"/>
      <c r="C2194" s="351">
        <v>6775</v>
      </c>
      <c r="D2194" s="352" t="s">
        <v>2254</v>
      </c>
      <c r="E2194" s="353" t="s">
        <v>119</v>
      </c>
      <c r="F2194" s="354">
        <v>645275</v>
      </c>
      <c r="G2194" s="288" t="s">
        <v>117</v>
      </c>
      <c r="H2194" s="288"/>
      <c r="I2194" s="1"/>
      <c r="J2194" s="10"/>
      <c r="K2194" s="10"/>
    </row>
    <row r="2195" spans="2:11" s="5" customFormat="1" ht="31.5" hidden="1">
      <c r="B2195" s="1"/>
      <c r="C2195" s="351">
        <v>6779</v>
      </c>
      <c r="D2195" s="352" t="s">
        <v>2255</v>
      </c>
      <c r="E2195" s="353" t="s">
        <v>125</v>
      </c>
      <c r="F2195" s="354">
        <v>510296</v>
      </c>
      <c r="G2195" s="288" t="s">
        <v>117</v>
      </c>
      <c r="H2195" s="288"/>
      <c r="I2195" s="1"/>
      <c r="J2195" s="10"/>
      <c r="K2195" s="10"/>
    </row>
    <row r="2196" spans="2:11" s="5" customFormat="1" ht="31.5" hidden="1">
      <c r="B2196" s="1"/>
      <c r="C2196" s="351">
        <v>6801</v>
      </c>
      <c r="D2196" s="352" t="s">
        <v>2256</v>
      </c>
      <c r="E2196" s="353" t="s">
        <v>125</v>
      </c>
      <c r="F2196" s="354">
        <v>9054</v>
      </c>
      <c r="G2196" s="288" t="s">
        <v>117</v>
      </c>
      <c r="H2196" s="288"/>
      <c r="I2196" s="1"/>
      <c r="J2196" s="10"/>
      <c r="K2196" s="10"/>
    </row>
    <row r="2197" spans="2:11" s="5" customFormat="1" ht="47.25" hidden="1">
      <c r="B2197" s="1"/>
      <c r="C2197" s="351">
        <v>6848</v>
      </c>
      <c r="D2197" s="352" t="s">
        <v>2257</v>
      </c>
      <c r="E2197" s="353" t="s">
        <v>125</v>
      </c>
      <c r="F2197" s="354">
        <v>336028</v>
      </c>
      <c r="G2197" s="288" t="s">
        <v>117</v>
      </c>
      <c r="H2197" s="288" t="s">
        <v>145</v>
      </c>
      <c r="I2197" s="1"/>
      <c r="J2197" s="10"/>
      <c r="K2197" s="10"/>
    </row>
    <row r="2198" spans="2:11" s="5" customFormat="1" ht="63" hidden="1">
      <c r="B2198" s="1"/>
      <c r="C2198" s="351">
        <v>6856</v>
      </c>
      <c r="D2198" s="352" t="s">
        <v>2258</v>
      </c>
      <c r="E2198" s="353" t="s">
        <v>125</v>
      </c>
      <c r="F2198" s="354">
        <v>583170</v>
      </c>
      <c r="G2198" s="288" t="s">
        <v>117</v>
      </c>
      <c r="H2198" s="288"/>
      <c r="I2198" s="1"/>
      <c r="J2198" s="10"/>
      <c r="K2198" s="10"/>
    </row>
    <row r="2199" spans="2:11" s="5" customFormat="1" ht="31.5" hidden="1">
      <c r="B2199" s="1"/>
      <c r="C2199" s="351">
        <v>6857</v>
      </c>
      <c r="D2199" s="352" t="s">
        <v>2259</v>
      </c>
      <c r="E2199" s="353" t="s">
        <v>125</v>
      </c>
      <c r="F2199" s="354">
        <v>53914</v>
      </c>
      <c r="G2199" s="288" t="s">
        <v>117</v>
      </c>
      <c r="H2199" s="288"/>
      <c r="I2199" s="1"/>
      <c r="J2199" s="10"/>
      <c r="K2199" s="10"/>
    </row>
    <row r="2200" spans="2:11" s="5" customFormat="1" ht="78.75" hidden="1">
      <c r="B2200" s="1"/>
      <c r="C2200" s="351">
        <v>6864</v>
      </c>
      <c r="D2200" s="352" t="s">
        <v>2260</v>
      </c>
      <c r="E2200" s="353" t="s">
        <v>125</v>
      </c>
      <c r="F2200" s="354">
        <v>44341</v>
      </c>
      <c r="G2200" s="288" t="s">
        <v>117</v>
      </c>
      <c r="H2200" s="288"/>
      <c r="I2200" s="1"/>
      <c r="J2200" s="10"/>
      <c r="K2200" s="10"/>
    </row>
    <row r="2201" spans="2:11" s="5" customFormat="1" ht="31.5" hidden="1">
      <c r="B2201" s="1"/>
      <c r="C2201" s="351">
        <v>6866</v>
      </c>
      <c r="D2201" s="352" t="s">
        <v>2261</v>
      </c>
      <c r="E2201" s="353" t="s">
        <v>122</v>
      </c>
      <c r="F2201" s="354">
        <v>34689</v>
      </c>
      <c r="G2201" s="288" t="s">
        <v>117</v>
      </c>
      <c r="H2201" s="288"/>
      <c r="I2201" s="1"/>
      <c r="J2201" s="10"/>
      <c r="K2201" s="10"/>
    </row>
    <row r="2202" spans="2:11" s="5" customFormat="1" ht="63" hidden="1">
      <c r="B2202" s="1"/>
      <c r="C2202" s="351">
        <v>6868</v>
      </c>
      <c r="D2202" s="352" t="s">
        <v>2262</v>
      </c>
      <c r="E2202" s="353" t="s">
        <v>119</v>
      </c>
      <c r="F2202" s="354">
        <v>851317</v>
      </c>
      <c r="G2202" s="288" t="s">
        <v>117</v>
      </c>
      <c r="H2202" s="288"/>
      <c r="I2202" s="1"/>
      <c r="J2202" s="10"/>
      <c r="K2202" s="10"/>
    </row>
    <row r="2203" spans="2:11" s="5" customFormat="1" ht="63" hidden="1">
      <c r="B2203" s="1"/>
      <c r="C2203" s="351">
        <v>6869</v>
      </c>
      <c r="D2203" s="352" t="s">
        <v>2263</v>
      </c>
      <c r="E2203" s="353" t="s">
        <v>119</v>
      </c>
      <c r="F2203" s="354">
        <v>700731</v>
      </c>
      <c r="G2203" s="288" t="s">
        <v>117</v>
      </c>
      <c r="H2203" s="288"/>
      <c r="I2203" s="1"/>
      <c r="J2203" s="10"/>
      <c r="K2203" s="10"/>
    </row>
    <row r="2204" spans="2:11" s="5" customFormat="1" ht="94.5" hidden="1">
      <c r="B2204" s="1"/>
      <c r="C2204" s="351">
        <v>6874</v>
      </c>
      <c r="D2204" s="352" t="s">
        <v>2264</v>
      </c>
      <c r="E2204" s="353" t="s">
        <v>125</v>
      </c>
      <c r="F2204" s="354">
        <v>91022</v>
      </c>
      <c r="G2204" s="288" t="s">
        <v>117</v>
      </c>
      <c r="H2204" s="288"/>
      <c r="I2204" s="1"/>
      <c r="J2204" s="10"/>
      <c r="K2204" s="10"/>
    </row>
    <row r="2205" spans="2:11" s="5" customFormat="1" ht="63" hidden="1">
      <c r="B2205" s="1"/>
      <c r="C2205" s="351">
        <v>6878</v>
      </c>
      <c r="D2205" s="352" t="s">
        <v>2265</v>
      </c>
      <c r="E2205" s="353" t="s">
        <v>119</v>
      </c>
      <c r="F2205" s="354">
        <v>461138</v>
      </c>
      <c r="G2205" s="288" t="s">
        <v>117</v>
      </c>
      <c r="H2205" s="288"/>
      <c r="I2205" s="1"/>
      <c r="J2205" s="10"/>
      <c r="K2205" s="10"/>
    </row>
    <row r="2206" spans="2:11" s="5" customFormat="1" ht="63" hidden="1">
      <c r="B2206" s="1"/>
      <c r="C2206" s="351">
        <v>6880</v>
      </c>
      <c r="D2206" s="352" t="s">
        <v>2266</v>
      </c>
      <c r="E2206" s="353" t="s">
        <v>119</v>
      </c>
      <c r="F2206" s="354">
        <v>900444</v>
      </c>
      <c r="G2206" s="288" t="s">
        <v>117</v>
      </c>
      <c r="H2206" s="288"/>
      <c r="I2206" s="1"/>
      <c r="J2206" s="10"/>
      <c r="K2206" s="10"/>
    </row>
    <row r="2207" spans="2:11" s="5" customFormat="1" ht="47.25" hidden="1">
      <c r="B2207" s="1"/>
      <c r="C2207" s="351">
        <v>6959</v>
      </c>
      <c r="D2207" s="352" t="s">
        <v>2267</v>
      </c>
      <c r="E2207" s="353" t="s">
        <v>122</v>
      </c>
      <c r="F2207" s="354">
        <v>24438</v>
      </c>
      <c r="G2207" s="288" t="s">
        <v>117</v>
      </c>
      <c r="H2207" s="288"/>
      <c r="I2207" s="1"/>
      <c r="J2207" s="10"/>
      <c r="K2207" s="10"/>
    </row>
    <row r="2208" spans="2:11" s="5" customFormat="1" ht="31.5" hidden="1">
      <c r="B2208" s="1"/>
      <c r="C2208" s="351">
        <v>6968</v>
      </c>
      <c r="D2208" s="352" t="s">
        <v>2268</v>
      </c>
      <c r="E2208" s="353" t="s">
        <v>122</v>
      </c>
      <c r="F2208" s="354">
        <v>7438</v>
      </c>
      <c r="G2208" s="288" t="s">
        <v>117</v>
      </c>
      <c r="H2208" s="288"/>
      <c r="I2208" s="1"/>
      <c r="J2208" s="10"/>
      <c r="K2208" s="10"/>
    </row>
    <row r="2209" spans="2:11" s="5" customFormat="1" ht="47.25" hidden="1">
      <c r="B2209" s="1"/>
      <c r="C2209" s="351">
        <v>7026</v>
      </c>
      <c r="D2209" s="352" t="s">
        <v>2269</v>
      </c>
      <c r="E2209" s="353" t="s">
        <v>116</v>
      </c>
      <c r="F2209" s="354">
        <v>229446</v>
      </c>
      <c r="G2209" s="288" t="s">
        <v>117</v>
      </c>
      <c r="H2209" s="288"/>
      <c r="I2209" s="1"/>
      <c r="J2209" s="10"/>
      <c r="K2209" s="10"/>
    </row>
    <row r="2210" spans="2:11" s="5" customFormat="1" ht="47.25" hidden="1">
      <c r="B2210" s="1"/>
      <c r="C2210" s="351">
        <v>7028</v>
      </c>
      <c r="D2210" s="352" t="s">
        <v>2270</v>
      </c>
      <c r="E2210" s="353" t="s">
        <v>122</v>
      </c>
      <c r="F2210" s="354">
        <v>61827</v>
      </c>
      <c r="G2210" s="288" t="s">
        <v>117</v>
      </c>
      <c r="H2210" s="288"/>
      <c r="I2210" s="1"/>
      <c r="J2210" s="10"/>
      <c r="K2210" s="10"/>
    </row>
    <row r="2211" spans="2:11" s="5" customFormat="1" ht="78.75" hidden="1">
      <c r="B2211" s="1"/>
      <c r="C2211" s="351">
        <v>7047</v>
      </c>
      <c r="D2211" s="352" t="s">
        <v>2271</v>
      </c>
      <c r="E2211" s="353" t="s">
        <v>125</v>
      </c>
      <c r="F2211" s="354">
        <v>361510</v>
      </c>
      <c r="G2211" s="288" t="s">
        <v>117</v>
      </c>
      <c r="H2211" s="288"/>
      <c r="I2211" s="1"/>
      <c r="J2211" s="10"/>
      <c r="K2211" s="10"/>
    </row>
    <row r="2212" spans="2:11" s="5" customFormat="1" ht="31.5" hidden="1">
      <c r="B2212" s="1"/>
      <c r="C2212" s="351">
        <v>7057</v>
      </c>
      <c r="D2212" s="352" t="s">
        <v>2272</v>
      </c>
      <c r="E2212" s="353" t="s">
        <v>125</v>
      </c>
      <c r="F2212" s="354">
        <v>36176</v>
      </c>
      <c r="G2212" s="288" t="s">
        <v>117</v>
      </c>
      <c r="H2212" s="288"/>
      <c r="I2212" s="1"/>
      <c r="J2212" s="10"/>
      <c r="K2212" s="10"/>
    </row>
    <row r="2213" spans="2:11" s="5" customFormat="1" ht="63" hidden="1">
      <c r="B2213" s="1"/>
      <c r="C2213" s="351">
        <v>7090</v>
      </c>
      <c r="D2213" s="352" t="s">
        <v>2273</v>
      </c>
      <c r="E2213" s="353" t="s">
        <v>116</v>
      </c>
      <c r="F2213" s="354">
        <v>76627</v>
      </c>
      <c r="G2213" s="288" t="s">
        <v>117</v>
      </c>
      <c r="H2213" s="288"/>
      <c r="I2213" s="1"/>
      <c r="J2213" s="10"/>
      <c r="K2213" s="10"/>
    </row>
    <row r="2214" spans="2:11" s="5" customFormat="1" ht="63" hidden="1">
      <c r="B2214" s="1"/>
      <c r="C2214" s="351">
        <v>7113</v>
      </c>
      <c r="D2214" s="352" t="s">
        <v>2274</v>
      </c>
      <c r="E2214" s="353" t="s">
        <v>122</v>
      </c>
      <c r="F2214" s="354">
        <v>44370</v>
      </c>
      <c r="G2214" s="288" t="s">
        <v>117</v>
      </c>
      <c r="H2214" s="288"/>
      <c r="I2214" s="1"/>
      <c r="J2214" s="10"/>
      <c r="K2214" s="10"/>
    </row>
    <row r="2215" spans="2:11" s="5" customFormat="1" ht="31.5" hidden="1">
      <c r="B2215" s="1"/>
      <c r="C2215" s="351">
        <v>7136</v>
      </c>
      <c r="D2215" s="352" t="s">
        <v>2275</v>
      </c>
      <c r="E2215" s="353" t="s">
        <v>472</v>
      </c>
      <c r="F2215" s="354">
        <v>1131</v>
      </c>
      <c r="G2215" s="288" t="s">
        <v>117</v>
      </c>
      <c r="H2215" s="288"/>
      <c r="I2215" s="1"/>
      <c r="J2215" s="10"/>
      <c r="K2215" s="10"/>
    </row>
    <row r="2216" spans="2:11" s="5" customFormat="1" ht="110.25" hidden="1">
      <c r="B2216" s="1"/>
      <c r="C2216" s="351">
        <v>7202</v>
      </c>
      <c r="D2216" s="352" t="s">
        <v>2276</v>
      </c>
      <c r="E2216" s="353" t="s">
        <v>116</v>
      </c>
      <c r="F2216" s="354">
        <v>654930</v>
      </c>
      <c r="G2216" s="288" t="s">
        <v>117</v>
      </c>
      <c r="H2216" s="288"/>
      <c r="I2216" s="1"/>
      <c r="J2216" s="10"/>
      <c r="K2216" s="10"/>
    </row>
    <row r="2217" spans="2:11" s="5" customFormat="1" ht="47.25" hidden="1">
      <c r="B2217" s="1"/>
      <c r="C2217" s="351">
        <v>7267</v>
      </c>
      <c r="D2217" s="352" t="s">
        <v>2277</v>
      </c>
      <c r="E2217" s="353" t="s">
        <v>116</v>
      </c>
      <c r="F2217" s="354">
        <v>279820</v>
      </c>
      <c r="G2217" s="288" t="s">
        <v>117</v>
      </c>
      <c r="H2217" s="288"/>
      <c r="I2217" s="1"/>
      <c r="J2217" s="10"/>
      <c r="K2217" s="10"/>
    </row>
    <row r="2218" spans="2:11" s="5" customFormat="1" ht="63" hidden="1">
      <c r="B2218" s="1"/>
      <c r="C2218" s="351">
        <v>7283</v>
      </c>
      <c r="D2218" s="352" t="s">
        <v>2278</v>
      </c>
      <c r="E2218" s="353" t="s">
        <v>2279</v>
      </c>
      <c r="F2218" s="354">
        <v>70725</v>
      </c>
      <c r="G2218" s="288" t="s">
        <v>117</v>
      </c>
      <c r="H2218" s="288"/>
      <c r="I2218" s="1"/>
      <c r="J2218" s="10"/>
      <c r="K2218" s="10"/>
    </row>
    <row r="2219" spans="2:11" s="5" customFormat="1" ht="94.5" hidden="1">
      <c r="B2219" s="1"/>
      <c r="C2219" s="351">
        <v>7308</v>
      </c>
      <c r="D2219" s="352" t="s">
        <v>2280</v>
      </c>
      <c r="E2219" s="353" t="s">
        <v>122</v>
      </c>
      <c r="F2219" s="354">
        <v>503407</v>
      </c>
      <c r="G2219" s="288" t="s">
        <v>117</v>
      </c>
      <c r="H2219" s="288"/>
      <c r="I2219" s="1"/>
      <c r="J2219" s="10"/>
      <c r="K2219" s="10"/>
    </row>
    <row r="2220" spans="2:11" s="5" customFormat="1" ht="47.25" hidden="1">
      <c r="B2220" s="1"/>
      <c r="C2220" s="351">
        <v>7332</v>
      </c>
      <c r="D2220" s="352" t="s">
        <v>2281</v>
      </c>
      <c r="E2220" s="353" t="s">
        <v>122</v>
      </c>
      <c r="F2220" s="354">
        <v>12465</v>
      </c>
      <c r="G2220" s="288" t="s">
        <v>117</v>
      </c>
      <c r="H2220" s="288"/>
      <c r="I2220" s="1"/>
      <c r="J2220" s="10"/>
      <c r="K2220" s="10"/>
    </row>
    <row r="2221" spans="2:11" s="5" customFormat="1" ht="31.5" hidden="1">
      <c r="B2221" s="1"/>
      <c r="C2221" s="351">
        <v>7336</v>
      </c>
      <c r="D2221" s="352" t="s">
        <v>2282</v>
      </c>
      <c r="E2221" s="353" t="s">
        <v>472</v>
      </c>
      <c r="F2221" s="354">
        <v>3978</v>
      </c>
      <c r="G2221" s="288" t="s">
        <v>117</v>
      </c>
      <c r="H2221" s="288" t="s">
        <v>145</v>
      </c>
      <c r="I2221" s="1"/>
      <c r="J2221" s="10"/>
      <c r="K2221" s="10"/>
    </row>
    <row r="2222" spans="2:11" s="5" customFormat="1" ht="31.5" hidden="1">
      <c r="B2222" s="1"/>
      <c r="C2222" s="351">
        <v>7337</v>
      </c>
      <c r="D2222" s="352" t="s">
        <v>2283</v>
      </c>
      <c r="E2222" s="353" t="s">
        <v>125</v>
      </c>
      <c r="F2222" s="354">
        <v>3362910</v>
      </c>
      <c r="G2222" s="288" t="s">
        <v>117</v>
      </c>
      <c r="H2222" s="288"/>
      <c r="I2222" s="1"/>
      <c r="J2222" s="10"/>
      <c r="K2222" s="10"/>
    </row>
    <row r="2223" spans="2:11" s="5" customFormat="1" ht="94.5" hidden="1">
      <c r="B2223" s="1"/>
      <c r="C2223" s="351">
        <v>7338</v>
      </c>
      <c r="D2223" s="352" t="s">
        <v>2284</v>
      </c>
      <c r="E2223" s="353" t="s">
        <v>1215</v>
      </c>
      <c r="F2223" s="354">
        <v>302122</v>
      </c>
      <c r="G2223" s="288" t="s">
        <v>117</v>
      </c>
      <c r="H2223" s="288"/>
      <c r="I2223" s="1"/>
      <c r="J2223" s="10"/>
      <c r="K2223" s="10"/>
    </row>
    <row r="2224" spans="2:11" s="5" customFormat="1" ht="31.5" hidden="1">
      <c r="B2224" s="1"/>
      <c r="C2224" s="351">
        <v>7339</v>
      </c>
      <c r="D2224" s="352" t="s">
        <v>2285</v>
      </c>
      <c r="E2224" s="353" t="s">
        <v>122</v>
      </c>
      <c r="F2224" s="354">
        <v>3435</v>
      </c>
      <c r="G2224" s="288" t="s">
        <v>117</v>
      </c>
      <c r="H2224" s="288"/>
      <c r="I2224" s="1"/>
      <c r="J2224" s="10"/>
      <c r="K2224" s="10"/>
    </row>
    <row r="2225" spans="2:11" s="5" customFormat="1" ht="63" hidden="1">
      <c r="B2225" s="1"/>
      <c r="C2225" s="351">
        <v>7340</v>
      </c>
      <c r="D2225" s="352" t="s">
        <v>2286</v>
      </c>
      <c r="E2225" s="353" t="s">
        <v>125</v>
      </c>
      <c r="F2225" s="354">
        <v>2720661</v>
      </c>
      <c r="G2225" s="288" t="s">
        <v>117</v>
      </c>
      <c r="H2225" s="288" t="s">
        <v>145</v>
      </c>
      <c r="I2225" s="1"/>
      <c r="J2225" s="10"/>
      <c r="K2225" s="10"/>
    </row>
    <row r="2226" spans="2:11" s="5" customFormat="1" ht="31.5" hidden="1">
      <c r="B2226" s="1"/>
      <c r="C2226" s="351">
        <v>7341</v>
      </c>
      <c r="D2226" s="352" t="s">
        <v>2287</v>
      </c>
      <c r="E2226" s="353" t="s">
        <v>122</v>
      </c>
      <c r="F2226" s="354">
        <v>921352</v>
      </c>
      <c r="G2226" s="288" t="s">
        <v>117</v>
      </c>
      <c r="H2226" s="288" t="s">
        <v>145</v>
      </c>
      <c r="I2226" s="1"/>
      <c r="J2226" s="10"/>
      <c r="K2226" s="10"/>
    </row>
    <row r="2227" spans="2:11" s="5" customFormat="1" ht="110.25" hidden="1">
      <c r="B2227" s="1"/>
      <c r="C2227" s="351">
        <v>7342</v>
      </c>
      <c r="D2227" s="352" t="s">
        <v>2288</v>
      </c>
      <c r="E2227" s="353" t="s">
        <v>122</v>
      </c>
      <c r="F2227" s="354">
        <v>1198140</v>
      </c>
      <c r="G2227" s="288" t="s">
        <v>117</v>
      </c>
      <c r="H2227" s="288" t="s">
        <v>145</v>
      </c>
      <c r="I2227" s="1"/>
      <c r="J2227" s="10"/>
      <c r="K2227" s="10"/>
    </row>
    <row r="2228" spans="2:11" s="5" customFormat="1" ht="47.25" hidden="1">
      <c r="B2228" s="1"/>
      <c r="C2228" s="351">
        <v>7344</v>
      </c>
      <c r="D2228" s="352" t="s">
        <v>2289</v>
      </c>
      <c r="E2228" s="353" t="s">
        <v>122</v>
      </c>
      <c r="F2228" s="354">
        <v>592</v>
      </c>
      <c r="G2228" s="288" t="s">
        <v>117</v>
      </c>
      <c r="H2228" s="288"/>
      <c r="I2228" s="1"/>
      <c r="J2228" s="10"/>
      <c r="K2228" s="10"/>
    </row>
    <row r="2229" spans="2:11" s="5" customFormat="1" ht="63" hidden="1">
      <c r="B2229" s="1"/>
      <c r="C2229" s="351">
        <v>7345</v>
      </c>
      <c r="D2229" s="352" t="s">
        <v>2290</v>
      </c>
      <c r="E2229" s="353" t="s">
        <v>119</v>
      </c>
      <c r="F2229" s="354">
        <v>522884</v>
      </c>
      <c r="G2229" s="288" t="s">
        <v>117</v>
      </c>
      <c r="H2229" s="288"/>
      <c r="I2229" s="1"/>
      <c r="J2229" s="10"/>
      <c r="K2229" s="10"/>
    </row>
    <row r="2230" spans="2:11" s="5" customFormat="1" ht="78.75" hidden="1">
      <c r="B2230" s="1"/>
      <c r="C2230" s="351">
        <v>7346</v>
      </c>
      <c r="D2230" s="352" t="s">
        <v>2291</v>
      </c>
      <c r="E2230" s="353" t="s">
        <v>116</v>
      </c>
      <c r="F2230" s="354">
        <v>24319</v>
      </c>
      <c r="G2230" s="288" t="s">
        <v>117</v>
      </c>
      <c r="H2230" s="288"/>
      <c r="I2230" s="1"/>
      <c r="J2230" s="10"/>
      <c r="K2230" s="10"/>
    </row>
    <row r="2231" spans="2:11" s="5" customFormat="1" ht="63" hidden="1">
      <c r="B2231" s="1"/>
      <c r="C2231" s="351">
        <v>7347</v>
      </c>
      <c r="D2231" s="352" t="s">
        <v>2292</v>
      </c>
      <c r="E2231" s="353" t="s">
        <v>125</v>
      </c>
      <c r="F2231" s="354">
        <v>2765373</v>
      </c>
      <c r="G2231" s="288" t="s">
        <v>117</v>
      </c>
      <c r="H2231" s="288" t="s">
        <v>145</v>
      </c>
      <c r="I2231" s="1"/>
      <c r="J2231" s="10"/>
      <c r="K2231" s="10"/>
    </row>
    <row r="2232" spans="2:11" s="5" customFormat="1" ht="94.5" hidden="1">
      <c r="B2232" s="1"/>
      <c r="C2232" s="351">
        <v>7348</v>
      </c>
      <c r="D2232" s="352" t="s">
        <v>2293</v>
      </c>
      <c r="E2232" s="353" t="s">
        <v>119</v>
      </c>
      <c r="F2232" s="354">
        <v>566748</v>
      </c>
      <c r="G2232" s="288" t="s">
        <v>117</v>
      </c>
      <c r="H2232" s="288"/>
      <c r="I2232" s="1"/>
      <c r="J2232" s="10"/>
      <c r="K2232" s="10"/>
    </row>
    <row r="2233" spans="2:11" s="5" customFormat="1" ht="63" hidden="1">
      <c r="B2233" s="1"/>
      <c r="C2233" s="351">
        <v>7349</v>
      </c>
      <c r="D2233" s="352" t="s">
        <v>2294</v>
      </c>
      <c r="E2233" s="353" t="s">
        <v>119</v>
      </c>
      <c r="F2233" s="354">
        <v>554811</v>
      </c>
      <c r="G2233" s="288" t="s">
        <v>117</v>
      </c>
      <c r="H2233" s="288"/>
      <c r="I2233" s="1"/>
      <c r="J2233" s="10"/>
      <c r="K2233" s="10"/>
    </row>
    <row r="2234" spans="2:11" s="5" customFormat="1" ht="63" hidden="1">
      <c r="B2234" s="1"/>
      <c r="C2234" s="351">
        <v>7351</v>
      </c>
      <c r="D2234" s="352" t="s">
        <v>2295</v>
      </c>
      <c r="E2234" s="353" t="s">
        <v>119</v>
      </c>
      <c r="F2234" s="354">
        <v>572814</v>
      </c>
      <c r="G2234" s="288" t="s">
        <v>117</v>
      </c>
      <c r="H2234" s="288"/>
      <c r="I2234" s="1"/>
      <c r="J2234" s="10"/>
      <c r="K2234" s="10"/>
    </row>
    <row r="2235" spans="2:11" s="5" customFormat="1" ht="63" hidden="1">
      <c r="B2235" s="1"/>
      <c r="C2235" s="351">
        <v>7353</v>
      </c>
      <c r="D2235" s="352" t="s">
        <v>2296</v>
      </c>
      <c r="E2235" s="353" t="s">
        <v>125</v>
      </c>
      <c r="F2235" s="354">
        <v>1286793</v>
      </c>
      <c r="G2235" s="288" t="s">
        <v>117</v>
      </c>
      <c r="H2235" s="288" t="s">
        <v>145</v>
      </c>
      <c r="I2235" s="1"/>
      <c r="J2235" s="10"/>
      <c r="K2235" s="10"/>
    </row>
    <row r="2236" spans="2:11" s="5" customFormat="1" ht="47.25" hidden="1">
      <c r="B2236" s="1"/>
      <c r="C2236" s="351">
        <v>7354</v>
      </c>
      <c r="D2236" s="352" t="s">
        <v>2297</v>
      </c>
      <c r="E2236" s="353" t="s">
        <v>125</v>
      </c>
      <c r="F2236" s="354">
        <v>1553681</v>
      </c>
      <c r="G2236" s="288" t="s">
        <v>117</v>
      </c>
      <c r="H2236" s="288" t="s">
        <v>145</v>
      </c>
      <c r="I2236" s="1"/>
      <c r="J2236" s="10"/>
      <c r="K2236" s="10"/>
    </row>
    <row r="2237" spans="2:11" s="5" customFormat="1" ht="47.25" hidden="1">
      <c r="B2237" s="1"/>
      <c r="C2237" s="351">
        <v>7355</v>
      </c>
      <c r="D2237" s="352" t="s">
        <v>2298</v>
      </c>
      <c r="E2237" s="353" t="s">
        <v>125</v>
      </c>
      <c r="F2237" s="354">
        <v>274301</v>
      </c>
      <c r="G2237" s="288" t="s">
        <v>117</v>
      </c>
      <c r="H2237" s="288" t="s">
        <v>145</v>
      </c>
      <c r="I2237" s="1"/>
      <c r="J2237" s="10"/>
      <c r="K2237" s="10"/>
    </row>
    <row r="2238" spans="2:11" s="5" customFormat="1" ht="47.25" hidden="1">
      <c r="B2238" s="1"/>
      <c r="C2238" s="351">
        <v>7356</v>
      </c>
      <c r="D2238" s="352" t="s">
        <v>2299</v>
      </c>
      <c r="E2238" s="353" t="s">
        <v>125</v>
      </c>
      <c r="F2238" s="354">
        <v>1916748</v>
      </c>
      <c r="G2238" s="288" t="s">
        <v>117</v>
      </c>
      <c r="H2238" s="288"/>
      <c r="I2238" s="1"/>
      <c r="J2238" s="10"/>
      <c r="K2238" s="10"/>
    </row>
    <row r="2239" spans="2:11" s="5" customFormat="1" ht="31.5" hidden="1">
      <c r="B2239" s="1"/>
      <c r="C2239" s="351">
        <v>7357</v>
      </c>
      <c r="D2239" s="352" t="s">
        <v>2300</v>
      </c>
      <c r="E2239" s="353" t="s">
        <v>125</v>
      </c>
      <c r="F2239" s="354">
        <v>379721</v>
      </c>
      <c r="G2239" s="288" t="s">
        <v>117</v>
      </c>
      <c r="H2239" s="288" t="s">
        <v>145</v>
      </c>
      <c r="I2239" s="1"/>
      <c r="J2239" s="10"/>
      <c r="K2239" s="10"/>
    </row>
    <row r="2240" spans="2:11" s="5" customFormat="1" ht="31.5" hidden="1">
      <c r="B2240" s="1"/>
      <c r="C2240" s="351">
        <v>7358</v>
      </c>
      <c r="D2240" s="352" t="s">
        <v>2301</v>
      </c>
      <c r="E2240" s="353" t="s">
        <v>125</v>
      </c>
      <c r="F2240" s="354">
        <v>266146</v>
      </c>
      <c r="G2240" s="288" t="s">
        <v>117</v>
      </c>
      <c r="H2240" s="288" t="s">
        <v>145</v>
      </c>
      <c r="I2240" s="1"/>
      <c r="J2240" s="10"/>
      <c r="K2240" s="10"/>
    </row>
    <row r="2241" spans="2:11" s="5" customFormat="1" ht="63" hidden="1">
      <c r="B2241" s="1"/>
      <c r="C2241" s="351">
        <v>7359</v>
      </c>
      <c r="D2241" s="352" t="s">
        <v>2302</v>
      </c>
      <c r="E2241" s="353" t="s">
        <v>125</v>
      </c>
      <c r="F2241" s="354">
        <v>337797</v>
      </c>
      <c r="G2241" s="288" t="s">
        <v>117</v>
      </c>
      <c r="H2241" s="288"/>
      <c r="I2241" s="1"/>
      <c r="J2241" s="10"/>
      <c r="K2241" s="10"/>
    </row>
    <row r="2242" spans="2:11" s="5" customFormat="1" ht="47.25" hidden="1">
      <c r="B2242" s="1"/>
      <c r="C2242" s="351">
        <v>7362</v>
      </c>
      <c r="D2242" s="352" t="s">
        <v>2303</v>
      </c>
      <c r="E2242" s="353" t="s">
        <v>116</v>
      </c>
      <c r="F2242" s="354">
        <v>11617</v>
      </c>
      <c r="G2242" s="288" t="s">
        <v>117</v>
      </c>
      <c r="H2242" s="288"/>
      <c r="I2242" s="1"/>
      <c r="J2242" s="10"/>
      <c r="K2242" s="10"/>
    </row>
    <row r="2243" spans="2:11" s="5" customFormat="1" ht="63" hidden="1">
      <c r="B2243" s="1"/>
      <c r="C2243" s="351">
        <v>7364</v>
      </c>
      <c r="D2243" s="352" t="s">
        <v>2304</v>
      </c>
      <c r="E2243" s="353" t="s">
        <v>119</v>
      </c>
      <c r="F2243" s="354">
        <v>71528</v>
      </c>
      <c r="G2243" s="288" t="s">
        <v>117</v>
      </c>
      <c r="H2243" s="288"/>
      <c r="I2243" s="1"/>
      <c r="J2243" s="10"/>
      <c r="K2243" s="10"/>
    </row>
    <row r="2244" spans="2:11" s="5" customFormat="1" ht="78.75" hidden="1">
      <c r="B2244" s="1"/>
      <c r="C2244" s="351">
        <v>7365</v>
      </c>
      <c r="D2244" s="352" t="s">
        <v>2305</v>
      </c>
      <c r="E2244" s="353" t="s">
        <v>125</v>
      </c>
      <c r="F2244" s="354">
        <v>667003</v>
      </c>
      <c r="G2244" s="288" t="s">
        <v>117</v>
      </c>
      <c r="H2244" s="288"/>
      <c r="I2244" s="1"/>
      <c r="J2244" s="10"/>
      <c r="K2244" s="10"/>
    </row>
    <row r="2245" spans="2:11" s="5" customFormat="1" ht="78.75" hidden="1">
      <c r="B2245" s="1"/>
      <c r="C2245" s="351">
        <v>7366</v>
      </c>
      <c r="D2245" s="352" t="s">
        <v>2306</v>
      </c>
      <c r="E2245" s="353" t="s">
        <v>125</v>
      </c>
      <c r="F2245" s="354">
        <v>207257</v>
      </c>
      <c r="G2245" s="288" t="s">
        <v>117</v>
      </c>
      <c r="H2245" s="288"/>
      <c r="I2245" s="1"/>
      <c r="J2245" s="10"/>
      <c r="K2245" s="10"/>
    </row>
    <row r="2246" spans="2:11" s="5" customFormat="1" ht="31.5" hidden="1">
      <c r="B2246" s="1"/>
      <c r="C2246" s="351">
        <v>7368</v>
      </c>
      <c r="D2246" s="352" t="s">
        <v>2307</v>
      </c>
      <c r="E2246" s="353" t="s">
        <v>116</v>
      </c>
      <c r="F2246" s="354">
        <v>40592</v>
      </c>
      <c r="G2246" s="288" t="s">
        <v>117</v>
      </c>
      <c r="H2246" s="288"/>
      <c r="I2246" s="1"/>
      <c r="J2246" s="10"/>
      <c r="K2246" s="10"/>
    </row>
    <row r="2247" spans="2:11" s="5" customFormat="1" ht="63" hidden="1">
      <c r="B2247" s="1"/>
      <c r="C2247" s="351">
        <v>7369</v>
      </c>
      <c r="D2247" s="352" t="s">
        <v>2308</v>
      </c>
      <c r="E2247" s="353" t="s">
        <v>122</v>
      </c>
      <c r="F2247" s="354">
        <v>8059</v>
      </c>
      <c r="G2247" s="288" t="s">
        <v>117</v>
      </c>
      <c r="H2247" s="288"/>
      <c r="I2247" s="1"/>
      <c r="J2247" s="10"/>
      <c r="K2247" s="10"/>
    </row>
    <row r="2248" spans="2:11" s="5" customFormat="1" ht="31.5" hidden="1">
      <c r="B2248" s="1"/>
      <c r="C2248" s="351">
        <v>7370</v>
      </c>
      <c r="D2248" s="352" t="s">
        <v>2309</v>
      </c>
      <c r="E2248" s="353" t="s">
        <v>125</v>
      </c>
      <c r="F2248" s="354">
        <v>1098680</v>
      </c>
      <c r="G2248" s="288" t="s">
        <v>117</v>
      </c>
      <c r="H2248" s="288"/>
      <c r="I2248" s="1"/>
      <c r="J2248" s="10"/>
      <c r="K2248" s="10"/>
    </row>
    <row r="2249" spans="2:11" s="5" customFormat="1" ht="31.5" hidden="1">
      <c r="B2249" s="1"/>
      <c r="C2249" s="351">
        <v>7371</v>
      </c>
      <c r="D2249" s="352" t="s">
        <v>2310</v>
      </c>
      <c r="E2249" s="353" t="s">
        <v>125</v>
      </c>
      <c r="F2249" s="354">
        <v>1334269</v>
      </c>
      <c r="G2249" s="288" t="s">
        <v>117</v>
      </c>
      <c r="H2249" s="288"/>
      <c r="I2249" s="1"/>
      <c r="J2249" s="10"/>
      <c r="K2249" s="10"/>
    </row>
    <row r="2250" spans="2:11" s="5" customFormat="1" ht="31.5" hidden="1">
      <c r="B2250" s="1"/>
      <c r="C2250" s="351">
        <v>7372</v>
      </c>
      <c r="D2250" s="352" t="s">
        <v>2311</v>
      </c>
      <c r="E2250" s="353" t="s">
        <v>125</v>
      </c>
      <c r="F2250" s="354">
        <v>4418785</v>
      </c>
      <c r="G2250" s="288" t="s">
        <v>117</v>
      </c>
      <c r="H2250" s="288"/>
      <c r="I2250" s="1"/>
      <c r="J2250" s="10"/>
      <c r="K2250" s="10"/>
    </row>
    <row r="2251" spans="2:11" s="5" customFormat="1" ht="47.25" hidden="1">
      <c r="B2251" s="1"/>
      <c r="C2251" s="351">
        <v>7374</v>
      </c>
      <c r="D2251" s="352" t="s">
        <v>2312</v>
      </c>
      <c r="E2251" s="353" t="s">
        <v>125</v>
      </c>
      <c r="F2251" s="354">
        <v>47553</v>
      </c>
      <c r="G2251" s="288" t="s">
        <v>117</v>
      </c>
      <c r="H2251" s="288"/>
      <c r="I2251" s="1"/>
      <c r="J2251" s="10"/>
      <c r="K2251" s="10"/>
    </row>
    <row r="2252" spans="2:11" s="5" customFormat="1" ht="47.25" hidden="1">
      <c r="B2252" s="1"/>
      <c r="C2252" s="351">
        <v>7375</v>
      </c>
      <c r="D2252" s="352" t="s">
        <v>2313</v>
      </c>
      <c r="E2252" s="353" t="s">
        <v>125</v>
      </c>
      <c r="F2252" s="354">
        <v>1067376</v>
      </c>
      <c r="G2252" s="288" t="s">
        <v>117</v>
      </c>
      <c r="H2252" s="288"/>
      <c r="I2252" s="1"/>
      <c r="J2252" s="10"/>
      <c r="K2252" s="10"/>
    </row>
    <row r="2253" spans="2:11" s="5" customFormat="1" ht="47.25" hidden="1">
      <c r="B2253" s="1"/>
      <c r="C2253" s="351">
        <v>7376</v>
      </c>
      <c r="D2253" s="352" t="s">
        <v>2314</v>
      </c>
      <c r="E2253" s="353" t="s">
        <v>125</v>
      </c>
      <c r="F2253" s="354">
        <v>1596048</v>
      </c>
      <c r="G2253" s="288" t="s">
        <v>117</v>
      </c>
      <c r="H2253" s="288"/>
      <c r="I2253" s="1"/>
      <c r="J2253" s="10"/>
      <c r="K2253" s="10"/>
    </row>
    <row r="2254" spans="2:11" s="5" customFormat="1" ht="78.75" hidden="1">
      <c r="B2254" s="1"/>
      <c r="C2254" s="351">
        <v>7377</v>
      </c>
      <c r="D2254" s="352" t="s">
        <v>2315</v>
      </c>
      <c r="E2254" s="353" t="s">
        <v>125</v>
      </c>
      <c r="F2254" s="354">
        <v>858527</v>
      </c>
      <c r="G2254" s="288" t="s">
        <v>117</v>
      </c>
      <c r="H2254" s="288"/>
      <c r="I2254" s="1"/>
      <c r="J2254" s="10"/>
      <c r="K2254" s="10"/>
    </row>
    <row r="2255" spans="2:11" s="5" customFormat="1" ht="63" hidden="1">
      <c r="B2255" s="1"/>
      <c r="C2255" s="351">
        <v>7378</v>
      </c>
      <c r="D2255" s="352" t="s">
        <v>2316</v>
      </c>
      <c r="E2255" s="353" t="s">
        <v>116</v>
      </c>
      <c r="F2255" s="354">
        <v>16982</v>
      </c>
      <c r="G2255" s="288" t="s">
        <v>117</v>
      </c>
      <c r="H2255" s="288"/>
      <c r="I2255" s="1"/>
      <c r="J2255" s="10"/>
      <c r="K2255" s="10"/>
    </row>
    <row r="2256" spans="2:11" s="5" customFormat="1" ht="78.75" hidden="1">
      <c r="B2256" s="1"/>
      <c r="C2256" s="351">
        <v>7379</v>
      </c>
      <c r="D2256" s="352" t="s">
        <v>2317</v>
      </c>
      <c r="E2256" s="353" t="s">
        <v>125</v>
      </c>
      <c r="F2256" s="354">
        <v>360412</v>
      </c>
      <c r="G2256" s="288" t="s">
        <v>117</v>
      </c>
      <c r="H2256" s="288"/>
      <c r="I2256" s="1"/>
      <c r="J2256" s="10"/>
      <c r="K2256" s="10"/>
    </row>
    <row r="2257" spans="2:11" s="5" customFormat="1" ht="47.25" hidden="1">
      <c r="B2257" s="1"/>
      <c r="C2257" s="351">
        <v>7380</v>
      </c>
      <c r="D2257" s="352" t="s">
        <v>2318</v>
      </c>
      <c r="E2257" s="353" t="s">
        <v>785</v>
      </c>
      <c r="F2257" s="354">
        <v>12914</v>
      </c>
      <c r="G2257" s="288" t="s">
        <v>117</v>
      </c>
      <c r="H2257" s="288"/>
      <c r="I2257" s="1"/>
      <c r="J2257" s="10"/>
      <c r="K2257" s="10"/>
    </row>
    <row r="2258" spans="2:11" s="5" customFormat="1" ht="63" hidden="1">
      <c r="B2258" s="1"/>
      <c r="C2258" s="351">
        <v>7381</v>
      </c>
      <c r="D2258" s="352" t="s">
        <v>2319</v>
      </c>
      <c r="E2258" s="353" t="s">
        <v>125</v>
      </c>
      <c r="F2258" s="354">
        <v>2142000</v>
      </c>
      <c r="G2258" s="288" t="s">
        <v>117</v>
      </c>
      <c r="H2258" s="288"/>
      <c r="I2258" s="1"/>
      <c r="J2258" s="10"/>
      <c r="K2258" s="10"/>
    </row>
    <row r="2259" spans="2:11" s="5" customFormat="1" ht="94.5" hidden="1">
      <c r="B2259" s="1"/>
      <c r="C2259" s="351">
        <v>7382</v>
      </c>
      <c r="D2259" s="352" t="s">
        <v>2320</v>
      </c>
      <c r="E2259" s="353" t="s">
        <v>125</v>
      </c>
      <c r="F2259" s="354">
        <v>6247500</v>
      </c>
      <c r="G2259" s="288" t="s">
        <v>117</v>
      </c>
      <c r="H2259" s="288"/>
      <c r="I2259" s="1"/>
      <c r="J2259" s="10"/>
      <c r="K2259" s="10"/>
    </row>
    <row r="2260" spans="2:11" s="5" customFormat="1" ht="63" hidden="1">
      <c r="B2260" s="1"/>
      <c r="C2260" s="351">
        <v>7384</v>
      </c>
      <c r="D2260" s="352" t="s">
        <v>2321</v>
      </c>
      <c r="E2260" s="353" t="s">
        <v>125</v>
      </c>
      <c r="F2260" s="354">
        <v>6590548</v>
      </c>
      <c r="G2260" s="288" t="s">
        <v>117</v>
      </c>
      <c r="H2260" s="288"/>
      <c r="I2260" s="1"/>
      <c r="J2260" s="10"/>
      <c r="K2260" s="10"/>
    </row>
    <row r="2261" spans="2:11" s="5" customFormat="1" ht="31.5" hidden="1">
      <c r="B2261" s="1"/>
      <c r="C2261" s="351">
        <v>7387</v>
      </c>
      <c r="D2261" s="352" t="s">
        <v>2322</v>
      </c>
      <c r="E2261" s="353" t="s">
        <v>472</v>
      </c>
      <c r="F2261" s="354">
        <v>4075</v>
      </c>
      <c r="G2261" s="288" t="s">
        <v>117</v>
      </c>
      <c r="H2261" s="288" t="s">
        <v>145</v>
      </c>
      <c r="I2261" s="1"/>
      <c r="J2261" s="10"/>
      <c r="K2261" s="10"/>
    </row>
    <row r="2262" spans="2:11" s="5" customFormat="1" ht="47.25" hidden="1">
      <c r="B2262" s="1"/>
      <c r="C2262" s="351">
        <v>7388</v>
      </c>
      <c r="D2262" s="352" t="s">
        <v>2323</v>
      </c>
      <c r="E2262" s="353" t="s">
        <v>122</v>
      </c>
      <c r="F2262" s="354">
        <v>3381518</v>
      </c>
      <c r="G2262" s="288" t="s">
        <v>117</v>
      </c>
      <c r="H2262" s="288"/>
      <c r="I2262" s="1"/>
      <c r="J2262" s="10"/>
      <c r="K2262" s="10"/>
    </row>
    <row r="2263" spans="2:11" s="5" customFormat="1" ht="47.25" hidden="1">
      <c r="B2263" s="1"/>
      <c r="C2263" s="351">
        <v>7389</v>
      </c>
      <c r="D2263" s="352" t="s">
        <v>2324</v>
      </c>
      <c r="E2263" s="353" t="s">
        <v>2325</v>
      </c>
      <c r="F2263" s="354">
        <v>4890432</v>
      </c>
      <c r="G2263" s="288" t="s">
        <v>117</v>
      </c>
      <c r="H2263" s="288"/>
      <c r="I2263" s="1"/>
      <c r="J2263" s="10"/>
      <c r="K2263" s="10"/>
    </row>
    <row r="2264" spans="2:11" s="5" customFormat="1" ht="63" hidden="1">
      <c r="B2264" s="1"/>
      <c r="C2264" s="351">
        <v>7390</v>
      </c>
      <c r="D2264" s="352" t="s">
        <v>2326</v>
      </c>
      <c r="E2264" s="353" t="s">
        <v>122</v>
      </c>
      <c r="F2264" s="354">
        <v>42974</v>
      </c>
      <c r="G2264" s="288" t="s">
        <v>117</v>
      </c>
      <c r="H2264" s="288"/>
      <c r="I2264" s="1"/>
      <c r="J2264" s="10"/>
      <c r="K2264" s="10"/>
    </row>
    <row r="2265" spans="2:11" s="5" customFormat="1" ht="31.5" hidden="1">
      <c r="B2265" s="1"/>
      <c r="C2265" s="351">
        <v>7391</v>
      </c>
      <c r="D2265" s="352" t="s">
        <v>2327</v>
      </c>
      <c r="E2265" s="353" t="s">
        <v>125</v>
      </c>
      <c r="F2265" s="354">
        <v>5898530</v>
      </c>
      <c r="G2265" s="288" t="s">
        <v>117</v>
      </c>
      <c r="H2265" s="288"/>
      <c r="I2265" s="1"/>
      <c r="J2265" s="10"/>
      <c r="K2265" s="10"/>
    </row>
    <row r="2266" spans="2:11" s="5" customFormat="1" ht="31.5" hidden="1">
      <c r="B2266" s="1"/>
      <c r="C2266" s="351">
        <v>7392</v>
      </c>
      <c r="D2266" s="352" t="s">
        <v>2328</v>
      </c>
      <c r="E2266" s="353" t="s">
        <v>125</v>
      </c>
      <c r="F2266" s="354">
        <v>1776732</v>
      </c>
      <c r="G2266" s="288" t="s">
        <v>117</v>
      </c>
      <c r="H2266" s="288"/>
      <c r="I2266" s="1"/>
      <c r="J2266" s="10"/>
      <c r="K2266" s="10"/>
    </row>
    <row r="2267" spans="2:11" s="5" customFormat="1" ht="78.75" hidden="1">
      <c r="B2267" s="1"/>
      <c r="C2267" s="351">
        <v>7393</v>
      </c>
      <c r="D2267" s="352" t="s">
        <v>2329</v>
      </c>
      <c r="E2267" s="353" t="s">
        <v>125</v>
      </c>
      <c r="F2267" s="354">
        <v>6824434</v>
      </c>
      <c r="G2267" s="288" t="s">
        <v>117</v>
      </c>
      <c r="H2267" s="288"/>
      <c r="I2267" s="1"/>
      <c r="J2267" s="10"/>
      <c r="K2267" s="10"/>
    </row>
    <row r="2268" spans="2:11" s="5" customFormat="1" ht="31.5" hidden="1">
      <c r="B2268" s="1"/>
      <c r="C2268" s="351">
        <v>7395</v>
      </c>
      <c r="D2268" s="352" t="s">
        <v>2330</v>
      </c>
      <c r="E2268" s="353" t="s">
        <v>125</v>
      </c>
      <c r="F2268" s="354">
        <v>1954042</v>
      </c>
      <c r="G2268" s="288" t="s">
        <v>117</v>
      </c>
      <c r="H2268" s="288"/>
      <c r="I2268" s="1"/>
      <c r="J2268" s="10"/>
      <c r="K2268" s="10"/>
    </row>
    <row r="2269" spans="2:11" s="5" customFormat="1" ht="31.5" hidden="1">
      <c r="B2269" s="1"/>
      <c r="C2269" s="351">
        <v>7396</v>
      </c>
      <c r="D2269" s="352" t="s">
        <v>2331</v>
      </c>
      <c r="E2269" s="353" t="s">
        <v>125</v>
      </c>
      <c r="F2269" s="354">
        <v>321362</v>
      </c>
      <c r="G2269" s="288" t="s">
        <v>117</v>
      </c>
      <c r="H2269" s="288"/>
      <c r="I2269" s="1"/>
      <c r="J2269" s="10"/>
      <c r="K2269" s="10"/>
    </row>
    <row r="2270" spans="2:11" s="5" customFormat="1" ht="47.25" hidden="1">
      <c r="B2270" s="1"/>
      <c r="C2270" s="351">
        <v>7397</v>
      </c>
      <c r="D2270" s="352" t="s">
        <v>2332</v>
      </c>
      <c r="E2270" s="353" t="s">
        <v>125</v>
      </c>
      <c r="F2270" s="354">
        <v>391213</v>
      </c>
      <c r="G2270" s="288" t="s">
        <v>117</v>
      </c>
      <c r="H2270" s="288" t="s">
        <v>145</v>
      </c>
      <c r="I2270" s="1"/>
      <c r="J2270" s="10"/>
      <c r="K2270" s="10"/>
    </row>
    <row r="2271" spans="2:11" s="5" customFormat="1" ht="47.25" hidden="1">
      <c r="B2271" s="1"/>
      <c r="C2271" s="351">
        <v>7398</v>
      </c>
      <c r="D2271" s="352" t="s">
        <v>2333</v>
      </c>
      <c r="E2271" s="353" t="s">
        <v>125</v>
      </c>
      <c r="F2271" s="354">
        <v>426095</v>
      </c>
      <c r="G2271" s="288" t="s">
        <v>117</v>
      </c>
      <c r="H2271" s="288" t="s">
        <v>145</v>
      </c>
      <c r="I2271" s="1"/>
      <c r="J2271" s="10"/>
      <c r="K2271" s="10"/>
    </row>
    <row r="2272" spans="2:11" s="5" customFormat="1" ht="78.75" hidden="1">
      <c r="B2272" s="1"/>
      <c r="C2272" s="351">
        <v>7399</v>
      </c>
      <c r="D2272" s="352" t="s">
        <v>2334</v>
      </c>
      <c r="E2272" s="353" t="s">
        <v>125</v>
      </c>
      <c r="F2272" s="354">
        <v>643301</v>
      </c>
      <c r="G2272" s="288" t="s">
        <v>117</v>
      </c>
      <c r="H2272" s="288" t="s">
        <v>145</v>
      </c>
      <c r="I2272" s="1"/>
      <c r="J2272" s="10"/>
      <c r="K2272" s="10"/>
    </row>
    <row r="2273" spans="2:11" s="5" customFormat="1" ht="47.25" hidden="1">
      <c r="B2273" s="1"/>
      <c r="C2273" s="351">
        <v>7400</v>
      </c>
      <c r="D2273" s="352" t="s">
        <v>2335</v>
      </c>
      <c r="E2273" s="353" t="s">
        <v>125</v>
      </c>
      <c r="F2273" s="354">
        <v>426095</v>
      </c>
      <c r="G2273" s="288" t="s">
        <v>117</v>
      </c>
      <c r="H2273" s="288" t="s">
        <v>145</v>
      </c>
      <c r="I2273" s="1"/>
      <c r="J2273" s="10"/>
      <c r="K2273" s="10"/>
    </row>
    <row r="2274" spans="2:11" s="5" customFormat="1" ht="78.75" hidden="1">
      <c r="B2274" s="1"/>
      <c r="C2274" s="351">
        <v>7401</v>
      </c>
      <c r="D2274" s="352" t="s">
        <v>2336</v>
      </c>
      <c r="E2274" s="353" t="s">
        <v>125</v>
      </c>
      <c r="F2274" s="354">
        <v>643301</v>
      </c>
      <c r="G2274" s="288" t="s">
        <v>117</v>
      </c>
      <c r="H2274" s="288" t="s">
        <v>145</v>
      </c>
      <c r="I2274" s="1"/>
      <c r="J2274" s="10"/>
      <c r="K2274" s="10"/>
    </row>
    <row r="2275" spans="2:11" s="5" customFormat="1" ht="31.5" hidden="1">
      <c r="B2275" s="1"/>
      <c r="C2275" s="351">
        <v>7406</v>
      </c>
      <c r="D2275" s="352" t="s">
        <v>2337</v>
      </c>
      <c r="E2275" s="353" t="s">
        <v>125</v>
      </c>
      <c r="F2275" s="354">
        <v>428400</v>
      </c>
      <c r="G2275" s="288" t="s">
        <v>117</v>
      </c>
      <c r="H2275" s="288" t="s">
        <v>145</v>
      </c>
      <c r="I2275" s="1"/>
      <c r="J2275" s="10"/>
      <c r="K2275" s="10"/>
    </row>
    <row r="2276" spans="2:11" s="5" customFormat="1" ht="63" hidden="1">
      <c r="B2276" s="1"/>
      <c r="C2276" s="351">
        <v>7407</v>
      </c>
      <c r="D2276" s="352" t="s">
        <v>2338</v>
      </c>
      <c r="E2276" s="353" t="s">
        <v>125</v>
      </c>
      <c r="F2276" s="354">
        <v>643301</v>
      </c>
      <c r="G2276" s="288" t="s">
        <v>117</v>
      </c>
      <c r="H2276" s="288" t="s">
        <v>145</v>
      </c>
      <c r="I2276" s="1"/>
      <c r="J2276" s="10"/>
      <c r="K2276" s="10"/>
    </row>
    <row r="2277" spans="2:11" s="5" customFormat="1" ht="47.25" hidden="1">
      <c r="B2277" s="1"/>
      <c r="C2277" s="351">
        <v>7408</v>
      </c>
      <c r="D2277" s="352" t="s">
        <v>2339</v>
      </c>
      <c r="E2277" s="353" t="s">
        <v>125</v>
      </c>
      <c r="F2277" s="354">
        <v>543050</v>
      </c>
      <c r="G2277" s="288" t="s">
        <v>117</v>
      </c>
      <c r="H2277" s="288"/>
      <c r="I2277" s="1"/>
      <c r="J2277" s="10"/>
      <c r="K2277" s="10"/>
    </row>
    <row r="2278" spans="2:11" s="5" customFormat="1" ht="94.5" hidden="1">
      <c r="B2278" s="1"/>
      <c r="C2278" s="351">
        <v>7409</v>
      </c>
      <c r="D2278" s="352" t="s">
        <v>2340</v>
      </c>
      <c r="E2278" s="353" t="s">
        <v>125</v>
      </c>
      <c r="F2278" s="354">
        <v>2958349</v>
      </c>
      <c r="G2278" s="288" t="s">
        <v>117</v>
      </c>
      <c r="H2278" s="288" t="s">
        <v>145</v>
      </c>
      <c r="I2278" s="1"/>
      <c r="J2278" s="10"/>
      <c r="K2278" s="10"/>
    </row>
    <row r="2279" spans="2:11" s="5" customFormat="1" ht="94.5" hidden="1">
      <c r="B2279" s="1"/>
      <c r="C2279" s="351">
        <v>7410</v>
      </c>
      <c r="D2279" s="352" t="s">
        <v>2341</v>
      </c>
      <c r="E2279" s="353" t="s">
        <v>125</v>
      </c>
      <c r="F2279" s="354">
        <v>1686167</v>
      </c>
      <c r="G2279" s="288" t="s">
        <v>117</v>
      </c>
      <c r="H2279" s="288"/>
      <c r="I2279" s="1"/>
      <c r="J2279" s="10"/>
      <c r="K2279" s="10"/>
    </row>
    <row r="2280" spans="2:11" s="5" customFormat="1" ht="94.5" hidden="1">
      <c r="B2280" s="1"/>
      <c r="C2280" s="351">
        <v>7411</v>
      </c>
      <c r="D2280" s="352" t="s">
        <v>2342</v>
      </c>
      <c r="E2280" s="353" t="s">
        <v>125</v>
      </c>
      <c r="F2280" s="354">
        <v>1125887</v>
      </c>
      <c r="G2280" s="288" t="s">
        <v>117</v>
      </c>
      <c r="H2280" s="288"/>
      <c r="I2280" s="1"/>
      <c r="J2280" s="10"/>
      <c r="K2280" s="10"/>
    </row>
    <row r="2281" spans="2:11" s="5" customFormat="1" ht="63" hidden="1">
      <c r="B2281" s="1"/>
      <c r="C2281" s="351">
        <v>7412</v>
      </c>
      <c r="D2281" s="352" t="s">
        <v>2343</v>
      </c>
      <c r="E2281" s="353" t="s">
        <v>125</v>
      </c>
      <c r="F2281" s="354">
        <v>1118290</v>
      </c>
      <c r="G2281" s="288" t="s">
        <v>117</v>
      </c>
      <c r="H2281" s="288"/>
      <c r="I2281" s="1"/>
      <c r="J2281" s="10"/>
      <c r="K2281" s="10"/>
    </row>
    <row r="2282" spans="2:11" s="5" customFormat="1" ht="78.75" hidden="1">
      <c r="B2282" s="1"/>
      <c r="C2282" s="351">
        <v>7413</v>
      </c>
      <c r="D2282" s="352" t="s">
        <v>2344</v>
      </c>
      <c r="E2282" s="353" t="s">
        <v>125</v>
      </c>
      <c r="F2282" s="354">
        <v>1785789</v>
      </c>
      <c r="G2282" s="288" t="s">
        <v>117</v>
      </c>
      <c r="H2282" s="288"/>
      <c r="I2282" s="1"/>
      <c r="J2282" s="10"/>
      <c r="K2282" s="10"/>
    </row>
    <row r="2283" spans="2:11" s="5" customFormat="1" ht="63" hidden="1">
      <c r="B2283" s="1"/>
      <c r="C2283" s="351">
        <v>7414</v>
      </c>
      <c r="D2283" s="352" t="s">
        <v>2345</v>
      </c>
      <c r="E2283" s="353" t="s">
        <v>125</v>
      </c>
      <c r="F2283" s="354">
        <v>2213351</v>
      </c>
      <c r="G2283" s="288" t="s">
        <v>117</v>
      </c>
      <c r="H2283" s="288"/>
      <c r="I2283" s="1"/>
      <c r="J2283" s="10"/>
      <c r="K2283" s="10"/>
    </row>
    <row r="2284" spans="2:11" s="5" customFormat="1" ht="31.5" hidden="1">
      <c r="B2284" s="1"/>
      <c r="C2284" s="351">
        <v>7415</v>
      </c>
      <c r="D2284" s="352" t="s">
        <v>2346</v>
      </c>
      <c r="E2284" s="353" t="s">
        <v>125</v>
      </c>
      <c r="F2284" s="354">
        <v>444968</v>
      </c>
      <c r="G2284" s="288" t="s">
        <v>117</v>
      </c>
      <c r="H2284" s="288"/>
      <c r="I2284" s="1"/>
      <c r="J2284" s="10"/>
      <c r="K2284" s="10"/>
    </row>
    <row r="2285" spans="2:11" s="5" customFormat="1" ht="63" hidden="1">
      <c r="B2285" s="1"/>
      <c r="C2285" s="351">
        <v>7417</v>
      </c>
      <c r="D2285" s="352" t="s">
        <v>2347</v>
      </c>
      <c r="E2285" s="353" t="s">
        <v>119</v>
      </c>
      <c r="F2285" s="354">
        <v>622964</v>
      </c>
      <c r="G2285" s="288" t="s">
        <v>117</v>
      </c>
      <c r="H2285" s="288"/>
      <c r="I2285" s="1"/>
      <c r="J2285" s="10"/>
      <c r="K2285" s="10"/>
    </row>
    <row r="2286" spans="2:11" s="5" customFormat="1" ht="31.5" hidden="1">
      <c r="B2286" s="1"/>
      <c r="C2286" s="351">
        <v>7419</v>
      </c>
      <c r="D2286" s="352" t="s">
        <v>2348</v>
      </c>
      <c r="E2286" s="353" t="s">
        <v>125</v>
      </c>
      <c r="F2286" s="354">
        <v>193862</v>
      </c>
      <c r="G2286" s="288" t="s">
        <v>117</v>
      </c>
      <c r="H2286" s="288"/>
      <c r="I2286" s="1"/>
      <c r="J2286" s="10"/>
      <c r="K2286" s="10"/>
    </row>
    <row r="2287" spans="2:11" s="5" customFormat="1" ht="31.5" hidden="1">
      <c r="B2287" s="1"/>
      <c r="C2287" s="351">
        <v>7420</v>
      </c>
      <c r="D2287" s="352" t="s">
        <v>2349</v>
      </c>
      <c r="E2287" s="353" t="s">
        <v>125</v>
      </c>
      <c r="F2287" s="354">
        <v>461666</v>
      </c>
      <c r="G2287" s="288" t="s">
        <v>117</v>
      </c>
      <c r="H2287" s="288"/>
      <c r="I2287" s="1"/>
      <c r="J2287" s="10"/>
      <c r="K2287" s="10"/>
    </row>
    <row r="2288" spans="2:11" s="5" customFormat="1" ht="31.5" hidden="1">
      <c r="B2288" s="1"/>
      <c r="C2288" s="351">
        <v>7421</v>
      </c>
      <c r="D2288" s="352" t="s">
        <v>2350</v>
      </c>
      <c r="E2288" s="353" t="s">
        <v>125</v>
      </c>
      <c r="F2288" s="354">
        <v>467616</v>
      </c>
      <c r="G2288" s="288" t="s">
        <v>117</v>
      </c>
      <c r="H2288" s="288"/>
      <c r="I2288" s="1"/>
      <c r="J2288" s="10"/>
      <c r="K2288" s="10"/>
    </row>
    <row r="2289" spans="2:11" s="5" customFormat="1" ht="78.75" hidden="1">
      <c r="B2289" s="1"/>
      <c r="C2289" s="351">
        <v>7422</v>
      </c>
      <c r="D2289" s="352" t="s">
        <v>2351</v>
      </c>
      <c r="E2289" s="353" t="s">
        <v>125</v>
      </c>
      <c r="F2289" s="354">
        <v>2447237</v>
      </c>
      <c r="G2289" s="288" t="s">
        <v>117</v>
      </c>
      <c r="H2289" s="288"/>
      <c r="I2289" s="1"/>
      <c r="J2289" s="10"/>
      <c r="K2289" s="10"/>
    </row>
    <row r="2290" spans="2:11" s="5" customFormat="1" ht="31.5" hidden="1">
      <c r="B2290" s="1"/>
      <c r="C2290" s="351">
        <v>7423</v>
      </c>
      <c r="D2290" s="352" t="s">
        <v>2352</v>
      </c>
      <c r="E2290" s="353" t="s">
        <v>125</v>
      </c>
      <c r="F2290" s="354">
        <v>580666</v>
      </c>
      <c r="G2290" s="288" t="s">
        <v>117</v>
      </c>
      <c r="H2290" s="288"/>
      <c r="I2290" s="1"/>
      <c r="J2290" s="10"/>
      <c r="K2290" s="10"/>
    </row>
    <row r="2291" spans="2:11" s="5" customFormat="1" ht="63" hidden="1">
      <c r="B2291" s="1"/>
      <c r="C2291" s="351">
        <v>7424</v>
      </c>
      <c r="D2291" s="352" t="s">
        <v>2353</v>
      </c>
      <c r="E2291" s="353" t="s">
        <v>125</v>
      </c>
      <c r="F2291" s="354">
        <v>3379941</v>
      </c>
      <c r="G2291" s="288" t="s">
        <v>117</v>
      </c>
      <c r="H2291" s="288"/>
      <c r="I2291" s="1"/>
      <c r="J2291" s="10"/>
      <c r="K2291" s="10"/>
    </row>
    <row r="2292" spans="2:11" s="5" customFormat="1" ht="78.75" hidden="1">
      <c r="B2292" s="1"/>
      <c r="C2292" s="351">
        <v>7425</v>
      </c>
      <c r="D2292" s="352" t="s">
        <v>2354</v>
      </c>
      <c r="E2292" s="353" t="s">
        <v>125</v>
      </c>
      <c r="F2292" s="354">
        <v>3613824</v>
      </c>
      <c r="G2292" s="288" t="s">
        <v>117</v>
      </c>
      <c r="H2292" s="288"/>
      <c r="I2292" s="1"/>
      <c r="J2292" s="10"/>
      <c r="K2292" s="10"/>
    </row>
    <row r="2293" spans="2:11" s="5" customFormat="1" ht="63" hidden="1">
      <c r="B2293" s="1"/>
      <c r="C2293" s="351">
        <v>7426</v>
      </c>
      <c r="D2293" s="352" t="s">
        <v>2355</v>
      </c>
      <c r="E2293" s="353" t="s">
        <v>119</v>
      </c>
      <c r="F2293" s="354">
        <v>564814</v>
      </c>
      <c r="G2293" s="288" t="s">
        <v>117</v>
      </c>
      <c r="H2293" s="288"/>
      <c r="I2293" s="1"/>
      <c r="J2293" s="10"/>
      <c r="K2293" s="10"/>
    </row>
    <row r="2294" spans="2:11" s="5" customFormat="1" ht="31.5" hidden="1">
      <c r="B2294" s="1"/>
      <c r="C2294" s="351">
        <v>7427</v>
      </c>
      <c r="D2294" s="352" t="s">
        <v>2356</v>
      </c>
      <c r="E2294" s="353" t="s">
        <v>125</v>
      </c>
      <c r="F2294" s="354">
        <v>962656</v>
      </c>
      <c r="G2294" s="288" t="s">
        <v>117</v>
      </c>
      <c r="H2294" s="288"/>
      <c r="I2294" s="1"/>
      <c r="J2294" s="10"/>
      <c r="K2294" s="10"/>
    </row>
    <row r="2295" spans="2:11" s="5" customFormat="1" ht="31.5" hidden="1">
      <c r="B2295" s="1"/>
      <c r="C2295" s="351">
        <v>7428</v>
      </c>
      <c r="D2295" s="352" t="s">
        <v>2357</v>
      </c>
      <c r="E2295" s="353" t="s">
        <v>125</v>
      </c>
      <c r="F2295" s="354">
        <v>1004306</v>
      </c>
      <c r="G2295" s="288" t="s">
        <v>117</v>
      </c>
      <c r="H2295" s="288"/>
      <c r="I2295" s="1"/>
      <c r="J2295" s="10"/>
      <c r="K2295" s="10"/>
    </row>
    <row r="2296" spans="2:11" s="5" customFormat="1" ht="63" hidden="1">
      <c r="B2296" s="1"/>
      <c r="C2296" s="351">
        <v>7429</v>
      </c>
      <c r="D2296" s="352" t="s">
        <v>2358</v>
      </c>
      <c r="E2296" s="353" t="s">
        <v>125</v>
      </c>
      <c r="F2296" s="354">
        <v>2661635</v>
      </c>
      <c r="G2296" s="288" t="s">
        <v>117</v>
      </c>
      <c r="H2296" s="288" t="s">
        <v>145</v>
      </c>
      <c r="I2296" s="1"/>
      <c r="J2296" s="10"/>
      <c r="K2296" s="10"/>
    </row>
    <row r="2297" spans="2:11" s="5" customFormat="1" ht="63" hidden="1">
      <c r="B2297" s="1"/>
      <c r="C2297" s="351">
        <v>7430</v>
      </c>
      <c r="D2297" s="352" t="s">
        <v>2359</v>
      </c>
      <c r="E2297" s="353" t="s">
        <v>125</v>
      </c>
      <c r="F2297" s="354">
        <v>372521</v>
      </c>
      <c r="G2297" s="288" t="s">
        <v>117</v>
      </c>
      <c r="H2297" s="288"/>
      <c r="I2297" s="1"/>
      <c r="J2297" s="10"/>
      <c r="K2297" s="10"/>
    </row>
    <row r="2298" spans="2:11" s="5" customFormat="1" ht="78.75" hidden="1">
      <c r="B2298" s="1"/>
      <c r="C2298" s="351">
        <v>7431</v>
      </c>
      <c r="D2298" s="352" t="s">
        <v>2360</v>
      </c>
      <c r="E2298" s="353" t="s">
        <v>122</v>
      </c>
      <c r="F2298" s="354">
        <v>1391036</v>
      </c>
      <c r="G2298" s="288" t="s">
        <v>117</v>
      </c>
      <c r="H2298" s="288"/>
      <c r="I2298" s="1"/>
      <c r="J2298" s="10"/>
      <c r="K2298" s="10"/>
    </row>
    <row r="2299" spans="2:11" s="5" customFormat="1" ht="47.25" hidden="1">
      <c r="B2299" s="1"/>
      <c r="C2299" s="351">
        <v>7432</v>
      </c>
      <c r="D2299" s="352" t="s">
        <v>2361</v>
      </c>
      <c r="E2299" s="353" t="s">
        <v>122</v>
      </c>
      <c r="F2299" s="354">
        <v>598672</v>
      </c>
      <c r="G2299" s="288" t="s">
        <v>117</v>
      </c>
      <c r="H2299" s="288"/>
      <c r="I2299" s="1"/>
      <c r="J2299" s="10"/>
      <c r="K2299" s="10"/>
    </row>
    <row r="2300" spans="2:11" s="5" customFormat="1" ht="47.25" hidden="1">
      <c r="B2300" s="1"/>
      <c r="C2300" s="351">
        <v>7433</v>
      </c>
      <c r="D2300" s="352" t="s">
        <v>2362</v>
      </c>
      <c r="E2300" s="353" t="s">
        <v>122</v>
      </c>
      <c r="F2300" s="354">
        <v>705673</v>
      </c>
      <c r="G2300" s="288" t="s">
        <v>117</v>
      </c>
      <c r="H2300" s="288"/>
      <c r="I2300" s="1"/>
      <c r="J2300" s="10"/>
      <c r="K2300" s="10"/>
    </row>
    <row r="2301" spans="2:11" s="5" customFormat="1" ht="47.25" hidden="1">
      <c r="B2301" s="1"/>
      <c r="C2301" s="351">
        <v>7434</v>
      </c>
      <c r="D2301" s="352" t="s">
        <v>2363</v>
      </c>
      <c r="E2301" s="353" t="s">
        <v>122</v>
      </c>
      <c r="F2301" s="354">
        <v>868559</v>
      </c>
      <c r="G2301" s="288" t="s">
        <v>117</v>
      </c>
      <c r="H2301" s="288"/>
      <c r="I2301" s="1"/>
      <c r="J2301" s="10"/>
      <c r="K2301" s="10"/>
    </row>
    <row r="2302" spans="2:11" s="5" customFormat="1" ht="47.25" hidden="1">
      <c r="B2302" s="1"/>
      <c r="C2302" s="351">
        <v>7435</v>
      </c>
      <c r="D2302" s="352" t="s">
        <v>2364</v>
      </c>
      <c r="E2302" s="353" t="s">
        <v>122</v>
      </c>
      <c r="F2302" s="354">
        <v>1568540</v>
      </c>
      <c r="G2302" s="288" t="s">
        <v>117</v>
      </c>
      <c r="H2302" s="288"/>
      <c r="I2302" s="1"/>
      <c r="J2302" s="10"/>
      <c r="K2302" s="10"/>
    </row>
    <row r="2303" spans="2:11" s="5" customFormat="1" ht="47.25" hidden="1">
      <c r="B2303" s="1"/>
      <c r="C2303" s="351">
        <v>7436</v>
      </c>
      <c r="D2303" s="352" t="s">
        <v>2365</v>
      </c>
      <c r="E2303" s="353" t="s">
        <v>125</v>
      </c>
      <c r="F2303" s="354">
        <v>1096381</v>
      </c>
      <c r="G2303" s="288" t="s">
        <v>117</v>
      </c>
      <c r="H2303" s="288" t="s">
        <v>145</v>
      </c>
      <c r="I2303" s="1"/>
      <c r="J2303" s="10"/>
      <c r="K2303" s="10"/>
    </row>
    <row r="2304" spans="2:11" s="5" customFormat="1" ht="63" hidden="1">
      <c r="B2304" s="1"/>
      <c r="C2304" s="351">
        <v>7437</v>
      </c>
      <c r="D2304" s="352" t="s">
        <v>2366</v>
      </c>
      <c r="E2304" s="353" t="s">
        <v>119</v>
      </c>
      <c r="F2304" s="354">
        <v>677121</v>
      </c>
      <c r="G2304" s="288" t="s">
        <v>117</v>
      </c>
      <c r="H2304" s="288" t="s">
        <v>145</v>
      </c>
      <c r="I2304" s="1"/>
      <c r="J2304" s="10"/>
      <c r="K2304" s="10"/>
    </row>
    <row r="2305" spans="2:11" s="5" customFormat="1" ht="63" hidden="1">
      <c r="B2305" s="1"/>
      <c r="C2305" s="351">
        <v>7438</v>
      </c>
      <c r="D2305" s="352" t="s">
        <v>2367</v>
      </c>
      <c r="E2305" s="353" t="s">
        <v>125</v>
      </c>
      <c r="F2305" s="354">
        <v>2475217</v>
      </c>
      <c r="G2305" s="288" t="s">
        <v>117</v>
      </c>
      <c r="H2305" s="288" t="s">
        <v>145</v>
      </c>
      <c r="I2305" s="1"/>
      <c r="J2305" s="10"/>
      <c r="K2305" s="10"/>
    </row>
    <row r="2306" spans="2:11" s="5" customFormat="1" ht="47.25" hidden="1">
      <c r="B2306" s="1"/>
      <c r="C2306" s="351">
        <v>7439</v>
      </c>
      <c r="D2306" s="352" t="s">
        <v>2368</v>
      </c>
      <c r="E2306" s="353" t="s">
        <v>125</v>
      </c>
      <c r="F2306" s="354">
        <v>368160</v>
      </c>
      <c r="G2306" s="288" t="s">
        <v>117</v>
      </c>
      <c r="H2306" s="288" t="s">
        <v>145</v>
      </c>
      <c r="I2306" s="1"/>
      <c r="J2306" s="10"/>
      <c r="K2306" s="10"/>
    </row>
    <row r="2307" spans="2:11" s="5" customFormat="1" ht="63" hidden="1">
      <c r="B2307" s="1"/>
      <c r="C2307" s="351">
        <v>7440</v>
      </c>
      <c r="D2307" s="352" t="s">
        <v>2369</v>
      </c>
      <c r="E2307" s="353" t="s">
        <v>125</v>
      </c>
      <c r="F2307" s="354">
        <v>2465009</v>
      </c>
      <c r="G2307" s="288" t="s">
        <v>117</v>
      </c>
      <c r="H2307" s="288" t="s">
        <v>145</v>
      </c>
      <c r="I2307" s="1"/>
      <c r="J2307" s="10"/>
      <c r="K2307" s="10"/>
    </row>
    <row r="2308" spans="2:11" s="5" customFormat="1" ht="63" hidden="1">
      <c r="B2308" s="1"/>
      <c r="C2308" s="351">
        <v>7441</v>
      </c>
      <c r="D2308" s="352" t="s">
        <v>2370</v>
      </c>
      <c r="E2308" s="353" t="s">
        <v>125</v>
      </c>
      <c r="F2308" s="354">
        <v>2465009</v>
      </c>
      <c r="G2308" s="288" t="s">
        <v>117</v>
      </c>
      <c r="H2308" s="288" t="s">
        <v>145</v>
      </c>
      <c r="I2308" s="1"/>
      <c r="J2308" s="10"/>
      <c r="K2308" s="10"/>
    </row>
    <row r="2309" spans="2:11" s="5" customFormat="1" ht="63" hidden="1">
      <c r="B2309" s="1"/>
      <c r="C2309" s="351">
        <v>7442</v>
      </c>
      <c r="D2309" s="352" t="s">
        <v>2371</v>
      </c>
      <c r="E2309" s="353" t="s">
        <v>125</v>
      </c>
      <c r="F2309" s="354">
        <v>2475217</v>
      </c>
      <c r="G2309" s="288" t="s">
        <v>117</v>
      </c>
      <c r="H2309" s="288" t="s">
        <v>145</v>
      </c>
      <c r="I2309" s="1"/>
      <c r="J2309" s="10"/>
      <c r="K2309" s="10"/>
    </row>
    <row r="2310" spans="2:11" s="5" customFormat="1" ht="31.5" hidden="1">
      <c r="B2310" s="1"/>
      <c r="C2310" s="351">
        <v>7443</v>
      </c>
      <c r="D2310" s="352" t="s">
        <v>2372</v>
      </c>
      <c r="E2310" s="353" t="s">
        <v>122</v>
      </c>
      <c r="F2310" s="354">
        <v>47487</v>
      </c>
      <c r="G2310" s="288" t="s">
        <v>117</v>
      </c>
      <c r="H2310" s="288"/>
      <c r="I2310" s="1"/>
      <c r="J2310" s="10"/>
      <c r="K2310" s="10"/>
    </row>
    <row r="2311" spans="2:11" s="5" customFormat="1" ht="47.25" hidden="1">
      <c r="B2311" s="1"/>
      <c r="C2311" s="351">
        <v>7445</v>
      </c>
      <c r="D2311" s="352" t="s">
        <v>2373</v>
      </c>
      <c r="E2311" s="353" t="s">
        <v>116</v>
      </c>
      <c r="F2311" s="354">
        <v>266766</v>
      </c>
      <c r="G2311" s="288" t="s">
        <v>117</v>
      </c>
      <c r="H2311" s="288" t="s">
        <v>145</v>
      </c>
      <c r="I2311" s="1"/>
      <c r="J2311" s="10"/>
      <c r="K2311" s="10"/>
    </row>
    <row r="2312" spans="2:11" s="5" customFormat="1" ht="47.25" hidden="1">
      <c r="B2312" s="1"/>
      <c r="C2312" s="351">
        <v>7447</v>
      </c>
      <c r="D2312" s="352" t="s">
        <v>2374</v>
      </c>
      <c r="E2312" s="353" t="s">
        <v>122</v>
      </c>
      <c r="F2312" s="354">
        <v>3174582</v>
      </c>
      <c r="G2312" s="288" t="s">
        <v>117</v>
      </c>
      <c r="H2312" s="288"/>
      <c r="I2312" s="1"/>
      <c r="J2312" s="10"/>
      <c r="K2312" s="10"/>
    </row>
    <row r="2313" spans="2:11" s="5" customFormat="1" ht="31.5" hidden="1">
      <c r="B2313" s="1"/>
      <c r="C2313" s="351">
        <v>7448</v>
      </c>
      <c r="D2313" s="352" t="s">
        <v>2375</v>
      </c>
      <c r="E2313" s="353" t="s">
        <v>125</v>
      </c>
      <c r="F2313" s="354">
        <v>338737</v>
      </c>
      <c r="G2313" s="288" t="s">
        <v>117</v>
      </c>
      <c r="H2313" s="288"/>
      <c r="I2313" s="1"/>
      <c r="J2313" s="10"/>
      <c r="K2313" s="10"/>
    </row>
    <row r="2314" spans="2:11" s="5" customFormat="1" ht="47.25" hidden="1">
      <c r="B2314" s="1"/>
      <c r="C2314" s="351">
        <v>7451</v>
      </c>
      <c r="D2314" s="352" t="s">
        <v>2376</v>
      </c>
      <c r="E2314" s="353" t="s">
        <v>125</v>
      </c>
      <c r="F2314" s="354">
        <v>425611</v>
      </c>
      <c r="G2314" s="288" t="s">
        <v>117</v>
      </c>
      <c r="H2314" s="288"/>
      <c r="I2314" s="1"/>
      <c r="J2314" s="10"/>
      <c r="K2314" s="10"/>
    </row>
    <row r="2315" spans="2:11" s="5" customFormat="1" ht="141.75" hidden="1">
      <c r="B2315" s="1"/>
      <c r="C2315" s="351">
        <v>7452</v>
      </c>
      <c r="D2315" s="352" t="s">
        <v>2377</v>
      </c>
      <c r="E2315" s="353" t="s">
        <v>125</v>
      </c>
      <c r="F2315" s="354">
        <v>1822518</v>
      </c>
      <c r="G2315" s="288" t="s">
        <v>117</v>
      </c>
      <c r="H2315" s="288"/>
      <c r="I2315" s="1"/>
      <c r="J2315" s="10"/>
      <c r="K2315" s="10"/>
    </row>
    <row r="2316" spans="2:11" s="5" customFormat="1" ht="47.25" hidden="1">
      <c r="B2316" s="1"/>
      <c r="C2316" s="351">
        <v>7453</v>
      </c>
      <c r="D2316" s="352" t="s">
        <v>2378</v>
      </c>
      <c r="E2316" s="353" t="s">
        <v>125</v>
      </c>
      <c r="F2316" s="354">
        <v>1215643</v>
      </c>
      <c r="G2316" s="288" t="s">
        <v>117</v>
      </c>
      <c r="H2316" s="288"/>
      <c r="I2316" s="1"/>
      <c r="J2316" s="10"/>
      <c r="K2316" s="10"/>
    </row>
    <row r="2317" spans="2:11" s="5" customFormat="1" ht="31.5" hidden="1">
      <c r="B2317" s="1"/>
      <c r="C2317" s="351">
        <v>7454</v>
      </c>
      <c r="D2317" s="352" t="s">
        <v>2379</v>
      </c>
      <c r="E2317" s="353" t="s">
        <v>125</v>
      </c>
      <c r="F2317" s="354">
        <v>2018843</v>
      </c>
      <c r="G2317" s="288" t="s">
        <v>117</v>
      </c>
      <c r="H2317" s="288"/>
      <c r="I2317" s="1"/>
      <c r="J2317" s="10"/>
      <c r="K2317" s="10"/>
    </row>
    <row r="2318" spans="2:11" s="5" customFormat="1" ht="31.5" hidden="1">
      <c r="B2318" s="1"/>
      <c r="C2318" s="351">
        <v>7455</v>
      </c>
      <c r="D2318" s="352" t="s">
        <v>2380</v>
      </c>
      <c r="E2318" s="353" t="s">
        <v>125</v>
      </c>
      <c r="F2318" s="354">
        <v>10597305</v>
      </c>
      <c r="G2318" s="288" t="s">
        <v>117</v>
      </c>
      <c r="H2318" s="288"/>
      <c r="I2318" s="1"/>
      <c r="J2318" s="10"/>
      <c r="K2318" s="10"/>
    </row>
    <row r="2319" spans="2:11" s="5" customFormat="1" ht="141.75" hidden="1">
      <c r="B2319" s="1"/>
      <c r="C2319" s="351">
        <v>7458</v>
      </c>
      <c r="D2319" s="352" t="s">
        <v>2381</v>
      </c>
      <c r="E2319" s="353" t="s">
        <v>125</v>
      </c>
      <c r="F2319" s="354">
        <v>6175623</v>
      </c>
      <c r="G2319" s="288" t="s">
        <v>117</v>
      </c>
      <c r="H2319" s="288"/>
      <c r="I2319" s="1"/>
      <c r="J2319" s="10"/>
      <c r="K2319" s="10"/>
    </row>
    <row r="2320" spans="2:11" s="5" customFormat="1" ht="78.75" hidden="1">
      <c r="B2320" s="1"/>
      <c r="C2320" s="351">
        <v>7459</v>
      </c>
      <c r="D2320" s="352" t="s">
        <v>2382</v>
      </c>
      <c r="E2320" s="353" t="s">
        <v>125</v>
      </c>
      <c r="F2320" s="354">
        <v>3134532</v>
      </c>
      <c r="G2320" s="288" t="s">
        <v>117</v>
      </c>
      <c r="H2320" s="288" t="s">
        <v>145</v>
      </c>
      <c r="I2320" s="1"/>
      <c r="J2320" s="10"/>
      <c r="K2320" s="10"/>
    </row>
    <row r="2321" spans="2:11" s="5" customFormat="1" ht="141.75" hidden="1">
      <c r="B2321" s="1"/>
      <c r="C2321" s="351">
        <v>7460</v>
      </c>
      <c r="D2321" s="352" t="s">
        <v>2383</v>
      </c>
      <c r="E2321" s="353" t="s">
        <v>125</v>
      </c>
      <c r="F2321" s="354">
        <v>2383656</v>
      </c>
      <c r="G2321" s="288" t="s">
        <v>117</v>
      </c>
      <c r="H2321" s="288"/>
      <c r="I2321" s="1"/>
      <c r="J2321" s="10"/>
      <c r="K2321" s="10"/>
    </row>
    <row r="2322" spans="2:11" s="5" customFormat="1" ht="63" hidden="1">
      <c r="B2322" s="1"/>
      <c r="C2322" s="351">
        <v>7462</v>
      </c>
      <c r="D2322" s="352" t="s">
        <v>2384</v>
      </c>
      <c r="E2322" s="353" t="s">
        <v>125</v>
      </c>
      <c r="F2322" s="354">
        <v>2135582</v>
      </c>
      <c r="G2322" s="288" t="s">
        <v>117</v>
      </c>
      <c r="H2322" s="288" t="s">
        <v>145</v>
      </c>
      <c r="I2322" s="1"/>
      <c r="J2322" s="10"/>
      <c r="K2322" s="10"/>
    </row>
    <row r="2323" spans="2:11" s="5" customFormat="1" ht="141.75" hidden="1">
      <c r="B2323" s="1"/>
      <c r="C2323" s="351">
        <v>7464</v>
      </c>
      <c r="D2323" s="352" t="s">
        <v>2385</v>
      </c>
      <c r="E2323" s="353" t="s">
        <v>125</v>
      </c>
      <c r="F2323" s="354">
        <v>2516860</v>
      </c>
      <c r="G2323" s="288" t="s">
        <v>117</v>
      </c>
      <c r="H2323" s="288"/>
      <c r="I2323" s="1"/>
      <c r="J2323" s="10"/>
      <c r="K2323" s="10"/>
    </row>
    <row r="2324" spans="2:11" s="5" customFormat="1" ht="31.5" hidden="1">
      <c r="B2324" s="1"/>
      <c r="C2324" s="351">
        <v>7465</v>
      </c>
      <c r="D2324" s="352" t="s">
        <v>2386</v>
      </c>
      <c r="E2324" s="353" t="s">
        <v>125</v>
      </c>
      <c r="F2324" s="354">
        <v>106201</v>
      </c>
      <c r="G2324" s="288" t="s">
        <v>117</v>
      </c>
      <c r="H2324" s="288" t="s">
        <v>145</v>
      </c>
      <c r="I2324" s="1"/>
      <c r="J2324" s="10"/>
      <c r="K2324" s="10"/>
    </row>
    <row r="2325" spans="2:11" s="5" customFormat="1" ht="63" hidden="1">
      <c r="B2325" s="1"/>
      <c r="C2325" s="351">
        <v>7468</v>
      </c>
      <c r="D2325" s="352" t="s">
        <v>2387</v>
      </c>
      <c r="E2325" s="353" t="s">
        <v>125</v>
      </c>
      <c r="F2325" s="354">
        <v>1805761</v>
      </c>
      <c r="G2325" s="288" t="s">
        <v>117</v>
      </c>
      <c r="H2325" s="288" t="s">
        <v>145</v>
      </c>
      <c r="I2325" s="1"/>
      <c r="J2325" s="10"/>
      <c r="K2325" s="10"/>
    </row>
    <row r="2326" spans="2:11" s="5" customFormat="1" ht="94.5" hidden="1">
      <c r="B2326" s="1"/>
      <c r="C2326" s="351">
        <v>7469</v>
      </c>
      <c r="D2326" s="352" t="s">
        <v>2388</v>
      </c>
      <c r="E2326" s="353" t="s">
        <v>125</v>
      </c>
      <c r="F2326" s="354">
        <v>318562</v>
      </c>
      <c r="G2326" s="288" t="s">
        <v>117</v>
      </c>
      <c r="H2326" s="288" t="s">
        <v>145</v>
      </c>
      <c r="I2326" s="1"/>
      <c r="J2326" s="10"/>
      <c r="K2326" s="10"/>
    </row>
    <row r="2327" spans="2:11" s="5" customFormat="1" ht="94.5" hidden="1">
      <c r="B2327" s="1"/>
      <c r="C2327" s="351">
        <v>7470</v>
      </c>
      <c r="D2327" s="352" t="s">
        <v>2389</v>
      </c>
      <c r="E2327" s="353" t="s">
        <v>125</v>
      </c>
      <c r="F2327" s="354">
        <v>290098</v>
      </c>
      <c r="G2327" s="288" t="s">
        <v>117</v>
      </c>
      <c r="H2327" s="288" t="s">
        <v>145</v>
      </c>
      <c r="I2327" s="1"/>
      <c r="J2327" s="10"/>
      <c r="K2327" s="10"/>
    </row>
    <row r="2328" spans="2:11" s="5" customFormat="1" ht="31.5" hidden="1">
      <c r="B2328" s="1"/>
      <c r="C2328" s="351">
        <v>7471</v>
      </c>
      <c r="D2328" s="352" t="s">
        <v>2390</v>
      </c>
      <c r="E2328" s="353" t="s">
        <v>125</v>
      </c>
      <c r="F2328" s="354">
        <v>2064596</v>
      </c>
      <c r="G2328" s="288" t="s">
        <v>117</v>
      </c>
      <c r="H2328" s="288"/>
      <c r="I2328" s="1"/>
      <c r="J2328" s="10"/>
      <c r="K2328" s="10"/>
    </row>
    <row r="2329" spans="2:11" s="5" customFormat="1" ht="47.25" hidden="1">
      <c r="B2329" s="1"/>
      <c r="C2329" s="351">
        <v>7472</v>
      </c>
      <c r="D2329" s="352" t="s">
        <v>2391</v>
      </c>
      <c r="E2329" s="353" t="s">
        <v>122</v>
      </c>
      <c r="F2329" s="354">
        <v>1149715</v>
      </c>
      <c r="G2329" s="288" t="s">
        <v>117</v>
      </c>
      <c r="H2329" s="288"/>
      <c r="I2329" s="1"/>
      <c r="J2329" s="10"/>
      <c r="K2329" s="10"/>
    </row>
    <row r="2330" spans="2:11" s="5" customFormat="1" ht="31.5" hidden="1">
      <c r="B2330" s="1"/>
      <c r="C2330" s="351">
        <v>7473</v>
      </c>
      <c r="D2330" s="352" t="s">
        <v>2392</v>
      </c>
      <c r="E2330" s="353" t="s">
        <v>125</v>
      </c>
      <c r="F2330" s="354">
        <v>1711166</v>
      </c>
      <c r="G2330" s="288" t="s">
        <v>117</v>
      </c>
      <c r="H2330" s="288"/>
      <c r="I2330" s="1"/>
      <c r="J2330" s="10"/>
      <c r="K2330" s="10"/>
    </row>
    <row r="2331" spans="2:11" s="5" customFormat="1" ht="47.25" hidden="1">
      <c r="B2331" s="1"/>
      <c r="C2331" s="351">
        <v>7474</v>
      </c>
      <c r="D2331" s="352" t="s">
        <v>2393</v>
      </c>
      <c r="E2331" s="353" t="s">
        <v>122</v>
      </c>
      <c r="F2331" s="354">
        <v>2490925</v>
      </c>
      <c r="G2331" s="288" t="s">
        <v>117</v>
      </c>
      <c r="H2331" s="288"/>
      <c r="I2331" s="1"/>
      <c r="J2331" s="10"/>
      <c r="K2331" s="10"/>
    </row>
    <row r="2332" spans="2:11" s="5" customFormat="1" ht="31.5" hidden="1">
      <c r="B2332" s="1"/>
      <c r="C2332" s="351">
        <v>7477</v>
      </c>
      <c r="D2332" s="352" t="s">
        <v>2394</v>
      </c>
      <c r="E2332" s="353" t="s">
        <v>125</v>
      </c>
      <c r="F2332" s="354">
        <v>1067038</v>
      </c>
      <c r="G2332" s="288" t="s">
        <v>117</v>
      </c>
      <c r="H2332" s="288"/>
      <c r="I2332" s="1"/>
      <c r="J2332" s="10"/>
      <c r="K2332" s="10"/>
    </row>
    <row r="2333" spans="2:11" s="5" customFormat="1" ht="31.5" hidden="1">
      <c r="B2333" s="1"/>
      <c r="C2333" s="351">
        <v>7480</v>
      </c>
      <c r="D2333" s="352" t="s">
        <v>2395</v>
      </c>
      <c r="E2333" s="353" t="s">
        <v>125</v>
      </c>
      <c r="F2333" s="354">
        <v>2365560</v>
      </c>
      <c r="G2333" s="288" t="s">
        <v>117</v>
      </c>
      <c r="H2333" s="288"/>
      <c r="I2333" s="1"/>
      <c r="J2333" s="10"/>
      <c r="K2333" s="10"/>
    </row>
    <row r="2334" spans="2:11" s="5" customFormat="1" ht="31.5" hidden="1">
      <c r="B2334" s="1"/>
      <c r="C2334" s="351">
        <v>7482</v>
      </c>
      <c r="D2334" s="352" t="s">
        <v>2396</v>
      </c>
      <c r="E2334" s="353" t="s">
        <v>125</v>
      </c>
      <c r="F2334" s="354">
        <v>4386157</v>
      </c>
      <c r="G2334" s="288" t="s">
        <v>117</v>
      </c>
      <c r="H2334" s="288"/>
      <c r="I2334" s="1"/>
      <c r="J2334" s="10"/>
      <c r="K2334" s="10"/>
    </row>
    <row r="2335" spans="2:11" s="5" customFormat="1" ht="31.5" hidden="1">
      <c r="B2335" s="1"/>
      <c r="C2335" s="351">
        <v>7483</v>
      </c>
      <c r="D2335" s="352" t="s">
        <v>2397</v>
      </c>
      <c r="E2335" s="353" t="s">
        <v>125</v>
      </c>
      <c r="F2335" s="354">
        <v>23996</v>
      </c>
      <c r="G2335" s="288" t="s">
        <v>117</v>
      </c>
      <c r="H2335" s="288"/>
      <c r="I2335" s="1"/>
      <c r="J2335" s="10"/>
      <c r="K2335" s="10"/>
    </row>
    <row r="2336" spans="2:11" s="5" customFormat="1" ht="63" hidden="1">
      <c r="B2336" s="1"/>
      <c r="C2336" s="351">
        <v>7485</v>
      </c>
      <c r="D2336" s="352" t="s">
        <v>2398</v>
      </c>
      <c r="E2336" s="353" t="s">
        <v>125</v>
      </c>
      <c r="F2336" s="354">
        <v>2018059</v>
      </c>
      <c r="G2336" s="288" t="s">
        <v>117</v>
      </c>
      <c r="H2336" s="288" t="s">
        <v>145</v>
      </c>
      <c r="I2336" s="1"/>
      <c r="J2336" s="10"/>
      <c r="K2336" s="10"/>
    </row>
    <row r="2337" spans="2:11" s="5" customFormat="1" ht="31.5" hidden="1">
      <c r="B2337" s="1"/>
      <c r="C2337" s="351">
        <v>7486</v>
      </c>
      <c r="D2337" s="352" t="s">
        <v>2399</v>
      </c>
      <c r="E2337" s="353" t="s">
        <v>125</v>
      </c>
      <c r="F2337" s="354">
        <v>9574050</v>
      </c>
      <c r="G2337" s="288" t="s">
        <v>117</v>
      </c>
      <c r="H2337" s="288"/>
      <c r="I2337" s="1"/>
      <c r="J2337" s="10"/>
      <c r="K2337" s="10"/>
    </row>
    <row r="2338" spans="2:11" s="5" customFormat="1" ht="47.25" hidden="1">
      <c r="B2338" s="1"/>
      <c r="C2338" s="351">
        <v>7487</v>
      </c>
      <c r="D2338" s="352" t="s">
        <v>2400</v>
      </c>
      <c r="E2338" s="353" t="s">
        <v>125</v>
      </c>
      <c r="F2338" s="354">
        <v>1699657</v>
      </c>
      <c r="G2338" s="288" t="s">
        <v>117</v>
      </c>
      <c r="H2338" s="288"/>
      <c r="I2338" s="1"/>
      <c r="J2338" s="10"/>
      <c r="K2338" s="10"/>
    </row>
    <row r="2339" spans="2:11" s="5" customFormat="1" ht="31.5" hidden="1">
      <c r="B2339" s="1"/>
      <c r="C2339" s="351">
        <v>7488</v>
      </c>
      <c r="D2339" s="352" t="s">
        <v>2401</v>
      </c>
      <c r="E2339" s="353" t="s">
        <v>125</v>
      </c>
      <c r="F2339" s="354">
        <v>470883</v>
      </c>
      <c r="G2339" s="288" t="s">
        <v>117</v>
      </c>
      <c r="H2339" s="288"/>
      <c r="I2339" s="1"/>
      <c r="J2339" s="10"/>
      <c r="K2339" s="10"/>
    </row>
    <row r="2340" spans="2:11" s="5" customFormat="1" ht="126" hidden="1">
      <c r="B2340" s="1"/>
      <c r="C2340" s="351">
        <v>7492</v>
      </c>
      <c r="D2340" s="352" t="s">
        <v>2402</v>
      </c>
      <c r="E2340" s="353" t="s">
        <v>125</v>
      </c>
      <c r="F2340" s="354">
        <v>5316322</v>
      </c>
      <c r="G2340" s="288" t="s">
        <v>117</v>
      </c>
      <c r="H2340" s="288"/>
      <c r="I2340" s="1"/>
      <c r="J2340" s="10"/>
      <c r="K2340" s="10"/>
    </row>
    <row r="2341" spans="2:11" s="5" customFormat="1" ht="31.5" hidden="1">
      <c r="B2341" s="1"/>
      <c r="C2341" s="351">
        <v>7493</v>
      </c>
      <c r="D2341" s="352" t="s">
        <v>2403</v>
      </c>
      <c r="E2341" s="353" t="s">
        <v>125</v>
      </c>
      <c r="F2341" s="354">
        <v>125359</v>
      </c>
      <c r="G2341" s="288" t="s">
        <v>117</v>
      </c>
      <c r="H2341" s="288"/>
      <c r="I2341" s="1"/>
      <c r="J2341" s="10"/>
      <c r="K2341" s="10"/>
    </row>
    <row r="2342" spans="2:11" s="5" customFormat="1" ht="63" hidden="1">
      <c r="B2342" s="1"/>
      <c r="C2342" s="351">
        <v>7494</v>
      </c>
      <c r="D2342" s="352" t="s">
        <v>2404</v>
      </c>
      <c r="E2342" s="353" t="s">
        <v>125</v>
      </c>
      <c r="F2342" s="354">
        <v>617529</v>
      </c>
      <c r="G2342" s="288" t="s">
        <v>117</v>
      </c>
      <c r="H2342" s="288"/>
      <c r="I2342" s="1"/>
      <c r="J2342" s="10"/>
      <c r="K2342" s="10"/>
    </row>
    <row r="2343" spans="2:11" s="5" customFormat="1" ht="78.75" hidden="1">
      <c r="B2343" s="1"/>
      <c r="C2343" s="351">
        <v>7495</v>
      </c>
      <c r="D2343" s="352" t="s">
        <v>2405</v>
      </c>
      <c r="E2343" s="353" t="s">
        <v>125</v>
      </c>
      <c r="F2343" s="354">
        <v>4215785</v>
      </c>
      <c r="G2343" s="288" t="s">
        <v>117</v>
      </c>
      <c r="H2343" s="288"/>
      <c r="I2343" s="1"/>
      <c r="J2343" s="10"/>
      <c r="K2343" s="10"/>
    </row>
    <row r="2344" spans="2:11" s="5" customFormat="1" ht="63" hidden="1">
      <c r="B2344" s="1"/>
      <c r="C2344" s="351">
        <v>7497</v>
      </c>
      <c r="D2344" s="352" t="s">
        <v>2406</v>
      </c>
      <c r="E2344" s="353" t="s">
        <v>125</v>
      </c>
      <c r="F2344" s="354">
        <v>527150</v>
      </c>
      <c r="G2344" s="288" t="s">
        <v>117</v>
      </c>
      <c r="H2344" s="288" t="s">
        <v>145</v>
      </c>
      <c r="I2344" s="1"/>
      <c r="J2344" s="10"/>
      <c r="K2344" s="10"/>
    </row>
    <row r="2345" spans="2:11" s="5" customFormat="1" ht="47.25" hidden="1">
      <c r="B2345" s="1"/>
      <c r="C2345" s="351">
        <v>7498</v>
      </c>
      <c r="D2345" s="352" t="s">
        <v>2407</v>
      </c>
      <c r="E2345" s="353" t="s">
        <v>125</v>
      </c>
      <c r="F2345" s="354">
        <v>586046</v>
      </c>
      <c r="G2345" s="288" t="s">
        <v>117</v>
      </c>
      <c r="H2345" s="288" t="s">
        <v>145</v>
      </c>
      <c r="I2345" s="1"/>
      <c r="J2345" s="10"/>
      <c r="K2345" s="10"/>
    </row>
    <row r="2346" spans="2:11" s="5" customFormat="1" ht="47.25" hidden="1">
      <c r="B2346" s="1"/>
      <c r="C2346" s="351">
        <v>7500</v>
      </c>
      <c r="D2346" s="352" t="s">
        <v>2408</v>
      </c>
      <c r="E2346" s="353" t="s">
        <v>125</v>
      </c>
      <c r="F2346" s="354">
        <v>586046</v>
      </c>
      <c r="G2346" s="288" t="s">
        <v>117</v>
      </c>
      <c r="H2346" s="288" t="s">
        <v>145</v>
      </c>
      <c r="I2346" s="1"/>
      <c r="J2346" s="10"/>
      <c r="K2346" s="10"/>
    </row>
    <row r="2347" spans="2:11" s="5" customFormat="1" ht="47.25" hidden="1">
      <c r="B2347" s="1"/>
      <c r="C2347" s="351">
        <v>7501</v>
      </c>
      <c r="D2347" s="352" t="s">
        <v>2409</v>
      </c>
      <c r="E2347" s="353" t="s">
        <v>125</v>
      </c>
      <c r="F2347" s="354">
        <v>520596</v>
      </c>
      <c r="G2347" s="288" t="s">
        <v>117</v>
      </c>
      <c r="H2347" s="288" t="s">
        <v>145</v>
      </c>
      <c r="I2347" s="1"/>
      <c r="J2347" s="10"/>
      <c r="K2347" s="10"/>
    </row>
    <row r="2348" spans="2:11" s="5" customFormat="1" ht="141.75" hidden="1">
      <c r="B2348" s="1"/>
      <c r="C2348" s="351">
        <v>7502</v>
      </c>
      <c r="D2348" s="352" t="s">
        <v>2410</v>
      </c>
      <c r="E2348" s="353" t="s">
        <v>125</v>
      </c>
      <c r="F2348" s="354">
        <v>1822518</v>
      </c>
      <c r="G2348" s="288" t="s">
        <v>117</v>
      </c>
      <c r="H2348" s="288"/>
      <c r="I2348" s="1"/>
      <c r="J2348" s="10"/>
      <c r="K2348" s="10"/>
    </row>
    <row r="2349" spans="2:11" s="5" customFormat="1" ht="47.25" hidden="1">
      <c r="B2349" s="1"/>
      <c r="C2349" s="351">
        <v>7503</v>
      </c>
      <c r="D2349" s="352" t="s">
        <v>2411</v>
      </c>
      <c r="E2349" s="353" t="s">
        <v>125</v>
      </c>
      <c r="F2349" s="354">
        <v>520596</v>
      </c>
      <c r="G2349" s="288" t="s">
        <v>117</v>
      </c>
      <c r="H2349" s="288" t="s">
        <v>145</v>
      </c>
      <c r="I2349" s="1"/>
      <c r="J2349" s="10"/>
      <c r="K2349" s="10"/>
    </row>
    <row r="2350" spans="2:11" s="5" customFormat="1" ht="141.75" hidden="1">
      <c r="B2350" s="1"/>
      <c r="C2350" s="351">
        <v>7504</v>
      </c>
      <c r="D2350" s="352" t="s">
        <v>2412</v>
      </c>
      <c r="E2350" s="353" t="s">
        <v>125</v>
      </c>
      <c r="F2350" s="354">
        <v>9628213</v>
      </c>
      <c r="G2350" s="288" t="s">
        <v>117</v>
      </c>
      <c r="H2350" s="288"/>
      <c r="I2350" s="1"/>
      <c r="J2350" s="10"/>
      <c r="K2350" s="10"/>
    </row>
    <row r="2351" spans="2:11" s="5" customFormat="1" ht="141.75" hidden="1">
      <c r="B2351" s="1"/>
      <c r="C2351" s="351">
        <v>7505</v>
      </c>
      <c r="D2351" s="352" t="s">
        <v>2413</v>
      </c>
      <c r="E2351" s="353" t="s">
        <v>125</v>
      </c>
      <c r="F2351" s="354">
        <v>2383656</v>
      </c>
      <c r="G2351" s="288" t="s">
        <v>117</v>
      </c>
      <c r="H2351" s="288"/>
      <c r="I2351" s="1"/>
      <c r="J2351" s="10"/>
      <c r="K2351" s="10"/>
    </row>
    <row r="2352" spans="2:11" s="5" customFormat="1" ht="141.75" hidden="1">
      <c r="B2352" s="1"/>
      <c r="C2352" s="351">
        <v>7506</v>
      </c>
      <c r="D2352" s="352" t="s">
        <v>2414</v>
      </c>
      <c r="E2352" s="353" t="s">
        <v>125</v>
      </c>
      <c r="F2352" s="354">
        <v>4383078</v>
      </c>
      <c r="G2352" s="288" t="s">
        <v>117</v>
      </c>
      <c r="H2352" s="288"/>
      <c r="I2352" s="1"/>
      <c r="J2352" s="10"/>
      <c r="K2352" s="10"/>
    </row>
    <row r="2353" spans="2:11" s="5" customFormat="1" ht="141.75" hidden="1">
      <c r="B2353" s="1"/>
      <c r="C2353" s="351">
        <v>7507</v>
      </c>
      <c r="D2353" s="352" t="s">
        <v>2415</v>
      </c>
      <c r="E2353" s="353" t="s">
        <v>125</v>
      </c>
      <c r="F2353" s="354">
        <v>1793052</v>
      </c>
      <c r="G2353" s="288" t="s">
        <v>117</v>
      </c>
      <c r="H2353" s="288"/>
      <c r="I2353" s="1"/>
      <c r="J2353" s="10"/>
      <c r="K2353" s="10"/>
    </row>
    <row r="2354" spans="2:11" s="5" customFormat="1" ht="47.25" hidden="1">
      <c r="B2354" s="1"/>
      <c r="C2354" s="351">
        <v>7508</v>
      </c>
      <c r="D2354" s="352" t="s">
        <v>2416</v>
      </c>
      <c r="E2354" s="353" t="s">
        <v>125</v>
      </c>
      <c r="F2354" s="354">
        <v>413282</v>
      </c>
      <c r="G2354" s="288" t="s">
        <v>117</v>
      </c>
      <c r="H2354" s="288"/>
      <c r="I2354" s="1"/>
      <c r="J2354" s="10"/>
      <c r="K2354" s="10"/>
    </row>
    <row r="2355" spans="2:11" s="5" customFormat="1" ht="47.25" hidden="1">
      <c r="B2355" s="1"/>
      <c r="C2355" s="351">
        <v>7510</v>
      </c>
      <c r="D2355" s="352" t="s">
        <v>2417</v>
      </c>
      <c r="E2355" s="353" t="s">
        <v>122</v>
      </c>
      <c r="F2355" s="354">
        <v>228837</v>
      </c>
      <c r="G2355" s="288" t="s">
        <v>117</v>
      </c>
      <c r="H2355" s="288"/>
      <c r="I2355" s="1"/>
      <c r="J2355" s="10"/>
      <c r="K2355" s="10"/>
    </row>
    <row r="2356" spans="2:11" s="5" customFormat="1" ht="78.75" hidden="1">
      <c r="B2356" s="1"/>
      <c r="C2356" s="351">
        <v>7512</v>
      </c>
      <c r="D2356" s="352" t="s">
        <v>2418</v>
      </c>
      <c r="E2356" s="353" t="s">
        <v>125</v>
      </c>
      <c r="F2356" s="354">
        <v>499226</v>
      </c>
      <c r="G2356" s="288" t="s">
        <v>117</v>
      </c>
      <c r="H2356" s="288"/>
      <c r="I2356" s="1"/>
      <c r="J2356" s="10"/>
      <c r="K2356" s="10"/>
    </row>
    <row r="2357" spans="2:11" s="5" customFormat="1" ht="63" hidden="1">
      <c r="B2357" s="1"/>
      <c r="C2357" s="351">
        <v>7513</v>
      </c>
      <c r="D2357" s="352" t="s">
        <v>2419</v>
      </c>
      <c r="E2357" s="353" t="s">
        <v>116</v>
      </c>
      <c r="F2357" s="354">
        <v>24306</v>
      </c>
      <c r="G2357" s="288" t="s">
        <v>117</v>
      </c>
      <c r="H2357" s="288"/>
      <c r="I2357" s="1"/>
      <c r="J2357" s="10"/>
      <c r="K2357" s="10"/>
    </row>
    <row r="2358" spans="2:11" s="5" customFormat="1" ht="31.5" hidden="1">
      <c r="B2358" s="1"/>
      <c r="C2358" s="351">
        <v>7514</v>
      </c>
      <c r="D2358" s="352" t="s">
        <v>2420</v>
      </c>
      <c r="E2358" s="353" t="s">
        <v>125</v>
      </c>
      <c r="F2358" s="354">
        <v>485503</v>
      </c>
      <c r="G2358" s="288" t="s">
        <v>117</v>
      </c>
      <c r="H2358" s="288"/>
      <c r="I2358" s="1"/>
      <c r="J2358" s="10"/>
      <c r="K2358" s="10"/>
    </row>
    <row r="2359" spans="2:11" s="5" customFormat="1" ht="31.5" hidden="1">
      <c r="B2359" s="1"/>
      <c r="C2359" s="351">
        <v>7515</v>
      </c>
      <c r="D2359" s="352" t="s">
        <v>2421</v>
      </c>
      <c r="E2359" s="353" t="s">
        <v>125</v>
      </c>
      <c r="F2359" s="354">
        <v>832447</v>
      </c>
      <c r="G2359" s="288" t="s">
        <v>117</v>
      </c>
      <c r="H2359" s="288"/>
      <c r="I2359" s="1"/>
      <c r="J2359" s="10"/>
      <c r="K2359" s="10"/>
    </row>
    <row r="2360" spans="2:11" s="5" customFormat="1" ht="63" hidden="1">
      <c r="B2360" s="1"/>
      <c r="C2360" s="351">
        <v>7519</v>
      </c>
      <c r="D2360" s="352" t="s">
        <v>2422</v>
      </c>
      <c r="E2360" s="353" t="s">
        <v>122</v>
      </c>
      <c r="F2360" s="354">
        <v>472336</v>
      </c>
      <c r="G2360" s="288" t="s">
        <v>117</v>
      </c>
      <c r="H2360" s="288" t="s">
        <v>145</v>
      </c>
      <c r="I2360" s="1"/>
      <c r="J2360" s="10"/>
      <c r="K2360" s="10"/>
    </row>
    <row r="2361" spans="2:11" s="5" customFormat="1" ht="63" hidden="1">
      <c r="B2361" s="1"/>
      <c r="C2361" s="351">
        <v>7521</v>
      </c>
      <c r="D2361" s="352" t="s">
        <v>2423</v>
      </c>
      <c r="E2361" s="353" t="s">
        <v>122</v>
      </c>
      <c r="F2361" s="354">
        <v>760889</v>
      </c>
      <c r="G2361" s="288" t="s">
        <v>117</v>
      </c>
      <c r="H2361" s="288" t="s">
        <v>145</v>
      </c>
      <c r="I2361" s="1"/>
      <c r="J2361" s="10"/>
      <c r="K2361" s="10"/>
    </row>
    <row r="2362" spans="2:11" s="5" customFormat="1" ht="47.25" hidden="1">
      <c r="B2362" s="1"/>
      <c r="C2362" s="351">
        <v>7522</v>
      </c>
      <c r="D2362" s="352" t="s">
        <v>2424</v>
      </c>
      <c r="E2362" s="353" t="s">
        <v>125</v>
      </c>
      <c r="F2362" s="354">
        <v>2570323</v>
      </c>
      <c r="G2362" s="288" t="s">
        <v>117</v>
      </c>
      <c r="H2362" s="288"/>
      <c r="I2362" s="1"/>
      <c r="J2362" s="10"/>
      <c r="K2362" s="10"/>
    </row>
    <row r="2363" spans="2:11" s="5" customFormat="1" ht="47.25" hidden="1">
      <c r="B2363" s="1"/>
      <c r="C2363" s="351">
        <v>7524</v>
      </c>
      <c r="D2363" s="352" t="s">
        <v>2425</v>
      </c>
      <c r="E2363" s="353" t="s">
        <v>125</v>
      </c>
      <c r="F2363" s="354">
        <v>516046</v>
      </c>
      <c r="G2363" s="288" t="s">
        <v>117</v>
      </c>
      <c r="H2363" s="288"/>
      <c r="I2363" s="1"/>
      <c r="J2363" s="10"/>
      <c r="K2363" s="10"/>
    </row>
    <row r="2364" spans="2:11" s="5" customFormat="1" ht="47.25" hidden="1">
      <c r="B2364" s="1"/>
      <c r="C2364" s="351">
        <v>7525</v>
      </c>
      <c r="D2364" s="352" t="s">
        <v>2426</v>
      </c>
      <c r="E2364" s="353" t="s">
        <v>122</v>
      </c>
      <c r="F2364" s="354">
        <v>2076669</v>
      </c>
      <c r="G2364" s="288" t="s">
        <v>117</v>
      </c>
      <c r="H2364" s="288"/>
      <c r="I2364" s="1"/>
      <c r="J2364" s="10"/>
      <c r="K2364" s="10"/>
    </row>
    <row r="2365" spans="2:11" s="5" customFormat="1" ht="47.25" hidden="1">
      <c r="B2365" s="1"/>
      <c r="C2365" s="351">
        <v>7527</v>
      </c>
      <c r="D2365" s="352" t="s">
        <v>2427</v>
      </c>
      <c r="E2365" s="353" t="s">
        <v>116</v>
      </c>
      <c r="F2365" s="354">
        <v>91006</v>
      </c>
      <c r="G2365" s="288" t="s">
        <v>117</v>
      </c>
      <c r="H2365" s="288"/>
      <c r="I2365" s="1"/>
      <c r="J2365" s="10"/>
      <c r="K2365" s="10"/>
    </row>
    <row r="2366" spans="2:11" s="5" customFormat="1" ht="47.25" hidden="1">
      <c r="B2366" s="1"/>
      <c r="C2366" s="351">
        <v>7528</v>
      </c>
      <c r="D2366" s="352" t="s">
        <v>2428</v>
      </c>
      <c r="E2366" s="353" t="s">
        <v>116</v>
      </c>
      <c r="F2366" s="354">
        <v>109982</v>
      </c>
      <c r="G2366" s="288" t="s">
        <v>117</v>
      </c>
      <c r="H2366" s="288"/>
      <c r="I2366" s="1"/>
      <c r="J2366" s="10"/>
      <c r="K2366" s="10"/>
    </row>
    <row r="2367" spans="2:11" s="5" customFormat="1" ht="31.5" hidden="1">
      <c r="B2367" s="1"/>
      <c r="C2367" s="351">
        <v>7529</v>
      </c>
      <c r="D2367" s="352" t="s">
        <v>2429</v>
      </c>
      <c r="E2367" s="353" t="s">
        <v>116</v>
      </c>
      <c r="F2367" s="354">
        <v>138115</v>
      </c>
      <c r="G2367" s="288" t="s">
        <v>117</v>
      </c>
      <c r="H2367" s="288" t="s">
        <v>145</v>
      </c>
      <c r="I2367" s="1"/>
      <c r="J2367" s="10"/>
      <c r="K2367" s="10"/>
    </row>
    <row r="2368" spans="2:11" s="5" customFormat="1" ht="63" hidden="1">
      <c r="B2368" s="1"/>
      <c r="C2368" s="351">
        <v>7531</v>
      </c>
      <c r="D2368" s="352" t="s">
        <v>2430</v>
      </c>
      <c r="E2368" s="353" t="s">
        <v>125</v>
      </c>
      <c r="F2368" s="354">
        <v>818939</v>
      </c>
      <c r="G2368" s="288" t="s">
        <v>117</v>
      </c>
      <c r="H2368" s="288"/>
      <c r="I2368" s="1"/>
      <c r="J2368" s="10"/>
      <c r="K2368" s="10"/>
    </row>
    <row r="2369" spans="2:11" s="5" customFormat="1" ht="31.5" hidden="1">
      <c r="B2369" s="1"/>
      <c r="C2369" s="351">
        <v>7532</v>
      </c>
      <c r="D2369" s="352" t="s">
        <v>2431</v>
      </c>
      <c r="E2369" s="353" t="s">
        <v>125</v>
      </c>
      <c r="F2369" s="354">
        <v>4689058</v>
      </c>
      <c r="G2369" s="288" t="s">
        <v>117</v>
      </c>
      <c r="H2369" s="288"/>
      <c r="I2369" s="1"/>
      <c r="J2369" s="10"/>
      <c r="K2369" s="10"/>
    </row>
    <row r="2370" spans="2:11" s="5" customFormat="1" ht="63" hidden="1">
      <c r="B2370" s="1"/>
      <c r="C2370" s="351">
        <v>7533</v>
      </c>
      <c r="D2370" s="352" t="s">
        <v>2432</v>
      </c>
      <c r="E2370" s="353" t="s">
        <v>125</v>
      </c>
      <c r="F2370" s="354">
        <v>875107</v>
      </c>
      <c r="G2370" s="288" t="s">
        <v>117</v>
      </c>
      <c r="H2370" s="288"/>
      <c r="I2370" s="1"/>
      <c r="J2370" s="10"/>
      <c r="K2370" s="10"/>
    </row>
    <row r="2371" spans="2:11" s="5" customFormat="1" ht="63" hidden="1">
      <c r="B2371" s="1"/>
      <c r="C2371" s="351">
        <v>7534</v>
      </c>
      <c r="D2371" s="352" t="s">
        <v>2433</v>
      </c>
      <c r="E2371" s="353" t="s">
        <v>125</v>
      </c>
      <c r="F2371" s="354">
        <v>818939</v>
      </c>
      <c r="G2371" s="288" t="s">
        <v>117</v>
      </c>
      <c r="H2371" s="288"/>
      <c r="I2371" s="1"/>
      <c r="J2371" s="10"/>
      <c r="K2371" s="10"/>
    </row>
    <row r="2372" spans="2:11" s="5" customFormat="1" ht="31.5" hidden="1">
      <c r="B2372" s="1"/>
      <c r="C2372" s="351">
        <v>7535</v>
      </c>
      <c r="D2372" s="352" t="s">
        <v>2434</v>
      </c>
      <c r="E2372" s="353" t="s">
        <v>125</v>
      </c>
      <c r="F2372" s="354">
        <v>2715245</v>
      </c>
      <c r="G2372" s="288" t="s">
        <v>117</v>
      </c>
      <c r="H2372" s="288"/>
      <c r="I2372" s="1"/>
      <c r="J2372" s="10"/>
      <c r="K2372" s="10"/>
    </row>
    <row r="2373" spans="2:11" s="5" customFormat="1" ht="31.5" hidden="1">
      <c r="B2373" s="1"/>
      <c r="C2373" s="351">
        <v>7536</v>
      </c>
      <c r="D2373" s="352" t="s">
        <v>2435</v>
      </c>
      <c r="E2373" s="353" t="s">
        <v>125</v>
      </c>
      <c r="F2373" s="354">
        <v>1729925</v>
      </c>
      <c r="G2373" s="288" t="s">
        <v>117</v>
      </c>
      <c r="H2373" s="288"/>
      <c r="I2373" s="1"/>
      <c r="J2373" s="10"/>
      <c r="K2373" s="10"/>
    </row>
    <row r="2374" spans="2:11" s="5" customFormat="1" ht="31.5" hidden="1">
      <c r="B2374" s="1"/>
      <c r="C2374" s="351">
        <v>7537</v>
      </c>
      <c r="D2374" s="352" t="s">
        <v>2436</v>
      </c>
      <c r="E2374" s="353" t="s">
        <v>125</v>
      </c>
      <c r="F2374" s="354">
        <v>1002835</v>
      </c>
      <c r="G2374" s="288" t="s">
        <v>117</v>
      </c>
      <c r="H2374" s="288"/>
      <c r="I2374" s="1"/>
      <c r="J2374" s="10"/>
      <c r="K2374" s="10"/>
    </row>
    <row r="2375" spans="2:11" s="5" customFormat="1" ht="63" hidden="1">
      <c r="B2375" s="1"/>
      <c r="C2375" s="351">
        <v>7538</v>
      </c>
      <c r="D2375" s="352" t="s">
        <v>2437</v>
      </c>
      <c r="E2375" s="353" t="s">
        <v>116</v>
      </c>
      <c r="F2375" s="354">
        <v>37358</v>
      </c>
      <c r="G2375" s="288" t="s">
        <v>117</v>
      </c>
      <c r="H2375" s="288" t="s">
        <v>145</v>
      </c>
      <c r="I2375" s="1"/>
      <c r="J2375" s="10"/>
      <c r="K2375" s="10"/>
    </row>
    <row r="2376" spans="2:11" s="5" customFormat="1" ht="31.5" hidden="1">
      <c r="B2376" s="1"/>
      <c r="C2376" s="351">
        <v>7546</v>
      </c>
      <c r="D2376" s="352" t="s">
        <v>2438</v>
      </c>
      <c r="E2376" s="353" t="s">
        <v>125</v>
      </c>
      <c r="F2376" s="354">
        <v>119237</v>
      </c>
      <c r="G2376" s="288" t="s">
        <v>117</v>
      </c>
      <c r="H2376" s="288"/>
      <c r="I2376" s="1"/>
      <c r="J2376" s="10"/>
      <c r="K2376" s="10"/>
    </row>
    <row r="2377" spans="2:11" s="5" customFormat="1" ht="47.25" hidden="1">
      <c r="B2377" s="1"/>
      <c r="C2377" s="351">
        <v>7548</v>
      </c>
      <c r="D2377" s="352" t="s">
        <v>2439</v>
      </c>
      <c r="E2377" s="353" t="s">
        <v>116</v>
      </c>
      <c r="F2377" s="354">
        <v>130886</v>
      </c>
      <c r="G2377" s="288" t="s">
        <v>117</v>
      </c>
      <c r="H2377" s="288" t="s">
        <v>145</v>
      </c>
      <c r="I2377" s="1"/>
      <c r="J2377" s="10"/>
      <c r="K2377" s="10"/>
    </row>
    <row r="2378" spans="2:11" s="5" customFormat="1" ht="31.5" hidden="1">
      <c r="B2378" s="1"/>
      <c r="C2378" s="351">
        <v>7549</v>
      </c>
      <c r="D2378" s="352" t="s">
        <v>2440</v>
      </c>
      <c r="E2378" s="353" t="s">
        <v>125</v>
      </c>
      <c r="F2378" s="354">
        <v>3287398</v>
      </c>
      <c r="G2378" s="288" t="s">
        <v>117</v>
      </c>
      <c r="H2378" s="288" t="s">
        <v>145</v>
      </c>
      <c r="I2378" s="1"/>
      <c r="J2378" s="10"/>
      <c r="K2378" s="10"/>
    </row>
    <row r="2379" spans="2:11" s="5" customFormat="1" ht="31.5" hidden="1">
      <c r="B2379" s="1"/>
      <c r="C2379" s="351">
        <v>7553</v>
      </c>
      <c r="D2379" s="352" t="s">
        <v>2441</v>
      </c>
      <c r="E2379" s="353" t="s">
        <v>125</v>
      </c>
      <c r="F2379" s="354">
        <v>11028302</v>
      </c>
      <c r="G2379" s="288" t="s">
        <v>117</v>
      </c>
      <c r="H2379" s="288"/>
      <c r="I2379" s="1"/>
      <c r="J2379" s="10"/>
      <c r="K2379" s="10"/>
    </row>
    <row r="2380" spans="2:11" s="5" customFormat="1" ht="31.5" hidden="1">
      <c r="B2380" s="1"/>
      <c r="C2380" s="351">
        <v>7555</v>
      </c>
      <c r="D2380" s="352" t="s">
        <v>2442</v>
      </c>
      <c r="E2380" s="353" t="s">
        <v>125</v>
      </c>
      <c r="F2380" s="354">
        <v>1123219</v>
      </c>
      <c r="G2380" s="288" t="s">
        <v>117</v>
      </c>
      <c r="H2380" s="288"/>
      <c r="I2380" s="1"/>
      <c r="J2380" s="10"/>
      <c r="K2380" s="10"/>
    </row>
    <row r="2381" spans="2:11" s="5" customFormat="1" ht="47.25" hidden="1">
      <c r="B2381" s="1"/>
      <c r="C2381" s="351">
        <v>7558</v>
      </c>
      <c r="D2381" s="352" t="s">
        <v>2443</v>
      </c>
      <c r="E2381" s="353" t="s">
        <v>125</v>
      </c>
      <c r="F2381" s="354">
        <v>1072097</v>
      </c>
      <c r="G2381" s="288" t="s">
        <v>117</v>
      </c>
      <c r="H2381" s="288"/>
      <c r="I2381" s="1"/>
      <c r="J2381" s="10"/>
      <c r="K2381" s="10"/>
    </row>
    <row r="2382" spans="2:11" s="5" customFormat="1" ht="47.25" hidden="1">
      <c r="B2382" s="1"/>
      <c r="C2382" s="351">
        <v>7566</v>
      </c>
      <c r="D2382" s="352" t="s">
        <v>2444</v>
      </c>
      <c r="E2382" s="353" t="s">
        <v>125</v>
      </c>
      <c r="F2382" s="354">
        <v>938504</v>
      </c>
      <c r="G2382" s="288" t="s">
        <v>117</v>
      </c>
      <c r="H2382" s="288"/>
      <c r="I2382" s="1"/>
      <c r="J2382" s="10"/>
      <c r="K2382" s="10"/>
    </row>
    <row r="2383" spans="2:11" s="5" customFormat="1" ht="31.5" hidden="1">
      <c r="B2383" s="1"/>
      <c r="C2383" s="351">
        <v>7567</v>
      </c>
      <c r="D2383" s="352" t="s">
        <v>2445</v>
      </c>
      <c r="E2383" s="353" t="s">
        <v>125</v>
      </c>
      <c r="F2383" s="354">
        <v>314105</v>
      </c>
      <c r="G2383" s="288" t="s">
        <v>117</v>
      </c>
      <c r="H2383" s="288"/>
      <c r="I2383" s="1"/>
      <c r="J2383" s="10"/>
      <c r="K2383" s="10"/>
    </row>
    <row r="2384" spans="2:11" s="5" customFormat="1" ht="63" hidden="1">
      <c r="B2384" s="1"/>
      <c r="C2384" s="351">
        <v>7569</v>
      </c>
      <c r="D2384" s="352" t="s">
        <v>2446</v>
      </c>
      <c r="E2384" s="353" t="s">
        <v>125</v>
      </c>
      <c r="F2384" s="354">
        <v>938142</v>
      </c>
      <c r="G2384" s="288" t="s">
        <v>117</v>
      </c>
      <c r="H2384" s="288" t="s">
        <v>145</v>
      </c>
      <c r="I2384" s="1"/>
      <c r="J2384" s="10"/>
      <c r="K2384" s="10"/>
    </row>
    <row r="2385" spans="2:11" s="5" customFormat="1" ht="78.75" hidden="1">
      <c r="B2385" s="1"/>
      <c r="C2385" s="351">
        <v>7577</v>
      </c>
      <c r="D2385" s="352" t="s">
        <v>2447</v>
      </c>
      <c r="E2385" s="353" t="s">
        <v>125</v>
      </c>
      <c r="F2385" s="354">
        <v>125977</v>
      </c>
      <c r="G2385" s="288" t="s">
        <v>117</v>
      </c>
      <c r="H2385" s="288"/>
      <c r="I2385" s="1"/>
      <c r="J2385" s="10"/>
      <c r="K2385" s="10"/>
    </row>
    <row r="2386" spans="2:11" s="5" customFormat="1" ht="78.75" hidden="1">
      <c r="B2386" s="1"/>
      <c r="C2386" s="351">
        <v>7578</v>
      </c>
      <c r="D2386" s="352" t="s">
        <v>2448</v>
      </c>
      <c r="E2386" s="353" t="s">
        <v>125</v>
      </c>
      <c r="F2386" s="354">
        <v>180565</v>
      </c>
      <c r="G2386" s="288" t="s">
        <v>117</v>
      </c>
      <c r="H2386" s="288"/>
      <c r="I2386" s="1"/>
      <c r="J2386" s="10"/>
      <c r="K2386" s="10"/>
    </row>
    <row r="2387" spans="2:11" s="5" customFormat="1" ht="110.25" hidden="1">
      <c r="B2387" s="1"/>
      <c r="C2387" s="351">
        <v>7580</v>
      </c>
      <c r="D2387" s="352" t="s">
        <v>2449</v>
      </c>
      <c r="E2387" s="353" t="s">
        <v>125</v>
      </c>
      <c r="F2387" s="354">
        <v>83747</v>
      </c>
      <c r="G2387" s="288" t="s">
        <v>117</v>
      </c>
      <c r="H2387" s="288" t="s">
        <v>145</v>
      </c>
      <c r="I2387" s="1"/>
      <c r="J2387" s="10"/>
      <c r="K2387" s="10"/>
    </row>
    <row r="2388" spans="2:11" s="5" customFormat="1" ht="78.75" hidden="1">
      <c r="B2388" s="1"/>
      <c r="C2388" s="351">
        <v>7584</v>
      </c>
      <c r="D2388" s="352" t="s">
        <v>2450</v>
      </c>
      <c r="E2388" s="353" t="s">
        <v>125</v>
      </c>
      <c r="F2388" s="354">
        <v>71249</v>
      </c>
      <c r="G2388" s="288" t="s">
        <v>117</v>
      </c>
      <c r="H2388" s="288"/>
      <c r="I2388" s="1"/>
      <c r="J2388" s="10"/>
      <c r="K2388" s="10"/>
    </row>
    <row r="2389" spans="2:11" s="5" customFormat="1" ht="63" hidden="1">
      <c r="B2389" s="1"/>
      <c r="C2389" s="351">
        <v>7586</v>
      </c>
      <c r="D2389" s="352" t="s">
        <v>2451</v>
      </c>
      <c r="E2389" s="353" t="s">
        <v>125</v>
      </c>
      <c r="F2389" s="354">
        <v>86234</v>
      </c>
      <c r="G2389" s="288" t="s">
        <v>117</v>
      </c>
      <c r="H2389" s="288"/>
      <c r="I2389" s="1"/>
      <c r="J2389" s="10"/>
      <c r="K2389" s="10"/>
    </row>
    <row r="2390" spans="2:11" s="5" customFormat="1" ht="63" hidden="1">
      <c r="B2390" s="1"/>
      <c r="C2390" s="351">
        <v>7587</v>
      </c>
      <c r="D2390" s="352" t="s">
        <v>2452</v>
      </c>
      <c r="E2390" s="353" t="s">
        <v>122</v>
      </c>
      <c r="F2390" s="354">
        <v>60602</v>
      </c>
      <c r="G2390" s="288" t="s">
        <v>117</v>
      </c>
      <c r="H2390" s="288"/>
      <c r="I2390" s="1"/>
      <c r="J2390" s="10"/>
      <c r="K2390" s="10"/>
    </row>
    <row r="2391" spans="2:11" s="5" customFormat="1" ht="31.5" hidden="1">
      <c r="B2391" s="1"/>
      <c r="C2391" s="351">
        <v>7589</v>
      </c>
      <c r="D2391" s="352" t="s">
        <v>2453</v>
      </c>
      <c r="E2391" s="353" t="s">
        <v>125</v>
      </c>
      <c r="F2391" s="354">
        <v>5426</v>
      </c>
      <c r="G2391" s="288" t="s">
        <v>117</v>
      </c>
      <c r="H2391" s="288"/>
      <c r="I2391" s="1"/>
      <c r="J2391" s="10"/>
      <c r="K2391" s="10"/>
    </row>
    <row r="2392" spans="2:11" s="5" customFormat="1" ht="31.5" hidden="1">
      <c r="B2392" s="1"/>
      <c r="C2392" s="351">
        <v>7590</v>
      </c>
      <c r="D2392" s="352" t="s">
        <v>2454</v>
      </c>
      <c r="E2392" s="353" t="s">
        <v>125</v>
      </c>
      <c r="F2392" s="354">
        <v>32151</v>
      </c>
      <c r="G2392" s="288" t="s">
        <v>117</v>
      </c>
      <c r="H2392" s="288"/>
      <c r="I2392" s="1"/>
      <c r="J2392" s="10"/>
      <c r="K2392" s="10"/>
    </row>
    <row r="2393" spans="2:11" s="5" customFormat="1" ht="78.75" hidden="1">
      <c r="B2393" s="1"/>
      <c r="C2393" s="351">
        <v>7591</v>
      </c>
      <c r="D2393" s="352" t="s">
        <v>2455</v>
      </c>
      <c r="E2393" s="353" t="s">
        <v>119</v>
      </c>
      <c r="F2393" s="354">
        <v>149737</v>
      </c>
      <c r="G2393" s="288" t="s">
        <v>117</v>
      </c>
      <c r="H2393" s="288"/>
      <c r="I2393" s="1"/>
      <c r="J2393" s="10"/>
      <c r="K2393" s="10"/>
    </row>
    <row r="2394" spans="2:11" s="5" customFormat="1" ht="25.5" hidden="1">
      <c r="B2394" s="1"/>
      <c r="C2394" s="351">
        <v>7597</v>
      </c>
      <c r="D2394" s="352" t="s">
        <v>2456</v>
      </c>
      <c r="E2394" s="353" t="s">
        <v>125</v>
      </c>
      <c r="F2394" s="354">
        <v>302806</v>
      </c>
      <c r="G2394" s="288" t="s">
        <v>117</v>
      </c>
      <c r="H2394" s="288"/>
      <c r="I2394" s="1"/>
      <c r="J2394" s="10"/>
      <c r="K2394" s="10"/>
    </row>
    <row r="2395" spans="2:11" s="5" customFormat="1" ht="25.5" hidden="1">
      <c r="B2395" s="1"/>
      <c r="C2395" s="351">
        <v>7599</v>
      </c>
      <c r="D2395" s="352" t="s">
        <v>2457</v>
      </c>
      <c r="E2395" s="353" t="s">
        <v>116</v>
      </c>
      <c r="F2395" s="354">
        <v>413547</v>
      </c>
      <c r="G2395" s="288" t="s">
        <v>117</v>
      </c>
      <c r="H2395" s="288"/>
      <c r="I2395" s="1"/>
      <c r="J2395" s="10"/>
      <c r="K2395" s="10"/>
    </row>
    <row r="2396" spans="2:11" s="5" customFormat="1" ht="31.5" hidden="1">
      <c r="B2396" s="1"/>
      <c r="C2396" s="351">
        <v>7600</v>
      </c>
      <c r="D2396" s="352" t="s">
        <v>2458</v>
      </c>
      <c r="E2396" s="353" t="s">
        <v>125</v>
      </c>
      <c r="F2396" s="354">
        <v>17120</v>
      </c>
      <c r="G2396" s="288" t="s">
        <v>117</v>
      </c>
      <c r="H2396" s="288"/>
      <c r="I2396" s="1"/>
      <c r="J2396" s="10"/>
      <c r="K2396" s="10"/>
    </row>
    <row r="2397" spans="2:11" s="5" customFormat="1" ht="31.5" hidden="1">
      <c r="B2397" s="1"/>
      <c r="C2397" s="351">
        <v>7602</v>
      </c>
      <c r="D2397" s="352" t="s">
        <v>2459</v>
      </c>
      <c r="E2397" s="353" t="s">
        <v>125</v>
      </c>
      <c r="F2397" s="354">
        <v>33935</v>
      </c>
      <c r="G2397" s="288" t="s">
        <v>117</v>
      </c>
      <c r="H2397" s="288"/>
      <c r="I2397" s="1"/>
      <c r="J2397" s="10"/>
      <c r="K2397" s="10"/>
    </row>
    <row r="2398" spans="2:11" s="5" customFormat="1" ht="78.75" hidden="1">
      <c r="B2398" s="1"/>
      <c r="C2398" s="351">
        <v>7606</v>
      </c>
      <c r="D2398" s="352" t="s">
        <v>2460</v>
      </c>
      <c r="E2398" s="353" t="s">
        <v>122</v>
      </c>
      <c r="F2398" s="354">
        <v>29215</v>
      </c>
      <c r="G2398" s="288" t="s">
        <v>117</v>
      </c>
      <c r="H2398" s="288"/>
      <c r="I2398" s="1"/>
      <c r="J2398" s="10"/>
      <c r="K2398" s="10"/>
    </row>
    <row r="2399" spans="2:11" s="5" customFormat="1" ht="47.25" hidden="1">
      <c r="B2399" s="1"/>
      <c r="C2399" s="351">
        <v>7609</v>
      </c>
      <c r="D2399" s="352" t="s">
        <v>2461</v>
      </c>
      <c r="E2399" s="353" t="s">
        <v>122</v>
      </c>
      <c r="F2399" s="354">
        <v>117723</v>
      </c>
      <c r="G2399" s="288" t="s">
        <v>117</v>
      </c>
      <c r="H2399" s="288"/>
      <c r="I2399" s="1"/>
      <c r="J2399" s="10"/>
      <c r="K2399" s="10"/>
    </row>
    <row r="2400" spans="2:11" s="5" customFormat="1" ht="63" hidden="1">
      <c r="B2400" s="1"/>
      <c r="C2400" s="351">
        <v>7615</v>
      </c>
      <c r="D2400" s="352" t="s">
        <v>2462</v>
      </c>
      <c r="E2400" s="353" t="s">
        <v>125</v>
      </c>
      <c r="F2400" s="354">
        <v>116917</v>
      </c>
      <c r="G2400" s="288" t="s">
        <v>117</v>
      </c>
      <c r="H2400" s="288"/>
      <c r="I2400" s="1"/>
      <c r="J2400" s="10"/>
      <c r="K2400" s="10"/>
    </row>
    <row r="2401" spans="2:11" s="5" customFormat="1" ht="47.25" hidden="1">
      <c r="B2401" s="1"/>
      <c r="C2401" s="351">
        <v>7618</v>
      </c>
      <c r="D2401" s="352" t="s">
        <v>2463</v>
      </c>
      <c r="E2401" s="353" t="s">
        <v>125</v>
      </c>
      <c r="F2401" s="354">
        <v>84073</v>
      </c>
      <c r="G2401" s="288" t="s">
        <v>117</v>
      </c>
      <c r="H2401" s="288"/>
      <c r="I2401" s="1"/>
      <c r="J2401" s="10"/>
      <c r="K2401" s="10"/>
    </row>
    <row r="2402" spans="2:11" s="5" customFormat="1" ht="47.25" hidden="1">
      <c r="B2402" s="1"/>
      <c r="C2402" s="351">
        <v>7619</v>
      </c>
      <c r="D2402" s="352" t="s">
        <v>2464</v>
      </c>
      <c r="E2402" s="353" t="s">
        <v>125</v>
      </c>
      <c r="F2402" s="354">
        <v>30709</v>
      </c>
      <c r="G2402" s="288" t="s">
        <v>117</v>
      </c>
      <c r="H2402" s="288"/>
      <c r="I2402" s="1"/>
      <c r="J2402" s="10"/>
      <c r="K2402" s="10"/>
    </row>
    <row r="2403" spans="2:11" s="5" customFormat="1" ht="63" hidden="1">
      <c r="B2403" s="1"/>
      <c r="C2403" s="351">
        <v>7624</v>
      </c>
      <c r="D2403" s="352" t="s">
        <v>2465</v>
      </c>
      <c r="E2403" s="353" t="s">
        <v>2466</v>
      </c>
      <c r="F2403" s="354">
        <v>70616</v>
      </c>
      <c r="G2403" s="288" t="s">
        <v>117</v>
      </c>
      <c r="H2403" s="288"/>
      <c r="I2403" s="1"/>
      <c r="J2403" s="10"/>
      <c r="K2403" s="10"/>
    </row>
    <row r="2404" spans="2:11" s="5" customFormat="1" ht="47.25" hidden="1">
      <c r="B2404" s="1"/>
      <c r="C2404" s="351">
        <v>7632</v>
      </c>
      <c r="D2404" s="352" t="s">
        <v>2467</v>
      </c>
      <c r="E2404" s="353" t="s">
        <v>122</v>
      </c>
      <c r="F2404" s="354">
        <v>14186</v>
      </c>
      <c r="G2404" s="288" t="s">
        <v>117</v>
      </c>
      <c r="H2404" s="288"/>
      <c r="I2404" s="1"/>
      <c r="J2404" s="10"/>
      <c r="K2404" s="10"/>
    </row>
    <row r="2405" spans="2:11" s="5" customFormat="1" ht="31.5" hidden="1">
      <c r="B2405" s="1"/>
      <c r="C2405" s="351">
        <v>7633</v>
      </c>
      <c r="D2405" s="352" t="s">
        <v>2468</v>
      </c>
      <c r="E2405" s="353" t="s">
        <v>125</v>
      </c>
      <c r="F2405" s="354">
        <v>79082</v>
      </c>
      <c r="G2405" s="288" t="s">
        <v>117</v>
      </c>
      <c r="H2405" s="288"/>
      <c r="I2405" s="1"/>
      <c r="J2405" s="10"/>
      <c r="K2405" s="10"/>
    </row>
    <row r="2406" spans="2:11" s="5" customFormat="1" ht="47.25" hidden="1">
      <c r="B2406" s="1"/>
      <c r="C2406" s="351">
        <v>7638</v>
      </c>
      <c r="D2406" s="352" t="s">
        <v>2469</v>
      </c>
      <c r="E2406" s="353" t="s">
        <v>125</v>
      </c>
      <c r="F2406" s="354">
        <v>117334</v>
      </c>
      <c r="G2406" s="288" t="s">
        <v>117</v>
      </c>
      <c r="H2406" s="288"/>
      <c r="I2406" s="1"/>
      <c r="J2406" s="10"/>
      <c r="K2406" s="10"/>
    </row>
    <row r="2407" spans="2:11" s="5" customFormat="1" ht="78.75" hidden="1">
      <c r="B2407" s="1"/>
      <c r="C2407" s="351">
        <v>7639</v>
      </c>
      <c r="D2407" s="352" t="s">
        <v>2470</v>
      </c>
      <c r="E2407" s="353" t="s">
        <v>119</v>
      </c>
      <c r="F2407" s="354">
        <v>463803</v>
      </c>
      <c r="G2407" s="288" t="s">
        <v>117</v>
      </c>
      <c r="H2407" s="288"/>
      <c r="I2407" s="1"/>
      <c r="J2407" s="10"/>
      <c r="K2407" s="10"/>
    </row>
    <row r="2408" spans="2:11" s="5" customFormat="1" ht="63" hidden="1">
      <c r="B2408" s="1"/>
      <c r="C2408" s="351">
        <v>7642</v>
      </c>
      <c r="D2408" s="352" t="s">
        <v>2471</v>
      </c>
      <c r="E2408" s="353" t="s">
        <v>116</v>
      </c>
      <c r="F2408" s="354">
        <v>836942</v>
      </c>
      <c r="G2408" s="288" t="s">
        <v>117</v>
      </c>
      <c r="H2408" s="288"/>
      <c r="I2408" s="1"/>
      <c r="J2408" s="10"/>
      <c r="K2408" s="10"/>
    </row>
    <row r="2409" spans="2:11" s="5" customFormat="1" ht="94.5" hidden="1">
      <c r="B2409" s="1"/>
      <c r="C2409" s="351">
        <v>7643</v>
      </c>
      <c r="D2409" s="352" t="s">
        <v>2472</v>
      </c>
      <c r="E2409" s="353" t="s">
        <v>125</v>
      </c>
      <c r="F2409" s="354">
        <v>1367614</v>
      </c>
      <c r="G2409" s="288" t="s">
        <v>117</v>
      </c>
      <c r="H2409" s="288"/>
      <c r="I2409" s="1"/>
      <c r="J2409" s="10"/>
      <c r="K2409" s="10"/>
    </row>
    <row r="2410" spans="2:11" s="5" customFormat="1" ht="63" hidden="1">
      <c r="B2410" s="1"/>
      <c r="C2410" s="351">
        <v>7644</v>
      </c>
      <c r="D2410" s="352" t="s">
        <v>2473</v>
      </c>
      <c r="E2410" s="353" t="s">
        <v>116</v>
      </c>
      <c r="F2410" s="354">
        <v>408174</v>
      </c>
      <c r="G2410" s="288" t="s">
        <v>117</v>
      </c>
      <c r="H2410" s="288"/>
      <c r="I2410" s="1"/>
      <c r="J2410" s="10"/>
      <c r="K2410" s="10"/>
    </row>
    <row r="2411" spans="2:11" s="5" customFormat="1" ht="63" hidden="1">
      <c r="B2411" s="1"/>
      <c r="C2411" s="351">
        <v>7646</v>
      </c>
      <c r="D2411" s="352" t="s">
        <v>2474</v>
      </c>
      <c r="E2411" s="353" t="s">
        <v>125</v>
      </c>
      <c r="F2411" s="354">
        <v>5894601</v>
      </c>
      <c r="G2411" s="288" t="s">
        <v>117</v>
      </c>
      <c r="H2411" s="288"/>
      <c r="I2411" s="1"/>
      <c r="J2411" s="10"/>
      <c r="K2411" s="10"/>
    </row>
    <row r="2412" spans="2:11" s="5" customFormat="1" ht="63" hidden="1">
      <c r="B2412" s="1"/>
      <c r="C2412" s="351">
        <v>7648</v>
      </c>
      <c r="D2412" s="352" t="s">
        <v>2475</v>
      </c>
      <c r="E2412" s="353" t="s">
        <v>125</v>
      </c>
      <c r="F2412" s="354">
        <v>6019345</v>
      </c>
      <c r="G2412" s="288" t="s">
        <v>117</v>
      </c>
      <c r="H2412" s="288"/>
      <c r="I2412" s="1"/>
      <c r="J2412" s="10"/>
      <c r="K2412" s="10"/>
    </row>
    <row r="2413" spans="2:11" s="5" customFormat="1" ht="63" hidden="1">
      <c r="B2413" s="1"/>
      <c r="C2413" s="351">
        <v>7651</v>
      </c>
      <c r="D2413" s="352" t="s">
        <v>2476</v>
      </c>
      <c r="E2413" s="353" t="s">
        <v>125</v>
      </c>
      <c r="F2413" s="354">
        <v>4819998</v>
      </c>
      <c r="G2413" s="288" t="s">
        <v>117</v>
      </c>
      <c r="H2413" s="288"/>
      <c r="I2413" s="1"/>
      <c r="J2413" s="10"/>
      <c r="K2413" s="10"/>
    </row>
    <row r="2414" spans="2:11" s="5" customFormat="1" ht="31.5" hidden="1">
      <c r="B2414" s="1"/>
      <c r="C2414" s="351">
        <v>7652</v>
      </c>
      <c r="D2414" s="352" t="s">
        <v>2477</v>
      </c>
      <c r="E2414" s="353" t="s">
        <v>122</v>
      </c>
      <c r="F2414" s="354">
        <v>108226</v>
      </c>
      <c r="G2414" s="288" t="s">
        <v>117</v>
      </c>
      <c r="H2414" s="288"/>
      <c r="I2414" s="1"/>
      <c r="J2414" s="10"/>
      <c r="K2414" s="10"/>
    </row>
    <row r="2415" spans="2:11" s="5" customFormat="1" ht="47.25" hidden="1">
      <c r="B2415" s="1"/>
      <c r="C2415" s="351">
        <v>7653</v>
      </c>
      <c r="D2415" s="352" t="s">
        <v>2478</v>
      </c>
      <c r="E2415" s="353" t="s">
        <v>125</v>
      </c>
      <c r="F2415" s="354">
        <v>288966</v>
      </c>
      <c r="G2415" s="288" t="s">
        <v>117</v>
      </c>
      <c r="H2415" s="288"/>
      <c r="I2415" s="1"/>
      <c r="J2415" s="10"/>
      <c r="K2415" s="10"/>
    </row>
    <row r="2416" spans="2:11" s="5" customFormat="1" ht="31.5" hidden="1">
      <c r="B2416" s="1"/>
      <c r="C2416" s="351">
        <v>7655</v>
      </c>
      <c r="D2416" s="352" t="s">
        <v>2479</v>
      </c>
      <c r="E2416" s="353" t="s">
        <v>122</v>
      </c>
      <c r="F2416" s="354">
        <v>100743</v>
      </c>
      <c r="G2416" s="288" t="s">
        <v>117</v>
      </c>
      <c r="H2416" s="288"/>
      <c r="I2416" s="1"/>
      <c r="J2416" s="10"/>
      <c r="K2416" s="10"/>
    </row>
    <row r="2417" spans="2:11" s="5" customFormat="1" ht="31.5" hidden="1">
      <c r="B2417" s="1"/>
      <c r="C2417" s="351">
        <v>7656</v>
      </c>
      <c r="D2417" s="352" t="s">
        <v>2480</v>
      </c>
      <c r="E2417" s="353" t="s">
        <v>125</v>
      </c>
      <c r="F2417" s="354">
        <v>1742642</v>
      </c>
      <c r="G2417" s="288" t="s">
        <v>117</v>
      </c>
      <c r="H2417" s="288"/>
      <c r="I2417" s="1"/>
      <c r="J2417" s="10"/>
      <c r="K2417" s="10"/>
    </row>
    <row r="2418" spans="2:11" s="5" customFormat="1" ht="78.75" hidden="1">
      <c r="B2418" s="1"/>
      <c r="C2418" s="351">
        <v>7657</v>
      </c>
      <c r="D2418" s="352" t="s">
        <v>2481</v>
      </c>
      <c r="E2418" s="353" t="s">
        <v>119</v>
      </c>
      <c r="F2418" s="354">
        <v>1005431</v>
      </c>
      <c r="G2418" s="288" t="s">
        <v>117</v>
      </c>
      <c r="H2418" s="288"/>
      <c r="I2418" s="1"/>
      <c r="J2418" s="10"/>
      <c r="K2418" s="10"/>
    </row>
    <row r="2419" spans="2:11" s="5" customFormat="1" ht="47.25" hidden="1">
      <c r="B2419" s="1"/>
      <c r="C2419" s="351">
        <v>7658</v>
      </c>
      <c r="D2419" s="352" t="s">
        <v>2482</v>
      </c>
      <c r="E2419" s="353" t="s">
        <v>122</v>
      </c>
      <c r="F2419" s="354">
        <v>88891</v>
      </c>
      <c r="G2419" s="288" t="s">
        <v>117</v>
      </c>
      <c r="H2419" s="288"/>
      <c r="I2419" s="1"/>
      <c r="J2419" s="10"/>
      <c r="K2419" s="10"/>
    </row>
    <row r="2420" spans="2:11" s="5" customFormat="1" ht="47.25" hidden="1">
      <c r="B2420" s="1"/>
      <c r="C2420" s="351">
        <v>7659</v>
      </c>
      <c r="D2420" s="352" t="s">
        <v>2483</v>
      </c>
      <c r="E2420" s="353" t="s">
        <v>125</v>
      </c>
      <c r="F2420" s="354">
        <v>6066054</v>
      </c>
      <c r="G2420" s="288" t="s">
        <v>117</v>
      </c>
      <c r="H2420" s="288"/>
      <c r="I2420" s="1"/>
      <c r="J2420" s="10"/>
      <c r="K2420" s="10"/>
    </row>
    <row r="2421" spans="2:11" s="5" customFormat="1" ht="47.25" hidden="1">
      <c r="B2421" s="1"/>
      <c r="C2421" s="351">
        <v>7660</v>
      </c>
      <c r="D2421" s="352" t="s">
        <v>2484</v>
      </c>
      <c r="E2421" s="353" t="s">
        <v>125</v>
      </c>
      <c r="F2421" s="354">
        <v>2300960</v>
      </c>
      <c r="G2421" s="288" t="s">
        <v>117</v>
      </c>
      <c r="H2421" s="288"/>
      <c r="I2421" s="1"/>
      <c r="J2421" s="10"/>
      <c r="K2421" s="10"/>
    </row>
    <row r="2422" spans="2:11" s="5" customFormat="1" ht="31.5" hidden="1">
      <c r="B2422" s="1"/>
      <c r="C2422" s="351">
        <v>7661</v>
      </c>
      <c r="D2422" s="352" t="s">
        <v>2485</v>
      </c>
      <c r="E2422" s="353" t="s">
        <v>122</v>
      </c>
      <c r="F2422" s="354">
        <v>146105</v>
      </c>
      <c r="G2422" s="288" t="s">
        <v>117</v>
      </c>
      <c r="H2422" s="288"/>
      <c r="I2422" s="1"/>
      <c r="J2422" s="10"/>
      <c r="K2422" s="10"/>
    </row>
    <row r="2423" spans="2:11" s="5" customFormat="1" ht="63" hidden="1">
      <c r="B2423" s="1"/>
      <c r="C2423" s="351">
        <v>7662</v>
      </c>
      <c r="D2423" s="352" t="s">
        <v>2486</v>
      </c>
      <c r="E2423" s="353" t="s">
        <v>119</v>
      </c>
      <c r="F2423" s="354">
        <v>675660</v>
      </c>
      <c r="G2423" s="288" t="s">
        <v>117</v>
      </c>
      <c r="H2423" s="288"/>
      <c r="I2423" s="1"/>
      <c r="J2423" s="10"/>
      <c r="K2423" s="10"/>
    </row>
    <row r="2424" spans="2:11" s="5" customFormat="1" ht="31.5" hidden="1">
      <c r="B2424" s="1"/>
      <c r="C2424" s="351">
        <v>7663</v>
      </c>
      <c r="D2424" s="352" t="s">
        <v>2487</v>
      </c>
      <c r="E2424" s="353" t="s">
        <v>122</v>
      </c>
      <c r="F2424" s="354">
        <v>166722</v>
      </c>
      <c r="G2424" s="288" t="s">
        <v>117</v>
      </c>
      <c r="H2424" s="288"/>
      <c r="I2424" s="1"/>
      <c r="J2424" s="10"/>
      <c r="K2424" s="10"/>
    </row>
    <row r="2425" spans="2:11" s="5" customFormat="1" ht="31.5" hidden="1">
      <c r="B2425" s="1"/>
      <c r="C2425" s="351">
        <v>7665</v>
      </c>
      <c r="D2425" s="352" t="s">
        <v>2488</v>
      </c>
      <c r="E2425" s="353" t="s">
        <v>125</v>
      </c>
      <c r="F2425" s="354">
        <v>81902</v>
      </c>
      <c r="G2425" s="288" t="s">
        <v>117</v>
      </c>
      <c r="H2425" s="288"/>
      <c r="I2425" s="1"/>
      <c r="J2425" s="10"/>
      <c r="K2425" s="10"/>
    </row>
    <row r="2426" spans="2:11" s="5" customFormat="1" ht="94.5" hidden="1">
      <c r="B2426" s="1"/>
      <c r="C2426" s="351">
        <v>7671</v>
      </c>
      <c r="D2426" s="352" t="s">
        <v>2489</v>
      </c>
      <c r="E2426" s="353" t="s">
        <v>125</v>
      </c>
      <c r="F2426" s="354">
        <v>1812306</v>
      </c>
      <c r="G2426" s="288" t="s">
        <v>117</v>
      </c>
      <c r="H2426" s="288"/>
      <c r="I2426" s="1"/>
      <c r="J2426" s="10"/>
      <c r="K2426" s="10"/>
    </row>
    <row r="2427" spans="2:11" s="5" customFormat="1" ht="157.5" hidden="1">
      <c r="B2427" s="1"/>
      <c r="C2427" s="351">
        <v>7675</v>
      </c>
      <c r="D2427" s="352" t="s">
        <v>2490</v>
      </c>
      <c r="E2427" s="353" t="s">
        <v>125</v>
      </c>
      <c r="F2427" s="354">
        <v>2464826</v>
      </c>
      <c r="G2427" s="288" t="s">
        <v>117</v>
      </c>
      <c r="H2427" s="288"/>
      <c r="I2427" s="1"/>
      <c r="J2427" s="10"/>
      <c r="K2427" s="10"/>
    </row>
    <row r="2428" spans="2:11" s="5" customFormat="1" ht="63" hidden="1">
      <c r="B2428" s="1"/>
      <c r="C2428" s="351">
        <v>7676</v>
      </c>
      <c r="D2428" s="352" t="s">
        <v>2491</v>
      </c>
      <c r="E2428" s="353" t="s">
        <v>125</v>
      </c>
      <c r="F2428" s="354">
        <v>286587</v>
      </c>
      <c r="G2428" s="288" t="s">
        <v>117</v>
      </c>
      <c r="H2428" s="288"/>
      <c r="I2428" s="1"/>
      <c r="J2428" s="10"/>
      <c r="K2428" s="10"/>
    </row>
    <row r="2429" spans="2:11" s="5" customFormat="1" ht="31.5" hidden="1">
      <c r="B2429" s="1"/>
      <c r="C2429" s="351">
        <v>7679</v>
      </c>
      <c r="D2429" s="352" t="s">
        <v>2492</v>
      </c>
      <c r="E2429" s="353" t="s">
        <v>125</v>
      </c>
      <c r="F2429" s="354">
        <v>419627</v>
      </c>
      <c r="G2429" s="288" t="s">
        <v>117</v>
      </c>
      <c r="H2429" s="288"/>
      <c r="I2429" s="1"/>
      <c r="J2429" s="10"/>
      <c r="K2429" s="10"/>
    </row>
    <row r="2430" spans="2:11" s="5" customFormat="1" ht="78.75" hidden="1">
      <c r="B2430" s="1"/>
      <c r="C2430" s="351">
        <v>7680</v>
      </c>
      <c r="D2430" s="352" t="s">
        <v>2493</v>
      </c>
      <c r="E2430" s="353" t="s">
        <v>119</v>
      </c>
      <c r="F2430" s="354">
        <v>618527</v>
      </c>
      <c r="G2430" s="288" t="s">
        <v>117</v>
      </c>
      <c r="H2430" s="288"/>
      <c r="I2430" s="1"/>
      <c r="J2430" s="10"/>
      <c r="K2430" s="10"/>
    </row>
    <row r="2431" spans="2:11" s="5" customFormat="1" ht="63" hidden="1">
      <c r="B2431" s="1"/>
      <c r="C2431" s="351">
        <v>7681</v>
      </c>
      <c r="D2431" s="352" t="s">
        <v>2494</v>
      </c>
      <c r="E2431" s="353" t="s">
        <v>119</v>
      </c>
      <c r="F2431" s="354">
        <v>691583</v>
      </c>
      <c r="G2431" s="288" t="s">
        <v>117</v>
      </c>
      <c r="H2431" s="288"/>
      <c r="I2431" s="1"/>
      <c r="J2431" s="10"/>
      <c r="K2431" s="10"/>
    </row>
    <row r="2432" spans="2:11" s="5" customFormat="1" ht="63" hidden="1">
      <c r="B2432" s="1"/>
      <c r="C2432" s="351">
        <v>7687</v>
      </c>
      <c r="D2432" s="352" t="s">
        <v>2495</v>
      </c>
      <c r="E2432" s="353" t="s">
        <v>122</v>
      </c>
      <c r="F2432" s="354">
        <v>169661</v>
      </c>
      <c r="G2432" s="288" t="s">
        <v>117</v>
      </c>
      <c r="H2432" s="288"/>
      <c r="I2432" s="1"/>
      <c r="J2432" s="10"/>
      <c r="K2432" s="10"/>
    </row>
    <row r="2433" spans="2:11" s="5" customFormat="1" ht="78.75" hidden="1">
      <c r="B2433" s="1"/>
      <c r="C2433" s="351">
        <v>7689</v>
      </c>
      <c r="D2433" s="352" t="s">
        <v>2496</v>
      </c>
      <c r="E2433" s="353" t="s">
        <v>125</v>
      </c>
      <c r="F2433" s="354">
        <v>13063283</v>
      </c>
      <c r="G2433" s="288" t="s">
        <v>117</v>
      </c>
      <c r="H2433" s="288"/>
      <c r="I2433" s="1"/>
      <c r="J2433" s="10"/>
      <c r="K2433" s="10"/>
    </row>
    <row r="2434" spans="2:11" s="5" customFormat="1" ht="63" hidden="1">
      <c r="B2434" s="1"/>
      <c r="C2434" s="351">
        <v>7690</v>
      </c>
      <c r="D2434" s="352" t="s">
        <v>2497</v>
      </c>
      <c r="E2434" s="353" t="s">
        <v>125</v>
      </c>
      <c r="F2434" s="354">
        <v>4040102</v>
      </c>
      <c r="G2434" s="288" t="s">
        <v>117</v>
      </c>
      <c r="H2434" s="288"/>
      <c r="I2434" s="1"/>
      <c r="J2434" s="10"/>
      <c r="K2434" s="10"/>
    </row>
    <row r="2435" spans="2:11" s="5" customFormat="1" ht="31.5" hidden="1">
      <c r="B2435" s="1"/>
      <c r="C2435" s="351">
        <v>7691</v>
      </c>
      <c r="D2435" s="352" t="s">
        <v>2498</v>
      </c>
      <c r="E2435" s="353" t="s">
        <v>125</v>
      </c>
      <c r="F2435" s="354">
        <v>9878</v>
      </c>
      <c r="G2435" s="288" t="s">
        <v>117</v>
      </c>
      <c r="H2435" s="288"/>
      <c r="I2435" s="1"/>
      <c r="J2435" s="10"/>
      <c r="K2435" s="10"/>
    </row>
    <row r="2436" spans="2:11" s="5" customFormat="1" ht="126" hidden="1">
      <c r="B2436" s="1"/>
      <c r="C2436" s="351">
        <v>7697</v>
      </c>
      <c r="D2436" s="352" t="s">
        <v>2499</v>
      </c>
      <c r="E2436" s="353" t="s">
        <v>122</v>
      </c>
      <c r="F2436" s="354">
        <v>2578619</v>
      </c>
      <c r="G2436" s="288" t="s">
        <v>117</v>
      </c>
      <c r="H2436" s="288"/>
      <c r="I2436" s="1"/>
      <c r="J2436" s="10"/>
      <c r="K2436" s="10"/>
    </row>
    <row r="2437" spans="2:11" s="5" customFormat="1" ht="47.25" hidden="1">
      <c r="B2437" s="1"/>
      <c r="C2437" s="351">
        <v>7713</v>
      </c>
      <c r="D2437" s="352" t="s">
        <v>2500</v>
      </c>
      <c r="E2437" s="353" t="s">
        <v>472</v>
      </c>
      <c r="F2437" s="354">
        <v>4043</v>
      </c>
      <c r="G2437" s="288" t="s">
        <v>117</v>
      </c>
      <c r="H2437" s="288" t="s">
        <v>145</v>
      </c>
      <c r="I2437" s="1"/>
      <c r="J2437" s="10"/>
      <c r="K2437" s="10"/>
    </row>
    <row r="2438" spans="2:11" s="5" customFormat="1" ht="47.25" hidden="1">
      <c r="B2438" s="1"/>
      <c r="C2438" s="351">
        <v>7714</v>
      </c>
      <c r="D2438" s="352" t="s">
        <v>2501</v>
      </c>
      <c r="E2438" s="353" t="s">
        <v>472</v>
      </c>
      <c r="F2438" s="354">
        <v>3720</v>
      </c>
      <c r="G2438" s="288" t="s">
        <v>117</v>
      </c>
      <c r="H2438" s="288" t="s">
        <v>145</v>
      </c>
      <c r="I2438" s="1"/>
      <c r="J2438" s="10"/>
      <c r="K2438" s="10"/>
    </row>
    <row r="2439" spans="2:11" s="5" customFormat="1" ht="110.25" hidden="1">
      <c r="B2439" s="1"/>
      <c r="C2439" s="351">
        <v>7715</v>
      </c>
      <c r="D2439" s="352" t="s">
        <v>2502</v>
      </c>
      <c r="E2439" s="353" t="s">
        <v>125</v>
      </c>
      <c r="F2439" s="354">
        <v>3952</v>
      </c>
      <c r="G2439" s="288" t="s">
        <v>117</v>
      </c>
      <c r="H2439" s="288" t="s">
        <v>145</v>
      </c>
      <c r="I2439" s="1"/>
      <c r="J2439" s="10"/>
      <c r="K2439" s="10"/>
    </row>
    <row r="2440" spans="2:11" s="5" customFormat="1" ht="110.25" hidden="1">
      <c r="B2440" s="1"/>
      <c r="C2440" s="351">
        <v>7717</v>
      </c>
      <c r="D2440" s="352" t="s">
        <v>2503</v>
      </c>
      <c r="E2440" s="353" t="s">
        <v>119</v>
      </c>
      <c r="F2440" s="354">
        <v>1636578</v>
      </c>
      <c r="G2440" s="288" t="s">
        <v>117</v>
      </c>
      <c r="H2440" s="288"/>
      <c r="I2440" s="1"/>
      <c r="J2440" s="10"/>
      <c r="K2440" s="10"/>
    </row>
    <row r="2441" spans="2:11" s="5" customFormat="1" ht="31.5" hidden="1">
      <c r="B2441" s="1"/>
      <c r="C2441" s="351">
        <v>7720</v>
      </c>
      <c r="D2441" s="352" t="s">
        <v>2504</v>
      </c>
      <c r="E2441" s="353" t="s">
        <v>119</v>
      </c>
      <c r="F2441" s="354">
        <v>8894</v>
      </c>
      <c r="G2441" s="288" t="s">
        <v>117</v>
      </c>
      <c r="H2441" s="288"/>
      <c r="I2441" s="1"/>
      <c r="J2441" s="10"/>
      <c r="K2441" s="10"/>
    </row>
    <row r="2442" spans="2:11" s="5" customFormat="1" ht="63" hidden="1">
      <c r="B2442" s="1"/>
      <c r="C2442" s="351">
        <v>7722</v>
      </c>
      <c r="D2442" s="352" t="s">
        <v>2505</v>
      </c>
      <c r="E2442" s="353" t="s">
        <v>472</v>
      </c>
      <c r="F2442" s="354">
        <v>2612</v>
      </c>
      <c r="G2442" s="288" t="s">
        <v>117</v>
      </c>
      <c r="H2442" s="288" t="s">
        <v>145</v>
      </c>
      <c r="I2442" s="1"/>
      <c r="J2442" s="10"/>
      <c r="K2442" s="10"/>
    </row>
    <row r="2443" spans="2:11" s="5" customFormat="1" ht="110.25" hidden="1">
      <c r="B2443" s="1"/>
      <c r="C2443" s="351">
        <v>7723</v>
      </c>
      <c r="D2443" s="352" t="s">
        <v>2506</v>
      </c>
      <c r="E2443" s="353" t="s">
        <v>472</v>
      </c>
      <c r="F2443" s="354">
        <v>5479</v>
      </c>
      <c r="G2443" s="288" t="s">
        <v>117</v>
      </c>
      <c r="H2443" s="288"/>
      <c r="I2443" s="1"/>
      <c r="J2443" s="10"/>
      <c r="K2443" s="10"/>
    </row>
    <row r="2444" spans="2:11" s="5" customFormat="1" ht="63" hidden="1">
      <c r="B2444" s="1"/>
      <c r="C2444" s="351">
        <v>7725</v>
      </c>
      <c r="D2444" s="352" t="s">
        <v>2507</v>
      </c>
      <c r="E2444" s="353" t="s">
        <v>122</v>
      </c>
      <c r="F2444" s="354">
        <v>951200</v>
      </c>
      <c r="G2444" s="288" t="s">
        <v>117</v>
      </c>
      <c r="H2444" s="288"/>
      <c r="I2444" s="1"/>
      <c r="J2444" s="10"/>
      <c r="K2444" s="10"/>
    </row>
    <row r="2445" spans="2:11" s="5" customFormat="1" ht="31.5" hidden="1">
      <c r="B2445" s="1"/>
      <c r="C2445" s="351">
        <v>7726</v>
      </c>
      <c r="D2445" s="352" t="s">
        <v>2508</v>
      </c>
      <c r="E2445" s="353" t="s">
        <v>125</v>
      </c>
      <c r="F2445" s="354">
        <v>1668978</v>
      </c>
      <c r="G2445" s="288" t="s">
        <v>117</v>
      </c>
      <c r="H2445" s="288" t="s">
        <v>145</v>
      </c>
      <c r="I2445" s="1"/>
      <c r="J2445" s="10"/>
      <c r="K2445" s="10"/>
    </row>
    <row r="2446" spans="2:11" s="5" customFormat="1" ht="31.5" hidden="1">
      <c r="B2446" s="1"/>
      <c r="C2446" s="351">
        <v>7727</v>
      </c>
      <c r="D2446" s="352" t="s">
        <v>2509</v>
      </c>
      <c r="E2446" s="353" t="s">
        <v>125</v>
      </c>
      <c r="F2446" s="354">
        <v>921006</v>
      </c>
      <c r="G2446" s="288" t="s">
        <v>117</v>
      </c>
      <c r="H2446" s="288"/>
      <c r="I2446" s="1"/>
      <c r="J2446" s="10"/>
      <c r="K2446" s="10"/>
    </row>
    <row r="2447" spans="2:11" s="5" customFormat="1" ht="47.25" hidden="1">
      <c r="B2447" s="1"/>
      <c r="C2447" s="351">
        <v>7739</v>
      </c>
      <c r="D2447" s="352" t="s">
        <v>2510</v>
      </c>
      <c r="E2447" s="353" t="s">
        <v>125</v>
      </c>
      <c r="F2447" s="354">
        <v>123667</v>
      </c>
      <c r="G2447" s="288" t="s">
        <v>117</v>
      </c>
      <c r="H2447" s="288" t="s">
        <v>145</v>
      </c>
      <c r="I2447" s="1"/>
      <c r="J2447" s="10"/>
      <c r="K2447" s="10"/>
    </row>
    <row r="2448" spans="2:11" s="5" customFormat="1" ht="47.25" hidden="1">
      <c r="B2448" s="1"/>
      <c r="C2448" s="351">
        <v>7740</v>
      </c>
      <c r="D2448" s="352" t="s">
        <v>2511</v>
      </c>
      <c r="E2448" s="353" t="s">
        <v>125</v>
      </c>
      <c r="F2448" s="354">
        <v>244011</v>
      </c>
      <c r="G2448" s="288" t="s">
        <v>117</v>
      </c>
      <c r="H2448" s="288" t="s">
        <v>145</v>
      </c>
      <c r="I2448" s="1"/>
      <c r="J2448" s="10"/>
      <c r="K2448" s="10"/>
    </row>
    <row r="2449" spans="2:12" s="5" customFormat="1" ht="47.25" hidden="1">
      <c r="B2449" s="1"/>
      <c r="C2449" s="351">
        <v>7741</v>
      </c>
      <c r="D2449" s="352" t="s">
        <v>2512</v>
      </c>
      <c r="E2449" s="353" t="s">
        <v>125</v>
      </c>
      <c r="F2449" s="354">
        <v>1010315</v>
      </c>
      <c r="G2449" s="288" t="s">
        <v>117</v>
      </c>
      <c r="H2449" s="288" t="s">
        <v>145</v>
      </c>
      <c r="I2449" s="1"/>
      <c r="J2449" s="10"/>
      <c r="K2449" s="10"/>
    </row>
    <row r="2450" spans="2:12" s="5" customFormat="1" ht="47.25" hidden="1">
      <c r="B2450" s="1"/>
      <c r="C2450" s="351">
        <v>7744</v>
      </c>
      <c r="D2450" s="352" t="s">
        <v>2513</v>
      </c>
      <c r="E2450" s="353" t="s">
        <v>125</v>
      </c>
      <c r="F2450" s="354">
        <v>124220</v>
      </c>
      <c r="G2450" s="288" t="s">
        <v>117</v>
      </c>
      <c r="H2450" s="288"/>
      <c r="I2450" s="1"/>
      <c r="J2450" s="10"/>
      <c r="K2450" s="10"/>
    </row>
    <row r="2451" spans="2:12" s="5" customFormat="1" ht="47.25" hidden="1">
      <c r="B2451" s="1"/>
      <c r="C2451" s="351">
        <v>7745</v>
      </c>
      <c r="D2451" s="352" t="s">
        <v>2514</v>
      </c>
      <c r="E2451" s="353" t="s">
        <v>125</v>
      </c>
      <c r="F2451" s="354">
        <v>423007</v>
      </c>
      <c r="G2451" s="288" t="s">
        <v>117</v>
      </c>
      <c r="H2451" s="288"/>
      <c r="I2451" s="1"/>
      <c r="J2451" s="10"/>
      <c r="K2451" s="10"/>
    </row>
    <row r="2452" spans="2:12" s="5" customFormat="1" ht="78.75" hidden="1">
      <c r="B2452" s="1"/>
      <c r="C2452" s="351">
        <v>7750</v>
      </c>
      <c r="D2452" s="352" t="s">
        <v>2515</v>
      </c>
      <c r="E2452" s="353" t="s">
        <v>122</v>
      </c>
      <c r="F2452" s="354">
        <v>792153</v>
      </c>
      <c r="G2452" s="288" t="s">
        <v>117</v>
      </c>
      <c r="H2452" s="288"/>
      <c r="I2452" s="1"/>
      <c r="J2452" s="10"/>
      <c r="K2452" s="10"/>
    </row>
    <row r="2453" spans="2:12" s="5" customFormat="1" ht="78.75" hidden="1">
      <c r="B2453" s="1"/>
      <c r="C2453" s="351">
        <v>7751</v>
      </c>
      <c r="D2453" s="352" t="s">
        <v>2516</v>
      </c>
      <c r="E2453" s="353" t="s">
        <v>119</v>
      </c>
      <c r="F2453" s="354">
        <v>92188</v>
      </c>
      <c r="G2453" s="288" t="s">
        <v>117</v>
      </c>
      <c r="H2453" s="288"/>
      <c r="I2453" s="1"/>
      <c r="J2453" s="10"/>
      <c r="K2453" s="10"/>
    </row>
    <row r="2454" spans="2:12" s="5" customFormat="1" ht="78.75" hidden="1">
      <c r="B2454" s="1"/>
      <c r="C2454" s="351">
        <v>7768</v>
      </c>
      <c r="D2454" s="352" t="s">
        <v>2517</v>
      </c>
      <c r="E2454" s="353" t="s">
        <v>119</v>
      </c>
      <c r="F2454" s="354">
        <v>572671</v>
      </c>
      <c r="G2454" s="288" t="s">
        <v>117</v>
      </c>
      <c r="H2454" s="288"/>
      <c r="I2454" s="1"/>
      <c r="J2454" s="10"/>
      <c r="K2454" s="10"/>
    </row>
    <row r="2455" spans="2:12" s="5" customFormat="1" ht="94.5" hidden="1">
      <c r="B2455" s="1"/>
      <c r="C2455" s="351">
        <v>7771</v>
      </c>
      <c r="D2455" s="352" t="s">
        <v>2518</v>
      </c>
      <c r="E2455" s="353" t="s">
        <v>122</v>
      </c>
      <c r="F2455" s="354">
        <v>87809</v>
      </c>
      <c r="G2455" s="288" t="s">
        <v>117</v>
      </c>
      <c r="H2455" s="288"/>
      <c r="I2455" s="1"/>
      <c r="J2455" s="10"/>
      <c r="K2455" s="10"/>
    </row>
    <row r="2456" spans="2:12" s="5" customFormat="1" ht="63" hidden="1">
      <c r="B2456" s="1"/>
      <c r="C2456" s="351">
        <v>7772</v>
      </c>
      <c r="D2456" s="352" t="s">
        <v>2519</v>
      </c>
      <c r="E2456" s="353" t="s">
        <v>1215</v>
      </c>
      <c r="F2456" s="354">
        <v>31560</v>
      </c>
      <c r="G2456" s="288" t="s">
        <v>117</v>
      </c>
      <c r="H2456" s="288"/>
      <c r="I2456" s="1"/>
      <c r="J2456" s="10"/>
      <c r="K2456" s="10"/>
    </row>
    <row r="2457" spans="2:12" s="5" customFormat="1" ht="78.75" hidden="1">
      <c r="B2457" s="1"/>
      <c r="C2457" s="351">
        <v>7773</v>
      </c>
      <c r="D2457" s="352" t="s">
        <v>2520</v>
      </c>
      <c r="E2457" s="353" t="s">
        <v>125</v>
      </c>
      <c r="F2457" s="354">
        <v>4545714</v>
      </c>
      <c r="G2457" s="288" t="s">
        <v>117</v>
      </c>
      <c r="H2457" s="288"/>
      <c r="I2457" s="1"/>
      <c r="J2457" s="10"/>
      <c r="K2457" s="10"/>
    </row>
    <row r="2458" spans="2:12" s="5" customFormat="1" ht="94.5" hidden="1">
      <c r="B2458" s="1"/>
      <c r="C2458" s="351">
        <v>7774</v>
      </c>
      <c r="D2458" s="352" t="s">
        <v>2521</v>
      </c>
      <c r="E2458" s="353" t="s">
        <v>125</v>
      </c>
      <c r="F2458" s="354">
        <v>382737</v>
      </c>
      <c r="G2458" s="288" t="s">
        <v>117</v>
      </c>
      <c r="H2458" s="288" t="s">
        <v>145</v>
      </c>
      <c r="I2458" s="1"/>
      <c r="J2458" s="10"/>
      <c r="K2458" s="10"/>
    </row>
    <row r="2459" spans="2:12" s="5" customFormat="1" ht="31.5" hidden="1">
      <c r="B2459" s="1"/>
      <c r="C2459" s="351">
        <v>7775</v>
      </c>
      <c r="D2459" s="352" t="s">
        <v>2522</v>
      </c>
      <c r="E2459" s="353" t="s">
        <v>116</v>
      </c>
      <c r="F2459" s="354">
        <v>13090</v>
      </c>
      <c r="G2459" s="288" t="s">
        <v>117</v>
      </c>
      <c r="H2459" s="288"/>
      <c r="I2459" s="1"/>
      <c r="J2459" s="10"/>
      <c r="K2459" s="10"/>
    </row>
    <row r="2460" spans="2:12" s="5" customFormat="1" ht="47.25" hidden="1">
      <c r="B2460" s="1"/>
      <c r="C2460" s="351">
        <v>7776</v>
      </c>
      <c r="D2460" s="352" t="s">
        <v>2523</v>
      </c>
      <c r="E2460" s="353" t="s">
        <v>119</v>
      </c>
      <c r="F2460" s="354">
        <v>176268</v>
      </c>
      <c r="G2460" s="288" t="s">
        <v>117</v>
      </c>
      <c r="H2460" s="288"/>
      <c r="I2460" s="1"/>
      <c r="J2460" s="10"/>
      <c r="K2460" s="10"/>
      <c r="L2460" s="1"/>
    </row>
    <row r="2461" spans="2:12" s="5" customFormat="1" ht="47.25" hidden="1">
      <c r="B2461" s="1"/>
      <c r="C2461" s="351">
        <v>7777</v>
      </c>
      <c r="D2461" s="352" t="s">
        <v>2524</v>
      </c>
      <c r="E2461" s="353" t="s">
        <v>122</v>
      </c>
      <c r="F2461" s="354">
        <v>35117</v>
      </c>
      <c r="G2461" s="288" t="s">
        <v>117</v>
      </c>
      <c r="H2461" s="288"/>
      <c r="I2461" s="1"/>
      <c r="J2461" s="10"/>
      <c r="K2461" s="10"/>
      <c r="L2461" s="1"/>
    </row>
    <row r="2462" spans="2:12" s="5" customFormat="1" ht="31.5" hidden="1">
      <c r="B2462" s="1"/>
      <c r="C2462" s="351">
        <v>7778</v>
      </c>
      <c r="D2462" s="352" t="s">
        <v>2525</v>
      </c>
      <c r="E2462" s="353" t="s">
        <v>785</v>
      </c>
      <c r="F2462" s="354">
        <v>50523</v>
      </c>
      <c r="G2462" s="288" t="s">
        <v>117</v>
      </c>
      <c r="H2462" s="288"/>
      <c r="I2462" s="1"/>
      <c r="J2462" s="10"/>
      <c r="K2462" s="10"/>
      <c r="L2462" s="1"/>
    </row>
    <row r="2463" spans="2:12" s="5" customFormat="1" ht="31.5" hidden="1">
      <c r="B2463" s="1"/>
      <c r="C2463" s="351">
        <v>7779</v>
      </c>
      <c r="D2463" s="352" t="s">
        <v>2526</v>
      </c>
      <c r="E2463" s="353" t="s">
        <v>494</v>
      </c>
      <c r="F2463" s="354">
        <v>148644</v>
      </c>
      <c r="G2463" s="288" t="s">
        <v>117</v>
      </c>
      <c r="H2463" s="288"/>
      <c r="I2463" s="1"/>
      <c r="J2463" s="10"/>
      <c r="K2463" s="10"/>
      <c r="L2463" s="1"/>
    </row>
    <row r="2464" spans="2:12" s="5" customFormat="1" ht="31.5" hidden="1">
      <c r="B2464" s="1"/>
      <c r="C2464" s="351">
        <v>7780</v>
      </c>
      <c r="D2464" s="352" t="s">
        <v>2527</v>
      </c>
      <c r="E2464" s="353" t="s">
        <v>785</v>
      </c>
      <c r="F2464" s="354">
        <v>22653</v>
      </c>
      <c r="G2464" s="288" t="s">
        <v>117</v>
      </c>
      <c r="H2464" s="288"/>
      <c r="I2464" s="1"/>
      <c r="J2464" s="10"/>
      <c r="K2464" s="10"/>
      <c r="L2464" s="1"/>
    </row>
    <row r="2465" spans="2:12" s="5" customFormat="1" ht="31.5" hidden="1">
      <c r="B2465" s="1"/>
      <c r="C2465" s="351">
        <v>7781</v>
      </c>
      <c r="D2465" s="352" t="s">
        <v>2528</v>
      </c>
      <c r="E2465" s="353" t="s">
        <v>494</v>
      </c>
      <c r="F2465" s="354">
        <v>255544</v>
      </c>
      <c r="G2465" s="288" t="s">
        <v>117</v>
      </c>
      <c r="H2465" s="288"/>
      <c r="I2465" s="1"/>
      <c r="J2465" s="10"/>
      <c r="K2465" s="10"/>
      <c r="L2465" s="1"/>
    </row>
    <row r="2466" spans="2:12" ht="31.5" hidden="1">
      <c r="C2466" s="351">
        <v>7782</v>
      </c>
      <c r="D2466" s="352" t="s">
        <v>2529</v>
      </c>
      <c r="E2466" s="353" t="s">
        <v>785</v>
      </c>
      <c r="F2466" s="354">
        <v>31943</v>
      </c>
      <c r="G2466" s="288" t="s">
        <v>117</v>
      </c>
      <c r="H2466" s="288"/>
    </row>
    <row r="2467" spans="2:12" ht="31.5" hidden="1">
      <c r="C2467" s="351">
        <v>7783</v>
      </c>
      <c r="D2467" s="352" t="s">
        <v>2530</v>
      </c>
      <c r="E2467" s="353" t="s">
        <v>494</v>
      </c>
      <c r="F2467" s="354">
        <v>766632</v>
      </c>
      <c r="G2467" s="288" t="s">
        <v>117</v>
      </c>
      <c r="H2467" s="288"/>
    </row>
    <row r="2468" spans="2:12" ht="31.5" hidden="1">
      <c r="C2468" s="351">
        <v>7784</v>
      </c>
      <c r="D2468" s="352" t="s">
        <v>2531</v>
      </c>
      <c r="E2468" s="353" t="s">
        <v>494</v>
      </c>
      <c r="F2468" s="354">
        <v>181222</v>
      </c>
      <c r="G2468" s="288" t="s">
        <v>117</v>
      </c>
      <c r="H2468" s="288"/>
    </row>
    <row r="2469" spans="2:12" ht="63" hidden="1">
      <c r="C2469" s="351">
        <v>7785</v>
      </c>
      <c r="D2469" s="352" t="s">
        <v>2532</v>
      </c>
      <c r="E2469" s="353" t="s">
        <v>119</v>
      </c>
      <c r="F2469" s="354">
        <v>699545</v>
      </c>
      <c r="G2469" s="288" t="s">
        <v>117</v>
      </c>
      <c r="H2469" s="288" t="s">
        <v>145</v>
      </c>
    </row>
    <row r="2470" spans="2:12" ht="31.5" hidden="1">
      <c r="C2470" s="351">
        <v>7786</v>
      </c>
      <c r="D2470" s="352" t="s">
        <v>2533</v>
      </c>
      <c r="E2470" s="353" t="s">
        <v>116</v>
      </c>
      <c r="F2470" s="354">
        <v>2004</v>
      </c>
      <c r="G2470" s="288" t="s">
        <v>117</v>
      </c>
      <c r="H2470" s="288"/>
    </row>
    <row r="2471" spans="2:12" ht="47.25" hidden="1">
      <c r="C2471" s="351">
        <v>7787</v>
      </c>
      <c r="D2471" s="352" t="s">
        <v>2534</v>
      </c>
      <c r="E2471" s="353" t="s">
        <v>472</v>
      </c>
      <c r="F2471" s="354">
        <v>5112</v>
      </c>
      <c r="G2471" s="288" t="s">
        <v>117</v>
      </c>
      <c r="H2471" s="288" t="s">
        <v>145</v>
      </c>
    </row>
    <row r="2472" spans="2:12" ht="94.5" hidden="1">
      <c r="C2472" s="351">
        <v>7788</v>
      </c>
      <c r="D2472" s="352" t="s">
        <v>2535</v>
      </c>
      <c r="E2472" s="353" t="s">
        <v>122</v>
      </c>
      <c r="F2472" s="354">
        <v>2222</v>
      </c>
      <c r="G2472" s="288" t="s">
        <v>117</v>
      </c>
      <c r="H2472" s="288"/>
    </row>
    <row r="2473" spans="2:12" ht="63" hidden="1">
      <c r="C2473" s="351">
        <v>7789</v>
      </c>
      <c r="D2473" s="352" t="s">
        <v>2536</v>
      </c>
      <c r="E2473" s="353" t="s">
        <v>122</v>
      </c>
      <c r="F2473" s="354">
        <v>6421</v>
      </c>
      <c r="G2473" s="288" t="s">
        <v>117</v>
      </c>
      <c r="H2473" s="288"/>
    </row>
    <row r="2474" spans="2:12" s="5" customFormat="1" ht="31.5" hidden="1">
      <c r="B2474" s="1"/>
      <c r="C2474" s="351">
        <v>7790</v>
      </c>
      <c r="D2474" s="352" t="s">
        <v>2537</v>
      </c>
      <c r="E2474" s="353" t="s">
        <v>119</v>
      </c>
      <c r="F2474" s="354">
        <v>42682</v>
      </c>
      <c r="G2474" s="288" t="s">
        <v>117</v>
      </c>
      <c r="H2474" s="288"/>
      <c r="I2474" s="1"/>
      <c r="J2474" s="10"/>
      <c r="K2474" s="10"/>
      <c r="L2474" s="1"/>
    </row>
    <row r="2475" spans="2:12" s="5" customFormat="1" ht="63" hidden="1">
      <c r="B2475" s="1"/>
      <c r="C2475" s="351">
        <v>7791</v>
      </c>
      <c r="D2475" s="352" t="s">
        <v>2538</v>
      </c>
      <c r="E2475" s="353" t="s">
        <v>119</v>
      </c>
      <c r="F2475" s="354">
        <v>154265</v>
      </c>
      <c r="G2475" s="288" t="s">
        <v>117</v>
      </c>
      <c r="H2475" s="288"/>
      <c r="I2475" s="1"/>
      <c r="J2475" s="10"/>
      <c r="K2475" s="10"/>
      <c r="L2475" s="1"/>
    </row>
    <row r="2476" spans="2:12" s="5" customFormat="1" ht="78.75" hidden="1">
      <c r="B2476" s="1"/>
      <c r="C2476" s="351">
        <v>7792</v>
      </c>
      <c r="D2476" s="352" t="s">
        <v>2539</v>
      </c>
      <c r="E2476" s="353" t="s">
        <v>119</v>
      </c>
      <c r="F2476" s="354">
        <v>92873</v>
      </c>
      <c r="G2476" s="288" t="s">
        <v>117</v>
      </c>
      <c r="H2476" s="288"/>
      <c r="I2476" s="1"/>
      <c r="J2476" s="10"/>
      <c r="K2476" s="10"/>
      <c r="L2476" s="1"/>
    </row>
    <row r="2477" spans="2:12" s="5" customFormat="1" ht="47.25" hidden="1">
      <c r="B2477" s="1"/>
      <c r="C2477" s="351">
        <v>7793</v>
      </c>
      <c r="D2477" s="352" t="s">
        <v>2540</v>
      </c>
      <c r="E2477" s="353" t="s">
        <v>116</v>
      </c>
      <c r="F2477" s="354">
        <v>3411</v>
      </c>
      <c r="G2477" s="288" t="s">
        <v>117</v>
      </c>
      <c r="H2477" s="288"/>
      <c r="I2477" s="1"/>
      <c r="J2477" s="10"/>
      <c r="K2477" s="10"/>
      <c r="L2477" s="1"/>
    </row>
    <row r="2478" spans="2:12" s="5" customFormat="1" ht="94.5" hidden="1">
      <c r="B2478" s="1"/>
      <c r="C2478" s="351">
        <v>7794</v>
      </c>
      <c r="D2478" s="352" t="s">
        <v>2541</v>
      </c>
      <c r="E2478" s="353" t="s">
        <v>119</v>
      </c>
      <c r="F2478" s="354">
        <v>820562</v>
      </c>
      <c r="G2478" s="288" t="s">
        <v>117</v>
      </c>
      <c r="H2478" s="288"/>
      <c r="I2478" s="1"/>
      <c r="J2478" s="10"/>
      <c r="K2478" s="10"/>
      <c r="L2478" s="1"/>
    </row>
    <row r="2479" spans="2:12" s="5" customFormat="1" ht="110.25" hidden="1">
      <c r="B2479" s="1"/>
      <c r="C2479" s="351">
        <v>7795</v>
      </c>
      <c r="D2479" s="352" t="s">
        <v>2542</v>
      </c>
      <c r="E2479" s="353" t="s">
        <v>119</v>
      </c>
      <c r="F2479" s="354">
        <v>849177</v>
      </c>
      <c r="G2479" s="288" t="s">
        <v>117</v>
      </c>
      <c r="H2479" s="288"/>
      <c r="I2479" s="1"/>
      <c r="J2479" s="10"/>
      <c r="K2479" s="10"/>
      <c r="L2479" s="1"/>
    </row>
    <row r="2480" spans="2:12" s="5" customFormat="1" ht="47.25" hidden="1">
      <c r="B2480" s="1"/>
      <c r="C2480" s="351">
        <v>7796</v>
      </c>
      <c r="D2480" s="352" t="s">
        <v>2543</v>
      </c>
      <c r="E2480" s="353" t="s">
        <v>119</v>
      </c>
      <c r="F2480" s="354">
        <v>5001</v>
      </c>
      <c r="G2480" s="288" t="s">
        <v>117</v>
      </c>
      <c r="H2480" s="288"/>
      <c r="I2480" s="1"/>
      <c r="J2480" s="10"/>
      <c r="K2480" s="10"/>
      <c r="L2480" s="1"/>
    </row>
    <row r="2481" spans="2:12" s="5" customFormat="1" ht="78.75" hidden="1">
      <c r="B2481" s="1"/>
      <c r="C2481" s="351">
        <v>7797</v>
      </c>
      <c r="D2481" s="352" t="s">
        <v>2544</v>
      </c>
      <c r="E2481" s="353" t="s">
        <v>119</v>
      </c>
      <c r="F2481" s="354">
        <v>159558</v>
      </c>
      <c r="G2481" s="288" t="s">
        <v>117</v>
      </c>
      <c r="H2481" s="288"/>
      <c r="I2481" s="1"/>
      <c r="J2481" s="10"/>
      <c r="K2481" s="10"/>
      <c r="L2481" s="1"/>
    </row>
    <row r="2482" spans="2:12" s="5" customFormat="1" ht="63" hidden="1">
      <c r="B2482" s="1"/>
      <c r="C2482" s="351">
        <v>7798</v>
      </c>
      <c r="D2482" s="352" t="s">
        <v>2545</v>
      </c>
      <c r="E2482" s="353" t="s">
        <v>119</v>
      </c>
      <c r="F2482" s="354">
        <v>34720</v>
      </c>
      <c r="G2482" s="288" t="s">
        <v>117</v>
      </c>
      <c r="H2482" s="288"/>
      <c r="I2482" s="1"/>
      <c r="J2482" s="10"/>
      <c r="K2482" s="10"/>
      <c r="L2482" s="1"/>
    </row>
    <row r="2483" spans="2:12" s="5" customFormat="1" ht="63" hidden="1">
      <c r="B2483" s="1"/>
      <c r="C2483" s="351">
        <v>7799</v>
      </c>
      <c r="D2483" s="352" t="s">
        <v>2546</v>
      </c>
      <c r="E2483" s="353" t="s">
        <v>116</v>
      </c>
      <c r="F2483" s="354">
        <v>6818</v>
      </c>
      <c r="G2483" s="288" t="s">
        <v>117</v>
      </c>
      <c r="H2483" s="288"/>
      <c r="I2483" s="1"/>
      <c r="J2483" s="10"/>
      <c r="K2483" s="10"/>
      <c r="L2483" s="1"/>
    </row>
    <row r="2484" spans="2:12" s="5" customFormat="1" ht="126" hidden="1">
      <c r="B2484" s="1"/>
      <c r="C2484" s="351">
        <v>7800</v>
      </c>
      <c r="D2484" s="352" t="s">
        <v>2547</v>
      </c>
      <c r="E2484" s="353" t="s">
        <v>119</v>
      </c>
      <c r="F2484" s="354">
        <v>818924</v>
      </c>
      <c r="G2484" s="288" t="s">
        <v>117</v>
      </c>
      <c r="H2484" s="288"/>
      <c r="I2484" s="1"/>
      <c r="J2484" s="10"/>
      <c r="K2484" s="10"/>
      <c r="L2484" s="1"/>
    </row>
    <row r="2485" spans="2:12" s="5" customFormat="1" ht="63" hidden="1">
      <c r="B2485" s="1"/>
      <c r="C2485" s="351">
        <v>7801</v>
      </c>
      <c r="D2485" s="352" t="s">
        <v>2548</v>
      </c>
      <c r="E2485" s="353" t="s">
        <v>119</v>
      </c>
      <c r="F2485" s="354">
        <v>51982</v>
      </c>
      <c r="G2485" s="288" t="s">
        <v>117</v>
      </c>
      <c r="H2485" s="288"/>
      <c r="I2485" s="1"/>
      <c r="J2485" s="10"/>
      <c r="K2485" s="10"/>
      <c r="L2485" s="1"/>
    </row>
    <row r="2486" spans="2:12" s="5" customFormat="1" ht="47.25" hidden="1">
      <c r="B2486" s="1"/>
      <c r="C2486" s="351">
        <v>7802</v>
      </c>
      <c r="D2486" s="352" t="s">
        <v>2549</v>
      </c>
      <c r="E2486" s="353" t="s">
        <v>116</v>
      </c>
      <c r="F2486" s="354">
        <v>147388</v>
      </c>
      <c r="G2486" s="288" t="s">
        <v>117</v>
      </c>
      <c r="H2486" s="288"/>
      <c r="I2486" s="1"/>
      <c r="J2486" s="10"/>
      <c r="K2486" s="10"/>
      <c r="L2486" s="1"/>
    </row>
    <row r="2487" spans="2:12" s="5" customFormat="1" ht="25.5" hidden="1">
      <c r="B2487" s="1"/>
      <c r="C2487" s="351">
        <v>7803</v>
      </c>
      <c r="D2487" s="352" t="s">
        <v>2550</v>
      </c>
      <c r="E2487" s="353" t="s">
        <v>116</v>
      </c>
      <c r="F2487" s="354">
        <v>779</v>
      </c>
      <c r="G2487" s="288" t="s">
        <v>117</v>
      </c>
      <c r="H2487" s="288"/>
      <c r="I2487" s="1"/>
      <c r="J2487" s="10"/>
      <c r="K2487" s="10"/>
      <c r="L2487" s="1"/>
    </row>
    <row r="2488" spans="2:12" s="5" customFormat="1" ht="78.75" hidden="1">
      <c r="B2488" s="1"/>
      <c r="C2488" s="351">
        <v>7804</v>
      </c>
      <c r="D2488" s="352" t="s">
        <v>2551</v>
      </c>
      <c r="E2488" s="353" t="s">
        <v>116</v>
      </c>
      <c r="F2488" s="354">
        <v>191305</v>
      </c>
      <c r="G2488" s="288" t="s">
        <v>117</v>
      </c>
      <c r="H2488" s="288"/>
      <c r="I2488" s="1"/>
      <c r="J2488" s="10"/>
      <c r="K2488" s="10"/>
      <c r="L2488" s="1"/>
    </row>
    <row r="2489" spans="2:12" s="5" customFormat="1" ht="31.5" hidden="1">
      <c r="B2489" s="1"/>
      <c r="C2489" s="351">
        <v>7805</v>
      </c>
      <c r="D2489" s="352" t="s">
        <v>2552</v>
      </c>
      <c r="E2489" s="353" t="s">
        <v>472</v>
      </c>
      <c r="F2489" s="354">
        <v>4104</v>
      </c>
      <c r="G2489" s="288" t="s">
        <v>117</v>
      </c>
      <c r="H2489" s="288" t="s">
        <v>145</v>
      </c>
      <c r="I2489" s="1"/>
      <c r="J2489" s="10"/>
      <c r="K2489" s="10"/>
      <c r="L2489" s="1"/>
    </row>
    <row r="2490" spans="2:12" s="5" customFormat="1" ht="63" hidden="1">
      <c r="B2490" s="1"/>
      <c r="C2490" s="351">
        <v>7806</v>
      </c>
      <c r="D2490" s="352" t="s">
        <v>2553</v>
      </c>
      <c r="E2490" s="353" t="s">
        <v>119</v>
      </c>
      <c r="F2490" s="354">
        <v>722684</v>
      </c>
      <c r="G2490" s="288" t="s">
        <v>117</v>
      </c>
      <c r="H2490" s="288" t="s">
        <v>145</v>
      </c>
      <c r="I2490" s="1"/>
      <c r="J2490" s="10"/>
      <c r="K2490" s="10"/>
      <c r="L2490" s="1"/>
    </row>
    <row r="2491" spans="2:12" s="5" customFormat="1" ht="63" hidden="1">
      <c r="B2491" s="1"/>
      <c r="C2491" s="351">
        <v>7807</v>
      </c>
      <c r="D2491" s="352" t="s">
        <v>2554</v>
      </c>
      <c r="E2491" s="353" t="s">
        <v>119</v>
      </c>
      <c r="F2491" s="354">
        <v>145254</v>
      </c>
      <c r="G2491" s="288" t="s">
        <v>117</v>
      </c>
      <c r="H2491" s="288"/>
      <c r="I2491" s="1"/>
      <c r="J2491" s="10"/>
      <c r="K2491" s="10"/>
      <c r="L2491" s="1"/>
    </row>
    <row r="2492" spans="2:12" s="5" customFormat="1" ht="110.25" hidden="1">
      <c r="B2492" s="1"/>
      <c r="C2492" s="351">
        <v>7808</v>
      </c>
      <c r="D2492" s="352" t="s">
        <v>2555</v>
      </c>
      <c r="E2492" s="353" t="s">
        <v>125</v>
      </c>
      <c r="F2492" s="354">
        <v>4206174</v>
      </c>
      <c r="G2492" s="288" t="s">
        <v>117</v>
      </c>
      <c r="H2492" s="288"/>
      <c r="I2492" s="1"/>
      <c r="J2492" s="10"/>
      <c r="K2492" s="10"/>
      <c r="L2492" s="1"/>
    </row>
    <row r="2493" spans="2:12" s="5" customFormat="1" ht="110.25" hidden="1">
      <c r="B2493" s="1"/>
      <c r="C2493" s="351">
        <v>7809</v>
      </c>
      <c r="D2493" s="352" t="s">
        <v>2556</v>
      </c>
      <c r="E2493" s="353" t="s">
        <v>122</v>
      </c>
      <c r="F2493" s="354">
        <v>267560</v>
      </c>
      <c r="G2493" s="288" t="s">
        <v>117</v>
      </c>
      <c r="H2493" s="288" t="s">
        <v>145</v>
      </c>
      <c r="I2493" s="1"/>
      <c r="J2493" s="10"/>
      <c r="K2493" s="10"/>
      <c r="L2493" s="1"/>
    </row>
    <row r="2494" spans="2:12" s="5" customFormat="1" ht="94.5" hidden="1">
      <c r="B2494" s="1"/>
      <c r="C2494" s="351">
        <v>7810</v>
      </c>
      <c r="D2494" s="352" t="s">
        <v>2557</v>
      </c>
      <c r="E2494" s="353" t="s">
        <v>116</v>
      </c>
      <c r="F2494" s="354">
        <v>1547</v>
      </c>
      <c r="G2494" s="288" t="s">
        <v>117</v>
      </c>
      <c r="H2494" s="288"/>
      <c r="I2494" s="1"/>
      <c r="J2494" s="10"/>
      <c r="K2494" s="10"/>
      <c r="L2494" s="1"/>
    </row>
    <row r="2495" spans="2:12" s="5" customFormat="1" ht="94.5" hidden="1">
      <c r="B2495" s="1"/>
      <c r="C2495" s="351">
        <v>7811</v>
      </c>
      <c r="D2495" s="352" t="s">
        <v>2558</v>
      </c>
      <c r="E2495" s="353" t="s">
        <v>116</v>
      </c>
      <c r="F2495" s="354">
        <v>1131</v>
      </c>
      <c r="G2495" s="288" t="s">
        <v>117</v>
      </c>
      <c r="H2495" s="288"/>
      <c r="I2495" s="1"/>
      <c r="J2495" s="10"/>
      <c r="K2495" s="10"/>
      <c r="L2495" s="1"/>
    </row>
    <row r="2496" spans="2:12" s="5" customFormat="1" ht="94.5" hidden="1">
      <c r="B2496" s="1"/>
      <c r="C2496" s="351">
        <v>7812</v>
      </c>
      <c r="D2496" s="352" t="s">
        <v>2559</v>
      </c>
      <c r="E2496" s="353" t="s">
        <v>116</v>
      </c>
      <c r="F2496" s="354">
        <v>812</v>
      </c>
      <c r="G2496" s="288" t="s">
        <v>117</v>
      </c>
      <c r="H2496" s="288"/>
      <c r="I2496" s="1"/>
      <c r="J2496" s="10"/>
      <c r="K2496" s="10"/>
      <c r="L2496" s="1"/>
    </row>
    <row r="2497" spans="2:12" s="5" customFormat="1" ht="47.25" hidden="1">
      <c r="B2497" s="1"/>
      <c r="C2497" s="351">
        <v>7818</v>
      </c>
      <c r="D2497" s="352" t="s">
        <v>2560</v>
      </c>
      <c r="E2497" s="353" t="s">
        <v>1215</v>
      </c>
      <c r="F2497" s="354">
        <v>9747</v>
      </c>
      <c r="G2497" s="288" t="s">
        <v>117</v>
      </c>
      <c r="H2497" s="288"/>
      <c r="I2497" s="1"/>
      <c r="J2497" s="10"/>
      <c r="K2497" s="10"/>
      <c r="L2497" s="1"/>
    </row>
    <row r="2498" spans="2:12" s="5" customFormat="1" ht="63" hidden="1">
      <c r="B2498" s="1"/>
      <c r="C2498" s="351">
        <v>7819</v>
      </c>
      <c r="D2498" s="352" t="s">
        <v>2561</v>
      </c>
      <c r="E2498" s="353" t="s">
        <v>1215</v>
      </c>
      <c r="F2498" s="354">
        <v>3693</v>
      </c>
      <c r="G2498" s="288" t="s">
        <v>117</v>
      </c>
      <c r="H2498" s="288"/>
      <c r="I2498" s="1"/>
      <c r="J2498" s="10"/>
      <c r="K2498" s="10"/>
      <c r="L2498" s="1"/>
    </row>
    <row r="2499" spans="2:12" s="5" customFormat="1" ht="78.75" hidden="1">
      <c r="B2499" s="1"/>
      <c r="C2499" s="351">
        <v>7820</v>
      </c>
      <c r="D2499" s="352" t="s">
        <v>2562</v>
      </c>
      <c r="E2499" s="353" t="s">
        <v>125</v>
      </c>
      <c r="F2499" s="354">
        <v>21406</v>
      </c>
      <c r="G2499" s="288" t="s">
        <v>117</v>
      </c>
      <c r="H2499" s="288" t="s">
        <v>145</v>
      </c>
      <c r="I2499" s="1"/>
      <c r="J2499" s="10"/>
      <c r="K2499" s="10"/>
      <c r="L2499" s="1"/>
    </row>
    <row r="2500" spans="2:12" s="5" customFormat="1" ht="63" hidden="1">
      <c r="B2500" s="1"/>
      <c r="C2500" s="351">
        <v>7821</v>
      </c>
      <c r="D2500" s="352" t="s">
        <v>2563</v>
      </c>
      <c r="E2500" s="353" t="s">
        <v>122</v>
      </c>
      <c r="F2500" s="354">
        <v>8411</v>
      </c>
      <c r="G2500" s="288" t="s">
        <v>117</v>
      </c>
      <c r="H2500" s="288"/>
      <c r="I2500" s="1"/>
      <c r="J2500" s="10"/>
      <c r="K2500" s="10"/>
      <c r="L2500" s="1"/>
    </row>
    <row r="2501" spans="2:12" s="5" customFormat="1" ht="63" hidden="1">
      <c r="B2501" s="1"/>
      <c r="C2501" s="351">
        <v>7822</v>
      </c>
      <c r="D2501" s="352" t="s">
        <v>2564</v>
      </c>
      <c r="E2501" s="353" t="s">
        <v>122</v>
      </c>
      <c r="F2501" s="354">
        <v>8662</v>
      </c>
      <c r="G2501" s="288" t="s">
        <v>117</v>
      </c>
      <c r="H2501" s="288"/>
      <c r="I2501" s="1"/>
      <c r="J2501" s="10"/>
      <c r="K2501" s="10"/>
      <c r="L2501" s="1"/>
    </row>
    <row r="2502" spans="2:12" s="5" customFormat="1" ht="47.25" hidden="1">
      <c r="B2502" s="1"/>
      <c r="C2502" s="351">
        <v>7823</v>
      </c>
      <c r="D2502" s="352" t="s">
        <v>2565</v>
      </c>
      <c r="E2502" s="353" t="s">
        <v>122</v>
      </c>
      <c r="F2502" s="354">
        <v>9445</v>
      </c>
      <c r="G2502" s="288" t="s">
        <v>117</v>
      </c>
      <c r="H2502" s="288"/>
      <c r="I2502" s="1"/>
      <c r="J2502" s="10"/>
      <c r="K2502" s="10"/>
      <c r="L2502" s="1"/>
    </row>
    <row r="2503" spans="2:12" s="5" customFormat="1" ht="63" hidden="1">
      <c r="B2503" s="1"/>
      <c r="C2503" s="351">
        <v>7824</v>
      </c>
      <c r="D2503" s="352" t="s">
        <v>2566</v>
      </c>
      <c r="E2503" s="353" t="s">
        <v>125</v>
      </c>
      <c r="F2503" s="354">
        <v>69160</v>
      </c>
      <c r="G2503" s="288" t="s">
        <v>117</v>
      </c>
      <c r="H2503" s="288"/>
      <c r="I2503" s="1"/>
      <c r="J2503" s="10"/>
      <c r="K2503" s="10"/>
      <c r="L2503" s="1"/>
    </row>
    <row r="2504" spans="2:12" s="5" customFormat="1" ht="47.25" hidden="1">
      <c r="B2504" s="1"/>
      <c r="C2504" s="351">
        <v>7826</v>
      </c>
      <c r="D2504" s="352" t="s">
        <v>2567</v>
      </c>
      <c r="E2504" s="353" t="s">
        <v>116</v>
      </c>
      <c r="F2504" s="354">
        <v>35794</v>
      </c>
      <c r="G2504" s="288" t="s">
        <v>117</v>
      </c>
      <c r="H2504" s="288"/>
      <c r="I2504" s="1"/>
      <c r="J2504" s="10"/>
      <c r="K2504" s="10"/>
      <c r="L2504" s="1"/>
    </row>
    <row r="2505" spans="2:12" s="5" customFormat="1" ht="47.25" hidden="1">
      <c r="B2505" s="1"/>
      <c r="C2505" s="351">
        <v>7828</v>
      </c>
      <c r="D2505" s="352" t="s">
        <v>2568</v>
      </c>
      <c r="E2505" s="353" t="s">
        <v>122</v>
      </c>
      <c r="F2505" s="354">
        <v>23295</v>
      </c>
      <c r="G2505" s="288" t="s">
        <v>117</v>
      </c>
      <c r="H2505" s="288"/>
      <c r="I2505" s="1"/>
      <c r="J2505" s="10"/>
      <c r="K2505" s="10"/>
      <c r="L2505" s="1"/>
    </row>
    <row r="2506" spans="2:12" s="5" customFormat="1" ht="47.25" hidden="1">
      <c r="B2506" s="1"/>
      <c r="C2506" s="351">
        <v>7829</v>
      </c>
      <c r="D2506" s="352" t="s">
        <v>2569</v>
      </c>
      <c r="E2506" s="353" t="s">
        <v>122</v>
      </c>
      <c r="F2506" s="354">
        <v>11648</v>
      </c>
      <c r="G2506" s="288" t="s">
        <v>117</v>
      </c>
      <c r="H2506" s="288"/>
      <c r="I2506" s="1"/>
      <c r="J2506" s="10"/>
      <c r="K2506" s="10"/>
      <c r="L2506" s="1"/>
    </row>
    <row r="2507" spans="2:12" s="5" customFormat="1" ht="31.5" hidden="1">
      <c r="B2507" s="1"/>
      <c r="C2507" s="351">
        <v>7830</v>
      </c>
      <c r="D2507" s="352" t="s">
        <v>2570</v>
      </c>
      <c r="E2507" s="353" t="s">
        <v>125</v>
      </c>
      <c r="F2507" s="354">
        <v>219693</v>
      </c>
      <c r="G2507" s="288" t="s">
        <v>117</v>
      </c>
      <c r="H2507" s="288"/>
      <c r="I2507" s="1"/>
      <c r="J2507" s="10"/>
      <c r="K2507" s="10"/>
      <c r="L2507" s="1"/>
    </row>
    <row r="2508" spans="2:12" s="5" customFormat="1" ht="31.5" hidden="1">
      <c r="B2508" s="1"/>
      <c r="C2508" s="351">
        <v>7831</v>
      </c>
      <c r="D2508" s="352" t="s">
        <v>2571</v>
      </c>
      <c r="E2508" s="353" t="s">
        <v>125</v>
      </c>
      <c r="F2508" s="354">
        <v>301449</v>
      </c>
      <c r="G2508" s="288" t="s">
        <v>117</v>
      </c>
      <c r="H2508" s="288"/>
      <c r="I2508" s="1"/>
      <c r="J2508" s="10"/>
      <c r="K2508" s="10"/>
      <c r="L2508" s="1"/>
    </row>
    <row r="2509" spans="2:12" s="5" customFormat="1" ht="31.5" hidden="1">
      <c r="B2509" s="1"/>
      <c r="C2509" s="351">
        <v>7832</v>
      </c>
      <c r="D2509" s="352" t="s">
        <v>2572</v>
      </c>
      <c r="E2509" s="353" t="s">
        <v>125</v>
      </c>
      <c r="F2509" s="354">
        <v>363258</v>
      </c>
      <c r="G2509" s="288" t="s">
        <v>117</v>
      </c>
      <c r="H2509" s="288"/>
      <c r="I2509" s="1"/>
      <c r="J2509" s="10"/>
      <c r="K2509" s="10"/>
      <c r="L2509" s="1"/>
    </row>
    <row r="2510" spans="2:12" s="5" customFormat="1" ht="31.5" hidden="1">
      <c r="B2510" s="1"/>
      <c r="C2510" s="351">
        <v>7833</v>
      </c>
      <c r="D2510" s="352" t="s">
        <v>2573</v>
      </c>
      <c r="E2510" s="353" t="s">
        <v>125</v>
      </c>
      <c r="F2510" s="354">
        <v>385861</v>
      </c>
      <c r="G2510" s="288" t="s">
        <v>117</v>
      </c>
      <c r="H2510" s="288"/>
      <c r="I2510" s="1"/>
      <c r="J2510" s="10"/>
      <c r="K2510" s="10"/>
      <c r="L2510" s="1"/>
    </row>
    <row r="2511" spans="2:12" s="5" customFormat="1" ht="189" hidden="1">
      <c r="B2511" s="1"/>
      <c r="C2511" s="351">
        <v>7857</v>
      </c>
      <c r="D2511" s="352" t="s">
        <v>2574</v>
      </c>
      <c r="E2511" s="353" t="s">
        <v>125</v>
      </c>
      <c r="F2511" s="354">
        <v>5341695</v>
      </c>
      <c r="G2511" s="288" t="s">
        <v>117</v>
      </c>
      <c r="H2511" s="288" t="s">
        <v>145</v>
      </c>
      <c r="I2511" s="1"/>
      <c r="J2511" s="10"/>
      <c r="K2511" s="10"/>
      <c r="L2511" s="1"/>
    </row>
    <row r="2512" spans="2:12" s="5" customFormat="1" ht="63" hidden="1">
      <c r="B2512" s="1"/>
      <c r="C2512" s="351">
        <v>7858</v>
      </c>
      <c r="D2512" s="352" t="s">
        <v>2575</v>
      </c>
      <c r="E2512" s="353" t="s">
        <v>116</v>
      </c>
      <c r="F2512" s="354">
        <v>379800</v>
      </c>
      <c r="G2512" s="288" t="s">
        <v>117</v>
      </c>
      <c r="H2512" s="288" t="s">
        <v>145</v>
      </c>
      <c r="I2512" s="1"/>
      <c r="J2512" s="10"/>
      <c r="K2512" s="10"/>
      <c r="L2512" s="1"/>
    </row>
    <row r="2513" spans="2:12" s="5" customFormat="1" ht="157.5" hidden="1">
      <c r="B2513" s="1"/>
      <c r="C2513" s="351">
        <v>7859</v>
      </c>
      <c r="D2513" s="352" t="s">
        <v>2576</v>
      </c>
      <c r="E2513" s="353" t="s">
        <v>125</v>
      </c>
      <c r="F2513" s="354">
        <v>3311754</v>
      </c>
      <c r="G2513" s="288" t="s">
        <v>117</v>
      </c>
      <c r="H2513" s="288" t="s">
        <v>145</v>
      </c>
      <c r="I2513" s="1"/>
      <c r="J2513" s="10"/>
      <c r="K2513" s="10"/>
      <c r="L2513" s="1"/>
    </row>
    <row r="2514" spans="2:12" s="5" customFormat="1" ht="173.25" hidden="1">
      <c r="B2514" s="1"/>
      <c r="C2514" s="351">
        <v>7860</v>
      </c>
      <c r="D2514" s="352" t="s">
        <v>2577</v>
      </c>
      <c r="E2514" s="353" t="s">
        <v>125</v>
      </c>
      <c r="F2514" s="354">
        <v>3324682</v>
      </c>
      <c r="G2514" s="288" t="s">
        <v>117</v>
      </c>
      <c r="H2514" s="288" t="s">
        <v>145</v>
      </c>
      <c r="I2514" s="1"/>
      <c r="J2514" s="10"/>
      <c r="K2514" s="10"/>
      <c r="L2514" s="1"/>
    </row>
    <row r="2515" spans="2:12" s="5" customFormat="1" ht="25.5" hidden="1">
      <c r="B2515" s="1"/>
      <c r="C2515" s="351">
        <v>7861</v>
      </c>
      <c r="D2515" s="352" t="s">
        <v>2578</v>
      </c>
      <c r="E2515" s="353" t="s">
        <v>122</v>
      </c>
      <c r="F2515" s="354">
        <v>42514</v>
      </c>
      <c r="G2515" s="288" t="s">
        <v>117</v>
      </c>
      <c r="H2515" s="288"/>
      <c r="I2515" s="1"/>
      <c r="J2515" s="10"/>
      <c r="K2515" s="10"/>
      <c r="L2515" s="1"/>
    </row>
    <row r="2516" spans="2:12" s="5" customFormat="1" ht="94.5" hidden="1">
      <c r="B2516" s="1"/>
      <c r="C2516" s="351">
        <v>7862</v>
      </c>
      <c r="D2516" s="352" t="s">
        <v>2579</v>
      </c>
      <c r="E2516" s="353" t="s">
        <v>122</v>
      </c>
      <c r="F2516" s="354">
        <v>5257</v>
      </c>
      <c r="G2516" s="288" t="s">
        <v>117</v>
      </c>
      <c r="H2516" s="288"/>
      <c r="I2516" s="1"/>
      <c r="J2516" s="10"/>
      <c r="K2516" s="10"/>
      <c r="L2516" s="1"/>
    </row>
    <row r="2517" spans="2:12" s="5" customFormat="1" ht="78.75" hidden="1">
      <c r="B2517" s="1"/>
      <c r="C2517" s="351">
        <v>7863</v>
      </c>
      <c r="D2517" s="352" t="s">
        <v>2580</v>
      </c>
      <c r="E2517" s="353" t="s">
        <v>116</v>
      </c>
      <c r="F2517" s="354">
        <v>42821</v>
      </c>
      <c r="G2517" s="288" t="s">
        <v>117</v>
      </c>
      <c r="H2517" s="288"/>
      <c r="I2517" s="1"/>
      <c r="J2517" s="10"/>
      <c r="K2517" s="10"/>
      <c r="L2517" s="1"/>
    </row>
    <row r="2518" spans="2:12" s="5" customFormat="1" ht="78.75" hidden="1">
      <c r="B2518" s="1"/>
      <c r="C2518" s="351">
        <v>7864</v>
      </c>
      <c r="D2518" s="352" t="s">
        <v>2581</v>
      </c>
      <c r="E2518" s="353" t="s">
        <v>116</v>
      </c>
      <c r="F2518" s="354">
        <v>5086</v>
      </c>
      <c r="G2518" s="288" t="s">
        <v>117</v>
      </c>
      <c r="H2518" s="288"/>
      <c r="I2518" s="1"/>
      <c r="J2518" s="10"/>
      <c r="K2518" s="10"/>
      <c r="L2518" s="1"/>
    </row>
    <row r="2519" spans="2:12" s="5" customFormat="1" ht="31.5" hidden="1">
      <c r="B2519" s="1"/>
      <c r="C2519" s="351">
        <v>7865</v>
      </c>
      <c r="D2519" s="352" t="s">
        <v>2582</v>
      </c>
      <c r="E2519" s="353" t="s">
        <v>125</v>
      </c>
      <c r="F2519" s="354">
        <v>156234</v>
      </c>
      <c r="G2519" s="288" t="s">
        <v>117</v>
      </c>
      <c r="H2519" s="288"/>
      <c r="I2519" s="1"/>
      <c r="J2519" s="10"/>
      <c r="K2519" s="10"/>
      <c r="L2519" s="1"/>
    </row>
    <row r="2520" spans="2:12" s="5" customFormat="1" ht="47.25" hidden="1">
      <c r="B2520" s="1"/>
      <c r="C2520" s="351">
        <v>7869</v>
      </c>
      <c r="D2520" s="352" t="s">
        <v>2583</v>
      </c>
      <c r="E2520" s="353" t="s">
        <v>119</v>
      </c>
      <c r="F2520" s="354">
        <v>57817</v>
      </c>
      <c r="G2520" s="288" t="s">
        <v>117</v>
      </c>
      <c r="H2520" s="288"/>
      <c r="I2520" s="1"/>
      <c r="J2520" s="10"/>
      <c r="K2520" s="10"/>
      <c r="L2520" s="1"/>
    </row>
    <row r="2521" spans="2:12" s="5" customFormat="1" ht="110.25" hidden="1">
      <c r="B2521" s="1"/>
      <c r="C2521" s="351">
        <v>7870</v>
      </c>
      <c r="D2521" s="352" t="s">
        <v>2584</v>
      </c>
      <c r="E2521" s="353" t="s">
        <v>125</v>
      </c>
      <c r="F2521" s="354">
        <v>999510</v>
      </c>
      <c r="G2521" s="288" t="s">
        <v>117</v>
      </c>
      <c r="H2521" s="288" t="s">
        <v>145</v>
      </c>
      <c r="I2521" s="1"/>
      <c r="J2521" s="10"/>
      <c r="K2521" s="10"/>
      <c r="L2521" s="1"/>
    </row>
    <row r="2522" spans="2:12" s="5" customFormat="1" ht="63" hidden="1">
      <c r="B2522" s="1"/>
      <c r="C2522" s="351">
        <v>7871</v>
      </c>
      <c r="D2522" s="352" t="s">
        <v>2585</v>
      </c>
      <c r="E2522" s="353" t="s">
        <v>122</v>
      </c>
      <c r="F2522" s="354">
        <v>28211</v>
      </c>
      <c r="G2522" s="288" t="s">
        <v>117</v>
      </c>
      <c r="H2522" s="288"/>
      <c r="I2522" s="1"/>
      <c r="J2522" s="10"/>
      <c r="K2522" s="10"/>
      <c r="L2522" s="1"/>
    </row>
    <row r="2523" spans="2:12" s="5" customFormat="1" ht="31.5" hidden="1">
      <c r="B2523" s="1"/>
      <c r="C2523" s="351">
        <v>7873</v>
      </c>
      <c r="D2523" s="352" t="s">
        <v>2586</v>
      </c>
      <c r="E2523" s="353" t="s">
        <v>472</v>
      </c>
      <c r="F2523" s="354">
        <v>952</v>
      </c>
      <c r="G2523" s="288" t="s">
        <v>117</v>
      </c>
      <c r="H2523" s="288"/>
      <c r="I2523" s="1"/>
      <c r="J2523" s="10"/>
      <c r="K2523" s="10"/>
      <c r="L2523" s="1"/>
    </row>
    <row r="2524" spans="2:12" s="5" customFormat="1" ht="63" hidden="1">
      <c r="B2524" s="1"/>
      <c r="C2524" s="351">
        <v>7875</v>
      </c>
      <c r="D2524" s="352" t="s">
        <v>2587</v>
      </c>
      <c r="E2524" s="353" t="s">
        <v>125</v>
      </c>
      <c r="F2524" s="354">
        <v>29395</v>
      </c>
      <c r="G2524" s="288" t="s">
        <v>117</v>
      </c>
      <c r="H2524" s="288"/>
      <c r="I2524" s="1"/>
      <c r="J2524" s="10"/>
      <c r="K2524" s="10"/>
      <c r="L2524" s="1"/>
    </row>
    <row r="2525" spans="2:12" s="5" customFormat="1" ht="63" hidden="1">
      <c r="B2525" s="1"/>
      <c r="C2525" s="351">
        <v>7876</v>
      </c>
      <c r="D2525" s="352" t="s">
        <v>2588</v>
      </c>
      <c r="E2525" s="353" t="s">
        <v>122</v>
      </c>
      <c r="F2525" s="354">
        <v>1148936</v>
      </c>
      <c r="G2525" s="288" t="s">
        <v>117</v>
      </c>
      <c r="H2525" s="288" t="s">
        <v>145</v>
      </c>
      <c r="I2525" s="1"/>
      <c r="J2525" s="10"/>
      <c r="K2525" s="10"/>
      <c r="L2525" s="1"/>
    </row>
    <row r="2526" spans="2:12" s="5" customFormat="1" ht="31.5" hidden="1">
      <c r="B2526" s="1"/>
      <c r="C2526" s="351">
        <v>7877</v>
      </c>
      <c r="D2526" s="352" t="s">
        <v>2589</v>
      </c>
      <c r="E2526" s="353" t="s">
        <v>122</v>
      </c>
      <c r="F2526" s="354">
        <v>4339</v>
      </c>
      <c r="G2526" s="288" t="s">
        <v>117</v>
      </c>
      <c r="H2526" s="288"/>
      <c r="I2526" s="1"/>
      <c r="J2526" s="10"/>
      <c r="K2526" s="10"/>
      <c r="L2526" s="1"/>
    </row>
    <row r="2527" spans="2:12" s="5" customFormat="1" ht="78.75" hidden="1">
      <c r="B2527" s="1"/>
      <c r="C2527" s="351">
        <v>7878</v>
      </c>
      <c r="D2527" s="352" t="s">
        <v>2590</v>
      </c>
      <c r="E2527" s="353" t="s">
        <v>116</v>
      </c>
      <c r="F2527" s="354">
        <v>58094</v>
      </c>
      <c r="G2527" s="288" t="s">
        <v>117</v>
      </c>
      <c r="H2527" s="288"/>
      <c r="I2527" s="1"/>
      <c r="J2527" s="10"/>
      <c r="K2527" s="10"/>
      <c r="L2527" s="1"/>
    </row>
    <row r="2528" spans="2:12" s="5" customFormat="1" ht="31.5" hidden="1">
      <c r="B2528" s="1"/>
      <c r="C2528" s="351">
        <v>7879</v>
      </c>
      <c r="D2528" s="352" t="s">
        <v>2591</v>
      </c>
      <c r="E2528" s="353" t="s">
        <v>125</v>
      </c>
      <c r="F2528" s="354">
        <v>191085</v>
      </c>
      <c r="G2528" s="288" t="s">
        <v>117</v>
      </c>
      <c r="H2528" s="288"/>
      <c r="I2528" s="1"/>
      <c r="J2528" s="10"/>
      <c r="K2528" s="10"/>
      <c r="L2528" s="1"/>
    </row>
    <row r="2529" spans="2:12" s="5" customFormat="1" ht="47.25" hidden="1">
      <c r="B2529" s="1"/>
      <c r="C2529" s="351">
        <v>7880</v>
      </c>
      <c r="D2529" s="352" t="s">
        <v>2592</v>
      </c>
      <c r="E2529" s="353" t="s">
        <v>125</v>
      </c>
      <c r="F2529" s="354">
        <v>29359</v>
      </c>
      <c r="G2529" s="288" t="s">
        <v>117</v>
      </c>
      <c r="H2529" s="288"/>
      <c r="I2529" s="1"/>
      <c r="J2529" s="10"/>
      <c r="K2529" s="10"/>
      <c r="L2529" s="1"/>
    </row>
    <row r="2530" spans="2:12" s="5" customFormat="1" ht="31.5" hidden="1">
      <c r="B2530" s="1"/>
      <c r="C2530" s="351">
        <v>7881</v>
      </c>
      <c r="D2530" s="352" t="s">
        <v>2593</v>
      </c>
      <c r="E2530" s="353" t="s">
        <v>125</v>
      </c>
      <c r="F2530" s="354">
        <v>6025</v>
      </c>
      <c r="G2530" s="288" t="s">
        <v>117</v>
      </c>
      <c r="H2530" s="288" t="s">
        <v>145</v>
      </c>
      <c r="I2530" s="1"/>
      <c r="J2530" s="10"/>
      <c r="K2530" s="10"/>
      <c r="L2530" s="1"/>
    </row>
    <row r="2531" spans="2:12" s="5" customFormat="1" ht="126" hidden="1">
      <c r="B2531" s="1"/>
      <c r="C2531" s="351">
        <v>7883</v>
      </c>
      <c r="D2531" s="352" t="s">
        <v>2594</v>
      </c>
      <c r="E2531" s="353" t="s">
        <v>1982</v>
      </c>
      <c r="F2531" s="354">
        <v>1786</v>
      </c>
      <c r="G2531" s="288" t="s">
        <v>117</v>
      </c>
      <c r="H2531" s="288"/>
      <c r="I2531" s="1"/>
      <c r="J2531" s="10"/>
      <c r="K2531" s="10"/>
      <c r="L2531" s="1"/>
    </row>
    <row r="2532" spans="2:12" s="5" customFormat="1" ht="126" hidden="1">
      <c r="B2532" s="1"/>
      <c r="C2532" s="351">
        <v>7884</v>
      </c>
      <c r="D2532" s="352" t="s">
        <v>2595</v>
      </c>
      <c r="E2532" s="353" t="s">
        <v>1982</v>
      </c>
      <c r="F2532" s="354">
        <v>1684</v>
      </c>
      <c r="G2532" s="288" t="s">
        <v>117</v>
      </c>
      <c r="H2532" s="288"/>
      <c r="I2532" s="1"/>
      <c r="J2532" s="10"/>
      <c r="K2532" s="10"/>
      <c r="L2532" s="1"/>
    </row>
    <row r="2533" spans="2:12" s="5" customFormat="1" ht="126" hidden="1">
      <c r="B2533" s="1"/>
      <c r="C2533" s="351">
        <v>7885</v>
      </c>
      <c r="D2533" s="352" t="s">
        <v>2596</v>
      </c>
      <c r="E2533" s="353" t="s">
        <v>1982</v>
      </c>
      <c r="F2533" s="354">
        <v>1934</v>
      </c>
      <c r="G2533" s="288" t="s">
        <v>117</v>
      </c>
      <c r="H2533" s="288"/>
      <c r="I2533" s="1"/>
      <c r="J2533" s="10"/>
      <c r="K2533" s="10"/>
      <c r="L2533" s="1"/>
    </row>
    <row r="2534" spans="2:12" s="5" customFormat="1" ht="126" hidden="1">
      <c r="B2534" s="1"/>
      <c r="C2534" s="351">
        <v>7886</v>
      </c>
      <c r="D2534" s="352" t="s">
        <v>2597</v>
      </c>
      <c r="E2534" s="353" t="s">
        <v>1982</v>
      </c>
      <c r="F2534" s="354">
        <v>1349</v>
      </c>
      <c r="G2534" s="288" t="s">
        <v>117</v>
      </c>
      <c r="H2534" s="288"/>
      <c r="I2534" s="1"/>
      <c r="J2534" s="10"/>
      <c r="K2534" s="10"/>
      <c r="L2534" s="1"/>
    </row>
    <row r="2535" spans="2:12" s="5" customFormat="1" ht="126" hidden="1">
      <c r="B2535" s="1"/>
      <c r="C2535" s="351">
        <v>7887</v>
      </c>
      <c r="D2535" s="352" t="s">
        <v>2598</v>
      </c>
      <c r="E2535" s="353" t="s">
        <v>1982</v>
      </c>
      <c r="F2535" s="354">
        <v>1500</v>
      </c>
      <c r="G2535" s="288" t="s">
        <v>117</v>
      </c>
      <c r="H2535" s="288"/>
      <c r="I2535" s="1"/>
      <c r="J2535" s="10"/>
      <c r="K2535" s="10"/>
      <c r="L2535" s="1"/>
    </row>
    <row r="2536" spans="2:12" s="5" customFormat="1" ht="31.5" hidden="1">
      <c r="B2536" s="1"/>
      <c r="C2536" s="351">
        <v>7888</v>
      </c>
      <c r="D2536" s="352" t="s">
        <v>2599</v>
      </c>
      <c r="E2536" s="353" t="s">
        <v>125</v>
      </c>
      <c r="F2536" s="354">
        <v>184624</v>
      </c>
      <c r="G2536" s="288" t="s">
        <v>117</v>
      </c>
      <c r="H2536" s="288"/>
      <c r="I2536" s="1"/>
      <c r="J2536" s="10"/>
      <c r="K2536" s="10"/>
      <c r="L2536" s="1"/>
    </row>
    <row r="2537" spans="2:12" s="5" customFormat="1" ht="110.25" hidden="1">
      <c r="B2537" s="1"/>
      <c r="C2537" s="351">
        <v>7889</v>
      </c>
      <c r="D2537" s="352" t="s">
        <v>2600</v>
      </c>
      <c r="E2537" s="353" t="s">
        <v>1982</v>
      </c>
      <c r="F2537" s="354">
        <v>1786</v>
      </c>
      <c r="G2537" s="288" t="s">
        <v>117</v>
      </c>
      <c r="H2537" s="288"/>
      <c r="I2537" s="1"/>
      <c r="J2537" s="10"/>
      <c r="K2537" s="10"/>
      <c r="L2537" s="1"/>
    </row>
    <row r="2538" spans="2:12" s="5" customFormat="1" ht="31.5" hidden="1">
      <c r="B2538" s="1"/>
      <c r="C2538" s="351">
        <v>7892</v>
      </c>
      <c r="D2538" s="352" t="s">
        <v>2601</v>
      </c>
      <c r="E2538" s="353" t="s">
        <v>122</v>
      </c>
      <c r="F2538" s="354">
        <v>93177</v>
      </c>
      <c r="G2538" s="288" t="s">
        <v>117</v>
      </c>
      <c r="H2538" s="288"/>
      <c r="I2538" s="1"/>
      <c r="J2538" s="10"/>
      <c r="K2538" s="10"/>
      <c r="L2538" s="1"/>
    </row>
    <row r="2539" spans="2:12" s="5" customFormat="1" ht="63" hidden="1">
      <c r="B2539" s="1"/>
      <c r="C2539" s="351">
        <v>7893</v>
      </c>
      <c r="D2539" s="352" t="s">
        <v>2602</v>
      </c>
      <c r="E2539" s="353" t="s">
        <v>125</v>
      </c>
      <c r="F2539" s="354">
        <v>192594</v>
      </c>
      <c r="G2539" s="288" t="s">
        <v>117</v>
      </c>
      <c r="H2539" s="288"/>
      <c r="I2539" s="1"/>
      <c r="J2539" s="10"/>
      <c r="K2539" s="10"/>
      <c r="L2539" s="1"/>
    </row>
    <row r="2540" spans="2:12" s="5" customFormat="1" ht="47.25" hidden="1">
      <c r="B2540" s="1"/>
      <c r="C2540" s="351">
        <v>7894</v>
      </c>
      <c r="D2540" s="352" t="s">
        <v>2603</v>
      </c>
      <c r="E2540" s="353" t="s">
        <v>125</v>
      </c>
      <c r="F2540" s="354">
        <v>321429</v>
      </c>
      <c r="G2540" s="288" t="s">
        <v>117</v>
      </c>
      <c r="H2540" s="288"/>
      <c r="I2540" s="1"/>
      <c r="J2540" s="10"/>
      <c r="K2540" s="10"/>
      <c r="L2540" s="1"/>
    </row>
    <row r="2541" spans="2:12" s="5" customFormat="1" ht="78.75" hidden="1">
      <c r="B2541" s="1"/>
      <c r="C2541" s="351">
        <v>7895</v>
      </c>
      <c r="D2541" s="352" t="s">
        <v>2604</v>
      </c>
      <c r="E2541" s="353" t="s">
        <v>125</v>
      </c>
      <c r="F2541" s="354">
        <v>481447</v>
      </c>
      <c r="G2541" s="288" t="s">
        <v>117</v>
      </c>
      <c r="H2541" s="288" t="s">
        <v>145</v>
      </c>
      <c r="I2541" s="1"/>
      <c r="J2541" s="10"/>
      <c r="K2541" s="10"/>
      <c r="L2541" s="1"/>
    </row>
    <row r="2542" spans="2:12" s="5" customFormat="1" ht="31.5" hidden="1">
      <c r="B2542" s="1"/>
      <c r="C2542" s="351">
        <v>7896</v>
      </c>
      <c r="D2542" s="352" t="s">
        <v>2605</v>
      </c>
      <c r="E2542" s="353" t="s">
        <v>125</v>
      </c>
      <c r="F2542" s="354">
        <v>661</v>
      </c>
      <c r="G2542" s="288" t="s">
        <v>117</v>
      </c>
      <c r="H2542" s="288"/>
      <c r="I2542" s="1"/>
      <c r="J2542" s="10"/>
      <c r="K2542" s="10"/>
      <c r="L2542" s="1"/>
    </row>
    <row r="2543" spans="2:12" s="5" customFormat="1" ht="63" hidden="1">
      <c r="B2543" s="1"/>
      <c r="C2543" s="351">
        <v>7898</v>
      </c>
      <c r="D2543" s="352" t="s">
        <v>2606</v>
      </c>
      <c r="E2543" s="353" t="s">
        <v>119</v>
      </c>
      <c r="F2543" s="354">
        <v>599816</v>
      </c>
      <c r="G2543" s="288" t="s">
        <v>117</v>
      </c>
      <c r="H2543" s="288" t="s">
        <v>145</v>
      </c>
      <c r="I2543" s="1"/>
      <c r="J2543" s="10"/>
      <c r="K2543" s="10"/>
      <c r="L2543" s="1"/>
    </row>
    <row r="2544" spans="2:12" s="5" customFormat="1" ht="63" hidden="1">
      <c r="B2544" s="1"/>
      <c r="C2544" s="351">
        <v>7899</v>
      </c>
      <c r="D2544" s="352" t="s">
        <v>2607</v>
      </c>
      <c r="E2544" s="353" t="s">
        <v>119</v>
      </c>
      <c r="F2544" s="354">
        <v>657987</v>
      </c>
      <c r="G2544" s="288" t="s">
        <v>117</v>
      </c>
      <c r="H2544" s="288" t="s">
        <v>145</v>
      </c>
      <c r="I2544" s="1"/>
      <c r="J2544" s="10"/>
      <c r="K2544" s="10"/>
      <c r="L2544" s="1"/>
    </row>
    <row r="2545" spans="2:12" s="5" customFormat="1" ht="31.5" hidden="1">
      <c r="B2545" s="1"/>
      <c r="C2545" s="351">
        <v>7900</v>
      </c>
      <c r="D2545" s="352" t="s">
        <v>2608</v>
      </c>
      <c r="E2545" s="353" t="s">
        <v>116</v>
      </c>
      <c r="F2545" s="354">
        <v>68946</v>
      </c>
      <c r="G2545" s="288" t="s">
        <v>117</v>
      </c>
      <c r="H2545" s="288" t="s">
        <v>145</v>
      </c>
      <c r="I2545" s="1"/>
      <c r="J2545" s="10"/>
      <c r="K2545" s="10"/>
      <c r="L2545" s="1"/>
    </row>
    <row r="2546" spans="2:12" s="5" customFormat="1" ht="31.5" hidden="1">
      <c r="B2546" s="1"/>
      <c r="C2546" s="351">
        <v>7901</v>
      </c>
      <c r="D2546" s="352" t="s">
        <v>2609</v>
      </c>
      <c r="E2546" s="353" t="s">
        <v>785</v>
      </c>
      <c r="F2546" s="354">
        <v>10667</v>
      </c>
      <c r="G2546" s="288" t="s">
        <v>117</v>
      </c>
      <c r="H2546" s="288"/>
      <c r="I2546" s="1"/>
      <c r="J2546" s="10"/>
      <c r="K2546" s="10"/>
      <c r="L2546" s="1"/>
    </row>
    <row r="2547" spans="2:12" s="5" customFormat="1" ht="47.25" hidden="1">
      <c r="B2547" s="1"/>
      <c r="C2547" s="351">
        <v>7902</v>
      </c>
      <c r="D2547" s="352" t="s">
        <v>2610</v>
      </c>
      <c r="E2547" s="353" t="s">
        <v>122</v>
      </c>
      <c r="F2547" s="354">
        <v>51760</v>
      </c>
      <c r="G2547" s="288" t="s">
        <v>117</v>
      </c>
      <c r="H2547" s="288"/>
      <c r="I2547" s="1"/>
      <c r="J2547" s="10"/>
      <c r="K2547" s="10"/>
      <c r="L2547" s="1"/>
    </row>
    <row r="2548" spans="2:12" s="5" customFormat="1" ht="63" hidden="1">
      <c r="B2548" s="1"/>
      <c r="C2548" s="351">
        <v>7903</v>
      </c>
      <c r="D2548" s="352" t="s">
        <v>2611</v>
      </c>
      <c r="E2548" s="353" t="s">
        <v>125</v>
      </c>
      <c r="F2548" s="354">
        <v>44625</v>
      </c>
      <c r="G2548" s="288" t="s">
        <v>117</v>
      </c>
      <c r="H2548" s="288"/>
      <c r="I2548" s="1"/>
      <c r="J2548" s="10"/>
      <c r="K2548" s="10"/>
      <c r="L2548" s="1"/>
    </row>
    <row r="2549" spans="2:12" s="5" customFormat="1" ht="31.5" hidden="1">
      <c r="B2549" s="1"/>
      <c r="C2549" s="351">
        <v>7904</v>
      </c>
      <c r="D2549" s="352" t="s">
        <v>2612</v>
      </c>
      <c r="E2549" s="353" t="s">
        <v>1215</v>
      </c>
      <c r="F2549" s="354">
        <v>4164</v>
      </c>
      <c r="G2549" s="288" t="s">
        <v>117</v>
      </c>
      <c r="H2549" s="288"/>
      <c r="I2549" s="1"/>
      <c r="J2549" s="10"/>
      <c r="K2549" s="10"/>
      <c r="L2549" s="1"/>
    </row>
    <row r="2550" spans="2:12" s="5" customFormat="1" ht="63" hidden="1">
      <c r="B2550" s="1"/>
      <c r="C2550" s="351">
        <v>7905</v>
      </c>
      <c r="D2550" s="352" t="s">
        <v>2613</v>
      </c>
      <c r="E2550" s="353" t="s">
        <v>119</v>
      </c>
      <c r="F2550" s="354">
        <v>55277</v>
      </c>
      <c r="G2550" s="288" t="s">
        <v>117</v>
      </c>
      <c r="H2550" s="288"/>
      <c r="I2550" s="1"/>
      <c r="J2550" s="10"/>
      <c r="K2550" s="10"/>
      <c r="L2550" s="1"/>
    </row>
    <row r="2551" spans="2:12" s="5" customFormat="1" ht="63" hidden="1">
      <c r="B2551" s="1"/>
      <c r="C2551" s="351">
        <v>7944</v>
      </c>
      <c r="D2551" s="352" t="s">
        <v>2614</v>
      </c>
      <c r="E2551" s="353" t="s">
        <v>119</v>
      </c>
      <c r="F2551" s="354">
        <v>4167</v>
      </c>
      <c r="G2551" s="288" t="s">
        <v>117</v>
      </c>
      <c r="H2551" s="288"/>
      <c r="I2551" s="1"/>
      <c r="J2551" s="10"/>
      <c r="K2551" s="10"/>
      <c r="L2551" s="1"/>
    </row>
    <row r="2552" spans="2:12" s="5" customFormat="1" ht="47.25" hidden="1">
      <c r="B2552" s="1"/>
      <c r="C2552" s="351">
        <v>7945</v>
      </c>
      <c r="D2552" s="352" t="s">
        <v>2615</v>
      </c>
      <c r="E2552" s="353" t="s">
        <v>119</v>
      </c>
      <c r="F2552" s="354">
        <v>3378</v>
      </c>
      <c r="G2552" s="288" t="s">
        <v>117</v>
      </c>
      <c r="H2552" s="288"/>
      <c r="I2552" s="1"/>
      <c r="J2552" s="10"/>
      <c r="K2552" s="10"/>
      <c r="L2552" s="1"/>
    </row>
    <row r="2553" spans="2:12" s="5" customFormat="1" ht="47.25" hidden="1">
      <c r="B2553" s="1"/>
      <c r="C2553" s="351">
        <v>7946</v>
      </c>
      <c r="D2553" s="352" t="s">
        <v>2616</v>
      </c>
      <c r="E2553" s="353" t="s">
        <v>119</v>
      </c>
      <c r="F2553" s="354">
        <v>5849</v>
      </c>
      <c r="G2553" s="288" t="s">
        <v>117</v>
      </c>
      <c r="H2553" s="288"/>
      <c r="I2553" s="1"/>
      <c r="J2553" s="10"/>
      <c r="K2553" s="10"/>
      <c r="L2553" s="1"/>
    </row>
    <row r="2554" spans="2:12" s="5" customFormat="1" ht="63" hidden="1">
      <c r="B2554" s="1"/>
      <c r="C2554" s="351">
        <v>7947</v>
      </c>
      <c r="D2554" s="352" t="s">
        <v>2617</v>
      </c>
      <c r="E2554" s="353" t="s">
        <v>122</v>
      </c>
      <c r="F2554" s="354">
        <v>58575</v>
      </c>
      <c r="G2554" s="288" t="s">
        <v>117</v>
      </c>
      <c r="H2554" s="288"/>
      <c r="I2554" s="1"/>
      <c r="J2554" s="10"/>
      <c r="K2554" s="10"/>
      <c r="L2554" s="1"/>
    </row>
    <row r="2555" spans="2:12" s="5" customFormat="1" ht="63" hidden="1">
      <c r="B2555" s="1"/>
      <c r="C2555" s="351">
        <v>7948</v>
      </c>
      <c r="D2555" s="352" t="s">
        <v>2618</v>
      </c>
      <c r="E2555" s="353" t="s">
        <v>122</v>
      </c>
      <c r="F2555" s="354">
        <v>68452</v>
      </c>
      <c r="G2555" s="288" t="s">
        <v>117</v>
      </c>
      <c r="H2555" s="288"/>
      <c r="I2555" s="1"/>
      <c r="J2555" s="10"/>
      <c r="K2555" s="10"/>
      <c r="L2555" s="1"/>
    </row>
    <row r="2556" spans="2:12" s="5" customFormat="1" ht="63" hidden="1">
      <c r="B2556" s="1"/>
      <c r="C2556" s="351">
        <v>7949</v>
      </c>
      <c r="D2556" s="352" t="s">
        <v>2619</v>
      </c>
      <c r="E2556" s="353" t="s">
        <v>122</v>
      </c>
      <c r="F2556" s="354">
        <v>73047</v>
      </c>
      <c r="G2556" s="288" t="s">
        <v>117</v>
      </c>
      <c r="H2556" s="288"/>
      <c r="I2556" s="1"/>
      <c r="J2556" s="10"/>
      <c r="K2556" s="10"/>
      <c r="L2556" s="1"/>
    </row>
    <row r="2557" spans="2:12" s="5" customFormat="1" ht="63" hidden="1">
      <c r="B2557" s="1"/>
      <c r="C2557" s="351">
        <v>7950</v>
      </c>
      <c r="D2557" s="352" t="s">
        <v>2620</v>
      </c>
      <c r="E2557" s="353" t="s">
        <v>122</v>
      </c>
      <c r="F2557" s="354">
        <v>90811</v>
      </c>
      <c r="G2557" s="288" t="s">
        <v>117</v>
      </c>
      <c r="H2557" s="288"/>
      <c r="I2557" s="1"/>
      <c r="J2557" s="10"/>
      <c r="K2557" s="10"/>
      <c r="L2557" s="1"/>
    </row>
    <row r="2558" spans="2:12" s="5" customFormat="1" ht="63" hidden="1">
      <c r="B2558" s="1"/>
      <c r="C2558" s="351">
        <v>7951</v>
      </c>
      <c r="D2558" s="352" t="s">
        <v>2621</v>
      </c>
      <c r="E2558" s="353" t="s">
        <v>122</v>
      </c>
      <c r="F2558" s="354">
        <v>124100</v>
      </c>
      <c r="G2558" s="288" t="s">
        <v>117</v>
      </c>
      <c r="H2558" s="288"/>
      <c r="I2558" s="1"/>
      <c r="J2558" s="10"/>
      <c r="K2558" s="10"/>
      <c r="L2558" s="1"/>
    </row>
    <row r="2559" spans="2:12" s="5" customFormat="1" ht="94.5" hidden="1">
      <c r="B2559" s="1"/>
      <c r="C2559" s="351">
        <v>7953</v>
      </c>
      <c r="D2559" s="352" t="s">
        <v>2622</v>
      </c>
      <c r="E2559" s="353" t="s">
        <v>122</v>
      </c>
      <c r="F2559" s="354">
        <v>1195198</v>
      </c>
      <c r="G2559" s="288" t="s">
        <v>117</v>
      </c>
      <c r="H2559" s="288" t="s">
        <v>145</v>
      </c>
      <c r="I2559" s="1"/>
      <c r="J2559" s="10"/>
      <c r="K2559" s="10"/>
      <c r="L2559" s="1"/>
    </row>
    <row r="2560" spans="2:12" s="5" customFormat="1" ht="126" hidden="1">
      <c r="B2560" s="1"/>
      <c r="C2560" s="351">
        <v>7954</v>
      </c>
      <c r="D2560" s="352" t="s">
        <v>2623</v>
      </c>
      <c r="E2560" s="353" t="s">
        <v>125</v>
      </c>
      <c r="F2560" s="354">
        <v>671993</v>
      </c>
      <c r="G2560" s="288" t="s">
        <v>117</v>
      </c>
      <c r="H2560" s="288"/>
      <c r="I2560" s="1"/>
      <c r="J2560" s="10"/>
      <c r="K2560" s="10"/>
      <c r="L2560" s="1"/>
    </row>
    <row r="2561" spans="2:12" s="5" customFormat="1" ht="94.5" hidden="1">
      <c r="B2561" s="1"/>
      <c r="C2561" s="351">
        <v>7955</v>
      </c>
      <c r="D2561" s="352" t="s">
        <v>2624</v>
      </c>
      <c r="E2561" s="353" t="s">
        <v>125</v>
      </c>
      <c r="F2561" s="354">
        <v>875248</v>
      </c>
      <c r="G2561" s="288" t="s">
        <v>117</v>
      </c>
      <c r="H2561" s="288"/>
      <c r="I2561" s="1"/>
      <c r="J2561" s="10"/>
      <c r="K2561" s="10"/>
      <c r="L2561" s="1"/>
    </row>
    <row r="2562" spans="2:12" s="5" customFormat="1" ht="94.5" hidden="1">
      <c r="B2562" s="1"/>
      <c r="C2562" s="351">
        <v>7956</v>
      </c>
      <c r="D2562" s="352" t="s">
        <v>2625</v>
      </c>
      <c r="E2562" s="353" t="s">
        <v>125</v>
      </c>
      <c r="F2562" s="354">
        <v>1384748</v>
      </c>
      <c r="G2562" s="288" t="s">
        <v>117</v>
      </c>
      <c r="H2562" s="288"/>
      <c r="I2562" s="1"/>
      <c r="J2562" s="10"/>
      <c r="K2562" s="10"/>
      <c r="L2562" s="1"/>
    </row>
    <row r="2563" spans="2:12" s="5" customFormat="1" ht="78.75" hidden="1">
      <c r="B2563" s="1"/>
      <c r="C2563" s="351">
        <v>7957</v>
      </c>
      <c r="D2563" s="352" t="s">
        <v>2626</v>
      </c>
      <c r="E2563" s="353" t="s">
        <v>122</v>
      </c>
      <c r="F2563" s="354">
        <v>60486</v>
      </c>
      <c r="G2563" s="288" t="s">
        <v>117</v>
      </c>
      <c r="H2563" s="288" t="s">
        <v>145</v>
      </c>
      <c r="I2563" s="1"/>
      <c r="J2563" s="10"/>
      <c r="K2563" s="10"/>
      <c r="L2563" s="1"/>
    </row>
    <row r="2564" spans="2:12" s="5" customFormat="1" ht="63" hidden="1">
      <c r="B2564" s="1"/>
      <c r="C2564" s="351">
        <v>7958</v>
      </c>
      <c r="D2564" s="352" t="s">
        <v>2627</v>
      </c>
      <c r="E2564" s="353" t="s">
        <v>122</v>
      </c>
      <c r="F2564" s="354">
        <v>12109</v>
      </c>
      <c r="G2564" s="288" t="s">
        <v>117</v>
      </c>
      <c r="H2564" s="288"/>
      <c r="I2564" s="1"/>
      <c r="J2564" s="10"/>
      <c r="K2564" s="10"/>
      <c r="L2564" s="1"/>
    </row>
    <row r="2565" spans="2:12" s="5" customFormat="1" ht="78.75" hidden="1">
      <c r="B2565" s="1"/>
      <c r="C2565" s="351">
        <v>7959</v>
      </c>
      <c r="D2565" s="352" t="s">
        <v>2628</v>
      </c>
      <c r="E2565" s="353" t="s">
        <v>122</v>
      </c>
      <c r="F2565" s="354">
        <v>14531</v>
      </c>
      <c r="G2565" s="288" t="s">
        <v>117</v>
      </c>
      <c r="H2565" s="288"/>
      <c r="I2565" s="1"/>
      <c r="J2565" s="10"/>
      <c r="K2565" s="10"/>
      <c r="L2565" s="1"/>
    </row>
    <row r="2566" spans="2:12" s="5" customFormat="1" ht="78.75" hidden="1">
      <c r="B2566" s="1"/>
      <c r="C2566" s="351">
        <v>7960</v>
      </c>
      <c r="D2566" s="352" t="s">
        <v>2629</v>
      </c>
      <c r="E2566" s="353" t="s">
        <v>122</v>
      </c>
      <c r="F2566" s="354">
        <v>12109</v>
      </c>
      <c r="G2566" s="288" t="s">
        <v>117</v>
      </c>
      <c r="H2566" s="288"/>
      <c r="I2566" s="1"/>
      <c r="J2566" s="10"/>
      <c r="K2566" s="10"/>
      <c r="L2566" s="1"/>
    </row>
    <row r="2567" spans="2:12" s="5" customFormat="1" ht="78.75" hidden="1">
      <c r="B2567" s="1"/>
      <c r="C2567" s="351">
        <v>7961</v>
      </c>
      <c r="D2567" s="352" t="s">
        <v>2630</v>
      </c>
      <c r="E2567" s="353" t="s">
        <v>122</v>
      </c>
      <c r="F2567" s="354">
        <v>18163</v>
      </c>
      <c r="G2567" s="288" t="s">
        <v>117</v>
      </c>
      <c r="H2567" s="288"/>
      <c r="I2567" s="1"/>
      <c r="J2567" s="10"/>
      <c r="K2567" s="10"/>
      <c r="L2567" s="1"/>
    </row>
    <row r="2568" spans="2:12" s="5" customFormat="1" ht="47.25" hidden="1">
      <c r="B2568" s="1"/>
      <c r="C2568" s="351">
        <v>7962</v>
      </c>
      <c r="D2568" s="352" t="s">
        <v>2631</v>
      </c>
      <c r="E2568" s="353" t="s">
        <v>125</v>
      </c>
      <c r="F2568" s="354">
        <v>11156</v>
      </c>
      <c r="G2568" s="288" t="s">
        <v>117</v>
      </c>
      <c r="H2568" s="288"/>
      <c r="I2568" s="1"/>
      <c r="J2568" s="10"/>
      <c r="K2568" s="10"/>
      <c r="L2568" s="1"/>
    </row>
    <row r="2569" spans="2:12" s="5" customFormat="1" ht="47.25" hidden="1">
      <c r="B2569" s="1"/>
      <c r="C2569" s="351">
        <v>7963</v>
      </c>
      <c r="D2569" s="352" t="s">
        <v>2632</v>
      </c>
      <c r="E2569" s="353" t="s">
        <v>125</v>
      </c>
      <c r="F2569" s="354">
        <v>435421</v>
      </c>
      <c r="G2569" s="288" t="s">
        <v>117</v>
      </c>
      <c r="H2569" s="288" t="s">
        <v>145</v>
      </c>
      <c r="I2569" s="1"/>
      <c r="J2569" s="10"/>
      <c r="K2569" s="10"/>
      <c r="L2569" s="1"/>
    </row>
    <row r="2570" spans="2:12" s="5" customFormat="1" ht="47.25" hidden="1">
      <c r="B2570" s="1"/>
      <c r="C2570" s="351">
        <v>7964</v>
      </c>
      <c r="D2570" s="352" t="s">
        <v>2633</v>
      </c>
      <c r="E2570" s="353" t="s">
        <v>125</v>
      </c>
      <c r="F2570" s="354">
        <v>569891</v>
      </c>
      <c r="G2570" s="288" t="s">
        <v>117</v>
      </c>
      <c r="H2570" s="288"/>
      <c r="I2570" s="1"/>
      <c r="J2570" s="10"/>
      <c r="K2570" s="10"/>
      <c r="L2570" s="1"/>
    </row>
    <row r="2571" spans="2:12" s="5" customFormat="1" ht="47.25" hidden="1">
      <c r="B2571" s="1"/>
      <c r="C2571" s="351">
        <v>7965</v>
      </c>
      <c r="D2571" s="352" t="s">
        <v>2634</v>
      </c>
      <c r="E2571" s="353" t="s">
        <v>125</v>
      </c>
      <c r="F2571" s="354">
        <v>3550254</v>
      </c>
      <c r="G2571" s="288" t="s">
        <v>117</v>
      </c>
      <c r="H2571" s="288"/>
      <c r="I2571" s="1"/>
      <c r="J2571" s="10"/>
      <c r="K2571" s="10"/>
      <c r="L2571" s="1"/>
    </row>
    <row r="2572" spans="2:12" s="5" customFormat="1" ht="78.75" hidden="1">
      <c r="B2572" s="1"/>
      <c r="C2572" s="351">
        <v>7966</v>
      </c>
      <c r="D2572" s="352" t="s">
        <v>2635</v>
      </c>
      <c r="E2572" s="353" t="s">
        <v>125</v>
      </c>
      <c r="F2572" s="354">
        <v>143056</v>
      </c>
      <c r="G2572" s="288" t="s">
        <v>117</v>
      </c>
      <c r="H2572" s="288" t="s">
        <v>145</v>
      </c>
      <c r="I2572" s="1"/>
      <c r="J2572" s="10"/>
      <c r="K2572" s="10"/>
      <c r="L2572" s="1"/>
    </row>
    <row r="2573" spans="2:12" s="5" customFormat="1" ht="63" hidden="1">
      <c r="B2573" s="1"/>
      <c r="C2573" s="351">
        <v>7967</v>
      </c>
      <c r="D2573" s="352" t="s">
        <v>2636</v>
      </c>
      <c r="E2573" s="353" t="s">
        <v>119</v>
      </c>
      <c r="F2573" s="354">
        <v>6436</v>
      </c>
      <c r="G2573" s="288" t="s">
        <v>117</v>
      </c>
      <c r="H2573" s="288"/>
      <c r="I2573" s="1"/>
      <c r="J2573" s="10"/>
      <c r="K2573" s="10"/>
      <c r="L2573" s="1"/>
    </row>
    <row r="2574" spans="2:12" s="5" customFormat="1" ht="110.25" hidden="1">
      <c r="B2574" s="1"/>
      <c r="C2574" s="351">
        <v>7968</v>
      </c>
      <c r="D2574" s="352" t="s">
        <v>2637</v>
      </c>
      <c r="E2574" s="353" t="s">
        <v>1982</v>
      </c>
      <c r="F2574" s="354">
        <v>1601</v>
      </c>
      <c r="G2574" s="288" t="s">
        <v>117</v>
      </c>
      <c r="H2574" s="288"/>
      <c r="I2574" s="1"/>
      <c r="J2574" s="10"/>
      <c r="K2574" s="10"/>
      <c r="L2574" s="1"/>
    </row>
    <row r="2575" spans="2:12" s="5" customFormat="1" ht="126" hidden="1">
      <c r="B2575" s="1"/>
      <c r="C2575" s="351">
        <v>7969</v>
      </c>
      <c r="D2575" s="352" t="s">
        <v>2638</v>
      </c>
      <c r="E2575" s="353" t="s">
        <v>1982</v>
      </c>
      <c r="F2575" s="354">
        <v>1601</v>
      </c>
      <c r="G2575" s="288" t="s">
        <v>117</v>
      </c>
      <c r="H2575" s="288"/>
      <c r="I2575" s="1"/>
      <c r="J2575" s="10"/>
      <c r="K2575" s="10"/>
      <c r="L2575" s="1"/>
    </row>
    <row r="2576" spans="2:12" s="5" customFormat="1" ht="94.5" hidden="1">
      <c r="B2576" s="1"/>
      <c r="C2576" s="351">
        <v>7970</v>
      </c>
      <c r="D2576" s="352" t="s">
        <v>2639</v>
      </c>
      <c r="E2576" s="353" t="s">
        <v>122</v>
      </c>
      <c r="F2576" s="354">
        <v>202316</v>
      </c>
      <c r="G2576" s="288" t="s">
        <v>117</v>
      </c>
      <c r="H2576" s="288"/>
      <c r="I2576" s="1"/>
      <c r="J2576" s="10"/>
      <c r="K2576" s="10"/>
      <c r="L2576" s="1"/>
    </row>
    <row r="2577" spans="2:12" s="5" customFormat="1" ht="47.25" hidden="1">
      <c r="B2577" s="1"/>
      <c r="C2577" s="351">
        <v>7972</v>
      </c>
      <c r="D2577" s="352" t="s">
        <v>2640</v>
      </c>
      <c r="E2577" s="353" t="s">
        <v>119</v>
      </c>
      <c r="F2577" s="354">
        <v>18740</v>
      </c>
      <c r="G2577" s="288" t="s">
        <v>117</v>
      </c>
      <c r="H2577" s="288"/>
      <c r="I2577" s="1"/>
      <c r="J2577" s="10"/>
      <c r="K2577" s="10"/>
      <c r="L2577" s="1"/>
    </row>
    <row r="2578" spans="2:12" s="5" customFormat="1" ht="47.25" hidden="1">
      <c r="B2578" s="1"/>
      <c r="C2578" s="351">
        <v>7974</v>
      </c>
      <c r="D2578" s="352" t="s">
        <v>2641</v>
      </c>
      <c r="E2578" s="353" t="s">
        <v>125</v>
      </c>
      <c r="F2578" s="354">
        <v>575418</v>
      </c>
      <c r="G2578" s="288" t="s">
        <v>117</v>
      </c>
      <c r="H2578" s="288" t="s">
        <v>145</v>
      </c>
      <c r="I2578" s="1"/>
      <c r="J2578" s="10"/>
      <c r="K2578" s="10"/>
      <c r="L2578" s="1"/>
    </row>
    <row r="2579" spans="2:12" s="5" customFormat="1" ht="47.25" hidden="1">
      <c r="B2579" s="1"/>
      <c r="C2579" s="351">
        <v>7989</v>
      </c>
      <c r="D2579" s="352" t="s">
        <v>2642</v>
      </c>
      <c r="E2579" s="353" t="s">
        <v>122</v>
      </c>
      <c r="F2579" s="354">
        <v>102654</v>
      </c>
      <c r="G2579" s="288" t="s">
        <v>117</v>
      </c>
      <c r="H2579" s="288"/>
      <c r="I2579" s="1"/>
      <c r="J2579" s="10"/>
      <c r="K2579" s="10"/>
      <c r="L2579" s="1"/>
    </row>
    <row r="2580" spans="2:12" s="5" customFormat="1" ht="126" hidden="1">
      <c r="B2580" s="1"/>
      <c r="C2580" s="351">
        <v>7990</v>
      </c>
      <c r="D2580" s="352" t="s">
        <v>2643</v>
      </c>
      <c r="E2580" s="353" t="s">
        <v>2644</v>
      </c>
      <c r="F2580" s="354">
        <v>101150</v>
      </c>
      <c r="G2580" s="288" t="s">
        <v>117</v>
      </c>
      <c r="H2580" s="288"/>
      <c r="I2580" s="1"/>
      <c r="J2580" s="10"/>
      <c r="K2580" s="10"/>
      <c r="L2580" s="1"/>
    </row>
    <row r="2581" spans="2:12" s="5" customFormat="1" ht="126" hidden="1">
      <c r="B2581" s="1"/>
      <c r="C2581" s="351">
        <v>7991</v>
      </c>
      <c r="D2581" s="352" t="s">
        <v>2645</v>
      </c>
      <c r="E2581" s="353" t="s">
        <v>2644</v>
      </c>
      <c r="F2581" s="354">
        <v>113536</v>
      </c>
      <c r="G2581" s="288" t="s">
        <v>117</v>
      </c>
      <c r="H2581" s="288"/>
      <c r="I2581" s="1"/>
      <c r="J2581" s="10"/>
      <c r="K2581" s="10"/>
      <c r="L2581" s="1"/>
    </row>
    <row r="2582" spans="2:12" s="5" customFormat="1" ht="78.75" hidden="1">
      <c r="B2582" s="1"/>
      <c r="C2582" s="351">
        <v>7992</v>
      </c>
      <c r="D2582" s="352" t="s">
        <v>2646</v>
      </c>
      <c r="E2582" s="353" t="s">
        <v>122</v>
      </c>
      <c r="F2582" s="354">
        <v>15497</v>
      </c>
      <c r="G2582" s="288" t="s">
        <v>117</v>
      </c>
      <c r="H2582" s="288" t="s">
        <v>145</v>
      </c>
      <c r="I2582" s="1"/>
      <c r="J2582" s="10"/>
      <c r="K2582" s="10"/>
      <c r="L2582" s="1"/>
    </row>
    <row r="2583" spans="2:12" s="5" customFormat="1" ht="78.75" hidden="1">
      <c r="B2583" s="1"/>
      <c r="C2583" s="351">
        <v>7993</v>
      </c>
      <c r="D2583" s="352" t="s">
        <v>2647</v>
      </c>
      <c r="E2583" s="353" t="s">
        <v>122</v>
      </c>
      <c r="F2583" s="354">
        <v>21061</v>
      </c>
      <c r="G2583" s="288" t="s">
        <v>117</v>
      </c>
      <c r="H2583" s="288" t="s">
        <v>145</v>
      </c>
      <c r="I2583" s="1"/>
      <c r="J2583" s="10"/>
      <c r="K2583" s="10"/>
      <c r="L2583" s="1"/>
    </row>
    <row r="2584" spans="2:12" s="5" customFormat="1" ht="78.75" hidden="1">
      <c r="B2584" s="1"/>
      <c r="C2584" s="351">
        <v>7994</v>
      </c>
      <c r="D2584" s="352" t="s">
        <v>2648</v>
      </c>
      <c r="E2584" s="353" t="s">
        <v>122</v>
      </c>
      <c r="F2584" s="354">
        <v>48257</v>
      </c>
      <c r="G2584" s="288" t="s">
        <v>117</v>
      </c>
      <c r="H2584" s="288" t="s">
        <v>145</v>
      </c>
      <c r="I2584" s="1"/>
      <c r="J2584" s="10"/>
      <c r="K2584" s="10"/>
      <c r="L2584" s="1"/>
    </row>
    <row r="2585" spans="2:12" s="5" customFormat="1" ht="63" hidden="1">
      <c r="B2585" s="1"/>
      <c r="C2585" s="351">
        <v>7995</v>
      </c>
      <c r="D2585" s="352" t="s">
        <v>2649</v>
      </c>
      <c r="E2585" s="353" t="s">
        <v>122</v>
      </c>
      <c r="F2585" s="354">
        <v>1233</v>
      </c>
      <c r="G2585" s="288" t="s">
        <v>117</v>
      </c>
      <c r="H2585" s="288"/>
      <c r="I2585" s="1"/>
      <c r="J2585" s="10"/>
      <c r="K2585" s="10"/>
      <c r="L2585" s="1"/>
    </row>
    <row r="2586" spans="2:12" s="5" customFormat="1" ht="47.25" hidden="1">
      <c r="B2586" s="1"/>
      <c r="C2586" s="351">
        <v>7996</v>
      </c>
      <c r="D2586" s="352" t="s">
        <v>2650</v>
      </c>
      <c r="E2586" s="353" t="s">
        <v>119</v>
      </c>
      <c r="F2586" s="354">
        <v>75264</v>
      </c>
      <c r="G2586" s="288" t="s">
        <v>117</v>
      </c>
      <c r="H2586" s="288"/>
      <c r="I2586" s="1"/>
      <c r="J2586" s="10"/>
      <c r="K2586" s="10"/>
      <c r="L2586" s="1"/>
    </row>
    <row r="2587" spans="2:12" s="5" customFormat="1" ht="47.25" hidden="1">
      <c r="B2587" s="1"/>
      <c r="C2587" s="351">
        <v>7997</v>
      </c>
      <c r="D2587" s="352" t="s">
        <v>2651</v>
      </c>
      <c r="E2587" s="353" t="s">
        <v>119</v>
      </c>
      <c r="F2587" s="354">
        <v>73717</v>
      </c>
      <c r="G2587" s="288" t="s">
        <v>117</v>
      </c>
      <c r="H2587" s="288"/>
      <c r="I2587" s="1"/>
      <c r="J2587" s="10"/>
      <c r="K2587" s="10"/>
      <c r="L2587" s="1"/>
    </row>
    <row r="2588" spans="2:12" s="5" customFormat="1" ht="47.25" hidden="1">
      <c r="B2588" s="1"/>
      <c r="C2588" s="351">
        <v>8000</v>
      </c>
      <c r="D2588" s="352" t="s">
        <v>2652</v>
      </c>
      <c r="E2588" s="353" t="s">
        <v>1215</v>
      </c>
      <c r="F2588" s="354">
        <v>3693</v>
      </c>
      <c r="G2588" s="288" t="s">
        <v>117</v>
      </c>
      <c r="H2588" s="288"/>
      <c r="I2588" s="1"/>
      <c r="J2588" s="10"/>
      <c r="K2588" s="10"/>
      <c r="L2588" s="1"/>
    </row>
    <row r="2589" spans="2:12" s="5" customFormat="1" ht="225" hidden="1">
      <c r="B2589" s="1"/>
      <c r="C2589" s="458">
        <v>8001</v>
      </c>
      <c r="D2589" s="460" t="s">
        <v>2653</v>
      </c>
      <c r="E2589" s="462" t="s">
        <v>122</v>
      </c>
      <c r="F2589" s="464">
        <v>1092122</v>
      </c>
      <c r="G2589" s="288" t="s">
        <v>117</v>
      </c>
      <c r="H2589" s="288"/>
      <c r="I2589" s="1"/>
      <c r="J2589" s="10"/>
      <c r="K2589" s="10"/>
      <c r="L2589" s="1"/>
    </row>
    <row r="2590" spans="2:12" s="5" customFormat="1" ht="252" hidden="1">
      <c r="B2590" s="1"/>
      <c r="C2590" s="351">
        <v>8002</v>
      </c>
      <c r="D2590" s="352" t="s">
        <v>2654</v>
      </c>
      <c r="E2590" s="353" t="s">
        <v>122</v>
      </c>
      <c r="F2590" s="354">
        <v>1148435</v>
      </c>
      <c r="G2590" s="288" t="s">
        <v>117</v>
      </c>
      <c r="H2590" s="288"/>
      <c r="I2590" s="1"/>
      <c r="J2590" s="10"/>
      <c r="K2590" s="10"/>
      <c r="L2590" s="1"/>
    </row>
    <row r="2591" spans="2:12" s="5" customFormat="1" ht="225" hidden="1">
      <c r="B2591" s="1"/>
      <c r="C2591" s="458">
        <v>8003</v>
      </c>
      <c r="D2591" s="460" t="s">
        <v>2655</v>
      </c>
      <c r="E2591" s="462" t="s">
        <v>122</v>
      </c>
      <c r="F2591" s="464">
        <v>1268061</v>
      </c>
      <c r="G2591" s="288" t="s">
        <v>117</v>
      </c>
      <c r="H2591" s="288"/>
      <c r="I2591" s="1"/>
      <c r="J2591" s="10"/>
      <c r="K2591" s="10"/>
      <c r="L2591" s="1"/>
    </row>
    <row r="2592" spans="2:12" s="5" customFormat="1" ht="252" hidden="1">
      <c r="B2592" s="1"/>
      <c r="C2592" s="351">
        <v>8004</v>
      </c>
      <c r="D2592" s="352" t="s">
        <v>2656</v>
      </c>
      <c r="E2592" s="353" t="s">
        <v>122</v>
      </c>
      <c r="F2592" s="354">
        <v>1506815</v>
      </c>
      <c r="G2592" s="288" t="s">
        <v>117</v>
      </c>
      <c r="H2592" s="288"/>
      <c r="I2592" s="1"/>
      <c r="J2592" s="10"/>
      <c r="K2592" s="10"/>
      <c r="L2592" s="1"/>
    </row>
    <row r="2593" spans="2:12" s="5" customFormat="1" ht="252" hidden="1">
      <c r="B2593" s="1"/>
      <c r="C2593" s="351">
        <v>8005</v>
      </c>
      <c r="D2593" s="352" t="s">
        <v>2657</v>
      </c>
      <c r="E2593" s="353" t="s">
        <v>122</v>
      </c>
      <c r="F2593" s="354">
        <v>1720713</v>
      </c>
      <c r="G2593" s="288" t="s">
        <v>117</v>
      </c>
      <c r="H2593" s="288"/>
      <c r="I2593" s="1"/>
      <c r="J2593" s="10"/>
      <c r="K2593" s="10"/>
      <c r="L2593" s="1"/>
    </row>
    <row r="2594" spans="2:12" s="5" customFormat="1" ht="252" hidden="1">
      <c r="B2594" s="1"/>
      <c r="C2594" s="351">
        <v>8006</v>
      </c>
      <c r="D2594" s="352" t="s">
        <v>2658</v>
      </c>
      <c r="E2594" s="353" t="s">
        <v>122</v>
      </c>
      <c r="F2594" s="354">
        <v>1877924</v>
      </c>
      <c r="G2594" s="288" t="s">
        <v>117</v>
      </c>
      <c r="H2594" s="288"/>
      <c r="I2594" s="1"/>
      <c r="J2594" s="10"/>
      <c r="K2594" s="10"/>
      <c r="L2594" s="1"/>
    </row>
    <row r="2595" spans="2:12" s="5" customFormat="1" ht="252" hidden="1">
      <c r="B2595" s="1"/>
      <c r="C2595" s="351">
        <v>8007</v>
      </c>
      <c r="D2595" s="352" t="s">
        <v>2659</v>
      </c>
      <c r="E2595" s="353" t="s">
        <v>122</v>
      </c>
      <c r="F2595" s="354">
        <v>2306992</v>
      </c>
      <c r="G2595" s="288" t="s">
        <v>117</v>
      </c>
      <c r="H2595" s="288"/>
      <c r="I2595" s="1"/>
      <c r="J2595" s="10"/>
      <c r="K2595" s="10"/>
      <c r="L2595" s="1"/>
    </row>
    <row r="2596" spans="2:12" s="5" customFormat="1" ht="252" hidden="1">
      <c r="B2596" s="1"/>
      <c r="C2596" s="351">
        <v>8008</v>
      </c>
      <c r="D2596" s="352" t="s">
        <v>2660</v>
      </c>
      <c r="E2596" s="353" t="s">
        <v>122</v>
      </c>
      <c r="F2596" s="354">
        <v>2561579</v>
      </c>
      <c r="G2596" s="288" t="s">
        <v>117</v>
      </c>
      <c r="H2596" s="288"/>
      <c r="I2596" s="1"/>
      <c r="J2596" s="10"/>
      <c r="K2596" s="10"/>
      <c r="L2596" s="1"/>
    </row>
    <row r="2597" spans="2:12" s="5" customFormat="1" ht="252" hidden="1">
      <c r="B2597" s="1"/>
      <c r="C2597" s="351">
        <v>8009</v>
      </c>
      <c r="D2597" s="352" t="s">
        <v>2661</v>
      </c>
      <c r="E2597" s="353" t="s">
        <v>122</v>
      </c>
      <c r="F2597" s="354">
        <v>3062029</v>
      </c>
      <c r="G2597" s="288" t="s">
        <v>117</v>
      </c>
      <c r="H2597" s="288"/>
      <c r="I2597" s="1"/>
      <c r="J2597" s="10"/>
      <c r="K2597" s="10"/>
      <c r="L2597" s="1"/>
    </row>
    <row r="2598" spans="2:12" s="5" customFormat="1" ht="252" hidden="1">
      <c r="B2598" s="1"/>
      <c r="C2598" s="351">
        <v>8010</v>
      </c>
      <c r="D2598" s="352" t="s">
        <v>2662</v>
      </c>
      <c r="E2598" s="353" t="s">
        <v>122</v>
      </c>
      <c r="F2598" s="354">
        <v>3524432</v>
      </c>
      <c r="G2598" s="288" t="s">
        <v>117</v>
      </c>
      <c r="H2598" s="288"/>
      <c r="I2598" s="1"/>
      <c r="J2598" s="10"/>
      <c r="K2598" s="10"/>
      <c r="L2598" s="1"/>
    </row>
    <row r="2599" spans="2:12" s="5" customFormat="1" ht="252" hidden="1">
      <c r="B2599" s="1"/>
      <c r="C2599" s="351">
        <v>8011</v>
      </c>
      <c r="D2599" s="352" t="s">
        <v>2663</v>
      </c>
      <c r="E2599" s="353" t="s">
        <v>122</v>
      </c>
      <c r="F2599" s="354">
        <v>4633902</v>
      </c>
      <c r="G2599" s="288" t="s">
        <v>117</v>
      </c>
      <c r="H2599" s="288"/>
      <c r="I2599" s="1"/>
      <c r="J2599" s="10"/>
      <c r="K2599" s="10"/>
      <c r="L2599" s="1"/>
    </row>
    <row r="2600" spans="2:12" s="5" customFormat="1" ht="252" hidden="1">
      <c r="B2600" s="1"/>
      <c r="C2600" s="351">
        <v>8012</v>
      </c>
      <c r="D2600" s="352" t="s">
        <v>2664</v>
      </c>
      <c r="E2600" s="353" t="s">
        <v>122</v>
      </c>
      <c r="F2600" s="354">
        <v>5894965</v>
      </c>
      <c r="G2600" s="288" t="s">
        <v>117</v>
      </c>
      <c r="H2600" s="288"/>
      <c r="I2600" s="1"/>
      <c r="J2600" s="10"/>
      <c r="K2600" s="10"/>
      <c r="L2600" s="1"/>
    </row>
    <row r="2601" spans="2:12" s="5" customFormat="1" ht="252" hidden="1">
      <c r="B2601" s="1"/>
      <c r="C2601" s="351">
        <v>8013</v>
      </c>
      <c r="D2601" s="352" t="s">
        <v>2665</v>
      </c>
      <c r="E2601" s="353" t="s">
        <v>122</v>
      </c>
      <c r="F2601" s="354">
        <v>6454983</v>
      </c>
      <c r="G2601" s="288" t="s">
        <v>117</v>
      </c>
      <c r="H2601" s="288"/>
      <c r="I2601" s="1"/>
      <c r="J2601" s="10"/>
      <c r="K2601" s="10"/>
      <c r="L2601" s="1"/>
    </row>
    <row r="2602" spans="2:12" s="5" customFormat="1" ht="110.25" hidden="1">
      <c r="B2602" s="1"/>
      <c r="C2602" s="351">
        <v>8016</v>
      </c>
      <c r="D2602" s="352" t="s">
        <v>2666</v>
      </c>
      <c r="E2602" s="353" t="s">
        <v>122</v>
      </c>
      <c r="F2602" s="354">
        <v>520910</v>
      </c>
      <c r="G2602" s="288" t="s">
        <v>117</v>
      </c>
      <c r="H2602" s="288"/>
      <c r="I2602" s="1"/>
      <c r="J2602" s="10"/>
      <c r="K2602" s="10"/>
      <c r="L2602" s="1"/>
    </row>
    <row r="2603" spans="2:12" s="5" customFormat="1" ht="110.25" hidden="1">
      <c r="B2603" s="1"/>
      <c r="C2603" s="351">
        <v>8017</v>
      </c>
      <c r="D2603" s="352" t="s">
        <v>2667</v>
      </c>
      <c r="E2603" s="353" t="s">
        <v>125</v>
      </c>
      <c r="F2603" s="354">
        <v>520910</v>
      </c>
      <c r="G2603" s="288" t="s">
        <v>117</v>
      </c>
      <c r="H2603" s="288"/>
      <c r="I2603" s="1"/>
      <c r="J2603" s="10"/>
      <c r="K2603" s="10"/>
      <c r="L2603" s="1"/>
    </row>
    <row r="2604" spans="2:12" s="5" customFormat="1" ht="110.25" hidden="1">
      <c r="B2604" s="1"/>
      <c r="C2604" s="351">
        <v>8018</v>
      </c>
      <c r="D2604" s="352" t="s">
        <v>2668</v>
      </c>
      <c r="E2604" s="353" t="s">
        <v>125</v>
      </c>
      <c r="F2604" s="354">
        <v>754349</v>
      </c>
      <c r="G2604" s="288" t="s">
        <v>117</v>
      </c>
      <c r="H2604" s="288"/>
      <c r="I2604" s="1"/>
      <c r="J2604" s="10"/>
      <c r="K2604" s="10"/>
      <c r="L2604" s="1"/>
    </row>
    <row r="2605" spans="2:12" s="5" customFormat="1" ht="110.25" hidden="1">
      <c r="B2605" s="1"/>
      <c r="C2605" s="351">
        <v>8019</v>
      </c>
      <c r="D2605" s="352" t="s">
        <v>2669</v>
      </c>
      <c r="E2605" s="353" t="s">
        <v>122</v>
      </c>
      <c r="F2605" s="354">
        <v>1009591</v>
      </c>
      <c r="G2605" s="288" t="s">
        <v>117</v>
      </c>
      <c r="H2605" s="288"/>
      <c r="I2605" s="1"/>
      <c r="J2605" s="10"/>
      <c r="K2605" s="10"/>
      <c r="L2605" s="1"/>
    </row>
    <row r="2606" spans="2:12" s="5" customFormat="1" ht="110.25" hidden="1">
      <c r="B2606" s="1"/>
      <c r="C2606" s="351">
        <v>8020</v>
      </c>
      <c r="D2606" s="352" t="s">
        <v>2670</v>
      </c>
      <c r="E2606" s="353" t="s">
        <v>125</v>
      </c>
      <c r="F2606" s="354">
        <v>1192627</v>
      </c>
      <c r="G2606" s="288" t="s">
        <v>117</v>
      </c>
      <c r="H2606" s="288"/>
      <c r="I2606" s="1"/>
      <c r="J2606" s="10"/>
      <c r="K2606" s="10"/>
      <c r="L2606" s="1"/>
    </row>
    <row r="2607" spans="2:12" s="5" customFormat="1" ht="47.25" hidden="1">
      <c r="B2607" s="1"/>
      <c r="C2607" s="351">
        <v>8022</v>
      </c>
      <c r="D2607" s="352" t="s">
        <v>2671</v>
      </c>
      <c r="E2607" s="353" t="s">
        <v>125</v>
      </c>
      <c r="F2607" s="354">
        <v>682455</v>
      </c>
      <c r="G2607" s="288" t="s">
        <v>117</v>
      </c>
      <c r="H2607" s="288"/>
      <c r="I2607" s="1"/>
      <c r="J2607" s="10"/>
      <c r="K2607" s="10"/>
      <c r="L2607" s="1"/>
    </row>
    <row r="2608" spans="2:12" s="5" customFormat="1" ht="47.25" hidden="1">
      <c r="B2608" s="1"/>
      <c r="C2608" s="351">
        <v>8023</v>
      </c>
      <c r="D2608" s="352" t="s">
        <v>2672</v>
      </c>
      <c r="E2608" s="353" t="s">
        <v>125</v>
      </c>
      <c r="F2608" s="354">
        <v>944257</v>
      </c>
      <c r="G2608" s="288" t="s">
        <v>117</v>
      </c>
      <c r="H2608" s="288"/>
      <c r="I2608" s="1"/>
      <c r="J2608" s="10"/>
      <c r="K2608" s="10"/>
      <c r="L2608" s="1"/>
    </row>
    <row r="2609" spans="2:12" s="5" customFormat="1" ht="47.25" hidden="1">
      <c r="B2609" s="1"/>
      <c r="C2609" s="351">
        <v>8025</v>
      </c>
      <c r="D2609" s="352" t="s">
        <v>2673</v>
      </c>
      <c r="E2609" s="353" t="s">
        <v>125</v>
      </c>
      <c r="F2609" s="354">
        <v>502624</v>
      </c>
      <c r="G2609" s="288" t="s">
        <v>117</v>
      </c>
      <c r="H2609" s="288"/>
      <c r="I2609" s="1"/>
      <c r="J2609" s="10"/>
      <c r="K2609" s="10"/>
      <c r="L2609" s="1"/>
    </row>
    <row r="2610" spans="2:12" s="5" customFormat="1" ht="47.25" hidden="1">
      <c r="B2610" s="1"/>
      <c r="C2610" s="351">
        <v>8026</v>
      </c>
      <c r="D2610" s="352" t="s">
        <v>2674</v>
      </c>
      <c r="E2610" s="353" t="s">
        <v>125</v>
      </c>
      <c r="F2610" s="354">
        <v>799866</v>
      </c>
      <c r="G2610" s="288" t="s">
        <v>117</v>
      </c>
      <c r="H2610" s="288"/>
      <c r="I2610" s="1"/>
      <c r="J2610" s="10"/>
      <c r="K2610" s="10"/>
      <c r="L2610" s="1"/>
    </row>
    <row r="2611" spans="2:12" s="5" customFormat="1" ht="94.5" hidden="1">
      <c r="B2611" s="1"/>
      <c r="C2611" s="351">
        <v>8029</v>
      </c>
      <c r="D2611" s="352" t="s">
        <v>2675</v>
      </c>
      <c r="E2611" s="353" t="s">
        <v>125</v>
      </c>
      <c r="F2611" s="354">
        <v>10823332</v>
      </c>
      <c r="G2611" s="288" t="s">
        <v>117</v>
      </c>
      <c r="H2611" s="288"/>
      <c r="I2611" s="1"/>
      <c r="J2611" s="10"/>
      <c r="K2611" s="10"/>
      <c r="L2611" s="1"/>
    </row>
    <row r="2612" spans="2:12" s="5" customFormat="1" ht="141.75" hidden="1">
      <c r="B2612" s="1"/>
      <c r="C2612" s="351">
        <v>8033</v>
      </c>
      <c r="D2612" s="352" t="s">
        <v>2676</v>
      </c>
      <c r="E2612" s="353" t="s">
        <v>125</v>
      </c>
      <c r="F2612" s="354">
        <v>12230490</v>
      </c>
      <c r="G2612" s="288" t="s">
        <v>117</v>
      </c>
      <c r="H2612" s="288"/>
      <c r="I2612" s="1"/>
      <c r="J2612" s="10"/>
      <c r="K2612" s="10"/>
      <c r="L2612" s="1"/>
    </row>
    <row r="2613" spans="2:12" s="5" customFormat="1" ht="141.75" hidden="1">
      <c r="B2613" s="1"/>
      <c r="C2613" s="351">
        <v>8042</v>
      </c>
      <c r="D2613" s="352" t="s">
        <v>2677</v>
      </c>
      <c r="E2613" s="353" t="s">
        <v>122</v>
      </c>
      <c r="F2613" s="354">
        <v>1204567</v>
      </c>
      <c r="G2613" s="288" t="s">
        <v>117</v>
      </c>
      <c r="H2613" s="288"/>
      <c r="I2613" s="1"/>
      <c r="J2613" s="10"/>
      <c r="K2613" s="10"/>
      <c r="L2613" s="1"/>
    </row>
    <row r="2614" spans="2:12" s="5" customFormat="1" ht="141.75" hidden="1">
      <c r="B2614" s="1"/>
      <c r="C2614" s="351">
        <v>8043</v>
      </c>
      <c r="D2614" s="352" t="s">
        <v>2678</v>
      </c>
      <c r="E2614" s="353" t="s">
        <v>122</v>
      </c>
      <c r="F2614" s="354">
        <v>1404772</v>
      </c>
      <c r="G2614" s="288" t="s">
        <v>117</v>
      </c>
      <c r="H2614" s="288"/>
      <c r="I2614" s="1"/>
      <c r="J2614" s="10"/>
      <c r="K2614" s="10"/>
      <c r="L2614" s="1"/>
    </row>
    <row r="2615" spans="2:12" s="5" customFormat="1" ht="110.25" hidden="1">
      <c r="B2615" s="1"/>
      <c r="C2615" s="351">
        <v>8044</v>
      </c>
      <c r="D2615" s="352" t="s">
        <v>2679</v>
      </c>
      <c r="E2615" s="353" t="s">
        <v>125</v>
      </c>
      <c r="F2615" s="354">
        <v>2930300</v>
      </c>
      <c r="G2615" s="288" t="s">
        <v>117</v>
      </c>
      <c r="H2615" s="288"/>
      <c r="I2615" s="1"/>
      <c r="J2615" s="10"/>
      <c r="K2615" s="10"/>
      <c r="L2615" s="1"/>
    </row>
    <row r="2616" spans="2:12" s="5" customFormat="1" ht="110.25" hidden="1">
      <c r="B2616" s="1"/>
      <c r="C2616" s="351">
        <v>8045</v>
      </c>
      <c r="D2616" s="352" t="s">
        <v>2680</v>
      </c>
      <c r="E2616" s="353" t="s">
        <v>125</v>
      </c>
      <c r="F2616" s="354">
        <v>3735830</v>
      </c>
      <c r="G2616" s="288" t="s">
        <v>117</v>
      </c>
      <c r="H2616" s="288"/>
      <c r="I2616" s="1"/>
      <c r="J2616" s="10"/>
      <c r="K2616" s="10"/>
      <c r="L2616" s="1"/>
    </row>
    <row r="2617" spans="2:12" s="5" customFormat="1" ht="94.5" hidden="1">
      <c r="B2617" s="1"/>
      <c r="C2617" s="351">
        <v>8046</v>
      </c>
      <c r="D2617" s="352" t="s">
        <v>2681</v>
      </c>
      <c r="E2617" s="353" t="s">
        <v>125</v>
      </c>
      <c r="F2617" s="354">
        <v>4738943</v>
      </c>
      <c r="G2617" s="288" t="s">
        <v>117</v>
      </c>
      <c r="H2617" s="288"/>
      <c r="I2617" s="1"/>
      <c r="J2617" s="10"/>
      <c r="K2617" s="10"/>
      <c r="L2617" s="1"/>
    </row>
    <row r="2618" spans="2:12" s="5" customFormat="1" ht="110.25" hidden="1">
      <c r="B2618" s="1"/>
      <c r="C2618" s="351">
        <v>8047</v>
      </c>
      <c r="D2618" s="352" t="s">
        <v>2682</v>
      </c>
      <c r="E2618" s="353" t="s">
        <v>125</v>
      </c>
      <c r="F2618" s="354">
        <v>5677216</v>
      </c>
      <c r="G2618" s="288" t="s">
        <v>117</v>
      </c>
      <c r="H2618" s="288"/>
      <c r="I2618" s="1"/>
      <c r="J2618" s="10"/>
      <c r="K2618" s="10"/>
      <c r="L2618" s="1"/>
    </row>
    <row r="2619" spans="2:12" s="5" customFormat="1" ht="110.25" hidden="1">
      <c r="B2619" s="1"/>
      <c r="C2619" s="351">
        <v>8048</v>
      </c>
      <c r="D2619" s="352" t="s">
        <v>2683</v>
      </c>
      <c r="E2619" s="353" t="s">
        <v>125</v>
      </c>
      <c r="F2619" s="354">
        <v>3259523</v>
      </c>
      <c r="G2619" s="288" t="s">
        <v>117</v>
      </c>
      <c r="H2619" s="288"/>
      <c r="I2619" s="1"/>
      <c r="J2619" s="10"/>
      <c r="K2619" s="10"/>
      <c r="L2619" s="1"/>
    </row>
    <row r="2620" spans="2:12" s="5" customFormat="1" ht="110.25" hidden="1">
      <c r="B2620" s="1"/>
      <c r="C2620" s="351">
        <v>8049</v>
      </c>
      <c r="D2620" s="352" t="s">
        <v>2684</v>
      </c>
      <c r="E2620" s="353" t="s">
        <v>125</v>
      </c>
      <c r="F2620" s="354">
        <v>4321469</v>
      </c>
      <c r="G2620" s="288" t="s">
        <v>117</v>
      </c>
      <c r="H2620" s="288"/>
      <c r="I2620" s="1"/>
      <c r="J2620" s="10"/>
      <c r="K2620" s="10"/>
      <c r="L2620" s="1"/>
    </row>
    <row r="2621" spans="2:12" s="5" customFormat="1" ht="110.25" hidden="1">
      <c r="B2621" s="1"/>
      <c r="C2621" s="351">
        <v>8050</v>
      </c>
      <c r="D2621" s="352" t="s">
        <v>2685</v>
      </c>
      <c r="E2621" s="353" t="s">
        <v>125</v>
      </c>
      <c r="F2621" s="354">
        <v>4109178</v>
      </c>
      <c r="G2621" s="288" t="s">
        <v>117</v>
      </c>
      <c r="H2621" s="288"/>
      <c r="I2621" s="1"/>
      <c r="J2621" s="10"/>
      <c r="K2621" s="10"/>
      <c r="L2621" s="1"/>
    </row>
    <row r="2622" spans="2:12" s="5" customFormat="1" ht="110.25" hidden="1">
      <c r="B2622" s="1"/>
      <c r="C2622" s="351">
        <v>8051</v>
      </c>
      <c r="D2622" s="352" t="s">
        <v>2686</v>
      </c>
      <c r="E2622" s="353" t="s">
        <v>125</v>
      </c>
      <c r="F2622" s="354">
        <v>5718522</v>
      </c>
      <c r="G2622" s="288" t="s">
        <v>117</v>
      </c>
      <c r="H2622" s="288"/>
      <c r="I2622" s="1"/>
      <c r="J2622" s="10"/>
      <c r="K2622" s="10"/>
      <c r="L2622" s="1"/>
    </row>
    <row r="2623" spans="2:12" s="5" customFormat="1" ht="110.25" hidden="1">
      <c r="B2623" s="1"/>
      <c r="C2623" s="351">
        <v>8052</v>
      </c>
      <c r="D2623" s="352" t="s">
        <v>2687</v>
      </c>
      <c r="E2623" s="353" t="s">
        <v>125</v>
      </c>
      <c r="F2623" s="354">
        <v>7412238</v>
      </c>
      <c r="G2623" s="288" t="s">
        <v>117</v>
      </c>
      <c r="H2623" s="288"/>
      <c r="I2623" s="1"/>
      <c r="J2623" s="10"/>
      <c r="K2623" s="10"/>
      <c r="L2623" s="1"/>
    </row>
    <row r="2624" spans="2:12" s="5" customFormat="1" ht="31.5" hidden="1">
      <c r="B2624" s="1"/>
      <c r="C2624" s="351">
        <v>8053</v>
      </c>
      <c r="D2624" s="352" t="s">
        <v>2688</v>
      </c>
      <c r="E2624" s="353" t="s">
        <v>125</v>
      </c>
      <c r="F2624" s="354">
        <v>800575</v>
      </c>
      <c r="G2624" s="288" t="s">
        <v>117</v>
      </c>
      <c r="H2624" s="288"/>
      <c r="I2624" s="1"/>
      <c r="J2624" s="10"/>
      <c r="K2624" s="10"/>
      <c r="L2624" s="1"/>
    </row>
    <row r="2625" spans="2:12" s="5" customFormat="1" ht="31.5" hidden="1">
      <c r="B2625" s="1"/>
      <c r="C2625" s="351">
        <v>8058</v>
      </c>
      <c r="D2625" s="352" t="s">
        <v>2689</v>
      </c>
      <c r="E2625" s="353" t="s">
        <v>122</v>
      </c>
      <c r="F2625" s="354">
        <v>40988</v>
      </c>
      <c r="G2625" s="288" t="s">
        <v>117</v>
      </c>
      <c r="H2625" s="288"/>
      <c r="I2625" s="1"/>
      <c r="J2625" s="10"/>
      <c r="K2625" s="10"/>
      <c r="L2625" s="1"/>
    </row>
    <row r="2626" spans="2:12" s="5" customFormat="1" ht="47.25" hidden="1">
      <c r="B2626" s="1"/>
      <c r="C2626" s="351">
        <v>8060</v>
      </c>
      <c r="D2626" s="352" t="s">
        <v>2690</v>
      </c>
      <c r="E2626" s="353" t="s">
        <v>125</v>
      </c>
      <c r="F2626" s="354">
        <v>972929</v>
      </c>
      <c r="G2626" s="288" t="s">
        <v>117</v>
      </c>
      <c r="H2626" s="288"/>
      <c r="I2626" s="1"/>
      <c r="J2626" s="10"/>
      <c r="K2626" s="10"/>
      <c r="L2626" s="1"/>
    </row>
    <row r="2627" spans="2:12" s="5" customFormat="1" ht="47.25" hidden="1">
      <c r="B2627" s="1"/>
      <c r="C2627" s="351">
        <v>8076</v>
      </c>
      <c r="D2627" s="352" t="s">
        <v>2691</v>
      </c>
      <c r="E2627" s="353" t="s">
        <v>125</v>
      </c>
      <c r="F2627" s="354">
        <v>39208</v>
      </c>
      <c r="G2627" s="288" t="s">
        <v>117</v>
      </c>
      <c r="H2627" s="288"/>
      <c r="I2627" s="1"/>
      <c r="J2627" s="10"/>
      <c r="K2627" s="10"/>
      <c r="L2627" s="1"/>
    </row>
    <row r="2628" spans="2:12" s="5" customFormat="1" ht="47.25" hidden="1">
      <c r="B2628" s="1"/>
      <c r="C2628" s="351">
        <v>8077</v>
      </c>
      <c r="D2628" s="352" t="s">
        <v>2692</v>
      </c>
      <c r="E2628" s="353" t="s">
        <v>125</v>
      </c>
      <c r="F2628" s="354">
        <v>253529</v>
      </c>
      <c r="G2628" s="288" t="s">
        <v>117</v>
      </c>
      <c r="H2628" s="288"/>
      <c r="I2628" s="1"/>
      <c r="J2628" s="10"/>
      <c r="K2628" s="10"/>
      <c r="L2628" s="1"/>
    </row>
    <row r="2629" spans="2:12" s="5" customFormat="1" ht="47.25" hidden="1">
      <c r="B2629" s="1"/>
      <c r="C2629" s="351">
        <v>8078</v>
      </c>
      <c r="D2629" s="352" t="s">
        <v>2693</v>
      </c>
      <c r="E2629" s="353" t="s">
        <v>125</v>
      </c>
      <c r="F2629" s="354">
        <v>161549</v>
      </c>
      <c r="G2629" s="288" t="s">
        <v>117</v>
      </c>
      <c r="H2629" s="288"/>
      <c r="I2629" s="1"/>
      <c r="J2629" s="10"/>
      <c r="K2629" s="10"/>
      <c r="L2629" s="1"/>
    </row>
    <row r="2630" spans="2:12" s="5" customFormat="1" ht="47.25" hidden="1">
      <c r="B2630" s="1"/>
      <c r="C2630" s="351">
        <v>8079</v>
      </c>
      <c r="D2630" s="352" t="s">
        <v>2694</v>
      </c>
      <c r="E2630" s="353" t="s">
        <v>125</v>
      </c>
      <c r="F2630" s="354">
        <v>211297</v>
      </c>
      <c r="G2630" s="288" t="s">
        <v>117</v>
      </c>
      <c r="H2630" s="288"/>
      <c r="I2630" s="1"/>
      <c r="J2630" s="10"/>
      <c r="K2630" s="10"/>
      <c r="L2630" s="1"/>
    </row>
    <row r="2631" spans="2:12" s="5" customFormat="1" ht="110.25" hidden="1">
      <c r="B2631" s="1"/>
      <c r="C2631" s="351">
        <v>8080</v>
      </c>
      <c r="D2631" s="352" t="s">
        <v>2695</v>
      </c>
      <c r="E2631" s="353" t="s">
        <v>125</v>
      </c>
      <c r="F2631" s="354">
        <v>132000</v>
      </c>
      <c r="G2631" s="288" t="s">
        <v>117</v>
      </c>
      <c r="H2631" s="288"/>
      <c r="I2631" s="1"/>
      <c r="J2631" s="10"/>
      <c r="K2631" s="10"/>
      <c r="L2631" s="1"/>
    </row>
    <row r="2632" spans="2:12" s="5" customFormat="1" ht="31.5" hidden="1">
      <c r="B2632" s="1"/>
      <c r="C2632" s="351">
        <v>8081</v>
      </c>
      <c r="D2632" s="352" t="s">
        <v>2696</v>
      </c>
      <c r="E2632" s="353" t="s">
        <v>125</v>
      </c>
      <c r="F2632" s="354">
        <v>28289</v>
      </c>
      <c r="G2632" s="288" t="s">
        <v>117</v>
      </c>
      <c r="H2632" s="288"/>
      <c r="I2632" s="1"/>
      <c r="J2632" s="10"/>
      <c r="K2632" s="10"/>
      <c r="L2632" s="1"/>
    </row>
    <row r="2633" spans="2:12" s="5" customFormat="1" ht="78.75" hidden="1">
      <c r="B2633" s="1"/>
      <c r="C2633" s="351">
        <v>8082</v>
      </c>
      <c r="D2633" s="352" t="s">
        <v>2697</v>
      </c>
      <c r="E2633" s="353" t="s">
        <v>116</v>
      </c>
      <c r="F2633" s="354">
        <v>62167</v>
      </c>
      <c r="G2633" s="288" t="s">
        <v>117</v>
      </c>
      <c r="H2633" s="288"/>
      <c r="I2633" s="1"/>
      <c r="J2633" s="10"/>
      <c r="K2633" s="10"/>
      <c r="L2633" s="1"/>
    </row>
    <row r="2634" spans="2:12" s="5" customFormat="1" ht="78.75" hidden="1">
      <c r="B2634" s="1"/>
      <c r="C2634" s="351">
        <v>8083</v>
      </c>
      <c r="D2634" s="352" t="s">
        <v>2698</v>
      </c>
      <c r="E2634" s="353" t="s">
        <v>116</v>
      </c>
      <c r="F2634" s="354">
        <v>56667</v>
      </c>
      <c r="G2634" s="288" t="s">
        <v>117</v>
      </c>
      <c r="H2634" s="288"/>
      <c r="I2634" s="1"/>
      <c r="J2634" s="10"/>
      <c r="K2634" s="10"/>
      <c r="L2634" s="1"/>
    </row>
    <row r="2635" spans="2:12" s="5" customFormat="1" ht="78.75" hidden="1">
      <c r="B2635" s="1"/>
      <c r="C2635" s="351">
        <v>8084</v>
      </c>
      <c r="D2635" s="352" t="s">
        <v>2699</v>
      </c>
      <c r="E2635" s="353" t="s">
        <v>116</v>
      </c>
      <c r="F2635" s="354">
        <v>33667</v>
      </c>
      <c r="G2635" s="288" t="s">
        <v>117</v>
      </c>
      <c r="H2635" s="288"/>
      <c r="I2635" s="1"/>
      <c r="J2635" s="10"/>
      <c r="K2635" s="10"/>
      <c r="L2635" s="1"/>
    </row>
    <row r="2636" spans="2:12" s="5" customFormat="1" ht="63" hidden="1">
      <c r="B2636" s="1"/>
      <c r="C2636" s="351">
        <v>8086</v>
      </c>
      <c r="D2636" s="352" t="s">
        <v>2700</v>
      </c>
      <c r="E2636" s="353" t="s">
        <v>119</v>
      </c>
      <c r="F2636" s="354">
        <v>780889</v>
      </c>
      <c r="G2636" s="288" t="s">
        <v>117</v>
      </c>
      <c r="H2636" s="288"/>
      <c r="I2636" s="1"/>
      <c r="J2636" s="10"/>
      <c r="K2636" s="10"/>
      <c r="L2636" s="1"/>
    </row>
    <row r="2637" spans="2:12" s="5" customFormat="1" ht="63" hidden="1">
      <c r="B2637" s="1"/>
      <c r="C2637" s="351">
        <v>8087</v>
      </c>
      <c r="D2637" s="352" t="s">
        <v>2701</v>
      </c>
      <c r="E2637" s="353" t="s">
        <v>119</v>
      </c>
      <c r="F2637" s="354">
        <v>719275</v>
      </c>
      <c r="G2637" s="288" t="s">
        <v>117</v>
      </c>
      <c r="H2637" s="288"/>
      <c r="I2637" s="1"/>
      <c r="J2637" s="10"/>
      <c r="K2637" s="10"/>
      <c r="L2637" s="1"/>
    </row>
    <row r="2638" spans="2:12" s="5" customFormat="1" ht="63" hidden="1">
      <c r="B2638" s="1"/>
      <c r="C2638" s="351">
        <v>8088</v>
      </c>
      <c r="D2638" s="352" t="s">
        <v>2702</v>
      </c>
      <c r="E2638" s="353" t="s">
        <v>119</v>
      </c>
      <c r="F2638" s="354">
        <v>693923</v>
      </c>
      <c r="G2638" s="288" t="s">
        <v>117</v>
      </c>
      <c r="H2638" s="288"/>
      <c r="I2638" s="1"/>
      <c r="J2638" s="10"/>
      <c r="K2638" s="10"/>
      <c r="L2638" s="1"/>
    </row>
    <row r="2639" spans="2:12" s="5" customFormat="1" ht="94.5" hidden="1">
      <c r="B2639" s="1"/>
      <c r="C2639" s="351">
        <v>8089</v>
      </c>
      <c r="D2639" s="352" t="s">
        <v>2703</v>
      </c>
      <c r="E2639" s="353" t="s">
        <v>125</v>
      </c>
      <c r="F2639" s="354">
        <v>32130000</v>
      </c>
      <c r="G2639" s="288" t="s">
        <v>117</v>
      </c>
      <c r="H2639" s="288"/>
      <c r="I2639" s="1"/>
      <c r="J2639" s="10"/>
      <c r="K2639" s="10"/>
      <c r="L2639" s="1"/>
    </row>
    <row r="2640" spans="2:12" s="5" customFormat="1" ht="63" hidden="1">
      <c r="B2640" s="1"/>
      <c r="C2640" s="351">
        <v>8090</v>
      </c>
      <c r="D2640" s="352" t="s">
        <v>2704</v>
      </c>
      <c r="E2640" s="353" t="s">
        <v>116</v>
      </c>
      <c r="F2640" s="354">
        <v>375068</v>
      </c>
      <c r="G2640" s="288" t="s">
        <v>117</v>
      </c>
      <c r="H2640" s="288"/>
      <c r="I2640" s="1"/>
      <c r="J2640" s="10"/>
      <c r="K2640" s="10"/>
      <c r="L2640" s="1"/>
    </row>
    <row r="2641" spans="2:12" s="5" customFormat="1" ht="31.5" hidden="1">
      <c r="B2641" s="1"/>
      <c r="C2641" s="351">
        <v>8091</v>
      </c>
      <c r="D2641" s="352" t="s">
        <v>2705</v>
      </c>
      <c r="E2641" s="353" t="s">
        <v>125</v>
      </c>
      <c r="F2641" s="354">
        <v>6856</v>
      </c>
      <c r="G2641" s="288" t="s">
        <v>117</v>
      </c>
      <c r="H2641" s="288"/>
      <c r="I2641" s="1"/>
      <c r="J2641" s="10"/>
      <c r="K2641" s="10"/>
      <c r="L2641" s="1"/>
    </row>
    <row r="2642" spans="2:12" s="5" customFormat="1" ht="94.5" hidden="1">
      <c r="B2642" s="1"/>
      <c r="C2642" s="351">
        <v>8092</v>
      </c>
      <c r="D2642" s="352" t="s">
        <v>2706</v>
      </c>
      <c r="E2642" s="353" t="s">
        <v>125</v>
      </c>
      <c r="F2642" s="354">
        <v>32357</v>
      </c>
      <c r="G2642" s="288" t="s">
        <v>117</v>
      </c>
      <c r="H2642" s="288"/>
      <c r="I2642" s="1"/>
      <c r="J2642" s="10"/>
      <c r="K2642" s="10"/>
      <c r="L2642" s="1"/>
    </row>
    <row r="2643" spans="2:12" s="5" customFormat="1" ht="78.75" hidden="1">
      <c r="B2643" s="1"/>
      <c r="C2643" s="351">
        <v>8093</v>
      </c>
      <c r="D2643" s="352" t="s">
        <v>2707</v>
      </c>
      <c r="E2643" s="353" t="s">
        <v>125</v>
      </c>
      <c r="F2643" s="354">
        <v>36195</v>
      </c>
      <c r="G2643" s="288" t="s">
        <v>117</v>
      </c>
      <c r="H2643" s="288"/>
      <c r="I2643" s="1"/>
      <c r="J2643" s="10"/>
      <c r="K2643" s="10"/>
      <c r="L2643" s="1"/>
    </row>
    <row r="2644" spans="2:12" s="5" customFormat="1" ht="94.5" hidden="1">
      <c r="B2644" s="1"/>
      <c r="C2644" s="351">
        <v>8094</v>
      </c>
      <c r="D2644" s="352" t="s">
        <v>2708</v>
      </c>
      <c r="E2644" s="353" t="s">
        <v>125</v>
      </c>
      <c r="F2644" s="354">
        <v>303083</v>
      </c>
      <c r="G2644" s="288" t="s">
        <v>117</v>
      </c>
      <c r="H2644" s="288"/>
      <c r="I2644" s="1"/>
      <c r="J2644" s="10"/>
      <c r="K2644" s="10"/>
      <c r="L2644" s="1"/>
    </row>
    <row r="2645" spans="2:12" s="5" customFormat="1" ht="47.25" hidden="1">
      <c r="B2645" s="1"/>
      <c r="C2645" s="351">
        <v>8098</v>
      </c>
      <c r="D2645" s="352" t="s">
        <v>2709</v>
      </c>
      <c r="E2645" s="353" t="s">
        <v>125</v>
      </c>
      <c r="F2645" s="354">
        <v>273700</v>
      </c>
      <c r="G2645" s="288" t="s">
        <v>117</v>
      </c>
      <c r="H2645" s="288"/>
      <c r="I2645" s="1"/>
      <c r="J2645" s="10"/>
      <c r="K2645" s="10"/>
      <c r="L2645" s="1"/>
    </row>
    <row r="2646" spans="2:12" s="5" customFormat="1" ht="47.25" hidden="1">
      <c r="B2646" s="1"/>
      <c r="C2646" s="351">
        <v>8099</v>
      </c>
      <c r="D2646" s="352" t="s">
        <v>2710</v>
      </c>
      <c r="E2646" s="353" t="s">
        <v>119</v>
      </c>
      <c r="F2646" s="354">
        <v>167307</v>
      </c>
      <c r="G2646" s="288" t="s">
        <v>117</v>
      </c>
      <c r="H2646" s="288"/>
      <c r="I2646" s="1"/>
      <c r="J2646" s="10"/>
      <c r="K2646" s="10"/>
      <c r="L2646" s="1"/>
    </row>
    <row r="2647" spans="2:12" s="5" customFormat="1" ht="126" hidden="1">
      <c r="B2647" s="1"/>
      <c r="C2647" s="351">
        <v>8100</v>
      </c>
      <c r="D2647" s="352" t="s">
        <v>2711</v>
      </c>
      <c r="E2647" s="353" t="s">
        <v>125</v>
      </c>
      <c r="F2647" s="354">
        <v>623085</v>
      </c>
      <c r="G2647" s="288" t="s">
        <v>117</v>
      </c>
      <c r="H2647" s="288"/>
      <c r="I2647" s="1"/>
      <c r="J2647" s="10"/>
      <c r="K2647" s="10"/>
      <c r="L2647" s="1"/>
    </row>
    <row r="2648" spans="2:12" s="5" customFormat="1" ht="126" hidden="1">
      <c r="B2648" s="1"/>
      <c r="C2648" s="351">
        <v>8101</v>
      </c>
      <c r="D2648" s="352" t="s">
        <v>2712</v>
      </c>
      <c r="E2648" s="353" t="s">
        <v>125</v>
      </c>
      <c r="F2648" s="354">
        <v>1576278</v>
      </c>
      <c r="G2648" s="288" t="s">
        <v>117</v>
      </c>
      <c r="H2648" s="288"/>
      <c r="I2648" s="1"/>
      <c r="J2648" s="10"/>
      <c r="K2648" s="10"/>
      <c r="L2648" s="1"/>
    </row>
    <row r="2649" spans="2:12" s="5" customFormat="1" ht="94.5" hidden="1">
      <c r="B2649" s="1"/>
      <c r="C2649" s="351">
        <v>8102</v>
      </c>
      <c r="D2649" s="352" t="s">
        <v>2713</v>
      </c>
      <c r="E2649" s="353" t="s">
        <v>122</v>
      </c>
      <c r="F2649" s="354">
        <v>165838</v>
      </c>
      <c r="G2649" s="288" t="s">
        <v>117</v>
      </c>
      <c r="H2649" s="288"/>
      <c r="I2649" s="1"/>
      <c r="J2649" s="10"/>
      <c r="K2649" s="10"/>
      <c r="L2649" s="1"/>
    </row>
    <row r="2650" spans="2:12" s="5" customFormat="1" ht="63" hidden="1">
      <c r="B2650" s="1"/>
      <c r="C2650" s="351">
        <v>8103</v>
      </c>
      <c r="D2650" s="352" t="s">
        <v>2714</v>
      </c>
      <c r="E2650" s="353" t="s">
        <v>116</v>
      </c>
      <c r="F2650" s="354">
        <v>19949</v>
      </c>
      <c r="G2650" s="288" t="s">
        <v>117</v>
      </c>
      <c r="H2650" s="288"/>
      <c r="I2650" s="1"/>
      <c r="J2650" s="10"/>
      <c r="K2650" s="10"/>
      <c r="L2650" s="1"/>
    </row>
    <row r="2651" spans="2:12" s="5" customFormat="1" ht="94.5" hidden="1">
      <c r="B2651" s="1"/>
      <c r="C2651" s="351">
        <v>8104</v>
      </c>
      <c r="D2651" s="352" t="s">
        <v>2715</v>
      </c>
      <c r="E2651" s="353" t="s">
        <v>116</v>
      </c>
      <c r="F2651" s="354">
        <v>89202</v>
      </c>
      <c r="G2651" s="288" t="s">
        <v>117</v>
      </c>
      <c r="H2651" s="288"/>
      <c r="I2651" s="1"/>
      <c r="J2651" s="10"/>
      <c r="K2651" s="10"/>
      <c r="L2651" s="1"/>
    </row>
    <row r="2652" spans="2:12" s="5" customFormat="1" ht="47.25">
      <c r="B2652" s="1"/>
      <c r="C2652" s="351">
        <v>8106</v>
      </c>
      <c r="D2652" s="352" t="s">
        <v>2716</v>
      </c>
      <c r="E2652" s="353" t="s">
        <v>116</v>
      </c>
      <c r="F2652" s="354">
        <v>106382</v>
      </c>
      <c r="G2652" s="288" t="s">
        <v>117</v>
      </c>
      <c r="H2652" s="288"/>
      <c r="I2652" s="1"/>
      <c r="J2652" s="10"/>
      <c r="K2652" s="10"/>
      <c r="L2652" s="1"/>
    </row>
    <row r="2653" spans="2:12" s="5" customFormat="1" ht="63" hidden="1">
      <c r="B2653" s="1"/>
      <c r="C2653" s="351">
        <v>8107</v>
      </c>
      <c r="D2653" s="352" t="s">
        <v>2717</v>
      </c>
      <c r="E2653" s="353" t="s">
        <v>125</v>
      </c>
      <c r="F2653" s="354">
        <v>37078</v>
      </c>
      <c r="G2653" s="288" t="s">
        <v>117</v>
      </c>
      <c r="H2653" s="288"/>
      <c r="I2653" s="1"/>
      <c r="J2653" s="10"/>
      <c r="K2653" s="10"/>
      <c r="L2653" s="1"/>
    </row>
    <row r="2654" spans="2:12" s="5" customFormat="1" ht="63" hidden="1">
      <c r="B2654" s="1"/>
      <c r="C2654" s="351">
        <v>8109</v>
      </c>
      <c r="D2654" s="352" t="s">
        <v>2718</v>
      </c>
      <c r="E2654" s="353" t="s">
        <v>122</v>
      </c>
      <c r="F2654" s="354">
        <v>52053</v>
      </c>
      <c r="G2654" s="288" t="s">
        <v>117</v>
      </c>
      <c r="H2654" s="288"/>
      <c r="I2654" s="1"/>
      <c r="J2654" s="10"/>
      <c r="K2654" s="10"/>
      <c r="L2654" s="1"/>
    </row>
    <row r="2655" spans="2:12" s="5" customFormat="1" ht="63" hidden="1">
      <c r="B2655" s="1"/>
      <c r="C2655" s="351">
        <v>8110</v>
      </c>
      <c r="D2655" s="352" t="s">
        <v>2719</v>
      </c>
      <c r="E2655" s="353" t="s">
        <v>122</v>
      </c>
      <c r="F2655" s="354">
        <v>67884</v>
      </c>
      <c r="G2655" s="288" t="s">
        <v>117</v>
      </c>
      <c r="H2655" s="288"/>
      <c r="I2655" s="1"/>
      <c r="J2655" s="10"/>
      <c r="K2655" s="10"/>
      <c r="L2655" s="1"/>
    </row>
    <row r="2656" spans="2:12" s="5" customFormat="1" ht="94.5" hidden="1">
      <c r="B2656" s="1"/>
      <c r="C2656" s="351">
        <v>8111</v>
      </c>
      <c r="D2656" s="352" t="s">
        <v>2720</v>
      </c>
      <c r="E2656" s="353" t="s">
        <v>122</v>
      </c>
      <c r="F2656" s="354">
        <v>201638</v>
      </c>
      <c r="G2656" s="288" t="s">
        <v>117</v>
      </c>
      <c r="H2656" s="288"/>
      <c r="I2656" s="1"/>
      <c r="J2656" s="10"/>
      <c r="K2656" s="10"/>
      <c r="L2656" s="1"/>
    </row>
    <row r="2657" spans="2:12" s="5" customFormat="1" ht="31.5" hidden="1">
      <c r="B2657" s="1"/>
      <c r="C2657" s="351">
        <v>8112</v>
      </c>
      <c r="D2657" s="352" t="s">
        <v>2721</v>
      </c>
      <c r="E2657" s="353" t="s">
        <v>125</v>
      </c>
      <c r="F2657" s="354">
        <v>152346</v>
      </c>
      <c r="G2657" s="288" t="s">
        <v>117</v>
      </c>
      <c r="H2657" s="288"/>
      <c r="I2657" s="1"/>
      <c r="J2657" s="10"/>
      <c r="K2657" s="10"/>
      <c r="L2657" s="1"/>
    </row>
    <row r="2658" spans="2:12" s="5" customFormat="1" ht="47.25" hidden="1">
      <c r="B2658" s="1"/>
      <c r="C2658" s="351">
        <v>8113</v>
      </c>
      <c r="D2658" s="352" t="s">
        <v>2722</v>
      </c>
      <c r="E2658" s="353" t="s">
        <v>125</v>
      </c>
      <c r="F2658" s="354">
        <v>76174</v>
      </c>
      <c r="G2658" s="288" t="s">
        <v>117</v>
      </c>
      <c r="H2658" s="288"/>
      <c r="I2658" s="1"/>
      <c r="J2658" s="10"/>
      <c r="K2658" s="10"/>
      <c r="L2658" s="1"/>
    </row>
    <row r="2659" spans="2:12" s="5" customFormat="1" ht="78.75" hidden="1">
      <c r="B2659" s="1"/>
      <c r="C2659" s="351">
        <v>8114</v>
      </c>
      <c r="D2659" s="352" t="s">
        <v>2723</v>
      </c>
      <c r="E2659" s="353" t="s">
        <v>122</v>
      </c>
      <c r="F2659" s="354">
        <v>19143</v>
      </c>
      <c r="G2659" s="288" t="s">
        <v>117</v>
      </c>
      <c r="H2659" s="288"/>
      <c r="I2659" s="1"/>
      <c r="J2659" s="10"/>
      <c r="K2659" s="10"/>
      <c r="L2659" s="1"/>
    </row>
    <row r="2660" spans="2:12" s="5" customFormat="1" ht="78.75" hidden="1">
      <c r="B2660" s="1"/>
      <c r="C2660" s="351">
        <v>8115</v>
      </c>
      <c r="D2660" s="352" t="s">
        <v>2724</v>
      </c>
      <c r="E2660" s="353" t="s">
        <v>125</v>
      </c>
      <c r="F2660" s="354">
        <v>144332</v>
      </c>
      <c r="G2660" s="288" t="s">
        <v>117</v>
      </c>
      <c r="H2660" s="288" t="s">
        <v>145</v>
      </c>
      <c r="I2660" s="1"/>
      <c r="J2660" s="10"/>
      <c r="K2660" s="10"/>
      <c r="L2660" s="1"/>
    </row>
    <row r="2661" spans="2:12" s="5" customFormat="1" ht="78.75" hidden="1">
      <c r="B2661" s="1"/>
      <c r="C2661" s="351">
        <v>8116</v>
      </c>
      <c r="D2661" s="352" t="s">
        <v>2725</v>
      </c>
      <c r="E2661" s="353" t="s">
        <v>125</v>
      </c>
      <c r="F2661" s="354">
        <v>4138765</v>
      </c>
      <c r="G2661" s="288" t="s">
        <v>117</v>
      </c>
      <c r="H2661" s="288"/>
      <c r="I2661" s="1"/>
      <c r="J2661" s="10"/>
      <c r="K2661" s="10"/>
      <c r="L2661" s="1"/>
    </row>
    <row r="2662" spans="2:12" s="5" customFormat="1" ht="63" hidden="1">
      <c r="B2662" s="1"/>
      <c r="C2662" s="351">
        <v>8117</v>
      </c>
      <c r="D2662" s="352" t="s">
        <v>2726</v>
      </c>
      <c r="E2662" s="353" t="s">
        <v>122</v>
      </c>
      <c r="F2662" s="354">
        <v>37890</v>
      </c>
      <c r="G2662" s="288" t="s">
        <v>117</v>
      </c>
      <c r="H2662" s="288"/>
      <c r="I2662" s="1"/>
      <c r="J2662" s="10"/>
      <c r="K2662" s="10"/>
      <c r="L2662" s="1"/>
    </row>
    <row r="2663" spans="2:12" s="5" customFormat="1" ht="63" hidden="1">
      <c r="B2663" s="1"/>
      <c r="C2663" s="351">
        <v>8118</v>
      </c>
      <c r="D2663" s="352" t="s">
        <v>2727</v>
      </c>
      <c r="E2663" s="353" t="s">
        <v>122</v>
      </c>
      <c r="F2663" s="354">
        <v>32484</v>
      </c>
      <c r="G2663" s="288" t="s">
        <v>117</v>
      </c>
      <c r="H2663" s="288"/>
      <c r="I2663" s="1"/>
      <c r="J2663" s="10"/>
      <c r="K2663" s="10"/>
      <c r="L2663" s="1"/>
    </row>
    <row r="2664" spans="2:12" s="5" customFormat="1" ht="31.5" hidden="1">
      <c r="B2664" s="1"/>
      <c r="C2664" s="351">
        <v>8119</v>
      </c>
      <c r="D2664" s="352" t="s">
        <v>2728</v>
      </c>
      <c r="E2664" s="353" t="s">
        <v>125</v>
      </c>
      <c r="F2664" s="354">
        <v>351422</v>
      </c>
      <c r="G2664" s="288" t="s">
        <v>117</v>
      </c>
      <c r="H2664" s="288"/>
      <c r="I2664" s="1"/>
      <c r="J2664" s="10"/>
      <c r="K2664" s="10"/>
      <c r="L2664" s="1"/>
    </row>
    <row r="2665" spans="2:12" s="5" customFormat="1" ht="126" hidden="1">
      <c r="B2665" s="1"/>
      <c r="C2665" s="351">
        <v>8120</v>
      </c>
      <c r="D2665" s="352" t="s">
        <v>2729</v>
      </c>
      <c r="E2665" s="353" t="s">
        <v>125</v>
      </c>
      <c r="F2665" s="354">
        <v>1770681</v>
      </c>
      <c r="G2665" s="288" t="s">
        <v>117</v>
      </c>
      <c r="H2665" s="288" t="s">
        <v>145</v>
      </c>
      <c r="I2665" s="1"/>
      <c r="J2665" s="10"/>
      <c r="K2665" s="10"/>
      <c r="L2665" s="1"/>
    </row>
    <row r="2666" spans="2:12" s="5" customFormat="1" ht="126" hidden="1">
      <c r="B2666" s="1"/>
      <c r="C2666" s="351">
        <v>8121</v>
      </c>
      <c r="D2666" s="352" t="s">
        <v>2730</v>
      </c>
      <c r="E2666" s="353" t="s">
        <v>125</v>
      </c>
      <c r="F2666" s="354">
        <v>1932147</v>
      </c>
      <c r="G2666" s="288" t="s">
        <v>117</v>
      </c>
      <c r="H2666" s="288" t="s">
        <v>145</v>
      </c>
      <c r="I2666" s="1"/>
      <c r="J2666" s="10"/>
      <c r="K2666" s="10"/>
      <c r="L2666" s="1"/>
    </row>
    <row r="2667" spans="2:12" s="5" customFormat="1" ht="110.25" hidden="1">
      <c r="B2667" s="1"/>
      <c r="C2667" s="351">
        <v>8122</v>
      </c>
      <c r="D2667" s="352" t="s">
        <v>2731</v>
      </c>
      <c r="E2667" s="353" t="s">
        <v>125</v>
      </c>
      <c r="F2667" s="354">
        <v>797328</v>
      </c>
      <c r="G2667" s="288" t="s">
        <v>117</v>
      </c>
      <c r="H2667" s="288" t="s">
        <v>145</v>
      </c>
      <c r="I2667" s="1"/>
      <c r="J2667" s="10"/>
      <c r="K2667" s="10"/>
      <c r="L2667" s="1"/>
    </row>
    <row r="2668" spans="2:12" s="5" customFormat="1" ht="47.25" hidden="1">
      <c r="B2668" s="1"/>
      <c r="C2668" s="351">
        <v>8123</v>
      </c>
      <c r="D2668" s="352" t="s">
        <v>2732</v>
      </c>
      <c r="E2668" s="353" t="s">
        <v>116</v>
      </c>
      <c r="F2668" s="354">
        <v>76942</v>
      </c>
      <c r="G2668" s="288" t="s">
        <v>117</v>
      </c>
      <c r="H2668" s="288"/>
      <c r="I2668" s="1"/>
      <c r="J2668" s="10"/>
      <c r="K2668" s="10"/>
      <c r="L2668" s="1"/>
    </row>
    <row r="2669" spans="2:12" s="5" customFormat="1" ht="47.25" hidden="1">
      <c r="B2669" s="1"/>
      <c r="C2669" s="351">
        <v>8124</v>
      </c>
      <c r="D2669" s="352" t="s">
        <v>2733</v>
      </c>
      <c r="E2669" s="353" t="s">
        <v>125</v>
      </c>
      <c r="F2669" s="354">
        <v>20973554</v>
      </c>
      <c r="G2669" s="288" t="s">
        <v>117</v>
      </c>
      <c r="H2669" s="288"/>
      <c r="I2669" s="1"/>
      <c r="J2669" s="10"/>
      <c r="K2669" s="10"/>
      <c r="L2669" s="1"/>
    </row>
    <row r="2670" spans="2:12" s="5" customFormat="1" ht="63" hidden="1">
      <c r="B2670" s="1"/>
      <c r="C2670" s="351">
        <v>8125</v>
      </c>
      <c r="D2670" s="352" t="s">
        <v>2734</v>
      </c>
      <c r="E2670" s="353" t="s">
        <v>125</v>
      </c>
      <c r="F2670" s="354">
        <v>57443</v>
      </c>
      <c r="G2670" s="288" t="s">
        <v>117</v>
      </c>
      <c r="H2670" s="288"/>
      <c r="I2670" s="1"/>
      <c r="J2670" s="10"/>
      <c r="K2670" s="10"/>
      <c r="L2670" s="1"/>
    </row>
    <row r="2671" spans="2:12" s="5" customFormat="1" ht="63" hidden="1">
      <c r="B2671" s="1"/>
      <c r="C2671" s="351">
        <v>8126</v>
      </c>
      <c r="D2671" s="352" t="s">
        <v>2735</v>
      </c>
      <c r="E2671" s="353" t="s">
        <v>122</v>
      </c>
      <c r="F2671" s="354">
        <v>174266</v>
      </c>
      <c r="G2671" s="288" t="s">
        <v>117</v>
      </c>
      <c r="H2671" s="288"/>
      <c r="I2671" s="1"/>
      <c r="J2671" s="10"/>
      <c r="K2671" s="10"/>
      <c r="L2671" s="1"/>
    </row>
    <row r="2672" spans="2:12" s="5" customFormat="1" ht="47.25" hidden="1">
      <c r="B2672" s="1"/>
      <c r="C2672" s="351">
        <v>8127</v>
      </c>
      <c r="D2672" s="352" t="s">
        <v>2736</v>
      </c>
      <c r="E2672" s="353" t="s">
        <v>125</v>
      </c>
      <c r="F2672" s="354">
        <v>22341557</v>
      </c>
      <c r="G2672" s="288" t="s">
        <v>117</v>
      </c>
      <c r="H2672" s="288"/>
      <c r="I2672" s="1"/>
      <c r="J2672" s="10"/>
      <c r="K2672" s="10"/>
      <c r="L2672" s="1"/>
    </row>
    <row r="2673" spans="2:12" s="5" customFormat="1" ht="47.25" hidden="1">
      <c r="B2673" s="1"/>
      <c r="C2673" s="351">
        <v>8128</v>
      </c>
      <c r="D2673" s="352" t="s">
        <v>2737</v>
      </c>
      <c r="E2673" s="353" t="s">
        <v>125</v>
      </c>
      <c r="F2673" s="354">
        <v>26487730</v>
      </c>
      <c r="G2673" s="288" t="s">
        <v>117</v>
      </c>
      <c r="H2673" s="288"/>
      <c r="I2673" s="1"/>
      <c r="J2673" s="10"/>
      <c r="K2673" s="10"/>
      <c r="L2673" s="1"/>
    </row>
    <row r="2674" spans="2:12" s="5" customFormat="1" ht="47.25" hidden="1">
      <c r="B2674" s="1"/>
      <c r="C2674" s="351">
        <v>8129</v>
      </c>
      <c r="D2674" s="352" t="s">
        <v>2738</v>
      </c>
      <c r="E2674" s="353" t="s">
        <v>122</v>
      </c>
      <c r="F2674" s="354">
        <v>66621</v>
      </c>
      <c r="G2674" s="288" t="s">
        <v>117</v>
      </c>
      <c r="H2674" s="288"/>
      <c r="I2674" s="1"/>
      <c r="J2674" s="10"/>
      <c r="K2674" s="10"/>
      <c r="L2674" s="1"/>
    </row>
    <row r="2675" spans="2:12" s="5" customFormat="1" ht="47.25" hidden="1">
      <c r="B2675" s="1"/>
      <c r="C2675" s="351">
        <v>8130</v>
      </c>
      <c r="D2675" s="352" t="s">
        <v>2739</v>
      </c>
      <c r="E2675" s="353" t="s">
        <v>122</v>
      </c>
      <c r="F2675" s="354">
        <v>44550</v>
      </c>
      <c r="G2675" s="288" t="s">
        <v>117</v>
      </c>
      <c r="H2675" s="288"/>
      <c r="I2675" s="1"/>
      <c r="J2675" s="10"/>
      <c r="K2675" s="10"/>
      <c r="L2675" s="1"/>
    </row>
    <row r="2676" spans="2:12" s="5" customFormat="1" ht="31.5" hidden="1">
      <c r="B2676" s="1"/>
      <c r="C2676" s="351">
        <v>8131</v>
      </c>
      <c r="D2676" s="352" t="s">
        <v>2740</v>
      </c>
      <c r="E2676" s="353" t="s">
        <v>122</v>
      </c>
      <c r="F2676" s="354">
        <v>2250</v>
      </c>
      <c r="G2676" s="288" t="s">
        <v>117</v>
      </c>
      <c r="H2676" s="288"/>
      <c r="I2676" s="1"/>
      <c r="J2676" s="10"/>
      <c r="K2676" s="10"/>
      <c r="L2676" s="1"/>
    </row>
    <row r="2677" spans="2:12" s="5" customFormat="1" ht="47.25" hidden="1">
      <c r="B2677" s="1"/>
      <c r="C2677" s="351">
        <v>8132</v>
      </c>
      <c r="D2677" s="352" t="s">
        <v>2741</v>
      </c>
      <c r="E2677" s="353" t="s">
        <v>125</v>
      </c>
      <c r="F2677" s="354">
        <v>21173714</v>
      </c>
      <c r="G2677" s="288" t="s">
        <v>117</v>
      </c>
      <c r="H2677" s="288"/>
      <c r="I2677" s="1"/>
      <c r="J2677" s="10"/>
      <c r="K2677" s="10"/>
      <c r="L2677" s="1"/>
    </row>
    <row r="2678" spans="2:12" s="5" customFormat="1" ht="47.25" hidden="1">
      <c r="B2678" s="1"/>
      <c r="C2678" s="351">
        <v>8133</v>
      </c>
      <c r="D2678" s="352" t="s">
        <v>2742</v>
      </c>
      <c r="E2678" s="353" t="s">
        <v>122</v>
      </c>
      <c r="F2678" s="354">
        <v>5983</v>
      </c>
      <c r="G2678" s="288" t="s">
        <v>117</v>
      </c>
      <c r="H2678" s="288"/>
      <c r="I2678" s="1"/>
      <c r="J2678" s="10"/>
      <c r="K2678" s="10"/>
      <c r="L2678" s="1"/>
    </row>
    <row r="2679" spans="2:12" s="5" customFormat="1" ht="126" hidden="1">
      <c r="B2679" s="1"/>
      <c r="C2679" s="351">
        <v>8134</v>
      </c>
      <c r="D2679" s="352" t="s">
        <v>2743</v>
      </c>
      <c r="E2679" s="353" t="s">
        <v>125</v>
      </c>
      <c r="F2679" s="354">
        <v>737796</v>
      </c>
      <c r="G2679" s="288" t="s">
        <v>117</v>
      </c>
      <c r="H2679" s="288" t="s">
        <v>145</v>
      </c>
      <c r="I2679" s="1"/>
      <c r="J2679" s="10"/>
      <c r="K2679" s="10"/>
      <c r="L2679" s="1"/>
    </row>
    <row r="2680" spans="2:12" s="5" customFormat="1" ht="63" hidden="1">
      <c r="B2680" s="1"/>
      <c r="C2680" s="351">
        <v>8135</v>
      </c>
      <c r="D2680" s="352" t="s">
        <v>2744</v>
      </c>
      <c r="E2680" s="353" t="s">
        <v>122</v>
      </c>
      <c r="F2680" s="354">
        <v>577573</v>
      </c>
      <c r="G2680" s="288" t="s">
        <v>117</v>
      </c>
      <c r="H2680" s="288"/>
      <c r="I2680" s="1"/>
      <c r="J2680" s="10"/>
      <c r="K2680" s="10"/>
      <c r="L2680" s="1"/>
    </row>
    <row r="2681" spans="2:12" s="5" customFormat="1" ht="47.25" hidden="1">
      <c r="B2681" s="1"/>
      <c r="C2681" s="351">
        <v>8136</v>
      </c>
      <c r="D2681" s="352" t="s">
        <v>2745</v>
      </c>
      <c r="E2681" s="353" t="s">
        <v>122</v>
      </c>
      <c r="F2681" s="354">
        <v>72278</v>
      </c>
      <c r="G2681" s="288" t="s">
        <v>117</v>
      </c>
      <c r="H2681" s="288"/>
      <c r="I2681" s="1"/>
      <c r="J2681" s="10"/>
      <c r="K2681" s="10"/>
      <c r="L2681" s="1"/>
    </row>
    <row r="2682" spans="2:12" s="5" customFormat="1" ht="47.25" hidden="1">
      <c r="B2682" s="1"/>
      <c r="C2682" s="351">
        <v>8138</v>
      </c>
      <c r="D2682" s="352" t="s">
        <v>2746</v>
      </c>
      <c r="E2682" s="353" t="s">
        <v>122</v>
      </c>
      <c r="F2682" s="354">
        <v>101136</v>
      </c>
      <c r="G2682" s="288" t="s">
        <v>117</v>
      </c>
      <c r="H2682" s="288"/>
      <c r="I2682" s="1"/>
      <c r="J2682" s="10"/>
      <c r="K2682" s="10"/>
      <c r="L2682" s="1"/>
    </row>
    <row r="2683" spans="2:12" s="5" customFormat="1" ht="63" hidden="1">
      <c r="B2683" s="1"/>
      <c r="C2683" s="351">
        <v>8139</v>
      </c>
      <c r="D2683" s="352" t="s">
        <v>2747</v>
      </c>
      <c r="E2683" s="353" t="s">
        <v>119</v>
      </c>
      <c r="F2683" s="354">
        <v>481813</v>
      </c>
      <c r="G2683" s="288" t="s">
        <v>117</v>
      </c>
      <c r="H2683" s="288"/>
      <c r="I2683" s="1"/>
      <c r="J2683" s="10"/>
      <c r="K2683" s="10"/>
      <c r="L2683" s="1"/>
    </row>
    <row r="2684" spans="2:12" s="5" customFormat="1" ht="126" hidden="1">
      <c r="B2684" s="1"/>
      <c r="C2684" s="351">
        <v>8140</v>
      </c>
      <c r="D2684" s="352" t="s">
        <v>2748</v>
      </c>
      <c r="E2684" s="353" t="s">
        <v>125</v>
      </c>
      <c r="F2684" s="354">
        <v>986427</v>
      </c>
      <c r="G2684" s="288" t="s">
        <v>117</v>
      </c>
      <c r="H2684" s="288" t="s">
        <v>145</v>
      </c>
      <c r="I2684" s="1"/>
      <c r="J2684" s="10"/>
      <c r="K2684" s="10"/>
      <c r="L2684" s="1"/>
    </row>
    <row r="2685" spans="2:12" s="5" customFormat="1" ht="47.25" hidden="1">
      <c r="B2685" s="1"/>
      <c r="C2685" s="351">
        <v>8142</v>
      </c>
      <c r="D2685" s="352" t="s">
        <v>2749</v>
      </c>
      <c r="E2685" s="353" t="s">
        <v>122</v>
      </c>
      <c r="F2685" s="354">
        <v>81069</v>
      </c>
      <c r="G2685" s="288" t="s">
        <v>117</v>
      </c>
      <c r="H2685" s="288"/>
      <c r="I2685" s="1"/>
      <c r="J2685" s="10"/>
      <c r="K2685" s="10"/>
      <c r="L2685" s="1"/>
    </row>
    <row r="2686" spans="2:12" s="5" customFormat="1" ht="126" hidden="1">
      <c r="B2686" s="1"/>
      <c r="C2686" s="351">
        <v>8143</v>
      </c>
      <c r="D2686" s="352" t="s">
        <v>2750</v>
      </c>
      <c r="E2686" s="353" t="s">
        <v>125</v>
      </c>
      <c r="F2686" s="354">
        <v>2272113</v>
      </c>
      <c r="G2686" s="288" t="s">
        <v>117</v>
      </c>
      <c r="H2686" s="288" t="s">
        <v>145</v>
      </c>
      <c r="I2686" s="1"/>
      <c r="J2686" s="10"/>
      <c r="K2686" s="10"/>
      <c r="L2686" s="1"/>
    </row>
    <row r="2687" spans="2:12" s="5" customFormat="1" ht="141.75" hidden="1">
      <c r="B2687" s="1"/>
      <c r="C2687" s="351">
        <v>8144</v>
      </c>
      <c r="D2687" s="352" t="s">
        <v>2751</v>
      </c>
      <c r="E2687" s="353" t="s">
        <v>125</v>
      </c>
      <c r="F2687" s="354">
        <v>984817</v>
      </c>
      <c r="G2687" s="288" t="s">
        <v>117</v>
      </c>
      <c r="H2687" s="288" t="s">
        <v>145</v>
      </c>
      <c r="I2687" s="1"/>
      <c r="J2687" s="10"/>
      <c r="K2687" s="10"/>
      <c r="L2687" s="1"/>
    </row>
    <row r="2688" spans="2:12" s="5" customFormat="1" ht="110.25" hidden="1">
      <c r="B2688" s="1"/>
      <c r="C2688" s="351">
        <v>8145</v>
      </c>
      <c r="D2688" s="352" t="s">
        <v>2752</v>
      </c>
      <c r="E2688" s="353" t="s">
        <v>125</v>
      </c>
      <c r="F2688" s="354">
        <v>734116</v>
      </c>
      <c r="G2688" s="288" t="s">
        <v>117</v>
      </c>
      <c r="H2688" s="288" t="s">
        <v>145</v>
      </c>
      <c r="I2688" s="1"/>
      <c r="J2688" s="10"/>
      <c r="K2688" s="10"/>
      <c r="L2688" s="1"/>
    </row>
    <row r="2689" spans="2:12" s="5" customFormat="1" ht="126" hidden="1">
      <c r="B2689" s="1"/>
      <c r="C2689" s="351">
        <v>8146</v>
      </c>
      <c r="D2689" s="352" t="s">
        <v>2753</v>
      </c>
      <c r="E2689" s="353" t="s">
        <v>125</v>
      </c>
      <c r="F2689" s="354">
        <v>372023</v>
      </c>
      <c r="G2689" s="288" t="s">
        <v>117</v>
      </c>
      <c r="H2689" s="288"/>
      <c r="I2689" s="1"/>
      <c r="J2689" s="10"/>
      <c r="K2689" s="10"/>
      <c r="L2689" s="1"/>
    </row>
    <row r="2690" spans="2:12" s="5" customFormat="1" ht="94.5" hidden="1">
      <c r="B2690" s="1"/>
      <c r="C2690" s="351">
        <v>8148</v>
      </c>
      <c r="D2690" s="352" t="s">
        <v>2754</v>
      </c>
      <c r="E2690" s="353" t="s">
        <v>125</v>
      </c>
      <c r="F2690" s="354">
        <v>364847</v>
      </c>
      <c r="G2690" s="288" t="s">
        <v>117</v>
      </c>
      <c r="H2690" s="288"/>
      <c r="I2690" s="1"/>
      <c r="J2690" s="10"/>
      <c r="K2690" s="10"/>
      <c r="L2690" s="1"/>
    </row>
    <row r="2691" spans="2:12" s="5" customFormat="1" ht="94.5" hidden="1">
      <c r="B2691" s="1"/>
      <c r="C2691" s="351">
        <v>8150</v>
      </c>
      <c r="D2691" s="352" t="s">
        <v>2755</v>
      </c>
      <c r="E2691" s="353" t="s">
        <v>125</v>
      </c>
      <c r="F2691" s="354">
        <v>1077571</v>
      </c>
      <c r="G2691" s="288" t="s">
        <v>117</v>
      </c>
      <c r="H2691" s="288"/>
      <c r="I2691" s="1"/>
      <c r="J2691" s="10"/>
      <c r="K2691" s="10"/>
      <c r="L2691" s="1"/>
    </row>
    <row r="2692" spans="2:12" s="5" customFormat="1" ht="47.25" hidden="1">
      <c r="B2692" s="1"/>
      <c r="C2692" s="351">
        <v>8151</v>
      </c>
      <c r="D2692" s="352" t="s">
        <v>2756</v>
      </c>
      <c r="E2692" s="353" t="s">
        <v>125</v>
      </c>
      <c r="F2692" s="354">
        <v>1695694</v>
      </c>
      <c r="G2692" s="288" t="s">
        <v>117</v>
      </c>
      <c r="H2692" s="288"/>
      <c r="I2692" s="1"/>
      <c r="J2692" s="10"/>
      <c r="K2692" s="10"/>
      <c r="L2692" s="1"/>
    </row>
    <row r="2693" spans="2:12" s="5" customFormat="1" ht="25.5" hidden="1">
      <c r="B2693" s="1"/>
      <c r="C2693" s="351">
        <v>8152</v>
      </c>
      <c r="D2693" s="352" t="s">
        <v>2757</v>
      </c>
      <c r="E2693" s="353" t="s">
        <v>125</v>
      </c>
      <c r="F2693" s="354">
        <v>36724</v>
      </c>
      <c r="G2693" s="288" t="s">
        <v>117</v>
      </c>
      <c r="H2693" s="288"/>
      <c r="I2693" s="1"/>
      <c r="J2693" s="10"/>
      <c r="K2693" s="10"/>
      <c r="L2693" s="1"/>
    </row>
    <row r="2694" spans="2:12" s="5" customFormat="1" ht="47.25" hidden="1">
      <c r="B2694" s="1"/>
      <c r="C2694" s="351">
        <v>8153</v>
      </c>
      <c r="D2694" s="352" t="s">
        <v>2758</v>
      </c>
      <c r="E2694" s="353" t="s">
        <v>125</v>
      </c>
      <c r="F2694" s="354">
        <v>20484643</v>
      </c>
      <c r="G2694" s="288" t="s">
        <v>117</v>
      </c>
      <c r="H2694" s="288"/>
      <c r="I2694" s="1"/>
      <c r="J2694" s="10"/>
      <c r="K2694" s="10"/>
      <c r="L2694" s="1"/>
    </row>
    <row r="2695" spans="2:12" s="5" customFormat="1" ht="94.5" hidden="1">
      <c r="B2695" s="1"/>
      <c r="C2695" s="351">
        <v>8154</v>
      </c>
      <c r="D2695" s="352" t="s">
        <v>2759</v>
      </c>
      <c r="E2695" s="353" t="s">
        <v>125</v>
      </c>
      <c r="F2695" s="354">
        <v>668207</v>
      </c>
      <c r="G2695" s="288" t="s">
        <v>117</v>
      </c>
      <c r="H2695" s="288"/>
      <c r="I2695" s="1"/>
      <c r="J2695" s="10"/>
      <c r="K2695" s="10"/>
      <c r="L2695" s="1"/>
    </row>
    <row r="2696" spans="2:12" s="5" customFormat="1" ht="126" hidden="1">
      <c r="B2696" s="1"/>
      <c r="C2696" s="351">
        <v>8155</v>
      </c>
      <c r="D2696" s="352" t="s">
        <v>2760</v>
      </c>
      <c r="E2696" s="353" t="s">
        <v>125</v>
      </c>
      <c r="F2696" s="354">
        <v>1483986</v>
      </c>
      <c r="G2696" s="288" t="s">
        <v>117</v>
      </c>
      <c r="H2696" s="288" t="s">
        <v>145</v>
      </c>
      <c r="I2696" s="1"/>
      <c r="J2696" s="10"/>
      <c r="K2696" s="10"/>
      <c r="L2696" s="1"/>
    </row>
    <row r="2697" spans="2:12" s="5" customFormat="1" ht="31.5" hidden="1">
      <c r="B2697" s="1"/>
      <c r="C2697" s="351">
        <v>8156</v>
      </c>
      <c r="D2697" s="352" t="s">
        <v>2761</v>
      </c>
      <c r="E2697" s="353" t="s">
        <v>125</v>
      </c>
      <c r="F2697" s="354">
        <v>3750</v>
      </c>
      <c r="G2697" s="288" t="s">
        <v>117</v>
      </c>
      <c r="H2697" s="288"/>
      <c r="I2697" s="1"/>
      <c r="J2697" s="10"/>
      <c r="K2697" s="10"/>
      <c r="L2697" s="1"/>
    </row>
    <row r="2698" spans="2:12" s="5" customFormat="1" ht="47.25" hidden="1">
      <c r="B2698" s="1"/>
      <c r="C2698" s="351">
        <v>8157</v>
      </c>
      <c r="D2698" s="352" t="s">
        <v>2762</v>
      </c>
      <c r="E2698" s="353" t="s">
        <v>125</v>
      </c>
      <c r="F2698" s="354">
        <v>21409178</v>
      </c>
      <c r="G2698" s="288" t="s">
        <v>117</v>
      </c>
      <c r="H2698" s="288"/>
      <c r="I2698" s="1"/>
      <c r="J2698" s="10"/>
      <c r="K2698" s="10"/>
      <c r="L2698" s="1"/>
    </row>
    <row r="2699" spans="2:12" s="5" customFormat="1" ht="78.75" hidden="1">
      <c r="B2699" s="1"/>
      <c r="C2699" s="351">
        <v>8158</v>
      </c>
      <c r="D2699" s="352" t="s">
        <v>2763</v>
      </c>
      <c r="E2699" s="353" t="s">
        <v>119</v>
      </c>
      <c r="F2699" s="354">
        <v>496410</v>
      </c>
      <c r="G2699" s="288" t="s">
        <v>117</v>
      </c>
      <c r="H2699" s="288" t="s">
        <v>145</v>
      </c>
      <c r="I2699" s="1"/>
      <c r="J2699" s="10"/>
      <c r="K2699" s="10"/>
      <c r="L2699" s="1"/>
    </row>
    <row r="2700" spans="2:12" s="5" customFormat="1" ht="47.25" hidden="1">
      <c r="B2700" s="1"/>
      <c r="C2700" s="351">
        <v>8159</v>
      </c>
      <c r="D2700" s="352" t="s">
        <v>2764</v>
      </c>
      <c r="E2700" s="353" t="s">
        <v>125</v>
      </c>
      <c r="F2700" s="354">
        <v>30058654</v>
      </c>
      <c r="G2700" s="288" t="s">
        <v>117</v>
      </c>
      <c r="H2700" s="288"/>
      <c r="I2700" s="1"/>
      <c r="J2700" s="10"/>
      <c r="K2700" s="10"/>
      <c r="L2700" s="1"/>
    </row>
    <row r="2701" spans="2:12" s="5" customFormat="1" ht="47.25" hidden="1">
      <c r="B2701" s="1"/>
      <c r="C2701" s="351">
        <v>8160</v>
      </c>
      <c r="D2701" s="352" t="s">
        <v>2765</v>
      </c>
      <c r="E2701" s="353" t="s">
        <v>122</v>
      </c>
      <c r="F2701" s="354">
        <v>17871</v>
      </c>
      <c r="G2701" s="288" t="s">
        <v>117</v>
      </c>
      <c r="H2701" s="288"/>
      <c r="I2701" s="1"/>
      <c r="J2701" s="10"/>
      <c r="K2701" s="10"/>
      <c r="L2701" s="1"/>
    </row>
    <row r="2702" spans="2:12" s="5" customFormat="1" ht="126" hidden="1">
      <c r="B2702" s="1"/>
      <c r="C2702" s="351">
        <v>8161</v>
      </c>
      <c r="D2702" s="352" t="s">
        <v>2766</v>
      </c>
      <c r="E2702" s="353" t="s">
        <v>125</v>
      </c>
      <c r="F2702" s="354">
        <v>1853632</v>
      </c>
      <c r="G2702" s="288" t="s">
        <v>117</v>
      </c>
      <c r="H2702" s="288" t="s">
        <v>145</v>
      </c>
      <c r="I2702" s="1"/>
      <c r="J2702" s="10"/>
      <c r="K2702" s="10"/>
      <c r="L2702" s="1"/>
    </row>
    <row r="2703" spans="2:12" s="5" customFormat="1" ht="47.25" hidden="1">
      <c r="B2703" s="1"/>
      <c r="C2703" s="351">
        <v>8162</v>
      </c>
      <c r="D2703" s="352" t="s">
        <v>2767</v>
      </c>
      <c r="E2703" s="353" t="s">
        <v>122</v>
      </c>
      <c r="F2703" s="354">
        <v>41795</v>
      </c>
      <c r="G2703" s="288" t="s">
        <v>117</v>
      </c>
      <c r="H2703" s="288"/>
      <c r="I2703" s="1"/>
      <c r="J2703" s="10"/>
      <c r="K2703" s="10"/>
      <c r="L2703" s="1"/>
    </row>
    <row r="2704" spans="2:12" s="5" customFormat="1" ht="47.25" hidden="1">
      <c r="B2704" s="1"/>
      <c r="C2704" s="351">
        <v>8163</v>
      </c>
      <c r="D2704" s="352" t="s">
        <v>2768</v>
      </c>
      <c r="E2704" s="353" t="s">
        <v>122</v>
      </c>
      <c r="F2704" s="354">
        <v>175035</v>
      </c>
      <c r="G2704" s="288" t="s">
        <v>117</v>
      </c>
      <c r="H2704" s="288"/>
      <c r="I2704" s="1"/>
      <c r="J2704" s="10"/>
      <c r="K2704" s="10"/>
      <c r="L2704" s="1"/>
    </row>
    <row r="2705" spans="2:12" s="5" customFormat="1" ht="47.25" hidden="1">
      <c r="B2705" s="1"/>
      <c r="C2705" s="351">
        <v>8165</v>
      </c>
      <c r="D2705" s="352" t="s">
        <v>2769</v>
      </c>
      <c r="E2705" s="353" t="s">
        <v>125</v>
      </c>
      <c r="F2705" s="354">
        <v>352767</v>
      </c>
      <c r="G2705" s="288" t="s">
        <v>117</v>
      </c>
      <c r="H2705" s="288" t="s">
        <v>145</v>
      </c>
      <c r="I2705" s="1"/>
      <c r="J2705" s="10"/>
      <c r="K2705" s="10"/>
      <c r="L2705" s="1"/>
    </row>
    <row r="2706" spans="2:12" s="5" customFormat="1" ht="78.75" hidden="1">
      <c r="B2706" s="1"/>
      <c r="C2706" s="351">
        <v>8166</v>
      </c>
      <c r="D2706" s="352" t="s">
        <v>2770</v>
      </c>
      <c r="E2706" s="353" t="s">
        <v>116</v>
      </c>
      <c r="F2706" s="354">
        <v>77505</v>
      </c>
      <c r="G2706" s="288" t="s">
        <v>117</v>
      </c>
      <c r="H2706" s="288"/>
      <c r="I2706" s="1"/>
      <c r="J2706" s="10"/>
      <c r="K2706" s="10"/>
      <c r="L2706" s="1"/>
    </row>
    <row r="2707" spans="2:12" s="5" customFormat="1" ht="78.75" hidden="1">
      <c r="B2707" s="1"/>
      <c r="C2707" s="351">
        <v>8167</v>
      </c>
      <c r="D2707" s="352" t="s">
        <v>2771</v>
      </c>
      <c r="E2707" s="353" t="s">
        <v>116</v>
      </c>
      <c r="F2707" s="354">
        <v>116100</v>
      </c>
      <c r="G2707" s="288" t="s">
        <v>117</v>
      </c>
      <c r="H2707" s="288" t="s">
        <v>145</v>
      </c>
      <c r="I2707" s="1"/>
      <c r="J2707" s="10"/>
      <c r="K2707" s="10"/>
      <c r="L2707" s="1"/>
    </row>
    <row r="2708" spans="2:12" s="5" customFormat="1" ht="126" hidden="1">
      <c r="B2708" s="1"/>
      <c r="C2708" s="351">
        <v>8168</v>
      </c>
      <c r="D2708" s="352" t="s">
        <v>2772</v>
      </c>
      <c r="E2708" s="353" t="s">
        <v>125</v>
      </c>
      <c r="F2708" s="354">
        <v>1866876</v>
      </c>
      <c r="G2708" s="288" t="s">
        <v>117</v>
      </c>
      <c r="H2708" s="288" t="s">
        <v>145</v>
      </c>
      <c r="I2708" s="1"/>
      <c r="J2708" s="10"/>
      <c r="K2708" s="10"/>
      <c r="L2708" s="1"/>
    </row>
    <row r="2709" spans="2:12" s="5" customFormat="1" ht="78.75" hidden="1">
      <c r="B2709" s="1"/>
      <c r="C2709" s="351">
        <v>8169</v>
      </c>
      <c r="D2709" s="352" t="s">
        <v>2773</v>
      </c>
      <c r="E2709" s="353" t="s">
        <v>116</v>
      </c>
      <c r="F2709" s="354">
        <v>77505</v>
      </c>
      <c r="G2709" s="288" t="s">
        <v>117</v>
      </c>
      <c r="H2709" s="288"/>
      <c r="I2709" s="1"/>
      <c r="J2709" s="10"/>
      <c r="K2709" s="10"/>
      <c r="L2709" s="1"/>
    </row>
    <row r="2710" spans="2:12" s="5" customFormat="1" ht="94.5" hidden="1">
      <c r="B2710" s="1"/>
      <c r="C2710" s="351">
        <v>8170</v>
      </c>
      <c r="D2710" s="352" t="s">
        <v>2774</v>
      </c>
      <c r="E2710" s="353" t="s">
        <v>125</v>
      </c>
      <c r="F2710" s="354">
        <v>1099226</v>
      </c>
      <c r="G2710" s="288" t="s">
        <v>117</v>
      </c>
      <c r="H2710" s="288"/>
      <c r="I2710" s="1"/>
      <c r="J2710" s="10"/>
      <c r="K2710" s="10"/>
      <c r="L2710" s="1"/>
    </row>
    <row r="2711" spans="2:12" s="5" customFormat="1" ht="47.25" hidden="1">
      <c r="B2711" s="1"/>
      <c r="C2711" s="351">
        <v>8171</v>
      </c>
      <c r="D2711" s="352" t="s">
        <v>2775</v>
      </c>
      <c r="E2711" s="353" t="s">
        <v>122</v>
      </c>
      <c r="F2711" s="354">
        <v>443221</v>
      </c>
      <c r="G2711" s="288" t="s">
        <v>117</v>
      </c>
      <c r="H2711" s="288"/>
      <c r="I2711" s="1"/>
      <c r="J2711" s="10"/>
      <c r="K2711" s="10"/>
      <c r="L2711" s="1"/>
    </row>
    <row r="2712" spans="2:12" s="5" customFormat="1" ht="94.5" hidden="1">
      <c r="B2712" s="1"/>
      <c r="C2712" s="351">
        <v>8172</v>
      </c>
      <c r="D2712" s="352" t="s">
        <v>2776</v>
      </c>
      <c r="E2712" s="353" t="s">
        <v>125</v>
      </c>
      <c r="F2712" s="354">
        <v>521705</v>
      </c>
      <c r="G2712" s="288" t="s">
        <v>117</v>
      </c>
      <c r="H2712" s="288"/>
      <c r="I2712" s="1"/>
      <c r="J2712" s="10"/>
      <c r="K2712" s="10"/>
      <c r="L2712" s="1"/>
    </row>
    <row r="2713" spans="2:12" s="5" customFormat="1" ht="94.5" hidden="1">
      <c r="B2713" s="1"/>
      <c r="C2713" s="351">
        <v>8173</v>
      </c>
      <c r="D2713" s="352" t="s">
        <v>2777</v>
      </c>
      <c r="E2713" s="353" t="s">
        <v>125</v>
      </c>
      <c r="F2713" s="354">
        <v>759705</v>
      </c>
      <c r="G2713" s="288" t="s">
        <v>117</v>
      </c>
      <c r="H2713" s="288"/>
      <c r="I2713" s="1"/>
      <c r="J2713" s="10"/>
      <c r="K2713" s="10"/>
      <c r="L2713" s="1"/>
    </row>
    <row r="2714" spans="2:12" s="5" customFormat="1" ht="47.25" hidden="1">
      <c r="B2714" s="1"/>
      <c r="C2714" s="351">
        <v>8177</v>
      </c>
      <c r="D2714" s="352" t="s">
        <v>2778</v>
      </c>
      <c r="E2714" s="353" t="s">
        <v>122</v>
      </c>
      <c r="F2714" s="354">
        <v>291494</v>
      </c>
      <c r="G2714" s="288" t="s">
        <v>117</v>
      </c>
      <c r="H2714" s="288"/>
      <c r="I2714" s="1"/>
      <c r="J2714" s="10"/>
      <c r="K2714" s="10"/>
      <c r="L2714" s="1"/>
    </row>
    <row r="2715" spans="2:12" s="5" customFormat="1" ht="47.25" hidden="1">
      <c r="B2715" s="1"/>
      <c r="C2715" s="351">
        <v>8181</v>
      </c>
      <c r="D2715" s="352" t="s">
        <v>2779</v>
      </c>
      <c r="E2715" s="353" t="s">
        <v>125</v>
      </c>
      <c r="F2715" s="354">
        <v>1866619</v>
      </c>
      <c r="G2715" s="288" t="s">
        <v>117</v>
      </c>
      <c r="H2715" s="288"/>
      <c r="I2715" s="1"/>
      <c r="J2715" s="10"/>
      <c r="K2715" s="10"/>
      <c r="L2715" s="1"/>
    </row>
    <row r="2716" spans="2:12" s="5" customFormat="1" ht="47.25" hidden="1">
      <c r="B2716" s="1"/>
      <c r="C2716" s="351">
        <v>8182</v>
      </c>
      <c r="D2716" s="352" t="s">
        <v>2780</v>
      </c>
      <c r="E2716" s="353" t="s">
        <v>125</v>
      </c>
      <c r="F2716" s="354">
        <v>4945514</v>
      </c>
      <c r="G2716" s="288" t="s">
        <v>117</v>
      </c>
      <c r="H2716" s="288"/>
      <c r="I2716" s="1"/>
      <c r="J2716" s="10"/>
      <c r="K2716" s="10"/>
      <c r="L2716" s="1"/>
    </row>
    <row r="2717" spans="2:12" s="5" customFormat="1" ht="110.25" hidden="1">
      <c r="B2717" s="1"/>
      <c r="C2717" s="351">
        <v>8183</v>
      </c>
      <c r="D2717" s="352" t="s">
        <v>2781</v>
      </c>
      <c r="E2717" s="353" t="s">
        <v>116</v>
      </c>
      <c r="F2717" s="354">
        <v>396809</v>
      </c>
      <c r="G2717" s="288" t="s">
        <v>117</v>
      </c>
      <c r="H2717" s="288"/>
      <c r="I2717" s="1"/>
      <c r="J2717" s="10"/>
      <c r="K2717" s="10"/>
      <c r="L2717" s="1"/>
    </row>
    <row r="2718" spans="2:12" s="5" customFormat="1" ht="31.5" hidden="1">
      <c r="B2718" s="1"/>
      <c r="C2718" s="351">
        <v>8184</v>
      </c>
      <c r="D2718" s="352" t="s">
        <v>2782</v>
      </c>
      <c r="E2718" s="353" t="s">
        <v>116</v>
      </c>
      <c r="F2718" s="354">
        <v>6178</v>
      </c>
      <c r="G2718" s="288" t="s">
        <v>117</v>
      </c>
      <c r="H2718" s="288"/>
      <c r="I2718" s="1"/>
      <c r="J2718" s="10"/>
      <c r="K2718" s="10"/>
      <c r="L2718" s="1"/>
    </row>
    <row r="2719" spans="2:12" s="5" customFormat="1" ht="47.25" hidden="1">
      <c r="B2719" s="1"/>
      <c r="C2719" s="351">
        <v>8185</v>
      </c>
      <c r="D2719" s="352" t="s">
        <v>2783</v>
      </c>
      <c r="E2719" s="353" t="s">
        <v>125</v>
      </c>
      <c r="F2719" s="354">
        <v>42983</v>
      </c>
      <c r="G2719" s="288" t="s">
        <v>117</v>
      </c>
      <c r="H2719" s="288"/>
      <c r="I2719" s="1"/>
      <c r="J2719" s="10"/>
      <c r="K2719" s="10"/>
      <c r="L2719" s="1"/>
    </row>
    <row r="2720" spans="2:12" s="5" customFormat="1" ht="31.5" hidden="1">
      <c r="B2720" s="1"/>
      <c r="C2720" s="351">
        <v>8186</v>
      </c>
      <c r="D2720" s="352" t="s">
        <v>2784</v>
      </c>
      <c r="E2720" s="353" t="s">
        <v>116</v>
      </c>
      <c r="F2720" s="354">
        <v>70581</v>
      </c>
      <c r="G2720" s="288" t="s">
        <v>117</v>
      </c>
      <c r="H2720" s="288"/>
      <c r="I2720" s="1"/>
      <c r="J2720" s="10"/>
      <c r="K2720" s="10"/>
      <c r="L2720" s="1"/>
    </row>
    <row r="2721" spans="2:12" s="5" customFormat="1" ht="31.5" hidden="1">
      <c r="B2721" s="1"/>
      <c r="C2721" s="351">
        <v>8187</v>
      </c>
      <c r="D2721" s="352" t="s">
        <v>2785</v>
      </c>
      <c r="E2721" s="353" t="s">
        <v>125</v>
      </c>
      <c r="F2721" s="354">
        <v>5745731</v>
      </c>
      <c r="G2721" s="288" t="s">
        <v>117</v>
      </c>
      <c r="H2721" s="288"/>
      <c r="I2721" s="1"/>
      <c r="J2721" s="10"/>
      <c r="K2721" s="10"/>
      <c r="L2721" s="1"/>
    </row>
    <row r="2722" spans="2:12" s="5" customFormat="1" ht="47.25" hidden="1">
      <c r="B2722" s="1"/>
      <c r="C2722" s="351">
        <v>8188</v>
      </c>
      <c r="D2722" s="352" t="s">
        <v>2786</v>
      </c>
      <c r="E2722" s="353" t="s">
        <v>125</v>
      </c>
      <c r="F2722" s="354">
        <v>5546004</v>
      </c>
      <c r="G2722" s="288" t="s">
        <v>117</v>
      </c>
      <c r="H2722" s="288"/>
      <c r="I2722" s="1"/>
      <c r="J2722" s="10"/>
      <c r="K2722" s="10"/>
      <c r="L2722" s="1"/>
    </row>
    <row r="2723" spans="2:12" s="5" customFormat="1" ht="94.5" hidden="1">
      <c r="B2723" s="1"/>
      <c r="C2723" s="351">
        <v>8189</v>
      </c>
      <c r="D2723" s="352" t="s">
        <v>2787</v>
      </c>
      <c r="E2723" s="353" t="s">
        <v>119</v>
      </c>
      <c r="F2723" s="354">
        <v>1722202</v>
      </c>
      <c r="G2723" s="288" t="s">
        <v>117</v>
      </c>
      <c r="H2723" s="288"/>
      <c r="I2723" s="1"/>
      <c r="J2723" s="10"/>
      <c r="K2723" s="10"/>
      <c r="L2723" s="1"/>
    </row>
    <row r="2724" spans="2:12" s="5" customFormat="1" ht="94.5" hidden="1">
      <c r="B2724" s="1"/>
      <c r="C2724" s="351">
        <v>8190</v>
      </c>
      <c r="D2724" s="352" t="s">
        <v>2788</v>
      </c>
      <c r="E2724" s="353" t="s">
        <v>119</v>
      </c>
      <c r="F2724" s="354">
        <v>769426</v>
      </c>
      <c r="G2724" s="288" t="s">
        <v>117</v>
      </c>
      <c r="H2724" s="288"/>
      <c r="I2724" s="1"/>
      <c r="J2724" s="10"/>
      <c r="K2724" s="10"/>
      <c r="L2724" s="1"/>
    </row>
    <row r="2725" spans="2:12" s="5" customFormat="1" ht="78.75" hidden="1">
      <c r="B2725" s="1"/>
      <c r="C2725" s="351">
        <v>8192</v>
      </c>
      <c r="D2725" s="352" t="s">
        <v>2789</v>
      </c>
      <c r="E2725" s="353" t="s">
        <v>119</v>
      </c>
      <c r="F2725" s="354">
        <v>772814</v>
      </c>
      <c r="G2725" s="288" t="s">
        <v>117</v>
      </c>
      <c r="H2725" s="288"/>
      <c r="I2725" s="1"/>
      <c r="J2725" s="10"/>
      <c r="K2725" s="10"/>
      <c r="L2725" s="1"/>
    </row>
    <row r="2726" spans="2:12" s="5" customFormat="1" ht="63" hidden="1">
      <c r="B2726" s="1"/>
      <c r="C2726" s="351">
        <v>8193</v>
      </c>
      <c r="D2726" s="352" t="s">
        <v>2790</v>
      </c>
      <c r="E2726" s="353" t="s">
        <v>119</v>
      </c>
      <c r="F2726" s="354">
        <v>682811</v>
      </c>
      <c r="G2726" s="288" t="s">
        <v>117</v>
      </c>
      <c r="H2726" s="288"/>
      <c r="I2726" s="1"/>
      <c r="J2726" s="10"/>
      <c r="K2726" s="10"/>
      <c r="L2726" s="1"/>
    </row>
    <row r="2727" spans="2:12" s="5" customFormat="1" ht="63" hidden="1">
      <c r="B2727" s="1"/>
      <c r="C2727" s="351">
        <v>8194</v>
      </c>
      <c r="D2727" s="352" t="s">
        <v>2791</v>
      </c>
      <c r="E2727" s="353" t="s">
        <v>125</v>
      </c>
      <c r="F2727" s="354">
        <v>7431249</v>
      </c>
      <c r="G2727" s="288" t="s">
        <v>117</v>
      </c>
      <c r="H2727" s="288"/>
      <c r="I2727" s="1"/>
      <c r="J2727" s="10"/>
      <c r="K2727" s="10"/>
      <c r="L2727" s="1"/>
    </row>
    <row r="2728" spans="2:12" s="5" customFormat="1" ht="63" hidden="1">
      <c r="B2728" s="1"/>
      <c r="C2728" s="351">
        <v>8195</v>
      </c>
      <c r="D2728" s="352" t="s">
        <v>2792</v>
      </c>
      <c r="E2728" s="353" t="s">
        <v>119</v>
      </c>
      <c r="F2728" s="354">
        <v>772539</v>
      </c>
      <c r="G2728" s="288" t="s">
        <v>117</v>
      </c>
      <c r="H2728" s="288"/>
      <c r="I2728" s="1"/>
      <c r="J2728" s="10"/>
      <c r="K2728" s="10"/>
      <c r="L2728" s="1"/>
    </row>
    <row r="2729" spans="2:12" s="5" customFormat="1" ht="63" hidden="1">
      <c r="B2729" s="1"/>
      <c r="C2729" s="351">
        <v>8196</v>
      </c>
      <c r="D2729" s="352" t="s">
        <v>2793</v>
      </c>
      <c r="E2729" s="353" t="s">
        <v>119</v>
      </c>
      <c r="F2729" s="354">
        <v>534205</v>
      </c>
      <c r="G2729" s="288" t="s">
        <v>117</v>
      </c>
      <c r="H2729" s="288"/>
      <c r="I2729" s="1"/>
      <c r="J2729" s="10"/>
      <c r="K2729" s="10"/>
      <c r="L2729" s="1"/>
    </row>
    <row r="2730" spans="2:12" s="5" customFormat="1" ht="94.5" hidden="1">
      <c r="B2730" s="1"/>
      <c r="C2730" s="351">
        <v>8197</v>
      </c>
      <c r="D2730" s="352" t="s">
        <v>2794</v>
      </c>
      <c r="E2730" s="353" t="s">
        <v>122</v>
      </c>
      <c r="F2730" s="354">
        <v>2097015</v>
      </c>
      <c r="G2730" s="288" t="s">
        <v>117</v>
      </c>
      <c r="H2730" s="288"/>
      <c r="I2730" s="1"/>
      <c r="J2730" s="10"/>
      <c r="K2730" s="10"/>
      <c r="L2730" s="1"/>
    </row>
    <row r="2731" spans="2:12" s="5" customFormat="1" ht="63" hidden="1">
      <c r="B2731" s="1"/>
      <c r="C2731" s="351">
        <v>8200</v>
      </c>
      <c r="D2731" s="352" t="s">
        <v>2795</v>
      </c>
      <c r="E2731" s="353" t="s">
        <v>122</v>
      </c>
      <c r="F2731" s="354">
        <v>798114</v>
      </c>
      <c r="G2731" s="288" t="s">
        <v>117</v>
      </c>
      <c r="H2731" s="288"/>
      <c r="I2731" s="1"/>
      <c r="J2731" s="10"/>
      <c r="K2731" s="10"/>
      <c r="L2731" s="1"/>
    </row>
    <row r="2732" spans="2:12" s="5" customFormat="1" ht="31.5" hidden="1">
      <c r="B2732" s="1"/>
      <c r="C2732" s="351">
        <v>8202</v>
      </c>
      <c r="D2732" s="352" t="s">
        <v>2796</v>
      </c>
      <c r="E2732" s="353" t="s">
        <v>125</v>
      </c>
      <c r="F2732" s="354">
        <v>273418</v>
      </c>
      <c r="G2732" s="288" t="s">
        <v>117</v>
      </c>
      <c r="H2732" s="288"/>
      <c r="I2732" s="1"/>
      <c r="J2732" s="10"/>
      <c r="K2732" s="10"/>
      <c r="L2732" s="1"/>
    </row>
    <row r="2733" spans="2:12" s="5" customFormat="1" ht="63" hidden="1">
      <c r="B2733" s="1"/>
      <c r="C2733" s="351">
        <v>8204</v>
      </c>
      <c r="D2733" s="352" t="s">
        <v>2797</v>
      </c>
      <c r="E2733" s="353" t="s">
        <v>119</v>
      </c>
      <c r="F2733" s="354">
        <v>551192</v>
      </c>
      <c r="G2733" s="288" t="s">
        <v>117</v>
      </c>
      <c r="H2733" s="288"/>
      <c r="I2733" s="1"/>
      <c r="J2733" s="10"/>
      <c r="K2733" s="10"/>
      <c r="L2733" s="1"/>
    </row>
    <row r="2734" spans="2:12" s="5" customFormat="1" ht="78.75" hidden="1">
      <c r="B2734" s="1"/>
      <c r="C2734" s="351">
        <v>8205</v>
      </c>
      <c r="D2734" s="352" t="s">
        <v>2798</v>
      </c>
      <c r="E2734" s="353" t="s">
        <v>116</v>
      </c>
      <c r="F2734" s="354">
        <v>154125</v>
      </c>
      <c r="G2734" s="288" t="s">
        <v>117</v>
      </c>
      <c r="H2734" s="288" t="s">
        <v>145</v>
      </c>
      <c r="I2734" s="1"/>
      <c r="J2734" s="10"/>
      <c r="K2734" s="10"/>
      <c r="L2734" s="1"/>
    </row>
    <row r="2735" spans="2:12" s="5" customFormat="1" ht="94.5" hidden="1">
      <c r="B2735" s="1"/>
      <c r="C2735" s="351">
        <v>8209</v>
      </c>
      <c r="D2735" s="352" t="s">
        <v>2799</v>
      </c>
      <c r="E2735" s="353" t="s">
        <v>125</v>
      </c>
      <c r="F2735" s="354">
        <v>480805</v>
      </c>
      <c r="G2735" s="288" t="s">
        <v>117</v>
      </c>
      <c r="H2735" s="288" t="s">
        <v>145</v>
      </c>
      <c r="I2735" s="1"/>
      <c r="J2735" s="10"/>
      <c r="K2735" s="10"/>
      <c r="L2735" s="1"/>
    </row>
    <row r="2736" spans="2:12" s="5" customFormat="1" ht="47.25" hidden="1">
      <c r="B2736" s="1"/>
      <c r="C2736" s="351">
        <v>8210</v>
      </c>
      <c r="D2736" s="352" t="s">
        <v>2800</v>
      </c>
      <c r="E2736" s="353" t="s">
        <v>122</v>
      </c>
      <c r="F2736" s="354">
        <v>4377</v>
      </c>
      <c r="G2736" s="288" t="s">
        <v>117</v>
      </c>
      <c r="H2736" s="288"/>
      <c r="I2736" s="1"/>
      <c r="J2736" s="10"/>
      <c r="K2736" s="10"/>
      <c r="L2736" s="1"/>
    </row>
    <row r="2737" spans="2:12" s="5" customFormat="1" ht="63" hidden="1">
      <c r="B2737" s="1"/>
      <c r="C2737" s="351">
        <v>8212</v>
      </c>
      <c r="D2737" s="352" t="s">
        <v>2801</v>
      </c>
      <c r="E2737" s="353" t="s">
        <v>116</v>
      </c>
      <c r="F2737" s="354">
        <v>66431</v>
      </c>
      <c r="G2737" s="288" t="s">
        <v>117</v>
      </c>
      <c r="H2737" s="288"/>
      <c r="I2737" s="1"/>
      <c r="J2737" s="10"/>
      <c r="K2737" s="10"/>
      <c r="L2737" s="1"/>
    </row>
    <row r="2738" spans="2:12" s="5" customFormat="1" ht="31.5" hidden="1">
      <c r="B2738" s="1"/>
      <c r="C2738" s="351">
        <v>8213</v>
      </c>
      <c r="D2738" s="352" t="s">
        <v>2802</v>
      </c>
      <c r="E2738" s="353" t="s">
        <v>122</v>
      </c>
      <c r="F2738" s="354">
        <v>163724</v>
      </c>
      <c r="G2738" s="288" t="s">
        <v>117</v>
      </c>
      <c r="H2738" s="288"/>
      <c r="I2738" s="1"/>
      <c r="J2738" s="10"/>
      <c r="K2738" s="10"/>
      <c r="L2738" s="1"/>
    </row>
    <row r="2739" spans="2:12" s="5" customFormat="1" ht="25.5" hidden="1">
      <c r="B2739" s="1"/>
      <c r="C2739" s="351">
        <v>8214</v>
      </c>
      <c r="D2739" s="352" t="s">
        <v>2803</v>
      </c>
      <c r="E2739" s="353" t="s">
        <v>122</v>
      </c>
      <c r="F2739" s="354">
        <v>122090</v>
      </c>
      <c r="G2739" s="288" t="s">
        <v>117</v>
      </c>
      <c r="H2739" s="288"/>
      <c r="I2739" s="1"/>
      <c r="J2739" s="10"/>
      <c r="K2739" s="10"/>
      <c r="L2739" s="1"/>
    </row>
    <row r="2740" spans="2:12" s="5" customFormat="1" ht="31.5" hidden="1">
      <c r="B2740" s="1"/>
      <c r="C2740" s="351">
        <v>8217</v>
      </c>
      <c r="D2740" s="352" t="s">
        <v>2804</v>
      </c>
      <c r="E2740" s="353" t="s">
        <v>122</v>
      </c>
      <c r="F2740" s="354">
        <v>446460</v>
      </c>
      <c r="G2740" s="288" t="s">
        <v>117</v>
      </c>
      <c r="H2740" s="288"/>
      <c r="I2740" s="1"/>
      <c r="J2740" s="10"/>
      <c r="K2740" s="10"/>
      <c r="L2740" s="1"/>
    </row>
    <row r="2741" spans="2:12" s="5" customFormat="1" ht="31.5" hidden="1">
      <c r="B2741" s="1"/>
      <c r="C2741" s="351">
        <v>8218</v>
      </c>
      <c r="D2741" s="352" t="s">
        <v>2805</v>
      </c>
      <c r="E2741" s="353" t="s">
        <v>125</v>
      </c>
      <c r="F2741" s="354">
        <v>1557970</v>
      </c>
      <c r="G2741" s="288" t="s">
        <v>117</v>
      </c>
      <c r="H2741" s="288"/>
      <c r="I2741" s="1"/>
      <c r="J2741" s="10"/>
      <c r="K2741" s="10"/>
      <c r="L2741" s="1"/>
    </row>
    <row r="2742" spans="2:12" s="5" customFormat="1" ht="31.5" hidden="1">
      <c r="B2742" s="1"/>
      <c r="C2742" s="351">
        <v>8219</v>
      </c>
      <c r="D2742" s="352" t="s">
        <v>2806</v>
      </c>
      <c r="E2742" s="353" t="s">
        <v>125</v>
      </c>
      <c r="F2742" s="354">
        <v>1267434</v>
      </c>
      <c r="G2742" s="288" t="s">
        <v>117</v>
      </c>
      <c r="H2742" s="288"/>
      <c r="I2742" s="1"/>
      <c r="J2742" s="10"/>
      <c r="K2742" s="10"/>
      <c r="L2742" s="1"/>
    </row>
    <row r="2743" spans="2:12" s="5" customFormat="1" ht="31.5" hidden="1">
      <c r="B2743" s="1"/>
      <c r="C2743" s="351">
        <v>8220</v>
      </c>
      <c r="D2743" s="352" t="s">
        <v>2807</v>
      </c>
      <c r="E2743" s="353" t="s">
        <v>125</v>
      </c>
      <c r="F2743" s="354">
        <v>1589924</v>
      </c>
      <c r="G2743" s="288" t="s">
        <v>117</v>
      </c>
      <c r="H2743" s="288"/>
      <c r="I2743" s="1"/>
      <c r="J2743" s="10"/>
      <c r="K2743" s="10"/>
      <c r="L2743" s="1"/>
    </row>
    <row r="2744" spans="2:12" s="5" customFormat="1" ht="31.5" hidden="1">
      <c r="B2744" s="1"/>
      <c r="C2744" s="351">
        <v>8221</v>
      </c>
      <c r="D2744" s="352" t="s">
        <v>2808</v>
      </c>
      <c r="E2744" s="353" t="s">
        <v>125</v>
      </c>
      <c r="F2744" s="354">
        <v>394253</v>
      </c>
      <c r="G2744" s="288" t="s">
        <v>117</v>
      </c>
      <c r="H2744" s="288"/>
      <c r="I2744" s="1"/>
      <c r="J2744" s="10"/>
      <c r="K2744" s="10"/>
      <c r="L2744" s="1"/>
    </row>
    <row r="2745" spans="2:12" s="5" customFormat="1" ht="78.75" hidden="1">
      <c r="B2745" s="1"/>
      <c r="C2745" s="351">
        <v>8222</v>
      </c>
      <c r="D2745" s="352" t="s">
        <v>2809</v>
      </c>
      <c r="E2745" s="353" t="s">
        <v>116</v>
      </c>
      <c r="F2745" s="354">
        <v>52771</v>
      </c>
      <c r="G2745" s="288" t="s">
        <v>117</v>
      </c>
      <c r="H2745" s="288"/>
      <c r="I2745" s="1"/>
      <c r="J2745" s="10"/>
      <c r="K2745" s="10"/>
      <c r="L2745" s="1"/>
    </row>
    <row r="2746" spans="2:12" s="5" customFormat="1" ht="63" hidden="1">
      <c r="B2746" s="1"/>
      <c r="C2746" s="351">
        <v>8223</v>
      </c>
      <c r="D2746" s="352" t="s">
        <v>2810</v>
      </c>
      <c r="E2746" s="353" t="s">
        <v>116</v>
      </c>
      <c r="F2746" s="354">
        <v>52771</v>
      </c>
      <c r="G2746" s="288" t="s">
        <v>117</v>
      </c>
      <c r="H2746" s="288"/>
      <c r="I2746" s="1"/>
      <c r="J2746" s="10"/>
      <c r="K2746" s="10"/>
      <c r="L2746" s="1"/>
    </row>
    <row r="2747" spans="2:12" s="5" customFormat="1" ht="47.25" hidden="1">
      <c r="B2747" s="1"/>
      <c r="C2747" s="351">
        <v>8224</v>
      </c>
      <c r="D2747" s="352" t="s">
        <v>2811</v>
      </c>
      <c r="E2747" s="353" t="s">
        <v>125</v>
      </c>
      <c r="F2747" s="354">
        <v>6534489</v>
      </c>
      <c r="G2747" s="288" t="s">
        <v>117</v>
      </c>
      <c r="H2747" s="288" t="s">
        <v>145</v>
      </c>
      <c r="I2747" s="1"/>
      <c r="J2747" s="10"/>
      <c r="K2747" s="10"/>
      <c r="L2747" s="1"/>
    </row>
    <row r="2748" spans="2:12" s="5" customFormat="1" ht="47.25" hidden="1">
      <c r="B2748" s="1"/>
      <c r="C2748" s="351">
        <v>8225</v>
      </c>
      <c r="D2748" s="352" t="s">
        <v>2812</v>
      </c>
      <c r="E2748" s="353" t="s">
        <v>125</v>
      </c>
      <c r="F2748" s="354">
        <v>1325074</v>
      </c>
      <c r="G2748" s="288" t="s">
        <v>117</v>
      </c>
      <c r="H2748" s="288" t="s">
        <v>145</v>
      </c>
      <c r="I2748" s="1"/>
      <c r="J2748" s="10"/>
      <c r="K2748" s="10"/>
      <c r="L2748" s="1"/>
    </row>
    <row r="2749" spans="2:12" s="5" customFormat="1" ht="78.75" hidden="1">
      <c r="B2749" s="1"/>
      <c r="C2749" s="351">
        <v>8226</v>
      </c>
      <c r="D2749" s="352" t="s">
        <v>2813</v>
      </c>
      <c r="E2749" s="353" t="s">
        <v>116</v>
      </c>
      <c r="F2749" s="354">
        <v>42317</v>
      </c>
      <c r="G2749" s="288" t="s">
        <v>117</v>
      </c>
      <c r="H2749" s="288"/>
      <c r="I2749" s="1"/>
      <c r="J2749" s="10"/>
      <c r="K2749" s="10"/>
      <c r="L2749" s="1"/>
    </row>
    <row r="2750" spans="2:12" s="5" customFormat="1" ht="63" hidden="1">
      <c r="B2750" s="1"/>
      <c r="C2750" s="351">
        <v>8227</v>
      </c>
      <c r="D2750" s="352" t="s">
        <v>2814</v>
      </c>
      <c r="E2750" s="353" t="s">
        <v>122</v>
      </c>
      <c r="F2750" s="354">
        <v>48470</v>
      </c>
      <c r="G2750" s="288" t="s">
        <v>117</v>
      </c>
      <c r="H2750" s="288"/>
      <c r="I2750" s="1"/>
      <c r="J2750" s="10"/>
      <c r="K2750" s="10"/>
      <c r="L2750" s="1"/>
    </row>
    <row r="2751" spans="2:12" s="5" customFormat="1" ht="78.75" hidden="1">
      <c r="B2751" s="1"/>
      <c r="C2751" s="351">
        <v>8228</v>
      </c>
      <c r="D2751" s="352" t="s">
        <v>2815</v>
      </c>
      <c r="E2751" s="353" t="s">
        <v>122</v>
      </c>
      <c r="F2751" s="354">
        <v>19746</v>
      </c>
      <c r="G2751" s="288" t="s">
        <v>117</v>
      </c>
      <c r="H2751" s="288"/>
      <c r="I2751" s="1"/>
      <c r="J2751" s="10"/>
      <c r="K2751" s="10"/>
      <c r="L2751" s="1"/>
    </row>
    <row r="2752" spans="2:12" s="5" customFormat="1" ht="78.75">
      <c r="B2752" s="1"/>
      <c r="C2752" s="351">
        <v>8229</v>
      </c>
      <c r="D2752" s="352" t="s">
        <v>2816</v>
      </c>
      <c r="E2752" s="353" t="s">
        <v>122</v>
      </c>
      <c r="F2752" s="354">
        <v>15221</v>
      </c>
      <c r="G2752" s="288" t="s">
        <v>117</v>
      </c>
      <c r="H2752" s="288"/>
      <c r="I2752" s="1"/>
      <c r="J2752" s="10"/>
      <c r="K2752" s="10"/>
      <c r="L2752" s="1"/>
    </row>
    <row r="2753" spans="2:12" s="5" customFormat="1" ht="78.75" hidden="1">
      <c r="B2753" s="1"/>
      <c r="C2753" s="351">
        <v>8230</v>
      </c>
      <c r="D2753" s="352" t="s">
        <v>2817</v>
      </c>
      <c r="E2753" s="353" t="s">
        <v>116</v>
      </c>
      <c r="F2753" s="354">
        <v>98662</v>
      </c>
      <c r="G2753" s="288" t="s">
        <v>117</v>
      </c>
      <c r="H2753" s="288"/>
      <c r="I2753" s="1"/>
      <c r="J2753" s="10"/>
      <c r="K2753" s="10"/>
      <c r="L2753" s="1"/>
    </row>
    <row r="2754" spans="2:12" s="5" customFormat="1" ht="126" hidden="1">
      <c r="B2754" s="1"/>
      <c r="C2754" s="351">
        <v>8231</v>
      </c>
      <c r="D2754" s="352" t="s">
        <v>2818</v>
      </c>
      <c r="E2754" s="353" t="s">
        <v>472</v>
      </c>
      <c r="F2754" s="354">
        <v>11829</v>
      </c>
      <c r="G2754" s="288" t="s">
        <v>117</v>
      </c>
      <c r="H2754" s="288" t="s">
        <v>145</v>
      </c>
      <c r="I2754" s="1"/>
      <c r="J2754" s="10"/>
      <c r="K2754" s="10"/>
      <c r="L2754" s="1"/>
    </row>
    <row r="2755" spans="2:12" s="5" customFormat="1" ht="126" hidden="1">
      <c r="B2755" s="1"/>
      <c r="C2755" s="351">
        <v>8236</v>
      </c>
      <c r="D2755" s="352" t="s">
        <v>2819</v>
      </c>
      <c r="E2755" s="353" t="s">
        <v>116</v>
      </c>
      <c r="F2755" s="354">
        <v>3616851</v>
      </c>
      <c r="G2755" s="288" t="s">
        <v>117</v>
      </c>
      <c r="H2755" s="288"/>
      <c r="I2755" s="1"/>
      <c r="J2755" s="10"/>
      <c r="K2755" s="10"/>
      <c r="L2755" s="1"/>
    </row>
    <row r="2756" spans="2:12" s="5" customFormat="1" ht="63">
      <c r="B2756" s="1"/>
      <c r="C2756" s="351">
        <v>8237</v>
      </c>
      <c r="D2756" s="352" t="s">
        <v>2820</v>
      </c>
      <c r="E2756" s="353" t="s">
        <v>122</v>
      </c>
      <c r="F2756" s="354">
        <v>16241</v>
      </c>
      <c r="G2756" s="288" t="s">
        <v>117</v>
      </c>
      <c r="H2756" s="288"/>
      <c r="I2756" s="1"/>
      <c r="J2756" s="10"/>
      <c r="K2756" s="10"/>
      <c r="L2756" s="1"/>
    </row>
    <row r="2757" spans="2:12" s="5" customFormat="1" ht="78.75" hidden="1">
      <c r="B2757" s="1"/>
      <c r="C2757" s="351">
        <v>8238</v>
      </c>
      <c r="D2757" s="352" t="s">
        <v>2821</v>
      </c>
      <c r="E2757" s="353" t="s">
        <v>125</v>
      </c>
      <c r="F2757" s="354">
        <v>217874</v>
      </c>
      <c r="G2757" s="288" t="s">
        <v>117</v>
      </c>
      <c r="H2757" s="288"/>
      <c r="I2757" s="1"/>
      <c r="J2757" s="10"/>
      <c r="K2757" s="10"/>
      <c r="L2757" s="1"/>
    </row>
    <row r="2758" spans="2:12" s="5" customFormat="1" ht="31.5" hidden="1">
      <c r="B2758" s="1"/>
      <c r="C2758" s="351">
        <v>8239</v>
      </c>
      <c r="D2758" s="352" t="s">
        <v>2822</v>
      </c>
      <c r="E2758" s="353" t="s">
        <v>125</v>
      </c>
      <c r="F2758" s="354">
        <v>7491050</v>
      </c>
      <c r="G2758" s="288" t="s">
        <v>117</v>
      </c>
      <c r="H2758" s="288"/>
      <c r="I2758" s="1"/>
      <c r="J2758" s="10"/>
      <c r="K2758" s="10"/>
      <c r="L2758" s="1"/>
    </row>
    <row r="2759" spans="2:12" s="5" customFormat="1" ht="31.5" hidden="1">
      <c r="B2759" s="1"/>
      <c r="C2759" s="351">
        <v>8240</v>
      </c>
      <c r="D2759" s="352" t="s">
        <v>2823</v>
      </c>
      <c r="E2759" s="353" t="s">
        <v>125</v>
      </c>
      <c r="F2759" s="354">
        <v>1370271</v>
      </c>
      <c r="G2759" s="288" t="s">
        <v>117</v>
      </c>
      <c r="H2759" s="288"/>
      <c r="I2759" s="1"/>
      <c r="J2759" s="10"/>
      <c r="K2759" s="10"/>
      <c r="L2759" s="1"/>
    </row>
    <row r="2760" spans="2:12" s="5" customFormat="1" ht="94.5" hidden="1">
      <c r="B2760" s="1"/>
      <c r="C2760" s="351">
        <v>8241</v>
      </c>
      <c r="D2760" s="352" t="s">
        <v>2824</v>
      </c>
      <c r="E2760" s="353" t="s">
        <v>125</v>
      </c>
      <c r="F2760" s="354">
        <v>7698784</v>
      </c>
      <c r="G2760" s="288" t="s">
        <v>117</v>
      </c>
      <c r="H2760" s="288"/>
      <c r="I2760" s="1"/>
      <c r="J2760" s="10"/>
      <c r="K2760" s="10"/>
      <c r="L2760" s="1"/>
    </row>
    <row r="2761" spans="2:12" s="5" customFormat="1" ht="94.5" hidden="1">
      <c r="B2761" s="1"/>
      <c r="C2761" s="351">
        <v>8242</v>
      </c>
      <c r="D2761" s="352" t="s">
        <v>2825</v>
      </c>
      <c r="E2761" s="353" t="s">
        <v>125</v>
      </c>
      <c r="F2761" s="354">
        <v>3467747</v>
      </c>
      <c r="G2761" s="288" t="s">
        <v>117</v>
      </c>
      <c r="H2761" s="288"/>
      <c r="I2761" s="1"/>
      <c r="J2761" s="10"/>
      <c r="K2761" s="10"/>
      <c r="L2761" s="1"/>
    </row>
    <row r="2762" spans="2:12" s="5" customFormat="1" ht="94.5" hidden="1">
      <c r="B2762" s="1"/>
      <c r="C2762" s="351">
        <v>8243</v>
      </c>
      <c r="D2762" s="352" t="s">
        <v>2826</v>
      </c>
      <c r="E2762" s="353" t="s">
        <v>125</v>
      </c>
      <c r="F2762" s="354">
        <v>9838994</v>
      </c>
      <c r="G2762" s="288" t="s">
        <v>117</v>
      </c>
      <c r="H2762" s="288"/>
      <c r="I2762" s="1"/>
      <c r="J2762" s="10"/>
      <c r="K2762" s="10"/>
      <c r="L2762" s="1"/>
    </row>
    <row r="2763" spans="2:12" s="5" customFormat="1" ht="94.5" hidden="1">
      <c r="B2763" s="1"/>
      <c r="C2763" s="351">
        <v>8244</v>
      </c>
      <c r="D2763" s="352" t="s">
        <v>2827</v>
      </c>
      <c r="E2763" s="353" t="s">
        <v>125</v>
      </c>
      <c r="F2763" s="354">
        <v>12441587</v>
      </c>
      <c r="G2763" s="288" t="s">
        <v>117</v>
      </c>
      <c r="H2763" s="288"/>
      <c r="I2763" s="1"/>
      <c r="J2763" s="10"/>
      <c r="K2763" s="10"/>
      <c r="L2763" s="1"/>
    </row>
    <row r="2764" spans="2:12" s="5" customFormat="1" ht="94.5" hidden="1">
      <c r="B2764" s="1"/>
      <c r="C2764" s="351">
        <v>8245</v>
      </c>
      <c r="D2764" s="352" t="s">
        <v>2828</v>
      </c>
      <c r="E2764" s="353" t="s">
        <v>125</v>
      </c>
      <c r="F2764" s="354">
        <v>15275370</v>
      </c>
      <c r="G2764" s="288" t="s">
        <v>117</v>
      </c>
      <c r="H2764" s="288"/>
      <c r="I2764" s="1"/>
      <c r="J2764" s="10"/>
      <c r="K2764" s="10"/>
      <c r="L2764" s="1"/>
    </row>
    <row r="2765" spans="2:12" s="5" customFormat="1" ht="78.75" hidden="1">
      <c r="B2765" s="1"/>
      <c r="C2765" s="351">
        <v>8246</v>
      </c>
      <c r="D2765" s="352" t="s">
        <v>2829</v>
      </c>
      <c r="E2765" s="353" t="s">
        <v>125</v>
      </c>
      <c r="F2765" s="354">
        <v>7051080</v>
      </c>
      <c r="G2765" s="288" t="s">
        <v>117</v>
      </c>
      <c r="H2765" s="288"/>
      <c r="I2765" s="1"/>
      <c r="J2765" s="10"/>
      <c r="K2765" s="10"/>
      <c r="L2765" s="1"/>
    </row>
    <row r="2766" spans="2:12" s="5" customFormat="1" ht="94.5" hidden="1">
      <c r="B2766" s="1"/>
      <c r="C2766" s="351">
        <v>8247</v>
      </c>
      <c r="D2766" s="352" t="s">
        <v>2830</v>
      </c>
      <c r="E2766" s="353" t="s">
        <v>125</v>
      </c>
      <c r="F2766" s="354">
        <v>11708552</v>
      </c>
      <c r="G2766" s="288" t="s">
        <v>117</v>
      </c>
      <c r="H2766" s="288"/>
      <c r="I2766" s="1"/>
      <c r="J2766" s="10"/>
      <c r="K2766" s="10"/>
      <c r="L2766" s="1"/>
    </row>
    <row r="2767" spans="2:12" s="5" customFormat="1" ht="78.75" hidden="1">
      <c r="B2767" s="1"/>
      <c r="C2767" s="351">
        <v>8252</v>
      </c>
      <c r="D2767" s="352" t="s">
        <v>2831</v>
      </c>
      <c r="E2767" s="353" t="s">
        <v>125</v>
      </c>
      <c r="F2767" s="354">
        <v>3482783</v>
      </c>
      <c r="G2767" s="288" t="s">
        <v>117</v>
      </c>
      <c r="H2767" s="288"/>
      <c r="I2767" s="1"/>
      <c r="J2767" s="10"/>
      <c r="K2767" s="10"/>
      <c r="L2767" s="1"/>
    </row>
    <row r="2768" spans="2:12" s="5" customFormat="1" ht="78.75" hidden="1">
      <c r="B2768" s="1"/>
      <c r="C2768" s="351">
        <v>8253</v>
      </c>
      <c r="D2768" s="352" t="s">
        <v>2832</v>
      </c>
      <c r="E2768" s="353" t="s">
        <v>125</v>
      </c>
      <c r="F2768" s="354">
        <v>6508905</v>
      </c>
      <c r="G2768" s="288" t="s">
        <v>117</v>
      </c>
      <c r="H2768" s="288"/>
      <c r="I2768" s="1"/>
      <c r="J2768" s="10"/>
      <c r="K2768" s="10"/>
      <c r="L2768" s="1"/>
    </row>
    <row r="2769" spans="2:12" s="5" customFormat="1" ht="94.5" hidden="1">
      <c r="B2769" s="1"/>
      <c r="C2769" s="351">
        <v>8254</v>
      </c>
      <c r="D2769" s="352" t="s">
        <v>2833</v>
      </c>
      <c r="E2769" s="353" t="s">
        <v>122</v>
      </c>
      <c r="F2769" s="354">
        <v>2338822</v>
      </c>
      <c r="G2769" s="288" t="s">
        <v>117</v>
      </c>
      <c r="H2769" s="288"/>
      <c r="I2769" s="1"/>
      <c r="J2769" s="10"/>
      <c r="K2769" s="10"/>
      <c r="L2769" s="1"/>
    </row>
    <row r="2770" spans="2:12" s="5" customFormat="1" ht="47.25" hidden="1">
      <c r="B2770" s="1"/>
      <c r="C2770" s="351">
        <v>8255</v>
      </c>
      <c r="D2770" s="352" t="s">
        <v>2834</v>
      </c>
      <c r="E2770" s="353" t="s">
        <v>125</v>
      </c>
      <c r="F2770" s="354">
        <v>846294</v>
      </c>
      <c r="G2770" s="288" t="s">
        <v>117</v>
      </c>
      <c r="H2770" s="288"/>
      <c r="I2770" s="1"/>
      <c r="J2770" s="10"/>
      <c r="K2770" s="10"/>
      <c r="L2770" s="1"/>
    </row>
    <row r="2771" spans="2:12" s="5" customFormat="1" ht="94.5" hidden="1">
      <c r="B2771" s="1"/>
      <c r="C2771" s="351">
        <v>8257</v>
      </c>
      <c r="D2771" s="352" t="s">
        <v>2835</v>
      </c>
      <c r="E2771" s="353" t="s">
        <v>125</v>
      </c>
      <c r="F2771" s="354">
        <v>8927343</v>
      </c>
      <c r="G2771" s="288" t="s">
        <v>117</v>
      </c>
      <c r="H2771" s="288"/>
      <c r="I2771" s="1"/>
      <c r="J2771" s="10"/>
      <c r="K2771" s="10"/>
      <c r="L2771" s="1"/>
    </row>
    <row r="2772" spans="2:12" s="5" customFormat="1" ht="78.75" hidden="1">
      <c r="B2772" s="1"/>
      <c r="C2772" s="351">
        <v>8258</v>
      </c>
      <c r="D2772" s="352" t="s">
        <v>2836</v>
      </c>
      <c r="E2772" s="353" t="s">
        <v>125</v>
      </c>
      <c r="F2772" s="354">
        <v>5746863</v>
      </c>
      <c r="G2772" s="288" t="s">
        <v>117</v>
      </c>
      <c r="H2772" s="288"/>
      <c r="I2772" s="1"/>
      <c r="J2772" s="10"/>
      <c r="K2772" s="10"/>
      <c r="L2772" s="1"/>
    </row>
    <row r="2773" spans="2:12" s="5" customFormat="1" ht="31.5" hidden="1">
      <c r="B2773" s="1"/>
      <c r="C2773" s="351">
        <v>8259</v>
      </c>
      <c r="D2773" s="352" t="s">
        <v>2837</v>
      </c>
      <c r="E2773" s="353" t="s">
        <v>125</v>
      </c>
      <c r="F2773" s="354">
        <v>4588781</v>
      </c>
      <c r="G2773" s="288" t="s">
        <v>117</v>
      </c>
      <c r="H2773" s="288"/>
      <c r="I2773" s="1"/>
      <c r="J2773" s="10"/>
      <c r="K2773" s="10"/>
      <c r="L2773" s="1"/>
    </row>
    <row r="2774" spans="2:12" s="5" customFormat="1" ht="78.75" hidden="1">
      <c r="B2774" s="1"/>
      <c r="C2774" s="351">
        <v>8262</v>
      </c>
      <c r="D2774" s="352" t="s">
        <v>2838</v>
      </c>
      <c r="E2774" s="353" t="s">
        <v>125</v>
      </c>
      <c r="F2774" s="354">
        <v>14308833</v>
      </c>
      <c r="G2774" s="288" t="s">
        <v>117</v>
      </c>
      <c r="H2774" s="288"/>
      <c r="I2774" s="1"/>
      <c r="J2774" s="10"/>
      <c r="K2774" s="10"/>
      <c r="L2774" s="1"/>
    </row>
    <row r="2775" spans="2:12" s="5" customFormat="1" ht="94.5" hidden="1">
      <c r="B2775" s="1"/>
      <c r="C2775" s="351">
        <v>8263</v>
      </c>
      <c r="D2775" s="352" t="s">
        <v>2839</v>
      </c>
      <c r="E2775" s="353" t="s">
        <v>125</v>
      </c>
      <c r="F2775" s="354">
        <v>16277956</v>
      </c>
      <c r="G2775" s="288" t="s">
        <v>117</v>
      </c>
      <c r="H2775" s="288"/>
      <c r="I2775" s="1"/>
      <c r="J2775" s="10"/>
      <c r="K2775" s="10"/>
      <c r="L2775" s="1"/>
    </row>
    <row r="2776" spans="2:12" s="5" customFormat="1" ht="47.25" hidden="1">
      <c r="B2776" s="1"/>
      <c r="C2776" s="351">
        <v>8265</v>
      </c>
      <c r="D2776" s="352" t="s">
        <v>2840</v>
      </c>
      <c r="E2776" s="353" t="s">
        <v>125</v>
      </c>
      <c r="F2776" s="354">
        <v>507399</v>
      </c>
      <c r="G2776" s="288" t="s">
        <v>117</v>
      </c>
      <c r="H2776" s="288"/>
      <c r="I2776" s="1"/>
      <c r="J2776" s="10"/>
      <c r="K2776" s="10"/>
      <c r="L2776" s="1"/>
    </row>
    <row r="2777" spans="2:12" s="5" customFormat="1" ht="47.25" hidden="1">
      <c r="B2777" s="1"/>
      <c r="C2777" s="351">
        <v>8267</v>
      </c>
      <c r="D2777" s="352" t="s">
        <v>2841</v>
      </c>
      <c r="E2777" s="353" t="s">
        <v>125</v>
      </c>
      <c r="F2777" s="354">
        <v>7161956</v>
      </c>
      <c r="G2777" s="288" t="s">
        <v>117</v>
      </c>
      <c r="H2777" s="288"/>
      <c r="I2777" s="1"/>
      <c r="J2777" s="10"/>
      <c r="K2777" s="10"/>
      <c r="L2777" s="1"/>
    </row>
    <row r="2778" spans="2:12" s="5" customFormat="1" ht="31.5" hidden="1">
      <c r="B2778" s="1"/>
      <c r="C2778" s="351">
        <v>8273</v>
      </c>
      <c r="D2778" s="352" t="s">
        <v>2842</v>
      </c>
      <c r="E2778" s="353" t="s">
        <v>125</v>
      </c>
      <c r="F2778" s="354">
        <v>1387729</v>
      </c>
      <c r="G2778" s="288" t="s">
        <v>117</v>
      </c>
      <c r="H2778" s="288"/>
      <c r="I2778" s="1"/>
      <c r="J2778" s="10"/>
      <c r="K2778" s="10"/>
      <c r="L2778" s="1"/>
    </row>
    <row r="2779" spans="2:12" s="5" customFormat="1" ht="31.5" hidden="1">
      <c r="B2779" s="1"/>
      <c r="C2779" s="351">
        <v>8274</v>
      </c>
      <c r="D2779" s="352" t="s">
        <v>2843</v>
      </c>
      <c r="E2779" s="353" t="s">
        <v>122</v>
      </c>
      <c r="F2779" s="354">
        <v>22571434</v>
      </c>
      <c r="G2779" s="288" t="s">
        <v>117</v>
      </c>
      <c r="H2779" s="288"/>
      <c r="I2779" s="1"/>
      <c r="J2779" s="10"/>
      <c r="K2779" s="10"/>
      <c r="L2779" s="1"/>
    </row>
    <row r="2780" spans="2:12" s="5" customFormat="1" ht="63" hidden="1">
      <c r="B2780" s="1"/>
      <c r="C2780" s="351">
        <v>8276</v>
      </c>
      <c r="D2780" s="352" t="s">
        <v>2844</v>
      </c>
      <c r="E2780" s="353" t="s">
        <v>125</v>
      </c>
      <c r="F2780" s="354">
        <v>309381</v>
      </c>
      <c r="G2780" s="288" t="s">
        <v>117</v>
      </c>
      <c r="H2780" s="288"/>
      <c r="I2780" s="1"/>
      <c r="J2780" s="10"/>
      <c r="K2780" s="10"/>
      <c r="L2780" s="1"/>
    </row>
    <row r="2781" spans="2:12" s="5" customFormat="1" ht="47.25" hidden="1">
      <c r="B2781" s="1"/>
      <c r="C2781" s="351">
        <v>8278</v>
      </c>
      <c r="D2781" s="352" t="s">
        <v>2845</v>
      </c>
      <c r="E2781" s="353" t="s">
        <v>125</v>
      </c>
      <c r="F2781" s="354">
        <v>1070547</v>
      </c>
      <c r="G2781" s="288" t="s">
        <v>117</v>
      </c>
      <c r="H2781" s="288"/>
      <c r="I2781" s="1"/>
      <c r="J2781" s="10"/>
      <c r="K2781" s="10"/>
      <c r="L2781" s="1"/>
    </row>
    <row r="2782" spans="2:12" s="5" customFormat="1" ht="94.5" hidden="1">
      <c r="B2782" s="1"/>
      <c r="C2782" s="351">
        <v>8291</v>
      </c>
      <c r="D2782" s="352" t="s">
        <v>2846</v>
      </c>
      <c r="E2782" s="353" t="s">
        <v>122</v>
      </c>
      <c r="F2782" s="354">
        <v>5697287</v>
      </c>
      <c r="G2782" s="288" t="s">
        <v>117</v>
      </c>
      <c r="H2782" s="288"/>
      <c r="I2782" s="1"/>
      <c r="J2782" s="10"/>
      <c r="K2782" s="10"/>
      <c r="L2782" s="1"/>
    </row>
    <row r="2783" spans="2:12" s="5" customFormat="1" ht="31.5" hidden="1">
      <c r="B2783" s="1"/>
      <c r="C2783" s="351">
        <v>8298</v>
      </c>
      <c r="D2783" s="352" t="s">
        <v>2847</v>
      </c>
      <c r="E2783" s="353" t="s">
        <v>125</v>
      </c>
      <c r="F2783" s="354">
        <v>2083507</v>
      </c>
      <c r="G2783" s="288" t="s">
        <v>117</v>
      </c>
      <c r="H2783" s="288"/>
      <c r="I2783" s="1"/>
      <c r="J2783" s="10"/>
      <c r="K2783" s="10"/>
      <c r="L2783" s="1"/>
    </row>
    <row r="2784" spans="2:12" s="5" customFormat="1" ht="31.5" hidden="1">
      <c r="B2784" s="1"/>
      <c r="C2784" s="351">
        <v>8301</v>
      </c>
      <c r="D2784" s="352" t="s">
        <v>2848</v>
      </c>
      <c r="E2784" s="353" t="s">
        <v>125</v>
      </c>
      <c r="F2784" s="354">
        <v>294171</v>
      </c>
      <c r="G2784" s="288" t="s">
        <v>117</v>
      </c>
      <c r="H2784" s="288"/>
      <c r="I2784" s="1"/>
      <c r="J2784" s="10"/>
      <c r="K2784" s="10"/>
      <c r="L2784" s="1"/>
    </row>
    <row r="2785" spans="2:12" s="5" customFormat="1" ht="110.25" hidden="1">
      <c r="B2785" s="1"/>
      <c r="C2785" s="351">
        <v>8304</v>
      </c>
      <c r="D2785" s="352" t="s">
        <v>2849</v>
      </c>
      <c r="E2785" s="353" t="s">
        <v>125</v>
      </c>
      <c r="F2785" s="354">
        <v>6503125</v>
      </c>
      <c r="G2785" s="288" t="s">
        <v>117</v>
      </c>
      <c r="H2785" s="288"/>
      <c r="I2785" s="1"/>
      <c r="J2785" s="10"/>
      <c r="K2785" s="10"/>
      <c r="L2785" s="1"/>
    </row>
    <row r="2786" spans="2:12" s="5" customFormat="1" ht="47.25" hidden="1">
      <c r="B2786" s="1"/>
      <c r="C2786" s="351">
        <v>8305</v>
      </c>
      <c r="D2786" s="352" t="s">
        <v>2850</v>
      </c>
      <c r="E2786" s="353" t="s">
        <v>125</v>
      </c>
      <c r="F2786" s="354">
        <v>3717664</v>
      </c>
      <c r="G2786" s="288" t="s">
        <v>117</v>
      </c>
      <c r="H2786" s="288"/>
      <c r="I2786" s="1"/>
      <c r="J2786" s="10"/>
      <c r="K2786" s="10"/>
      <c r="L2786" s="1"/>
    </row>
    <row r="2787" spans="2:12" s="5" customFormat="1" ht="31.5" hidden="1">
      <c r="B2787" s="1"/>
      <c r="C2787" s="351">
        <v>8306</v>
      </c>
      <c r="D2787" s="352" t="s">
        <v>2851</v>
      </c>
      <c r="E2787" s="353" t="s">
        <v>125</v>
      </c>
      <c r="F2787" s="354">
        <v>5088</v>
      </c>
      <c r="G2787" s="288" t="s">
        <v>117</v>
      </c>
      <c r="H2787" s="288"/>
      <c r="I2787" s="1"/>
      <c r="J2787" s="10"/>
      <c r="K2787" s="10"/>
      <c r="L2787" s="1"/>
    </row>
    <row r="2788" spans="2:12" s="5" customFormat="1" ht="31.5" hidden="1">
      <c r="B2788" s="1"/>
      <c r="C2788" s="351">
        <v>8307</v>
      </c>
      <c r="D2788" s="352" t="s">
        <v>2852</v>
      </c>
      <c r="E2788" s="353" t="s">
        <v>122</v>
      </c>
      <c r="F2788" s="354">
        <v>3725262</v>
      </c>
      <c r="G2788" s="288" t="s">
        <v>117</v>
      </c>
      <c r="H2788" s="288"/>
      <c r="I2788" s="1"/>
      <c r="J2788" s="10"/>
      <c r="K2788" s="10"/>
      <c r="L2788" s="1"/>
    </row>
    <row r="2789" spans="2:12" s="5" customFormat="1" ht="47.25" hidden="1">
      <c r="B2789" s="1"/>
      <c r="C2789" s="351">
        <v>8308</v>
      </c>
      <c r="D2789" s="352" t="s">
        <v>2853</v>
      </c>
      <c r="E2789" s="353" t="s">
        <v>125</v>
      </c>
      <c r="F2789" s="354">
        <v>8001664</v>
      </c>
      <c r="G2789" s="288" t="s">
        <v>117</v>
      </c>
      <c r="H2789" s="288"/>
      <c r="I2789" s="1"/>
      <c r="J2789" s="10"/>
      <c r="K2789" s="10"/>
      <c r="L2789" s="1"/>
    </row>
    <row r="2790" spans="2:12" s="5" customFormat="1" ht="31.5" hidden="1">
      <c r="B2790" s="1"/>
      <c r="C2790" s="351">
        <v>8309</v>
      </c>
      <c r="D2790" s="352" t="s">
        <v>2854</v>
      </c>
      <c r="E2790" s="353" t="s">
        <v>122</v>
      </c>
      <c r="F2790" s="354">
        <v>4069561</v>
      </c>
      <c r="G2790" s="288" t="s">
        <v>117</v>
      </c>
      <c r="H2790" s="288"/>
      <c r="I2790" s="1"/>
      <c r="J2790" s="10"/>
      <c r="K2790" s="10"/>
      <c r="L2790" s="1"/>
    </row>
    <row r="2791" spans="2:12" s="5" customFormat="1" ht="31.5" hidden="1">
      <c r="B2791" s="1"/>
      <c r="C2791" s="351">
        <v>8310</v>
      </c>
      <c r="D2791" s="352" t="s">
        <v>2855</v>
      </c>
      <c r="E2791" s="353" t="s">
        <v>122</v>
      </c>
      <c r="F2791" s="354">
        <v>4591401</v>
      </c>
      <c r="G2791" s="288" t="s">
        <v>117</v>
      </c>
      <c r="H2791" s="288"/>
      <c r="I2791" s="1"/>
      <c r="J2791" s="10"/>
      <c r="K2791" s="10"/>
      <c r="L2791" s="1"/>
    </row>
    <row r="2792" spans="2:12" s="5" customFormat="1" ht="31.5" hidden="1">
      <c r="B2792" s="1"/>
      <c r="C2792" s="351">
        <v>8311</v>
      </c>
      <c r="D2792" s="352" t="s">
        <v>2856</v>
      </c>
      <c r="E2792" s="353" t="s">
        <v>122</v>
      </c>
      <c r="F2792" s="354">
        <v>5148608</v>
      </c>
      <c r="G2792" s="288" t="s">
        <v>117</v>
      </c>
      <c r="H2792" s="288"/>
      <c r="I2792" s="1"/>
      <c r="J2792" s="10"/>
      <c r="K2792" s="10"/>
      <c r="L2792" s="1"/>
    </row>
    <row r="2793" spans="2:12" s="5" customFormat="1" ht="31.5" hidden="1">
      <c r="B2793" s="1"/>
      <c r="C2793" s="351">
        <v>8312</v>
      </c>
      <c r="D2793" s="352" t="s">
        <v>2857</v>
      </c>
      <c r="E2793" s="353" t="s">
        <v>122</v>
      </c>
      <c r="F2793" s="354">
        <v>6546455</v>
      </c>
      <c r="G2793" s="288" t="s">
        <v>117</v>
      </c>
      <c r="H2793" s="288"/>
      <c r="I2793" s="1"/>
      <c r="J2793" s="10"/>
      <c r="K2793" s="10"/>
      <c r="L2793" s="1"/>
    </row>
    <row r="2794" spans="2:12" s="5" customFormat="1" ht="31.5" hidden="1">
      <c r="B2794" s="1"/>
      <c r="C2794" s="351">
        <v>8313</v>
      </c>
      <c r="D2794" s="352" t="s">
        <v>2858</v>
      </c>
      <c r="E2794" s="353" t="s">
        <v>122</v>
      </c>
      <c r="F2794" s="354">
        <v>7970052</v>
      </c>
      <c r="G2794" s="288" t="s">
        <v>117</v>
      </c>
      <c r="H2794" s="288"/>
      <c r="I2794" s="1"/>
      <c r="J2794" s="10"/>
      <c r="K2794" s="10"/>
      <c r="L2794" s="1"/>
    </row>
    <row r="2795" spans="2:12" s="5" customFormat="1" ht="47.25" hidden="1">
      <c r="B2795" s="1"/>
      <c r="C2795" s="351">
        <v>8314</v>
      </c>
      <c r="D2795" s="352" t="s">
        <v>2859</v>
      </c>
      <c r="E2795" s="353" t="s">
        <v>125</v>
      </c>
      <c r="F2795" s="354">
        <v>754947</v>
      </c>
      <c r="G2795" s="288" t="s">
        <v>117</v>
      </c>
      <c r="H2795" s="288"/>
      <c r="I2795" s="1"/>
      <c r="J2795" s="10"/>
      <c r="K2795" s="10"/>
      <c r="L2795" s="1"/>
    </row>
    <row r="2796" spans="2:12" s="5" customFormat="1" ht="63" hidden="1">
      <c r="B2796" s="1"/>
      <c r="C2796" s="351">
        <v>8315</v>
      </c>
      <c r="D2796" s="352" t="s">
        <v>2860</v>
      </c>
      <c r="E2796" s="353" t="s">
        <v>125</v>
      </c>
      <c r="F2796" s="354">
        <v>773500</v>
      </c>
      <c r="G2796" s="288" t="s">
        <v>117</v>
      </c>
      <c r="H2796" s="288"/>
      <c r="I2796" s="1"/>
      <c r="J2796" s="10"/>
      <c r="K2796" s="10"/>
      <c r="L2796" s="1"/>
    </row>
    <row r="2797" spans="2:12" s="5" customFormat="1" ht="31.5" hidden="1">
      <c r="B2797" s="1"/>
      <c r="C2797" s="351">
        <v>8316</v>
      </c>
      <c r="D2797" s="352" t="s">
        <v>2861</v>
      </c>
      <c r="E2797" s="353" t="s">
        <v>125</v>
      </c>
      <c r="F2797" s="354">
        <v>15553</v>
      </c>
      <c r="G2797" s="288" t="s">
        <v>117</v>
      </c>
      <c r="H2797" s="288"/>
      <c r="I2797" s="1"/>
      <c r="J2797" s="10"/>
      <c r="K2797" s="10"/>
      <c r="L2797" s="1"/>
    </row>
    <row r="2798" spans="2:12" s="5" customFormat="1" ht="47.25" hidden="1">
      <c r="B2798" s="1"/>
      <c r="C2798" s="351">
        <v>8317</v>
      </c>
      <c r="D2798" s="352" t="s">
        <v>2862</v>
      </c>
      <c r="E2798" s="353" t="s">
        <v>122</v>
      </c>
      <c r="F2798" s="354">
        <v>52058</v>
      </c>
      <c r="G2798" s="288" t="s">
        <v>117</v>
      </c>
      <c r="H2798" s="288"/>
      <c r="I2798" s="1"/>
      <c r="J2798" s="10"/>
      <c r="K2798" s="10"/>
      <c r="L2798" s="1"/>
    </row>
    <row r="2799" spans="2:12" s="5" customFormat="1" ht="47.25" hidden="1">
      <c r="B2799" s="1"/>
      <c r="C2799" s="351">
        <v>8318</v>
      </c>
      <c r="D2799" s="352" t="s">
        <v>2863</v>
      </c>
      <c r="E2799" s="353" t="s">
        <v>122</v>
      </c>
      <c r="F2799" s="354">
        <v>75748</v>
      </c>
      <c r="G2799" s="288" t="s">
        <v>117</v>
      </c>
      <c r="H2799" s="288"/>
      <c r="I2799" s="1"/>
      <c r="J2799" s="10"/>
      <c r="K2799" s="10"/>
      <c r="L2799" s="1"/>
    </row>
    <row r="2800" spans="2:12" s="5" customFormat="1" ht="47.25" hidden="1">
      <c r="B2800" s="1"/>
      <c r="C2800" s="351">
        <v>8319</v>
      </c>
      <c r="D2800" s="352" t="s">
        <v>2864</v>
      </c>
      <c r="E2800" s="353" t="s">
        <v>122</v>
      </c>
      <c r="F2800" s="354">
        <v>156832</v>
      </c>
      <c r="G2800" s="288" t="s">
        <v>117</v>
      </c>
      <c r="H2800" s="288"/>
      <c r="I2800" s="1"/>
      <c r="J2800" s="10"/>
      <c r="K2800" s="10"/>
      <c r="L2800" s="1"/>
    </row>
    <row r="2801" spans="2:12" s="5" customFormat="1" ht="31.5" hidden="1">
      <c r="B2801" s="1"/>
      <c r="C2801" s="351">
        <v>8320</v>
      </c>
      <c r="D2801" s="352" t="s">
        <v>2865</v>
      </c>
      <c r="E2801" s="353" t="s">
        <v>125</v>
      </c>
      <c r="F2801" s="354">
        <v>172323</v>
      </c>
      <c r="G2801" s="288" t="s">
        <v>117</v>
      </c>
      <c r="H2801" s="288"/>
      <c r="I2801" s="1"/>
      <c r="J2801" s="10"/>
      <c r="K2801" s="10"/>
      <c r="L2801" s="1"/>
    </row>
    <row r="2802" spans="2:12" s="5" customFormat="1" ht="31.5" hidden="1">
      <c r="B2802" s="1"/>
      <c r="C2802" s="351">
        <v>8321</v>
      </c>
      <c r="D2802" s="352" t="s">
        <v>2866</v>
      </c>
      <c r="E2802" s="353" t="s">
        <v>125</v>
      </c>
      <c r="F2802" s="354">
        <v>308552</v>
      </c>
      <c r="G2802" s="288" t="s">
        <v>117</v>
      </c>
      <c r="H2802" s="288"/>
      <c r="I2802" s="1"/>
      <c r="J2802" s="10"/>
      <c r="K2802" s="10"/>
      <c r="L2802" s="1"/>
    </row>
    <row r="2803" spans="2:12" s="5" customFormat="1" ht="31.5" hidden="1">
      <c r="B2803" s="1"/>
      <c r="C2803" s="351">
        <v>8322</v>
      </c>
      <c r="D2803" s="352" t="s">
        <v>2867</v>
      </c>
      <c r="E2803" s="353" t="s">
        <v>125</v>
      </c>
      <c r="F2803" s="354">
        <v>421691</v>
      </c>
      <c r="G2803" s="288" t="s">
        <v>117</v>
      </c>
      <c r="H2803" s="288"/>
      <c r="I2803" s="1"/>
      <c r="J2803" s="10"/>
      <c r="K2803" s="10"/>
      <c r="L2803" s="1"/>
    </row>
    <row r="2804" spans="2:12" s="5" customFormat="1" ht="31.5" hidden="1">
      <c r="B2804" s="1"/>
      <c r="C2804" s="351">
        <v>8323</v>
      </c>
      <c r="D2804" s="352" t="s">
        <v>2868</v>
      </c>
      <c r="E2804" s="353" t="s">
        <v>125</v>
      </c>
      <c r="F2804" s="354">
        <v>533640</v>
      </c>
      <c r="G2804" s="288" t="s">
        <v>117</v>
      </c>
      <c r="H2804" s="288"/>
      <c r="I2804" s="1"/>
      <c r="J2804" s="10"/>
      <c r="K2804" s="10"/>
      <c r="L2804" s="1"/>
    </row>
    <row r="2805" spans="2:12" s="5" customFormat="1" ht="63" hidden="1">
      <c r="B2805" s="1"/>
      <c r="C2805" s="351">
        <v>8324</v>
      </c>
      <c r="D2805" s="352" t="s">
        <v>2869</v>
      </c>
      <c r="E2805" s="353" t="s">
        <v>125</v>
      </c>
      <c r="F2805" s="354">
        <v>3898831</v>
      </c>
      <c r="G2805" s="288" t="s">
        <v>117</v>
      </c>
      <c r="H2805" s="288"/>
      <c r="I2805" s="1"/>
      <c r="J2805" s="10"/>
      <c r="K2805" s="10"/>
      <c r="L2805" s="1"/>
    </row>
    <row r="2806" spans="2:12" s="5" customFormat="1" ht="47.25" hidden="1">
      <c r="B2806" s="1"/>
      <c r="C2806" s="351">
        <v>8325</v>
      </c>
      <c r="D2806" s="352" t="s">
        <v>2870</v>
      </c>
      <c r="E2806" s="353" t="s">
        <v>125</v>
      </c>
      <c r="F2806" s="354">
        <v>3898831</v>
      </c>
      <c r="G2806" s="288" t="s">
        <v>117</v>
      </c>
      <c r="H2806" s="288"/>
      <c r="I2806" s="1"/>
      <c r="J2806" s="10"/>
      <c r="K2806" s="10"/>
      <c r="L2806" s="1"/>
    </row>
    <row r="2807" spans="2:12" s="5" customFormat="1" ht="31.5" hidden="1">
      <c r="B2807" s="1"/>
      <c r="C2807" s="351">
        <v>8328</v>
      </c>
      <c r="D2807" s="352" t="s">
        <v>2871</v>
      </c>
      <c r="E2807" s="353" t="s">
        <v>125</v>
      </c>
      <c r="F2807" s="354">
        <v>1189661</v>
      </c>
      <c r="G2807" s="288" t="s">
        <v>117</v>
      </c>
      <c r="H2807" s="288"/>
      <c r="I2807" s="1"/>
      <c r="J2807" s="10"/>
      <c r="K2807" s="10"/>
      <c r="L2807" s="1"/>
    </row>
    <row r="2808" spans="2:12" s="5" customFormat="1" ht="173.25" hidden="1">
      <c r="B2808" s="1"/>
      <c r="C2808" s="351">
        <v>8330</v>
      </c>
      <c r="D2808" s="352" t="s">
        <v>2872</v>
      </c>
      <c r="E2808" s="353" t="s">
        <v>122</v>
      </c>
      <c r="F2808" s="354">
        <v>93211</v>
      </c>
      <c r="G2808" s="288" t="s">
        <v>117</v>
      </c>
      <c r="H2808" s="288" t="s">
        <v>145</v>
      </c>
      <c r="I2808" s="1"/>
      <c r="J2808" s="10"/>
      <c r="K2808" s="10"/>
      <c r="L2808" s="1"/>
    </row>
    <row r="2809" spans="2:12" s="5" customFormat="1" ht="157.5" hidden="1">
      <c r="B2809" s="1"/>
      <c r="C2809" s="351">
        <v>8331</v>
      </c>
      <c r="D2809" s="352" t="s">
        <v>2873</v>
      </c>
      <c r="E2809" s="353" t="s">
        <v>122</v>
      </c>
      <c r="F2809" s="354">
        <v>23833</v>
      </c>
      <c r="G2809" s="288" t="s">
        <v>117</v>
      </c>
      <c r="H2809" s="288" t="s">
        <v>145</v>
      </c>
      <c r="I2809" s="1"/>
      <c r="J2809" s="10"/>
      <c r="K2809" s="10"/>
      <c r="L2809" s="1"/>
    </row>
    <row r="2810" spans="2:12" s="5" customFormat="1" ht="157.5" hidden="1">
      <c r="B2810" s="1"/>
      <c r="C2810" s="351">
        <v>8332</v>
      </c>
      <c r="D2810" s="352" t="s">
        <v>2874</v>
      </c>
      <c r="E2810" s="353" t="s">
        <v>122</v>
      </c>
      <c r="F2810" s="354">
        <v>92267</v>
      </c>
      <c r="G2810" s="288" t="s">
        <v>117</v>
      </c>
      <c r="H2810" s="288" t="s">
        <v>145</v>
      </c>
      <c r="I2810" s="1"/>
      <c r="J2810" s="10"/>
      <c r="K2810" s="10"/>
      <c r="L2810" s="1"/>
    </row>
    <row r="2811" spans="2:12" s="5" customFormat="1" ht="110.25" hidden="1">
      <c r="B2811" s="1"/>
      <c r="C2811" s="351">
        <v>8333</v>
      </c>
      <c r="D2811" s="352" t="s">
        <v>2875</v>
      </c>
      <c r="E2811" s="353" t="s">
        <v>122</v>
      </c>
      <c r="F2811" s="354">
        <v>57578</v>
      </c>
      <c r="G2811" s="288" t="s">
        <v>117</v>
      </c>
      <c r="H2811" s="288" t="s">
        <v>145</v>
      </c>
      <c r="I2811" s="1"/>
      <c r="J2811" s="10"/>
      <c r="K2811" s="10"/>
      <c r="L2811" s="1"/>
    </row>
    <row r="2812" spans="2:12" s="5" customFormat="1" ht="78.75" hidden="1">
      <c r="B2812" s="1"/>
      <c r="C2812" s="351">
        <v>8335</v>
      </c>
      <c r="D2812" s="352" t="s">
        <v>2876</v>
      </c>
      <c r="E2812" s="353" t="s">
        <v>119</v>
      </c>
      <c r="F2812" s="354">
        <v>845160</v>
      </c>
      <c r="G2812" s="288" t="s">
        <v>117</v>
      </c>
      <c r="H2812" s="288"/>
      <c r="I2812" s="1"/>
      <c r="J2812" s="10"/>
      <c r="K2812" s="10"/>
      <c r="L2812" s="1"/>
    </row>
    <row r="2813" spans="2:12" s="5" customFormat="1" ht="47.25" hidden="1">
      <c r="B2813" s="1"/>
      <c r="C2813" s="351">
        <v>8336</v>
      </c>
      <c r="D2813" s="352" t="s">
        <v>2877</v>
      </c>
      <c r="E2813" s="353" t="s">
        <v>119</v>
      </c>
      <c r="F2813" s="354">
        <v>100592</v>
      </c>
      <c r="G2813" s="288" t="s">
        <v>117</v>
      </c>
      <c r="H2813" s="288"/>
      <c r="I2813" s="1"/>
      <c r="J2813" s="10"/>
      <c r="K2813" s="10"/>
      <c r="L2813" s="1"/>
    </row>
    <row r="2814" spans="2:12" s="5" customFormat="1" ht="47.25" hidden="1">
      <c r="B2814" s="1"/>
      <c r="C2814" s="351">
        <v>8337</v>
      </c>
      <c r="D2814" s="352" t="s">
        <v>2878</v>
      </c>
      <c r="E2814" s="353" t="s">
        <v>122</v>
      </c>
      <c r="F2814" s="354">
        <v>27681</v>
      </c>
      <c r="G2814" s="288" t="s">
        <v>117</v>
      </c>
      <c r="H2814" s="288" t="s">
        <v>145</v>
      </c>
      <c r="I2814" s="1"/>
      <c r="J2814" s="10"/>
      <c r="K2814" s="10"/>
      <c r="L2814" s="1"/>
    </row>
    <row r="2815" spans="2:12" s="5" customFormat="1" ht="31.5" hidden="1">
      <c r="B2815" s="1"/>
      <c r="C2815" s="351">
        <v>8338</v>
      </c>
      <c r="D2815" s="352" t="s">
        <v>2879</v>
      </c>
      <c r="E2815" s="353" t="s">
        <v>125</v>
      </c>
      <c r="F2815" s="354">
        <v>76340</v>
      </c>
      <c r="G2815" s="288" t="s">
        <v>117</v>
      </c>
      <c r="H2815" s="288" t="s">
        <v>145</v>
      </c>
      <c r="I2815" s="1"/>
      <c r="J2815" s="10"/>
      <c r="K2815" s="10"/>
      <c r="L2815" s="1"/>
    </row>
    <row r="2816" spans="2:12" s="5" customFormat="1" ht="31.5" hidden="1">
      <c r="B2816" s="1"/>
      <c r="C2816" s="351">
        <v>8339</v>
      </c>
      <c r="D2816" s="352" t="s">
        <v>2880</v>
      </c>
      <c r="E2816" s="353" t="s">
        <v>125</v>
      </c>
      <c r="F2816" s="354">
        <v>600494</v>
      </c>
      <c r="G2816" s="288" t="s">
        <v>117</v>
      </c>
      <c r="H2816" s="288"/>
      <c r="I2816" s="1"/>
      <c r="J2816" s="10"/>
      <c r="K2816" s="10"/>
      <c r="L2816" s="1"/>
    </row>
    <row r="2817" spans="2:12" s="5" customFormat="1" ht="31.5" hidden="1">
      <c r="B2817" s="1"/>
      <c r="C2817" s="351">
        <v>8340</v>
      </c>
      <c r="D2817" s="352" t="s">
        <v>2881</v>
      </c>
      <c r="E2817" s="353" t="s">
        <v>125</v>
      </c>
      <c r="F2817" s="354">
        <v>79689</v>
      </c>
      <c r="G2817" s="288" t="s">
        <v>117</v>
      </c>
      <c r="H2817" s="288"/>
      <c r="I2817" s="1"/>
      <c r="J2817" s="10"/>
      <c r="K2817" s="10"/>
      <c r="L2817" s="1"/>
    </row>
    <row r="2818" spans="2:12" s="5" customFormat="1" ht="31.5" hidden="1">
      <c r="B2818" s="1"/>
      <c r="C2818" s="351">
        <v>8341</v>
      </c>
      <c r="D2818" s="352" t="s">
        <v>2882</v>
      </c>
      <c r="E2818" s="353" t="s">
        <v>125</v>
      </c>
      <c r="F2818" s="354">
        <v>69692</v>
      </c>
      <c r="G2818" s="288" t="s">
        <v>117</v>
      </c>
      <c r="H2818" s="288"/>
      <c r="I2818" s="1"/>
      <c r="J2818" s="10"/>
      <c r="K2818" s="10"/>
      <c r="L2818" s="1"/>
    </row>
    <row r="2819" spans="2:12" s="5" customFormat="1" ht="63" hidden="1">
      <c r="B2819" s="1"/>
      <c r="C2819" s="351">
        <v>8342</v>
      </c>
      <c r="D2819" s="352" t="s">
        <v>2883</v>
      </c>
      <c r="E2819" s="353" t="s">
        <v>125</v>
      </c>
      <c r="F2819" s="354">
        <v>2905379</v>
      </c>
      <c r="G2819" s="288" t="s">
        <v>117</v>
      </c>
      <c r="H2819" s="288"/>
      <c r="I2819" s="1"/>
      <c r="J2819" s="10"/>
      <c r="K2819" s="10"/>
      <c r="L2819" s="1"/>
    </row>
    <row r="2820" spans="2:12" s="5" customFormat="1" ht="31.5" hidden="1">
      <c r="B2820" s="1"/>
      <c r="C2820" s="351">
        <v>8344</v>
      </c>
      <c r="D2820" s="352" t="s">
        <v>2884</v>
      </c>
      <c r="E2820" s="353" t="s">
        <v>125</v>
      </c>
      <c r="F2820" s="354">
        <v>3185776</v>
      </c>
      <c r="G2820" s="288" t="s">
        <v>117</v>
      </c>
      <c r="H2820" s="288"/>
      <c r="I2820" s="1"/>
      <c r="J2820" s="10"/>
      <c r="K2820" s="10"/>
      <c r="L2820" s="1"/>
    </row>
    <row r="2821" spans="2:12" s="5" customFormat="1" ht="31.5" hidden="1">
      <c r="B2821" s="1"/>
      <c r="C2821" s="351">
        <v>8345</v>
      </c>
      <c r="D2821" s="352" t="s">
        <v>2885</v>
      </c>
      <c r="E2821" s="353" t="s">
        <v>125</v>
      </c>
      <c r="F2821" s="354">
        <v>85356</v>
      </c>
      <c r="G2821" s="288" t="s">
        <v>117</v>
      </c>
      <c r="H2821" s="288"/>
      <c r="I2821" s="1"/>
      <c r="J2821" s="10"/>
      <c r="K2821" s="10"/>
      <c r="L2821" s="1"/>
    </row>
    <row r="2822" spans="2:12" s="5" customFormat="1" ht="47.25" hidden="1">
      <c r="B2822" s="1"/>
      <c r="C2822" s="351">
        <v>8346</v>
      </c>
      <c r="D2822" s="352" t="s">
        <v>2886</v>
      </c>
      <c r="E2822" s="353" t="s">
        <v>125</v>
      </c>
      <c r="F2822" s="354">
        <v>1579484</v>
      </c>
      <c r="G2822" s="288" t="s">
        <v>117</v>
      </c>
      <c r="H2822" s="288"/>
      <c r="I2822" s="1"/>
      <c r="J2822" s="10"/>
      <c r="K2822" s="10"/>
      <c r="L2822" s="1"/>
    </row>
    <row r="2823" spans="2:12" s="5" customFormat="1" ht="63" hidden="1">
      <c r="B2823" s="1"/>
      <c r="C2823" s="351">
        <v>8347</v>
      </c>
      <c r="D2823" s="352" t="s">
        <v>2887</v>
      </c>
      <c r="E2823" s="353" t="s">
        <v>125</v>
      </c>
      <c r="F2823" s="354">
        <v>1461446</v>
      </c>
      <c r="G2823" s="288" t="s">
        <v>117</v>
      </c>
      <c r="H2823" s="288"/>
      <c r="I2823" s="1"/>
      <c r="J2823" s="10"/>
      <c r="K2823" s="10"/>
      <c r="L2823" s="1"/>
    </row>
    <row r="2824" spans="2:12" s="5" customFormat="1" ht="63" hidden="1">
      <c r="B2824" s="1"/>
      <c r="C2824" s="351">
        <v>8348</v>
      </c>
      <c r="D2824" s="352" t="s">
        <v>2888</v>
      </c>
      <c r="E2824" s="353" t="s">
        <v>125</v>
      </c>
      <c r="F2824" s="354">
        <v>396835</v>
      </c>
      <c r="G2824" s="288" t="s">
        <v>117</v>
      </c>
      <c r="H2824" s="288"/>
      <c r="I2824" s="1"/>
      <c r="J2824" s="10"/>
      <c r="K2824" s="10"/>
      <c r="L2824" s="1"/>
    </row>
    <row r="2825" spans="2:12" s="5" customFormat="1" ht="63" hidden="1">
      <c r="B2825" s="1"/>
      <c r="C2825" s="351">
        <v>8349</v>
      </c>
      <c r="D2825" s="352" t="s">
        <v>2889</v>
      </c>
      <c r="E2825" s="353" t="s">
        <v>125</v>
      </c>
      <c r="F2825" s="354">
        <v>750146</v>
      </c>
      <c r="G2825" s="288" t="s">
        <v>117</v>
      </c>
      <c r="H2825" s="288"/>
      <c r="I2825" s="1"/>
      <c r="J2825" s="10"/>
      <c r="K2825" s="10"/>
      <c r="L2825" s="1"/>
    </row>
    <row r="2826" spans="2:12" s="5" customFormat="1" ht="31.5" hidden="1">
      <c r="B2826" s="1"/>
      <c r="C2826" s="351">
        <v>8350</v>
      </c>
      <c r="D2826" s="352" t="s">
        <v>2890</v>
      </c>
      <c r="E2826" s="353" t="s">
        <v>125</v>
      </c>
      <c r="F2826" s="354">
        <v>170967</v>
      </c>
      <c r="G2826" s="288" t="s">
        <v>117</v>
      </c>
      <c r="H2826" s="288"/>
      <c r="I2826" s="1"/>
      <c r="J2826" s="10"/>
      <c r="K2826" s="10"/>
      <c r="L2826" s="1"/>
    </row>
    <row r="2827" spans="2:12" s="5" customFormat="1" ht="63" hidden="1">
      <c r="B2827" s="1"/>
      <c r="C2827" s="351">
        <v>8351</v>
      </c>
      <c r="D2827" s="352" t="s">
        <v>2891</v>
      </c>
      <c r="E2827" s="353" t="s">
        <v>125</v>
      </c>
      <c r="F2827" s="354">
        <v>1582854</v>
      </c>
      <c r="G2827" s="288" t="s">
        <v>117</v>
      </c>
      <c r="H2827" s="288"/>
      <c r="I2827" s="1"/>
      <c r="J2827" s="10"/>
      <c r="K2827" s="10"/>
      <c r="L2827" s="1"/>
    </row>
    <row r="2828" spans="2:12" s="5" customFormat="1" ht="63" hidden="1">
      <c r="B2828" s="1"/>
      <c r="C2828" s="351">
        <v>8352</v>
      </c>
      <c r="D2828" s="352" t="s">
        <v>2892</v>
      </c>
      <c r="E2828" s="353" t="s">
        <v>125</v>
      </c>
      <c r="F2828" s="354">
        <v>411467</v>
      </c>
      <c r="G2828" s="288" t="s">
        <v>117</v>
      </c>
      <c r="H2828" s="288"/>
      <c r="I2828" s="1"/>
      <c r="J2828" s="10"/>
      <c r="K2828" s="10"/>
      <c r="L2828" s="1"/>
    </row>
    <row r="2829" spans="2:12" s="5" customFormat="1" ht="63" hidden="1">
      <c r="B2829" s="1"/>
      <c r="C2829" s="351">
        <v>8353</v>
      </c>
      <c r="D2829" s="352" t="s">
        <v>2893</v>
      </c>
      <c r="E2829" s="353" t="s">
        <v>125</v>
      </c>
      <c r="F2829" s="354">
        <v>2210281</v>
      </c>
      <c r="G2829" s="288" t="s">
        <v>117</v>
      </c>
      <c r="H2829" s="288"/>
      <c r="I2829" s="1"/>
      <c r="J2829" s="10"/>
      <c r="K2829" s="10"/>
      <c r="L2829" s="1"/>
    </row>
    <row r="2830" spans="2:12" s="5" customFormat="1" ht="47.25" hidden="1">
      <c r="B2830" s="1"/>
      <c r="C2830" s="351">
        <v>8357</v>
      </c>
      <c r="D2830" s="352" t="s">
        <v>2894</v>
      </c>
      <c r="E2830" s="353" t="s">
        <v>125</v>
      </c>
      <c r="F2830" s="354">
        <v>2589102</v>
      </c>
      <c r="G2830" s="288" t="s">
        <v>117</v>
      </c>
      <c r="H2830" s="288"/>
      <c r="I2830" s="1"/>
      <c r="J2830" s="10"/>
      <c r="K2830" s="10"/>
      <c r="L2830" s="1"/>
    </row>
    <row r="2831" spans="2:12" s="5" customFormat="1" ht="31.5" hidden="1">
      <c r="B2831" s="1"/>
      <c r="C2831" s="351">
        <v>8359</v>
      </c>
      <c r="D2831" s="352" t="s">
        <v>2895</v>
      </c>
      <c r="E2831" s="353" t="s">
        <v>125</v>
      </c>
      <c r="F2831" s="354">
        <v>2762305</v>
      </c>
      <c r="G2831" s="288" t="s">
        <v>117</v>
      </c>
      <c r="H2831" s="288"/>
      <c r="I2831" s="1"/>
      <c r="J2831" s="10"/>
      <c r="K2831" s="10"/>
      <c r="L2831" s="1"/>
    </row>
    <row r="2832" spans="2:12" s="5" customFormat="1" ht="47.25" hidden="1">
      <c r="B2832" s="1"/>
      <c r="C2832" s="351">
        <v>8361</v>
      </c>
      <c r="D2832" s="352" t="s">
        <v>2896</v>
      </c>
      <c r="E2832" s="353" t="s">
        <v>125</v>
      </c>
      <c r="F2832" s="354">
        <v>553002</v>
      </c>
      <c r="G2832" s="288" t="s">
        <v>117</v>
      </c>
      <c r="H2832" s="288"/>
      <c r="I2832" s="1"/>
      <c r="J2832" s="10"/>
      <c r="K2832" s="10"/>
      <c r="L2832" s="1"/>
    </row>
    <row r="2833" spans="2:12" s="5" customFormat="1" ht="47.25" hidden="1">
      <c r="B2833" s="1"/>
      <c r="C2833" s="351">
        <v>8362</v>
      </c>
      <c r="D2833" s="352" t="s">
        <v>2897</v>
      </c>
      <c r="E2833" s="353" t="s">
        <v>125</v>
      </c>
      <c r="F2833" s="354">
        <v>352529</v>
      </c>
      <c r="G2833" s="288" t="s">
        <v>117</v>
      </c>
      <c r="H2833" s="288"/>
      <c r="I2833" s="1"/>
      <c r="J2833" s="10"/>
      <c r="K2833" s="10"/>
      <c r="L2833" s="1"/>
    </row>
    <row r="2834" spans="2:12" s="5" customFormat="1" ht="31.5" hidden="1">
      <c r="B2834" s="1"/>
      <c r="C2834" s="351">
        <v>8363</v>
      </c>
      <c r="D2834" s="352" t="s">
        <v>2898</v>
      </c>
      <c r="E2834" s="353" t="s">
        <v>122</v>
      </c>
      <c r="F2834" s="354">
        <v>337794</v>
      </c>
      <c r="G2834" s="288" t="s">
        <v>117</v>
      </c>
      <c r="H2834" s="288"/>
      <c r="I2834" s="1"/>
      <c r="J2834" s="10"/>
      <c r="K2834" s="10"/>
      <c r="L2834" s="1"/>
    </row>
    <row r="2835" spans="2:12" s="5" customFormat="1" ht="47.25" hidden="1">
      <c r="B2835" s="1"/>
      <c r="C2835" s="351">
        <v>8364</v>
      </c>
      <c r="D2835" s="352" t="s">
        <v>2899</v>
      </c>
      <c r="E2835" s="353" t="s">
        <v>125</v>
      </c>
      <c r="F2835" s="354">
        <v>997558</v>
      </c>
      <c r="G2835" s="288" t="s">
        <v>117</v>
      </c>
      <c r="H2835" s="288"/>
      <c r="I2835" s="1"/>
      <c r="J2835" s="10"/>
      <c r="K2835" s="10"/>
      <c r="L2835" s="1"/>
    </row>
    <row r="2836" spans="2:12" s="5" customFormat="1" ht="63" hidden="1">
      <c r="B2836" s="1"/>
      <c r="C2836" s="351">
        <v>8365</v>
      </c>
      <c r="D2836" s="352" t="s">
        <v>2900</v>
      </c>
      <c r="E2836" s="353" t="s">
        <v>125</v>
      </c>
      <c r="F2836" s="354">
        <v>245583</v>
      </c>
      <c r="G2836" s="288" t="s">
        <v>117</v>
      </c>
      <c r="H2836" s="288"/>
      <c r="I2836" s="1"/>
      <c r="J2836" s="10"/>
      <c r="K2836" s="10"/>
      <c r="L2836" s="1"/>
    </row>
    <row r="2837" spans="2:12" s="5" customFormat="1" ht="94.5" hidden="1">
      <c r="B2837" s="1"/>
      <c r="C2837" s="351">
        <v>8366</v>
      </c>
      <c r="D2837" s="352" t="s">
        <v>2901</v>
      </c>
      <c r="E2837" s="353" t="s">
        <v>125</v>
      </c>
      <c r="F2837" s="354">
        <v>24188811</v>
      </c>
      <c r="G2837" s="288" t="s">
        <v>117</v>
      </c>
      <c r="H2837" s="288"/>
      <c r="I2837" s="1"/>
      <c r="J2837" s="10"/>
      <c r="K2837" s="10"/>
      <c r="L2837" s="1"/>
    </row>
    <row r="2838" spans="2:12" s="5" customFormat="1" ht="25.5" hidden="1">
      <c r="B2838" s="1"/>
      <c r="C2838" s="351">
        <v>8367</v>
      </c>
      <c r="D2838" s="352" t="s">
        <v>2902</v>
      </c>
      <c r="E2838" s="353" t="s">
        <v>122</v>
      </c>
      <c r="F2838" s="354">
        <v>193570</v>
      </c>
      <c r="G2838" s="288" t="s">
        <v>117</v>
      </c>
      <c r="H2838" s="288"/>
      <c r="I2838" s="1"/>
      <c r="J2838" s="10"/>
      <c r="K2838" s="10"/>
      <c r="L2838" s="1"/>
    </row>
    <row r="2839" spans="2:12" s="5" customFormat="1" ht="31.5" hidden="1">
      <c r="B2839" s="1"/>
      <c r="C2839" s="351">
        <v>8368</v>
      </c>
      <c r="D2839" s="352" t="s">
        <v>2903</v>
      </c>
      <c r="E2839" s="353" t="s">
        <v>122</v>
      </c>
      <c r="F2839" s="354">
        <v>234887</v>
      </c>
      <c r="G2839" s="288" t="s">
        <v>117</v>
      </c>
      <c r="H2839" s="288"/>
      <c r="I2839" s="1"/>
      <c r="J2839" s="10"/>
      <c r="K2839" s="10"/>
      <c r="L2839" s="1"/>
    </row>
    <row r="2840" spans="2:12" s="5" customFormat="1" ht="31.5" hidden="1">
      <c r="B2840" s="1"/>
      <c r="C2840" s="351">
        <v>8369</v>
      </c>
      <c r="D2840" s="352" t="s">
        <v>2904</v>
      </c>
      <c r="E2840" s="353" t="s">
        <v>122</v>
      </c>
      <c r="F2840" s="354">
        <v>258922</v>
      </c>
      <c r="G2840" s="288" t="s">
        <v>117</v>
      </c>
      <c r="H2840" s="288"/>
      <c r="I2840" s="1"/>
      <c r="J2840" s="10"/>
      <c r="K2840" s="10"/>
      <c r="L2840" s="1"/>
    </row>
    <row r="2841" spans="2:12" s="5" customFormat="1" ht="31.5" hidden="1">
      <c r="B2841" s="1"/>
      <c r="C2841" s="351">
        <v>8370</v>
      </c>
      <c r="D2841" s="352" t="s">
        <v>2905</v>
      </c>
      <c r="E2841" s="353" t="s">
        <v>122</v>
      </c>
      <c r="F2841" s="354">
        <v>282812</v>
      </c>
      <c r="G2841" s="288" t="s">
        <v>117</v>
      </c>
      <c r="H2841" s="288"/>
      <c r="I2841" s="1"/>
      <c r="J2841" s="10"/>
      <c r="K2841" s="10"/>
      <c r="L2841" s="1"/>
    </row>
    <row r="2842" spans="2:12" s="5" customFormat="1" ht="31.5" hidden="1">
      <c r="B2842" s="1"/>
      <c r="C2842" s="351">
        <v>8371</v>
      </c>
      <c r="D2842" s="352" t="s">
        <v>2906</v>
      </c>
      <c r="E2842" s="353" t="s">
        <v>122</v>
      </c>
      <c r="F2842" s="354">
        <v>320639</v>
      </c>
      <c r="G2842" s="288" t="s">
        <v>117</v>
      </c>
      <c r="H2842" s="288"/>
      <c r="I2842" s="1"/>
      <c r="J2842" s="10"/>
      <c r="K2842" s="10"/>
      <c r="L2842" s="1"/>
    </row>
    <row r="2843" spans="2:12" s="5" customFormat="1" ht="110.25" hidden="1">
      <c r="B2843" s="1"/>
      <c r="C2843" s="351">
        <v>8382</v>
      </c>
      <c r="D2843" s="352" t="s">
        <v>2907</v>
      </c>
      <c r="E2843" s="353" t="s">
        <v>119</v>
      </c>
      <c r="F2843" s="354">
        <v>847435</v>
      </c>
      <c r="G2843" s="288" t="s">
        <v>117</v>
      </c>
      <c r="H2843" s="288"/>
      <c r="I2843" s="1"/>
      <c r="J2843" s="10"/>
      <c r="K2843" s="10"/>
      <c r="L2843" s="1"/>
    </row>
    <row r="2844" spans="2:12" s="5" customFormat="1" ht="110.25" hidden="1">
      <c r="B2844" s="1"/>
      <c r="C2844" s="351">
        <v>8383</v>
      </c>
      <c r="D2844" s="352" t="s">
        <v>2908</v>
      </c>
      <c r="E2844" s="353" t="s">
        <v>119</v>
      </c>
      <c r="F2844" s="354">
        <v>847435</v>
      </c>
      <c r="G2844" s="288" t="s">
        <v>117</v>
      </c>
      <c r="H2844" s="288"/>
      <c r="I2844" s="1"/>
      <c r="J2844" s="10"/>
      <c r="K2844" s="10"/>
      <c r="L2844" s="1"/>
    </row>
    <row r="2845" spans="2:12" s="5" customFormat="1" ht="78.75" hidden="1">
      <c r="B2845" s="1"/>
      <c r="C2845" s="351">
        <v>8384</v>
      </c>
      <c r="D2845" s="352" t="s">
        <v>2909</v>
      </c>
      <c r="E2845" s="353" t="s">
        <v>122</v>
      </c>
      <c r="F2845" s="354">
        <v>2108043</v>
      </c>
      <c r="G2845" s="288" t="s">
        <v>117</v>
      </c>
      <c r="H2845" s="288"/>
      <c r="I2845" s="1"/>
      <c r="J2845" s="10"/>
      <c r="K2845" s="10"/>
      <c r="L2845" s="1"/>
    </row>
    <row r="2846" spans="2:12" s="5" customFormat="1" ht="31.5" hidden="1">
      <c r="B2846" s="1"/>
      <c r="C2846" s="351">
        <v>8386</v>
      </c>
      <c r="D2846" s="352" t="s">
        <v>2910</v>
      </c>
      <c r="E2846" s="353" t="s">
        <v>125</v>
      </c>
      <c r="F2846" s="354">
        <v>1776700</v>
      </c>
      <c r="G2846" s="288" t="s">
        <v>117</v>
      </c>
      <c r="H2846" s="288"/>
      <c r="I2846" s="1"/>
      <c r="J2846" s="10"/>
      <c r="K2846" s="10"/>
      <c r="L2846" s="1"/>
    </row>
    <row r="2847" spans="2:12" s="5" customFormat="1" ht="31.5" hidden="1">
      <c r="B2847" s="1"/>
      <c r="C2847" s="351">
        <v>8388</v>
      </c>
      <c r="D2847" s="352" t="s">
        <v>2911</v>
      </c>
      <c r="E2847" s="353" t="s">
        <v>125</v>
      </c>
      <c r="F2847" s="354">
        <v>23744</v>
      </c>
      <c r="G2847" s="288" t="s">
        <v>117</v>
      </c>
      <c r="H2847" s="288"/>
      <c r="I2847" s="1"/>
      <c r="J2847" s="10"/>
      <c r="K2847" s="10"/>
      <c r="L2847" s="1"/>
    </row>
    <row r="2848" spans="2:12" s="5" customFormat="1" ht="31.5" hidden="1">
      <c r="B2848" s="1"/>
      <c r="C2848" s="351">
        <v>8389</v>
      </c>
      <c r="D2848" s="352" t="s">
        <v>2912</v>
      </c>
      <c r="E2848" s="353" t="s">
        <v>122</v>
      </c>
      <c r="F2848" s="354">
        <v>31413</v>
      </c>
      <c r="G2848" s="288" t="s">
        <v>117</v>
      </c>
      <c r="H2848" s="288" t="s">
        <v>145</v>
      </c>
      <c r="I2848" s="1"/>
      <c r="J2848" s="10"/>
      <c r="K2848" s="10"/>
      <c r="L2848" s="1"/>
    </row>
    <row r="2849" spans="2:12" s="5" customFormat="1" ht="31.5" hidden="1">
      <c r="B2849" s="1"/>
      <c r="C2849" s="351">
        <v>8390</v>
      </c>
      <c r="D2849" s="352" t="s">
        <v>2913</v>
      </c>
      <c r="E2849" s="353" t="s">
        <v>122</v>
      </c>
      <c r="F2849" s="354">
        <v>71640</v>
      </c>
      <c r="G2849" s="288" t="s">
        <v>117</v>
      </c>
      <c r="H2849" s="288" t="s">
        <v>145</v>
      </c>
      <c r="I2849" s="1"/>
      <c r="J2849" s="10"/>
      <c r="K2849" s="10"/>
      <c r="L2849" s="1"/>
    </row>
    <row r="2850" spans="2:12" s="5" customFormat="1" ht="31.5" hidden="1">
      <c r="B2850" s="1"/>
      <c r="C2850" s="351">
        <v>8392</v>
      </c>
      <c r="D2850" s="352" t="s">
        <v>2914</v>
      </c>
      <c r="E2850" s="353" t="s">
        <v>125</v>
      </c>
      <c r="F2850" s="354">
        <v>7618</v>
      </c>
      <c r="G2850" s="288" t="s">
        <v>117</v>
      </c>
      <c r="H2850" s="288"/>
      <c r="I2850" s="1"/>
      <c r="J2850" s="10"/>
      <c r="K2850" s="10"/>
      <c r="L2850" s="1"/>
    </row>
    <row r="2851" spans="2:12" s="5" customFormat="1" ht="94.5" hidden="1">
      <c r="B2851" s="1"/>
      <c r="C2851" s="351">
        <v>8393</v>
      </c>
      <c r="D2851" s="352" t="s">
        <v>2915</v>
      </c>
      <c r="E2851" s="353" t="s">
        <v>125</v>
      </c>
      <c r="F2851" s="354">
        <v>346257</v>
      </c>
      <c r="G2851" s="288" t="s">
        <v>117</v>
      </c>
      <c r="H2851" s="288"/>
      <c r="I2851" s="1"/>
      <c r="J2851" s="10"/>
      <c r="K2851" s="10"/>
      <c r="L2851" s="1"/>
    </row>
    <row r="2852" spans="2:12" s="5" customFormat="1" ht="94.5" hidden="1">
      <c r="B2852" s="1"/>
      <c r="C2852" s="351">
        <v>8399</v>
      </c>
      <c r="D2852" s="352" t="s">
        <v>2916</v>
      </c>
      <c r="E2852" s="353" t="s">
        <v>122</v>
      </c>
      <c r="F2852" s="354">
        <v>595519</v>
      </c>
      <c r="G2852" s="288" t="s">
        <v>117</v>
      </c>
      <c r="H2852" s="288"/>
      <c r="I2852" s="1"/>
      <c r="J2852" s="10"/>
      <c r="K2852" s="10"/>
      <c r="L2852" s="1"/>
    </row>
    <row r="2853" spans="2:12" s="5" customFormat="1" ht="47.25" hidden="1">
      <c r="B2853" s="1"/>
      <c r="C2853" s="351">
        <v>8401</v>
      </c>
      <c r="D2853" s="352" t="s">
        <v>2917</v>
      </c>
      <c r="E2853" s="353" t="s">
        <v>122</v>
      </c>
      <c r="F2853" s="354">
        <v>3819698</v>
      </c>
      <c r="G2853" s="288" t="s">
        <v>117</v>
      </c>
      <c r="H2853" s="288"/>
      <c r="I2853" s="1"/>
      <c r="J2853" s="10"/>
      <c r="K2853" s="10"/>
      <c r="L2853" s="1"/>
    </row>
    <row r="2854" spans="2:12" s="5" customFormat="1" ht="31.5" hidden="1">
      <c r="B2854" s="1"/>
      <c r="C2854" s="351">
        <v>8402</v>
      </c>
      <c r="D2854" s="352" t="s">
        <v>2918</v>
      </c>
      <c r="E2854" s="353" t="s">
        <v>125</v>
      </c>
      <c r="F2854" s="354">
        <v>4801</v>
      </c>
      <c r="G2854" s="288" t="s">
        <v>117</v>
      </c>
      <c r="H2854" s="288"/>
      <c r="I2854" s="1"/>
      <c r="J2854" s="10"/>
      <c r="K2854" s="10"/>
      <c r="L2854" s="1"/>
    </row>
    <row r="2855" spans="2:12" s="5" customFormat="1" ht="94.5" hidden="1">
      <c r="B2855" s="1"/>
      <c r="C2855" s="351">
        <v>8406</v>
      </c>
      <c r="D2855" s="352" t="s">
        <v>2919</v>
      </c>
      <c r="E2855" s="353" t="s">
        <v>125</v>
      </c>
      <c r="F2855" s="354">
        <v>2083974</v>
      </c>
      <c r="G2855" s="288" t="s">
        <v>117</v>
      </c>
      <c r="H2855" s="288"/>
      <c r="I2855" s="1"/>
      <c r="J2855" s="10"/>
      <c r="K2855" s="10"/>
      <c r="L2855" s="1"/>
    </row>
    <row r="2856" spans="2:12" s="5" customFormat="1" ht="63" hidden="1">
      <c r="B2856" s="1"/>
      <c r="C2856" s="351">
        <v>8407</v>
      </c>
      <c r="D2856" s="352" t="s">
        <v>2920</v>
      </c>
      <c r="E2856" s="353" t="s">
        <v>122</v>
      </c>
      <c r="F2856" s="354">
        <v>1350566</v>
      </c>
      <c r="G2856" s="288" t="s">
        <v>117</v>
      </c>
      <c r="H2856" s="288"/>
      <c r="I2856" s="1"/>
      <c r="J2856" s="10"/>
      <c r="K2856" s="10"/>
      <c r="L2856" s="1"/>
    </row>
    <row r="2857" spans="2:12" s="5" customFormat="1" ht="47.25" hidden="1">
      <c r="B2857" s="1"/>
      <c r="C2857" s="351">
        <v>8409</v>
      </c>
      <c r="D2857" s="352" t="s">
        <v>2921</v>
      </c>
      <c r="E2857" s="353" t="s">
        <v>125</v>
      </c>
      <c r="F2857" s="354">
        <v>4448680</v>
      </c>
      <c r="G2857" s="288" t="s">
        <v>117</v>
      </c>
      <c r="H2857" s="288" t="s">
        <v>145</v>
      </c>
      <c r="I2857" s="1"/>
      <c r="J2857" s="10"/>
      <c r="K2857" s="10"/>
      <c r="L2857" s="1"/>
    </row>
    <row r="2858" spans="2:12" s="5" customFormat="1" ht="47.25" hidden="1">
      <c r="B2858" s="1"/>
      <c r="C2858" s="351">
        <v>8410</v>
      </c>
      <c r="D2858" s="352" t="s">
        <v>2922</v>
      </c>
      <c r="E2858" s="353" t="s">
        <v>125</v>
      </c>
      <c r="F2858" s="354">
        <v>3654375</v>
      </c>
      <c r="G2858" s="288" t="s">
        <v>117</v>
      </c>
      <c r="H2858" s="288" t="s">
        <v>145</v>
      </c>
      <c r="I2858" s="1"/>
      <c r="J2858" s="10"/>
      <c r="K2858" s="10"/>
      <c r="L2858" s="1"/>
    </row>
    <row r="2859" spans="2:12" s="5" customFormat="1" ht="63" hidden="1">
      <c r="B2859" s="1"/>
      <c r="C2859" s="351">
        <v>8411</v>
      </c>
      <c r="D2859" s="352" t="s">
        <v>2923</v>
      </c>
      <c r="E2859" s="353" t="s">
        <v>122</v>
      </c>
      <c r="F2859" s="354">
        <v>492547</v>
      </c>
      <c r="G2859" s="288" t="s">
        <v>117</v>
      </c>
      <c r="H2859" s="288"/>
      <c r="I2859" s="1"/>
      <c r="J2859" s="10"/>
      <c r="K2859" s="10"/>
      <c r="L2859" s="1"/>
    </row>
    <row r="2860" spans="2:12" s="5" customFormat="1" ht="31.5" hidden="1">
      <c r="B2860" s="1"/>
      <c r="C2860" s="351">
        <v>8412</v>
      </c>
      <c r="D2860" s="352" t="s">
        <v>2924</v>
      </c>
      <c r="E2860" s="353" t="s">
        <v>125</v>
      </c>
      <c r="F2860" s="354">
        <v>581319</v>
      </c>
      <c r="G2860" s="288" t="s">
        <v>117</v>
      </c>
      <c r="H2860" s="288"/>
      <c r="I2860" s="1"/>
      <c r="J2860" s="10"/>
      <c r="K2860" s="10"/>
      <c r="L2860" s="1"/>
    </row>
    <row r="2861" spans="2:12" s="5" customFormat="1" ht="31.5" hidden="1">
      <c r="B2861" s="1"/>
      <c r="C2861" s="351">
        <v>8413</v>
      </c>
      <c r="D2861" s="352" t="s">
        <v>2925</v>
      </c>
      <c r="E2861" s="353" t="s">
        <v>125</v>
      </c>
      <c r="F2861" s="354">
        <v>283218</v>
      </c>
      <c r="G2861" s="288" t="s">
        <v>117</v>
      </c>
      <c r="H2861" s="288"/>
      <c r="I2861" s="1"/>
      <c r="J2861" s="10"/>
      <c r="K2861" s="10"/>
      <c r="L2861" s="1"/>
    </row>
    <row r="2862" spans="2:12" s="5" customFormat="1" ht="31.5" hidden="1">
      <c r="B2862" s="1"/>
      <c r="C2862" s="351">
        <v>8414</v>
      </c>
      <c r="D2862" s="352" t="s">
        <v>2926</v>
      </c>
      <c r="E2862" s="353" t="s">
        <v>125</v>
      </c>
      <c r="F2862" s="354">
        <v>3199583</v>
      </c>
      <c r="G2862" s="288" t="s">
        <v>117</v>
      </c>
      <c r="H2862" s="288"/>
      <c r="I2862" s="1"/>
      <c r="J2862" s="10"/>
      <c r="K2862" s="10"/>
      <c r="L2862" s="1"/>
    </row>
    <row r="2863" spans="2:12" s="5" customFormat="1" ht="31.5" hidden="1">
      <c r="B2863" s="1"/>
      <c r="C2863" s="351">
        <v>8415</v>
      </c>
      <c r="D2863" s="352" t="s">
        <v>2927</v>
      </c>
      <c r="E2863" s="353" t="s">
        <v>125</v>
      </c>
      <c r="F2863" s="354">
        <v>691404</v>
      </c>
      <c r="G2863" s="288" t="s">
        <v>117</v>
      </c>
      <c r="H2863" s="288"/>
      <c r="I2863" s="1"/>
      <c r="J2863" s="10"/>
      <c r="K2863" s="10"/>
      <c r="L2863" s="1"/>
    </row>
    <row r="2864" spans="2:12" s="5" customFormat="1" ht="31.5" hidden="1">
      <c r="B2864" s="1"/>
      <c r="C2864" s="351">
        <v>8416</v>
      </c>
      <c r="D2864" s="352" t="s">
        <v>2928</v>
      </c>
      <c r="E2864" s="353" t="s">
        <v>125</v>
      </c>
      <c r="F2864" s="354">
        <v>722728</v>
      </c>
      <c r="G2864" s="288" t="s">
        <v>117</v>
      </c>
      <c r="H2864" s="288"/>
      <c r="I2864" s="1"/>
      <c r="J2864" s="10"/>
      <c r="K2864" s="10"/>
      <c r="L2864" s="1"/>
    </row>
    <row r="2865" spans="2:12" s="5" customFormat="1" ht="47.25" hidden="1">
      <c r="B2865" s="1"/>
      <c r="C2865" s="351">
        <v>8418</v>
      </c>
      <c r="D2865" s="352" t="s">
        <v>2929</v>
      </c>
      <c r="E2865" s="353" t="s">
        <v>125</v>
      </c>
      <c r="F2865" s="354">
        <v>17960381</v>
      </c>
      <c r="G2865" s="288" t="s">
        <v>117</v>
      </c>
      <c r="H2865" s="288"/>
      <c r="I2865" s="1"/>
      <c r="J2865" s="10"/>
      <c r="K2865" s="10"/>
      <c r="L2865" s="1"/>
    </row>
    <row r="2866" spans="2:12" s="5" customFormat="1" ht="31.5" hidden="1">
      <c r="B2866" s="1"/>
      <c r="C2866" s="351">
        <v>8419</v>
      </c>
      <c r="D2866" s="352" t="s">
        <v>2930</v>
      </c>
      <c r="E2866" s="353" t="s">
        <v>125</v>
      </c>
      <c r="F2866" s="354">
        <v>173132</v>
      </c>
      <c r="G2866" s="288" t="s">
        <v>117</v>
      </c>
      <c r="H2866" s="288"/>
      <c r="I2866" s="1"/>
      <c r="J2866" s="10"/>
      <c r="K2866" s="10"/>
      <c r="L2866" s="1"/>
    </row>
    <row r="2867" spans="2:12" s="5" customFormat="1" ht="31.5" hidden="1">
      <c r="B2867" s="1"/>
      <c r="C2867" s="351">
        <v>8420</v>
      </c>
      <c r="D2867" s="352" t="s">
        <v>2931</v>
      </c>
      <c r="E2867" s="353" t="s">
        <v>125</v>
      </c>
      <c r="F2867" s="354">
        <v>173132</v>
      </c>
      <c r="G2867" s="288" t="s">
        <v>117</v>
      </c>
      <c r="H2867" s="288"/>
      <c r="I2867" s="1"/>
      <c r="J2867" s="10"/>
      <c r="K2867" s="10"/>
      <c r="L2867" s="1"/>
    </row>
    <row r="2868" spans="2:12" s="5" customFormat="1" ht="31.5" hidden="1">
      <c r="B2868" s="1"/>
      <c r="C2868" s="351">
        <v>8421</v>
      </c>
      <c r="D2868" s="352" t="s">
        <v>2932</v>
      </c>
      <c r="E2868" s="353" t="s">
        <v>125</v>
      </c>
      <c r="F2868" s="354">
        <v>175904</v>
      </c>
      <c r="G2868" s="288" t="s">
        <v>117</v>
      </c>
      <c r="H2868" s="288"/>
      <c r="I2868" s="1"/>
      <c r="J2868" s="10"/>
      <c r="K2868" s="10"/>
      <c r="L2868" s="1"/>
    </row>
    <row r="2869" spans="2:12" s="5" customFormat="1" ht="47.25" hidden="1">
      <c r="B2869" s="1"/>
      <c r="C2869" s="351">
        <v>8422</v>
      </c>
      <c r="D2869" s="352" t="s">
        <v>2933</v>
      </c>
      <c r="E2869" s="353" t="s">
        <v>125</v>
      </c>
      <c r="F2869" s="354">
        <v>563301</v>
      </c>
      <c r="G2869" s="288" t="s">
        <v>117</v>
      </c>
      <c r="H2869" s="288"/>
      <c r="I2869" s="1"/>
      <c r="J2869" s="10"/>
      <c r="K2869" s="10"/>
      <c r="L2869" s="1"/>
    </row>
    <row r="2870" spans="2:12" s="5" customFormat="1" ht="47.25" hidden="1">
      <c r="B2870" s="1"/>
      <c r="C2870" s="351">
        <v>8423</v>
      </c>
      <c r="D2870" s="352" t="s">
        <v>2934</v>
      </c>
      <c r="E2870" s="353" t="s">
        <v>125</v>
      </c>
      <c r="F2870" s="354">
        <v>792671</v>
      </c>
      <c r="G2870" s="288" t="s">
        <v>117</v>
      </c>
      <c r="H2870" s="288"/>
      <c r="I2870" s="1"/>
      <c r="J2870" s="10"/>
      <c r="K2870" s="10"/>
      <c r="L2870" s="1"/>
    </row>
    <row r="2871" spans="2:12" s="5" customFormat="1" ht="47.25" hidden="1">
      <c r="B2871" s="1"/>
      <c r="C2871" s="351">
        <v>8425</v>
      </c>
      <c r="D2871" s="352" t="s">
        <v>2935</v>
      </c>
      <c r="E2871" s="353" t="s">
        <v>125</v>
      </c>
      <c r="F2871" s="354">
        <v>111574</v>
      </c>
      <c r="G2871" s="288" t="s">
        <v>117</v>
      </c>
      <c r="H2871" s="288"/>
      <c r="I2871" s="1"/>
      <c r="J2871" s="10"/>
      <c r="K2871" s="10"/>
      <c r="L2871" s="1"/>
    </row>
    <row r="2872" spans="2:12" s="5" customFormat="1" ht="47.25" hidden="1">
      <c r="B2872" s="1"/>
      <c r="C2872" s="351">
        <v>8427</v>
      </c>
      <c r="D2872" s="352" t="s">
        <v>2936</v>
      </c>
      <c r="E2872" s="353" t="s">
        <v>125</v>
      </c>
      <c r="F2872" s="354">
        <v>634852</v>
      </c>
      <c r="G2872" s="288" t="s">
        <v>117</v>
      </c>
      <c r="H2872" s="288"/>
      <c r="I2872" s="1"/>
      <c r="J2872" s="10"/>
      <c r="K2872" s="10"/>
      <c r="L2872" s="1"/>
    </row>
    <row r="2873" spans="2:12" s="5" customFormat="1" ht="47.25" hidden="1">
      <c r="B2873" s="1"/>
      <c r="C2873" s="351">
        <v>8430</v>
      </c>
      <c r="D2873" s="352" t="s">
        <v>2937</v>
      </c>
      <c r="E2873" s="353" t="s">
        <v>125</v>
      </c>
      <c r="F2873" s="354">
        <v>5495359</v>
      </c>
      <c r="G2873" s="288" t="s">
        <v>117</v>
      </c>
      <c r="H2873" s="288"/>
      <c r="I2873" s="1"/>
      <c r="J2873" s="10"/>
      <c r="K2873" s="10"/>
      <c r="L2873" s="1"/>
    </row>
    <row r="2874" spans="2:12" s="5" customFormat="1" ht="47.25" hidden="1">
      <c r="B2874" s="1"/>
      <c r="C2874" s="351">
        <v>8431</v>
      </c>
      <c r="D2874" s="352" t="s">
        <v>2938</v>
      </c>
      <c r="E2874" s="353" t="s">
        <v>125</v>
      </c>
      <c r="F2874" s="354">
        <v>5176406</v>
      </c>
      <c r="G2874" s="288" t="s">
        <v>117</v>
      </c>
      <c r="H2874" s="288"/>
      <c r="I2874" s="1"/>
      <c r="J2874" s="10"/>
      <c r="K2874" s="10"/>
      <c r="L2874" s="1"/>
    </row>
    <row r="2875" spans="2:12" s="5" customFormat="1" ht="31.5" hidden="1">
      <c r="B2875" s="1"/>
      <c r="C2875" s="351">
        <v>8432</v>
      </c>
      <c r="D2875" s="352" t="s">
        <v>2939</v>
      </c>
      <c r="E2875" s="353" t="s">
        <v>125</v>
      </c>
      <c r="F2875" s="354">
        <v>10791784</v>
      </c>
      <c r="G2875" s="288" t="s">
        <v>117</v>
      </c>
      <c r="H2875" s="288"/>
      <c r="I2875" s="1"/>
      <c r="J2875" s="10"/>
      <c r="K2875" s="10"/>
      <c r="L2875" s="1"/>
    </row>
    <row r="2876" spans="2:12" s="5" customFormat="1" ht="78.75" hidden="1">
      <c r="B2876" s="1"/>
      <c r="C2876" s="351">
        <v>8433</v>
      </c>
      <c r="D2876" s="352" t="s">
        <v>2940</v>
      </c>
      <c r="E2876" s="353" t="s">
        <v>125</v>
      </c>
      <c r="F2876" s="354">
        <v>258470</v>
      </c>
      <c r="G2876" s="288" t="s">
        <v>117</v>
      </c>
      <c r="H2876" s="288"/>
      <c r="I2876" s="1"/>
      <c r="J2876" s="10"/>
      <c r="K2876" s="10"/>
      <c r="L2876" s="1"/>
    </row>
    <row r="2877" spans="2:12" s="5" customFormat="1" ht="78.75" hidden="1">
      <c r="B2877" s="1"/>
      <c r="C2877" s="351">
        <v>8434</v>
      </c>
      <c r="D2877" s="352" t="s">
        <v>2941</v>
      </c>
      <c r="E2877" s="353" t="s">
        <v>125</v>
      </c>
      <c r="F2877" s="354">
        <v>776932</v>
      </c>
      <c r="G2877" s="288" t="s">
        <v>117</v>
      </c>
      <c r="H2877" s="288"/>
      <c r="I2877" s="1"/>
      <c r="J2877" s="10"/>
      <c r="K2877" s="10"/>
      <c r="L2877" s="1"/>
    </row>
    <row r="2878" spans="2:12" s="5" customFormat="1" ht="47.25" hidden="1">
      <c r="B2878" s="1"/>
      <c r="C2878" s="351">
        <v>8435</v>
      </c>
      <c r="D2878" s="352" t="s">
        <v>2942</v>
      </c>
      <c r="E2878" s="353" t="s">
        <v>125</v>
      </c>
      <c r="F2878" s="354">
        <v>520647</v>
      </c>
      <c r="G2878" s="288" t="s">
        <v>117</v>
      </c>
      <c r="H2878" s="288"/>
      <c r="I2878" s="1"/>
      <c r="J2878" s="10"/>
      <c r="K2878" s="10"/>
      <c r="L2878" s="1"/>
    </row>
    <row r="2879" spans="2:12" s="5" customFormat="1" ht="25.5" hidden="1">
      <c r="B2879" s="1"/>
      <c r="C2879" s="351">
        <v>8436</v>
      </c>
      <c r="D2879" s="352" t="s">
        <v>2943</v>
      </c>
      <c r="E2879" s="353" t="s">
        <v>125</v>
      </c>
      <c r="F2879" s="354">
        <v>137838</v>
      </c>
      <c r="G2879" s="288" t="s">
        <v>117</v>
      </c>
      <c r="H2879" s="288"/>
      <c r="I2879" s="1"/>
      <c r="J2879" s="10"/>
      <c r="K2879" s="10"/>
      <c r="L2879" s="1"/>
    </row>
    <row r="2880" spans="2:12" s="5" customFormat="1" ht="25.5" hidden="1">
      <c r="B2880" s="1"/>
      <c r="C2880" s="351">
        <v>8437</v>
      </c>
      <c r="D2880" s="352" t="s">
        <v>2944</v>
      </c>
      <c r="E2880" s="353" t="s">
        <v>125</v>
      </c>
      <c r="F2880" s="354">
        <v>301719</v>
      </c>
      <c r="G2880" s="288" t="s">
        <v>117</v>
      </c>
      <c r="H2880" s="288"/>
      <c r="I2880" s="1"/>
      <c r="J2880" s="10"/>
      <c r="K2880" s="10"/>
      <c r="L2880" s="1"/>
    </row>
    <row r="2881" spans="2:12" s="5" customFormat="1" ht="47.25" hidden="1">
      <c r="B2881" s="1"/>
      <c r="C2881" s="351">
        <v>8438</v>
      </c>
      <c r="D2881" s="352" t="s">
        <v>2945</v>
      </c>
      <c r="E2881" s="353" t="s">
        <v>116</v>
      </c>
      <c r="F2881" s="354">
        <v>75733</v>
      </c>
      <c r="G2881" s="288" t="s">
        <v>117</v>
      </c>
      <c r="H2881" s="288"/>
      <c r="I2881" s="1"/>
      <c r="J2881" s="10"/>
      <c r="K2881" s="10"/>
      <c r="L2881" s="1"/>
    </row>
    <row r="2882" spans="2:12" s="5" customFormat="1" ht="47.25" hidden="1">
      <c r="B2882" s="1"/>
      <c r="C2882" s="351">
        <v>8439</v>
      </c>
      <c r="D2882" s="352" t="s">
        <v>2946</v>
      </c>
      <c r="E2882" s="353" t="s">
        <v>116</v>
      </c>
      <c r="F2882" s="354">
        <v>75733</v>
      </c>
      <c r="G2882" s="288" t="s">
        <v>117</v>
      </c>
      <c r="H2882" s="288"/>
      <c r="I2882" s="1"/>
      <c r="J2882" s="10"/>
      <c r="K2882" s="10"/>
      <c r="L2882" s="1"/>
    </row>
    <row r="2883" spans="2:12" s="5" customFormat="1" ht="47.25" hidden="1">
      <c r="B2883" s="1"/>
      <c r="C2883" s="351">
        <v>8440</v>
      </c>
      <c r="D2883" s="352" t="s">
        <v>2947</v>
      </c>
      <c r="E2883" s="353" t="s">
        <v>116</v>
      </c>
      <c r="F2883" s="354">
        <v>75733</v>
      </c>
      <c r="G2883" s="288" t="s">
        <v>117</v>
      </c>
      <c r="H2883" s="288"/>
      <c r="I2883" s="1"/>
      <c r="J2883" s="10"/>
      <c r="K2883" s="10"/>
      <c r="L2883" s="1"/>
    </row>
    <row r="2884" spans="2:12" s="5" customFormat="1" ht="63" hidden="1">
      <c r="B2884" s="1"/>
      <c r="C2884" s="351">
        <v>8442</v>
      </c>
      <c r="D2884" s="352" t="s">
        <v>2948</v>
      </c>
      <c r="E2884" s="353" t="s">
        <v>122</v>
      </c>
      <c r="F2884" s="354">
        <v>5733</v>
      </c>
      <c r="G2884" s="288" t="s">
        <v>117</v>
      </c>
      <c r="H2884" s="288"/>
      <c r="I2884" s="1"/>
      <c r="J2884" s="10"/>
      <c r="K2884" s="10"/>
      <c r="L2884" s="1"/>
    </row>
    <row r="2885" spans="2:12" s="5" customFormat="1" ht="63" hidden="1">
      <c r="B2885" s="1"/>
      <c r="C2885" s="351">
        <v>8443</v>
      </c>
      <c r="D2885" s="352" t="s">
        <v>2949</v>
      </c>
      <c r="E2885" s="353" t="s">
        <v>122</v>
      </c>
      <c r="F2885" s="354">
        <v>5359</v>
      </c>
      <c r="G2885" s="288" t="s">
        <v>117</v>
      </c>
      <c r="H2885" s="288"/>
      <c r="I2885" s="1"/>
      <c r="J2885" s="10"/>
      <c r="K2885" s="10"/>
      <c r="L2885" s="1"/>
    </row>
    <row r="2886" spans="2:12" s="5" customFormat="1" ht="63" hidden="1">
      <c r="B2886" s="1"/>
      <c r="C2886" s="351">
        <v>8444</v>
      </c>
      <c r="D2886" s="352" t="s">
        <v>2950</v>
      </c>
      <c r="E2886" s="353" t="s">
        <v>125</v>
      </c>
      <c r="F2886" s="354">
        <v>950063</v>
      </c>
      <c r="G2886" s="288" t="s">
        <v>117</v>
      </c>
      <c r="H2886" s="288"/>
      <c r="I2886" s="1"/>
      <c r="J2886" s="10"/>
      <c r="K2886" s="10"/>
      <c r="L2886" s="1"/>
    </row>
    <row r="2887" spans="2:12" s="5" customFormat="1" ht="141.75" hidden="1">
      <c r="B2887" s="1"/>
      <c r="C2887" s="351">
        <v>8445</v>
      </c>
      <c r="D2887" s="352" t="s">
        <v>2951</v>
      </c>
      <c r="E2887" s="353" t="s">
        <v>125</v>
      </c>
      <c r="F2887" s="354">
        <v>910315</v>
      </c>
      <c r="G2887" s="288" t="s">
        <v>117</v>
      </c>
      <c r="H2887" s="288"/>
      <c r="I2887" s="1"/>
      <c r="J2887" s="10"/>
      <c r="K2887" s="10"/>
      <c r="L2887" s="1"/>
    </row>
    <row r="2888" spans="2:12" s="5" customFormat="1" ht="47.25" hidden="1">
      <c r="B2888" s="1"/>
      <c r="C2888" s="351">
        <v>8448</v>
      </c>
      <c r="D2888" s="352" t="s">
        <v>2952</v>
      </c>
      <c r="E2888" s="353" t="s">
        <v>116</v>
      </c>
      <c r="F2888" s="354">
        <v>75733</v>
      </c>
      <c r="G2888" s="288" t="s">
        <v>117</v>
      </c>
      <c r="H2888" s="288"/>
      <c r="I2888" s="1"/>
      <c r="J2888" s="10"/>
      <c r="K2888" s="10"/>
      <c r="L2888" s="1"/>
    </row>
    <row r="2889" spans="2:12" s="5" customFormat="1" ht="47.25" hidden="1">
      <c r="B2889" s="1"/>
      <c r="C2889" s="351">
        <v>8449</v>
      </c>
      <c r="D2889" s="352" t="s">
        <v>2953</v>
      </c>
      <c r="E2889" s="353" t="s">
        <v>116</v>
      </c>
      <c r="F2889" s="354">
        <v>75733</v>
      </c>
      <c r="G2889" s="288" t="s">
        <v>117</v>
      </c>
      <c r="H2889" s="288"/>
      <c r="I2889" s="1"/>
      <c r="J2889" s="10"/>
      <c r="K2889" s="10"/>
      <c r="L2889" s="1"/>
    </row>
    <row r="2890" spans="2:12" s="5" customFormat="1" ht="141.75" hidden="1">
      <c r="B2890" s="1"/>
      <c r="C2890" s="351">
        <v>8452</v>
      </c>
      <c r="D2890" s="352" t="s">
        <v>2954</v>
      </c>
      <c r="E2890" s="353" t="s">
        <v>122</v>
      </c>
      <c r="F2890" s="354">
        <v>181731</v>
      </c>
      <c r="G2890" s="288" t="s">
        <v>117</v>
      </c>
      <c r="H2890" s="288"/>
      <c r="I2890" s="1"/>
      <c r="J2890" s="10"/>
      <c r="K2890" s="10"/>
      <c r="L2890" s="1"/>
    </row>
    <row r="2891" spans="2:12" s="5" customFormat="1" ht="47.25" hidden="1">
      <c r="B2891" s="1"/>
      <c r="C2891" s="351">
        <v>8453</v>
      </c>
      <c r="D2891" s="352" t="s">
        <v>2955</v>
      </c>
      <c r="E2891" s="353" t="s">
        <v>122</v>
      </c>
      <c r="F2891" s="354">
        <v>23843</v>
      </c>
      <c r="G2891" s="288" t="s">
        <v>117</v>
      </c>
      <c r="H2891" s="288"/>
      <c r="I2891" s="1"/>
      <c r="J2891" s="10"/>
      <c r="K2891" s="10"/>
      <c r="L2891" s="1"/>
    </row>
    <row r="2892" spans="2:12" s="5" customFormat="1" ht="47.25" hidden="1">
      <c r="B2892" s="1"/>
      <c r="C2892" s="351">
        <v>8455</v>
      </c>
      <c r="D2892" s="352" t="s">
        <v>2956</v>
      </c>
      <c r="E2892" s="353" t="s">
        <v>125</v>
      </c>
      <c r="F2892" s="354">
        <v>16371344</v>
      </c>
      <c r="G2892" s="288" t="s">
        <v>117</v>
      </c>
      <c r="H2892" s="288"/>
      <c r="I2892" s="1"/>
      <c r="J2892" s="10"/>
      <c r="K2892" s="10"/>
      <c r="L2892" s="1"/>
    </row>
    <row r="2893" spans="2:12" s="5" customFormat="1" ht="47.25" hidden="1">
      <c r="B2893" s="1"/>
      <c r="C2893" s="351">
        <v>8456</v>
      </c>
      <c r="D2893" s="352" t="s">
        <v>2957</v>
      </c>
      <c r="E2893" s="353" t="s">
        <v>125</v>
      </c>
      <c r="F2893" s="354">
        <v>17051957</v>
      </c>
      <c r="G2893" s="288" t="s">
        <v>117</v>
      </c>
      <c r="H2893" s="288"/>
      <c r="I2893" s="1"/>
      <c r="J2893" s="10"/>
      <c r="K2893" s="10"/>
      <c r="L2893" s="1"/>
    </row>
    <row r="2894" spans="2:12" s="5" customFormat="1" ht="47.25" hidden="1">
      <c r="B2894" s="1"/>
      <c r="C2894" s="351">
        <v>8457</v>
      </c>
      <c r="D2894" s="352" t="s">
        <v>2958</v>
      </c>
      <c r="E2894" s="353" t="s">
        <v>125</v>
      </c>
      <c r="F2894" s="354">
        <v>19551900</v>
      </c>
      <c r="G2894" s="288" t="s">
        <v>117</v>
      </c>
      <c r="H2894" s="288"/>
      <c r="I2894" s="1"/>
      <c r="J2894" s="10"/>
      <c r="K2894" s="10"/>
      <c r="L2894" s="1"/>
    </row>
    <row r="2895" spans="2:12" s="5" customFormat="1" ht="47.25" hidden="1">
      <c r="B2895" s="1"/>
      <c r="C2895" s="351">
        <v>8458</v>
      </c>
      <c r="D2895" s="352" t="s">
        <v>2959</v>
      </c>
      <c r="E2895" s="353" t="s">
        <v>125</v>
      </c>
      <c r="F2895" s="354">
        <v>5206674</v>
      </c>
      <c r="G2895" s="288" t="s">
        <v>117</v>
      </c>
      <c r="H2895" s="288"/>
      <c r="I2895" s="1"/>
      <c r="J2895" s="10"/>
      <c r="K2895" s="10"/>
      <c r="L2895" s="1"/>
    </row>
    <row r="2896" spans="2:12" s="5" customFormat="1" ht="47.25" hidden="1">
      <c r="B2896" s="1"/>
      <c r="C2896" s="351">
        <v>8459</v>
      </c>
      <c r="D2896" s="352" t="s">
        <v>2960</v>
      </c>
      <c r="E2896" s="353" t="s">
        <v>125</v>
      </c>
      <c r="F2896" s="354">
        <v>7111082</v>
      </c>
      <c r="G2896" s="288" t="s">
        <v>117</v>
      </c>
      <c r="H2896" s="288"/>
      <c r="I2896" s="1"/>
      <c r="J2896" s="10"/>
      <c r="K2896" s="10"/>
      <c r="L2896" s="1"/>
    </row>
    <row r="2897" spans="2:12" s="5" customFormat="1" ht="47.25" hidden="1">
      <c r="B2897" s="1"/>
      <c r="C2897" s="351">
        <v>8460</v>
      </c>
      <c r="D2897" s="352" t="s">
        <v>2961</v>
      </c>
      <c r="E2897" s="353" t="s">
        <v>125</v>
      </c>
      <c r="F2897" s="354">
        <v>11018062</v>
      </c>
      <c r="G2897" s="288" t="s">
        <v>117</v>
      </c>
      <c r="H2897" s="288"/>
      <c r="I2897" s="1"/>
      <c r="J2897" s="10"/>
      <c r="K2897" s="10"/>
      <c r="L2897" s="1"/>
    </row>
    <row r="2898" spans="2:12" s="5" customFormat="1" ht="47.25" hidden="1">
      <c r="B2898" s="1"/>
      <c r="C2898" s="351">
        <v>8461</v>
      </c>
      <c r="D2898" s="352" t="s">
        <v>2962</v>
      </c>
      <c r="E2898" s="353" t="s">
        <v>122</v>
      </c>
      <c r="F2898" s="354">
        <v>31303</v>
      </c>
      <c r="G2898" s="288" t="s">
        <v>117</v>
      </c>
      <c r="H2898" s="288"/>
      <c r="I2898" s="1"/>
      <c r="J2898" s="10"/>
      <c r="K2898" s="10"/>
      <c r="L2898" s="1"/>
    </row>
    <row r="2899" spans="2:12" s="5" customFormat="1" ht="47.25" hidden="1">
      <c r="B2899" s="1"/>
      <c r="C2899" s="351">
        <v>8462</v>
      </c>
      <c r="D2899" s="352" t="s">
        <v>2963</v>
      </c>
      <c r="E2899" s="353" t="s">
        <v>122</v>
      </c>
      <c r="F2899" s="354">
        <v>7756</v>
      </c>
      <c r="G2899" s="288" t="s">
        <v>117</v>
      </c>
      <c r="H2899" s="288"/>
      <c r="I2899" s="1"/>
      <c r="J2899" s="10"/>
      <c r="K2899" s="10"/>
      <c r="L2899" s="1"/>
    </row>
    <row r="2900" spans="2:12" s="5" customFormat="1" ht="94.5" hidden="1">
      <c r="B2900" s="1"/>
      <c r="C2900" s="351">
        <v>8464</v>
      </c>
      <c r="D2900" s="352" t="s">
        <v>2964</v>
      </c>
      <c r="E2900" s="353" t="s">
        <v>122</v>
      </c>
      <c r="F2900" s="354">
        <v>40553</v>
      </c>
      <c r="G2900" s="288" t="s">
        <v>117</v>
      </c>
      <c r="H2900" s="288"/>
      <c r="I2900" s="1"/>
      <c r="J2900" s="10"/>
      <c r="K2900" s="10"/>
      <c r="L2900" s="1"/>
    </row>
    <row r="2901" spans="2:12" s="5" customFormat="1" ht="78.75" hidden="1">
      <c r="B2901" s="1"/>
      <c r="C2901" s="351">
        <v>8465</v>
      </c>
      <c r="D2901" s="352" t="s">
        <v>2965</v>
      </c>
      <c r="E2901" s="353" t="s">
        <v>116</v>
      </c>
      <c r="F2901" s="354">
        <v>117614</v>
      </c>
      <c r="G2901" s="288" t="s">
        <v>117</v>
      </c>
      <c r="H2901" s="288" t="s">
        <v>145</v>
      </c>
      <c r="I2901" s="1"/>
      <c r="J2901" s="10"/>
      <c r="K2901" s="10"/>
      <c r="L2901" s="1"/>
    </row>
    <row r="2902" spans="2:12" s="5" customFormat="1" ht="78.75" hidden="1">
      <c r="B2902" s="1"/>
      <c r="C2902" s="351">
        <v>8466</v>
      </c>
      <c r="D2902" s="352" t="s">
        <v>2966</v>
      </c>
      <c r="E2902" s="353" t="s">
        <v>122</v>
      </c>
      <c r="F2902" s="354">
        <v>72159</v>
      </c>
      <c r="G2902" s="288" t="s">
        <v>117</v>
      </c>
      <c r="H2902" s="288"/>
      <c r="I2902" s="1"/>
      <c r="J2902" s="10"/>
      <c r="K2902" s="10"/>
      <c r="L2902" s="1"/>
    </row>
    <row r="2903" spans="2:12" s="5" customFormat="1" ht="47.25" hidden="1">
      <c r="B2903" s="1"/>
      <c r="C2903" s="351">
        <v>8467</v>
      </c>
      <c r="D2903" s="352" t="s">
        <v>2967</v>
      </c>
      <c r="E2903" s="353" t="s">
        <v>116</v>
      </c>
      <c r="F2903" s="354">
        <v>21275</v>
      </c>
      <c r="G2903" s="288" t="s">
        <v>117</v>
      </c>
      <c r="H2903" s="288"/>
      <c r="I2903" s="1"/>
      <c r="J2903" s="10"/>
      <c r="K2903" s="10"/>
      <c r="L2903" s="1"/>
    </row>
    <row r="2904" spans="2:12" s="5" customFormat="1" ht="47.25" hidden="1">
      <c r="B2904" s="1"/>
      <c r="C2904" s="351">
        <v>8468</v>
      </c>
      <c r="D2904" s="352" t="s">
        <v>2968</v>
      </c>
      <c r="E2904" s="353" t="s">
        <v>125</v>
      </c>
      <c r="F2904" s="354">
        <v>169084</v>
      </c>
      <c r="G2904" s="288" t="s">
        <v>117</v>
      </c>
      <c r="H2904" s="288"/>
      <c r="I2904" s="1"/>
      <c r="J2904" s="10"/>
      <c r="K2904" s="10"/>
      <c r="L2904" s="1"/>
    </row>
    <row r="2905" spans="2:12" s="5" customFormat="1" ht="47.25" hidden="1">
      <c r="B2905" s="1"/>
      <c r="C2905" s="351">
        <v>8471</v>
      </c>
      <c r="D2905" s="352" t="s">
        <v>2969</v>
      </c>
      <c r="E2905" s="353" t="s">
        <v>472</v>
      </c>
      <c r="F2905" s="354">
        <v>4222</v>
      </c>
      <c r="G2905" s="288" t="s">
        <v>117</v>
      </c>
      <c r="H2905" s="288" t="s">
        <v>145</v>
      </c>
      <c r="I2905" s="1"/>
      <c r="J2905" s="10"/>
      <c r="K2905" s="10"/>
      <c r="L2905" s="1"/>
    </row>
    <row r="2906" spans="2:12" s="5" customFormat="1" ht="47.25" hidden="1">
      <c r="B2906" s="1"/>
      <c r="C2906" s="351">
        <v>8472</v>
      </c>
      <c r="D2906" s="352" t="s">
        <v>2970</v>
      </c>
      <c r="E2906" s="353" t="s">
        <v>125</v>
      </c>
      <c r="F2906" s="354">
        <v>1070480</v>
      </c>
      <c r="G2906" s="288" t="s">
        <v>117</v>
      </c>
      <c r="H2906" s="288"/>
      <c r="I2906" s="1"/>
      <c r="J2906" s="10"/>
      <c r="K2906" s="10"/>
      <c r="L2906" s="1"/>
    </row>
    <row r="2907" spans="2:12" s="5" customFormat="1" ht="315" hidden="1">
      <c r="B2907" s="1"/>
      <c r="C2907" s="351">
        <v>8473</v>
      </c>
      <c r="D2907" s="352" t="s">
        <v>2971</v>
      </c>
      <c r="E2907" s="353" t="s">
        <v>125</v>
      </c>
      <c r="F2907" s="354">
        <v>530636418</v>
      </c>
      <c r="G2907" s="288" t="s">
        <v>117</v>
      </c>
      <c r="H2907" s="288"/>
      <c r="I2907" s="1"/>
      <c r="J2907" s="10"/>
      <c r="K2907" s="10"/>
      <c r="L2907" s="1"/>
    </row>
    <row r="2908" spans="2:12" s="5" customFormat="1" ht="47.25" hidden="1">
      <c r="B2908" s="1"/>
      <c r="C2908" s="351">
        <v>8474</v>
      </c>
      <c r="D2908" s="352" t="s">
        <v>2972</v>
      </c>
      <c r="E2908" s="353" t="s">
        <v>125</v>
      </c>
      <c r="F2908" s="354">
        <v>327040</v>
      </c>
      <c r="G2908" s="288" t="s">
        <v>117</v>
      </c>
      <c r="H2908" s="288"/>
      <c r="I2908" s="1"/>
      <c r="J2908" s="10"/>
      <c r="K2908" s="10"/>
      <c r="L2908" s="1"/>
    </row>
    <row r="2909" spans="2:12" s="5" customFormat="1" ht="110.25" hidden="1">
      <c r="B2909" s="1"/>
      <c r="C2909" s="351">
        <v>8475</v>
      </c>
      <c r="D2909" s="352" t="s">
        <v>2973</v>
      </c>
      <c r="E2909" s="353" t="s">
        <v>122</v>
      </c>
      <c r="F2909" s="354">
        <v>41959</v>
      </c>
      <c r="G2909" s="288" t="s">
        <v>117</v>
      </c>
      <c r="H2909" s="288"/>
      <c r="I2909" s="1"/>
      <c r="J2909" s="10"/>
      <c r="K2909" s="10"/>
      <c r="L2909" s="1"/>
    </row>
    <row r="2910" spans="2:12" s="5" customFormat="1" ht="78.75" hidden="1">
      <c r="B2910" s="1"/>
      <c r="C2910" s="351">
        <v>8476</v>
      </c>
      <c r="D2910" s="352" t="s">
        <v>2974</v>
      </c>
      <c r="E2910" s="353" t="s">
        <v>125</v>
      </c>
      <c r="F2910" s="354">
        <v>1451466</v>
      </c>
      <c r="G2910" s="288" t="s">
        <v>117</v>
      </c>
      <c r="H2910" s="288" t="s">
        <v>145</v>
      </c>
      <c r="I2910" s="1"/>
      <c r="J2910" s="10"/>
      <c r="K2910" s="10"/>
      <c r="L2910" s="1"/>
    </row>
    <row r="2911" spans="2:12" s="5" customFormat="1" ht="47.25" hidden="1">
      <c r="B2911" s="1"/>
      <c r="C2911" s="351">
        <v>8480</v>
      </c>
      <c r="D2911" s="352" t="s">
        <v>2975</v>
      </c>
      <c r="E2911" s="353" t="s">
        <v>125</v>
      </c>
      <c r="F2911" s="354">
        <v>327040</v>
      </c>
      <c r="G2911" s="288" t="s">
        <v>117</v>
      </c>
      <c r="H2911" s="288"/>
      <c r="I2911" s="1"/>
      <c r="J2911" s="10"/>
      <c r="K2911" s="10"/>
      <c r="L2911" s="1"/>
    </row>
    <row r="2912" spans="2:12" s="5" customFormat="1" ht="31.5" hidden="1">
      <c r="B2912" s="1"/>
      <c r="C2912" s="351">
        <v>8482</v>
      </c>
      <c r="D2912" s="352" t="s">
        <v>2976</v>
      </c>
      <c r="E2912" s="353" t="s">
        <v>125</v>
      </c>
      <c r="F2912" s="354">
        <v>1304259</v>
      </c>
      <c r="G2912" s="288" t="s">
        <v>117</v>
      </c>
      <c r="H2912" s="288"/>
      <c r="I2912" s="1"/>
      <c r="J2912" s="10"/>
      <c r="K2912" s="10"/>
      <c r="L2912" s="1"/>
    </row>
    <row r="2913" spans="2:12" s="5" customFormat="1" ht="31.5" hidden="1">
      <c r="B2913" s="1"/>
      <c r="C2913" s="351">
        <v>8483</v>
      </c>
      <c r="D2913" s="352" t="s">
        <v>2977</v>
      </c>
      <c r="E2913" s="353" t="s">
        <v>125</v>
      </c>
      <c r="F2913" s="354">
        <v>942841</v>
      </c>
      <c r="G2913" s="288" t="s">
        <v>117</v>
      </c>
      <c r="H2913" s="288"/>
      <c r="I2913" s="1"/>
      <c r="J2913" s="10"/>
      <c r="K2913" s="10"/>
      <c r="L2913" s="1"/>
    </row>
    <row r="2914" spans="2:12" s="5" customFormat="1" ht="47.25" hidden="1">
      <c r="B2914" s="1"/>
      <c r="C2914" s="351">
        <v>8484</v>
      </c>
      <c r="D2914" s="352" t="s">
        <v>2978</v>
      </c>
      <c r="E2914" s="353" t="s">
        <v>125</v>
      </c>
      <c r="F2914" s="354">
        <v>153389</v>
      </c>
      <c r="G2914" s="288" t="s">
        <v>117</v>
      </c>
      <c r="H2914" s="288"/>
      <c r="I2914" s="1"/>
      <c r="J2914" s="10"/>
      <c r="K2914" s="10"/>
      <c r="L2914" s="1"/>
    </row>
    <row r="2915" spans="2:12" s="5" customFormat="1" ht="47.25" hidden="1">
      <c r="B2915" s="1"/>
      <c r="C2915" s="351">
        <v>8486</v>
      </c>
      <c r="D2915" s="352" t="s">
        <v>2979</v>
      </c>
      <c r="E2915" s="353" t="s">
        <v>122</v>
      </c>
      <c r="F2915" s="354">
        <v>970576</v>
      </c>
      <c r="G2915" s="288" t="s">
        <v>117</v>
      </c>
      <c r="H2915" s="288"/>
      <c r="I2915" s="1"/>
      <c r="J2915" s="10"/>
      <c r="K2915" s="10"/>
      <c r="L2915" s="1"/>
    </row>
    <row r="2916" spans="2:12" s="5" customFormat="1" ht="47.25" hidden="1">
      <c r="B2916" s="1"/>
      <c r="C2916" s="351">
        <v>8487</v>
      </c>
      <c r="D2916" s="352" t="s">
        <v>2980</v>
      </c>
      <c r="E2916" s="353" t="s">
        <v>122</v>
      </c>
      <c r="F2916" s="354">
        <v>28785</v>
      </c>
      <c r="G2916" s="288" t="s">
        <v>117</v>
      </c>
      <c r="H2916" s="288"/>
      <c r="I2916" s="1"/>
      <c r="J2916" s="10"/>
      <c r="K2916" s="10"/>
      <c r="L2916" s="1"/>
    </row>
    <row r="2917" spans="2:12" s="5" customFormat="1" ht="47.25" hidden="1">
      <c r="B2917" s="1"/>
      <c r="C2917" s="351">
        <v>8488</v>
      </c>
      <c r="D2917" s="352" t="s">
        <v>2981</v>
      </c>
      <c r="E2917" s="353" t="s">
        <v>122</v>
      </c>
      <c r="F2917" s="354">
        <v>18419</v>
      </c>
      <c r="G2917" s="288" t="s">
        <v>117</v>
      </c>
      <c r="H2917" s="288"/>
      <c r="I2917" s="1"/>
      <c r="J2917" s="10"/>
      <c r="K2917" s="10"/>
      <c r="L2917" s="1"/>
    </row>
    <row r="2918" spans="2:12" s="5" customFormat="1" ht="47.25" hidden="1">
      <c r="B2918" s="1"/>
      <c r="C2918" s="351">
        <v>8489</v>
      </c>
      <c r="D2918" s="352" t="s">
        <v>2982</v>
      </c>
      <c r="E2918" s="353" t="s">
        <v>125</v>
      </c>
      <c r="F2918" s="354">
        <v>32742</v>
      </c>
      <c r="G2918" s="288" t="s">
        <v>117</v>
      </c>
      <c r="H2918" s="288"/>
      <c r="I2918" s="1"/>
      <c r="J2918" s="10"/>
      <c r="K2918" s="10"/>
      <c r="L2918" s="1"/>
    </row>
    <row r="2919" spans="2:12" s="5" customFormat="1" ht="31.5" hidden="1">
      <c r="B2919" s="1"/>
      <c r="C2919" s="351">
        <v>8491</v>
      </c>
      <c r="D2919" s="352" t="s">
        <v>2983</v>
      </c>
      <c r="E2919" s="353" t="s">
        <v>125</v>
      </c>
      <c r="F2919" s="354">
        <v>6994</v>
      </c>
      <c r="G2919" s="288" t="s">
        <v>117</v>
      </c>
      <c r="H2919" s="288"/>
      <c r="I2919" s="1"/>
      <c r="J2919" s="10"/>
      <c r="K2919" s="10"/>
      <c r="L2919" s="1"/>
    </row>
    <row r="2920" spans="2:12" s="5" customFormat="1" ht="47.25" hidden="1">
      <c r="B2920" s="1"/>
      <c r="C2920" s="351">
        <v>8492</v>
      </c>
      <c r="D2920" s="352" t="s">
        <v>2984</v>
      </c>
      <c r="E2920" s="353" t="s">
        <v>125</v>
      </c>
      <c r="F2920" s="354">
        <v>139742</v>
      </c>
      <c r="G2920" s="288" t="s">
        <v>117</v>
      </c>
      <c r="H2920" s="288"/>
      <c r="I2920" s="1"/>
      <c r="J2920" s="10"/>
      <c r="K2920" s="10"/>
      <c r="L2920" s="1"/>
    </row>
    <row r="2921" spans="2:12" s="5" customFormat="1" ht="63" hidden="1">
      <c r="B2921" s="1"/>
      <c r="C2921" s="351">
        <v>8493</v>
      </c>
      <c r="D2921" s="352" t="s">
        <v>2985</v>
      </c>
      <c r="E2921" s="353" t="s">
        <v>125</v>
      </c>
      <c r="F2921" s="354">
        <v>590600</v>
      </c>
      <c r="G2921" s="288" t="s">
        <v>117</v>
      </c>
      <c r="H2921" s="288"/>
      <c r="I2921" s="1"/>
      <c r="J2921" s="10"/>
      <c r="K2921" s="10"/>
      <c r="L2921" s="1"/>
    </row>
    <row r="2922" spans="2:12" s="5" customFormat="1" ht="31.5" hidden="1">
      <c r="B2922" s="1"/>
      <c r="C2922" s="351">
        <v>8494</v>
      </c>
      <c r="D2922" s="352" t="s">
        <v>2986</v>
      </c>
      <c r="E2922" s="353" t="s">
        <v>125</v>
      </c>
      <c r="F2922" s="354">
        <v>1068634</v>
      </c>
      <c r="G2922" s="288" t="s">
        <v>117</v>
      </c>
      <c r="H2922" s="288"/>
      <c r="I2922" s="1"/>
      <c r="J2922" s="10"/>
      <c r="K2922" s="10"/>
      <c r="L2922" s="1"/>
    </row>
    <row r="2923" spans="2:12" s="5" customFormat="1" ht="47.25" hidden="1">
      <c r="B2923" s="1"/>
      <c r="C2923" s="351">
        <v>8495</v>
      </c>
      <c r="D2923" s="352" t="s">
        <v>2987</v>
      </c>
      <c r="E2923" s="353" t="s">
        <v>122</v>
      </c>
      <c r="F2923" s="354">
        <v>23812</v>
      </c>
      <c r="G2923" s="288" t="s">
        <v>117</v>
      </c>
      <c r="H2923" s="288"/>
      <c r="I2923" s="1"/>
      <c r="J2923" s="10"/>
      <c r="K2923" s="10"/>
      <c r="L2923" s="1"/>
    </row>
    <row r="2924" spans="2:12" s="5" customFormat="1" ht="47.25" hidden="1">
      <c r="B2924" s="1"/>
      <c r="C2924" s="351">
        <v>8496</v>
      </c>
      <c r="D2924" s="352" t="s">
        <v>2988</v>
      </c>
      <c r="E2924" s="353" t="s">
        <v>122</v>
      </c>
      <c r="F2924" s="354">
        <v>21075</v>
      </c>
      <c r="G2924" s="288" t="s">
        <v>117</v>
      </c>
      <c r="H2924" s="288"/>
      <c r="I2924" s="1"/>
      <c r="J2924" s="10"/>
      <c r="K2924" s="10"/>
      <c r="L2924" s="1"/>
    </row>
    <row r="2925" spans="2:12" s="5" customFormat="1" ht="47.25" hidden="1">
      <c r="B2925" s="1"/>
      <c r="C2925" s="351">
        <v>8497</v>
      </c>
      <c r="D2925" s="352" t="s">
        <v>2989</v>
      </c>
      <c r="E2925" s="353" t="s">
        <v>122</v>
      </c>
      <c r="F2925" s="354">
        <v>16424</v>
      </c>
      <c r="G2925" s="288" t="s">
        <v>117</v>
      </c>
      <c r="H2925" s="288"/>
      <c r="I2925" s="1"/>
      <c r="J2925" s="10"/>
      <c r="K2925" s="10"/>
      <c r="L2925" s="1"/>
    </row>
    <row r="2926" spans="2:12" s="5" customFormat="1" ht="63" hidden="1">
      <c r="B2926" s="1"/>
      <c r="C2926" s="351">
        <v>8498</v>
      </c>
      <c r="D2926" s="352" t="s">
        <v>2990</v>
      </c>
      <c r="E2926" s="353" t="s">
        <v>122</v>
      </c>
      <c r="F2926" s="354">
        <v>8104</v>
      </c>
      <c r="G2926" s="288" t="s">
        <v>117</v>
      </c>
      <c r="H2926" s="288"/>
      <c r="I2926" s="1"/>
      <c r="J2926" s="10"/>
      <c r="K2926" s="10"/>
      <c r="L2926" s="1"/>
    </row>
    <row r="2927" spans="2:12" s="5" customFormat="1" ht="63" hidden="1">
      <c r="B2927" s="1"/>
      <c r="C2927" s="351">
        <v>8499</v>
      </c>
      <c r="D2927" s="352" t="s">
        <v>2991</v>
      </c>
      <c r="E2927" s="353" t="s">
        <v>116</v>
      </c>
      <c r="F2927" s="354">
        <v>79974</v>
      </c>
      <c r="G2927" s="288" t="s">
        <v>117</v>
      </c>
      <c r="H2927" s="288"/>
      <c r="I2927" s="1"/>
      <c r="J2927" s="10"/>
      <c r="K2927" s="10"/>
      <c r="L2927" s="1"/>
    </row>
    <row r="2928" spans="2:12" s="5" customFormat="1" ht="31.5" hidden="1">
      <c r="B2928" s="1"/>
      <c r="C2928" s="351">
        <v>8500</v>
      </c>
      <c r="D2928" s="352" t="s">
        <v>2992</v>
      </c>
      <c r="E2928" s="353" t="s">
        <v>116</v>
      </c>
      <c r="F2928" s="354">
        <v>61880</v>
      </c>
      <c r="G2928" s="288" t="s">
        <v>117</v>
      </c>
      <c r="H2928" s="288"/>
      <c r="I2928" s="1"/>
      <c r="J2928" s="10"/>
      <c r="K2928" s="10"/>
      <c r="L2928" s="1"/>
    </row>
    <row r="2929" spans="2:12" s="5" customFormat="1" ht="63" hidden="1">
      <c r="B2929" s="1"/>
      <c r="C2929" s="351">
        <v>8501</v>
      </c>
      <c r="D2929" s="352" t="s">
        <v>2993</v>
      </c>
      <c r="E2929" s="353" t="s">
        <v>125</v>
      </c>
      <c r="F2929" s="354">
        <v>106998</v>
      </c>
      <c r="G2929" s="288" t="s">
        <v>117</v>
      </c>
      <c r="H2929" s="288"/>
      <c r="I2929" s="1"/>
      <c r="J2929" s="10"/>
      <c r="K2929" s="10"/>
      <c r="L2929" s="1"/>
    </row>
    <row r="2930" spans="2:12" s="5" customFormat="1" ht="63" hidden="1">
      <c r="B2930" s="1"/>
      <c r="C2930" s="351">
        <v>8503</v>
      </c>
      <c r="D2930" s="352" t="s">
        <v>2994</v>
      </c>
      <c r="E2930" s="353" t="s">
        <v>125</v>
      </c>
      <c r="F2930" s="354">
        <v>85462</v>
      </c>
      <c r="G2930" s="288" t="s">
        <v>117</v>
      </c>
      <c r="H2930" s="288"/>
      <c r="I2930" s="1"/>
      <c r="J2930" s="10"/>
      <c r="K2930" s="10"/>
      <c r="L2930" s="1"/>
    </row>
    <row r="2931" spans="2:12" s="5" customFormat="1" ht="31.5" hidden="1">
      <c r="B2931" s="1"/>
      <c r="C2931" s="351">
        <v>8504</v>
      </c>
      <c r="D2931" s="352" t="s">
        <v>2995</v>
      </c>
      <c r="E2931" s="353" t="s">
        <v>125</v>
      </c>
      <c r="F2931" s="354">
        <v>220318</v>
      </c>
      <c r="G2931" s="288" t="s">
        <v>117</v>
      </c>
      <c r="H2931" s="288"/>
      <c r="I2931" s="1"/>
      <c r="J2931" s="10"/>
      <c r="K2931" s="10"/>
      <c r="L2931" s="1"/>
    </row>
    <row r="2932" spans="2:12" s="5" customFormat="1" ht="47.25" hidden="1">
      <c r="B2932" s="1"/>
      <c r="C2932" s="351">
        <v>8505</v>
      </c>
      <c r="D2932" s="352" t="s">
        <v>2996</v>
      </c>
      <c r="E2932" s="353" t="s">
        <v>125</v>
      </c>
      <c r="F2932" s="354">
        <v>421602</v>
      </c>
      <c r="G2932" s="288" t="s">
        <v>117</v>
      </c>
      <c r="H2932" s="288"/>
      <c r="I2932" s="1"/>
      <c r="J2932" s="10"/>
      <c r="K2932" s="10"/>
      <c r="L2932" s="1"/>
    </row>
    <row r="2933" spans="2:12" s="5" customFormat="1" ht="126" hidden="1">
      <c r="B2933" s="1"/>
      <c r="C2933" s="351">
        <v>8506</v>
      </c>
      <c r="D2933" s="352" t="s">
        <v>2997</v>
      </c>
      <c r="E2933" s="353" t="s">
        <v>125</v>
      </c>
      <c r="F2933" s="354">
        <v>641366</v>
      </c>
      <c r="G2933" s="288" t="s">
        <v>117</v>
      </c>
      <c r="H2933" s="288" t="s">
        <v>145</v>
      </c>
      <c r="I2933" s="1"/>
      <c r="J2933" s="10"/>
      <c r="K2933" s="10"/>
      <c r="L2933" s="1"/>
    </row>
    <row r="2934" spans="2:12" s="5" customFormat="1" ht="94.5" hidden="1">
      <c r="B2934" s="1"/>
      <c r="C2934" s="351">
        <v>8507</v>
      </c>
      <c r="D2934" s="352" t="s">
        <v>2998</v>
      </c>
      <c r="E2934" s="353" t="s">
        <v>122</v>
      </c>
      <c r="F2934" s="354">
        <v>522911</v>
      </c>
      <c r="G2934" s="288" t="s">
        <v>117</v>
      </c>
      <c r="H2934" s="288" t="s">
        <v>145</v>
      </c>
      <c r="I2934" s="1"/>
      <c r="J2934" s="10"/>
      <c r="K2934" s="10"/>
      <c r="L2934" s="1"/>
    </row>
    <row r="2935" spans="2:12" s="5" customFormat="1" ht="94.5" hidden="1">
      <c r="B2935" s="1"/>
      <c r="C2935" s="351">
        <v>8508</v>
      </c>
      <c r="D2935" s="352" t="s">
        <v>2999</v>
      </c>
      <c r="E2935" s="353" t="s">
        <v>122</v>
      </c>
      <c r="F2935" s="354">
        <v>608094</v>
      </c>
      <c r="G2935" s="288" t="s">
        <v>117</v>
      </c>
      <c r="H2935" s="288" t="s">
        <v>145</v>
      </c>
      <c r="I2935" s="1"/>
      <c r="J2935" s="10"/>
      <c r="K2935" s="10"/>
      <c r="L2935" s="1"/>
    </row>
    <row r="2936" spans="2:12" s="5" customFormat="1" ht="94.5" hidden="1">
      <c r="B2936" s="1"/>
      <c r="C2936" s="351">
        <v>8509</v>
      </c>
      <c r="D2936" s="352" t="s">
        <v>3000</v>
      </c>
      <c r="E2936" s="353" t="s">
        <v>122</v>
      </c>
      <c r="F2936" s="354">
        <v>671064</v>
      </c>
      <c r="G2936" s="288" t="s">
        <v>117</v>
      </c>
      <c r="H2936" s="288"/>
      <c r="I2936" s="1"/>
      <c r="J2936" s="10"/>
      <c r="K2936" s="10"/>
      <c r="L2936" s="1"/>
    </row>
    <row r="2937" spans="2:12" s="5" customFormat="1" ht="78.75" hidden="1">
      <c r="B2937" s="1"/>
      <c r="C2937" s="351">
        <v>8511</v>
      </c>
      <c r="D2937" s="352" t="s">
        <v>3001</v>
      </c>
      <c r="E2937" s="353" t="s">
        <v>122</v>
      </c>
      <c r="F2937" s="354">
        <v>288417</v>
      </c>
      <c r="G2937" s="288" t="s">
        <v>117</v>
      </c>
      <c r="H2937" s="288"/>
      <c r="I2937" s="1"/>
      <c r="J2937" s="10"/>
      <c r="K2937" s="10"/>
      <c r="L2937" s="1"/>
    </row>
    <row r="2938" spans="2:12" s="5" customFormat="1" ht="47.25" hidden="1">
      <c r="B2938" s="1"/>
      <c r="C2938" s="351">
        <v>8512</v>
      </c>
      <c r="D2938" s="352" t="s">
        <v>3002</v>
      </c>
      <c r="E2938" s="353" t="s">
        <v>122</v>
      </c>
      <c r="F2938" s="354">
        <v>203760</v>
      </c>
      <c r="G2938" s="288" t="s">
        <v>117</v>
      </c>
      <c r="H2938" s="288"/>
      <c r="I2938" s="1"/>
      <c r="J2938" s="10"/>
      <c r="K2938" s="10"/>
      <c r="L2938" s="1"/>
    </row>
    <row r="2939" spans="2:12" s="5" customFormat="1" ht="31.5" hidden="1">
      <c r="B2939" s="1"/>
      <c r="C2939" s="351">
        <v>8513</v>
      </c>
      <c r="D2939" s="352" t="s">
        <v>3003</v>
      </c>
      <c r="E2939" s="353" t="s">
        <v>125</v>
      </c>
      <c r="F2939" s="354">
        <v>478710</v>
      </c>
      <c r="G2939" s="288" t="s">
        <v>117</v>
      </c>
      <c r="H2939" s="288"/>
      <c r="I2939" s="1"/>
      <c r="J2939" s="10"/>
      <c r="K2939" s="10"/>
      <c r="L2939" s="1"/>
    </row>
    <row r="2940" spans="2:12" s="5" customFormat="1" ht="31.5" hidden="1">
      <c r="B2940" s="1"/>
      <c r="C2940" s="351">
        <v>8514</v>
      </c>
      <c r="D2940" s="352" t="s">
        <v>3004</v>
      </c>
      <c r="E2940" s="353" t="s">
        <v>122</v>
      </c>
      <c r="F2940" s="354">
        <v>17760</v>
      </c>
      <c r="G2940" s="288" t="s">
        <v>117</v>
      </c>
      <c r="H2940" s="288"/>
      <c r="I2940" s="1"/>
      <c r="J2940" s="10"/>
      <c r="K2940" s="10"/>
      <c r="L2940" s="1"/>
    </row>
    <row r="2941" spans="2:12" s="5" customFormat="1" ht="63" hidden="1">
      <c r="B2941" s="1"/>
      <c r="C2941" s="351">
        <v>8515</v>
      </c>
      <c r="D2941" s="352" t="s">
        <v>3005</v>
      </c>
      <c r="E2941" s="353" t="s">
        <v>125</v>
      </c>
      <c r="F2941" s="354">
        <v>16633</v>
      </c>
      <c r="G2941" s="288" t="s">
        <v>117</v>
      </c>
      <c r="H2941" s="288"/>
      <c r="I2941" s="1"/>
      <c r="J2941" s="10"/>
      <c r="K2941" s="10"/>
      <c r="L2941" s="1"/>
    </row>
    <row r="2942" spans="2:12" s="5" customFormat="1" ht="63" hidden="1">
      <c r="B2942" s="1"/>
      <c r="C2942" s="351">
        <v>8516</v>
      </c>
      <c r="D2942" s="352" t="s">
        <v>3006</v>
      </c>
      <c r="E2942" s="353" t="s">
        <v>125</v>
      </c>
      <c r="F2942" s="354">
        <v>37964</v>
      </c>
      <c r="G2942" s="288" t="s">
        <v>117</v>
      </c>
      <c r="H2942" s="288"/>
      <c r="I2942" s="1"/>
      <c r="J2942" s="10"/>
      <c r="K2942" s="10"/>
      <c r="L2942" s="1"/>
    </row>
    <row r="2943" spans="2:12" s="5" customFormat="1" ht="63" hidden="1">
      <c r="B2943" s="1"/>
      <c r="C2943" s="351">
        <v>8518</v>
      </c>
      <c r="D2943" s="352" t="s">
        <v>3007</v>
      </c>
      <c r="E2943" s="353" t="s">
        <v>125</v>
      </c>
      <c r="F2943" s="354">
        <v>26062</v>
      </c>
      <c r="G2943" s="288" t="s">
        <v>117</v>
      </c>
      <c r="H2943" s="288"/>
      <c r="I2943" s="1"/>
      <c r="J2943" s="10"/>
      <c r="K2943" s="10"/>
      <c r="L2943" s="1"/>
    </row>
    <row r="2944" spans="2:12" s="5" customFormat="1" ht="63" hidden="1">
      <c r="B2944" s="1"/>
      <c r="C2944" s="351">
        <v>8519</v>
      </c>
      <c r="D2944" s="352" t="s">
        <v>3008</v>
      </c>
      <c r="E2944" s="353" t="s">
        <v>125</v>
      </c>
      <c r="F2944" s="354">
        <v>17735</v>
      </c>
      <c r="G2944" s="288" t="s">
        <v>117</v>
      </c>
      <c r="H2944" s="288"/>
      <c r="I2944" s="1"/>
      <c r="J2944" s="10"/>
      <c r="K2944" s="10"/>
      <c r="L2944" s="1"/>
    </row>
    <row r="2945" spans="2:12" s="5" customFormat="1" ht="31.5" hidden="1">
      <c r="B2945" s="1"/>
      <c r="C2945" s="351">
        <v>8521</v>
      </c>
      <c r="D2945" s="352" t="s">
        <v>3009</v>
      </c>
      <c r="E2945" s="353" t="s">
        <v>125</v>
      </c>
      <c r="F2945" s="354">
        <v>7691</v>
      </c>
      <c r="G2945" s="288" t="s">
        <v>117</v>
      </c>
      <c r="H2945" s="288"/>
      <c r="I2945" s="1"/>
      <c r="J2945" s="10"/>
      <c r="K2945" s="10"/>
      <c r="L2945" s="1"/>
    </row>
    <row r="2946" spans="2:12" s="5" customFormat="1" ht="31.5" hidden="1">
      <c r="B2946" s="1"/>
      <c r="C2946" s="351">
        <v>8522</v>
      </c>
      <c r="D2946" s="352" t="s">
        <v>3010</v>
      </c>
      <c r="E2946" s="353" t="s">
        <v>122</v>
      </c>
      <c r="F2946" s="354">
        <v>12060</v>
      </c>
      <c r="G2946" s="288" t="s">
        <v>117</v>
      </c>
      <c r="H2946" s="288"/>
      <c r="I2946" s="1"/>
      <c r="J2946" s="10"/>
      <c r="K2946" s="10"/>
      <c r="L2946" s="1"/>
    </row>
    <row r="2947" spans="2:12" s="5" customFormat="1" ht="31.5" hidden="1">
      <c r="B2947" s="1"/>
      <c r="C2947" s="351">
        <v>8523</v>
      </c>
      <c r="D2947" s="352" t="s">
        <v>3011</v>
      </c>
      <c r="E2947" s="353" t="s">
        <v>125</v>
      </c>
      <c r="F2947" s="354">
        <v>4828</v>
      </c>
      <c r="G2947" s="288" t="s">
        <v>117</v>
      </c>
      <c r="H2947" s="288"/>
      <c r="I2947" s="1"/>
      <c r="J2947" s="10"/>
      <c r="K2947" s="10"/>
      <c r="L2947" s="1"/>
    </row>
    <row r="2948" spans="2:12" s="5" customFormat="1" ht="31.5" hidden="1">
      <c r="B2948" s="1"/>
      <c r="C2948" s="351">
        <v>8524</v>
      </c>
      <c r="D2948" s="352" t="s">
        <v>3012</v>
      </c>
      <c r="E2948" s="353" t="s">
        <v>125</v>
      </c>
      <c r="F2948" s="354">
        <v>5492</v>
      </c>
      <c r="G2948" s="288" t="s">
        <v>117</v>
      </c>
      <c r="H2948" s="288"/>
      <c r="I2948" s="1"/>
      <c r="J2948" s="10"/>
      <c r="K2948" s="10"/>
      <c r="L2948" s="1"/>
    </row>
    <row r="2949" spans="2:12" s="5" customFormat="1" ht="31.5" hidden="1">
      <c r="B2949" s="1"/>
      <c r="C2949" s="351">
        <v>8525</v>
      </c>
      <c r="D2949" s="352" t="s">
        <v>3013</v>
      </c>
      <c r="E2949" s="353" t="s">
        <v>125</v>
      </c>
      <c r="F2949" s="354">
        <v>5641</v>
      </c>
      <c r="G2949" s="288" t="s">
        <v>117</v>
      </c>
      <c r="H2949" s="288"/>
      <c r="I2949" s="1"/>
      <c r="J2949" s="10"/>
      <c r="K2949" s="10"/>
      <c r="L2949" s="1"/>
    </row>
    <row r="2950" spans="2:12" s="5" customFormat="1" ht="31.5" hidden="1">
      <c r="B2950" s="1"/>
      <c r="C2950" s="351">
        <v>8526</v>
      </c>
      <c r="D2950" s="352" t="s">
        <v>3014</v>
      </c>
      <c r="E2950" s="353" t="s">
        <v>125</v>
      </c>
      <c r="F2950" s="354">
        <v>12634</v>
      </c>
      <c r="G2950" s="288" t="s">
        <v>117</v>
      </c>
      <c r="H2950" s="288"/>
      <c r="I2950" s="1"/>
      <c r="J2950" s="10"/>
      <c r="K2950" s="10"/>
      <c r="L2950" s="1"/>
    </row>
    <row r="2951" spans="2:12" s="5" customFormat="1" ht="31.5" hidden="1">
      <c r="B2951" s="1"/>
      <c r="C2951" s="351">
        <v>8527</v>
      </c>
      <c r="D2951" s="352" t="s">
        <v>3015</v>
      </c>
      <c r="E2951" s="353" t="s">
        <v>125</v>
      </c>
      <c r="F2951" s="354">
        <v>14121</v>
      </c>
      <c r="G2951" s="288" t="s">
        <v>117</v>
      </c>
      <c r="H2951" s="288"/>
      <c r="I2951" s="1"/>
      <c r="J2951" s="10"/>
      <c r="K2951" s="10"/>
      <c r="L2951" s="1"/>
    </row>
    <row r="2952" spans="2:12" s="5" customFormat="1" ht="63" hidden="1">
      <c r="B2952" s="1"/>
      <c r="C2952" s="351">
        <v>8528</v>
      </c>
      <c r="D2952" s="352" t="s">
        <v>3016</v>
      </c>
      <c r="E2952" s="353" t="s">
        <v>125</v>
      </c>
      <c r="F2952" s="354">
        <v>16925</v>
      </c>
      <c r="G2952" s="288" t="s">
        <v>117</v>
      </c>
      <c r="H2952" s="288"/>
      <c r="I2952" s="1"/>
      <c r="J2952" s="10"/>
      <c r="K2952" s="10"/>
      <c r="L2952" s="1"/>
    </row>
    <row r="2953" spans="2:12" s="5" customFormat="1" ht="31.5" hidden="1">
      <c r="B2953" s="1"/>
      <c r="C2953" s="351">
        <v>8529</v>
      </c>
      <c r="D2953" s="352" t="s">
        <v>3017</v>
      </c>
      <c r="E2953" s="353" t="s">
        <v>125</v>
      </c>
      <c r="F2953" s="354">
        <v>16190</v>
      </c>
      <c r="G2953" s="288" t="s">
        <v>117</v>
      </c>
      <c r="H2953" s="288"/>
      <c r="I2953" s="1"/>
      <c r="J2953" s="10"/>
      <c r="K2953" s="10"/>
      <c r="L2953" s="1"/>
    </row>
    <row r="2954" spans="2:12" s="5" customFormat="1" ht="31.5" hidden="1">
      <c r="B2954" s="1"/>
      <c r="C2954" s="351">
        <v>8530</v>
      </c>
      <c r="D2954" s="352" t="s">
        <v>3018</v>
      </c>
      <c r="E2954" s="353" t="s">
        <v>125</v>
      </c>
      <c r="F2954" s="354">
        <v>37808</v>
      </c>
      <c r="G2954" s="288" t="s">
        <v>117</v>
      </c>
      <c r="H2954" s="288"/>
      <c r="I2954" s="1"/>
      <c r="J2954" s="10"/>
      <c r="K2954" s="10"/>
      <c r="L2954" s="1"/>
    </row>
    <row r="2955" spans="2:12" s="5" customFormat="1" ht="31.5" hidden="1">
      <c r="B2955" s="1"/>
      <c r="C2955" s="351">
        <v>8531</v>
      </c>
      <c r="D2955" s="352" t="s">
        <v>3019</v>
      </c>
      <c r="E2955" s="353" t="s">
        <v>125</v>
      </c>
      <c r="F2955" s="354">
        <v>110307</v>
      </c>
      <c r="G2955" s="288" t="s">
        <v>117</v>
      </c>
      <c r="H2955" s="288"/>
      <c r="I2955" s="1"/>
      <c r="J2955" s="10"/>
      <c r="K2955" s="10"/>
      <c r="L2955" s="1"/>
    </row>
    <row r="2956" spans="2:12" s="5" customFormat="1" ht="94.5" hidden="1">
      <c r="B2956" s="1"/>
      <c r="C2956" s="351">
        <v>8533</v>
      </c>
      <c r="D2956" s="352" t="s">
        <v>3020</v>
      </c>
      <c r="E2956" s="353" t="s">
        <v>125</v>
      </c>
      <c r="F2956" s="354">
        <v>21838</v>
      </c>
      <c r="G2956" s="288" t="s">
        <v>117</v>
      </c>
      <c r="H2956" s="288"/>
      <c r="I2956" s="1"/>
      <c r="J2956" s="10"/>
      <c r="K2956" s="10"/>
      <c r="L2956" s="1"/>
    </row>
    <row r="2957" spans="2:12" s="5" customFormat="1" ht="63" hidden="1">
      <c r="B2957" s="1"/>
      <c r="C2957" s="351">
        <v>8534</v>
      </c>
      <c r="D2957" s="352" t="s">
        <v>3021</v>
      </c>
      <c r="E2957" s="353" t="s">
        <v>125</v>
      </c>
      <c r="F2957" s="354">
        <v>195700</v>
      </c>
      <c r="G2957" s="288" t="s">
        <v>117</v>
      </c>
      <c r="H2957" s="288"/>
      <c r="I2957" s="1"/>
      <c r="J2957" s="10"/>
      <c r="K2957" s="10"/>
      <c r="L2957" s="1"/>
    </row>
    <row r="2958" spans="2:12" s="5" customFormat="1" ht="63" hidden="1">
      <c r="B2958" s="1"/>
      <c r="C2958" s="351">
        <v>8535</v>
      </c>
      <c r="D2958" s="352" t="s">
        <v>3022</v>
      </c>
      <c r="E2958" s="353" t="s">
        <v>125</v>
      </c>
      <c r="F2958" s="354">
        <v>263200</v>
      </c>
      <c r="G2958" s="288" t="s">
        <v>117</v>
      </c>
      <c r="H2958" s="288"/>
      <c r="I2958" s="1"/>
      <c r="J2958" s="10"/>
      <c r="K2958" s="10"/>
      <c r="L2958" s="1"/>
    </row>
    <row r="2959" spans="2:12" s="5" customFormat="1" ht="78.75" hidden="1">
      <c r="B2959" s="1"/>
      <c r="C2959" s="351">
        <v>8536</v>
      </c>
      <c r="D2959" s="352" t="s">
        <v>3023</v>
      </c>
      <c r="E2959" s="353" t="s">
        <v>116</v>
      </c>
      <c r="F2959" s="354">
        <v>15900</v>
      </c>
      <c r="G2959" s="288" t="s">
        <v>117</v>
      </c>
      <c r="H2959" s="288"/>
      <c r="I2959" s="1"/>
      <c r="J2959" s="10"/>
      <c r="K2959" s="10"/>
      <c r="L2959" s="1"/>
    </row>
    <row r="2960" spans="2:12" s="5" customFormat="1" ht="47.25" hidden="1">
      <c r="B2960" s="1"/>
      <c r="C2960" s="351">
        <v>8537</v>
      </c>
      <c r="D2960" s="352" t="s">
        <v>3024</v>
      </c>
      <c r="E2960" s="353" t="s">
        <v>125</v>
      </c>
      <c r="F2960" s="354">
        <v>1566579</v>
      </c>
      <c r="G2960" s="288" t="s">
        <v>117</v>
      </c>
      <c r="H2960" s="288"/>
      <c r="I2960" s="1"/>
      <c r="J2960" s="10"/>
      <c r="K2960" s="10"/>
      <c r="L2960" s="1"/>
    </row>
    <row r="2961" spans="2:12" s="5" customFormat="1" ht="47.25" hidden="1">
      <c r="B2961" s="1"/>
      <c r="C2961" s="351">
        <v>8538</v>
      </c>
      <c r="D2961" s="352" t="s">
        <v>3025</v>
      </c>
      <c r="E2961" s="353" t="s">
        <v>122</v>
      </c>
      <c r="F2961" s="354">
        <v>41030</v>
      </c>
      <c r="G2961" s="288" t="s">
        <v>117</v>
      </c>
      <c r="H2961" s="288"/>
      <c r="I2961" s="1"/>
      <c r="J2961" s="10"/>
      <c r="K2961" s="10"/>
      <c r="L2961" s="1"/>
    </row>
    <row r="2962" spans="2:12" s="5" customFormat="1" ht="47.25" hidden="1">
      <c r="B2962" s="1"/>
      <c r="C2962" s="351">
        <v>8539</v>
      </c>
      <c r="D2962" s="352" t="s">
        <v>3026</v>
      </c>
      <c r="E2962" s="353" t="s">
        <v>122</v>
      </c>
      <c r="F2962" s="354">
        <v>46181</v>
      </c>
      <c r="G2962" s="288" t="s">
        <v>117</v>
      </c>
      <c r="H2962" s="288"/>
      <c r="I2962" s="1"/>
      <c r="J2962" s="10"/>
      <c r="K2962" s="10"/>
      <c r="L2962" s="1"/>
    </row>
    <row r="2963" spans="2:12" s="5" customFormat="1" ht="47.25" hidden="1">
      <c r="B2963" s="1"/>
      <c r="C2963" s="351">
        <v>8540</v>
      </c>
      <c r="D2963" s="352" t="s">
        <v>3027</v>
      </c>
      <c r="E2963" s="353" t="s">
        <v>122</v>
      </c>
      <c r="F2963" s="354">
        <v>95135</v>
      </c>
      <c r="G2963" s="288" t="s">
        <v>117</v>
      </c>
      <c r="H2963" s="288"/>
      <c r="I2963" s="1"/>
      <c r="J2963" s="10"/>
      <c r="K2963" s="10"/>
      <c r="L2963" s="1"/>
    </row>
    <row r="2964" spans="2:12" s="5" customFormat="1" ht="47.25" hidden="1">
      <c r="B2964" s="1"/>
      <c r="C2964" s="351">
        <v>8541</v>
      </c>
      <c r="D2964" s="352" t="s">
        <v>3028</v>
      </c>
      <c r="E2964" s="353" t="s">
        <v>122</v>
      </c>
      <c r="F2964" s="354">
        <v>402923</v>
      </c>
      <c r="G2964" s="288" t="s">
        <v>117</v>
      </c>
      <c r="H2964" s="288"/>
      <c r="I2964" s="1"/>
      <c r="J2964" s="10"/>
      <c r="K2964" s="10"/>
      <c r="L2964" s="1"/>
    </row>
    <row r="2965" spans="2:12" s="5" customFormat="1" ht="157.5" hidden="1">
      <c r="B2965" s="1"/>
      <c r="C2965" s="351">
        <v>8542</v>
      </c>
      <c r="D2965" s="352" t="s">
        <v>3029</v>
      </c>
      <c r="E2965" s="353" t="s">
        <v>125</v>
      </c>
      <c r="F2965" s="354">
        <v>177759</v>
      </c>
      <c r="G2965" s="288" t="s">
        <v>117</v>
      </c>
      <c r="H2965" s="288"/>
      <c r="I2965" s="1"/>
      <c r="J2965" s="10"/>
      <c r="K2965" s="10"/>
      <c r="L2965" s="1"/>
    </row>
    <row r="2966" spans="2:12" s="5" customFormat="1" ht="63" hidden="1">
      <c r="B2966" s="1"/>
      <c r="C2966" s="351">
        <v>8543</v>
      </c>
      <c r="D2966" s="352" t="s">
        <v>3030</v>
      </c>
      <c r="E2966" s="353" t="s">
        <v>125</v>
      </c>
      <c r="F2966" s="354">
        <v>906</v>
      </c>
      <c r="G2966" s="288" t="s">
        <v>117</v>
      </c>
      <c r="H2966" s="288"/>
      <c r="I2966" s="1"/>
      <c r="J2966" s="10"/>
      <c r="K2966" s="10"/>
      <c r="L2966" s="1"/>
    </row>
    <row r="2967" spans="2:12" s="5" customFormat="1" ht="63" hidden="1">
      <c r="B2967" s="1"/>
      <c r="C2967" s="351">
        <v>8544</v>
      </c>
      <c r="D2967" s="352" t="s">
        <v>3031</v>
      </c>
      <c r="E2967" s="353" t="s">
        <v>125</v>
      </c>
      <c r="F2967" s="354">
        <v>906</v>
      </c>
      <c r="G2967" s="288" t="s">
        <v>117</v>
      </c>
      <c r="H2967" s="288"/>
      <c r="I2967" s="1"/>
      <c r="J2967" s="10"/>
      <c r="K2967" s="10"/>
      <c r="L2967" s="1"/>
    </row>
    <row r="2968" spans="2:12" s="5" customFormat="1" ht="94.5" hidden="1">
      <c r="B2968" s="1"/>
      <c r="C2968" s="351">
        <v>8545</v>
      </c>
      <c r="D2968" s="352" t="s">
        <v>3032</v>
      </c>
      <c r="E2968" s="353" t="s">
        <v>119</v>
      </c>
      <c r="F2968" s="354">
        <v>33608</v>
      </c>
      <c r="G2968" s="288" t="s">
        <v>117</v>
      </c>
      <c r="H2968" s="288"/>
      <c r="I2968" s="1"/>
      <c r="J2968" s="10"/>
      <c r="K2968" s="10"/>
      <c r="L2968" s="1"/>
    </row>
    <row r="2969" spans="2:12" s="5" customFormat="1" ht="110.25" hidden="1">
      <c r="B2969" s="1"/>
      <c r="C2969" s="351">
        <v>8546</v>
      </c>
      <c r="D2969" s="352" t="s">
        <v>3033</v>
      </c>
      <c r="E2969" s="353" t="s">
        <v>125</v>
      </c>
      <c r="F2969" s="354">
        <v>484821</v>
      </c>
      <c r="G2969" s="288" t="s">
        <v>117</v>
      </c>
      <c r="H2969" s="288" t="s">
        <v>145</v>
      </c>
      <c r="I2969" s="1"/>
      <c r="J2969" s="10"/>
      <c r="K2969" s="10"/>
      <c r="L2969" s="1"/>
    </row>
    <row r="2970" spans="2:12" s="5" customFormat="1" ht="110.25" hidden="1">
      <c r="B2970" s="1"/>
      <c r="C2970" s="351">
        <v>8547</v>
      </c>
      <c r="D2970" s="352" t="s">
        <v>3034</v>
      </c>
      <c r="E2970" s="353" t="s">
        <v>125</v>
      </c>
      <c r="F2970" s="354">
        <v>484821</v>
      </c>
      <c r="G2970" s="288" t="s">
        <v>117</v>
      </c>
      <c r="H2970" s="288" t="s">
        <v>145</v>
      </c>
      <c r="I2970" s="1"/>
      <c r="J2970" s="10"/>
      <c r="K2970" s="10"/>
      <c r="L2970" s="1"/>
    </row>
    <row r="2971" spans="2:12" s="5" customFormat="1" ht="126" hidden="1">
      <c r="B2971" s="1"/>
      <c r="C2971" s="351">
        <v>8548</v>
      </c>
      <c r="D2971" s="352" t="s">
        <v>3035</v>
      </c>
      <c r="E2971" s="353" t="s">
        <v>125</v>
      </c>
      <c r="F2971" s="354">
        <v>310306</v>
      </c>
      <c r="G2971" s="288" t="s">
        <v>117</v>
      </c>
      <c r="H2971" s="288" t="s">
        <v>145</v>
      </c>
      <c r="I2971" s="1"/>
      <c r="J2971" s="10"/>
      <c r="K2971" s="10"/>
      <c r="L2971" s="1"/>
    </row>
    <row r="2972" spans="2:12" s="5" customFormat="1" ht="126" hidden="1">
      <c r="B2972" s="1"/>
      <c r="C2972" s="351">
        <v>8549</v>
      </c>
      <c r="D2972" s="352" t="s">
        <v>3036</v>
      </c>
      <c r="E2972" s="353" t="s">
        <v>125</v>
      </c>
      <c r="F2972" s="354">
        <v>592635</v>
      </c>
      <c r="G2972" s="288" t="s">
        <v>117</v>
      </c>
      <c r="H2972" s="288" t="s">
        <v>145</v>
      </c>
      <c r="I2972" s="1"/>
      <c r="J2972" s="10"/>
      <c r="K2972" s="10"/>
      <c r="L2972" s="1"/>
    </row>
    <row r="2973" spans="2:12" s="5" customFormat="1" ht="126" hidden="1">
      <c r="B2973" s="1"/>
      <c r="C2973" s="351">
        <v>8551</v>
      </c>
      <c r="D2973" s="352" t="s">
        <v>3037</v>
      </c>
      <c r="E2973" s="353" t="s">
        <v>119</v>
      </c>
      <c r="F2973" s="354">
        <v>1394304</v>
      </c>
      <c r="G2973" s="288" t="s">
        <v>117</v>
      </c>
      <c r="H2973" s="288"/>
      <c r="I2973" s="1"/>
      <c r="J2973" s="10"/>
      <c r="K2973" s="10"/>
      <c r="L2973" s="1"/>
    </row>
    <row r="2974" spans="2:12" s="5" customFormat="1" ht="110.25" hidden="1">
      <c r="B2974" s="1"/>
      <c r="C2974" s="351">
        <v>8552</v>
      </c>
      <c r="D2974" s="352" t="s">
        <v>3038</v>
      </c>
      <c r="E2974" s="353" t="s">
        <v>119</v>
      </c>
      <c r="F2974" s="354">
        <v>1107151</v>
      </c>
      <c r="G2974" s="288" t="s">
        <v>117</v>
      </c>
      <c r="H2974" s="288"/>
      <c r="I2974" s="1"/>
      <c r="J2974" s="10"/>
      <c r="K2974" s="10"/>
      <c r="L2974" s="1"/>
    </row>
    <row r="2975" spans="2:12" s="5" customFormat="1" ht="47.25" hidden="1">
      <c r="B2975" s="1"/>
      <c r="C2975" s="351">
        <v>8553</v>
      </c>
      <c r="D2975" s="352" t="s">
        <v>3039</v>
      </c>
      <c r="E2975" s="353" t="s">
        <v>125</v>
      </c>
      <c r="F2975" s="354">
        <v>35643</v>
      </c>
      <c r="G2975" s="288" t="s">
        <v>117</v>
      </c>
      <c r="H2975" s="288"/>
      <c r="I2975" s="1"/>
      <c r="J2975" s="10"/>
      <c r="K2975" s="10"/>
      <c r="L2975" s="1"/>
    </row>
    <row r="2976" spans="2:12" s="5" customFormat="1" ht="126" hidden="1">
      <c r="B2976" s="1"/>
      <c r="C2976" s="351">
        <v>8554</v>
      </c>
      <c r="D2976" s="352" t="s">
        <v>3040</v>
      </c>
      <c r="E2976" s="353" t="s">
        <v>119</v>
      </c>
      <c r="F2976" s="354">
        <v>1665874</v>
      </c>
      <c r="G2976" s="288" t="s">
        <v>117</v>
      </c>
      <c r="H2976" s="288"/>
      <c r="I2976" s="1"/>
      <c r="J2976" s="10"/>
      <c r="K2976" s="10"/>
      <c r="L2976" s="1"/>
    </row>
    <row r="2977" spans="2:12" s="5" customFormat="1" ht="110.25" hidden="1">
      <c r="B2977" s="1"/>
      <c r="C2977" s="351">
        <v>8555</v>
      </c>
      <c r="D2977" s="352" t="s">
        <v>3041</v>
      </c>
      <c r="E2977" s="353" t="s">
        <v>119</v>
      </c>
      <c r="F2977" s="354">
        <v>1380274</v>
      </c>
      <c r="G2977" s="288" t="s">
        <v>117</v>
      </c>
      <c r="H2977" s="288"/>
      <c r="I2977" s="1"/>
      <c r="J2977" s="10"/>
      <c r="K2977" s="10"/>
      <c r="L2977" s="1"/>
    </row>
    <row r="2978" spans="2:12" s="5" customFormat="1" ht="78.75" hidden="1">
      <c r="B2978" s="1"/>
      <c r="C2978" s="351">
        <v>8556</v>
      </c>
      <c r="D2978" s="352" t="s">
        <v>3042</v>
      </c>
      <c r="E2978" s="353" t="s">
        <v>116</v>
      </c>
      <c r="F2978" s="354">
        <v>45499</v>
      </c>
      <c r="G2978" s="288" t="s">
        <v>117</v>
      </c>
      <c r="H2978" s="288"/>
      <c r="I2978" s="1"/>
      <c r="J2978" s="10"/>
      <c r="K2978" s="10"/>
      <c r="L2978" s="1"/>
    </row>
    <row r="2979" spans="2:12" s="5" customFormat="1" ht="63" hidden="1">
      <c r="B2979" s="1"/>
      <c r="C2979" s="351">
        <v>8557</v>
      </c>
      <c r="D2979" s="352" t="s">
        <v>3043</v>
      </c>
      <c r="E2979" s="353" t="s">
        <v>116</v>
      </c>
      <c r="F2979" s="354">
        <v>96147</v>
      </c>
      <c r="G2979" s="288" t="s">
        <v>117</v>
      </c>
      <c r="H2979" s="288"/>
      <c r="I2979" s="1"/>
      <c r="J2979" s="10"/>
      <c r="K2979" s="10"/>
      <c r="L2979" s="1"/>
    </row>
    <row r="2980" spans="2:12" s="5" customFormat="1" ht="110.25" hidden="1">
      <c r="B2980" s="1"/>
      <c r="C2980" s="351">
        <v>8558</v>
      </c>
      <c r="D2980" s="352" t="s">
        <v>3044</v>
      </c>
      <c r="E2980" s="353" t="s">
        <v>125</v>
      </c>
      <c r="F2980" s="354">
        <v>15780508</v>
      </c>
      <c r="G2980" s="288" t="s">
        <v>117</v>
      </c>
      <c r="H2980" s="288" t="s">
        <v>145</v>
      </c>
      <c r="I2980" s="1"/>
      <c r="J2980" s="10"/>
      <c r="K2980" s="10"/>
      <c r="L2980" s="1"/>
    </row>
    <row r="2981" spans="2:12" s="5" customFormat="1" ht="94.5" hidden="1">
      <c r="B2981" s="1"/>
      <c r="C2981" s="351">
        <v>8559</v>
      </c>
      <c r="D2981" s="352" t="s">
        <v>3045</v>
      </c>
      <c r="E2981" s="353" t="s">
        <v>125</v>
      </c>
      <c r="F2981" s="354">
        <v>11820157</v>
      </c>
      <c r="G2981" s="288" t="s">
        <v>117</v>
      </c>
      <c r="H2981" s="288" t="s">
        <v>145</v>
      </c>
      <c r="I2981" s="1"/>
      <c r="J2981" s="10"/>
      <c r="K2981" s="10"/>
      <c r="L2981" s="1"/>
    </row>
    <row r="2982" spans="2:12" s="5" customFormat="1" ht="110.25" hidden="1">
      <c r="B2982" s="1"/>
      <c r="C2982" s="351">
        <v>8560</v>
      </c>
      <c r="D2982" s="352" t="s">
        <v>3046</v>
      </c>
      <c r="E2982" s="353" t="s">
        <v>125</v>
      </c>
      <c r="F2982" s="354">
        <v>1971710</v>
      </c>
      <c r="G2982" s="288" t="s">
        <v>117</v>
      </c>
      <c r="H2982" s="288" t="s">
        <v>145</v>
      </c>
      <c r="I2982" s="1"/>
      <c r="J2982" s="10"/>
      <c r="K2982" s="10"/>
      <c r="L2982" s="1"/>
    </row>
    <row r="2983" spans="2:12" s="5" customFormat="1" ht="47.25" hidden="1">
      <c r="B2983" s="1"/>
      <c r="C2983" s="351">
        <v>8561</v>
      </c>
      <c r="D2983" s="352" t="s">
        <v>3047</v>
      </c>
      <c r="E2983" s="353" t="s">
        <v>125</v>
      </c>
      <c r="F2983" s="354">
        <v>383689</v>
      </c>
      <c r="G2983" s="288" t="s">
        <v>117</v>
      </c>
      <c r="H2983" s="288" t="s">
        <v>145</v>
      </c>
      <c r="I2983" s="1"/>
      <c r="J2983" s="10"/>
      <c r="K2983" s="10"/>
      <c r="L2983" s="1"/>
    </row>
    <row r="2984" spans="2:12" s="5" customFormat="1" ht="47.25" hidden="1">
      <c r="B2984" s="1"/>
      <c r="C2984" s="351">
        <v>8562</v>
      </c>
      <c r="D2984" s="352" t="s">
        <v>3048</v>
      </c>
      <c r="E2984" s="353" t="s">
        <v>125</v>
      </c>
      <c r="F2984" s="354">
        <v>383689</v>
      </c>
      <c r="G2984" s="288" t="s">
        <v>117</v>
      </c>
      <c r="H2984" s="288" t="s">
        <v>145</v>
      </c>
      <c r="I2984" s="1"/>
      <c r="J2984" s="10"/>
      <c r="K2984" s="10"/>
      <c r="L2984" s="1"/>
    </row>
    <row r="2985" spans="2:12" s="5" customFormat="1" ht="47.25" hidden="1">
      <c r="B2985" s="1"/>
      <c r="C2985" s="351">
        <v>8563</v>
      </c>
      <c r="D2985" s="352" t="s">
        <v>3049</v>
      </c>
      <c r="E2985" s="353" t="s">
        <v>125</v>
      </c>
      <c r="F2985" s="354">
        <v>383689</v>
      </c>
      <c r="G2985" s="288" t="s">
        <v>117</v>
      </c>
      <c r="H2985" s="288" t="s">
        <v>145</v>
      </c>
      <c r="I2985" s="1"/>
      <c r="J2985" s="10"/>
      <c r="K2985" s="10"/>
      <c r="L2985" s="1"/>
    </row>
    <row r="2986" spans="2:12" s="5" customFormat="1" ht="63" hidden="1">
      <c r="B2986" s="1"/>
      <c r="C2986" s="351">
        <v>8564</v>
      </c>
      <c r="D2986" s="352" t="s">
        <v>3050</v>
      </c>
      <c r="E2986" s="353" t="s">
        <v>125</v>
      </c>
      <c r="F2986" s="354">
        <v>383689</v>
      </c>
      <c r="G2986" s="288" t="s">
        <v>117</v>
      </c>
      <c r="H2986" s="288" t="s">
        <v>145</v>
      </c>
      <c r="I2986" s="1"/>
      <c r="J2986" s="10"/>
      <c r="K2986" s="10"/>
      <c r="L2986" s="1"/>
    </row>
    <row r="2987" spans="2:12" s="5" customFormat="1" ht="110.25" hidden="1">
      <c r="B2987" s="1"/>
      <c r="C2987" s="351">
        <v>8566</v>
      </c>
      <c r="D2987" s="352" t="s">
        <v>3051</v>
      </c>
      <c r="E2987" s="353" t="s">
        <v>116</v>
      </c>
      <c r="F2987" s="354">
        <v>116869</v>
      </c>
      <c r="G2987" s="288" t="s">
        <v>117</v>
      </c>
      <c r="H2987" s="288"/>
      <c r="I2987" s="1"/>
      <c r="J2987" s="10"/>
      <c r="K2987" s="10"/>
      <c r="L2987" s="1"/>
    </row>
    <row r="2988" spans="2:12" s="5" customFormat="1" ht="47.25" hidden="1">
      <c r="B2988" s="1"/>
      <c r="C2988" s="351">
        <v>8567</v>
      </c>
      <c r="D2988" s="352" t="s">
        <v>3052</v>
      </c>
      <c r="E2988" s="353" t="s">
        <v>125</v>
      </c>
      <c r="F2988" s="354">
        <v>2673710</v>
      </c>
      <c r="G2988" s="288" t="s">
        <v>117</v>
      </c>
      <c r="H2988" s="288"/>
      <c r="I2988" s="1"/>
      <c r="J2988" s="10"/>
      <c r="K2988" s="10"/>
      <c r="L2988" s="1"/>
    </row>
    <row r="2989" spans="2:12" s="5" customFormat="1" ht="47.25" hidden="1">
      <c r="B2989" s="1"/>
      <c r="C2989" s="351">
        <v>8568</v>
      </c>
      <c r="D2989" s="352" t="s">
        <v>3053</v>
      </c>
      <c r="E2989" s="353" t="s">
        <v>125</v>
      </c>
      <c r="F2989" s="354">
        <v>2171820</v>
      </c>
      <c r="G2989" s="288" t="s">
        <v>117</v>
      </c>
      <c r="H2989" s="288"/>
      <c r="I2989" s="1"/>
      <c r="J2989" s="10"/>
      <c r="K2989" s="10"/>
      <c r="L2989" s="1"/>
    </row>
    <row r="2990" spans="2:12" s="5" customFormat="1" ht="31.5" hidden="1">
      <c r="B2990" s="1"/>
      <c r="C2990" s="351">
        <v>8569</v>
      </c>
      <c r="D2990" s="352" t="s">
        <v>3054</v>
      </c>
      <c r="E2990" s="353" t="s">
        <v>125</v>
      </c>
      <c r="F2990" s="354">
        <v>21379814</v>
      </c>
      <c r="G2990" s="288" t="s">
        <v>117</v>
      </c>
      <c r="H2990" s="288"/>
      <c r="I2990" s="1"/>
      <c r="J2990" s="10"/>
      <c r="K2990" s="10"/>
      <c r="L2990" s="1"/>
    </row>
    <row r="2991" spans="2:12" s="5" customFormat="1" ht="31.5" hidden="1">
      <c r="B2991" s="1"/>
      <c r="C2991" s="351">
        <v>8571</v>
      </c>
      <c r="D2991" s="352" t="s">
        <v>3055</v>
      </c>
      <c r="E2991" s="353" t="s">
        <v>125</v>
      </c>
      <c r="F2991" s="354">
        <v>25760</v>
      </c>
      <c r="G2991" s="288" t="s">
        <v>117</v>
      </c>
      <c r="H2991" s="288"/>
      <c r="I2991" s="1"/>
      <c r="J2991" s="10"/>
      <c r="K2991" s="10"/>
      <c r="L2991" s="1"/>
    </row>
    <row r="2992" spans="2:12" s="5" customFormat="1" ht="31.5" hidden="1">
      <c r="B2992" s="1"/>
      <c r="C2992" s="351">
        <v>8572</v>
      </c>
      <c r="D2992" s="352" t="s">
        <v>3056</v>
      </c>
      <c r="E2992" s="353" t="s">
        <v>125</v>
      </c>
      <c r="F2992" s="354">
        <v>21360</v>
      </c>
      <c r="G2992" s="288" t="s">
        <v>117</v>
      </c>
      <c r="H2992" s="288"/>
      <c r="I2992" s="1"/>
      <c r="J2992" s="10"/>
      <c r="K2992" s="10"/>
      <c r="L2992" s="1"/>
    </row>
    <row r="2993" spans="2:12" s="5" customFormat="1" ht="47.25" hidden="1">
      <c r="B2993" s="1"/>
      <c r="C2993" s="351">
        <v>8574</v>
      </c>
      <c r="D2993" s="352" t="s">
        <v>3057</v>
      </c>
      <c r="E2993" s="353" t="s">
        <v>125</v>
      </c>
      <c r="F2993" s="354">
        <v>109923</v>
      </c>
      <c r="G2993" s="288" t="s">
        <v>117</v>
      </c>
      <c r="H2993" s="288"/>
      <c r="I2993" s="1"/>
      <c r="J2993" s="10"/>
      <c r="K2993" s="10"/>
      <c r="L2993" s="1"/>
    </row>
    <row r="2994" spans="2:12" s="5" customFormat="1" ht="31.5" hidden="1">
      <c r="B2994" s="1"/>
      <c r="C2994" s="351">
        <v>8575</v>
      </c>
      <c r="D2994" s="352" t="s">
        <v>3058</v>
      </c>
      <c r="E2994" s="353" t="s">
        <v>125</v>
      </c>
      <c r="F2994" s="354">
        <v>7039</v>
      </c>
      <c r="G2994" s="288" t="s">
        <v>117</v>
      </c>
      <c r="H2994" s="288"/>
      <c r="I2994" s="1"/>
      <c r="J2994" s="10"/>
      <c r="K2994" s="10"/>
      <c r="L2994" s="1"/>
    </row>
    <row r="2995" spans="2:12" s="5" customFormat="1" ht="31.5" hidden="1">
      <c r="B2995" s="1"/>
      <c r="C2995" s="351">
        <v>8576</v>
      </c>
      <c r="D2995" s="352" t="s">
        <v>3059</v>
      </c>
      <c r="E2995" s="353" t="s">
        <v>125</v>
      </c>
      <c r="F2995" s="354">
        <v>149524</v>
      </c>
      <c r="G2995" s="288" t="s">
        <v>117</v>
      </c>
      <c r="H2995" s="288"/>
      <c r="I2995" s="1"/>
      <c r="J2995" s="10"/>
      <c r="K2995" s="10"/>
      <c r="L2995" s="1"/>
    </row>
    <row r="2996" spans="2:12" s="5" customFormat="1" ht="47.25" hidden="1">
      <c r="B2996" s="1"/>
      <c r="C2996" s="351">
        <v>8579</v>
      </c>
      <c r="D2996" s="352" t="s">
        <v>3060</v>
      </c>
      <c r="E2996" s="353" t="s">
        <v>125</v>
      </c>
      <c r="F2996" s="354">
        <v>114502</v>
      </c>
      <c r="G2996" s="288" t="s">
        <v>117</v>
      </c>
      <c r="H2996" s="288"/>
      <c r="I2996" s="1"/>
      <c r="J2996" s="10"/>
      <c r="K2996" s="10"/>
      <c r="L2996" s="1"/>
    </row>
    <row r="2997" spans="2:12" s="5" customFormat="1" ht="31.5" hidden="1">
      <c r="B2997" s="1"/>
      <c r="C2997" s="351">
        <v>8581</v>
      </c>
      <c r="D2997" s="352" t="s">
        <v>3061</v>
      </c>
      <c r="E2997" s="353" t="s">
        <v>125</v>
      </c>
      <c r="F2997" s="354">
        <v>4735</v>
      </c>
      <c r="G2997" s="288" t="s">
        <v>117</v>
      </c>
      <c r="H2997" s="288"/>
      <c r="I2997" s="1"/>
      <c r="J2997" s="10"/>
      <c r="K2997" s="10"/>
      <c r="L2997" s="1"/>
    </row>
    <row r="2998" spans="2:12" s="5" customFormat="1" ht="31.5" hidden="1">
      <c r="B2998" s="1"/>
      <c r="C2998" s="351">
        <v>8582</v>
      </c>
      <c r="D2998" s="352" t="s">
        <v>3062</v>
      </c>
      <c r="E2998" s="353" t="s">
        <v>125</v>
      </c>
      <c r="F2998" s="354">
        <v>5883</v>
      </c>
      <c r="G2998" s="288" t="s">
        <v>117</v>
      </c>
      <c r="H2998" s="288"/>
      <c r="I2998" s="1"/>
      <c r="J2998" s="10"/>
      <c r="K2998" s="10"/>
      <c r="L2998" s="1"/>
    </row>
    <row r="2999" spans="2:12" s="5" customFormat="1" ht="47.25" hidden="1">
      <c r="B2999" s="1"/>
      <c r="C2999" s="351">
        <v>8583</v>
      </c>
      <c r="D2999" s="352" t="s">
        <v>3063</v>
      </c>
      <c r="E2999" s="353" t="s">
        <v>122</v>
      </c>
      <c r="F2999" s="354">
        <v>7567</v>
      </c>
      <c r="G2999" s="288" t="s">
        <v>117</v>
      </c>
      <c r="H2999" s="288"/>
      <c r="I2999" s="1"/>
      <c r="J2999" s="10"/>
      <c r="K2999" s="10"/>
      <c r="L2999" s="1"/>
    </row>
    <row r="3000" spans="2:12" s="5" customFormat="1" ht="31.5" hidden="1">
      <c r="B3000" s="1"/>
      <c r="C3000" s="351">
        <v>8584</v>
      </c>
      <c r="D3000" s="352" t="s">
        <v>3064</v>
      </c>
      <c r="E3000" s="353" t="s">
        <v>125</v>
      </c>
      <c r="F3000" s="354">
        <v>6678</v>
      </c>
      <c r="G3000" s="288" t="s">
        <v>117</v>
      </c>
      <c r="H3000" s="288"/>
      <c r="I3000" s="1"/>
      <c r="J3000" s="10"/>
      <c r="K3000" s="10"/>
      <c r="L3000" s="1"/>
    </row>
    <row r="3001" spans="2:12" s="5" customFormat="1" ht="31.5" hidden="1">
      <c r="B3001" s="1"/>
      <c r="C3001" s="351">
        <v>8585</v>
      </c>
      <c r="D3001" s="352" t="s">
        <v>3065</v>
      </c>
      <c r="E3001" s="353" t="s">
        <v>125</v>
      </c>
      <c r="F3001" s="354">
        <v>4230</v>
      </c>
      <c r="G3001" s="288" t="s">
        <v>117</v>
      </c>
      <c r="H3001" s="288"/>
      <c r="I3001" s="1"/>
      <c r="J3001" s="10"/>
      <c r="K3001" s="10"/>
      <c r="L3001" s="1"/>
    </row>
    <row r="3002" spans="2:12" s="5" customFormat="1" ht="31.5" hidden="1">
      <c r="B3002" s="1"/>
      <c r="C3002" s="351">
        <v>8586</v>
      </c>
      <c r="D3002" s="352" t="s">
        <v>3066</v>
      </c>
      <c r="E3002" s="353" t="s">
        <v>125</v>
      </c>
      <c r="F3002" s="354">
        <v>5885</v>
      </c>
      <c r="G3002" s="288" t="s">
        <v>117</v>
      </c>
      <c r="H3002" s="288"/>
      <c r="I3002" s="1"/>
      <c r="J3002" s="10"/>
      <c r="K3002" s="10"/>
      <c r="L3002" s="1"/>
    </row>
    <row r="3003" spans="2:12" s="5" customFormat="1" ht="31.5" hidden="1">
      <c r="B3003" s="1"/>
      <c r="C3003" s="351">
        <v>8587</v>
      </c>
      <c r="D3003" s="352" t="s">
        <v>3067</v>
      </c>
      <c r="E3003" s="353" t="s">
        <v>125</v>
      </c>
      <c r="F3003" s="354">
        <v>14034</v>
      </c>
      <c r="G3003" s="288" t="s">
        <v>117</v>
      </c>
      <c r="H3003" s="288"/>
      <c r="I3003" s="1"/>
      <c r="J3003" s="10"/>
      <c r="K3003" s="10"/>
      <c r="L3003" s="1"/>
    </row>
    <row r="3004" spans="2:12" s="5" customFormat="1" ht="31.5" hidden="1">
      <c r="B3004" s="1"/>
      <c r="C3004" s="351">
        <v>8588</v>
      </c>
      <c r="D3004" s="352" t="s">
        <v>3068</v>
      </c>
      <c r="E3004" s="353" t="s">
        <v>125</v>
      </c>
      <c r="F3004" s="354">
        <v>14034</v>
      </c>
      <c r="G3004" s="288" t="s">
        <v>117</v>
      </c>
      <c r="H3004" s="288"/>
      <c r="I3004" s="1"/>
      <c r="J3004" s="10"/>
      <c r="K3004" s="10"/>
      <c r="L3004" s="1"/>
    </row>
    <row r="3005" spans="2:12" s="5" customFormat="1" ht="31.5" hidden="1">
      <c r="B3005" s="1"/>
      <c r="C3005" s="351">
        <v>8589</v>
      </c>
      <c r="D3005" s="352" t="s">
        <v>3069</v>
      </c>
      <c r="E3005" s="353" t="s">
        <v>125</v>
      </c>
      <c r="F3005" s="354">
        <v>13025</v>
      </c>
      <c r="G3005" s="288" t="s">
        <v>117</v>
      </c>
      <c r="H3005" s="288"/>
      <c r="I3005" s="1"/>
      <c r="J3005" s="10"/>
      <c r="K3005" s="10"/>
      <c r="L3005" s="1"/>
    </row>
    <row r="3006" spans="2:12" s="5" customFormat="1" ht="78.75" hidden="1">
      <c r="B3006" s="1"/>
      <c r="C3006" s="351">
        <v>8590</v>
      </c>
      <c r="D3006" s="352" t="s">
        <v>3070</v>
      </c>
      <c r="E3006" s="353" t="s">
        <v>125</v>
      </c>
      <c r="F3006" s="354">
        <v>1707403</v>
      </c>
      <c r="G3006" s="288" t="s">
        <v>117</v>
      </c>
      <c r="H3006" s="288" t="s">
        <v>145</v>
      </c>
      <c r="I3006" s="1"/>
      <c r="J3006" s="10"/>
      <c r="K3006" s="10"/>
      <c r="L3006" s="1"/>
    </row>
    <row r="3007" spans="2:12" s="5" customFormat="1" ht="47.25" hidden="1">
      <c r="B3007" s="1"/>
      <c r="C3007" s="351">
        <v>8591</v>
      </c>
      <c r="D3007" s="352" t="s">
        <v>3071</v>
      </c>
      <c r="E3007" s="353" t="s">
        <v>116</v>
      </c>
      <c r="F3007" s="354">
        <v>51337</v>
      </c>
      <c r="G3007" s="288" t="s">
        <v>117</v>
      </c>
      <c r="H3007" s="288"/>
      <c r="I3007" s="1"/>
      <c r="J3007" s="10"/>
      <c r="K3007" s="10"/>
      <c r="L3007" s="1"/>
    </row>
    <row r="3008" spans="2:12" s="5" customFormat="1" ht="110.25" hidden="1">
      <c r="B3008" s="1"/>
      <c r="C3008" s="351">
        <v>8592</v>
      </c>
      <c r="D3008" s="352" t="s">
        <v>3072</v>
      </c>
      <c r="E3008" s="353" t="s">
        <v>122</v>
      </c>
      <c r="F3008" s="354">
        <v>85917</v>
      </c>
      <c r="G3008" s="288" t="s">
        <v>117</v>
      </c>
      <c r="H3008" s="288" t="s">
        <v>145</v>
      </c>
      <c r="I3008" s="1"/>
      <c r="J3008" s="10"/>
      <c r="K3008" s="10"/>
      <c r="L3008" s="1"/>
    </row>
    <row r="3009" spans="2:12" s="5" customFormat="1" ht="31.5" hidden="1">
      <c r="B3009" s="1"/>
      <c r="C3009" s="351">
        <v>8593</v>
      </c>
      <c r="D3009" s="352" t="s">
        <v>3073</v>
      </c>
      <c r="E3009" s="353" t="s">
        <v>125</v>
      </c>
      <c r="F3009" s="354">
        <v>38560</v>
      </c>
      <c r="G3009" s="288" t="s">
        <v>117</v>
      </c>
      <c r="H3009" s="288"/>
      <c r="I3009" s="1"/>
      <c r="J3009" s="10"/>
      <c r="K3009" s="10"/>
      <c r="L3009" s="1"/>
    </row>
    <row r="3010" spans="2:12" s="5" customFormat="1" ht="31.5" hidden="1">
      <c r="B3010" s="1"/>
      <c r="C3010" s="351">
        <v>8594</v>
      </c>
      <c r="D3010" s="352" t="s">
        <v>3074</v>
      </c>
      <c r="E3010" s="353" t="s">
        <v>125</v>
      </c>
      <c r="F3010" s="354">
        <v>176833</v>
      </c>
      <c r="G3010" s="288" t="s">
        <v>117</v>
      </c>
      <c r="H3010" s="288"/>
      <c r="I3010" s="1"/>
      <c r="J3010" s="10"/>
      <c r="K3010" s="10"/>
      <c r="L3010" s="1"/>
    </row>
    <row r="3011" spans="2:12" s="5" customFormat="1" ht="31.5" hidden="1">
      <c r="B3011" s="1"/>
      <c r="C3011" s="351">
        <v>8595</v>
      </c>
      <c r="D3011" s="352" t="s">
        <v>3075</v>
      </c>
      <c r="E3011" s="353" t="s">
        <v>125</v>
      </c>
      <c r="F3011" s="354">
        <v>193493</v>
      </c>
      <c r="G3011" s="288" t="s">
        <v>117</v>
      </c>
      <c r="H3011" s="288"/>
      <c r="I3011" s="1"/>
      <c r="J3011" s="10"/>
      <c r="K3011" s="10"/>
      <c r="L3011" s="1"/>
    </row>
    <row r="3012" spans="2:12" s="5" customFormat="1" ht="47.25" hidden="1">
      <c r="B3012" s="1"/>
      <c r="C3012" s="351">
        <v>8597</v>
      </c>
      <c r="D3012" s="352" t="s">
        <v>3076</v>
      </c>
      <c r="E3012" s="353" t="s">
        <v>125</v>
      </c>
      <c r="F3012" s="354">
        <v>145501</v>
      </c>
      <c r="G3012" s="288" t="s">
        <v>117</v>
      </c>
      <c r="H3012" s="288"/>
      <c r="I3012" s="1"/>
      <c r="J3012" s="10"/>
      <c r="K3012" s="10"/>
      <c r="L3012" s="1"/>
    </row>
    <row r="3013" spans="2:12" s="5" customFormat="1" ht="47.25" hidden="1">
      <c r="B3013" s="1"/>
      <c r="C3013" s="351">
        <v>8598</v>
      </c>
      <c r="D3013" s="352" t="s">
        <v>3077</v>
      </c>
      <c r="E3013" s="353" t="s">
        <v>125</v>
      </c>
      <c r="F3013" s="354">
        <v>347762</v>
      </c>
      <c r="G3013" s="288" t="s">
        <v>117</v>
      </c>
      <c r="H3013" s="288"/>
      <c r="I3013" s="1"/>
      <c r="J3013" s="10"/>
      <c r="K3013" s="10"/>
      <c r="L3013" s="1"/>
    </row>
    <row r="3014" spans="2:12" s="5" customFormat="1" ht="31.5" hidden="1">
      <c r="B3014" s="1"/>
      <c r="C3014" s="351">
        <v>8599</v>
      </c>
      <c r="D3014" s="352" t="s">
        <v>3078</v>
      </c>
      <c r="E3014" s="353" t="s">
        <v>125</v>
      </c>
      <c r="F3014" s="354">
        <v>52066</v>
      </c>
      <c r="G3014" s="288" t="s">
        <v>117</v>
      </c>
      <c r="H3014" s="288"/>
      <c r="I3014" s="1"/>
      <c r="J3014" s="10"/>
      <c r="K3014" s="10"/>
      <c r="L3014" s="1"/>
    </row>
    <row r="3015" spans="2:12" s="5" customFormat="1" ht="31.5" hidden="1">
      <c r="B3015" s="1"/>
      <c r="C3015" s="351">
        <v>8600</v>
      </c>
      <c r="D3015" s="352" t="s">
        <v>3079</v>
      </c>
      <c r="E3015" s="353" t="s">
        <v>125</v>
      </c>
      <c r="F3015" s="354">
        <v>49312</v>
      </c>
      <c r="G3015" s="288" t="s">
        <v>117</v>
      </c>
      <c r="H3015" s="288"/>
      <c r="I3015" s="1"/>
      <c r="J3015" s="10"/>
      <c r="K3015" s="10"/>
      <c r="L3015" s="1"/>
    </row>
    <row r="3016" spans="2:12" s="5" customFormat="1" ht="47.25" hidden="1">
      <c r="B3016" s="1"/>
      <c r="C3016" s="351">
        <v>8601</v>
      </c>
      <c r="D3016" s="352" t="s">
        <v>3080</v>
      </c>
      <c r="E3016" s="353" t="s">
        <v>125</v>
      </c>
      <c r="F3016" s="354">
        <v>241724</v>
      </c>
      <c r="G3016" s="288" t="s">
        <v>117</v>
      </c>
      <c r="H3016" s="288"/>
      <c r="I3016" s="1"/>
      <c r="J3016" s="10"/>
      <c r="K3016" s="10"/>
      <c r="L3016" s="1"/>
    </row>
    <row r="3017" spans="2:12" s="5" customFormat="1" ht="63" hidden="1">
      <c r="B3017" s="1"/>
      <c r="C3017" s="351">
        <v>8603</v>
      </c>
      <c r="D3017" s="352" t="s">
        <v>3081</v>
      </c>
      <c r="E3017" s="353" t="s">
        <v>125</v>
      </c>
      <c r="F3017" s="354">
        <v>45904</v>
      </c>
      <c r="G3017" s="288" t="s">
        <v>117</v>
      </c>
      <c r="H3017" s="288"/>
      <c r="I3017" s="1"/>
      <c r="J3017" s="10"/>
      <c r="K3017" s="10"/>
      <c r="L3017" s="1"/>
    </row>
    <row r="3018" spans="2:12" s="5" customFormat="1" ht="31.5" hidden="1">
      <c r="B3018" s="1"/>
      <c r="C3018" s="351">
        <v>8605</v>
      </c>
      <c r="D3018" s="352" t="s">
        <v>3082</v>
      </c>
      <c r="E3018" s="353" t="s">
        <v>116</v>
      </c>
      <c r="F3018" s="354">
        <v>54475</v>
      </c>
      <c r="G3018" s="288" t="s">
        <v>117</v>
      </c>
      <c r="H3018" s="288"/>
      <c r="I3018" s="1"/>
      <c r="J3018" s="10"/>
      <c r="K3018" s="10"/>
      <c r="L3018" s="1"/>
    </row>
    <row r="3019" spans="2:12" s="5" customFormat="1" ht="78.75" hidden="1">
      <c r="B3019" s="1"/>
      <c r="C3019" s="351">
        <v>8606</v>
      </c>
      <c r="D3019" s="352" t="s">
        <v>3083</v>
      </c>
      <c r="E3019" s="353" t="s">
        <v>116</v>
      </c>
      <c r="F3019" s="354">
        <v>9821</v>
      </c>
      <c r="G3019" s="288" t="s">
        <v>117</v>
      </c>
      <c r="H3019" s="288"/>
      <c r="I3019" s="1"/>
      <c r="J3019" s="10"/>
      <c r="K3019" s="10"/>
      <c r="L3019" s="1"/>
    </row>
    <row r="3020" spans="2:12" s="5" customFormat="1" ht="31.5" hidden="1">
      <c r="B3020" s="1"/>
      <c r="C3020" s="351">
        <v>8610</v>
      </c>
      <c r="D3020" s="352" t="s">
        <v>3084</v>
      </c>
      <c r="E3020" s="353" t="s">
        <v>125</v>
      </c>
      <c r="F3020" s="354">
        <v>28984205</v>
      </c>
      <c r="G3020" s="288" t="s">
        <v>117</v>
      </c>
      <c r="H3020" s="288"/>
      <c r="I3020" s="1"/>
      <c r="J3020" s="10"/>
      <c r="K3020" s="10"/>
      <c r="L3020" s="1"/>
    </row>
    <row r="3021" spans="2:12" s="5" customFormat="1" ht="63" hidden="1">
      <c r="B3021" s="1"/>
      <c r="C3021" s="351">
        <v>8611</v>
      </c>
      <c r="D3021" s="352" t="s">
        <v>3085</v>
      </c>
      <c r="E3021" s="353" t="s">
        <v>472</v>
      </c>
      <c r="F3021" s="354">
        <v>2940</v>
      </c>
      <c r="G3021" s="288" t="s">
        <v>117</v>
      </c>
      <c r="H3021" s="288"/>
      <c r="I3021" s="1"/>
      <c r="J3021" s="10"/>
      <c r="K3021" s="10"/>
      <c r="L3021" s="1"/>
    </row>
    <row r="3022" spans="2:12" s="5" customFormat="1" ht="94.5" hidden="1">
      <c r="B3022" s="1"/>
      <c r="C3022" s="351">
        <v>8612</v>
      </c>
      <c r="D3022" s="352" t="s">
        <v>3086</v>
      </c>
      <c r="E3022" s="353" t="s">
        <v>116</v>
      </c>
      <c r="F3022" s="354">
        <v>123487</v>
      </c>
      <c r="G3022" s="288" t="s">
        <v>117</v>
      </c>
      <c r="H3022" s="288"/>
      <c r="I3022" s="1"/>
      <c r="J3022" s="10"/>
      <c r="K3022" s="10"/>
      <c r="L3022" s="1"/>
    </row>
    <row r="3023" spans="2:12" s="5" customFormat="1" ht="78.75" hidden="1">
      <c r="B3023" s="1"/>
      <c r="C3023" s="351">
        <v>8613</v>
      </c>
      <c r="D3023" s="352" t="s">
        <v>3087</v>
      </c>
      <c r="E3023" s="353" t="s">
        <v>119</v>
      </c>
      <c r="F3023" s="354">
        <v>723471</v>
      </c>
      <c r="G3023" s="288" t="s">
        <v>117</v>
      </c>
      <c r="H3023" s="288"/>
      <c r="I3023" s="1"/>
      <c r="J3023" s="10"/>
      <c r="K3023" s="10"/>
      <c r="L3023" s="1"/>
    </row>
    <row r="3024" spans="2:12" s="5" customFormat="1" ht="78.75" hidden="1">
      <c r="B3024" s="1"/>
      <c r="C3024" s="351">
        <v>8614</v>
      </c>
      <c r="D3024" s="352" t="s">
        <v>3088</v>
      </c>
      <c r="E3024" s="353" t="s">
        <v>119</v>
      </c>
      <c r="F3024" s="354">
        <v>663971</v>
      </c>
      <c r="G3024" s="288" t="s">
        <v>117</v>
      </c>
      <c r="H3024" s="288"/>
      <c r="I3024" s="1"/>
      <c r="J3024" s="10"/>
      <c r="K3024" s="10"/>
      <c r="L3024" s="1"/>
    </row>
    <row r="3025" spans="2:12" s="5" customFormat="1" ht="63" hidden="1">
      <c r="B3025" s="1"/>
      <c r="C3025" s="351">
        <v>8615</v>
      </c>
      <c r="D3025" s="352" t="s">
        <v>3089</v>
      </c>
      <c r="E3025" s="353" t="s">
        <v>119</v>
      </c>
      <c r="F3025" s="354">
        <v>168886</v>
      </c>
      <c r="G3025" s="288" t="s">
        <v>117</v>
      </c>
      <c r="H3025" s="288"/>
      <c r="I3025" s="1"/>
      <c r="J3025" s="10"/>
      <c r="K3025" s="10"/>
      <c r="L3025" s="1"/>
    </row>
    <row r="3026" spans="2:12" s="5" customFormat="1" ht="63" hidden="1">
      <c r="B3026" s="1"/>
      <c r="C3026" s="351">
        <v>8616</v>
      </c>
      <c r="D3026" s="352" t="s">
        <v>3090</v>
      </c>
      <c r="E3026" s="353" t="s">
        <v>119</v>
      </c>
      <c r="F3026" s="354">
        <v>159542</v>
      </c>
      <c r="G3026" s="288" t="s">
        <v>117</v>
      </c>
      <c r="H3026" s="288"/>
      <c r="I3026" s="1"/>
      <c r="J3026" s="10"/>
      <c r="K3026" s="10"/>
      <c r="L3026" s="1"/>
    </row>
    <row r="3027" spans="2:12" s="5" customFormat="1" ht="63" hidden="1">
      <c r="B3027" s="1"/>
      <c r="C3027" s="351">
        <v>8617</v>
      </c>
      <c r="D3027" s="352" t="s">
        <v>3091</v>
      </c>
      <c r="E3027" s="353" t="s">
        <v>119</v>
      </c>
      <c r="F3027" s="354">
        <v>141828</v>
      </c>
      <c r="G3027" s="288" t="s">
        <v>117</v>
      </c>
      <c r="H3027" s="288"/>
      <c r="I3027" s="1"/>
      <c r="J3027" s="10"/>
      <c r="K3027" s="10"/>
      <c r="L3027" s="1"/>
    </row>
    <row r="3028" spans="2:12" s="5" customFormat="1" ht="63" hidden="1">
      <c r="B3028" s="1"/>
      <c r="C3028" s="351">
        <v>8618</v>
      </c>
      <c r="D3028" s="352" t="s">
        <v>3092</v>
      </c>
      <c r="E3028" s="353" t="s">
        <v>119</v>
      </c>
      <c r="F3028" s="354">
        <v>674999</v>
      </c>
      <c r="G3028" s="288" t="s">
        <v>117</v>
      </c>
      <c r="H3028" s="288"/>
      <c r="I3028" s="1"/>
      <c r="J3028" s="10"/>
      <c r="K3028" s="10"/>
      <c r="L3028" s="1"/>
    </row>
    <row r="3029" spans="2:12" s="5" customFormat="1" ht="94.5" hidden="1">
      <c r="B3029" s="1"/>
      <c r="C3029" s="351">
        <v>8619</v>
      </c>
      <c r="D3029" s="352" t="s">
        <v>3093</v>
      </c>
      <c r="E3029" s="353" t="s">
        <v>119</v>
      </c>
      <c r="F3029" s="354">
        <v>743954</v>
      </c>
      <c r="G3029" s="288" t="s">
        <v>117</v>
      </c>
      <c r="H3029" s="288"/>
      <c r="I3029" s="1"/>
      <c r="J3029" s="10"/>
      <c r="K3029" s="10"/>
      <c r="L3029" s="1"/>
    </row>
    <row r="3030" spans="2:12" s="5" customFormat="1" ht="78.75" hidden="1">
      <c r="B3030" s="1"/>
      <c r="C3030" s="351">
        <v>8620</v>
      </c>
      <c r="D3030" s="352" t="s">
        <v>3094</v>
      </c>
      <c r="E3030" s="353" t="s">
        <v>119</v>
      </c>
      <c r="F3030" s="354">
        <v>692636</v>
      </c>
      <c r="G3030" s="288" t="s">
        <v>117</v>
      </c>
      <c r="H3030" s="288"/>
      <c r="I3030" s="1"/>
      <c r="J3030" s="10"/>
      <c r="K3030" s="10"/>
      <c r="L3030" s="1"/>
    </row>
    <row r="3031" spans="2:12" s="5" customFormat="1" ht="63" hidden="1">
      <c r="B3031" s="1"/>
      <c r="C3031" s="351">
        <v>8621</v>
      </c>
      <c r="D3031" s="352" t="s">
        <v>3095</v>
      </c>
      <c r="E3031" s="353" t="s">
        <v>119</v>
      </c>
      <c r="F3031" s="354">
        <v>671786</v>
      </c>
      <c r="G3031" s="288" t="s">
        <v>117</v>
      </c>
      <c r="H3031" s="288"/>
      <c r="I3031" s="1"/>
      <c r="J3031" s="10"/>
      <c r="K3031" s="10"/>
      <c r="L3031" s="1"/>
    </row>
    <row r="3032" spans="2:12" s="5" customFormat="1" ht="47.25" hidden="1">
      <c r="B3032" s="1"/>
      <c r="C3032" s="351">
        <v>8622</v>
      </c>
      <c r="D3032" s="352" t="s">
        <v>3096</v>
      </c>
      <c r="E3032" s="353" t="s">
        <v>116</v>
      </c>
      <c r="F3032" s="354">
        <v>9193</v>
      </c>
      <c r="G3032" s="288" t="s">
        <v>117</v>
      </c>
      <c r="H3032" s="288"/>
      <c r="I3032" s="1"/>
      <c r="J3032" s="10"/>
      <c r="K3032" s="10"/>
      <c r="L3032" s="1"/>
    </row>
    <row r="3033" spans="2:12" s="5" customFormat="1" ht="47.25" hidden="1">
      <c r="B3033" s="1"/>
      <c r="C3033" s="351">
        <v>8624</v>
      </c>
      <c r="D3033" s="352" t="s">
        <v>3097</v>
      </c>
      <c r="E3033" s="353" t="s">
        <v>125</v>
      </c>
      <c r="F3033" s="354">
        <v>4319726</v>
      </c>
      <c r="G3033" s="288" t="s">
        <v>117</v>
      </c>
      <c r="H3033" s="288" t="s">
        <v>145</v>
      </c>
      <c r="I3033" s="1"/>
      <c r="J3033" s="10"/>
      <c r="K3033" s="10"/>
      <c r="L3033" s="1"/>
    </row>
    <row r="3034" spans="2:12" s="5" customFormat="1" ht="110.25" hidden="1">
      <c r="B3034" s="1"/>
      <c r="C3034" s="351">
        <v>8625</v>
      </c>
      <c r="D3034" s="352" t="s">
        <v>3098</v>
      </c>
      <c r="E3034" s="353" t="s">
        <v>125</v>
      </c>
      <c r="F3034" s="354">
        <v>230017</v>
      </c>
      <c r="G3034" s="288" t="s">
        <v>117</v>
      </c>
      <c r="H3034" s="288" t="s">
        <v>145</v>
      </c>
      <c r="I3034" s="1"/>
      <c r="J3034" s="10"/>
      <c r="K3034" s="10"/>
      <c r="L3034" s="1"/>
    </row>
    <row r="3035" spans="2:12" s="5" customFormat="1" ht="94.5" hidden="1">
      <c r="B3035" s="1"/>
      <c r="C3035" s="351">
        <v>8626</v>
      </c>
      <c r="D3035" s="352" t="s">
        <v>3099</v>
      </c>
      <c r="E3035" s="353" t="s">
        <v>125</v>
      </c>
      <c r="F3035" s="354">
        <v>2047550</v>
      </c>
      <c r="G3035" s="288" t="s">
        <v>117</v>
      </c>
      <c r="H3035" s="288" t="s">
        <v>145</v>
      </c>
      <c r="I3035" s="1"/>
      <c r="J3035" s="10"/>
      <c r="K3035" s="10"/>
      <c r="L3035" s="1"/>
    </row>
    <row r="3036" spans="2:12" s="5" customFormat="1" ht="110.25" hidden="1">
      <c r="B3036" s="1"/>
      <c r="C3036" s="351">
        <v>8627</v>
      </c>
      <c r="D3036" s="352" t="s">
        <v>3100</v>
      </c>
      <c r="E3036" s="353" t="s">
        <v>125</v>
      </c>
      <c r="F3036" s="354">
        <v>384676</v>
      </c>
      <c r="G3036" s="288" t="s">
        <v>117</v>
      </c>
      <c r="H3036" s="288" t="s">
        <v>145</v>
      </c>
      <c r="I3036" s="1"/>
      <c r="J3036" s="10"/>
      <c r="K3036" s="10"/>
      <c r="L3036" s="1"/>
    </row>
    <row r="3037" spans="2:12" s="5" customFormat="1" ht="110.25" hidden="1">
      <c r="B3037" s="1"/>
      <c r="C3037" s="351">
        <v>8628</v>
      </c>
      <c r="D3037" s="352" t="s">
        <v>3101</v>
      </c>
      <c r="E3037" s="353" t="s">
        <v>125</v>
      </c>
      <c r="F3037" s="354">
        <v>127001</v>
      </c>
      <c r="G3037" s="288" t="s">
        <v>117</v>
      </c>
      <c r="H3037" s="288" t="s">
        <v>145</v>
      </c>
      <c r="I3037" s="1"/>
      <c r="J3037" s="10"/>
      <c r="K3037" s="10"/>
      <c r="L3037" s="1"/>
    </row>
    <row r="3038" spans="2:12" s="5" customFormat="1" ht="78.75" hidden="1">
      <c r="B3038" s="1"/>
      <c r="C3038" s="351">
        <v>8629</v>
      </c>
      <c r="D3038" s="352" t="s">
        <v>3102</v>
      </c>
      <c r="E3038" s="353" t="s">
        <v>122</v>
      </c>
      <c r="F3038" s="354">
        <v>735525</v>
      </c>
      <c r="G3038" s="288" t="s">
        <v>117</v>
      </c>
      <c r="H3038" s="288"/>
      <c r="I3038" s="1"/>
      <c r="J3038" s="10"/>
      <c r="K3038" s="10"/>
      <c r="L3038" s="1"/>
    </row>
    <row r="3039" spans="2:12" s="5" customFormat="1" ht="94.5" hidden="1">
      <c r="B3039" s="1"/>
      <c r="C3039" s="351">
        <v>8631</v>
      </c>
      <c r="D3039" s="352" t="s">
        <v>3103</v>
      </c>
      <c r="E3039" s="353" t="s">
        <v>125</v>
      </c>
      <c r="F3039" s="354">
        <v>1062567</v>
      </c>
      <c r="G3039" s="288" t="s">
        <v>117</v>
      </c>
      <c r="H3039" s="288"/>
      <c r="I3039" s="1"/>
      <c r="J3039" s="10"/>
      <c r="K3039" s="10"/>
      <c r="L3039" s="1"/>
    </row>
    <row r="3040" spans="2:12" s="5" customFormat="1" ht="78.75" hidden="1">
      <c r="B3040" s="1"/>
      <c r="C3040" s="351">
        <v>8632</v>
      </c>
      <c r="D3040" s="352" t="s">
        <v>3104</v>
      </c>
      <c r="E3040" s="353" t="s">
        <v>122</v>
      </c>
      <c r="F3040" s="354">
        <v>304483</v>
      </c>
      <c r="G3040" s="288" t="s">
        <v>117</v>
      </c>
      <c r="H3040" s="288"/>
      <c r="I3040" s="1"/>
      <c r="J3040" s="10"/>
      <c r="K3040" s="10"/>
      <c r="L3040" s="1"/>
    </row>
    <row r="3041" spans="2:12" s="5" customFormat="1" ht="78.75" hidden="1">
      <c r="B3041" s="1"/>
      <c r="C3041" s="351">
        <v>8633</v>
      </c>
      <c r="D3041" s="352" t="s">
        <v>3105</v>
      </c>
      <c r="E3041" s="353" t="s">
        <v>122</v>
      </c>
      <c r="F3041" s="354">
        <v>825402</v>
      </c>
      <c r="G3041" s="288" t="s">
        <v>117</v>
      </c>
      <c r="H3041" s="288"/>
      <c r="I3041" s="1"/>
      <c r="J3041" s="10"/>
      <c r="K3041" s="10"/>
      <c r="L3041" s="1"/>
    </row>
    <row r="3042" spans="2:12" s="5" customFormat="1" ht="94.5" hidden="1">
      <c r="B3042" s="1"/>
      <c r="C3042" s="351">
        <v>8634</v>
      </c>
      <c r="D3042" s="352" t="s">
        <v>3106</v>
      </c>
      <c r="E3042" s="353" t="s">
        <v>125</v>
      </c>
      <c r="F3042" s="354">
        <v>1082656</v>
      </c>
      <c r="G3042" s="288" t="s">
        <v>117</v>
      </c>
      <c r="H3042" s="288"/>
      <c r="I3042" s="1"/>
      <c r="J3042" s="10"/>
      <c r="K3042" s="10"/>
      <c r="L3042" s="1"/>
    </row>
    <row r="3043" spans="2:12" s="5" customFormat="1" ht="110.25" hidden="1">
      <c r="B3043" s="1"/>
      <c r="C3043" s="351">
        <v>8636</v>
      </c>
      <c r="D3043" s="352" t="s">
        <v>3107</v>
      </c>
      <c r="E3043" s="353" t="s">
        <v>125</v>
      </c>
      <c r="F3043" s="354">
        <v>569520</v>
      </c>
      <c r="G3043" s="288" t="s">
        <v>117</v>
      </c>
      <c r="H3043" s="288"/>
      <c r="I3043" s="1"/>
      <c r="J3043" s="10"/>
      <c r="K3043" s="10"/>
      <c r="L3043" s="1"/>
    </row>
    <row r="3044" spans="2:12" s="5" customFormat="1" ht="94.5" hidden="1">
      <c r="B3044" s="1"/>
      <c r="C3044" s="351">
        <v>8637</v>
      </c>
      <c r="D3044" s="352" t="s">
        <v>3108</v>
      </c>
      <c r="E3044" s="353" t="s">
        <v>125</v>
      </c>
      <c r="F3044" s="354">
        <v>1877604</v>
      </c>
      <c r="G3044" s="288" t="s">
        <v>117</v>
      </c>
      <c r="H3044" s="288"/>
      <c r="I3044" s="1"/>
      <c r="J3044" s="10"/>
      <c r="K3044" s="10"/>
      <c r="L3044" s="1"/>
    </row>
    <row r="3045" spans="2:12" s="5" customFormat="1" ht="110.25" hidden="1">
      <c r="B3045" s="1"/>
      <c r="C3045" s="351">
        <v>8638</v>
      </c>
      <c r="D3045" s="352" t="s">
        <v>3109</v>
      </c>
      <c r="E3045" s="353" t="s">
        <v>125</v>
      </c>
      <c r="F3045" s="354">
        <v>3298506</v>
      </c>
      <c r="G3045" s="288" t="s">
        <v>117</v>
      </c>
      <c r="H3045" s="288" t="s">
        <v>145</v>
      </c>
      <c r="I3045" s="1"/>
      <c r="J3045" s="10"/>
      <c r="K3045" s="10"/>
      <c r="L3045" s="1"/>
    </row>
    <row r="3046" spans="2:12" s="5" customFormat="1" ht="110.25" hidden="1">
      <c r="B3046" s="1"/>
      <c r="C3046" s="351">
        <v>8639</v>
      </c>
      <c r="D3046" s="352" t="s">
        <v>3110</v>
      </c>
      <c r="E3046" s="353" t="s">
        <v>125</v>
      </c>
      <c r="F3046" s="354">
        <v>5515544</v>
      </c>
      <c r="G3046" s="288" t="s">
        <v>117</v>
      </c>
      <c r="H3046" s="288" t="s">
        <v>145</v>
      </c>
      <c r="I3046" s="1"/>
      <c r="J3046" s="10"/>
      <c r="K3046" s="10"/>
      <c r="L3046" s="1"/>
    </row>
    <row r="3047" spans="2:12" s="5" customFormat="1" ht="31.5" hidden="1">
      <c r="B3047" s="1"/>
      <c r="C3047" s="351">
        <v>8640</v>
      </c>
      <c r="D3047" s="352" t="s">
        <v>3111</v>
      </c>
      <c r="E3047" s="353" t="s">
        <v>125</v>
      </c>
      <c r="F3047" s="354">
        <v>76996</v>
      </c>
      <c r="G3047" s="288" t="s">
        <v>117</v>
      </c>
      <c r="H3047" s="288"/>
      <c r="I3047" s="1"/>
      <c r="J3047" s="10"/>
      <c r="K3047" s="10"/>
      <c r="L3047" s="1"/>
    </row>
    <row r="3048" spans="2:12" s="5" customFormat="1" ht="31.5" hidden="1">
      <c r="B3048" s="1"/>
      <c r="C3048" s="351">
        <v>8641</v>
      </c>
      <c r="D3048" s="352" t="s">
        <v>3112</v>
      </c>
      <c r="E3048" s="353" t="s">
        <v>125</v>
      </c>
      <c r="F3048" s="354">
        <v>1701992</v>
      </c>
      <c r="G3048" s="288" t="s">
        <v>117</v>
      </c>
      <c r="H3048" s="288"/>
      <c r="I3048" s="1"/>
      <c r="J3048" s="10"/>
      <c r="K3048" s="10"/>
      <c r="L3048" s="1"/>
    </row>
    <row r="3049" spans="2:12" s="5" customFormat="1" ht="31.5" hidden="1">
      <c r="B3049" s="1"/>
      <c r="C3049" s="351">
        <v>8642</v>
      </c>
      <c r="D3049" s="352" t="s">
        <v>3113</v>
      </c>
      <c r="E3049" s="353" t="s">
        <v>125</v>
      </c>
      <c r="F3049" s="354">
        <v>108492</v>
      </c>
      <c r="G3049" s="288" t="s">
        <v>117</v>
      </c>
      <c r="H3049" s="288"/>
      <c r="I3049" s="1"/>
      <c r="J3049" s="10"/>
      <c r="K3049" s="10"/>
      <c r="L3049" s="1"/>
    </row>
    <row r="3050" spans="2:12" s="5" customFormat="1" ht="94.5" hidden="1">
      <c r="B3050" s="1"/>
      <c r="C3050" s="351">
        <v>8643</v>
      </c>
      <c r="D3050" s="352" t="s">
        <v>3114</v>
      </c>
      <c r="E3050" s="353" t="s">
        <v>3115</v>
      </c>
      <c r="F3050" s="354">
        <v>37638</v>
      </c>
      <c r="G3050" s="288" t="s">
        <v>117</v>
      </c>
      <c r="H3050" s="288"/>
      <c r="I3050" s="1"/>
      <c r="J3050" s="10"/>
      <c r="K3050" s="10"/>
      <c r="L3050" s="1"/>
    </row>
    <row r="3051" spans="2:12" s="5" customFormat="1" ht="110.25" hidden="1">
      <c r="B3051" s="1"/>
      <c r="C3051" s="351">
        <v>8644</v>
      </c>
      <c r="D3051" s="352" t="s">
        <v>3116</v>
      </c>
      <c r="E3051" s="353" t="s">
        <v>125</v>
      </c>
      <c r="F3051" s="354">
        <v>3358464</v>
      </c>
      <c r="G3051" s="288" t="s">
        <v>117</v>
      </c>
      <c r="H3051" s="288" t="s">
        <v>145</v>
      </c>
      <c r="I3051" s="1"/>
      <c r="J3051" s="10"/>
      <c r="K3051" s="10"/>
      <c r="L3051" s="1"/>
    </row>
    <row r="3052" spans="2:12" s="5" customFormat="1" ht="110.25" hidden="1">
      <c r="B3052" s="1"/>
      <c r="C3052" s="351">
        <v>8645</v>
      </c>
      <c r="D3052" s="352" t="s">
        <v>3117</v>
      </c>
      <c r="E3052" s="353" t="s">
        <v>125</v>
      </c>
      <c r="F3052" s="354">
        <v>2005364</v>
      </c>
      <c r="G3052" s="288" t="s">
        <v>117</v>
      </c>
      <c r="H3052" s="288"/>
      <c r="I3052" s="1"/>
      <c r="J3052" s="10"/>
      <c r="K3052" s="10"/>
      <c r="L3052" s="1"/>
    </row>
    <row r="3053" spans="2:12" s="5" customFormat="1" ht="63" hidden="1">
      <c r="B3053" s="1"/>
      <c r="C3053" s="351">
        <v>8646</v>
      </c>
      <c r="D3053" s="352" t="s">
        <v>3118</v>
      </c>
      <c r="E3053" s="353" t="s">
        <v>125</v>
      </c>
      <c r="F3053" s="354">
        <v>332799</v>
      </c>
      <c r="G3053" s="288" t="s">
        <v>117</v>
      </c>
      <c r="H3053" s="288"/>
      <c r="I3053" s="1"/>
      <c r="J3053" s="10"/>
      <c r="K3053" s="10"/>
      <c r="L3053" s="1"/>
    </row>
    <row r="3054" spans="2:12" s="5" customFormat="1" ht="110.25" hidden="1">
      <c r="B3054" s="1"/>
      <c r="C3054" s="351">
        <v>8647</v>
      </c>
      <c r="D3054" s="352" t="s">
        <v>3119</v>
      </c>
      <c r="E3054" s="353" t="s">
        <v>125</v>
      </c>
      <c r="F3054" s="354">
        <v>4381281</v>
      </c>
      <c r="G3054" s="288" t="s">
        <v>117</v>
      </c>
      <c r="H3054" s="288"/>
      <c r="I3054" s="1"/>
      <c r="J3054" s="10"/>
      <c r="K3054" s="10"/>
      <c r="L3054" s="1"/>
    </row>
    <row r="3055" spans="2:12" s="5" customFormat="1" ht="63" hidden="1">
      <c r="B3055" s="1"/>
      <c r="C3055" s="351">
        <v>8648</v>
      </c>
      <c r="D3055" s="352" t="s">
        <v>3120</v>
      </c>
      <c r="E3055" s="353" t="s">
        <v>122</v>
      </c>
      <c r="F3055" s="354">
        <v>407015</v>
      </c>
      <c r="G3055" s="288" t="s">
        <v>117</v>
      </c>
      <c r="H3055" s="288"/>
      <c r="I3055" s="1"/>
      <c r="J3055" s="10"/>
      <c r="K3055" s="10"/>
      <c r="L3055" s="1"/>
    </row>
    <row r="3056" spans="2:12" s="5" customFormat="1" ht="63" hidden="1">
      <c r="B3056" s="1"/>
      <c r="C3056" s="351">
        <v>8649</v>
      </c>
      <c r="D3056" s="352" t="s">
        <v>3121</v>
      </c>
      <c r="E3056" s="353" t="s">
        <v>122</v>
      </c>
      <c r="F3056" s="354">
        <v>374079</v>
      </c>
      <c r="G3056" s="288" t="s">
        <v>117</v>
      </c>
      <c r="H3056" s="288"/>
      <c r="I3056" s="1"/>
      <c r="J3056" s="10"/>
      <c r="K3056" s="10"/>
      <c r="L3056" s="1"/>
    </row>
    <row r="3057" spans="2:12" s="5" customFormat="1" ht="31.5" hidden="1">
      <c r="B3057" s="1"/>
      <c r="C3057" s="351">
        <v>8650</v>
      </c>
      <c r="D3057" s="352" t="s">
        <v>3122</v>
      </c>
      <c r="E3057" s="353" t="s">
        <v>3123</v>
      </c>
      <c r="F3057" s="354">
        <v>37</v>
      </c>
      <c r="G3057" s="288" t="s">
        <v>117</v>
      </c>
      <c r="H3057" s="288"/>
      <c r="I3057" s="1"/>
      <c r="J3057" s="10"/>
      <c r="K3057" s="10"/>
      <c r="L3057" s="1"/>
    </row>
    <row r="3058" spans="2:12" s="5" customFormat="1" ht="78.75" hidden="1">
      <c r="B3058" s="1"/>
      <c r="C3058" s="351">
        <v>8651</v>
      </c>
      <c r="D3058" s="352" t="s">
        <v>3124</v>
      </c>
      <c r="E3058" s="353" t="s">
        <v>125</v>
      </c>
      <c r="F3058" s="354">
        <v>148000</v>
      </c>
      <c r="G3058" s="288" t="s">
        <v>117</v>
      </c>
      <c r="H3058" s="288"/>
      <c r="I3058" s="1"/>
      <c r="J3058" s="10"/>
      <c r="K3058" s="10"/>
      <c r="L3058" s="1"/>
    </row>
    <row r="3059" spans="2:12" s="5" customFormat="1" ht="47.25" hidden="1">
      <c r="B3059" s="1"/>
      <c r="C3059" s="351">
        <v>8652</v>
      </c>
      <c r="D3059" s="352" t="s">
        <v>3125</v>
      </c>
      <c r="E3059" s="353" t="s">
        <v>125</v>
      </c>
      <c r="F3059" s="354">
        <v>138000</v>
      </c>
      <c r="G3059" s="288" t="s">
        <v>117</v>
      </c>
      <c r="H3059" s="288"/>
      <c r="I3059" s="1"/>
      <c r="J3059" s="10"/>
      <c r="K3059" s="10"/>
      <c r="L3059" s="1"/>
    </row>
    <row r="3060" spans="2:12" s="5" customFormat="1" ht="78.75" hidden="1">
      <c r="B3060" s="1"/>
      <c r="C3060" s="351">
        <v>8653</v>
      </c>
      <c r="D3060" s="352" t="s">
        <v>3126</v>
      </c>
      <c r="E3060" s="353" t="s">
        <v>125</v>
      </c>
      <c r="F3060" s="354">
        <v>133500</v>
      </c>
      <c r="G3060" s="288" t="s">
        <v>117</v>
      </c>
      <c r="H3060" s="288"/>
      <c r="I3060" s="1"/>
      <c r="J3060" s="10"/>
      <c r="K3060" s="10"/>
      <c r="L3060" s="1"/>
    </row>
    <row r="3061" spans="2:12" s="5" customFormat="1" ht="63" hidden="1">
      <c r="B3061" s="1"/>
      <c r="C3061" s="351">
        <v>8654</v>
      </c>
      <c r="D3061" s="352" t="s">
        <v>3127</v>
      </c>
      <c r="E3061" s="353" t="s">
        <v>125</v>
      </c>
      <c r="F3061" s="354">
        <v>205000</v>
      </c>
      <c r="G3061" s="288" t="s">
        <v>117</v>
      </c>
      <c r="H3061" s="288"/>
      <c r="I3061" s="1"/>
      <c r="J3061" s="10"/>
      <c r="K3061" s="10"/>
      <c r="L3061" s="1"/>
    </row>
    <row r="3062" spans="2:12" s="5" customFormat="1" ht="31.5" hidden="1">
      <c r="B3062" s="1"/>
      <c r="C3062" s="351">
        <v>8655</v>
      </c>
      <c r="D3062" s="352" t="s">
        <v>3128</v>
      </c>
      <c r="E3062" s="353" t="s">
        <v>119</v>
      </c>
      <c r="F3062" s="354">
        <v>63806</v>
      </c>
      <c r="G3062" s="288" t="s">
        <v>117</v>
      </c>
      <c r="H3062" s="288"/>
      <c r="I3062" s="1"/>
      <c r="J3062" s="10"/>
      <c r="K3062" s="10"/>
      <c r="L3062" s="1"/>
    </row>
    <row r="3063" spans="2:12" s="5" customFormat="1" ht="47.25" hidden="1">
      <c r="B3063" s="1"/>
      <c r="C3063" s="351">
        <v>8656</v>
      </c>
      <c r="D3063" s="352" t="s">
        <v>3129</v>
      </c>
      <c r="E3063" s="353" t="s">
        <v>119</v>
      </c>
      <c r="F3063" s="354">
        <v>17171</v>
      </c>
      <c r="G3063" s="288" t="s">
        <v>117</v>
      </c>
      <c r="H3063" s="288"/>
      <c r="I3063" s="1"/>
      <c r="J3063" s="10"/>
      <c r="K3063" s="10"/>
      <c r="L3063" s="1"/>
    </row>
    <row r="3064" spans="2:12" s="5" customFormat="1" ht="25.5" hidden="1">
      <c r="B3064" s="1"/>
      <c r="C3064" s="351">
        <v>8657</v>
      </c>
      <c r="D3064" s="352" t="s">
        <v>3130</v>
      </c>
      <c r="E3064" s="353" t="s">
        <v>116</v>
      </c>
      <c r="F3064" s="354">
        <v>7139</v>
      </c>
      <c r="G3064" s="288" t="s">
        <v>117</v>
      </c>
      <c r="H3064" s="288"/>
      <c r="I3064" s="1"/>
      <c r="J3064" s="10"/>
      <c r="K3064" s="10"/>
      <c r="L3064" s="1"/>
    </row>
    <row r="3065" spans="2:12" s="5" customFormat="1" ht="47.25" hidden="1">
      <c r="B3065" s="1"/>
      <c r="C3065" s="351">
        <v>8712</v>
      </c>
      <c r="D3065" s="352" t="s">
        <v>3131</v>
      </c>
      <c r="E3065" s="353" t="s">
        <v>122</v>
      </c>
      <c r="F3065" s="354">
        <v>338221</v>
      </c>
      <c r="G3065" s="288" t="s">
        <v>117</v>
      </c>
      <c r="H3065" s="288"/>
      <c r="I3065" s="1"/>
      <c r="J3065" s="10"/>
      <c r="K3065" s="10"/>
      <c r="L3065" s="1"/>
    </row>
    <row r="3066" spans="2:12" s="5" customFormat="1" ht="47.25" hidden="1">
      <c r="B3066" s="1"/>
      <c r="C3066" s="351">
        <v>8713</v>
      </c>
      <c r="D3066" s="352" t="s">
        <v>3132</v>
      </c>
      <c r="E3066" s="353" t="s">
        <v>122</v>
      </c>
      <c r="F3066" s="354">
        <v>141242</v>
      </c>
      <c r="G3066" s="288" t="s">
        <v>117</v>
      </c>
      <c r="H3066" s="288"/>
      <c r="I3066" s="1"/>
      <c r="J3066" s="10"/>
      <c r="K3066" s="10"/>
      <c r="L3066" s="1"/>
    </row>
    <row r="3067" spans="2:12" s="5" customFormat="1" ht="47.25" hidden="1">
      <c r="B3067" s="1"/>
      <c r="C3067" s="351">
        <v>8714</v>
      </c>
      <c r="D3067" s="352" t="s">
        <v>3133</v>
      </c>
      <c r="E3067" s="353" t="s">
        <v>122</v>
      </c>
      <c r="F3067" s="354">
        <v>171936</v>
      </c>
      <c r="G3067" s="288" t="s">
        <v>117</v>
      </c>
      <c r="H3067" s="288"/>
      <c r="I3067" s="1"/>
      <c r="J3067" s="10"/>
      <c r="K3067" s="10"/>
      <c r="L3067" s="1"/>
    </row>
    <row r="3068" spans="2:12" s="5" customFormat="1" ht="78.75" hidden="1">
      <c r="B3068" s="1"/>
      <c r="C3068" s="351">
        <v>8715</v>
      </c>
      <c r="D3068" s="352" t="s">
        <v>3134</v>
      </c>
      <c r="E3068" s="353" t="s">
        <v>125</v>
      </c>
      <c r="F3068" s="354">
        <v>435525</v>
      </c>
      <c r="G3068" s="288" t="s">
        <v>117</v>
      </c>
      <c r="H3068" s="288" t="s">
        <v>145</v>
      </c>
      <c r="I3068" s="1"/>
      <c r="J3068" s="10"/>
      <c r="K3068" s="10"/>
      <c r="L3068" s="1"/>
    </row>
    <row r="3069" spans="2:12" s="5" customFormat="1" ht="31.5" hidden="1">
      <c r="B3069" s="1"/>
      <c r="C3069" s="351">
        <v>8716</v>
      </c>
      <c r="D3069" s="352" t="s">
        <v>3135</v>
      </c>
      <c r="E3069" s="353" t="s">
        <v>122</v>
      </c>
      <c r="F3069" s="354">
        <v>55626</v>
      </c>
      <c r="G3069" s="288" t="s">
        <v>117</v>
      </c>
      <c r="H3069" s="288"/>
      <c r="I3069" s="1"/>
      <c r="J3069" s="10"/>
      <c r="K3069" s="10"/>
      <c r="L3069" s="1"/>
    </row>
    <row r="3070" spans="2:12" s="5" customFormat="1" ht="78.75" hidden="1">
      <c r="B3070" s="1"/>
      <c r="C3070" s="351">
        <v>8717</v>
      </c>
      <c r="D3070" s="352" t="s">
        <v>3136</v>
      </c>
      <c r="E3070" s="353" t="s">
        <v>125</v>
      </c>
      <c r="F3070" s="354">
        <v>715580</v>
      </c>
      <c r="G3070" s="288" t="s">
        <v>117</v>
      </c>
      <c r="H3070" s="288" t="s">
        <v>145</v>
      </c>
      <c r="I3070" s="1"/>
      <c r="J3070" s="10"/>
      <c r="K3070" s="10"/>
      <c r="L3070" s="1"/>
    </row>
    <row r="3071" spans="2:12" s="5" customFormat="1" ht="31.5" hidden="1">
      <c r="B3071" s="1"/>
      <c r="C3071" s="351">
        <v>8718</v>
      </c>
      <c r="D3071" s="352" t="s">
        <v>3137</v>
      </c>
      <c r="E3071" s="353" t="s">
        <v>125</v>
      </c>
      <c r="F3071" s="354">
        <v>1606252</v>
      </c>
      <c r="G3071" s="288" t="s">
        <v>117</v>
      </c>
      <c r="H3071" s="288"/>
      <c r="I3071" s="1"/>
      <c r="J3071" s="10"/>
      <c r="K3071" s="10"/>
      <c r="L3071" s="1"/>
    </row>
    <row r="3072" spans="2:12" s="5" customFormat="1" ht="94.5" hidden="1">
      <c r="B3072" s="1"/>
      <c r="C3072" s="351">
        <v>8719</v>
      </c>
      <c r="D3072" s="352" t="s">
        <v>3138</v>
      </c>
      <c r="E3072" s="353" t="s">
        <v>125</v>
      </c>
      <c r="F3072" s="354">
        <v>1236500</v>
      </c>
      <c r="G3072" s="288" t="s">
        <v>117</v>
      </c>
      <c r="H3072" s="288"/>
      <c r="I3072" s="1"/>
      <c r="J3072" s="10"/>
      <c r="K3072" s="10"/>
      <c r="L3072" s="1"/>
    </row>
    <row r="3073" spans="2:12" s="5" customFormat="1" ht="78.75" hidden="1">
      <c r="B3073" s="1"/>
      <c r="C3073" s="351">
        <v>8720</v>
      </c>
      <c r="D3073" s="352" t="s">
        <v>3139</v>
      </c>
      <c r="E3073" s="353" t="s">
        <v>125</v>
      </c>
      <c r="F3073" s="354">
        <v>610409</v>
      </c>
      <c r="G3073" s="288" t="s">
        <v>117</v>
      </c>
      <c r="H3073" s="288"/>
      <c r="I3073" s="1"/>
      <c r="J3073" s="10"/>
      <c r="K3073" s="10"/>
      <c r="L3073" s="1"/>
    </row>
    <row r="3074" spans="2:12" s="5" customFormat="1" ht="31.5" hidden="1">
      <c r="B3074" s="1"/>
      <c r="C3074" s="351">
        <v>8722</v>
      </c>
      <c r="D3074" s="352" t="s">
        <v>3140</v>
      </c>
      <c r="E3074" s="353" t="s">
        <v>125</v>
      </c>
      <c r="F3074" s="354">
        <v>181561</v>
      </c>
      <c r="G3074" s="288" t="s">
        <v>117</v>
      </c>
      <c r="H3074" s="288"/>
      <c r="I3074" s="1"/>
      <c r="J3074" s="10"/>
      <c r="K3074" s="10"/>
      <c r="L3074" s="1"/>
    </row>
    <row r="3075" spans="2:12" s="5" customFormat="1" ht="78.75" hidden="1">
      <c r="B3075" s="1"/>
      <c r="C3075" s="351">
        <v>8723</v>
      </c>
      <c r="D3075" s="352" t="s">
        <v>3141</v>
      </c>
      <c r="E3075" s="353" t="s">
        <v>122</v>
      </c>
      <c r="F3075" s="354">
        <v>170279</v>
      </c>
      <c r="G3075" s="288" t="s">
        <v>117</v>
      </c>
      <c r="H3075" s="288" t="s">
        <v>145</v>
      </c>
      <c r="I3075" s="1"/>
      <c r="J3075" s="10"/>
      <c r="K3075" s="10"/>
      <c r="L3075" s="1"/>
    </row>
    <row r="3076" spans="2:12" s="5" customFormat="1" ht="63" hidden="1">
      <c r="B3076" s="1"/>
      <c r="C3076" s="351">
        <v>8724</v>
      </c>
      <c r="D3076" s="352" t="s">
        <v>3142</v>
      </c>
      <c r="E3076" s="353" t="s">
        <v>125</v>
      </c>
      <c r="F3076" s="354">
        <v>132000</v>
      </c>
      <c r="G3076" s="288" t="s">
        <v>117</v>
      </c>
      <c r="H3076" s="288"/>
      <c r="I3076" s="1"/>
      <c r="J3076" s="10"/>
      <c r="K3076" s="10"/>
      <c r="L3076" s="1"/>
    </row>
    <row r="3077" spans="2:12" s="5" customFormat="1" ht="94.5" hidden="1">
      <c r="B3077" s="1"/>
      <c r="C3077" s="351">
        <v>8725</v>
      </c>
      <c r="D3077" s="352" t="s">
        <v>3143</v>
      </c>
      <c r="E3077" s="353" t="s">
        <v>122</v>
      </c>
      <c r="F3077" s="354">
        <v>32690</v>
      </c>
      <c r="G3077" s="288" t="s">
        <v>117</v>
      </c>
      <c r="H3077" s="288"/>
      <c r="I3077" s="1"/>
      <c r="J3077" s="10"/>
      <c r="K3077" s="10"/>
      <c r="L3077" s="1"/>
    </row>
    <row r="3078" spans="2:12" s="5" customFormat="1" ht="110.25" hidden="1">
      <c r="B3078" s="1"/>
      <c r="C3078" s="351">
        <v>8726</v>
      </c>
      <c r="D3078" s="352" t="s">
        <v>3144</v>
      </c>
      <c r="E3078" s="353" t="s">
        <v>125</v>
      </c>
      <c r="F3078" s="354">
        <v>828170</v>
      </c>
      <c r="G3078" s="288" t="s">
        <v>117</v>
      </c>
      <c r="H3078" s="288" t="s">
        <v>145</v>
      </c>
      <c r="I3078" s="1"/>
      <c r="J3078" s="10"/>
      <c r="K3078" s="10"/>
      <c r="L3078" s="1"/>
    </row>
    <row r="3079" spans="2:12" s="5" customFormat="1" ht="47.25" hidden="1">
      <c r="B3079" s="1"/>
      <c r="C3079" s="351">
        <v>8727</v>
      </c>
      <c r="D3079" s="352" t="s">
        <v>3145</v>
      </c>
      <c r="E3079" s="353" t="s">
        <v>116</v>
      </c>
      <c r="F3079" s="354">
        <v>390766</v>
      </c>
      <c r="G3079" s="288" t="s">
        <v>117</v>
      </c>
      <c r="H3079" s="288"/>
      <c r="I3079" s="1"/>
      <c r="J3079" s="10"/>
      <c r="K3079" s="10"/>
      <c r="L3079" s="1"/>
    </row>
    <row r="3080" spans="2:12" s="5" customFormat="1" ht="63" hidden="1">
      <c r="B3080" s="1"/>
      <c r="C3080" s="351">
        <v>8728</v>
      </c>
      <c r="D3080" s="352" t="s">
        <v>3146</v>
      </c>
      <c r="E3080" s="353" t="s">
        <v>122</v>
      </c>
      <c r="F3080" s="354">
        <v>424977</v>
      </c>
      <c r="G3080" s="288" t="s">
        <v>117</v>
      </c>
      <c r="H3080" s="288"/>
      <c r="I3080" s="1"/>
      <c r="J3080" s="10"/>
      <c r="K3080" s="10"/>
      <c r="L3080" s="1"/>
    </row>
    <row r="3081" spans="2:12" s="5" customFormat="1" ht="63" hidden="1">
      <c r="B3081" s="1"/>
      <c r="C3081" s="351">
        <v>8729</v>
      </c>
      <c r="D3081" s="352" t="s">
        <v>3147</v>
      </c>
      <c r="E3081" s="353" t="s">
        <v>122</v>
      </c>
      <c r="F3081" s="354">
        <v>851926</v>
      </c>
      <c r="G3081" s="288" t="s">
        <v>117</v>
      </c>
      <c r="H3081" s="288"/>
      <c r="I3081" s="1"/>
      <c r="J3081" s="10"/>
      <c r="K3081" s="10"/>
      <c r="L3081" s="1"/>
    </row>
    <row r="3082" spans="2:12" s="5" customFormat="1" ht="94.5" hidden="1">
      <c r="B3082" s="1"/>
      <c r="C3082" s="351">
        <v>8730</v>
      </c>
      <c r="D3082" s="352" t="s">
        <v>3148</v>
      </c>
      <c r="E3082" s="353" t="s">
        <v>125</v>
      </c>
      <c r="F3082" s="354">
        <v>4885003</v>
      </c>
      <c r="G3082" s="288" t="s">
        <v>117</v>
      </c>
      <c r="H3082" s="288"/>
      <c r="I3082" s="1"/>
      <c r="J3082" s="10"/>
      <c r="K3082" s="10"/>
      <c r="L3082" s="1"/>
    </row>
    <row r="3083" spans="2:12" s="5" customFormat="1" ht="110.25" hidden="1">
      <c r="B3083" s="1"/>
      <c r="C3083" s="351">
        <v>8731</v>
      </c>
      <c r="D3083" s="352" t="s">
        <v>3149</v>
      </c>
      <c r="E3083" s="353" t="s">
        <v>125</v>
      </c>
      <c r="F3083" s="354">
        <v>227525</v>
      </c>
      <c r="G3083" s="288" t="s">
        <v>117</v>
      </c>
      <c r="H3083" s="288" t="s">
        <v>145</v>
      </c>
      <c r="I3083" s="1"/>
      <c r="J3083" s="10"/>
      <c r="K3083" s="10"/>
      <c r="L3083" s="1"/>
    </row>
    <row r="3084" spans="2:12" s="5" customFormat="1" ht="110.25" hidden="1">
      <c r="B3084" s="1"/>
      <c r="C3084" s="351">
        <v>8732</v>
      </c>
      <c r="D3084" s="352" t="s">
        <v>3150</v>
      </c>
      <c r="E3084" s="353" t="s">
        <v>125</v>
      </c>
      <c r="F3084" s="354">
        <v>384550</v>
      </c>
      <c r="G3084" s="288" t="s">
        <v>117</v>
      </c>
      <c r="H3084" s="288" t="s">
        <v>145</v>
      </c>
      <c r="I3084" s="1"/>
      <c r="J3084" s="10"/>
      <c r="K3084" s="10"/>
      <c r="L3084" s="1"/>
    </row>
    <row r="3085" spans="2:12" s="5" customFormat="1" ht="47.25" hidden="1">
      <c r="B3085" s="1"/>
      <c r="C3085" s="351">
        <v>8733</v>
      </c>
      <c r="D3085" s="352" t="s">
        <v>3151</v>
      </c>
      <c r="E3085" s="353" t="s">
        <v>122</v>
      </c>
      <c r="F3085" s="354">
        <v>207149</v>
      </c>
      <c r="G3085" s="288" t="s">
        <v>117</v>
      </c>
      <c r="H3085" s="288"/>
      <c r="I3085" s="1"/>
      <c r="J3085" s="10"/>
      <c r="K3085" s="10"/>
      <c r="L3085" s="1"/>
    </row>
    <row r="3086" spans="2:12" s="5" customFormat="1" ht="47.25" hidden="1">
      <c r="B3086" s="1"/>
      <c r="C3086" s="351">
        <v>8734</v>
      </c>
      <c r="D3086" s="352" t="s">
        <v>3152</v>
      </c>
      <c r="E3086" s="353" t="s">
        <v>122</v>
      </c>
      <c r="F3086" s="354">
        <v>262885</v>
      </c>
      <c r="G3086" s="288" t="s">
        <v>117</v>
      </c>
      <c r="H3086" s="288"/>
      <c r="I3086" s="1"/>
      <c r="J3086" s="10"/>
      <c r="K3086" s="10"/>
      <c r="L3086" s="1"/>
    </row>
    <row r="3087" spans="2:12" s="5" customFormat="1" ht="47.25" hidden="1">
      <c r="B3087" s="1"/>
      <c r="C3087" s="351">
        <v>8735</v>
      </c>
      <c r="D3087" s="352" t="s">
        <v>3153</v>
      </c>
      <c r="E3087" s="353" t="s">
        <v>122</v>
      </c>
      <c r="F3087" s="354">
        <v>561612</v>
      </c>
      <c r="G3087" s="288" t="s">
        <v>117</v>
      </c>
      <c r="H3087" s="288"/>
      <c r="I3087" s="1"/>
      <c r="J3087" s="10"/>
      <c r="K3087" s="10"/>
      <c r="L3087" s="1"/>
    </row>
    <row r="3088" spans="2:12" s="5" customFormat="1" ht="47.25" hidden="1">
      <c r="B3088" s="1"/>
      <c r="C3088" s="351">
        <v>8736</v>
      </c>
      <c r="D3088" s="352" t="s">
        <v>3154</v>
      </c>
      <c r="E3088" s="353" t="s">
        <v>122</v>
      </c>
      <c r="F3088" s="354">
        <v>282792</v>
      </c>
      <c r="G3088" s="288" t="s">
        <v>117</v>
      </c>
      <c r="H3088" s="288"/>
      <c r="I3088" s="1"/>
      <c r="J3088" s="10"/>
      <c r="K3088" s="10"/>
      <c r="L3088" s="1"/>
    </row>
    <row r="3089" spans="2:12" s="5" customFormat="1" ht="31.5" hidden="1">
      <c r="B3089" s="1"/>
      <c r="C3089" s="351">
        <v>8737</v>
      </c>
      <c r="D3089" s="352" t="s">
        <v>3155</v>
      </c>
      <c r="E3089" s="353" t="s">
        <v>125</v>
      </c>
      <c r="F3089" s="354">
        <v>6850</v>
      </c>
      <c r="G3089" s="288" t="s">
        <v>117</v>
      </c>
      <c r="H3089" s="288"/>
      <c r="I3089" s="1"/>
      <c r="J3089" s="10"/>
      <c r="K3089" s="10"/>
      <c r="L3089" s="1"/>
    </row>
    <row r="3090" spans="2:12" s="5" customFormat="1" ht="63" hidden="1">
      <c r="B3090" s="1"/>
      <c r="C3090" s="351">
        <v>8738</v>
      </c>
      <c r="D3090" s="352" t="s">
        <v>3156</v>
      </c>
      <c r="E3090" s="353" t="s">
        <v>125</v>
      </c>
      <c r="F3090" s="354">
        <v>297400</v>
      </c>
      <c r="G3090" s="288" t="s">
        <v>117</v>
      </c>
      <c r="H3090" s="288"/>
      <c r="I3090" s="1"/>
      <c r="J3090" s="10"/>
      <c r="K3090" s="10"/>
      <c r="L3090" s="1"/>
    </row>
    <row r="3091" spans="2:12" s="5" customFormat="1" ht="47.25" hidden="1">
      <c r="B3091" s="1"/>
      <c r="C3091" s="351">
        <v>8739</v>
      </c>
      <c r="D3091" s="352" t="s">
        <v>3157</v>
      </c>
      <c r="E3091" s="353" t="s">
        <v>122</v>
      </c>
      <c r="F3091" s="354">
        <v>151623</v>
      </c>
      <c r="G3091" s="288" t="s">
        <v>117</v>
      </c>
      <c r="H3091" s="288"/>
      <c r="I3091" s="1"/>
      <c r="J3091" s="10"/>
      <c r="K3091" s="10"/>
      <c r="L3091" s="1"/>
    </row>
    <row r="3092" spans="2:12" s="5" customFormat="1" ht="47.25" hidden="1">
      <c r="B3092" s="1"/>
      <c r="C3092" s="351">
        <v>8740</v>
      </c>
      <c r="D3092" s="352" t="s">
        <v>3158</v>
      </c>
      <c r="E3092" s="353" t="s">
        <v>122</v>
      </c>
      <c r="F3092" s="354">
        <v>318076</v>
      </c>
      <c r="G3092" s="288" t="s">
        <v>117</v>
      </c>
      <c r="H3092" s="288"/>
      <c r="I3092" s="1"/>
      <c r="J3092" s="10"/>
      <c r="K3092" s="10"/>
      <c r="L3092" s="1"/>
    </row>
    <row r="3093" spans="2:12" s="5" customFormat="1" ht="47.25" hidden="1">
      <c r="B3093" s="1"/>
      <c r="C3093" s="351">
        <v>8741</v>
      </c>
      <c r="D3093" s="352" t="s">
        <v>3159</v>
      </c>
      <c r="E3093" s="353" t="s">
        <v>122</v>
      </c>
      <c r="F3093" s="354">
        <v>95942</v>
      </c>
      <c r="G3093" s="288" t="s">
        <v>117</v>
      </c>
      <c r="H3093" s="288"/>
      <c r="I3093" s="1"/>
      <c r="J3093" s="10"/>
      <c r="K3093" s="10"/>
      <c r="L3093" s="1"/>
    </row>
    <row r="3094" spans="2:12" s="5" customFormat="1" ht="47.25" hidden="1">
      <c r="B3094" s="1"/>
      <c r="C3094" s="351">
        <v>8742</v>
      </c>
      <c r="D3094" s="352" t="s">
        <v>3160</v>
      </c>
      <c r="E3094" s="353" t="s">
        <v>122</v>
      </c>
      <c r="F3094" s="354">
        <v>227267</v>
      </c>
      <c r="G3094" s="288" t="s">
        <v>117</v>
      </c>
      <c r="H3094" s="288"/>
      <c r="I3094" s="1"/>
      <c r="J3094" s="10"/>
      <c r="K3094" s="10"/>
      <c r="L3094" s="1"/>
    </row>
    <row r="3095" spans="2:12" s="5" customFormat="1" ht="110.25" hidden="1">
      <c r="B3095" s="1"/>
      <c r="C3095" s="351">
        <v>8743</v>
      </c>
      <c r="D3095" s="352" t="s">
        <v>3161</v>
      </c>
      <c r="E3095" s="353" t="s">
        <v>125</v>
      </c>
      <c r="F3095" s="354">
        <v>3833747</v>
      </c>
      <c r="G3095" s="288" t="s">
        <v>117</v>
      </c>
      <c r="H3095" s="288" t="s">
        <v>145</v>
      </c>
      <c r="I3095" s="1"/>
      <c r="J3095" s="10"/>
      <c r="K3095" s="10"/>
      <c r="L3095" s="1"/>
    </row>
    <row r="3096" spans="2:12" s="5" customFormat="1" ht="110.25" hidden="1">
      <c r="B3096" s="1"/>
      <c r="C3096" s="351">
        <v>8744</v>
      </c>
      <c r="D3096" s="352" t="s">
        <v>3162</v>
      </c>
      <c r="E3096" s="353" t="s">
        <v>125</v>
      </c>
      <c r="F3096" s="354">
        <v>1797432</v>
      </c>
      <c r="G3096" s="288" t="s">
        <v>117</v>
      </c>
      <c r="H3096" s="288"/>
      <c r="I3096" s="1"/>
      <c r="J3096" s="10"/>
      <c r="K3096" s="10"/>
      <c r="L3096" s="1"/>
    </row>
    <row r="3097" spans="2:12" s="5" customFormat="1" ht="78.75" hidden="1">
      <c r="B3097" s="1"/>
      <c r="C3097" s="351">
        <v>8745</v>
      </c>
      <c r="D3097" s="352" t="s">
        <v>3163</v>
      </c>
      <c r="E3097" s="353" t="s">
        <v>125</v>
      </c>
      <c r="F3097" s="354">
        <v>2913291</v>
      </c>
      <c r="G3097" s="288" t="s">
        <v>117</v>
      </c>
      <c r="H3097" s="288" t="s">
        <v>145</v>
      </c>
      <c r="I3097" s="1"/>
      <c r="J3097" s="10"/>
      <c r="K3097" s="10"/>
      <c r="L3097" s="1"/>
    </row>
    <row r="3098" spans="2:12" s="5" customFormat="1" ht="78.75" hidden="1">
      <c r="B3098" s="1"/>
      <c r="C3098" s="351">
        <v>8746</v>
      </c>
      <c r="D3098" s="352" t="s">
        <v>3164</v>
      </c>
      <c r="E3098" s="353" t="s">
        <v>125</v>
      </c>
      <c r="F3098" s="354">
        <v>785470</v>
      </c>
      <c r="G3098" s="288" t="s">
        <v>117</v>
      </c>
      <c r="H3098" s="288" t="s">
        <v>145</v>
      </c>
      <c r="I3098" s="1"/>
      <c r="J3098" s="10"/>
      <c r="K3098" s="10"/>
      <c r="L3098" s="1"/>
    </row>
    <row r="3099" spans="2:12" s="5" customFormat="1" ht="78.75" hidden="1">
      <c r="B3099" s="1"/>
      <c r="C3099" s="351">
        <v>8747</v>
      </c>
      <c r="D3099" s="352" t="s">
        <v>3165</v>
      </c>
      <c r="E3099" s="353" t="s">
        <v>125</v>
      </c>
      <c r="F3099" s="354">
        <v>512305</v>
      </c>
      <c r="G3099" s="288" t="s">
        <v>117</v>
      </c>
      <c r="H3099" s="288" t="s">
        <v>145</v>
      </c>
      <c r="I3099" s="1"/>
      <c r="J3099" s="10"/>
      <c r="K3099" s="10"/>
      <c r="L3099" s="1"/>
    </row>
    <row r="3100" spans="2:12" s="5" customFormat="1" ht="31.5" hidden="1">
      <c r="B3100" s="1"/>
      <c r="C3100" s="351">
        <v>8748</v>
      </c>
      <c r="D3100" s="352" t="s">
        <v>3166</v>
      </c>
      <c r="E3100" s="353" t="s">
        <v>125</v>
      </c>
      <c r="F3100" s="354">
        <v>445726</v>
      </c>
      <c r="G3100" s="288" t="s">
        <v>117</v>
      </c>
      <c r="H3100" s="288"/>
      <c r="I3100" s="1"/>
      <c r="J3100" s="10"/>
      <c r="K3100" s="10"/>
      <c r="L3100" s="1"/>
    </row>
    <row r="3101" spans="2:12" s="5" customFormat="1" ht="31.5" hidden="1">
      <c r="B3101" s="1"/>
      <c r="C3101" s="351">
        <v>8749</v>
      </c>
      <c r="D3101" s="352" t="s">
        <v>3167</v>
      </c>
      <c r="E3101" s="353" t="s">
        <v>125</v>
      </c>
      <c r="F3101" s="354">
        <v>181713</v>
      </c>
      <c r="G3101" s="288" t="s">
        <v>117</v>
      </c>
      <c r="H3101" s="288"/>
      <c r="I3101" s="1"/>
      <c r="J3101" s="10"/>
      <c r="K3101" s="10"/>
      <c r="L3101" s="1"/>
    </row>
    <row r="3102" spans="2:12" s="5" customFormat="1" ht="31.5" hidden="1">
      <c r="B3102" s="1"/>
      <c r="C3102" s="351">
        <v>8750</v>
      </c>
      <c r="D3102" s="352" t="s">
        <v>3168</v>
      </c>
      <c r="E3102" s="353" t="s">
        <v>125</v>
      </c>
      <c r="F3102" s="354">
        <v>1178793</v>
      </c>
      <c r="G3102" s="288" t="s">
        <v>117</v>
      </c>
      <c r="H3102" s="288"/>
      <c r="I3102" s="1"/>
      <c r="J3102" s="10"/>
      <c r="K3102" s="10"/>
      <c r="L3102" s="1"/>
    </row>
    <row r="3103" spans="2:12" s="5" customFormat="1" ht="47.25" hidden="1">
      <c r="B3103" s="1"/>
      <c r="C3103" s="351">
        <v>8753</v>
      </c>
      <c r="D3103" s="352" t="s">
        <v>3169</v>
      </c>
      <c r="E3103" s="353" t="s">
        <v>125</v>
      </c>
      <c r="F3103" s="354">
        <v>143102</v>
      </c>
      <c r="G3103" s="288" t="s">
        <v>117</v>
      </c>
      <c r="H3103" s="288"/>
      <c r="I3103" s="1"/>
      <c r="J3103" s="10"/>
      <c r="K3103" s="10"/>
      <c r="L3103" s="1"/>
    </row>
    <row r="3104" spans="2:12" s="5" customFormat="1" ht="31.5" hidden="1">
      <c r="B3104" s="1"/>
      <c r="C3104" s="351">
        <v>8754</v>
      </c>
      <c r="D3104" s="352" t="s">
        <v>3170</v>
      </c>
      <c r="E3104" s="353" t="s">
        <v>125</v>
      </c>
      <c r="F3104" s="354">
        <v>65395</v>
      </c>
      <c r="G3104" s="288" t="s">
        <v>117</v>
      </c>
      <c r="H3104" s="288"/>
      <c r="I3104" s="1"/>
      <c r="J3104" s="10"/>
      <c r="K3104" s="10"/>
      <c r="L3104" s="1"/>
    </row>
    <row r="3105" spans="2:12" s="5" customFormat="1" ht="47.25" hidden="1">
      <c r="B3105" s="1"/>
      <c r="C3105" s="351">
        <v>8755</v>
      </c>
      <c r="D3105" s="352" t="s">
        <v>3171</v>
      </c>
      <c r="E3105" s="353" t="s">
        <v>125</v>
      </c>
      <c r="F3105" s="354">
        <v>15605</v>
      </c>
      <c r="G3105" s="288" t="s">
        <v>117</v>
      </c>
      <c r="H3105" s="288"/>
      <c r="I3105" s="1"/>
      <c r="J3105" s="10"/>
      <c r="K3105" s="10"/>
      <c r="L3105" s="1"/>
    </row>
    <row r="3106" spans="2:12" s="5" customFormat="1" ht="110.25" hidden="1">
      <c r="B3106" s="1"/>
      <c r="C3106" s="351">
        <v>8756</v>
      </c>
      <c r="D3106" s="352" t="s">
        <v>3172</v>
      </c>
      <c r="E3106" s="353" t="s">
        <v>125</v>
      </c>
      <c r="F3106" s="354">
        <v>15605</v>
      </c>
      <c r="G3106" s="288" t="s">
        <v>117</v>
      </c>
      <c r="H3106" s="288"/>
      <c r="I3106" s="1"/>
      <c r="J3106" s="10"/>
      <c r="K3106" s="10"/>
      <c r="L3106" s="1"/>
    </row>
    <row r="3107" spans="2:12" s="5" customFormat="1" ht="47.25" hidden="1">
      <c r="B3107" s="1"/>
      <c r="C3107" s="351">
        <v>8764</v>
      </c>
      <c r="D3107" s="352" t="s">
        <v>3173</v>
      </c>
      <c r="E3107" s="353" t="s">
        <v>1215</v>
      </c>
      <c r="F3107" s="354">
        <v>3274</v>
      </c>
      <c r="G3107" s="288" t="s">
        <v>117</v>
      </c>
      <c r="H3107" s="288"/>
      <c r="I3107" s="1"/>
      <c r="J3107" s="10"/>
      <c r="K3107" s="10"/>
      <c r="L3107" s="1"/>
    </row>
    <row r="3108" spans="2:12" s="5" customFormat="1" ht="31.5" hidden="1">
      <c r="B3108" s="1"/>
      <c r="C3108" s="351">
        <v>8765</v>
      </c>
      <c r="D3108" s="352" t="s">
        <v>3174</v>
      </c>
      <c r="E3108" s="353" t="s">
        <v>1215</v>
      </c>
      <c r="F3108" s="354">
        <v>6222</v>
      </c>
      <c r="G3108" s="288" t="s">
        <v>117</v>
      </c>
      <c r="H3108" s="288"/>
      <c r="I3108" s="1"/>
      <c r="J3108" s="10"/>
      <c r="K3108" s="10"/>
      <c r="L3108" s="1"/>
    </row>
    <row r="3109" spans="2:12" s="5" customFormat="1" ht="63" hidden="1">
      <c r="B3109" s="1"/>
      <c r="C3109" s="351">
        <v>8766</v>
      </c>
      <c r="D3109" s="352" t="s">
        <v>3175</v>
      </c>
      <c r="E3109" s="353" t="s">
        <v>1215</v>
      </c>
      <c r="F3109" s="354">
        <v>8250</v>
      </c>
      <c r="G3109" s="288" t="s">
        <v>117</v>
      </c>
      <c r="H3109" s="288"/>
      <c r="I3109" s="1"/>
      <c r="J3109" s="10"/>
      <c r="K3109" s="10"/>
      <c r="L3109" s="1"/>
    </row>
    <row r="3110" spans="2:12" s="5" customFormat="1" ht="63" hidden="1">
      <c r="B3110" s="1"/>
      <c r="C3110" s="351">
        <v>8768</v>
      </c>
      <c r="D3110" s="352" t="s">
        <v>3176</v>
      </c>
      <c r="E3110" s="353" t="s">
        <v>1215</v>
      </c>
      <c r="F3110" s="354">
        <v>78750</v>
      </c>
      <c r="G3110" s="288" t="s">
        <v>117</v>
      </c>
      <c r="H3110" s="288"/>
      <c r="I3110" s="1"/>
      <c r="J3110" s="10"/>
      <c r="K3110" s="10"/>
      <c r="L3110" s="1"/>
    </row>
    <row r="3111" spans="2:12" s="5" customFormat="1" ht="47.25" hidden="1">
      <c r="B3111" s="1"/>
      <c r="C3111" s="351">
        <v>8771</v>
      </c>
      <c r="D3111" s="352" t="s">
        <v>3177</v>
      </c>
      <c r="E3111" s="353" t="s">
        <v>1215</v>
      </c>
      <c r="F3111" s="354">
        <v>11993</v>
      </c>
      <c r="G3111" s="288" t="s">
        <v>117</v>
      </c>
      <c r="H3111" s="288"/>
      <c r="I3111" s="1"/>
      <c r="J3111" s="10"/>
      <c r="K3111" s="10"/>
      <c r="L3111" s="1"/>
    </row>
    <row r="3112" spans="2:12" s="5" customFormat="1" ht="47.25" hidden="1">
      <c r="B3112" s="1"/>
      <c r="C3112" s="351">
        <v>8772</v>
      </c>
      <c r="D3112" s="352" t="s">
        <v>3178</v>
      </c>
      <c r="E3112" s="353" t="s">
        <v>1215</v>
      </c>
      <c r="F3112" s="354">
        <v>7493</v>
      </c>
      <c r="G3112" s="288" t="s">
        <v>117</v>
      </c>
      <c r="H3112" s="288"/>
      <c r="I3112" s="1"/>
      <c r="J3112" s="10"/>
      <c r="K3112" s="10"/>
      <c r="L3112" s="1"/>
    </row>
    <row r="3113" spans="2:12" s="5" customFormat="1" ht="157.5" hidden="1">
      <c r="B3113" s="1"/>
      <c r="C3113" s="351">
        <v>8773</v>
      </c>
      <c r="D3113" s="352" t="s">
        <v>3179</v>
      </c>
      <c r="E3113" s="353" t="s">
        <v>1215</v>
      </c>
      <c r="F3113" s="354">
        <v>563917</v>
      </c>
      <c r="G3113" s="288" t="s">
        <v>117</v>
      </c>
      <c r="H3113" s="288"/>
      <c r="I3113" s="1"/>
      <c r="J3113" s="10"/>
      <c r="K3113" s="10"/>
      <c r="L3113" s="1"/>
    </row>
    <row r="3114" spans="2:12" s="5" customFormat="1" ht="126" hidden="1">
      <c r="B3114" s="1"/>
      <c r="C3114" s="351">
        <v>8774</v>
      </c>
      <c r="D3114" s="352" t="s">
        <v>3180</v>
      </c>
      <c r="E3114" s="353" t="s">
        <v>1215</v>
      </c>
      <c r="F3114" s="354">
        <v>401167</v>
      </c>
      <c r="G3114" s="288" t="s">
        <v>117</v>
      </c>
      <c r="H3114" s="288"/>
      <c r="I3114" s="1"/>
      <c r="J3114" s="10"/>
      <c r="K3114" s="10"/>
      <c r="L3114" s="1"/>
    </row>
    <row r="3115" spans="2:12" s="5" customFormat="1" ht="78.75" hidden="1">
      <c r="B3115" s="1"/>
      <c r="C3115" s="351">
        <v>8775</v>
      </c>
      <c r="D3115" s="352" t="s">
        <v>3181</v>
      </c>
      <c r="E3115" s="353" t="s">
        <v>1215</v>
      </c>
      <c r="F3115" s="354">
        <v>46152</v>
      </c>
      <c r="G3115" s="288" t="s">
        <v>117</v>
      </c>
      <c r="H3115" s="288"/>
      <c r="I3115" s="1"/>
      <c r="J3115" s="10"/>
      <c r="K3115" s="10"/>
      <c r="L3115" s="1"/>
    </row>
    <row r="3116" spans="2:12" s="5" customFormat="1" ht="78.75" hidden="1">
      <c r="B3116" s="1"/>
      <c r="C3116" s="351">
        <v>8776</v>
      </c>
      <c r="D3116" s="352" t="s">
        <v>3182</v>
      </c>
      <c r="E3116" s="353" t="s">
        <v>122</v>
      </c>
      <c r="F3116" s="354">
        <v>20749</v>
      </c>
      <c r="G3116" s="288" t="s">
        <v>117</v>
      </c>
      <c r="H3116" s="288"/>
      <c r="I3116" s="1"/>
      <c r="J3116" s="10"/>
      <c r="K3116" s="10"/>
      <c r="L3116" s="1"/>
    </row>
    <row r="3117" spans="2:12" s="5" customFormat="1" ht="25.5" hidden="1">
      <c r="B3117" s="1"/>
      <c r="C3117" s="351">
        <v>8779</v>
      </c>
      <c r="D3117" s="352" t="s">
        <v>3183</v>
      </c>
      <c r="E3117" s="353" t="s">
        <v>116</v>
      </c>
      <c r="F3117" s="354">
        <v>2567</v>
      </c>
      <c r="G3117" s="288" t="s">
        <v>117</v>
      </c>
      <c r="H3117" s="288"/>
      <c r="I3117" s="1"/>
      <c r="J3117" s="10"/>
      <c r="K3117" s="10"/>
      <c r="L3117" s="1"/>
    </row>
    <row r="3118" spans="2:12" s="5" customFormat="1" ht="47.25" hidden="1">
      <c r="B3118" s="1"/>
      <c r="C3118" s="351">
        <v>8780</v>
      </c>
      <c r="D3118" s="352" t="s">
        <v>3184</v>
      </c>
      <c r="E3118" s="353" t="s">
        <v>119</v>
      </c>
      <c r="F3118" s="354">
        <v>68826</v>
      </c>
      <c r="G3118" s="288" t="s">
        <v>117</v>
      </c>
      <c r="H3118" s="288"/>
      <c r="I3118" s="1"/>
      <c r="J3118" s="10"/>
      <c r="K3118" s="10"/>
      <c r="L3118" s="1"/>
    </row>
    <row r="3119" spans="2:12" s="5" customFormat="1" ht="31.5" hidden="1">
      <c r="B3119" s="1"/>
      <c r="C3119" s="351">
        <v>8781</v>
      </c>
      <c r="D3119" s="352" t="s">
        <v>3185</v>
      </c>
      <c r="E3119" s="353" t="s">
        <v>125</v>
      </c>
      <c r="F3119" s="354">
        <v>2172740</v>
      </c>
      <c r="G3119" s="288" t="s">
        <v>117</v>
      </c>
      <c r="H3119" s="288"/>
      <c r="I3119" s="1"/>
      <c r="J3119" s="10"/>
      <c r="K3119" s="10"/>
      <c r="L3119" s="1"/>
    </row>
    <row r="3120" spans="2:12" s="5" customFormat="1" ht="31.5" hidden="1">
      <c r="B3120" s="1"/>
      <c r="C3120" s="351">
        <v>8782</v>
      </c>
      <c r="D3120" s="352" t="s">
        <v>3186</v>
      </c>
      <c r="E3120" s="353" t="s">
        <v>125</v>
      </c>
      <c r="F3120" s="354">
        <v>104034</v>
      </c>
      <c r="G3120" s="288" t="s">
        <v>117</v>
      </c>
      <c r="H3120" s="288"/>
      <c r="I3120" s="1"/>
      <c r="J3120" s="10"/>
      <c r="K3120" s="10"/>
      <c r="L3120" s="1"/>
    </row>
    <row r="3121" spans="2:12" s="5" customFormat="1" ht="94.5" hidden="1">
      <c r="B3121" s="1"/>
      <c r="C3121" s="351">
        <v>8785</v>
      </c>
      <c r="D3121" s="352" t="s">
        <v>3187</v>
      </c>
      <c r="E3121" s="353" t="s">
        <v>125</v>
      </c>
      <c r="F3121" s="354">
        <v>476904</v>
      </c>
      <c r="G3121" s="288" t="s">
        <v>117</v>
      </c>
      <c r="H3121" s="288"/>
      <c r="I3121" s="1"/>
      <c r="J3121" s="10"/>
      <c r="K3121" s="10"/>
      <c r="L3121" s="1"/>
    </row>
    <row r="3122" spans="2:12" s="5" customFormat="1" ht="78.75" hidden="1">
      <c r="B3122" s="1"/>
      <c r="C3122" s="351">
        <v>8786</v>
      </c>
      <c r="D3122" s="352" t="s">
        <v>3188</v>
      </c>
      <c r="E3122" s="353" t="s">
        <v>125</v>
      </c>
      <c r="F3122" s="354">
        <v>892992</v>
      </c>
      <c r="G3122" s="288" t="s">
        <v>117</v>
      </c>
      <c r="H3122" s="288"/>
      <c r="I3122" s="1"/>
      <c r="J3122" s="10"/>
      <c r="K3122" s="10"/>
      <c r="L3122" s="1"/>
    </row>
    <row r="3123" spans="2:12" s="5" customFormat="1" ht="94.5" hidden="1">
      <c r="B3123" s="1"/>
      <c r="C3123" s="351">
        <v>8787</v>
      </c>
      <c r="D3123" s="352" t="s">
        <v>3189</v>
      </c>
      <c r="E3123" s="353" t="s">
        <v>125</v>
      </c>
      <c r="F3123" s="354">
        <v>2555980</v>
      </c>
      <c r="G3123" s="288" t="s">
        <v>117</v>
      </c>
      <c r="H3123" s="288"/>
      <c r="I3123" s="1"/>
      <c r="J3123" s="10"/>
      <c r="K3123" s="10"/>
      <c r="L3123" s="1"/>
    </row>
    <row r="3124" spans="2:12" s="5" customFormat="1" ht="94.5" hidden="1">
      <c r="B3124" s="1"/>
      <c r="C3124" s="351">
        <v>8788</v>
      </c>
      <c r="D3124" s="352" t="s">
        <v>3190</v>
      </c>
      <c r="E3124" s="353" t="s">
        <v>125</v>
      </c>
      <c r="F3124" s="354">
        <v>2555980</v>
      </c>
      <c r="G3124" s="288" t="s">
        <v>117</v>
      </c>
      <c r="H3124" s="288"/>
      <c r="I3124" s="1"/>
      <c r="J3124" s="10"/>
      <c r="K3124" s="10"/>
      <c r="L3124" s="1"/>
    </row>
    <row r="3125" spans="2:12" s="5" customFormat="1" ht="31.5" hidden="1">
      <c r="B3125" s="1"/>
      <c r="C3125" s="351">
        <v>8789</v>
      </c>
      <c r="D3125" s="352" t="s">
        <v>3191</v>
      </c>
      <c r="E3125" s="353" t="s">
        <v>119</v>
      </c>
      <c r="F3125" s="354">
        <v>9496320</v>
      </c>
      <c r="G3125" s="288" t="s">
        <v>117</v>
      </c>
      <c r="H3125" s="288"/>
      <c r="I3125" s="1"/>
      <c r="J3125" s="10"/>
      <c r="K3125" s="10"/>
      <c r="L3125" s="1"/>
    </row>
    <row r="3126" spans="2:12" s="5" customFormat="1" ht="31.5" hidden="1">
      <c r="B3126" s="1"/>
      <c r="C3126" s="351">
        <v>8790</v>
      </c>
      <c r="D3126" s="352" t="s">
        <v>3192</v>
      </c>
      <c r="E3126" s="353" t="s">
        <v>119</v>
      </c>
      <c r="F3126" s="354">
        <v>1846320</v>
      </c>
      <c r="G3126" s="288" t="s">
        <v>117</v>
      </c>
      <c r="H3126" s="288"/>
      <c r="I3126" s="1"/>
      <c r="J3126" s="10"/>
      <c r="K3126" s="10"/>
      <c r="L3126" s="1"/>
    </row>
    <row r="3127" spans="2:12" s="5" customFormat="1" ht="47.25" hidden="1">
      <c r="B3127" s="1"/>
      <c r="C3127" s="351">
        <v>8791</v>
      </c>
      <c r="D3127" s="352" t="s">
        <v>3193</v>
      </c>
      <c r="E3127" s="353" t="s">
        <v>122</v>
      </c>
      <c r="F3127" s="354">
        <v>851570</v>
      </c>
      <c r="G3127" s="288" t="s">
        <v>117</v>
      </c>
      <c r="H3127" s="288"/>
      <c r="I3127" s="1"/>
      <c r="J3127" s="10"/>
      <c r="K3127" s="10"/>
      <c r="L3127" s="1"/>
    </row>
    <row r="3128" spans="2:12" s="5" customFormat="1" ht="31.5" hidden="1">
      <c r="B3128" s="1"/>
      <c r="C3128" s="351">
        <v>8792</v>
      </c>
      <c r="D3128" s="352" t="s">
        <v>3194</v>
      </c>
      <c r="E3128" s="353" t="s">
        <v>122</v>
      </c>
      <c r="F3128" s="354">
        <v>196751</v>
      </c>
      <c r="G3128" s="288" t="s">
        <v>117</v>
      </c>
      <c r="H3128" s="288"/>
      <c r="I3128" s="1"/>
      <c r="J3128" s="10"/>
      <c r="K3128" s="10"/>
      <c r="L3128" s="1"/>
    </row>
    <row r="3129" spans="2:12" s="5" customFormat="1" ht="31.5" hidden="1">
      <c r="B3129" s="1"/>
      <c r="C3129" s="351">
        <v>8793</v>
      </c>
      <c r="D3129" s="352" t="s">
        <v>3195</v>
      </c>
      <c r="E3129" s="353" t="s">
        <v>125</v>
      </c>
      <c r="F3129" s="354">
        <v>212715</v>
      </c>
      <c r="G3129" s="288" t="s">
        <v>117</v>
      </c>
      <c r="H3129" s="288"/>
      <c r="I3129" s="1"/>
      <c r="J3129" s="10"/>
      <c r="K3129" s="10"/>
      <c r="L3129" s="1"/>
    </row>
    <row r="3130" spans="2:12" s="5" customFormat="1" ht="31.5" hidden="1">
      <c r="B3130" s="1"/>
      <c r="C3130" s="351">
        <v>8794</v>
      </c>
      <c r="D3130" s="352" t="s">
        <v>3196</v>
      </c>
      <c r="E3130" s="353" t="s">
        <v>125</v>
      </c>
      <c r="F3130" s="354">
        <v>183767</v>
      </c>
      <c r="G3130" s="288" t="s">
        <v>117</v>
      </c>
      <c r="H3130" s="288"/>
      <c r="I3130" s="1"/>
      <c r="J3130" s="10"/>
      <c r="K3130" s="10"/>
      <c r="L3130" s="1"/>
    </row>
    <row r="3131" spans="2:12" s="5" customFormat="1" ht="31.5" hidden="1">
      <c r="B3131" s="1"/>
      <c r="C3131" s="351">
        <v>8799</v>
      </c>
      <c r="D3131" s="352" t="s">
        <v>3197</v>
      </c>
      <c r="E3131" s="353" t="s">
        <v>125</v>
      </c>
      <c r="F3131" s="354">
        <v>362674</v>
      </c>
      <c r="G3131" s="288" t="s">
        <v>117</v>
      </c>
      <c r="H3131" s="288"/>
      <c r="I3131" s="1"/>
      <c r="J3131" s="10"/>
      <c r="K3131" s="10"/>
      <c r="L3131" s="1"/>
    </row>
    <row r="3132" spans="2:12" s="5" customFormat="1" ht="78.75" hidden="1">
      <c r="B3132" s="1"/>
      <c r="C3132" s="351">
        <v>8827</v>
      </c>
      <c r="D3132" s="352" t="s">
        <v>3198</v>
      </c>
      <c r="E3132" s="353" t="s">
        <v>116</v>
      </c>
      <c r="F3132" s="354">
        <v>92305</v>
      </c>
      <c r="G3132" s="288" t="s">
        <v>117</v>
      </c>
      <c r="H3132" s="288"/>
      <c r="I3132" s="1"/>
      <c r="J3132" s="10"/>
      <c r="K3132" s="10"/>
      <c r="L3132" s="1"/>
    </row>
    <row r="3133" spans="2:12" s="5" customFormat="1" ht="78.75" hidden="1">
      <c r="B3133" s="1"/>
      <c r="C3133" s="351">
        <v>8893</v>
      </c>
      <c r="D3133" s="352" t="s">
        <v>3199</v>
      </c>
      <c r="E3133" s="353" t="s">
        <v>125</v>
      </c>
      <c r="F3133" s="354">
        <v>1817571</v>
      </c>
      <c r="G3133" s="288" t="s">
        <v>117</v>
      </c>
      <c r="H3133" s="288"/>
      <c r="I3133" s="1"/>
      <c r="J3133" s="10"/>
      <c r="K3133" s="10"/>
      <c r="L3133" s="1"/>
    </row>
    <row r="3134" spans="2:12" s="5" customFormat="1" ht="31.5" hidden="1">
      <c r="B3134" s="1"/>
      <c r="C3134" s="351">
        <v>8904</v>
      </c>
      <c r="D3134" s="352" t="s">
        <v>3200</v>
      </c>
      <c r="E3134" s="353" t="s">
        <v>122</v>
      </c>
      <c r="F3134" s="354">
        <v>434285</v>
      </c>
      <c r="G3134" s="288" t="s">
        <v>117</v>
      </c>
      <c r="H3134" s="288"/>
      <c r="I3134" s="1"/>
      <c r="J3134" s="10"/>
      <c r="K3134" s="10"/>
      <c r="L3134" s="1"/>
    </row>
    <row r="3135" spans="2:12" s="5" customFormat="1" ht="47.25" hidden="1">
      <c r="B3135" s="1"/>
      <c r="C3135" s="351">
        <v>8920</v>
      </c>
      <c r="D3135" s="352" t="s">
        <v>3201</v>
      </c>
      <c r="E3135" s="353" t="s">
        <v>125</v>
      </c>
      <c r="F3135" s="354">
        <v>1607108</v>
      </c>
      <c r="G3135" s="288" t="s">
        <v>117</v>
      </c>
      <c r="H3135" s="288"/>
      <c r="I3135" s="1"/>
      <c r="J3135" s="10"/>
      <c r="K3135" s="10"/>
      <c r="L3135" s="1"/>
    </row>
    <row r="3136" spans="2:12" s="5" customFormat="1" ht="47.25" hidden="1">
      <c r="B3136" s="1"/>
      <c r="C3136" s="351">
        <v>8926</v>
      </c>
      <c r="D3136" s="352" t="s">
        <v>3202</v>
      </c>
      <c r="E3136" s="353" t="s">
        <v>125</v>
      </c>
      <c r="F3136" s="354">
        <v>485841</v>
      </c>
      <c r="G3136" s="288" t="s">
        <v>117</v>
      </c>
      <c r="H3136" s="288"/>
      <c r="I3136" s="1"/>
      <c r="J3136" s="10"/>
      <c r="K3136" s="10"/>
      <c r="L3136" s="1"/>
    </row>
    <row r="3137" spans="2:12" s="5" customFormat="1" ht="31.5" hidden="1">
      <c r="B3137" s="1"/>
      <c r="C3137" s="351">
        <v>8946</v>
      </c>
      <c r="D3137" s="352" t="s">
        <v>3203</v>
      </c>
      <c r="E3137" s="353" t="s">
        <v>125</v>
      </c>
      <c r="F3137" s="354">
        <v>408762</v>
      </c>
      <c r="G3137" s="288" t="s">
        <v>117</v>
      </c>
      <c r="H3137" s="288"/>
      <c r="I3137" s="1"/>
      <c r="J3137" s="10"/>
      <c r="K3137" s="10"/>
      <c r="L3137" s="1"/>
    </row>
    <row r="3138" spans="2:12" s="5" customFormat="1" ht="31.5" hidden="1">
      <c r="B3138" s="1"/>
      <c r="C3138" s="351">
        <v>8951</v>
      </c>
      <c r="D3138" s="352" t="s">
        <v>3204</v>
      </c>
      <c r="E3138" s="353" t="s">
        <v>125</v>
      </c>
      <c r="F3138" s="354">
        <v>429586</v>
      </c>
      <c r="G3138" s="288" t="s">
        <v>117</v>
      </c>
      <c r="H3138" s="288"/>
      <c r="I3138" s="1"/>
      <c r="J3138" s="10"/>
      <c r="K3138" s="10"/>
      <c r="L3138" s="1"/>
    </row>
    <row r="3139" spans="2:12" s="5" customFormat="1" ht="78.75" hidden="1">
      <c r="B3139" s="1"/>
      <c r="C3139" s="351">
        <v>8953</v>
      </c>
      <c r="D3139" s="352" t="s">
        <v>3205</v>
      </c>
      <c r="E3139" s="353" t="s">
        <v>122</v>
      </c>
      <c r="F3139" s="354">
        <v>458573</v>
      </c>
      <c r="G3139" s="288" t="s">
        <v>117</v>
      </c>
      <c r="H3139" s="288" t="s">
        <v>145</v>
      </c>
      <c r="I3139" s="1"/>
      <c r="J3139" s="10"/>
      <c r="K3139" s="10"/>
      <c r="L3139" s="1"/>
    </row>
    <row r="3140" spans="2:12" s="5" customFormat="1" ht="63" hidden="1">
      <c r="B3140" s="1"/>
      <c r="C3140" s="351">
        <v>8955</v>
      </c>
      <c r="D3140" s="352" t="s">
        <v>3206</v>
      </c>
      <c r="E3140" s="353" t="s">
        <v>122</v>
      </c>
      <c r="F3140" s="354">
        <v>455449</v>
      </c>
      <c r="G3140" s="288" t="s">
        <v>117</v>
      </c>
      <c r="H3140" s="288" t="s">
        <v>145</v>
      </c>
      <c r="I3140" s="1"/>
      <c r="J3140" s="10"/>
      <c r="K3140" s="10"/>
      <c r="L3140" s="1"/>
    </row>
    <row r="3141" spans="2:12" s="5" customFormat="1" ht="47.25">
      <c r="B3141" s="1"/>
      <c r="C3141" s="351">
        <v>8958</v>
      </c>
      <c r="D3141" s="352" t="s">
        <v>3207</v>
      </c>
      <c r="E3141" s="353" t="s">
        <v>116</v>
      </c>
      <c r="F3141" s="354">
        <v>77726</v>
      </c>
      <c r="G3141" s="288" t="s">
        <v>117</v>
      </c>
      <c r="H3141" s="288"/>
      <c r="I3141" s="1"/>
      <c r="J3141" s="10"/>
      <c r="K3141" s="10"/>
      <c r="L3141" s="1"/>
    </row>
    <row r="3142" spans="2:12" s="5" customFormat="1" ht="31.5" hidden="1">
      <c r="B3142" s="1"/>
      <c r="C3142" s="351">
        <v>8960</v>
      </c>
      <c r="D3142" s="352" t="s">
        <v>3208</v>
      </c>
      <c r="E3142" s="353" t="s">
        <v>1215</v>
      </c>
      <c r="F3142" s="354">
        <v>78750</v>
      </c>
      <c r="G3142" s="288" t="s">
        <v>117</v>
      </c>
      <c r="H3142" s="288"/>
      <c r="I3142" s="1"/>
      <c r="J3142" s="10"/>
      <c r="K3142" s="10"/>
      <c r="L3142" s="1"/>
    </row>
    <row r="3143" spans="2:12" s="5" customFormat="1" ht="63" hidden="1">
      <c r="B3143" s="1"/>
      <c r="C3143" s="351">
        <v>8961</v>
      </c>
      <c r="D3143" s="352" t="s">
        <v>3209</v>
      </c>
      <c r="E3143" s="353" t="s">
        <v>1215</v>
      </c>
      <c r="F3143" s="354">
        <v>59817</v>
      </c>
      <c r="G3143" s="288" t="s">
        <v>117</v>
      </c>
      <c r="H3143" s="288"/>
      <c r="I3143" s="1"/>
      <c r="J3143" s="10"/>
      <c r="K3143" s="10"/>
      <c r="L3143" s="1"/>
    </row>
    <row r="3144" spans="2:12" s="5" customFormat="1" ht="47.25" hidden="1">
      <c r="B3144" s="1"/>
      <c r="C3144" s="351">
        <v>8962</v>
      </c>
      <c r="D3144" s="352" t="s">
        <v>3210</v>
      </c>
      <c r="E3144" s="353" t="s">
        <v>1215</v>
      </c>
      <c r="F3144" s="354">
        <v>4165</v>
      </c>
      <c r="G3144" s="288" t="s">
        <v>117</v>
      </c>
      <c r="H3144" s="288"/>
      <c r="I3144" s="1"/>
      <c r="J3144" s="10"/>
      <c r="K3144" s="10"/>
      <c r="L3144" s="1"/>
    </row>
    <row r="3145" spans="2:12" s="5" customFormat="1" ht="31.5" hidden="1">
      <c r="B3145" s="1"/>
      <c r="C3145" s="351">
        <v>8963</v>
      </c>
      <c r="D3145" s="352" t="s">
        <v>3211</v>
      </c>
      <c r="E3145" s="353" t="s">
        <v>1215</v>
      </c>
      <c r="F3145" s="354">
        <v>3274</v>
      </c>
      <c r="G3145" s="288" t="s">
        <v>117</v>
      </c>
      <c r="H3145" s="288"/>
      <c r="I3145" s="1"/>
      <c r="J3145" s="10"/>
      <c r="K3145" s="10"/>
      <c r="L3145" s="1"/>
    </row>
    <row r="3146" spans="2:12" s="5" customFormat="1" ht="78.75" hidden="1">
      <c r="B3146" s="1"/>
      <c r="C3146" s="351">
        <v>8964</v>
      </c>
      <c r="D3146" s="352" t="s">
        <v>3212</v>
      </c>
      <c r="E3146" s="353" t="s">
        <v>1215</v>
      </c>
      <c r="F3146" s="354">
        <v>446318</v>
      </c>
      <c r="G3146" s="288" t="s">
        <v>117</v>
      </c>
      <c r="H3146" s="288"/>
      <c r="I3146" s="1"/>
      <c r="J3146" s="10"/>
      <c r="K3146" s="10"/>
      <c r="L3146" s="1"/>
    </row>
    <row r="3147" spans="2:12" s="5" customFormat="1" ht="63" hidden="1">
      <c r="B3147" s="1"/>
      <c r="C3147" s="351">
        <v>8965</v>
      </c>
      <c r="D3147" s="352" t="s">
        <v>3213</v>
      </c>
      <c r="E3147" s="353" t="s">
        <v>119</v>
      </c>
      <c r="F3147" s="354">
        <v>297500</v>
      </c>
      <c r="G3147" s="288" t="s">
        <v>117</v>
      </c>
      <c r="H3147" s="288"/>
      <c r="I3147" s="1"/>
      <c r="J3147" s="10"/>
      <c r="K3147" s="10"/>
      <c r="L3147" s="1"/>
    </row>
    <row r="3148" spans="2:12" s="5" customFormat="1" ht="31.5" hidden="1">
      <c r="B3148" s="1"/>
      <c r="C3148" s="351">
        <v>8966</v>
      </c>
      <c r="D3148" s="352" t="s">
        <v>3214</v>
      </c>
      <c r="E3148" s="353" t="s">
        <v>1215</v>
      </c>
      <c r="F3148" s="354">
        <v>25493</v>
      </c>
      <c r="G3148" s="288" t="s">
        <v>117</v>
      </c>
      <c r="H3148" s="288"/>
      <c r="I3148" s="1"/>
      <c r="J3148" s="10"/>
      <c r="K3148" s="10"/>
      <c r="L3148" s="1"/>
    </row>
    <row r="3149" spans="2:12" s="5" customFormat="1" ht="31.5" hidden="1">
      <c r="B3149" s="1"/>
      <c r="C3149" s="351">
        <v>8970</v>
      </c>
      <c r="D3149" s="352" t="s">
        <v>3215</v>
      </c>
      <c r="E3149" s="353" t="s">
        <v>125</v>
      </c>
      <c r="F3149" s="354">
        <v>284552</v>
      </c>
      <c r="G3149" s="288" t="s">
        <v>117</v>
      </c>
      <c r="H3149" s="288"/>
      <c r="I3149" s="1"/>
      <c r="J3149" s="10"/>
      <c r="K3149" s="10"/>
      <c r="L3149" s="1"/>
    </row>
    <row r="3150" spans="2:12" s="5" customFormat="1" ht="94.5" hidden="1">
      <c r="B3150" s="1"/>
      <c r="C3150" s="351">
        <v>8971</v>
      </c>
      <c r="D3150" s="352" t="s">
        <v>3216</v>
      </c>
      <c r="E3150" s="353" t="s">
        <v>116</v>
      </c>
      <c r="F3150" s="354">
        <v>5730</v>
      </c>
      <c r="G3150" s="288" t="s">
        <v>117</v>
      </c>
      <c r="H3150" s="288"/>
      <c r="I3150" s="1"/>
      <c r="J3150" s="10"/>
      <c r="K3150" s="10"/>
      <c r="L3150" s="1"/>
    </row>
    <row r="3151" spans="2:12" s="5" customFormat="1" ht="94.5" hidden="1">
      <c r="B3151" s="1"/>
      <c r="C3151" s="351">
        <v>8972</v>
      </c>
      <c r="D3151" s="352" t="s">
        <v>3217</v>
      </c>
      <c r="E3151" s="353" t="s">
        <v>785</v>
      </c>
      <c r="F3151" s="354">
        <v>251285</v>
      </c>
      <c r="G3151" s="288" t="s">
        <v>117</v>
      </c>
      <c r="H3151" s="288"/>
      <c r="I3151" s="1"/>
      <c r="J3151" s="10"/>
      <c r="K3151" s="10"/>
      <c r="L3151" s="1"/>
    </row>
    <row r="3152" spans="2:12" s="5" customFormat="1" ht="60" hidden="1">
      <c r="B3152" s="1"/>
      <c r="C3152" s="458">
        <v>8973</v>
      </c>
      <c r="D3152" s="460" t="s">
        <v>3218</v>
      </c>
      <c r="E3152" s="462" t="s">
        <v>116</v>
      </c>
      <c r="F3152" s="464">
        <v>60856</v>
      </c>
      <c r="G3152" s="288" t="s">
        <v>117</v>
      </c>
      <c r="H3152" s="288"/>
      <c r="I3152" s="1"/>
      <c r="J3152" s="10"/>
      <c r="K3152" s="10"/>
      <c r="L3152" s="1"/>
    </row>
    <row r="3153" spans="2:12" s="5" customFormat="1" ht="60" hidden="1">
      <c r="B3153" s="1"/>
      <c r="C3153" s="458">
        <v>8974</v>
      </c>
      <c r="D3153" s="460" t="s">
        <v>3219</v>
      </c>
      <c r="E3153" s="462" t="s">
        <v>116</v>
      </c>
      <c r="F3153" s="464">
        <v>60856</v>
      </c>
      <c r="G3153" s="288" t="s">
        <v>117</v>
      </c>
      <c r="H3153" s="288"/>
      <c r="I3153" s="1"/>
      <c r="J3153" s="10"/>
      <c r="K3153" s="10"/>
      <c r="L3153" s="1"/>
    </row>
    <row r="3154" spans="2:12" s="5" customFormat="1" ht="60" hidden="1">
      <c r="B3154" s="1"/>
      <c r="C3154" s="458">
        <v>8975</v>
      </c>
      <c r="D3154" s="460" t="s">
        <v>3220</v>
      </c>
      <c r="E3154" s="462" t="s">
        <v>116</v>
      </c>
      <c r="F3154" s="464">
        <v>58595</v>
      </c>
      <c r="G3154" s="288" t="s">
        <v>117</v>
      </c>
      <c r="H3154" s="288"/>
      <c r="I3154" s="1"/>
      <c r="J3154" s="10"/>
      <c r="K3154" s="10"/>
      <c r="L3154" s="1"/>
    </row>
    <row r="3155" spans="2:12" s="5" customFormat="1" ht="75" hidden="1">
      <c r="B3155" s="1"/>
      <c r="C3155" s="458">
        <v>8976</v>
      </c>
      <c r="D3155" s="460" t="s">
        <v>3221</v>
      </c>
      <c r="E3155" s="462" t="s">
        <v>116</v>
      </c>
      <c r="F3155" s="464">
        <v>75049</v>
      </c>
      <c r="G3155" s="288" t="s">
        <v>117</v>
      </c>
      <c r="H3155" s="288"/>
      <c r="I3155" s="1"/>
      <c r="J3155" s="10"/>
      <c r="K3155" s="10"/>
      <c r="L3155" s="1"/>
    </row>
    <row r="3156" spans="2:12" s="5" customFormat="1" ht="45" hidden="1">
      <c r="B3156" s="1"/>
      <c r="C3156" s="458">
        <v>8977</v>
      </c>
      <c r="D3156" s="460" t="s">
        <v>3222</v>
      </c>
      <c r="E3156" s="462" t="s">
        <v>119</v>
      </c>
      <c r="F3156" s="464">
        <v>554156</v>
      </c>
      <c r="G3156" s="288" t="s">
        <v>117</v>
      </c>
      <c r="H3156" s="288"/>
      <c r="I3156" s="1"/>
      <c r="J3156" s="10"/>
      <c r="K3156" s="10"/>
      <c r="L3156" s="1"/>
    </row>
    <row r="3157" spans="2:12" s="5" customFormat="1" ht="180" hidden="1">
      <c r="B3157" s="1"/>
      <c r="C3157" s="458">
        <v>8978</v>
      </c>
      <c r="D3157" s="460" t="s">
        <v>3223</v>
      </c>
      <c r="E3157" s="462" t="s">
        <v>122</v>
      </c>
      <c r="F3157" s="464">
        <v>326719</v>
      </c>
      <c r="G3157" s="288" t="s">
        <v>117</v>
      </c>
      <c r="H3157" s="288"/>
      <c r="I3157" s="1"/>
      <c r="J3157" s="10"/>
      <c r="K3157" s="10"/>
      <c r="L3157" s="1"/>
    </row>
    <row r="3158" spans="2:12" s="5" customFormat="1" ht="60" hidden="1">
      <c r="B3158" s="1"/>
      <c r="C3158" s="458">
        <v>8979</v>
      </c>
      <c r="D3158" s="460" t="s">
        <v>3224</v>
      </c>
      <c r="E3158" s="462" t="s">
        <v>125</v>
      </c>
      <c r="F3158" s="464">
        <v>762402</v>
      </c>
      <c r="G3158" s="288" t="s">
        <v>117</v>
      </c>
      <c r="H3158" s="288"/>
      <c r="I3158" s="1"/>
      <c r="J3158" s="10"/>
      <c r="K3158" s="10"/>
      <c r="L3158" s="1"/>
    </row>
    <row r="3159" spans="2:12" s="5" customFormat="1" ht="90" hidden="1">
      <c r="B3159" s="1"/>
      <c r="C3159" s="458">
        <v>8980</v>
      </c>
      <c r="D3159" s="460" t="s">
        <v>3225</v>
      </c>
      <c r="E3159" s="462" t="s">
        <v>125</v>
      </c>
      <c r="F3159" s="464">
        <v>419320</v>
      </c>
      <c r="G3159" s="288" t="s">
        <v>117</v>
      </c>
      <c r="H3159" s="288"/>
      <c r="I3159" s="1"/>
      <c r="J3159" s="10"/>
      <c r="K3159" s="10"/>
      <c r="L3159" s="1"/>
    </row>
    <row r="3160" spans="2:12" s="5" customFormat="1" ht="90" hidden="1">
      <c r="B3160" s="1"/>
      <c r="C3160" s="458">
        <v>8981</v>
      </c>
      <c r="D3160" s="460" t="s">
        <v>3226</v>
      </c>
      <c r="E3160" s="462" t="s">
        <v>125</v>
      </c>
      <c r="F3160" s="464">
        <v>424883</v>
      </c>
      <c r="G3160" s="288" t="s">
        <v>117</v>
      </c>
      <c r="H3160" s="288"/>
      <c r="I3160" s="1"/>
      <c r="J3160" s="10"/>
      <c r="K3160" s="10"/>
      <c r="L3160" s="1"/>
    </row>
    <row r="3161" spans="2:12" s="5" customFormat="1" ht="60" hidden="1">
      <c r="B3161" s="1"/>
      <c r="C3161" s="458">
        <v>8982</v>
      </c>
      <c r="D3161" s="460" t="s">
        <v>3227</v>
      </c>
      <c r="E3161" s="462" t="s">
        <v>125</v>
      </c>
      <c r="F3161" s="464">
        <v>9800515</v>
      </c>
      <c r="G3161" s="288" t="s">
        <v>117</v>
      </c>
      <c r="H3161" s="288"/>
      <c r="I3161" s="1"/>
      <c r="J3161" s="10"/>
      <c r="K3161" s="10"/>
      <c r="L3161" s="1"/>
    </row>
    <row r="3162" spans="2:12" s="5" customFormat="1" ht="60" hidden="1">
      <c r="B3162" s="1"/>
      <c r="C3162" s="458">
        <v>8983</v>
      </c>
      <c r="D3162" s="460" t="s">
        <v>3228</v>
      </c>
      <c r="E3162" s="462" t="s">
        <v>125</v>
      </c>
      <c r="F3162" s="464">
        <v>10299411</v>
      </c>
      <c r="G3162" s="288" t="s">
        <v>117</v>
      </c>
      <c r="H3162" s="288"/>
      <c r="I3162" s="1"/>
      <c r="J3162" s="10"/>
      <c r="K3162" s="10"/>
      <c r="L3162" s="1"/>
    </row>
    <row r="3163" spans="2:12" s="5" customFormat="1" ht="105" hidden="1">
      <c r="B3163" s="1"/>
      <c r="C3163" s="458">
        <v>8984</v>
      </c>
      <c r="D3163" s="460" t="s">
        <v>3229</v>
      </c>
      <c r="E3163" s="462" t="s">
        <v>122</v>
      </c>
      <c r="F3163" s="464">
        <v>98344</v>
      </c>
      <c r="G3163" s="288" t="s">
        <v>117</v>
      </c>
      <c r="H3163" s="288"/>
      <c r="I3163" s="1"/>
      <c r="J3163" s="10"/>
      <c r="K3163" s="10"/>
      <c r="L3163" s="1"/>
    </row>
    <row r="3164" spans="2:12" s="5" customFormat="1" ht="45" hidden="1">
      <c r="B3164" s="1"/>
      <c r="C3164" s="458">
        <v>8985</v>
      </c>
      <c r="D3164" s="460" t="s">
        <v>3230</v>
      </c>
      <c r="E3164" s="462" t="s">
        <v>122</v>
      </c>
      <c r="F3164" s="464">
        <v>215486</v>
      </c>
      <c r="G3164" s="288" t="s">
        <v>117</v>
      </c>
      <c r="H3164" s="288"/>
      <c r="I3164" s="1"/>
      <c r="J3164" s="10"/>
      <c r="K3164" s="10"/>
      <c r="L3164" s="1"/>
    </row>
    <row r="3165" spans="2:12" s="5" customFormat="1" ht="45" hidden="1">
      <c r="B3165" s="1"/>
      <c r="C3165" s="458">
        <v>8986</v>
      </c>
      <c r="D3165" s="460" t="s">
        <v>3231</v>
      </c>
      <c r="E3165" s="462" t="s">
        <v>122</v>
      </c>
      <c r="F3165" s="464">
        <v>114152</v>
      </c>
      <c r="G3165" s="288" t="s">
        <v>117</v>
      </c>
      <c r="H3165" s="288"/>
      <c r="I3165" s="1"/>
      <c r="J3165" s="10"/>
      <c r="K3165" s="10"/>
      <c r="L3165" s="1"/>
    </row>
    <row r="3166" spans="2:12" s="5" customFormat="1" ht="45" hidden="1">
      <c r="B3166" s="1"/>
      <c r="C3166" s="458">
        <v>8987</v>
      </c>
      <c r="D3166" s="460" t="s">
        <v>3232</v>
      </c>
      <c r="E3166" s="462" t="s">
        <v>122</v>
      </c>
      <c r="F3166" s="464">
        <v>190425</v>
      </c>
      <c r="G3166" s="288" t="s">
        <v>117</v>
      </c>
      <c r="H3166" s="288"/>
      <c r="I3166" s="1"/>
      <c r="J3166" s="10"/>
      <c r="K3166" s="10"/>
      <c r="L3166" s="1"/>
    </row>
    <row r="3167" spans="2:12" s="5" customFormat="1" ht="105" hidden="1">
      <c r="B3167" s="1"/>
      <c r="C3167" s="458">
        <v>8988</v>
      </c>
      <c r="D3167" s="460" t="s">
        <v>3233</v>
      </c>
      <c r="E3167" s="462" t="s">
        <v>122</v>
      </c>
      <c r="F3167" s="464">
        <v>1612019</v>
      </c>
      <c r="G3167" s="288" t="s">
        <v>117</v>
      </c>
      <c r="H3167" s="288"/>
      <c r="I3167" s="1"/>
      <c r="J3167" s="10"/>
      <c r="K3167" s="10"/>
      <c r="L3167" s="1"/>
    </row>
    <row r="3168" spans="2:12" s="5" customFormat="1" ht="60" hidden="1">
      <c r="B3168" s="1"/>
      <c r="C3168" s="458">
        <v>8989</v>
      </c>
      <c r="D3168" s="460" t="s">
        <v>3234</v>
      </c>
      <c r="E3168" s="462" t="s">
        <v>122</v>
      </c>
      <c r="F3168" s="464">
        <v>60639</v>
      </c>
      <c r="G3168" s="288" t="s">
        <v>117</v>
      </c>
      <c r="H3168" s="288"/>
      <c r="I3168" s="1"/>
      <c r="J3168" s="10"/>
      <c r="K3168" s="10"/>
      <c r="L3168" s="1"/>
    </row>
    <row r="3169" spans="2:12" s="5" customFormat="1" ht="75" hidden="1">
      <c r="B3169" s="1"/>
      <c r="C3169" s="458">
        <v>8990</v>
      </c>
      <c r="D3169" s="460" t="s">
        <v>3235</v>
      </c>
      <c r="E3169" s="462" t="s">
        <v>125</v>
      </c>
      <c r="F3169" s="464">
        <v>97818552</v>
      </c>
      <c r="G3169" s="288" t="s">
        <v>117</v>
      </c>
      <c r="H3169" s="288"/>
      <c r="I3169" s="1"/>
      <c r="J3169" s="10"/>
      <c r="K3169" s="10"/>
      <c r="L3169" s="1"/>
    </row>
    <row r="3170" spans="2:12" s="5" customFormat="1" ht="45" hidden="1">
      <c r="B3170" s="1"/>
      <c r="C3170" s="458">
        <v>8991</v>
      </c>
      <c r="D3170" s="460" t="s">
        <v>3236</v>
      </c>
      <c r="E3170" s="462" t="s">
        <v>125</v>
      </c>
      <c r="F3170" s="464">
        <v>120264</v>
      </c>
      <c r="G3170" s="288" t="s">
        <v>117</v>
      </c>
      <c r="H3170" s="288"/>
      <c r="I3170" s="1"/>
      <c r="J3170" s="10"/>
      <c r="K3170" s="10"/>
      <c r="L3170" s="1"/>
    </row>
    <row r="3171" spans="2:12" s="5" customFormat="1" ht="75" hidden="1">
      <c r="B3171" s="1"/>
      <c r="C3171" s="458">
        <v>8992</v>
      </c>
      <c r="D3171" s="460" t="s">
        <v>3237</v>
      </c>
      <c r="E3171" s="462" t="s">
        <v>122</v>
      </c>
      <c r="F3171" s="464">
        <v>214076</v>
      </c>
      <c r="G3171" s="288" t="s">
        <v>117</v>
      </c>
      <c r="H3171" s="288"/>
      <c r="I3171" s="1"/>
      <c r="J3171" s="10"/>
      <c r="K3171" s="10"/>
      <c r="L3171" s="1"/>
    </row>
    <row r="3172" spans="2:12" s="5" customFormat="1" ht="45" hidden="1">
      <c r="B3172" s="1"/>
      <c r="C3172" s="458">
        <v>8993</v>
      </c>
      <c r="D3172" s="460" t="s">
        <v>3238</v>
      </c>
      <c r="E3172" s="462" t="s">
        <v>125</v>
      </c>
      <c r="F3172" s="464">
        <v>94730</v>
      </c>
      <c r="G3172" s="288" t="s">
        <v>117</v>
      </c>
      <c r="H3172" s="288"/>
      <c r="I3172" s="1"/>
      <c r="J3172" s="10"/>
      <c r="K3172" s="10"/>
      <c r="L3172" s="1"/>
    </row>
    <row r="3173" spans="2:12" s="5" customFormat="1" ht="45" hidden="1">
      <c r="B3173" s="1"/>
      <c r="C3173" s="458">
        <v>8994</v>
      </c>
      <c r="D3173" s="460" t="s">
        <v>3239</v>
      </c>
      <c r="E3173" s="462" t="s">
        <v>125</v>
      </c>
      <c r="F3173" s="464">
        <v>3399171</v>
      </c>
      <c r="G3173" s="288" t="s">
        <v>117</v>
      </c>
      <c r="H3173" s="288" t="s">
        <v>145</v>
      </c>
      <c r="I3173" s="1"/>
      <c r="J3173" s="10"/>
      <c r="K3173" s="10"/>
      <c r="L3173" s="1"/>
    </row>
    <row r="3174" spans="2:12" s="5" customFormat="1" ht="135" hidden="1">
      <c r="B3174" s="1"/>
      <c r="C3174" s="458">
        <v>8995</v>
      </c>
      <c r="D3174" s="460" t="s">
        <v>3240</v>
      </c>
      <c r="E3174" s="462" t="s">
        <v>122</v>
      </c>
      <c r="F3174" s="464">
        <v>743691</v>
      </c>
      <c r="G3174" s="288" t="s">
        <v>117</v>
      </c>
      <c r="H3174" s="288"/>
      <c r="I3174" s="1"/>
      <c r="J3174" s="10"/>
      <c r="K3174" s="10"/>
      <c r="L3174" s="1"/>
    </row>
    <row r="3175" spans="2:12" s="5" customFormat="1" ht="90" hidden="1">
      <c r="B3175" s="1"/>
      <c r="C3175" s="458">
        <v>8996</v>
      </c>
      <c r="D3175" s="460" t="s">
        <v>3241</v>
      </c>
      <c r="E3175" s="462" t="s">
        <v>125</v>
      </c>
      <c r="F3175" s="464">
        <v>363708</v>
      </c>
      <c r="G3175" s="288" t="s">
        <v>117</v>
      </c>
      <c r="H3175" s="288"/>
      <c r="I3175" s="1"/>
      <c r="J3175" s="10"/>
      <c r="K3175" s="10"/>
      <c r="L3175" s="1"/>
    </row>
    <row r="3176" spans="2:12" s="5" customFormat="1" ht="120" hidden="1">
      <c r="B3176" s="1"/>
      <c r="C3176" s="458">
        <v>8997</v>
      </c>
      <c r="D3176" s="460" t="s">
        <v>3242</v>
      </c>
      <c r="E3176" s="462" t="s">
        <v>125</v>
      </c>
      <c r="F3176" s="464">
        <v>3772013</v>
      </c>
      <c r="G3176" s="288" t="s">
        <v>117</v>
      </c>
      <c r="H3176" s="288"/>
      <c r="I3176" s="1"/>
      <c r="J3176" s="10"/>
      <c r="K3176" s="10"/>
      <c r="L3176" s="1"/>
    </row>
    <row r="3177" spans="2:12" s="5" customFormat="1" ht="90" hidden="1">
      <c r="B3177" s="1"/>
      <c r="C3177" s="458">
        <v>8998</v>
      </c>
      <c r="D3177" s="460" t="s">
        <v>3243</v>
      </c>
      <c r="E3177" s="462" t="s">
        <v>125</v>
      </c>
      <c r="F3177" s="464">
        <v>594026</v>
      </c>
      <c r="G3177" s="288" t="s">
        <v>117</v>
      </c>
      <c r="H3177" s="288"/>
      <c r="I3177" s="1"/>
      <c r="J3177" s="10"/>
      <c r="K3177" s="10"/>
      <c r="L3177" s="1"/>
    </row>
    <row r="3178" spans="2:12" s="5" customFormat="1" ht="90" hidden="1">
      <c r="B3178" s="1"/>
      <c r="C3178" s="458">
        <v>8999</v>
      </c>
      <c r="D3178" s="460" t="s">
        <v>3244</v>
      </c>
      <c r="E3178" s="462" t="s">
        <v>125</v>
      </c>
      <c r="F3178" s="464">
        <v>876227</v>
      </c>
      <c r="G3178" s="288" t="s">
        <v>117</v>
      </c>
      <c r="H3178" s="288"/>
      <c r="I3178" s="1"/>
      <c r="J3178" s="10"/>
      <c r="K3178" s="10"/>
      <c r="L3178" s="1"/>
    </row>
    <row r="3179" spans="2:12" s="5" customFormat="1" ht="165" hidden="1">
      <c r="B3179" s="1"/>
      <c r="C3179" s="458">
        <v>9000</v>
      </c>
      <c r="D3179" s="460" t="s">
        <v>3245</v>
      </c>
      <c r="E3179" s="462" t="s">
        <v>125</v>
      </c>
      <c r="F3179" s="464">
        <v>11853179</v>
      </c>
      <c r="G3179" s="288" t="s">
        <v>117</v>
      </c>
      <c r="H3179" s="288"/>
      <c r="I3179" s="1"/>
      <c r="J3179" s="10"/>
      <c r="K3179" s="10"/>
      <c r="L3179" s="1"/>
    </row>
    <row r="3180" spans="2:12" s="5" customFormat="1" ht="75" hidden="1">
      <c r="B3180" s="1"/>
      <c r="C3180" s="458">
        <v>9001</v>
      </c>
      <c r="D3180" s="460" t="s">
        <v>3246</v>
      </c>
      <c r="E3180" s="462" t="s">
        <v>119</v>
      </c>
      <c r="F3180" s="464">
        <v>484079</v>
      </c>
      <c r="G3180" s="288" t="s">
        <v>117</v>
      </c>
      <c r="H3180" s="288"/>
      <c r="I3180" s="1"/>
      <c r="J3180" s="10"/>
      <c r="K3180" s="10"/>
      <c r="L3180" s="1"/>
    </row>
    <row r="3181" spans="2:12" s="5" customFormat="1" ht="45" hidden="1">
      <c r="B3181" s="1"/>
      <c r="C3181" s="458">
        <v>9002</v>
      </c>
      <c r="D3181" s="460" t="s">
        <v>3247</v>
      </c>
      <c r="E3181" s="462" t="s">
        <v>125</v>
      </c>
      <c r="F3181" s="464">
        <v>387532</v>
      </c>
      <c r="G3181" s="288" t="s">
        <v>117</v>
      </c>
      <c r="H3181" s="288"/>
      <c r="I3181" s="1"/>
      <c r="J3181" s="10"/>
      <c r="K3181" s="10"/>
      <c r="L3181" s="1"/>
    </row>
    <row r="3182" spans="2:12" s="5" customFormat="1" ht="165" hidden="1">
      <c r="B3182" s="1"/>
      <c r="C3182" s="458">
        <v>9003</v>
      </c>
      <c r="D3182" s="460" t="s">
        <v>3248</v>
      </c>
      <c r="E3182" s="462" t="s">
        <v>125</v>
      </c>
      <c r="F3182" s="464">
        <v>18186953</v>
      </c>
      <c r="G3182" s="288" t="s">
        <v>117</v>
      </c>
      <c r="H3182" s="288"/>
      <c r="I3182" s="1"/>
      <c r="J3182" s="10"/>
      <c r="K3182" s="10"/>
      <c r="L3182" s="1"/>
    </row>
    <row r="3183" spans="2:12" s="5" customFormat="1" ht="45" hidden="1">
      <c r="B3183" s="1"/>
      <c r="C3183" s="458">
        <v>9004</v>
      </c>
      <c r="D3183" s="460" t="s">
        <v>3249</v>
      </c>
      <c r="E3183" s="462" t="s">
        <v>122</v>
      </c>
      <c r="F3183" s="464">
        <v>130985</v>
      </c>
      <c r="G3183" s="288" t="s">
        <v>117</v>
      </c>
      <c r="H3183" s="288"/>
      <c r="I3183" s="1"/>
      <c r="J3183" s="10"/>
      <c r="K3183" s="10"/>
      <c r="L3183" s="1"/>
    </row>
    <row r="3184" spans="2:12" s="5" customFormat="1" ht="135" hidden="1">
      <c r="B3184" s="1"/>
      <c r="C3184" s="458">
        <v>9005</v>
      </c>
      <c r="D3184" s="460" t="s">
        <v>3250</v>
      </c>
      <c r="E3184" s="462" t="s">
        <v>125</v>
      </c>
      <c r="F3184" s="464">
        <v>551150</v>
      </c>
      <c r="G3184" s="288" t="s">
        <v>117</v>
      </c>
      <c r="H3184" s="288"/>
      <c r="I3184" s="1"/>
      <c r="J3184" s="10"/>
      <c r="K3184" s="10"/>
      <c r="L3184" s="1"/>
    </row>
    <row r="3185" spans="2:12" s="5" customFormat="1" ht="105" hidden="1">
      <c r="B3185" s="1"/>
      <c r="C3185" s="458">
        <v>9006</v>
      </c>
      <c r="D3185" s="460" t="s">
        <v>3251</v>
      </c>
      <c r="E3185" s="462" t="s">
        <v>125</v>
      </c>
      <c r="F3185" s="464">
        <v>6687549</v>
      </c>
      <c r="G3185" s="288" t="s">
        <v>117</v>
      </c>
      <c r="H3185" s="288"/>
      <c r="I3185" s="1"/>
      <c r="J3185" s="10"/>
      <c r="K3185" s="10"/>
      <c r="L3185" s="1"/>
    </row>
    <row r="3186" spans="2:12" s="5" customFormat="1" ht="45" hidden="1">
      <c r="B3186" s="1"/>
      <c r="C3186" s="458">
        <v>9007</v>
      </c>
      <c r="D3186" s="460" t="s">
        <v>3252</v>
      </c>
      <c r="E3186" s="462" t="s">
        <v>122</v>
      </c>
      <c r="F3186" s="464">
        <v>98972</v>
      </c>
      <c r="G3186" s="288" t="s">
        <v>117</v>
      </c>
      <c r="H3186" s="288"/>
      <c r="I3186" s="1"/>
      <c r="J3186" s="10"/>
      <c r="K3186" s="10"/>
      <c r="L3186" s="1"/>
    </row>
    <row r="3187" spans="2:12" s="5" customFormat="1" ht="45" hidden="1">
      <c r="B3187" s="1"/>
      <c r="C3187" s="458">
        <v>9008</v>
      </c>
      <c r="D3187" s="460" t="s">
        <v>3253</v>
      </c>
      <c r="E3187" s="462" t="s">
        <v>125</v>
      </c>
      <c r="F3187" s="464">
        <v>71218907</v>
      </c>
      <c r="G3187" s="288" t="s">
        <v>117</v>
      </c>
      <c r="H3187" s="288" t="s">
        <v>145</v>
      </c>
      <c r="I3187" s="1"/>
      <c r="J3187" s="10"/>
      <c r="K3187" s="10"/>
      <c r="L3187" s="1"/>
    </row>
    <row r="3188" spans="2:12" s="5" customFormat="1" ht="45" hidden="1">
      <c r="B3188" s="1"/>
      <c r="C3188" s="458">
        <v>9009</v>
      </c>
      <c r="D3188" s="460" t="s">
        <v>3254</v>
      </c>
      <c r="E3188" s="462" t="s">
        <v>119</v>
      </c>
      <c r="F3188" s="464">
        <v>121337</v>
      </c>
      <c r="G3188" s="288" t="s">
        <v>117</v>
      </c>
      <c r="H3188" s="288"/>
      <c r="I3188" s="1"/>
      <c r="J3188" s="10"/>
      <c r="K3188" s="10"/>
      <c r="L3188" s="1"/>
    </row>
    <row r="3189" spans="2:12" s="5" customFormat="1" ht="45" hidden="1">
      <c r="B3189" s="1"/>
      <c r="C3189" s="458">
        <v>9010</v>
      </c>
      <c r="D3189" s="460" t="s">
        <v>3255</v>
      </c>
      <c r="E3189" s="462" t="s">
        <v>122</v>
      </c>
      <c r="F3189" s="464">
        <v>43287</v>
      </c>
      <c r="G3189" s="288" t="s">
        <v>117</v>
      </c>
      <c r="H3189" s="288"/>
      <c r="I3189" s="1"/>
      <c r="J3189" s="10"/>
      <c r="K3189" s="10"/>
      <c r="L3189" s="1"/>
    </row>
    <row r="3190" spans="2:12" s="5" customFormat="1" ht="90" hidden="1">
      <c r="B3190" s="1"/>
      <c r="C3190" s="458">
        <v>9011</v>
      </c>
      <c r="D3190" s="460" t="s">
        <v>3256</v>
      </c>
      <c r="E3190" s="462" t="s">
        <v>2005</v>
      </c>
      <c r="F3190" s="464">
        <v>3213</v>
      </c>
      <c r="G3190" s="288" t="s">
        <v>117</v>
      </c>
      <c r="H3190" s="288" t="s">
        <v>145</v>
      </c>
      <c r="I3190" s="1"/>
      <c r="J3190" s="10"/>
      <c r="K3190" s="10"/>
      <c r="L3190" s="1"/>
    </row>
    <row r="3191" spans="2:12" s="5" customFormat="1" ht="45" hidden="1">
      <c r="B3191" s="1"/>
      <c r="C3191" s="458">
        <v>9012</v>
      </c>
      <c r="D3191" s="460" t="s">
        <v>3257</v>
      </c>
      <c r="E3191" s="462" t="s">
        <v>122</v>
      </c>
      <c r="F3191" s="464">
        <v>163070</v>
      </c>
      <c r="G3191" s="288" t="s">
        <v>117</v>
      </c>
      <c r="H3191" s="288"/>
      <c r="I3191" s="1"/>
      <c r="J3191" s="10"/>
      <c r="K3191" s="10"/>
      <c r="L3191" s="1"/>
    </row>
    <row r="3192" spans="2:12" s="5" customFormat="1" ht="150" hidden="1">
      <c r="B3192" s="1"/>
      <c r="C3192" s="458">
        <v>9014</v>
      </c>
      <c r="D3192" s="460" t="s">
        <v>3258</v>
      </c>
      <c r="E3192" s="462" t="s">
        <v>472</v>
      </c>
      <c r="F3192" s="464">
        <v>15693</v>
      </c>
      <c r="G3192" s="288" t="s">
        <v>117</v>
      </c>
      <c r="H3192" s="288" t="s">
        <v>145</v>
      </c>
      <c r="I3192" s="1"/>
      <c r="J3192" s="10"/>
      <c r="K3192" s="10"/>
      <c r="L3192" s="1"/>
    </row>
    <row r="3193" spans="2:12" s="5" customFormat="1" ht="45" hidden="1">
      <c r="B3193" s="1"/>
      <c r="C3193" s="458">
        <v>9015</v>
      </c>
      <c r="D3193" s="460" t="s">
        <v>3259</v>
      </c>
      <c r="E3193" s="462" t="s">
        <v>125</v>
      </c>
      <c r="F3193" s="464">
        <v>74572619</v>
      </c>
      <c r="G3193" s="288" t="s">
        <v>117</v>
      </c>
      <c r="H3193" s="288" t="s">
        <v>145</v>
      </c>
      <c r="I3193" s="1"/>
      <c r="J3193" s="10"/>
      <c r="K3193" s="10"/>
      <c r="L3193" s="1"/>
    </row>
    <row r="3194" spans="2:12" s="5" customFormat="1" ht="60" hidden="1">
      <c r="B3194" s="1"/>
      <c r="C3194" s="458">
        <v>9016</v>
      </c>
      <c r="D3194" s="460" t="s">
        <v>3260</v>
      </c>
      <c r="E3194" s="462" t="s">
        <v>122</v>
      </c>
      <c r="F3194" s="464">
        <v>10851</v>
      </c>
      <c r="G3194" s="288" t="s">
        <v>117</v>
      </c>
      <c r="H3194" s="288"/>
      <c r="I3194" s="1"/>
      <c r="J3194" s="10"/>
      <c r="K3194" s="10"/>
      <c r="L3194" s="1"/>
    </row>
    <row r="3195" spans="2:12" s="5" customFormat="1" ht="75">
      <c r="B3195" s="1"/>
      <c r="C3195" s="458">
        <v>9017</v>
      </c>
      <c r="D3195" s="460" t="s">
        <v>3261</v>
      </c>
      <c r="E3195" s="462" t="s">
        <v>116</v>
      </c>
      <c r="F3195" s="464">
        <v>72747</v>
      </c>
      <c r="G3195" s="288" t="s">
        <v>117</v>
      </c>
      <c r="H3195" s="288"/>
      <c r="I3195" s="1"/>
      <c r="J3195" s="10"/>
      <c r="K3195" s="10"/>
      <c r="L3195" s="1"/>
    </row>
    <row r="3196" spans="2:12" s="5" customFormat="1" ht="45" hidden="1">
      <c r="B3196" s="1"/>
      <c r="C3196" s="458">
        <v>9018</v>
      </c>
      <c r="D3196" s="460" t="s">
        <v>3262</v>
      </c>
      <c r="E3196" s="462" t="s">
        <v>122</v>
      </c>
      <c r="F3196" s="464">
        <v>19452</v>
      </c>
      <c r="G3196" s="288" t="s">
        <v>117</v>
      </c>
      <c r="H3196" s="288"/>
      <c r="I3196" s="1"/>
      <c r="J3196" s="10"/>
      <c r="K3196" s="10"/>
      <c r="L3196" s="1"/>
    </row>
    <row r="3197" spans="2:12" s="5" customFormat="1" ht="90" hidden="1">
      <c r="B3197" s="1"/>
      <c r="C3197" s="458">
        <v>9019</v>
      </c>
      <c r="D3197" s="460" t="s">
        <v>3263</v>
      </c>
      <c r="E3197" s="462" t="s">
        <v>125</v>
      </c>
      <c r="F3197" s="464">
        <v>417896</v>
      </c>
      <c r="G3197" s="288" t="s">
        <v>117</v>
      </c>
      <c r="H3197" s="288"/>
      <c r="I3197" s="1"/>
      <c r="J3197" s="10"/>
      <c r="K3197" s="10"/>
      <c r="L3197" s="1"/>
    </row>
    <row r="3198" spans="2:12" s="5" customFormat="1" ht="60" hidden="1">
      <c r="B3198" s="1"/>
      <c r="C3198" s="458">
        <v>9020</v>
      </c>
      <c r="D3198" s="460" t="s">
        <v>3264</v>
      </c>
      <c r="E3198" s="462" t="s">
        <v>119</v>
      </c>
      <c r="F3198" s="464">
        <v>614631</v>
      </c>
      <c r="G3198" s="288" t="s">
        <v>117</v>
      </c>
      <c r="H3198" s="288"/>
      <c r="I3198" s="1"/>
      <c r="J3198" s="10"/>
      <c r="K3198" s="10"/>
      <c r="L3198" s="1"/>
    </row>
    <row r="3199" spans="2:12" s="5" customFormat="1" ht="45" hidden="1">
      <c r="B3199" s="1"/>
      <c r="C3199" s="458">
        <v>9021</v>
      </c>
      <c r="D3199" s="460" t="s">
        <v>3265</v>
      </c>
      <c r="E3199" s="462" t="s">
        <v>122</v>
      </c>
      <c r="F3199" s="464">
        <v>46669</v>
      </c>
      <c r="G3199" s="288" t="s">
        <v>117</v>
      </c>
      <c r="H3199" s="288"/>
      <c r="I3199" s="1"/>
      <c r="J3199" s="10"/>
      <c r="K3199" s="10"/>
      <c r="L3199" s="1"/>
    </row>
    <row r="3200" spans="2:12" s="5" customFormat="1" ht="78.75" hidden="1">
      <c r="B3200" s="1"/>
      <c r="C3200" s="351">
        <v>9022</v>
      </c>
      <c r="D3200" s="352" t="s">
        <v>3266</v>
      </c>
      <c r="E3200" s="353" t="s">
        <v>122</v>
      </c>
      <c r="F3200" s="354">
        <v>2773346</v>
      </c>
      <c r="G3200" s="288" t="s">
        <v>117</v>
      </c>
      <c r="H3200" s="288"/>
      <c r="I3200" s="1"/>
      <c r="J3200" s="10"/>
      <c r="K3200" s="10"/>
      <c r="L3200" s="1"/>
    </row>
    <row r="3201" spans="2:12" s="5" customFormat="1" ht="63" hidden="1">
      <c r="B3201" s="1"/>
      <c r="C3201" s="351">
        <v>9023</v>
      </c>
      <c r="D3201" s="352" t="s">
        <v>3267</v>
      </c>
      <c r="E3201" s="353" t="s">
        <v>125</v>
      </c>
      <c r="F3201" s="354">
        <v>21590776</v>
      </c>
      <c r="G3201" s="288" t="s">
        <v>117</v>
      </c>
      <c r="H3201" s="288" t="s">
        <v>145</v>
      </c>
      <c r="I3201" s="1"/>
      <c r="J3201" s="10"/>
      <c r="K3201" s="10"/>
      <c r="L3201" s="1"/>
    </row>
    <row r="3202" spans="2:12" s="5" customFormat="1" ht="63" hidden="1">
      <c r="B3202" s="1"/>
      <c r="C3202" s="351">
        <v>9024</v>
      </c>
      <c r="D3202" s="352" t="s">
        <v>3268</v>
      </c>
      <c r="E3202" s="353" t="s">
        <v>119</v>
      </c>
      <c r="F3202" s="354">
        <v>8954</v>
      </c>
      <c r="G3202" s="288" t="s">
        <v>117</v>
      </c>
      <c r="H3202" s="288"/>
      <c r="I3202" s="1"/>
      <c r="J3202" s="10"/>
      <c r="K3202" s="10"/>
      <c r="L3202" s="1"/>
    </row>
    <row r="3203" spans="2:12" s="5" customFormat="1" ht="78.75" hidden="1">
      <c r="B3203" s="1"/>
      <c r="C3203" s="351">
        <v>9025</v>
      </c>
      <c r="D3203" s="352" t="s">
        <v>3269</v>
      </c>
      <c r="E3203" s="353" t="s">
        <v>122</v>
      </c>
      <c r="F3203" s="354">
        <v>3735531</v>
      </c>
      <c r="G3203" s="288" t="s">
        <v>117</v>
      </c>
      <c r="H3203" s="288"/>
      <c r="I3203" s="1"/>
      <c r="J3203" s="10"/>
      <c r="K3203" s="10"/>
      <c r="L3203" s="1"/>
    </row>
    <row r="3204" spans="2:12" s="5" customFormat="1" ht="94.5" hidden="1">
      <c r="B3204" s="1"/>
      <c r="C3204" s="351">
        <v>9026</v>
      </c>
      <c r="D3204" s="352" t="s">
        <v>3270</v>
      </c>
      <c r="E3204" s="353" t="s">
        <v>119</v>
      </c>
      <c r="F3204" s="354">
        <v>192413</v>
      </c>
      <c r="G3204" s="288" t="s">
        <v>117</v>
      </c>
      <c r="H3204" s="288"/>
      <c r="I3204" s="1"/>
      <c r="J3204" s="10"/>
      <c r="K3204" s="10"/>
      <c r="L3204" s="1"/>
    </row>
    <row r="3205" spans="2:12" s="5" customFormat="1" ht="63" hidden="1">
      <c r="B3205" s="1"/>
      <c r="C3205" s="351">
        <v>9027</v>
      </c>
      <c r="D3205" s="352" t="s">
        <v>3271</v>
      </c>
      <c r="E3205" s="353" t="s">
        <v>125</v>
      </c>
      <c r="F3205" s="354">
        <v>4255294</v>
      </c>
      <c r="G3205" s="288" t="s">
        <v>117</v>
      </c>
      <c r="H3205" s="288"/>
      <c r="I3205" s="1"/>
      <c r="J3205" s="10"/>
      <c r="K3205" s="10"/>
      <c r="L3205" s="1"/>
    </row>
    <row r="3206" spans="2:12" s="5" customFormat="1" ht="63" hidden="1">
      <c r="B3206" s="1"/>
      <c r="C3206" s="351">
        <v>9028</v>
      </c>
      <c r="D3206" s="352" t="s">
        <v>3272</v>
      </c>
      <c r="E3206" s="353" t="s">
        <v>119</v>
      </c>
      <c r="F3206" s="354">
        <v>297500</v>
      </c>
      <c r="G3206" s="288" t="s">
        <v>117</v>
      </c>
      <c r="H3206" s="288"/>
      <c r="I3206" s="1"/>
      <c r="J3206" s="10"/>
      <c r="K3206" s="10"/>
      <c r="L3206" s="1"/>
    </row>
    <row r="3207" spans="2:12" s="5" customFormat="1" ht="94.5" hidden="1">
      <c r="B3207" s="1"/>
      <c r="C3207" s="351">
        <v>9029</v>
      </c>
      <c r="D3207" s="352" t="s">
        <v>3273</v>
      </c>
      <c r="E3207" s="353" t="s">
        <v>125</v>
      </c>
      <c r="F3207" s="354">
        <v>678577</v>
      </c>
      <c r="G3207" s="288" t="s">
        <v>117</v>
      </c>
      <c r="H3207" s="288"/>
      <c r="I3207" s="1"/>
      <c r="J3207" s="10"/>
      <c r="K3207" s="10"/>
      <c r="L3207" s="1"/>
    </row>
    <row r="3208" spans="2:12" s="5" customFormat="1" ht="126" hidden="1">
      <c r="B3208" s="1"/>
      <c r="C3208" s="351">
        <v>9030</v>
      </c>
      <c r="D3208" s="352" t="s">
        <v>3274</v>
      </c>
      <c r="E3208" s="353" t="s">
        <v>125</v>
      </c>
      <c r="F3208" s="354">
        <v>799323</v>
      </c>
      <c r="G3208" s="288" t="s">
        <v>117</v>
      </c>
      <c r="H3208" s="288"/>
      <c r="I3208" s="1"/>
      <c r="J3208" s="10"/>
      <c r="K3208" s="10"/>
      <c r="L3208" s="1"/>
    </row>
    <row r="3209" spans="2:12" s="5" customFormat="1" ht="141.75" hidden="1">
      <c r="B3209" s="1"/>
      <c r="C3209" s="351">
        <v>9031</v>
      </c>
      <c r="D3209" s="352" t="s">
        <v>3275</v>
      </c>
      <c r="E3209" s="353" t="s">
        <v>125</v>
      </c>
      <c r="F3209" s="354">
        <v>1706282</v>
      </c>
      <c r="G3209" s="288" t="s">
        <v>117</v>
      </c>
      <c r="H3209" s="288"/>
      <c r="I3209" s="1"/>
      <c r="J3209" s="10"/>
      <c r="K3209" s="10"/>
      <c r="L3209" s="1"/>
    </row>
    <row r="3210" spans="2:12" s="5" customFormat="1" ht="126" hidden="1">
      <c r="B3210" s="1"/>
      <c r="C3210" s="351">
        <v>9032</v>
      </c>
      <c r="D3210" s="352" t="s">
        <v>3276</v>
      </c>
      <c r="E3210" s="353" t="s">
        <v>125</v>
      </c>
      <c r="F3210" s="354">
        <v>2906625</v>
      </c>
      <c r="G3210" s="288" t="s">
        <v>117</v>
      </c>
      <c r="H3210" s="288"/>
      <c r="I3210" s="1"/>
      <c r="J3210" s="10"/>
      <c r="K3210" s="10"/>
      <c r="L3210" s="1"/>
    </row>
    <row r="3211" spans="2:12" s="5" customFormat="1" ht="126" hidden="1">
      <c r="B3211" s="1"/>
      <c r="C3211" s="351">
        <v>9033</v>
      </c>
      <c r="D3211" s="352" t="s">
        <v>3277</v>
      </c>
      <c r="E3211" s="353" t="s">
        <v>125</v>
      </c>
      <c r="F3211" s="354">
        <v>3766457</v>
      </c>
      <c r="G3211" s="288" t="s">
        <v>117</v>
      </c>
      <c r="H3211" s="288"/>
      <c r="I3211" s="1"/>
      <c r="J3211" s="10"/>
      <c r="K3211" s="10"/>
      <c r="L3211" s="1"/>
    </row>
    <row r="3212" spans="2:12" s="5" customFormat="1" ht="126" hidden="1">
      <c r="B3212" s="1"/>
      <c r="C3212" s="351">
        <v>9034</v>
      </c>
      <c r="D3212" s="352" t="s">
        <v>3278</v>
      </c>
      <c r="E3212" s="353" t="s">
        <v>125</v>
      </c>
      <c r="F3212" s="354">
        <v>3532405</v>
      </c>
      <c r="G3212" s="288" t="s">
        <v>117</v>
      </c>
      <c r="H3212" s="288" t="s">
        <v>145</v>
      </c>
      <c r="I3212" s="1"/>
      <c r="J3212" s="10"/>
      <c r="K3212" s="10"/>
      <c r="L3212" s="1"/>
    </row>
    <row r="3213" spans="2:12" s="5" customFormat="1" ht="141.75" hidden="1">
      <c r="B3213" s="1"/>
      <c r="C3213" s="351">
        <v>9035</v>
      </c>
      <c r="D3213" s="352" t="s">
        <v>3279</v>
      </c>
      <c r="E3213" s="353" t="s">
        <v>125</v>
      </c>
      <c r="F3213" s="354">
        <v>5433367</v>
      </c>
      <c r="G3213" s="288" t="s">
        <v>117</v>
      </c>
      <c r="H3213" s="288" t="s">
        <v>145</v>
      </c>
      <c r="I3213" s="1"/>
      <c r="J3213" s="10"/>
      <c r="K3213" s="10"/>
      <c r="L3213" s="1"/>
    </row>
    <row r="3214" spans="2:12" s="5" customFormat="1" ht="110.25" hidden="1">
      <c r="B3214" s="1"/>
      <c r="C3214" s="351">
        <v>9036</v>
      </c>
      <c r="D3214" s="352" t="s">
        <v>3280</v>
      </c>
      <c r="E3214" s="353" t="s">
        <v>125</v>
      </c>
      <c r="F3214" s="354">
        <v>31029713</v>
      </c>
      <c r="G3214" s="288" t="s">
        <v>117</v>
      </c>
      <c r="H3214" s="288"/>
      <c r="I3214" s="1"/>
      <c r="J3214" s="10"/>
      <c r="K3214" s="10"/>
      <c r="L3214" s="1"/>
    </row>
    <row r="3215" spans="2:12" s="5" customFormat="1" ht="110.25" hidden="1">
      <c r="B3215" s="1"/>
      <c r="C3215" s="351">
        <v>9037</v>
      </c>
      <c r="D3215" s="352" t="s">
        <v>3281</v>
      </c>
      <c r="E3215" s="353" t="s">
        <v>125</v>
      </c>
      <c r="F3215" s="354">
        <v>37860215</v>
      </c>
      <c r="G3215" s="288" t="s">
        <v>117</v>
      </c>
      <c r="H3215" s="288"/>
      <c r="I3215" s="1"/>
      <c r="J3215" s="10"/>
      <c r="K3215" s="10"/>
      <c r="L3215" s="1"/>
    </row>
    <row r="3216" spans="2:12" s="5" customFormat="1" ht="110.25" hidden="1">
      <c r="B3216" s="1"/>
      <c r="C3216" s="351">
        <v>9038</v>
      </c>
      <c r="D3216" s="352" t="s">
        <v>3282</v>
      </c>
      <c r="E3216" s="353" t="s">
        <v>125</v>
      </c>
      <c r="F3216" s="354">
        <v>42064429</v>
      </c>
      <c r="G3216" s="288" t="s">
        <v>117</v>
      </c>
      <c r="H3216" s="288"/>
      <c r="I3216" s="1"/>
      <c r="J3216" s="10"/>
      <c r="K3216" s="10"/>
      <c r="L3216" s="1"/>
    </row>
    <row r="3217" spans="2:12" s="5" customFormat="1" ht="63" hidden="1">
      <c r="B3217" s="1"/>
      <c r="C3217" s="351">
        <v>9039</v>
      </c>
      <c r="D3217" s="352" t="s">
        <v>3283</v>
      </c>
      <c r="E3217" s="353" t="s">
        <v>116</v>
      </c>
      <c r="F3217" s="354">
        <v>49955</v>
      </c>
      <c r="G3217" s="288" t="s">
        <v>117</v>
      </c>
      <c r="H3217" s="288"/>
      <c r="I3217" s="1"/>
      <c r="J3217" s="10"/>
      <c r="K3217" s="10"/>
      <c r="L3217" s="1"/>
    </row>
    <row r="3218" spans="2:12" s="5" customFormat="1" ht="126" hidden="1">
      <c r="B3218" s="1"/>
      <c r="C3218" s="351">
        <v>9040</v>
      </c>
      <c r="D3218" s="352" t="s">
        <v>3284</v>
      </c>
      <c r="E3218" s="353" t="s">
        <v>116</v>
      </c>
      <c r="F3218" s="354">
        <v>400374</v>
      </c>
      <c r="G3218" s="288" t="s">
        <v>117</v>
      </c>
      <c r="H3218" s="288"/>
      <c r="I3218" s="1"/>
      <c r="J3218" s="10"/>
      <c r="K3218" s="10"/>
      <c r="L3218" s="1"/>
    </row>
    <row r="3219" spans="2:12" s="5" customFormat="1" ht="126" hidden="1">
      <c r="B3219" s="1"/>
      <c r="C3219" s="351">
        <v>9041</v>
      </c>
      <c r="D3219" s="352" t="s">
        <v>3285</v>
      </c>
      <c r="E3219" s="353" t="s">
        <v>125</v>
      </c>
      <c r="F3219" s="354">
        <v>988811</v>
      </c>
      <c r="G3219" s="288" t="s">
        <v>117</v>
      </c>
      <c r="H3219" s="288"/>
      <c r="I3219" s="1"/>
      <c r="J3219" s="10"/>
      <c r="K3219" s="10"/>
      <c r="L3219" s="1"/>
    </row>
    <row r="3220" spans="2:12" s="5" customFormat="1" ht="31.5" hidden="1">
      <c r="B3220" s="1"/>
      <c r="C3220" s="351">
        <v>9042</v>
      </c>
      <c r="D3220" s="352" t="s">
        <v>3286</v>
      </c>
      <c r="E3220" s="353" t="s">
        <v>122</v>
      </c>
      <c r="F3220" s="354">
        <v>50192</v>
      </c>
      <c r="G3220" s="288" t="s">
        <v>117</v>
      </c>
      <c r="H3220" s="288"/>
      <c r="I3220" s="1"/>
      <c r="J3220" s="10"/>
      <c r="K3220" s="10"/>
      <c r="L3220" s="1"/>
    </row>
    <row r="3221" spans="2:12" s="5" customFormat="1" ht="110.25" hidden="1">
      <c r="B3221" s="1"/>
      <c r="C3221" s="351">
        <v>9044</v>
      </c>
      <c r="D3221" s="352" t="s">
        <v>3287</v>
      </c>
      <c r="E3221" s="353" t="s">
        <v>125</v>
      </c>
      <c r="F3221" s="354">
        <v>4215498</v>
      </c>
      <c r="G3221" s="288" t="s">
        <v>117</v>
      </c>
      <c r="H3221" s="288"/>
      <c r="I3221" s="1"/>
      <c r="J3221" s="10"/>
      <c r="K3221" s="10"/>
      <c r="L3221" s="1"/>
    </row>
    <row r="3222" spans="2:12" s="5" customFormat="1" ht="47.25" hidden="1">
      <c r="B3222" s="1"/>
      <c r="C3222" s="351">
        <v>9045</v>
      </c>
      <c r="D3222" s="352" t="s">
        <v>3288</v>
      </c>
      <c r="E3222" s="353" t="s">
        <v>122</v>
      </c>
      <c r="F3222" s="354">
        <v>5816</v>
      </c>
      <c r="G3222" s="288" t="s">
        <v>117</v>
      </c>
      <c r="H3222" s="288"/>
      <c r="I3222" s="1"/>
      <c r="J3222" s="10"/>
      <c r="K3222" s="10"/>
      <c r="L3222" s="1"/>
    </row>
    <row r="3223" spans="2:12" s="5" customFormat="1" ht="47.25" hidden="1">
      <c r="B3223" s="1"/>
      <c r="C3223" s="351">
        <v>9046</v>
      </c>
      <c r="D3223" s="352" t="s">
        <v>3289</v>
      </c>
      <c r="E3223" s="353" t="s">
        <v>125</v>
      </c>
      <c r="F3223" s="354">
        <v>21873</v>
      </c>
      <c r="G3223" s="288" t="s">
        <v>117</v>
      </c>
      <c r="H3223" s="288"/>
      <c r="I3223" s="1"/>
      <c r="J3223" s="10"/>
      <c r="K3223" s="10"/>
      <c r="L3223" s="1"/>
    </row>
    <row r="3224" spans="2:12" s="5" customFormat="1" ht="47.25" hidden="1">
      <c r="B3224" s="1"/>
      <c r="C3224" s="351">
        <v>9047</v>
      </c>
      <c r="D3224" s="352" t="s">
        <v>3290</v>
      </c>
      <c r="E3224" s="353" t="s">
        <v>125</v>
      </c>
      <c r="F3224" s="354">
        <v>60886</v>
      </c>
      <c r="G3224" s="288" t="s">
        <v>117</v>
      </c>
      <c r="H3224" s="288"/>
      <c r="I3224" s="1"/>
      <c r="J3224" s="10"/>
      <c r="K3224" s="10"/>
      <c r="L3224" s="1"/>
    </row>
    <row r="3225" spans="2:12" s="5" customFormat="1" ht="47.25" hidden="1">
      <c r="B3225" s="1"/>
      <c r="C3225" s="351">
        <v>9048</v>
      </c>
      <c r="D3225" s="352" t="s">
        <v>3291</v>
      </c>
      <c r="E3225" s="353" t="s">
        <v>122</v>
      </c>
      <c r="F3225" s="354">
        <v>2909</v>
      </c>
      <c r="G3225" s="288" t="s">
        <v>117</v>
      </c>
      <c r="H3225" s="288"/>
      <c r="I3225" s="1"/>
      <c r="J3225" s="10"/>
      <c r="K3225" s="10"/>
      <c r="L3225" s="1"/>
    </row>
    <row r="3226" spans="2:12" s="5" customFormat="1" ht="94.5" hidden="1">
      <c r="B3226" s="1"/>
      <c r="C3226" s="351">
        <v>9049</v>
      </c>
      <c r="D3226" s="352" t="s">
        <v>3292</v>
      </c>
      <c r="E3226" s="353" t="s">
        <v>125</v>
      </c>
      <c r="F3226" s="354">
        <v>27251565</v>
      </c>
      <c r="G3226" s="288" t="s">
        <v>117</v>
      </c>
      <c r="H3226" s="288"/>
      <c r="I3226" s="1"/>
      <c r="J3226" s="10"/>
      <c r="K3226" s="10"/>
      <c r="L3226" s="1"/>
    </row>
    <row r="3227" spans="2:12" s="5" customFormat="1" ht="126" hidden="1">
      <c r="B3227" s="1"/>
      <c r="C3227" s="351">
        <v>9050</v>
      </c>
      <c r="D3227" s="352" t="s">
        <v>3293</v>
      </c>
      <c r="E3227" s="353" t="s">
        <v>125</v>
      </c>
      <c r="F3227" s="354">
        <v>4446529</v>
      </c>
      <c r="G3227" s="288" t="s">
        <v>117</v>
      </c>
      <c r="H3227" s="288"/>
      <c r="I3227" s="1"/>
      <c r="J3227" s="10"/>
      <c r="K3227" s="10"/>
      <c r="L3227" s="1"/>
    </row>
    <row r="3228" spans="2:12" s="5" customFormat="1" ht="157.5" hidden="1">
      <c r="B3228" s="1"/>
      <c r="C3228" s="351">
        <v>9051</v>
      </c>
      <c r="D3228" s="352" t="s">
        <v>3294</v>
      </c>
      <c r="E3228" s="353" t="s">
        <v>125</v>
      </c>
      <c r="F3228" s="354">
        <v>6626095</v>
      </c>
      <c r="G3228" s="288" t="s">
        <v>117</v>
      </c>
      <c r="H3228" s="288"/>
      <c r="I3228" s="1"/>
      <c r="J3228" s="10"/>
      <c r="K3228" s="10"/>
      <c r="L3228" s="1"/>
    </row>
    <row r="3229" spans="2:12" s="5" customFormat="1" ht="157.5" hidden="1">
      <c r="B3229" s="1"/>
      <c r="C3229" s="351">
        <v>9052</v>
      </c>
      <c r="D3229" s="352" t="s">
        <v>3295</v>
      </c>
      <c r="E3229" s="353" t="s">
        <v>1982</v>
      </c>
      <c r="F3229" s="354">
        <v>2518</v>
      </c>
      <c r="G3229" s="288" t="s">
        <v>117</v>
      </c>
      <c r="H3229" s="288"/>
      <c r="I3229" s="1"/>
      <c r="J3229" s="10"/>
      <c r="K3229" s="10"/>
      <c r="L3229" s="1"/>
    </row>
    <row r="3230" spans="2:12" s="5" customFormat="1" ht="78.75" hidden="1">
      <c r="B3230" s="1"/>
      <c r="C3230" s="351">
        <v>9053</v>
      </c>
      <c r="D3230" s="352" t="s">
        <v>3296</v>
      </c>
      <c r="E3230" s="353" t="s">
        <v>125</v>
      </c>
      <c r="F3230" s="354">
        <v>4787802</v>
      </c>
      <c r="G3230" s="288" t="s">
        <v>117</v>
      </c>
      <c r="H3230" s="288"/>
      <c r="I3230" s="1"/>
      <c r="J3230" s="10"/>
      <c r="K3230" s="10"/>
      <c r="L3230" s="1"/>
    </row>
    <row r="3231" spans="2:12" s="5" customFormat="1" ht="173.25" hidden="1">
      <c r="B3231" s="1"/>
      <c r="C3231" s="351">
        <v>9054</v>
      </c>
      <c r="D3231" s="352" t="s">
        <v>3297</v>
      </c>
      <c r="E3231" s="353" t="s">
        <v>1982</v>
      </c>
      <c r="F3231" s="354">
        <v>2013</v>
      </c>
      <c r="G3231" s="288" t="s">
        <v>117</v>
      </c>
      <c r="H3231" s="288" t="s">
        <v>145</v>
      </c>
      <c r="I3231" s="1"/>
      <c r="J3231" s="10"/>
      <c r="K3231" s="10"/>
      <c r="L3231" s="1"/>
    </row>
    <row r="3232" spans="2:12" s="5" customFormat="1" ht="94.5" hidden="1">
      <c r="B3232" s="1"/>
      <c r="C3232" s="351">
        <v>9055</v>
      </c>
      <c r="D3232" s="352" t="s">
        <v>3298</v>
      </c>
      <c r="E3232" s="353" t="s">
        <v>122</v>
      </c>
      <c r="F3232" s="354">
        <v>11882</v>
      </c>
      <c r="G3232" s="288" t="s">
        <v>117</v>
      </c>
      <c r="H3232" s="288"/>
      <c r="I3232" s="1"/>
      <c r="J3232" s="10"/>
      <c r="K3232" s="10"/>
      <c r="L3232" s="1"/>
    </row>
    <row r="3233" spans="2:12" s="5" customFormat="1" ht="31.5" hidden="1">
      <c r="B3233" s="1"/>
      <c r="C3233" s="351">
        <v>9056</v>
      </c>
      <c r="D3233" s="352" t="s">
        <v>3299</v>
      </c>
      <c r="E3233" s="353" t="s">
        <v>122</v>
      </c>
      <c r="F3233" s="354">
        <v>485221</v>
      </c>
      <c r="G3233" s="288" t="s">
        <v>117</v>
      </c>
      <c r="H3233" s="288" t="s">
        <v>145</v>
      </c>
      <c r="I3233" s="1"/>
      <c r="J3233" s="10"/>
      <c r="K3233" s="10"/>
      <c r="L3233" s="1"/>
    </row>
    <row r="3234" spans="2:12" s="5" customFormat="1" ht="126" hidden="1">
      <c r="B3234" s="1"/>
      <c r="C3234" s="351">
        <v>9057</v>
      </c>
      <c r="D3234" s="352" t="s">
        <v>3300</v>
      </c>
      <c r="E3234" s="353" t="s">
        <v>122</v>
      </c>
      <c r="F3234" s="354">
        <v>1628979</v>
      </c>
      <c r="G3234" s="288" t="s">
        <v>117</v>
      </c>
      <c r="H3234" s="288"/>
      <c r="I3234" s="1"/>
      <c r="J3234" s="10"/>
      <c r="K3234" s="10"/>
      <c r="L3234" s="1"/>
    </row>
    <row r="3235" spans="2:12" s="5" customFormat="1" ht="63" hidden="1">
      <c r="B3235" s="1"/>
      <c r="C3235" s="351">
        <v>9058</v>
      </c>
      <c r="D3235" s="352" t="s">
        <v>3301</v>
      </c>
      <c r="E3235" s="353" t="s">
        <v>116</v>
      </c>
      <c r="F3235" s="354">
        <v>108098</v>
      </c>
      <c r="G3235" s="288" t="s">
        <v>117</v>
      </c>
      <c r="H3235" s="288"/>
      <c r="I3235" s="1"/>
      <c r="J3235" s="10"/>
      <c r="K3235" s="10"/>
      <c r="L3235" s="1"/>
    </row>
    <row r="3236" spans="2:12" s="5" customFormat="1" ht="267.75" hidden="1">
      <c r="B3236" s="1"/>
      <c r="C3236" s="351">
        <v>9059</v>
      </c>
      <c r="D3236" s="352" t="s">
        <v>3302</v>
      </c>
      <c r="E3236" s="353" t="s">
        <v>116</v>
      </c>
      <c r="F3236" s="354">
        <v>37619</v>
      </c>
      <c r="G3236" s="288" t="s">
        <v>117</v>
      </c>
      <c r="H3236" s="288"/>
      <c r="I3236" s="1"/>
      <c r="J3236" s="10"/>
      <c r="K3236" s="10"/>
      <c r="L3236" s="1"/>
    </row>
    <row r="3237" spans="2:12" s="5" customFormat="1" ht="110.25" hidden="1">
      <c r="B3237" s="1"/>
      <c r="C3237" s="351">
        <v>9060</v>
      </c>
      <c r="D3237" s="352" t="s">
        <v>3303</v>
      </c>
      <c r="E3237" s="353" t="s">
        <v>122</v>
      </c>
      <c r="F3237" s="354">
        <v>31573</v>
      </c>
      <c r="G3237" s="288" t="s">
        <v>117</v>
      </c>
      <c r="H3237" s="288"/>
      <c r="I3237" s="1"/>
      <c r="J3237" s="10"/>
      <c r="K3237" s="10"/>
      <c r="L3237" s="1"/>
    </row>
    <row r="3238" spans="2:12" s="5" customFormat="1" ht="63" hidden="1">
      <c r="B3238" s="1"/>
      <c r="C3238" s="351">
        <v>9061</v>
      </c>
      <c r="D3238" s="352" t="s">
        <v>3304</v>
      </c>
      <c r="E3238" s="353" t="s">
        <v>116</v>
      </c>
      <c r="F3238" s="354">
        <v>44668</v>
      </c>
      <c r="G3238" s="288" t="s">
        <v>117</v>
      </c>
      <c r="H3238" s="288"/>
      <c r="I3238" s="1"/>
      <c r="J3238" s="10"/>
      <c r="K3238" s="10"/>
      <c r="L3238" s="1"/>
    </row>
    <row r="3239" spans="2:12" s="5" customFormat="1" ht="78.75" hidden="1">
      <c r="B3239" s="1"/>
      <c r="C3239" s="351">
        <v>9062</v>
      </c>
      <c r="D3239" s="352" t="s">
        <v>3305</v>
      </c>
      <c r="E3239" s="353" t="s">
        <v>116</v>
      </c>
      <c r="F3239" s="354">
        <v>21132</v>
      </c>
      <c r="G3239" s="288" t="s">
        <v>117</v>
      </c>
      <c r="H3239" s="288"/>
      <c r="I3239" s="1"/>
      <c r="J3239" s="10"/>
      <c r="K3239" s="10"/>
      <c r="L3239" s="1"/>
    </row>
    <row r="3240" spans="2:12" s="5" customFormat="1" ht="173.25" hidden="1">
      <c r="B3240" s="1"/>
      <c r="C3240" s="351">
        <v>9063</v>
      </c>
      <c r="D3240" s="352" t="s">
        <v>3306</v>
      </c>
      <c r="E3240" s="353" t="s">
        <v>116</v>
      </c>
      <c r="F3240" s="354">
        <v>6858</v>
      </c>
      <c r="G3240" s="288" t="s">
        <v>117</v>
      </c>
      <c r="H3240" s="288"/>
      <c r="I3240" s="1"/>
      <c r="J3240" s="10"/>
      <c r="K3240" s="10"/>
      <c r="L3240" s="1"/>
    </row>
    <row r="3241" spans="2:12" s="5" customFormat="1" ht="157.5" hidden="1">
      <c r="B3241" s="1"/>
      <c r="C3241" s="351">
        <v>9064</v>
      </c>
      <c r="D3241" s="352" t="s">
        <v>3307</v>
      </c>
      <c r="E3241" s="353" t="s">
        <v>122</v>
      </c>
      <c r="F3241" s="354">
        <v>1793167</v>
      </c>
      <c r="G3241" s="288" t="s">
        <v>117</v>
      </c>
      <c r="H3241" s="288"/>
      <c r="I3241" s="1"/>
      <c r="J3241" s="10"/>
      <c r="K3241" s="10"/>
      <c r="L3241" s="1"/>
    </row>
    <row r="3242" spans="2:12" s="5" customFormat="1" ht="157.5" hidden="1">
      <c r="B3242" s="1"/>
      <c r="C3242" s="351">
        <v>9065</v>
      </c>
      <c r="D3242" s="352" t="s">
        <v>3308</v>
      </c>
      <c r="E3242" s="353" t="s">
        <v>122</v>
      </c>
      <c r="F3242" s="354">
        <v>2069383</v>
      </c>
      <c r="G3242" s="288" t="s">
        <v>117</v>
      </c>
      <c r="H3242" s="288"/>
      <c r="I3242" s="1"/>
      <c r="J3242" s="10"/>
      <c r="K3242" s="10"/>
      <c r="L3242" s="1"/>
    </row>
    <row r="3243" spans="2:12" s="5" customFormat="1" ht="47.25" hidden="1">
      <c r="B3243" s="1"/>
      <c r="C3243" s="351">
        <v>9066</v>
      </c>
      <c r="D3243" s="352" t="s">
        <v>3309</v>
      </c>
      <c r="E3243" s="353" t="s">
        <v>122</v>
      </c>
      <c r="F3243" s="354">
        <v>972</v>
      </c>
      <c r="G3243" s="288" t="s">
        <v>117</v>
      </c>
      <c r="H3243" s="288"/>
      <c r="I3243" s="1"/>
      <c r="J3243" s="10"/>
      <c r="K3243" s="10"/>
      <c r="L3243" s="1"/>
    </row>
    <row r="3244" spans="2:12" s="5" customFormat="1" ht="63" hidden="1">
      <c r="B3244" s="1"/>
      <c r="C3244" s="351">
        <v>9067</v>
      </c>
      <c r="D3244" s="352" t="s">
        <v>3310</v>
      </c>
      <c r="E3244" s="353" t="s">
        <v>116</v>
      </c>
      <c r="F3244" s="354">
        <v>6506</v>
      </c>
      <c r="G3244" s="288" t="s">
        <v>117</v>
      </c>
      <c r="H3244" s="288"/>
      <c r="I3244" s="1"/>
      <c r="J3244" s="10"/>
      <c r="K3244" s="10"/>
      <c r="L3244" s="1"/>
    </row>
    <row r="3245" spans="2:12" s="5" customFormat="1" ht="110.25" hidden="1">
      <c r="B3245" s="1"/>
      <c r="C3245" s="351">
        <v>9068</v>
      </c>
      <c r="D3245" s="352" t="s">
        <v>3311</v>
      </c>
      <c r="E3245" s="353" t="s">
        <v>122</v>
      </c>
      <c r="F3245" s="354">
        <v>20372</v>
      </c>
      <c r="G3245" s="288" t="s">
        <v>117</v>
      </c>
      <c r="H3245" s="288"/>
      <c r="I3245" s="1"/>
      <c r="J3245" s="10"/>
      <c r="K3245" s="10"/>
      <c r="L3245" s="1"/>
    </row>
    <row r="3246" spans="2:12" s="5" customFormat="1" ht="110.25" hidden="1">
      <c r="B3246" s="1"/>
      <c r="C3246" s="351">
        <v>9069</v>
      </c>
      <c r="D3246" s="352" t="s">
        <v>3312</v>
      </c>
      <c r="E3246" s="353" t="s">
        <v>122</v>
      </c>
      <c r="F3246" s="354">
        <v>14101</v>
      </c>
      <c r="G3246" s="288" t="s">
        <v>117</v>
      </c>
      <c r="H3246" s="288"/>
      <c r="I3246" s="1"/>
      <c r="J3246" s="10"/>
      <c r="K3246" s="10"/>
      <c r="L3246" s="1"/>
    </row>
    <row r="3247" spans="2:12" s="5" customFormat="1" ht="63" hidden="1">
      <c r="B3247" s="1"/>
      <c r="C3247" s="351">
        <v>9070</v>
      </c>
      <c r="D3247" s="352" t="s">
        <v>3313</v>
      </c>
      <c r="E3247" s="353" t="s">
        <v>125</v>
      </c>
      <c r="F3247" s="354">
        <v>8528343</v>
      </c>
      <c r="G3247" s="288" t="s">
        <v>117</v>
      </c>
      <c r="H3247" s="288"/>
      <c r="I3247" s="1"/>
      <c r="J3247" s="10"/>
      <c r="K3247" s="10"/>
      <c r="L3247" s="1"/>
    </row>
    <row r="3248" spans="2:12" s="5" customFormat="1" ht="63" hidden="1">
      <c r="B3248" s="1"/>
      <c r="C3248" s="351">
        <v>9071</v>
      </c>
      <c r="D3248" s="352" t="s">
        <v>3314</v>
      </c>
      <c r="E3248" s="353" t="s">
        <v>125</v>
      </c>
      <c r="F3248" s="354">
        <v>1031732</v>
      </c>
      <c r="G3248" s="288" t="s">
        <v>117</v>
      </c>
      <c r="H3248" s="288"/>
      <c r="I3248" s="1"/>
      <c r="J3248" s="10"/>
      <c r="K3248" s="10"/>
      <c r="L3248" s="1"/>
    </row>
    <row r="3249" spans="2:12" s="5" customFormat="1" ht="63" hidden="1">
      <c r="B3249" s="1"/>
      <c r="C3249" s="351">
        <v>9072</v>
      </c>
      <c r="D3249" s="352" t="s">
        <v>3315</v>
      </c>
      <c r="E3249" s="353" t="s">
        <v>119</v>
      </c>
      <c r="F3249" s="354">
        <v>581022</v>
      </c>
      <c r="G3249" s="288" t="s">
        <v>117</v>
      </c>
      <c r="H3249" s="288" t="s">
        <v>145</v>
      </c>
      <c r="I3249" s="1"/>
      <c r="J3249" s="10"/>
      <c r="K3249" s="10"/>
      <c r="L3249" s="1"/>
    </row>
    <row r="3250" spans="2:12" s="5" customFormat="1" ht="94.5" hidden="1">
      <c r="B3250" s="1"/>
      <c r="C3250" s="351">
        <v>9073</v>
      </c>
      <c r="D3250" s="352" t="s">
        <v>3316</v>
      </c>
      <c r="E3250" s="353" t="s">
        <v>116</v>
      </c>
      <c r="F3250" s="354">
        <v>261443</v>
      </c>
      <c r="G3250" s="288" t="s">
        <v>117</v>
      </c>
      <c r="H3250" s="288" t="s">
        <v>145</v>
      </c>
      <c r="I3250" s="1"/>
      <c r="J3250" s="10"/>
      <c r="K3250" s="10"/>
      <c r="L3250" s="1"/>
    </row>
    <row r="3251" spans="2:12" s="5" customFormat="1" ht="47.25" hidden="1">
      <c r="B3251" s="1"/>
      <c r="C3251" s="351">
        <v>9074</v>
      </c>
      <c r="D3251" s="352" t="s">
        <v>3317</v>
      </c>
      <c r="E3251" s="353" t="s">
        <v>116</v>
      </c>
      <c r="F3251" s="354">
        <v>176001</v>
      </c>
      <c r="G3251" s="288" t="s">
        <v>117</v>
      </c>
      <c r="H3251" s="288"/>
      <c r="I3251" s="1"/>
      <c r="J3251" s="10"/>
      <c r="K3251" s="10"/>
      <c r="L3251" s="1"/>
    </row>
    <row r="3252" spans="2:12" s="5" customFormat="1" ht="78.75" hidden="1">
      <c r="B3252" s="1"/>
      <c r="C3252" s="351">
        <v>9075</v>
      </c>
      <c r="D3252" s="352" t="s">
        <v>3318</v>
      </c>
      <c r="E3252" s="353" t="s">
        <v>125</v>
      </c>
      <c r="F3252" s="354">
        <v>2992944</v>
      </c>
      <c r="G3252" s="288" t="s">
        <v>117</v>
      </c>
      <c r="H3252" s="288"/>
      <c r="I3252" s="1"/>
      <c r="J3252" s="10"/>
      <c r="K3252" s="10"/>
      <c r="L3252" s="1"/>
    </row>
    <row r="3253" spans="2:12" s="5" customFormat="1" ht="94.5" hidden="1">
      <c r="B3253" s="1"/>
      <c r="C3253" s="351">
        <v>9076</v>
      </c>
      <c r="D3253" s="352" t="s">
        <v>3319</v>
      </c>
      <c r="E3253" s="353" t="s">
        <v>125</v>
      </c>
      <c r="F3253" s="354">
        <v>9044250</v>
      </c>
      <c r="G3253" s="288" t="s">
        <v>117</v>
      </c>
      <c r="H3253" s="288"/>
      <c r="I3253" s="1"/>
      <c r="J3253" s="10"/>
      <c r="K3253" s="10"/>
      <c r="L3253" s="1"/>
    </row>
    <row r="3254" spans="2:12" s="5" customFormat="1" ht="31.5" hidden="1">
      <c r="B3254" s="1"/>
      <c r="C3254" s="351">
        <v>9077</v>
      </c>
      <c r="D3254" s="352" t="s">
        <v>3320</v>
      </c>
      <c r="E3254" s="353" t="s">
        <v>125</v>
      </c>
      <c r="F3254" s="354">
        <v>459448</v>
      </c>
      <c r="G3254" s="288" t="s">
        <v>117</v>
      </c>
      <c r="H3254" s="288"/>
      <c r="I3254" s="1"/>
      <c r="J3254" s="10"/>
      <c r="K3254" s="10"/>
      <c r="L3254" s="1"/>
    </row>
    <row r="3255" spans="2:12" s="5" customFormat="1" ht="78.75" hidden="1">
      <c r="B3255" s="1"/>
      <c r="C3255" s="351">
        <v>9078</v>
      </c>
      <c r="D3255" s="352" t="s">
        <v>3321</v>
      </c>
      <c r="E3255" s="353" t="s">
        <v>119</v>
      </c>
      <c r="F3255" s="354">
        <v>499502</v>
      </c>
      <c r="G3255" s="288" t="s">
        <v>117</v>
      </c>
      <c r="H3255" s="288"/>
      <c r="I3255" s="1"/>
      <c r="J3255" s="10"/>
      <c r="K3255" s="10"/>
      <c r="L3255" s="1"/>
    </row>
    <row r="3256" spans="2:12" s="5" customFormat="1" ht="94.5" hidden="1">
      <c r="B3256" s="1"/>
      <c r="C3256" s="351">
        <v>9079</v>
      </c>
      <c r="D3256" s="352" t="s">
        <v>3322</v>
      </c>
      <c r="E3256" s="353" t="s">
        <v>116</v>
      </c>
      <c r="F3256" s="354">
        <v>322934</v>
      </c>
      <c r="G3256" s="288" t="s">
        <v>117</v>
      </c>
      <c r="H3256" s="288"/>
      <c r="I3256" s="1"/>
      <c r="J3256" s="10"/>
      <c r="K3256" s="10"/>
      <c r="L3256" s="1"/>
    </row>
    <row r="3257" spans="2:12" s="5" customFormat="1" ht="94.5" hidden="1">
      <c r="B3257" s="1"/>
      <c r="C3257" s="351">
        <v>9080</v>
      </c>
      <c r="D3257" s="352" t="s">
        <v>3323</v>
      </c>
      <c r="E3257" s="353" t="s">
        <v>122</v>
      </c>
      <c r="F3257" s="354">
        <v>562289</v>
      </c>
      <c r="G3257" s="288" t="s">
        <v>117</v>
      </c>
      <c r="H3257" s="288"/>
      <c r="I3257" s="1"/>
      <c r="J3257" s="10"/>
      <c r="K3257" s="10"/>
      <c r="L3257" s="1"/>
    </row>
    <row r="3258" spans="2:12" s="5" customFormat="1" ht="63" hidden="1">
      <c r="B3258" s="1"/>
      <c r="C3258" s="351">
        <v>9081</v>
      </c>
      <c r="D3258" s="352" t="s">
        <v>3324</v>
      </c>
      <c r="E3258" s="353" t="s">
        <v>125</v>
      </c>
      <c r="F3258" s="354">
        <v>49346</v>
      </c>
      <c r="G3258" s="288" t="s">
        <v>117</v>
      </c>
      <c r="H3258" s="288"/>
      <c r="I3258" s="1"/>
      <c r="J3258" s="10"/>
      <c r="K3258" s="10"/>
      <c r="L3258" s="1"/>
    </row>
    <row r="3259" spans="2:12" s="5" customFormat="1" ht="173.25" hidden="1">
      <c r="B3259" s="1"/>
      <c r="C3259" s="351">
        <v>9082</v>
      </c>
      <c r="D3259" s="352" t="s">
        <v>3325</v>
      </c>
      <c r="E3259" s="353" t="s">
        <v>2466</v>
      </c>
      <c r="F3259" s="354">
        <v>53265610</v>
      </c>
      <c r="G3259" s="288" t="s">
        <v>117</v>
      </c>
      <c r="H3259" s="288"/>
      <c r="I3259" s="1"/>
      <c r="J3259" s="10"/>
      <c r="K3259" s="10"/>
      <c r="L3259" s="1"/>
    </row>
    <row r="3260" spans="2:12" s="5" customFormat="1" ht="63" hidden="1">
      <c r="B3260" s="1"/>
      <c r="C3260" s="351">
        <v>9083</v>
      </c>
      <c r="D3260" s="352" t="s">
        <v>3326</v>
      </c>
      <c r="E3260" s="353" t="s">
        <v>472</v>
      </c>
      <c r="F3260" s="354">
        <v>4927</v>
      </c>
      <c r="G3260" s="288" t="s">
        <v>117</v>
      </c>
      <c r="H3260" s="288" t="s">
        <v>145</v>
      </c>
      <c r="I3260" s="1"/>
      <c r="J3260" s="10"/>
      <c r="K3260" s="10"/>
      <c r="L3260" s="1"/>
    </row>
    <row r="3261" spans="2:12" s="5" customFormat="1" ht="267.75" hidden="1">
      <c r="B3261" s="1"/>
      <c r="C3261" s="351">
        <v>9084</v>
      </c>
      <c r="D3261" s="352" t="s">
        <v>3327</v>
      </c>
      <c r="E3261" s="353" t="s">
        <v>125</v>
      </c>
      <c r="F3261" s="354">
        <v>279888</v>
      </c>
      <c r="G3261" s="288" t="s">
        <v>117</v>
      </c>
      <c r="H3261" s="288"/>
      <c r="I3261" s="1"/>
      <c r="J3261" s="10"/>
      <c r="K3261" s="10"/>
      <c r="L3261" s="1"/>
    </row>
    <row r="3262" spans="2:12" s="5" customFormat="1" ht="78.75" hidden="1">
      <c r="B3262" s="1"/>
      <c r="C3262" s="351">
        <v>9085</v>
      </c>
      <c r="D3262" s="352" t="s">
        <v>3328</v>
      </c>
      <c r="E3262" s="353" t="s">
        <v>119</v>
      </c>
      <c r="F3262" s="354">
        <v>691043</v>
      </c>
      <c r="G3262" s="288" t="s">
        <v>117</v>
      </c>
      <c r="H3262" s="288"/>
      <c r="I3262" s="1"/>
      <c r="J3262" s="10"/>
      <c r="K3262" s="10"/>
      <c r="L3262" s="1"/>
    </row>
    <row r="3263" spans="2:12" s="5" customFormat="1" ht="173.25" hidden="1">
      <c r="B3263" s="1"/>
      <c r="C3263" s="351">
        <v>9086</v>
      </c>
      <c r="D3263" s="352" t="s">
        <v>3329</v>
      </c>
      <c r="E3263" s="353" t="s">
        <v>119</v>
      </c>
      <c r="F3263" s="354">
        <v>544378</v>
      </c>
      <c r="G3263" s="288" t="s">
        <v>117</v>
      </c>
      <c r="H3263" s="288"/>
      <c r="I3263" s="1"/>
      <c r="J3263" s="10"/>
      <c r="K3263" s="10"/>
      <c r="L3263" s="1"/>
    </row>
    <row r="3264" spans="2:12" s="5" customFormat="1" ht="63" hidden="1">
      <c r="B3264" s="1"/>
      <c r="C3264" s="351">
        <v>9087</v>
      </c>
      <c r="D3264" s="352" t="s">
        <v>3330</v>
      </c>
      <c r="E3264" s="353" t="s">
        <v>122</v>
      </c>
      <c r="F3264" s="354">
        <v>1218090</v>
      </c>
      <c r="G3264" s="288" t="s">
        <v>117</v>
      </c>
      <c r="H3264" s="288"/>
      <c r="I3264" s="1"/>
      <c r="J3264" s="10"/>
      <c r="K3264" s="10"/>
      <c r="L3264" s="1"/>
    </row>
    <row r="3265" spans="2:12" s="5" customFormat="1" ht="63" hidden="1">
      <c r="B3265" s="1"/>
      <c r="C3265" s="351">
        <v>9088</v>
      </c>
      <c r="D3265" s="352" t="s">
        <v>3331</v>
      </c>
      <c r="E3265" s="353" t="s">
        <v>122</v>
      </c>
      <c r="F3265" s="354">
        <v>2683983</v>
      </c>
      <c r="G3265" s="288" t="s">
        <v>117</v>
      </c>
      <c r="H3265" s="288"/>
      <c r="I3265" s="1"/>
      <c r="J3265" s="10"/>
      <c r="K3265" s="10"/>
      <c r="L3265" s="1"/>
    </row>
    <row r="3266" spans="2:12" s="5" customFormat="1" ht="126" hidden="1">
      <c r="B3266" s="1"/>
      <c r="C3266" s="351">
        <v>9089</v>
      </c>
      <c r="D3266" s="352" t="s">
        <v>3332</v>
      </c>
      <c r="E3266" s="353" t="s">
        <v>122</v>
      </c>
      <c r="F3266" s="354">
        <v>2298790</v>
      </c>
      <c r="G3266" s="288" t="s">
        <v>117</v>
      </c>
      <c r="H3266" s="288"/>
      <c r="I3266" s="1"/>
      <c r="J3266" s="10"/>
      <c r="K3266" s="10"/>
      <c r="L3266" s="1"/>
    </row>
    <row r="3267" spans="2:12" s="5" customFormat="1" ht="63" hidden="1">
      <c r="B3267" s="1"/>
      <c r="C3267" s="351">
        <v>9090</v>
      </c>
      <c r="D3267" s="352" t="s">
        <v>3333</v>
      </c>
      <c r="E3267" s="353" t="s">
        <v>122</v>
      </c>
      <c r="F3267" s="354">
        <v>127072</v>
      </c>
      <c r="G3267" s="288" t="s">
        <v>117</v>
      </c>
      <c r="H3267" s="288"/>
      <c r="I3267" s="1"/>
      <c r="J3267" s="10"/>
      <c r="K3267" s="10"/>
      <c r="L3267" s="1"/>
    </row>
    <row r="3268" spans="2:12" s="5" customFormat="1" ht="75" hidden="1">
      <c r="B3268" s="1"/>
      <c r="C3268" s="458">
        <v>9091</v>
      </c>
      <c r="D3268" s="460" t="s">
        <v>3334</v>
      </c>
      <c r="E3268" s="462" t="s">
        <v>116</v>
      </c>
      <c r="F3268" s="464">
        <v>136464</v>
      </c>
      <c r="G3268" s="288" t="s">
        <v>117</v>
      </c>
      <c r="H3268" s="288"/>
      <c r="I3268" s="1"/>
      <c r="J3268" s="10"/>
      <c r="K3268" s="10"/>
      <c r="L3268" s="1"/>
    </row>
    <row r="3269" spans="2:12" s="5" customFormat="1" ht="90" hidden="1">
      <c r="B3269" s="1"/>
      <c r="C3269" s="458">
        <v>9092</v>
      </c>
      <c r="D3269" s="460" t="s">
        <v>3335</v>
      </c>
      <c r="E3269" s="462" t="s">
        <v>2466</v>
      </c>
      <c r="F3269" s="464">
        <v>172815450</v>
      </c>
      <c r="G3269" s="288" t="s">
        <v>117</v>
      </c>
      <c r="H3269" s="288" t="s">
        <v>145</v>
      </c>
      <c r="I3269" s="1"/>
      <c r="J3269" s="10"/>
      <c r="K3269" s="10"/>
      <c r="L3269" s="1"/>
    </row>
    <row r="3270" spans="2:12" s="5" customFormat="1" ht="30" hidden="1">
      <c r="B3270" s="1"/>
      <c r="C3270" s="458">
        <v>9093</v>
      </c>
      <c r="D3270" s="460" t="s">
        <v>3336</v>
      </c>
      <c r="E3270" s="462" t="s">
        <v>125</v>
      </c>
      <c r="F3270" s="464">
        <v>160844</v>
      </c>
      <c r="G3270" s="288" t="s">
        <v>117</v>
      </c>
      <c r="H3270" s="288"/>
      <c r="I3270" s="1"/>
      <c r="J3270" s="10"/>
      <c r="K3270" s="10"/>
      <c r="L3270" s="1"/>
    </row>
    <row r="3271" spans="2:12" s="5" customFormat="1" ht="60" hidden="1">
      <c r="B3271" s="1"/>
      <c r="C3271" s="458">
        <v>9094</v>
      </c>
      <c r="D3271" s="460" t="s">
        <v>3337</v>
      </c>
      <c r="E3271" s="462" t="s">
        <v>119</v>
      </c>
      <c r="F3271" s="464">
        <v>690553</v>
      </c>
      <c r="G3271" s="288" t="s">
        <v>117</v>
      </c>
      <c r="H3271" s="288"/>
      <c r="I3271" s="1"/>
      <c r="J3271" s="10"/>
      <c r="K3271" s="10"/>
      <c r="L3271" s="1"/>
    </row>
    <row r="3272" spans="2:12" s="5" customFormat="1" ht="75" hidden="1">
      <c r="B3272" s="1"/>
      <c r="C3272" s="458">
        <v>9095</v>
      </c>
      <c r="D3272" s="460" t="s">
        <v>3338</v>
      </c>
      <c r="E3272" s="462" t="s">
        <v>119</v>
      </c>
      <c r="F3272" s="464">
        <v>565678</v>
      </c>
      <c r="G3272" s="288" t="s">
        <v>117</v>
      </c>
      <c r="H3272" s="288"/>
      <c r="I3272" s="1"/>
      <c r="J3272" s="10"/>
      <c r="K3272" s="10"/>
      <c r="L3272" s="1"/>
    </row>
    <row r="3273" spans="2:12" s="5" customFormat="1" ht="60" hidden="1">
      <c r="B3273" s="1"/>
      <c r="C3273" s="458">
        <v>9096</v>
      </c>
      <c r="D3273" s="460" t="s">
        <v>3339</v>
      </c>
      <c r="E3273" s="462" t="s">
        <v>119</v>
      </c>
      <c r="F3273" s="464">
        <v>743366</v>
      </c>
      <c r="G3273" s="288" t="s">
        <v>117</v>
      </c>
      <c r="H3273" s="288"/>
      <c r="I3273" s="1"/>
      <c r="J3273" s="10"/>
      <c r="K3273" s="10"/>
      <c r="L3273" s="1"/>
    </row>
    <row r="3274" spans="2:12" s="5" customFormat="1" ht="47.25" hidden="1">
      <c r="B3274" s="1"/>
      <c r="C3274" s="351">
        <v>9097</v>
      </c>
      <c r="D3274" s="352" t="s">
        <v>3340</v>
      </c>
      <c r="E3274" s="353" t="s">
        <v>125</v>
      </c>
      <c r="F3274" s="354">
        <v>1885000</v>
      </c>
      <c r="G3274" s="288" t="s">
        <v>117</v>
      </c>
      <c r="H3274" s="288"/>
      <c r="I3274" s="1"/>
      <c r="J3274" s="10"/>
      <c r="K3274" s="10"/>
      <c r="L3274" s="1"/>
    </row>
    <row r="3275" spans="2:12" s="5" customFormat="1" ht="47.25" hidden="1">
      <c r="B3275" s="1"/>
      <c r="C3275" s="351">
        <v>9098</v>
      </c>
      <c r="D3275" s="352" t="s">
        <v>3341</v>
      </c>
      <c r="E3275" s="353" t="s">
        <v>125</v>
      </c>
      <c r="F3275" s="354">
        <v>4076396</v>
      </c>
      <c r="G3275" s="288" t="s">
        <v>117</v>
      </c>
      <c r="H3275" s="288"/>
      <c r="I3275" s="1"/>
      <c r="J3275" s="10"/>
      <c r="K3275" s="10"/>
      <c r="L3275" s="1"/>
    </row>
    <row r="3276" spans="2:12" s="5" customFormat="1" ht="31.5" hidden="1">
      <c r="B3276" s="1"/>
      <c r="C3276" s="351">
        <v>9099</v>
      </c>
      <c r="D3276" s="352" t="s">
        <v>3342</v>
      </c>
      <c r="E3276" s="353" t="s">
        <v>125</v>
      </c>
      <c r="F3276" s="354">
        <v>1106700</v>
      </c>
      <c r="G3276" s="288" t="s">
        <v>117</v>
      </c>
      <c r="H3276" s="288"/>
      <c r="I3276" s="1"/>
      <c r="J3276" s="10"/>
      <c r="K3276" s="10"/>
      <c r="L3276" s="1"/>
    </row>
    <row r="3277" spans="2:12" s="5" customFormat="1" ht="31.5" hidden="1">
      <c r="B3277" s="1"/>
      <c r="C3277" s="351">
        <v>9100</v>
      </c>
      <c r="D3277" s="352" t="s">
        <v>3343</v>
      </c>
      <c r="E3277" s="353" t="s">
        <v>125</v>
      </c>
      <c r="F3277" s="354">
        <v>15291500</v>
      </c>
      <c r="G3277" s="288" t="s">
        <v>117</v>
      </c>
      <c r="H3277" s="288"/>
      <c r="I3277" s="1"/>
      <c r="J3277" s="10"/>
      <c r="K3277" s="10"/>
      <c r="L3277" s="1"/>
    </row>
    <row r="3278" spans="2:12" s="5" customFormat="1" ht="63" hidden="1">
      <c r="B3278" s="1"/>
      <c r="C3278" s="351">
        <v>9101</v>
      </c>
      <c r="D3278" s="352" t="s">
        <v>3344</v>
      </c>
      <c r="E3278" s="353" t="s">
        <v>125</v>
      </c>
      <c r="F3278" s="354">
        <v>1605888</v>
      </c>
      <c r="G3278" s="288" t="s">
        <v>117</v>
      </c>
      <c r="H3278" s="288"/>
      <c r="I3278" s="1"/>
      <c r="J3278" s="10"/>
      <c r="K3278" s="10"/>
      <c r="L3278" s="1"/>
    </row>
    <row r="3279" spans="2:12" s="5" customFormat="1" ht="31.5" hidden="1">
      <c r="B3279" s="1"/>
      <c r="C3279" s="351">
        <v>9102</v>
      </c>
      <c r="D3279" s="352" t="s">
        <v>3345</v>
      </c>
      <c r="E3279" s="353" t="s">
        <v>119</v>
      </c>
      <c r="F3279" s="354">
        <v>103087</v>
      </c>
      <c r="G3279" s="288" t="s">
        <v>117</v>
      </c>
      <c r="H3279" s="288"/>
      <c r="I3279" s="1"/>
      <c r="J3279" s="10"/>
      <c r="K3279" s="10"/>
      <c r="L3279" s="1"/>
    </row>
    <row r="3280" spans="2:12" s="5" customFormat="1" ht="78.75" hidden="1">
      <c r="B3280" s="1"/>
      <c r="C3280" s="351">
        <v>9103</v>
      </c>
      <c r="D3280" s="352" t="s">
        <v>3346</v>
      </c>
      <c r="E3280" s="353" t="s">
        <v>122</v>
      </c>
      <c r="F3280" s="354">
        <v>982120</v>
      </c>
      <c r="G3280" s="288" t="s">
        <v>117</v>
      </c>
      <c r="H3280" s="288"/>
      <c r="I3280" s="1"/>
      <c r="J3280" s="10"/>
      <c r="K3280" s="10"/>
      <c r="L3280" s="1"/>
    </row>
    <row r="3281" spans="2:12" s="5" customFormat="1" ht="126" hidden="1">
      <c r="B3281" s="1"/>
      <c r="C3281" s="351">
        <v>9104</v>
      </c>
      <c r="D3281" s="352" t="s">
        <v>3347</v>
      </c>
      <c r="E3281" s="353" t="s">
        <v>125</v>
      </c>
      <c r="F3281" s="354">
        <v>13875400</v>
      </c>
      <c r="G3281" s="288" t="s">
        <v>117</v>
      </c>
      <c r="H3281" s="288"/>
      <c r="I3281" s="1"/>
      <c r="J3281" s="10"/>
      <c r="K3281" s="10"/>
      <c r="L3281" s="1"/>
    </row>
    <row r="3282" spans="2:12" s="5" customFormat="1" ht="110.25" hidden="1">
      <c r="B3282" s="1"/>
      <c r="C3282" s="351">
        <v>9105</v>
      </c>
      <c r="D3282" s="352" t="s">
        <v>3348</v>
      </c>
      <c r="E3282" s="353" t="s">
        <v>125</v>
      </c>
      <c r="F3282" s="354">
        <v>4464509</v>
      </c>
      <c r="G3282" s="288" t="s">
        <v>117</v>
      </c>
      <c r="H3282" s="288"/>
      <c r="I3282" s="1"/>
      <c r="J3282" s="10"/>
      <c r="K3282" s="10"/>
      <c r="L3282" s="1"/>
    </row>
    <row r="3283" spans="2:12" s="5" customFormat="1" ht="110.25" hidden="1">
      <c r="B3283" s="1"/>
      <c r="C3283" s="351">
        <v>9106</v>
      </c>
      <c r="D3283" s="352" t="s">
        <v>3349</v>
      </c>
      <c r="E3283" s="353" t="s">
        <v>125</v>
      </c>
      <c r="F3283" s="354">
        <v>4743705</v>
      </c>
      <c r="G3283" s="288" t="s">
        <v>117</v>
      </c>
      <c r="H3283" s="288"/>
      <c r="I3283" s="1"/>
      <c r="J3283" s="10"/>
      <c r="K3283" s="10"/>
      <c r="L3283" s="1"/>
    </row>
    <row r="3284" spans="2:12" s="5" customFormat="1" ht="78.75" hidden="1">
      <c r="B3284" s="1"/>
      <c r="C3284" s="351">
        <v>9107</v>
      </c>
      <c r="D3284" s="352" t="s">
        <v>3350</v>
      </c>
      <c r="E3284" s="353" t="s">
        <v>116</v>
      </c>
      <c r="F3284" s="354">
        <v>385631</v>
      </c>
      <c r="G3284" s="288" t="s">
        <v>117</v>
      </c>
      <c r="H3284" s="288"/>
      <c r="I3284" s="1"/>
      <c r="J3284" s="10"/>
      <c r="K3284" s="10"/>
      <c r="L3284" s="1"/>
    </row>
    <row r="3285" spans="2:12" s="5" customFormat="1" ht="94.5" hidden="1">
      <c r="B3285" s="1"/>
      <c r="C3285" s="351">
        <v>9108</v>
      </c>
      <c r="D3285" s="352" t="s">
        <v>3351</v>
      </c>
      <c r="E3285" s="353" t="s">
        <v>119</v>
      </c>
      <c r="F3285" s="354">
        <v>272684</v>
      </c>
      <c r="G3285" s="288" t="s">
        <v>117</v>
      </c>
      <c r="H3285" s="288"/>
      <c r="I3285" s="1"/>
      <c r="J3285" s="10"/>
      <c r="K3285" s="10"/>
      <c r="L3285" s="1"/>
    </row>
    <row r="3286" spans="2:12" s="5" customFormat="1" ht="47.25" hidden="1">
      <c r="B3286" s="1"/>
      <c r="C3286" s="351">
        <v>9109</v>
      </c>
      <c r="D3286" s="352" t="s">
        <v>3352</v>
      </c>
      <c r="E3286" s="353" t="s">
        <v>119</v>
      </c>
      <c r="F3286" s="354">
        <v>417921</v>
      </c>
      <c r="G3286" s="288" t="s">
        <v>117</v>
      </c>
      <c r="H3286" s="288"/>
      <c r="I3286" s="1"/>
      <c r="J3286" s="10"/>
      <c r="K3286" s="10"/>
      <c r="L3286" s="1"/>
    </row>
    <row r="3287" spans="2:12" s="5" customFormat="1" ht="267.75" hidden="1">
      <c r="B3287" s="1"/>
      <c r="C3287" s="351">
        <v>9110</v>
      </c>
      <c r="D3287" s="352" t="s">
        <v>3353</v>
      </c>
      <c r="E3287" s="353" t="s">
        <v>125</v>
      </c>
      <c r="F3287" s="354">
        <v>109802</v>
      </c>
      <c r="G3287" s="288" t="s">
        <v>117</v>
      </c>
      <c r="H3287" s="288"/>
      <c r="I3287" s="1"/>
      <c r="J3287" s="10"/>
      <c r="K3287" s="10"/>
      <c r="L3287" s="1"/>
    </row>
    <row r="3288" spans="2:12" s="5" customFormat="1" ht="252" hidden="1">
      <c r="B3288" s="1"/>
      <c r="C3288" s="351">
        <v>9111</v>
      </c>
      <c r="D3288" s="352" t="s">
        <v>3354</v>
      </c>
      <c r="E3288" s="353" t="s">
        <v>125</v>
      </c>
      <c r="F3288" s="354">
        <v>13966</v>
      </c>
      <c r="G3288" s="288" t="s">
        <v>117</v>
      </c>
      <c r="H3288" s="288"/>
      <c r="I3288" s="1"/>
      <c r="J3288" s="10"/>
      <c r="K3288" s="10"/>
      <c r="L3288" s="1"/>
    </row>
    <row r="3289" spans="2:12" s="5" customFormat="1" ht="78.75" hidden="1">
      <c r="B3289" s="1"/>
      <c r="C3289" s="351">
        <v>9112</v>
      </c>
      <c r="D3289" s="352" t="s">
        <v>3355</v>
      </c>
      <c r="E3289" s="353" t="s">
        <v>125</v>
      </c>
      <c r="F3289" s="354">
        <v>94129089</v>
      </c>
      <c r="G3289" s="288" t="s">
        <v>117</v>
      </c>
      <c r="H3289" s="288"/>
      <c r="I3289" s="1"/>
      <c r="J3289" s="10"/>
      <c r="K3289" s="10"/>
      <c r="L3289" s="1"/>
    </row>
    <row r="3290" spans="2:12" s="5" customFormat="1" ht="63" hidden="1">
      <c r="B3290" s="1"/>
      <c r="C3290" s="351">
        <v>9113</v>
      </c>
      <c r="D3290" s="352" t="s">
        <v>3356</v>
      </c>
      <c r="E3290" s="353" t="s">
        <v>125</v>
      </c>
      <c r="F3290" s="354">
        <v>8625687</v>
      </c>
      <c r="G3290" s="288" t="s">
        <v>117</v>
      </c>
      <c r="H3290" s="288"/>
      <c r="I3290" s="1"/>
      <c r="J3290" s="10"/>
      <c r="K3290" s="10"/>
      <c r="L3290" s="1"/>
    </row>
    <row r="3291" spans="2:12" s="5" customFormat="1" ht="78.75" hidden="1">
      <c r="B3291" s="1"/>
      <c r="C3291" s="351">
        <v>9114</v>
      </c>
      <c r="D3291" s="352" t="s">
        <v>3357</v>
      </c>
      <c r="E3291" s="353" t="s">
        <v>119</v>
      </c>
      <c r="F3291" s="354">
        <v>230785</v>
      </c>
      <c r="G3291" s="288" t="s">
        <v>117</v>
      </c>
      <c r="H3291" s="288"/>
      <c r="I3291" s="1"/>
      <c r="J3291" s="10"/>
      <c r="K3291" s="10"/>
      <c r="L3291" s="1"/>
    </row>
    <row r="3292" spans="2:12" s="5" customFormat="1" ht="63" hidden="1">
      <c r="B3292" s="1"/>
      <c r="C3292" s="351">
        <v>9115</v>
      </c>
      <c r="D3292" s="352" t="s">
        <v>3358</v>
      </c>
      <c r="E3292" s="353" t="s">
        <v>119</v>
      </c>
      <c r="F3292" s="354">
        <v>527989</v>
      </c>
      <c r="G3292" s="288" t="s">
        <v>117</v>
      </c>
      <c r="H3292" s="288"/>
      <c r="I3292" s="1"/>
      <c r="J3292" s="10"/>
      <c r="K3292" s="10"/>
      <c r="L3292" s="1"/>
    </row>
    <row r="3293" spans="2:12" s="5" customFormat="1" ht="94.5" hidden="1">
      <c r="B3293" s="1"/>
      <c r="C3293" s="351">
        <v>9116</v>
      </c>
      <c r="D3293" s="352" t="s">
        <v>3359</v>
      </c>
      <c r="E3293" s="353" t="s">
        <v>125</v>
      </c>
      <c r="F3293" s="354">
        <v>138881</v>
      </c>
      <c r="G3293" s="288" t="s">
        <v>117</v>
      </c>
      <c r="H3293" s="288"/>
      <c r="I3293" s="1"/>
      <c r="J3293" s="10"/>
      <c r="K3293" s="10"/>
      <c r="L3293" s="1"/>
    </row>
    <row r="3294" spans="2:12" s="5" customFormat="1" ht="78.75" hidden="1">
      <c r="B3294" s="1"/>
      <c r="C3294" s="351">
        <v>9117</v>
      </c>
      <c r="D3294" s="352" t="s">
        <v>3360</v>
      </c>
      <c r="E3294" s="353" t="s">
        <v>125</v>
      </c>
      <c r="F3294" s="354">
        <v>304705</v>
      </c>
      <c r="G3294" s="288" t="s">
        <v>117</v>
      </c>
      <c r="H3294" s="288"/>
      <c r="I3294" s="1"/>
      <c r="J3294" s="10"/>
      <c r="K3294" s="10"/>
      <c r="L3294" s="1"/>
    </row>
    <row r="3295" spans="2:12" s="5" customFormat="1" ht="126" hidden="1">
      <c r="B3295" s="1"/>
      <c r="C3295" s="351">
        <v>9118</v>
      </c>
      <c r="D3295" s="352" t="s">
        <v>3361</v>
      </c>
      <c r="E3295" s="353" t="s">
        <v>125</v>
      </c>
      <c r="F3295" s="354">
        <v>12078500</v>
      </c>
      <c r="G3295" s="288" t="s">
        <v>117</v>
      </c>
      <c r="H3295" s="288"/>
      <c r="I3295" s="1"/>
      <c r="J3295" s="10"/>
      <c r="K3295" s="10"/>
      <c r="L3295" s="1"/>
    </row>
    <row r="3296" spans="2:12" s="5" customFormat="1" ht="110.25" hidden="1">
      <c r="B3296" s="1"/>
      <c r="C3296" s="351">
        <v>9119</v>
      </c>
      <c r="D3296" s="352" t="s">
        <v>3362</v>
      </c>
      <c r="E3296" s="353" t="s">
        <v>125</v>
      </c>
      <c r="F3296" s="354">
        <v>11387917</v>
      </c>
      <c r="G3296" s="288" t="s">
        <v>117</v>
      </c>
      <c r="H3296" s="288"/>
      <c r="I3296" s="1"/>
      <c r="J3296" s="10"/>
      <c r="K3296" s="10"/>
      <c r="L3296" s="1"/>
    </row>
    <row r="3297" spans="2:12" s="5" customFormat="1" ht="78.75" hidden="1">
      <c r="B3297" s="1"/>
      <c r="C3297" s="351">
        <v>9120</v>
      </c>
      <c r="D3297" s="352" t="s">
        <v>3363</v>
      </c>
      <c r="E3297" s="353" t="s">
        <v>125</v>
      </c>
      <c r="F3297" s="354">
        <v>297500</v>
      </c>
      <c r="G3297" s="288" t="s">
        <v>117</v>
      </c>
      <c r="H3297" s="288"/>
      <c r="I3297" s="1"/>
      <c r="J3297" s="10"/>
      <c r="K3297" s="10"/>
      <c r="L3297" s="1"/>
    </row>
    <row r="3298" spans="2:12" s="5" customFormat="1" ht="110.25" hidden="1">
      <c r="B3298" s="1"/>
      <c r="C3298" s="351">
        <v>9121</v>
      </c>
      <c r="D3298" s="352" t="s">
        <v>3364</v>
      </c>
      <c r="E3298" s="353" t="s">
        <v>125</v>
      </c>
      <c r="F3298" s="354">
        <v>218575</v>
      </c>
      <c r="G3298" s="288" t="s">
        <v>117</v>
      </c>
      <c r="H3298" s="288"/>
      <c r="I3298" s="1"/>
      <c r="J3298" s="10"/>
      <c r="K3298" s="10"/>
      <c r="L3298" s="1"/>
    </row>
    <row r="3299" spans="2:12" s="5" customFormat="1" ht="63" hidden="1">
      <c r="B3299" s="1"/>
      <c r="C3299" s="351">
        <v>9122</v>
      </c>
      <c r="D3299" s="352" t="s">
        <v>3365</v>
      </c>
      <c r="E3299" s="353" t="s">
        <v>472</v>
      </c>
      <c r="F3299" s="354">
        <v>2107</v>
      </c>
      <c r="G3299" s="288" t="s">
        <v>117</v>
      </c>
      <c r="H3299" s="288"/>
      <c r="I3299" s="1"/>
      <c r="J3299" s="10"/>
      <c r="K3299" s="10"/>
      <c r="L3299" s="1"/>
    </row>
    <row r="3300" spans="2:12" s="5" customFormat="1" ht="110.25" hidden="1">
      <c r="B3300" s="1"/>
      <c r="C3300" s="351">
        <v>9123</v>
      </c>
      <c r="D3300" s="352" t="s">
        <v>3366</v>
      </c>
      <c r="E3300" s="353" t="s">
        <v>119</v>
      </c>
      <c r="F3300" s="354">
        <v>658290</v>
      </c>
      <c r="G3300" s="288" t="s">
        <v>117</v>
      </c>
      <c r="H3300" s="288"/>
      <c r="I3300" s="1"/>
      <c r="J3300" s="10"/>
      <c r="K3300" s="10"/>
      <c r="L3300" s="1"/>
    </row>
    <row r="3301" spans="2:12" s="5" customFormat="1" ht="78.75" hidden="1">
      <c r="B3301" s="1"/>
      <c r="C3301" s="351">
        <v>9124</v>
      </c>
      <c r="D3301" s="352" t="s">
        <v>3367</v>
      </c>
      <c r="E3301" s="353" t="s">
        <v>122</v>
      </c>
      <c r="F3301" s="354">
        <v>3129450</v>
      </c>
      <c r="G3301" s="288" t="s">
        <v>117</v>
      </c>
      <c r="H3301" s="288"/>
      <c r="I3301" s="1"/>
      <c r="J3301" s="10"/>
      <c r="K3301" s="10"/>
      <c r="L3301" s="1"/>
    </row>
    <row r="3302" spans="2:12" s="5" customFormat="1" ht="78.75" hidden="1">
      <c r="B3302" s="1"/>
      <c r="C3302" s="351">
        <v>9125</v>
      </c>
      <c r="D3302" s="352" t="s">
        <v>3368</v>
      </c>
      <c r="E3302" s="353" t="s">
        <v>1215</v>
      </c>
      <c r="F3302" s="354">
        <v>14667</v>
      </c>
      <c r="G3302" s="288" t="s">
        <v>117</v>
      </c>
      <c r="H3302" s="288"/>
      <c r="I3302" s="1"/>
      <c r="J3302" s="10"/>
      <c r="K3302" s="10"/>
      <c r="L3302" s="1"/>
    </row>
    <row r="3303" spans="2:12" s="5" customFormat="1" ht="63" hidden="1">
      <c r="B3303" s="1"/>
      <c r="C3303" s="351">
        <v>9126</v>
      </c>
      <c r="D3303" s="352" t="s">
        <v>3369</v>
      </c>
      <c r="E3303" s="353" t="s">
        <v>125</v>
      </c>
      <c r="F3303" s="354">
        <v>4848333</v>
      </c>
      <c r="G3303" s="288" t="s">
        <v>117</v>
      </c>
      <c r="H3303" s="288"/>
      <c r="I3303" s="1"/>
      <c r="J3303" s="10"/>
      <c r="K3303" s="10"/>
      <c r="L3303" s="1"/>
    </row>
    <row r="3304" spans="2:12" s="5" customFormat="1" ht="78.75" hidden="1">
      <c r="B3304" s="1"/>
      <c r="C3304" s="351">
        <v>9127</v>
      </c>
      <c r="D3304" s="352" t="s">
        <v>3370</v>
      </c>
      <c r="E3304" s="353" t="s">
        <v>125</v>
      </c>
      <c r="F3304" s="354">
        <v>3252565</v>
      </c>
      <c r="G3304" s="288" t="s">
        <v>117</v>
      </c>
      <c r="H3304" s="288"/>
      <c r="I3304" s="1"/>
      <c r="J3304" s="10"/>
      <c r="K3304" s="10"/>
      <c r="L3304" s="1"/>
    </row>
    <row r="3305" spans="2:12" s="5" customFormat="1" ht="94.5" hidden="1">
      <c r="B3305" s="1"/>
      <c r="C3305" s="351">
        <v>9128</v>
      </c>
      <c r="D3305" s="352" t="s">
        <v>3371</v>
      </c>
      <c r="E3305" s="353" t="s">
        <v>125</v>
      </c>
      <c r="F3305" s="354">
        <v>5055603</v>
      </c>
      <c r="G3305" s="288" t="s">
        <v>117</v>
      </c>
      <c r="H3305" s="288"/>
      <c r="I3305" s="1"/>
      <c r="J3305" s="10"/>
      <c r="K3305" s="10"/>
      <c r="L3305" s="1"/>
    </row>
    <row r="3306" spans="2:12" s="5" customFormat="1" ht="31.5" hidden="1">
      <c r="B3306" s="1"/>
      <c r="C3306" s="351">
        <v>9146</v>
      </c>
      <c r="D3306" s="352" t="s">
        <v>3372</v>
      </c>
      <c r="E3306" s="353" t="s">
        <v>116</v>
      </c>
      <c r="F3306" s="354">
        <v>22881</v>
      </c>
      <c r="G3306" s="288" t="s">
        <v>117</v>
      </c>
      <c r="H3306" s="288"/>
      <c r="I3306" s="1"/>
      <c r="J3306" s="10"/>
      <c r="K3306" s="10"/>
      <c r="L3306" s="1"/>
    </row>
    <row r="3307" spans="2:12" s="5" customFormat="1" ht="31.5" hidden="1">
      <c r="B3307" s="1"/>
      <c r="C3307" s="351">
        <v>9147</v>
      </c>
      <c r="D3307" s="352" t="s">
        <v>3373</v>
      </c>
      <c r="E3307" s="353" t="s">
        <v>116</v>
      </c>
      <c r="F3307" s="354">
        <v>25245</v>
      </c>
      <c r="G3307" s="288" t="s">
        <v>117</v>
      </c>
      <c r="H3307" s="288"/>
      <c r="I3307" s="1"/>
      <c r="J3307" s="10"/>
      <c r="K3307" s="10"/>
      <c r="L3307" s="1"/>
    </row>
    <row r="3308" spans="2:12" s="5" customFormat="1" ht="141.75" hidden="1">
      <c r="B3308" s="1"/>
      <c r="C3308" s="351">
        <v>9148</v>
      </c>
      <c r="D3308" s="352" t="s">
        <v>3374</v>
      </c>
      <c r="E3308" s="353" t="s">
        <v>125</v>
      </c>
      <c r="F3308" s="354">
        <v>1136132</v>
      </c>
      <c r="G3308" s="288" t="s">
        <v>117</v>
      </c>
      <c r="H3308" s="288"/>
      <c r="I3308" s="1"/>
      <c r="J3308" s="10"/>
      <c r="K3308" s="10"/>
      <c r="L3308" s="1"/>
    </row>
    <row r="3309" spans="2:12" s="5" customFormat="1" ht="78.75" hidden="1">
      <c r="B3309" s="1"/>
      <c r="C3309" s="351">
        <v>9155</v>
      </c>
      <c r="D3309" s="352" t="s">
        <v>3375</v>
      </c>
      <c r="E3309" s="353" t="s">
        <v>125</v>
      </c>
      <c r="F3309" s="354">
        <v>200000</v>
      </c>
      <c r="G3309" s="288" t="s">
        <v>117</v>
      </c>
      <c r="H3309" s="288"/>
      <c r="I3309" s="1"/>
      <c r="J3309" s="10"/>
      <c r="K3309" s="10"/>
      <c r="L3309" s="1"/>
    </row>
    <row r="3310" spans="2:12" s="5" customFormat="1" ht="94.5" hidden="1">
      <c r="B3310" s="1"/>
      <c r="C3310" s="351">
        <v>9156</v>
      </c>
      <c r="D3310" s="352" t="s">
        <v>3376</v>
      </c>
      <c r="E3310" s="353" t="s">
        <v>125</v>
      </c>
      <c r="F3310" s="354">
        <v>17010</v>
      </c>
      <c r="G3310" s="288" t="s">
        <v>117</v>
      </c>
      <c r="H3310" s="288"/>
      <c r="I3310" s="1"/>
      <c r="J3310" s="10"/>
      <c r="K3310" s="10"/>
      <c r="L3310" s="1"/>
    </row>
    <row r="3311" spans="2:12" s="5" customFormat="1" ht="47.25" hidden="1">
      <c r="B3311" s="1"/>
      <c r="C3311" s="351">
        <v>9157</v>
      </c>
      <c r="D3311" s="352" t="s">
        <v>3377</v>
      </c>
      <c r="E3311" s="353" t="s">
        <v>122</v>
      </c>
      <c r="F3311" s="354">
        <v>28166</v>
      </c>
      <c r="G3311" s="288" t="s">
        <v>117</v>
      </c>
      <c r="H3311" s="288"/>
      <c r="I3311" s="1"/>
      <c r="J3311" s="10"/>
      <c r="K3311" s="10"/>
      <c r="L3311" s="1"/>
    </row>
    <row r="3312" spans="2:12" s="5" customFormat="1" ht="63" hidden="1">
      <c r="B3312" s="1"/>
      <c r="C3312" s="351">
        <v>9158</v>
      </c>
      <c r="D3312" s="352" t="s">
        <v>3378</v>
      </c>
      <c r="E3312" s="353" t="s">
        <v>116</v>
      </c>
      <c r="F3312" s="354">
        <v>77064</v>
      </c>
      <c r="G3312" s="288" t="s">
        <v>117</v>
      </c>
      <c r="H3312" s="288"/>
      <c r="I3312" s="1"/>
      <c r="J3312" s="10"/>
      <c r="K3312" s="10"/>
      <c r="L3312" s="1"/>
    </row>
    <row r="3313" spans="2:12" s="5" customFormat="1" ht="220.5" hidden="1">
      <c r="B3313" s="1"/>
      <c r="C3313" s="351">
        <v>9159</v>
      </c>
      <c r="D3313" s="352" t="s">
        <v>3379</v>
      </c>
      <c r="E3313" s="353" t="s">
        <v>125</v>
      </c>
      <c r="F3313" s="354">
        <v>6189637</v>
      </c>
      <c r="G3313" s="288" t="s">
        <v>117</v>
      </c>
      <c r="H3313" s="288"/>
      <c r="I3313" s="1"/>
      <c r="J3313" s="10"/>
      <c r="K3313" s="10"/>
      <c r="L3313" s="1"/>
    </row>
    <row r="3314" spans="2:12" s="5" customFormat="1" ht="236.25" hidden="1">
      <c r="B3314" s="1"/>
      <c r="C3314" s="351">
        <v>9160</v>
      </c>
      <c r="D3314" s="352" t="s">
        <v>3380</v>
      </c>
      <c r="E3314" s="353" t="s">
        <v>125</v>
      </c>
      <c r="F3314" s="354">
        <v>10001027</v>
      </c>
      <c r="G3314" s="288" t="s">
        <v>117</v>
      </c>
      <c r="H3314" s="288"/>
      <c r="I3314" s="1"/>
      <c r="J3314" s="10"/>
      <c r="K3314" s="10"/>
      <c r="L3314" s="1"/>
    </row>
    <row r="3315" spans="2:12" s="5" customFormat="1" ht="63" hidden="1">
      <c r="B3315" s="1"/>
      <c r="C3315" s="351">
        <v>9161</v>
      </c>
      <c r="D3315" s="352" t="s">
        <v>3381</v>
      </c>
      <c r="E3315" s="353" t="s">
        <v>122</v>
      </c>
      <c r="F3315" s="354">
        <v>627876</v>
      </c>
      <c r="G3315" s="288" t="s">
        <v>117</v>
      </c>
      <c r="H3315" s="288"/>
      <c r="I3315" s="1"/>
      <c r="J3315" s="10"/>
      <c r="K3315" s="10"/>
      <c r="L3315" s="1"/>
    </row>
    <row r="3316" spans="2:12" s="5" customFormat="1" ht="141.75" hidden="1">
      <c r="B3316" s="1"/>
      <c r="C3316" s="351">
        <v>9162</v>
      </c>
      <c r="D3316" s="352" t="s">
        <v>3382</v>
      </c>
      <c r="E3316" s="353" t="s">
        <v>125</v>
      </c>
      <c r="F3316" s="354">
        <v>1826652</v>
      </c>
      <c r="G3316" s="288" t="s">
        <v>117</v>
      </c>
      <c r="H3316" s="288"/>
      <c r="I3316" s="1"/>
      <c r="J3316" s="10"/>
      <c r="K3316" s="10"/>
      <c r="L3316" s="1"/>
    </row>
    <row r="3317" spans="2:12" s="5" customFormat="1" ht="110.25" hidden="1">
      <c r="B3317" s="1"/>
      <c r="C3317" s="351">
        <v>9163</v>
      </c>
      <c r="D3317" s="352" t="s">
        <v>3383</v>
      </c>
      <c r="E3317" s="353" t="s">
        <v>125</v>
      </c>
      <c r="F3317" s="354">
        <v>1297175</v>
      </c>
      <c r="G3317" s="288" t="s">
        <v>117</v>
      </c>
      <c r="H3317" s="288"/>
      <c r="I3317" s="1"/>
      <c r="J3317" s="10"/>
      <c r="K3317" s="10"/>
      <c r="L3317" s="1"/>
    </row>
    <row r="3318" spans="2:12" s="5" customFormat="1" ht="47.25" hidden="1">
      <c r="B3318" s="1"/>
      <c r="C3318" s="351">
        <v>9164</v>
      </c>
      <c r="D3318" s="352" t="s">
        <v>3384</v>
      </c>
      <c r="E3318" s="353" t="s">
        <v>122</v>
      </c>
      <c r="F3318" s="354">
        <v>27225</v>
      </c>
      <c r="G3318" s="288" t="s">
        <v>117</v>
      </c>
      <c r="H3318" s="288"/>
      <c r="I3318" s="1"/>
      <c r="J3318" s="10"/>
      <c r="K3318" s="10"/>
      <c r="L3318" s="1"/>
    </row>
    <row r="3319" spans="2:12" s="5" customFormat="1" ht="63" hidden="1">
      <c r="B3319" s="1"/>
      <c r="C3319" s="351">
        <v>9165</v>
      </c>
      <c r="D3319" s="352" t="s">
        <v>3385</v>
      </c>
      <c r="E3319" s="353" t="s">
        <v>125</v>
      </c>
      <c r="F3319" s="354">
        <v>2235976</v>
      </c>
      <c r="G3319" s="288" t="s">
        <v>117</v>
      </c>
      <c r="H3319" s="288"/>
      <c r="I3319" s="1"/>
      <c r="J3319" s="10"/>
      <c r="K3319" s="10"/>
      <c r="L3319" s="1"/>
    </row>
    <row r="3320" spans="2:12" s="5" customFormat="1" ht="78.75" hidden="1">
      <c r="B3320" s="1"/>
      <c r="C3320" s="351">
        <v>9166</v>
      </c>
      <c r="D3320" s="352" t="s">
        <v>3386</v>
      </c>
      <c r="E3320" s="353" t="s">
        <v>125</v>
      </c>
      <c r="F3320" s="354">
        <v>126683</v>
      </c>
      <c r="G3320" s="288" t="s">
        <v>117</v>
      </c>
      <c r="H3320" s="288"/>
      <c r="I3320" s="1"/>
      <c r="J3320" s="10"/>
      <c r="K3320" s="10"/>
      <c r="L3320" s="1"/>
    </row>
    <row r="3321" spans="2:12" s="5" customFormat="1" ht="63" hidden="1">
      <c r="B3321" s="1"/>
      <c r="C3321" s="351">
        <v>9167</v>
      </c>
      <c r="D3321" s="352" t="s">
        <v>3387</v>
      </c>
      <c r="E3321" s="353" t="s">
        <v>125</v>
      </c>
      <c r="F3321" s="354">
        <v>136260</v>
      </c>
      <c r="G3321" s="288" t="s">
        <v>117</v>
      </c>
      <c r="H3321" s="288"/>
      <c r="I3321" s="1"/>
      <c r="J3321" s="10"/>
      <c r="K3321" s="10"/>
      <c r="L3321" s="1"/>
    </row>
    <row r="3322" spans="2:12" s="5" customFormat="1" ht="78.75" hidden="1">
      <c r="B3322" s="1"/>
      <c r="C3322" s="351">
        <v>9168</v>
      </c>
      <c r="D3322" s="352" t="s">
        <v>3388</v>
      </c>
      <c r="E3322" s="353" t="s">
        <v>125</v>
      </c>
      <c r="F3322" s="354">
        <v>126683</v>
      </c>
      <c r="G3322" s="288" t="s">
        <v>117</v>
      </c>
      <c r="H3322" s="288"/>
      <c r="I3322" s="1"/>
      <c r="J3322" s="10"/>
      <c r="K3322" s="10"/>
      <c r="L3322" s="1"/>
    </row>
    <row r="3323" spans="2:12" s="5" customFormat="1" ht="63" hidden="1">
      <c r="B3323" s="1"/>
      <c r="C3323" s="351">
        <v>9169</v>
      </c>
      <c r="D3323" s="352" t="s">
        <v>3389</v>
      </c>
      <c r="E3323" s="353" t="s">
        <v>125</v>
      </c>
      <c r="F3323" s="354">
        <v>121386</v>
      </c>
      <c r="G3323" s="288" t="s">
        <v>117</v>
      </c>
      <c r="H3323" s="288"/>
      <c r="I3323" s="1"/>
      <c r="J3323" s="10"/>
      <c r="K3323" s="10"/>
      <c r="L3323" s="1"/>
    </row>
    <row r="3324" spans="2:12" s="5" customFormat="1" ht="63" hidden="1">
      <c r="B3324" s="1"/>
      <c r="C3324" s="351">
        <v>9170</v>
      </c>
      <c r="D3324" s="352" t="s">
        <v>3390</v>
      </c>
      <c r="E3324" s="353" t="s">
        <v>125</v>
      </c>
      <c r="F3324" s="354">
        <v>167628</v>
      </c>
      <c r="G3324" s="288" t="s">
        <v>117</v>
      </c>
      <c r="H3324" s="288"/>
      <c r="I3324" s="1"/>
      <c r="J3324" s="10"/>
      <c r="K3324" s="10"/>
      <c r="L3324" s="1"/>
    </row>
    <row r="3325" spans="2:12" s="5" customFormat="1" ht="63" hidden="1">
      <c r="B3325" s="1"/>
      <c r="C3325" s="351">
        <v>9171</v>
      </c>
      <c r="D3325" s="352" t="s">
        <v>3391</v>
      </c>
      <c r="E3325" s="353" t="s">
        <v>125</v>
      </c>
      <c r="F3325" s="354">
        <v>355649</v>
      </c>
      <c r="G3325" s="288" t="s">
        <v>117</v>
      </c>
      <c r="H3325" s="288"/>
      <c r="I3325" s="1"/>
      <c r="J3325" s="10"/>
      <c r="K3325" s="10"/>
      <c r="L3325" s="1"/>
    </row>
    <row r="3326" spans="2:12" s="5" customFormat="1" ht="63" hidden="1">
      <c r="B3326" s="1"/>
      <c r="C3326" s="351">
        <v>9172</v>
      </c>
      <c r="D3326" s="352" t="s">
        <v>3392</v>
      </c>
      <c r="E3326" s="353" t="s">
        <v>125</v>
      </c>
      <c r="F3326" s="354">
        <v>125655</v>
      </c>
      <c r="G3326" s="288" t="s">
        <v>117</v>
      </c>
      <c r="H3326" s="288"/>
      <c r="I3326" s="1"/>
      <c r="J3326" s="10"/>
      <c r="K3326" s="10"/>
      <c r="L3326" s="1"/>
    </row>
    <row r="3327" spans="2:12" s="5" customFormat="1" ht="63" hidden="1">
      <c r="B3327" s="1"/>
      <c r="C3327" s="351">
        <v>9173</v>
      </c>
      <c r="D3327" s="352" t="s">
        <v>3393</v>
      </c>
      <c r="E3327" s="353" t="s">
        <v>125</v>
      </c>
      <c r="F3327" s="354">
        <v>149350</v>
      </c>
      <c r="G3327" s="288" t="s">
        <v>117</v>
      </c>
      <c r="H3327" s="288"/>
      <c r="I3327" s="1"/>
      <c r="J3327" s="10"/>
      <c r="K3327" s="10"/>
      <c r="L3327" s="1"/>
    </row>
    <row r="3328" spans="2:12" s="5" customFormat="1" ht="63" hidden="1">
      <c r="B3328" s="1"/>
      <c r="C3328" s="351">
        <v>9174</v>
      </c>
      <c r="D3328" s="352" t="s">
        <v>3394</v>
      </c>
      <c r="E3328" s="353" t="s">
        <v>125</v>
      </c>
      <c r="F3328" s="354">
        <v>173980</v>
      </c>
      <c r="G3328" s="288" t="s">
        <v>117</v>
      </c>
      <c r="H3328" s="288"/>
      <c r="I3328" s="1"/>
      <c r="J3328" s="10"/>
      <c r="K3328" s="10"/>
      <c r="L3328" s="1"/>
    </row>
    <row r="3329" spans="2:12" s="5" customFormat="1" ht="78.75" hidden="1">
      <c r="B3329" s="1"/>
      <c r="C3329" s="351">
        <v>9175</v>
      </c>
      <c r="D3329" s="352" t="s">
        <v>3395</v>
      </c>
      <c r="E3329" s="353" t="s">
        <v>125</v>
      </c>
      <c r="F3329" s="354">
        <v>182136</v>
      </c>
      <c r="G3329" s="288" t="s">
        <v>117</v>
      </c>
      <c r="H3329" s="288"/>
      <c r="I3329" s="1"/>
      <c r="J3329" s="10"/>
      <c r="K3329" s="10"/>
      <c r="L3329" s="1"/>
    </row>
    <row r="3330" spans="2:12" s="5" customFormat="1" ht="78.75" hidden="1">
      <c r="B3330" s="1"/>
      <c r="C3330" s="351">
        <v>9176</v>
      </c>
      <c r="D3330" s="352" t="s">
        <v>3396</v>
      </c>
      <c r="E3330" s="353" t="s">
        <v>125</v>
      </c>
      <c r="F3330" s="354">
        <v>320036</v>
      </c>
      <c r="G3330" s="288" t="s">
        <v>117</v>
      </c>
      <c r="H3330" s="288"/>
      <c r="I3330" s="1"/>
      <c r="J3330" s="10"/>
      <c r="K3330" s="10"/>
      <c r="L3330" s="1"/>
    </row>
    <row r="3331" spans="2:12" s="5" customFormat="1" ht="47.25" hidden="1">
      <c r="B3331" s="1"/>
      <c r="C3331" s="351">
        <v>9177</v>
      </c>
      <c r="D3331" s="352" t="s">
        <v>3397</v>
      </c>
      <c r="E3331" s="353" t="s">
        <v>122</v>
      </c>
      <c r="F3331" s="354">
        <v>46967</v>
      </c>
      <c r="G3331" s="288" t="s">
        <v>117</v>
      </c>
      <c r="H3331" s="288"/>
      <c r="I3331" s="1"/>
      <c r="J3331" s="10"/>
      <c r="K3331" s="10"/>
      <c r="L3331" s="1"/>
    </row>
    <row r="3332" spans="2:12" s="5" customFormat="1" ht="78.75" hidden="1">
      <c r="B3332" s="1"/>
      <c r="C3332" s="351">
        <v>9178</v>
      </c>
      <c r="D3332" s="352" t="s">
        <v>3398</v>
      </c>
      <c r="E3332" s="353" t="s">
        <v>125</v>
      </c>
      <c r="F3332" s="354">
        <v>94777</v>
      </c>
      <c r="G3332" s="288" t="s">
        <v>117</v>
      </c>
      <c r="H3332" s="288"/>
      <c r="I3332" s="1"/>
      <c r="J3332" s="10"/>
      <c r="K3332" s="10"/>
      <c r="L3332" s="1"/>
    </row>
    <row r="3333" spans="2:12" s="5" customFormat="1" ht="299.25" hidden="1">
      <c r="B3333" s="1"/>
      <c r="C3333" s="351">
        <v>9179</v>
      </c>
      <c r="D3333" s="352" t="s">
        <v>3399</v>
      </c>
      <c r="E3333" s="353" t="s">
        <v>125</v>
      </c>
      <c r="F3333" s="354">
        <v>9565582</v>
      </c>
      <c r="G3333" s="288" t="s">
        <v>117</v>
      </c>
      <c r="H3333" s="288"/>
      <c r="I3333" s="1"/>
      <c r="J3333" s="10"/>
      <c r="K3333" s="10"/>
      <c r="L3333" s="1"/>
    </row>
    <row r="3334" spans="2:12" s="5" customFormat="1" ht="126" hidden="1">
      <c r="B3334" s="1"/>
      <c r="C3334" s="351">
        <v>9180</v>
      </c>
      <c r="D3334" s="352" t="s">
        <v>3400</v>
      </c>
      <c r="E3334" s="353" t="s">
        <v>125</v>
      </c>
      <c r="F3334" s="354">
        <v>389722</v>
      </c>
      <c r="G3334" s="288" t="s">
        <v>117</v>
      </c>
      <c r="H3334" s="288"/>
      <c r="I3334" s="1"/>
      <c r="J3334" s="10"/>
      <c r="K3334" s="10"/>
      <c r="L3334" s="1"/>
    </row>
    <row r="3335" spans="2:12" s="5" customFormat="1" ht="47.25" hidden="1">
      <c r="B3335" s="1"/>
      <c r="C3335" s="351">
        <v>9181</v>
      </c>
      <c r="D3335" s="352" t="s">
        <v>3401</v>
      </c>
      <c r="E3335" s="353" t="s">
        <v>125</v>
      </c>
      <c r="F3335" s="354">
        <v>122552</v>
      </c>
      <c r="G3335" s="288" t="s">
        <v>117</v>
      </c>
      <c r="H3335" s="288"/>
      <c r="I3335" s="1"/>
      <c r="J3335" s="10"/>
      <c r="K3335" s="10"/>
      <c r="L3335" s="1"/>
    </row>
    <row r="3336" spans="2:12" s="5" customFormat="1" ht="47.25" hidden="1">
      <c r="B3336" s="1"/>
      <c r="C3336" s="351">
        <v>9182</v>
      </c>
      <c r="D3336" s="352" t="s">
        <v>3402</v>
      </c>
      <c r="E3336" s="353" t="s">
        <v>125</v>
      </c>
      <c r="F3336" s="354">
        <v>138911</v>
      </c>
      <c r="G3336" s="288" t="s">
        <v>117</v>
      </c>
      <c r="H3336" s="288"/>
      <c r="I3336" s="1"/>
      <c r="J3336" s="10"/>
      <c r="K3336" s="10"/>
      <c r="L3336" s="1"/>
    </row>
    <row r="3337" spans="2:12" s="5" customFormat="1" ht="47.25" hidden="1">
      <c r="B3337" s="1"/>
      <c r="C3337" s="351">
        <v>9183</v>
      </c>
      <c r="D3337" s="352" t="s">
        <v>3403</v>
      </c>
      <c r="E3337" s="353" t="s">
        <v>125</v>
      </c>
      <c r="F3337" s="354">
        <v>92089</v>
      </c>
      <c r="G3337" s="288" t="s">
        <v>117</v>
      </c>
      <c r="H3337" s="288"/>
      <c r="I3337" s="1"/>
      <c r="J3337" s="10"/>
      <c r="K3337" s="10"/>
      <c r="L3337" s="1"/>
    </row>
    <row r="3338" spans="2:12" s="5" customFormat="1" ht="189" hidden="1">
      <c r="B3338" s="1"/>
      <c r="C3338" s="351">
        <v>9184</v>
      </c>
      <c r="D3338" s="352" t="s">
        <v>3404</v>
      </c>
      <c r="E3338" s="353" t="s">
        <v>125</v>
      </c>
      <c r="F3338" s="354">
        <v>3247934</v>
      </c>
      <c r="G3338" s="288" t="s">
        <v>117</v>
      </c>
      <c r="H3338" s="288"/>
      <c r="I3338" s="1"/>
      <c r="J3338" s="10"/>
      <c r="K3338" s="10"/>
      <c r="L3338" s="1"/>
    </row>
    <row r="3339" spans="2:12" s="5" customFormat="1" ht="47.25" hidden="1">
      <c r="B3339" s="1"/>
      <c r="C3339" s="351">
        <v>9185</v>
      </c>
      <c r="D3339" s="352" t="s">
        <v>3405</v>
      </c>
      <c r="E3339" s="353" t="s">
        <v>125</v>
      </c>
      <c r="F3339" s="354">
        <v>4403000</v>
      </c>
      <c r="G3339" s="288" t="s">
        <v>117</v>
      </c>
      <c r="H3339" s="288"/>
      <c r="I3339" s="1"/>
      <c r="J3339" s="10"/>
      <c r="K3339" s="10"/>
      <c r="L3339" s="1"/>
    </row>
    <row r="3340" spans="2:12" s="5" customFormat="1" ht="47.25" hidden="1">
      <c r="B3340" s="1"/>
      <c r="C3340" s="351">
        <v>9186</v>
      </c>
      <c r="D3340" s="352" t="s">
        <v>3406</v>
      </c>
      <c r="E3340" s="353" t="s">
        <v>125</v>
      </c>
      <c r="F3340" s="354">
        <v>3808000</v>
      </c>
      <c r="G3340" s="288" t="s">
        <v>117</v>
      </c>
      <c r="H3340" s="288"/>
      <c r="I3340" s="1"/>
      <c r="J3340" s="10"/>
      <c r="K3340" s="10"/>
      <c r="L3340" s="1"/>
    </row>
    <row r="3341" spans="2:12" s="5" customFormat="1" ht="47.25" hidden="1">
      <c r="B3341" s="1"/>
      <c r="C3341" s="351">
        <v>9187</v>
      </c>
      <c r="D3341" s="352" t="s">
        <v>3407</v>
      </c>
      <c r="E3341" s="353" t="s">
        <v>125</v>
      </c>
      <c r="F3341" s="354">
        <v>206787</v>
      </c>
      <c r="G3341" s="288" t="s">
        <v>117</v>
      </c>
      <c r="H3341" s="288"/>
      <c r="I3341" s="1"/>
      <c r="J3341" s="10"/>
      <c r="K3341" s="10"/>
      <c r="L3341" s="1"/>
    </row>
    <row r="3342" spans="2:12" s="5" customFormat="1" ht="47.25" hidden="1">
      <c r="B3342" s="1"/>
      <c r="C3342" s="351">
        <v>9188</v>
      </c>
      <c r="D3342" s="352" t="s">
        <v>3408</v>
      </c>
      <c r="E3342" s="353" t="s">
        <v>125</v>
      </c>
      <c r="F3342" s="354">
        <v>87052</v>
      </c>
      <c r="G3342" s="288" t="s">
        <v>117</v>
      </c>
      <c r="H3342" s="288"/>
      <c r="I3342" s="1"/>
      <c r="J3342" s="10"/>
      <c r="K3342" s="10"/>
      <c r="L3342" s="1"/>
    </row>
    <row r="3343" spans="2:12" s="5" customFormat="1" ht="47.25" hidden="1">
      <c r="B3343" s="1"/>
      <c r="C3343" s="351">
        <v>9189</v>
      </c>
      <c r="D3343" s="352" t="s">
        <v>3409</v>
      </c>
      <c r="E3343" s="353" t="s">
        <v>125</v>
      </c>
      <c r="F3343" s="354">
        <v>126755</v>
      </c>
      <c r="G3343" s="288" t="s">
        <v>117</v>
      </c>
      <c r="H3343" s="288"/>
      <c r="I3343" s="1"/>
      <c r="J3343" s="10"/>
      <c r="K3343" s="10"/>
      <c r="L3343" s="1"/>
    </row>
    <row r="3344" spans="2:12" s="5" customFormat="1" ht="110.25" hidden="1">
      <c r="B3344" s="1"/>
      <c r="C3344" s="351">
        <v>9190</v>
      </c>
      <c r="D3344" s="352" t="s">
        <v>3410</v>
      </c>
      <c r="E3344" s="353" t="s">
        <v>125</v>
      </c>
      <c r="F3344" s="354">
        <v>305079</v>
      </c>
      <c r="G3344" s="288" t="s">
        <v>117</v>
      </c>
      <c r="H3344" s="288"/>
      <c r="I3344" s="1"/>
      <c r="J3344" s="10"/>
      <c r="K3344" s="10"/>
      <c r="L3344" s="1"/>
    </row>
    <row r="3345" spans="2:12" s="5" customFormat="1" ht="78.75" hidden="1">
      <c r="B3345" s="1"/>
      <c r="C3345" s="351">
        <v>9191</v>
      </c>
      <c r="D3345" s="352" t="s">
        <v>3411</v>
      </c>
      <c r="E3345" s="353" t="s">
        <v>125</v>
      </c>
      <c r="F3345" s="354">
        <v>297884</v>
      </c>
      <c r="G3345" s="288" t="s">
        <v>117</v>
      </c>
      <c r="H3345" s="288"/>
      <c r="I3345" s="1"/>
      <c r="J3345" s="10"/>
      <c r="K3345" s="10"/>
      <c r="L3345" s="1"/>
    </row>
    <row r="3346" spans="2:12" s="5" customFormat="1" ht="63" hidden="1">
      <c r="B3346" s="1"/>
      <c r="C3346" s="351">
        <v>9192</v>
      </c>
      <c r="D3346" s="352" t="s">
        <v>3412</v>
      </c>
      <c r="E3346" s="353" t="s">
        <v>125</v>
      </c>
      <c r="F3346" s="354">
        <v>469194</v>
      </c>
      <c r="G3346" s="288" t="s">
        <v>117</v>
      </c>
      <c r="H3346" s="288"/>
      <c r="I3346" s="1"/>
      <c r="J3346" s="10"/>
      <c r="K3346" s="10"/>
      <c r="L3346" s="1"/>
    </row>
    <row r="3347" spans="2:12" s="5" customFormat="1" ht="47.25" hidden="1">
      <c r="B3347" s="1"/>
      <c r="C3347" s="351">
        <v>9193</v>
      </c>
      <c r="D3347" s="352" t="s">
        <v>3413</v>
      </c>
      <c r="E3347" s="353" t="s">
        <v>125</v>
      </c>
      <c r="F3347" s="354">
        <v>23340</v>
      </c>
      <c r="G3347" s="288" t="s">
        <v>117</v>
      </c>
      <c r="H3347" s="288"/>
      <c r="I3347" s="1"/>
      <c r="J3347" s="10"/>
      <c r="K3347" s="10"/>
      <c r="L3347" s="1"/>
    </row>
    <row r="3348" spans="2:12" s="5" customFormat="1" ht="47.25" hidden="1">
      <c r="B3348" s="1"/>
      <c r="C3348" s="351">
        <v>9194</v>
      </c>
      <c r="D3348" s="352" t="s">
        <v>3414</v>
      </c>
      <c r="E3348" s="353" t="s">
        <v>125</v>
      </c>
      <c r="F3348" s="354">
        <v>17747</v>
      </c>
      <c r="G3348" s="288" t="s">
        <v>117</v>
      </c>
      <c r="H3348" s="288"/>
      <c r="I3348" s="1"/>
      <c r="J3348" s="10"/>
      <c r="K3348" s="10"/>
      <c r="L3348" s="1"/>
    </row>
    <row r="3349" spans="2:12" s="5" customFormat="1" ht="47.25" hidden="1">
      <c r="B3349" s="1"/>
      <c r="C3349" s="351">
        <v>9195</v>
      </c>
      <c r="D3349" s="352" t="s">
        <v>3415</v>
      </c>
      <c r="E3349" s="353" t="s">
        <v>125</v>
      </c>
      <c r="F3349" s="354">
        <v>28024</v>
      </c>
      <c r="G3349" s="288" t="s">
        <v>117</v>
      </c>
      <c r="H3349" s="288"/>
      <c r="I3349" s="1"/>
      <c r="J3349" s="10"/>
      <c r="K3349" s="10"/>
      <c r="L3349" s="1"/>
    </row>
    <row r="3350" spans="2:12" s="5" customFormat="1" ht="47.25" hidden="1">
      <c r="B3350" s="1"/>
      <c r="C3350" s="351">
        <v>9196</v>
      </c>
      <c r="D3350" s="352" t="s">
        <v>3416</v>
      </c>
      <c r="E3350" s="353" t="s">
        <v>125</v>
      </c>
      <c r="F3350" s="354">
        <v>58714</v>
      </c>
      <c r="G3350" s="288" t="s">
        <v>117</v>
      </c>
      <c r="H3350" s="288"/>
      <c r="I3350" s="1"/>
      <c r="J3350" s="10"/>
      <c r="K3350" s="10"/>
      <c r="L3350" s="1"/>
    </row>
    <row r="3351" spans="2:12" s="5" customFormat="1" ht="78.75" hidden="1">
      <c r="B3351" s="1"/>
      <c r="C3351" s="351">
        <v>9197</v>
      </c>
      <c r="D3351" s="352" t="s">
        <v>3417</v>
      </c>
      <c r="E3351" s="353" t="s">
        <v>2466</v>
      </c>
      <c r="F3351" s="354">
        <v>2597034</v>
      </c>
      <c r="G3351" s="288" t="s">
        <v>117</v>
      </c>
      <c r="H3351" s="288"/>
      <c r="I3351" s="1"/>
      <c r="J3351" s="10"/>
      <c r="K3351" s="10"/>
      <c r="L3351" s="1"/>
    </row>
    <row r="3352" spans="2:12" s="5" customFormat="1" ht="47.25" hidden="1">
      <c r="B3352" s="1"/>
      <c r="C3352" s="351">
        <v>9198</v>
      </c>
      <c r="D3352" s="352" t="s">
        <v>3418</v>
      </c>
      <c r="E3352" s="353" t="s">
        <v>116</v>
      </c>
      <c r="F3352" s="354">
        <v>135910</v>
      </c>
      <c r="G3352" s="288" t="s">
        <v>117</v>
      </c>
      <c r="H3352" s="288"/>
      <c r="I3352" s="1"/>
      <c r="J3352" s="10"/>
      <c r="K3352" s="10"/>
      <c r="L3352" s="1"/>
    </row>
    <row r="3353" spans="2:12" s="5" customFormat="1" ht="31.5" hidden="1">
      <c r="B3353" s="1"/>
      <c r="C3353" s="351">
        <v>9199</v>
      </c>
      <c r="D3353" s="352" t="s">
        <v>3419</v>
      </c>
      <c r="E3353" s="353" t="s">
        <v>472</v>
      </c>
      <c r="F3353" s="354">
        <v>17196</v>
      </c>
      <c r="G3353" s="288" t="s">
        <v>117</v>
      </c>
      <c r="H3353" s="288"/>
      <c r="I3353" s="1"/>
      <c r="J3353" s="10"/>
      <c r="K3353" s="10"/>
      <c r="L3353" s="1"/>
    </row>
    <row r="3354" spans="2:12" s="5" customFormat="1" ht="47.25" hidden="1">
      <c r="B3354" s="1"/>
      <c r="C3354" s="351">
        <v>9200</v>
      </c>
      <c r="D3354" s="352" t="s">
        <v>3420</v>
      </c>
      <c r="E3354" s="353" t="s">
        <v>125</v>
      </c>
      <c r="F3354" s="354">
        <v>331882</v>
      </c>
      <c r="G3354" s="288" t="s">
        <v>117</v>
      </c>
      <c r="H3354" s="288"/>
      <c r="I3354" s="1"/>
      <c r="J3354" s="10"/>
      <c r="K3354" s="10"/>
      <c r="L3354" s="1"/>
    </row>
    <row r="3355" spans="2:12" s="5" customFormat="1" ht="31.5" hidden="1">
      <c r="B3355" s="1"/>
      <c r="C3355" s="351">
        <v>9201</v>
      </c>
      <c r="D3355" s="352" t="s">
        <v>3421</v>
      </c>
      <c r="E3355" s="353" t="s">
        <v>122</v>
      </c>
      <c r="F3355" s="354">
        <v>58518</v>
      </c>
      <c r="G3355" s="288" t="s">
        <v>117</v>
      </c>
      <c r="H3355" s="288"/>
      <c r="I3355" s="1"/>
      <c r="J3355" s="10"/>
      <c r="K3355" s="10"/>
      <c r="L3355" s="1"/>
    </row>
    <row r="3356" spans="2:12" s="5" customFormat="1" ht="31.5" hidden="1">
      <c r="B3356" s="1"/>
      <c r="C3356" s="351">
        <v>9202</v>
      </c>
      <c r="D3356" s="352" t="s">
        <v>3422</v>
      </c>
      <c r="E3356" s="353" t="s">
        <v>125</v>
      </c>
      <c r="F3356" s="354">
        <v>45314</v>
      </c>
      <c r="G3356" s="288" t="s">
        <v>117</v>
      </c>
      <c r="H3356" s="288"/>
      <c r="I3356" s="1"/>
      <c r="J3356" s="10"/>
      <c r="K3356" s="10"/>
      <c r="L3356" s="1"/>
    </row>
    <row r="3357" spans="2:12" s="5" customFormat="1" ht="31.5" hidden="1">
      <c r="B3357" s="1"/>
      <c r="C3357" s="351">
        <v>9203</v>
      </c>
      <c r="D3357" s="352" t="s">
        <v>3423</v>
      </c>
      <c r="E3357" s="353" t="s">
        <v>125</v>
      </c>
      <c r="F3357" s="354">
        <v>3800</v>
      </c>
      <c r="G3357" s="288" t="s">
        <v>117</v>
      </c>
      <c r="H3357" s="288"/>
      <c r="I3357" s="1"/>
      <c r="J3357" s="10"/>
      <c r="K3357" s="10"/>
      <c r="L3357" s="1"/>
    </row>
    <row r="3358" spans="2:12" s="5" customFormat="1" ht="47.25" hidden="1">
      <c r="B3358" s="1"/>
      <c r="C3358" s="351">
        <v>9204</v>
      </c>
      <c r="D3358" s="352" t="s">
        <v>3424</v>
      </c>
      <c r="E3358" s="353" t="s">
        <v>125</v>
      </c>
      <c r="F3358" s="354">
        <v>139050</v>
      </c>
      <c r="G3358" s="288" t="s">
        <v>117</v>
      </c>
      <c r="H3358" s="288"/>
      <c r="I3358" s="1"/>
      <c r="J3358" s="10"/>
      <c r="K3358" s="10"/>
      <c r="L3358" s="1"/>
    </row>
    <row r="3359" spans="2:12" s="5" customFormat="1" ht="47.25" hidden="1">
      <c r="B3359" s="1"/>
      <c r="C3359" s="351">
        <v>9205</v>
      </c>
      <c r="D3359" s="352" t="s">
        <v>3425</v>
      </c>
      <c r="E3359" s="353" t="s">
        <v>125</v>
      </c>
      <c r="F3359" s="354">
        <v>140934</v>
      </c>
      <c r="G3359" s="288" t="s">
        <v>117</v>
      </c>
      <c r="H3359" s="288"/>
      <c r="I3359" s="1"/>
      <c r="J3359" s="10"/>
      <c r="K3359" s="10"/>
      <c r="L3359" s="1"/>
    </row>
    <row r="3360" spans="2:12" s="5" customFormat="1" ht="47.25" hidden="1">
      <c r="B3360" s="1"/>
      <c r="C3360" s="351">
        <v>9206</v>
      </c>
      <c r="D3360" s="352" t="s">
        <v>3426</v>
      </c>
      <c r="E3360" s="353" t="s">
        <v>125</v>
      </c>
      <c r="F3360" s="354">
        <v>140934</v>
      </c>
      <c r="G3360" s="288" t="s">
        <v>117</v>
      </c>
      <c r="H3360" s="288"/>
      <c r="I3360" s="1"/>
      <c r="J3360" s="10"/>
      <c r="K3360" s="10"/>
      <c r="L3360" s="1"/>
    </row>
    <row r="3361" spans="2:12" s="5" customFormat="1" ht="47.25" hidden="1">
      <c r="B3361" s="1"/>
      <c r="C3361" s="351">
        <v>9207</v>
      </c>
      <c r="D3361" s="352" t="s">
        <v>3427</v>
      </c>
      <c r="E3361" s="353" t="s">
        <v>125</v>
      </c>
      <c r="F3361" s="354">
        <v>207127</v>
      </c>
      <c r="G3361" s="288" t="s">
        <v>117</v>
      </c>
      <c r="H3361" s="288"/>
      <c r="I3361" s="1"/>
      <c r="J3361" s="10"/>
      <c r="K3361" s="10"/>
      <c r="L3361" s="1"/>
    </row>
    <row r="3362" spans="2:12" s="5" customFormat="1" ht="47.25" hidden="1">
      <c r="B3362" s="1"/>
      <c r="C3362" s="351">
        <v>9208</v>
      </c>
      <c r="D3362" s="352" t="s">
        <v>3428</v>
      </c>
      <c r="E3362" s="353" t="s">
        <v>125</v>
      </c>
      <c r="F3362" s="354">
        <v>209734</v>
      </c>
      <c r="G3362" s="288" t="s">
        <v>117</v>
      </c>
      <c r="H3362" s="288"/>
      <c r="I3362" s="1"/>
      <c r="J3362" s="10"/>
      <c r="K3362" s="10"/>
      <c r="L3362" s="1"/>
    </row>
    <row r="3363" spans="2:12" s="5" customFormat="1" ht="47.25" hidden="1">
      <c r="B3363" s="1"/>
      <c r="C3363" s="351">
        <v>9209</v>
      </c>
      <c r="D3363" s="352" t="s">
        <v>3429</v>
      </c>
      <c r="E3363" s="353" t="s">
        <v>125</v>
      </c>
      <c r="F3363" s="354">
        <v>18191</v>
      </c>
      <c r="G3363" s="288" t="s">
        <v>117</v>
      </c>
      <c r="H3363" s="288"/>
      <c r="I3363" s="1"/>
      <c r="J3363" s="10"/>
      <c r="K3363" s="10"/>
      <c r="L3363" s="1"/>
    </row>
    <row r="3364" spans="2:12" s="5" customFormat="1" ht="47.25" hidden="1">
      <c r="B3364" s="1"/>
      <c r="C3364" s="351">
        <v>9210</v>
      </c>
      <c r="D3364" s="352" t="s">
        <v>3430</v>
      </c>
      <c r="E3364" s="353" t="s">
        <v>122</v>
      </c>
      <c r="F3364" s="354">
        <v>31487</v>
      </c>
      <c r="G3364" s="288" t="s">
        <v>117</v>
      </c>
      <c r="H3364" s="288"/>
      <c r="I3364" s="1"/>
      <c r="J3364" s="10"/>
      <c r="K3364" s="10"/>
      <c r="L3364" s="1"/>
    </row>
    <row r="3365" spans="2:12" s="5" customFormat="1" ht="63" hidden="1">
      <c r="B3365" s="1"/>
      <c r="C3365" s="351">
        <v>9211</v>
      </c>
      <c r="D3365" s="352" t="s">
        <v>3431</v>
      </c>
      <c r="E3365" s="353" t="s">
        <v>125</v>
      </c>
      <c r="F3365" s="354">
        <v>547965</v>
      </c>
      <c r="G3365" s="288" t="s">
        <v>117</v>
      </c>
      <c r="H3365" s="288"/>
      <c r="I3365" s="1"/>
      <c r="J3365" s="10"/>
      <c r="K3365" s="10"/>
      <c r="L3365" s="1"/>
    </row>
    <row r="3366" spans="2:12" s="5" customFormat="1" ht="78.75" hidden="1">
      <c r="B3366" s="1"/>
      <c r="C3366" s="351">
        <v>9212</v>
      </c>
      <c r="D3366" s="352" t="s">
        <v>3432</v>
      </c>
      <c r="E3366" s="353" t="s">
        <v>125</v>
      </c>
      <c r="F3366" s="354">
        <v>185053</v>
      </c>
      <c r="G3366" s="288" t="s">
        <v>117</v>
      </c>
      <c r="H3366" s="288"/>
      <c r="I3366" s="1"/>
      <c r="J3366" s="10"/>
      <c r="K3366" s="10"/>
      <c r="L3366" s="1"/>
    </row>
    <row r="3367" spans="2:12" s="5" customFormat="1" ht="63" hidden="1">
      <c r="B3367" s="1"/>
      <c r="C3367" s="351">
        <v>9213</v>
      </c>
      <c r="D3367" s="352" t="s">
        <v>3433</v>
      </c>
      <c r="E3367" s="353" t="s">
        <v>122</v>
      </c>
      <c r="F3367" s="354">
        <v>66578</v>
      </c>
      <c r="G3367" s="288" t="s">
        <v>117</v>
      </c>
      <c r="H3367" s="288"/>
      <c r="I3367" s="1"/>
      <c r="J3367" s="10"/>
      <c r="K3367" s="10"/>
      <c r="L3367" s="1"/>
    </row>
    <row r="3368" spans="2:12" s="5" customFormat="1" ht="63" hidden="1">
      <c r="B3368" s="1"/>
      <c r="C3368" s="351">
        <v>9214</v>
      </c>
      <c r="D3368" s="352" t="s">
        <v>3434</v>
      </c>
      <c r="E3368" s="353" t="s">
        <v>122</v>
      </c>
      <c r="F3368" s="354">
        <v>111844</v>
      </c>
      <c r="G3368" s="288" t="s">
        <v>117</v>
      </c>
      <c r="H3368" s="288"/>
      <c r="I3368" s="1"/>
      <c r="J3368" s="10"/>
      <c r="K3368" s="10"/>
      <c r="L3368" s="1"/>
    </row>
    <row r="3369" spans="2:12" s="5" customFormat="1" ht="47.25" hidden="1">
      <c r="B3369" s="1"/>
      <c r="C3369" s="351">
        <v>9215</v>
      </c>
      <c r="D3369" s="352" t="s">
        <v>3435</v>
      </c>
      <c r="E3369" s="353" t="s">
        <v>122</v>
      </c>
      <c r="F3369" s="354">
        <v>45567</v>
      </c>
      <c r="G3369" s="288" t="s">
        <v>117</v>
      </c>
      <c r="H3369" s="288"/>
      <c r="I3369" s="1"/>
      <c r="J3369" s="10"/>
      <c r="K3369" s="10"/>
      <c r="L3369" s="1"/>
    </row>
    <row r="3370" spans="2:12" s="5" customFormat="1" ht="47.25" hidden="1">
      <c r="B3370" s="1"/>
      <c r="C3370" s="351">
        <v>9216</v>
      </c>
      <c r="D3370" s="352" t="s">
        <v>3436</v>
      </c>
      <c r="E3370" s="353" t="s">
        <v>122</v>
      </c>
      <c r="F3370" s="354">
        <v>89904</v>
      </c>
      <c r="G3370" s="288" t="s">
        <v>117</v>
      </c>
      <c r="H3370" s="288"/>
      <c r="I3370" s="1"/>
      <c r="J3370" s="10"/>
      <c r="K3370" s="10"/>
      <c r="L3370" s="1"/>
    </row>
    <row r="3371" spans="2:12" s="5" customFormat="1" ht="63" hidden="1">
      <c r="B3371" s="1"/>
      <c r="C3371" s="351">
        <v>9217</v>
      </c>
      <c r="D3371" s="352" t="s">
        <v>3437</v>
      </c>
      <c r="E3371" s="353" t="s">
        <v>122</v>
      </c>
      <c r="F3371" s="354">
        <v>191297</v>
      </c>
      <c r="G3371" s="288" t="s">
        <v>117</v>
      </c>
      <c r="H3371" s="288"/>
      <c r="I3371" s="1"/>
      <c r="J3371" s="10"/>
      <c r="K3371" s="10"/>
      <c r="L3371" s="1"/>
    </row>
    <row r="3372" spans="2:12" s="5" customFormat="1" ht="47.25" hidden="1">
      <c r="B3372" s="1"/>
      <c r="C3372" s="351">
        <v>9218</v>
      </c>
      <c r="D3372" s="352" t="s">
        <v>3438</v>
      </c>
      <c r="E3372" s="353" t="s">
        <v>122</v>
      </c>
      <c r="F3372" s="354">
        <v>102970</v>
      </c>
      <c r="G3372" s="288" t="s">
        <v>117</v>
      </c>
      <c r="H3372" s="288"/>
      <c r="I3372" s="1"/>
      <c r="J3372" s="10"/>
      <c r="K3372" s="10"/>
      <c r="L3372" s="1"/>
    </row>
    <row r="3373" spans="2:12" s="5" customFormat="1" ht="63" hidden="1">
      <c r="B3373" s="1"/>
      <c r="C3373" s="351">
        <v>9219</v>
      </c>
      <c r="D3373" s="352" t="s">
        <v>3439</v>
      </c>
      <c r="E3373" s="353" t="s">
        <v>122</v>
      </c>
      <c r="F3373" s="354">
        <v>270191</v>
      </c>
      <c r="G3373" s="288" t="s">
        <v>117</v>
      </c>
      <c r="H3373" s="288"/>
      <c r="I3373" s="1"/>
      <c r="J3373" s="10"/>
      <c r="K3373" s="10"/>
      <c r="L3373" s="1"/>
    </row>
    <row r="3374" spans="2:12" s="5" customFormat="1" ht="47.25" hidden="1">
      <c r="B3374" s="1"/>
      <c r="C3374" s="351">
        <v>9220</v>
      </c>
      <c r="D3374" s="352" t="s">
        <v>3440</v>
      </c>
      <c r="E3374" s="353" t="s">
        <v>122</v>
      </c>
      <c r="F3374" s="354">
        <v>218759</v>
      </c>
      <c r="G3374" s="288" t="s">
        <v>117</v>
      </c>
      <c r="H3374" s="288"/>
      <c r="I3374" s="1"/>
      <c r="J3374" s="10"/>
      <c r="K3374" s="10"/>
      <c r="L3374" s="1"/>
    </row>
    <row r="3375" spans="2:12" s="5" customFormat="1" ht="110.25" hidden="1">
      <c r="B3375" s="1"/>
      <c r="C3375" s="351">
        <v>9221</v>
      </c>
      <c r="D3375" s="352" t="s">
        <v>3441</v>
      </c>
      <c r="E3375" s="353" t="s">
        <v>122</v>
      </c>
      <c r="F3375" s="354">
        <v>270294</v>
      </c>
      <c r="G3375" s="288" t="s">
        <v>117</v>
      </c>
      <c r="H3375" s="288"/>
      <c r="I3375" s="1"/>
      <c r="J3375" s="10"/>
      <c r="K3375" s="10"/>
      <c r="L3375" s="1"/>
    </row>
    <row r="3376" spans="2:12" s="5" customFormat="1" ht="47.25" hidden="1">
      <c r="B3376" s="1"/>
      <c r="C3376" s="351">
        <v>9222</v>
      </c>
      <c r="D3376" s="352" t="s">
        <v>3442</v>
      </c>
      <c r="E3376" s="353" t="s">
        <v>125</v>
      </c>
      <c r="F3376" s="354">
        <v>779016</v>
      </c>
      <c r="G3376" s="288" t="s">
        <v>117</v>
      </c>
      <c r="H3376" s="288"/>
      <c r="I3376" s="1"/>
      <c r="J3376" s="10"/>
      <c r="K3376" s="10"/>
      <c r="L3376" s="1"/>
    </row>
    <row r="3377" spans="2:12" s="5" customFormat="1" ht="31.5" hidden="1">
      <c r="B3377" s="1"/>
      <c r="C3377" s="351">
        <v>9223</v>
      </c>
      <c r="D3377" s="352" t="s">
        <v>3443</v>
      </c>
      <c r="E3377" s="353" t="s">
        <v>122</v>
      </c>
      <c r="F3377" s="354">
        <v>12763</v>
      </c>
      <c r="G3377" s="288" t="s">
        <v>117</v>
      </c>
      <c r="H3377" s="288"/>
      <c r="I3377" s="1"/>
      <c r="J3377" s="10"/>
      <c r="K3377" s="10"/>
      <c r="L3377" s="1"/>
    </row>
    <row r="3378" spans="2:12" s="5" customFormat="1" ht="63" hidden="1">
      <c r="B3378" s="1"/>
      <c r="C3378" s="351">
        <v>9224</v>
      </c>
      <c r="D3378" s="352" t="s">
        <v>3444</v>
      </c>
      <c r="E3378" s="353" t="s">
        <v>125</v>
      </c>
      <c r="F3378" s="354">
        <v>595431</v>
      </c>
      <c r="G3378" s="288" t="s">
        <v>117</v>
      </c>
      <c r="H3378" s="288"/>
      <c r="I3378" s="1"/>
      <c r="J3378" s="10"/>
      <c r="K3378" s="10"/>
      <c r="L3378" s="1"/>
    </row>
    <row r="3379" spans="2:12" s="5" customFormat="1" ht="47.25" hidden="1">
      <c r="B3379" s="1"/>
      <c r="C3379" s="351">
        <v>9225</v>
      </c>
      <c r="D3379" s="352" t="s">
        <v>3445</v>
      </c>
      <c r="E3379" s="353" t="s">
        <v>125</v>
      </c>
      <c r="F3379" s="354">
        <v>431725</v>
      </c>
      <c r="G3379" s="288" t="s">
        <v>117</v>
      </c>
      <c r="H3379" s="288"/>
      <c r="I3379" s="1"/>
      <c r="J3379" s="10"/>
      <c r="K3379" s="10"/>
      <c r="L3379" s="1"/>
    </row>
    <row r="3380" spans="2:12" s="5" customFormat="1" ht="78.75" hidden="1">
      <c r="B3380" s="1"/>
      <c r="C3380" s="351">
        <v>9226</v>
      </c>
      <c r="D3380" s="352" t="s">
        <v>3446</v>
      </c>
      <c r="E3380" s="353" t="s">
        <v>116</v>
      </c>
      <c r="F3380" s="354">
        <v>49284</v>
      </c>
      <c r="G3380" s="288" t="s">
        <v>117</v>
      </c>
      <c r="H3380" s="288"/>
      <c r="I3380" s="1"/>
      <c r="J3380" s="10"/>
      <c r="K3380" s="10"/>
      <c r="L3380" s="1"/>
    </row>
    <row r="3381" spans="2:12" s="5" customFormat="1" ht="47.25" hidden="1">
      <c r="B3381" s="1"/>
      <c r="C3381" s="351">
        <v>9227</v>
      </c>
      <c r="D3381" s="352" t="s">
        <v>3447</v>
      </c>
      <c r="E3381" s="353" t="s">
        <v>125</v>
      </c>
      <c r="F3381" s="354">
        <v>538134</v>
      </c>
      <c r="G3381" s="288" t="s">
        <v>117</v>
      </c>
      <c r="H3381" s="288"/>
      <c r="I3381" s="1"/>
      <c r="J3381" s="10"/>
      <c r="K3381" s="10"/>
      <c r="L3381" s="1"/>
    </row>
    <row r="3382" spans="2:12" s="5" customFormat="1" ht="31.5" hidden="1">
      <c r="B3382" s="1"/>
      <c r="C3382" s="351">
        <v>9228</v>
      </c>
      <c r="D3382" s="352" t="s">
        <v>3448</v>
      </c>
      <c r="E3382" s="353" t="s">
        <v>116</v>
      </c>
      <c r="F3382" s="354">
        <v>541218</v>
      </c>
      <c r="G3382" s="288" t="s">
        <v>117</v>
      </c>
      <c r="H3382" s="288"/>
      <c r="I3382" s="1"/>
      <c r="J3382" s="10"/>
      <c r="K3382" s="10"/>
      <c r="L3382" s="1"/>
    </row>
    <row r="3383" spans="2:12" s="5" customFormat="1" ht="63" hidden="1">
      <c r="B3383" s="1"/>
      <c r="C3383" s="351">
        <v>9229</v>
      </c>
      <c r="D3383" s="352" t="s">
        <v>3449</v>
      </c>
      <c r="E3383" s="353" t="s">
        <v>116</v>
      </c>
      <c r="F3383" s="354">
        <v>25723</v>
      </c>
      <c r="G3383" s="288" t="s">
        <v>117</v>
      </c>
      <c r="H3383" s="288"/>
      <c r="I3383" s="1"/>
      <c r="J3383" s="10"/>
      <c r="K3383" s="10"/>
      <c r="L3383" s="1"/>
    </row>
    <row r="3384" spans="2:12" s="5" customFormat="1" ht="47.25" hidden="1">
      <c r="B3384" s="1"/>
      <c r="C3384" s="351">
        <v>9230</v>
      </c>
      <c r="D3384" s="352" t="s">
        <v>3450</v>
      </c>
      <c r="E3384" s="353" t="s">
        <v>125</v>
      </c>
      <c r="F3384" s="354">
        <v>378479</v>
      </c>
      <c r="G3384" s="288" t="s">
        <v>117</v>
      </c>
      <c r="H3384" s="288"/>
      <c r="I3384" s="1"/>
      <c r="J3384" s="10"/>
      <c r="K3384" s="10"/>
      <c r="L3384" s="1"/>
    </row>
    <row r="3385" spans="2:12" s="5" customFormat="1" ht="47.25" hidden="1">
      <c r="B3385" s="1"/>
      <c r="C3385" s="351">
        <v>9231</v>
      </c>
      <c r="D3385" s="352" t="s">
        <v>3451</v>
      </c>
      <c r="E3385" s="353" t="s">
        <v>125</v>
      </c>
      <c r="F3385" s="354">
        <v>362015</v>
      </c>
      <c r="G3385" s="288" t="s">
        <v>117</v>
      </c>
      <c r="H3385" s="288"/>
      <c r="I3385" s="1"/>
      <c r="J3385" s="10"/>
      <c r="K3385" s="10"/>
      <c r="L3385" s="1"/>
    </row>
    <row r="3386" spans="2:12" s="5" customFormat="1" ht="47.25" hidden="1">
      <c r="B3386" s="1"/>
      <c r="C3386" s="351">
        <v>9232</v>
      </c>
      <c r="D3386" s="352" t="s">
        <v>3452</v>
      </c>
      <c r="E3386" s="353" t="s">
        <v>125</v>
      </c>
      <c r="F3386" s="354">
        <v>183542</v>
      </c>
      <c r="G3386" s="288" t="s">
        <v>117</v>
      </c>
      <c r="H3386" s="288"/>
      <c r="I3386" s="1"/>
      <c r="J3386" s="10"/>
      <c r="K3386" s="10"/>
      <c r="L3386" s="1"/>
    </row>
    <row r="3387" spans="2:12" s="5" customFormat="1" ht="31.5" hidden="1">
      <c r="B3387" s="1"/>
      <c r="C3387" s="351">
        <v>9233</v>
      </c>
      <c r="D3387" s="352" t="s">
        <v>3453</v>
      </c>
      <c r="E3387" s="353" t="s">
        <v>125</v>
      </c>
      <c r="F3387" s="354">
        <v>86597</v>
      </c>
      <c r="G3387" s="288" t="s">
        <v>117</v>
      </c>
      <c r="H3387" s="288"/>
      <c r="I3387" s="1"/>
      <c r="J3387" s="10"/>
      <c r="K3387" s="10"/>
      <c r="L3387" s="1"/>
    </row>
    <row r="3388" spans="2:12" s="5" customFormat="1" ht="31.5" hidden="1">
      <c r="B3388" s="1"/>
      <c r="C3388" s="351">
        <v>9234</v>
      </c>
      <c r="D3388" s="352" t="s">
        <v>3454</v>
      </c>
      <c r="E3388" s="353" t="s">
        <v>125</v>
      </c>
      <c r="F3388" s="354">
        <v>84813</v>
      </c>
      <c r="G3388" s="288" t="s">
        <v>117</v>
      </c>
      <c r="H3388" s="288"/>
      <c r="I3388" s="1"/>
      <c r="J3388" s="10"/>
      <c r="K3388" s="10"/>
      <c r="L3388" s="1"/>
    </row>
    <row r="3389" spans="2:12" s="5" customFormat="1" ht="47.25" hidden="1">
      <c r="B3389" s="1"/>
      <c r="C3389" s="351">
        <v>9235</v>
      </c>
      <c r="D3389" s="352" t="s">
        <v>3455</v>
      </c>
      <c r="E3389" s="353" t="s">
        <v>125</v>
      </c>
      <c r="F3389" s="354">
        <v>35710</v>
      </c>
      <c r="G3389" s="288" t="s">
        <v>117</v>
      </c>
      <c r="H3389" s="288"/>
      <c r="I3389" s="1"/>
      <c r="J3389" s="10"/>
      <c r="K3389" s="10"/>
      <c r="L3389" s="1"/>
    </row>
    <row r="3390" spans="2:12" s="5" customFormat="1" ht="47.25" hidden="1">
      <c r="B3390" s="1"/>
      <c r="C3390" s="351">
        <v>9236</v>
      </c>
      <c r="D3390" s="352" t="s">
        <v>3456</v>
      </c>
      <c r="E3390" s="353" t="s">
        <v>125</v>
      </c>
      <c r="F3390" s="354">
        <v>39009</v>
      </c>
      <c r="G3390" s="288" t="s">
        <v>117</v>
      </c>
      <c r="H3390" s="288"/>
      <c r="I3390" s="1"/>
      <c r="J3390" s="10"/>
      <c r="K3390" s="10"/>
      <c r="L3390" s="1"/>
    </row>
    <row r="3391" spans="2:12" s="5" customFormat="1" ht="47.25" hidden="1">
      <c r="B3391" s="1"/>
      <c r="C3391" s="351">
        <v>9237</v>
      </c>
      <c r="D3391" s="352" t="s">
        <v>3457</v>
      </c>
      <c r="E3391" s="353" t="s">
        <v>125</v>
      </c>
      <c r="F3391" s="354">
        <v>7401</v>
      </c>
      <c r="G3391" s="288" t="s">
        <v>117</v>
      </c>
      <c r="H3391" s="288"/>
      <c r="I3391" s="1"/>
      <c r="J3391" s="10"/>
      <c r="K3391" s="10"/>
      <c r="L3391" s="1"/>
    </row>
    <row r="3392" spans="2:12" s="5" customFormat="1" ht="31.5" hidden="1">
      <c r="B3392" s="1"/>
      <c r="C3392" s="351">
        <v>9238</v>
      </c>
      <c r="D3392" s="352" t="s">
        <v>3458</v>
      </c>
      <c r="E3392" s="353" t="s">
        <v>125</v>
      </c>
      <c r="F3392" s="354">
        <v>16282</v>
      </c>
      <c r="G3392" s="288" t="s">
        <v>117</v>
      </c>
      <c r="H3392" s="288"/>
      <c r="I3392" s="1"/>
      <c r="J3392" s="10"/>
      <c r="K3392" s="10"/>
      <c r="L3392" s="1"/>
    </row>
    <row r="3393" spans="2:12" s="5" customFormat="1" ht="31.5" hidden="1">
      <c r="B3393" s="1"/>
      <c r="C3393" s="351">
        <v>9239</v>
      </c>
      <c r="D3393" s="352" t="s">
        <v>3459</v>
      </c>
      <c r="E3393" s="353" t="s">
        <v>122</v>
      </c>
      <c r="F3393" s="354">
        <v>3820</v>
      </c>
      <c r="G3393" s="288" t="s">
        <v>117</v>
      </c>
      <c r="H3393" s="288"/>
      <c r="I3393" s="1"/>
      <c r="J3393" s="10"/>
      <c r="K3393" s="10"/>
      <c r="L3393" s="1"/>
    </row>
    <row r="3394" spans="2:12" s="5" customFormat="1" ht="31.5" hidden="1">
      <c r="B3394" s="1"/>
      <c r="C3394" s="351">
        <v>9240</v>
      </c>
      <c r="D3394" s="352" t="s">
        <v>3460</v>
      </c>
      <c r="E3394" s="353" t="s">
        <v>125</v>
      </c>
      <c r="F3394" s="354">
        <v>35063</v>
      </c>
      <c r="G3394" s="288" t="s">
        <v>117</v>
      </c>
      <c r="H3394" s="288"/>
      <c r="I3394" s="1"/>
      <c r="J3394" s="10"/>
      <c r="K3394" s="10"/>
      <c r="L3394" s="1"/>
    </row>
    <row r="3395" spans="2:12" s="5" customFormat="1" ht="31.5" hidden="1">
      <c r="B3395" s="1"/>
      <c r="C3395" s="351">
        <v>9241</v>
      </c>
      <c r="D3395" s="352" t="s">
        <v>3461</v>
      </c>
      <c r="E3395" s="353" t="s">
        <v>122</v>
      </c>
      <c r="F3395" s="354">
        <v>2806</v>
      </c>
      <c r="G3395" s="288" t="s">
        <v>117</v>
      </c>
      <c r="H3395" s="288"/>
      <c r="I3395" s="1"/>
      <c r="J3395" s="10"/>
      <c r="K3395" s="10"/>
      <c r="L3395" s="1"/>
    </row>
    <row r="3396" spans="2:12" s="5" customFormat="1" ht="47.25" hidden="1">
      <c r="B3396" s="1"/>
      <c r="C3396" s="351">
        <v>9242</v>
      </c>
      <c r="D3396" s="352" t="s">
        <v>3462</v>
      </c>
      <c r="E3396" s="353" t="s">
        <v>125</v>
      </c>
      <c r="F3396" s="354">
        <v>315942</v>
      </c>
      <c r="G3396" s="288" t="s">
        <v>117</v>
      </c>
      <c r="H3396" s="288"/>
      <c r="I3396" s="1"/>
      <c r="J3396" s="10"/>
      <c r="K3396" s="10"/>
      <c r="L3396" s="1"/>
    </row>
    <row r="3397" spans="2:12" s="5" customFormat="1" ht="47.25" hidden="1">
      <c r="B3397" s="1"/>
      <c r="C3397" s="351">
        <v>9243</v>
      </c>
      <c r="D3397" s="352" t="s">
        <v>3463</v>
      </c>
      <c r="E3397" s="353" t="s">
        <v>125</v>
      </c>
      <c r="F3397" s="354">
        <v>265811</v>
      </c>
      <c r="G3397" s="288" t="s">
        <v>117</v>
      </c>
      <c r="H3397" s="288"/>
      <c r="I3397" s="1"/>
      <c r="J3397" s="10"/>
      <c r="K3397" s="10"/>
      <c r="L3397" s="1"/>
    </row>
    <row r="3398" spans="2:12" s="5" customFormat="1" ht="47.25" hidden="1">
      <c r="B3398" s="1"/>
      <c r="C3398" s="351">
        <v>9244</v>
      </c>
      <c r="D3398" s="352" t="s">
        <v>3464</v>
      </c>
      <c r="E3398" s="353" t="s">
        <v>125</v>
      </c>
      <c r="F3398" s="354">
        <v>583568</v>
      </c>
      <c r="G3398" s="288" t="s">
        <v>117</v>
      </c>
      <c r="H3398" s="288"/>
      <c r="I3398" s="1"/>
      <c r="J3398" s="10"/>
      <c r="K3398" s="10"/>
      <c r="L3398" s="1"/>
    </row>
    <row r="3399" spans="2:12" s="5" customFormat="1" ht="47.25" hidden="1">
      <c r="B3399" s="1"/>
      <c r="C3399" s="351">
        <v>9245</v>
      </c>
      <c r="D3399" s="352" t="s">
        <v>3465</v>
      </c>
      <c r="E3399" s="353" t="s">
        <v>125</v>
      </c>
      <c r="F3399" s="354">
        <v>482391</v>
      </c>
      <c r="G3399" s="288" t="s">
        <v>117</v>
      </c>
      <c r="H3399" s="288"/>
      <c r="I3399" s="1"/>
      <c r="J3399" s="10"/>
      <c r="K3399" s="10"/>
      <c r="L3399" s="1"/>
    </row>
    <row r="3400" spans="2:12" s="5" customFormat="1" ht="47.25" hidden="1">
      <c r="B3400" s="1"/>
      <c r="C3400" s="351">
        <v>9246</v>
      </c>
      <c r="D3400" s="352" t="s">
        <v>3466</v>
      </c>
      <c r="E3400" s="353" t="s">
        <v>125</v>
      </c>
      <c r="F3400" s="354">
        <v>331261</v>
      </c>
      <c r="G3400" s="288" t="s">
        <v>117</v>
      </c>
      <c r="H3400" s="288"/>
      <c r="I3400" s="1"/>
      <c r="J3400" s="10"/>
      <c r="K3400" s="10"/>
      <c r="L3400" s="1"/>
    </row>
    <row r="3401" spans="2:12" s="5" customFormat="1" ht="47.25" hidden="1">
      <c r="B3401" s="1"/>
      <c r="C3401" s="351">
        <v>9247</v>
      </c>
      <c r="D3401" s="352" t="s">
        <v>3467</v>
      </c>
      <c r="E3401" s="353" t="s">
        <v>125</v>
      </c>
      <c r="F3401" s="354">
        <v>265811</v>
      </c>
      <c r="G3401" s="288" t="s">
        <v>117</v>
      </c>
      <c r="H3401" s="288"/>
      <c r="I3401" s="1"/>
      <c r="J3401" s="10"/>
      <c r="K3401" s="10"/>
      <c r="L3401" s="1"/>
    </row>
    <row r="3402" spans="2:12" s="5" customFormat="1" ht="47.25" hidden="1">
      <c r="B3402" s="1"/>
      <c r="C3402" s="351">
        <v>9248</v>
      </c>
      <c r="D3402" s="352" t="s">
        <v>3468</v>
      </c>
      <c r="E3402" s="353" t="s">
        <v>125</v>
      </c>
      <c r="F3402" s="354">
        <v>301543</v>
      </c>
      <c r="G3402" s="288" t="s">
        <v>117</v>
      </c>
      <c r="H3402" s="288"/>
      <c r="I3402" s="1"/>
      <c r="J3402" s="10"/>
      <c r="K3402" s="10"/>
      <c r="L3402" s="1"/>
    </row>
    <row r="3403" spans="2:12" s="5" customFormat="1" ht="47.25" hidden="1">
      <c r="B3403" s="1"/>
      <c r="C3403" s="351">
        <v>9249</v>
      </c>
      <c r="D3403" s="352" t="s">
        <v>3469</v>
      </c>
      <c r="E3403" s="353" t="s">
        <v>125</v>
      </c>
      <c r="F3403" s="354">
        <v>22103</v>
      </c>
      <c r="G3403" s="288" t="s">
        <v>117</v>
      </c>
      <c r="H3403" s="288"/>
      <c r="I3403" s="1"/>
      <c r="J3403" s="10"/>
      <c r="K3403" s="10"/>
      <c r="L3403" s="1"/>
    </row>
    <row r="3404" spans="2:12" s="5" customFormat="1" ht="47.25" hidden="1">
      <c r="B3404" s="1"/>
      <c r="C3404" s="351">
        <v>9250</v>
      </c>
      <c r="D3404" s="352" t="s">
        <v>3470</v>
      </c>
      <c r="E3404" s="353" t="s">
        <v>125</v>
      </c>
      <c r="F3404" s="354">
        <v>21231</v>
      </c>
      <c r="G3404" s="288" t="s">
        <v>117</v>
      </c>
      <c r="H3404" s="288"/>
      <c r="I3404" s="1"/>
      <c r="J3404" s="10"/>
      <c r="K3404" s="10"/>
      <c r="L3404" s="1"/>
    </row>
    <row r="3405" spans="2:12" s="5" customFormat="1" ht="47.25" hidden="1">
      <c r="B3405" s="1"/>
      <c r="C3405" s="351">
        <v>9251</v>
      </c>
      <c r="D3405" s="352" t="s">
        <v>3471</v>
      </c>
      <c r="E3405" s="353" t="s">
        <v>125</v>
      </c>
      <c r="F3405" s="354">
        <v>22064</v>
      </c>
      <c r="G3405" s="288" t="s">
        <v>117</v>
      </c>
      <c r="H3405" s="288"/>
      <c r="I3405" s="1"/>
      <c r="J3405" s="10"/>
      <c r="K3405" s="10"/>
      <c r="L3405" s="1"/>
    </row>
    <row r="3406" spans="2:12" s="5" customFormat="1" ht="47.25" hidden="1">
      <c r="B3406" s="1"/>
      <c r="C3406" s="351">
        <v>9252</v>
      </c>
      <c r="D3406" s="352" t="s">
        <v>3472</v>
      </c>
      <c r="E3406" s="353" t="s">
        <v>125</v>
      </c>
      <c r="F3406" s="354">
        <v>23254</v>
      </c>
      <c r="G3406" s="288" t="s">
        <v>117</v>
      </c>
      <c r="H3406" s="288"/>
      <c r="I3406" s="1"/>
      <c r="J3406" s="10"/>
      <c r="K3406" s="10"/>
      <c r="L3406" s="1"/>
    </row>
    <row r="3407" spans="2:12" s="5" customFormat="1" ht="31.5" hidden="1">
      <c r="B3407" s="1"/>
      <c r="C3407" s="351">
        <v>9253</v>
      </c>
      <c r="D3407" s="352" t="s">
        <v>3473</v>
      </c>
      <c r="E3407" s="353" t="s">
        <v>125</v>
      </c>
      <c r="F3407" s="354">
        <v>42667</v>
      </c>
      <c r="G3407" s="288" t="s">
        <v>117</v>
      </c>
      <c r="H3407" s="288"/>
      <c r="I3407" s="1"/>
      <c r="J3407" s="10"/>
      <c r="K3407" s="10"/>
      <c r="L3407" s="1"/>
    </row>
    <row r="3408" spans="2:12" s="5" customFormat="1" ht="47.25" hidden="1">
      <c r="B3408" s="1"/>
      <c r="C3408" s="459">
        <v>9254</v>
      </c>
      <c r="D3408" s="461" t="s">
        <v>3474</v>
      </c>
      <c r="E3408" s="463" t="s">
        <v>125</v>
      </c>
      <c r="F3408" s="465">
        <v>24920</v>
      </c>
      <c r="G3408" s="288" t="s">
        <v>117</v>
      </c>
      <c r="H3408" s="288"/>
      <c r="I3408" s="1"/>
      <c r="J3408" s="10"/>
      <c r="K3408" s="10"/>
      <c r="L3408" s="1"/>
    </row>
    <row r="3409" spans="2:12" s="5" customFormat="1" ht="47.25" hidden="1">
      <c r="B3409" s="1"/>
      <c r="C3409" s="459">
        <v>9255</v>
      </c>
      <c r="D3409" s="461" t="s">
        <v>3475</v>
      </c>
      <c r="E3409" s="463" t="s">
        <v>125</v>
      </c>
      <c r="F3409" s="465">
        <v>34627</v>
      </c>
      <c r="G3409" s="288" t="s">
        <v>117</v>
      </c>
      <c r="H3409" s="288"/>
      <c r="I3409" s="1"/>
      <c r="J3409" s="10"/>
      <c r="K3409" s="10"/>
      <c r="L3409" s="1"/>
    </row>
    <row r="3410" spans="2:12" s="5" customFormat="1" ht="47.25" hidden="1">
      <c r="B3410" s="1"/>
      <c r="C3410" s="459">
        <v>9256</v>
      </c>
      <c r="D3410" s="461" t="s">
        <v>3476</v>
      </c>
      <c r="E3410" s="463" t="s">
        <v>116</v>
      </c>
      <c r="F3410" s="465">
        <v>50028</v>
      </c>
      <c r="G3410" s="288" t="s">
        <v>117</v>
      </c>
      <c r="H3410" s="288"/>
      <c r="I3410" s="1"/>
      <c r="J3410" s="10"/>
      <c r="K3410" s="10"/>
      <c r="L3410" s="1"/>
    </row>
    <row r="3411" spans="2:12" s="5" customFormat="1" ht="47.25" hidden="1">
      <c r="B3411" s="1"/>
      <c r="C3411" s="459">
        <v>9257</v>
      </c>
      <c r="D3411" s="461" t="s">
        <v>3477</v>
      </c>
      <c r="E3411" s="463" t="s">
        <v>116</v>
      </c>
      <c r="F3411" s="465">
        <v>43172</v>
      </c>
      <c r="G3411" s="288" t="s">
        <v>117</v>
      </c>
      <c r="H3411" s="288"/>
      <c r="I3411" s="1"/>
      <c r="J3411" s="10"/>
      <c r="K3411" s="10"/>
      <c r="L3411" s="1"/>
    </row>
    <row r="3412" spans="2:12" s="5" customFormat="1" ht="47.25" hidden="1">
      <c r="B3412" s="1"/>
      <c r="C3412" s="459">
        <v>9258</v>
      </c>
      <c r="D3412" s="461" t="s">
        <v>3478</v>
      </c>
      <c r="E3412" s="463" t="s">
        <v>116</v>
      </c>
      <c r="F3412" s="465">
        <v>216324</v>
      </c>
      <c r="G3412" s="288" t="s">
        <v>117</v>
      </c>
      <c r="H3412" s="288"/>
      <c r="I3412" s="1"/>
      <c r="J3412" s="10"/>
      <c r="K3412" s="10"/>
      <c r="L3412" s="1"/>
    </row>
    <row r="3413" spans="2:12" s="5" customFormat="1" ht="31.5" hidden="1">
      <c r="B3413" s="1"/>
      <c r="C3413" s="459">
        <v>9259</v>
      </c>
      <c r="D3413" s="461" t="s">
        <v>3479</v>
      </c>
      <c r="E3413" s="463" t="s">
        <v>125</v>
      </c>
      <c r="F3413" s="465">
        <v>15495</v>
      </c>
      <c r="G3413" s="288" t="s">
        <v>117</v>
      </c>
      <c r="H3413" s="288"/>
      <c r="I3413" s="1"/>
      <c r="J3413" s="10"/>
      <c r="K3413" s="10"/>
      <c r="L3413" s="1"/>
    </row>
    <row r="3414" spans="2:12" s="5" customFormat="1" ht="31.5" hidden="1">
      <c r="B3414" s="1"/>
      <c r="C3414" s="459">
        <v>9260</v>
      </c>
      <c r="D3414" s="461" t="s">
        <v>3480</v>
      </c>
      <c r="E3414" s="463" t="s">
        <v>125</v>
      </c>
      <c r="F3414" s="465">
        <v>30681</v>
      </c>
      <c r="G3414" s="288" t="s">
        <v>117</v>
      </c>
      <c r="H3414" s="288"/>
      <c r="I3414" s="1"/>
      <c r="J3414" s="10"/>
      <c r="K3414" s="10"/>
      <c r="L3414" s="1"/>
    </row>
    <row r="3415" spans="2:12" s="5" customFormat="1" ht="31.5" hidden="1">
      <c r="B3415" s="1"/>
      <c r="C3415" s="459">
        <v>9261</v>
      </c>
      <c r="D3415" s="461" t="s">
        <v>3481</v>
      </c>
      <c r="E3415" s="463" t="s">
        <v>125</v>
      </c>
      <c r="F3415" s="465">
        <v>42685</v>
      </c>
      <c r="G3415" s="288" t="s">
        <v>117</v>
      </c>
      <c r="H3415" s="288"/>
      <c r="I3415" s="1"/>
      <c r="J3415" s="10"/>
      <c r="K3415" s="10"/>
      <c r="L3415" s="1"/>
    </row>
    <row r="3416" spans="2:12" s="5" customFormat="1" ht="31.5" hidden="1">
      <c r="B3416" s="1"/>
      <c r="C3416" s="459">
        <v>9262</v>
      </c>
      <c r="D3416" s="461" t="s">
        <v>3482</v>
      </c>
      <c r="E3416" s="463" t="s">
        <v>125</v>
      </c>
      <c r="F3416" s="465">
        <v>64298</v>
      </c>
      <c r="G3416" s="288" t="s">
        <v>117</v>
      </c>
      <c r="H3416" s="288"/>
      <c r="I3416" s="1"/>
      <c r="J3416" s="10"/>
      <c r="K3416" s="10"/>
      <c r="L3416" s="1"/>
    </row>
    <row r="3417" spans="2:12" s="5" customFormat="1" ht="31.5" hidden="1">
      <c r="B3417" s="1"/>
      <c r="C3417" s="459">
        <v>9263</v>
      </c>
      <c r="D3417" s="461" t="s">
        <v>3483</v>
      </c>
      <c r="E3417" s="463" t="s">
        <v>125</v>
      </c>
      <c r="F3417" s="465">
        <v>134492</v>
      </c>
      <c r="G3417" s="288" t="s">
        <v>117</v>
      </c>
      <c r="H3417" s="288"/>
      <c r="I3417" s="1"/>
      <c r="J3417" s="10"/>
      <c r="K3417" s="10"/>
      <c r="L3417" s="1"/>
    </row>
    <row r="3418" spans="2:12" s="5" customFormat="1" ht="31.5" hidden="1">
      <c r="B3418" s="1"/>
      <c r="C3418" s="459">
        <v>9264</v>
      </c>
      <c r="D3418" s="461" t="s">
        <v>3484</v>
      </c>
      <c r="E3418" s="463" t="s">
        <v>125</v>
      </c>
      <c r="F3418" s="465">
        <v>4236</v>
      </c>
      <c r="G3418" s="288" t="s">
        <v>117</v>
      </c>
      <c r="H3418" s="288"/>
      <c r="I3418" s="1"/>
      <c r="J3418" s="10"/>
      <c r="K3418" s="10"/>
      <c r="L3418" s="1"/>
    </row>
    <row r="3419" spans="2:12" s="5" customFormat="1" ht="31.5" hidden="1">
      <c r="B3419" s="1"/>
      <c r="C3419" s="459">
        <v>9265</v>
      </c>
      <c r="D3419" s="461" t="s">
        <v>3485</v>
      </c>
      <c r="E3419" s="463" t="s">
        <v>125</v>
      </c>
      <c r="F3419" s="465">
        <v>8805</v>
      </c>
      <c r="G3419" s="288" t="s">
        <v>117</v>
      </c>
      <c r="H3419" s="288"/>
      <c r="I3419" s="1"/>
      <c r="J3419" s="10"/>
      <c r="K3419" s="10"/>
      <c r="L3419" s="1"/>
    </row>
    <row r="3420" spans="2:12" s="5" customFormat="1" ht="31.5" hidden="1">
      <c r="B3420" s="1"/>
      <c r="C3420" s="459">
        <v>9266</v>
      </c>
      <c r="D3420" s="461" t="s">
        <v>3486</v>
      </c>
      <c r="E3420" s="463" t="s">
        <v>125</v>
      </c>
      <c r="F3420" s="465">
        <v>41502</v>
      </c>
      <c r="G3420" s="288" t="s">
        <v>117</v>
      </c>
      <c r="H3420" s="288"/>
      <c r="I3420" s="1"/>
      <c r="J3420" s="10"/>
      <c r="K3420" s="10"/>
      <c r="L3420" s="1"/>
    </row>
    <row r="3421" spans="2:12" s="5" customFormat="1" ht="47.25" hidden="1">
      <c r="B3421" s="1"/>
      <c r="C3421" s="459">
        <v>9267</v>
      </c>
      <c r="D3421" s="461" t="s">
        <v>3487</v>
      </c>
      <c r="E3421" s="463" t="s">
        <v>125</v>
      </c>
      <c r="F3421" s="465">
        <v>24603</v>
      </c>
      <c r="G3421" s="288" t="s">
        <v>117</v>
      </c>
      <c r="H3421" s="288"/>
      <c r="I3421" s="1"/>
      <c r="J3421" s="10"/>
      <c r="K3421" s="10"/>
      <c r="L3421" s="1"/>
    </row>
    <row r="3422" spans="2:12" s="5" customFormat="1" ht="47.25" hidden="1">
      <c r="B3422" s="1"/>
      <c r="C3422" s="459">
        <v>9268</v>
      </c>
      <c r="D3422" s="461" t="s">
        <v>3488</v>
      </c>
      <c r="E3422" s="463" t="s">
        <v>125</v>
      </c>
      <c r="F3422" s="465">
        <v>24722</v>
      </c>
      <c r="G3422" s="288" t="s">
        <v>117</v>
      </c>
      <c r="H3422" s="288"/>
      <c r="I3422" s="1"/>
      <c r="J3422" s="10"/>
      <c r="K3422" s="10"/>
      <c r="L3422" s="1"/>
    </row>
    <row r="3423" spans="2:12" s="5" customFormat="1" ht="47.25" hidden="1">
      <c r="B3423" s="1"/>
      <c r="C3423" s="459">
        <v>9269</v>
      </c>
      <c r="D3423" s="461" t="s">
        <v>3489</v>
      </c>
      <c r="E3423" s="463" t="s">
        <v>125</v>
      </c>
      <c r="F3423" s="465">
        <v>24841</v>
      </c>
      <c r="G3423" s="288" t="s">
        <v>117</v>
      </c>
      <c r="H3423" s="288"/>
      <c r="I3423" s="1"/>
      <c r="J3423" s="10"/>
      <c r="K3423" s="10"/>
      <c r="L3423" s="1"/>
    </row>
    <row r="3424" spans="2:12" s="5" customFormat="1" ht="47.25" hidden="1">
      <c r="B3424" s="1"/>
      <c r="C3424" s="459">
        <v>9270</v>
      </c>
      <c r="D3424" s="461" t="s">
        <v>3490</v>
      </c>
      <c r="E3424" s="463" t="s">
        <v>125</v>
      </c>
      <c r="F3424" s="465">
        <v>71238</v>
      </c>
      <c r="G3424" s="288" t="s">
        <v>117</v>
      </c>
      <c r="H3424" s="288"/>
      <c r="I3424" s="1"/>
      <c r="J3424" s="10"/>
      <c r="K3424" s="10"/>
      <c r="L3424" s="1"/>
    </row>
    <row r="3425" spans="2:12" s="5" customFormat="1" ht="63" hidden="1">
      <c r="B3425" s="1"/>
      <c r="C3425" s="459">
        <v>9271</v>
      </c>
      <c r="D3425" s="461" t="s">
        <v>3491</v>
      </c>
      <c r="E3425" s="463" t="s">
        <v>125</v>
      </c>
      <c r="F3425" s="465">
        <v>48412</v>
      </c>
      <c r="G3425" s="288" t="s">
        <v>117</v>
      </c>
      <c r="H3425" s="288"/>
      <c r="I3425" s="1"/>
      <c r="J3425" s="10"/>
      <c r="K3425" s="10"/>
      <c r="L3425" s="1"/>
    </row>
    <row r="3426" spans="2:12" s="5" customFormat="1" ht="47.25" hidden="1">
      <c r="B3426" s="1"/>
      <c r="C3426" s="459">
        <v>9272</v>
      </c>
      <c r="D3426" s="461" t="s">
        <v>3492</v>
      </c>
      <c r="E3426" s="463" t="s">
        <v>125</v>
      </c>
      <c r="F3426" s="465">
        <v>24489</v>
      </c>
      <c r="G3426" s="288" t="s">
        <v>117</v>
      </c>
      <c r="H3426" s="288"/>
      <c r="I3426" s="1"/>
      <c r="J3426" s="10"/>
      <c r="K3426" s="10"/>
      <c r="L3426" s="1"/>
    </row>
    <row r="3427" spans="2:12" s="5" customFormat="1" ht="47.25" hidden="1">
      <c r="B3427" s="1"/>
      <c r="C3427" s="459">
        <v>9273</v>
      </c>
      <c r="D3427" s="461" t="s">
        <v>3493</v>
      </c>
      <c r="E3427" s="463" t="s">
        <v>125</v>
      </c>
      <c r="F3427" s="465">
        <v>141763</v>
      </c>
      <c r="G3427" s="288" t="s">
        <v>117</v>
      </c>
      <c r="H3427" s="288"/>
      <c r="I3427" s="1"/>
      <c r="J3427" s="10"/>
      <c r="K3427" s="10"/>
      <c r="L3427" s="1"/>
    </row>
    <row r="3428" spans="2:12" s="5" customFormat="1" ht="47.25" hidden="1">
      <c r="B3428" s="1"/>
      <c r="C3428" s="459">
        <v>9274</v>
      </c>
      <c r="D3428" s="461" t="s">
        <v>3494</v>
      </c>
      <c r="E3428" s="463" t="s">
        <v>125</v>
      </c>
      <c r="F3428" s="465">
        <v>179583</v>
      </c>
      <c r="G3428" s="288" t="s">
        <v>117</v>
      </c>
      <c r="H3428" s="288"/>
      <c r="I3428" s="1"/>
      <c r="J3428" s="10"/>
      <c r="K3428" s="10"/>
      <c r="L3428" s="1"/>
    </row>
    <row r="3429" spans="2:12" s="5" customFormat="1" ht="31.5" hidden="1">
      <c r="B3429" s="1"/>
      <c r="C3429" s="459">
        <v>9275</v>
      </c>
      <c r="D3429" s="461" t="s">
        <v>3495</v>
      </c>
      <c r="E3429" s="463" t="s">
        <v>125</v>
      </c>
      <c r="F3429" s="465">
        <v>98584</v>
      </c>
      <c r="G3429" s="288" t="s">
        <v>117</v>
      </c>
      <c r="H3429" s="288"/>
      <c r="I3429" s="1"/>
      <c r="J3429" s="10"/>
      <c r="K3429" s="10"/>
      <c r="L3429" s="1"/>
    </row>
    <row r="3430" spans="2:12" s="5" customFormat="1" ht="47.25" hidden="1">
      <c r="B3430" s="1"/>
      <c r="C3430" s="459">
        <v>9276</v>
      </c>
      <c r="D3430" s="461" t="s">
        <v>3496</v>
      </c>
      <c r="E3430" s="463" t="s">
        <v>125</v>
      </c>
      <c r="F3430" s="465">
        <v>26328</v>
      </c>
      <c r="G3430" s="288" t="s">
        <v>117</v>
      </c>
      <c r="H3430" s="288"/>
      <c r="I3430" s="1"/>
      <c r="J3430" s="10"/>
      <c r="K3430" s="10"/>
      <c r="L3430" s="1"/>
    </row>
    <row r="3431" spans="2:12" s="5" customFormat="1" ht="47.25" hidden="1">
      <c r="B3431" s="1"/>
      <c r="C3431" s="459">
        <v>9277</v>
      </c>
      <c r="D3431" s="461" t="s">
        <v>3497</v>
      </c>
      <c r="E3431" s="463" t="s">
        <v>125</v>
      </c>
      <c r="F3431" s="465">
        <v>482615</v>
      </c>
      <c r="G3431" s="288" t="s">
        <v>117</v>
      </c>
      <c r="H3431" s="288"/>
      <c r="I3431" s="1"/>
      <c r="J3431" s="10"/>
      <c r="K3431" s="10"/>
      <c r="L3431" s="1"/>
    </row>
    <row r="3432" spans="2:12" s="5" customFormat="1" ht="47.25" hidden="1">
      <c r="B3432" s="1"/>
      <c r="C3432" s="459">
        <v>9278</v>
      </c>
      <c r="D3432" s="461" t="s">
        <v>3498</v>
      </c>
      <c r="E3432" s="463" t="s">
        <v>125</v>
      </c>
      <c r="F3432" s="465">
        <v>194322361</v>
      </c>
      <c r="G3432" s="288" t="s">
        <v>117</v>
      </c>
      <c r="H3432" s="288"/>
      <c r="I3432" s="1"/>
      <c r="J3432" s="10"/>
      <c r="K3432" s="10"/>
      <c r="L3432" s="1"/>
    </row>
    <row r="3433" spans="2:12" s="5" customFormat="1" ht="47.25" hidden="1">
      <c r="B3433" s="1"/>
      <c r="C3433" s="459">
        <v>9279</v>
      </c>
      <c r="D3433" s="461" t="s">
        <v>3499</v>
      </c>
      <c r="E3433" s="463" t="s">
        <v>125</v>
      </c>
      <c r="F3433" s="465">
        <v>29611</v>
      </c>
      <c r="G3433" s="288" t="s">
        <v>117</v>
      </c>
      <c r="H3433" s="288"/>
      <c r="I3433" s="1"/>
      <c r="J3433" s="10"/>
      <c r="K3433" s="10"/>
      <c r="L3433" s="1"/>
    </row>
    <row r="3434" spans="2:12" s="5" customFormat="1" ht="47.25" hidden="1">
      <c r="B3434" s="1"/>
      <c r="C3434" s="459">
        <v>9280</v>
      </c>
      <c r="D3434" s="461" t="s">
        <v>3500</v>
      </c>
      <c r="E3434" s="463" t="s">
        <v>125</v>
      </c>
      <c r="F3434" s="465">
        <v>57384</v>
      </c>
      <c r="G3434" s="288" t="s">
        <v>117</v>
      </c>
      <c r="H3434" s="288"/>
      <c r="I3434" s="1"/>
      <c r="J3434" s="10"/>
      <c r="K3434" s="10"/>
      <c r="L3434" s="1"/>
    </row>
    <row r="3435" spans="2:12" s="5" customFormat="1" ht="47.25" hidden="1">
      <c r="B3435" s="1"/>
      <c r="C3435" s="459">
        <v>9281</v>
      </c>
      <c r="D3435" s="461" t="s">
        <v>3501</v>
      </c>
      <c r="E3435" s="463" t="s">
        <v>125</v>
      </c>
      <c r="F3435" s="465">
        <v>27578</v>
      </c>
      <c r="G3435" s="288" t="s">
        <v>117</v>
      </c>
      <c r="H3435" s="288"/>
      <c r="I3435" s="1"/>
      <c r="J3435" s="10"/>
      <c r="K3435" s="10"/>
      <c r="L3435" s="1"/>
    </row>
    <row r="3436" spans="2:12" s="5" customFormat="1" ht="47.25" hidden="1">
      <c r="B3436" s="1"/>
      <c r="C3436" s="459">
        <v>9282</v>
      </c>
      <c r="D3436" s="461" t="s">
        <v>3502</v>
      </c>
      <c r="E3436" s="463" t="s">
        <v>122</v>
      </c>
      <c r="F3436" s="465">
        <v>18286</v>
      </c>
      <c r="G3436" s="288" t="s">
        <v>117</v>
      </c>
      <c r="H3436" s="288"/>
      <c r="I3436" s="1"/>
      <c r="J3436" s="10"/>
      <c r="K3436" s="10"/>
      <c r="L3436" s="1"/>
    </row>
    <row r="3437" spans="2:12" s="5" customFormat="1" ht="47.25" hidden="1">
      <c r="B3437" s="1"/>
      <c r="C3437" s="459">
        <v>9283</v>
      </c>
      <c r="D3437" s="461" t="s">
        <v>3503</v>
      </c>
      <c r="E3437" s="463" t="s">
        <v>125</v>
      </c>
      <c r="F3437" s="465">
        <v>72071</v>
      </c>
      <c r="G3437" s="288" t="s">
        <v>117</v>
      </c>
      <c r="H3437" s="288"/>
      <c r="I3437" s="1"/>
      <c r="J3437" s="10"/>
      <c r="K3437" s="10"/>
      <c r="L3437" s="1"/>
    </row>
    <row r="3438" spans="2:12" s="5" customFormat="1" ht="31.5" hidden="1">
      <c r="B3438" s="1"/>
      <c r="C3438" s="459">
        <v>9284</v>
      </c>
      <c r="D3438" s="461" t="s">
        <v>3504</v>
      </c>
      <c r="E3438" s="463" t="s">
        <v>125</v>
      </c>
      <c r="F3438" s="465">
        <v>75701</v>
      </c>
      <c r="G3438" s="288" t="s">
        <v>117</v>
      </c>
      <c r="H3438" s="288"/>
      <c r="I3438" s="1"/>
      <c r="J3438" s="10"/>
      <c r="K3438" s="10"/>
      <c r="L3438" s="1"/>
    </row>
    <row r="3439" spans="2:12" s="5" customFormat="1" ht="31.5" hidden="1">
      <c r="B3439" s="1"/>
      <c r="C3439" s="459">
        <v>9285</v>
      </c>
      <c r="D3439" s="461" t="s">
        <v>3505</v>
      </c>
      <c r="E3439" s="463" t="s">
        <v>125</v>
      </c>
      <c r="F3439" s="465">
        <v>5619</v>
      </c>
      <c r="G3439" s="288" t="s">
        <v>117</v>
      </c>
      <c r="H3439" s="288"/>
      <c r="I3439" s="1"/>
      <c r="J3439" s="10"/>
      <c r="K3439" s="10"/>
      <c r="L3439" s="1"/>
    </row>
    <row r="3440" spans="2:12" s="5" customFormat="1" ht="47.25" hidden="1">
      <c r="B3440" s="1"/>
      <c r="C3440" s="459">
        <v>9286</v>
      </c>
      <c r="D3440" s="461" t="s">
        <v>3506</v>
      </c>
      <c r="E3440" s="463" t="s">
        <v>125</v>
      </c>
      <c r="F3440" s="465">
        <v>10368</v>
      </c>
      <c r="G3440" s="288" t="s">
        <v>117</v>
      </c>
      <c r="H3440" s="288"/>
      <c r="I3440" s="1"/>
      <c r="J3440" s="10"/>
      <c r="K3440" s="10"/>
      <c r="L3440" s="1"/>
    </row>
    <row r="3441" spans="2:12" s="5" customFormat="1" ht="31.5" hidden="1">
      <c r="B3441" s="1"/>
      <c r="C3441" s="459">
        <v>9287</v>
      </c>
      <c r="D3441" s="461" t="s">
        <v>3507</v>
      </c>
      <c r="E3441" s="463" t="s">
        <v>125</v>
      </c>
      <c r="F3441" s="465">
        <v>7801</v>
      </c>
      <c r="G3441" s="288" t="s">
        <v>117</v>
      </c>
      <c r="H3441" s="288"/>
      <c r="I3441" s="1"/>
      <c r="J3441" s="10"/>
      <c r="K3441" s="10"/>
      <c r="L3441" s="1"/>
    </row>
    <row r="3442" spans="2:12" s="5" customFormat="1" ht="47.25" hidden="1">
      <c r="B3442" s="1"/>
      <c r="C3442" s="459">
        <v>9288</v>
      </c>
      <c r="D3442" s="461" t="s">
        <v>3508</v>
      </c>
      <c r="E3442" s="463" t="s">
        <v>116</v>
      </c>
      <c r="F3442" s="465">
        <v>118208</v>
      </c>
      <c r="G3442" s="288" t="s">
        <v>117</v>
      </c>
      <c r="H3442" s="288"/>
      <c r="I3442" s="1"/>
      <c r="J3442" s="10"/>
      <c r="K3442" s="10"/>
      <c r="L3442" s="1"/>
    </row>
    <row r="3443" spans="2:12" s="5" customFormat="1" ht="31.5" hidden="1">
      <c r="B3443" s="1"/>
      <c r="C3443" s="459">
        <v>9289</v>
      </c>
      <c r="D3443" s="461" t="s">
        <v>3509</v>
      </c>
      <c r="E3443" s="463" t="s">
        <v>125</v>
      </c>
      <c r="F3443" s="465">
        <v>235877</v>
      </c>
      <c r="G3443" s="288" t="s">
        <v>117</v>
      </c>
      <c r="H3443" s="288"/>
      <c r="I3443" s="1"/>
      <c r="J3443" s="10"/>
      <c r="K3443" s="10"/>
      <c r="L3443" s="1"/>
    </row>
    <row r="3444" spans="2:12" s="5" customFormat="1" ht="78.75" hidden="1">
      <c r="B3444" s="1"/>
      <c r="C3444" s="459">
        <v>9290</v>
      </c>
      <c r="D3444" s="461" t="s">
        <v>3510</v>
      </c>
      <c r="E3444" s="463" t="s">
        <v>125</v>
      </c>
      <c r="F3444" s="465">
        <v>278832</v>
      </c>
      <c r="G3444" s="288" t="s">
        <v>117</v>
      </c>
      <c r="H3444" s="288"/>
      <c r="I3444" s="1"/>
      <c r="J3444" s="10"/>
      <c r="K3444" s="10"/>
      <c r="L3444" s="1"/>
    </row>
    <row r="3445" spans="2:12" s="5" customFormat="1" ht="78.75" hidden="1">
      <c r="B3445" s="1"/>
      <c r="C3445" s="459">
        <v>9291</v>
      </c>
      <c r="D3445" s="461" t="s">
        <v>3511</v>
      </c>
      <c r="E3445" s="463" t="s">
        <v>125</v>
      </c>
      <c r="F3445" s="465">
        <v>1079345</v>
      </c>
      <c r="G3445" s="288" t="s">
        <v>117</v>
      </c>
      <c r="H3445" s="288"/>
      <c r="I3445" s="1"/>
      <c r="J3445" s="10"/>
      <c r="K3445" s="10"/>
      <c r="L3445" s="1"/>
    </row>
    <row r="3446" spans="2:12" s="5" customFormat="1" ht="31.5" hidden="1">
      <c r="B3446" s="1"/>
      <c r="C3446" s="459">
        <v>9292</v>
      </c>
      <c r="D3446" s="461" t="s">
        <v>3512</v>
      </c>
      <c r="E3446" s="463" t="s">
        <v>125</v>
      </c>
      <c r="F3446" s="465">
        <v>223522</v>
      </c>
      <c r="G3446" s="288" t="s">
        <v>117</v>
      </c>
      <c r="H3446" s="288"/>
      <c r="I3446" s="1"/>
      <c r="J3446" s="10"/>
      <c r="K3446" s="10"/>
      <c r="L3446" s="1"/>
    </row>
    <row r="3447" spans="2:12" s="5" customFormat="1" ht="31.5" hidden="1">
      <c r="B3447" s="1"/>
      <c r="C3447" s="459">
        <v>9293</v>
      </c>
      <c r="D3447" s="461" t="s">
        <v>3513</v>
      </c>
      <c r="E3447" s="463" t="s">
        <v>122</v>
      </c>
      <c r="F3447" s="465">
        <v>15871</v>
      </c>
      <c r="G3447" s="288" t="s">
        <v>117</v>
      </c>
      <c r="H3447" s="288"/>
      <c r="I3447" s="1"/>
      <c r="J3447" s="10"/>
      <c r="K3447" s="10"/>
      <c r="L3447" s="1"/>
    </row>
    <row r="3448" spans="2:12" s="5" customFormat="1" ht="31.5" hidden="1">
      <c r="B3448" s="1"/>
      <c r="C3448" s="459">
        <v>9294</v>
      </c>
      <c r="D3448" s="461" t="s">
        <v>3514</v>
      </c>
      <c r="E3448" s="463" t="s">
        <v>125</v>
      </c>
      <c r="F3448" s="465">
        <v>255120</v>
      </c>
      <c r="G3448" s="288" t="s">
        <v>117</v>
      </c>
      <c r="H3448" s="288"/>
      <c r="I3448" s="1"/>
      <c r="J3448" s="10"/>
      <c r="K3448" s="10"/>
      <c r="L3448" s="1"/>
    </row>
    <row r="3449" spans="2:12" s="5" customFormat="1" ht="31.5" hidden="1">
      <c r="B3449" s="1"/>
      <c r="C3449" s="459">
        <v>9295</v>
      </c>
      <c r="D3449" s="461" t="s">
        <v>3515</v>
      </c>
      <c r="E3449" s="463" t="s">
        <v>125</v>
      </c>
      <c r="F3449" s="465">
        <v>355948</v>
      </c>
      <c r="G3449" s="288" t="s">
        <v>117</v>
      </c>
      <c r="H3449" s="288"/>
      <c r="I3449" s="1"/>
      <c r="J3449" s="10"/>
      <c r="K3449" s="10"/>
      <c r="L3449" s="1"/>
    </row>
    <row r="3450" spans="2:12" s="5" customFormat="1" ht="31.5" hidden="1">
      <c r="B3450" s="1"/>
      <c r="C3450" s="459">
        <v>9296</v>
      </c>
      <c r="D3450" s="461" t="s">
        <v>3516</v>
      </c>
      <c r="E3450" s="463" t="s">
        <v>125</v>
      </c>
      <c r="F3450" s="465">
        <v>313108</v>
      </c>
      <c r="G3450" s="288" t="s">
        <v>117</v>
      </c>
      <c r="H3450" s="288"/>
      <c r="I3450" s="1"/>
      <c r="J3450" s="10"/>
      <c r="K3450" s="10"/>
      <c r="L3450" s="1"/>
    </row>
    <row r="3451" spans="2:12" s="5" customFormat="1" ht="31.5" hidden="1">
      <c r="B3451" s="1"/>
      <c r="C3451" s="459">
        <v>9297</v>
      </c>
      <c r="D3451" s="461" t="s">
        <v>3517</v>
      </c>
      <c r="E3451" s="463" t="s">
        <v>125</v>
      </c>
      <c r="F3451" s="465">
        <v>393307</v>
      </c>
      <c r="G3451" s="288" t="s">
        <v>117</v>
      </c>
      <c r="H3451" s="288"/>
      <c r="I3451" s="1"/>
      <c r="J3451" s="10"/>
      <c r="K3451" s="10"/>
      <c r="L3451" s="1"/>
    </row>
    <row r="3452" spans="2:12" s="5" customFormat="1" ht="47.25" hidden="1">
      <c r="B3452" s="1"/>
      <c r="C3452" s="459">
        <v>9298</v>
      </c>
      <c r="D3452" s="461" t="s">
        <v>3518</v>
      </c>
      <c r="E3452" s="463" t="s">
        <v>125</v>
      </c>
      <c r="F3452" s="465">
        <v>128814</v>
      </c>
      <c r="G3452" s="288" t="s">
        <v>117</v>
      </c>
      <c r="H3452" s="288"/>
      <c r="I3452" s="1"/>
      <c r="J3452" s="10"/>
      <c r="K3452" s="10"/>
      <c r="L3452" s="1"/>
    </row>
    <row r="3453" spans="2:12" s="5" customFormat="1" ht="47.25" hidden="1">
      <c r="B3453" s="1"/>
      <c r="C3453" s="459">
        <v>9299</v>
      </c>
      <c r="D3453" s="461" t="s">
        <v>3519</v>
      </c>
      <c r="E3453" s="463" t="s">
        <v>125</v>
      </c>
      <c r="F3453" s="465">
        <v>141984</v>
      </c>
      <c r="G3453" s="288" t="s">
        <v>117</v>
      </c>
      <c r="H3453" s="288"/>
      <c r="I3453" s="1"/>
      <c r="J3453" s="10"/>
      <c r="K3453" s="10"/>
      <c r="L3453" s="1"/>
    </row>
    <row r="3454" spans="2:12" s="5" customFormat="1" ht="31.5" hidden="1">
      <c r="B3454" s="1"/>
      <c r="C3454" s="459">
        <v>9300</v>
      </c>
      <c r="D3454" s="461" t="s">
        <v>3520</v>
      </c>
      <c r="E3454" s="463" t="s">
        <v>122</v>
      </c>
      <c r="F3454" s="465">
        <v>35561</v>
      </c>
      <c r="G3454" s="288" t="s">
        <v>117</v>
      </c>
      <c r="H3454" s="288"/>
      <c r="I3454" s="1"/>
      <c r="J3454" s="10"/>
      <c r="K3454" s="10"/>
      <c r="L3454" s="1"/>
    </row>
    <row r="3455" spans="2:12" s="5" customFormat="1" ht="31.5" hidden="1">
      <c r="B3455" s="1"/>
      <c r="C3455" s="459">
        <v>9301</v>
      </c>
      <c r="D3455" s="461" t="s">
        <v>3521</v>
      </c>
      <c r="E3455" s="463" t="s">
        <v>116</v>
      </c>
      <c r="F3455" s="465">
        <v>17905</v>
      </c>
      <c r="G3455" s="288" t="s">
        <v>117</v>
      </c>
      <c r="H3455" s="288"/>
      <c r="I3455" s="1"/>
      <c r="J3455" s="10"/>
      <c r="K3455" s="10"/>
      <c r="L3455" s="1"/>
    </row>
    <row r="3456" spans="2:12" s="5" customFormat="1" ht="47.25" hidden="1">
      <c r="B3456" s="1"/>
      <c r="C3456" s="459">
        <v>9302</v>
      </c>
      <c r="D3456" s="461" t="s">
        <v>3522</v>
      </c>
      <c r="E3456" s="463" t="s">
        <v>125</v>
      </c>
      <c r="F3456" s="465">
        <v>11318</v>
      </c>
      <c r="G3456" s="288" t="s">
        <v>117</v>
      </c>
      <c r="H3456" s="288"/>
      <c r="I3456" s="1"/>
      <c r="J3456" s="10"/>
      <c r="K3456" s="10"/>
      <c r="L3456" s="1"/>
    </row>
    <row r="3457" spans="2:12" s="5" customFormat="1" ht="31.5" hidden="1">
      <c r="B3457" s="1"/>
      <c r="C3457" s="459">
        <v>9303</v>
      </c>
      <c r="D3457" s="461" t="s">
        <v>3523</v>
      </c>
      <c r="E3457" s="463" t="s">
        <v>125</v>
      </c>
      <c r="F3457" s="465">
        <v>13969</v>
      </c>
      <c r="G3457" s="288" t="s">
        <v>117</v>
      </c>
      <c r="H3457" s="288"/>
      <c r="I3457" s="1"/>
      <c r="J3457" s="10"/>
      <c r="K3457" s="10"/>
      <c r="L3457" s="1"/>
    </row>
    <row r="3458" spans="2:12" s="5" customFormat="1" ht="31.5" hidden="1">
      <c r="B3458" s="1"/>
      <c r="C3458" s="459">
        <v>9304</v>
      </c>
      <c r="D3458" s="461" t="s">
        <v>3524</v>
      </c>
      <c r="E3458" s="463" t="s">
        <v>125</v>
      </c>
      <c r="F3458" s="465">
        <v>15118</v>
      </c>
      <c r="G3458" s="288" t="s">
        <v>117</v>
      </c>
      <c r="H3458" s="288"/>
      <c r="I3458" s="1"/>
      <c r="J3458" s="10"/>
      <c r="K3458" s="10"/>
      <c r="L3458" s="1"/>
    </row>
    <row r="3459" spans="2:12" s="5" customFormat="1" ht="31.5" hidden="1">
      <c r="B3459" s="1"/>
      <c r="C3459" s="459">
        <v>9305</v>
      </c>
      <c r="D3459" s="461" t="s">
        <v>3525</v>
      </c>
      <c r="E3459" s="463" t="s">
        <v>125</v>
      </c>
      <c r="F3459" s="465">
        <v>18518</v>
      </c>
      <c r="G3459" s="288" t="s">
        <v>117</v>
      </c>
      <c r="H3459" s="288"/>
      <c r="I3459" s="1"/>
      <c r="J3459" s="10"/>
      <c r="K3459" s="10"/>
      <c r="L3459" s="1"/>
    </row>
    <row r="3460" spans="2:12" s="5" customFormat="1" ht="31.5" hidden="1">
      <c r="B3460" s="1"/>
      <c r="C3460" s="459">
        <v>9306</v>
      </c>
      <c r="D3460" s="461" t="s">
        <v>3526</v>
      </c>
      <c r="E3460" s="463" t="s">
        <v>125</v>
      </c>
      <c r="F3460" s="465">
        <v>2013</v>
      </c>
      <c r="G3460" s="288" t="s">
        <v>117</v>
      </c>
      <c r="H3460" s="288"/>
      <c r="I3460" s="1"/>
      <c r="J3460" s="10"/>
      <c r="K3460" s="10"/>
      <c r="L3460" s="1"/>
    </row>
    <row r="3461" spans="2:12" s="5" customFormat="1" ht="31.5" hidden="1">
      <c r="B3461" s="1"/>
      <c r="C3461" s="459">
        <v>9307</v>
      </c>
      <c r="D3461" s="461" t="s">
        <v>3527</v>
      </c>
      <c r="E3461" s="463" t="s">
        <v>125</v>
      </c>
      <c r="F3461" s="465">
        <v>277255</v>
      </c>
      <c r="G3461" s="288" t="s">
        <v>117</v>
      </c>
      <c r="H3461" s="288"/>
      <c r="I3461" s="1"/>
      <c r="J3461" s="10"/>
      <c r="K3461" s="10"/>
      <c r="L3461" s="1"/>
    </row>
    <row r="3462" spans="2:12" s="5" customFormat="1" ht="31.5" hidden="1">
      <c r="B3462" s="1"/>
      <c r="C3462" s="459">
        <v>9308</v>
      </c>
      <c r="D3462" s="461" t="s">
        <v>3528</v>
      </c>
      <c r="E3462" s="463" t="s">
        <v>125</v>
      </c>
      <c r="F3462" s="465">
        <v>789623</v>
      </c>
      <c r="G3462" s="288" t="s">
        <v>117</v>
      </c>
      <c r="H3462" s="288"/>
      <c r="I3462" s="1"/>
      <c r="J3462" s="10"/>
      <c r="K3462" s="10"/>
      <c r="L3462" s="1"/>
    </row>
    <row r="3463" spans="2:12" s="5" customFormat="1" ht="31.5" hidden="1">
      <c r="B3463" s="1"/>
      <c r="C3463" s="459">
        <v>9309</v>
      </c>
      <c r="D3463" s="461" t="s">
        <v>3529</v>
      </c>
      <c r="E3463" s="463" t="s">
        <v>125</v>
      </c>
      <c r="F3463" s="465">
        <v>191036</v>
      </c>
      <c r="G3463" s="288" t="s">
        <v>117</v>
      </c>
      <c r="H3463" s="288"/>
      <c r="I3463" s="1"/>
      <c r="J3463" s="10"/>
      <c r="K3463" s="10"/>
      <c r="L3463" s="1"/>
    </row>
    <row r="3464" spans="2:12" s="5" customFormat="1" ht="31.5" hidden="1">
      <c r="B3464" s="1"/>
      <c r="C3464" s="459">
        <v>9310</v>
      </c>
      <c r="D3464" s="461" t="s">
        <v>3530</v>
      </c>
      <c r="E3464" s="463" t="s">
        <v>122</v>
      </c>
      <c r="F3464" s="465">
        <v>4735</v>
      </c>
      <c r="G3464" s="288" t="s">
        <v>117</v>
      </c>
      <c r="H3464" s="288"/>
      <c r="I3464" s="1"/>
      <c r="J3464" s="10"/>
      <c r="K3464" s="10"/>
      <c r="L3464" s="1"/>
    </row>
    <row r="3465" spans="2:12" s="5" customFormat="1" ht="47.25" hidden="1">
      <c r="B3465" s="1"/>
      <c r="C3465" s="459">
        <v>9311</v>
      </c>
      <c r="D3465" s="461" t="s">
        <v>3531</v>
      </c>
      <c r="E3465" s="463" t="s">
        <v>125</v>
      </c>
      <c r="F3465" s="465">
        <v>312517</v>
      </c>
      <c r="G3465" s="288" t="s">
        <v>117</v>
      </c>
      <c r="H3465" s="288"/>
      <c r="I3465" s="1"/>
      <c r="J3465" s="10"/>
      <c r="K3465" s="10"/>
      <c r="L3465" s="1"/>
    </row>
    <row r="3466" spans="2:12" s="5" customFormat="1" ht="47.25" hidden="1">
      <c r="B3466" s="1"/>
      <c r="C3466" s="459">
        <v>9312</v>
      </c>
      <c r="D3466" s="461" t="s">
        <v>3532</v>
      </c>
      <c r="E3466" s="463" t="s">
        <v>125</v>
      </c>
      <c r="F3466" s="465">
        <v>420916</v>
      </c>
      <c r="G3466" s="288" t="s">
        <v>117</v>
      </c>
      <c r="H3466" s="288"/>
      <c r="I3466" s="1"/>
      <c r="J3466" s="10"/>
      <c r="K3466" s="10"/>
      <c r="L3466" s="1"/>
    </row>
    <row r="3467" spans="2:12" s="5" customFormat="1" ht="47.25" hidden="1">
      <c r="B3467" s="1"/>
      <c r="C3467" s="459">
        <v>9313</v>
      </c>
      <c r="D3467" s="461" t="s">
        <v>3533</v>
      </c>
      <c r="E3467" s="463" t="s">
        <v>125</v>
      </c>
      <c r="F3467" s="465">
        <v>29597</v>
      </c>
      <c r="G3467" s="288" t="s">
        <v>117</v>
      </c>
      <c r="H3467" s="288"/>
      <c r="I3467" s="1"/>
      <c r="J3467" s="10"/>
      <c r="K3467" s="10"/>
      <c r="L3467" s="1"/>
    </row>
    <row r="3468" spans="2:12" s="5" customFormat="1" ht="47.25" hidden="1">
      <c r="B3468" s="1"/>
      <c r="C3468" s="459">
        <v>9314</v>
      </c>
      <c r="D3468" s="461" t="s">
        <v>3534</v>
      </c>
      <c r="E3468" s="463" t="s">
        <v>125</v>
      </c>
      <c r="F3468" s="465">
        <v>50098</v>
      </c>
      <c r="G3468" s="288" t="s">
        <v>117</v>
      </c>
      <c r="H3468" s="288"/>
      <c r="I3468" s="1"/>
      <c r="J3468" s="10"/>
      <c r="K3468" s="10"/>
      <c r="L3468" s="1"/>
    </row>
    <row r="3469" spans="2:12" s="5" customFormat="1" ht="31.5" hidden="1">
      <c r="B3469" s="1"/>
      <c r="C3469" s="459">
        <v>9315</v>
      </c>
      <c r="D3469" s="461" t="s">
        <v>3535</v>
      </c>
      <c r="E3469" s="463" t="s">
        <v>125</v>
      </c>
      <c r="F3469" s="465">
        <v>4456</v>
      </c>
      <c r="G3469" s="288" t="s">
        <v>117</v>
      </c>
      <c r="H3469" s="288"/>
      <c r="I3469" s="1"/>
      <c r="J3469" s="10"/>
      <c r="K3469" s="10"/>
      <c r="L3469" s="1"/>
    </row>
    <row r="3470" spans="2:12" s="5" customFormat="1" ht="47.25" hidden="1">
      <c r="B3470" s="1"/>
      <c r="C3470" s="459">
        <v>9316</v>
      </c>
      <c r="D3470" s="461" t="s">
        <v>3536</v>
      </c>
      <c r="E3470" s="463" t="s">
        <v>125</v>
      </c>
      <c r="F3470" s="465">
        <v>8137</v>
      </c>
      <c r="G3470" s="288" t="s">
        <v>117</v>
      </c>
      <c r="H3470" s="288"/>
      <c r="I3470" s="1"/>
      <c r="J3470" s="10"/>
      <c r="K3470" s="10"/>
      <c r="L3470" s="1"/>
    </row>
    <row r="3471" spans="2:12" s="5" customFormat="1" ht="31.5" hidden="1">
      <c r="B3471" s="1"/>
      <c r="C3471" s="459">
        <v>9317</v>
      </c>
      <c r="D3471" s="461" t="s">
        <v>3537</v>
      </c>
      <c r="E3471" s="463" t="s">
        <v>125</v>
      </c>
      <c r="F3471" s="465">
        <v>17771</v>
      </c>
      <c r="G3471" s="288" t="s">
        <v>117</v>
      </c>
      <c r="H3471" s="288"/>
      <c r="I3471" s="1"/>
      <c r="J3471" s="10"/>
      <c r="K3471" s="10"/>
      <c r="L3471" s="1"/>
    </row>
    <row r="3472" spans="2:12" s="5" customFormat="1" ht="47.25" hidden="1">
      <c r="B3472" s="1"/>
      <c r="C3472" s="459">
        <v>9318</v>
      </c>
      <c r="D3472" s="461" t="s">
        <v>3538</v>
      </c>
      <c r="E3472" s="463" t="s">
        <v>125</v>
      </c>
      <c r="F3472" s="465">
        <v>6201</v>
      </c>
      <c r="G3472" s="288" t="s">
        <v>117</v>
      </c>
      <c r="H3472" s="288"/>
      <c r="I3472" s="1"/>
      <c r="J3472" s="10"/>
      <c r="K3472" s="10"/>
      <c r="L3472" s="1"/>
    </row>
    <row r="3473" spans="2:12" s="5" customFormat="1" ht="31.5" hidden="1">
      <c r="B3473" s="1"/>
      <c r="C3473" s="459">
        <v>9319</v>
      </c>
      <c r="D3473" s="461" t="s">
        <v>3539</v>
      </c>
      <c r="E3473" s="463" t="s">
        <v>125</v>
      </c>
      <c r="F3473" s="465">
        <v>5301</v>
      </c>
      <c r="G3473" s="288" t="s">
        <v>117</v>
      </c>
      <c r="H3473" s="288"/>
      <c r="I3473" s="1"/>
      <c r="J3473" s="10"/>
      <c r="K3473" s="10"/>
      <c r="L3473" s="1"/>
    </row>
    <row r="3474" spans="2:12" s="5" customFormat="1" ht="31.5" hidden="1">
      <c r="B3474" s="1"/>
      <c r="C3474" s="459">
        <v>9320</v>
      </c>
      <c r="D3474" s="461" t="s">
        <v>3540</v>
      </c>
      <c r="E3474" s="463" t="s">
        <v>125</v>
      </c>
      <c r="F3474" s="465">
        <v>6201</v>
      </c>
      <c r="G3474" s="288" t="s">
        <v>117</v>
      </c>
      <c r="H3474" s="288"/>
      <c r="I3474" s="1"/>
      <c r="J3474" s="10"/>
      <c r="K3474" s="10"/>
      <c r="L3474" s="1"/>
    </row>
    <row r="3475" spans="2:12" s="5" customFormat="1" ht="31.5" hidden="1">
      <c r="B3475" s="1"/>
      <c r="C3475" s="459">
        <v>9321</v>
      </c>
      <c r="D3475" s="461" t="s">
        <v>3541</v>
      </c>
      <c r="E3475" s="463" t="s">
        <v>122</v>
      </c>
      <c r="F3475" s="465">
        <v>25219</v>
      </c>
      <c r="G3475" s="288" t="s">
        <v>117</v>
      </c>
      <c r="H3475" s="288"/>
      <c r="I3475" s="1"/>
      <c r="J3475" s="10"/>
      <c r="K3475" s="10"/>
      <c r="L3475" s="1"/>
    </row>
    <row r="3476" spans="2:12" s="5" customFormat="1" ht="63" hidden="1">
      <c r="B3476" s="1"/>
      <c r="C3476" s="459">
        <v>9322</v>
      </c>
      <c r="D3476" s="461" t="s">
        <v>3542</v>
      </c>
      <c r="E3476" s="463" t="s">
        <v>116</v>
      </c>
      <c r="F3476" s="465">
        <v>985098</v>
      </c>
      <c r="G3476" s="288" t="s">
        <v>117</v>
      </c>
      <c r="H3476" s="288"/>
      <c r="I3476" s="1"/>
      <c r="J3476" s="10"/>
      <c r="K3476" s="10"/>
      <c r="L3476" s="1"/>
    </row>
    <row r="3477" spans="2:12" s="5" customFormat="1" ht="126" hidden="1">
      <c r="B3477" s="1"/>
      <c r="C3477" s="459">
        <v>9323</v>
      </c>
      <c r="D3477" s="461" t="s">
        <v>3543</v>
      </c>
      <c r="E3477" s="463" t="s">
        <v>116</v>
      </c>
      <c r="F3477" s="465">
        <v>1401059</v>
      </c>
      <c r="G3477" s="288" t="s">
        <v>117</v>
      </c>
      <c r="H3477" s="288"/>
      <c r="I3477" s="1"/>
      <c r="J3477" s="10"/>
      <c r="K3477" s="10"/>
      <c r="L3477" s="1"/>
    </row>
    <row r="3478" spans="2:12" s="5" customFormat="1" ht="141.75" hidden="1">
      <c r="B3478" s="1"/>
      <c r="C3478" s="459">
        <v>9324</v>
      </c>
      <c r="D3478" s="461" t="s">
        <v>3544</v>
      </c>
      <c r="E3478" s="463" t="s">
        <v>116</v>
      </c>
      <c r="F3478" s="465">
        <v>1397398</v>
      </c>
      <c r="G3478" s="288" t="s">
        <v>117</v>
      </c>
      <c r="H3478" s="288"/>
      <c r="I3478" s="1"/>
      <c r="J3478" s="10"/>
      <c r="K3478" s="10"/>
      <c r="L3478" s="1"/>
    </row>
    <row r="3479" spans="2:12" s="5" customFormat="1" ht="63" hidden="1">
      <c r="B3479" s="1"/>
      <c r="C3479" s="459">
        <v>9325</v>
      </c>
      <c r="D3479" s="461" t="s">
        <v>3545</v>
      </c>
      <c r="E3479" s="463" t="s">
        <v>122</v>
      </c>
      <c r="F3479" s="465">
        <v>569719</v>
      </c>
      <c r="G3479" s="288" t="s">
        <v>117</v>
      </c>
      <c r="H3479" s="288"/>
      <c r="I3479" s="1"/>
      <c r="J3479" s="10"/>
      <c r="K3479" s="10"/>
      <c r="L3479" s="1"/>
    </row>
    <row r="3480" spans="2:12" s="5" customFormat="1" ht="126" hidden="1">
      <c r="B3480" s="1"/>
      <c r="C3480" s="459">
        <v>9326</v>
      </c>
      <c r="D3480" s="461" t="s">
        <v>3546</v>
      </c>
      <c r="E3480" s="463" t="s">
        <v>122</v>
      </c>
      <c r="F3480" s="465">
        <v>958652</v>
      </c>
      <c r="G3480" s="288" t="s">
        <v>117</v>
      </c>
      <c r="H3480" s="288"/>
      <c r="I3480" s="1"/>
      <c r="J3480" s="10"/>
      <c r="K3480" s="10"/>
      <c r="L3480" s="1"/>
    </row>
    <row r="3481" spans="2:12" s="5" customFormat="1" ht="141.75" hidden="1">
      <c r="B3481" s="1"/>
      <c r="C3481" s="459">
        <v>9327</v>
      </c>
      <c r="D3481" s="461" t="s">
        <v>3547</v>
      </c>
      <c r="E3481" s="463" t="s">
        <v>122</v>
      </c>
      <c r="F3481" s="465">
        <v>957261</v>
      </c>
      <c r="G3481" s="288" t="s">
        <v>117</v>
      </c>
      <c r="H3481" s="288"/>
      <c r="I3481" s="1"/>
      <c r="J3481" s="10"/>
      <c r="K3481" s="10"/>
      <c r="L3481" s="1"/>
    </row>
    <row r="3482" spans="2:12" s="5" customFormat="1" ht="63" hidden="1">
      <c r="B3482" s="1"/>
      <c r="C3482" s="459">
        <v>9328</v>
      </c>
      <c r="D3482" s="461" t="s">
        <v>3548</v>
      </c>
      <c r="E3482" s="463" t="s">
        <v>119</v>
      </c>
      <c r="F3482" s="465">
        <v>52902</v>
      </c>
      <c r="G3482" s="288" t="s">
        <v>117</v>
      </c>
      <c r="H3482" s="288"/>
      <c r="I3482" s="1"/>
      <c r="J3482" s="10"/>
      <c r="K3482" s="10"/>
      <c r="L3482" s="1"/>
    </row>
    <row r="3483" spans="2:12" s="5" customFormat="1" ht="31.5" hidden="1">
      <c r="B3483" s="1"/>
      <c r="C3483" s="459">
        <v>9329</v>
      </c>
      <c r="D3483" s="461" t="s">
        <v>3549</v>
      </c>
      <c r="E3483" s="463" t="s">
        <v>125</v>
      </c>
      <c r="F3483" s="465">
        <v>42760</v>
      </c>
      <c r="G3483" s="288" t="s">
        <v>117</v>
      </c>
      <c r="H3483" s="288"/>
      <c r="I3483" s="1"/>
      <c r="J3483" s="10"/>
      <c r="K3483" s="10"/>
      <c r="L3483" s="1"/>
    </row>
    <row r="3484" spans="2:12" s="5" customFormat="1" ht="25.5" hidden="1">
      <c r="B3484" s="1"/>
      <c r="C3484" s="459">
        <v>9330</v>
      </c>
      <c r="D3484" s="461" t="s">
        <v>3550</v>
      </c>
      <c r="E3484" s="463" t="s">
        <v>125</v>
      </c>
      <c r="F3484" s="465">
        <v>275385</v>
      </c>
      <c r="G3484" s="288" t="s">
        <v>117</v>
      </c>
      <c r="H3484" s="288"/>
      <c r="I3484" s="1"/>
      <c r="J3484" s="10"/>
      <c r="K3484" s="10"/>
      <c r="L3484" s="1"/>
    </row>
    <row r="3485" spans="2:12" s="5" customFormat="1" ht="31.5" hidden="1">
      <c r="B3485" s="1"/>
      <c r="C3485" s="459">
        <v>9331</v>
      </c>
      <c r="D3485" s="461" t="s">
        <v>3551</v>
      </c>
      <c r="E3485" s="463" t="s">
        <v>125</v>
      </c>
      <c r="F3485" s="465">
        <v>29744</v>
      </c>
      <c r="G3485" s="288" t="s">
        <v>117</v>
      </c>
      <c r="H3485" s="288"/>
      <c r="I3485" s="1"/>
      <c r="J3485" s="10"/>
      <c r="K3485" s="10"/>
      <c r="L3485" s="1"/>
    </row>
    <row r="3486" spans="2:12" s="5" customFormat="1" ht="31.5" hidden="1">
      <c r="B3486" s="1"/>
      <c r="C3486" s="459">
        <v>9332</v>
      </c>
      <c r="D3486" s="461" t="s">
        <v>3552</v>
      </c>
      <c r="E3486" s="463" t="s">
        <v>122</v>
      </c>
      <c r="F3486" s="465">
        <v>50073</v>
      </c>
      <c r="G3486" s="288" t="s">
        <v>117</v>
      </c>
      <c r="H3486" s="288"/>
      <c r="I3486" s="1"/>
      <c r="J3486" s="10"/>
      <c r="K3486" s="10"/>
      <c r="L3486" s="1"/>
    </row>
    <row r="3487" spans="2:12" s="5" customFormat="1" ht="31.5" hidden="1">
      <c r="B3487" s="1"/>
      <c r="C3487" s="459">
        <v>9333</v>
      </c>
      <c r="D3487" s="461" t="s">
        <v>3553</v>
      </c>
      <c r="E3487" s="463" t="s">
        <v>122</v>
      </c>
      <c r="F3487" s="465">
        <v>74073</v>
      </c>
      <c r="G3487" s="288" t="s">
        <v>117</v>
      </c>
      <c r="H3487" s="288"/>
      <c r="I3487" s="1"/>
      <c r="J3487" s="10"/>
      <c r="K3487" s="10"/>
      <c r="L3487" s="1"/>
    </row>
    <row r="3488" spans="2:12" s="5" customFormat="1" ht="173.25" hidden="1">
      <c r="B3488" s="1"/>
      <c r="C3488" s="459">
        <v>9334</v>
      </c>
      <c r="D3488" s="461" t="s">
        <v>3554</v>
      </c>
      <c r="E3488" s="463" t="s">
        <v>122</v>
      </c>
      <c r="F3488" s="465">
        <v>8333</v>
      </c>
      <c r="G3488" s="288" t="s">
        <v>117</v>
      </c>
      <c r="H3488" s="288"/>
      <c r="I3488" s="1"/>
      <c r="J3488" s="10"/>
      <c r="K3488" s="10"/>
      <c r="L3488" s="1"/>
    </row>
    <row r="3489" spans="2:12" s="5" customFormat="1" ht="173.25" hidden="1">
      <c r="B3489" s="1"/>
      <c r="C3489" s="459">
        <v>9335</v>
      </c>
      <c r="D3489" s="461" t="s">
        <v>3555</v>
      </c>
      <c r="E3489" s="463" t="s">
        <v>122</v>
      </c>
      <c r="F3489" s="465">
        <v>8333</v>
      </c>
      <c r="G3489" s="288" t="s">
        <v>117</v>
      </c>
      <c r="H3489" s="288"/>
      <c r="I3489" s="1"/>
      <c r="J3489" s="10"/>
      <c r="K3489" s="10"/>
      <c r="L3489" s="1"/>
    </row>
    <row r="3490" spans="2:12" s="5" customFormat="1" ht="78.75" hidden="1">
      <c r="B3490" s="1"/>
      <c r="C3490" s="459">
        <v>9336</v>
      </c>
      <c r="D3490" s="461" t="s">
        <v>3556</v>
      </c>
      <c r="E3490" s="463" t="s">
        <v>125</v>
      </c>
      <c r="F3490" s="465">
        <v>155308</v>
      </c>
      <c r="G3490" s="288" t="s">
        <v>117</v>
      </c>
      <c r="H3490" s="288"/>
      <c r="I3490" s="1"/>
      <c r="J3490" s="10"/>
      <c r="K3490" s="10"/>
      <c r="L3490" s="1"/>
    </row>
    <row r="3491" spans="2:12" s="5" customFormat="1" ht="63" hidden="1">
      <c r="B3491" s="1"/>
      <c r="C3491" s="459">
        <v>9337</v>
      </c>
      <c r="D3491" s="461" t="s">
        <v>3557</v>
      </c>
      <c r="E3491" s="463" t="s">
        <v>125</v>
      </c>
      <c r="F3491" s="465">
        <v>156617</v>
      </c>
      <c r="G3491" s="288" t="s">
        <v>117</v>
      </c>
      <c r="H3491" s="288"/>
      <c r="I3491" s="1"/>
      <c r="J3491" s="10"/>
      <c r="K3491" s="10"/>
      <c r="L3491" s="1"/>
    </row>
    <row r="3492" spans="2:12" s="5" customFormat="1" ht="63" hidden="1">
      <c r="B3492" s="1"/>
      <c r="C3492" s="459">
        <v>9338</v>
      </c>
      <c r="D3492" s="461" t="s">
        <v>3558</v>
      </c>
      <c r="E3492" s="463" t="s">
        <v>125</v>
      </c>
      <c r="F3492" s="465">
        <v>175501</v>
      </c>
      <c r="G3492" s="288" t="s">
        <v>117</v>
      </c>
      <c r="H3492" s="288"/>
      <c r="I3492" s="1"/>
      <c r="J3492" s="10"/>
      <c r="K3492" s="10"/>
      <c r="L3492" s="1"/>
    </row>
    <row r="3493" spans="2:12" s="5" customFormat="1" ht="63" hidden="1">
      <c r="B3493" s="1"/>
      <c r="C3493" s="459">
        <v>9339</v>
      </c>
      <c r="D3493" s="461" t="s">
        <v>3559</v>
      </c>
      <c r="E3493" s="463" t="s">
        <v>125</v>
      </c>
      <c r="F3493" s="465">
        <v>114287</v>
      </c>
      <c r="G3493" s="288" t="s">
        <v>117</v>
      </c>
      <c r="H3493" s="288"/>
      <c r="I3493" s="1"/>
      <c r="J3493" s="10"/>
      <c r="K3493" s="10"/>
      <c r="L3493" s="1"/>
    </row>
    <row r="3494" spans="2:12" s="5" customFormat="1" ht="63" hidden="1">
      <c r="B3494" s="1"/>
      <c r="C3494" s="459">
        <v>9340</v>
      </c>
      <c r="D3494" s="461" t="s">
        <v>3560</v>
      </c>
      <c r="E3494" s="463" t="s">
        <v>125</v>
      </c>
      <c r="F3494" s="465">
        <v>129758</v>
      </c>
      <c r="G3494" s="288" t="s">
        <v>117</v>
      </c>
      <c r="H3494" s="288"/>
      <c r="I3494" s="1"/>
      <c r="J3494" s="10"/>
      <c r="K3494" s="10"/>
      <c r="L3494" s="1"/>
    </row>
    <row r="3495" spans="2:12" s="5" customFormat="1" ht="63" hidden="1">
      <c r="B3495" s="1"/>
      <c r="C3495" s="459">
        <v>9341</v>
      </c>
      <c r="D3495" s="461" t="s">
        <v>3561</v>
      </c>
      <c r="E3495" s="463" t="s">
        <v>122</v>
      </c>
      <c r="F3495" s="465">
        <v>25740</v>
      </c>
      <c r="G3495" s="288" t="s">
        <v>117</v>
      </c>
      <c r="H3495" s="288"/>
      <c r="I3495" s="1"/>
      <c r="J3495" s="10"/>
      <c r="K3495" s="10"/>
      <c r="L3495" s="1"/>
    </row>
    <row r="3496" spans="2:12" s="5" customFormat="1" ht="63" hidden="1">
      <c r="B3496" s="1"/>
      <c r="C3496" s="459">
        <v>9342</v>
      </c>
      <c r="D3496" s="461" t="s">
        <v>3562</v>
      </c>
      <c r="E3496" s="463" t="s">
        <v>122</v>
      </c>
      <c r="F3496" s="465">
        <v>37342</v>
      </c>
      <c r="G3496" s="288" t="s">
        <v>117</v>
      </c>
      <c r="H3496" s="288"/>
      <c r="I3496" s="1"/>
      <c r="J3496" s="10"/>
      <c r="K3496" s="10"/>
      <c r="L3496" s="1"/>
    </row>
    <row r="3497" spans="2:12" s="5" customFormat="1" ht="47.25" hidden="1">
      <c r="B3497" s="1"/>
      <c r="C3497" s="459">
        <v>9343</v>
      </c>
      <c r="D3497" s="461" t="s">
        <v>3563</v>
      </c>
      <c r="E3497" s="463" t="s">
        <v>122</v>
      </c>
      <c r="F3497" s="465">
        <v>355820</v>
      </c>
      <c r="G3497" s="288" t="s">
        <v>117</v>
      </c>
      <c r="H3497" s="288"/>
      <c r="I3497" s="1"/>
      <c r="J3497" s="10"/>
      <c r="K3497" s="10"/>
      <c r="L3497" s="1"/>
    </row>
    <row r="3498" spans="2:12" s="5" customFormat="1" ht="78.75" hidden="1">
      <c r="B3498" s="1"/>
      <c r="C3498" s="459">
        <v>9344</v>
      </c>
      <c r="D3498" s="461" t="s">
        <v>3564</v>
      </c>
      <c r="E3498" s="463" t="s">
        <v>122</v>
      </c>
      <c r="F3498" s="465">
        <v>11129</v>
      </c>
      <c r="G3498" s="288" t="s">
        <v>117</v>
      </c>
      <c r="H3498" s="288"/>
      <c r="I3498" s="1"/>
      <c r="J3498" s="10"/>
      <c r="K3498" s="10"/>
      <c r="L3498" s="1"/>
    </row>
    <row r="3499" spans="2:12" s="5" customFormat="1" ht="78.75" hidden="1">
      <c r="B3499" s="1"/>
      <c r="C3499" s="459">
        <v>9345</v>
      </c>
      <c r="D3499" s="461" t="s">
        <v>3565</v>
      </c>
      <c r="E3499" s="463" t="s">
        <v>122</v>
      </c>
      <c r="F3499" s="465">
        <v>57136</v>
      </c>
      <c r="G3499" s="288" t="s">
        <v>117</v>
      </c>
      <c r="H3499" s="288"/>
      <c r="I3499" s="1"/>
      <c r="J3499" s="10"/>
      <c r="K3499" s="10"/>
      <c r="L3499" s="1"/>
    </row>
    <row r="3500" spans="2:12" s="5" customFormat="1" ht="47.25" hidden="1">
      <c r="B3500" s="1"/>
      <c r="C3500" s="459">
        <v>9346</v>
      </c>
      <c r="D3500" s="461" t="s">
        <v>3566</v>
      </c>
      <c r="E3500" s="463" t="s">
        <v>125</v>
      </c>
      <c r="F3500" s="465">
        <v>9169</v>
      </c>
      <c r="G3500" s="288" t="s">
        <v>117</v>
      </c>
      <c r="H3500" s="288"/>
      <c r="I3500" s="1"/>
      <c r="J3500" s="10"/>
      <c r="K3500" s="10"/>
      <c r="L3500" s="1"/>
    </row>
    <row r="3501" spans="2:12" s="5" customFormat="1" ht="47.25" hidden="1">
      <c r="B3501" s="1"/>
      <c r="C3501" s="459">
        <v>9347</v>
      </c>
      <c r="D3501" s="461" t="s">
        <v>3567</v>
      </c>
      <c r="E3501" s="463" t="s">
        <v>125</v>
      </c>
      <c r="F3501" s="465">
        <v>8569</v>
      </c>
      <c r="G3501" s="288" t="s">
        <v>117</v>
      </c>
      <c r="H3501" s="288"/>
      <c r="I3501" s="1"/>
      <c r="J3501" s="10"/>
      <c r="K3501" s="10"/>
      <c r="L3501" s="1"/>
    </row>
    <row r="3502" spans="2:12" s="5" customFormat="1" ht="31.5" hidden="1">
      <c r="B3502" s="1"/>
      <c r="C3502" s="459">
        <v>9348</v>
      </c>
      <c r="D3502" s="461" t="s">
        <v>3568</v>
      </c>
      <c r="E3502" s="463" t="s">
        <v>125</v>
      </c>
      <c r="F3502" s="465">
        <v>5632</v>
      </c>
      <c r="G3502" s="288" t="s">
        <v>117</v>
      </c>
      <c r="H3502" s="288"/>
      <c r="I3502" s="1"/>
      <c r="J3502" s="10"/>
      <c r="K3502" s="10"/>
      <c r="L3502" s="1"/>
    </row>
    <row r="3503" spans="2:12" s="5" customFormat="1" ht="31.5" hidden="1">
      <c r="B3503" s="1"/>
      <c r="C3503" s="459">
        <v>9349</v>
      </c>
      <c r="D3503" s="461" t="s">
        <v>3569</v>
      </c>
      <c r="E3503" s="463" t="s">
        <v>116</v>
      </c>
      <c r="F3503" s="465">
        <v>22034</v>
      </c>
      <c r="G3503" s="288" t="s">
        <v>117</v>
      </c>
      <c r="H3503" s="288"/>
      <c r="I3503" s="1"/>
      <c r="J3503" s="10"/>
      <c r="K3503" s="10"/>
      <c r="L3503" s="1"/>
    </row>
    <row r="3504" spans="2:12" s="5" customFormat="1" ht="63" hidden="1">
      <c r="B3504" s="1"/>
      <c r="C3504" s="459">
        <v>9350</v>
      </c>
      <c r="D3504" s="461" t="s">
        <v>3570</v>
      </c>
      <c r="E3504" s="463" t="s">
        <v>125</v>
      </c>
      <c r="F3504" s="465">
        <v>2519407</v>
      </c>
      <c r="G3504" s="288" t="s">
        <v>117</v>
      </c>
      <c r="H3504" s="288"/>
      <c r="I3504" s="1"/>
      <c r="J3504" s="10"/>
      <c r="K3504" s="10"/>
      <c r="L3504" s="1"/>
    </row>
    <row r="3505" spans="2:12" s="5" customFormat="1" ht="47.25" hidden="1">
      <c r="B3505" s="1"/>
      <c r="C3505" s="459">
        <v>9351</v>
      </c>
      <c r="D3505" s="461" t="s">
        <v>3571</v>
      </c>
      <c r="E3505" s="463" t="s">
        <v>125</v>
      </c>
      <c r="F3505" s="465">
        <v>11929571</v>
      </c>
      <c r="G3505" s="288" t="s">
        <v>117</v>
      </c>
      <c r="H3505" s="288"/>
      <c r="I3505" s="1"/>
      <c r="J3505" s="10"/>
      <c r="K3505" s="10"/>
      <c r="L3505" s="1"/>
    </row>
    <row r="3506" spans="2:12" s="5" customFormat="1" ht="47.25" hidden="1">
      <c r="B3506" s="1"/>
      <c r="C3506" s="459">
        <v>9352</v>
      </c>
      <c r="D3506" s="461" t="s">
        <v>3572</v>
      </c>
      <c r="E3506" s="463" t="s">
        <v>125</v>
      </c>
      <c r="F3506" s="465">
        <v>172638512</v>
      </c>
      <c r="G3506" s="288" t="s">
        <v>117</v>
      </c>
      <c r="H3506" s="288"/>
      <c r="I3506" s="1"/>
      <c r="J3506" s="10"/>
      <c r="K3506" s="10"/>
      <c r="L3506" s="1"/>
    </row>
    <row r="3507" spans="2:12" s="5" customFormat="1" ht="47.25" hidden="1">
      <c r="B3507" s="1"/>
      <c r="C3507" s="459">
        <v>9353</v>
      </c>
      <c r="D3507" s="461" t="s">
        <v>3573</v>
      </c>
      <c r="E3507" s="463" t="s">
        <v>125</v>
      </c>
      <c r="F3507" s="465">
        <v>150910</v>
      </c>
      <c r="G3507" s="288" t="s">
        <v>117</v>
      </c>
      <c r="H3507" s="288"/>
      <c r="I3507" s="1"/>
      <c r="J3507" s="10"/>
      <c r="K3507" s="10"/>
      <c r="L3507" s="1"/>
    </row>
    <row r="3508" spans="2:12" s="5" customFormat="1" ht="78.75" hidden="1">
      <c r="B3508" s="1"/>
      <c r="C3508" s="459">
        <v>9354</v>
      </c>
      <c r="D3508" s="461" t="s">
        <v>3574</v>
      </c>
      <c r="E3508" s="463" t="s">
        <v>125</v>
      </c>
      <c r="F3508" s="465">
        <v>10894</v>
      </c>
      <c r="G3508" s="288" t="s">
        <v>117</v>
      </c>
      <c r="H3508" s="288"/>
      <c r="I3508" s="1"/>
      <c r="J3508" s="10"/>
      <c r="K3508" s="10"/>
      <c r="L3508" s="1"/>
    </row>
    <row r="3509" spans="2:12" s="5" customFormat="1" ht="47.25" hidden="1">
      <c r="B3509" s="1"/>
      <c r="C3509" s="459">
        <v>9355</v>
      </c>
      <c r="D3509" s="461" t="s">
        <v>3575</v>
      </c>
      <c r="E3509" s="463" t="s">
        <v>125</v>
      </c>
      <c r="F3509" s="465">
        <v>6673</v>
      </c>
      <c r="G3509" s="288" t="s">
        <v>117</v>
      </c>
      <c r="H3509" s="288"/>
      <c r="I3509" s="1"/>
      <c r="J3509" s="10"/>
      <c r="K3509" s="10"/>
      <c r="L3509" s="1"/>
    </row>
    <row r="3510" spans="2:12" s="5" customFormat="1" ht="31.5" hidden="1">
      <c r="B3510" s="1"/>
      <c r="C3510" s="459">
        <v>9356</v>
      </c>
      <c r="D3510" s="461" t="s">
        <v>3576</v>
      </c>
      <c r="E3510" s="463" t="s">
        <v>125</v>
      </c>
      <c r="F3510" s="465">
        <v>8102</v>
      </c>
      <c r="G3510" s="288" t="s">
        <v>117</v>
      </c>
      <c r="H3510" s="288"/>
      <c r="I3510" s="1"/>
      <c r="J3510" s="10"/>
      <c r="K3510" s="10"/>
      <c r="L3510" s="1"/>
    </row>
    <row r="3511" spans="2:12" s="5" customFormat="1" ht="47.25" hidden="1">
      <c r="B3511" s="1"/>
      <c r="C3511" s="459">
        <v>9357</v>
      </c>
      <c r="D3511" s="461" t="s">
        <v>3577</v>
      </c>
      <c r="E3511" s="463" t="s">
        <v>116</v>
      </c>
      <c r="F3511" s="465">
        <v>59005</v>
      </c>
      <c r="G3511" s="288" t="s">
        <v>117</v>
      </c>
      <c r="H3511" s="288"/>
      <c r="I3511" s="1"/>
      <c r="J3511" s="10"/>
      <c r="K3511" s="10"/>
      <c r="L3511" s="1"/>
    </row>
    <row r="3512" spans="2:12" s="5" customFormat="1" ht="47.25" hidden="1">
      <c r="B3512" s="1"/>
      <c r="C3512" s="459">
        <v>9358</v>
      </c>
      <c r="D3512" s="461" t="s">
        <v>3578</v>
      </c>
      <c r="E3512" s="463" t="s">
        <v>125</v>
      </c>
      <c r="F3512" s="465">
        <v>7501</v>
      </c>
      <c r="G3512" s="288" t="s">
        <v>117</v>
      </c>
      <c r="H3512" s="288"/>
      <c r="I3512" s="1"/>
      <c r="J3512" s="10"/>
      <c r="K3512" s="10"/>
      <c r="L3512" s="1"/>
    </row>
    <row r="3513" spans="2:12" s="5" customFormat="1" ht="47.25" hidden="1">
      <c r="B3513" s="1"/>
      <c r="C3513" s="459">
        <v>9359</v>
      </c>
      <c r="D3513" s="461" t="s">
        <v>3579</v>
      </c>
      <c r="E3513" s="463" t="s">
        <v>116</v>
      </c>
      <c r="F3513" s="465">
        <v>83587</v>
      </c>
      <c r="G3513" s="288" t="s">
        <v>117</v>
      </c>
      <c r="H3513" s="288"/>
      <c r="I3513" s="1"/>
      <c r="J3513" s="10"/>
      <c r="K3513" s="10"/>
      <c r="L3513" s="1"/>
    </row>
    <row r="3514" spans="2:12" s="5" customFormat="1" ht="63" hidden="1">
      <c r="B3514" s="1"/>
      <c r="C3514" s="459">
        <v>9360</v>
      </c>
      <c r="D3514" s="461" t="s">
        <v>3580</v>
      </c>
      <c r="E3514" s="463" t="s">
        <v>116</v>
      </c>
      <c r="F3514" s="465">
        <v>127658</v>
      </c>
      <c r="G3514" s="288" t="s">
        <v>117</v>
      </c>
      <c r="H3514" s="288"/>
      <c r="I3514" s="1"/>
      <c r="J3514" s="10"/>
      <c r="K3514" s="10"/>
      <c r="L3514" s="1"/>
    </row>
    <row r="3515" spans="2:12" s="5" customFormat="1" ht="31.5" hidden="1">
      <c r="B3515" s="1"/>
      <c r="C3515" s="459">
        <v>9361</v>
      </c>
      <c r="D3515" s="461" t="s">
        <v>3581</v>
      </c>
      <c r="E3515" s="463" t="s">
        <v>125</v>
      </c>
      <c r="F3515" s="465">
        <v>78292</v>
      </c>
      <c r="G3515" s="288" t="s">
        <v>117</v>
      </c>
      <c r="H3515" s="288"/>
      <c r="I3515" s="1"/>
      <c r="J3515" s="10"/>
      <c r="K3515" s="10"/>
      <c r="L3515" s="1"/>
    </row>
    <row r="3516" spans="2:12" s="5" customFormat="1" ht="47.25" hidden="1">
      <c r="B3516" s="1"/>
      <c r="C3516" s="459">
        <v>9362</v>
      </c>
      <c r="D3516" s="461" t="s">
        <v>3582</v>
      </c>
      <c r="E3516" s="463" t="s">
        <v>116</v>
      </c>
      <c r="F3516" s="465">
        <v>14455</v>
      </c>
      <c r="G3516" s="288" t="s">
        <v>117</v>
      </c>
      <c r="H3516" s="288"/>
      <c r="I3516" s="1"/>
      <c r="J3516" s="10"/>
      <c r="K3516" s="10"/>
      <c r="L3516" s="1"/>
    </row>
    <row r="3517" spans="2:12" s="5" customFormat="1" ht="47.25" hidden="1">
      <c r="B3517" s="1"/>
      <c r="C3517" s="459">
        <v>9363</v>
      </c>
      <c r="D3517" s="461" t="s">
        <v>3583</v>
      </c>
      <c r="E3517" s="463" t="s">
        <v>122</v>
      </c>
      <c r="F3517" s="465">
        <v>53474</v>
      </c>
      <c r="G3517" s="288" t="s">
        <v>117</v>
      </c>
      <c r="H3517" s="288"/>
      <c r="I3517" s="1"/>
      <c r="J3517" s="10"/>
      <c r="K3517" s="10"/>
      <c r="L3517" s="1"/>
    </row>
    <row r="3518" spans="2:12" s="5" customFormat="1" ht="47.25" hidden="1">
      <c r="B3518" s="1"/>
      <c r="C3518" s="459">
        <v>9364</v>
      </c>
      <c r="D3518" s="461" t="s">
        <v>3584</v>
      </c>
      <c r="E3518" s="463" t="s">
        <v>125</v>
      </c>
      <c r="F3518" s="465">
        <v>390137</v>
      </c>
      <c r="G3518" s="288" t="s">
        <v>117</v>
      </c>
      <c r="H3518" s="288"/>
      <c r="I3518" s="1"/>
      <c r="J3518" s="10"/>
      <c r="K3518" s="10"/>
      <c r="L3518" s="1"/>
    </row>
    <row r="3519" spans="2:12" s="5" customFormat="1" ht="31.5" hidden="1">
      <c r="B3519" s="1"/>
      <c r="C3519" s="459">
        <v>9365</v>
      </c>
      <c r="D3519" s="461" t="s">
        <v>3585</v>
      </c>
      <c r="E3519" s="463" t="s">
        <v>125</v>
      </c>
      <c r="F3519" s="465">
        <v>74278</v>
      </c>
      <c r="G3519" s="288" t="s">
        <v>117</v>
      </c>
      <c r="H3519" s="288"/>
      <c r="I3519" s="1"/>
      <c r="J3519" s="10"/>
      <c r="K3519" s="10"/>
      <c r="L3519" s="1"/>
    </row>
    <row r="3520" spans="2:12" s="5" customFormat="1" ht="47.25" hidden="1">
      <c r="B3520" s="1"/>
      <c r="C3520" s="459">
        <v>9366</v>
      </c>
      <c r="D3520" s="461" t="s">
        <v>3586</v>
      </c>
      <c r="E3520" s="463" t="s">
        <v>125</v>
      </c>
      <c r="F3520" s="465">
        <v>10001</v>
      </c>
      <c r="G3520" s="288" t="s">
        <v>117</v>
      </c>
      <c r="H3520" s="288"/>
      <c r="I3520" s="1"/>
      <c r="J3520" s="10"/>
      <c r="K3520" s="10"/>
      <c r="L3520" s="1"/>
    </row>
    <row r="3521" spans="2:12" s="5" customFormat="1" ht="94.5" hidden="1">
      <c r="B3521" s="1"/>
      <c r="C3521" s="459">
        <v>9367</v>
      </c>
      <c r="D3521" s="461" t="s">
        <v>3587</v>
      </c>
      <c r="E3521" s="463" t="s">
        <v>125</v>
      </c>
      <c r="F3521" s="465">
        <v>833000</v>
      </c>
      <c r="G3521" s="288" t="s">
        <v>117</v>
      </c>
      <c r="H3521" s="288"/>
      <c r="I3521" s="1"/>
      <c r="J3521" s="10"/>
      <c r="K3521" s="10"/>
      <c r="L3521" s="1"/>
    </row>
    <row r="3522" spans="2:12" s="5" customFormat="1" ht="78.75" hidden="1">
      <c r="B3522" s="1"/>
      <c r="C3522" s="459">
        <v>9368</v>
      </c>
      <c r="D3522" s="461" t="s">
        <v>3588</v>
      </c>
      <c r="E3522" s="463" t="s">
        <v>125</v>
      </c>
      <c r="F3522" s="465">
        <v>1130500</v>
      </c>
      <c r="G3522" s="288" t="s">
        <v>117</v>
      </c>
      <c r="H3522" s="288"/>
      <c r="I3522" s="1"/>
      <c r="J3522" s="10"/>
      <c r="K3522" s="10"/>
      <c r="L3522" s="1"/>
    </row>
    <row r="3523" spans="2:12" s="5" customFormat="1" ht="47.25" hidden="1">
      <c r="B3523" s="1"/>
      <c r="C3523" s="459">
        <v>9369</v>
      </c>
      <c r="D3523" s="461" t="s">
        <v>3589</v>
      </c>
      <c r="E3523" s="463" t="s">
        <v>125</v>
      </c>
      <c r="F3523" s="465">
        <v>28287</v>
      </c>
      <c r="G3523" s="288" t="s">
        <v>117</v>
      </c>
      <c r="H3523" s="288"/>
      <c r="I3523" s="1"/>
      <c r="J3523" s="10"/>
      <c r="K3523" s="10"/>
      <c r="L3523" s="1"/>
    </row>
    <row r="3524" spans="2:12" s="5" customFormat="1" ht="47.25" hidden="1">
      <c r="B3524" s="1"/>
      <c r="C3524" s="459">
        <v>9370</v>
      </c>
      <c r="D3524" s="461" t="s">
        <v>3590</v>
      </c>
      <c r="E3524" s="463" t="s">
        <v>125</v>
      </c>
      <c r="F3524" s="465">
        <v>25289</v>
      </c>
      <c r="G3524" s="288" t="s">
        <v>117</v>
      </c>
      <c r="H3524" s="288"/>
      <c r="I3524" s="1"/>
      <c r="J3524" s="10"/>
      <c r="K3524" s="10"/>
      <c r="L3524" s="1"/>
    </row>
    <row r="3525" spans="2:12" s="5" customFormat="1" ht="47.25" hidden="1">
      <c r="B3525" s="1"/>
      <c r="C3525" s="459">
        <v>9371</v>
      </c>
      <c r="D3525" s="461" t="s">
        <v>3591</v>
      </c>
      <c r="E3525" s="463" t="s">
        <v>125</v>
      </c>
      <c r="F3525" s="465">
        <v>32607</v>
      </c>
      <c r="G3525" s="288" t="s">
        <v>117</v>
      </c>
      <c r="H3525" s="288"/>
      <c r="I3525" s="1"/>
      <c r="J3525" s="10"/>
      <c r="K3525" s="10"/>
      <c r="L3525" s="1"/>
    </row>
    <row r="3526" spans="2:12" s="5" customFormat="1" ht="78.75" hidden="1">
      <c r="B3526" s="1"/>
      <c r="C3526" s="459">
        <v>9372</v>
      </c>
      <c r="D3526" s="461" t="s">
        <v>3592</v>
      </c>
      <c r="E3526" s="463" t="s">
        <v>122</v>
      </c>
      <c r="F3526" s="465">
        <v>914999</v>
      </c>
      <c r="G3526" s="288" t="s">
        <v>117</v>
      </c>
      <c r="H3526" s="288"/>
      <c r="I3526" s="1"/>
      <c r="J3526" s="10"/>
      <c r="K3526" s="10"/>
      <c r="L3526" s="1"/>
    </row>
    <row r="3527" spans="2:12" s="5" customFormat="1" ht="110.25" hidden="1">
      <c r="B3527" s="1"/>
      <c r="C3527" s="459">
        <v>9373</v>
      </c>
      <c r="D3527" s="461" t="s">
        <v>3593</v>
      </c>
      <c r="E3527" s="463" t="s">
        <v>125</v>
      </c>
      <c r="F3527" s="465">
        <v>3099220</v>
      </c>
      <c r="G3527" s="288" t="s">
        <v>117</v>
      </c>
      <c r="H3527" s="288"/>
      <c r="I3527" s="1"/>
      <c r="J3527" s="10"/>
      <c r="K3527" s="10"/>
      <c r="L3527" s="1"/>
    </row>
    <row r="3528" spans="2:12" s="5" customFormat="1" ht="283.5" hidden="1">
      <c r="B3528" s="1"/>
      <c r="C3528" s="459">
        <v>9374</v>
      </c>
      <c r="D3528" s="461" t="s">
        <v>3594</v>
      </c>
      <c r="E3528" s="463" t="s">
        <v>125</v>
      </c>
      <c r="F3528" s="465">
        <v>68030416</v>
      </c>
      <c r="G3528" s="288" t="s">
        <v>117</v>
      </c>
      <c r="H3528" s="288"/>
      <c r="I3528" s="1"/>
      <c r="J3528" s="10"/>
      <c r="K3528" s="10"/>
      <c r="L3528" s="1"/>
    </row>
    <row r="3529" spans="2:12" s="5" customFormat="1" ht="283.5" hidden="1">
      <c r="B3529" s="1"/>
      <c r="C3529" s="459">
        <v>9375</v>
      </c>
      <c r="D3529" s="461" t="s">
        <v>3595</v>
      </c>
      <c r="E3529" s="463" t="s">
        <v>125</v>
      </c>
      <c r="F3529" s="465">
        <v>80354994</v>
      </c>
      <c r="G3529" s="288" t="s">
        <v>117</v>
      </c>
      <c r="H3529" s="288"/>
      <c r="I3529" s="1"/>
      <c r="J3529" s="10"/>
      <c r="K3529" s="10"/>
      <c r="L3529" s="1"/>
    </row>
    <row r="3530" spans="2:12" s="5" customFormat="1" ht="283.5" hidden="1">
      <c r="B3530" s="1"/>
      <c r="C3530" s="459">
        <v>9376</v>
      </c>
      <c r="D3530" s="461" t="s">
        <v>3596</v>
      </c>
      <c r="E3530" s="463" t="s">
        <v>125</v>
      </c>
      <c r="F3530" s="465">
        <v>46006099</v>
      </c>
      <c r="G3530" s="288" t="s">
        <v>117</v>
      </c>
      <c r="H3530" s="288"/>
      <c r="I3530" s="1"/>
      <c r="J3530" s="10"/>
      <c r="K3530" s="10"/>
      <c r="L3530" s="1"/>
    </row>
    <row r="3531" spans="2:12" s="5" customFormat="1" ht="173.25" hidden="1">
      <c r="B3531" s="1"/>
      <c r="C3531" s="459">
        <v>9377</v>
      </c>
      <c r="D3531" s="461" t="s">
        <v>3597</v>
      </c>
      <c r="E3531" s="463" t="s">
        <v>122</v>
      </c>
      <c r="F3531" s="465">
        <v>4282936</v>
      </c>
      <c r="G3531" s="288" t="s">
        <v>117</v>
      </c>
      <c r="H3531" s="288"/>
      <c r="I3531" s="1"/>
      <c r="J3531" s="10"/>
      <c r="K3531" s="10"/>
      <c r="L3531" s="1"/>
    </row>
    <row r="3532" spans="2:12" s="5" customFormat="1" ht="173.25" hidden="1">
      <c r="B3532" s="1"/>
      <c r="C3532" s="459">
        <v>9378</v>
      </c>
      <c r="D3532" s="461" t="s">
        <v>3598</v>
      </c>
      <c r="E3532" s="463" t="s">
        <v>125</v>
      </c>
      <c r="F3532" s="465">
        <v>7486679</v>
      </c>
      <c r="G3532" s="288" t="s">
        <v>117</v>
      </c>
      <c r="H3532" s="288"/>
      <c r="I3532" s="1"/>
      <c r="J3532" s="10"/>
      <c r="K3532" s="10"/>
      <c r="L3532" s="1"/>
    </row>
    <row r="3533" spans="2:12" s="5" customFormat="1" ht="94.5" hidden="1">
      <c r="B3533" s="1"/>
      <c r="C3533" s="459">
        <v>9379</v>
      </c>
      <c r="D3533" s="461" t="s">
        <v>3599</v>
      </c>
      <c r="E3533" s="463" t="s">
        <v>125</v>
      </c>
      <c r="F3533" s="465">
        <v>2952647</v>
      </c>
      <c r="G3533" s="288" t="s">
        <v>117</v>
      </c>
      <c r="H3533" s="288"/>
      <c r="I3533" s="1"/>
      <c r="J3533" s="10"/>
      <c r="K3533" s="10"/>
      <c r="L3533" s="1"/>
    </row>
    <row r="3534" spans="2:12" s="5" customFormat="1" ht="173.25" hidden="1">
      <c r="B3534" s="1"/>
      <c r="C3534" s="459">
        <v>9380</v>
      </c>
      <c r="D3534" s="461" t="s">
        <v>3600</v>
      </c>
      <c r="E3534" s="463" t="s">
        <v>122</v>
      </c>
      <c r="F3534" s="465">
        <v>5350874</v>
      </c>
      <c r="G3534" s="288" t="s">
        <v>117</v>
      </c>
      <c r="H3534" s="288"/>
      <c r="I3534" s="1"/>
      <c r="J3534" s="10"/>
      <c r="K3534" s="10"/>
      <c r="L3534" s="1"/>
    </row>
    <row r="3535" spans="2:12" s="5" customFormat="1" ht="94.5" hidden="1">
      <c r="B3535" s="1"/>
      <c r="C3535" s="459">
        <v>9381</v>
      </c>
      <c r="D3535" s="461" t="s">
        <v>3601</v>
      </c>
      <c r="E3535" s="463" t="s">
        <v>125</v>
      </c>
      <c r="F3535" s="465">
        <v>3290332</v>
      </c>
      <c r="G3535" s="288" t="s">
        <v>117</v>
      </c>
      <c r="H3535" s="288"/>
      <c r="I3535" s="1"/>
      <c r="J3535" s="10"/>
      <c r="K3535" s="10"/>
      <c r="L3535" s="1"/>
    </row>
    <row r="3536" spans="2:12" s="5" customFormat="1" ht="47.25" hidden="1">
      <c r="B3536" s="1"/>
      <c r="C3536" s="459">
        <v>9382</v>
      </c>
      <c r="D3536" s="461" t="s">
        <v>3602</v>
      </c>
      <c r="E3536" s="463" t="s">
        <v>125</v>
      </c>
      <c r="F3536" s="465">
        <v>301260703</v>
      </c>
      <c r="G3536" s="288" t="s">
        <v>117</v>
      </c>
      <c r="H3536" s="288"/>
      <c r="I3536" s="1"/>
      <c r="J3536" s="10"/>
      <c r="K3536" s="10"/>
      <c r="L3536" s="1"/>
    </row>
    <row r="3537" spans="2:12" s="5" customFormat="1" ht="47.25" hidden="1">
      <c r="B3537" s="1"/>
      <c r="C3537" s="459">
        <v>9383</v>
      </c>
      <c r="D3537" s="461" t="s">
        <v>3603</v>
      </c>
      <c r="E3537" s="463" t="s">
        <v>125</v>
      </c>
      <c r="F3537" s="465">
        <v>147288504</v>
      </c>
      <c r="G3537" s="288" t="s">
        <v>117</v>
      </c>
      <c r="H3537" s="288"/>
      <c r="I3537" s="1"/>
      <c r="J3537" s="10"/>
      <c r="K3537" s="10"/>
      <c r="L3537" s="1"/>
    </row>
    <row r="3538" spans="2:12" s="5" customFormat="1" ht="173.25" hidden="1">
      <c r="B3538" s="1"/>
      <c r="C3538" s="459">
        <v>9384</v>
      </c>
      <c r="D3538" s="461" t="s">
        <v>3604</v>
      </c>
      <c r="E3538" s="463" t="s">
        <v>122</v>
      </c>
      <c r="F3538" s="465">
        <v>781527</v>
      </c>
      <c r="G3538" s="288" t="s">
        <v>117</v>
      </c>
      <c r="H3538" s="288"/>
      <c r="I3538" s="1"/>
      <c r="J3538" s="10"/>
      <c r="K3538" s="10"/>
      <c r="L3538" s="1"/>
    </row>
    <row r="3539" spans="2:12" s="5" customFormat="1" ht="204.75" hidden="1">
      <c r="B3539" s="1"/>
      <c r="C3539" s="459">
        <v>9385</v>
      </c>
      <c r="D3539" s="461" t="s">
        <v>3605</v>
      </c>
      <c r="E3539" s="463" t="s">
        <v>122</v>
      </c>
      <c r="F3539" s="465">
        <v>1427783</v>
      </c>
      <c r="G3539" s="288" t="s">
        <v>117</v>
      </c>
      <c r="H3539" s="288"/>
      <c r="I3539" s="1"/>
      <c r="J3539" s="10"/>
      <c r="K3539" s="10"/>
      <c r="L3539" s="1"/>
    </row>
    <row r="3540" spans="2:12" s="5" customFormat="1" ht="47.25" hidden="1">
      <c r="B3540" s="1"/>
      <c r="C3540" s="459">
        <v>9386</v>
      </c>
      <c r="D3540" s="461" t="s">
        <v>3606</v>
      </c>
      <c r="E3540" s="463" t="s">
        <v>122</v>
      </c>
      <c r="F3540" s="465">
        <v>728763</v>
      </c>
      <c r="G3540" s="288" t="s">
        <v>117</v>
      </c>
      <c r="H3540" s="288"/>
      <c r="I3540" s="1"/>
      <c r="J3540" s="10"/>
      <c r="K3540" s="10"/>
      <c r="L3540" s="1"/>
    </row>
    <row r="3541" spans="2:12" s="5" customFormat="1" ht="47.25" hidden="1">
      <c r="B3541" s="1"/>
      <c r="C3541" s="459">
        <v>9387</v>
      </c>
      <c r="D3541" s="461" t="s">
        <v>3607</v>
      </c>
      <c r="E3541" s="463" t="s">
        <v>125</v>
      </c>
      <c r="F3541" s="465">
        <v>30940376</v>
      </c>
      <c r="G3541" s="288" t="s">
        <v>117</v>
      </c>
      <c r="H3541" s="288"/>
      <c r="I3541" s="1"/>
      <c r="J3541" s="10"/>
      <c r="K3541" s="10"/>
      <c r="L3541" s="1"/>
    </row>
    <row r="3542" spans="2:12" s="5" customFormat="1" ht="47.25" hidden="1">
      <c r="B3542" s="1"/>
      <c r="C3542" s="459">
        <v>9388</v>
      </c>
      <c r="D3542" s="461" t="s">
        <v>3608</v>
      </c>
      <c r="E3542" s="463" t="s">
        <v>125</v>
      </c>
      <c r="F3542" s="465">
        <v>62334154</v>
      </c>
      <c r="G3542" s="288" t="s">
        <v>117</v>
      </c>
      <c r="H3542" s="288"/>
      <c r="I3542" s="1"/>
      <c r="J3542" s="10"/>
      <c r="K3542" s="10"/>
      <c r="L3542" s="1"/>
    </row>
    <row r="3543" spans="2:12" s="5" customFormat="1" ht="47.25" hidden="1">
      <c r="B3543" s="1"/>
      <c r="C3543" s="459">
        <v>9389</v>
      </c>
      <c r="D3543" s="461" t="s">
        <v>3609</v>
      </c>
      <c r="E3543" s="463" t="s">
        <v>125</v>
      </c>
      <c r="F3543" s="465">
        <v>18371</v>
      </c>
      <c r="G3543" s="288" t="s">
        <v>117</v>
      </c>
      <c r="H3543" s="288"/>
      <c r="I3543" s="1"/>
      <c r="J3543" s="10"/>
      <c r="K3543" s="10"/>
      <c r="L3543" s="1"/>
    </row>
    <row r="3544" spans="2:12" s="5" customFormat="1" ht="47.25" hidden="1">
      <c r="B3544" s="1"/>
      <c r="C3544" s="459">
        <v>9390</v>
      </c>
      <c r="D3544" s="461" t="s">
        <v>3610</v>
      </c>
      <c r="E3544" s="463" t="s">
        <v>125</v>
      </c>
      <c r="F3544" s="465">
        <v>21675</v>
      </c>
      <c r="G3544" s="288" t="s">
        <v>117</v>
      </c>
      <c r="H3544" s="288"/>
      <c r="I3544" s="1"/>
      <c r="J3544" s="10"/>
      <c r="K3544" s="10"/>
      <c r="L3544" s="1"/>
    </row>
    <row r="3545" spans="2:12" s="5" customFormat="1" ht="31.5" hidden="1">
      <c r="B3545" s="1"/>
      <c r="C3545" s="459">
        <v>9391</v>
      </c>
      <c r="D3545" s="461" t="s">
        <v>3611</v>
      </c>
      <c r="E3545" s="463" t="s">
        <v>125</v>
      </c>
      <c r="F3545" s="465">
        <v>311045</v>
      </c>
      <c r="G3545" s="288" t="s">
        <v>117</v>
      </c>
      <c r="H3545" s="288"/>
      <c r="I3545" s="1"/>
      <c r="J3545" s="10"/>
      <c r="K3545" s="10"/>
      <c r="L3545" s="1"/>
    </row>
    <row r="3546" spans="2:12" s="5" customFormat="1" ht="47.25" hidden="1">
      <c r="B3546" s="1"/>
      <c r="C3546" s="459">
        <v>9392</v>
      </c>
      <c r="D3546" s="461" t="s">
        <v>3612</v>
      </c>
      <c r="E3546" s="463" t="s">
        <v>125</v>
      </c>
      <c r="F3546" s="465">
        <v>37449</v>
      </c>
      <c r="G3546" s="288" t="s">
        <v>117</v>
      </c>
      <c r="H3546" s="288"/>
      <c r="I3546" s="1"/>
      <c r="J3546" s="10"/>
      <c r="K3546" s="10"/>
      <c r="L3546" s="1"/>
    </row>
    <row r="3547" spans="2:12" s="5" customFormat="1" ht="47.25" hidden="1">
      <c r="B3547" s="1"/>
      <c r="C3547" s="459">
        <v>9393</v>
      </c>
      <c r="D3547" s="461" t="s">
        <v>3613</v>
      </c>
      <c r="E3547" s="463" t="s">
        <v>125</v>
      </c>
      <c r="F3547" s="465">
        <v>119630</v>
      </c>
      <c r="G3547" s="288" t="s">
        <v>117</v>
      </c>
      <c r="H3547" s="288"/>
      <c r="I3547" s="1"/>
      <c r="J3547" s="10"/>
      <c r="K3547" s="10"/>
      <c r="L3547" s="1"/>
    </row>
    <row r="3548" spans="2:12" s="5" customFormat="1" ht="157.5" hidden="1">
      <c r="B3548" s="1"/>
      <c r="C3548" s="459">
        <v>9394</v>
      </c>
      <c r="D3548" s="461" t="s">
        <v>3614</v>
      </c>
      <c r="E3548" s="463" t="s">
        <v>122</v>
      </c>
      <c r="F3548" s="465">
        <v>1510100</v>
      </c>
      <c r="G3548" s="288" t="s">
        <v>117</v>
      </c>
      <c r="H3548" s="288"/>
      <c r="I3548" s="1"/>
      <c r="J3548" s="10"/>
      <c r="K3548" s="10"/>
      <c r="L3548" s="1"/>
    </row>
    <row r="3549" spans="2:12" s="5" customFormat="1" ht="150" hidden="1">
      <c r="B3549" s="1"/>
      <c r="C3549" s="31">
        <v>9395</v>
      </c>
      <c r="D3549" s="34" t="s">
        <v>3615</v>
      </c>
      <c r="E3549" s="32" t="s">
        <v>122</v>
      </c>
      <c r="F3549" s="36">
        <v>2325910</v>
      </c>
      <c r="G3549" s="288" t="s">
        <v>117</v>
      </c>
      <c r="H3549" s="288"/>
      <c r="I3549" s="1"/>
      <c r="J3549" s="10"/>
      <c r="K3549" s="10"/>
      <c r="L3549" s="1"/>
    </row>
    <row r="3550" spans="2:12" s="5" customFormat="1" ht="135" hidden="1">
      <c r="B3550" s="1"/>
      <c r="C3550" s="31">
        <v>9396</v>
      </c>
      <c r="D3550" s="34" t="s">
        <v>3616</v>
      </c>
      <c r="E3550" s="32" t="s">
        <v>122</v>
      </c>
      <c r="F3550" s="36">
        <v>831954</v>
      </c>
      <c r="G3550" s="288" t="s">
        <v>117</v>
      </c>
      <c r="H3550" s="288"/>
      <c r="I3550" s="1"/>
      <c r="J3550" s="10"/>
      <c r="K3550" s="10"/>
      <c r="L3550" s="1"/>
    </row>
    <row r="3551" spans="2:12" s="5" customFormat="1" ht="135" hidden="1">
      <c r="B3551" s="1"/>
      <c r="C3551" s="31">
        <v>9397</v>
      </c>
      <c r="D3551" s="34" t="s">
        <v>3617</v>
      </c>
      <c r="E3551" s="32" t="s">
        <v>122</v>
      </c>
      <c r="F3551" s="36">
        <v>831954</v>
      </c>
      <c r="G3551" s="288" t="s">
        <v>117</v>
      </c>
      <c r="H3551" s="288"/>
      <c r="I3551" s="1"/>
      <c r="J3551" s="10"/>
      <c r="K3551" s="10"/>
      <c r="L3551" s="1"/>
    </row>
    <row r="3552" spans="2:12" s="5" customFormat="1" ht="135" hidden="1">
      <c r="B3552" s="1"/>
      <c r="C3552" s="31">
        <v>9398</v>
      </c>
      <c r="D3552" s="34" t="s">
        <v>3618</v>
      </c>
      <c r="E3552" s="32" t="s">
        <v>122</v>
      </c>
      <c r="F3552" s="36">
        <v>900759</v>
      </c>
      <c r="G3552" s="288" t="s">
        <v>117</v>
      </c>
      <c r="H3552" s="288"/>
      <c r="I3552" s="1"/>
      <c r="J3552" s="10"/>
      <c r="K3552" s="10"/>
      <c r="L3552" s="1"/>
    </row>
    <row r="3553" spans="2:12" s="5" customFormat="1" ht="75" hidden="1">
      <c r="B3553" s="1"/>
      <c r="C3553" s="31">
        <v>9399</v>
      </c>
      <c r="D3553" s="34" t="s">
        <v>3619</v>
      </c>
      <c r="E3553" s="32" t="s">
        <v>122</v>
      </c>
      <c r="F3553" s="36">
        <v>7581</v>
      </c>
      <c r="G3553" s="288" t="s">
        <v>117</v>
      </c>
      <c r="H3553" s="288"/>
      <c r="I3553" s="1"/>
      <c r="J3553" s="10"/>
      <c r="K3553" s="10"/>
      <c r="L3553" s="1"/>
    </row>
    <row r="3554" spans="2:12" s="5" customFormat="1" ht="45" hidden="1">
      <c r="B3554" s="1"/>
      <c r="C3554" s="31">
        <v>9400</v>
      </c>
      <c r="D3554" s="34" t="s">
        <v>3620</v>
      </c>
      <c r="E3554" s="32" t="s">
        <v>125</v>
      </c>
      <c r="F3554" s="36">
        <v>86407</v>
      </c>
      <c r="G3554" s="288" t="s">
        <v>117</v>
      </c>
      <c r="H3554" s="288"/>
      <c r="I3554" s="1"/>
      <c r="J3554" s="10"/>
      <c r="K3554" s="10"/>
      <c r="L3554" s="1"/>
    </row>
    <row r="3555" spans="2:12" s="5" customFormat="1" ht="45" hidden="1">
      <c r="B3555" s="1"/>
      <c r="C3555" s="31">
        <v>9401</v>
      </c>
      <c r="D3555" s="34" t="s">
        <v>3621</v>
      </c>
      <c r="E3555" s="32" t="s">
        <v>125</v>
      </c>
      <c r="F3555" s="36">
        <v>108406</v>
      </c>
      <c r="G3555" s="288" t="s">
        <v>117</v>
      </c>
      <c r="H3555" s="288"/>
      <c r="I3555" s="1"/>
      <c r="J3555" s="10"/>
      <c r="K3555" s="10"/>
      <c r="L3555" s="1"/>
    </row>
    <row r="3556" spans="2:12" s="5" customFormat="1" ht="30" hidden="1">
      <c r="B3556" s="1"/>
      <c r="C3556" s="31">
        <v>9402</v>
      </c>
      <c r="D3556" s="34" t="s">
        <v>3622</v>
      </c>
      <c r="E3556" s="32" t="s">
        <v>125</v>
      </c>
      <c r="F3556" s="36">
        <v>522371</v>
      </c>
      <c r="G3556" s="288" t="s">
        <v>117</v>
      </c>
      <c r="H3556" s="288"/>
      <c r="I3556" s="1"/>
      <c r="J3556" s="10"/>
      <c r="K3556" s="10"/>
      <c r="L3556" s="1"/>
    </row>
    <row r="3557" spans="2:12" s="5" customFormat="1" ht="30" hidden="1">
      <c r="B3557" s="1"/>
      <c r="C3557" s="31">
        <v>9403</v>
      </c>
      <c r="D3557" s="34" t="s">
        <v>3623</v>
      </c>
      <c r="E3557" s="32" t="s">
        <v>125</v>
      </c>
      <c r="F3557" s="36">
        <v>543672</v>
      </c>
      <c r="G3557" s="288" t="s">
        <v>117</v>
      </c>
      <c r="H3557" s="288"/>
      <c r="I3557" s="1"/>
      <c r="J3557" s="10"/>
      <c r="K3557" s="10"/>
      <c r="L3557" s="1"/>
    </row>
    <row r="3558" spans="2:12" s="5" customFormat="1" ht="30" hidden="1">
      <c r="B3558" s="1"/>
      <c r="C3558" s="31">
        <v>9404</v>
      </c>
      <c r="D3558" s="34" t="s">
        <v>3624</v>
      </c>
      <c r="E3558" s="32" t="s">
        <v>125</v>
      </c>
      <c r="F3558" s="36">
        <v>607871</v>
      </c>
      <c r="G3558" s="288" t="s">
        <v>117</v>
      </c>
      <c r="H3558" s="288"/>
      <c r="I3558" s="1"/>
      <c r="J3558" s="10"/>
      <c r="K3558" s="10"/>
      <c r="L3558" s="1"/>
    </row>
    <row r="3559" spans="2:12" s="5" customFormat="1" ht="30" hidden="1">
      <c r="B3559" s="1"/>
      <c r="C3559" s="31">
        <v>9405</v>
      </c>
      <c r="D3559" s="34" t="s">
        <v>3625</v>
      </c>
      <c r="E3559" s="32" t="s">
        <v>125</v>
      </c>
      <c r="F3559" s="36">
        <v>448707</v>
      </c>
      <c r="G3559" s="288" t="s">
        <v>117</v>
      </c>
      <c r="H3559" s="288"/>
      <c r="I3559" s="1"/>
      <c r="J3559" s="10"/>
      <c r="K3559" s="10"/>
      <c r="L3559" s="1"/>
    </row>
    <row r="3560" spans="2:12" s="5" customFormat="1" ht="30" hidden="1">
      <c r="B3560" s="1"/>
      <c r="C3560" s="31">
        <v>9406</v>
      </c>
      <c r="D3560" s="34" t="s">
        <v>3626</v>
      </c>
      <c r="E3560" s="32" t="s">
        <v>125</v>
      </c>
      <c r="F3560" s="36">
        <v>422601</v>
      </c>
      <c r="G3560" s="288" t="s">
        <v>117</v>
      </c>
      <c r="H3560" s="288"/>
      <c r="I3560" s="1"/>
      <c r="J3560" s="10"/>
      <c r="K3560" s="10"/>
      <c r="L3560" s="1"/>
    </row>
    <row r="3561" spans="2:12" s="5" customFormat="1" ht="30" hidden="1">
      <c r="B3561" s="1"/>
      <c r="C3561" s="31">
        <v>9407</v>
      </c>
      <c r="D3561" s="34" t="s">
        <v>3627</v>
      </c>
      <c r="E3561" s="32" t="s">
        <v>125</v>
      </c>
      <c r="F3561" s="36">
        <v>491907</v>
      </c>
      <c r="G3561" s="288" t="s">
        <v>117</v>
      </c>
      <c r="H3561" s="288"/>
      <c r="I3561" s="1"/>
      <c r="J3561" s="10"/>
      <c r="K3561" s="10"/>
      <c r="L3561" s="1"/>
    </row>
    <row r="3562" spans="2:12" s="5" customFormat="1" ht="30" hidden="1">
      <c r="B3562" s="1"/>
      <c r="C3562" s="31">
        <v>9408</v>
      </c>
      <c r="D3562" s="34" t="s">
        <v>3628</v>
      </c>
      <c r="E3562" s="32" t="s">
        <v>125</v>
      </c>
      <c r="F3562" s="36">
        <v>454599</v>
      </c>
      <c r="G3562" s="288" t="s">
        <v>117</v>
      </c>
      <c r="H3562" s="288"/>
      <c r="I3562" s="1"/>
      <c r="J3562" s="10"/>
      <c r="K3562" s="10"/>
      <c r="L3562" s="1"/>
    </row>
    <row r="3563" spans="2:12" s="5" customFormat="1" ht="30" hidden="1">
      <c r="B3563" s="1"/>
      <c r="C3563" s="31">
        <v>9409</v>
      </c>
      <c r="D3563" s="34" t="s">
        <v>3629</v>
      </c>
      <c r="E3563" s="32" t="s">
        <v>125</v>
      </c>
      <c r="F3563" s="36">
        <v>390644</v>
      </c>
      <c r="G3563" s="288" t="s">
        <v>117</v>
      </c>
      <c r="H3563" s="288"/>
      <c r="I3563" s="1"/>
      <c r="J3563" s="10"/>
      <c r="K3563" s="10"/>
      <c r="L3563" s="1"/>
    </row>
    <row r="3564" spans="2:12" s="5" customFormat="1" ht="30" hidden="1">
      <c r="B3564" s="1"/>
      <c r="C3564" s="31">
        <v>9410</v>
      </c>
      <c r="D3564" s="34" t="s">
        <v>3630</v>
      </c>
      <c r="E3564" s="32" t="s">
        <v>125</v>
      </c>
      <c r="F3564" s="36">
        <v>467197</v>
      </c>
      <c r="G3564" s="288" t="s">
        <v>117</v>
      </c>
      <c r="H3564" s="288"/>
      <c r="I3564" s="1"/>
      <c r="J3564" s="10"/>
      <c r="K3564" s="10"/>
      <c r="L3564" s="1"/>
    </row>
    <row r="3565" spans="2:12" s="5" customFormat="1" ht="30" hidden="1">
      <c r="B3565" s="1"/>
      <c r="C3565" s="31">
        <v>9411</v>
      </c>
      <c r="D3565" s="34" t="s">
        <v>3631</v>
      </c>
      <c r="E3565" s="32" t="s">
        <v>125</v>
      </c>
      <c r="F3565" s="36">
        <v>1045196</v>
      </c>
      <c r="G3565" s="288" t="s">
        <v>117</v>
      </c>
      <c r="H3565" s="288"/>
      <c r="I3565" s="1"/>
      <c r="J3565" s="10"/>
      <c r="K3565" s="10"/>
      <c r="L3565" s="1"/>
    </row>
    <row r="3566" spans="2:12" s="5" customFormat="1" ht="30" hidden="1">
      <c r="B3566" s="1"/>
      <c r="C3566" s="31">
        <v>9412</v>
      </c>
      <c r="D3566" s="34" t="s">
        <v>3632</v>
      </c>
      <c r="E3566" s="32" t="s">
        <v>125</v>
      </c>
      <c r="F3566" s="36">
        <v>2263720</v>
      </c>
      <c r="G3566" s="288" t="s">
        <v>117</v>
      </c>
      <c r="H3566" s="288"/>
      <c r="I3566" s="1"/>
      <c r="J3566" s="10"/>
      <c r="K3566" s="10"/>
      <c r="L3566" s="1"/>
    </row>
    <row r="3567" spans="2:12" s="5" customFormat="1" ht="45" hidden="1">
      <c r="B3567" s="1"/>
      <c r="C3567" s="31">
        <v>9413</v>
      </c>
      <c r="D3567" s="34" t="s">
        <v>3633</v>
      </c>
      <c r="E3567" s="32" t="s">
        <v>125</v>
      </c>
      <c r="F3567" s="36">
        <v>124945</v>
      </c>
      <c r="G3567" s="288" t="s">
        <v>117</v>
      </c>
      <c r="H3567" s="288"/>
      <c r="I3567" s="1"/>
      <c r="J3567" s="10"/>
      <c r="K3567" s="10"/>
      <c r="L3567" s="1"/>
    </row>
    <row r="3568" spans="2:12" s="5" customFormat="1" ht="45" hidden="1">
      <c r="B3568" s="1"/>
      <c r="C3568" s="31">
        <v>9414</v>
      </c>
      <c r="D3568" s="34" t="s">
        <v>3634</v>
      </c>
      <c r="E3568" s="32" t="s">
        <v>125</v>
      </c>
      <c r="F3568" s="36">
        <v>123406</v>
      </c>
      <c r="G3568" s="288" t="s">
        <v>117</v>
      </c>
      <c r="H3568" s="288"/>
      <c r="I3568" s="1"/>
      <c r="J3568" s="10"/>
      <c r="K3568" s="10"/>
      <c r="L3568" s="1"/>
    </row>
    <row r="3569" spans="2:12" s="5" customFormat="1" ht="45" hidden="1">
      <c r="B3569" s="1"/>
      <c r="C3569" s="31">
        <v>9415</v>
      </c>
      <c r="D3569" s="34" t="s">
        <v>3635</v>
      </c>
      <c r="E3569" s="32" t="s">
        <v>125</v>
      </c>
      <c r="F3569" s="36">
        <v>145406</v>
      </c>
      <c r="G3569" s="288" t="s">
        <v>117</v>
      </c>
      <c r="H3569" s="288"/>
      <c r="I3569" s="1"/>
      <c r="J3569" s="10"/>
      <c r="K3569" s="10"/>
      <c r="L3569" s="1"/>
    </row>
    <row r="3570" spans="2:12" s="5" customFormat="1" ht="60" hidden="1">
      <c r="B3570" s="1"/>
      <c r="C3570" s="31">
        <v>9416</v>
      </c>
      <c r="D3570" s="34" t="s">
        <v>3636</v>
      </c>
      <c r="E3570" s="32" t="s">
        <v>116</v>
      </c>
      <c r="F3570" s="36">
        <v>24799</v>
      </c>
      <c r="G3570" s="288" t="s">
        <v>117</v>
      </c>
      <c r="H3570" s="288"/>
      <c r="I3570" s="1"/>
      <c r="J3570" s="10"/>
      <c r="K3570" s="10"/>
      <c r="L3570" s="1"/>
    </row>
    <row r="3571" spans="2:12" s="5" customFormat="1" ht="60" hidden="1">
      <c r="B3571" s="1"/>
      <c r="C3571" s="31">
        <v>9417</v>
      </c>
      <c r="D3571" s="34" t="s">
        <v>3637</v>
      </c>
      <c r="E3571" s="32" t="s">
        <v>2466</v>
      </c>
      <c r="F3571" s="36">
        <v>77350000</v>
      </c>
      <c r="G3571" s="288" t="s">
        <v>117</v>
      </c>
      <c r="H3571" s="288"/>
      <c r="I3571" s="1"/>
      <c r="J3571" s="10"/>
      <c r="K3571" s="10"/>
      <c r="L3571" s="1"/>
    </row>
    <row r="3572" spans="2:12" s="5" customFormat="1" ht="105" hidden="1">
      <c r="B3572" s="1"/>
      <c r="C3572" s="31">
        <v>9418</v>
      </c>
      <c r="D3572" s="34" t="s">
        <v>3638</v>
      </c>
      <c r="E3572" s="32" t="s">
        <v>125</v>
      </c>
      <c r="F3572" s="36">
        <v>220222</v>
      </c>
      <c r="G3572" s="288" t="s">
        <v>117</v>
      </c>
      <c r="H3572" s="288"/>
      <c r="I3572" s="1"/>
      <c r="J3572" s="10"/>
      <c r="K3572" s="10"/>
      <c r="L3572" s="1"/>
    </row>
    <row r="3573" spans="2:12" s="5" customFormat="1" ht="90" hidden="1">
      <c r="B3573" s="1"/>
      <c r="C3573" s="31">
        <v>9419</v>
      </c>
      <c r="D3573" s="34" t="s">
        <v>3639</v>
      </c>
      <c r="E3573" s="32" t="s">
        <v>116</v>
      </c>
      <c r="F3573" s="36">
        <v>658391</v>
      </c>
      <c r="G3573" s="288" t="s">
        <v>117</v>
      </c>
      <c r="H3573" s="288"/>
      <c r="I3573" s="1"/>
      <c r="J3573" s="10"/>
      <c r="K3573" s="10"/>
      <c r="L3573" s="1"/>
    </row>
    <row r="3574" spans="2:12" s="5" customFormat="1" ht="30" hidden="1">
      <c r="B3574" s="1"/>
      <c r="C3574" s="31">
        <v>9420</v>
      </c>
      <c r="D3574" s="34" t="s">
        <v>3640</v>
      </c>
      <c r="E3574" s="32" t="s">
        <v>125</v>
      </c>
      <c r="F3574" s="36">
        <v>214906</v>
      </c>
      <c r="G3574" s="288" t="s">
        <v>117</v>
      </c>
      <c r="H3574" s="288"/>
      <c r="I3574" s="1"/>
      <c r="J3574" s="10"/>
      <c r="K3574" s="10"/>
      <c r="L3574" s="1"/>
    </row>
    <row r="3575" spans="2:12" s="5" customFormat="1" ht="30" hidden="1">
      <c r="B3575" s="1"/>
      <c r="C3575" s="31">
        <v>9421</v>
      </c>
      <c r="D3575" s="34" t="s">
        <v>3641</v>
      </c>
      <c r="E3575" s="32" t="s">
        <v>125</v>
      </c>
      <c r="F3575" s="36">
        <v>262406</v>
      </c>
      <c r="G3575" s="288" t="s">
        <v>117</v>
      </c>
      <c r="H3575" s="288"/>
      <c r="I3575" s="1"/>
      <c r="J3575" s="10"/>
      <c r="K3575" s="10"/>
      <c r="L3575" s="1"/>
    </row>
    <row r="3576" spans="2:12" s="5" customFormat="1" ht="30" hidden="1">
      <c r="B3576" s="1"/>
      <c r="C3576" s="31">
        <v>9422</v>
      </c>
      <c r="D3576" s="34" t="s">
        <v>3642</v>
      </c>
      <c r="E3576" s="32" t="s">
        <v>125</v>
      </c>
      <c r="F3576" s="36">
        <v>348406</v>
      </c>
      <c r="G3576" s="288" t="s">
        <v>117</v>
      </c>
      <c r="H3576" s="288"/>
      <c r="I3576" s="1"/>
      <c r="J3576" s="10"/>
      <c r="K3576" s="10"/>
      <c r="L3576" s="1"/>
    </row>
    <row r="3577" spans="2:12" s="5" customFormat="1" ht="30" hidden="1">
      <c r="B3577" s="1"/>
      <c r="C3577" s="31">
        <v>9423</v>
      </c>
      <c r="D3577" s="34" t="s">
        <v>3643</v>
      </c>
      <c r="E3577" s="32" t="s">
        <v>125</v>
      </c>
      <c r="F3577" s="36">
        <v>560678</v>
      </c>
      <c r="G3577" s="288" t="s">
        <v>117</v>
      </c>
      <c r="H3577" s="288"/>
      <c r="I3577" s="1"/>
      <c r="J3577" s="10"/>
      <c r="K3577" s="10"/>
      <c r="L3577" s="1"/>
    </row>
    <row r="3578" spans="2:12" s="5" customFormat="1" ht="45" hidden="1">
      <c r="B3578" s="1"/>
      <c r="C3578" s="31">
        <v>9424</v>
      </c>
      <c r="D3578" s="34" t="s">
        <v>3644</v>
      </c>
      <c r="E3578" s="32" t="s">
        <v>119</v>
      </c>
      <c r="F3578" s="36">
        <v>439691</v>
      </c>
      <c r="G3578" s="288" t="s">
        <v>117</v>
      </c>
      <c r="H3578" s="288"/>
      <c r="I3578" s="1"/>
      <c r="J3578" s="10"/>
      <c r="K3578" s="10"/>
      <c r="L3578" s="1"/>
    </row>
    <row r="3579" spans="2:12" s="5" customFormat="1" ht="135" hidden="1">
      <c r="B3579" s="1"/>
      <c r="C3579" s="31">
        <v>9425</v>
      </c>
      <c r="D3579" s="34" t="s">
        <v>3645</v>
      </c>
      <c r="E3579" s="32" t="s">
        <v>122</v>
      </c>
      <c r="F3579" s="36">
        <v>2230918</v>
      </c>
      <c r="G3579" s="288" t="s">
        <v>117</v>
      </c>
      <c r="H3579" s="288"/>
      <c r="I3579" s="1"/>
      <c r="J3579" s="10"/>
      <c r="K3579" s="10"/>
      <c r="L3579" s="1"/>
    </row>
    <row r="3580" spans="2:12" s="5" customFormat="1" ht="75" hidden="1">
      <c r="B3580" s="1"/>
      <c r="C3580" s="31">
        <v>9426</v>
      </c>
      <c r="D3580" s="34" t="s">
        <v>3646</v>
      </c>
      <c r="E3580" s="32" t="s">
        <v>125</v>
      </c>
      <c r="F3580" s="36">
        <v>3299221</v>
      </c>
      <c r="G3580" s="288" t="s">
        <v>117</v>
      </c>
      <c r="H3580" s="288"/>
      <c r="I3580" s="1"/>
      <c r="J3580" s="10"/>
      <c r="K3580" s="10"/>
      <c r="L3580" s="1"/>
    </row>
    <row r="3581" spans="2:12" s="5" customFormat="1" ht="75" hidden="1">
      <c r="B3581" s="1"/>
      <c r="C3581" s="31">
        <v>9427</v>
      </c>
      <c r="D3581" s="34" t="s">
        <v>3647</v>
      </c>
      <c r="E3581" s="32" t="s">
        <v>125</v>
      </c>
      <c r="F3581" s="36">
        <v>1624117</v>
      </c>
      <c r="G3581" s="288" t="s">
        <v>117</v>
      </c>
      <c r="H3581" s="288"/>
      <c r="I3581" s="1"/>
      <c r="J3581" s="10"/>
      <c r="K3581" s="10"/>
      <c r="L3581" s="1"/>
    </row>
    <row r="3582" spans="2:12" s="5" customFormat="1" ht="75" hidden="1">
      <c r="B3582" s="1"/>
      <c r="C3582" s="31">
        <v>9428</v>
      </c>
      <c r="D3582" s="34" t="s">
        <v>3648</v>
      </c>
      <c r="E3582" s="32" t="s">
        <v>125</v>
      </c>
      <c r="F3582" s="36">
        <v>1028481</v>
      </c>
      <c r="G3582" s="288" t="s">
        <v>117</v>
      </c>
      <c r="H3582" s="288"/>
      <c r="I3582" s="1"/>
      <c r="J3582" s="10"/>
      <c r="K3582" s="10"/>
      <c r="L3582" s="1"/>
    </row>
    <row r="3583" spans="2:12" s="5" customFormat="1" ht="60" hidden="1">
      <c r="B3583" s="1"/>
      <c r="C3583" s="31">
        <v>9429</v>
      </c>
      <c r="D3583" s="34" t="s">
        <v>3649</v>
      </c>
      <c r="E3583" s="32" t="s">
        <v>125</v>
      </c>
      <c r="F3583" s="36">
        <v>544531</v>
      </c>
      <c r="G3583" s="288" t="s">
        <v>117</v>
      </c>
      <c r="H3583" s="288"/>
      <c r="I3583" s="1"/>
      <c r="J3583" s="10"/>
      <c r="K3583" s="10"/>
      <c r="L3583" s="1"/>
    </row>
    <row r="3584" spans="2:12" s="5" customFormat="1" ht="120" hidden="1">
      <c r="B3584" s="1"/>
      <c r="C3584" s="31">
        <v>9430</v>
      </c>
      <c r="D3584" s="34" t="s">
        <v>3650</v>
      </c>
      <c r="E3584" s="32" t="s">
        <v>125</v>
      </c>
      <c r="F3584" s="36">
        <v>20950608</v>
      </c>
      <c r="G3584" s="288" t="s">
        <v>117</v>
      </c>
      <c r="H3584" s="288"/>
      <c r="I3584" s="1"/>
      <c r="J3584" s="10"/>
      <c r="K3584" s="10"/>
      <c r="L3584" s="1"/>
    </row>
    <row r="3585" spans="2:12" s="5" customFormat="1" ht="150" hidden="1">
      <c r="B3585" s="1"/>
      <c r="C3585" s="31">
        <v>9431</v>
      </c>
      <c r="D3585" s="34" t="s">
        <v>3651</v>
      </c>
      <c r="E3585" s="32" t="s">
        <v>125</v>
      </c>
      <c r="F3585" s="36">
        <v>56692054</v>
      </c>
      <c r="G3585" s="288" t="s">
        <v>117</v>
      </c>
      <c r="H3585" s="288"/>
      <c r="I3585" s="1"/>
      <c r="J3585" s="10"/>
      <c r="K3585" s="10"/>
      <c r="L3585" s="1"/>
    </row>
    <row r="3586" spans="2:12" s="5" customFormat="1" ht="150" hidden="1">
      <c r="B3586" s="1"/>
      <c r="C3586" s="31">
        <v>9432</v>
      </c>
      <c r="D3586" s="34" t="s">
        <v>3652</v>
      </c>
      <c r="E3586" s="32" t="s">
        <v>125</v>
      </c>
      <c r="F3586" s="36">
        <v>2048887</v>
      </c>
      <c r="G3586" s="288" t="s">
        <v>117</v>
      </c>
      <c r="H3586" s="288"/>
      <c r="I3586" s="1"/>
      <c r="J3586" s="10"/>
      <c r="K3586" s="10"/>
      <c r="L3586" s="1"/>
    </row>
    <row r="3587" spans="2:12" s="5" customFormat="1" ht="150" hidden="1">
      <c r="B3587" s="1"/>
      <c r="C3587" s="31">
        <v>9433</v>
      </c>
      <c r="D3587" s="34" t="s">
        <v>3653</v>
      </c>
      <c r="E3587" s="32" t="s">
        <v>125</v>
      </c>
      <c r="F3587" s="36">
        <v>1868342</v>
      </c>
      <c r="G3587" s="288" t="s">
        <v>117</v>
      </c>
      <c r="H3587" s="288"/>
      <c r="I3587" s="1"/>
      <c r="J3587" s="10"/>
      <c r="K3587" s="10"/>
      <c r="L3587" s="1"/>
    </row>
    <row r="3588" spans="2:12" s="5" customFormat="1" ht="150" hidden="1">
      <c r="B3588" s="1"/>
      <c r="C3588" s="31">
        <v>9434</v>
      </c>
      <c r="D3588" s="34" t="s">
        <v>3654</v>
      </c>
      <c r="E3588" s="32" t="s">
        <v>125</v>
      </c>
      <c r="F3588" s="36">
        <v>2078687</v>
      </c>
      <c r="G3588" s="288" t="s">
        <v>117</v>
      </c>
      <c r="H3588" s="288"/>
      <c r="I3588" s="1"/>
      <c r="J3588" s="10"/>
      <c r="K3588" s="10"/>
      <c r="L3588" s="1"/>
    </row>
    <row r="3589" spans="2:12" s="5" customFormat="1" ht="90" hidden="1">
      <c r="B3589" s="1"/>
      <c r="C3589" s="31">
        <v>9435</v>
      </c>
      <c r="D3589" s="34" t="s">
        <v>3655</v>
      </c>
      <c r="E3589" s="32" t="s">
        <v>125</v>
      </c>
      <c r="F3589" s="36">
        <v>4953676</v>
      </c>
      <c r="G3589" s="288" t="s">
        <v>117</v>
      </c>
      <c r="H3589" s="288"/>
      <c r="I3589" s="1"/>
      <c r="J3589" s="10"/>
      <c r="K3589" s="10"/>
      <c r="L3589" s="1"/>
    </row>
    <row r="3590" spans="2:12" s="5" customFormat="1" ht="150" hidden="1">
      <c r="B3590" s="1"/>
      <c r="C3590" s="31">
        <v>9436</v>
      </c>
      <c r="D3590" s="34" t="s">
        <v>3656</v>
      </c>
      <c r="E3590" s="32" t="s">
        <v>125</v>
      </c>
      <c r="F3590" s="36">
        <v>3174635</v>
      </c>
      <c r="G3590" s="288" t="s">
        <v>117</v>
      </c>
      <c r="H3590" s="288"/>
      <c r="I3590" s="1"/>
      <c r="J3590" s="10"/>
      <c r="K3590" s="10"/>
      <c r="L3590" s="1"/>
    </row>
    <row r="3591" spans="2:12" s="5" customFormat="1" ht="105" hidden="1">
      <c r="B3591" s="1"/>
      <c r="C3591" s="31">
        <v>9437</v>
      </c>
      <c r="D3591" s="34" t="s">
        <v>3657</v>
      </c>
      <c r="E3591" s="32" t="s">
        <v>125</v>
      </c>
      <c r="F3591" s="36">
        <v>2131720</v>
      </c>
      <c r="G3591" s="288" t="s">
        <v>117</v>
      </c>
      <c r="H3591" s="288"/>
      <c r="I3591" s="1"/>
      <c r="J3591" s="10"/>
      <c r="K3591" s="10"/>
      <c r="L3591" s="1"/>
    </row>
    <row r="3592" spans="2:12" s="5" customFormat="1" ht="90" hidden="1">
      <c r="B3592" s="1"/>
      <c r="C3592" s="31">
        <v>9438</v>
      </c>
      <c r="D3592" s="34" t="s">
        <v>3658</v>
      </c>
      <c r="E3592" s="32" t="s">
        <v>125</v>
      </c>
      <c r="F3592" s="36">
        <v>2131720</v>
      </c>
      <c r="G3592" s="288" t="s">
        <v>117</v>
      </c>
      <c r="H3592" s="288"/>
      <c r="I3592" s="1"/>
      <c r="J3592" s="10"/>
      <c r="K3592" s="10"/>
      <c r="L3592" s="1"/>
    </row>
    <row r="3593" spans="2:12" s="5" customFormat="1" ht="150" hidden="1">
      <c r="B3593" s="1"/>
      <c r="C3593" s="31">
        <v>9439</v>
      </c>
      <c r="D3593" s="34" t="s">
        <v>3659</v>
      </c>
      <c r="E3593" s="32" t="s">
        <v>125</v>
      </c>
      <c r="F3593" s="36">
        <v>2770797</v>
      </c>
      <c r="G3593" s="288" t="s">
        <v>117</v>
      </c>
      <c r="H3593" s="288"/>
      <c r="I3593" s="1"/>
      <c r="J3593" s="10"/>
      <c r="K3593" s="10"/>
      <c r="L3593" s="1"/>
    </row>
    <row r="3594" spans="2:12" s="5" customFormat="1" ht="105" hidden="1">
      <c r="B3594" s="1"/>
      <c r="C3594" s="31">
        <v>9440</v>
      </c>
      <c r="D3594" s="34" t="s">
        <v>3660</v>
      </c>
      <c r="E3594" s="32" t="s">
        <v>125</v>
      </c>
      <c r="F3594" s="36">
        <v>9708421</v>
      </c>
      <c r="G3594" s="288" t="s">
        <v>117</v>
      </c>
      <c r="H3594" s="288"/>
      <c r="I3594" s="1"/>
      <c r="J3594" s="10"/>
      <c r="K3594" s="10"/>
      <c r="L3594" s="1"/>
    </row>
    <row r="3595" spans="2:12" s="5" customFormat="1" ht="90" hidden="1">
      <c r="B3595" s="1"/>
      <c r="C3595" s="31">
        <v>9441</v>
      </c>
      <c r="D3595" s="34" t="s">
        <v>3661</v>
      </c>
      <c r="E3595" s="32" t="s">
        <v>125</v>
      </c>
      <c r="F3595" s="36">
        <v>15331336</v>
      </c>
      <c r="G3595" s="288" t="s">
        <v>117</v>
      </c>
      <c r="H3595" s="288"/>
      <c r="I3595" s="1"/>
      <c r="J3595" s="10"/>
      <c r="K3595" s="10"/>
      <c r="L3595" s="1"/>
    </row>
    <row r="3596" spans="2:12" s="5" customFormat="1" ht="90" hidden="1">
      <c r="B3596" s="1"/>
      <c r="C3596" s="31">
        <v>9442</v>
      </c>
      <c r="D3596" s="34" t="s">
        <v>3662</v>
      </c>
      <c r="E3596" s="32" t="s">
        <v>125</v>
      </c>
      <c r="F3596" s="36">
        <v>3665679</v>
      </c>
      <c r="G3596" s="288" t="s">
        <v>117</v>
      </c>
      <c r="H3596" s="288"/>
      <c r="I3596" s="1"/>
      <c r="J3596" s="10"/>
      <c r="K3596" s="10"/>
      <c r="L3596" s="1"/>
    </row>
    <row r="3597" spans="2:12" s="5" customFormat="1" ht="90" hidden="1">
      <c r="B3597" s="1"/>
      <c r="C3597" s="31">
        <v>9443</v>
      </c>
      <c r="D3597" s="34" t="s">
        <v>3663</v>
      </c>
      <c r="E3597" s="32" t="s">
        <v>125</v>
      </c>
      <c r="F3597" s="36">
        <v>5717868</v>
      </c>
      <c r="G3597" s="288" t="s">
        <v>117</v>
      </c>
      <c r="H3597" s="288"/>
      <c r="I3597" s="1"/>
      <c r="J3597" s="10"/>
      <c r="K3597" s="10"/>
      <c r="L3597" s="1"/>
    </row>
    <row r="3598" spans="2:12" s="5" customFormat="1" ht="105" hidden="1">
      <c r="B3598" s="1"/>
      <c r="C3598" s="31">
        <v>9444</v>
      </c>
      <c r="D3598" s="34" t="s">
        <v>3664</v>
      </c>
      <c r="E3598" s="32" t="s">
        <v>116</v>
      </c>
      <c r="F3598" s="36">
        <v>408848</v>
      </c>
      <c r="G3598" s="288" t="s">
        <v>117</v>
      </c>
      <c r="H3598" s="288"/>
      <c r="I3598" s="1"/>
      <c r="J3598" s="10"/>
      <c r="K3598" s="10"/>
      <c r="L3598" s="1"/>
    </row>
    <row r="3599" spans="2:12" s="5" customFormat="1" ht="150" hidden="1">
      <c r="B3599" s="1"/>
      <c r="C3599" s="31">
        <v>9445</v>
      </c>
      <c r="D3599" s="34" t="s">
        <v>3665</v>
      </c>
      <c r="E3599" s="32" t="s">
        <v>472</v>
      </c>
      <c r="F3599" s="36">
        <v>14582</v>
      </c>
      <c r="G3599" s="288" t="s">
        <v>117</v>
      </c>
      <c r="H3599" s="288"/>
      <c r="I3599" s="1"/>
      <c r="J3599" s="10"/>
      <c r="K3599" s="10"/>
      <c r="L3599" s="1"/>
    </row>
    <row r="3600" spans="2:12" s="5" customFormat="1" ht="105" hidden="1">
      <c r="B3600" s="1"/>
      <c r="C3600" s="31">
        <v>9446</v>
      </c>
      <c r="D3600" s="34" t="s">
        <v>3666</v>
      </c>
      <c r="E3600" s="32" t="s">
        <v>125</v>
      </c>
      <c r="F3600" s="36">
        <v>10710000</v>
      </c>
      <c r="G3600" s="288" t="s">
        <v>117</v>
      </c>
      <c r="H3600" s="288"/>
      <c r="I3600" s="1"/>
      <c r="J3600" s="10"/>
      <c r="K3600" s="10"/>
      <c r="L3600" s="1"/>
    </row>
    <row r="3601" spans="2:12" s="5" customFormat="1" ht="90" hidden="1">
      <c r="B3601" s="1"/>
      <c r="C3601" s="31">
        <v>9448</v>
      </c>
      <c r="D3601" s="34" t="s">
        <v>3667</v>
      </c>
      <c r="E3601" s="32" t="s">
        <v>116</v>
      </c>
      <c r="F3601" s="36">
        <v>184464</v>
      </c>
      <c r="G3601" s="288" t="s">
        <v>117</v>
      </c>
      <c r="H3601" s="288"/>
      <c r="I3601" s="1"/>
      <c r="J3601" s="10"/>
      <c r="K3601" s="10"/>
      <c r="L3601" s="1"/>
    </row>
    <row r="3602" spans="2:12" s="5" customFormat="1" ht="90" hidden="1">
      <c r="B3602" s="1"/>
      <c r="C3602" s="31">
        <v>9449</v>
      </c>
      <c r="D3602" s="34" t="s">
        <v>3668</v>
      </c>
      <c r="E3602" s="32" t="s">
        <v>116</v>
      </c>
      <c r="F3602" s="36">
        <v>276407</v>
      </c>
      <c r="G3602" s="288" t="s">
        <v>117</v>
      </c>
      <c r="H3602" s="288"/>
      <c r="I3602" s="1"/>
      <c r="J3602" s="10"/>
      <c r="K3602" s="10"/>
      <c r="L3602" s="1"/>
    </row>
    <row r="3603" spans="2:12" s="5" customFormat="1" ht="90" hidden="1">
      <c r="B3603" s="1"/>
      <c r="C3603" s="31">
        <v>9450</v>
      </c>
      <c r="D3603" s="34" t="s">
        <v>3669</v>
      </c>
      <c r="E3603" s="32" t="s">
        <v>116</v>
      </c>
      <c r="F3603" s="36">
        <v>356970</v>
      </c>
      <c r="G3603" s="288" t="s">
        <v>117</v>
      </c>
      <c r="H3603" s="288"/>
      <c r="I3603" s="1"/>
      <c r="J3603" s="10"/>
      <c r="K3603" s="10"/>
      <c r="L3603" s="1"/>
    </row>
    <row r="3604" spans="2:12" s="5" customFormat="1" ht="90" hidden="1">
      <c r="B3604" s="1"/>
      <c r="C3604" s="31">
        <v>9451</v>
      </c>
      <c r="D3604" s="34" t="s">
        <v>3670</v>
      </c>
      <c r="E3604" s="32" t="s">
        <v>116</v>
      </c>
      <c r="F3604" s="36">
        <v>233602</v>
      </c>
      <c r="G3604" s="288" t="s">
        <v>117</v>
      </c>
      <c r="H3604" s="288"/>
      <c r="I3604" s="1"/>
      <c r="J3604" s="10"/>
      <c r="K3604" s="10"/>
      <c r="L3604" s="1"/>
    </row>
    <row r="3605" spans="2:12" s="5" customFormat="1" ht="75" hidden="1">
      <c r="B3605" s="1"/>
      <c r="C3605" s="31">
        <v>9452</v>
      </c>
      <c r="D3605" s="34" t="s">
        <v>3671</v>
      </c>
      <c r="E3605" s="32" t="s">
        <v>116</v>
      </c>
      <c r="F3605" s="36">
        <v>358207</v>
      </c>
      <c r="G3605" s="288" t="s">
        <v>117</v>
      </c>
      <c r="H3605" s="288"/>
      <c r="I3605" s="1"/>
      <c r="J3605" s="10"/>
      <c r="K3605" s="10"/>
      <c r="L3605" s="1"/>
    </row>
    <row r="3606" spans="2:12" s="5" customFormat="1" ht="30" hidden="1">
      <c r="B3606" s="1"/>
      <c r="C3606" s="31">
        <v>9453</v>
      </c>
      <c r="D3606" s="34" t="s">
        <v>3672</v>
      </c>
      <c r="E3606" s="32" t="s">
        <v>125</v>
      </c>
      <c r="F3606" s="36">
        <v>17850</v>
      </c>
      <c r="G3606" s="288" t="s">
        <v>117</v>
      </c>
      <c r="H3606" s="288"/>
      <c r="I3606" s="1"/>
      <c r="J3606" s="10"/>
      <c r="K3606" s="10"/>
      <c r="L3606" s="1"/>
    </row>
    <row r="3607" spans="2:12" s="5" customFormat="1" ht="30" hidden="1">
      <c r="B3607" s="1"/>
      <c r="C3607" s="31">
        <v>9454</v>
      </c>
      <c r="D3607" s="34" t="s">
        <v>3673</v>
      </c>
      <c r="E3607" s="32" t="s">
        <v>125</v>
      </c>
      <c r="F3607" s="36">
        <v>1107243</v>
      </c>
      <c r="G3607" s="288" t="s">
        <v>117</v>
      </c>
      <c r="H3607" s="288"/>
      <c r="I3607" s="1"/>
      <c r="J3607" s="10"/>
      <c r="K3607" s="10"/>
      <c r="L3607" s="1"/>
    </row>
    <row r="3608" spans="2:12" s="5" customFormat="1" ht="165" hidden="1">
      <c r="B3608" s="1"/>
      <c r="C3608" s="31">
        <v>9455</v>
      </c>
      <c r="D3608" s="34" t="s">
        <v>3674</v>
      </c>
      <c r="E3608" s="32" t="s">
        <v>125</v>
      </c>
      <c r="F3608" s="36">
        <v>7563426</v>
      </c>
      <c r="G3608" s="288" t="s">
        <v>117</v>
      </c>
      <c r="H3608" s="288"/>
      <c r="I3608" s="1"/>
      <c r="J3608" s="10"/>
      <c r="K3608" s="10"/>
      <c r="L3608" s="1"/>
    </row>
    <row r="3609" spans="2:12" s="5" customFormat="1" ht="30" hidden="1">
      <c r="B3609" s="1"/>
      <c r="C3609" s="31">
        <v>9456</v>
      </c>
      <c r="D3609" s="34" t="s">
        <v>3675</v>
      </c>
      <c r="E3609" s="32" t="s">
        <v>122</v>
      </c>
      <c r="F3609" s="36">
        <v>20040</v>
      </c>
      <c r="G3609" s="288" t="s">
        <v>117</v>
      </c>
      <c r="H3609" s="288"/>
      <c r="I3609" s="1"/>
      <c r="J3609" s="10"/>
      <c r="K3609" s="10"/>
      <c r="L3609" s="1"/>
    </row>
    <row r="3610" spans="2:12" s="5" customFormat="1" ht="45" hidden="1">
      <c r="B3610" s="1"/>
      <c r="C3610" s="31">
        <v>9457</v>
      </c>
      <c r="D3610" s="34" t="s">
        <v>3676</v>
      </c>
      <c r="E3610" s="32" t="s">
        <v>125</v>
      </c>
      <c r="F3610" s="36">
        <v>43893</v>
      </c>
      <c r="G3610" s="288" t="s">
        <v>117</v>
      </c>
      <c r="H3610" s="288"/>
      <c r="I3610" s="1"/>
      <c r="J3610" s="10"/>
      <c r="K3610" s="10"/>
      <c r="L3610" s="1"/>
    </row>
    <row r="3611" spans="2:12" s="5" customFormat="1" ht="45" hidden="1">
      <c r="B3611" s="1"/>
      <c r="C3611" s="31">
        <v>9458</v>
      </c>
      <c r="D3611" s="34" t="s">
        <v>3677</v>
      </c>
      <c r="E3611" s="32" t="s">
        <v>125</v>
      </c>
      <c r="F3611" s="36">
        <v>23015</v>
      </c>
      <c r="G3611" s="288" t="s">
        <v>117</v>
      </c>
      <c r="H3611" s="288"/>
      <c r="I3611" s="1"/>
      <c r="J3611" s="10"/>
      <c r="K3611" s="10"/>
      <c r="L3611" s="1"/>
    </row>
    <row r="3612" spans="2:12" s="5" customFormat="1" ht="45" hidden="1">
      <c r="B3612" s="1"/>
      <c r="C3612" s="31">
        <v>9459</v>
      </c>
      <c r="D3612" s="34" t="s">
        <v>3678</v>
      </c>
      <c r="E3612" s="32" t="s">
        <v>122</v>
      </c>
      <c r="F3612" s="36">
        <v>25978</v>
      </c>
      <c r="G3612" s="288" t="s">
        <v>117</v>
      </c>
      <c r="H3612" s="288"/>
      <c r="I3612" s="1"/>
      <c r="J3612" s="10"/>
      <c r="K3612" s="10"/>
      <c r="L3612" s="1"/>
    </row>
    <row r="3613" spans="2:12" s="5" customFormat="1" ht="45" hidden="1">
      <c r="B3613" s="1"/>
      <c r="C3613" s="31">
        <v>9460</v>
      </c>
      <c r="D3613" s="34" t="s">
        <v>3679</v>
      </c>
      <c r="E3613" s="32" t="s">
        <v>116</v>
      </c>
      <c r="F3613" s="36">
        <v>81010</v>
      </c>
      <c r="G3613" s="288" t="s">
        <v>117</v>
      </c>
      <c r="H3613" s="288"/>
      <c r="I3613" s="1"/>
      <c r="J3613" s="10"/>
      <c r="K3613" s="10"/>
      <c r="L3613" s="1"/>
    </row>
    <row r="3614" spans="2:12" s="5" customFormat="1" ht="45" hidden="1">
      <c r="B3614" s="1"/>
      <c r="C3614" s="31">
        <v>9461</v>
      </c>
      <c r="D3614" s="34" t="s">
        <v>3680</v>
      </c>
      <c r="E3614" s="32" t="s">
        <v>116</v>
      </c>
      <c r="F3614" s="36">
        <v>66643</v>
      </c>
      <c r="G3614" s="288" t="s">
        <v>117</v>
      </c>
      <c r="H3614" s="288"/>
      <c r="I3614" s="1"/>
      <c r="J3614" s="10"/>
      <c r="K3614" s="10"/>
      <c r="L3614" s="1"/>
    </row>
    <row r="3615" spans="2:12" s="5" customFormat="1" ht="90" hidden="1">
      <c r="B3615" s="1"/>
      <c r="C3615" s="31">
        <v>9462</v>
      </c>
      <c r="D3615" s="34" t="s">
        <v>3681</v>
      </c>
      <c r="E3615" s="32" t="s">
        <v>119</v>
      </c>
      <c r="F3615" s="36">
        <v>1628462</v>
      </c>
      <c r="G3615" s="288" t="s">
        <v>117</v>
      </c>
      <c r="H3615" s="288"/>
      <c r="I3615" s="1"/>
      <c r="J3615" s="10"/>
      <c r="K3615" s="10"/>
      <c r="L3615" s="1"/>
    </row>
    <row r="3616" spans="2:12" s="5" customFormat="1" ht="45" hidden="1">
      <c r="B3616" s="1"/>
      <c r="C3616" s="31">
        <v>9463</v>
      </c>
      <c r="D3616" s="34" t="s">
        <v>3682</v>
      </c>
      <c r="E3616" s="32" t="s">
        <v>2279</v>
      </c>
      <c r="F3616" s="36">
        <v>50500</v>
      </c>
      <c r="G3616" s="288" t="s">
        <v>117</v>
      </c>
      <c r="H3616" s="288"/>
      <c r="I3616" s="1"/>
      <c r="J3616" s="10"/>
      <c r="K3616" s="10"/>
      <c r="L3616" s="1"/>
    </row>
    <row r="3617" spans="2:12" s="5" customFormat="1" ht="105" hidden="1">
      <c r="B3617" s="1"/>
      <c r="C3617" s="31">
        <v>9464</v>
      </c>
      <c r="D3617" s="34" t="s">
        <v>3683</v>
      </c>
      <c r="E3617" s="32" t="s">
        <v>125</v>
      </c>
      <c r="F3617" s="36">
        <v>5593000</v>
      </c>
      <c r="G3617" s="288" t="s">
        <v>117</v>
      </c>
      <c r="H3617" s="288"/>
      <c r="I3617" s="1"/>
      <c r="J3617" s="10"/>
      <c r="K3617" s="10"/>
      <c r="L3617" s="1"/>
    </row>
    <row r="3618" spans="2:12" s="5" customFormat="1" ht="105" hidden="1">
      <c r="B3618" s="1"/>
      <c r="C3618" s="31">
        <v>9465</v>
      </c>
      <c r="D3618" s="34" t="s">
        <v>3684</v>
      </c>
      <c r="E3618" s="32" t="s">
        <v>2005</v>
      </c>
      <c r="F3618" s="36">
        <v>2482</v>
      </c>
      <c r="G3618" s="288" t="s">
        <v>117</v>
      </c>
      <c r="H3618" s="288"/>
      <c r="I3618" s="1"/>
      <c r="J3618" s="10"/>
      <c r="K3618" s="10"/>
      <c r="L3618" s="1"/>
    </row>
    <row r="3619" spans="2:12" s="5" customFormat="1" ht="120" hidden="1">
      <c r="B3619" s="1"/>
      <c r="C3619" s="31">
        <v>9471</v>
      </c>
      <c r="D3619" s="34" t="s">
        <v>3685</v>
      </c>
      <c r="E3619" s="32" t="s">
        <v>125</v>
      </c>
      <c r="F3619" s="36">
        <v>8406636</v>
      </c>
      <c r="G3619" s="288" t="s">
        <v>117</v>
      </c>
      <c r="H3619" s="288"/>
      <c r="I3619" s="1"/>
      <c r="J3619" s="10"/>
      <c r="K3619" s="10"/>
      <c r="L3619" s="1"/>
    </row>
    <row r="3620" spans="2:12" s="5" customFormat="1" ht="135" hidden="1">
      <c r="B3620" s="1"/>
      <c r="C3620" s="31">
        <v>9472</v>
      </c>
      <c r="D3620" s="34" t="s">
        <v>3686</v>
      </c>
      <c r="E3620" s="32" t="s">
        <v>125</v>
      </c>
      <c r="F3620" s="36">
        <v>7397840</v>
      </c>
      <c r="G3620" s="288" t="s">
        <v>117</v>
      </c>
      <c r="H3620" s="288"/>
      <c r="I3620" s="1"/>
      <c r="J3620" s="10"/>
      <c r="K3620" s="10"/>
      <c r="L3620" s="1"/>
    </row>
    <row r="3621" spans="2:12" s="5" customFormat="1" ht="120" hidden="1">
      <c r="B3621" s="1"/>
      <c r="C3621" s="31">
        <v>9473</v>
      </c>
      <c r="D3621" s="34" t="s">
        <v>3687</v>
      </c>
      <c r="E3621" s="32" t="s">
        <v>125</v>
      </c>
      <c r="F3621" s="36">
        <v>7070612</v>
      </c>
      <c r="G3621" s="288" t="s">
        <v>117</v>
      </c>
      <c r="H3621" s="288"/>
      <c r="I3621" s="1"/>
      <c r="J3621" s="10"/>
      <c r="K3621" s="10"/>
      <c r="L3621" s="1"/>
    </row>
    <row r="3622" spans="2:12" s="5" customFormat="1" ht="120" hidden="1">
      <c r="B3622" s="1"/>
      <c r="C3622" s="31">
        <v>9474</v>
      </c>
      <c r="D3622" s="34" t="s">
        <v>3688</v>
      </c>
      <c r="E3622" s="32" t="s">
        <v>125</v>
      </c>
      <c r="F3622" s="36">
        <v>10194292</v>
      </c>
      <c r="G3622" s="288" t="s">
        <v>117</v>
      </c>
      <c r="H3622" s="288"/>
      <c r="I3622" s="1"/>
      <c r="J3622" s="10"/>
      <c r="K3622" s="10"/>
      <c r="L3622" s="1"/>
    </row>
    <row r="3623" spans="2:12" s="5" customFormat="1" ht="120" hidden="1">
      <c r="B3623" s="1"/>
      <c r="C3623" s="31">
        <v>9475</v>
      </c>
      <c r="D3623" s="34" t="s">
        <v>3689</v>
      </c>
      <c r="E3623" s="32" t="s">
        <v>125</v>
      </c>
      <c r="F3623" s="36">
        <v>9399483</v>
      </c>
      <c r="G3623" s="288" t="s">
        <v>117</v>
      </c>
      <c r="H3623" s="288"/>
      <c r="I3623" s="1"/>
      <c r="J3623" s="10"/>
      <c r="K3623" s="10"/>
      <c r="L3623" s="1"/>
    </row>
    <row r="3624" spans="2:12" s="5" customFormat="1" ht="120" hidden="1">
      <c r="B3624" s="1"/>
      <c r="C3624" s="31">
        <v>9476</v>
      </c>
      <c r="D3624" s="34" t="s">
        <v>3690</v>
      </c>
      <c r="E3624" s="32" t="s">
        <v>125</v>
      </c>
      <c r="F3624" s="36">
        <v>4250501</v>
      </c>
      <c r="G3624" s="288" t="s">
        <v>117</v>
      </c>
      <c r="H3624" s="288"/>
      <c r="I3624" s="1"/>
      <c r="J3624" s="10"/>
      <c r="K3624" s="10"/>
      <c r="L3624" s="1"/>
    </row>
    <row r="3625" spans="2:12" s="5" customFormat="1" ht="120" hidden="1">
      <c r="B3625" s="1"/>
      <c r="C3625" s="31">
        <v>9477</v>
      </c>
      <c r="D3625" s="34" t="s">
        <v>3691</v>
      </c>
      <c r="E3625" s="32" t="s">
        <v>125</v>
      </c>
      <c r="F3625" s="36">
        <v>4008603</v>
      </c>
      <c r="G3625" s="288" t="s">
        <v>117</v>
      </c>
      <c r="H3625" s="288"/>
      <c r="I3625" s="1"/>
      <c r="J3625" s="10"/>
      <c r="K3625" s="10"/>
      <c r="L3625" s="1"/>
    </row>
    <row r="3626" spans="2:12" s="5" customFormat="1" ht="120" hidden="1">
      <c r="B3626" s="1"/>
      <c r="C3626" s="31">
        <v>9478</v>
      </c>
      <c r="D3626" s="34" t="s">
        <v>3692</v>
      </c>
      <c r="E3626" s="32" t="s">
        <v>125</v>
      </c>
      <c r="F3626" s="36">
        <v>9503154</v>
      </c>
      <c r="G3626" s="288" t="s">
        <v>117</v>
      </c>
      <c r="H3626" s="288"/>
      <c r="I3626" s="1"/>
      <c r="J3626" s="10"/>
      <c r="K3626" s="10"/>
      <c r="L3626" s="1"/>
    </row>
    <row r="3627" spans="2:12" s="5" customFormat="1" ht="120" hidden="1">
      <c r="B3627" s="1"/>
      <c r="C3627" s="31">
        <v>9479</v>
      </c>
      <c r="D3627" s="34" t="s">
        <v>3693</v>
      </c>
      <c r="E3627" s="32" t="s">
        <v>125</v>
      </c>
      <c r="F3627" s="36">
        <v>9589546</v>
      </c>
      <c r="G3627" s="288" t="s">
        <v>117</v>
      </c>
      <c r="H3627" s="288"/>
      <c r="I3627" s="1"/>
      <c r="J3627" s="10"/>
      <c r="K3627" s="10"/>
      <c r="L3627" s="1"/>
    </row>
    <row r="3628" spans="2:12" s="5" customFormat="1" ht="120" hidden="1">
      <c r="B3628" s="1"/>
      <c r="C3628" s="31">
        <v>9480</v>
      </c>
      <c r="D3628" s="34" t="s">
        <v>3694</v>
      </c>
      <c r="E3628" s="32" t="s">
        <v>125</v>
      </c>
      <c r="F3628" s="36">
        <v>5252652</v>
      </c>
      <c r="G3628" s="288" t="s">
        <v>117</v>
      </c>
      <c r="H3628" s="288"/>
      <c r="I3628" s="1"/>
      <c r="J3628" s="10"/>
      <c r="K3628" s="10"/>
      <c r="L3628" s="1"/>
    </row>
    <row r="3629" spans="2:12" s="5" customFormat="1" ht="120" hidden="1">
      <c r="B3629" s="1"/>
      <c r="C3629" s="31">
        <v>9481</v>
      </c>
      <c r="D3629" s="34" t="s">
        <v>3695</v>
      </c>
      <c r="E3629" s="32" t="s">
        <v>125</v>
      </c>
      <c r="F3629" s="36">
        <v>5736449</v>
      </c>
      <c r="G3629" s="288" t="s">
        <v>117</v>
      </c>
      <c r="H3629" s="288"/>
      <c r="I3629" s="1"/>
      <c r="J3629" s="10"/>
      <c r="K3629" s="10"/>
      <c r="L3629" s="1"/>
    </row>
    <row r="3630" spans="2:12" s="5" customFormat="1" ht="120" hidden="1">
      <c r="B3630" s="1"/>
      <c r="C3630" s="31">
        <v>9482</v>
      </c>
      <c r="D3630" s="34" t="s">
        <v>3696</v>
      </c>
      <c r="E3630" s="32" t="s">
        <v>125</v>
      </c>
      <c r="F3630" s="36">
        <v>7239675</v>
      </c>
      <c r="G3630" s="288" t="s">
        <v>117</v>
      </c>
      <c r="H3630" s="288"/>
      <c r="I3630" s="1"/>
      <c r="J3630" s="10"/>
      <c r="K3630" s="10"/>
      <c r="L3630" s="1"/>
    </row>
    <row r="3631" spans="2:12" s="5" customFormat="1" ht="120" hidden="1">
      <c r="B3631" s="1"/>
      <c r="C3631" s="31">
        <v>9483</v>
      </c>
      <c r="D3631" s="34" t="s">
        <v>3697</v>
      </c>
      <c r="E3631" s="32" t="s">
        <v>125</v>
      </c>
      <c r="F3631" s="36">
        <v>5598221</v>
      </c>
      <c r="G3631" s="288" t="s">
        <v>117</v>
      </c>
      <c r="H3631" s="288"/>
      <c r="I3631" s="1"/>
      <c r="J3631" s="10"/>
      <c r="K3631" s="10"/>
      <c r="L3631" s="1"/>
    </row>
    <row r="3632" spans="2:12" s="5" customFormat="1" ht="120" hidden="1">
      <c r="B3632" s="1"/>
      <c r="C3632" s="31">
        <v>9484</v>
      </c>
      <c r="D3632" s="34" t="s">
        <v>3698</v>
      </c>
      <c r="E3632" s="32" t="s">
        <v>125</v>
      </c>
      <c r="F3632" s="36">
        <v>3369300</v>
      </c>
      <c r="G3632" s="288" t="s">
        <v>117</v>
      </c>
      <c r="H3632" s="288"/>
      <c r="I3632" s="1"/>
      <c r="J3632" s="10"/>
      <c r="K3632" s="10"/>
      <c r="L3632" s="1"/>
    </row>
    <row r="3633" spans="2:12" s="5" customFormat="1" ht="120" hidden="1">
      <c r="B3633" s="1"/>
      <c r="C3633" s="31">
        <v>9485</v>
      </c>
      <c r="D3633" s="34" t="s">
        <v>3699</v>
      </c>
      <c r="E3633" s="32" t="s">
        <v>125</v>
      </c>
      <c r="F3633" s="36">
        <v>13822769</v>
      </c>
      <c r="G3633" s="288" t="s">
        <v>117</v>
      </c>
      <c r="H3633" s="288"/>
      <c r="I3633" s="1"/>
      <c r="J3633" s="10"/>
      <c r="K3633" s="10"/>
      <c r="L3633" s="1"/>
    </row>
    <row r="3634" spans="2:12" s="5" customFormat="1" ht="45" hidden="1">
      <c r="B3634" s="1"/>
      <c r="C3634" s="31">
        <v>9486</v>
      </c>
      <c r="D3634" s="34" t="s">
        <v>3700</v>
      </c>
      <c r="E3634" s="32" t="s">
        <v>116</v>
      </c>
      <c r="F3634" s="36">
        <v>30118</v>
      </c>
      <c r="G3634" s="288" t="s">
        <v>117</v>
      </c>
      <c r="H3634" s="288"/>
      <c r="I3634" s="1"/>
      <c r="J3634" s="10"/>
      <c r="K3634" s="10"/>
      <c r="L3634" s="1"/>
    </row>
    <row r="3635" spans="2:12" s="5" customFormat="1" ht="45" hidden="1">
      <c r="B3635" s="1"/>
      <c r="C3635" s="31">
        <v>9487</v>
      </c>
      <c r="D3635" s="34" t="s">
        <v>3701</v>
      </c>
      <c r="E3635" s="32" t="s">
        <v>116</v>
      </c>
      <c r="F3635" s="36">
        <v>127877</v>
      </c>
      <c r="G3635" s="288" t="s">
        <v>117</v>
      </c>
      <c r="H3635" s="288"/>
      <c r="I3635" s="1"/>
      <c r="J3635" s="10"/>
      <c r="K3635" s="10"/>
      <c r="L3635" s="1"/>
    </row>
    <row r="3636" spans="2:12" s="5" customFormat="1" ht="75" hidden="1">
      <c r="B3636" s="1"/>
      <c r="C3636" s="31">
        <v>9488</v>
      </c>
      <c r="D3636" s="34" t="s">
        <v>3702</v>
      </c>
      <c r="E3636" s="32" t="s">
        <v>116</v>
      </c>
      <c r="F3636" s="36">
        <v>50532</v>
      </c>
      <c r="G3636" s="288" t="s">
        <v>117</v>
      </c>
      <c r="H3636" s="288"/>
      <c r="I3636" s="1"/>
      <c r="J3636" s="10"/>
      <c r="K3636" s="10"/>
      <c r="L3636" s="1"/>
    </row>
    <row r="3637" spans="2:12" s="5" customFormat="1" ht="90" hidden="1">
      <c r="B3637" s="1"/>
      <c r="C3637" s="31">
        <v>9489</v>
      </c>
      <c r="D3637" s="34" t="s">
        <v>3703</v>
      </c>
      <c r="E3637" s="32" t="s">
        <v>116</v>
      </c>
      <c r="F3637" s="36">
        <v>71292</v>
      </c>
      <c r="G3637" s="288" t="s">
        <v>117</v>
      </c>
      <c r="H3637" s="288"/>
      <c r="I3637" s="1"/>
      <c r="J3637" s="10"/>
      <c r="K3637" s="10"/>
      <c r="L3637" s="1"/>
    </row>
    <row r="3638" spans="2:12" s="5" customFormat="1" ht="45" hidden="1">
      <c r="B3638" s="1"/>
      <c r="C3638" s="31">
        <v>9490</v>
      </c>
      <c r="D3638" s="34" t="s">
        <v>3704</v>
      </c>
      <c r="E3638" s="32" t="s">
        <v>116</v>
      </c>
      <c r="F3638" s="36">
        <v>82432</v>
      </c>
      <c r="G3638" s="288" t="s">
        <v>117</v>
      </c>
      <c r="H3638" s="288"/>
      <c r="I3638" s="1"/>
      <c r="J3638" s="10"/>
      <c r="K3638" s="10"/>
      <c r="L3638" s="1"/>
    </row>
    <row r="3639" spans="2:12" s="5" customFormat="1" ht="60" hidden="1">
      <c r="B3639" s="1"/>
      <c r="C3639" s="31">
        <v>9491</v>
      </c>
      <c r="D3639" s="34" t="s">
        <v>3705</v>
      </c>
      <c r="E3639" s="32" t="s">
        <v>116</v>
      </c>
      <c r="F3639" s="36">
        <v>86185</v>
      </c>
      <c r="G3639" s="288" t="s">
        <v>117</v>
      </c>
      <c r="H3639" s="288"/>
      <c r="I3639" s="1"/>
      <c r="J3639" s="10"/>
      <c r="K3639" s="10"/>
      <c r="L3639" s="1"/>
    </row>
    <row r="3640" spans="2:12" s="5" customFormat="1" ht="60" hidden="1">
      <c r="B3640" s="1"/>
      <c r="C3640" s="31">
        <v>9492</v>
      </c>
      <c r="D3640" s="34" t="s">
        <v>3706</v>
      </c>
      <c r="E3640" s="32" t="s">
        <v>116</v>
      </c>
      <c r="F3640" s="36">
        <v>55585</v>
      </c>
      <c r="G3640" s="288" t="s">
        <v>117</v>
      </c>
      <c r="H3640" s="288"/>
      <c r="I3640" s="1"/>
      <c r="J3640" s="10"/>
      <c r="K3640" s="10"/>
      <c r="L3640" s="1"/>
    </row>
    <row r="3641" spans="2:12" s="5" customFormat="1" ht="135" hidden="1">
      <c r="B3641" s="1"/>
      <c r="C3641" s="31">
        <v>9493</v>
      </c>
      <c r="D3641" s="34" t="s">
        <v>3707</v>
      </c>
      <c r="E3641" s="32" t="s">
        <v>116</v>
      </c>
      <c r="F3641" s="36">
        <v>98185</v>
      </c>
      <c r="G3641" s="288" t="s">
        <v>117</v>
      </c>
      <c r="H3641" s="288"/>
      <c r="I3641" s="1"/>
      <c r="J3641" s="10"/>
      <c r="K3641" s="10"/>
      <c r="L3641" s="1"/>
    </row>
    <row r="3642" spans="2:12" s="5" customFormat="1" ht="90" hidden="1">
      <c r="B3642" s="1"/>
      <c r="C3642" s="31">
        <v>9494</v>
      </c>
      <c r="D3642" s="34" t="s">
        <v>3708</v>
      </c>
      <c r="E3642" s="32" t="s">
        <v>116</v>
      </c>
      <c r="F3642" s="36">
        <v>122494</v>
      </c>
      <c r="G3642" s="288" t="s">
        <v>117</v>
      </c>
      <c r="H3642" s="288"/>
      <c r="I3642" s="1"/>
      <c r="J3642" s="10"/>
      <c r="K3642" s="10"/>
      <c r="L3642" s="1"/>
    </row>
    <row r="3643" spans="2:12" s="5" customFormat="1" ht="75" hidden="1">
      <c r="B3643" s="1"/>
      <c r="C3643" s="31">
        <v>9495</v>
      </c>
      <c r="D3643" s="34" t="s">
        <v>3709</v>
      </c>
      <c r="E3643" s="32" t="s">
        <v>125</v>
      </c>
      <c r="F3643" s="36">
        <v>275835</v>
      </c>
      <c r="G3643" s="288" t="s">
        <v>117</v>
      </c>
      <c r="H3643" s="288"/>
      <c r="I3643" s="1"/>
      <c r="J3643" s="10"/>
      <c r="K3643" s="10"/>
      <c r="L3643" s="1"/>
    </row>
    <row r="3644" spans="2:12" s="5" customFormat="1" ht="45" hidden="1">
      <c r="B3644" s="1"/>
      <c r="C3644" s="31">
        <v>9496</v>
      </c>
      <c r="D3644" s="34" t="s">
        <v>3710</v>
      </c>
      <c r="E3644" s="32" t="s">
        <v>125</v>
      </c>
      <c r="F3644" s="36">
        <v>14032</v>
      </c>
      <c r="G3644" s="288" t="s">
        <v>117</v>
      </c>
      <c r="H3644" s="288"/>
      <c r="I3644" s="1"/>
      <c r="J3644" s="10"/>
      <c r="K3644" s="10"/>
      <c r="L3644" s="1"/>
    </row>
    <row r="3645" spans="2:12" s="5" customFormat="1" ht="45" hidden="1">
      <c r="B3645" s="1"/>
      <c r="C3645" s="31">
        <v>9497</v>
      </c>
      <c r="D3645" s="34" t="s">
        <v>3711</v>
      </c>
      <c r="E3645" s="32" t="s">
        <v>122</v>
      </c>
      <c r="F3645" s="36">
        <v>77452</v>
      </c>
      <c r="G3645" s="288" t="s">
        <v>117</v>
      </c>
      <c r="H3645" s="288"/>
      <c r="I3645" s="1"/>
      <c r="J3645" s="10"/>
      <c r="K3645" s="10"/>
      <c r="L3645" s="1"/>
    </row>
    <row r="3646" spans="2:12" s="5" customFormat="1" ht="45" hidden="1">
      <c r="B3646" s="1"/>
      <c r="C3646" s="31">
        <v>9498</v>
      </c>
      <c r="D3646" s="34" t="s">
        <v>3712</v>
      </c>
      <c r="E3646" s="32" t="s">
        <v>122</v>
      </c>
      <c r="F3646" s="36">
        <v>7173</v>
      </c>
      <c r="G3646" s="288" t="s">
        <v>117</v>
      </c>
      <c r="H3646" s="288"/>
      <c r="I3646" s="1"/>
      <c r="J3646" s="10"/>
      <c r="K3646" s="10"/>
      <c r="L3646" s="1"/>
    </row>
    <row r="3647" spans="2:12" s="5" customFormat="1" ht="45" hidden="1">
      <c r="B3647" s="1"/>
      <c r="C3647" s="31">
        <v>9499</v>
      </c>
      <c r="D3647" s="34" t="s">
        <v>3713</v>
      </c>
      <c r="E3647" s="32" t="s">
        <v>122</v>
      </c>
      <c r="F3647" s="36">
        <v>6793</v>
      </c>
      <c r="G3647" s="288" t="s">
        <v>117</v>
      </c>
      <c r="H3647" s="288"/>
      <c r="I3647" s="1"/>
      <c r="J3647" s="10"/>
      <c r="K3647" s="10"/>
      <c r="L3647" s="1"/>
    </row>
    <row r="3648" spans="2:12" s="5" customFormat="1" ht="45" hidden="1">
      <c r="B3648" s="1"/>
      <c r="C3648" s="31">
        <v>9500</v>
      </c>
      <c r="D3648" s="34" t="s">
        <v>3714</v>
      </c>
      <c r="E3648" s="32" t="s">
        <v>125</v>
      </c>
      <c r="F3648" s="36">
        <v>41580</v>
      </c>
      <c r="G3648" s="288" t="s">
        <v>117</v>
      </c>
      <c r="H3648" s="288"/>
      <c r="I3648" s="1"/>
      <c r="J3648" s="10"/>
      <c r="K3648" s="10"/>
      <c r="L3648" s="1"/>
    </row>
    <row r="3649" spans="2:12" s="5" customFormat="1" ht="45" hidden="1">
      <c r="B3649" s="1"/>
      <c r="C3649" s="31">
        <v>9501</v>
      </c>
      <c r="D3649" s="34" t="s">
        <v>3715</v>
      </c>
      <c r="E3649" s="32" t="s">
        <v>125</v>
      </c>
      <c r="F3649" s="36">
        <v>56511</v>
      </c>
      <c r="G3649" s="288" t="s">
        <v>117</v>
      </c>
      <c r="H3649" s="288"/>
      <c r="I3649" s="1"/>
      <c r="J3649" s="10"/>
      <c r="K3649" s="10"/>
      <c r="L3649" s="1"/>
    </row>
    <row r="3650" spans="2:12" s="5" customFormat="1" ht="45" hidden="1">
      <c r="B3650" s="1"/>
      <c r="C3650" s="31">
        <v>9502</v>
      </c>
      <c r="D3650" s="34" t="s">
        <v>3716</v>
      </c>
      <c r="E3650" s="32" t="s">
        <v>125</v>
      </c>
      <c r="F3650" s="36">
        <v>80322</v>
      </c>
      <c r="G3650" s="288" t="s">
        <v>117</v>
      </c>
      <c r="H3650" s="288"/>
      <c r="I3650" s="1"/>
      <c r="J3650" s="10"/>
      <c r="K3650" s="10"/>
      <c r="L3650" s="1"/>
    </row>
    <row r="3651" spans="2:12" s="5" customFormat="1" ht="45" hidden="1">
      <c r="B3651" s="1"/>
      <c r="C3651" s="31">
        <v>9503</v>
      </c>
      <c r="D3651" s="34" t="s">
        <v>3717</v>
      </c>
      <c r="E3651" s="32" t="s">
        <v>125</v>
      </c>
      <c r="F3651" s="36">
        <v>90981</v>
      </c>
      <c r="G3651" s="288" t="s">
        <v>117</v>
      </c>
      <c r="H3651" s="288"/>
      <c r="I3651" s="1"/>
      <c r="J3651" s="10"/>
      <c r="K3651" s="10"/>
      <c r="L3651" s="1"/>
    </row>
    <row r="3652" spans="2:12" s="5" customFormat="1" ht="45" hidden="1">
      <c r="B3652" s="1"/>
      <c r="C3652" s="31">
        <v>9504</v>
      </c>
      <c r="D3652" s="34" t="s">
        <v>3718</v>
      </c>
      <c r="E3652" s="32" t="s">
        <v>125</v>
      </c>
      <c r="F3652" s="36">
        <v>126597</v>
      </c>
      <c r="G3652" s="288" t="s">
        <v>117</v>
      </c>
      <c r="H3652" s="288"/>
      <c r="I3652" s="1"/>
      <c r="J3652" s="10"/>
      <c r="K3652" s="10"/>
      <c r="L3652" s="1"/>
    </row>
    <row r="3653" spans="2:12" s="5" customFormat="1" ht="45" hidden="1">
      <c r="B3653" s="1"/>
      <c r="C3653" s="31">
        <v>9505</v>
      </c>
      <c r="D3653" s="34" t="s">
        <v>3719</v>
      </c>
      <c r="E3653" s="32" t="s">
        <v>122</v>
      </c>
      <c r="F3653" s="36">
        <v>105360</v>
      </c>
      <c r="G3653" s="288" t="s">
        <v>117</v>
      </c>
      <c r="H3653" s="288"/>
      <c r="I3653" s="1"/>
      <c r="J3653" s="10"/>
      <c r="K3653" s="10"/>
      <c r="L3653" s="1"/>
    </row>
    <row r="3654" spans="2:12" s="5" customFormat="1" ht="45" hidden="1">
      <c r="B3654" s="1"/>
      <c r="C3654" s="31">
        <v>9506</v>
      </c>
      <c r="D3654" s="34" t="s">
        <v>3720</v>
      </c>
      <c r="E3654" s="32" t="s">
        <v>122</v>
      </c>
      <c r="F3654" s="36">
        <v>169674</v>
      </c>
      <c r="G3654" s="288" t="s">
        <v>117</v>
      </c>
      <c r="H3654" s="288"/>
      <c r="I3654" s="1"/>
      <c r="J3654" s="10"/>
      <c r="K3654" s="10"/>
      <c r="L3654" s="1"/>
    </row>
    <row r="3655" spans="2:12" s="5" customFormat="1" ht="45" hidden="1">
      <c r="B3655" s="1"/>
      <c r="C3655" s="31">
        <v>9507</v>
      </c>
      <c r="D3655" s="34" t="s">
        <v>3721</v>
      </c>
      <c r="E3655" s="32" t="s">
        <v>122</v>
      </c>
      <c r="F3655" s="36">
        <v>85953</v>
      </c>
      <c r="G3655" s="288" t="s">
        <v>117</v>
      </c>
      <c r="H3655" s="288"/>
      <c r="I3655" s="1"/>
      <c r="J3655" s="10"/>
      <c r="K3655" s="10"/>
      <c r="L3655" s="1"/>
    </row>
    <row r="3656" spans="2:12" s="5" customFormat="1" ht="45" hidden="1">
      <c r="B3656" s="1"/>
      <c r="C3656" s="31">
        <v>9508</v>
      </c>
      <c r="D3656" s="34" t="s">
        <v>3722</v>
      </c>
      <c r="E3656" s="32" t="s">
        <v>122</v>
      </c>
      <c r="F3656" s="36">
        <v>70048</v>
      </c>
      <c r="G3656" s="288" t="s">
        <v>117</v>
      </c>
      <c r="H3656" s="288"/>
      <c r="I3656" s="1"/>
      <c r="J3656" s="10"/>
      <c r="K3656" s="10"/>
      <c r="L3656" s="1"/>
    </row>
    <row r="3657" spans="2:12" s="5" customFormat="1" ht="45" hidden="1">
      <c r="B3657" s="1"/>
      <c r="C3657" s="31">
        <v>9509</v>
      </c>
      <c r="D3657" s="34" t="s">
        <v>3723</v>
      </c>
      <c r="E3657" s="32" t="s">
        <v>122</v>
      </c>
      <c r="F3657" s="36">
        <v>45914</v>
      </c>
      <c r="G3657" s="288" t="s">
        <v>117</v>
      </c>
      <c r="H3657" s="288"/>
      <c r="I3657" s="1"/>
      <c r="J3657" s="10"/>
      <c r="K3657" s="10"/>
      <c r="L3657" s="1"/>
    </row>
    <row r="3658" spans="2:12" s="5" customFormat="1" ht="75" hidden="1">
      <c r="B3658" s="1"/>
      <c r="C3658" s="31">
        <v>9510</v>
      </c>
      <c r="D3658" s="34" t="s">
        <v>3724</v>
      </c>
      <c r="E3658" s="32" t="s">
        <v>125</v>
      </c>
      <c r="F3658" s="36">
        <v>57038</v>
      </c>
      <c r="G3658" s="288" t="s">
        <v>117</v>
      </c>
      <c r="H3658" s="288"/>
      <c r="I3658" s="1"/>
      <c r="J3658" s="10"/>
      <c r="K3658" s="10"/>
      <c r="L3658" s="1"/>
    </row>
    <row r="3659" spans="2:12" s="5" customFormat="1" ht="60" hidden="1">
      <c r="B3659" s="1"/>
      <c r="C3659" s="31">
        <v>9511</v>
      </c>
      <c r="D3659" s="34" t="s">
        <v>3725</v>
      </c>
      <c r="E3659" s="32" t="s">
        <v>122</v>
      </c>
      <c r="F3659" s="36">
        <v>37342</v>
      </c>
      <c r="G3659" s="288" t="s">
        <v>117</v>
      </c>
      <c r="H3659" s="288"/>
      <c r="I3659" s="1"/>
      <c r="J3659" s="10"/>
      <c r="K3659" s="10"/>
      <c r="L3659" s="1"/>
    </row>
    <row r="3660" spans="2:12" s="5" customFormat="1" ht="60" hidden="1">
      <c r="B3660" s="1"/>
      <c r="C3660" s="31">
        <v>9512</v>
      </c>
      <c r="D3660" s="34" t="s">
        <v>3726</v>
      </c>
      <c r="E3660" s="32" t="s">
        <v>122</v>
      </c>
      <c r="F3660" s="36">
        <v>59236</v>
      </c>
      <c r="G3660" s="288" t="s">
        <v>117</v>
      </c>
      <c r="H3660" s="288"/>
      <c r="I3660" s="1"/>
      <c r="J3660" s="10"/>
      <c r="K3660" s="10"/>
      <c r="L3660" s="1"/>
    </row>
    <row r="3661" spans="2:12" s="5" customFormat="1" ht="60" hidden="1">
      <c r="B3661" s="1"/>
      <c r="C3661" s="31">
        <v>9513</v>
      </c>
      <c r="D3661" s="34" t="s">
        <v>3727</v>
      </c>
      <c r="E3661" s="32" t="s">
        <v>122</v>
      </c>
      <c r="F3661" s="36">
        <v>104484</v>
      </c>
      <c r="G3661" s="288" t="s">
        <v>117</v>
      </c>
      <c r="H3661" s="288"/>
      <c r="I3661" s="1"/>
      <c r="J3661" s="10"/>
      <c r="K3661" s="10"/>
      <c r="L3661" s="1"/>
    </row>
    <row r="3662" spans="2:12" s="5" customFormat="1" ht="60" hidden="1">
      <c r="B3662" s="1"/>
      <c r="C3662" s="31">
        <v>9514</v>
      </c>
      <c r="D3662" s="34" t="s">
        <v>3728</v>
      </c>
      <c r="E3662" s="32" t="s">
        <v>122</v>
      </c>
      <c r="F3662" s="36">
        <v>262679</v>
      </c>
      <c r="G3662" s="288" t="s">
        <v>117</v>
      </c>
      <c r="H3662" s="288"/>
      <c r="I3662" s="1"/>
      <c r="J3662" s="10"/>
      <c r="K3662" s="10"/>
      <c r="L3662" s="1"/>
    </row>
    <row r="3663" spans="2:12" s="5" customFormat="1" ht="90" hidden="1">
      <c r="B3663" s="1"/>
      <c r="C3663" s="31">
        <v>9515</v>
      </c>
      <c r="D3663" s="34" t="s">
        <v>3729</v>
      </c>
      <c r="E3663" s="32" t="s">
        <v>125</v>
      </c>
      <c r="F3663" s="36">
        <v>5617589</v>
      </c>
      <c r="G3663" s="288" t="s">
        <v>117</v>
      </c>
      <c r="H3663" s="288"/>
      <c r="I3663" s="1"/>
      <c r="J3663" s="10"/>
      <c r="K3663" s="10"/>
      <c r="L3663" s="1"/>
    </row>
    <row r="3664" spans="2:12" s="5" customFormat="1" ht="90" hidden="1">
      <c r="B3664" s="1"/>
      <c r="C3664" s="31">
        <v>9516</v>
      </c>
      <c r="D3664" s="34" t="s">
        <v>3730</v>
      </c>
      <c r="E3664" s="32" t="s">
        <v>125</v>
      </c>
      <c r="F3664" s="36">
        <v>4725089</v>
      </c>
      <c r="G3664" s="288" t="s">
        <v>117</v>
      </c>
      <c r="H3664" s="288"/>
      <c r="I3664" s="1"/>
      <c r="J3664" s="10"/>
      <c r="K3664" s="10"/>
      <c r="L3664" s="1"/>
    </row>
    <row r="3665" spans="2:12" s="5" customFormat="1" ht="90" hidden="1">
      <c r="B3665" s="1"/>
      <c r="C3665" s="31">
        <v>9517</v>
      </c>
      <c r="D3665" s="34" t="s">
        <v>3731</v>
      </c>
      <c r="E3665" s="32" t="s">
        <v>125</v>
      </c>
      <c r="F3665" s="36">
        <v>4498989</v>
      </c>
      <c r="G3665" s="288" t="s">
        <v>117</v>
      </c>
      <c r="H3665" s="288"/>
      <c r="I3665" s="1"/>
      <c r="J3665" s="10"/>
      <c r="K3665" s="10"/>
      <c r="L3665" s="1"/>
    </row>
    <row r="3666" spans="2:12" s="5" customFormat="1" ht="45" hidden="1">
      <c r="B3666" s="1"/>
      <c r="C3666" s="31">
        <v>9518</v>
      </c>
      <c r="D3666" s="34" t="s">
        <v>3732</v>
      </c>
      <c r="E3666" s="32" t="s">
        <v>125</v>
      </c>
      <c r="F3666" s="36">
        <v>20892</v>
      </c>
      <c r="G3666" s="288" t="s">
        <v>117</v>
      </c>
      <c r="H3666" s="288"/>
      <c r="I3666" s="1"/>
      <c r="J3666" s="10"/>
      <c r="K3666" s="10"/>
      <c r="L3666" s="1"/>
    </row>
    <row r="3667" spans="2:12" s="5" customFormat="1" ht="45" hidden="1">
      <c r="B3667" s="1"/>
      <c r="C3667" s="31">
        <v>9520</v>
      </c>
      <c r="D3667" s="34" t="s">
        <v>3733</v>
      </c>
      <c r="E3667" s="32" t="s">
        <v>125</v>
      </c>
      <c r="F3667" s="36">
        <v>285679</v>
      </c>
      <c r="G3667" s="288" t="s">
        <v>117</v>
      </c>
      <c r="H3667" s="288"/>
      <c r="I3667" s="1"/>
      <c r="J3667" s="10"/>
      <c r="K3667" s="10"/>
      <c r="L3667" s="1"/>
    </row>
    <row r="3668" spans="2:12" s="5" customFormat="1" ht="45" hidden="1">
      <c r="B3668" s="1"/>
      <c r="C3668" s="31">
        <v>9521</v>
      </c>
      <c r="D3668" s="34" t="s">
        <v>3734</v>
      </c>
      <c r="E3668" s="32" t="s">
        <v>116</v>
      </c>
      <c r="F3668" s="36">
        <v>15854</v>
      </c>
      <c r="G3668" s="288" t="s">
        <v>117</v>
      </c>
      <c r="H3668" s="288"/>
      <c r="I3668" s="1"/>
      <c r="J3668" s="10"/>
      <c r="K3668" s="10"/>
      <c r="L3668" s="1"/>
    </row>
    <row r="3669" spans="2:12" s="5" customFormat="1" ht="90" hidden="1">
      <c r="B3669" s="1"/>
      <c r="C3669" s="31">
        <v>9522</v>
      </c>
      <c r="D3669" s="34" t="s">
        <v>3735</v>
      </c>
      <c r="E3669" s="32" t="s">
        <v>116</v>
      </c>
      <c r="F3669" s="36">
        <v>541218</v>
      </c>
      <c r="G3669" s="288" t="s">
        <v>117</v>
      </c>
      <c r="H3669" s="288"/>
      <c r="I3669" s="1"/>
      <c r="J3669" s="10"/>
      <c r="K3669" s="10"/>
      <c r="L3669" s="1"/>
    </row>
    <row r="3670" spans="2:12" s="5" customFormat="1" ht="60" hidden="1">
      <c r="B3670" s="1"/>
      <c r="C3670" s="31">
        <v>9524</v>
      </c>
      <c r="D3670" s="34" t="s">
        <v>3736</v>
      </c>
      <c r="E3670" s="32" t="s">
        <v>125</v>
      </c>
      <c r="F3670" s="36">
        <v>1896230</v>
      </c>
      <c r="G3670" s="288" t="s">
        <v>117</v>
      </c>
      <c r="H3670" s="288"/>
      <c r="I3670" s="1"/>
      <c r="J3670" s="10"/>
      <c r="K3670" s="10"/>
      <c r="L3670" s="1"/>
    </row>
    <row r="3671" spans="2:12" s="5" customFormat="1" ht="45" hidden="1">
      <c r="B3671" s="1"/>
      <c r="C3671" s="31">
        <v>9525</v>
      </c>
      <c r="D3671" s="34" t="s">
        <v>3737</v>
      </c>
      <c r="E3671" s="32" t="s">
        <v>125</v>
      </c>
      <c r="F3671" s="36">
        <v>4666560</v>
      </c>
      <c r="G3671" s="288" t="s">
        <v>117</v>
      </c>
      <c r="H3671" s="288"/>
      <c r="I3671" s="1"/>
      <c r="J3671" s="10"/>
      <c r="K3671" s="10"/>
      <c r="L3671" s="1"/>
    </row>
    <row r="3672" spans="2:12" s="5" customFormat="1" ht="60" hidden="1">
      <c r="B3672" s="1"/>
      <c r="C3672" s="31">
        <v>9526</v>
      </c>
      <c r="D3672" s="34" t="s">
        <v>3738</v>
      </c>
      <c r="E3672" s="32" t="s">
        <v>125</v>
      </c>
      <c r="F3672" s="36">
        <v>311118</v>
      </c>
      <c r="G3672" s="288" t="s">
        <v>117</v>
      </c>
      <c r="H3672" s="288"/>
      <c r="I3672" s="1"/>
      <c r="J3672" s="10"/>
      <c r="K3672" s="10"/>
      <c r="L3672" s="1"/>
    </row>
    <row r="3673" spans="2:12" s="5" customFormat="1" ht="45" hidden="1">
      <c r="B3673" s="1"/>
      <c r="C3673" s="31">
        <v>9527</v>
      </c>
      <c r="D3673" s="34" t="s">
        <v>3739</v>
      </c>
      <c r="E3673" s="32" t="s">
        <v>125</v>
      </c>
      <c r="F3673" s="36">
        <v>133000087</v>
      </c>
      <c r="G3673" s="288" t="s">
        <v>117</v>
      </c>
      <c r="H3673" s="288"/>
      <c r="I3673" s="1"/>
      <c r="J3673" s="10"/>
      <c r="K3673" s="10"/>
      <c r="L3673" s="1"/>
    </row>
    <row r="3674" spans="2:12" s="5" customFormat="1" ht="60" hidden="1">
      <c r="B3674" s="1"/>
      <c r="C3674" s="31">
        <v>9528</v>
      </c>
      <c r="D3674" s="34" t="s">
        <v>3740</v>
      </c>
      <c r="E3674" s="32" t="s">
        <v>122</v>
      </c>
      <c r="F3674" s="36">
        <v>29859</v>
      </c>
      <c r="G3674" s="288" t="s">
        <v>117</v>
      </c>
      <c r="H3674" s="288"/>
      <c r="I3674" s="1"/>
      <c r="J3674" s="10"/>
      <c r="K3674" s="10"/>
      <c r="L3674" s="1"/>
    </row>
    <row r="3675" spans="2:12" s="5" customFormat="1" ht="45" hidden="1">
      <c r="B3675" s="1"/>
      <c r="C3675" s="31">
        <v>9529</v>
      </c>
      <c r="D3675" s="34" t="s">
        <v>3741</v>
      </c>
      <c r="E3675" s="32" t="s">
        <v>125</v>
      </c>
      <c r="F3675" s="36">
        <v>38859</v>
      </c>
      <c r="G3675" s="288" t="s">
        <v>117</v>
      </c>
      <c r="H3675" s="288"/>
      <c r="I3675" s="1"/>
      <c r="J3675" s="10"/>
      <c r="K3675" s="10"/>
      <c r="L3675" s="1"/>
    </row>
    <row r="3676" spans="2:12" s="5" customFormat="1" ht="60" hidden="1">
      <c r="B3676" s="1"/>
      <c r="C3676" s="31">
        <v>9530</v>
      </c>
      <c r="D3676" s="34" t="s">
        <v>3742</v>
      </c>
      <c r="E3676" s="32" t="s">
        <v>125</v>
      </c>
      <c r="F3676" s="36">
        <v>45860</v>
      </c>
      <c r="G3676" s="288" t="s">
        <v>117</v>
      </c>
      <c r="H3676" s="288"/>
      <c r="I3676" s="1"/>
      <c r="J3676" s="10"/>
      <c r="K3676" s="10"/>
      <c r="L3676" s="1"/>
    </row>
    <row r="3677" spans="2:12" s="5" customFormat="1" ht="45" hidden="1">
      <c r="B3677" s="1"/>
      <c r="C3677" s="31">
        <v>9531</v>
      </c>
      <c r="D3677" s="34" t="s">
        <v>3743</v>
      </c>
      <c r="E3677" s="32" t="s">
        <v>125</v>
      </c>
      <c r="F3677" s="36">
        <v>116375</v>
      </c>
      <c r="G3677" s="288" t="s">
        <v>117</v>
      </c>
      <c r="H3677" s="288"/>
      <c r="I3677" s="1"/>
      <c r="J3677" s="10"/>
      <c r="K3677" s="10"/>
      <c r="L3677" s="1"/>
    </row>
    <row r="3678" spans="2:12" s="5" customFormat="1" ht="60" hidden="1">
      <c r="B3678" s="1"/>
      <c r="C3678" s="31">
        <v>9532</v>
      </c>
      <c r="D3678" s="34" t="s">
        <v>3744</v>
      </c>
      <c r="E3678" s="32" t="s">
        <v>119</v>
      </c>
      <c r="F3678" s="36">
        <v>470661</v>
      </c>
      <c r="G3678" s="288" t="s">
        <v>117</v>
      </c>
      <c r="H3678" s="288"/>
      <c r="I3678" s="1"/>
      <c r="J3678" s="10"/>
      <c r="K3678" s="10"/>
      <c r="L3678" s="1"/>
    </row>
    <row r="3679" spans="2:12" s="5" customFormat="1" ht="45" hidden="1">
      <c r="B3679" s="1"/>
      <c r="C3679" s="31">
        <v>9533</v>
      </c>
      <c r="D3679" s="34" t="s">
        <v>3745</v>
      </c>
      <c r="E3679" s="32" t="s">
        <v>116</v>
      </c>
      <c r="F3679" s="36">
        <v>432891</v>
      </c>
      <c r="G3679" s="288" t="s">
        <v>117</v>
      </c>
      <c r="H3679" s="288"/>
      <c r="I3679" s="1"/>
      <c r="J3679" s="10"/>
      <c r="K3679" s="10"/>
      <c r="L3679" s="1"/>
    </row>
    <row r="3680" spans="2:12" s="5" customFormat="1" ht="105" hidden="1">
      <c r="B3680" s="1"/>
      <c r="C3680" s="31">
        <v>9534</v>
      </c>
      <c r="D3680" s="34" t="s">
        <v>3746</v>
      </c>
      <c r="E3680" s="32" t="s">
        <v>119</v>
      </c>
      <c r="F3680" s="36">
        <v>591244</v>
      </c>
      <c r="G3680" s="288" t="s">
        <v>117</v>
      </c>
      <c r="H3680" s="288"/>
      <c r="I3680" s="1"/>
      <c r="J3680" s="10"/>
      <c r="K3680" s="10"/>
      <c r="L3680" s="1"/>
    </row>
    <row r="3681" spans="2:12" s="5" customFormat="1" ht="90" hidden="1">
      <c r="B3681" s="1"/>
      <c r="C3681" s="31">
        <v>9535</v>
      </c>
      <c r="D3681" s="34" t="s">
        <v>3747</v>
      </c>
      <c r="E3681" s="32" t="s">
        <v>119</v>
      </c>
      <c r="F3681" s="36">
        <v>752401</v>
      </c>
      <c r="G3681" s="288" t="s">
        <v>117</v>
      </c>
      <c r="H3681" s="288"/>
      <c r="I3681" s="1"/>
      <c r="J3681" s="10"/>
      <c r="K3681" s="10"/>
      <c r="L3681" s="1"/>
    </row>
    <row r="3682" spans="2:12" s="5" customFormat="1" ht="60" hidden="1">
      <c r="B3682" s="1"/>
      <c r="C3682" s="31">
        <v>9536</v>
      </c>
      <c r="D3682" s="34" t="s">
        <v>3748</v>
      </c>
      <c r="E3682" s="32" t="s">
        <v>125</v>
      </c>
      <c r="F3682" s="36">
        <v>450525</v>
      </c>
      <c r="G3682" s="288" t="s">
        <v>117</v>
      </c>
      <c r="H3682" s="288"/>
      <c r="I3682" s="1"/>
      <c r="J3682" s="10"/>
      <c r="K3682" s="10"/>
      <c r="L3682" s="1"/>
    </row>
    <row r="3683" spans="2:12" s="5" customFormat="1" ht="45" hidden="1">
      <c r="B3683" s="1"/>
      <c r="C3683" s="31">
        <v>9537</v>
      </c>
      <c r="D3683" s="34" t="s">
        <v>3749</v>
      </c>
      <c r="E3683" s="32" t="s">
        <v>125</v>
      </c>
      <c r="F3683" s="36">
        <v>139378</v>
      </c>
      <c r="G3683" s="288" t="s">
        <v>117</v>
      </c>
      <c r="H3683" s="288"/>
      <c r="I3683" s="1"/>
      <c r="J3683" s="10"/>
      <c r="K3683" s="10"/>
      <c r="L3683" s="1"/>
    </row>
    <row r="3684" spans="2:12" s="5" customFormat="1" ht="45" hidden="1">
      <c r="B3684" s="1"/>
      <c r="C3684" s="31">
        <v>9538</v>
      </c>
      <c r="D3684" s="34" t="s">
        <v>3750</v>
      </c>
      <c r="E3684" s="32" t="s">
        <v>125</v>
      </c>
      <c r="F3684" s="36">
        <v>139374</v>
      </c>
      <c r="G3684" s="288" t="s">
        <v>117</v>
      </c>
      <c r="H3684" s="288"/>
      <c r="I3684" s="1"/>
      <c r="J3684" s="10"/>
      <c r="K3684" s="10"/>
      <c r="L3684" s="1"/>
    </row>
    <row r="3685" spans="2:12" s="5" customFormat="1" ht="45" hidden="1">
      <c r="B3685" s="1"/>
      <c r="C3685" s="31">
        <v>9539</v>
      </c>
      <c r="D3685" s="34" t="s">
        <v>3751</v>
      </c>
      <c r="E3685" s="32" t="s">
        <v>125</v>
      </c>
      <c r="F3685" s="36">
        <v>137494</v>
      </c>
      <c r="G3685" s="288" t="s">
        <v>117</v>
      </c>
      <c r="H3685" s="288"/>
      <c r="I3685" s="1"/>
      <c r="J3685" s="10"/>
      <c r="K3685" s="10"/>
      <c r="L3685" s="1"/>
    </row>
    <row r="3686" spans="2:12" s="5" customFormat="1" ht="60" hidden="1">
      <c r="B3686" s="1"/>
      <c r="C3686" s="31">
        <v>9540</v>
      </c>
      <c r="D3686" s="34" t="s">
        <v>3752</v>
      </c>
      <c r="E3686" s="32" t="s">
        <v>125</v>
      </c>
      <c r="F3686" s="36">
        <v>205568</v>
      </c>
      <c r="G3686" s="288" t="s">
        <v>117</v>
      </c>
      <c r="H3686" s="288"/>
      <c r="I3686" s="1"/>
      <c r="J3686" s="10"/>
      <c r="K3686" s="10"/>
      <c r="L3686" s="1"/>
    </row>
    <row r="3687" spans="2:12" s="5" customFormat="1" ht="45" hidden="1">
      <c r="B3687" s="1"/>
      <c r="C3687" s="31">
        <v>9541</v>
      </c>
      <c r="D3687" s="34" t="s">
        <v>3753</v>
      </c>
      <c r="E3687" s="32" t="s">
        <v>125</v>
      </c>
      <c r="F3687" s="36">
        <v>620660</v>
      </c>
      <c r="G3687" s="288" t="s">
        <v>117</v>
      </c>
      <c r="H3687" s="288"/>
      <c r="I3687" s="1"/>
      <c r="J3687" s="10"/>
      <c r="K3687" s="10"/>
      <c r="L3687" s="1"/>
    </row>
    <row r="3688" spans="2:12" s="5" customFormat="1" ht="45" hidden="1">
      <c r="B3688" s="1"/>
      <c r="C3688" s="31">
        <v>9542</v>
      </c>
      <c r="D3688" s="34" t="s">
        <v>3754</v>
      </c>
      <c r="E3688" s="32" t="s">
        <v>125</v>
      </c>
      <c r="F3688" s="36">
        <v>174289</v>
      </c>
      <c r="G3688" s="288" t="s">
        <v>117</v>
      </c>
      <c r="H3688" s="288"/>
      <c r="I3688" s="1"/>
      <c r="J3688" s="10"/>
      <c r="K3688" s="10"/>
      <c r="L3688" s="1"/>
    </row>
    <row r="3689" spans="2:12" s="5" customFormat="1" ht="45" hidden="1">
      <c r="B3689" s="1"/>
      <c r="C3689" s="31">
        <v>9543</v>
      </c>
      <c r="D3689" s="34" t="s">
        <v>3755</v>
      </c>
      <c r="E3689" s="32" t="s">
        <v>125</v>
      </c>
      <c r="F3689" s="36">
        <v>16657</v>
      </c>
      <c r="G3689" s="288" t="s">
        <v>117</v>
      </c>
      <c r="H3689" s="288"/>
      <c r="I3689" s="1"/>
      <c r="J3689" s="10"/>
      <c r="K3689" s="10"/>
      <c r="L3689" s="1"/>
    </row>
    <row r="3690" spans="2:12" s="5" customFormat="1" ht="120" hidden="1">
      <c r="B3690" s="1"/>
      <c r="C3690" s="31">
        <v>9545</v>
      </c>
      <c r="D3690" s="34" t="s">
        <v>3756</v>
      </c>
      <c r="E3690" s="32" t="s">
        <v>122</v>
      </c>
      <c r="F3690" s="36">
        <v>266277</v>
      </c>
      <c r="G3690" s="288" t="s">
        <v>117</v>
      </c>
      <c r="H3690" s="288"/>
      <c r="I3690" s="1"/>
      <c r="J3690" s="10"/>
      <c r="K3690" s="10"/>
      <c r="L3690" s="1"/>
    </row>
    <row r="3691" spans="2:12" s="5" customFormat="1" ht="60" hidden="1">
      <c r="B3691" s="1"/>
      <c r="C3691" s="31">
        <v>9547</v>
      </c>
      <c r="D3691" s="34" t="s">
        <v>3757</v>
      </c>
      <c r="E3691" s="32" t="s">
        <v>119</v>
      </c>
      <c r="F3691" s="36">
        <v>470125</v>
      </c>
      <c r="G3691" s="288" t="s">
        <v>117</v>
      </c>
      <c r="H3691" s="288"/>
      <c r="I3691" s="1"/>
      <c r="J3691" s="10"/>
      <c r="K3691" s="10"/>
      <c r="L3691" s="1"/>
    </row>
    <row r="3692" spans="2:12" s="5" customFormat="1" ht="135" hidden="1">
      <c r="B3692" s="1"/>
      <c r="C3692" s="31">
        <v>9548</v>
      </c>
      <c r="D3692" s="34" t="s">
        <v>3758</v>
      </c>
      <c r="E3692" s="32" t="s">
        <v>122</v>
      </c>
      <c r="F3692" s="36">
        <v>574823</v>
      </c>
      <c r="G3692" s="288" t="s">
        <v>117</v>
      </c>
      <c r="H3692" s="288"/>
      <c r="I3692" s="1"/>
      <c r="J3692" s="10"/>
      <c r="K3692" s="10"/>
      <c r="L3692" s="1"/>
    </row>
    <row r="3693" spans="2:12" s="5" customFormat="1" ht="135" hidden="1">
      <c r="B3693" s="1"/>
      <c r="C3693" s="31">
        <v>9549</v>
      </c>
      <c r="D3693" s="34" t="s">
        <v>3759</v>
      </c>
      <c r="E3693" s="32" t="s">
        <v>122</v>
      </c>
      <c r="F3693" s="36">
        <v>752981</v>
      </c>
      <c r="G3693" s="288" t="s">
        <v>117</v>
      </c>
      <c r="H3693" s="288"/>
      <c r="I3693" s="1"/>
      <c r="J3693" s="10"/>
      <c r="K3693" s="10"/>
      <c r="L3693" s="1"/>
    </row>
    <row r="3694" spans="2:12" s="5" customFormat="1" ht="60" hidden="1">
      <c r="B3694" s="1"/>
      <c r="C3694" s="31">
        <v>9550</v>
      </c>
      <c r="D3694" s="34" t="s">
        <v>3760</v>
      </c>
      <c r="E3694" s="32" t="s">
        <v>119</v>
      </c>
      <c r="F3694" s="36">
        <v>751198</v>
      </c>
      <c r="G3694" s="288" t="s">
        <v>117</v>
      </c>
      <c r="H3694" s="288"/>
      <c r="I3694" s="1"/>
      <c r="J3694" s="10"/>
      <c r="K3694" s="10"/>
      <c r="L3694" s="1"/>
    </row>
    <row r="3695" spans="2:12" s="5" customFormat="1" ht="60" hidden="1">
      <c r="B3695" s="1"/>
      <c r="C3695" s="31">
        <v>9551</v>
      </c>
      <c r="D3695" s="34" t="s">
        <v>3761</v>
      </c>
      <c r="E3695" s="32" t="s">
        <v>122</v>
      </c>
      <c r="F3695" s="36">
        <v>40039</v>
      </c>
      <c r="G3695" s="288" t="s">
        <v>117</v>
      </c>
      <c r="H3695" s="288"/>
      <c r="I3695" s="1"/>
      <c r="J3695" s="10"/>
      <c r="K3695" s="10"/>
      <c r="L3695" s="1"/>
    </row>
    <row r="3696" spans="2:12" s="5" customFormat="1" ht="60" hidden="1">
      <c r="B3696" s="1"/>
      <c r="C3696" s="31">
        <v>9552</v>
      </c>
      <c r="D3696" s="34" t="s">
        <v>3762</v>
      </c>
      <c r="E3696" s="32" t="s">
        <v>125</v>
      </c>
      <c r="F3696" s="36">
        <v>56461</v>
      </c>
      <c r="G3696" s="288" t="s">
        <v>117</v>
      </c>
      <c r="H3696" s="288"/>
      <c r="I3696" s="1"/>
      <c r="J3696" s="10"/>
      <c r="K3696" s="10"/>
      <c r="L3696" s="1"/>
    </row>
    <row r="3697" spans="2:12" s="5" customFormat="1" ht="60" hidden="1">
      <c r="B3697" s="1"/>
      <c r="C3697" s="31">
        <v>9553</v>
      </c>
      <c r="D3697" s="34" t="s">
        <v>3763</v>
      </c>
      <c r="E3697" s="32" t="s">
        <v>122</v>
      </c>
      <c r="F3697" s="36">
        <v>24036</v>
      </c>
      <c r="G3697" s="288" t="s">
        <v>117</v>
      </c>
      <c r="H3697" s="288"/>
      <c r="I3697" s="1"/>
      <c r="J3697" s="10"/>
      <c r="K3697" s="10"/>
      <c r="L3697" s="1"/>
    </row>
    <row r="3698" spans="2:12" s="5" customFormat="1" ht="45" hidden="1">
      <c r="B3698" s="1"/>
      <c r="C3698" s="31">
        <v>9554</v>
      </c>
      <c r="D3698" s="34" t="s">
        <v>3764</v>
      </c>
      <c r="E3698" s="32" t="s">
        <v>2132</v>
      </c>
      <c r="F3698" s="36">
        <v>1449</v>
      </c>
      <c r="G3698" s="288" t="s">
        <v>117</v>
      </c>
      <c r="H3698" s="288"/>
      <c r="I3698" s="1"/>
      <c r="J3698" s="10"/>
      <c r="K3698" s="10"/>
      <c r="L3698" s="1"/>
    </row>
    <row r="3699" spans="2:12" s="5" customFormat="1" ht="75" hidden="1">
      <c r="B3699" s="1"/>
      <c r="C3699" s="31">
        <v>9555</v>
      </c>
      <c r="D3699" s="34" t="s">
        <v>3765</v>
      </c>
      <c r="E3699" s="32" t="s">
        <v>122</v>
      </c>
      <c r="F3699" s="36">
        <v>1148912</v>
      </c>
      <c r="G3699" s="288" t="s">
        <v>117</v>
      </c>
      <c r="H3699" s="288"/>
      <c r="I3699" s="1"/>
      <c r="J3699" s="10"/>
      <c r="K3699" s="10"/>
      <c r="L3699" s="1"/>
    </row>
    <row r="3700" spans="2:12" s="5" customFormat="1" ht="75" hidden="1">
      <c r="B3700" s="1"/>
      <c r="C3700" s="31">
        <v>9556</v>
      </c>
      <c r="D3700" s="34" t="s">
        <v>3766</v>
      </c>
      <c r="E3700" s="32" t="s">
        <v>122</v>
      </c>
      <c r="F3700" s="36">
        <v>1318788</v>
      </c>
      <c r="G3700" s="288" t="s">
        <v>117</v>
      </c>
      <c r="H3700" s="288"/>
      <c r="I3700" s="1"/>
      <c r="J3700" s="10"/>
      <c r="K3700" s="10"/>
      <c r="L3700" s="1"/>
    </row>
    <row r="3701" spans="2:12" s="5" customFormat="1" ht="60" hidden="1">
      <c r="B3701" s="1"/>
      <c r="C3701" s="31">
        <v>9557</v>
      </c>
      <c r="D3701" s="34" t="s">
        <v>3767</v>
      </c>
      <c r="E3701" s="32" t="s">
        <v>122</v>
      </c>
      <c r="F3701" s="36">
        <v>1500327</v>
      </c>
      <c r="G3701" s="288" t="s">
        <v>117</v>
      </c>
      <c r="H3701" s="288"/>
      <c r="I3701" s="1"/>
      <c r="J3701" s="10"/>
      <c r="K3701" s="10"/>
      <c r="L3701" s="1"/>
    </row>
    <row r="3702" spans="2:12" s="5" customFormat="1" ht="60" hidden="1">
      <c r="B3702" s="1"/>
      <c r="C3702" s="31">
        <v>9558</v>
      </c>
      <c r="D3702" s="34" t="s">
        <v>3768</v>
      </c>
      <c r="E3702" s="32" t="s">
        <v>122</v>
      </c>
      <c r="F3702" s="36">
        <v>1565824</v>
      </c>
      <c r="G3702" s="288" t="s">
        <v>117</v>
      </c>
      <c r="H3702" s="288"/>
      <c r="I3702" s="1"/>
      <c r="J3702" s="10"/>
      <c r="K3702" s="10"/>
      <c r="L3702" s="1"/>
    </row>
    <row r="3703" spans="2:12" s="5" customFormat="1" ht="75" hidden="1">
      <c r="B3703" s="1"/>
      <c r="C3703" s="31">
        <v>9559</v>
      </c>
      <c r="D3703" s="34" t="s">
        <v>3769</v>
      </c>
      <c r="E3703" s="32" t="s">
        <v>122</v>
      </c>
      <c r="F3703" s="36">
        <v>998894</v>
      </c>
      <c r="G3703" s="288" t="s">
        <v>117</v>
      </c>
      <c r="H3703" s="288"/>
      <c r="I3703" s="1"/>
      <c r="J3703" s="10"/>
      <c r="K3703" s="10"/>
      <c r="L3703" s="1"/>
    </row>
    <row r="3704" spans="2:12" s="5" customFormat="1" ht="60" hidden="1">
      <c r="B3704" s="1"/>
      <c r="C3704" s="31">
        <v>9560</v>
      </c>
      <c r="D3704" s="34" t="s">
        <v>3770</v>
      </c>
      <c r="E3704" s="32" t="s">
        <v>119</v>
      </c>
      <c r="F3704" s="36">
        <v>14453</v>
      </c>
      <c r="G3704" s="288" t="s">
        <v>117</v>
      </c>
      <c r="H3704" s="288"/>
      <c r="I3704" s="1"/>
      <c r="J3704" s="10"/>
      <c r="K3704" s="10"/>
      <c r="L3704" s="1"/>
    </row>
    <row r="3705" spans="2:12" s="5" customFormat="1" ht="90" hidden="1">
      <c r="B3705" s="1"/>
      <c r="C3705" s="31">
        <v>9562</v>
      </c>
      <c r="D3705" s="34" t="s">
        <v>3771</v>
      </c>
      <c r="E3705" s="32" t="s">
        <v>116</v>
      </c>
      <c r="F3705" s="36">
        <v>1785</v>
      </c>
      <c r="G3705" s="288" t="s">
        <v>117</v>
      </c>
      <c r="H3705" s="288"/>
      <c r="I3705" s="1"/>
      <c r="J3705" s="10"/>
      <c r="K3705" s="10"/>
      <c r="L3705" s="1"/>
    </row>
    <row r="3706" spans="2:12" s="5" customFormat="1" ht="45" hidden="1">
      <c r="B3706" s="1"/>
      <c r="C3706" s="31">
        <v>9563</v>
      </c>
      <c r="D3706" s="34" t="s">
        <v>3772</v>
      </c>
      <c r="E3706" s="32" t="s">
        <v>122</v>
      </c>
      <c r="F3706" s="36">
        <v>126634</v>
      </c>
      <c r="G3706" s="288" t="s">
        <v>117</v>
      </c>
      <c r="H3706" s="288"/>
      <c r="I3706" s="1"/>
      <c r="J3706" s="10"/>
      <c r="K3706" s="10"/>
      <c r="L3706" s="1"/>
    </row>
    <row r="3707" spans="2:12" s="5" customFormat="1" ht="225" hidden="1">
      <c r="B3707" s="1"/>
      <c r="C3707" s="31">
        <v>9565</v>
      </c>
      <c r="D3707" s="34" t="s">
        <v>3773</v>
      </c>
      <c r="E3707" s="32" t="s">
        <v>125</v>
      </c>
      <c r="F3707" s="36">
        <v>21411609</v>
      </c>
      <c r="G3707" s="288" t="s">
        <v>117</v>
      </c>
      <c r="H3707" s="288"/>
      <c r="I3707" s="1"/>
      <c r="J3707" s="10"/>
      <c r="K3707" s="10"/>
      <c r="L3707" s="1"/>
    </row>
    <row r="3708" spans="2:12" s="5" customFormat="1" ht="30" hidden="1">
      <c r="B3708" s="1"/>
      <c r="C3708" s="31">
        <v>9566</v>
      </c>
      <c r="D3708" s="34" t="s">
        <v>3774</v>
      </c>
      <c r="E3708" s="32" t="s">
        <v>125</v>
      </c>
      <c r="F3708" s="36">
        <v>1475919</v>
      </c>
      <c r="G3708" s="288" t="s">
        <v>117</v>
      </c>
      <c r="H3708" s="288"/>
      <c r="I3708" s="1"/>
      <c r="J3708" s="10"/>
      <c r="K3708" s="10"/>
      <c r="L3708" s="1"/>
    </row>
    <row r="3709" spans="2:12" s="5" customFormat="1" ht="45" hidden="1">
      <c r="B3709" s="1"/>
      <c r="C3709" s="31">
        <v>9567</v>
      </c>
      <c r="D3709" s="34" t="s">
        <v>3775</v>
      </c>
      <c r="E3709" s="32" t="s">
        <v>119</v>
      </c>
      <c r="F3709" s="36">
        <v>621638</v>
      </c>
      <c r="G3709" s="288" t="s">
        <v>117</v>
      </c>
      <c r="H3709" s="288"/>
      <c r="I3709" s="1"/>
      <c r="J3709" s="10"/>
      <c r="K3709" s="10"/>
      <c r="L3709" s="1"/>
    </row>
    <row r="3710" spans="2:12" s="5" customFormat="1" ht="60" hidden="1">
      <c r="B3710" s="1"/>
      <c r="C3710" s="31">
        <v>9568</v>
      </c>
      <c r="D3710" s="34" t="s">
        <v>3776</v>
      </c>
      <c r="E3710" s="32" t="s">
        <v>125</v>
      </c>
      <c r="F3710" s="36">
        <v>274056</v>
      </c>
      <c r="G3710" s="288" t="s">
        <v>117</v>
      </c>
      <c r="H3710" s="288"/>
      <c r="I3710" s="1"/>
      <c r="J3710" s="10"/>
      <c r="K3710" s="10"/>
      <c r="L3710" s="1"/>
    </row>
    <row r="3711" spans="2:12" s="5" customFormat="1" ht="60" hidden="1">
      <c r="B3711" s="1"/>
      <c r="C3711" s="31">
        <v>9569</v>
      </c>
      <c r="D3711" s="34" t="s">
        <v>3777</v>
      </c>
      <c r="E3711" s="32" t="s">
        <v>125</v>
      </c>
      <c r="F3711" s="36">
        <v>1507485</v>
      </c>
      <c r="G3711" s="288" t="s">
        <v>117</v>
      </c>
      <c r="H3711" s="288"/>
      <c r="I3711" s="1"/>
      <c r="J3711" s="10"/>
      <c r="K3711" s="10"/>
      <c r="L3711" s="1"/>
    </row>
    <row r="3712" spans="2:12" s="5" customFormat="1" ht="30" hidden="1">
      <c r="B3712" s="1"/>
      <c r="C3712" s="31">
        <v>9570</v>
      </c>
      <c r="D3712" s="34" t="s">
        <v>3778</v>
      </c>
      <c r="E3712" s="32" t="s">
        <v>116</v>
      </c>
      <c r="F3712" s="36">
        <v>17405</v>
      </c>
      <c r="G3712" s="288" t="s">
        <v>117</v>
      </c>
      <c r="H3712" s="288"/>
      <c r="I3712" s="1"/>
      <c r="J3712" s="10"/>
      <c r="K3712" s="10"/>
      <c r="L3712" s="1"/>
    </row>
    <row r="3713" spans="2:12" s="5" customFormat="1" ht="45" hidden="1">
      <c r="B3713" s="1"/>
      <c r="C3713" s="31">
        <v>9571</v>
      </c>
      <c r="D3713" s="34" t="s">
        <v>3779</v>
      </c>
      <c r="E3713" s="32" t="s">
        <v>122</v>
      </c>
      <c r="F3713" s="36">
        <v>237453</v>
      </c>
      <c r="G3713" s="288" t="s">
        <v>117</v>
      </c>
      <c r="H3713" s="288"/>
      <c r="I3713" s="1"/>
      <c r="J3713" s="10"/>
      <c r="K3713" s="10"/>
      <c r="L3713" s="1"/>
    </row>
    <row r="3714" spans="2:12" s="5" customFormat="1" ht="60" hidden="1">
      <c r="B3714" s="1"/>
      <c r="C3714" s="31">
        <v>9572</v>
      </c>
      <c r="D3714" s="34" t="s">
        <v>3780</v>
      </c>
      <c r="E3714" s="32" t="s">
        <v>125</v>
      </c>
      <c r="F3714" s="36">
        <v>8407</v>
      </c>
      <c r="G3714" s="288" t="s">
        <v>117</v>
      </c>
      <c r="H3714" s="288"/>
      <c r="I3714" s="1"/>
      <c r="J3714" s="10"/>
      <c r="K3714" s="10"/>
      <c r="L3714" s="1"/>
    </row>
    <row r="3715" spans="2:12" s="5" customFormat="1" ht="45" hidden="1">
      <c r="B3715" s="1"/>
      <c r="C3715" s="31">
        <v>9573</v>
      </c>
      <c r="D3715" s="34" t="s">
        <v>3781</v>
      </c>
      <c r="E3715" s="32" t="s">
        <v>472</v>
      </c>
      <c r="F3715" s="36">
        <v>20851</v>
      </c>
      <c r="G3715" s="288" t="s">
        <v>117</v>
      </c>
      <c r="H3715" s="288"/>
      <c r="I3715" s="1"/>
      <c r="J3715" s="10"/>
      <c r="K3715" s="10"/>
      <c r="L3715" s="1"/>
    </row>
    <row r="3716" spans="2:12" s="5" customFormat="1" ht="45" hidden="1">
      <c r="B3716" s="1"/>
      <c r="C3716" s="31">
        <v>9574</v>
      </c>
      <c r="D3716" s="34" t="s">
        <v>3782</v>
      </c>
      <c r="E3716" s="32" t="s">
        <v>116</v>
      </c>
      <c r="F3716" s="36">
        <v>109114</v>
      </c>
      <c r="G3716" s="288" t="s">
        <v>117</v>
      </c>
      <c r="H3716" s="288"/>
      <c r="I3716" s="1"/>
      <c r="J3716" s="10"/>
      <c r="K3716" s="10"/>
      <c r="L3716" s="1"/>
    </row>
    <row r="3717" spans="2:12" s="5" customFormat="1" ht="30" hidden="1">
      <c r="B3717" s="1"/>
      <c r="C3717" s="31">
        <v>9575</v>
      </c>
      <c r="D3717" s="34" t="s">
        <v>3783</v>
      </c>
      <c r="E3717" s="32" t="s">
        <v>122</v>
      </c>
      <c r="F3717" s="36">
        <v>15486</v>
      </c>
      <c r="G3717" s="288" t="s">
        <v>117</v>
      </c>
      <c r="H3717" s="288"/>
      <c r="I3717" s="1"/>
      <c r="J3717" s="10"/>
      <c r="K3717" s="10"/>
      <c r="L3717" s="1"/>
    </row>
    <row r="3718" spans="2:12" s="5" customFormat="1" ht="45" hidden="1">
      <c r="B3718" s="1"/>
      <c r="C3718" s="31">
        <v>9576</v>
      </c>
      <c r="D3718" s="34" t="s">
        <v>3784</v>
      </c>
      <c r="E3718" s="32" t="s">
        <v>122</v>
      </c>
      <c r="F3718" s="36">
        <v>23488</v>
      </c>
      <c r="G3718" s="288" t="s">
        <v>117</v>
      </c>
      <c r="H3718" s="288"/>
      <c r="I3718" s="1"/>
      <c r="J3718" s="10"/>
      <c r="K3718" s="10"/>
      <c r="L3718" s="1"/>
    </row>
    <row r="3719" spans="2:12" s="5" customFormat="1" ht="90" hidden="1">
      <c r="B3719" s="1"/>
      <c r="C3719" s="31">
        <v>9577</v>
      </c>
      <c r="D3719" s="34" t="s">
        <v>3785</v>
      </c>
      <c r="E3719" s="32" t="s">
        <v>119</v>
      </c>
      <c r="F3719" s="36">
        <v>128286</v>
      </c>
      <c r="G3719" s="288" t="s">
        <v>117</v>
      </c>
      <c r="H3719" s="288"/>
      <c r="I3719" s="1"/>
      <c r="J3719" s="10"/>
      <c r="K3719" s="10"/>
      <c r="L3719" s="1"/>
    </row>
    <row r="3720" spans="2:12" s="5" customFormat="1" ht="60" hidden="1">
      <c r="B3720" s="1"/>
      <c r="C3720" s="31">
        <v>9578</v>
      </c>
      <c r="D3720" s="34" t="s">
        <v>3786</v>
      </c>
      <c r="E3720" s="32" t="s">
        <v>119</v>
      </c>
      <c r="F3720" s="36">
        <v>456886</v>
      </c>
      <c r="G3720" s="288" t="s">
        <v>117</v>
      </c>
      <c r="H3720" s="288"/>
      <c r="I3720" s="1"/>
      <c r="J3720" s="10"/>
      <c r="K3720" s="10"/>
      <c r="L3720" s="1"/>
    </row>
    <row r="3721" spans="2:12" s="5" customFormat="1" ht="60" hidden="1">
      <c r="B3721" s="1"/>
      <c r="C3721" s="31">
        <v>9579</v>
      </c>
      <c r="D3721" s="34" t="s">
        <v>3787</v>
      </c>
      <c r="E3721" s="32" t="s">
        <v>116</v>
      </c>
      <c r="F3721" s="36">
        <v>12359</v>
      </c>
      <c r="G3721" s="288" t="s">
        <v>117</v>
      </c>
      <c r="H3721" s="288"/>
      <c r="I3721" s="1"/>
      <c r="J3721" s="10"/>
      <c r="K3721" s="10"/>
      <c r="L3721" s="1"/>
    </row>
    <row r="3722" spans="2:12" s="5" customFormat="1" ht="60" hidden="1">
      <c r="B3722" s="1"/>
      <c r="C3722" s="31">
        <v>9580</v>
      </c>
      <c r="D3722" s="34" t="s">
        <v>3788</v>
      </c>
      <c r="E3722" s="32" t="s">
        <v>119</v>
      </c>
      <c r="F3722" s="36">
        <v>122851</v>
      </c>
      <c r="G3722" s="288" t="s">
        <v>117</v>
      </c>
      <c r="H3722" s="288"/>
      <c r="I3722" s="1"/>
      <c r="J3722" s="10"/>
      <c r="K3722" s="10"/>
      <c r="L3722" s="1"/>
    </row>
    <row r="3723" spans="2:12" s="5" customFormat="1" ht="60" hidden="1">
      <c r="B3723" s="1"/>
      <c r="C3723" s="31">
        <v>9581</v>
      </c>
      <c r="D3723" s="34" t="s">
        <v>3789</v>
      </c>
      <c r="E3723" s="32" t="s">
        <v>122</v>
      </c>
      <c r="F3723" s="36">
        <v>11749</v>
      </c>
      <c r="G3723" s="288" t="s">
        <v>117</v>
      </c>
      <c r="H3723" s="288"/>
      <c r="I3723" s="1"/>
      <c r="J3723" s="10"/>
      <c r="K3723" s="10"/>
      <c r="L3723" s="1"/>
    </row>
    <row r="3724" spans="2:12" s="5" customFormat="1" ht="75" hidden="1">
      <c r="B3724" s="1"/>
      <c r="C3724" s="31">
        <v>9582</v>
      </c>
      <c r="D3724" s="34" t="s">
        <v>3790</v>
      </c>
      <c r="E3724" s="32" t="s">
        <v>122</v>
      </c>
      <c r="F3724" s="36">
        <v>11262</v>
      </c>
      <c r="G3724" s="288" t="s">
        <v>117</v>
      </c>
      <c r="H3724" s="288"/>
      <c r="I3724" s="1"/>
      <c r="J3724" s="10"/>
      <c r="K3724" s="10"/>
      <c r="L3724" s="1"/>
    </row>
    <row r="3725" spans="2:12" s="5" customFormat="1" ht="45" hidden="1">
      <c r="B3725" s="1"/>
      <c r="C3725" s="31">
        <v>9583</v>
      </c>
      <c r="D3725" s="34" t="s">
        <v>3791</v>
      </c>
      <c r="E3725" s="32" t="s">
        <v>122</v>
      </c>
      <c r="F3725" s="36">
        <v>15307</v>
      </c>
      <c r="G3725" s="288" t="s">
        <v>117</v>
      </c>
      <c r="H3725" s="288"/>
      <c r="I3725" s="1"/>
      <c r="J3725" s="10"/>
      <c r="K3725" s="10"/>
      <c r="L3725" s="1"/>
    </row>
    <row r="3726" spans="2:12" s="5" customFormat="1" ht="105" hidden="1">
      <c r="B3726" s="1"/>
      <c r="C3726" s="31">
        <v>9584</v>
      </c>
      <c r="D3726" s="34" t="s">
        <v>3792</v>
      </c>
      <c r="E3726" s="32" t="s">
        <v>125</v>
      </c>
      <c r="F3726" s="36">
        <v>929910</v>
      </c>
      <c r="G3726" s="288" t="s">
        <v>117</v>
      </c>
      <c r="H3726" s="288"/>
      <c r="I3726" s="1"/>
      <c r="J3726" s="10"/>
      <c r="K3726" s="10"/>
      <c r="L3726" s="1"/>
    </row>
    <row r="3727" spans="2:12" s="5" customFormat="1" ht="150" hidden="1">
      <c r="B3727" s="1"/>
      <c r="C3727" s="31">
        <v>9585</v>
      </c>
      <c r="D3727" s="34" t="s">
        <v>3793</v>
      </c>
      <c r="E3727" s="32" t="s">
        <v>122</v>
      </c>
      <c r="F3727" s="36">
        <v>65336</v>
      </c>
      <c r="G3727" s="288" t="s">
        <v>117</v>
      </c>
      <c r="H3727" s="288"/>
      <c r="I3727" s="1"/>
      <c r="J3727" s="10"/>
      <c r="K3727" s="10"/>
      <c r="L3727" s="1"/>
    </row>
    <row r="3728" spans="2:12" s="5" customFormat="1" ht="405" hidden="1">
      <c r="B3728" s="1"/>
      <c r="C3728" s="31">
        <v>9586</v>
      </c>
      <c r="D3728" s="34" t="s">
        <v>3794</v>
      </c>
      <c r="E3728" s="32" t="s">
        <v>125</v>
      </c>
      <c r="F3728" s="36">
        <v>71400000</v>
      </c>
      <c r="G3728" s="288" t="s">
        <v>117</v>
      </c>
      <c r="H3728" s="288"/>
      <c r="I3728" s="1"/>
      <c r="J3728" s="10"/>
      <c r="K3728" s="10"/>
      <c r="L3728" s="1"/>
    </row>
    <row r="3729" spans="2:12" s="5" customFormat="1" ht="225" hidden="1">
      <c r="B3729" s="1"/>
      <c r="C3729" s="31">
        <v>9587</v>
      </c>
      <c r="D3729" s="34" t="s">
        <v>3795</v>
      </c>
      <c r="E3729" s="32" t="s">
        <v>125</v>
      </c>
      <c r="F3729" s="36">
        <v>844601</v>
      </c>
      <c r="G3729" s="288" t="s">
        <v>117</v>
      </c>
      <c r="H3729" s="288"/>
      <c r="I3729" s="1"/>
      <c r="J3729" s="10"/>
      <c r="K3729" s="10"/>
      <c r="L3729" s="1"/>
    </row>
    <row r="3730" spans="2:12" s="5" customFormat="1" ht="270" hidden="1">
      <c r="B3730" s="1"/>
      <c r="C3730" s="31">
        <v>9588</v>
      </c>
      <c r="D3730" s="34" t="s">
        <v>3796</v>
      </c>
      <c r="E3730" s="32" t="s">
        <v>125</v>
      </c>
      <c r="F3730" s="36">
        <v>403800000</v>
      </c>
      <c r="G3730" s="288" t="s">
        <v>117</v>
      </c>
      <c r="H3730" s="288"/>
      <c r="I3730" s="1"/>
      <c r="J3730" s="10"/>
      <c r="K3730" s="10"/>
      <c r="L3730" s="1"/>
    </row>
    <row r="3731" spans="2:12" s="5" customFormat="1" ht="195" hidden="1">
      <c r="B3731" s="1"/>
      <c r="C3731" s="31">
        <v>9589</v>
      </c>
      <c r="D3731" s="34" t="s">
        <v>3797</v>
      </c>
      <c r="E3731" s="32" t="s">
        <v>2466</v>
      </c>
      <c r="F3731" s="36">
        <v>3707235140</v>
      </c>
      <c r="G3731" s="288" t="s">
        <v>117</v>
      </c>
      <c r="H3731" s="288"/>
      <c r="I3731" s="1"/>
      <c r="J3731" s="10"/>
      <c r="K3731" s="10"/>
      <c r="L3731" s="1"/>
    </row>
    <row r="3732" spans="2:12" s="5" customFormat="1" ht="30" hidden="1">
      <c r="B3732" s="1"/>
      <c r="C3732" s="31">
        <v>9590</v>
      </c>
      <c r="D3732" s="34" t="s">
        <v>3798</v>
      </c>
      <c r="E3732" s="32" t="s">
        <v>2466</v>
      </c>
      <c r="F3732" s="36">
        <v>20419</v>
      </c>
      <c r="G3732" s="288" t="s">
        <v>117</v>
      </c>
      <c r="H3732" s="288"/>
      <c r="I3732" s="1"/>
      <c r="J3732" s="10"/>
      <c r="K3732" s="10"/>
      <c r="L3732" s="1"/>
    </row>
    <row r="3733" spans="2:12" s="5" customFormat="1" ht="105" hidden="1">
      <c r="B3733" s="1"/>
      <c r="C3733" s="31">
        <v>9591</v>
      </c>
      <c r="D3733" s="34" t="s">
        <v>3799</v>
      </c>
      <c r="E3733" s="32" t="s">
        <v>116</v>
      </c>
      <c r="F3733" s="36">
        <v>637</v>
      </c>
      <c r="G3733" s="288" t="s">
        <v>117</v>
      </c>
      <c r="H3733" s="288"/>
      <c r="I3733" s="1"/>
      <c r="J3733" s="10"/>
      <c r="K3733" s="10"/>
      <c r="L3733" s="1"/>
    </row>
    <row r="3734" spans="2:12" s="5" customFormat="1" ht="195" hidden="1">
      <c r="B3734" s="1"/>
      <c r="C3734" s="31">
        <v>9592</v>
      </c>
      <c r="D3734" s="34" t="s">
        <v>3800</v>
      </c>
      <c r="E3734" s="32" t="s">
        <v>116</v>
      </c>
      <c r="F3734" s="36">
        <v>1027</v>
      </c>
      <c r="G3734" s="288" t="s">
        <v>117</v>
      </c>
      <c r="H3734" s="288"/>
      <c r="I3734" s="1"/>
      <c r="J3734" s="10"/>
      <c r="K3734" s="10"/>
      <c r="L3734" s="1"/>
    </row>
    <row r="3735" spans="2:12" s="5" customFormat="1" ht="105" hidden="1">
      <c r="B3735" s="1"/>
      <c r="C3735" s="31">
        <v>9440</v>
      </c>
      <c r="D3735" s="34" t="s">
        <v>3660</v>
      </c>
      <c r="E3735" s="32" t="s">
        <v>125</v>
      </c>
      <c r="F3735" s="36">
        <v>9708421</v>
      </c>
      <c r="G3735" s="288" t="s">
        <v>117</v>
      </c>
      <c r="H3735" s="288"/>
      <c r="I3735" s="1"/>
      <c r="J3735" s="10"/>
      <c r="K3735" s="10"/>
      <c r="L3735" s="1"/>
    </row>
    <row r="3736" spans="2:12" s="5" customFormat="1" ht="90" hidden="1">
      <c r="B3736" s="1"/>
      <c r="C3736" s="31">
        <v>9441</v>
      </c>
      <c r="D3736" s="34" t="s">
        <v>3661</v>
      </c>
      <c r="E3736" s="32" t="s">
        <v>125</v>
      </c>
      <c r="F3736" s="36">
        <v>15331336</v>
      </c>
      <c r="G3736" s="288" t="s">
        <v>117</v>
      </c>
      <c r="H3736" s="288"/>
      <c r="I3736" s="1"/>
      <c r="J3736" s="10"/>
      <c r="K3736" s="10"/>
      <c r="L3736" s="1"/>
    </row>
    <row r="3737" spans="2:12" s="5" customFormat="1" ht="90" hidden="1">
      <c r="B3737" s="1"/>
      <c r="C3737" s="31">
        <v>9442</v>
      </c>
      <c r="D3737" s="34" t="s">
        <v>3662</v>
      </c>
      <c r="E3737" s="32" t="s">
        <v>125</v>
      </c>
      <c r="F3737" s="36">
        <v>3665679</v>
      </c>
      <c r="G3737" s="288" t="s">
        <v>117</v>
      </c>
      <c r="H3737" s="288"/>
      <c r="I3737" s="1"/>
      <c r="J3737" s="10"/>
      <c r="K3737" s="10"/>
      <c r="L3737" s="1"/>
    </row>
    <row r="3738" spans="2:12" s="5" customFormat="1" ht="90" hidden="1">
      <c r="B3738" s="1"/>
      <c r="C3738" s="31">
        <v>9443</v>
      </c>
      <c r="D3738" s="34" t="s">
        <v>3663</v>
      </c>
      <c r="E3738" s="32" t="s">
        <v>125</v>
      </c>
      <c r="F3738" s="36">
        <v>5717868</v>
      </c>
      <c r="G3738" s="288" t="s">
        <v>117</v>
      </c>
      <c r="H3738" s="288"/>
      <c r="I3738" s="1"/>
      <c r="J3738" s="10"/>
      <c r="K3738" s="10"/>
      <c r="L3738" s="1"/>
    </row>
    <row r="3739" spans="2:12" s="5" customFormat="1" ht="105" hidden="1">
      <c r="B3739" s="1"/>
      <c r="C3739" s="31">
        <v>9444</v>
      </c>
      <c r="D3739" s="34" t="s">
        <v>3664</v>
      </c>
      <c r="E3739" s="32" t="s">
        <v>116</v>
      </c>
      <c r="F3739" s="36">
        <v>408848</v>
      </c>
      <c r="G3739" s="288" t="s">
        <v>117</v>
      </c>
      <c r="H3739" s="288"/>
      <c r="I3739" s="1"/>
      <c r="J3739" s="10"/>
      <c r="K3739" s="10"/>
      <c r="L3739" s="1"/>
    </row>
    <row r="3740" spans="2:12" s="5" customFormat="1" ht="150" hidden="1">
      <c r="B3740" s="1"/>
      <c r="C3740" s="31">
        <v>9445</v>
      </c>
      <c r="D3740" s="34" t="s">
        <v>3665</v>
      </c>
      <c r="E3740" s="32" t="s">
        <v>472</v>
      </c>
      <c r="F3740" s="36">
        <v>14582</v>
      </c>
      <c r="G3740" s="288" t="s">
        <v>117</v>
      </c>
      <c r="H3740" s="288"/>
      <c r="I3740" s="1"/>
      <c r="J3740" s="10"/>
      <c r="K3740" s="10"/>
      <c r="L3740" s="1"/>
    </row>
    <row r="3741" spans="2:12" s="5" customFormat="1" ht="105" hidden="1">
      <c r="B3741" s="1"/>
      <c r="C3741" s="31">
        <v>9446</v>
      </c>
      <c r="D3741" s="34" t="s">
        <v>3666</v>
      </c>
      <c r="E3741" s="32" t="s">
        <v>125</v>
      </c>
      <c r="F3741" s="36">
        <v>10710000</v>
      </c>
      <c r="G3741" s="288" t="s">
        <v>117</v>
      </c>
      <c r="H3741" s="288"/>
      <c r="I3741" s="1"/>
      <c r="J3741" s="10"/>
      <c r="K3741" s="10"/>
      <c r="L3741" s="1"/>
    </row>
    <row r="3742" spans="2:12" s="5" customFormat="1" ht="90" hidden="1">
      <c r="B3742" s="1"/>
      <c r="C3742" s="31">
        <v>9448</v>
      </c>
      <c r="D3742" s="34" t="s">
        <v>3667</v>
      </c>
      <c r="E3742" s="32" t="s">
        <v>116</v>
      </c>
      <c r="F3742" s="36">
        <v>184464</v>
      </c>
      <c r="G3742" s="288" t="s">
        <v>117</v>
      </c>
      <c r="H3742" s="288"/>
      <c r="I3742" s="1"/>
      <c r="J3742" s="10"/>
      <c r="K3742" s="10"/>
      <c r="L3742" s="1"/>
    </row>
    <row r="3743" spans="2:12" s="5" customFormat="1" ht="90" hidden="1">
      <c r="B3743" s="1"/>
      <c r="C3743" s="31">
        <v>9449</v>
      </c>
      <c r="D3743" s="34" t="s">
        <v>3668</v>
      </c>
      <c r="E3743" s="32" t="s">
        <v>116</v>
      </c>
      <c r="F3743" s="36">
        <v>276407</v>
      </c>
      <c r="G3743" s="288" t="s">
        <v>117</v>
      </c>
      <c r="H3743" s="288"/>
      <c r="I3743" s="1"/>
      <c r="J3743" s="10"/>
      <c r="K3743" s="10"/>
      <c r="L3743" s="1"/>
    </row>
    <row r="3744" spans="2:12" s="5" customFormat="1" ht="90" hidden="1">
      <c r="B3744" s="1"/>
      <c r="C3744" s="31">
        <v>9450</v>
      </c>
      <c r="D3744" s="34" t="s">
        <v>3669</v>
      </c>
      <c r="E3744" s="32" t="s">
        <v>116</v>
      </c>
      <c r="F3744" s="36">
        <v>356970</v>
      </c>
      <c r="G3744" s="288" t="s">
        <v>117</v>
      </c>
      <c r="H3744" s="288"/>
      <c r="I3744" s="1"/>
      <c r="J3744" s="10"/>
      <c r="K3744" s="10"/>
      <c r="L3744" s="1"/>
    </row>
    <row r="3745" spans="2:12" s="5" customFormat="1" ht="90" hidden="1">
      <c r="B3745" s="1"/>
      <c r="C3745" s="31">
        <v>9451</v>
      </c>
      <c r="D3745" s="34" t="s">
        <v>3670</v>
      </c>
      <c r="E3745" s="32" t="s">
        <v>116</v>
      </c>
      <c r="F3745" s="36">
        <v>233602</v>
      </c>
      <c r="G3745" s="288" t="s">
        <v>117</v>
      </c>
      <c r="H3745" s="288"/>
      <c r="I3745" s="1"/>
      <c r="J3745" s="10"/>
      <c r="K3745" s="10"/>
      <c r="L3745" s="1"/>
    </row>
    <row r="3746" spans="2:12" s="5" customFormat="1" ht="75" hidden="1">
      <c r="B3746" s="1"/>
      <c r="C3746" s="31">
        <v>9452</v>
      </c>
      <c r="D3746" s="34" t="s">
        <v>3671</v>
      </c>
      <c r="E3746" s="32" t="s">
        <v>116</v>
      </c>
      <c r="F3746" s="36">
        <v>358207</v>
      </c>
      <c r="G3746" s="288" t="s">
        <v>117</v>
      </c>
      <c r="H3746" s="288"/>
      <c r="I3746" s="1"/>
      <c r="J3746" s="10"/>
      <c r="K3746" s="10"/>
      <c r="L3746" s="1"/>
    </row>
    <row r="3747" spans="2:12" s="5" customFormat="1" ht="30" hidden="1">
      <c r="B3747" s="1"/>
      <c r="C3747" s="31">
        <v>9453</v>
      </c>
      <c r="D3747" s="34" t="s">
        <v>3672</v>
      </c>
      <c r="E3747" s="32" t="s">
        <v>125</v>
      </c>
      <c r="F3747" s="36">
        <v>17850</v>
      </c>
      <c r="G3747" s="288" t="s">
        <v>117</v>
      </c>
      <c r="H3747" s="288"/>
      <c r="I3747" s="1"/>
      <c r="J3747" s="10"/>
      <c r="K3747" s="10"/>
      <c r="L3747" s="1"/>
    </row>
    <row r="3748" spans="2:12" s="5" customFormat="1" ht="30" hidden="1">
      <c r="B3748" s="1"/>
      <c r="C3748" s="31">
        <v>9454</v>
      </c>
      <c r="D3748" s="34" t="s">
        <v>3673</v>
      </c>
      <c r="E3748" s="32" t="s">
        <v>125</v>
      </c>
      <c r="F3748" s="36">
        <v>1107243</v>
      </c>
      <c r="G3748" s="288" t="s">
        <v>117</v>
      </c>
      <c r="H3748" s="288"/>
      <c r="I3748" s="1"/>
      <c r="J3748" s="10"/>
      <c r="K3748" s="10"/>
      <c r="L3748" s="1"/>
    </row>
    <row r="3749" spans="2:12" s="5" customFormat="1" ht="165" hidden="1">
      <c r="B3749" s="1"/>
      <c r="C3749" s="31">
        <v>9455</v>
      </c>
      <c r="D3749" s="34" t="s">
        <v>3674</v>
      </c>
      <c r="E3749" s="32" t="s">
        <v>125</v>
      </c>
      <c r="F3749" s="36">
        <v>7563426</v>
      </c>
      <c r="G3749" s="288" t="s">
        <v>117</v>
      </c>
      <c r="H3749" s="288"/>
      <c r="I3749" s="1"/>
      <c r="J3749" s="10"/>
      <c r="K3749" s="10"/>
      <c r="L3749" s="1"/>
    </row>
    <row r="3750" spans="2:12" s="5" customFormat="1" ht="30" hidden="1">
      <c r="B3750" s="1"/>
      <c r="C3750" s="31">
        <v>9456</v>
      </c>
      <c r="D3750" s="34" t="s">
        <v>3675</v>
      </c>
      <c r="E3750" s="32" t="s">
        <v>122</v>
      </c>
      <c r="F3750" s="36">
        <v>20040</v>
      </c>
      <c r="G3750" s="288" t="s">
        <v>117</v>
      </c>
      <c r="H3750" s="288"/>
      <c r="I3750" s="1"/>
      <c r="J3750" s="10"/>
      <c r="K3750" s="10"/>
      <c r="L3750" s="1"/>
    </row>
    <row r="3751" spans="2:12" s="5" customFormat="1" ht="45" hidden="1">
      <c r="B3751" s="1"/>
      <c r="C3751" s="31">
        <v>9457</v>
      </c>
      <c r="D3751" s="34" t="s">
        <v>3676</v>
      </c>
      <c r="E3751" s="32" t="s">
        <v>125</v>
      </c>
      <c r="F3751" s="36">
        <v>43893</v>
      </c>
      <c r="G3751" s="288" t="s">
        <v>117</v>
      </c>
      <c r="H3751" s="288"/>
      <c r="I3751" s="1"/>
      <c r="J3751" s="10"/>
      <c r="K3751" s="10"/>
      <c r="L3751" s="1"/>
    </row>
    <row r="3752" spans="2:12" s="5" customFormat="1" ht="45" hidden="1">
      <c r="B3752" s="1"/>
      <c r="C3752" s="31">
        <v>9458</v>
      </c>
      <c r="D3752" s="34" t="s">
        <v>3677</v>
      </c>
      <c r="E3752" s="32" t="s">
        <v>125</v>
      </c>
      <c r="F3752" s="36">
        <v>23015</v>
      </c>
      <c r="G3752" s="288" t="s">
        <v>117</v>
      </c>
      <c r="H3752" s="288"/>
      <c r="I3752" s="1"/>
      <c r="J3752" s="10"/>
      <c r="K3752" s="10"/>
      <c r="L3752" s="1"/>
    </row>
    <row r="3753" spans="2:12" s="5" customFormat="1" ht="45" hidden="1">
      <c r="B3753" s="1"/>
      <c r="C3753" s="31">
        <v>9459</v>
      </c>
      <c r="D3753" s="34" t="s">
        <v>3678</v>
      </c>
      <c r="E3753" s="32" t="s">
        <v>122</v>
      </c>
      <c r="F3753" s="36">
        <v>25978</v>
      </c>
      <c r="G3753" s="288" t="s">
        <v>117</v>
      </c>
      <c r="H3753" s="288"/>
      <c r="I3753" s="1"/>
      <c r="J3753" s="10"/>
      <c r="K3753" s="10"/>
      <c r="L3753" s="1"/>
    </row>
    <row r="3754" spans="2:12" s="5" customFormat="1" ht="45" hidden="1">
      <c r="B3754" s="1"/>
      <c r="C3754" s="31">
        <v>9460</v>
      </c>
      <c r="D3754" s="34" t="s">
        <v>3679</v>
      </c>
      <c r="E3754" s="32" t="s">
        <v>116</v>
      </c>
      <c r="F3754" s="36">
        <v>81010</v>
      </c>
      <c r="G3754" s="288" t="s">
        <v>117</v>
      </c>
      <c r="H3754" s="288"/>
      <c r="I3754" s="1"/>
      <c r="J3754" s="10"/>
      <c r="K3754" s="10"/>
      <c r="L3754" s="1"/>
    </row>
    <row r="3755" spans="2:12" s="5" customFormat="1" ht="45" hidden="1">
      <c r="B3755" s="1"/>
      <c r="C3755" s="31">
        <v>9461</v>
      </c>
      <c r="D3755" s="34" t="s">
        <v>3680</v>
      </c>
      <c r="E3755" s="32" t="s">
        <v>116</v>
      </c>
      <c r="F3755" s="36">
        <v>66643</v>
      </c>
      <c r="G3755" s="288" t="s">
        <v>117</v>
      </c>
      <c r="H3755" s="288"/>
      <c r="I3755" s="1"/>
      <c r="J3755" s="10"/>
      <c r="K3755" s="10"/>
      <c r="L3755" s="1"/>
    </row>
    <row r="3756" spans="2:12" s="5" customFormat="1" ht="90" hidden="1">
      <c r="B3756" s="1"/>
      <c r="C3756" s="31">
        <v>9462</v>
      </c>
      <c r="D3756" s="34" t="s">
        <v>3681</v>
      </c>
      <c r="E3756" s="32" t="s">
        <v>119</v>
      </c>
      <c r="F3756" s="36">
        <v>1628462</v>
      </c>
      <c r="G3756" s="288" t="s">
        <v>117</v>
      </c>
      <c r="H3756" s="288"/>
      <c r="I3756" s="1"/>
      <c r="J3756" s="10"/>
      <c r="K3756" s="10"/>
      <c r="L3756" s="1"/>
    </row>
    <row r="3757" spans="2:12" s="5" customFormat="1" ht="45" hidden="1">
      <c r="B3757" s="1"/>
      <c r="C3757" s="31">
        <v>9463</v>
      </c>
      <c r="D3757" s="34" t="s">
        <v>3682</v>
      </c>
      <c r="E3757" s="32" t="s">
        <v>2279</v>
      </c>
      <c r="F3757" s="36">
        <v>50500</v>
      </c>
      <c r="G3757" s="288" t="s">
        <v>117</v>
      </c>
      <c r="H3757" s="288"/>
      <c r="I3757" s="1"/>
      <c r="J3757" s="10"/>
      <c r="K3757" s="10"/>
      <c r="L3757" s="1"/>
    </row>
    <row r="3758" spans="2:12" s="5" customFormat="1" ht="105" hidden="1">
      <c r="B3758" s="1"/>
      <c r="C3758" s="31">
        <v>9464</v>
      </c>
      <c r="D3758" s="34" t="s">
        <v>3683</v>
      </c>
      <c r="E3758" s="32" t="s">
        <v>125</v>
      </c>
      <c r="F3758" s="36">
        <v>5593000</v>
      </c>
      <c r="G3758" s="288" t="s">
        <v>117</v>
      </c>
      <c r="H3758" s="288"/>
      <c r="I3758" s="1"/>
      <c r="J3758" s="10"/>
      <c r="K3758" s="10"/>
      <c r="L3758" s="1"/>
    </row>
    <row r="3759" spans="2:12" s="5" customFormat="1" ht="105" hidden="1">
      <c r="B3759" s="1"/>
      <c r="C3759" s="31">
        <v>9465</v>
      </c>
      <c r="D3759" s="34" t="s">
        <v>3684</v>
      </c>
      <c r="E3759" s="32" t="s">
        <v>2005</v>
      </c>
      <c r="F3759" s="36">
        <v>2482</v>
      </c>
      <c r="G3759" s="288" t="s">
        <v>117</v>
      </c>
      <c r="H3759" s="288"/>
      <c r="I3759" s="1"/>
      <c r="J3759" s="10"/>
      <c r="K3759" s="10"/>
      <c r="L3759" s="1"/>
    </row>
    <row r="3760" spans="2:12" s="5" customFormat="1" ht="120" hidden="1">
      <c r="B3760" s="1"/>
      <c r="C3760" s="31">
        <v>9471</v>
      </c>
      <c r="D3760" s="34" t="s">
        <v>3685</v>
      </c>
      <c r="E3760" s="32" t="s">
        <v>125</v>
      </c>
      <c r="F3760" s="36">
        <v>8406636</v>
      </c>
      <c r="G3760" s="288" t="s">
        <v>117</v>
      </c>
      <c r="H3760" s="288"/>
      <c r="I3760" s="1"/>
      <c r="J3760" s="10"/>
      <c r="K3760" s="10"/>
      <c r="L3760" s="1"/>
    </row>
    <row r="3761" spans="2:12" s="5" customFormat="1" ht="135" hidden="1">
      <c r="B3761" s="1"/>
      <c r="C3761" s="31">
        <v>9472</v>
      </c>
      <c r="D3761" s="34" t="s">
        <v>3686</v>
      </c>
      <c r="E3761" s="32" t="s">
        <v>125</v>
      </c>
      <c r="F3761" s="36">
        <v>7397840</v>
      </c>
      <c r="G3761" s="288" t="s">
        <v>117</v>
      </c>
      <c r="H3761" s="288"/>
      <c r="I3761" s="1"/>
      <c r="J3761" s="10"/>
      <c r="K3761" s="10"/>
      <c r="L3761" s="1"/>
    </row>
    <row r="3762" spans="2:12" s="5" customFormat="1" ht="120" hidden="1">
      <c r="B3762" s="1"/>
      <c r="C3762" s="31">
        <v>9473</v>
      </c>
      <c r="D3762" s="34" t="s">
        <v>3687</v>
      </c>
      <c r="E3762" s="32" t="s">
        <v>125</v>
      </c>
      <c r="F3762" s="36">
        <v>7070612</v>
      </c>
      <c r="G3762" s="288" t="s">
        <v>117</v>
      </c>
      <c r="H3762" s="288"/>
      <c r="I3762" s="1"/>
      <c r="J3762" s="10"/>
      <c r="K3762" s="10"/>
      <c r="L3762" s="1"/>
    </row>
    <row r="3763" spans="2:12" s="5" customFormat="1" ht="120" hidden="1">
      <c r="B3763" s="1"/>
      <c r="C3763" s="31">
        <v>9474</v>
      </c>
      <c r="D3763" s="34" t="s">
        <v>3688</v>
      </c>
      <c r="E3763" s="32" t="s">
        <v>125</v>
      </c>
      <c r="F3763" s="36">
        <v>10194292</v>
      </c>
      <c r="G3763" s="288" t="s">
        <v>117</v>
      </c>
      <c r="H3763" s="288"/>
      <c r="I3763" s="1"/>
      <c r="J3763" s="10"/>
      <c r="K3763" s="10"/>
      <c r="L3763" s="1"/>
    </row>
    <row r="3764" spans="2:12" s="5" customFormat="1" ht="120" hidden="1">
      <c r="B3764" s="1"/>
      <c r="C3764" s="31">
        <v>9475</v>
      </c>
      <c r="D3764" s="34" t="s">
        <v>3689</v>
      </c>
      <c r="E3764" s="32" t="s">
        <v>125</v>
      </c>
      <c r="F3764" s="36">
        <v>9399483</v>
      </c>
      <c r="G3764" s="288" t="s">
        <v>117</v>
      </c>
      <c r="H3764" s="288"/>
      <c r="I3764" s="1"/>
      <c r="J3764" s="10"/>
      <c r="K3764" s="10"/>
      <c r="L3764" s="1"/>
    </row>
    <row r="3765" spans="2:12" s="5" customFormat="1" ht="120" hidden="1">
      <c r="B3765" s="1"/>
      <c r="C3765" s="31">
        <v>9476</v>
      </c>
      <c r="D3765" s="34" t="s">
        <v>3690</v>
      </c>
      <c r="E3765" s="32" t="s">
        <v>125</v>
      </c>
      <c r="F3765" s="36">
        <v>4250501</v>
      </c>
      <c r="G3765" s="288" t="s">
        <v>117</v>
      </c>
      <c r="H3765" s="288"/>
      <c r="I3765" s="1"/>
      <c r="J3765" s="10"/>
      <c r="K3765" s="10"/>
      <c r="L3765" s="1"/>
    </row>
    <row r="3766" spans="2:12" s="5" customFormat="1" ht="120" hidden="1">
      <c r="B3766" s="1"/>
      <c r="C3766" s="31">
        <v>9477</v>
      </c>
      <c r="D3766" s="34" t="s">
        <v>3691</v>
      </c>
      <c r="E3766" s="32" t="s">
        <v>125</v>
      </c>
      <c r="F3766" s="36">
        <v>4008603</v>
      </c>
      <c r="G3766" s="288" t="s">
        <v>117</v>
      </c>
      <c r="H3766" s="288"/>
      <c r="I3766" s="1"/>
      <c r="J3766" s="10"/>
      <c r="K3766" s="10"/>
      <c r="L3766" s="1"/>
    </row>
    <row r="3767" spans="2:12" s="5" customFormat="1" ht="120" hidden="1">
      <c r="B3767" s="1"/>
      <c r="C3767" s="31">
        <v>9478</v>
      </c>
      <c r="D3767" s="34" t="s">
        <v>3692</v>
      </c>
      <c r="E3767" s="32" t="s">
        <v>125</v>
      </c>
      <c r="F3767" s="36">
        <v>9503154</v>
      </c>
      <c r="G3767" s="288" t="s">
        <v>117</v>
      </c>
      <c r="H3767" s="288"/>
      <c r="I3767" s="1"/>
      <c r="J3767" s="10"/>
      <c r="K3767" s="10"/>
      <c r="L3767" s="1"/>
    </row>
    <row r="3768" spans="2:12" s="5" customFormat="1" ht="120" hidden="1">
      <c r="B3768" s="1"/>
      <c r="C3768" s="31">
        <v>9479</v>
      </c>
      <c r="D3768" s="34" t="s">
        <v>3693</v>
      </c>
      <c r="E3768" s="32" t="s">
        <v>125</v>
      </c>
      <c r="F3768" s="36">
        <v>9589546</v>
      </c>
      <c r="G3768" s="288" t="s">
        <v>117</v>
      </c>
      <c r="H3768" s="288"/>
      <c r="I3768" s="1"/>
      <c r="J3768" s="10"/>
      <c r="K3768" s="10"/>
      <c r="L3768" s="1"/>
    </row>
    <row r="3769" spans="2:12" s="5" customFormat="1" ht="120" hidden="1">
      <c r="B3769" s="1"/>
      <c r="C3769" s="31">
        <v>9480</v>
      </c>
      <c r="D3769" s="34" t="s">
        <v>3694</v>
      </c>
      <c r="E3769" s="32" t="s">
        <v>125</v>
      </c>
      <c r="F3769" s="36">
        <v>5252652</v>
      </c>
      <c r="G3769" s="288" t="s">
        <v>117</v>
      </c>
      <c r="H3769" s="288"/>
      <c r="I3769" s="1"/>
      <c r="J3769" s="10"/>
      <c r="K3769" s="10"/>
      <c r="L3769" s="1"/>
    </row>
    <row r="3770" spans="2:12" s="5" customFormat="1" ht="120" hidden="1">
      <c r="B3770" s="1"/>
      <c r="C3770" s="31">
        <v>9481</v>
      </c>
      <c r="D3770" s="34" t="s">
        <v>3695</v>
      </c>
      <c r="E3770" s="32" t="s">
        <v>125</v>
      </c>
      <c r="F3770" s="36">
        <v>5736449</v>
      </c>
      <c r="G3770" s="288" t="s">
        <v>117</v>
      </c>
      <c r="H3770" s="288"/>
      <c r="I3770" s="1"/>
      <c r="J3770" s="10"/>
      <c r="K3770" s="10"/>
      <c r="L3770" s="1"/>
    </row>
    <row r="3771" spans="2:12" s="5" customFormat="1" ht="120" hidden="1">
      <c r="B3771" s="1"/>
      <c r="C3771" s="31">
        <v>9482</v>
      </c>
      <c r="D3771" s="34" t="s">
        <v>3696</v>
      </c>
      <c r="E3771" s="32" t="s">
        <v>125</v>
      </c>
      <c r="F3771" s="36">
        <v>7239675</v>
      </c>
      <c r="G3771" s="288" t="s">
        <v>117</v>
      </c>
      <c r="H3771" s="288"/>
      <c r="I3771" s="1"/>
      <c r="J3771" s="10"/>
      <c r="K3771" s="10"/>
      <c r="L3771" s="1"/>
    </row>
    <row r="3772" spans="2:12" s="5" customFormat="1" ht="120" hidden="1">
      <c r="B3772" s="1"/>
      <c r="C3772" s="31">
        <v>9483</v>
      </c>
      <c r="D3772" s="34" t="s">
        <v>3697</v>
      </c>
      <c r="E3772" s="32" t="s">
        <v>125</v>
      </c>
      <c r="F3772" s="36">
        <v>5598221</v>
      </c>
      <c r="G3772" s="288" t="s">
        <v>117</v>
      </c>
      <c r="H3772" s="288"/>
      <c r="I3772" s="1"/>
      <c r="J3772" s="10"/>
      <c r="K3772" s="10"/>
      <c r="L3772" s="1"/>
    </row>
    <row r="3773" spans="2:12" s="5" customFormat="1" ht="120" hidden="1">
      <c r="B3773" s="1"/>
      <c r="C3773" s="31">
        <v>9484</v>
      </c>
      <c r="D3773" s="34" t="s">
        <v>3698</v>
      </c>
      <c r="E3773" s="32" t="s">
        <v>125</v>
      </c>
      <c r="F3773" s="36">
        <v>3369300</v>
      </c>
      <c r="G3773" s="288" t="s">
        <v>117</v>
      </c>
      <c r="H3773" s="288"/>
      <c r="I3773" s="1"/>
      <c r="J3773" s="10"/>
      <c r="K3773" s="10"/>
      <c r="L3773" s="1"/>
    </row>
    <row r="3774" spans="2:12" s="5" customFormat="1" ht="120" hidden="1">
      <c r="B3774" s="1"/>
      <c r="C3774" s="31">
        <v>9485</v>
      </c>
      <c r="D3774" s="34" t="s">
        <v>3699</v>
      </c>
      <c r="E3774" s="32" t="s">
        <v>125</v>
      </c>
      <c r="F3774" s="36">
        <v>13822769</v>
      </c>
      <c r="G3774" s="288" t="s">
        <v>117</v>
      </c>
      <c r="H3774" s="288"/>
      <c r="I3774" s="1"/>
      <c r="J3774" s="10"/>
      <c r="K3774" s="10"/>
      <c r="L3774" s="1"/>
    </row>
    <row r="3775" spans="2:12" s="5" customFormat="1" ht="45" hidden="1">
      <c r="B3775" s="1"/>
      <c r="C3775" s="31">
        <v>9486</v>
      </c>
      <c r="D3775" s="34" t="s">
        <v>3700</v>
      </c>
      <c r="E3775" s="32" t="s">
        <v>116</v>
      </c>
      <c r="F3775" s="36">
        <v>30118</v>
      </c>
      <c r="G3775" s="288" t="s">
        <v>117</v>
      </c>
      <c r="H3775" s="288"/>
      <c r="I3775" s="1"/>
      <c r="J3775" s="10"/>
      <c r="K3775" s="10"/>
      <c r="L3775" s="1"/>
    </row>
    <row r="3776" spans="2:12" s="5" customFormat="1" ht="45" hidden="1">
      <c r="B3776" s="1"/>
      <c r="C3776" s="31">
        <v>9487</v>
      </c>
      <c r="D3776" s="34" t="s">
        <v>3701</v>
      </c>
      <c r="E3776" s="32" t="s">
        <v>116</v>
      </c>
      <c r="F3776" s="36">
        <v>127877</v>
      </c>
      <c r="G3776" s="288" t="s">
        <v>117</v>
      </c>
      <c r="H3776" s="288"/>
      <c r="I3776" s="1"/>
      <c r="J3776" s="10"/>
      <c r="K3776" s="10"/>
      <c r="L3776" s="1"/>
    </row>
    <row r="3777" spans="2:12" s="5" customFormat="1" ht="75" hidden="1">
      <c r="B3777" s="1"/>
      <c r="C3777" s="31">
        <v>9488</v>
      </c>
      <c r="D3777" s="34" t="s">
        <v>3702</v>
      </c>
      <c r="E3777" s="32" t="s">
        <v>116</v>
      </c>
      <c r="F3777" s="36">
        <v>50532</v>
      </c>
      <c r="G3777" s="288" t="s">
        <v>117</v>
      </c>
      <c r="H3777" s="288"/>
      <c r="I3777" s="1"/>
      <c r="J3777" s="10"/>
      <c r="K3777" s="10"/>
      <c r="L3777" s="1"/>
    </row>
    <row r="3778" spans="2:12" s="5" customFormat="1" ht="90" hidden="1">
      <c r="B3778" s="1"/>
      <c r="C3778" s="31">
        <v>9489</v>
      </c>
      <c r="D3778" s="34" t="s">
        <v>3703</v>
      </c>
      <c r="E3778" s="32" t="s">
        <v>116</v>
      </c>
      <c r="F3778" s="36">
        <v>71292</v>
      </c>
      <c r="G3778" s="288" t="s">
        <v>117</v>
      </c>
      <c r="H3778" s="288"/>
      <c r="I3778" s="1"/>
      <c r="J3778" s="10"/>
      <c r="K3778" s="10"/>
      <c r="L3778" s="1"/>
    </row>
    <row r="3779" spans="2:12" s="5" customFormat="1" ht="45" hidden="1">
      <c r="B3779" s="1"/>
      <c r="C3779" s="31">
        <v>9490</v>
      </c>
      <c r="D3779" s="34" t="s">
        <v>3704</v>
      </c>
      <c r="E3779" s="32" t="s">
        <v>116</v>
      </c>
      <c r="F3779" s="36">
        <v>82432</v>
      </c>
      <c r="G3779" s="288" t="s">
        <v>117</v>
      </c>
      <c r="H3779" s="288"/>
      <c r="I3779" s="1"/>
      <c r="J3779" s="10"/>
      <c r="K3779" s="10"/>
      <c r="L3779" s="1"/>
    </row>
    <row r="3780" spans="2:12" s="5" customFormat="1" ht="60" hidden="1">
      <c r="B3780" s="1"/>
      <c r="C3780" s="31">
        <v>9491</v>
      </c>
      <c r="D3780" s="34" t="s">
        <v>3705</v>
      </c>
      <c r="E3780" s="32" t="s">
        <v>116</v>
      </c>
      <c r="F3780" s="36">
        <v>86185</v>
      </c>
      <c r="G3780" s="288" t="s">
        <v>117</v>
      </c>
      <c r="H3780" s="288"/>
      <c r="I3780" s="1"/>
      <c r="J3780" s="10"/>
      <c r="K3780" s="10"/>
      <c r="L3780" s="1"/>
    </row>
    <row r="3781" spans="2:12" s="5" customFormat="1" ht="60" hidden="1">
      <c r="B3781" s="1"/>
      <c r="C3781" s="31">
        <v>9492</v>
      </c>
      <c r="D3781" s="34" t="s">
        <v>3706</v>
      </c>
      <c r="E3781" s="32" t="s">
        <v>116</v>
      </c>
      <c r="F3781" s="36">
        <v>55585</v>
      </c>
      <c r="G3781" s="288" t="s">
        <v>117</v>
      </c>
      <c r="H3781" s="288"/>
      <c r="I3781" s="1"/>
      <c r="J3781" s="10"/>
      <c r="K3781" s="10"/>
      <c r="L3781" s="1"/>
    </row>
    <row r="3782" spans="2:12" s="5" customFormat="1" ht="135" hidden="1">
      <c r="B3782" s="1"/>
      <c r="C3782" s="31">
        <v>9493</v>
      </c>
      <c r="D3782" s="34" t="s">
        <v>3707</v>
      </c>
      <c r="E3782" s="32" t="s">
        <v>116</v>
      </c>
      <c r="F3782" s="36">
        <v>98185</v>
      </c>
      <c r="G3782" s="288" t="s">
        <v>117</v>
      </c>
      <c r="H3782" s="288"/>
      <c r="I3782" s="1"/>
      <c r="J3782" s="10"/>
      <c r="K3782" s="10"/>
      <c r="L3782" s="1"/>
    </row>
    <row r="3783" spans="2:12" s="5" customFormat="1" ht="90" hidden="1">
      <c r="B3783" s="1"/>
      <c r="C3783" s="31">
        <v>9494</v>
      </c>
      <c r="D3783" s="34" t="s">
        <v>3708</v>
      </c>
      <c r="E3783" s="32" t="s">
        <v>116</v>
      </c>
      <c r="F3783" s="36">
        <v>122494</v>
      </c>
      <c r="G3783" s="288" t="s">
        <v>117</v>
      </c>
      <c r="H3783" s="288"/>
      <c r="I3783" s="1"/>
      <c r="J3783" s="10"/>
      <c r="K3783" s="10"/>
      <c r="L3783" s="1"/>
    </row>
    <row r="3784" spans="2:12" s="5" customFormat="1" ht="75" hidden="1">
      <c r="B3784" s="1"/>
      <c r="C3784" s="31">
        <v>9495</v>
      </c>
      <c r="D3784" s="34" t="s">
        <v>3709</v>
      </c>
      <c r="E3784" s="32" t="s">
        <v>125</v>
      </c>
      <c r="F3784" s="36">
        <v>275835</v>
      </c>
      <c r="G3784" s="288" t="s">
        <v>117</v>
      </c>
      <c r="H3784" s="288"/>
      <c r="I3784" s="1"/>
      <c r="J3784" s="10"/>
      <c r="K3784" s="10"/>
      <c r="L3784" s="1"/>
    </row>
    <row r="3785" spans="2:12" s="5" customFormat="1" ht="45" hidden="1">
      <c r="B3785" s="1"/>
      <c r="C3785" s="31">
        <v>9496</v>
      </c>
      <c r="D3785" s="34" t="s">
        <v>3710</v>
      </c>
      <c r="E3785" s="32" t="s">
        <v>125</v>
      </c>
      <c r="F3785" s="36">
        <v>14032</v>
      </c>
      <c r="G3785" s="288" t="s">
        <v>117</v>
      </c>
      <c r="H3785" s="288"/>
      <c r="I3785" s="1"/>
      <c r="J3785" s="10"/>
      <c r="K3785" s="10"/>
      <c r="L3785" s="1"/>
    </row>
    <row r="3786" spans="2:12" s="5" customFormat="1" ht="45" hidden="1">
      <c r="B3786" s="1"/>
      <c r="C3786" s="31">
        <v>9497</v>
      </c>
      <c r="D3786" s="34" t="s">
        <v>3711</v>
      </c>
      <c r="E3786" s="32" t="s">
        <v>122</v>
      </c>
      <c r="F3786" s="36">
        <v>77452</v>
      </c>
      <c r="G3786" s="288" t="s">
        <v>117</v>
      </c>
      <c r="H3786" s="288"/>
      <c r="I3786" s="1"/>
      <c r="J3786" s="10"/>
      <c r="K3786" s="10"/>
      <c r="L3786" s="1"/>
    </row>
    <row r="3787" spans="2:12" s="5" customFormat="1" ht="45" hidden="1">
      <c r="B3787" s="1"/>
      <c r="C3787" s="31">
        <v>9498</v>
      </c>
      <c r="D3787" s="34" t="s">
        <v>3712</v>
      </c>
      <c r="E3787" s="32" t="s">
        <v>122</v>
      </c>
      <c r="F3787" s="36">
        <v>7173</v>
      </c>
      <c r="G3787" s="288" t="s">
        <v>117</v>
      </c>
      <c r="H3787" s="288"/>
      <c r="I3787" s="1"/>
      <c r="J3787" s="10"/>
      <c r="K3787" s="10"/>
      <c r="L3787" s="1"/>
    </row>
    <row r="3788" spans="2:12" s="5" customFormat="1" ht="45" hidden="1">
      <c r="B3788" s="1"/>
      <c r="C3788" s="31">
        <v>9499</v>
      </c>
      <c r="D3788" s="34" t="s">
        <v>3713</v>
      </c>
      <c r="E3788" s="32" t="s">
        <v>122</v>
      </c>
      <c r="F3788" s="36">
        <v>6793</v>
      </c>
      <c r="G3788" s="288" t="s">
        <v>117</v>
      </c>
      <c r="H3788" s="288"/>
      <c r="I3788" s="1"/>
      <c r="J3788" s="10"/>
      <c r="K3788" s="10"/>
      <c r="L3788" s="1"/>
    </row>
    <row r="3789" spans="2:12" s="5" customFormat="1" ht="45" hidden="1">
      <c r="B3789" s="1"/>
      <c r="C3789" s="31">
        <v>9500</v>
      </c>
      <c r="D3789" s="34" t="s">
        <v>3714</v>
      </c>
      <c r="E3789" s="32" t="s">
        <v>125</v>
      </c>
      <c r="F3789" s="36">
        <v>41580</v>
      </c>
      <c r="G3789" s="288" t="s">
        <v>117</v>
      </c>
      <c r="H3789" s="288"/>
      <c r="I3789" s="1"/>
      <c r="J3789" s="10"/>
      <c r="K3789" s="10"/>
      <c r="L3789" s="1"/>
    </row>
    <row r="3790" spans="2:12" s="5" customFormat="1" ht="45" hidden="1">
      <c r="B3790" s="1"/>
      <c r="C3790" s="31">
        <v>9501</v>
      </c>
      <c r="D3790" s="34" t="s">
        <v>3715</v>
      </c>
      <c r="E3790" s="32" t="s">
        <v>125</v>
      </c>
      <c r="F3790" s="36">
        <v>56511</v>
      </c>
      <c r="G3790" s="288" t="s">
        <v>117</v>
      </c>
      <c r="H3790" s="288"/>
      <c r="I3790" s="1"/>
      <c r="J3790" s="10"/>
      <c r="K3790" s="10"/>
      <c r="L3790" s="1"/>
    </row>
    <row r="3791" spans="2:12" s="5" customFormat="1" ht="45" hidden="1">
      <c r="B3791" s="1"/>
      <c r="C3791" s="31">
        <v>9502</v>
      </c>
      <c r="D3791" s="34" t="s">
        <v>3716</v>
      </c>
      <c r="E3791" s="32" t="s">
        <v>125</v>
      </c>
      <c r="F3791" s="36">
        <v>80322</v>
      </c>
      <c r="G3791" s="288" t="s">
        <v>117</v>
      </c>
      <c r="H3791" s="288"/>
      <c r="I3791" s="1"/>
      <c r="J3791" s="10"/>
      <c r="K3791" s="10"/>
      <c r="L3791" s="1"/>
    </row>
    <row r="3792" spans="2:12" s="5" customFormat="1" ht="45" hidden="1">
      <c r="B3792" s="1"/>
      <c r="C3792" s="31">
        <v>9503</v>
      </c>
      <c r="D3792" s="34" t="s">
        <v>3717</v>
      </c>
      <c r="E3792" s="32" t="s">
        <v>125</v>
      </c>
      <c r="F3792" s="36">
        <v>90981</v>
      </c>
      <c r="G3792" s="288" t="s">
        <v>117</v>
      </c>
      <c r="H3792" s="288"/>
      <c r="I3792" s="1"/>
      <c r="J3792" s="10"/>
      <c r="K3792" s="10"/>
      <c r="L3792" s="1"/>
    </row>
    <row r="3793" spans="2:12" s="5" customFormat="1" ht="45" hidden="1">
      <c r="B3793" s="1"/>
      <c r="C3793" s="31">
        <v>9504</v>
      </c>
      <c r="D3793" s="34" t="s">
        <v>3718</v>
      </c>
      <c r="E3793" s="32" t="s">
        <v>125</v>
      </c>
      <c r="F3793" s="36">
        <v>126597</v>
      </c>
      <c r="G3793" s="288" t="s">
        <v>117</v>
      </c>
      <c r="H3793" s="288"/>
      <c r="I3793" s="1"/>
      <c r="J3793" s="10"/>
      <c r="K3793" s="10"/>
      <c r="L3793" s="1"/>
    </row>
    <row r="3794" spans="2:12" s="5" customFormat="1" ht="45" hidden="1">
      <c r="B3794" s="1"/>
      <c r="C3794" s="31">
        <v>9505</v>
      </c>
      <c r="D3794" s="34" t="s">
        <v>3719</v>
      </c>
      <c r="E3794" s="32" t="s">
        <v>122</v>
      </c>
      <c r="F3794" s="36">
        <v>105360</v>
      </c>
      <c r="G3794" s="288" t="s">
        <v>117</v>
      </c>
      <c r="H3794" s="288"/>
      <c r="I3794" s="1"/>
      <c r="J3794" s="10"/>
      <c r="K3794" s="10"/>
      <c r="L3794" s="1"/>
    </row>
    <row r="3795" spans="2:12" s="5" customFormat="1" ht="45" hidden="1">
      <c r="B3795" s="1"/>
      <c r="C3795" s="31">
        <v>9506</v>
      </c>
      <c r="D3795" s="34" t="s">
        <v>3720</v>
      </c>
      <c r="E3795" s="32" t="s">
        <v>122</v>
      </c>
      <c r="F3795" s="36">
        <v>169674</v>
      </c>
      <c r="G3795" s="288" t="s">
        <v>117</v>
      </c>
      <c r="H3795" s="288"/>
      <c r="I3795" s="1"/>
      <c r="J3795" s="10"/>
      <c r="K3795" s="10"/>
      <c r="L3795" s="1"/>
    </row>
    <row r="3796" spans="2:12" s="5" customFormat="1" ht="45" hidden="1">
      <c r="B3796" s="1"/>
      <c r="C3796" s="31">
        <v>9507</v>
      </c>
      <c r="D3796" s="34" t="s">
        <v>3721</v>
      </c>
      <c r="E3796" s="32" t="s">
        <v>122</v>
      </c>
      <c r="F3796" s="36">
        <v>85953</v>
      </c>
      <c r="G3796" s="288" t="s">
        <v>117</v>
      </c>
      <c r="H3796" s="288"/>
      <c r="I3796" s="1"/>
      <c r="J3796" s="10"/>
      <c r="K3796" s="10"/>
      <c r="L3796" s="1"/>
    </row>
    <row r="3797" spans="2:12" s="5" customFormat="1" ht="45" hidden="1">
      <c r="B3797" s="1"/>
      <c r="C3797" s="31">
        <v>9508</v>
      </c>
      <c r="D3797" s="34" t="s">
        <v>3722</v>
      </c>
      <c r="E3797" s="32" t="s">
        <v>122</v>
      </c>
      <c r="F3797" s="36">
        <v>70048</v>
      </c>
      <c r="G3797" s="288" t="s">
        <v>117</v>
      </c>
      <c r="H3797" s="288"/>
      <c r="I3797" s="1"/>
      <c r="J3797" s="10"/>
      <c r="K3797" s="10"/>
      <c r="L3797" s="1"/>
    </row>
    <row r="3798" spans="2:12" s="5" customFormat="1" ht="45" hidden="1">
      <c r="B3798" s="1"/>
      <c r="C3798" s="31">
        <v>9509</v>
      </c>
      <c r="D3798" s="34" t="s">
        <v>3723</v>
      </c>
      <c r="E3798" s="32" t="s">
        <v>122</v>
      </c>
      <c r="F3798" s="36">
        <v>45914</v>
      </c>
      <c r="G3798" s="288" t="s">
        <v>117</v>
      </c>
      <c r="H3798" s="288"/>
      <c r="I3798" s="1"/>
      <c r="J3798" s="10"/>
      <c r="K3798" s="10"/>
      <c r="L3798" s="1"/>
    </row>
    <row r="3799" spans="2:12" s="5" customFormat="1" ht="75" hidden="1">
      <c r="B3799" s="1"/>
      <c r="C3799" s="31">
        <v>9510</v>
      </c>
      <c r="D3799" s="34" t="s">
        <v>3724</v>
      </c>
      <c r="E3799" s="32" t="s">
        <v>125</v>
      </c>
      <c r="F3799" s="36">
        <v>57038</v>
      </c>
      <c r="G3799" s="288" t="s">
        <v>117</v>
      </c>
      <c r="H3799" s="288"/>
      <c r="I3799" s="1"/>
      <c r="J3799" s="10"/>
      <c r="K3799" s="10"/>
      <c r="L3799" s="1"/>
    </row>
    <row r="3800" spans="2:12" s="5" customFormat="1" ht="60" hidden="1">
      <c r="B3800" s="1"/>
      <c r="C3800" s="31">
        <v>9511</v>
      </c>
      <c r="D3800" s="34" t="s">
        <v>3725</v>
      </c>
      <c r="E3800" s="32" t="s">
        <v>122</v>
      </c>
      <c r="F3800" s="36">
        <v>37342</v>
      </c>
      <c r="G3800" s="288" t="s">
        <v>117</v>
      </c>
      <c r="H3800" s="288"/>
      <c r="I3800" s="1"/>
      <c r="J3800" s="10"/>
      <c r="K3800" s="10"/>
      <c r="L3800" s="1"/>
    </row>
    <row r="3801" spans="2:12" s="5" customFormat="1" ht="60" hidden="1">
      <c r="B3801" s="1"/>
      <c r="C3801" s="31">
        <v>9512</v>
      </c>
      <c r="D3801" s="34" t="s">
        <v>3726</v>
      </c>
      <c r="E3801" s="32" t="s">
        <v>122</v>
      </c>
      <c r="F3801" s="36">
        <v>59236</v>
      </c>
      <c r="G3801" s="288" t="s">
        <v>117</v>
      </c>
      <c r="H3801" s="288"/>
      <c r="I3801" s="1"/>
      <c r="J3801" s="10"/>
      <c r="K3801" s="10"/>
      <c r="L3801" s="1"/>
    </row>
    <row r="3802" spans="2:12" s="5" customFormat="1" ht="60" hidden="1">
      <c r="B3802" s="1"/>
      <c r="C3802" s="31">
        <v>9513</v>
      </c>
      <c r="D3802" s="34" t="s">
        <v>3727</v>
      </c>
      <c r="E3802" s="32" t="s">
        <v>122</v>
      </c>
      <c r="F3802" s="36">
        <v>104484</v>
      </c>
      <c r="G3802" s="288" t="s">
        <v>117</v>
      </c>
      <c r="H3802" s="288"/>
      <c r="I3802" s="1"/>
      <c r="J3802" s="10"/>
      <c r="K3802" s="10"/>
      <c r="L3802" s="1"/>
    </row>
    <row r="3803" spans="2:12" s="5" customFormat="1" ht="60" hidden="1">
      <c r="B3803" s="1"/>
      <c r="C3803" s="31">
        <v>9514</v>
      </c>
      <c r="D3803" s="34" t="s">
        <v>3728</v>
      </c>
      <c r="E3803" s="32" t="s">
        <v>122</v>
      </c>
      <c r="F3803" s="36">
        <v>262679</v>
      </c>
      <c r="G3803" s="288" t="s">
        <v>117</v>
      </c>
      <c r="H3803" s="288"/>
      <c r="I3803" s="1"/>
      <c r="J3803" s="10"/>
      <c r="K3803" s="10"/>
      <c r="L3803" s="1"/>
    </row>
    <row r="3804" spans="2:12" s="5" customFormat="1" ht="90" hidden="1">
      <c r="B3804" s="1"/>
      <c r="C3804" s="31">
        <v>9515</v>
      </c>
      <c r="D3804" s="34" t="s">
        <v>3729</v>
      </c>
      <c r="E3804" s="32" t="s">
        <v>125</v>
      </c>
      <c r="F3804" s="36">
        <v>5617589</v>
      </c>
      <c r="G3804" s="288" t="s">
        <v>117</v>
      </c>
      <c r="H3804" s="288"/>
      <c r="I3804" s="1"/>
      <c r="J3804" s="10"/>
      <c r="K3804" s="10"/>
      <c r="L3804" s="1"/>
    </row>
    <row r="3805" spans="2:12" s="5" customFormat="1" ht="90" hidden="1">
      <c r="B3805" s="1"/>
      <c r="C3805" s="31">
        <v>9516</v>
      </c>
      <c r="D3805" s="34" t="s">
        <v>3730</v>
      </c>
      <c r="E3805" s="32" t="s">
        <v>125</v>
      </c>
      <c r="F3805" s="36">
        <v>4725089</v>
      </c>
      <c r="G3805" s="288" t="s">
        <v>117</v>
      </c>
      <c r="H3805" s="288"/>
      <c r="I3805" s="1"/>
      <c r="J3805" s="10"/>
      <c r="K3805" s="10"/>
      <c r="L3805" s="1"/>
    </row>
    <row r="3806" spans="2:12" s="5" customFormat="1" ht="90" hidden="1">
      <c r="B3806" s="1"/>
      <c r="C3806" s="31">
        <v>9517</v>
      </c>
      <c r="D3806" s="34" t="s">
        <v>3731</v>
      </c>
      <c r="E3806" s="32" t="s">
        <v>125</v>
      </c>
      <c r="F3806" s="36">
        <v>4498989</v>
      </c>
      <c r="G3806" s="288" t="s">
        <v>117</v>
      </c>
      <c r="H3806" s="288"/>
      <c r="I3806" s="1"/>
      <c r="J3806" s="10"/>
      <c r="K3806" s="10"/>
      <c r="L3806" s="1"/>
    </row>
    <row r="3807" spans="2:12" s="5" customFormat="1" ht="45" hidden="1">
      <c r="B3807" s="1"/>
      <c r="C3807" s="31">
        <v>9518</v>
      </c>
      <c r="D3807" s="34" t="s">
        <v>3732</v>
      </c>
      <c r="E3807" s="32" t="s">
        <v>125</v>
      </c>
      <c r="F3807" s="36">
        <v>20892</v>
      </c>
      <c r="G3807" s="288" t="s">
        <v>117</v>
      </c>
      <c r="H3807" s="288"/>
      <c r="I3807" s="1"/>
      <c r="J3807" s="10"/>
      <c r="K3807" s="10"/>
      <c r="L3807" s="1"/>
    </row>
    <row r="3808" spans="2:12" s="5" customFormat="1" ht="45" hidden="1">
      <c r="B3808" s="1"/>
      <c r="C3808" s="31">
        <v>9520</v>
      </c>
      <c r="D3808" s="34" t="s">
        <v>3733</v>
      </c>
      <c r="E3808" s="32" t="s">
        <v>125</v>
      </c>
      <c r="F3808" s="36">
        <v>285679</v>
      </c>
      <c r="G3808" s="288" t="s">
        <v>117</v>
      </c>
      <c r="H3808" s="288"/>
      <c r="I3808" s="1"/>
      <c r="J3808" s="10"/>
      <c r="K3808" s="10"/>
      <c r="L3808" s="1"/>
    </row>
    <row r="3809" spans="2:12" s="5" customFormat="1" ht="45" hidden="1">
      <c r="B3809" s="1"/>
      <c r="C3809" s="31">
        <v>9521</v>
      </c>
      <c r="D3809" s="34" t="s">
        <v>3734</v>
      </c>
      <c r="E3809" s="32" t="s">
        <v>116</v>
      </c>
      <c r="F3809" s="36">
        <v>15854</v>
      </c>
      <c r="G3809" s="288" t="s">
        <v>117</v>
      </c>
      <c r="H3809" s="288"/>
      <c r="I3809" s="1"/>
      <c r="J3809" s="10"/>
      <c r="K3809" s="10"/>
      <c r="L3809" s="1"/>
    </row>
    <row r="3810" spans="2:12" s="5" customFormat="1" ht="90" hidden="1">
      <c r="B3810" s="1"/>
      <c r="C3810" s="31">
        <v>9522</v>
      </c>
      <c r="D3810" s="34" t="s">
        <v>3735</v>
      </c>
      <c r="E3810" s="32" t="s">
        <v>116</v>
      </c>
      <c r="F3810" s="36">
        <v>541218</v>
      </c>
      <c r="G3810" s="288" t="s">
        <v>117</v>
      </c>
      <c r="H3810" s="288"/>
      <c r="I3810" s="1"/>
      <c r="J3810" s="10"/>
      <c r="K3810" s="10"/>
      <c r="L3810" s="1"/>
    </row>
    <row r="3811" spans="2:12" s="5" customFormat="1" ht="60" hidden="1">
      <c r="B3811" s="1"/>
      <c r="C3811" s="31">
        <v>9524</v>
      </c>
      <c r="D3811" s="34" t="s">
        <v>3736</v>
      </c>
      <c r="E3811" s="32" t="s">
        <v>125</v>
      </c>
      <c r="F3811" s="36">
        <v>1896230</v>
      </c>
      <c r="G3811" s="288" t="s">
        <v>117</v>
      </c>
      <c r="H3811" s="288"/>
      <c r="I3811" s="1"/>
      <c r="J3811" s="10"/>
      <c r="K3811" s="10"/>
      <c r="L3811" s="1"/>
    </row>
    <row r="3812" spans="2:12" s="5" customFormat="1" ht="45" hidden="1">
      <c r="B3812" s="1"/>
      <c r="C3812" s="31">
        <v>9525</v>
      </c>
      <c r="D3812" s="34" t="s">
        <v>3737</v>
      </c>
      <c r="E3812" s="32" t="s">
        <v>125</v>
      </c>
      <c r="F3812" s="36">
        <v>4666560</v>
      </c>
      <c r="G3812" s="288" t="s">
        <v>117</v>
      </c>
      <c r="H3812" s="288"/>
      <c r="I3812" s="1"/>
      <c r="J3812" s="10"/>
      <c r="K3812" s="10"/>
      <c r="L3812" s="1"/>
    </row>
    <row r="3813" spans="2:12" s="5" customFormat="1" ht="60" hidden="1">
      <c r="B3813" s="1"/>
      <c r="C3813" s="31">
        <v>9526</v>
      </c>
      <c r="D3813" s="34" t="s">
        <v>3738</v>
      </c>
      <c r="E3813" s="32" t="s">
        <v>125</v>
      </c>
      <c r="F3813" s="36">
        <v>311118</v>
      </c>
      <c r="G3813" s="288" t="s">
        <v>117</v>
      </c>
      <c r="H3813" s="288"/>
      <c r="I3813" s="1"/>
      <c r="J3813" s="10"/>
      <c r="K3813" s="10"/>
      <c r="L3813" s="1"/>
    </row>
    <row r="3814" spans="2:12" s="5" customFormat="1" ht="45" hidden="1">
      <c r="B3814" s="1"/>
      <c r="C3814" s="31">
        <v>9527</v>
      </c>
      <c r="D3814" s="34" t="s">
        <v>3739</v>
      </c>
      <c r="E3814" s="32" t="s">
        <v>125</v>
      </c>
      <c r="F3814" s="36">
        <v>133000087</v>
      </c>
      <c r="G3814" s="288" t="s">
        <v>117</v>
      </c>
      <c r="H3814" s="288"/>
      <c r="I3814" s="1"/>
      <c r="J3814" s="10"/>
      <c r="K3814" s="10"/>
      <c r="L3814" s="1"/>
    </row>
    <row r="3815" spans="2:12" s="5" customFormat="1" ht="60" hidden="1">
      <c r="B3815" s="1"/>
      <c r="C3815" s="31">
        <v>9528</v>
      </c>
      <c r="D3815" s="34" t="s">
        <v>3740</v>
      </c>
      <c r="E3815" s="32" t="s">
        <v>122</v>
      </c>
      <c r="F3815" s="36">
        <v>29859</v>
      </c>
      <c r="G3815" s="288" t="s">
        <v>117</v>
      </c>
      <c r="H3815" s="288"/>
      <c r="I3815" s="1"/>
      <c r="J3815" s="10"/>
      <c r="K3815" s="10"/>
      <c r="L3815" s="1"/>
    </row>
    <row r="3816" spans="2:12" s="5" customFormat="1" ht="45" hidden="1">
      <c r="B3816" s="1"/>
      <c r="C3816" s="31">
        <v>9529</v>
      </c>
      <c r="D3816" s="34" t="s">
        <v>3741</v>
      </c>
      <c r="E3816" s="32" t="s">
        <v>125</v>
      </c>
      <c r="F3816" s="36">
        <v>38859</v>
      </c>
      <c r="G3816" s="288" t="s">
        <v>117</v>
      </c>
      <c r="H3816" s="288"/>
      <c r="I3816" s="1"/>
      <c r="J3816" s="10"/>
      <c r="K3816" s="10"/>
      <c r="L3816" s="1"/>
    </row>
    <row r="3817" spans="2:12" s="5" customFormat="1" ht="60" hidden="1">
      <c r="B3817" s="1"/>
      <c r="C3817" s="31">
        <v>9530</v>
      </c>
      <c r="D3817" s="34" t="s">
        <v>3742</v>
      </c>
      <c r="E3817" s="32" t="s">
        <v>125</v>
      </c>
      <c r="F3817" s="36">
        <v>45860</v>
      </c>
      <c r="G3817" s="288" t="s">
        <v>117</v>
      </c>
      <c r="H3817" s="288"/>
      <c r="I3817" s="1"/>
      <c r="J3817" s="10"/>
      <c r="K3817" s="10"/>
      <c r="L3817" s="1"/>
    </row>
    <row r="3818" spans="2:12" s="5" customFormat="1" ht="45" hidden="1">
      <c r="B3818" s="1"/>
      <c r="C3818" s="31">
        <v>9531</v>
      </c>
      <c r="D3818" s="34" t="s">
        <v>3743</v>
      </c>
      <c r="E3818" s="32" t="s">
        <v>125</v>
      </c>
      <c r="F3818" s="36">
        <v>116375</v>
      </c>
      <c r="G3818" s="288" t="s">
        <v>117</v>
      </c>
      <c r="H3818" s="288"/>
      <c r="I3818" s="1"/>
      <c r="J3818" s="10"/>
      <c r="K3818" s="10"/>
      <c r="L3818" s="1"/>
    </row>
    <row r="3819" spans="2:12" s="5" customFormat="1" ht="60" hidden="1">
      <c r="B3819" s="1"/>
      <c r="C3819" s="31">
        <v>9532</v>
      </c>
      <c r="D3819" s="34" t="s">
        <v>3744</v>
      </c>
      <c r="E3819" s="32" t="s">
        <v>119</v>
      </c>
      <c r="F3819" s="36">
        <v>470661</v>
      </c>
      <c r="G3819" s="288" t="s">
        <v>117</v>
      </c>
      <c r="H3819" s="288"/>
      <c r="I3819" s="1"/>
      <c r="J3819" s="10"/>
      <c r="K3819" s="10"/>
      <c r="L3819" s="1"/>
    </row>
    <row r="3820" spans="2:12" s="5" customFormat="1" ht="45" hidden="1">
      <c r="B3820" s="1"/>
      <c r="C3820" s="31">
        <v>9533</v>
      </c>
      <c r="D3820" s="34" t="s">
        <v>3745</v>
      </c>
      <c r="E3820" s="32" t="s">
        <v>116</v>
      </c>
      <c r="F3820" s="36">
        <v>432891</v>
      </c>
      <c r="G3820" s="288" t="s">
        <v>117</v>
      </c>
      <c r="H3820" s="288"/>
      <c r="I3820" s="1"/>
      <c r="J3820" s="10"/>
      <c r="K3820" s="10"/>
      <c r="L3820" s="1"/>
    </row>
    <row r="3821" spans="2:12" s="5" customFormat="1" ht="105" hidden="1">
      <c r="B3821" s="1"/>
      <c r="C3821" s="31">
        <v>9534</v>
      </c>
      <c r="D3821" s="34" t="s">
        <v>3746</v>
      </c>
      <c r="E3821" s="32" t="s">
        <v>119</v>
      </c>
      <c r="F3821" s="36">
        <v>591244</v>
      </c>
      <c r="G3821" s="288" t="s">
        <v>117</v>
      </c>
      <c r="H3821" s="288"/>
      <c r="I3821" s="1"/>
      <c r="J3821" s="10"/>
      <c r="K3821" s="10"/>
      <c r="L3821" s="1"/>
    </row>
    <row r="3822" spans="2:12" s="5" customFormat="1" ht="90" hidden="1">
      <c r="B3822" s="1"/>
      <c r="C3822" s="31">
        <v>9535</v>
      </c>
      <c r="D3822" s="34" t="s">
        <v>3747</v>
      </c>
      <c r="E3822" s="32" t="s">
        <v>119</v>
      </c>
      <c r="F3822" s="36">
        <v>752401</v>
      </c>
      <c r="G3822" s="288" t="s">
        <v>117</v>
      </c>
      <c r="H3822" s="288"/>
      <c r="I3822" s="1"/>
      <c r="J3822" s="10"/>
      <c r="K3822" s="10"/>
      <c r="L3822" s="1"/>
    </row>
    <row r="3823" spans="2:12" s="5" customFormat="1" ht="60" hidden="1">
      <c r="B3823" s="1"/>
      <c r="C3823" s="31">
        <v>9536</v>
      </c>
      <c r="D3823" s="34" t="s">
        <v>3748</v>
      </c>
      <c r="E3823" s="32" t="s">
        <v>125</v>
      </c>
      <c r="F3823" s="36">
        <v>450525</v>
      </c>
      <c r="G3823" s="288" t="s">
        <v>117</v>
      </c>
      <c r="H3823" s="288"/>
      <c r="I3823" s="1"/>
      <c r="J3823" s="10"/>
      <c r="K3823" s="10"/>
      <c r="L3823" s="1"/>
    </row>
    <row r="3824" spans="2:12" s="5" customFormat="1" ht="45" hidden="1">
      <c r="B3824" s="1"/>
      <c r="C3824" s="31">
        <v>9537</v>
      </c>
      <c r="D3824" s="34" t="s">
        <v>3749</v>
      </c>
      <c r="E3824" s="32" t="s">
        <v>125</v>
      </c>
      <c r="F3824" s="36">
        <v>139378</v>
      </c>
      <c r="G3824" s="288" t="s">
        <v>117</v>
      </c>
      <c r="H3824" s="288"/>
      <c r="I3824" s="1"/>
      <c r="J3824" s="10"/>
      <c r="K3824" s="10"/>
      <c r="L3824" s="1"/>
    </row>
    <row r="3825" spans="2:12" s="5" customFormat="1" ht="45" hidden="1">
      <c r="B3825" s="1"/>
      <c r="C3825" s="31">
        <v>9538</v>
      </c>
      <c r="D3825" s="34" t="s">
        <v>3750</v>
      </c>
      <c r="E3825" s="32" t="s">
        <v>125</v>
      </c>
      <c r="F3825" s="36">
        <v>139374</v>
      </c>
      <c r="G3825" s="288" t="s">
        <v>117</v>
      </c>
      <c r="H3825" s="288"/>
      <c r="I3825" s="1"/>
      <c r="J3825" s="10"/>
      <c r="K3825" s="10"/>
      <c r="L3825" s="1"/>
    </row>
    <row r="3826" spans="2:12" s="5" customFormat="1" ht="45" hidden="1">
      <c r="B3826" s="1"/>
      <c r="C3826" s="31">
        <v>9539</v>
      </c>
      <c r="D3826" s="34" t="s">
        <v>3751</v>
      </c>
      <c r="E3826" s="32" t="s">
        <v>125</v>
      </c>
      <c r="F3826" s="36">
        <v>137494</v>
      </c>
      <c r="G3826" s="288" t="s">
        <v>117</v>
      </c>
      <c r="H3826" s="288"/>
      <c r="I3826" s="1"/>
      <c r="J3826" s="10"/>
      <c r="K3826" s="10"/>
      <c r="L3826" s="1"/>
    </row>
    <row r="3827" spans="2:12" s="5" customFormat="1" ht="60" hidden="1">
      <c r="B3827" s="1"/>
      <c r="C3827" s="31">
        <v>9540</v>
      </c>
      <c r="D3827" s="34" t="s">
        <v>3752</v>
      </c>
      <c r="E3827" s="32" t="s">
        <v>125</v>
      </c>
      <c r="F3827" s="36">
        <v>205568</v>
      </c>
      <c r="G3827" s="288" t="s">
        <v>117</v>
      </c>
      <c r="H3827" s="288"/>
      <c r="I3827" s="1"/>
      <c r="J3827" s="10"/>
      <c r="K3827" s="10"/>
      <c r="L3827" s="1"/>
    </row>
    <row r="3828" spans="2:12" s="5" customFormat="1" ht="45" hidden="1">
      <c r="B3828" s="1"/>
      <c r="C3828" s="31">
        <v>9541</v>
      </c>
      <c r="D3828" s="34" t="s">
        <v>3753</v>
      </c>
      <c r="E3828" s="32" t="s">
        <v>125</v>
      </c>
      <c r="F3828" s="36">
        <v>620660</v>
      </c>
      <c r="G3828" s="288" t="s">
        <v>117</v>
      </c>
      <c r="H3828" s="288"/>
      <c r="I3828" s="1"/>
      <c r="J3828" s="10"/>
      <c r="K3828" s="10"/>
      <c r="L3828" s="1"/>
    </row>
    <row r="3829" spans="2:12" s="5" customFormat="1" ht="45" hidden="1">
      <c r="B3829" s="1"/>
      <c r="C3829" s="31">
        <v>9542</v>
      </c>
      <c r="D3829" s="34" t="s">
        <v>3754</v>
      </c>
      <c r="E3829" s="32" t="s">
        <v>125</v>
      </c>
      <c r="F3829" s="36">
        <v>174289</v>
      </c>
      <c r="G3829" s="288" t="s">
        <v>117</v>
      </c>
      <c r="H3829" s="288"/>
      <c r="I3829" s="1"/>
      <c r="J3829" s="10"/>
      <c r="K3829" s="10"/>
      <c r="L3829" s="1"/>
    </row>
    <row r="3830" spans="2:12" ht="45" hidden="1">
      <c r="C3830" s="31">
        <v>9543</v>
      </c>
      <c r="D3830" s="34" t="s">
        <v>3755</v>
      </c>
      <c r="E3830" s="32" t="s">
        <v>125</v>
      </c>
      <c r="F3830" s="36">
        <v>16657</v>
      </c>
      <c r="G3830" s="288" t="s">
        <v>117</v>
      </c>
      <c r="H3830" s="288"/>
    </row>
    <row r="3831" spans="2:12" ht="120" hidden="1">
      <c r="C3831" s="31">
        <v>9545</v>
      </c>
      <c r="D3831" s="34" t="s">
        <v>3756</v>
      </c>
      <c r="E3831" s="32" t="s">
        <v>122</v>
      </c>
      <c r="F3831" s="36">
        <v>266277</v>
      </c>
      <c r="G3831" s="288" t="s">
        <v>117</v>
      </c>
      <c r="H3831" s="288"/>
    </row>
    <row r="3832" spans="2:12" ht="60" hidden="1">
      <c r="C3832" s="31">
        <v>9547</v>
      </c>
      <c r="D3832" s="34" t="s">
        <v>3757</v>
      </c>
      <c r="E3832" s="32" t="s">
        <v>119</v>
      </c>
      <c r="F3832" s="36">
        <v>470125</v>
      </c>
      <c r="G3832" s="288" t="s">
        <v>117</v>
      </c>
      <c r="H3832" s="288"/>
    </row>
    <row r="3833" spans="2:12" ht="135" hidden="1">
      <c r="C3833" s="31">
        <v>9548</v>
      </c>
      <c r="D3833" s="34" t="s">
        <v>3758</v>
      </c>
      <c r="E3833" s="32" t="s">
        <v>122</v>
      </c>
      <c r="F3833" s="36">
        <v>574823</v>
      </c>
      <c r="G3833" s="288" t="s">
        <v>117</v>
      </c>
      <c r="H3833" s="288"/>
    </row>
    <row r="3834" spans="2:12" ht="135" hidden="1">
      <c r="C3834" s="31">
        <v>9549</v>
      </c>
      <c r="D3834" s="34" t="s">
        <v>3759</v>
      </c>
      <c r="E3834" s="32" t="s">
        <v>122</v>
      </c>
      <c r="F3834" s="36">
        <v>752981</v>
      </c>
      <c r="G3834" s="288" t="s">
        <v>117</v>
      </c>
      <c r="H3834" s="288"/>
    </row>
    <row r="3835" spans="2:12" ht="60" hidden="1">
      <c r="C3835" s="31">
        <v>9550</v>
      </c>
      <c r="D3835" s="34" t="s">
        <v>3760</v>
      </c>
      <c r="E3835" s="32" t="s">
        <v>119</v>
      </c>
      <c r="F3835" s="36">
        <v>751198</v>
      </c>
      <c r="G3835" s="288" t="s">
        <v>117</v>
      </c>
      <c r="H3835" s="288"/>
    </row>
    <row r="3836" spans="2:12" ht="60" hidden="1">
      <c r="C3836" s="31">
        <v>9551</v>
      </c>
      <c r="D3836" s="34" t="s">
        <v>3761</v>
      </c>
      <c r="E3836" s="32" t="s">
        <v>122</v>
      </c>
      <c r="F3836" s="36">
        <v>40039</v>
      </c>
      <c r="G3836" s="288" t="s">
        <v>117</v>
      </c>
      <c r="H3836" s="288"/>
    </row>
    <row r="3837" spans="2:12" ht="60" hidden="1">
      <c r="C3837" s="31">
        <v>9552</v>
      </c>
      <c r="D3837" s="34" t="s">
        <v>3762</v>
      </c>
      <c r="E3837" s="32" t="s">
        <v>125</v>
      </c>
      <c r="F3837" s="36">
        <v>56461</v>
      </c>
      <c r="G3837" s="288" t="s">
        <v>117</v>
      </c>
      <c r="H3837" s="288"/>
    </row>
    <row r="3838" spans="2:12" s="5" customFormat="1" ht="60" hidden="1">
      <c r="B3838" s="1"/>
      <c r="C3838" s="31">
        <v>9553</v>
      </c>
      <c r="D3838" s="34" t="s">
        <v>3763</v>
      </c>
      <c r="E3838" s="32" t="s">
        <v>122</v>
      </c>
      <c r="F3838" s="36">
        <v>24036</v>
      </c>
      <c r="G3838" s="288" t="s">
        <v>117</v>
      </c>
      <c r="H3838" s="288"/>
      <c r="I3838" s="1"/>
      <c r="J3838" s="10"/>
      <c r="K3838" s="10"/>
      <c r="L3838" s="1"/>
    </row>
    <row r="3839" spans="2:12" s="5" customFormat="1" ht="45" hidden="1">
      <c r="B3839" s="1"/>
      <c r="C3839" s="31">
        <v>9554</v>
      </c>
      <c r="D3839" s="34" t="s">
        <v>3764</v>
      </c>
      <c r="E3839" s="32" t="s">
        <v>2132</v>
      </c>
      <c r="F3839" s="36">
        <v>1449</v>
      </c>
      <c r="G3839" s="288" t="s">
        <v>117</v>
      </c>
      <c r="H3839" s="288"/>
      <c r="I3839" s="1"/>
      <c r="J3839" s="10"/>
      <c r="K3839" s="10"/>
      <c r="L3839" s="1"/>
    </row>
    <row r="3840" spans="2:12" s="5" customFormat="1" ht="75" hidden="1">
      <c r="B3840" s="1"/>
      <c r="C3840" s="31">
        <v>9555</v>
      </c>
      <c r="D3840" s="34" t="s">
        <v>3765</v>
      </c>
      <c r="E3840" s="32" t="s">
        <v>122</v>
      </c>
      <c r="F3840" s="36">
        <v>1148912</v>
      </c>
      <c r="G3840" s="288" t="s">
        <v>117</v>
      </c>
      <c r="H3840" s="288"/>
      <c r="I3840" s="1"/>
      <c r="J3840" s="10"/>
      <c r="K3840" s="10"/>
      <c r="L3840" s="1"/>
    </row>
    <row r="3841" spans="2:12" s="5" customFormat="1" ht="75" hidden="1">
      <c r="B3841" s="1"/>
      <c r="C3841" s="31">
        <v>9556</v>
      </c>
      <c r="D3841" s="34" t="s">
        <v>3766</v>
      </c>
      <c r="E3841" s="32" t="s">
        <v>122</v>
      </c>
      <c r="F3841" s="36">
        <v>1318788</v>
      </c>
      <c r="G3841" s="288" t="s">
        <v>117</v>
      </c>
      <c r="H3841" s="288"/>
      <c r="I3841" s="1"/>
      <c r="J3841" s="10"/>
      <c r="K3841" s="10"/>
      <c r="L3841" s="1"/>
    </row>
    <row r="3842" spans="2:12" s="5" customFormat="1" ht="60" hidden="1">
      <c r="B3842" s="1"/>
      <c r="C3842" s="31">
        <v>9557</v>
      </c>
      <c r="D3842" s="34" t="s">
        <v>3767</v>
      </c>
      <c r="E3842" s="32" t="s">
        <v>122</v>
      </c>
      <c r="F3842" s="36">
        <v>1500327</v>
      </c>
      <c r="G3842" s="288" t="s">
        <v>117</v>
      </c>
      <c r="H3842" s="288"/>
      <c r="I3842" s="1"/>
      <c r="J3842" s="10"/>
      <c r="K3842" s="10"/>
      <c r="L3842" s="1"/>
    </row>
    <row r="3843" spans="2:12" s="5" customFormat="1" ht="60" hidden="1">
      <c r="B3843" s="1"/>
      <c r="C3843" s="31">
        <v>9558</v>
      </c>
      <c r="D3843" s="34" t="s">
        <v>3768</v>
      </c>
      <c r="E3843" s="32" t="s">
        <v>122</v>
      </c>
      <c r="F3843" s="36">
        <v>1565824</v>
      </c>
      <c r="G3843" s="288" t="s">
        <v>117</v>
      </c>
      <c r="H3843" s="288"/>
      <c r="I3843" s="1"/>
      <c r="J3843" s="10"/>
      <c r="K3843" s="10"/>
      <c r="L3843" s="1"/>
    </row>
    <row r="3844" spans="2:12" s="5" customFormat="1" ht="75" hidden="1">
      <c r="B3844" s="1"/>
      <c r="C3844" s="31">
        <v>9559</v>
      </c>
      <c r="D3844" s="34" t="s">
        <v>3769</v>
      </c>
      <c r="E3844" s="32" t="s">
        <v>122</v>
      </c>
      <c r="F3844" s="36">
        <v>998894</v>
      </c>
      <c r="G3844" s="288" t="s">
        <v>117</v>
      </c>
      <c r="H3844" s="288"/>
      <c r="I3844" s="1"/>
      <c r="J3844" s="10"/>
      <c r="K3844" s="10"/>
      <c r="L3844" s="1"/>
    </row>
    <row r="3845" spans="2:12" s="5" customFormat="1" ht="60" hidden="1">
      <c r="B3845" s="1"/>
      <c r="C3845" s="31">
        <v>9560</v>
      </c>
      <c r="D3845" s="34" t="s">
        <v>3770</v>
      </c>
      <c r="E3845" s="32" t="s">
        <v>119</v>
      </c>
      <c r="F3845" s="36">
        <v>14453</v>
      </c>
      <c r="G3845" s="288" t="s">
        <v>117</v>
      </c>
      <c r="H3845" s="288"/>
      <c r="I3845" s="1"/>
      <c r="J3845" s="10"/>
      <c r="K3845" s="10"/>
      <c r="L3845" s="1"/>
    </row>
    <row r="3846" spans="2:12" s="5" customFormat="1" ht="90" hidden="1">
      <c r="B3846" s="1"/>
      <c r="C3846" s="31">
        <v>9562</v>
      </c>
      <c r="D3846" s="34" t="s">
        <v>3771</v>
      </c>
      <c r="E3846" s="32" t="s">
        <v>116</v>
      </c>
      <c r="F3846" s="36">
        <v>1785</v>
      </c>
      <c r="G3846" s="288" t="s">
        <v>117</v>
      </c>
      <c r="H3846" s="288"/>
      <c r="I3846" s="1"/>
      <c r="J3846" s="10"/>
      <c r="K3846" s="10"/>
      <c r="L3846" s="1"/>
    </row>
    <row r="3847" spans="2:12" s="5" customFormat="1" ht="45" hidden="1">
      <c r="B3847" s="1"/>
      <c r="C3847" s="31">
        <v>9563</v>
      </c>
      <c r="D3847" s="34" t="s">
        <v>3772</v>
      </c>
      <c r="E3847" s="32" t="s">
        <v>122</v>
      </c>
      <c r="F3847" s="36">
        <v>126634</v>
      </c>
      <c r="G3847" s="288" t="s">
        <v>117</v>
      </c>
      <c r="H3847" s="288"/>
      <c r="I3847" s="1"/>
      <c r="J3847" s="10"/>
      <c r="K3847" s="10"/>
      <c r="L3847" s="1"/>
    </row>
    <row r="3848" spans="2:12" s="5" customFormat="1" ht="225" hidden="1">
      <c r="B3848" s="1"/>
      <c r="C3848" s="31">
        <v>9565</v>
      </c>
      <c r="D3848" s="34" t="s">
        <v>3773</v>
      </c>
      <c r="E3848" s="32" t="s">
        <v>125</v>
      </c>
      <c r="F3848" s="36">
        <v>21411609</v>
      </c>
      <c r="G3848" s="288" t="s">
        <v>117</v>
      </c>
      <c r="H3848" s="288"/>
      <c r="I3848" s="1"/>
      <c r="J3848" s="10"/>
      <c r="K3848" s="10"/>
      <c r="L3848" s="1"/>
    </row>
    <row r="3849" spans="2:12" s="5" customFormat="1" ht="30" hidden="1">
      <c r="B3849" s="1"/>
      <c r="C3849" s="31">
        <v>9566</v>
      </c>
      <c r="D3849" s="34" t="s">
        <v>3774</v>
      </c>
      <c r="E3849" s="32" t="s">
        <v>125</v>
      </c>
      <c r="F3849" s="36">
        <v>1475919</v>
      </c>
      <c r="G3849" s="288" t="s">
        <v>117</v>
      </c>
      <c r="H3849" s="288"/>
      <c r="I3849" s="1"/>
      <c r="J3849" s="10"/>
      <c r="K3849" s="10"/>
      <c r="L3849" s="1"/>
    </row>
    <row r="3850" spans="2:12" s="5" customFormat="1" ht="45" hidden="1">
      <c r="B3850" s="1"/>
      <c r="C3850" s="31">
        <v>9567</v>
      </c>
      <c r="D3850" s="34" t="s">
        <v>3775</v>
      </c>
      <c r="E3850" s="32" t="s">
        <v>119</v>
      </c>
      <c r="F3850" s="36">
        <v>621638</v>
      </c>
      <c r="G3850" s="288" t="s">
        <v>117</v>
      </c>
      <c r="H3850" s="288"/>
      <c r="I3850" s="1"/>
      <c r="J3850" s="10"/>
      <c r="K3850" s="10"/>
      <c r="L3850" s="1"/>
    </row>
    <row r="3851" spans="2:12" s="5" customFormat="1" ht="60" hidden="1">
      <c r="B3851" s="1"/>
      <c r="C3851" s="31">
        <v>9568</v>
      </c>
      <c r="D3851" s="34" t="s">
        <v>3776</v>
      </c>
      <c r="E3851" s="32" t="s">
        <v>125</v>
      </c>
      <c r="F3851" s="36">
        <v>274056</v>
      </c>
      <c r="G3851" s="288" t="s">
        <v>117</v>
      </c>
      <c r="H3851" s="288"/>
      <c r="I3851" s="1"/>
      <c r="J3851" s="10"/>
      <c r="K3851" s="10"/>
      <c r="L3851" s="1"/>
    </row>
    <row r="3852" spans="2:12" s="5" customFormat="1" ht="60" hidden="1">
      <c r="B3852" s="1"/>
      <c r="C3852" s="31">
        <v>9569</v>
      </c>
      <c r="D3852" s="34" t="s">
        <v>3777</v>
      </c>
      <c r="E3852" s="32" t="s">
        <v>125</v>
      </c>
      <c r="F3852" s="36">
        <v>1507485</v>
      </c>
      <c r="G3852" s="288" t="s">
        <v>117</v>
      </c>
      <c r="H3852" s="288"/>
      <c r="I3852" s="1"/>
      <c r="J3852" s="10"/>
      <c r="K3852" s="10"/>
      <c r="L3852" s="1"/>
    </row>
    <row r="3853" spans="2:12" s="5" customFormat="1" ht="30" hidden="1">
      <c r="B3853" s="1"/>
      <c r="C3853" s="31">
        <v>9570</v>
      </c>
      <c r="D3853" s="34" t="s">
        <v>3778</v>
      </c>
      <c r="E3853" s="32" t="s">
        <v>116</v>
      </c>
      <c r="F3853" s="36">
        <v>17405</v>
      </c>
      <c r="G3853" s="288" t="s">
        <v>117</v>
      </c>
      <c r="H3853" s="288"/>
      <c r="I3853" s="1"/>
      <c r="J3853" s="10"/>
      <c r="K3853" s="10"/>
      <c r="L3853" s="1"/>
    </row>
    <row r="3854" spans="2:12" s="5" customFormat="1" ht="45" hidden="1">
      <c r="B3854" s="1"/>
      <c r="C3854" s="31">
        <v>9571</v>
      </c>
      <c r="D3854" s="34" t="s">
        <v>3779</v>
      </c>
      <c r="E3854" s="32" t="s">
        <v>122</v>
      </c>
      <c r="F3854" s="36">
        <v>237453</v>
      </c>
      <c r="G3854" s="288" t="s">
        <v>117</v>
      </c>
      <c r="H3854" s="288"/>
      <c r="I3854" s="1"/>
      <c r="J3854" s="10"/>
      <c r="K3854" s="10"/>
      <c r="L3854" s="1"/>
    </row>
    <row r="3855" spans="2:12" s="5" customFormat="1" ht="60" hidden="1">
      <c r="B3855" s="1"/>
      <c r="C3855" s="31">
        <v>9572</v>
      </c>
      <c r="D3855" s="34" t="s">
        <v>3780</v>
      </c>
      <c r="E3855" s="32" t="s">
        <v>125</v>
      </c>
      <c r="F3855" s="36">
        <v>8407</v>
      </c>
      <c r="G3855" s="288" t="s">
        <v>117</v>
      </c>
      <c r="H3855" s="288"/>
      <c r="I3855" s="1"/>
      <c r="J3855" s="10"/>
      <c r="K3855" s="10"/>
      <c r="L3855" s="1"/>
    </row>
    <row r="3856" spans="2:12" s="5" customFormat="1" ht="45" hidden="1">
      <c r="B3856" s="1"/>
      <c r="C3856" s="31">
        <v>9573</v>
      </c>
      <c r="D3856" s="34" t="s">
        <v>3781</v>
      </c>
      <c r="E3856" s="32" t="s">
        <v>472</v>
      </c>
      <c r="F3856" s="36">
        <v>20851</v>
      </c>
      <c r="G3856" s="288" t="s">
        <v>117</v>
      </c>
      <c r="H3856" s="288"/>
      <c r="I3856" s="1"/>
      <c r="J3856" s="10"/>
      <c r="K3856" s="10"/>
      <c r="L3856" s="1"/>
    </row>
    <row r="3857" spans="2:12" s="5" customFormat="1" ht="45" hidden="1">
      <c r="B3857" s="1"/>
      <c r="C3857" s="31">
        <v>9574</v>
      </c>
      <c r="D3857" s="34" t="s">
        <v>3782</v>
      </c>
      <c r="E3857" s="32" t="s">
        <v>116</v>
      </c>
      <c r="F3857" s="36">
        <v>109114</v>
      </c>
      <c r="G3857" s="288" t="s">
        <v>117</v>
      </c>
      <c r="H3857" s="288"/>
      <c r="I3857" s="1"/>
      <c r="J3857" s="10"/>
      <c r="K3857" s="10"/>
      <c r="L3857" s="1"/>
    </row>
    <row r="3858" spans="2:12" s="5" customFormat="1" ht="30" hidden="1">
      <c r="B3858" s="1"/>
      <c r="C3858" s="31">
        <v>9575</v>
      </c>
      <c r="D3858" s="34" t="s">
        <v>3783</v>
      </c>
      <c r="E3858" s="32" t="s">
        <v>122</v>
      </c>
      <c r="F3858" s="36">
        <v>15486</v>
      </c>
      <c r="G3858" s="288" t="s">
        <v>117</v>
      </c>
      <c r="H3858" s="288"/>
      <c r="I3858" s="1"/>
      <c r="J3858" s="10"/>
      <c r="K3858" s="10"/>
      <c r="L3858" s="1"/>
    </row>
    <row r="3859" spans="2:12" s="5" customFormat="1" ht="45" hidden="1">
      <c r="B3859" s="1"/>
      <c r="C3859" s="31">
        <v>9576</v>
      </c>
      <c r="D3859" s="34" t="s">
        <v>3784</v>
      </c>
      <c r="E3859" s="32" t="s">
        <v>122</v>
      </c>
      <c r="F3859" s="36">
        <v>23488</v>
      </c>
      <c r="G3859" s="288" t="s">
        <v>117</v>
      </c>
      <c r="H3859" s="288"/>
      <c r="I3859" s="1"/>
      <c r="J3859" s="10"/>
      <c r="K3859" s="10"/>
      <c r="L3859" s="1"/>
    </row>
    <row r="3860" spans="2:12" s="5" customFormat="1" ht="90" hidden="1">
      <c r="B3860" s="1"/>
      <c r="C3860" s="31">
        <v>9577</v>
      </c>
      <c r="D3860" s="34" t="s">
        <v>3785</v>
      </c>
      <c r="E3860" s="32" t="s">
        <v>119</v>
      </c>
      <c r="F3860" s="36">
        <v>128286</v>
      </c>
      <c r="G3860" s="288" t="s">
        <v>117</v>
      </c>
      <c r="H3860" s="288"/>
      <c r="I3860" s="1"/>
      <c r="J3860" s="10"/>
      <c r="K3860" s="10"/>
      <c r="L3860" s="1"/>
    </row>
    <row r="3861" spans="2:12" s="5" customFormat="1" ht="60" hidden="1">
      <c r="B3861" s="1"/>
      <c r="C3861" s="31">
        <v>9578</v>
      </c>
      <c r="D3861" s="34" t="s">
        <v>3786</v>
      </c>
      <c r="E3861" s="32" t="s">
        <v>119</v>
      </c>
      <c r="F3861" s="36">
        <v>456886</v>
      </c>
      <c r="G3861" s="288" t="s">
        <v>117</v>
      </c>
      <c r="H3861" s="288"/>
      <c r="I3861" s="1"/>
      <c r="J3861" s="10"/>
      <c r="K3861" s="10"/>
      <c r="L3861" s="1"/>
    </row>
    <row r="3862" spans="2:12" s="5" customFormat="1" ht="60" hidden="1">
      <c r="B3862" s="1"/>
      <c r="C3862" s="31">
        <v>9579</v>
      </c>
      <c r="D3862" s="34" t="s">
        <v>3787</v>
      </c>
      <c r="E3862" s="32" t="s">
        <v>116</v>
      </c>
      <c r="F3862" s="36">
        <v>12359</v>
      </c>
      <c r="G3862" s="288" t="s">
        <v>117</v>
      </c>
      <c r="H3862" s="288"/>
      <c r="I3862" s="1"/>
      <c r="J3862" s="10"/>
      <c r="K3862" s="10"/>
      <c r="L3862" s="1"/>
    </row>
    <row r="3863" spans="2:12" s="5" customFormat="1" ht="60" hidden="1">
      <c r="B3863" s="1"/>
      <c r="C3863" s="31">
        <v>9580</v>
      </c>
      <c r="D3863" s="34" t="s">
        <v>3788</v>
      </c>
      <c r="E3863" s="32" t="s">
        <v>119</v>
      </c>
      <c r="F3863" s="36">
        <v>122851</v>
      </c>
      <c r="G3863" s="288" t="s">
        <v>117</v>
      </c>
      <c r="H3863" s="288"/>
      <c r="I3863" s="1"/>
      <c r="J3863" s="10"/>
      <c r="K3863" s="10"/>
      <c r="L3863" s="1"/>
    </row>
    <row r="3864" spans="2:12" s="5" customFormat="1" ht="60" hidden="1">
      <c r="B3864" s="1"/>
      <c r="C3864" s="31">
        <v>9581</v>
      </c>
      <c r="D3864" s="34" t="s">
        <v>3789</v>
      </c>
      <c r="E3864" s="32" t="s">
        <v>122</v>
      </c>
      <c r="F3864" s="36">
        <v>11749</v>
      </c>
      <c r="G3864" s="288" t="s">
        <v>117</v>
      </c>
      <c r="H3864" s="288"/>
      <c r="I3864" s="1"/>
      <c r="J3864" s="10"/>
      <c r="K3864" s="10"/>
      <c r="L3864" s="1"/>
    </row>
    <row r="3865" spans="2:12" s="5" customFormat="1" ht="75" hidden="1">
      <c r="B3865" s="1"/>
      <c r="C3865" s="31">
        <v>9582</v>
      </c>
      <c r="D3865" s="34" t="s">
        <v>3790</v>
      </c>
      <c r="E3865" s="32" t="s">
        <v>122</v>
      </c>
      <c r="F3865" s="36">
        <v>11262</v>
      </c>
      <c r="G3865" s="288" t="s">
        <v>117</v>
      </c>
      <c r="H3865" s="288"/>
      <c r="I3865" s="1"/>
      <c r="J3865" s="10"/>
      <c r="K3865" s="10"/>
      <c r="L3865" s="1"/>
    </row>
    <row r="3866" spans="2:12" s="5" customFormat="1" ht="45" hidden="1">
      <c r="B3866" s="1"/>
      <c r="C3866" s="31">
        <v>9583</v>
      </c>
      <c r="D3866" s="34" t="s">
        <v>3791</v>
      </c>
      <c r="E3866" s="32" t="s">
        <v>122</v>
      </c>
      <c r="F3866" s="36">
        <v>15307</v>
      </c>
      <c r="G3866" s="288" t="s">
        <v>117</v>
      </c>
      <c r="H3866" s="288"/>
      <c r="I3866" s="1"/>
      <c r="J3866" s="10"/>
      <c r="K3866" s="10"/>
      <c r="L3866" s="1"/>
    </row>
    <row r="3867" spans="2:12" s="5" customFormat="1" ht="105" hidden="1">
      <c r="B3867" s="1"/>
      <c r="C3867" s="31">
        <v>9584</v>
      </c>
      <c r="D3867" s="34" t="s">
        <v>3792</v>
      </c>
      <c r="E3867" s="32" t="s">
        <v>125</v>
      </c>
      <c r="F3867" s="36">
        <v>929910</v>
      </c>
      <c r="G3867" s="288" t="s">
        <v>117</v>
      </c>
      <c r="H3867" s="288"/>
      <c r="I3867" s="1"/>
      <c r="J3867" s="10"/>
      <c r="K3867" s="10"/>
      <c r="L3867" s="1"/>
    </row>
    <row r="3868" spans="2:12" s="5" customFormat="1" ht="150" hidden="1">
      <c r="B3868" s="1"/>
      <c r="C3868" s="31">
        <v>9585</v>
      </c>
      <c r="D3868" s="34" t="s">
        <v>3793</v>
      </c>
      <c r="E3868" s="32" t="s">
        <v>122</v>
      </c>
      <c r="F3868" s="36">
        <v>65336</v>
      </c>
      <c r="G3868" s="288" t="s">
        <v>117</v>
      </c>
      <c r="H3868" s="288"/>
      <c r="I3868" s="1"/>
      <c r="J3868" s="10"/>
      <c r="K3868" s="10"/>
      <c r="L3868" s="1"/>
    </row>
    <row r="3869" spans="2:12" s="5" customFormat="1" ht="405" hidden="1">
      <c r="B3869" s="1"/>
      <c r="C3869" s="31">
        <v>9586</v>
      </c>
      <c r="D3869" s="34" t="s">
        <v>3794</v>
      </c>
      <c r="E3869" s="32" t="s">
        <v>125</v>
      </c>
      <c r="F3869" s="36">
        <v>71400000</v>
      </c>
      <c r="G3869" s="288" t="s">
        <v>117</v>
      </c>
      <c r="H3869" s="288"/>
      <c r="I3869" s="1"/>
      <c r="J3869" s="10"/>
      <c r="K3869" s="10"/>
      <c r="L3869" s="1"/>
    </row>
    <row r="3870" spans="2:12" s="5" customFormat="1" ht="225" hidden="1">
      <c r="B3870" s="1"/>
      <c r="C3870" s="31">
        <v>9587</v>
      </c>
      <c r="D3870" s="34" t="s">
        <v>3795</v>
      </c>
      <c r="E3870" s="32" t="s">
        <v>125</v>
      </c>
      <c r="F3870" s="36">
        <v>844601</v>
      </c>
      <c r="G3870" s="288" t="s">
        <v>117</v>
      </c>
      <c r="H3870" s="288"/>
      <c r="I3870" s="1"/>
      <c r="J3870" s="10"/>
      <c r="K3870" s="10"/>
      <c r="L3870" s="1"/>
    </row>
    <row r="3871" spans="2:12" s="5" customFormat="1" ht="270" hidden="1">
      <c r="B3871" s="1"/>
      <c r="C3871" s="31">
        <v>9588</v>
      </c>
      <c r="D3871" s="34" t="s">
        <v>3796</v>
      </c>
      <c r="E3871" s="32" t="s">
        <v>125</v>
      </c>
      <c r="F3871" s="36">
        <v>403800000</v>
      </c>
      <c r="G3871" s="288" t="s">
        <v>117</v>
      </c>
      <c r="H3871" s="288"/>
      <c r="I3871" s="1"/>
      <c r="J3871" s="10"/>
      <c r="K3871" s="10"/>
      <c r="L3871" s="1"/>
    </row>
    <row r="3872" spans="2:12" s="5" customFormat="1" ht="195" hidden="1">
      <c r="B3872" s="1"/>
      <c r="C3872" s="31">
        <v>9589</v>
      </c>
      <c r="D3872" s="34" t="s">
        <v>3797</v>
      </c>
      <c r="E3872" s="32" t="s">
        <v>2466</v>
      </c>
      <c r="F3872" s="36">
        <v>3707235140</v>
      </c>
      <c r="G3872" s="288" t="s">
        <v>117</v>
      </c>
      <c r="H3872" s="288"/>
      <c r="I3872" s="1"/>
      <c r="J3872" s="10"/>
      <c r="K3872" s="10"/>
      <c r="L3872" s="1"/>
    </row>
    <row r="3873" spans="2:12" s="5" customFormat="1" ht="30" hidden="1">
      <c r="B3873" s="1"/>
      <c r="C3873" s="31">
        <v>9590</v>
      </c>
      <c r="D3873" s="34" t="s">
        <v>3798</v>
      </c>
      <c r="E3873" s="32" t="s">
        <v>2466</v>
      </c>
      <c r="F3873" s="36">
        <v>20419</v>
      </c>
      <c r="G3873" s="288" t="s">
        <v>117</v>
      </c>
      <c r="H3873" s="288"/>
      <c r="I3873" s="1"/>
      <c r="J3873" s="10"/>
      <c r="K3873" s="10"/>
      <c r="L3873" s="1"/>
    </row>
    <row r="3874" spans="2:12" s="5" customFormat="1" ht="105" hidden="1">
      <c r="B3874" s="1"/>
      <c r="C3874" s="31">
        <v>9591</v>
      </c>
      <c r="D3874" s="34" t="s">
        <v>3799</v>
      </c>
      <c r="E3874" s="32" t="s">
        <v>116</v>
      </c>
      <c r="F3874" s="36">
        <v>637</v>
      </c>
      <c r="G3874" s="288" t="s">
        <v>117</v>
      </c>
      <c r="H3874" s="288"/>
      <c r="I3874" s="1"/>
      <c r="J3874" s="10"/>
      <c r="K3874" s="10"/>
      <c r="L3874" s="1"/>
    </row>
    <row r="3875" spans="2:12" s="5" customFormat="1" ht="195" hidden="1">
      <c r="B3875" s="1"/>
      <c r="C3875" s="31">
        <v>9592</v>
      </c>
      <c r="D3875" s="34" t="s">
        <v>3800</v>
      </c>
      <c r="E3875" s="32" t="s">
        <v>116</v>
      </c>
      <c r="F3875" s="36">
        <v>1027</v>
      </c>
      <c r="G3875" s="288" t="s">
        <v>117</v>
      </c>
      <c r="H3875" s="288"/>
      <c r="I3875" s="1"/>
      <c r="J3875" s="10"/>
      <c r="K3875" s="10"/>
      <c r="L3875" s="1"/>
    </row>
    <row r="3876" spans="2:12" s="5" customFormat="1" ht="15.75">
      <c r="B3876" s="1"/>
      <c r="C3876" s="31"/>
      <c r="D3876" s="34"/>
      <c r="E3876" s="32"/>
      <c r="F3876" s="36"/>
      <c r="G3876" s="288"/>
      <c r="H3876" s="288"/>
      <c r="I3876" s="1"/>
      <c r="J3876" s="10"/>
      <c r="K3876" s="10"/>
      <c r="L3876" s="1"/>
    </row>
    <row r="3877" spans="2:12" s="5" customFormat="1" ht="15.75">
      <c r="B3877" s="1"/>
      <c r="C3877" s="31"/>
      <c r="D3877" s="34"/>
      <c r="E3877" s="32"/>
      <c r="F3877" s="36"/>
      <c r="G3877" s="288"/>
      <c r="H3877" s="288"/>
      <c r="I3877" s="1"/>
      <c r="J3877" s="10"/>
      <c r="K3877" s="10"/>
      <c r="L3877" s="1"/>
    </row>
    <row r="3878" spans="2:12" s="5" customFormat="1" ht="15.75">
      <c r="B3878" s="1"/>
      <c r="C3878" s="31"/>
      <c r="D3878" s="34"/>
      <c r="E3878" s="32"/>
      <c r="F3878" s="36"/>
      <c r="G3878" s="288"/>
      <c r="H3878" s="288"/>
      <c r="I3878" s="1"/>
      <c r="J3878" s="10"/>
      <c r="K3878" s="10"/>
      <c r="L3878" s="1"/>
    </row>
    <row r="3879" spans="2:12" s="5" customFormat="1" ht="15.75">
      <c r="B3879" s="1"/>
      <c r="C3879" s="31"/>
      <c r="D3879" s="34"/>
      <c r="E3879" s="32"/>
      <c r="F3879" s="36"/>
      <c r="G3879" s="288"/>
      <c r="H3879" s="288" t="s">
        <v>145</v>
      </c>
      <c r="I3879" s="1"/>
      <c r="J3879" s="10"/>
      <c r="K3879" s="10"/>
      <c r="L3879" s="1"/>
    </row>
    <row r="3880" spans="2:12" s="5" customFormat="1" ht="15.75">
      <c r="B3880" s="1"/>
      <c r="C3880" s="31"/>
      <c r="D3880" s="34"/>
      <c r="E3880" s="32"/>
      <c r="F3880" s="36"/>
      <c r="G3880" s="288"/>
      <c r="H3880" s="288"/>
      <c r="I3880" s="1"/>
      <c r="J3880" s="10"/>
      <c r="K3880" s="10"/>
      <c r="L3880" s="1"/>
    </row>
    <row r="3881" spans="2:12" s="5" customFormat="1" ht="15.75">
      <c r="B3881" s="1"/>
      <c r="C3881" s="31"/>
      <c r="D3881" s="34"/>
      <c r="E3881" s="32"/>
      <c r="F3881" s="36"/>
      <c r="G3881" s="288"/>
      <c r="H3881" s="288"/>
      <c r="I3881" s="1"/>
      <c r="J3881" s="10"/>
      <c r="K3881" s="10"/>
      <c r="L3881" s="1"/>
    </row>
    <row r="3882" spans="2:12" s="5" customFormat="1" ht="15.75">
      <c r="B3882" s="1"/>
      <c r="C3882" s="31"/>
      <c r="D3882" s="34"/>
      <c r="E3882" s="32"/>
      <c r="F3882" s="36"/>
      <c r="G3882" s="288"/>
      <c r="H3882" s="288"/>
      <c r="I3882" s="1"/>
      <c r="J3882" s="10"/>
      <c r="K3882" s="10"/>
      <c r="L3882" s="1"/>
    </row>
    <row r="3883" spans="2:12" s="5" customFormat="1" ht="15.75">
      <c r="B3883" s="1"/>
      <c r="C3883" s="31"/>
      <c r="D3883" s="34"/>
      <c r="E3883" s="32"/>
      <c r="F3883" s="36"/>
      <c r="G3883" s="288"/>
      <c r="H3883" s="288"/>
      <c r="I3883" s="1"/>
      <c r="J3883" s="10"/>
      <c r="K3883" s="10"/>
      <c r="L3883" s="1"/>
    </row>
    <row r="3884" spans="2:12" s="5" customFormat="1" ht="15.75">
      <c r="B3884" s="1"/>
      <c r="C3884" s="31"/>
      <c r="D3884" s="34"/>
      <c r="E3884" s="32"/>
      <c r="F3884" s="36"/>
      <c r="G3884" s="288"/>
      <c r="H3884" s="288"/>
      <c r="I3884" s="1"/>
      <c r="J3884" s="10"/>
      <c r="K3884" s="10"/>
      <c r="L3884" s="1"/>
    </row>
    <row r="3885" spans="2:12" s="5" customFormat="1" ht="15.75">
      <c r="B3885" s="1"/>
      <c r="C3885" s="31"/>
      <c r="D3885" s="34"/>
      <c r="E3885" s="32"/>
      <c r="F3885" s="36"/>
      <c r="G3885" s="288"/>
      <c r="H3885" s="288"/>
      <c r="I3885" s="1"/>
      <c r="J3885" s="10"/>
      <c r="K3885" s="10"/>
      <c r="L3885" s="1"/>
    </row>
    <row r="3886" spans="2:12" s="5" customFormat="1" ht="15.75">
      <c r="B3886" s="1"/>
      <c r="C3886" s="31"/>
      <c r="D3886" s="34"/>
      <c r="E3886" s="32"/>
      <c r="F3886" s="36"/>
      <c r="G3886" s="288"/>
      <c r="H3886" s="288"/>
      <c r="I3886" s="1"/>
      <c r="J3886" s="10"/>
      <c r="K3886" s="10"/>
      <c r="L3886" s="1"/>
    </row>
    <row r="3887" spans="2:12" s="5" customFormat="1" ht="15.75">
      <c r="B3887" s="1"/>
      <c r="C3887" s="31"/>
      <c r="D3887" s="34"/>
      <c r="E3887" s="32"/>
      <c r="F3887" s="36"/>
      <c r="G3887" s="288"/>
      <c r="H3887" s="288"/>
      <c r="I3887" s="1"/>
      <c r="J3887" s="10"/>
      <c r="K3887" s="10"/>
      <c r="L3887" s="1"/>
    </row>
    <row r="3888" spans="2:12" s="5" customFormat="1" ht="15.75">
      <c r="B3888" s="1"/>
      <c r="C3888" s="31"/>
      <c r="D3888" s="34"/>
      <c r="E3888" s="32"/>
      <c r="F3888" s="36"/>
      <c r="G3888" s="288"/>
      <c r="H3888" s="288"/>
      <c r="I3888" s="1"/>
      <c r="J3888" s="10"/>
      <c r="K3888" s="10"/>
      <c r="L3888" s="1"/>
    </row>
    <row r="3889" spans="2:12" s="5" customFormat="1" ht="15.75">
      <c r="B3889" s="1"/>
      <c r="C3889" s="31"/>
      <c r="D3889" s="34"/>
      <c r="E3889" s="32"/>
      <c r="F3889" s="36"/>
      <c r="G3889" s="288"/>
      <c r="H3889" s="288"/>
      <c r="I3889" s="1"/>
      <c r="J3889" s="10"/>
      <c r="K3889" s="10"/>
      <c r="L3889" s="1"/>
    </row>
    <row r="3890" spans="2:12" s="5" customFormat="1" ht="15.75">
      <c r="B3890" s="1"/>
      <c r="C3890" s="31"/>
      <c r="D3890" s="34"/>
      <c r="E3890" s="32"/>
      <c r="F3890" s="36"/>
      <c r="G3890" s="288"/>
      <c r="H3890" s="288" t="s">
        <v>145</v>
      </c>
      <c r="I3890" s="1"/>
      <c r="J3890" s="10"/>
      <c r="K3890" s="10"/>
      <c r="L3890" s="1"/>
    </row>
    <row r="3891" spans="2:12" s="5" customFormat="1" ht="15.75">
      <c r="B3891" s="1"/>
      <c r="C3891" s="31"/>
      <c r="D3891" s="34"/>
      <c r="E3891" s="32"/>
      <c r="F3891" s="36"/>
      <c r="G3891" s="288"/>
      <c r="H3891" s="288"/>
      <c r="I3891" s="1"/>
      <c r="J3891" s="10"/>
      <c r="K3891" s="10"/>
      <c r="L3891" s="1"/>
    </row>
    <row r="3892" spans="2:12" s="5" customFormat="1" ht="15.75">
      <c r="B3892" s="1"/>
      <c r="C3892" s="31"/>
      <c r="D3892" s="34"/>
      <c r="E3892" s="32"/>
      <c r="F3892" s="36"/>
      <c r="G3892" s="288"/>
      <c r="H3892" s="288" t="s">
        <v>145</v>
      </c>
      <c r="I3892" s="1"/>
      <c r="J3892" s="10"/>
      <c r="K3892" s="10"/>
      <c r="L3892" s="1"/>
    </row>
    <row r="3893" spans="2:12" s="5" customFormat="1" ht="15.75">
      <c r="B3893" s="1"/>
      <c r="C3893" s="31"/>
      <c r="D3893" s="34"/>
      <c r="E3893" s="32"/>
      <c r="F3893" s="36"/>
      <c r="G3893" s="288"/>
      <c r="H3893" s="288" t="s">
        <v>145</v>
      </c>
      <c r="I3893" s="1"/>
      <c r="J3893" s="10"/>
      <c r="K3893" s="10"/>
      <c r="L3893" s="1"/>
    </row>
    <row r="3894" spans="2:12" s="5" customFormat="1" ht="15.75">
      <c r="B3894" s="1"/>
      <c r="C3894" s="31"/>
      <c r="D3894" s="34"/>
      <c r="E3894" s="32"/>
      <c r="F3894" s="36"/>
      <c r="G3894" s="288"/>
      <c r="H3894" s="288" t="s">
        <v>145</v>
      </c>
      <c r="I3894" s="1"/>
      <c r="J3894" s="10"/>
      <c r="K3894" s="10"/>
      <c r="L3894" s="1"/>
    </row>
    <row r="3895" spans="2:12" s="5" customFormat="1" ht="15.75">
      <c r="B3895" s="1"/>
      <c r="C3895" s="31"/>
      <c r="D3895" s="34"/>
      <c r="E3895" s="32"/>
      <c r="F3895" s="36"/>
      <c r="G3895" s="288"/>
      <c r="H3895" s="288"/>
      <c r="I3895" s="1"/>
      <c r="J3895" s="10"/>
      <c r="K3895" s="10"/>
      <c r="L3895" s="1"/>
    </row>
    <row r="3896" spans="2:12" s="5" customFormat="1" ht="15.75">
      <c r="B3896" s="1"/>
      <c r="C3896" s="31"/>
      <c r="D3896" s="34"/>
      <c r="E3896" s="32"/>
      <c r="F3896" s="36"/>
      <c r="G3896" s="288"/>
      <c r="H3896" s="288"/>
      <c r="I3896" s="1"/>
      <c r="J3896" s="10"/>
      <c r="K3896" s="10"/>
      <c r="L3896" s="1"/>
    </row>
    <row r="3897" spans="2:12" s="5" customFormat="1" ht="15.75">
      <c r="B3897" s="1"/>
      <c r="C3897" s="31"/>
      <c r="D3897" s="34"/>
      <c r="E3897" s="32"/>
      <c r="F3897" s="36"/>
      <c r="G3897" s="288"/>
      <c r="H3897" s="288"/>
      <c r="I3897" s="1"/>
      <c r="J3897" s="10"/>
      <c r="K3897" s="10"/>
      <c r="L3897" s="1"/>
    </row>
    <row r="3898" spans="2:12" s="5" customFormat="1" ht="15.75">
      <c r="B3898" s="1"/>
      <c r="C3898" s="31"/>
      <c r="D3898" s="34"/>
      <c r="E3898" s="32"/>
      <c r="F3898" s="36"/>
      <c r="G3898" s="288"/>
      <c r="H3898" s="288"/>
      <c r="I3898" s="1"/>
      <c r="J3898" s="10"/>
      <c r="K3898" s="10"/>
      <c r="L3898" s="1"/>
    </row>
    <row r="3899" spans="2:12" s="5" customFormat="1" ht="15.75">
      <c r="B3899" s="1"/>
      <c r="C3899" s="31"/>
      <c r="D3899" s="34"/>
      <c r="E3899" s="32"/>
      <c r="F3899" s="36"/>
      <c r="G3899" s="288"/>
      <c r="H3899" s="288"/>
      <c r="I3899" s="1"/>
      <c r="J3899" s="10"/>
      <c r="K3899" s="10"/>
      <c r="L3899" s="1"/>
    </row>
    <row r="3900" spans="2:12" s="5" customFormat="1" ht="15.75">
      <c r="B3900" s="1"/>
      <c r="C3900" s="31"/>
      <c r="D3900" s="34"/>
      <c r="E3900" s="32"/>
      <c r="F3900" s="36"/>
      <c r="G3900" s="288"/>
      <c r="H3900" s="288"/>
      <c r="I3900" s="1"/>
      <c r="J3900" s="10"/>
      <c r="K3900" s="10"/>
      <c r="L3900" s="1"/>
    </row>
    <row r="3901" spans="2:12" s="5" customFormat="1" ht="15.75">
      <c r="B3901" s="1"/>
      <c r="C3901" s="31"/>
      <c r="D3901" s="34"/>
      <c r="E3901" s="32"/>
      <c r="F3901" s="36"/>
      <c r="G3901" s="288"/>
      <c r="H3901" s="288"/>
      <c r="I3901" s="1"/>
      <c r="J3901" s="10"/>
      <c r="K3901" s="10"/>
      <c r="L3901" s="1"/>
    </row>
    <row r="3902" spans="2:12" s="5" customFormat="1" ht="15.75">
      <c r="B3902" s="1"/>
      <c r="C3902" s="31"/>
      <c r="D3902" s="34"/>
      <c r="E3902" s="32"/>
      <c r="F3902" s="36"/>
      <c r="G3902" s="288"/>
      <c r="H3902" s="288"/>
      <c r="I3902" s="1"/>
      <c r="J3902" s="10"/>
      <c r="K3902" s="10"/>
      <c r="L3902" s="1"/>
    </row>
    <row r="3903" spans="2:12" s="5" customFormat="1" ht="15.75">
      <c r="B3903" s="1"/>
      <c r="C3903" s="31"/>
      <c r="D3903" s="34"/>
      <c r="E3903" s="32"/>
      <c r="F3903" s="36"/>
      <c r="G3903" s="288"/>
      <c r="H3903" s="288"/>
      <c r="I3903" s="1"/>
      <c r="J3903" s="10"/>
      <c r="K3903" s="10"/>
      <c r="L3903" s="1"/>
    </row>
    <row r="3904" spans="2:12" s="5" customFormat="1" ht="15.75">
      <c r="B3904" s="1"/>
      <c r="C3904" s="31"/>
      <c r="D3904" s="34"/>
      <c r="E3904" s="32"/>
      <c r="F3904" s="36"/>
      <c r="G3904" s="288"/>
      <c r="H3904" s="288"/>
      <c r="I3904" s="1"/>
      <c r="J3904" s="10"/>
      <c r="K3904" s="10"/>
      <c r="L3904" s="1"/>
    </row>
    <row r="3905" spans="2:12" s="5" customFormat="1" ht="15.75">
      <c r="B3905" s="1"/>
      <c r="C3905" s="31"/>
      <c r="D3905" s="34"/>
      <c r="E3905" s="32"/>
      <c r="F3905" s="36"/>
      <c r="G3905" s="288"/>
      <c r="H3905" s="288"/>
      <c r="I3905" s="1"/>
      <c r="J3905" s="10"/>
      <c r="K3905" s="10"/>
      <c r="L3905" s="1"/>
    </row>
    <row r="3906" spans="2:12" s="5" customFormat="1" ht="15.75">
      <c r="B3906" s="1"/>
      <c r="C3906" s="31"/>
      <c r="D3906" s="34"/>
      <c r="E3906" s="32"/>
      <c r="F3906" s="36"/>
      <c r="G3906" s="288"/>
      <c r="H3906" s="288"/>
      <c r="I3906" s="1"/>
      <c r="J3906" s="10"/>
      <c r="K3906" s="10"/>
      <c r="L3906" s="1"/>
    </row>
    <row r="3907" spans="2:12" s="5" customFormat="1" ht="15.75">
      <c r="B3907" s="1"/>
      <c r="C3907" s="31"/>
      <c r="D3907" s="34"/>
      <c r="E3907" s="32"/>
      <c r="F3907" s="36"/>
      <c r="G3907" s="288"/>
      <c r="H3907" s="288"/>
      <c r="I3907" s="1"/>
      <c r="J3907" s="10"/>
      <c r="K3907" s="10"/>
      <c r="L3907" s="1"/>
    </row>
    <row r="3908" spans="2:12" s="5" customFormat="1" ht="15.75">
      <c r="B3908" s="1"/>
      <c r="C3908" s="31"/>
      <c r="D3908" s="34"/>
      <c r="E3908" s="32"/>
      <c r="F3908" s="36"/>
      <c r="G3908" s="288"/>
      <c r="H3908" s="288" t="s">
        <v>145</v>
      </c>
      <c r="I3908" s="1"/>
      <c r="J3908" s="10"/>
      <c r="K3908" s="10"/>
      <c r="L3908" s="1"/>
    </row>
    <row r="3909" spans="2:12" s="5" customFormat="1" ht="15.75">
      <c r="B3909" s="1"/>
      <c r="C3909" s="31"/>
      <c r="D3909" s="34"/>
      <c r="E3909" s="32"/>
      <c r="F3909" s="36"/>
      <c r="G3909" s="288"/>
      <c r="H3909" s="288"/>
      <c r="I3909" s="1"/>
      <c r="J3909" s="10"/>
      <c r="K3909" s="10"/>
      <c r="L3909" s="1"/>
    </row>
    <row r="3910" spans="2:12" s="5" customFormat="1" ht="15.75">
      <c r="B3910" s="1"/>
      <c r="C3910" s="31"/>
      <c r="D3910" s="34"/>
      <c r="E3910" s="32"/>
      <c r="F3910" s="36"/>
      <c r="G3910" s="288"/>
      <c r="H3910" s="288"/>
      <c r="I3910" s="1"/>
      <c r="J3910" s="10"/>
      <c r="K3910" s="10"/>
      <c r="L3910" s="1"/>
    </row>
    <row r="3911" spans="2:12" s="5" customFormat="1" ht="15.75">
      <c r="B3911" s="1"/>
      <c r="C3911" s="31"/>
      <c r="D3911" s="34"/>
      <c r="E3911" s="32"/>
      <c r="F3911" s="36"/>
      <c r="G3911" s="288"/>
      <c r="H3911" s="288"/>
      <c r="I3911" s="1"/>
      <c r="J3911" s="10"/>
      <c r="K3911" s="10"/>
      <c r="L3911" s="1"/>
    </row>
    <row r="3912" spans="2:12" s="5" customFormat="1" ht="15.75">
      <c r="B3912" s="1"/>
      <c r="C3912" s="31"/>
      <c r="D3912" s="34"/>
      <c r="E3912" s="32"/>
      <c r="F3912" s="36"/>
      <c r="G3912" s="288"/>
      <c r="H3912" s="288" t="s">
        <v>145</v>
      </c>
      <c r="I3912" s="1"/>
      <c r="J3912" s="10"/>
      <c r="K3912" s="10"/>
      <c r="L3912" s="1"/>
    </row>
    <row r="3913" spans="2:12" s="5" customFormat="1" ht="15.75">
      <c r="B3913" s="1"/>
      <c r="C3913" s="31"/>
      <c r="D3913" s="34"/>
      <c r="E3913" s="32"/>
      <c r="F3913" s="36"/>
      <c r="G3913" s="288"/>
      <c r="H3913" s="288"/>
      <c r="I3913" s="1"/>
      <c r="J3913" s="10"/>
      <c r="K3913" s="10"/>
      <c r="L3913" s="1"/>
    </row>
    <row r="3914" spans="2:12" s="5" customFormat="1" ht="15.75">
      <c r="B3914" s="1"/>
      <c r="C3914" s="31"/>
      <c r="D3914" s="34"/>
      <c r="E3914" s="32"/>
      <c r="F3914" s="36"/>
      <c r="G3914" s="288"/>
      <c r="H3914" s="288"/>
      <c r="I3914" s="1"/>
      <c r="J3914" s="10"/>
      <c r="K3914" s="10"/>
      <c r="L3914" s="1"/>
    </row>
    <row r="3915" spans="2:12" s="5" customFormat="1" ht="15.75">
      <c r="B3915" s="1"/>
      <c r="C3915" s="31"/>
      <c r="D3915" s="34"/>
      <c r="E3915" s="32"/>
      <c r="F3915" s="36"/>
      <c r="G3915" s="288"/>
      <c r="H3915" s="288"/>
      <c r="I3915" s="1"/>
      <c r="J3915" s="10"/>
      <c r="K3915" s="10"/>
      <c r="L3915" s="1"/>
    </row>
    <row r="3916" spans="2:12" s="5" customFormat="1" ht="15.75">
      <c r="B3916" s="1"/>
      <c r="C3916" s="31"/>
      <c r="D3916" s="34"/>
      <c r="E3916" s="32"/>
      <c r="F3916" s="36"/>
      <c r="G3916" s="288"/>
      <c r="H3916" s="288"/>
      <c r="I3916" s="1"/>
      <c r="J3916" s="10"/>
      <c r="K3916" s="10"/>
      <c r="L3916" s="1"/>
    </row>
    <row r="3917" spans="2:12" s="5" customFormat="1" ht="15.75">
      <c r="B3917" s="1"/>
      <c r="C3917" s="31"/>
      <c r="D3917" s="34"/>
      <c r="E3917" s="32"/>
      <c r="F3917" s="36"/>
      <c r="G3917" s="288"/>
      <c r="H3917" s="288"/>
      <c r="I3917" s="1"/>
      <c r="J3917" s="10"/>
      <c r="K3917" s="10"/>
      <c r="L3917" s="1"/>
    </row>
    <row r="3918" spans="2:12" s="5" customFormat="1" ht="15.75">
      <c r="B3918" s="1"/>
      <c r="C3918" s="31"/>
      <c r="D3918" s="34"/>
      <c r="E3918" s="32"/>
      <c r="F3918" s="36"/>
      <c r="G3918" s="288"/>
      <c r="H3918" s="288" t="s">
        <v>145</v>
      </c>
      <c r="I3918" s="1"/>
      <c r="J3918" s="10"/>
      <c r="K3918" s="10"/>
      <c r="L3918" s="1"/>
    </row>
    <row r="3919" spans="2:12" s="5" customFormat="1" ht="15.75">
      <c r="B3919" s="1"/>
      <c r="C3919" s="31"/>
      <c r="D3919" s="34"/>
      <c r="E3919" s="32"/>
      <c r="F3919" s="36"/>
      <c r="G3919" s="288"/>
      <c r="H3919" s="288"/>
      <c r="I3919" s="1"/>
      <c r="J3919" s="10"/>
      <c r="K3919" s="10"/>
      <c r="L3919" s="1"/>
    </row>
    <row r="3920" spans="2:12" s="5" customFormat="1" ht="15.75">
      <c r="B3920" s="1"/>
      <c r="C3920" s="31"/>
      <c r="D3920" s="34"/>
      <c r="E3920" s="32"/>
      <c r="F3920" s="36"/>
      <c r="G3920" s="288"/>
      <c r="H3920" s="288"/>
      <c r="I3920" s="1"/>
      <c r="J3920" s="10"/>
      <c r="K3920" s="10"/>
      <c r="L3920" s="1"/>
    </row>
    <row r="3921" spans="2:12" s="5" customFormat="1" ht="15.75">
      <c r="B3921" s="1"/>
      <c r="C3921" s="31"/>
      <c r="D3921" s="34"/>
      <c r="E3921" s="32"/>
      <c r="F3921" s="36"/>
      <c r="G3921" s="288"/>
      <c r="H3921" s="288" t="s">
        <v>145</v>
      </c>
      <c r="I3921" s="1"/>
      <c r="J3921" s="10"/>
      <c r="K3921" s="10"/>
      <c r="L3921" s="1"/>
    </row>
    <row r="3922" spans="2:12" s="5" customFormat="1" ht="15.75">
      <c r="B3922" s="1"/>
      <c r="C3922" s="31"/>
      <c r="D3922" s="34"/>
      <c r="E3922" s="32"/>
      <c r="F3922" s="36"/>
      <c r="G3922" s="288"/>
      <c r="H3922" s="288"/>
      <c r="I3922" s="1"/>
      <c r="J3922" s="10"/>
      <c r="K3922" s="10"/>
      <c r="L3922" s="1"/>
    </row>
    <row r="3923" spans="2:12" s="5" customFormat="1" ht="15.75">
      <c r="B3923" s="1"/>
      <c r="C3923" s="31"/>
      <c r="D3923" s="34"/>
      <c r="E3923" s="32"/>
      <c r="F3923" s="36"/>
      <c r="G3923" s="288"/>
      <c r="H3923" s="288"/>
      <c r="I3923" s="1"/>
      <c r="J3923" s="10"/>
      <c r="K3923" s="10"/>
      <c r="L3923" s="1"/>
    </row>
    <row r="3924" spans="2:12" s="5" customFormat="1" ht="15.75">
      <c r="B3924" s="1"/>
      <c r="C3924" s="31"/>
      <c r="D3924" s="34"/>
      <c r="E3924" s="32"/>
      <c r="F3924" s="36"/>
      <c r="G3924" s="288"/>
      <c r="H3924" s="288"/>
      <c r="I3924" s="1"/>
      <c r="J3924" s="10"/>
      <c r="K3924" s="10"/>
      <c r="L3924" s="1"/>
    </row>
    <row r="3925" spans="2:12" s="5" customFormat="1" ht="15.75">
      <c r="B3925" s="1"/>
      <c r="C3925" s="31"/>
      <c r="D3925" s="34"/>
      <c r="E3925" s="32"/>
      <c r="F3925" s="36"/>
      <c r="G3925" s="288"/>
      <c r="H3925" s="288"/>
      <c r="I3925" s="1"/>
      <c r="J3925" s="10"/>
      <c r="K3925" s="10"/>
      <c r="L3925" s="1"/>
    </row>
    <row r="3926" spans="2:12" s="5" customFormat="1" ht="15.75">
      <c r="B3926" s="1"/>
      <c r="C3926" s="31"/>
      <c r="D3926" s="34"/>
      <c r="E3926" s="32"/>
      <c r="F3926" s="36"/>
      <c r="G3926" s="288"/>
      <c r="H3926" s="288"/>
      <c r="I3926" s="1"/>
      <c r="J3926" s="10"/>
      <c r="K3926" s="10"/>
      <c r="L3926" s="1"/>
    </row>
    <row r="3927" spans="2:12" s="5" customFormat="1" ht="15.75">
      <c r="B3927" s="1"/>
      <c r="C3927" s="31"/>
      <c r="D3927" s="34"/>
      <c r="E3927" s="32"/>
      <c r="F3927" s="36"/>
      <c r="G3927" s="288"/>
      <c r="H3927" s="288" t="s">
        <v>145</v>
      </c>
      <c r="I3927" s="1"/>
      <c r="J3927" s="10"/>
      <c r="K3927" s="10"/>
      <c r="L3927" s="1"/>
    </row>
    <row r="3928" spans="2:12" s="5" customFormat="1" ht="15.75">
      <c r="B3928" s="1"/>
      <c r="C3928" s="31"/>
      <c r="D3928" s="34"/>
      <c r="E3928" s="32"/>
      <c r="F3928" s="36"/>
      <c r="G3928" s="288"/>
      <c r="H3928" s="288"/>
      <c r="I3928" s="1"/>
      <c r="J3928" s="10"/>
      <c r="K3928" s="10"/>
      <c r="L3928" s="1"/>
    </row>
    <row r="3929" spans="2:12" s="5" customFormat="1" ht="15.75">
      <c r="B3929" s="1"/>
      <c r="C3929" s="31"/>
      <c r="D3929" s="34"/>
      <c r="E3929" s="32"/>
      <c r="F3929" s="36"/>
      <c r="G3929" s="288"/>
      <c r="H3929" s="288"/>
      <c r="I3929" s="1"/>
      <c r="J3929" s="10"/>
      <c r="K3929" s="10"/>
      <c r="L3929" s="1"/>
    </row>
    <row r="3930" spans="2:12" s="5" customFormat="1" ht="15.75">
      <c r="B3930" s="1"/>
      <c r="C3930" s="31"/>
      <c r="D3930" s="34"/>
      <c r="E3930" s="32"/>
      <c r="F3930" s="36"/>
      <c r="G3930" s="288"/>
      <c r="H3930" s="288"/>
      <c r="I3930" s="1"/>
      <c r="J3930" s="10"/>
      <c r="K3930" s="10"/>
      <c r="L3930" s="1"/>
    </row>
    <row r="3931" spans="2:12" s="5" customFormat="1" ht="15.75">
      <c r="B3931" s="1"/>
      <c r="C3931" s="31"/>
      <c r="D3931" s="34"/>
      <c r="E3931" s="32"/>
      <c r="F3931" s="36"/>
      <c r="G3931" s="288"/>
      <c r="H3931" s="288" t="s">
        <v>145</v>
      </c>
      <c r="I3931" s="1"/>
      <c r="J3931" s="10"/>
      <c r="K3931" s="10"/>
      <c r="L3931" s="1"/>
    </row>
    <row r="3932" spans="2:12" s="5" customFormat="1" ht="15.75">
      <c r="B3932" s="1"/>
      <c r="C3932" s="31"/>
      <c r="D3932" s="34"/>
      <c r="E3932" s="32"/>
      <c r="F3932" s="36"/>
      <c r="G3932" s="288"/>
      <c r="H3932" s="288" t="s">
        <v>145</v>
      </c>
      <c r="I3932" s="1"/>
      <c r="J3932" s="10"/>
      <c r="K3932" s="10"/>
      <c r="L3932" s="1"/>
    </row>
    <row r="3933" spans="2:12" s="5" customFormat="1" ht="15.75">
      <c r="B3933" s="1"/>
      <c r="C3933" s="31"/>
      <c r="D3933" s="34"/>
      <c r="E3933" s="32"/>
      <c r="F3933" s="36"/>
      <c r="G3933" s="288"/>
      <c r="H3933" s="288" t="s">
        <v>145</v>
      </c>
      <c r="I3933" s="1"/>
      <c r="J3933" s="10"/>
      <c r="K3933" s="10"/>
      <c r="L3933" s="1"/>
    </row>
    <row r="3934" spans="2:12" s="5" customFormat="1" ht="15.75">
      <c r="B3934" s="1"/>
      <c r="C3934" s="31"/>
      <c r="D3934" s="34"/>
      <c r="E3934" s="32"/>
      <c r="F3934" s="36"/>
      <c r="G3934" s="288"/>
      <c r="H3934" s="288"/>
      <c r="I3934" s="1"/>
      <c r="J3934" s="10"/>
      <c r="K3934" s="10"/>
      <c r="L3934" s="1"/>
    </row>
    <row r="3935" spans="2:12" s="5" customFormat="1" ht="15.75">
      <c r="B3935" s="1"/>
      <c r="C3935" s="31"/>
      <c r="D3935" s="34"/>
      <c r="E3935" s="32"/>
      <c r="F3935" s="36"/>
      <c r="G3935" s="288"/>
      <c r="H3935" s="288"/>
      <c r="I3935" s="1"/>
      <c r="J3935" s="10"/>
      <c r="K3935" s="10"/>
      <c r="L3935" s="1"/>
    </row>
    <row r="3936" spans="2:12" s="5" customFormat="1" ht="15.75">
      <c r="B3936" s="1"/>
      <c r="C3936" s="31"/>
      <c r="D3936" s="34"/>
      <c r="E3936" s="32"/>
      <c r="F3936" s="36"/>
      <c r="G3936" s="288"/>
      <c r="H3936" s="288"/>
      <c r="I3936" s="1"/>
      <c r="J3936" s="10"/>
      <c r="K3936" s="10"/>
      <c r="L3936" s="1"/>
    </row>
    <row r="3937" spans="2:12" s="5" customFormat="1" ht="15.75">
      <c r="B3937" s="1"/>
      <c r="C3937" s="31"/>
      <c r="D3937" s="34"/>
      <c r="E3937" s="32"/>
      <c r="F3937" s="36"/>
      <c r="G3937" s="288"/>
      <c r="H3937" s="288"/>
      <c r="I3937" s="1"/>
      <c r="J3937" s="10"/>
      <c r="K3937" s="10"/>
      <c r="L3937" s="1"/>
    </row>
    <row r="3938" spans="2:12" s="5" customFormat="1" ht="15.75">
      <c r="B3938" s="1"/>
      <c r="C3938" s="31"/>
      <c r="D3938" s="34"/>
      <c r="E3938" s="32"/>
      <c r="F3938" s="36"/>
      <c r="G3938" s="288"/>
      <c r="H3938" s="288"/>
      <c r="I3938" s="1"/>
      <c r="J3938" s="10"/>
      <c r="K3938" s="10"/>
      <c r="L3938" s="1"/>
    </row>
    <row r="3939" spans="2:12" s="5" customFormat="1" ht="15.75">
      <c r="B3939" s="1"/>
      <c r="C3939" s="31"/>
      <c r="D3939" s="34"/>
      <c r="E3939" s="32"/>
      <c r="F3939" s="36"/>
      <c r="G3939" s="288"/>
      <c r="H3939" s="288"/>
      <c r="I3939" s="1"/>
      <c r="J3939" s="10"/>
      <c r="K3939" s="10"/>
      <c r="L3939" s="1"/>
    </row>
    <row r="3940" spans="2:12" s="5" customFormat="1" ht="15.75">
      <c r="B3940" s="1"/>
      <c r="C3940" s="31"/>
      <c r="D3940" s="34"/>
      <c r="E3940" s="32"/>
      <c r="F3940" s="36"/>
      <c r="G3940" s="288"/>
      <c r="H3940" s="288"/>
      <c r="I3940" s="1"/>
      <c r="J3940" s="10"/>
      <c r="K3940" s="10"/>
      <c r="L3940" s="1"/>
    </row>
    <row r="3941" spans="2:12" s="5" customFormat="1" ht="15.75">
      <c r="B3941" s="1"/>
      <c r="C3941" s="31"/>
      <c r="D3941" s="34"/>
      <c r="E3941" s="32"/>
      <c r="F3941" s="36"/>
      <c r="G3941" s="288"/>
      <c r="H3941" s="288"/>
      <c r="I3941" s="1"/>
      <c r="J3941" s="10"/>
      <c r="K3941" s="10"/>
      <c r="L3941" s="1"/>
    </row>
    <row r="3942" spans="2:12" s="5" customFormat="1" ht="15.75">
      <c r="B3942" s="1"/>
      <c r="C3942" s="31"/>
      <c r="D3942" s="34"/>
      <c r="E3942" s="32"/>
      <c r="F3942" s="36"/>
      <c r="G3942" s="288"/>
      <c r="H3942" s="288"/>
      <c r="I3942" s="1"/>
      <c r="J3942" s="10"/>
      <c r="K3942" s="10"/>
      <c r="L3942" s="1"/>
    </row>
    <row r="3943" spans="2:12" s="5" customFormat="1" ht="15.75">
      <c r="B3943" s="1"/>
      <c r="C3943" s="31"/>
      <c r="D3943" s="34"/>
      <c r="E3943" s="32"/>
      <c r="F3943" s="36"/>
      <c r="G3943" s="288"/>
      <c r="H3943" s="288"/>
      <c r="I3943" s="1"/>
      <c r="J3943" s="10"/>
      <c r="K3943" s="10"/>
      <c r="L3943" s="1"/>
    </row>
    <row r="3944" spans="2:12" s="5" customFormat="1" ht="15.75">
      <c r="B3944" s="1"/>
      <c r="C3944" s="31"/>
      <c r="D3944" s="34"/>
      <c r="E3944" s="32"/>
      <c r="F3944" s="36"/>
      <c r="G3944" s="288"/>
      <c r="H3944" s="288"/>
      <c r="I3944" s="1"/>
      <c r="J3944" s="10"/>
      <c r="K3944" s="10"/>
      <c r="L3944" s="1"/>
    </row>
    <row r="3945" spans="2:12" s="5" customFormat="1" ht="15.75">
      <c r="B3945" s="1"/>
      <c r="C3945" s="31"/>
      <c r="D3945" s="34"/>
      <c r="E3945" s="32"/>
      <c r="F3945" s="36"/>
      <c r="G3945" s="288"/>
      <c r="H3945" s="288"/>
      <c r="I3945" s="1"/>
      <c r="J3945" s="10"/>
      <c r="K3945" s="10"/>
      <c r="L3945" s="1"/>
    </row>
    <row r="3946" spans="2:12" s="5" customFormat="1" ht="15.75">
      <c r="B3946" s="1"/>
      <c r="C3946" s="31"/>
      <c r="D3946" s="34"/>
      <c r="E3946" s="32"/>
      <c r="F3946" s="36"/>
      <c r="G3946" s="288"/>
      <c r="H3946" s="288"/>
      <c r="I3946" s="1"/>
      <c r="J3946" s="10"/>
      <c r="K3946" s="10"/>
      <c r="L3946" s="1"/>
    </row>
    <row r="3947" spans="2:12" s="5" customFormat="1" ht="15.75">
      <c r="B3947" s="1"/>
      <c r="C3947" s="31"/>
      <c r="D3947" s="34"/>
      <c r="E3947" s="32"/>
      <c r="F3947" s="36"/>
      <c r="G3947" s="288"/>
      <c r="H3947" s="288"/>
      <c r="I3947" s="1"/>
      <c r="J3947" s="10"/>
      <c r="K3947" s="10"/>
      <c r="L3947" s="1"/>
    </row>
    <row r="3948" spans="2:12" s="5" customFormat="1" ht="15.75">
      <c r="B3948" s="1"/>
      <c r="C3948" s="31"/>
      <c r="D3948" s="34"/>
      <c r="E3948" s="32"/>
      <c r="F3948" s="36"/>
      <c r="G3948" s="288"/>
      <c r="H3948" s="288"/>
      <c r="I3948" s="1"/>
      <c r="J3948" s="10"/>
      <c r="K3948" s="10"/>
      <c r="L3948" s="1"/>
    </row>
    <row r="3949" spans="2:12" s="5" customFormat="1" ht="15.75">
      <c r="B3949" s="1"/>
      <c r="C3949" s="31"/>
      <c r="D3949" s="34"/>
      <c r="E3949" s="32"/>
      <c r="F3949" s="36"/>
      <c r="G3949" s="288"/>
      <c r="H3949" s="288"/>
      <c r="I3949" s="1"/>
      <c r="J3949" s="10"/>
      <c r="K3949" s="10"/>
      <c r="L3949" s="1"/>
    </row>
    <row r="3950" spans="2:12" s="5" customFormat="1" ht="15.75">
      <c r="B3950" s="1"/>
      <c r="C3950" s="31"/>
      <c r="D3950" s="34"/>
      <c r="E3950" s="32"/>
      <c r="F3950" s="36"/>
      <c r="G3950" s="288"/>
      <c r="H3950" s="288"/>
      <c r="I3950" s="1"/>
      <c r="J3950" s="10"/>
      <c r="K3950" s="10"/>
      <c r="L3950" s="1"/>
    </row>
    <row r="3951" spans="2:12" s="5" customFormat="1" ht="15.75">
      <c r="B3951" s="1"/>
      <c r="C3951" s="31"/>
      <c r="D3951" s="34"/>
      <c r="E3951" s="32"/>
      <c r="F3951" s="36"/>
      <c r="G3951" s="288"/>
      <c r="H3951" s="288"/>
      <c r="I3951" s="1"/>
      <c r="J3951" s="10"/>
      <c r="K3951" s="10"/>
      <c r="L3951" s="1"/>
    </row>
    <row r="3952" spans="2:12" s="5" customFormat="1" ht="15.75">
      <c r="B3952" s="1"/>
      <c r="C3952" s="31"/>
      <c r="D3952" s="34"/>
      <c r="E3952" s="32"/>
      <c r="F3952" s="36"/>
      <c r="G3952" s="288"/>
      <c r="H3952" s="288"/>
      <c r="I3952" s="1"/>
      <c r="J3952" s="10"/>
      <c r="K3952" s="10"/>
      <c r="L3952" s="1"/>
    </row>
    <row r="3953" spans="2:12" s="5" customFormat="1" ht="15.75">
      <c r="B3953" s="1"/>
      <c r="C3953" s="31"/>
      <c r="D3953" s="34"/>
      <c r="E3953" s="32"/>
      <c r="F3953" s="36"/>
      <c r="G3953" s="288"/>
      <c r="H3953" s="288"/>
      <c r="I3953" s="1"/>
      <c r="J3953" s="10"/>
      <c r="K3953" s="10"/>
      <c r="L3953" s="1"/>
    </row>
    <row r="3954" spans="2:12" s="5" customFormat="1" ht="15.75">
      <c r="B3954" s="1"/>
      <c r="C3954" s="31"/>
      <c r="D3954" s="34"/>
      <c r="E3954" s="32"/>
      <c r="F3954" s="36"/>
      <c r="G3954" s="288"/>
      <c r="H3954" s="288"/>
      <c r="I3954" s="1"/>
      <c r="J3954" s="10"/>
      <c r="K3954" s="10"/>
      <c r="L3954" s="1"/>
    </row>
    <row r="3955" spans="2:12" s="5" customFormat="1" ht="15.75">
      <c r="B3955" s="1"/>
      <c r="C3955" s="31"/>
      <c r="D3955" s="34"/>
      <c r="E3955" s="32"/>
      <c r="F3955" s="36"/>
      <c r="G3955" s="288"/>
      <c r="H3955" s="288"/>
      <c r="I3955" s="1"/>
      <c r="J3955" s="10"/>
      <c r="K3955" s="10"/>
      <c r="L3955" s="1"/>
    </row>
    <row r="3956" spans="2:12" s="5" customFormat="1" ht="15.75">
      <c r="B3956" s="1"/>
      <c r="C3956" s="31"/>
      <c r="D3956" s="34"/>
      <c r="E3956" s="32"/>
      <c r="F3956" s="36"/>
      <c r="G3956" s="288"/>
      <c r="H3956" s="288"/>
      <c r="I3956" s="1"/>
      <c r="J3956" s="10"/>
      <c r="K3956" s="10"/>
      <c r="L3956" s="1"/>
    </row>
    <row r="3957" spans="2:12" s="5" customFormat="1" ht="15.75">
      <c r="B3957" s="1"/>
      <c r="C3957" s="31"/>
      <c r="D3957" s="34"/>
      <c r="E3957" s="32"/>
      <c r="F3957" s="36"/>
      <c r="G3957" s="288"/>
      <c r="H3957" s="288"/>
      <c r="I3957" s="1"/>
      <c r="J3957" s="10"/>
      <c r="K3957" s="10"/>
      <c r="L3957" s="1"/>
    </row>
    <row r="3958" spans="2:12" s="5" customFormat="1" ht="15.75">
      <c r="B3958" s="1"/>
      <c r="C3958" s="31"/>
      <c r="D3958" s="34"/>
      <c r="E3958" s="32"/>
      <c r="F3958" s="36"/>
      <c r="G3958" s="288"/>
      <c r="H3958" s="288"/>
      <c r="I3958" s="1"/>
      <c r="J3958" s="10"/>
      <c r="K3958" s="10"/>
      <c r="L3958" s="1"/>
    </row>
    <row r="3959" spans="2:12" s="5" customFormat="1" ht="15.75">
      <c r="B3959" s="1"/>
      <c r="C3959" s="31"/>
      <c r="D3959" s="34"/>
      <c r="E3959" s="32"/>
      <c r="F3959" s="36"/>
      <c r="G3959" s="288"/>
      <c r="H3959" s="288"/>
      <c r="I3959" s="1"/>
      <c r="J3959" s="10"/>
      <c r="K3959" s="10"/>
      <c r="L3959" s="1"/>
    </row>
    <row r="3960" spans="2:12" s="5" customFormat="1" ht="15.75">
      <c r="B3960" s="1"/>
      <c r="C3960" s="31"/>
      <c r="D3960" s="34"/>
      <c r="E3960" s="32"/>
      <c r="F3960" s="36"/>
      <c r="G3960" s="288"/>
      <c r="H3960" s="288"/>
      <c r="I3960" s="1"/>
      <c r="J3960" s="10"/>
      <c r="K3960" s="10"/>
      <c r="L3960" s="1"/>
    </row>
    <row r="3961" spans="2:12" s="5" customFormat="1" ht="15.75">
      <c r="B3961" s="1"/>
      <c r="C3961" s="31"/>
      <c r="D3961" s="34"/>
      <c r="E3961" s="32"/>
      <c r="F3961" s="36"/>
      <c r="G3961" s="288"/>
      <c r="H3961" s="288"/>
      <c r="I3961" s="1"/>
      <c r="J3961" s="10"/>
      <c r="K3961" s="10"/>
      <c r="L3961" s="1"/>
    </row>
    <row r="3962" spans="2:12" s="5" customFormat="1" ht="15.75">
      <c r="B3962" s="1"/>
      <c r="C3962" s="31"/>
      <c r="D3962" s="34"/>
      <c r="E3962" s="32"/>
      <c r="F3962" s="36"/>
      <c r="G3962" s="288"/>
      <c r="H3962" s="288"/>
      <c r="I3962" s="1"/>
      <c r="J3962" s="10"/>
      <c r="K3962" s="10"/>
      <c r="L3962" s="1"/>
    </row>
    <row r="3963" spans="2:12" s="5" customFormat="1" ht="15.75">
      <c r="B3963" s="1"/>
      <c r="C3963" s="31"/>
      <c r="D3963" s="34"/>
      <c r="E3963" s="32"/>
      <c r="F3963" s="36"/>
      <c r="G3963" s="288"/>
      <c r="H3963" s="288"/>
      <c r="I3963" s="1"/>
      <c r="J3963" s="10"/>
      <c r="K3963" s="10"/>
      <c r="L3963" s="1"/>
    </row>
    <row r="3964" spans="2:12" s="5" customFormat="1" ht="15.75">
      <c r="B3964" s="1"/>
      <c r="C3964" s="31"/>
      <c r="D3964" s="34"/>
      <c r="E3964" s="32"/>
      <c r="F3964" s="36"/>
      <c r="G3964" s="288"/>
      <c r="H3964" s="288"/>
      <c r="I3964" s="1"/>
      <c r="J3964" s="10"/>
      <c r="K3964" s="10"/>
      <c r="L3964" s="1"/>
    </row>
    <row r="3965" spans="2:12" s="5" customFormat="1" ht="15.75">
      <c r="B3965" s="1"/>
      <c r="C3965" s="31"/>
      <c r="D3965" s="34"/>
      <c r="E3965" s="32"/>
      <c r="F3965" s="36"/>
      <c r="G3965" s="288"/>
      <c r="H3965" s="288"/>
      <c r="I3965" s="1"/>
      <c r="J3965" s="10"/>
      <c r="K3965" s="10"/>
      <c r="L3965" s="1"/>
    </row>
    <row r="3966" spans="2:12" s="5" customFormat="1" ht="15.75">
      <c r="B3966" s="1"/>
      <c r="C3966" s="31"/>
      <c r="D3966" s="34"/>
      <c r="E3966" s="32"/>
      <c r="F3966" s="36"/>
      <c r="G3966" s="288"/>
      <c r="H3966" s="288"/>
      <c r="I3966" s="1"/>
      <c r="J3966" s="10"/>
      <c r="K3966" s="10"/>
      <c r="L3966" s="1"/>
    </row>
    <row r="3967" spans="2:12" s="5" customFormat="1" ht="15.75">
      <c r="B3967" s="1"/>
      <c r="C3967" s="31"/>
      <c r="D3967" s="34"/>
      <c r="E3967" s="32"/>
      <c r="F3967" s="36"/>
      <c r="G3967" s="288"/>
      <c r="H3967" s="288"/>
      <c r="I3967" s="1"/>
      <c r="J3967" s="10"/>
      <c r="K3967" s="10"/>
      <c r="L3967" s="1"/>
    </row>
    <row r="3968" spans="2:12" s="5" customFormat="1" ht="15.75">
      <c r="B3968" s="1"/>
      <c r="C3968" s="31"/>
      <c r="D3968" s="34"/>
      <c r="E3968" s="32"/>
      <c r="F3968" s="36"/>
      <c r="G3968" s="288"/>
      <c r="H3968" s="288"/>
      <c r="I3968" s="1"/>
      <c r="J3968" s="10"/>
      <c r="K3968" s="10"/>
      <c r="L3968" s="1"/>
    </row>
    <row r="3969" spans="2:12" s="5" customFormat="1" ht="15.75">
      <c r="B3969" s="1"/>
      <c r="C3969" s="31"/>
      <c r="D3969" s="34"/>
      <c r="E3969" s="32"/>
      <c r="F3969" s="36"/>
      <c r="G3969" s="288"/>
      <c r="H3969" s="288"/>
      <c r="I3969" s="1"/>
      <c r="J3969" s="10"/>
      <c r="K3969" s="10"/>
      <c r="L3969" s="1"/>
    </row>
    <row r="3970" spans="2:12" s="5" customFormat="1" ht="15.75">
      <c r="B3970" s="1"/>
      <c r="C3970" s="31"/>
      <c r="D3970" s="34"/>
      <c r="E3970" s="32"/>
      <c r="F3970" s="36"/>
      <c r="G3970" s="288"/>
      <c r="H3970" s="288"/>
      <c r="I3970" s="1"/>
      <c r="J3970" s="10"/>
      <c r="K3970" s="10"/>
      <c r="L3970" s="1"/>
    </row>
    <row r="3971" spans="2:12" s="5" customFormat="1" ht="15.75">
      <c r="B3971" s="1"/>
      <c r="C3971" s="31"/>
      <c r="D3971" s="34"/>
      <c r="E3971" s="32"/>
      <c r="F3971" s="36"/>
      <c r="G3971" s="288"/>
      <c r="H3971" s="288"/>
      <c r="I3971" s="1"/>
      <c r="J3971" s="10"/>
      <c r="K3971" s="10"/>
      <c r="L3971" s="1"/>
    </row>
    <row r="3972" spans="2:12" s="5" customFormat="1" ht="15.75">
      <c r="B3972" s="1"/>
      <c r="C3972" s="31"/>
      <c r="D3972" s="34"/>
      <c r="E3972" s="32"/>
      <c r="F3972" s="36"/>
      <c r="G3972" s="288"/>
      <c r="H3972" s="288"/>
      <c r="I3972" s="1"/>
      <c r="J3972" s="10"/>
      <c r="K3972" s="10"/>
      <c r="L3972" s="1"/>
    </row>
    <row r="3973" spans="2:12" s="5" customFormat="1" ht="15.75">
      <c r="B3973" s="1"/>
      <c r="C3973" s="31"/>
      <c r="D3973" s="34"/>
      <c r="E3973" s="32"/>
      <c r="F3973" s="36"/>
      <c r="G3973" s="288"/>
      <c r="H3973" s="288"/>
      <c r="I3973" s="1"/>
      <c r="J3973" s="10"/>
      <c r="K3973" s="10"/>
      <c r="L3973" s="1"/>
    </row>
    <row r="3974" spans="2:12" s="5" customFormat="1" ht="15.75">
      <c r="B3974" s="1"/>
      <c r="C3974" s="31"/>
      <c r="D3974" s="34"/>
      <c r="E3974" s="32"/>
      <c r="F3974" s="36"/>
      <c r="G3974" s="288"/>
      <c r="H3974" s="288"/>
      <c r="I3974" s="1"/>
      <c r="J3974" s="10"/>
      <c r="K3974" s="10"/>
      <c r="L3974" s="1"/>
    </row>
    <row r="3975" spans="2:12" s="5" customFormat="1" ht="15.75">
      <c r="B3975" s="1"/>
      <c r="C3975" s="31"/>
      <c r="D3975" s="34"/>
      <c r="E3975" s="32"/>
      <c r="F3975" s="36"/>
      <c r="G3975" s="288"/>
      <c r="H3975" s="288"/>
      <c r="I3975" s="1"/>
      <c r="J3975" s="10"/>
      <c r="K3975" s="10"/>
      <c r="L3975" s="1"/>
    </row>
    <row r="3976" spans="2:12" s="5" customFormat="1" ht="15.75">
      <c r="B3976" s="1"/>
      <c r="C3976" s="31"/>
      <c r="D3976" s="34"/>
      <c r="E3976" s="32"/>
      <c r="F3976" s="36"/>
      <c r="G3976" s="288"/>
      <c r="H3976" s="288"/>
      <c r="I3976" s="1"/>
      <c r="J3976" s="10"/>
      <c r="K3976" s="10"/>
      <c r="L3976" s="1"/>
    </row>
    <row r="3977" spans="2:12" s="5" customFormat="1" ht="15.75">
      <c r="B3977" s="1"/>
      <c r="C3977" s="31"/>
      <c r="D3977" s="34"/>
      <c r="E3977" s="32"/>
      <c r="F3977" s="36"/>
      <c r="G3977" s="288"/>
      <c r="H3977" s="288"/>
      <c r="I3977" s="1"/>
      <c r="J3977" s="10"/>
      <c r="K3977" s="10"/>
      <c r="L3977" s="1"/>
    </row>
    <row r="3978" spans="2:12" s="5" customFormat="1" ht="15.75">
      <c r="B3978" s="1"/>
      <c r="C3978" s="31"/>
      <c r="D3978" s="34"/>
      <c r="E3978" s="32"/>
      <c r="F3978" s="36"/>
      <c r="G3978" s="288"/>
      <c r="H3978" s="288"/>
      <c r="I3978" s="1"/>
      <c r="J3978" s="10"/>
      <c r="K3978" s="10"/>
      <c r="L3978" s="1"/>
    </row>
    <row r="3979" spans="2:12" s="5" customFormat="1" ht="15.75">
      <c r="B3979" s="1"/>
      <c r="C3979" s="31"/>
      <c r="D3979" s="34"/>
      <c r="E3979" s="32"/>
      <c r="F3979" s="36"/>
      <c r="G3979" s="288"/>
      <c r="H3979" s="288"/>
      <c r="I3979" s="1"/>
      <c r="J3979" s="10"/>
      <c r="K3979" s="10"/>
      <c r="L3979" s="1"/>
    </row>
    <row r="3980" spans="2:12" s="5" customFormat="1" ht="15.75">
      <c r="B3980" s="1"/>
      <c r="C3980" s="31"/>
      <c r="D3980" s="34"/>
      <c r="E3980" s="32"/>
      <c r="F3980" s="36"/>
      <c r="G3980" s="288"/>
      <c r="H3980" s="288"/>
      <c r="I3980" s="1"/>
      <c r="J3980" s="10"/>
      <c r="K3980" s="10"/>
      <c r="L3980" s="1"/>
    </row>
    <row r="3981" spans="2:12" s="5" customFormat="1" ht="15.75">
      <c r="B3981" s="1"/>
      <c r="C3981" s="31"/>
      <c r="D3981" s="34"/>
      <c r="E3981" s="32"/>
      <c r="F3981" s="36"/>
      <c r="G3981" s="288"/>
      <c r="H3981" s="288"/>
      <c r="I3981" s="1"/>
      <c r="J3981" s="10"/>
      <c r="K3981" s="10"/>
      <c r="L3981" s="1"/>
    </row>
    <row r="3982" spans="2:12" s="5" customFormat="1" ht="15.75">
      <c r="B3982" s="1"/>
      <c r="C3982" s="31"/>
      <c r="D3982" s="34"/>
      <c r="E3982" s="32"/>
      <c r="F3982" s="36"/>
      <c r="G3982" s="288"/>
      <c r="H3982" s="288"/>
      <c r="I3982" s="1"/>
      <c r="J3982" s="10"/>
      <c r="K3982" s="10"/>
      <c r="L3982" s="1"/>
    </row>
    <row r="3983" spans="2:12" s="5" customFormat="1" ht="15.75">
      <c r="B3983" s="1"/>
      <c r="C3983" s="31"/>
      <c r="D3983" s="34"/>
      <c r="E3983" s="32"/>
      <c r="F3983" s="36"/>
      <c r="G3983" s="288"/>
      <c r="H3983" s="288"/>
      <c r="I3983" s="1"/>
      <c r="J3983" s="10"/>
      <c r="K3983" s="10"/>
      <c r="L3983" s="1"/>
    </row>
    <row r="3984" spans="2:12" s="5" customFormat="1" ht="15.75">
      <c r="B3984" s="1"/>
      <c r="C3984" s="31"/>
      <c r="D3984" s="34"/>
      <c r="E3984" s="32"/>
      <c r="F3984" s="36"/>
      <c r="G3984" s="288"/>
      <c r="H3984" s="288"/>
      <c r="I3984" s="1"/>
      <c r="J3984" s="10"/>
      <c r="K3984" s="10"/>
      <c r="L3984" s="1"/>
    </row>
    <row r="3985" spans="2:12" s="5" customFormat="1" ht="15.75">
      <c r="B3985" s="1"/>
      <c r="C3985" s="31"/>
      <c r="D3985" s="34"/>
      <c r="E3985" s="32"/>
      <c r="F3985" s="36"/>
      <c r="G3985" s="288"/>
      <c r="H3985" s="288"/>
      <c r="I3985" s="1"/>
      <c r="J3985" s="10"/>
      <c r="K3985" s="10"/>
      <c r="L3985" s="1"/>
    </row>
    <row r="3986" spans="2:12" s="5" customFormat="1" ht="15.75">
      <c r="B3986" s="1"/>
      <c r="C3986" s="31"/>
      <c r="D3986" s="34"/>
      <c r="E3986" s="32"/>
      <c r="F3986" s="36"/>
      <c r="G3986" s="288"/>
      <c r="H3986" s="288"/>
      <c r="I3986" s="1"/>
      <c r="J3986" s="10"/>
      <c r="K3986" s="10"/>
      <c r="L3986" s="1"/>
    </row>
    <row r="3987" spans="2:12" s="5" customFormat="1" ht="15.75">
      <c r="B3987" s="1"/>
      <c r="C3987" s="31"/>
      <c r="D3987" s="34"/>
      <c r="E3987" s="32"/>
      <c r="F3987" s="36"/>
      <c r="G3987" s="288"/>
      <c r="H3987" s="288"/>
      <c r="I3987" s="1"/>
      <c r="J3987" s="10"/>
      <c r="K3987" s="10"/>
      <c r="L3987" s="1"/>
    </row>
    <row r="3988" spans="2:12" s="5" customFormat="1" ht="15.75">
      <c r="B3988" s="1"/>
      <c r="C3988" s="31"/>
      <c r="D3988" s="34"/>
      <c r="E3988" s="32"/>
      <c r="F3988" s="36"/>
      <c r="G3988" s="288"/>
      <c r="H3988" s="288"/>
      <c r="I3988" s="1"/>
      <c r="J3988" s="10"/>
      <c r="K3988" s="10"/>
      <c r="L3988" s="1"/>
    </row>
    <row r="3989" spans="2:12" s="5" customFormat="1" ht="15.75">
      <c r="B3989" s="1"/>
      <c r="C3989" s="31"/>
      <c r="D3989" s="34"/>
      <c r="E3989" s="32"/>
      <c r="F3989" s="36"/>
      <c r="G3989" s="288"/>
      <c r="H3989" s="288"/>
      <c r="I3989" s="1"/>
      <c r="J3989" s="10"/>
      <c r="K3989" s="10"/>
      <c r="L3989" s="1"/>
    </row>
    <row r="3990" spans="2:12" s="5" customFormat="1" ht="15.75">
      <c r="B3990" s="1"/>
      <c r="C3990" s="31"/>
      <c r="D3990" s="34"/>
      <c r="E3990" s="32"/>
      <c r="F3990" s="36"/>
      <c r="G3990" s="288"/>
      <c r="H3990" s="288"/>
      <c r="I3990" s="1"/>
      <c r="J3990" s="10"/>
      <c r="K3990" s="10"/>
      <c r="L3990" s="1"/>
    </row>
    <row r="3991" spans="2:12" s="5" customFormat="1" ht="15.75">
      <c r="B3991" s="1"/>
      <c r="C3991" s="31"/>
      <c r="D3991" s="34"/>
      <c r="E3991" s="32"/>
      <c r="F3991" s="36"/>
      <c r="G3991" s="288"/>
      <c r="H3991" s="288"/>
      <c r="I3991" s="1"/>
      <c r="J3991" s="10"/>
      <c r="K3991" s="10"/>
      <c r="L3991" s="1"/>
    </row>
    <row r="3992" spans="2:12" s="5" customFormat="1" ht="15.75">
      <c r="B3992" s="1"/>
      <c r="C3992" s="31"/>
      <c r="D3992" s="34"/>
      <c r="E3992" s="32"/>
      <c r="F3992" s="36"/>
      <c r="G3992" s="288"/>
      <c r="H3992" s="288"/>
      <c r="I3992" s="1"/>
      <c r="J3992" s="10"/>
      <c r="K3992" s="10"/>
      <c r="L3992" s="1"/>
    </row>
    <row r="3993" spans="2:12" s="5" customFormat="1" ht="15.75">
      <c r="B3993" s="1"/>
      <c r="C3993" s="31"/>
      <c r="D3993" s="34"/>
      <c r="E3993" s="32"/>
      <c r="F3993" s="36"/>
      <c r="G3993" s="288"/>
      <c r="H3993" s="288"/>
      <c r="I3993" s="1"/>
      <c r="J3993" s="10"/>
      <c r="K3993" s="10"/>
      <c r="L3993" s="1"/>
    </row>
    <row r="3994" spans="2:12" s="5" customFormat="1" ht="15.75">
      <c r="B3994" s="1"/>
      <c r="C3994" s="31"/>
      <c r="D3994" s="34"/>
      <c r="E3994" s="32"/>
      <c r="F3994" s="36"/>
      <c r="G3994" s="288"/>
      <c r="H3994" s="288"/>
      <c r="I3994" s="1"/>
      <c r="J3994" s="10"/>
      <c r="K3994" s="10"/>
      <c r="L3994" s="1"/>
    </row>
    <row r="3995" spans="2:12" s="5" customFormat="1" ht="15.75">
      <c r="B3995" s="1"/>
      <c r="C3995" s="31"/>
      <c r="D3995" s="34"/>
      <c r="E3995" s="32"/>
      <c r="F3995" s="36"/>
      <c r="G3995" s="288"/>
      <c r="H3995" s="288"/>
      <c r="I3995" s="1"/>
      <c r="J3995" s="10"/>
      <c r="K3995" s="10"/>
      <c r="L3995" s="1"/>
    </row>
    <row r="3996" spans="2:12" s="5" customFormat="1" ht="15.75">
      <c r="B3996" s="1"/>
      <c r="C3996" s="31"/>
      <c r="D3996" s="34"/>
      <c r="E3996" s="32"/>
      <c r="F3996" s="36"/>
      <c r="G3996" s="288"/>
      <c r="H3996" s="288"/>
      <c r="I3996" s="1"/>
      <c r="J3996" s="10"/>
      <c r="K3996" s="10"/>
      <c r="L3996" s="1"/>
    </row>
    <row r="3997" spans="2:12" s="5" customFormat="1" ht="15.75">
      <c r="B3997" s="1"/>
      <c r="C3997" s="31"/>
      <c r="D3997" s="34"/>
      <c r="E3997" s="32"/>
      <c r="F3997" s="36"/>
      <c r="G3997" s="288"/>
      <c r="H3997" s="288"/>
      <c r="I3997" s="1"/>
      <c r="J3997" s="10"/>
      <c r="K3997" s="10"/>
      <c r="L3997" s="1"/>
    </row>
    <row r="3998" spans="2:12" s="5" customFormat="1" ht="15.75">
      <c r="B3998" s="1"/>
      <c r="C3998" s="31"/>
      <c r="D3998" s="34"/>
      <c r="E3998" s="32"/>
      <c r="F3998" s="36"/>
      <c r="G3998" s="288"/>
      <c r="H3998" s="288"/>
      <c r="I3998" s="1"/>
      <c r="J3998" s="10"/>
      <c r="K3998" s="10"/>
      <c r="L3998" s="1"/>
    </row>
    <row r="3999" spans="2:12" s="5" customFormat="1" ht="15.75">
      <c r="B3999" s="1"/>
      <c r="C3999" s="31"/>
      <c r="D3999" s="34"/>
      <c r="E3999" s="32"/>
      <c r="F3999" s="36"/>
      <c r="G3999" s="288"/>
      <c r="H3999" s="288"/>
      <c r="I3999" s="1"/>
      <c r="J3999" s="10"/>
      <c r="K3999" s="10"/>
      <c r="L3999" s="1"/>
    </row>
    <row r="4000" spans="2:12" s="5" customFormat="1" ht="15.75">
      <c r="B4000" s="1"/>
      <c r="C4000" s="31"/>
      <c r="D4000" s="34"/>
      <c r="E4000" s="32"/>
      <c r="F4000" s="36"/>
      <c r="G4000" s="288"/>
      <c r="H4000" s="288"/>
      <c r="I4000" s="1"/>
      <c r="J4000" s="10"/>
      <c r="K4000" s="10"/>
      <c r="L4000" s="1"/>
    </row>
    <row r="4001" spans="2:12" s="5" customFormat="1" ht="15.75">
      <c r="B4001" s="1"/>
      <c r="C4001" s="31"/>
      <c r="D4001" s="34"/>
      <c r="E4001" s="32"/>
      <c r="F4001" s="36"/>
      <c r="G4001" s="288"/>
      <c r="H4001" s="288"/>
      <c r="I4001" s="1"/>
      <c r="J4001" s="10"/>
      <c r="K4001" s="10"/>
      <c r="L4001" s="1"/>
    </row>
    <row r="4002" spans="2:12" s="5" customFormat="1" ht="15.75">
      <c r="B4002" s="1"/>
      <c r="C4002" s="31"/>
      <c r="D4002" s="34"/>
      <c r="E4002" s="32"/>
      <c r="F4002" s="36"/>
      <c r="G4002" s="288"/>
      <c r="H4002" s="288"/>
      <c r="I4002" s="1"/>
      <c r="J4002" s="10"/>
      <c r="K4002" s="10"/>
      <c r="L4002" s="1"/>
    </row>
    <row r="4003" spans="2:12" s="5" customFormat="1" ht="15.75">
      <c r="B4003" s="1"/>
      <c r="C4003" s="31"/>
      <c r="D4003" s="34"/>
      <c r="E4003" s="32"/>
      <c r="F4003" s="36"/>
      <c r="G4003" s="288"/>
      <c r="H4003" s="288"/>
      <c r="I4003" s="1"/>
      <c r="J4003" s="10"/>
      <c r="K4003" s="10"/>
      <c r="L4003" s="1"/>
    </row>
    <row r="4004" spans="2:12" s="5" customFormat="1" ht="15.75">
      <c r="B4004" s="1"/>
      <c r="C4004" s="31"/>
      <c r="D4004" s="34"/>
      <c r="E4004" s="32"/>
      <c r="F4004" s="36"/>
      <c r="G4004" s="288"/>
      <c r="H4004" s="288"/>
      <c r="I4004" s="1"/>
      <c r="J4004" s="10"/>
      <c r="K4004" s="10"/>
      <c r="L4004" s="1"/>
    </row>
    <row r="4005" spans="2:12" s="5" customFormat="1" ht="15.75">
      <c r="B4005" s="1"/>
      <c r="C4005" s="31"/>
      <c r="D4005" s="34"/>
      <c r="E4005" s="32"/>
      <c r="F4005" s="36"/>
      <c r="G4005" s="288"/>
      <c r="H4005" s="288"/>
      <c r="I4005" s="1"/>
      <c r="J4005" s="10"/>
      <c r="K4005" s="10"/>
      <c r="L4005" s="1"/>
    </row>
    <row r="4006" spans="2:12" s="5" customFormat="1" ht="15.75">
      <c r="B4006" s="1"/>
      <c r="C4006" s="31"/>
      <c r="D4006" s="34"/>
      <c r="E4006" s="32"/>
      <c r="F4006" s="36"/>
      <c r="G4006" s="288"/>
      <c r="H4006" s="288"/>
      <c r="I4006" s="1"/>
      <c r="J4006" s="10"/>
      <c r="K4006" s="10"/>
      <c r="L4006" s="1"/>
    </row>
    <row r="4007" spans="2:12" s="5" customFormat="1" ht="15.75">
      <c r="B4007" s="1"/>
      <c r="C4007" s="31"/>
      <c r="D4007" s="34"/>
      <c r="E4007" s="32"/>
      <c r="F4007" s="36"/>
      <c r="G4007" s="288"/>
      <c r="H4007" s="288"/>
      <c r="I4007" s="1"/>
      <c r="J4007" s="10"/>
      <c r="K4007" s="10"/>
      <c r="L4007" s="1"/>
    </row>
    <row r="4008" spans="2:12" s="5" customFormat="1" ht="15.75">
      <c r="B4008" s="1"/>
      <c r="C4008" s="31"/>
      <c r="D4008" s="34"/>
      <c r="E4008" s="32"/>
      <c r="F4008" s="36"/>
      <c r="G4008" s="288"/>
      <c r="H4008" s="288"/>
      <c r="I4008" s="1"/>
      <c r="J4008" s="10"/>
      <c r="K4008" s="10"/>
      <c r="L4008" s="1"/>
    </row>
    <row r="4009" spans="2:12" s="5" customFormat="1" ht="15.75">
      <c r="B4009" s="1"/>
      <c r="C4009" s="31"/>
      <c r="D4009" s="34"/>
      <c r="E4009" s="32"/>
      <c r="F4009" s="36"/>
      <c r="G4009" s="288"/>
      <c r="H4009" s="288" t="s">
        <v>145</v>
      </c>
      <c r="I4009" s="1"/>
      <c r="J4009" s="10"/>
      <c r="K4009" s="10"/>
      <c r="L4009" s="1"/>
    </row>
    <row r="4010" spans="2:12" s="5" customFormat="1" ht="15.75">
      <c r="B4010" s="1"/>
      <c r="C4010" s="31"/>
      <c r="D4010" s="34"/>
      <c r="E4010" s="32"/>
      <c r="F4010" s="36"/>
      <c r="G4010" s="288"/>
      <c r="H4010" s="288"/>
      <c r="I4010" s="1"/>
      <c r="J4010" s="10"/>
      <c r="K4010" s="10"/>
      <c r="L4010" s="1"/>
    </row>
    <row r="4011" spans="2:12" s="5" customFormat="1" ht="15.75">
      <c r="B4011" s="1"/>
      <c r="C4011" s="31"/>
      <c r="D4011" s="34"/>
      <c r="E4011" s="32"/>
      <c r="F4011" s="36"/>
      <c r="G4011" s="288"/>
      <c r="H4011" s="288"/>
      <c r="I4011" s="1"/>
      <c r="J4011" s="10"/>
      <c r="K4011" s="10"/>
      <c r="L4011" s="1"/>
    </row>
    <row r="4012" spans="2:12" s="5" customFormat="1" ht="15.75">
      <c r="B4012" s="1"/>
      <c r="C4012" s="31"/>
      <c r="D4012" s="34"/>
      <c r="E4012" s="32"/>
      <c r="F4012" s="36"/>
      <c r="G4012" s="288"/>
      <c r="H4012" s="288"/>
      <c r="I4012" s="1"/>
      <c r="J4012" s="10"/>
      <c r="K4012" s="10"/>
      <c r="L4012" s="1"/>
    </row>
    <row r="4013" spans="2:12" s="5" customFormat="1" ht="15.75">
      <c r="B4013" s="1"/>
      <c r="C4013" s="31"/>
      <c r="D4013" s="34"/>
      <c r="E4013" s="32"/>
      <c r="F4013" s="36"/>
      <c r="G4013" s="288"/>
      <c r="H4013" s="288"/>
      <c r="I4013" s="1"/>
      <c r="J4013" s="10"/>
      <c r="K4013" s="10"/>
      <c r="L4013" s="1"/>
    </row>
    <row r="4014" spans="2:12" s="5" customFormat="1" ht="15.75">
      <c r="B4014" s="1"/>
      <c r="C4014" s="31"/>
      <c r="D4014" s="34"/>
      <c r="E4014" s="32"/>
      <c r="F4014" s="36"/>
      <c r="G4014" s="288"/>
      <c r="H4014" s="288" t="s">
        <v>145</v>
      </c>
      <c r="I4014" s="1"/>
      <c r="J4014" s="10"/>
      <c r="K4014" s="10"/>
      <c r="L4014" s="1"/>
    </row>
    <row r="4015" spans="2:12" s="5" customFormat="1" ht="15.75">
      <c r="B4015" s="1"/>
      <c r="C4015" s="31"/>
      <c r="D4015" s="34"/>
      <c r="E4015" s="32"/>
      <c r="F4015" s="36"/>
      <c r="G4015" s="288"/>
      <c r="H4015" s="288" t="s">
        <v>145</v>
      </c>
      <c r="I4015" s="1"/>
      <c r="J4015" s="10"/>
      <c r="K4015" s="10"/>
      <c r="L4015" s="1"/>
    </row>
    <row r="4016" spans="2:12" s="5" customFormat="1" ht="15.75">
      <c r="B4016" s="1"/>
      <c r="C4016" s="31"/>
      <c r="D4016" s="34"/>
      <c r="E4016" s="32"/>
      <c r="F4016" s="36"/>
      <c r="G4016" s="288"/>
      <c r="H4016" s="288" t="s">
        <v>145</v>
      </c>
      <c r="I4016" s="1"/>
      <c r="J4016" s="10"/>
      <c r="K4016" s="10"/>
      <c r="L4016" s="1"/>
    </row>
    <row r="4017" spans="2:12" s="5" customFormat="1" ht="15.75">
      <c r="B4017" s="1"/>
      <c r="C4017" s="31"/>
      <c r="D4017" s="34"/>
      <c r="E4017" s="32"/>
      <c r="F4017" s="36"/>
      <c r="G4017" s="288"/>
      <c r="H4017" s="288"/>
      <c r="I4017" s="1"/>
      <c r="J4017" s="10"/>
      <c r="K4017" s="10"/>
      <c r="L4017" s="1"/>
    </row>
    <row r="4018" spans="2:12" s="5" customFormat="1" ht="15.75">
      <c r="B4018" s="1"/>
      <c r="C4018" s="31"/>
      <c r="D4018" s="34"/>
      <c r="E4018" s="32"/>
      <c r="F4018" s="36"/>
      <c r="G4018" s="288"/>
      <c r="H4018" s="288"/>
      <c r="I4018" s="1"/>
      <c r="J4018" s="10"/>
      <c r="K4018" s="10"/>
      <c r="L4018" s="1"/>
    </row>
    <row r="4019" spans="2:12" s="5" customFormat="1" ht="15.75">
      <c r="B4019" s="1"/>
      <c r="C4019" s="31"/>
      <c r="D4019" s="34"/>
      <c r="E4019" s="32"/>
      <c r="F4019" s="36"/>
      <c r="G4019" s="288"/>
      <c r="H4019" s="288"/>
      <c r="I4019" s="1"/>
      <c r="J4019" s="10"/>
      <c r="K4019" s="10"/>
      <c r="L4019" s="1"/>
    </row>
    <row r="4020" spans="2:12" s="5" customFormat="1" ht="15.75">
      <c r="B4020" s="1"/>
      <c r="C4020" s="31"/>
      <c r="D4020" s="34"/>
      <c r="E4020" s="32"/>
      <c r="F4020" s="36"/>
      <c r="G4020" s="288"/>
      <c r="H4020" s="288"/>
      <c r="I4020" s="1"/>
      <c r="J4020" s="10"/>
      <c r="K4020" s="10"/>
      <c r="L4020" s="1"/>
    </row>
    <row r="4021" spans="2:12" s="5" customFormat="1" ht="15.75">
      <c r="B4021" s="1"/>
      <c r="C4021" s="31"/>
      <c r="D4021" s="34"/>
      <c r="E4021" s="32"/>
      <c r="F4021" s="36"/>
      <c r="G4021" s="288"/>
      <c r="H4021" s="288"/>
      <c r="I4021" s="1"/>
      <c r="J4021" s="10"/>
      <c r="K4021" s="10"/>
      <c r="L4021" s="1"/>
    </row>
    <row r="4022" spans="2:12" s="5" customFormat="1" ht="15.75">
      <c r="B4022" s="1"/>
      <c r="C4022" s="31"/>
      <c r="D4022" s="34"/>
      <c r="E4022" s="32"/>
      <c r="F4022" s="36"/>
      <c r="G4022" s="288"/>
      <c r="H4022" s="288"/>
      <c r="I4022" s="1"/>
      <c r="J4022" s="10"/>
      <c r="K4022" s="10"/>
      <c r="L4022" s="1"/>
    </row>
    <row r="4023" spans="2:12" s="5" customFormat="1" ht="15.75">
      <c r="B4023" s="1"/>
      <c r="C4023" s="31"/>
      <c r="D4023" s="34"/>
      <c r="E4023" s="32"/>
      <c r="F4023" s="36"/>
      <c r="G4023" s="288"/>
      <c r="H4023" s="288"/>
      <c r="I4023" s="1"/>
      <c r="J4023" s="10"/>
      <c r="K4023" s="10"/>
      <c r="L4023" s="1"/>
    </row>
    <row r="4024" spans="2:12" s="5" customFormat="1" ht="15.75">
      <c r="B4024" s="1"/>
      <c r="C4024" s="31"/>
      <c r="D4024" s="34"/>
      <c r="E4024" s="32"/>
      <c r="F4024" s="36"/>
      <c r="G4024" s="288"/>
      <c r="H4024" s="288"/>
      <c r="I4024" s="1"/>
      <c r="J4024" s="10"/>
      <c r="K4024" s="10"/>
      <c r="L4024" s="1"/>
    </row>
    <row r="4025" spans="2:12" s="5" customFormat="1" ht="15.75">
      <c r="B4025" s="1"/>
      <c r="C4025" s="31"/>
      <c r="D4025" s="34"/>
      <c r="E4025" s="32"/>
      <c r="F4025" s="36"/>
      <c r="G4025" s="288"/>
      <c r="H4025" s="288"/>
      <c r="I4025" s="1"/>
      <c r="J4025" s="10"/>
      <c r="K4025" s="10"/>
      <c r="L4025" s="1"/>
    </row>
    <row r="4026" spans="2:12" s="5" customFormat="1" ht="15.75">
      <c r="B4026" s="1"/>
      <c r="C4026" s="31"/>
      <c r="D4026" s="34"/>
      <c r="E4026" s="32"/>
      <c r="F4026" s="36"/>
      <c r="G4026" s="288"/>
      <c r="H4026" s="288"/>
      <c r="I4026" s="1"/>
      <c r="J4026" s="10"/>
      <c r="K4026" s="10"/>
      <c r="L4026" s="1"/>
    </row>
    <row r="4027" spans="2:12" s="5" customFormat="1" ht="15.75">
      <c r="B4027" s="1"/>
      <c r="C4027" s="31"/>
      <c r="D4027" s="34"/>
      <c r="E4027" s="32"/>
      <c r="F4027" s="36"/>
      <c r="G4027" s="288"/>
      <c r="H4027" s="288"/>
      <c r="I4027" s="1"/>
      <c r="J4027" s="10"/>
      <c r="K4027" s="10"/>
      <c r="L4027" s="1"/>
    </row>
    <row r="4028" spans="2:12" s="5" customFormat="1" ht="15.75">
      <c r="B4028" s="1"/>
      <c r="C4028" s="31"/>
      <c r="D4028" s="34"/>
      <c r="E4028" s="32"/>
      <c r="F4028" s="36"/>
      <c r="G4028" s="288"/>
      <c r="H4028" s="288" t="s">
        <v>145</v>
      </c>
      <c r="I4028" s="1"/>
      <c r="J4028" s="10"/>
      <c r="K4028" s="10"/>
      <c r="L4028" s="1"/>
    </row>
    <row r="4029" spans="2:12" s="5" customFormat="1" ht="15.75">
      <c r="B4029" s="1"/>
      <c r="C4029" s="31"/>
      <c r="D4029" s="34"/>
      <c r="E4029" s="32"/>
      <c r="F4029" s="36"/>
      <c r="G4029" s="288"/>
      <c r="H4029" s="288"/>
      <c r="I4029" s="1"/>
      <c r="J4029" s="10"/>
      <c r="K4029" s="10"/>
      <c r="L4029" s="1"/>
    </row>
    <row r="4030" spans="2:12" s="5" customFormat="1" ht="15.75">
      <c r="B4030" s="1"/>
      <c r="C4030" s="31"/>
      <c r="D4030" s="34"/>
      <c r="E4030" s="32"/>
      <c r="F4030" s="36"/>
      <c r="G4030" s="288"/>
      <c r="H4030" s="288"/>
      <c r="I4030" s="1"/>
      <c r="J4030" s="10"/>
      <c r="K4030" s="10"/>
      <c r="L4030" s="1"/>
    </row>
    <row r="4031" spans="2:12" s="5" customFormat="1" ht="15.75">
      <c r="B4031" s="1"/>
      <c r="C4031" s="31"/>
      <c r="D4031" s="34"/>
      <c r="E4031" s="32"/>
      <c r="F4031" s="36"/>
      <c r="G4031" s="288"/>
      <c r="H4031" s="288"/>
      <c r="I4031" s="1"/>
      <c r="J4031" s="10"/>
      <c r="K4031" s="10"/>
      <c r="L4031" s="1"/>
    </row>
    <row r="4032" spans="2:12" s="5" customFormat="1" ht="15.75">
      <c r="B4032" s="1"/>
      <c r="C4032" s="31"/>
      <c r="D4032" s="34"/>
      <c r="E4032" s="32"/>
      <c r="F4032" s="36"/>
      <c r="G4032" s="288"/>
      <c r="H4032" s="288"/>
      <c r="I4032" s="1"/>
      <c r="J4032" s="10"/>
      <c r="K4032" s="10"/>
      <c r="L4032" s="1"/>
    </row>
    <row r="4033" spans="2:12" s="5" customFormat="1" ht="15.75">
      <c r="B4033" s="1"/>
      <c r="C4033" s="31"/>
      <c r="D4033" s="34"/>
      <c r="E4033" s="32"/>
      <c r="F4033" s="36"/>
      <c r="G4033" s="288"/>
      <c r="H4033" s="288" t="s">
        <v>145</v>
      </c>
      <c r="I4033" s="1"/>
      <c r="J4033" s="10"/>
      <c r="K4033" s="10"/>
      <c r="L4033" s="1"/>
    </row>
    <row r="4034" spans="2:12" s="5" customFormat="1" ht="15.75">
      <c r="B4034" s="1"/>
      <c r="C4034" s="31"/>
      <c r="D4034" s="34"/>
      <c r="E4034" s="32"/>
      <c r="F4034" s="36"/>
      <c r="G4034" s="288"/>
      <c r="H4034" s="288"/>
      <c r="I4034" s="1"/>
      <c r="J4034" s="10"/>
      <c r="K4034" s="10"/>
      <c r="L4034" s="1"/>
    </row>
    <row r="4035" spans="2:12" s="5" customFormat="1" ht="15.75">
      <c r="B4035" s="1"/>
      <c r="C4035" s="31"/>
      <c r="D4035" s="34"/>
      <c r="E4035" s="32"/>
      <c r="F4035" s="36"/>
      <c r="G4035" s="288"/>
      <c r="H4035" s="288" t="s">
        <v>145</v>
      </c>
      <c r="I4035" s="1"/>
      <c r="J4035" s="10"/>
      <c r="K4035" s="10"/>
      <c r="L4035" s="1"/>
    </row>
    <row r="4036" spans="2:12" s="5" customFormat="1" ht="15.75">
      <c r="B4036" s="1"/>
      <c r="C4036" s="31"/>
      <c r="D4036" s="34"/>
      <c r="E4036" s="32"/>
      <c r="F4036" s="36"/>
      <c r="G4036" s="288"/>
      <c r="H4036" s="288" t="s">
        <v>145</v>
      </c>
      <c r="I4036" s="1"/>
      <c r="J4036" s="10"/>
      <c r="K4036" s="10"/>
      <c r="L4036" s="1"/>
    </row>
    <row r="4037" spans="2:12" s="5" customFormat="1" ht="15.75">
      <c r="B4037" s="1"/>
      <c r="C4037" s="31"/>
      <c r="D4037" s="34"/>
      <c r="E4037" s="32"/>
      <c r="F4037" s="36"/>
      <c r="G4037" s="288"/>
      <c r="H4037" s="288" t="s">
        <v>145</v>
      </c>
      <c r="I4037" s="1"/>
      <c r="J4037" s="10"/>
      <c r="K4037" s="10"/>
      <c r="L4037" s="1"/>
    </row>
    <row r="4038" spans="2:12" s="5" customFormat="1" ht="15.75">
      <c r="B4038" s="1"/>
      <c r="C4038" s="31"/>
      <c r="D4038" s="34"/>
      <c r="E4038" s="32"/>
      <c r="F4038" s="36"/>
      <c r="G4038" s="288"/>
      <c r="H4038" s="288"/>
      <c r="I4038" s="1"/>
      <c r="J4038" s="10"/>
      <c r="K4038" s="10"/>
      <c r="L4038" s="1"/>
    </row>
    <row r="4039" spans="2:12" s="5" customFormat="1" ht="15.75">
      <c r="B4039" s="1"/>
      <c r="C4039" s="31"/>
      <c r="D4039" s="34"/>
      <c r="E4039" s="32"/>
      <c r="F4039" s="36"/>
      <c r="G4039" s="288"/>
      <c r="H4039" s="288"/>
      <c r="I4039" s="1"/>
      <c r="J4039" s="10"/>
      <c r="K4039" s="10"/>
      <c r="L4039" s="1"/>
    </row>
    <row r="4040" spans="2:12" s="5" customFormat="1" ht="15.75">
      <c r="B4040" s="1"/>
      <c r="C4040" s="31"/>
      <c r="D4040" s="34"/>
      <c r="E4040" s="32"/>
      <c r="F4040" s="36"/>
      <c r="G4040" s="288"/>
      <c r="H4040" s="288"/>
      <c r="I4040" s="1"/>
      <c r="J4040" s="10"/>
      <c r="K4040" s="10"/>
      <c r="L4040" s="1"/>
    </row>
    <row r="4041" spans="2:12" s="5" customFormat="1" ht="15.75">
      <c r="B4041" s="1"/>
      <c r="C4041" s="31"/>
      <c r="D4041" s="34"/>
      <c r="E4041" s="32"/>
      <c r="F4041" s="36"/>
      <c r="G4041" s="288"/>
      <c r="H4041" s="288"/>
      <c r="I4041" s="1"/>
      <c r="J4041" s="10"/>
      <c r="K4041" s="10"/>
      <c r="L4041" s="1"/>
    </row>
    <row r="4042" spans="2:12" s="5" customFormat="1" ht="15.75">
      <c r="B4042" s="1"/>
      <c r="C4042" s="31"/>
      <c r="D4042" s="34"/>
      <c r="E4042" s="32"/>
      <c r="F4042" s="36"/>
      <c r="G4042" s="288"/>
      <c r="H4042" s="288"/>
      <c r="I4042" s="1"/>
      <c r="J4042" s="10"/>
      <c r="K4042" s="10"/>
      <c r="L4042" s="1"/>
    </row>
    <row r="4043" spans="2:12" s="5" customFormat="1" ht="15.75">
      <c r="B4043" s="1"/>
      <c r="C4043" s="31"/>
      <c r="D4043" s="34"/>
      <c r="E4043" s="32"/>
      <c r="F4043" s="36"/>
      <c r="G4043" s="288"/>
      <c r="H4043" s="288"/>
      <c r="I4043" s="1"/>
      <c r="J4043" s="10"/>
      <c r="K4043" s="10"/>
      <c r="L4043" s="1"/>
    </row>
    <row r="4044" spans="2:12" s="5" customFormat="1" ht="15.75">
      <c r="B4044" s="1"/>
      <c r="C4044" s="31"/>
      <c r="D4044" s="34"/>
      <c r="E4044" s="32"/>
      <c r="F4044" s="36"/>
      <c r="G4044" s="288"/>
      <c r="H4044" s="288"/>
      <c r="I4044" s="1"/>
      <c r="J4044" s="10"/>
      <c r="K4044" s="10"/>
      <c r="L4044" s="1"/>
    </row>
    <row r="4045" spans="2:12" s="5" customFormat="1" ht="15.75">
      <c r="B4045" s="1"/>
      <c r="C4045" s="31"/>
      <c r="D4045" s="34"/>
      <c r="E4045" s="32"/>
      <c r="F4045" s="36"/>
      <c r="G4045" s="288"/>
      <c r="H4045" s="288" t="s">
        <v>145</v>
      </c>
      <c r="I4045" s="1"/>
      <c r="J4045" s="10"/>
      <c r="K4045" s="10"/>
      <c r="L4045" s="1"/>
    </row>
    <row r="4046" spans="2:12" s="5" customFormat="1" ht="15.75">
      <c r="B4046" s="1"/>
      <c r="C4046" s="31"/>
      <c r="D4046" s="34"/>
      <c r="E4046" s="32"/>
      <c r="F4046" s="36"/>
      <c r="G4046" s="288"/>
      <c r="H4046" s="288"/>
      <c r="I4046" s="1"/>
      <c r="J4046" s="10"/>
      <c r="K4046" s="10"/>
      <c r="L4046" s="1"/>
    </row>
    <row r="4047" spans="2:12" s="5" customFormat="1" ht="15.75">
      <c r="B4047" s="1"/>
      <c r="C4047" s="31"/>
      <c r="D4047" s="34"/>
      <c r="E4047" s="32"/>
      <c r="F4047" s="36"/>
      <c r="G4047" s="288"/>
      <c r="H4047" s="288"/>
      <c r="I4047" s="1"/>
      <c r="J4047" s="10"/>
      <c r="K4047" s="10"/>
      <c r="L4047" s="1"/>
    </row>
    <row r="4048" spans="2:12" s="5" customFormat="1" ht="15.75">
      <c r="B4048" s="1"/>
      <c r="C4048" s="31"/>
      <c r="D4048" s="34"/>
      <c r="E4048" s="32"/>
      <c r="F4048" s="36"/>
      <c r="G4048" s="288"/>
      <c r="H4048" s="288" t="s">
        <v>145</v>
      </c>
      <c r="I4048" s="1"/>
      <c r="J4048" s="10"/>
      <c r="K4048" s="10"/>
      <c r="L4048" s="1"/>
    </row>
    <row r="4049" spans="2:12" s="5" customFormat="1" ht="15.75">
      <c r="B4049" s="1"/>
      <c r="C4049" s="31"/>
      <c r="D4049" s="34"/>
      <c r="E4049" s="32"/>
      <c r="F4049" s="36"/>
      <c r="G4049" s="288"/>
      <c r="H4049" s="288"/>
      <c r="I4049" s="1"/>
      <c r="J4049" s="10"/>
      <c r="K4049" s="10"/>
      <c r="L4049" s="1"/>
    </row>
    <row r="4050" spans="2:12" s="5" customFormat="1" ht="15.75">
      <c r="B4050" s="1"/>
      <c r="C4050" s="31"/>
      <c r="D4050" s="34"/>
      <c r="E4050" s="32"/>
      <c r="F4050" s="36"/>
      <c r="G4050" s="288"/>
      <c r="H4050" s="288"/>
      <c r="I4050" s="1"/>
      <c r="J4050" s="10"/>
      <c r="K4050" s="10"/>
      <c r="L4050" s="1"/>
    </row>
    <row r="4051" spans="2:12" s="5" customFormat="1" ht="15.75">
      <c r="B4051" s="1"/>
      <c r="C4051" s="31"/>
      <c r="D4051" s="34"/>
      <c r="E4051" s="32"/>
      <c r="F4051" s="36"/>
      <c r="G4051" s="288"/>
      <c r="H4051" s="288" t="s">
        <v>145</v>
      </c>
      <c r="I4051" s="1"/>
      <c r="J4051" s="10"/>
      <c r="K4051" s="10"/>
      <c r="L4051" s="1"/>
    </row>
    <row r="4052" spans="2:12" s="5" customFormat="1" ht="15.75">
      <c r="B4052" s="1"/>
      <c r="C4052" s="31"/>
      <c r="D4052" s="34"/>
      <c r="E4052" s="32"/>
      <c r="F4052" s="36"/>
      <c r="G4052" s="288"/>
      <c r="H4052" s="288"/>
      <c r="I4052" s="1"/>
      <c r="J4052" s="10"/>
      <c r="K4052" s="10"/>
      <c r="L4052" s="1"/>
    </row>
    <row r="4053" spans="2:12" s="5" customFormat="1" ht="15.75">
      <c r="B4053" s="1"/>
      <c r="C4053" s="31"/>
      <c r="D4053" s="34"/>
      <c r="E4053" s="32"/>
      <c r="F4053" s="36"/>
      <c r="G4053" s="288"/>
      <c r="H4053" s="288"/>
      <c r="I4053" s="1"/>
      <c r="J4053" s="10"/>
      <c r="K4053" s="10"/>
      <c r="L4053" s="1"/>
    </row>
    <row r="4054" spans="2:12" s="5" customFormat="1" ht="15.75">
      <c r="B4054" s="1"/>
      <c r="C4054" s="31"/>
      <c r="D4054" s="34"/>
      <c r="E4054" s="32"/>
      <c r="F4054" s="36"/>
      <c r="G4054" s="288"/>
      <c r="H4054" s="288" t="s">
        <v>145</v>
      </c>
      <c r="I4054" s="1"/>
      <c r="J4054" s="10"/>
      <c r="K4054" s="10"/>
      <c r="L4054" s="1"/>
    </row>
    <row r="4055" spans="2:12" s="5" customFormat="1" ht="15.75">
      <c r="B4055" s="1"/>
      <c r="C4055" s="31"/>
      <c r="D4055" s="34"/>
      <c r="E4055" s="32"/>
      <c r="F4055" s="36"/>
      <c r="G4055" s="288"/>
      <c r="H4055" s="288"/>
      <c r="I4055" s="1"/>
      <c r="J4055" s="10"/>
      <c r="K4055" s="10"/>
      <c r="L4055" s="1"/>
    </row>
    <row r="4056" spans="2:12" s="5" customFormat="1" ht="15.75">
      <c r="B4056" s="1"/>
      <c r="C4056" s="31"/>
      <c r="D4056" s="34"/>
      <c r="E4056" s="32"/>
      <c r="F4056" s="36"/>
      <c r="G4056" s="288"/>
      <c r="H4056" s="288" t="s">
        <v>145</v>
      </c>
      <c r="I4056" s="1"/>
      <c r="J4056" s="10"/>
      <c r="K4056" s="10"/>
      <c r="L4056" s="1"/>
    </row>
    <row r="4057" spans="2:12" s="5" customFormat="1" ht="15.75">
      <c r="B4057" s="1"/>
      <c r="C4057" s="31"/>
      <c r="D4057" s="34"/>
      <c r="E4057" s="32"/>
      <c r="F4057" s="36"/>
      <c r="G4057" s="288"/>
      <c r="H4057" s="288" t="s">
        <v>145</v>
      </c>
      <c r="I4057" s="1"/>
      <c r="J4057" s="10"/>
      <c r="K4057" s="10"/>
      <c r="L4057" s="1"/>
    </row>
    <row r="4058" spans="2:12" s="5" customFormat="1" ht="15.75">
      <c r="B4058" s="1"/>
      <c r="C4058" s="31"/>
      <c r="D4058" s="34"/>
      <c r="E4058" s="32"/>
      <c r="F4058" s="36"/>
      <c r="G4058" s="288"/>
      <c r="H4058" s="288"/>
      <c r="I4058" s="1"/>
      <c r="J4058" s="10"/>
      <c r="K4058" s="10"/>
      <c r="L4058" s="1"/>
    </row>
    <row r="4059" spans="2:12" s="5" customFormat="1" ht="15.75">
      <c r="B4059" s="1"/>
      <c r="C4059" s="31"/>
      <c r="D4059" s="34"/>
      <c r="E4059" s="32"/>
      <c r="F4059" s="36"/>
      <c r="G4059" s="288"/>
      <c r="H4059" s="288"/>
      <c r="I4059" s="1"/>
      <c r="J4059" s="10"/>
      <c r="K4059" s="10"/>
      <c r="L4059" s="1"/>
    </row>
    <row r="4060" spans="2:12" s="5" customFormat="1" ht="15.75">
      <c r="B4060" s="1"/>
      <c r="C4060" s="31"/>
      <c r="D4060" s="34"/>
      <c r="E4060" s="32"/>
      <c r="F4060" s="36"/>
      <c r="G4060" s="288"/>
      <c r="H4060" s="288"/>
      <c r="I4060" s="1"/>
      <c r="J4060" s="10"/>
      <c r="K4060" s="10"/>
      <c r="L4060" s="1"/>
    </row>
    <row r="4061" spans="2:12" s="5" customFormat="1" ht="15.75">
      <c r="B4061" s="1"/>
      <c r="C4061" s="31"/>
      <c r="D4061" s="34"/>
      <c r="E4061" s="32"/>
      <c r="F4061" s="36"/>
      <c r="G4061" s="288"/>
      <c r="H4061" s="288"/>
      <c r="I4061" s="1"/>
      <c r="J4061" s="10"/>
      <c r="K4061" s="10"/>
      <c r="L4061" s="1"/>
    </row>
    <row r="4062" spans="2:12" s="5" customFormat="1" ht="15.75">
      <c r="B4062" s="1"/>
      <c r="C4062" s="31"/>
      <c r="D4062" s="34"/>
      <c r="E4062" s="32"/>
      <c r="F4062" s="36"/>
      <c r="G4062" s="288"/>
      <c r="H4062" s="288"/>
      <c r="I4062" s="1"/>
      <c r="J4062" s="10"/>
      <c r="K4062" s="10"/>
      <c r="L4062" s="1"/>
    </row>
    <row r="4063" spans="2:12" s="5" customFormat="1" ht="15.75">
      <c r="B4063" s="1"/>
      <c r="C4063" s="31"/>
      <c r="D4063" s="34"/>
      <c r="E4063" s="32"/>
      <c r="F4063" s="36"/>
      <c r="G4063" s="288"/>
      <c r="H4063" s="288"/>
      <c r="I4063" s="1"/>
      <c r="J4063" s="10"/>
      <c r="K4063" s="10"/>
      <c r="L4063" s="1"/>
    </row>
    <row r="4064" spans="2:12" s="5" customFormat="1" ht="15.75">
      <c r="B4064" s="1"/>
      <c r="C4064" s="31"/>
      <c r="D4064" s="34"/>
      <c r="E4064" s="32"/>
      <c r="F4064" s="36"/>
      <c r="G4064" s="288"/>
      <c r="H4064" s="288"/>
      <c r="I4064" s="1"/>
      <c r="J4064" s="10"/>
      <c r="K4064" s="10"/>
      <c r="L4064" s="1"/>
    </row>
    <row r="4065" spans="2:12" s="5" customFormat="1" ht="15.75">
      <c r="B4065" s="1"/>
      <c r="C4065" s="31"/>
      <c r="D4065" s="34"/>
      <c r="E4065" s="32"/>
      <c r="F4065" s="36"/>
      <c r="G4065" s="288"/>
      <c r="H4065" s="288"/>
      <c r="I4065" s="1"/>
      <c r="J4065" s="10"/>
      <c r="K4065" s="10"/>
      <c r="L4065" s="1"/>
    </row>
    <row r="4066" spans="2:12" s="5" customFormat="1" ht="15.75">
      <c r="B4066" s="1"/>
      <c r="C4066" s="31"/>
      <c r="D4066" s="34"/>
      <c r="E4066" s="32"/>
      <c r="F4066" s="36"/>
      <c r="G4066" s="288"/>
      <c r="H4066" s="288"/>
      <c r="I4066" s="1"/>
      <c r="J4066" s="10"/>
      <c r="K4066" s="10"/>
      <c r="L4066" s="1"/>
    </row>
    <row r="4067" spans="2:12" s="5" customFormat="1" ht="15.75">
      <c r="B4067" s="1"/>
      <c r="C4067" s="31"/>
      <c r="D4067" s="34"/>
      <c r="E4067" s="32"/>
      <c r="F4067" s="36"/>
      <c r="G4067" s="288"/>
      <c r="H4067" s="288"/>
      <c r="I4067" s="1"/>
      <c r="J4067" s="10"/>
      <c r="K4067" s="10"/>
      <c r="L4067" s="1"/>
    </row>
    <row r="4068" spans="2:12" s="5" customFormat="1" ht="15.75">
      <c r="B4068" s="1"/>
      <c r="C4068" s="31"/>
      <c r="D4068" s="34"/>
      <c r="E4068" s="32"/>
      <c r="F4068" s="36"/>
      <c r="G4068" s="288"/>
      <c r="H4068" s="288"/>
      <c r="I4068" s="1"/>
      <c r="J4068" s="10"/>
      <c r="K4068" s="10"/>
      <c r="L4068" s="1"/>
    </row>
    <row r="4069" spans="2:12" s="5" customFormat="1" ht="15.75">
      <c r="B4069" s="1"/>
      <c r="C4069" s="31"/>
      <c r="D4069" s="34"/>
      <c r="E4069" s="32"/>
      <c r="F4069" s="36"/>
      <c r="G4069" s="288"/>
      <c r="H4069" s="288"/>
      <c r="I4069" s="1"/>
      <c r="J4069" s="10"/>
      <c r="K4069" s="10"/>
      <c r="L4069" s="1"/>
    </row>
    <row r="4070" spans="2:12" s="5" customFormat="1" ht="15.75">
      <c r="B4070" s="1"/>
      <c r="C4070" s="31"/>
      <c r="D4070" s="34"/>
      <c r="E4070" s="32"/>
      <c r="F4070" s="36"/>
      <c r="G4070" s="288"/>
      <c r="H4070" s="288"/>
      <c r="I4070" s="1"/>
      <c r="J4070" s="10"/>
      <c r="K4070" s="10"/>
      <c r="L4070" s="1"/>
    </row>
    <row r="4071" spans="2:12" s="5" customFormat="1" ht="15.75">
      <c r="B4071" s="1"/>
      <c r="C4071" s="31"/>
      <c r="D4071" s="34"/>
      <c r="E4071" s="32"/>
      <c r="F4071" s="36"/>
      <c r="G4071" s="288"/>
      <c r="H4071" s="288"/>
      <c r="I4071" s="1"/>
      <c r="J4071" s="10"/>
      <c r="K4071" s="10"/>
      <c r="L4071" s="1"/>
    </row>
    <row r="4072" spans="2:12" s="5" customFormat="1" ht="15.75">
      <c r="B4072" s="1"/>
      <c r="C4072" s="31"/>
      <c r="D4072" s="34"/>
      <c r="E4072" s="32"/>
      <c r="F4072" s="36"/>
      <c r="G4072" s="288"/>
      <c r="H4072" s="288"/>
      <c r="I4072" s="1"/>
      <c r="J4072" s="10"/>
      <c r="K4072" s="10"/>
      <c r="L4072" s="1"/>
    </row>
    <row r="4073" spans="2:12" s="5" customFormat="1" ht="15.75">
      <c r="B4073" s="1"/>
      <c r="C4073" s="31"/>
      <c r="D4073" s="34"/>
      <c r="E4073" s="32"/>
      <c r="F4073" s="36"/>
      <c r="G4073" s="288"/>
      <c r="H4073" s="288"/>
      <c r="I4073" s="1"/>
      <c r="J4073" s="10"/>
      <c r="K4073" s="10"/>
      <c r="L4073" s="1"/>
    </row>
    <row r="4074" spans="2:12" s="5" customFormat="1" ht="15.75">
      <c r="B4074" s="1"/>
      <c r="C4074" s="31"/>
      <c r="D4074" s="34"/>
      <c r="E4074" s="32"/>
      <c r="F4074" s="36"/>
      <c r="G4074" s="288"/>
      <c r="H4074" s="288"/>
      <c r="I4074" s="1"/>
      <c r="J4074" s="10"/>
      <c r="K4074" s="10"/>
      <c r="L4074" s="1"/>
    </row>
    <row r="4075" spans="2:12" s="5" customFormat="1" ht="15.75">
      <c r="B4075" s="1"/>
      <c r="C4075" s="31"/>
      <c r="D4075" s="34"/>
      <c r="E4075" s="32"/>
      <c r="F4075" s="36"/>
      <c r="G4075" s="288"/>
      <c r="H4075" s="288"/>
      <c r="I4075" s="1"/>
      <c r="J4075" s="10"/>
      <c r="K4075" s="10"/>
      <c r="L4075" s="1"/>
    </row>
    <row r="4076" spans="2:12" s="5" customFormat="1" ht="15.75">
      <c r="B4076" s="1"/>
      <c r="C4076" s="31"/>
      <c r="D4076" s="34"/>
      <c r="E4076" s="32"/>
      <c r="F4076" s="36"/>
      <c r="G4076" s="288"/>
      <c r="H4076" s="288"/>
      <c r="I4076" s="1"/>
      <c r="J4076" s="10"/>
      <c r="K4076" s="10"/>
      <c r="L4076" s="1"/>
    </row>
    <row r="4077" spans="2:12" s="5" customFormat="1" ht="15.75">
      <c r="B4077" s="1"/>
      <c r="C4077" s="31"/>
      <c r="D4077" s="34"/>
      <c r="E4077" s="32"/>
      <c r="F4077" s="36"/>
      <c r="G4077" s="288"/>
      <c r="H4077" s="288"/>
      <c r="I4077" s="1"/>
      <c r="J4077" s="10"/>
      <c r="K4077" s="10"/>
      <c r="L4077" s="1"/>
    </row>
    <row r="4078" spans="2:12" s="5" customFormat="1" ht="15.75">
      <c r="B4078" s="1"/>
      <c r="C4078" s="31"/>
      <c r="D4078" s="34"/>
      <c r="E4078" s="32"/>
      <c r="F4078" s="36"/>
      <c r="G4078" s="288"/>
      <c r="H4078" s="288"/>
      <c r="I4078" s="1"/>
      <c r="J4078" s="10"/>
      <c r="K4078" s="10"/>
      <c r="L4078" s="1"/>
    </row>
    <row r="4079" spans="2:12" s="5" customFormat="1" ht="15.75">
      <c r="B4079" s="1"/>
      <c r="C4079" s="31"/>
      <c r="D4079" s="34"/>
      <c r="E4079" s="32"/>
      <c r="F4079" s="36"/>
      <c r="G4079" s="288"/>
      <c r="H4079" s="288"/>
      <c r="I4079" s="1"/>
      <c r="J4079" s="10"/>
      <c r="K4079" s="10"/>
      <c r="L4079" s="1"/>
    </row>
    <row r="4080" spans="2:12" s="5" customFormat="1" ht="15.75">
      <c r="B4080" s="1"/>
      <c r="C4080" s="31"/>
      <c r="D4080" s="34"/>
      <c r="E4080" s="32"/>
      <c r="F4080" s="36"/>
      <c r="G4080" s="288"/>
      <c r="H4080" s="288"/>
      <c r="I4080" s="1"/>
      <c r="J4080" s="10"/>
      <c r="K4080" s="10"/>
      <c r="L4080" s="1"/>
    </row>
    <row r="4081" spans="2:12" s="5" customFormat="1" ht="15.75">
      <c r="B4081" s="1"/>
      <c r="C4081" s="31"/>
      <c r="D4081" s="34"/>
      <c r="E4081" s="32"/>
      <c r="F4081" s="36"/>
      <c r="G4081" s="288"/>
      <c r="H4081" s="288"/>
      <c r="I4081" s="1"/>
      <c r="J4081" s="10"/>
      <c r="K4081" s="10"/>
      <c r="L4081" s="1"/>
    </row>
    <row r="4082" spans="2:12" s="5" customFormat="1" ht="15.75">
      <c r="B4082" s="1"/>
      <c r="C4082" s="31"/>
      <c r="D4082" s="34"/>
      <c r="E4082" s="32"/>
      <c r="F4082" s="36"/>
      <c r="G4082" s="288"/>
      <c r="H4082" s="288"/>
      <c r="I4082" s="1"/>
      <c r="J4082" s="10"/>
      <c r="K4082" s="10"/>
      <c r="L4082" s="1"/>
    </row>
    <row r="4083" spans="2:12" s="5" customFormat="1" ht="15.75">
      <c r="B4083" s="1"/>
      <c r="C4083" s="31"/>
      <c r="D4083" s="34"/>
      <c r="E4083" s="32"/>
      <c r="F4083" s="36"/>
      <c r="G4083" s="288"/>
      <c r="H4083" s="288" t="s">
        <v>145</v>
      </c>
      <c r="I4083" s="1"/>
      <c r="J4083" s="10"/>
      <c r="K4083" s="10"/>
      <c r="L4083" s="1"/>
    </row>
    <row r="4084" spans="2:12" s="5" customFormat="1" ht="15.75">
      <c r="B4084" s="1"/>
      <c r="C4084" s="31"/>
      <c r="D4084" s="34"/>
      <c r="E4084" s="32"/>
      <c r="F4084" s="36"/>
      <c r="G4084" s="288"/>
      <c r="H4084" s="288" t="s">
        <v>145</v>
      </c>
      <c r="I4084" s="1"/>
      <c r="J4084" s="10"/>
      <c r="K4084" s="10"/>
      <c r="L4084" s="1"/>
    </row>
    <row r="4085" spans="2:12" s="5" customFormat="1" ht="15.75">
      <c r="B4085" s="1"/>
      <c r="C4085" s="31"/>
      <c r="D4085" s="34"/>
      <c r="E4085" s="32"/>
      <c r="F4085" s="36"/>
      <c r="G4085" s="288"/>
      <c r="H4085" s="288"/>
      <c r="I4085" s="1"/>
      <c r="J4085" s="10"/>
      <c r="K4085" s="10"/>
      <c r="L4085" s="1"/>
    </row>
    <row r="4086" spans="2:12" s="5" customFormat="1" ht="15.75">
      <c r="B4086" s="1"/>
      <c r="C4086" s="31"/>
      <c r="D4086" s="34"/>
      <c r="E4086" s="32"/>
      <c r="F4086" s="36"/>
      <c r="G4086" s="288"/>
      <c r="H4086" s="288"/>
      <c r="I4086" s="1"/>
      <c r="J4086" s="10"/>
      <c r="K4086" s="10"/>
      <c r="L4086" s="1"/>
    </row>
    <row r="4087" spans="2:12" s="5" customFormat="1" ht="15.75">
      <c r="B4087" s="1"/>
      <c r="C4087" s="31"/>
      <c r="D4087" s="34"/>
      <c r="E4087" s="32"/>
      <c r="F4087" s="36"/>
      <c r="G4087" s="288"/>
      <c r="H4087" s="288"/>
      <c r="I4087" s="1"/>
      <c r="J4087" s="10"/>
      <c r="K4087" s="10"/>
      <c r="L4087" s="1"/>
    </row>
    <row r="4088" spans="2:12" s="5" customFormat="1" ht="15.75">
      <c r="B4088" s="1"/>
      <c r="C4088" s="31"/>
      <c r="D4088" s="34"/>
      <c r="E4088" s="32"/>
      <c r="F4088" s="36"/>
      <c r="G4088" s="288"/>
      <c r="H4088" s="288"/>
      <c r="I4088" s="1"/>
      <c r="J4088" s="10"/>
      <c r="K4088" s="10"/>
      <c r="L4088" s="1"/>
    </row>
    <row r="4089" spans="2:12" s="5" customFormat="1" ht="15.75">
      <c r="B4089" s="1"/>
      <c r="C4089" s="31"/>
      <c r="D4089" s="34"/>
      <c r="E4089" s="32"/>
      <c r="F4089" s="36"/>
      <c r="G4089" s="288"/>
      <c r="H4089" s="288"/>
      <c r="I4089" s="1"/>
      <c r="J4089" s="10"/>
      <c r="K4089" s="10"/>
      <c r="L4089" s="1"/>
    </row>
    <row r="4090" spans="2:12" s="5" customFormat="1" ht="15.75">
      <c r="B4090" s="1"/>
      <c r="C4090" s="31"/>
      <c r="D4090" s="34"/>
      <c r="E4090" s="32"/>
      <c r="F4090" s="36"/>
      <c r="G4090" s="288"/>
      <c r="H4090" s="288"/>
      <c r="I4090" s="1"/>
      <c r="J4090" s="10"/>
      <c r="K4090" s="10"/>
      <c r="L4090" s="1"/>
    </row>
    <row r="4091" spans="2:12" s="5" customFormat="1" ht="15.75">
      <c r="B4091" s="1"/>
      <c r="C4091" s="31"/>
      <c r="D4091" s="34"/>
      <c r="E4091" s="32"/>
      <c r="F4091" s="36"/>
      <c r="G4091" s="288"/>
      <c r="H4091" s="288"/>
      <c r="I4091" s="1"/>
      <c r="J4091" s="10"/>
      <c r="K4091" s="10"/>
      <c r="L4091" s="1"/>
    </row>
    <row r="4092" spans="2:12" s="5" customFormat="1" ht="15.75">
      <c r="B4092" s="1"/>
      <c r="C4092" s="31"/>
      <c r="D4092" s="34"/>
      <c r="E4092" s="32"/>
      <c r="F4092" s="36"/>
      <c r="G4092" s="288"/>
      <c r="H4092" s="288"/>
      <c r="I4092" s="1"/>
      <c r="J4092" s="10"/>
      <c r="K4092" s="10"/>
      <c r="L4092" s="1"/>
    </row>
    <row r="4093" spans="2:12" s="5" customFormat="1" ht="15.75">
      <c r="B4093" s="1"/>
      <c r="C4093" s="31"/>
      <c r="D4093" s="34"/>
      <c r="E4093" s="32"/>
      <c r="F4093" s="36"/>
      <c r="G4093" s="288"/>
      <c r="H4093" s="288"/>
      <c r="I4093" s="1"/>
      <c r="J4093" s="10"/>
      <c r="K4093" s="10"/>
      <c r="L4093" s="1"/>
    </row>
    <row r="4094" spans="2:12" s="5" customFormat="1" ht="15.75">
      <c r="B4094" s="1"/>
      <c r="C4094" s="31"/>
      <c r="D4094" s="34"/>
      <c r="E4094" s="32"/>
      <c r="F4094" s="36"/>
      <c r="G4094" s="288"/>
      <c r="H4094" s="288"/>
      <c r="I4094" s="1"/>
      <c r="J4094" s="10"/>
      <c r="K4094" s="10"/>
      <c r="L4094" s="1"/>
    </row>
    <row r="4095" spans="2:12" s="5" customFormat="1" ht="15.75">
      <c r="B4095" s="1"/>
      <c r="C4095" s="31"/>
      <c r="D4095" s="34"/>
      <c r="E4095" s="32"/>
      <c r="F4095" s="36"/>
      <c r="G4095" s="288"/>
      <c r="H4095" s="288"/>
      <c r="I4095" s="1"/>
      <c r="J4095" s="10"/>
      <c r="K4095" s="10"/>
      <c r="L4095" s="1"/>
    </row>
    <row r="4096" spans="2:12" s="5" customFormat="1" ht="15.75">
      <c r="B4096" s="1"/>
      <c r="C4096" s="31"/>
      <c r="D4096" s="34"/>
      <c r="E4096" s="32"/>
      <c r="F4096" s="36"/>
      <c r="G4096" s="288"/>
      <c r="H4096" s="288" t="s">
        <v>145</v>
      </c>
      <c r="I4096" s="1"/>
      <c r="J4096" s="10"/>
      <c r="K4096" s="10"/>
      <c r="L4096" s="1"/>
    </row>
    <row r="4097" spans="2:12" s="5" customFormat="1" ht="15.75">
      <c r="B4097" s="1"/>
      <c r="C4097" s="31"/>
      <c r="D4097" s="34"/>
      <c r="E4097" s="32"/>
      <c r="F4097" s="36"/>
      <c r="G4097" s="288"/>
      <c r="H4097" s="288" t="s">
        <v>145</v>
      </c>
      <c r="I4097" s="1"/>
      <c r="J4097" s="10"/>
      <c r="K4097" s="10"/>
      <c r="L4097" s="1"/>
    </row>
    <row r="4098" spans="2:12" s="5" customFormat="1" ht="15.75">
      <c r="B4098" s="1"/>
      <c r="C4098" s="31"/>
      <c r="D4098" s="34"/>
      <c r="E4098" s="32"/>
      <c r="F4098" s="36"/>
      <c r="G4098" s="288"/>
      <c r="H4098" s="288"/>
      <c r="I4098" s="1"/>
      <c r="J4098" s="10"/>
      <c r="K4098" s="10"/>
      <c r="L4098" s="1"/>
    </row>
    <row r="4099" spans="2:12" s="5" customFormat="1" ht="15.75">
      <c r="B4099" s="1"/>
      <c r="C4099" s="31"/>
      <c r="D4099" s="34"/>
      <c r="E4099" s="32"/>
      <c r="F4099" s="36"/>
      <c r="G4099" s="288"/>
      <c r="H4099" s="288"/>
      <c r="I4099" s="1"/>
      <c r="J4099" s="10"/>
      <c r="K4099" s="10"/>
      <c r="L4099" s="1"/>
    </row>
    <row r="4100" spans="2:12" s="5" customFormat="1" ht="15.75">
      <c r="B4100" s="1"/>
      <c r="C4100" s="31"/>
      <c r="D4100" s="34"/>
      <c r="E4100" s="32"/>
      <c r="F4100" s="36"/>
      <c r="G4100" s="288"/>
      <c r="H4100" s="288"/>
      <c r="I4100" s="1"/>
      <c r="J4100" s="10"/>
      <c r="K4100" s="10"/>
      <c r="L4100" s="1"/>
    </row>
    <row r="4101" spans="2:12" s="5" customFormat="1" ht="15.75">
      <c r="B4101" s="1"/>
      <c r="C4101" s="31"/>
      <c r="D4101" s="34"/>
      <c r="E4101" s="32"/>
      <c r="F4101" s="36"/>
      <c r="G4101" s="288"/>
      <c r="H4101" s="288"/>
      <c r="I4101" s="1"/>
      <c r="J4101" s="10"/>
      <c r="K4101" s="10"/>
      <c r="L4101" s="1"/>
    </row>
    <row r="4102" spans="2:12" s="5" customFormat="1" ht="15.75">
      <c r="B4102" s="1"/>
      <c r="C4102" s="31"/>
      <c r="D4102" s="34"/>
      <c r="E4102" s="32"/>
      <c r="F4102" s="36"/>
      <c r="G4102" s="288"/>
      <c r="H4102" s="288"/>
      <c r="I4102" s="1"/>
      <c r="J4102" s="10"/>
      <c r="K4102" s="10"/>
      <c r="L4102" s="1"/>
    </row>
    <row r="4103" spans="2:12" s="5" customFormat="1" ht="15.75">
      <c r="B4103" s="1"/>
      <c r="C4103" s="31"/>
      <c r="D4103" s="34"/>
      <c r="E4103" s="32"/>
      <c r="F4103" s="36"/>
      <c r="G4103" s="288"/>
      <c r="H4103" s="288" t="s">
        <v>145</v>
      </c>
      <c r="I4103" s="1"/>
      <c r="J4103" s="10"/>
      <c r="K4103" s="10"/>
      <c r="L4103" s="1"/>
    </row>
    <row r="4104" spans="2:12" s="5" customFormat="1" ht="15.75">
      <c r="B4104" s="1"/>
      <c r="C4104" s="31"/>
      <c r="D4104" s="34"/>
      <c r="E4104" s="32"/>
      <c r="F4104" s="36"/>
      <c r="G4104" s="288"/>
      <c r="H4104" s="288"/>
      <c r="I4104" s="1"/>
      <c r="J4104" s="10"/>
      <c r="K4104" s="10"/>
      <c r="L4104" s="1"/>
    </row>
    <row r="4105" spans="2:12" s="5" customFormat="1" ht="15.75">
      <c r="B4105" s="1"/>
      <c r="C4105" s="31"/>
      <c r="D4105" s="34"/>
      <c r="E4105" s="32"/>
      <c r="F4105" s="36"/>
      <c r="G4105" s="288"/>
      <c r="H4105" s="288"/>
      <c r="I4105" s="1"/>
      <c r="J4105" s="10"/>
      <c r="K4105" s="10"/>
      <c r="L4105" s="1"/>
    </row>
    <row r="4106" spans="2:12" s="5" customFormat="1" ht="15.75">
      <c r="B4106" s="1"/>
      <c r="C4106" s="31"/>
      <c r="D4106" s="34"/>
      <c r="E4106" s="32"/>
      <c r="F4106" s="36"/>
      <c r="G4106" s="288"/>
      <c r="H4106" s="288"/>
      <c r="I4106" s="1"/>
      <c r="J4106" s="10"/>
      <c r="K4106" s="10"/>
      <c r="L4106" s="1"/>
    </row>
    <row r="4107" spans="2:12" s="5" customFormat="1" ht="15.75">
      <c r="B4107" s="1"/>
      <c r="C4107" s="31"/>
      <c r="D4107" s="34"/>
      <c r="E4107" s="32"/>
      <c r="F4107" s="36"/>
      <c r="G4107" s="288"/>
      <c r="H4107" s="288"/>
      <c r="I4107" s="1"/>
      <c r="J4107" s="10"/>
      <c r="K4107" s="10"/>
      <c r="L4107" s="1"/>
    </row>
    <row r="4108" spans="2:12" s="5" customFormat="1" ht="15.75">
      <c r="B4108" s="1"/>
      <c r="C4108" s="31"/>
      <c r="D4108" s="34"/>
      <c r="E4108" s="32"/>
      <c r="F4108" s="36"/>
      <c r="G4108" s="288"/>
      <c r="H4108" s="288"/>
      <c r="I4108" s="1"/>
      <c r="J4108" s="10"/>
      <c r="K4108" s="10"/>
      <c r="L4108" s="1"/>
    </row>
    <row r="4109" spans="2:12" s="5" customFormat="1" ht="15.75">
      <c r="B4109" s="1"/>
      <c r="C4109" s="31"/>
      <c r="D4109" s="34"/>
      <c r="E4109" s="32"/>
      <c r="F4109" s="36"/>
      <c r="G4109" s="288"/>
      <c r="H4109" s="288"/>
      <c r="I4109" s="1"/>
      <c r="J4109" s="10"/>
      <c r="K4109" s="10"/>
      <c r="L4109" s="1"/>
    </row>
    <row r="4110" spans="2:12" s="5" customFormat="1" ht="15.75">
      <c r="B4110" s="1"/>
      <c r="C4110" s="31"/>
      <c r="D4110" s="34"/>
      <c r="E4110" s="32"/>
      <c r="F4110" s="36"/>
      <c r="G4110" s="288"/>
      <c r="H4110" s="288"/>
      <c r="I4110" s="1"/>
      <c r="J4110" s="10"/>
      <c r="K4110" s="10"/>
      <c r="L4110" s="1"/>
    </row>
    <row r="4111" spans="2:12" s="5" customFormat="1" ht="15.75">
      <c r="B4111" s="1"/>
      <c r="C4111" s="31"/>
      <c r="D4111" s="34"/>
      <c r="E4111" s="32"/>
      <c r="F4111" s="36"/>
      <c r="G4111" s="288"/>
      <c r="H4111" s="288"/>
      <c r="I4111" s="1"/>
      <c r="J4111" s="10"/>
      <c r="K4111" s="10"/>
      <c r="L4111" s="1"/>
    </row>
    <row r="4112" spans="2:12" s="5" customFormat="1" ht="15.75">
      <c r="B4112" s="1"/>
      <c r="C4112" s="31"/>
      <c r="D4112" s="34"/>
      <c r="E4112" s="32"/>
      <c r="F4112" s="36"/>
      <c r="G4112" s="288"/>
      <c r="H4112" s="288"/>
      <c r="I4112" s="1"/>
      <c r="J4112" s="10"/>
      <c r="K4112" s="10"/>
      <c r="L4112" s="1"/>
    </row>
    <row r="4113" spans="2:12" s="5" customFormat="1" ht="15.75">
      <c r="B4113" s="1"/>
      <c r="C4113" s="31"/>
      <c r="D4113" s="34"/>
      <c r="E4113" s="32"/>
      <c r="F4113" s="36"/>
      <c r="G4113" s="288"/>
      <c r="H4113" s="288"/>
      <c r="I4113" s="1"/>
      <c r="J4113" s="10"/>
      <c r="K4113" s="10"/>
      <c r="L4113" s="1"/>
    </row>
    <row r="4114" spans="2:12" s="5" customFormat="1" ht="15.75">
      <c r="B4114" s="1"/>
      <c r="C4114" s="31"/>
      <c r="D4114" s="34"/>
      <c r="E4114" s="32"/>
      <c r="F4114" s="36"/>
      <c r="G4114" s="288"/>
      <c r="H4114" s="288"/>
      <c r="I4114" s="1"/>
      <c r="J4114" s="10"/>
      <c r="K4114" s="10"/>
      <c r="L4114" s="1"/>
    </row>
    <row r="4115" spans="2:12" s="5" customFormat="1" ht="15.75">
      <c r="B4115" s="1"/>
      <c r="C4115" s="31"/>
      <c r="D4115" s="34"/>
      <c r="E4115" s="32"/>
      <c r="F4115" s="36"/>
      <c r="G4115" s="288"/>
      <c r="H4115" s="288"/>
      <c r="I4115" s="1"/>
      <c r="J4115" s="10"/>
      <c r="K4115" s="10"/>
      <c r="L4115" s="1"/>
    </row>
    <row r="4116" spans="2:12" s="5" customFormat="1" ht="15.75">
      <c r="B4116" s="1"/>
      <c r="C4116" s="31"/>
      <c r="D4116" s="34"/>
      <c r="E4116" s="32"/>
      <c r="F4116" s="36"/>
      <c r="G4116" s="288"/>
      <c r="H4116" s="288"/>
      <c r="I4116" s="1"/>
      <c r="J4116" s="10"/>
      <c r="K4116" s="10"/>
      <c r="L4116" s="1"/>
    </row>
    <row r="4117" spans="2:12" s="5" customFormat="1" ht="15.75">
      <c r="B4117" s="1"/>
      <c r="C4117" s="31"/>
      <c r="D4117" s="34"/>
      <c r="E4117" s="32"/>
      <c r="F4117" s="36"/>
      <c r="G4117" s="288"/>
      <c r="H4117" s="288"/>
      <c r="I4117" s="1"/>
      <c r="J4117" s="10"/>
      <c r="K4117" s="10"/>
      <c r="L4117" s="1"/>
    </row>
    <row r="4118" spans="2:12" s="5" customFormat="1" ht="15.75">
      <c r="B4118" s="1"/>
      <c r="C4118" s="31"/>
      <c r="D4118" s="34"/>
      <c r="E4118" s="32"/>
      <c r="F4118" s="36"/>
      <c r="G4118" s="288"/>
      <c r="H4118" s="288"/>
      <c r="I4118" s="1"/>
      <c r="J4118" s="10"/>
      <c r="K4118" s="10"/>
      <c r="L4118" s="1"/>
    </row>
    <row r="4119" spans="2:12" s="5" customFormat="1" ht="15.75">
      <c r="B4119" s="1"/>
      <c r="C4119" s="31"/>
      <c r="D4119" s="34"/>
      <c r="E4119" s="32"/>
      <c r="F4119" s="36"/>
      <c r="G4119" s="288"/>
      <c r="H4119" s="288"/>
      <c r="I4119" s="1"/>
      <c r="J4119" s="10"/>
      <c r="K4119" s="10"/>
      <c r="L4119" s="1"/>
    </row>
    <row r="4120" spans="2:12" s="5" customFormat="1" ht="15.75">
      <c r="B4120" s="1"/>
      <c r="C4120" s="31"/>
      <c r="D4120" s="34"/>
      <c r="E4120" s="32"/>
      <c r="F4120" s="36"/>
      <c r="G4120" s="288"/>
      <c r="H4120" s="288"/>
      <c r="I4120" s="1"/>
      <c r="J4120" s="10"/>
      <c r="K4120" s="10"/>
      <c r="L4120" s="1"/>
    </row>
    <row r="4121" spans="2:12" s="5" customFormat="1" ht="15.75">
      <c r="B4121" s="1"/>
      <c r="C4121" s="31"/>
      <c r="D4121" s="34"/>
      <c r="E4121" s="32"/>
      <c r="F4121" s="36"/>
      <c r="G4121" s="288"/>
      <c r="H4121" s="288"/>
      <c r="I4121" s="1"/>
      <c r="J4121" s="10"/>
      <c r="K4121" s="10"/>
      <c r="L4121" s="1"/>
    </row>
    <row r="4122" spans="2:12" s="5" customFormat="1" ht="15.75">
      <c r="B4122" s="1"/>
      <c r="C4122" s="31"/>
      <c r="D4122" s="34"/>
      <c r="E4122" s="32"/>
      <c r="F4122" s="36"/>
      <c r="G4122" s="288"/>
      <c r="H4122" s="288"/>
      <c r="I4122" s="1"/>
      <c r="J4122" s="10"/>
      <c r="K4122" s="10"/>
      <c r="L4122" s="1"/>
    </row>
    <row r="4123" spans="2:12" s="5" customFormat="1" ht="15.75">
      <c r="B4123" s="1"/>
      <c r="C4123" s="31"/>
      <c r="D4123" s="34"/>
      <c r="E4123" s="32"/>
      <c r="F4123" s="36"/>
      <c r="G4123" s="288"/>
      <c r="H4123" s="288"/>
      <c r="I4123" s="1"/>
      <c r="J4123" s="10"/>
      <c r="K4123" s="10"/>
      <c r="L4123" s="1"/>
    </row>
    <row r="4124" spans="2:12" s="5" customFormat="1" ht="15.75">
      <c r="B4124" s="1"/>
      <c r="C4124" s="31"/>
      <c r="D4124" s="34"/>
      <c r="E4124" s="32"/>
      <c r="F4124" s="36"/>
      <c r="G4124" s="288"/>
      <c r="H4124" s="288"/>
      <c r="I4124" s="1"/>
      <c r="J4124" s="10"/>
      <c r="K4124" s="10"/>
      <c r="L4124" s="1"/>
    </row>
    <row r="4125" spans="2:12" s="5" customFormat="1" ht="15.75">
      <c r="B4125" s="1"/>
      <c r="C4125" s="31"/>
      <c r="D4125" s="34"/>
      <c r="E4125" s="32"/>
      <c r="F4125" s="36"/>
      <c r="G4125" s="288"/>
      <c r="H4125" s="288"/>
      <c r="I4125" s="1"/>
      <c r="J4125" s="10"/>
      <c r="K4125" s="10"/>
      <c r="L4125" s="1"/>
    </row>
    <row r="4126" spans="2:12" s="5" customFormat="1" ht="15.75">
      <c r="B4126" s="1"/>
      <c r="C4126" s="31"/>
      <c r="D4126" s="34"/>
      <c r="E4126" s="32"/>
      <c r="F4126" s="36"/>
      <c r="G4126" s="288"/>
      <c r="H4126" s="288"/>
      <c r="I4126" s="1"/>
      <c r="J4126" s="10"/>
      <c r="K4126" s="10"/>
      <c r="L4126" s="1"/>
    </row>
    <row r="4127" spans="2:12" s="5" customFormat="1" ht="15.75">
      <c r="B4127" s="1"/>
      <c r="C4127" s="31"/>
      <c r="D4127" s="34"/>
      <c r="E4127" s="32"/>
      <c r="F4127" s="36"/>
      <c r="G4127" s="288"/>
      <c r="H4127" s="288"/>
      <c r="I4127" s="1"/>
      <c r="J4127" s="10"/>
      <c r="K4127" s="10"/>
      <c r="L4127" s="1"/>
    </row>
    <row r="4128" spans="2:12" s="5" customFormat="1" ht="15.75">
      <c r="B4128" s="1"/>
      <c r="C4128" s="31"/>
      <c r="D4128" s="34"/>
      <c r="E4128" s="32"/>
      <c r="F4128" s="36"/>
      <c r="G4128" s="288"/>
      <c r="H4128" s="288"/>
      <c r="I4128" s="1"/>
      <c r="J4128" s="10"/>
      <c r="K4128" s="10"/>
      <c r="L4128" s="1"/>
    </row>
    <row r="4129" spans="2:12" s="5" customFormat="1" ht="15.75">
      <c r="B4129" s="1"/>
      <c r="C4129" s="31"/>
      <c r="D4129" s="34"/>
      <c r="E4129" s="32"/>
      <c r="F4129" s="36"/>
      <c r="G4129" s="288"/>
      <c r="H4129" s="288"/>
      <c r="I4129" s="1"/>
      <c r="J4129" s="10"/>
      <c r="K4129" s="10"/>
      <c r="L4129" s="1"/>
    </row>
    <row r="4130" spans="2:12" s="5" customFormat="1" ht="15.75">
      <c r="B4130" s="1"/>
      <c r="C4130" s="31"/>
      <c r="D4130" s="34"/>
      <c r="E4130" s="32"/>
      <c r="F4130" s="36"/>
      <c r="G4130" s="288"/>
      <c r="H4130" s="288"/>
      <c r="I4130" s="1"/>
      <c r="J4130" s="10"/>
      <c r="K4130" s="10"/>
      <c r="L4130" s="1"/>
    </row>
    <row r="4131" spans="2:12" s="5" customFormat="1" ht="15.75">
      <c r="B4131" s="1"/>
      <c r="C4131" s="31"/>
      <c r="D4131" s="34"/>
      <c r="E4131" s="32"/>
      <c r="F4131" s="36"/>
      <c r="G4131" s="288"/>
      <c r="H4131" s="288"/>
      <c r="I4131" s="1"/>
      <c r="J4131" s="10"/>
      <c r="K4131" s="10"/>
      <c r="L4131" s="1"/>
    </row>
    <row r="4132" spans="2:12" s="5" customFormat="1" ht="15.75">
      <c r="B4132" s="1"/>
      <c r="C4132" s="31"/>
      <c r="D4132" s="34"/>
      <c r="E4132" s="32"/>
      <c r="F4132" s="36"/>
      <c r="G4132" s="288"/>
      <c r="H4132" s="288"/>
      <c r="I4132" s="1"/>
      <c r="J4132" s="10"/>
      <c r="K4132" s="10"/>
      <c r="L4132" s="1"/>
    </row>
    <row r="4133" spans="2:12" s="5" customFormat="1" ht="15.75">
      <c r="B4133" s="1"/>
      <c r="C4133" s="31"/>
      <c r="D4133" s="34"/>
      <c r="E4133" s="32"/>
      <c r="F4133" s="36"/>
      <c r="G4133" s="288"/>
      <c r="H4133" s="288"/>
      <c r="I4133" s="1"/>
      <c r="J4133" s="10"/>
      <c r="K4133" s="10"/>
      <c r="L4133" s="1"/>
    </row>
    <row r="4134" spans="2:12" s="5" customFormat="1" ht="15.75">
      <c r="B4134" s="1"/>
      <c r="C4134" s="31"/>
      <c r="D4134" s="34"/>
      <c r="E4134" s="32"/>
      <c r="F4134" s="36"/>
      <c r="G4134" s="288"/>
      <c r="H4134" s="288"/>
      <c r="I4134" s="1"/>
      <c r="J4134" s="10"/>
      <c r="K4134" s="10"/>
      <c r="L4134" s="1"/>
    </row>
    <row r="4135" spans="2:12" s="5" customFormat="1" ht="15.75">
      <c r="B4135" s="1"/>
      <c r="C4135" s="31"/>
      <c r="D4135" s="34"/>
      <c r="E4135" s="32"/>
      <c r="F4135" s="36"/>
      <c r="G4135" s="288"/>
      <c r="H4135" s="288"/>
      <c r="I4135" s="1"/>
      <c r="J4135" s="10"/>
      <c r="K4135" s="10"/>
      <c r="L4135" s="1"/>
    </row>
    <row r="4136" spans="2:12" s="5" customFormat="1" ht="15.75">
      <c r="B4136" s="1"/>
      <c r="C4136" s="31"/>
      <c r="D4136" s="34"/>
      <c r="E4136" s="32"/>
      <c r="F4136" s="36"/>
      <c r="G4136" s="288"/>
      <c r="H4136" s="288"/>
      <c r="I4136" s="1"/>
      <c r="J4136" s="10"/>
      <c r="K4136" s="10"/>
      <c r="L4136" s="1"/>
    </row>
    <row r="4137" spans="2:12" s="5" customFormat="1" ht="15.75">
      <c r="B4137" s="1"/>
      <c r="C4137" s="31"/>
      <c r="D4137" s="34"/>
      <c r="E4137" s="32"/>
      <c r="F4137" s="36"/>
      <c r="G4137" s="288"/>
      <c r="H4137" s="288"/>
      <c r="I4137" s="1"/>
      <c r="J4137" s="10"/>
      <c r="K4137" s="10"/>
      <c r="L4137" s="1"/>
    </row>
    <row r="4138" spans="2:12" s="5" customFormat="1" ht="15.75">
      <c r="B4138" s="1"/>
      <c r="C4138" s="31"/>
      <c r="D4138" s="34"/>
      <c r="E4138" s="32"/>
      <c r="F4138" s="36"/>
      <c r="G4138" s="288"/>
      <c r="H4138" s="288"/>
      <c r="I4138" s="1"/>
      <c r="J4138" s="10"/>
      <c r="K4138" s="10"/>
      <c r="L4138" s="1"/>
    </row>
    <row r="4139" spans="2:12" s="5" customFormat="1" ht="15.75">
      <c r="B4139" s="1"/>
      <c r="C4139" s="31"/>
      <c r="D4139" s="34"/>
      <c r="E4139" s="32"/>
      <c r="F4139" s="36"/>
      <c r="G4139" s="288"/>
      <c r="H4139" s="288"/>
      <c r="I4139" s="1"/>
      <c r="J4139" s="10"/>
      <c r="K4139" s="10"/>
      <c r="L4139" s="1"/>
    </row>
    <row r="4140" spans="2:12" s="5" customFormat="1" ht="15.75">
      <c r="B4140" s="1"/>
      <c r="C4140" s="31"/>
      <c r="D4140" s="34"/>
      <c r="E4140" s="32"/>
      <c r="F4140" s="36"/>
      <c r="G4140" s="288"/>
      <c r="H4140" s="288"/>
      <c r="I4140" s="1"/>
      <c r="J4140" s="10"/>
      <c r="K4140" s="10"/>
      <c r="L4140" s="1"/>
    </row>
    <row r="4141" spans="2:12" s="5" customFormat="1" ht="15.75">
      <c r="B4141" s="1"/>
      <c r="C4141" s="31"/>
      <c r="D4141" s="34"/>
      <c r="E4141" s="32"/>
      <c r="F4141" s="36"/>
      <c r="G4141" s="288"/>
      <c r="H4141" s="288"/>
      <c r="I4141" s="1"/>
      <c r="J4141" s="10"/>
      <c r="K4141" s="10"/>
      <c r="L4141" s="1"/>
    </row>
    <row r="4142" spans="2:12" s="5" customFormat="1" ht="15.75">
      <c r="B4142" s="1"/>
      <c r="C4142" s="31"/>
      <c r="D4142" s="34"/>
      <c r="E4142" s="32"/>
      <c r="F4142" s="36"/>
      <c r="G4142" s="288"/>
      <c r="H4142" s="288"/>
      <c r="I4142" s="1"/>
      <c r="J4142" s="10"/>
      <c r="K4142" s="10"/>
      <c r="L4142" s="1"/>
    </row>
    <row r="4143" spans="2:12" s="5" customFormat="1" ht="15.75">
      <c r="B4143" s="1"/>
      <c r="C4143" s="31"/>
      <c r="D4143" s="34"/>
      <c r="E4143" s="32"/>
      <c r="F4143" s="36"/>
      <c r="G4143" s="288"/>
      <c r="H4143" s="288"/>
      <c r="I4143" s="1"/>
      <c r="J4143" s="10"/>
      <c r="K4143" s="10"/>
      <c r="L4143" s="1"/>
    </row>
    <row r="4144" spans="2:12" s="5" customFormat="1" ht="15.75">
      <c r="B4144" s="1"/>
      <c r="C4144" s="31"/>
      <c r="D4144" s="34"/>
      <c r="E4144" s="32"/>
      <c r="F4144" s="36"/>
      <c r="G4144" s="288"/>
      <c r="H4144" s="288"/>
      <c r="I4144" s="1"/>
      <c r="J4144" s="10"/>
      <c r="K4144" s="10"/>
      <c r="L4144" s="1"/>
    </row>
    <row r="4145" spans="2:12" s="5" customFormat="1" ht="15.75">
      <c r="B4145" s="1"/>
      <c r="C4145" s="31"/>
      <c r="D4145" s="34"/>
      <c r="E4145" s="32"/>
      <c r="F4145" s="36"/>
      <c r="G4145" s="288"/>
      <c r="H4145" s="288"/>
      <c r="I4145" s="1"/>
      <c r="J4145" s="10"/>
      <c r="K4145" s="10"/>
      <c r="L4145" s="1"/>
    </row>
    <row r="4146" spans="2:12" s="5" customFormat="1" ht="15.75">
      <c r="B4146" s="1"/>
      <c r="C4146" s="31"/>
      <c r="D4146" s="34"/>
      <c r="E4146" s="32"/>
      <c r="F4146" s="36"/>
      <c r="G4146" s="288"/>
      <c r="H4146" s="288"/>
      <c r="I4146" s="1"/>
      <c r="J4146" s="10"/>
      <c r="K4146" s="10"/>
      <c r="L4146" s="1"/>
    </row>
    <row r="4147" spans="2:12" s="5" customFormat="1" ht="15.75">
      <c r="B4147" s="1"/>
      <c r="C4147" s="31"/>
      <c r="D4147" s="34"/>
      <c r="E4147" s="32"/>
      <c r="F4147" s="36"/>
      <c r="G4147" s="288"/>
      <c r="H4147" s="288"/>
      <c r="I4147" s="1"/>
      <c r="J4147" s="10"/>
      <c r="K4147" s="10"/>
      <c r="L4147" s="1"/>
    </row>
    <row r="4148" spans="2:12" s="5" customFormat="1" ht="15.75">
      <c r="B4148" s="1"/>
      <c r="C4148" s="31"/>
      <c r="D4148" s="34"/>
      <c r="E4148" s="32"/>
      <c r="F4148" s="36"/>
      <c r="G4148" s="288"/>
      <c r="H4148" s="288"/>
      <c r="I4148" s="1"/>
      <c r="J4148" s="10"/>
      <c r="K4148" s="10"/>
      <c r="L4148" s="1"/>
    </row>
    <row r="4149" spans="2:12" s="5" customFormat="1" ht="15.75">
      <c r="B4149" s="1"/>
      <c r="C4149" s="31"/>
      <c r="D4149" s="34"/>
      <c r="E4149" s="32"/>
      <c r="F4149" s="36"/>
      <c r="G4149" s="288"/>
      <c r="H4149" s="288"/>
      <c r="I4149" s="1"/>
      <c r="J4149" s="10"/>
      <c r="K4149" s="10"/>
      <c r="L4149" s="1"/>
    </row>
    <row r="4150" spans="2:12" s="5" customFormat="1" ht="15.75">
      <c r="B4150" s="1"/>
      <c r="C4150" s="31"/>
      <c r="D4150" s="34"/>
      <c r="E4150" s="32"/>
      <c r="F4150" s="36"/>
      <c r="G4150" s="288"/>
      <c r="H4150" s="288"/>
      <c r="I4150" s="1"/>
      <c r="J4150" s="10"/>
      <c r="K4150" s="10"/>
      <c r="L4150" s="1"/>
    </row>
    <row r="4151" spans="2:12" s="5" customFormat="1" ht="15.75">
      <c r="B4151" s="1"/>
      <c r="C4151" s="31"/>
      <c r="D4151" s="34"/>
      <c r="E4151" s="32"/>
      <c r="F4151" s="36"/>
      <c r="G4151" s="288"/>
      <c r="H4151" s="288"/>
      <c r="I4151" s="1"/>
      <c r="J4151" s="10"/>
      <c r="K4151" s="10"/>
      <c r="L4151" s="1"/>
    </row>
    <row r="4152" spans="2:12" s="5" customFormat="1" ht="15.75">
      <c r="B4152" s="1"/>
      <c r="C4152" s="31"/>
      <c r="D4152" s="34"/>
      <c r="E4152" s="32"/>
      <c r="F4152" s="36"/>
      <c r="G4152" s="288"/>
      <c r="H4152" s="288"/>
      <c r="I4152" s="1"/>
      <c r="J4152" s="10"/>
      <c r="K4152" s="10"/>
      <c r="L4152" s="1"/>
    </row>
    <row r="4153" spans="2:12" s="5" customFormat="1" ht="15.75">
      <c r="B4153" s="1"/>
      <c r="C4153" s="31"/>
      <c r="D4153" s="34"/>
      <c r="E4153" s="32"/>
      <c r="F4153" s="36"/>
      <c r="G4153" s="288"/>
      <c r="H4153" s="288"/>
      <c r="I4153" s="1"/>
      <c r="J4153" s="10"/>
      <c r="K4153" s="10"/>
      <c r="L4153" s="1"/>
    </row>
    <row r="4154" spans="2:12" s="5" customFormat="1" ht="15.75">
      <c r="B4154" s="1"/>
      <c r="C4154" s="31"/>
      <c r="D4154" s="34"/>
      <c r="E4154" s="32"/>
      <c r="F4154" s="36"/>
      <c r="G4154" s="288"/>
      <c r="H4154" s="288"/>
      <c r="I4154" s="1"/>
      <c r="J4154" s="10"/>
      <c r="K4154" s="10"/>
      <c r="L4154" s="1"/>
    </row>
    <row r="4155" spans="2:12" s="5" customFormat="1" ht="15.75">
      <c r="B4155" s="1"/>
      <c r="C4155" s="31"/>
      <c r="D4155" s="34"/>
      <c r="E4155" s="32"/>
      <c r="F4155" s="36"/>
      <c r="G4155" s="288"/>
      <c r="H4155" s="288"/>
      <c r="I4155" s="1"/>
      <c r="J4155" s="10"/>
      <c r="K4155" s="10"/>
      <c r="L4155" s="1"/>
    </row>
    <row r="4156" spans="2:12" s="5" customFormat="1" ht="15.75">
      <c r="B4156" s="1"/>
      <c r="C4156" s="31"/>
      <c r="D4156" s="34"/>
      <c r="E4156" s="32"/>
      <c r="F4156" s="36"/>
      <c r="G4156" s="288"/>
      <c r="H4156" s="288"/>
      <c r="I4156" s="1"/>
      <c r="J4156" s="10"/>
      <c r="K4156" s="10"/>
      <c r="L4156" s="1"/>
    </row>
    <row r="4157" spans="2:12" s="5" customFormat="1" ht="15.75">
      <c r="B4157" s="1"/>
      <c r="C4157" s="31"/>
      <c r="D4157" s="34"/>
      <c r="E4157" s="32"/>
      <c r="F4157" s="36"/>
      <c r="G4157" s="288"/>
      <c r="H4157" s="288" t="s">
        <v>145</v>
      </c>
      <c r="I4157" s="1"/>
      <c r="J4157" s="10"/>
      <c r="K4157" s="10"/>
      <c r="L4157" s="1"/>
    </row>
    <row r="4158" spans="2:12" s="5" customFormat="1" ht="15.75">
      <c r="B4158" s="1"/>
      <c r="C4158" s="31"/>
      <c r="D4158" s="34"/>
      <c r="E4158" s="32"/>
      <c r="F4158" s="36"/>
      <c r="G4158" s="288"/>
      <c r="H4158" s="288" t="s">
        <v>145</v>
      </c>
      <c r="I4158" s="1"/>
      <c r="J4158" s="10"/>
      <c r="K4158" s="10"/>
      <c r="L4158" s="1"/>
    </row>
    <row r="4159" spans="2:12" s="5" customFormat="1" ht="15.75">
      <c r="B4159" s="1"/>
      <c r="C4159" s="31"/>
      <c r="D4159" s="34"/>
      <c r="E4159" s="32"/>
      <c r="F4159" s="36"/>
      <c r="G4159" s="288"/>
      <c r="H4159" s="288" t="s">
        <v>145</v>
      </c>
      <c r="I4159" s="1"/>
      <c r="J4159" s="10"/>
      <c r="K4159" s="10"/>
      <c r="L4159" s="1"/>
    </row>
    <row r="4160" spans="2:12" s="5" customFormat="1" ht="15.75">
      <c r="B4160" s="1"/>
      <c r="C4160" s="31"/>
      <c r="D4160" s="34"/>
      <c r="E4160" s="32"/>
      <c r="F4160" s="36"/>
      <c r="G4160" s="288"/>
      <c r="H4160" s="288" t="s">
        <v>145</v>
      </c>
      <c r="I4160" s="1"/>
      <c r="J4160" s="10"/>
      <c r="K4160" s="10"/>
      <c r="L4160" s="1"/>
    </row>
    <row r="4161" spans="2:12" s="5" customFormat="1" ht="15.75">
      <c r="B4161" s="1"/>
      <c r="C4161" s="31"/>
      <c r="D4161" s="34"/>
      <c r="E4161" s="32"/>
      <c r="F4161" s="36"/>
      <c r="G4161" s="288"/>
      <c r="H4161" s="288"/>
      <c r="I4161" s="1"/>
      <c r="J4161" s="10"/>
      <c r="K4161" s="10"/>
      <c r="L4161" s="1"/>
    </row>
    <row r="4162" spans="2:12" s="5" customFormat="1" ht="15.75">
      <c r="B4162" s="1"/>
      <c r="C4162" s="31"/>
      <c r="D4162" s="34"/>
      <c r="E4162" s="32"/>
      <c r="F4162" s="36"/>
      <c r="G4162" s="288"/>
      <c r="H4162" s="288"/>
      <c r="I4162" s="1"/>
      <c r="J4162" s="10"/>
      <c r="K4162" s="10"/>
      <c r="L4162" s="1"/>
    </row>
    <row r="4163" spans="2:12" s="5" customFormat="1" ht="15.75">
      <c r="B4163" s="1"/>
      <c r="C4163" s="31"/>
      <c r="D4163" s="34"/>
      <c r="E4163" s="32"/>
      <c r="F4163" s="36"/>
      <c r="G4163" s="288"/>
      <c r="H4163" s="288" t="s">
        <v>145</v>
      </c>
      <c r="I4163" s="1"/>
      <c r="J4163" s="10"/>
      <c r="K4163" s="10"/>
      <c r="L4163" s="1"/>
    </row>
    <row r="4164" spans="2:12" s="5" customFormat="1" ht="15.75">
      <c r="B4164" s="1"/>
      <c r="C4164" s="31"/>
      <c r="D4164" s="34"/>
      <c r="E4164" s="32"/>
      <c r="F4164" s="36"/>
      <c r="G4164" s="288"/>
      <c r="H4164" s="288" t="s">
        <v>145</v>
      </c>
      <c r="I4164" s="1"/>
      <c r="J4164" s="10"/>
      <c r="K4164" s="10"/>
      <c r="L4164" s="1"/>
    </row>
    <row r="4165" spans="2:12" s="5" customFormat="1" ht="15.75">
      <c r="B4165" s="1"/>
      <c r="C4165" s="31"/>
      <c r="D4165" s="34"/>
      <c r="E4165" s="32"/>
      <c r="F4165" s="36"/>
      <c r="G4165" s="288"/>
      <c r="H4165" s="288"/>
      <c r="I4165" s="1"/>
      <c r="J4165" s="10"/>
      <c r="K4165" s="10"/>
      <c r="L4165" s="1"/>
    </row>
    <row r="4166" spans="2:12" s="5" customFormat="1" ht="15.75">
      <c r="B4166" s="1"/>
      <c r="C4166" s="31"/>
      <c r="D4166" s="34"/>
      <c r="E4166" s="32"/>
      <c r="F4166" s="36"/>
      <c r="G4166" s="288"/>
      <c r="H4166" s="288"/>
      <c r="I4166" s="1"/>
      <c r="J4166" s="10"/>
      <c r="K4166" s="10"/>
      <c r="L4166" s="1"/>
    </row>
    <row r="4167" spans="2:12" s="5" customFormat="1" ht="15.75">
      <c r="B4167" s="1"/>
      <c r="C4167" s="31"/>
      <c r="D4167" s="34"/>
      <c r="E4167" s="32"/>
      <c r="F4167" s="36"/>
      <c r="G4167" s="288"/>
      <c r="H4167" s="288"/>
      <c r="I4167" s="1"/>
      <c r="J4167" s="10"/>
      <c r="K4167" s="10"/>
      <c r="L4167" s="1"/>
    </row>
    <row r="4168" spans="2:12" s="5" customFormat="1" ht="15.75">
      <c r="B4168" s="1"/>
      <c r="C4168" s="31"/>
      <c r="D4168" s="34"/>
      <c r="E4168" s="32"/>
      <c r="F4168" s="36"/>
      <c r="G4168" s="288"/>
      <c r="H4168" s="288"/>
      <c r="I4168" s="1"/>
      <c r="J4168" s="10"/>
      <c r="K4168" s="10"/>
      <c r="L4168" s="1"/>
    </row>
    <row r="4169" spans="2:12" s="5" customFormat="1" ht="15.75">
      <c r="B4169" s="1"/>
      <c r="C4169" s="31"/>
      <c r="D4169" s="34"/>
      <c r="E4169" s="32"/>
      <c r="F4169" s="36"/>
      <c r="G4169" s="288"/>
      <c r="H4169" s="288"/>
      <c r="I4169" s="1"/>
      <c r="J4169" s="10"/>
      <c r="K4169" s="10"/>
      <c r="L4169" s="1"/>
    </row>
    <row r="4170" spans="2:12" s="5" customFormat="1" ht="15.75">
      <c r="B4170" s="1"/>
      <c r="C4170" s="31"/>
      <c r="D4170" s="34"/>
      <c r="E4170" s="32"/>
      <c r="F4170" s="36"/>
      <c r="G4170" s="288"/>
      <c r="H4170" s="288"/>
      <c r="I4170" s="1"/>
      <c r="J4170" s="10"/>
      <c r="K4170" s="10"/>
      <c r="L4170" s="1"/>
    </row>
    <row r="4171" spans="2:12" s="5" customFormat="1" ht="15.75">
      <c r="B4171" s="1"/>
      <c r="C4171" s="31"/>
      <c r="D4171" s="34"/>
      <c r="E4171" s="32"/>
      <c r="F4171" s="36"/>
      <c r="G4171" s="288"/>
      <c r="H4171" s="288"/>
      <c r="I4171" s="1"/>
      <c r="J4171" s="10"/>
      <c r="K4171" s="10"/>
      <c r="L4171" s="1"/>
    </row>
    <row r="4172" spans="2:12" s="5" customFormat="1" ht="15.75">
      <c r="B4172" s="1"/>
      <c r="C4172" s="31"/>
      <c r="D4172" s="34"/>
      <c r="E4172" s="32"/>
      <c r="F4172" s="36"/>
      <c r="G4172" s="288"/>
      <c r="H4172" s="288"/>
      <c r="I4172" s="1"/>
      <c r="J4172" s="10"/>
      <c r="K4172" s="10"/>
      <c r="L4172" s="1"/>
    </row>
    <row r="4173" spans="2:12" s="5" customFormat="1" ht="15.75">
      <c r="B4173" s="1"/>
      <c r="C4173" s="31"/>
      <c r="D4173" s="34"/>
      <c r="E4173" s="32"/>
      <c r="F4173" s="36"/>
      <c r="G4173" s="288"/>
      <c r="H4173" s="288"/>
      <c r="I4173" s="1"/>
      <c r="J4173" s="10"/>
      <c r="K4173" s="10"/>
      <c r="L4173" s="1"/>
    </row>
    <row r="4174" spans="2:12" s="5" customFormat="1" ht="15.75">
      <c r="B4174" s="1"/>
      <c r="C4174" s="31"/>
      <c r="D4174" s="34"/>
      <c r="E4174" s="32"/>
      <c r="F4174" s="36"/>
      <c r="G4174" s="288"/>
      <c r="H4174" s="288"/>
      <c r="I4174" s="1"/>
      <c r="J4174" s="10"/>
      <c r="K4174" s="10"/>
      <c r="L4174" s="1"/>
    </row>
    <row r="4175" spans="2:12" s="5" customFormat="1" ht="15.75">
      <c r="B4175" s="1"/>
      <c r="C4175" s="31"/>
      <c r="D4175" s="34"/>
      <c r="E4175" s="32"/>
      <c r="F4175" s="36"/>
      <c r="G4175" s="288"/>
      <c r="H4175" s="288"/>
      <c r="I4175" s="1"/>
      <c r="J4175" s="10"/>
      <c r="K4175" s="10"/>
      <c r="L4175" s="1"/>
    </row>
    <row r="4176" spans="2:12" s="5" customFormat="1" ht="15.75">
      <c r="B4176" s="1"/>
      <c r="C4176" s="31"/>
      <c r="D4176" s="34"/>
      <c r="E4176" s="32"/>
      <c r="F4176" s="36"/>
      <c r="G4176" s="288"/>
      <c r="H4176" s="288"/>
      <c r="I4176" s="1"/>
      <c r="J4176" s="10"/>
      <c r="K4176" s="10"/>
      <c r="L4176" s="1"/>
    </row>
    <row r="4177" spans="2:12" s="5" customFormat="1" ht="15.75">
      <c r="B4177" s="1"/>
      <c r="C4177" s="31"/>
      <c r="D4177" s="34"/>
      <c r="E4177" s="32"/>
      <c r="F4177" s="36"/>
      <c r="G4177" s="288"/>
      <c r="H4177" s="288"/>
      <c r="I4177" s="1"/>
      <c r="J4177" s="10"/>
      <c r="K4177" s="10"/>
      <c r="L4177" s="1"/>
    </row>
    <row r="4178" spans="2:12" s="5" customFormat="1" ht="15.75">
      <c r="B4178" s="1"/>
      <c r="C4178" s="31"/>
      <c r="D4178" s="34"/>
      <c r="E4178" s="32"/>
      <c r="F4178" s="36"/>
      <c r="G4178" s="288"/>
      <c r="H4178" s="288"/>
      <c r="I4178" s="1"/>
      <c r="J4178" s="10"/>
      <c r="K4178" s="10"/>
      <c r="L4178" s="1"/>
    </row>
    <row r="4179" spans="2:12" s="5" customFormat="1" ht="15.75">
      <c r="B4179" s="1"/>
      <c r="C4179" s="31"/>
      <c r="D4179" s="34"/>
      <c r="E4179" s="32"/>
      <c r="F4179" s="36"/>
      <c r="G4179" s="288"/>
      <c r="H4179" s="288"/>
      <c r="I4179" s="1"/>
      <c r="J4179" s="10"/>
      <c r="K4179" s="10"/>
      <c r="L4179" s="1"/>
    </row>
    <row r="4180" spans="2:12" s="5" customFormat="1" ht="15.75">
      <c r="B4180" s="1"/>
      <c r="C4180" s="31"/>
      <c r="D4180" s="34"/>
      <c r="E4180" s="32"/>
      <c r="F4180" s="36"/>
      <c r="G4180" s="288"/>
      <c r="H4180" s="288"/>
      <c r="I4180" s="1"/>
      <c r="J4180" s="10"/>
      <c r="K4180" s="10"/>
      <c r="L4180" s="1"/>
    </row>
    <row r="4181" spans="2:12" s="5" customFormat="1" ht="15.75">
      <c r="B4181" s="1"/>
      <c r="C4181" s="31"/>
      <c r="D4181" s="34"/>
      <c r="E4181" s="32"/>
      <c r="F4181" s="36"/>
      <c r="G4181" s="288"/>
      <c r="H4181" s="288"/>
      <c r="I4181" s="1"/>
      <c r="J4181" s="10"/>
      <c r="K4181" s="10"/>
      <c r="L4181" s="1"/>
    </row>
    <row r="4182" spans="2:12" s="5" customFormat="1" ht="15.75">
      <c r="B4182" s="1"/>
      <c r="C4182" s="31"/>
      <c r="D4182" s="34"/>
      <c r="E4182" s="32"/>
      <c r="F4182" s="36"/>
      <c r="G4182" s="288"/>
      <c r="H4182" s="288"/>
      <c r="I4182" s="1"/>
      <c r="J4182" s="10"/>
      <c r="K4182" s="10"/>
      <c r="L4182" s="1"/>
    </row>
    <row r="4183" spans="2:12" s="5" customFormat="1" ht="15.75">
      <c r="B4183" s="1"/>
      <c r="C4183" s="31"/>
      <c r="D4183" s="34"/>
      <c r="E4183" s="32"/>
      <c r="F4183" s="36"/>
      <c r="G4183" s="288"/>
      <c r="H4183" s="288"/>
      <c r="I4183" s="1"/>
      <c r="J4183" s="10"/>
      <c r="K4183" s="10"/>
      <c r="L4183" s="1"/>
    </row>
    <row r="4184" spans="2:12" s="5" customFormat="1" ht="15.75">
      <c r="B4184" s="1"/>
      <c r="C4184" s="31"/>
      <c r="D4184" s="34"/>
      <c r="E4184" s="32"/>
      <c r="F4184" s="36"/>
      <c r="G4184" s="288"/>
      <c r="H4184" s="288"/>
      <c r="I4184" s="1"/>
      <c r="J4184" s="10"/>
      <c r="K4184" s="10"/>
      <c r="L4184" s="1"/>
    </row>
    <row r="4185" spans="2:12" s="5" customFormat="1" ht="15.75">
      <c r="B4185" s="1"/>
      <c r="C4185" s="31"/>
      <c r="D4185" s="34"/>
      <c r="E4185" s="32"/>
      <c r="F4185" s="36"/>
      <c r="G4185" s="288"/>
      <c r="H4185" s="288"/>
      <c r="I4185" s="1"/>
      <c r="J4185" s="10"/>
      <c r="K4185" s="10"/>
      <c r="L4185" s="1"/>
    </row>
    <row r="4186" spans="2:12" s="5" customFormat="1" ht="15.75">
      <c r="B4186" s="1"/>
      <c r="C4186" s="31"/>
      <c r="D4186" s="34"/>
      <c r="E4186" s="32"/>
      <c r="F4186" s="36"/>
      <c r="G4186" s="288"/>
      <c r="H4186" s="288"/>
      <c r="I4186" s="1"/>
      <c r="J4186" s="10"/>
      <c r="K4186" s="10"/>
      <c r="L4186" s="1"/>
    </row>
    <row r="4187" spans="2:12" s="5" customFormat="1" ht="15.75">
      <c r="B4187" s="1"/>
      <c r="C4187" s="31"/>
      <c r="D4187" s="34"/>
      <c r="E4187" s="32"/>
      <c r="F4187" s="36"/>
      <c r="G4187" s="288"/>
      <c r="H4187" s="288"/>
      <c r="I4187" s="1"/>
      <c r="J4187" s="10"/>
      <c r="K4187" s="10"/>
      <c r="L4187" s="1"/>
    </row>
    <row r="4188" spans="2:12" s="5" customFormat="1" ht="15.75">
      <c r="B4188" s="1"/>
      <c r="C4188" s="31"/>
      <c r="D4188" s="34"/>
      <c r="E4188" s="32"/>
      <c r="F4188" s="36"/>
      <c r="G4188" s="288"/>
      <c r="H4188" s="288"/>
      <c r="I4188" s="1"/>
      <c r="J4188" s="10"/>
      <c r="K4188" s="10"/>
      <c r="L4188" s="1"/>
    </row>
    <row r="4189" spans="2:12" s="5" customFormat="1" ht="15.75">
      <c r="B4189" s="1"/>
      <c r="C4189" s="31"/>
      <c r="D4189" s="34"/>
      <c r="E4189" s="32"/>
      <c r="F4189" s="36"/>
      <c r="G4189" s="288"/>
      <c r="H4189" s="288"/>
      <c r="I4189" s="1"/>
      <c r="J4189" s="10"/>
      <c r="K4189" s="10"/>
      <c r="L4189" s="1"/>
    </row>
    <row r="4190" spans="2:12" s="5" customFormat="1" ht="15.75">
      <c r="B4190" s="1"/>
      <c r="C4190" s="31"/>
      <c r="D4190" s="34"/>
      <c r="E4190" s="32"/>
      <c r="F4190" s="36"/>
      <c r="G4190" s="288"/>
      <c r="H4190" s="288"/>
      <c r="I4190" s="1"/>
      <c r="J4190" s="10"/>
      <c r="K4190" s="10"/>
      <c r="L4190" s="1"/>
    </row>
    <row r="4191" spans="2:12" s="5" customFormat="1" ht="15.75">
      <c r="B4191" s="1"/>
      <c r="C4191" s="31"/>
      <c r="D4191" s="34"/>
      <c r="E4191" s="32"/>
      <c r="F4191" s="36"/>
      <c r="G4191" s="288"/>
      <c r="H4191" s="288"/>
      <c r="I4191" s="1"/>
      <c r="J4191" s="10"/>
      <c r="K4191" s="10"/>
      <c r="L4191" s="1"/>
    </row>
    <row r="4192" spans="2:12" s="5" customFormat="1" ht="15.75">
      <c r="B4192" s="1"/>
      <c r="C4192" s="31"/>
      <c r="D4192" s="34"/>
      <c r="E4192" s="32"/>
      <c r="F4192" s="36"/>
      <c r="G4192" s="288"/>
      <c r="H4192" s="288"/>
      <c r="I4192" s="1"/>
      <c r="J4192" s="10"/>
      <c r="K4192" s="10"/>
      <c r="L4192" s="1"/>
    </row>
    <row r="4193" spans="2:12" s="5" customFormat="1" ht="15.75">
      <c r="B4193" s="1"/>
      <c r="C4193" s="31"/>
      <c r="D4193" s="34"/>
      <c r="E4193" s="32"/>
      <c r="F4193" s="36"/>
      <c r="G4193" s="288"/>
      <c r="H4193" s="288"/>
      <c r="I4193" s="1"/>
      <c r="J4193" s="10"/>
      <c r="K4193" s="10"/>
      <c r="L4193" s="1"/>
    </row>
    <row r="4194" spans="2:12" s="5" customFormat="1" ht="15.75">
      <c r="B4194" s="1"/>
      <c r="C4194" s="31"/>
      <c r="D4194" s="34"/>
      <c r="E4194" s="32"/>
      <c r="F4194" s="36"/>
      <c r="G4194" s="288"/>
      <c r="H4194" s="288"/>
      <c r="I4194" s="1"/>
      <c r="J4194" s="10"/>
      <c r="K4194" s="10"/>
      <c r="L4194" s="1"/>
    </row>
    <row r="4195" spans="2:12" s="5" customFormat="1" ht="15.75">
      <c r="B4195" s="1"/>
      <c r="C4195" s="31"/>
      <c r="D4195" s="34"/>
      <c r="E4195" s="32"/>
      <c r="F4195" s="36"/>
      <c r="G4195" s="288"/>
      <c r="H4195" s="288"/>
      <c r="I4195" s="1"/>
      <c r="J4195" s="10"/>
      <c r="K4195" s="10"/>
      <c r="L4195" s="1"/>
    </row>
    <row r="4196" spans="2:12" s="5" customFormat="1" ht="15.75">
      <c r="B4196" s="1"/>
      <c r="C4196" s="31"/>
      <c r="D4196" s="34"/>
      <c r="E4196" s="32"/>
      <c r="F4196" s="36"/>
      <c r="G4196" s="288"/>
      <c r="H4196" s="288"/>
      <c r="I4196" s="1"/>
      <c r="J4196" s="10"/>
      <c r="K4196" s="10"/>
      <c r="L4196" s="1"/>
    </row>
    <row r="4197" spans="2:12" s="5" customFormat="1" ht="15.75">
      <c r="B4197" s="1"/>
      <c r="C4197" s="31"/>
      <c r="D4197" s="34"/>
      <c r="E4197" s="32"/>
      <c r="F4197" s="36"/>
      <c r="G4197" s="288"/>
      <c r="H4197" s="288" t="s">
        <v>145</v>
      </c>
      <c r="I4197" s="1"/>
      <c r="J4197" s="10"/>
      <c r="K4197" s="10"/>
      <c r="L4197" s="1"/>
    </row>
    <row r="4198" spans="2:12" s="5" customFormat="1" ht="15.75">
      <c r="B4198" s="1"/>
      <c r="C4198" s="31"/>
      <c r="D4198" s="34"/>
      <c r="E4198" s="32"/>
      <c r="F4198" s="36"/>
      <c r="G4198" s="288"/>
      <c r="H4198" s="288" t="s">
        <v>145</v>
      </c>
      <c r="I4198" s="1"/>
      <c r="J4198" s="10"/>
      <c r="K4198" s="10"/>
      <c r="L4198" s="1"/>
    </row>
    <row r="4199" spans="2:12" s="5" customFormat="1" ht="15.75">
      <c r="B4199" s="1"/>
      <c r="C4199" s="31"/>
      <c r="D4199" s="34"/>
      <c r="E4199" s="32"/>
      <c r="F4199" s="36"/>
      <c r="G4199" s="288"/>
      <c r="H4199" s="288"/>
      <c r="I4199" s="1"/>
      <c r="J4199" s="10"/>
      <c r="K4199" s="10"/>
      <c r="L4199" s="1"/>
    </row>
    <row r="4200" spans="2:12" s="5" customFormat="1" ht="15.75">
      <c r="B4200" s="1"/>
      <c r="C4200" s="31"/>
      <c r="D4200" s="34"/>
      <c r="E4200" s="32"/>
      <c r="F4200" s="36"/>
      <c r="G4200" s="288"/>
      <c r="H4200" s="288"/>
      <c r="I4200" s="1"/>
      <c r="J4200" s="10"/>
      <c r="K4200" s="10"/>
      <c r="L4200" s="1"/>
    </row>
    <row r="4201" spans="2:12" s="5" customFormat="1" ht="15.75">
      <c r="B4201" s="1"/>
      <c r="C4201" s="31"/>
      <c r="D4201" s="34"/>
      <c r="E4201" s="32"/>
      <c r="F4201" s="36"/>
      <c r="G4201" s="288"/>
      <c r="H4201" s="288"/>
      <c r="I4201" s="1"/>
      <c r="J4201" s="10"/>
      <c r="K4201" s="10"/>
      <c r="L4201" s="1"/>
    </row>
    <row r="4202" spans="2:12" s="5" customFormat="1" ht="15.75">
      <c r="B4202" s="1"/>
      <c r="C4202" s="31"/>
      <c r="D4202" s="34"/>
      <c r="E4202" s="32"/>
      <c r="F4202" s="36"/>
      <c r="G4202" s="288"/>
      <c r="H4202" s="288"/>
      <c r="I4202" s="1"/>
      <c r="J4202" s="10"/>
      <c r="K4202" s="10"/>
      <c r="L4202" s="1"/>
    </row>
    <row r="4203" spans="2:12" s="5" customFormat="1" ht="15.75">
      <c r="B4203" s="1"/>
      <c r="C4203" s="31"/>
      <c r="D4203" s="34"/>
      <c r="E4203" s="32"/>
      <c r="F4203" s="36"/>
      <c r="G4203" s="288"/>
      <c r="H4203" s="288"/>
      <c r="I4203" s="1"/>
      <c r="J4203" s="10"/>
      <c r="K4203" s="10"/>
      <c r="L4203" s="1"/>
    </row>
    <row r="4204" spans="2:12" s="5" customFormat="1" ht="15.75">
      <c r="B4204" s="1"/>
      <c r="C4204" s="31"/>
      <c r="D4204" s="34"/>
      <c r="E4204" s="32"/>
      <c r="F4204" s="36"/>
      <c r="G4204" s="288"/>
      <c r="H4204" s="288"/>
      <c r="I4204" s="1"/>
      <c r="J4204" s="10"/>
      <c r="K4204" s="10"/>
      <c r="L4204" s="1"/>
    </row>
    <row r="4205" spans="2:12" s="5" customFormat="1" ht="15.75">
      <c r="B4205" s="1"/>
      <c r="C4205" s="31"/>
      <c r="D4205" s="34"/>
      <c r="E4205" s="32"/>
      <c r="F4205" s="36"/>
      <c r="G4205" s="288"/>
      <c r="H4205" s="288"/>
      <c r="I4205" s="1"/>
      <c r="J4205" s="10"/>
      <c r="K4205" s="10"/>
      <c r="L4205" s="1"/>
    </row>
    <row r="4206" spans="2:12" s="5" customFormat="1" ht="15.75">
      <c r="B4206" s="1"/>
      <c r="C4206" s="31"/>
      <c r="D4206" s="34"/>
      <c r="E4206" s="32"/>
      <c r="F4206" s="36"/>
      <c r="G4206" s="288"/>
      <c r="H4206" s="288" t="s">
        <v>145</v>
      </c>
      <c r="I4206" s="1"/>
      <c r="J4206" s="10"/>
      <c r="K4206" s="10"/>
      <c r="L4206" s="1"/>
    </row>
    <row r="4207" spans="2:12" s="5" customFormat="1" ht="15.75">
      <c r="B4207" s="1"/>
      <c r="C4207" s="31"/>
      <c r="D4207" s="34"/>
      <c r="E4207" s="32"/>
      <c r="F4207" s="36"/>
      <c r="G4207" s="288"/>
      <c r="H4207" s="288" t="s">
        <v>145</v>
      </c>
      <c r="I4207" s="1"/>
      <c r="J4207" s="10"/>
      <c r="K4207" s="10"/>
      <c r="L4207" s="1"/>
    </row>
    <row r="4208" spans="2:12" s="5" customFormat="1" ht="15.75">
      <c r="B4208" s="1"/>
      <c r="C4208" s="31"/>
      <c r="D4208" s="34"/>
      <c r="E4208" s="32"/>
      <c r="F4208" s="36"/>
      <c r="G4208" s="288"/>
      <c r="H4208" s="288"/>
      <c r="I4208" s="1"/>
      <c r="J4208" s="10"/>
      <c r="K4208" s="10"/>
      <c r="L4208" s="1"/>
    </row>
    <row r="4209" spans="2:12" s="5" customFormat="1" ht="15.75">
      <c r="B4209" s="1"/>
      <c r="C4209" s="31"/>
      <c r="D4209" s="34"/>
      <c r="E4209" s="32"/>
      <c r="F4209" s="36"/>
      <c r="G4209" s="288"/>
      <c r="H4209" s="288"/>
      <c r="I4209" s="1"/>
      <c r="J4209" s="10"/>
      <c r="K4209" s="10"/>
      <c r="L4209" s="1"/>
    </row>
    <row r="4210" spans="2:12" s="5" customFormat="1" ht="15.75">
      <c r="B4210" s="1"/>
      <c r="C4210" s="31"/>
      <c r="D4210" s="34"/>
      <c r="E4210" s="32"/>
      <c r="F4210" s="36"/>
      <c r="G4210" s="288"/>
      <c r="H4210" s="288"/>
      <c r="I4210" s="1"/>
      <c r="J4210" s="10"/>
      <c r="K4210" s="10"/>
      <c r="L4210" s="1"/>
    </row>
    <row r="4211" spans="2:12" s="5" customFormat="1" ht="15.75">
      <c r="B4211" s="1"/>
      <c r="C4211" s="31"/>
      <c r="D4211" s="34"/>
      <c r="E4211" s="32"/>
      <c r="F4211" s="36"/>
      <c r="G4211" s="288"/>
      <c r="H4211" s="288"/>
      <c r="I4211" s="1"/>
      <c r="J4211" s="10"/>
      <c r="K4211" s="10"/>
      <c r="L4211" s="1"/>
    </row>
    <row r="4212" spans="2:12" s="5" customFormat="1" ht="15.75">
      <c r="B4212" s="1"/>
      <c r="C4212" s="31"/>
      <c r="D4212" s="34"/>
      <c r="E4212" s="32"/>
      <c r="F4212" s="36"/>
      <c r="G4212" s="288"/>
      <c r="H4212" s="288"/>
      <c r="I4212" s="1"/>
      <c r="J4212" s="10"/>
      <c r="K4212" s="10"/>
      <c r="L4212" s="1"/>
    </row>
    <row r="4213" spans="2:12" s="5" customFormat="1" ht="15.75">
      <c r="B4213" s="1"/>
      <c r="C4213" s="31"/>
      <c r="D4213" s="34"/>
      <c r="E4213" s="32"/>
      <c r="F4213" s="36"/>
      <c r="G4213" s="288"/>
      <c r="H4213" s="288"/>
      <c r="I4213" s="1"/>
      <c r="J4213" s="10"/>
      <c r="K4213" s="10"/>
      <c r="L4213" s="1"/>
    </row>
    <row r="4214" spans="2:12" s="5" customFormat="1" ht="15.75">
      <c r="B4214" s="1"/>
      <c r="C4214" s="31"/>
      <c r="D4214" s="34"/>
      <c r="E4214" s="32"/>
      <c r="F4214" s="36"/>
      <c r="G4214" s="288"/>
      <c r="H4214" s="288"/>
      <c r="I4214" s="1"/>
      <c r="J4214" s="10"/>
      <c r="K4214" s="10"/>
      <c r="L4214" s="1"/>
    </row>
    <row r="4215" spans="2:12" s="5" customFormat="1" ht="15.75">
      <c r="B4215" s="1"/>
      <c r="C4215" s="31"/>
      <c r="D4215" s="34"/>
      <c r="E4215" s="32"/>
      <c r="F4215" s="36"/>
      <c r="G4215" s="288"/>
      <c r="H4215" s="288"/>
      <c r="I4215" s="1"/>
      <c r="J4215" s="10"/>
      <c r="K4215" s="10"/>
      <c r="L4215" s="1"/>
    </row>
    <row r="4216" spans="2:12" s="5" customFormat="1" ht="15.75">
      <c r="B4216" s="1"/>
      <c r="C4216" s="31"/>
      <c r="D4216" s="34"/>
      <c r="E4216" s="32"/>
      <c r="F4216" s="36"/>
      <c r="G4216" s="288"/>
      <c r="H4216" s="288"/>
      <c r="I4216" s="1"/>
      <c r="J4216" s="10"/>
      <c r="K4216" s="10"/>
      <c r="L4216" s="1"/>
    </row>
    <row r="4217" spans="2:12" s="5" customFormat="1" ht="15.75">
      <c r="B4217" s="1"/>
      <c r="C4217" s="31"/>
      <c r="D4217" s="34"/>
      <c r="E4217" s="32"/>
      <c r="F4217" s="36"/>
      <c r="G4217" s="288"/>
      <c r="H4217" s="288"/>
      <c r="I4217" s="1"/>
      <c r="J4217" s="10"/>
      <c r="K4217" s="10"/>
      <c r="L4217" s="1"/>
    </row>
    <row r="4218" spans="2:12" s="5" customFormat="1" ht="15.75">
      <c r="B4218" s="1"/>
      <c r="C4218" s="31"/>
      <c r="D4218" s="34"/>
      <c r="E4218" s="32"/>
      <c r="F4218" s="36"/>
      <c r="G4218" s="288"/>
      <c r="H4218" s="288"/>
      <c r="I4218" s="1"/>
      <c r="J4218" s="10"/>
      <c r="K4218" s="10"/>
      <c r="L4218" s="1"/>
    </row>
    <row r="4219" spans="2:12" s="5" customFormat="1" ht="15.75">
      <c r="B4219" s="1"/>
      <c r="C4219" s="31"/>
      <c r="D4219" s="34"/>
      <c r="E4219" s="32"/>
      <c r="F4219" s="36"/>
      <c r="G4219" s="288"/>
      <c r="H4219" s="288"/>
      <c r="I4219" s="1"/>
      <c r="J4219" s="10"/>
      <c r="K4219" s="10"/>
      <c r="L4219" s="1"/>
    </row>
    <row r="4220" spans="2:12" s="5" customFormat="1" ht="15.75">
      <c r="B4220" s="1"/>
      <c r="C4220" s="31"/>
      <c r="D4220" s="34"/>
      <c r="E4220" s="32"/>
      <c r="F4220" s="36"/>
      <c r="G4220" s="288"/>
      <c r="H4220" s="288"/>
      <c r="I4220" s="1"/>
      <c r="J4220" s="10"/>
      <c r="K4220" s="10"/>
      <c r="L4220" s="1"/>
    </row>
    <row r="4221" spans="2:12" s="5" customFormat="1" ht="15.75">
      <c r="B4221" s="1"/>
      <c r="C4221" s="31"/>
      <c r="D4221" s="34"/>
      <c r="E4221" s="32"/>
      <c r="F4221" s="36"/>
      <c r="G4221" s="288"/>
      <c r="H4221" s="288"/>
      <c r="I4221" s="1"/>
      <c r="J4221" s="10"/>
      <c r="K4221" s="10"/>
      <c r="L4221" s="1"/>
    </row>
    <row r="4222" spans="2:12" s="5" customFormat="1" ht="15.75">
      <c r="B4222" s="1"/>
      <c r="C4222" s="31"/>
      <c r="D4222" s="34"/>
      <c r="E4222" s="32"/>
      <c r="F4222" s="36"/>
      <c r="G4222" s="288"/>
      <c r="H4222" s="288"/>
      <c r="I4222" s="1"/>
      <c r="J4222" s="10"/>
      <c r="K4222" s="10"/>
      <c r="L4222" s="1"/>
    </row>
    <row r="4223" spans="2:12" s="5" customFormat="1" ht="15.75">
      <c r="B4223" s="1"/>
      <c r="C4223" s="31"/>
      <c r="D4223" s="34"/>
      <c r="E4223" s="32"/>
      <c r="F4223" s="36"/>
      <c r="G4223" s="288"/>
      <c r="H4223" s="288"/>
      <c r="I4223" s="1"/>
      <c r="J4223" s="10"/>
      <c r="K4223" s="10"/>
      <c r="L4223" s="1"/>
    </row>
    <row r="4224" spans="2:12" s="5" customFormat="1" ht="15.75">
      <c r="B4224" s="1"/>
      <c r="C4224" s="31"/>
      <c r="D4224" s="34"/>
      <c r="E4224" s="32"/>
      <c r="F4224" s="36"/>
      <c r="G4224" s="288"/>
      <c r="H4224" s="288"/>
      <c r="I4224" s="1"/>
      <c r="J4224" s="10"/>
      <c r="K4224" s="10"/>
      <c r="L4224" s="1"/>
    </row>
    <row r="4225" spans="2:12" s="5" customFormat="1" ht="15.75">
      <c r="B4225" s="1"/>
      <c r="C4225" s="31"/>
      <c r="D4225" s="34"/>
      <c r="E4225" s="32"/>
      <c r="F4225" s="36"/>
      <c r="G4225" s="288"/>
      <c r="H4225" s="288"/>
      <c r="I4225" s="1"/>
      <c r="J4225" s="10"/>
      <c r="K4225" s="10"/>
      <c r="L4225" s="1"/>
    </row>
    <row r="4226" spans="2:12" s="5" customFormat="1" ht="15.75">
      <c r="B4226" s="1"/>
      <c r="C4226" s="31"/>
      <c r="D4226" s="34"/>
      <c r="E4226" s="32"/>
      <c r="F4226" s="36"/>
      <c r="G4226" s="288"/>
      <c r="H4226" s="288"/>
      <c r="I4226" s="1"/>
      <c r="J4226" s="10"/>
      <c r="K4226" s="10"/>
      <c r="L4226" s="1"/>
    </row>
    <row r="4227" spans="2:12" s="5" customFormat="1" ht="15.75">
      <c r="B4227" s="1"/>
      <c r="C4227" s="31"/>
      <c r="D4227" s="34"/>
      <c r="E4227" s="32"/>
      <c r="F4227" s="36"/>
      <c r="G4227" s="288"/>
      <c r="H4227" s="288"/>
      <c r="I4227" s="1"/>
      <c r="J4227" s="10"/>
      <c r="K4227" s="10"/>
      <c r="L4227" s="1"/>
    </row>
    <row r="4228" spans="2:12" s="5" customFormat="1" ht="15.75">
      <c r="B4228" s="1"/>
      <c r="C4228" s="31"/>
      <c r="D4228" s="34"/>
      <c r="E4228" s="32"/>
      <c r="F4228" s="36"/>
      <c r="G4228" s="288"/>
      <c r="H4228" s="288"/>
      <c r="I4228" s="1"/>
      <c r="J4228" s="10"/>
      <c r="K4228" s="10"/>
      <c r="L4228" s="1"/>
    </row>
    <row r="4229" spans="2:12" s="5" customFormat="1" ht="15.75">
      <c r="B4229" s="1"/>
      <c r="C4229" s="31"/>
      <c r="D4229" s="34"/>
      <c r="E4229" s="32"/>
      <c r="F4229" s="36"/>
      <c r="G4229" s="288"/>
      <c r="H4229" s="288"/>
      <c r="I4229" s="1"/>
      <c r="J4229" s="10"/>
      <c r="K4229" s="10"/>
      <c r="L4229" s="1"/>
    </row>
    <row r="4230" spans="2:12" s="5" customFormat="1" ht="15.75">
      <c r="B4230" s="1"/>
      <c r="C4230" s="31"/>
      <c r="D4230" s="34"/>
      <c r="E4230" s="32"/>
      <c r="F4230" s="36"/>
      <c r="G4230" s="288"/>
      <c r="H4230" s="288"/>
      <c r="I4230" s="1"/>
      <c r="J4230" s="10"/>
      <c r="K4230" s="10"/>
      <c r="L4230" s="1"/>
    </row>
    <row r="4231" spans="2:12" s="5" customFormat="1" ht="15.75">
      <c r="B4231" s="1"/>
      <c r="C4231" s="31"/>
      <c r="D4231" s="34"/>
      <c r="E4231" s="32"/>
      <c r="F4231" s="36"/>
      <c r="G4231" s="288"/>
      <c r="H4231" s="288"/>
      <c r="I4231" s="1"/>
      <c r="J4231" s="10"/>
      <c r="K4231" s="10"/>
      <c r="L4231" s="1"/>
    </row>
    <row r="4232" spans="2:12" s="5" customFormat="1" ht="15.75">
      <c r="B4232" s="1"/>
      <c r="C4232" s="31"/>
      <c r="D4232" s="34"/>
      <c r="E4232" s="32"/>
      <c r="F4232" s="36"/>
      <c r="G4232" s="288"/>
      <c r="H4232" s="288"/>
      <c r="I4232" s="1"/>
      <c r="J4232" s="10"/>
      <c r="K4232" s="10"/>
      <c r="L4232" s="1"/>
    </row>
    <row r="4233" spans="2:12" s="5" customFormat="1" ht="15.75">
      <c r="B4233" s="1"/>
      <c r="C4233" s="31"/>
      <c r="D4233" s="34"/>
      <c r="E4233" s="32"/>
      <c r="F4233" s="36"/>
      <c r="G4233" s="288"/>
      <c r="H4233" s="288"/>
      <c r="I4233" s="1"/>
      <c r="J4233" s="10"/>
      <c r="K4233" s="10"/>
      <c r="L4233" s="1"/>
    </row>
    <row r="4234" spans="2:12" s="5" customFormat="1" ht="15.75">
      <c r="B4234" s="1"/>
      <c r="C4234" s="31"/>
      <c r="D4234" s="34"/>
      <c r="E4234" s="32"/>
      <c r="F4234" s="36"/>
      <c r="G4234" s="288"/>
      <c r="H4234" s="288"/>
      <c r="I4234" s="1"/>
      <c r="J4234" s="10"/>
      <c r="K4234" s="10"/>
      <c r="L4234" s="1"/>
    </row>
    <row r="4235" spans="2:12" s="5" customFormat="1" ht="15.75">
      <c r="B4235" s="1"/>
      <c r="C4235" s="31"/>
      <c r="D4235" s="34"/>
      <c r="E4235" s="32"/>
      <c r="F4235" s="36"/>
      <c r="G4235" s="288"/>
      <c r="H4235" s="288"/>
      <c r="I4235" s="1"/>
      <c r="J4235" s="10"/>
      <c r="K4235" s="10"/>
      <c r="L4235" s="1"/>
    </row>
    <row r="4236" spans="2:12" s="5" customFormat="1" ht="15.75">
      <c r="B4236" s="1"/>
      <c r="C4236" s="31"/>
      <c r="D4236" s="34"/>
      <c r="E4236" s="32"/>
      <c r="F4236" s="36"/>
      <c r="G4236" s="288"/>
      <c r="H4236" s="288"/>
      <c r="I4236" s="1"/>
      <c r="J4236" s="10"/>
      <c r="K4236" s="10"/>
      <c r="L4236" s="1"/>
    </row>
    <row r="4237" spans="2:12" s="5" customFormat="1" ht="15.75">
      <c r="B4237" s="1"/>
      <c r="C4237" s="31"/>
      <c r="D4237" s="34"/>
      <c r="E4237" s="32"/>
      <c r="F4237" s="36"/>
      <c r="G4237" s="288"/>
      <c r="H4237" s="288"/>
      <c r="I4237" s="1"/>
      <c r="J4237" s="10"/>
      <c r="K4237" s="10"/>
      <c r="L4237" s="1"/>
    </row>
    <row r="4238" spans="2:12" s="5" customFormat="1" ht="15.75">
      <c r="B4238" s="1"/>
      <c r="C4238" s="31"/>
      <c r="D4238" s="34"/>
      <c r="E4238" s="32"/>
      <c r="F4238" s="36"/>
      <c r="G4238" s="288"/>
      <c r="H4238" s="288"/>
      <c r="I4238" s="1"/>
      <c r="J4238" s="10"/>
      <c r="K4238" s="10"/>
      <c r="L4238" s="1"/>
    </row>
    <row r="4239" spans="2:12" s="5" customFormat="1" ht="15.75">
      <c r="B4239" s="1"/>
      <c r="C4239" s="31"/>
      <c r="D4239" s="34"/>
      <c r="E4239" s="32"/>
      <c r="F4239" s="36"/>
      <c r="G4239" s="288"/>
      <c r="H4239" s="288"/>
      <c r="I4239" s="1"/>
      <c r="J4239" s="10"/>
      <c r="K4239" s="10"/>
      <c r="L4239" s="1"/>
    </row>
    <row r="4240" spans="2:12" s="5" customFormat="1" ht="15.75">
      <c r="B4240" s="1"/>
      <c r="C4240" s="31"/>
      <c r="D4240" s="34"/>
      <c r="E4240" s="32"/>
      <c r="F4240" s="36"/>
      <c r="G4240" s="288"/>
      <c r="H4240" s="288"/>
      <c r="I4240" s="1"/>
      <c r="J4240" s="10"/>
      <c r="K4240" s="10"/>
      <c r="L4240" s="1"/>
    </row>
    <row r="4241" spans="2:12" s="5" customFormat="1" ht="15.75">
      <c r="B4241" s="1"/>
      <c r="C4241" s="31"/>
      <c r="D4241" s="34"/>
      <c r="E4241" s="32"/>
      <c r="F4241" s="36"/>
      <c r="G4241" s="288"/>
      <c r="H4241" s="288"/>
      <c r="I4241" s="1"/>
      <c r="J4241" s="10"/>
      <c r="K4241" s="10"/>
      <c r="L4241" s="1"/>
    </row>
    <row r="4242" spans="2:12" s="5" customFormat="1" ht="15.75">
      <c r="B4242" s="1"/>
      <c r="C4242" s="31"/>
      <c r="D4242" s="34"/>
      <c r="E4242" s="32"/>
      <c r="F4242" s="36"/>
      <c r="G4242" s="288"/>
      <c r="H4242" s="288"/>
      <c r="I4242" s="1"/>
      <c r="J4242" s="10"/>
      <c r="K4242" s="10"/>
      <c r="L4242" s="1"/>
    </row>
    <row r="4243" spans="2:12" s="5" customFormat="1" ht="15.75">
      <c r="B4243" s="1"/>
      <c r="C4243" s="31"/>
      <c r="D4243" s="34"/>
      <c r="E4243" s="32"/>
      <c r="F4243" s="36"/>
      <c r="G4243" s="288"/>
      <c r="H4243" s="288"/>
      <c r="I4243" s="1"/>
      <c r="J4243" s="10"/>
      <c r="K4243" s="10"/>
      <c r="L4243" s="1"/>
    </row>
    <row r="4244" spans="2:12" s="5" customFormat="1" ht="15.75">
      <c r="B4244" s="1"/>
      <c r="C4244" s="31"/>
      <c r="D4244" s="34"/>
      <c r="E4244" s="32"/>
      <c r="F4244" s="36"/>
      <c r="G4244" s="288"/>
      <c r="H4244" s="288"/>
      <c r="I4244" s="1"/>
      <c r="J4244" s="10"/>
      <c r="K4244" s="10"/>
      <c r="L4244" s="1"/>
    </row>
    <row r="4245" spans="2:12" s="5" customFormat="1" ht="15.75">
      <c r="B4245" s="1"/>
      <c r="C4245" s="31"/>
      <c r="D4245" s="34"/>
      <c r="E4245" s="32"/>
      <c r="F4245" s="36"/>
      <c r="G4245" s="288"/>
      <c r="H4245" s="288"/>
      <c r="I4245" s="1"/>
      <c r="J4245" s="10"/>
      <c r="K4245" s="10"/>
      <c r="L4245" s="1"/>
    </row>
    <row r="4246" spans="2:12" s="5" customFormat="1" ht="15.75">
      <c r="B4246" s="1"/>
      <c r="C4246" s="31"/>
      <c r="D4246" s="34"/>
      <c r="E4246" s="32"/>
      <c r="F4246" s="36"/>
      <c r="G4246" s="288"/>
      <c r="H4246" s="288"/>
      <c r="I4246" s="1"/>
      <c r="J4246" s="10"/>
      <c r="K4246" s="10"/>
      <c r="L4246" s="1"/>
    </row>
    <row r="4247" spans="2:12" s="5" customFormat="1" ht="15.75">
      <c r="B4247" s="1"/>
      <c r="C4247" s="31"/>
      <c r="D4247" s="34"/>
      <c r="E4247" s="32"/>
      <c r="F4247" s="36"/>
      <c r="G4247" s="288"/>
      <c r="H4247" s="288"/>
      <c r="I4247" s="1"/>
      <c r="J4247" s="10"/>
      <c r="K4247" s="10"/>
      <c r="L4247" s="1"/>
    </row>
    <row r="4248" spans="2:12" s="5" customFormat="1" ht="15.75">
      <c r="B4248" s="1"/>
      <c r="C4248" s="31"/>
      <c r="D4248" s="34"/>
      <c r="E4248" s="32"/>
      <c r="F4248" s="36"/>
      <c r="G4248" s="288"/>
      <c r="H4248" s="288"/>
      <c r="I4248" s="1"/>
      <c r="J4248" s="10"/>
      <c r="K4248" s="10"/>
      <c r="L4248" s="1"/>
    </row>
    <row r="4249" spans="2:12" s="5" customFormat="1" ht="15.75">
      <c r="B4249" s="1"/>
      <c r="C4249" s="31"/>
      <c r="D4249" s="34"/>
      <c r="E4249" s="32"/>
      <c r="F4249" s="36"/>
      <c r="G4249" s="288"/>
      <c r="H4249" s="288"/>
      <c r="I4249" s="1"/>
      <c r="J4249" s="10"/>
      <c r="K4249" s="10"/>
      <c r="L4249" s="1"/>
    </row>
    <row r="4250" spans="2:12" s="5" customFormat="1" ht="15.75">
      <c r="B4250" s="1"/>
      <c r="C4250" s="31"/>
      <c r="D4250" s="34"/>
      <c r="E4250" s="32"/>
      <c r="F4250" s="36"/>
      <c r="G4250" s="288"/>
      <c r="H4250" s="288" t="s">
        <v>145</v>
      </c>
      <c r="I4250" s="1"/>
      <c r="J4250" s="10"/>
      <c r="K4250" s="10"/>
      <c r="L4250" s="1"/>
    </row>
    <row r="4251" spans="2:12" s="5" customFormat="1" ht="15.75">
      <c r="B4251" s="1"/>
      <c r="C4251" s="31"/>
      <c r="D4251" s="34"/>
      <c r="E4251" s="32"/>
      <c r="F4251" s="36"/>
      <c r="G4251" s="288"/>
      <c r="H4251" s="288"/>
      <c r="I4251" s="1"/>
      <c r="J4251" s="10"/>
      <c r="K4251" s="10"/>
      <c r="L4251" s="1"/>
    </row>
    <row r="4252" spans="2:12" s="5" customFormat="1" ht="15.75">
      <c r="B4252" s="1"/>
      <c r="C4252" s="31"/>
      <c r="D4252" s="34"/>
      <c r="E4252" s="32"/>
      <c r="F4252" s="36"/>
      <c r="G4252" s="288"/>
      <c r="H4252" s="288"/>
      <c r="I4252" s="1"/>
      <c r="J4252" s="10"/>
      <c r="K4252" s="10"/>
      <c r="L4252" s="1"/>
    </row>
    <row r="4253" spans="2:12" s="5" customFormat="1" ht="15.75">
      <c r="B4253" s="1"/>
      <c r="C4253" s="31"/>
      <c r="D4253" s="34"/>
      <c r="E4253" s="32"/>
      <c r="F4253" s="36"/>
      <c r="G4253" s="288"/>
      <c r="H4253" s="288"/>
      <c r="I4253" s="1"/>
      <c r="J4253" s="10"/>
      <c r="K4253" s="10"/>
      <c r="L4253" s="1"/>
    </row>
    <row r="4254" spans="2:12" s="5" customFormat="1" ht="15.75">
      <c r="B4254" s="1"/>
      <c r="C4254" s="31"/>
      <c r="D4254" s="34"/>
      <c r="E4254" s="32"/>
      <c r="F4254" s="36"/>
      <c r="G4254" s="288"/>
      <c r="H4254" s="288" t="s">
        <v>145</v>
      </c>
      <c r="I4254" s="1"/>
      <c r="J4254" s="10"/>
      <c r="K4254" s="10"/>
      <c r="L4254" s="1"/>
    </row>
    <row r="4255" spans="2:12" s="5" customFormat="1" ht="15.75">
      <c r="B4255" s="1"/>
      <c r="C4255" s="31"/>
      <c r="D4255" s="34"/>
      <c r="E4255" s="32"/>
      <c r="F4255" s="36"/>
      <c r="G4255" s="288"/>
      <c r="H4255" s="288"/>
      <c r="I4255" s="1"/>
      <c r="J4255" s="10"/>
      <c r="K4255" s="10"/>
      <c r="L4255" s="1"/>
    </row>
    <row r="4256" spans="2:12" s="5" customFormat="1" ht="15.75">
      <c r="B4256" s="1"/>
      <c r="C4256" s="31"/>
      <c r="D4256" s="34"/>
      <c r="E4256" s="32"/>
      <c r="F4256" s="36"/>
      <c r="G4256" s="288"/>
      <c r="H4256" s="288"/>
      <c r="I4256" s="1"/>
      <c r="J4256" s="10"/>
      <c r="K4256" s="10"/>
      <c r="L4256" s="1"/>
    </row>
    <row r="4257" spans="2:12" s="5" customFormat="1" ht="15.75">
      <c r="B4257" s="1"/>
      <c r="C4257" s="31"/>
      <c r="D4257" s="34"/>
      <c r="E4257" s="32"/>
      <c r="F4257" s="36"/>
      <c r="G4257" s="288"/>
      <c r="H4257" s="288"/>
      <c r="I4257" s="1"/>
      <c r="J4257" s="10"/>
      <c r="K4257" s="10"/>
      <c r="L4257" s="1"/>
    </row>
    <row r="4258" spans="2:12" s="5" customFormat="1" ht="15.75">
      <c r="B4258" s="1"/>
      <c r="C4258" s="31"/>
      <c r="D4258" s="34"/>
      <c r="E4258" s="32"/>
      <c r="F4258" s="36"/>
      <c r="G4258" s="288"/>
      <c r="H4258" s="288"/>
      <c r="I4258" s="1"/>
      <c r="J4258" s="10"/>
      <c r="K4258" s="10"/>
      <c r="L4258" s="1"/>
    </row>
    <row r="4259" spans="2:12" s="5" customFormat="1" ht="15.75">
      <c r="B4259" s="1"/>
      <c r="C4259" s="31"/>
      <c r="D4259" s="34"/>
      <c r="E4259" s="32"/>
      <c r="F4259" s="36"/>
      <c r="G4259" s="288"/>
      <c r="H4259" s="288" t="s">
        <v>145</v>
      </c>
      <c r="I4259" s="1"/>
      <c r="J4259" s="10"/>
      <c r="K4259" s="10"/>
      <c r="L4259" s="1"/>
    </row>
    <row r="4260" spans="2:12" s="5" customFormat="1" ht="15.75">
      <c r="B4260" s="1"/>
      <c r="C4260" s="31"/>
      <c r="D4260" s="34"/>
      <c r="E4260" s="32"/>
      <c r="F4260" s="36"/>
      <c r="G4260" s="288"/>
      <c r="H4260" s="288"/>
      <c r="I4260" s="1"/>
      <c r="J4260" s="10"/>
      <c r="K4260" s="10"/>
      <c r="L4260" s="1"/>
    </row>
    <row r="4261" spans="2:12" s="5" customFormat="1" ht="15.75">
      <c r="B4261" s="1"/>
      <c r="C4261" s="31"/>
      <c r="D4261" s="34"/>
      <c r="E4261" s="32"/>
      <c r="F4261" s="36"/>
      <c r="G4261" s="288"/>
      <c r="H4261" s="288"/>
      <c r="I4261" s="1"/>
      <c r="J4261" s="10"/>
      <c r="K4261" s="10"/>
      <c r="L4261" s="1"/>
    </row>
    <row r="4262" spans="2:12" s="5" customFormat="1" ht="15.75">
      <c r="B4262" s="1"/>
      <c r="C4262" s="31"/>
      <c r="D4262" s="34"/>
      <c r="E4262" s="32"/>
      <c r="F4262" s="36"/>
      <c r="G4262" s="288"/>
      <c r="H4262" s="288"/>
      <c r="I4262" s="1"/>
      <c r="J4262" s="10"/>
      <c r="K4262" s="10"/>
      <c r="L4262" s="1"/>
    </row>
    <row r="4263" spans="2:12" s="5" customFormat="1" ht="15.75">
      <c r="B4263" s="1"/>
      <c r="C4263" s="31"/>
      <c r="D4263" s="34"/>
      <c r="E4263" s="32"/>
      <c r="F4263" s="36"/>
      <c r="G4263" s="288"/>
      <c r="H4263" s="288"/>
      <c r="I4263" s="1"/>
      <c r="J4263" s="10"/>
      <c r="K4263" s="10"/>
      <c r="L4263" s="1"/>
    </row>
    <row r="4264" spans="2:12" s="5" customFormat="1" ht="15.75">
      <c r="B4264" s="1"/>
      <c r="C4264" s="31"/>
      <c r="D4264" s="34"/>
      <c r="E4264" s="32"/>
      <c r="F4264" s="36"/>
      <c r="G4264" s="288"/>
      <c r="H4264" s="288"/>
      <c r="I4264" s="1"/>
      <c r="J4264" s="10"/>
      <c r="K4264" s="10"/>
      <c r="L4264" s="1"/>
    </row>
    <row r="4265" spans="2:12" s="5" customFormat="1" ht="15.75">
      <c r="B4265" s="1"/>
      <c r="C4265" s="31"/>
      <c r="D4265" s="34"/>
      <c r="E4265" s="32"/>
      <c r="F4265" s="36"/>
      <c r="G4265" s="288"/>
      <c r="H4265" s="288"/>
      <c r="I4265" s="1"/>
      <c r="J4265" s="10"/>
      <c r="K4265" s="10"/>
      <c r="L4265" s="1"/>
    </row>
    <row r="4266" spans="2:12" s="5" customFormat="1" ht="15.75">
      <c r="B4266" s="1"/>
      <c r="C4266" s="31"/>
      <c r="D4266" s="34"/>
      <c r="E4266" s="32"/>
      <c r="F4266" s="36"/>
      <c r="G4266" s="288"/>
      <c r="H4266" s="288"/>
      <c r="I4266" s="1"/>
      <c r="J4266" s="10"/>
      <c r="K4266" s="10"/>
      <c r="L4266" s="1"/>
    </row>
    <row r="4267" spans="2:12" s="5" customFormat="1" ht="15.75">
      <c r="B4267" s="1"/>
      <c r="C4267" s="31"/>
      <c r="D4267" s="34"/>
      <c r="E4267" s="32"/>
      <c r="F4267" s="36"/>
      <c r="G4267" s="288"/>
      <c r="H4267" s="288"/>
      <c r="I4267" s="1"/>
      <c r="J4267" s="10"/>
      <c r="K4267" s="10"/>
      <c r="L4267" s="1"/>
    </row>
    <row r="4268" spans="2:12" s="5" customFormat="1" ht="15.75">
      <c r="B4268" s="1"/>
      <c r="C4268" s="31"/>
      <c r="D4268" s="34"/>
      <c r="E4268" s="32"/>
      <c r="F4268" s="36"/>
      <c r="G4268" s="288"/>
      <c r="H4268" s="288"/>
      <c r="I4268" s="1"/>
      <c r="J4268" s="10"/>
      <c r="K4268" s="10"/>
      <c r="L4268" s="1"/>
    </row>
    <row r="4269" spans="2:12" s="5" customFormat="1" ht="15.75">
      <c r="B4269" s="1"/>
      <c r="C4269" s="31"/>
      <c r="D4269" s="34"/>
      <c r="E4269" s="32"/>
      <c r="F4269" s="36"/>
      <c r="G4269" s="288"/>
      <c r="H4269" s="288"/>
      <c r="I4269" s="1"/>
      <c r="J4269" s="10"/>
      <c r="K4269" s="10"/>
      <c r="L4269" s="1"/>
    </row>
    <row r="4270" spans="2:12" s="5" customFormat="1" ht="15.75">
      <c r="B4270" s="1"/>
      <c r="C4270" s="31"/>
      <c r="D4270" s="34"/>
      <c r="E4270" s="32"/>
      <c r="F4270" s="36"/>
      <c r="G4270" s="288"/>
      <c r="H4270" s="288"/>
      <c r="I4270" s="1"/>
      <c r="J4270" s="10"/>
      <c r="K4270" s="10"/>
      <c r="L4270" s="1"/>
    </row>
    <row r="4271" spans="2:12" s="5" customFormat="1" ht="15.75">
      <c r="B4271" s="1"/>
      <c r="C4271" s="31"/>
      <c r="D4271" s="34"/>
      <c r="E4271" s="32"/>
      <c r="F4271" s="36"/>
      <c r="G4271" s="288"/>
      <c r="H4271" s="288"/>
      <c r="I4271" s="1"/>
      <c r="J4271" s="10"/>
      <c r="K4271" s="10"/>
      <c r="L4271" s="1"/>
    </row>
    <row r="4272" spans="2:12" s="5" customFormat="1" ht="15.75">
      <c r="B4272" s="1"/>
      <c r="C4272" s="31"/>
      <c r="D4272" s="34"/>
      <c r="E4272" s="32"/>
      <c r="F4272" s="36"/>
      <c r="G4272" s="288"/>
      <c r="H4272" s="288"/>
      <c r="I4272" s="1"/>
      <c r="J4272" s="10"/>
      <c r="K4272" s="10"/>
      <c r="L4272" s="1"/>
    </row>
    <row r="4273" spans="2:12" s="5" customFormat="1" ht="15.75">
      <c r="B4273" s="1"/>
      <c r="C4273" s="31"/>
      <c r="D4273" s="34"/>
      <c r="E4273" s="32"/>
      <c r="F4273" s="36"/>
      <c r="G4273" s="288"/>
      <c r="H4273" s="288"/>
      <c r="I4273" s="1"/>
      <c r="J4273" s="10"/>
      <c r="K4273" s="10"/>
      <c r="L4273" s="1"/>
    </row>
    <row r="4274" spans="2:12" s="5" customFormat="1" ht="15.75">
      <c r="B4274" s="1"/>
      <c r="C4274" s="31"/>
      <c r="D4274" s="34"/>
      <c r="E4274" s="32"/>
      <c r="F4274" s="36"/>
      <c r="G4274" s="288"/>
      <c r="H4274" s="288"/>
      <c r="I4274" s="1"/>
      <c r="J4274" s="10"/>
      <c r="K4274" s="10"/>
      <c r="L4274" s="1"/>
    </row>
    <row r="4275" spans="2:12" s="5" customFormat="1" ht="15.75">
      <c r="B4275" s="1"/>
      <c r="C4275" s="31"/>
      <c r="D4275" s="34"/>
      <c r="E4275" s="32"/>
      <c r="F4275" s="36"/>
      <c r="G4275" s="288"/>
      <c r="H4275" s="288"/>
      <c r="I4275" s="1"/>
      <c r="J4275" s="10"/>
      <c r="K4275" s="10"/>
      <c r="L4275" s="1"/>
    </row>
    <row r="4276" spans="2:12" s="5" customFormat="1" ht="15.75">
      <c r="B4276" s="1"/>
      <c r="C4276" s="31"/>
      <c r="D4276" s="34"/>
      <c r="E4276" s="32"/>
      <c r="F4276" s="36"/>
      <c r="G4276" s="288"/>
      <c r="H4276" s="288"/>
      <c r="I4276" s="1"/>
      <c r="J4276" s="10"/>
      <c r="K4276" s="10"/>
      <c r="L4276" s="1"/>
    </row>
    <row r="4277" spans="2:12" s="5" customFormat="1" ht="15.75">
      <c r="B4277" s="1"/>
      <c r="C4277" s="31"/>
      <c r="D4277" s="34"/>
      <c r="E4277" s="32"/>
      <c r="F4277" s="36"/>
      <c r="G4277" s="288"/>
      <c r="H4277" s="288"/>
      <c r="I4277" s="1"/>
      <c r="J4277" s="10"/>
      <c r="K4277" s="10"/>
      <c r="L4277" s="1"/>
    </row>
    <row r="4278" spans="2:12" s="5" customFormat="1" ht="15.75">
      <c r="B4278" s="1"/>
      <c r="C4278" s="31"/>
      <c r="D4278" s="34"/>
      <c r="E4278" s="32"/>
      <c r="F4278" s="36"/>
      <c r="G4278" s="288"/>
      <c r="H4278" s="288"/>
      <c r="I4278" s="1"/>
      <c r="J4278" s="10"/>
      <c r="K4278" s="10"/>
      <c r="L4278" s="1"/>
    </row>
    <row r="4279" spans="2:12" s="5" customFormat="1" ht="15.75">
      <c r="B4279" s="1"/>
      <c r="C4279" s="31"/>
      <c r="D4279" s="34"/>
      <c r="E4279" s="32"/>
      <c r="F4279" s="36"/>
      <c r="G4279" s="288"/>
      <c r="H4279" s="288"/>
      <c r="I4279" s="1"/>
      <c r="J4279" s="10"/>
      <c r="K4279" s="10"/>
      <c r="L4279" s="1"/>
    </row>
    <row r="4280" spans="2:12" s="5" customFormat="1" ht="15.75">
      <c r="B4280" s="1"/>
      <c r="C4280" s="31"/>
      <c r="D4280" s="34"/>
      <c r="E4280" s="32"/>
      <c r="F4280" s="36"/>
      <c r="G4280" s="288"/>
      <c r="H4280" s="288"/>
      <c r="I4280" s="1"/>
      <c r="J4280" s="10"/>
      <c r="K4280" s="10"/>
      <c r="L4280" s="1"/>
    </row>
    <row r="4281" spans="2:12" s="5" customFormat="1" ht="15.75">
      <c r="B4281" s="1"/>
      <c r="C4281" s="31"/>
      <c r="D4281" s="34"/>
      <c r="E4281" s="32"/>
      <c r="F4281" s="36"/>
      <c r="G4281" s="288"/>
      <c r="H4281" s="288"/>
      <c r="I4281" s="1"/>
      <c r="J4281" s="10"/>
      <c r="K4281" s="10"/>
      <c r="L4281" s="1"/>
    </row>
    <row r="4282" spans="2:12" s="5" customFormat="1" ht="15.75">
      <c r="B4282" s="1"/>
      <c r="C4282" s="31"/>
      <c r="D4282" s="34"/>
      <c r="E4282" s="32"/>
      <c r="F4282" s="36"/>
      <c r="G4282" s="288"/>
      <c r="H4282" s="288" t="s">
        <v>145</v>
      </c>
      <c r="I4282" s="1"/>
      <c r="J4282" s="10"/>
      <c r="K4282" s="10"/>
      <c r="L4282" s="1"/>
    </row>
    <row r="4283" spans="2:12" s="5" customFormat="1" ht="15.75">
      <c r="B4283" s="1"/>
      <c r="C4283" s="31"/>
      <c r="D4283" s="34"/>
      <c r="E4283" s="32"/>
      <c r="F4283" s="36"/>
      <c r="G4283" s="288"/>
      <c r="H4283" s="288" t="s">
        <v>145</v>
      </c>
      <c r="I4283" s="1"/>
      <c r="J4283" s="10"/>
      <c r="K4283" s="10"/>
      <c r="L4283" s="1"/>
    </row>
    <row r="4284" spans="2:12" s="5" customFormat="1" ht="15.75">
      <c r="B4284" s="1"/>
      <c r="C4284" s="31"/>
      <c r="D4284" s="34"/>
      <c r="E4284" s="32"/>
      <c r="F4284" s="36"/>
      <c r="G4284" s="288"/>
      <c r="H4284" s="288" t="s">
        <v>145</v>
      </c>
      <c r="I4284" s="1"/>
      <c r="J4284" s="10"/>
      <c r="K4284" s="10"/>
      <c r="L4284" s="1"/>
    </row>
    <row r="4285" spans="2:12" s="5" customFormat="1" ht="15.75">
      <c r="B4285" s="1"/>
      <c r="C4285" s="31"/>
      <c r="D4285" s="34"/>
      <c r="E4285" s="32"/>
      <c r="F4285" s="36"/>
      <c r="G4285" s="288"/>
      <c r="H4285" s="288"/>
      <c r="I4285" s="1"/>
      <c r="J4285" s="10"/>
      <c r="K4285" s="10"/>
      <c r="L4285" s="1"/>
    </row>
    <row r="4286" spans="2:12" s="5" customFormat="1" ht="15.75">
      <c r="B4286" s="1"/>
      <c r="C4286" s="31"/>
      <c r="D4286" s="34"/>
      <c r="E4286" s="32"/>
      <c r="F4286" s="36"/>
      <c r="G4286" s="288"/>
      <c r="H4286" s="288"/>
      <c r="I4286" s="1"/>
      <c r="J4286" s="10"/>
      <c r="K4286" s="10"/>
      <c r="L4286" s="1"/>
    </row>
    <row r="4287" spans="2:12" s="5" customFormat="1" ht="15.75">
      <c r="B4287" s="1"/>
      <c r="C4287" s="31"/>
      <c r="D4287" s="34"/>
      <c r="E4287" s="32"/>
      <c r="F4287" s="36"/>
      <c r="G4287" s="288"/>
      <c r="H4287" s="288"/>
      <c r="I4287" s="1"/>
      <c r="J4287" s="10"/>
      <c r="K4287" s="10"/>
      <c r="L4287" s="1"/>
    </row>
    <row r="4288" spans="2:12" s="5" customFormat="1" ht="15.75">
      <c r="B4288" s="1"/>
      <c r="C4288" s="31"/>
      <c r="D4288" s="34"/>
      <c r="E4288" s="32"/>
      <c r="F4288" s="36"/>
      <c r="G4288" s="288"/>
      <c r="H4288" s="288"/>
      <c r="I4288" s="1"/>
      <c r="J4288" s="10"/>
      <c r="K4288" s="10"/>
      <c r="L4288" s="1"/>
    </row>
    <row r="4289" spans="2:12" s="5" customFormat="1" ht="15.75">
      <c r="B4289" s="1"/>
      <c r="C4289" s="31"/>
      <c r="D4289" s="34"/>
      <c r="E4289" s="32"/>
      <c r="F4289" s="36"/>
      <c r="G4289" s="288"/>
      <c r="H4289" s="288"/>
      <c r="I4289" s="1"/>
      <c r="J4289" s="10"/>
      <c r="K4289" s="10"/>
      <c r="L4289" s="1"/>
    </row>
    <row r="4290" spans="2:12" s="5" customFormat="1" ht="15.75">
      <c r="B4290" s="1"/>
      <c r="C4290" s="31"/>
      <c r="D4290" s="34"/>
      <c r="E4290" s="32"/>
      <c r="F4290" s="36"/>
      <c r="G4290" s="288"/>
      <c r="H4290" s="288"/>
      <c r="I4290" s="1"/>
      <c r="J4290" s="10"/>
      <c r="K4290" s="10"/>
      <c r="L4290" s="1"/>
    </row>
    <row r="4291" spans="2:12" s="5" customFormat="1" ht="15.75">
      <c r="B4291" s="1"/>
      <c r="C4291" s="31"/>
      <c r="D4291" s="34"/>
      <c r="E4291" s="32"/>
      <c r="F4291" s="36"/>
      <c r="G4291" s="288"/>
      <c r="H4291" s="288"/>
      <c r="I4291" s="1"/>
      <c r="J4291" s="10"/>
      <c r="K4291" s="10"/>
      <c r="L4291" s="1"/>
    </row>
    <row r="4292" spans="2:12" s="5" customFormat="1" ht="15.75">
      <c r="B4292" s="1"/>
      <c r="C4292" s="31"/>
      <c r="D4292" s="34"/>
      <c r="E4292" s="32"/>
      <c r="F4292" s="36"/>
      <c r="G4292" s="288"/>
      <c r="H4292" s="288"/>
      <c r="I4292" s="1"/>
      <c r="J4292" s="10"/>
      <c r="K4292" s="10"/>
      <c r="L4292" s="1"/>
    </row>
    <row r="4293" spans="2:12" s="5" customFormat="1" ht="15.75">
      <c r="B4293" s="1"/>
      <c r="C4293" s="31"/>
      <c r="D4293" s="34"/>
      <c r="E4293" s="32"/>
      <c r="F4293" s="36"/>
      <c r="G4293" s="288"/>
      <c r="H4293" s="288"/>
      <c r="I4293" s="1"/>
      <c r="J4293" s="10"/>
      <c r="K4293" s="10"/>
      <c r="L4293" s="1"/>
    </row>
    <row r="4294" spans="2:12" s="5" customFormat="1" ht="15.75">
      <c r="B4294" s="1"/>
      <c r="C4294" s="31"/>
      <c r="D4294" s="34"/>
      <c r="E4294" s="32"/>
      <c r="F4294" s="36"/>
      <c r="G4294" s="288"/>
      <c r="H4294" s="288"/>
      <c r="I4294" s="1"/>
      <c r="J4294" s="10"/>
      <c r="K4294" s="10"/>
      <c r="L4294" s="1"/>
    </row>
    <row r="4295" spans="2:12" s="5" customFormat="1" ht="15.75">
      <c r="B4295" s="1"/>
      <c r="C4295" s="31"/>
      <c r="D4295" s="34"/>
      <c r="E4295" s="32"/>
      <c r="F4295" s="36"/>
      <c r="G4295" s="288"/>
      <c r="H4295" s="288"/>
      <c r="I4295" s="1"/>
      <c r="J4295" s="10"/>
      <c r="K4295" s="10"/>
      <c r="L4295" s="1"/>
    </row>
    <row r="4296" spans="2:12" s="5" customFormat="1" ht="15.75">
      <c r="B4296" s="1"/>
      <c r="C4296" s="31"/>
      <c r="D4296" s="34"/>
      <c r="E4296" s="32"/>
      <c r="F4296" s="36"/>
      <c r="G4296" s="288"/>
      <c r="H4296" s="288"/>
      <c r="I4296" s="1"/>
      <c r="J4296" s="10"/>
      <c r="K4296" s="10"/>
      <c r="L4296" s="1"/>
    </row>
    <row r="4297" spans="2:12" s="5" customFormat="1" ht="15.75">
      <c r="B4297" s="1"/>
      <c r="C4297" s="31"/>
      <c r="D4297" s="34"/>
      <c r="E4297" s="32"/>
      <c r="F4297" s="36"/>
      <c r="G4297" s="288"/>
      <c r="H4297" s="288"/>
      <c r="I4297" s="1"/>
      <c r="J4297" s="10"/>
      <c r="K4297" s="10"/>
      <c r="L4297" s="1"/>
    </row>
    <row r="4298" spans="2:12" s="5" customFormat="1" ht="15.75">
      <c r="B4298" s="1"/>
      <c r="C4298" s="31"/>
      <c r="D4298" s="34"/>
      <c r="E4298" s="32"/>
      <c r="F4298" s="36"/>
      <c r="G4298" s="288"/>
      <c r="H4298" s="288"/>
      <c r="I4298" s="1"/>
      <c r="J4298" s="10"/>
      <c r="K4298" s="10"/>
      <c r="L4298" s="1"/>
    </row>
    <row r="4299" spans="2:12" s="5" customFormat="1" ht="15.75">
      <c r="B4299" s="1"/>
      <c r="C4299" s="31"/>
      <c r="D4299" s="34"/>
      <c r="E4299" s="32"/>
      <c r="F4299" s="36"/>
      <c r="G4299" s="288"/>
      <c r="H4299" s="288"/>
      <c r="I4299" s="1"/>
      <c r="J4299" s="10"/>
      <c r="K4299" s="10"/>
      <c r="L4299" s="1"/>
    </row>
    <row r="4300" spans="2:12" s="5" customFormat="1" ht="15.75">
      <c r="B4300" s="1"/>
      <c r="C4300" s="31"/>
      <c r="D4300" s="34"/>
      <c r="E4300" s="32"/>
      <c r="F4300" s="36"/>
      <c r="G4300" s="288"/>
      <c r="H4300" s="288"/>
      <c r="I4300" s="1"/>
      <c r="J4300" s="10"/>
      <c r="K4300" s="10"/>
      <c r="L4300" s="1"/>
    </row>
    <row r="4301" spans="2:12" s="5" customFormat="1" ht="15.75">
      <c r="B4301" s="1"/>
      <c r="C4301" s="31"/>
      <c r="D4301" s="34"/>
      <c r="E4301" s="32"/>
      <c r="F4301" s="36"/>
      <c r="G4301" s="288"/>
      <c r="H4301" s="288"/>
      <c r="I4301" s="1"/>
      <c r="J4301" s="10"/>
      <c r="K4301" s="10"/>
      <c r="L4301" s="1"/>
    </row>
    <row r="4302" spans="2:12" s="5" customFormat="1" ht="15.75">
      <c r="B4302" s="1"/>
      <c r="C4302" s="31"/>
      <c r="D4302" s="34"/>
      <c r="E4302" s="32"/>
      <c r="F4302" s="36"/>
      <c r="G4302" s="288"/>
      <c r="H4302" s="288"/>
      <c r="I4302" s="1"/>
      <c r="J4302" s="10"/>
      <c r="K4302" s="10"/>
      <c r="L4302" s="1"/>
    </row>
    <row r="4303" spans="2:12" s="5" customFormat="1" ht="15.75">
      <c r="B4303" s="1"/>
      <c r="C4303" s="31"/>
      <c r="D4303" s="34"/>
      <c r="E4303" s="32"/>
      <c r="F4303" s="36"/>
      <c r="G4303" s="288"/>
      <c r="H4303" s="288"/>
      <c r="I4303" s="1"/>
      <c r="J4303" s="10"/>
      <c r="K4303" s="10"/>
      <c r="L4303" s="1"/>
    </row>
    <row r="4304" spans="2:12" s="5" customFormat="1" ht="15.75">
      <c r="B4304" s="1"/>
      <c r="C4304" s="31"/>
      <c r="D4304" s="34"/>
      <c r="E4304" s="32"/>
      <c r="F4304" s="36"/>
      <c r="G4304" s="288"/>
      <c r="H4304" s="288"/>
      <c r="I4304" s="1"/>
      <c r="J4304" s="10"/>
      <c r="K4304" s="10"/>
      <c r="L4304" s="1"/>
    </row>
    <row r="4305" spans="2:12" s="5" customFormat="1" ht="15.75">
      <c r="B4305" s="1"/>
      <c r="C4305" s="31"/>
      <c r="D4305" s="34"/>
      <c r="E4305" s="32"/>
      <c r="F4305" s="36"/>
      <c r="G4305" s="288"/>
      <c r="H4305" s="288"/>
      <c r="I4305" s="1"/>
      <c r="J4305" s="10"/>
      <c r="K4305" s="10"/>
      <c r="L4305" s="1"/>
    </row>
    <row r="4306" spans="2:12" s="5" customFormat="1" ht="15.75">
      <c r="B4306" s="1"/>
      <c r="C4306" s="31"/>
      <c r="D4306" s="34"/>
      <c r="E4306" s="32"/>
      <c r="F4306" s="36"/>
      <c r="G4306" s="288"/>
      <c r="H4306" s="288"/>
      <c r="I4306" s="1"/>
      <c r="J4306" s="10"/>
      <c r="K4306" s="10"/>
      <c r="L4306" s="1"/>
    </row>
    <row r="4307" spans="2:12" s="5" customFormat="1" ht="15.75">
      <c r="B4307" s="1"/>
      <c r="C4307" s="31"/>
      <c r="D4307" s="34"/>
      <c r="E4307" s="32"/>
      <c r="F4307" s="36"/>
      <c r="G4307" s="288"/>
      <c r="H4307" s="288"/>
      <c r="I4307" s="1"/>
      <c r="J4307" s="10"/>
      <c r="K4307" s="10"/>
      <c r="L4307" s="1"/>
    </row>
    <row r="4308" spans="2:12" s="5" customFormat="1" ht="15.75">
      <c r="B4308" s="1"/>
      <c r="C4308" s="31"/>
      <c r="D4308" s="34"/>
      <c r="E4308" s="32"/>
      <c r="F4308" s="36"/>
      <c r="G4308" s="288"/>
      <c r="H4308" s="288"/>
      <c r="I4308" s="1"/>
      <c r="J4308" s="10"/>
      <c r="K4308" s="10"/>
      <c r="L4308" s="1"/>
    </row>
    <row r="4309" spans="2:12" s="5" customFormat="1" ht="15.75">
      <c r="B4309" s="1"/>
      <c r="C4309" s="31"/>
      <c r="D4309" s="34"/>
      <c r="E4309" s="32"/>
      <c r="F4309" s="36"/>
      <c r="G4309" s="288"/>
      <c r="H4309" s="288"/>
      <c r="I4309" s="1"/>
      <c r="J4309" s="10"/>
      <c r="K4309" s="10"/>
      <c r="L4309" s="1"/>
    </row>
    <row r="4310" spans="2:12" s="5" customFormat="1" ht="15.75">
      <c r="B4310" s="1"/>
      <c r="C4310" s="31"/>
      <c r="D4310" s="34"/>
      <c r="E4310" s="32"/>
      <c r="F4310" s="36"/>
      <c r="G4310" s="288"/>
      <c r="H4310" s="288"/>
      <c r="I4310" s="1"/>
      <c r="J4310" s="10"/>
      <c r="K4310" s="10"/>
      <c r="L4310" s="1"/>
    </row>
    <row r="4311" spans="2:12" s="5" customFormat="1" ht="15.75">
      <c r="B4311" s="1"/>
      <c r="C4311" s="31"/>
      <c r="D4311" s="34"/>
      <c r="E4311" s="32"/>
      <c r="F4311" s="36"/>
      <c r="G4311" s="288"/>
      <c r="H4311" s="288"/>
      <c r="I4311" s="1"/>
      <c r="J4311" s="10"/>
      <c r="K4311" s="10"/>
      <c r="L4311" s="1"/>
    </row>
    <row r="4312" spans="2:12" s="5" customFormat="1" ht="15.75">
      <c r="B4312" s="1"/>
      <c r="C4312" s="31"/>
      <c r="D4312" s="34"/>
      <c r="E4312" s="32"/>
      <c r="F4312" s="36"/>
      <c r="G4312" s="288"/>
      <c r="H4312" s="288"/>
      <c r="I4312" s="1"/>
      <c r="J4312" s="10"/>
      <c r="K4312" s="10"/>
      <c r="L4312" s="1"/>
    </row>
    <row r="4313" spans="2:12" s="5" customFormat="1" ht="15.75">
      <c r="B4313" s="1"/>
      <c r="C4313" s="31"/>
      <c r="D4313" s="34"/>
      <c r="E4313" s="32"/>
      <c r="F4313" s="36"/>
      <c r="G4313" s="288"/>
      <c r="H4313" s="288"/>
      <c r="I4313" s="1"/>
      <c r="J4313" s="10"/>
      <c r="K4313" s="10"/>
      <c r="L4313" s="1"/>
    </row>
    <row r="4314" spans="2:12" s="5" customFormat="1" ht="15.75">
      <c r="B4314" s="1"/>
      <c r="C4314" s="31"/>
      <c r="D4314" s="34"/>
      <c r="E4314" s="32"/>
      <c r="F4314" s="36"/>
      <c r="G4314" s="288"/>
      <c r="H4314" s="288"/>
      <c r="I4314" s="1"/>
      <c r="J4314" s="10"/>
      <c r="K4314" s="10"/>
      <c r="L4314" s="1"/>
    </row>
    <row r="4315" spans="2:12" s="5" customFormat="1" ht="15.75">
      <c r="B4315" s="1"/>
      <c r="C4315" s="31"/>
      <c r="D4315" s="34"/>
      <c r="E4315" s="32"/>
      <c r="F4315" s="36"/>
      <c r="G4315" s="288"/>
      <c r="H4315" s="288"/>
      <c r="I4315" s="1"/>
      <c r="J4315" s="10"/>
      <c r="K4315" s="10"/>
      <c r="L4315" s="1"/>
    </row>
    <row r="4316" spans="2:12" s="5" customFormat="1" ht="15.75">
      <c r="B4316" s="1"/>
      <c r="C4316" s="31"/>
      <c r="D4316" s="34"/>
      <c r="E4316" s="32"/>
      <c r="F4316" s="36"/>
      <c r="G4316" s="288"/>
      <c r="H4316" s="288"/>
      <c r="I4316" s="1"/>
      <c r="J4316" s="10"/>
      <c r="K4316" s="10"/>
      <c r="L4316" s="1"/>
    </row>
    <row r="4317" spans="2:12" s="5" customFormat="1" ht="15.75">
      <c r="B4317" s="1"/>
      <c r="C4317" s="31"/>
      <c r="D4317" s="34"/>
      <c r="E4317" s="32"/>
      <c r="F4317" s="36"/>
      <c r="G4317" s="288"/>
      <c r="H4317" s="288"/>
      <c r="I4317" s="1"/>
      <c r="J4317" s="10"/>
      <c r="K4317" s="10"/>
      <c r="L4317" s="1"/>
    </row>
    <row r="4318" spans="2:12" s="5" customFormat="1" ht="15.75">
      <c r="B4318" s="1"/>
      <c r="C4318" s="31"/>
      <c r="D4318" s="34"/>
      <c r="E4318" s="32"/>
      <c r="F4318" s="36"/>
      <c r="G4318" s="288"/>
      <c r="H4318" s="288" t="s">
        <v>145</v>
      </c>
      <c r="I4318" s="1"/>
      <c r="J4318" s="10"/>
      <c r="K4318" s="10"/>
      <c r="L4318" s="1"/>
    </row>
    <row r="4319" spans="2:12" s="5" customFormat="1" ht="15.75">
      <c r="B4319" s="1"/>
      <c r="C4319" s="31"/>
      <c r="D4319" s="34"/>
      <c r="E4319" s="32"/>
      <c r="F4319" s="36"/>
      <c r="G4319" s="288"/>
      <c r="H4319" s="288" t="s">
        <v>145</v>
      </c>
      <c r="I4319" s="1"/>
      <c r="J4319" s="10"/>
      <c r="K4319" s="10"/>
      <c r="L4319" s="1"/>
    </row>
    <row r="4320" spans="2:12" s="5" customFormat="1" ht="15.75">
      <c r="B4320" s="1"/>
      <c r="C4320" s="31"/>
      <c r="D4320" s="34"/>
      <c r="E4320" s="32"/>
      <c r="F4320" s="36"/>
      <c r="G4320" s="288"/>
      <c r="H4320" s="288" t="s">
        <v>145</v>
      </c>
      <c r="I4320" s="1"/>
      <c r="J4320" s="10"/>
      <c r="K4320" s="10"/>
      <c r="L4320" s="1"/>
    </row>
    <row r="4321" spans="2:12" s="5" customFormat="1" ht="15.75">
      <c r="B4321" s="1"/>
      <c r="C4321" s="31"/>
      <c r="D4321" s="34"/>
      <c r="E4321" s="32"/>
      <c r="F4321" s="36"/>
      <c r="G4321" s="288"/>
      <c r="H4321" s="288" t="s">
        <v>145</v>
      </c>
      <c r="I4321" s="1"/>
      <c r="J4321" s="10"/>
      <c r="K4321" s="10"/>
      <c r="L4321" s="1"/>
    </row>
    <row r="4322" spans="2:12" s="5" customFormat="1" ht="15.75">
      <c r="B4322" s="1"/>
      <c r="C4322" s="31"/>
      <c r="D4322" s="34"/>
      <c r="E4322" s="32"/>
      <c r="F4322" s="36"/>
      <c r="G4322" s="288"/>
      <c r="H4322" s="288"/>
      <c r="I4322" s="1"/>
      <c r="J4322" s="10"/>
      <c r="K4322" s="10"/>
      <c r="L4322" s="1"/>
    </row>
    <row r="4323" spans="2:12" s="5" customFormat="1" ht="15.75">
      <c r="B4323" s="1"/>
      <c r="C4323" s="31"/>
      <c r="D4323" s="34"/>
      <c r="E4323" s="32"/>
      <c r="F4323" s="36"/>
      <c r="G4323" s="288"/>
      <c r="H4323" s="288"/>
      <c r="I4323" s="1"/>
      <c r="J4323" s="10"/>
      <c r="K4323" s="10"/>
      <c r="L4323" s="1"/>
    </row>
    <row r="4324" spans="2:12" s="5" customFormat="1" ht="15.75">
      <c r="B4324" s="1"/>
      <c r="C4324" s="31"/>
      <c r="D4324" s="34"/>
      <c r="E4324" s="32"/>
      <c r="F4324" s="36"/>
      <c r="G4324" s="288"/>
      <c r="H4324" s="288"/>
      <c r="I4324" s="1"/>
      <c r="J4324" s="10"/>
      <c r="K4324" s="10"/>
      <c r="L4324" s="1"/>
    </row>
    <row r="4325" spans="2:12" s="5" customFormat="1" ht="15.75">
      <c r="B4325" s="1"/>
      <c r="C4325" s="31"/>
      <c r="D4325" s="34"/>
      <c r="E4325" s="32"/>
      <c r="F4325" s="36"/>
      <c r="G4325" s="288"/>
      <c r="H4325" s="288"/>
      <c r="I4325" s="1"/>
      <c r="J4325" s="10"/>
      <c r="K4325" s="10"/>
      <c r="L4325" s="1"/>
    </row>
    <row r="4326" spans="2:12" s="5" customFormat="1" ht="15.75">
      <c r="B4326" s="1"/>
      <c r="C4326" s="31"/>
      <c r="D4326" s="34"/>
      <c r="E4326" s="32"/>
      <c r="F4326" s="36"/>
      <c r="G4326" s="288"/>
      <c r="H4326" s="288"/>
      <c r="I4326" s="1"/>
      <c r="J4326" s="10"/>
      <c r="K4326" s="10"/>
      <c r="L4326" s="1"/>
    </row>
    <row r="4327" spans="2:12" s="5" customFormat="1" ht="15.75">
      <c r="B4327" s="1"/>
      <c r="C4327" s="31"/>
      <c r="D4327" s="34"/>
      <c r="E4327" s="32"/>
      <c r="F4327" s="36"/>
      <c r="G4327" s="288"/>
      <c r="H4327" s="288"/>
      <c r="I4327" s="1"/>
      <c r="J4327" s="10"/>
      <c r="K4327" s="10"/>
      <c r="L4327" s="1"/>
    </row>
    <row r="4328" spans="2:12" s="5" customFormat="1" ht="15.75">
      <c r="B4328" s="1"/>
      <c r="C4328" s="31"/>
      <c r="D4328" s="34"/>
      <c r="E4328" s="32"/>
      <c r="F4328" s="36"/>
      <c r="G4328" s="288"/>
      <c r="H4328" s="288"/>
      <c r="I4328" s="1"/>
      <c r="J4328" s="10"/>
      <c r="K4328" s="10"/>
      <c r="L4328" s="1"/>
    </row>
    <row r="4329" spans="2:12" s="5" customFormat="1" ht="15.75">
      <c r="B4329" s="1"/>
      <c r="C4329" s="31"/>
      <c r="D4329" s="34"/>
      <c r="E4329" s="32"/>
      <c r="F4329" s="36"/>
      <c r="G4329" s="288"/>
      <c r="H4329" s="288" t="s">
        <v>145</v>
      </c>
      <c r="I4329" s="1"/>
      <c r="J4329" s="10"/>
      <c r="K4329" s="10"/>
      <c r="L4329" s="1"/>
    </row>
    <row r="4330" spans="2:12" s="5" customFormat="1" ht="15.75">
      <c r="B4330" s="1"/>
      <c r="C4330" s="31"/>
      <c r="D4330" s="34"/>
      <c r="E4330" s="32"/>
      <c r="F4330" s="36"/>
      <c r="G4330" s="288"/>
      <c r="H4330" s="288" t="s">
        <v>145</v>
      </c>
      <c r="I4330" s="1"/>
      <c r="J4330" s="10"/>
      <c r="K4330" s="10"/>
      <c r="L4330" s="1"/>
    </row>
    <row r="4331" spans="2:12" s="5" customFormat="1" ht="15.75">
      <c r="B4331" s="1"/>
      <c r="C4331" s="31"/>
      <c r="D4331" s="34"/>
      <c r="E4331" s="32"/>
      <c r="F4331" s="36"/>
      <c r="G4331" s="288"/>
      <c r="H4331" s="288" t="s">
        <v>145</v>
      </c>
      <c r="I4331" s="1"/>
      <c r="J4331" s="10"/>
      <c r="K4331" s="10"/>
      <c r="L4331" s="1"/>
    </row>
    <row r="4332" spans="2:12" s="5" customFormat="1" ht="15.75">
      <c r="B4332" s="1"/>
      <c r="C4332" s="31"/>
      <c r="D4332" s="34"/>
      <c r="E4332" s="32"/>
      <c r="F4332" s="36"/>
      <c r="G4332" s="288"/>
      <c r="H4332" s="288" t="s">
        <v>145</v>
      </c>
      <c r="I4332" s="1"/>
      <c r="J4332" s="10"/>
      <c r="K4332" s="10"/>
      <c r="L4332" s="1"/>
    </row>
    <row r="4333" spans="2:12" s="5" customFormat="1" ht="15.75">
      <c r="B4333" s="1"/>
      <c r="C4333" s="31"/>
      <c r="D4333" s="34"/>
      <c r="E4333" s="32"/>
      <c r="F4333" s="36"/>
      <c r="G4333" s="288"/>
      <c r="H4333" s="288" t="s">
        <v>145</v>
      </c>
      <c r="I4333" s="1"/>
      <c r="J4333" s="10"/>
      <c r="K4333" s="10"/>
      <c r="L4333" s="1"/>
    </row>
    <row r="4334" spans="2:12" s="5" customFormat="1" ht="15.75">
      <c r="B4334" s="1"/>
      <c r="C4334" s="31"/>
      <c r="D4334" s="34"/>
      <c r="E4334" s="32"/>
      <c r="F4334" s="36"/>
      <c r="G4334" s="288"/>
      <c r="H4334" s="288" t="s">
        <v>145</v>
      </c>
      <c r="I4334" s="1"/>
      <c r="J4334" s="10"/>
      <c r="K4334" s="10"/>
      <c r="L4334" s="1"/>
    </row>
    <row r="4335" spans="2:12" s="5" customFormat="1" ht="15.75">
      <c r="B4335" s="1"/>
      <c r="C4335" s="31"/>
      <c r="D4335" s="34"/>
      <c r="E4335" s="32"/>
      <c r="F4335" s="36"/>
      <c r="G4335" s="288"/>
      <c r="H4335" s="288" t="s">
        <v>145</v>
      </c>
      <c r="I4335" s="1"/>
      <c r="J4335" s="10"/>
      <c r="K4335" s="10"/>
      <c r="L4335" s="1"/>
    </row>
    <row r="4336" spans="2:12" s="5" customFormat="1" ht="15.75">
      <c r="B4336" s="1"/>
      <c r="C4336" s="31"/>
      <c r="D4336" s="34"/>
      <c r="E4336" s="32"/>
      <c r="F4336" s="36"/>
      <c r="G4336" s="288"/>
      <c r="H4336" s="288"/>
      <c r="I4336" s="1"/>
      <c r="J4336" s="10"/>
      <c r="K4336" s="10"/>
      <c r="L4336" s="1"/>
    </row>
    <row r="4337" spans="2:12" s="5" customFormat="1" ht="15.75">
      <c r="B4337" s="1"/>
      <c r="C4337" s="31"/>
      <c r="D4337" s="34"/>
      <c r="E4337" s="32"/>
      <c r="F4337" s="36"/>
      <c r="G4337" s="288"/>
      <c r="H4337" s="288"/>
      <c r="I4337" s="1"/>
      <c r="J4337" s="10"/>
      <c r="K4337" s="10"/>
      <c r="L4337" s="1"/>
    </row>
    <row r="4338" spans="2:12" s="5" customFormat="1" ht="15.75">
      <c r="B4338" s="1"/>
      <c r="C4338" s="31"/>
      <c r="D4338" s="34"/>
      <c r="E4338" s="32"/>
      <c r="F4338" s="36"/>
      <c r="G4338" s="288"/>
      <c r="H4338" s="288"/>
      <c r="I4338" s="1"/>
      <c r="J4338" s="10"/>
      <c r="K4338" s="10"/>
      <c r="L4338" s="1"/>
    </row>
    <row r="4339" spans="2:12" s="5" customFormat="1" ht="15.75">
      <c r="B4339" s="1"/>
      <c r="C4339" s="31"/>
      <c r="D4339" s="34"/>
      <c r="E4339" s="32"/>
      <c r="F4339" s="36"/>
      <c r="G4339" s="288"/>
      <c r="H4339" s="288"/>
      <c r="I4339" s="1"/>
      <c r="J4339" s="10"/>
      <c r="K4339" s="10"/>
      <c r="L4339" s="1"/>
    </row>
    <row r="4340" spans="2:12" s="5" customFormat="1" ht="15.75">
      <c r="B4340" s="1"/>
      <c r="C4340" s="31"/>
      <c r="D4340" s="34"/>
      <c r="E4340" s="32"/>
      <c r="F4340" s="36"/>
      <c r="G4340" s="288"/>
      <c r="H4340" s="288"/>
      <c r="I4340" s="1"/>
      <c r="J4340" s="10"/>
      <c r="K4340" s="10"/>
      <c r="L4340" s="1"/>
    </row>
    <row r="4341" spans="2:12" s="5" customFormat="1" ht="15.75">
      <c r="B4341" s="1"/>
      <c r="C4341" s="31"/>
      <c r="D4341" s="34"/>
      <c r="E4341" s="32"/>
      <c r="F4341" s="36"/>
      <c r="G4341" s="288"/>
      <c r="H4341" s="288"/>
      <c r="I4341" s="1"/>
      <c r="J4341" s="10"/>
      <c r="K4341" s="10"/>
      <c r="L4341" s="1"/>
    </row>
    <row r="4342" spans="2:12" s="5" customFormat="1" ht="15.75">
      <c r="B4342" s="1"/>
      <c r="C4342" s="31"/>
      <c r="D4342" s="34"/>
      <c r="E4342" s="32"/>
      <c r="F4342" s="36"/>
      <c r="G4342" s="288"/>
      <c r="H4342" s="288"/>
      <c r="I4342" s="1"/>
      <c r="J4342" s="10"/>
      <c r="K4342" s="10"/>
      <c r="L4342" s="1"/>
    </row>
    <row r="4343" spans="2:12" s="5" customFormat="1" ht="15.75">
      <c r="B4343" s="1"/>
      <c r="C4343" s="31"/>
      <c r="D4343" s="34"/>
      <c r="E4343" s="32"/>
      <c r="F4343" s="36"/>
      <c r="G4343" s="288"/>
      <c r="H4343" s="288"/>
      <c r="I4343" s="1"/>
      <c r="J4343" s="10"/>
      <c r="K4343" s="10"/>
      <c r="L4343" s="1"/>
    </row>
    <row r="4344" spans="2:12" s="5" customFormat="1" ht="15.75">
      <c r="B4344" s="1"/>
      <c r="C4344" s="31"/>
      <c r="D4344" s="34"/>
      <c r="E4344" s="32"/>
      <c r="F4344" s="36"/>
      <c r="G4344" s="288"/>
      <c r="H4344" s="288"/>
      <c r="I4344" s="1"/>
      <c r="J4344" s="10"/>
      <c r="K4344" s="10"/>
      <c r="L4344" s="1"/>
    </row>
    <row r="4345" spans="2:12" s="5" customFormat="1" ht="15.75">
      <c r="B4345" s="1"/>
      <c r="C4345" s="31"/>
      <c r="D4345" s="34"/>
      <c r="E4345" s="32"/>
      <c r="F4345" s="36"/>
      <c r="G4345" s="288"/>
      <c r="H4345" s="288"/>
      <c r="I4345" s="1"/>
      <c r="J4345" s="10"/>
      <c r="K4345" s="10"/>
      <c r="L4345" s="1"/>
    </row>
    <row r="4346" spans="2:12" s="5" customFormat="1" ht="15.75">
      <c r="B4346" s="1"/>
      <c r="C4346" s="31"/>
      <c r="D4346" s="34"/>
      <c r="E4346" s="32"/>
      <c r="F4346" s="36"/>
      <c r="G4346" s="288"/>
      <c r="H4346" s="288"/>
      <c r="I4346" s="1"/>
      <c r="J4346" s="10"/>
      <c r="K4346" s="10"/>
      <c r="L4346" s="1"/>
    </row>
    <row r="4347" spans="2:12" s="5" customFormat="1" ht="15.75">
      <c r="B4347" s="1"/>
      <c r="C4347" s="31"/>
      <c r="D4347" s="34"/>
      <c r="E4347" s="32"/>
      <c r="F4347" s="36"/>
      <c r="G4347" s="288"/>
      <c r="H4347" s="288"/>
      <c r="I4347" s="1"/>
      <c r="J4347" s="10"/>
      <c r="K4347" s="10"/>
      <c r="L4347" s="1"/>
    </row>
    <row r="4348" spans="2:12" s="5" customFormat="1" ht="15.75">
      <c r="B4348" s="1"/>
      <c r="C4348" s="31"/>
      <c r="D4348" s="34"/>
      <c r="E4348" s="32"/>
      <c r="F4348" s="36"/>
      <c r="G4348" s="288"/>
      <c r="H4348" s="288"/>
      <c r="I4348" s="1"/>
      <c r="J4348" s="10"/>
      <c r="K4348" s="10"/>
      <c r="L4348" s="1"/>
    </row>
    <row r="4349" spans="2:12" s="5" customFormat="1" ht="15.75">
      <c r="B4349" s="1"/>
      <c r="C4349" s="31"/>
      <c r="D4349" s="34"/>
      <c r="E4349" s="32"/>
      <c r="F4349" s="36"/>
      <c r="G4349" s="288"/>
      <c r="H4349" s="288"/>
      <c r="I4349" s="1"/>
      <c r="J4349" s="10"/>
      <c r="K4349" s="10"/>
      <c r="L4349" s="1"/>
    </row>
    <row r="4350" spans="2:12" s="5" customFormat="1" ht="15.75">
      <c r="B4350" s="1"/>
      <c r="C4350" s="31"/>
      <c r="D4350" s="34"/>
      <c r="E4350" s="32"/>
      <c r="F4350" s="36"/>
      <c r="G4350" s="288"/>
      <c r="H4350" s="288"/>
      <c r="I4350" s="1"/>
      <c r="J4350" s="10"/>
      <c r="K4350" s="10"/>
      <c r="L4350" s="1"/>
    </row>
    <row r="4351" spans="2:12" s="5" customFormat="1" ht="15.75">
      <c r="B4351" s="1"/>
      <c r="C4351" s="31"/>
      <c r="D4351" s="34"/>
      <c r="E4351" s="32"/>
      <c r="F4351" s="36"/>
      <c r="G4351" s="288"/>
      <c r="H4351" s="288"/>
      <c r="I4351" s="1"/>
      <c r="J4351" s="10"/>
      <c r="K4351" s="10"/>
      <c r="L4351" s="1"/>
    </row>
    <row r="4352" spans="2:12" s="5" customFormat="1" ht="15.75">
      <c r="B4352" s="1"/>
      <c r="C4352" s="31"/>
      <c r="D4352" s="34"/>
      <c r="E4352" s="32"/>
      <c r="F4352" s="36"/>
      <c r="G4352" s="288"/>
      <c r="H4352" s="288"/>
      <c r="I4352" s="1"/>
      <c r="J4352" s="10"/>
      <c r="K4352" s="10"/>
      <c r="L4352" s="1"/>
    </row>
    <row r="4353" spans="2:12" s="5" customFormat="1" ht="15.75">
      <c r="B4353" s="1"/>
      <c r="C4353" s="31"/>
      <c r="D4353" s="34"/>
      <c r="E4353" s="32"/>
      <c r="F4353" s="36"/>
      <c r="G4353" s="288"/>
      <c r="H4353" s="288"/>
      <c r="I4353" s="1"/>
      <c r="J4353" s="10"/>
      <c r="K4353" s="10"/>
      <c r="L4353" s="1"/>
    </row>
    <row r="4354" spans="2:12" s="5" customFormat="1" ht="15.75">
      <c r="B4354" s="1"/>
      <c r="C4354" s="31"/>
      <c r="D4354" s="34"/>
      <c r="E4354" s="32"/>
      <c r="F4354" s="36"/>
      <c r="G4354" s="288"/>
      <c r="H4354" s="288"/>
      <c r="I4354" s="1"/>
      <c r="J4354" s="10"/>
      <c r="K4354" s="10"/>
      <c r="L4354" s="1"/>
    </row>
    <row r="4355" spans="2:12" s="5" customFormat="1" ht="15.75">
      <c r="B4355" s="1"/>
      <c r="C4355" s="31"/>
      <c r="D4355" s="34"/>
      <c r="E4355" s="32"/>
      <c r="F4355" s="36"/>
      <c r="G4355" s="288"/>
      <c r="H4355" s="288" t="s">
        <v>145</v>
      </c>
      <c r="I4355" s="1"/>
      <c r="J4355" s="10"/>
      <c r="K4355" s="10"/>
      <c r="L4355" s="1"/>
    </row>
    <row r="4356" spans="2:12" s="5" customFormat="1" ht="15.75">
      <c r="B4356" s="1"/>
      <c r="C4356" s="31"/>
      <c r="D4356" s="34"/>
      <c r="E4356" s="32"/>
      <c r="F4356" s="36"/>
      <c r="G4356" s="288"/>
      <c r="H4356" s="288"/>
      <c r="I4356" s="1"/>
      <c r="J4356" s="10"/>
      <c r="K4356" s="10"/>
      <c r="L4356" s="1"/>
    </row>
    <row r="4357" spans="2:12" s="5" customFormat="1" ht="15.75">
      <c r="B4357" s="1"/>
      <c r="C4357" s="31"/>
      <c r="D4357" s="34"/>
      <c r="E4357" s="32"/>
      <c r="F4357" s="36"/>
      <c r="G4357" s="288"/>
      <c r="H4357" s="288" t="s">
        <v>145</v>
      </c>
      <c r="I4357" s="1"/>
      <c r="J4357" s="10"/>
      <c r="K4357" s="10"/>
      <c r="L4357" s="1"/>
    </row>
    <row r="4358" spans="2:12" s="5" customFormat="1" ht="15.75">
      <c r="B4358" s="1"/>
      <c r="C4358" s="31"/>
      <c r="D4358" s="34"/>
      <c r="E4358" s="32"/>
      <c r="F4358" s="36"/>
      <c r="G4358" s="288"/>
      <c r="H4358" s="288"/>
      <c r="I4358" s="1"/>
      <c r="J4358" s="10"/>
      <c r="K4358" s="10"/>
      <c r="L4358" s="1"/>
    </row>
    <row r="4359" spans="2:12" s="5" customFormat="1" ht="15.75">
      <c r="B4359" s="1"/>
      <c r="C4359" s="31"/>
      <c r="D4359" s="34"/>
      <c r="E4359" s="32"/>
      <c r="F4359" s="36"/>
      <c r="G4359" s="288"/>
      <c r="H4359" s="288"/>
      <c r="I4359" s="1"/>
      <c r="J4359" s="10"/>
      <c r="K4359" s="10"/>
      <c r="L4359" s="1"/>
    </row>
    <row r="4360" spans="2:12" s="5" customFormat="1" ht="15.75">
      <c r="B4360" s="1"/>
      <c r="C4360" s="31"/>
      <c r="D4360" s="34"/>
      <c r="E4360" s="32"/>
      <c r="F4360" s="36"/>
      <c r="G4360" s="288"/>
      <c r="H4360" s="288"/>
      <c r="I4360" s="1"/>
      <c r="J4360" s="10"/>
      <c r="K4360" s="10"/>
      <c r="L4360" s="1"/>
    </row>
    <row r="4361" spans="2:12" s="5" customFormat="1" ht="15.75">
      <c r="B4361" s="1"/>
      <c r="C4361" s="31"/>
      <c r="D4361" s="34"/>
      <c r="E4361" s="32"/>
      <c r="F4361" s="36"/>
      <c r="G4361" s="288"/>
      <c r="H4361" s="288"/>
      <c r="I4361" s="1"/>
      <c r="J4361" s="10"/>
      <c r="K4361" s="10"/>
      <c r="L4361" s="1"/>
    </row>
    <row r="4362" spans="2:12" s="5" customFormat="1" ht="15.75">
      <c r="B4362" s="1"/>
      <c r="C4362" s="31"/>
      <c r="D4362" s="34"/>
      <c r="E4362" s="32"/>
      <c r="F4362" s="36"/>
      <c r="G4362" s="288"/>
      <c r="H4362" s="288"/>
      <c r="I4362" s="1"/>
      <c r="J4362" s="10"/>
      <c r="K4362" s="10"/>
      <c r="L4362" s="1"/>
    </row>
    <row r="4363" spans="2:12" s="5" customFormat="1" ht="15.75">
      <c r="B4363" s="1"/>
      <c r="C4363" s="31"/>
      <c r="D4363" s="34"/>
      <c r="E4363" s="32"/>
      <c r="F4363" s="36"/>
      <c r="G4363" s="288"/>
      <c r="H4363" s="288"/>
      <c r="I4363" s="1"/>
      <c r="J4363" s="10"/>
      <c r="K4363" s="10"/>
      <c r="L4363" s="1"/>
    </row>
    <row r="4364" spans="2:12" s="5" customFormat="1" ht="15.75">
      <c r="B4364" s="1"/>
      <c r="C4364" s="31"/>
      <c r="D4364" s="34"/>
      <c r="E4364" s="32"/>
      <c r="F4364" s="36"/>
      <c r="G4364" s="288"/>
      <c r="H4364" s="288"/>
      <c r="I4364" s="1"/>
      <c r="J4364" s="10"/>
      <c r="K4364" s="10"/>
      <c r="L4364" s="1"/>
    </row>
    <row r="4365" spans="2:12" s="5" customFormat="1" ht="15.75">
      <c r="B4365" s="1"/>
      <c r="C4365" s="31"/>
      <c r="D4365" s="34"/>
      <c r="E4365" s="32"/>
      <c r="F4365" s="36"/>
      <c r="G4365" s="288"/>
      <c r="H4365" s="288"/>
      <c r="I4365" s="1"/>
      <c r="J4365" s="10"/>
      <c r="K4365" s="10"/>
      <c r="L4365" s="1"/>
    </row>
    <row r="4366" spans="2:12" s="5" customFormat="1" ht="15.75">
      <c r="B4366" s="1"/>
      <c r="C4366" s="31"/>
      <c r="D4366" s="34"/>
      <c r="E4366" s="32"/>
      <c r="F4366" s="36"/>
      <c r="G4366" s="288"/>
      <c r="H4366" s="288"/>
      <c r="I4366" s="1"/>
      <c r="J4366" s="10"/>
      <c r="K4366" s="10"/>
      <c r="L4366" s="1"/>
    </row>
    <row r="4367" spans="2:12" s="5" customFormat="1" ht="15.75">
      <c r="B4367" s="1"/>
      <c r="C4367" s="31"/>
      <c r="D4367" s="34"/>
      <c r="E4367" s="32"/>
      <c r="F4367" s="36"/>
      <c r="G4367" s="288"/>
      <c r="H4367" s="288"/>
      <c r="I4367" s="1"/>
      <c r="J4367" s="10"/>
      <c r="K4367" s="10"/>
      <c r="L4367" s="1"/>
    </row>
    <row r="4368" spans="2:12" s="5" customFormat="1" ht="15.75">
      <c r="B4368" s="1"/>
      <c r="C4368" s="31"/>
      <c r="D4368" s="34"/>
      <c r="E4368" s="32"/>
      <c r="F4368" s="36"/>
      <c r="G4368" s="288"/>
      <c r="H4368" s="288"/>
      <c r="I4368" s="1"/>
      <c r="J4368" s="10"/>
      <c r="K4368" s="10"/>
      <c r="L4368" s="1"/>
    </row>
    <row r="4369" spans="2:12" s="5" customFormat="1" ht="15.75">
      <c r="B4369" s="1"/>
      <c r="C4369" s="31"/>
      <c r="D4369" s="34"/>
      <c r="E4369" s="32"/>
      <c r="F4369" s="36"/>
      <c r="G4369" s="288"/>
      <c r="H4369" s="288"/>
      <c r="I4369" s="1"/>
      <c r="J4369" s="10"/>
      <c r="K4369" s="10"/>
      <c r="L4369" s="1"/>
    </row>
    <row r="4370" spans="2:12" s="5" customFormat="1" ht="15.75">
      <c r="B4370" s="1"/>
      <c r="C4370" s="31"/>
      <c r="D4370" s="34"/>
      <c r="E4370" s="32"/>
      <c r="F4370" s="36"/>
      <c r="G4370" s="288"/>
      <c r="H4370" s="288"/>
      <c r="I4370" s="1"/>
      <c r="J4370" s="10"/>
      <c r="K4370" s="10"/>
      <c r="L4370" s="1"/>
    </row>
    <row r="4371" spans="2:12" s="5" customFormat="1" ht="15.75">
      <c r="B4371" s="1"/>
      <c r="C4371" s="31"/>
      <c r="D4371" s="34"/>
      <c r="E4371" s="32"/>
      <c r="F4371" s="36"/>
      <c r="G4371" s="288"/>
      <c r="H4371" s="288"/>
      <c r="I4371" s="1"/>
      <c r="J4371" s="10"/>
      <c r="K4371" s="10"/>
      <c r="L4371" s="1"/>
    </row>
    <row r="4372" spans="2:12" s="5" customFormat="1" ht="15.75">
      <c r="B4372" s="1"/>
      <c r="C4372" s="31"/>
      <c r="D4372" s="34"/>
      <c r="E4372" s="32"/>
      <c r="F4372" s="36"/>
      <c r="G4372" s="288"/>
      <c r="H4372" s="288"/>
      <c r="I4372" s="1"/>
      <c r="J4372" s="10"/>
      <c r="K4372" s="10"/>
      <c r="L4372" s="1"/>
    </row>
    <row r="4373" spans="2:12" s="5" customFormat="1" ht="15.75">
      <c r="B4373" s="1"/>
      <c r="C4373" s="31"/>
      <c r="D4373" s="34"/>
      <c r="E4373" s="32"/>
      <c r="F4373" s="36"/>
      <c r="G4373" s="288"/>
      <c r="H4373" s="288"/>
      <c r="I4373" s="1"/>
      <c r="J4373" s="10"/>
      <c r="K4373" s="10"/>
      <c r="L4373" s="1"/>
    </row>
    <row r="4374" spans="2:12" s="5" customFormat="1" ht="15.75">
      <c r="B4374" s="1"/>
      <c r="C4374" s="31"/>
      <c r="D4374" s="34"/>
      <c r="E4374" s="32"/>
      <c r="F4374" s="36"/>
      <c r="G4374" s="288"/>
      <c r="H4374" s="288"/>
      <c r="I4374" s="1"/>
      <c r="J4374" s="10"/>
      <c r="K4374" s="10"/>
      <c r="L4374" s="1"/>
    </row>
    <row r="4375" spans="2:12" s="5" customFormat="1" ht="15.75">
      <c r="B4375" s="1"/>
      <c r="C4375" s="31"/>
      <c r="D4375" s="34"/>
      <c r="E4375" s="32"/>
      <c r="F4375" s="36"/>
      <c r="G4375" s="288"/>
      <c r="H4375" s="288"/>
      <c r="I4375" s="1"/>
      <c r="J4375" s="10"/>
      <c r="K4375" s="10"/>
      <c r="L4375" s="1"/>
    </row>
    <row r="4376" spans="2:12" s="5" customFormat="1" ht="15.75">
      <c r="B4376" s="1"/>
      <c r="C4376" s="31"/>
      <c r="D4376" s="34"/>
      <c r="E4376" s="32"/>
      <c r="F4376" s="36"/>
      <c r="G4376" s="288"/>
      <c r="H4376" s="288"/>
      <c r="I4376" s="1"/>
      <c r="J4376" s="10"/>
      <c r="K4376" s="10"/>
      <c r="L4376" s="1"/>
    </row>
    <row r="4377" spans="2:12" s="5" customFormat="1" ht="15.75">
      <c r="B4377" s="1"/>
      <c r="C4377" s="31"/>
      <c r="D4377" s="34"/>
      <c r="E4377" s="32"/>
      <c r="F4377" s="36"/>
      <c r="G4377" s="288"/>
      <c r="H4377" s="288"/>
      <c r="I4377" s="1"/>
      <c r="J4377" s="10"/>
      <c r="K4377" s="10"/>
      <c r="L4377" s="1"/>
    </row>
    <row r="4378" spans="2:12" s="5" customFormat="1" ht="15.75">
      <c r="B4378" s="1"/>
      <c r="C4378" s="31"/>
      <c r="D4378" s="34"/>
      <c r="E4378" s="32"/>
      <c r="F4378" s="36"/>
      <c r="G4378" s="288"/>
      <c r="H4378" s="288"/>
      <c r="I4378" s="1"/>
      <c r="J4378" s="10"/>
      <c r="K4378" s="10"/>
      <c r="L4378" s="1"/>
    </row>
    <row r="4379" spans="2:12" s="5" customFormat="1" ht="15.75">
      <c r="B4379" s="1"/>
      <c r="C4379" s="31"/>
      <c r="D4379" s="34"/>
      <c r="E4379" s="32"/>
      <c r="F4379" s="36"/>
      <c r="G4379" s="288"/>
      <c r="H4379" s="288"/>
      <c r="I4379" s="1"/>
      <c r="J4379" s="10"/>
      <c r="K4379" s="10"/>
      <c r="L4379" s="1"/>
    </row>
    <row r="4380" spans="2:12" s="5" customFormat="1" ht="15.75">
      <c r="B4380" s="1"/>
      <c r="C4380" s="31"/>
      <c r="D4380" s="34"/>
      <c r="E4380" s="32"/>
      <c r="F4380" s="36"/>
      <c r="G4380" s="288"/>
      <c r="H4380" s="288"/>
      <c r="I4380" s="1"/>
      <c r="J4380" s="10"/>
      <c r="K4380" s="10"/>
      <c r="L4380" s="1"/>
    </row>
    <row r="4381" spans="2:12" s="5" customFormat="1" ht="15.75">
      <c r="B4381" s="1"/>
      <c r="C4381" s="31"/>
      <c r="D4381" s="34"/>
      <c r="E4381" s="32"/>
      <c r="F4381" s="36"/>
      <c r="G4381" s="288"/>
      <c r="H4381" s="288"/>
      <c r="I4381" s="1"/>
      <c r="J4381" s="10"/>
      <c r="K4381" s="10"/>
      <c r="L4381" s="1"/>
    </row>
    <row r="4382" spans="2:12" s="5" customFormat="1" ht="15.75">
      <c r="B4382" s="1"/>
      <c r="C4382" s="31"/>
      <c r="D4382" s="34"/>
      <c r="E4382" s="32"/>
      <c r="F4382" s="36"/>
      <c r="G4382" s="288"/>
      <c r="H4382" s="288" t="s">
        <v>145</v>
      </c>
      <c r="I4382" s="1"/>
      <c r="J4382" s="10"/>
      <c r="K4382" s="10"/>
      <c r="L4382" s="1"/>
    </row>
    <row r="4383" spans="2:12" s="5" customFormat="1" ht="15.75">
      <c r="B4383" s="1"/>
      <c r="C4383" s="31"/>
      <c r="D4383" s="34"/>
      <c r="E4383" s="32"/>
      <c r="F4383" s="36"/>
      <c r="G4383" s="288"/>
      <c r="H4383" s="288" t="s">
        <v>145</v>
      </c>
      <c r="I4383" s="1"/>
      <c r="J4383" s="10"/>
      <c r="K4383" s="10"/>
      <c r="L4383" s="1"/>
    </row>
    <row r="4384" spans="2:12" s="5" customFormat="1" ht="15.75">
      <c r="B4384" s="1"/>
      <c r="C4384" s="31"/>
      <c r="D4384" s="34"/>
      <c r="E4384" s="32"/>
      <c r="F4384" s="36"/>
      <c r="G4384" s="288"/>
      <c r="H4384" s="288" t="s">
        <v>145</v>
      </c>
      <c r="I4384" s="1"/>
      <c r="J4384" s="10"/>
      <c r="K4384" s="10"/>
      <c r="L4384" s="1"/>
    </row>
    <row r="4385" spans="2:12" s="5" customFormat="1" ht="15.75">
      <c r="B4385" s="1"/>
      <c r="C4385" s="31"/>
      <c r="D4385" s="34"/>
      <c r="E4385" s="32"/>
      <c r="F4385" s="36"/>
      <c r="G4385" s="288"/>
      <c r="H4385" s="288" t="s">
        <v>145</v>
      </c>
      <c r="I4385" s="1"/>
      <c r="J4385" s="10"/>
      <c r="K4385" s="10"/>
      <c r="L4385" s="1"/>
    </row>
    <row r="4386" spans="2:12" s="5" customFormat="1" ht="15.75">
      <c r="B4386" s="1"/>
      <c r="C4386" s="31"/>
      <c r="D4386" s="34"/>
      <c r="E4386" s="32"/>
      <c r="F4386" s="36"/>
      <c r="G4386" s="288"/>
      <c r="H4386" s="288" t="s">
        <v>145</v>
      </c>
      <c r="I4386" s="1"/>
      <c r="J4386" s="10"/>
      <c r="K4386" s="10"/>
      <c r="L4386" s="1"/>
    </row>
    <row r="4387" spans="2:12" s="5" customFormat="1" ht="15.75">
      <c r="B4387" s="1"/>
      <c r="C4387" s="31"/>
      <c r="D4387" s="34"/>
      <c r="E4387" s="32"/>
      <c r="F4387" s="36"/>
      <c r="G4387" s="288"/>
      <c r="H4387" s="288"/>
      <c r="I4387" s="1"/>
      <c r="J4387" s="10"/>
      <c r="K4387" s="10"/>
      <c r="L4387" s="1"/>
    </row>
    <row r="4388" spans="2:12" s="5" customFormat="1" ht="15.75">
      <c r="B4388" s="1"/>
      <c r="C4388" s="31"/>
      <c r="D4388" s="34"/>
      <c r="E4388" s="32"/>
      <c r="F4388" s="36"/>
      <c r="G4388" s="288"/>
      <c r="H4388" s="288"/>
      <c r="I4388" s="1"/>
      <c r="J4388" s="10"/>
      <c r="K4388" s="10"/>
      <c r="L4388" s="1"/>
    </row>
    <row r="4389" spans="2:12" s="5" customFormat="1" ht="15.75">
      <c r="B4389" s="1"/>
      <c r="C4389" s="31"/>
      <c r="D4389" s="34"/>
      <c r="E4389" s="32"/>
      <c r="F4389" s="36"/>
      <c r="G4389" s="288"/>
      <c r="H4389" s="288"/>
      <c r="I4389" s="1"/>
      <c r="J4389" s="10"/>
      <c r="K4389" s="10"/>
      <c r="L4389" s="1"/>
    </row>
    <row r="4390" spans="2:12" s="5" customFormat="1" ht="15.75">
      <c r="B4390" s="1"/>
      <c r="C4390" s="31"/>
      <c r="D4390" s="34"/>
      <c r="E4390" s="32"/>
      <c r="F4390" s="36"/>
      <c r="G4390" s="288"/>
      <c r="H4390" s="288"/>
      <c r="I4390" s="1"/>
      <c r="J4390" s="10"/>
      <c r="K4390" s="10"/>
      <c r="L4390" s="1"/>
    </row>
    <row r="4391" spans="2:12" s="5" customFormat="1" ht="15.75">
      <c r="B4391" s="1"/>
      <c r="C4391" s="31"/>
      <c r="D4391" s="34"/>
      <c r="E4391" s="32"/>
      <c r="F4391" s="36"/>
      <c r="G4391" s="288"/>
      <c r="H4391" s="288"/>
      <c r="I4391" s="1"/>
      <c r="J4391" s="10"/>
      <c r="K4391" s="10"/>
      <c r="L4391" s="1"/>
    </row>
    <row r="4392" spans="2:12" s="5" customFormat="1" ht="15.75">
      <c r="B4392" s="1"/>
      <c r="C4392" s="31"/>
      <c r="D4392" s="34"/>
      <c r="E4392" s="32"/>
      <c r="F4392" s="36"/>
      <c r="G4392" s="288"/>
      <c r="H4392" s="288"/>
      <c r="I4392" s="1"/>
      <c r="J4392" s="10"/>
      <c r="K4392" s="10"/>
      <c r="L4392" s="1"/>
    </row>
    <row r="4393" spans="2:12" s="5" customFormat="1" ht="15.75">
      <c r="B4393" s="1"/>
      <c r="C4393" s="31"/>
      <c r="D4393" s="34"/>
      <c r="E4393" s="32"/>
      <c r="F4393" s="36"/>
      <c r="G4393" s="288"/>
      <c r="H4393" s="288"/>
      <c r="I4393" s="1"/>
      <c r="J4393" s="10"/>
      <c r="K4393" s="10"/>
      <c r="L4393" s="1"/>
    </row>
    <row r="4394" spans="2:12" s="5" customFormat="1" ht="15.75">
      <c r="B4394" s="1"/>
      <c r="C4394" s="31"/>
      <c r="D4394" s="34"/>
      <c r="E4394" s="32"/>
      <c r="F4394" s="36"/>
      <c r="G4394" s="288"/>
      <c r="H4394" s="288" t="s">
        <v>145</v>
      </c>
      <c r="I4394" s="1"/>
      <c r="J4394" s="10"/>
      <c r="K4394" s="10"/>
      <c r="L4394" s="1"/>
    </row>
    <row r="4395" spans="2:12" s="5" customFormat="1" ht="15.75">
      <c r="B4395" s="1"/>
      <c r="C4395" s="31"/>
      <c r="D4395" s="34"/>
      <c r="E4395" s="32"/>
      <c r="F4395" s="36"/>
      <c r="G4395" s="288"/>
      <c r="H4395" s="288" t="s">
        <v>145</v>
      </c>
      <c r="I4395" s="1"/>
      <c r="J4395" s="10"/>
      <c r="K4395" s="10"/>
      <c r="L4395" s="1"/>
    </row>
    <row r="4396" spans="2:12" s="5" customFormat="1" ht="15.75">
      <c r="B4396" s="1"/>
      <c r="C4396" s="31"/>
      <c r="D4396" s="34"/>
      <c r="E4396" s="32"/>
      <c r="F4396" s="36"/>
      <c r="G4396" s="288"/>
      <c r="H4396" s="288"/>
      <c r="I4396" s="1"/>
      <c r="J4396" s="10"/>
      <c r="K4396" s="10"/>
      <c r="L4396" s="1"/>
    </row>
    <row r="4397" spans="2:12" s="5" customFormat="1" ht="15.75">
      <c r="B4397" s="1"/>
      <c r="C4397" s="31"/>
      <c r="D4397" s="34"/>
      <c r="E4397" s="32"/>
      <c r="F4397" s="36"/>
      <c r="G4397" s="288"/>
      <c r="H4397" s="288"/>
      <c r="I4397" s="1"/>
      <c r="J4397" s="10"/>
      <c r="K4397" s="10"/>
      <c r="L4397" s="1"/>
    </row>
    <row r="4398" spans="2:12" s="5" customFormat="1" ht="15.75">
      <c r="B4398" s="1"/>
      <c r="C4398" s="31"/>
      <c r="D4398" s="34"/>
      <c r="E4398" s="32"/>
      <c r="F4398" s="36"/>
      <c r="G4398" s="288"/>
      <c r="H4398" s="288"/>
      <c r="I4398" s="1"/>
      <c r="J4398" s="10"/>
      <c r="K4398" s="10"/>
      <c r="L4398" s="1"/>
    </row>
    <row r="4399" spans="2:12" s="5" customFormat="1" ht="15.75">
      <c r="B4399" s="1"/>
      <c r="C4399" s="31"/>
      <c r="D4399" s="34"/>
      <c r="E4399" s="32"/>
      <c r="F4399" s="36"/>
      <c r="G4399" s="288"/>
      <c r="H4399" s="288"/>
      <c r="I4399" s="1"/>
      <c r="J4399" s="10"/>
      <c r="K4399" s="10"/>
      <c r="L4399" s="1"/>
    </row>
    <row r="4400" spans="2:12" s="5" customFormat="1" ht="15.75">
      <c r="B4400" s="1"/>
      <c r="C4400" s="31"/>
      <c r="D4400" s="34"/>
      <c r="E4400" s="32"/>
      <c r="F4400" s="36"/>
      <c r="G4400" s="288"/>
      <c r="H4400" s="288" t="s">
        <v>145</v>
      </c>
      <c r="I4400" s="1"/>
      <c r="J4400" s="10"/>
      <c r="K4400" s="10"/>
      <c r="L4400" s="1"/>
    </row>
    <row r="4401" spans="2:12" s="5" customFormat="1" ht="15.75">
      <c r="B4401" s="1"/>
      <c r="C4401" s="31"/>
      <c r="D4401" s="34"/>
      <c r="E4401" s="32"/>
      <c r="F4401" s="36"/>
      <c r="G4401" s="288"/>
      <c r="H4401" s="288"/>
      <c r="I4401" s="1"/>
      <c r="J4401" s="10"/>
      <c r="K4401" s="10"/>
      <c r="L4401" s="1"/>
    </row>
    <row r="4402" spans="2:12" s="5" customFormat="1" ht="15.75">
      <c r="B4402" s="1"/>
      <c r="C4402" s="31"/>
      <c r="D4402" s="34"/>
      <c r="E4402" s="32"/>
      <c r="F4402" s="36"/>
      <c r="G4402" s="288"/>
      <c r="H4402" s="288"/>
      <c r="I4402" s="1"/>
      <c r="J4402" s="10"/>
      <c r="K4402" s="10"/>
      <c r="L4402" s="1"/>
    </row>
    <row r="4403" spans="2:12" s="5" customFormat="1" ht="15.75">
      <c r="B4403" s="1"/>
      <c r="C4403" s="31"/>
      <c r="D4403" s="34"/>
      <c r="E4403" s="32"/>
      <c r="F4403" s="36"/>
      <c r="G4403" s="288"/>
      <c r="H4403" s="288"/>
      <c r="I4403" s="1"/>
      <c r="J4403" s="10"/>
      <c r="K4403" s="10"/>
      <c r="L4403" s="1"/>
    </row>
    <row r="4404" spans="2:12" s="5" customFormat="1" ht="15.75">
      <c r="B4404" s="1"/>
      <c r="C4404" s="31"/>
      <c r="D4404" s="34"/>
      <c r="E4404" s="32"/>
      <c r="F4404" s="36"/>
      <c r="G4404" s="288"/>
      <c r="H4404" s="288"/>
      <c r="I4404" s="1"/>
      <c r="J4404" s="10"/>
      <c r="K4404" s="10"/>
      <c r="L4404" s="1"/>
    </row>
    <row r="4405" spans="2:12" s="5" customFormat="1" ht="15.75">
      <c r="B4405" s="1"/>
      <c r="C4405" s="31"/>
      <c r="D4405" s="34"/>
      <c r="E4405" s="32"/>
      <c r="F4405" s="36"/>
      <c r="G4405" s="288"/>
      <c r="H4405" s="288"/>
      <c r="I4405" s="1"/>
      <c r="J4405" s="10"/>
      <c r="K4405" s="10"/>
      <c r="L4405" s="1"/>
    </row>
    <row r="4406" spans="2:12" s="5" customFormat="1" ht="15.75">
      <c r="B4406" s="1"/>
      <c r="C4406" s="31"/>
      <c r="D4406" s="34"/>
      <c r="E4406" s="32"/>
      <c r="F4406" s="36"/>
      <c r="G4406" s="288"/>
      <c r="H4406" s="288"/>
      <c r="I4406" s="1"/>
      <c r="J4406" s="10"/>
      <c r="K4406" s="10"/>
      <c r="L4406" s="1"/>
    </row>
    <row r="4407" spans="2:12" s="5" customFormat="1" ht="15.75">
      <c r="B4407" s="1"/>
      <c r="C4407" s="31"/>
      <c r="D4407" s="34"/>
      <c r="E4407" s="32"/>
      <c r="F4407" s="36"/>
      <c r="G4407" s="288"/>
      <c r="H4407" s="288"/>
      <c r="I4407" s="1"/>
      <c r="J4407" s="10"/>
      <c r="K4407" s="10"/>
      <c r="L4407" s="1"/>
    </row>
    <row r="4408" spans="2:12" s="5" customFormat="1" ht="15.75">
      <c r="B4408" s="1"/>
      <c r="C4408" s="31"/>
      <c r="D4408" s="34"/>
      <c r="E4408" s="32"/>
      <c r="F4408" s="36"/>
      <c r="G4408" s="288"/>
      <c r="H4408" s="288"/>
      <c r="I4408" s="1"/>
      <c r="J4408" s="10"/>
      <c r="K4408" s="10"/>
      <c r="L4408" s="1"/>
    </row>
    <row r="4409" spans="2:12" s="5" customFormat="1" ht="15.75">
      <c r="B4409" s="1"/>
      <c r="C4409" s="31"/>
      <c r="D4409" s="34"/>
      <c r="E4409" s="32"/>
      <c r="F4409" s="36"/>
      <c r="G4409" s="288"/>
      <c r="H4409" s="288"/>
      <c r="I4409" s="1"/>
      <c r="J4409" s="10"/>
      <c r="K4409" s="10"/>
      <c r="L4409" s="1"/>
    </row>
    <row r="4410" spans="2:12" s="5" customFormat="1" ht="15.75">
      <c r="B4410" s="1"/>
      <c r="C4410" s="31"/>
      <c r="D4410" s="34"/>
      <c r="E4410" s="32"/>
      <c r="F4410" s="36"/>
      <c r="G4410" s="288"/>
      <c r="H4410" s="288"/>
      <c r="I4410" s="1"/>
      <c r="J4410" s="10"/>
      <c r="K4410" s="10"/>
      <c r="L4410" s="1"/>
    </row>
    <row r="4411" spans="2:12" s="5" customFormat="1" ht="15.75">
      <c r="B4411" s="1"/>
      <c r="C4411" s="31"/>
      <c r="D4411" s="34"/>
      <c r="E4411" s="32"/>
      <c r="F4411" s="36"/>
      <c r="G4411" s="288"/>
      <c r="H4411" s="288"/>
      <c r="I4411" s="1"/>
      <c r="J4411" s="10"/>
      <c r="K4411" s="10"/>
      <c r="L4411" s="1"/>
    </row>
    <row r="4412" spans="2:12" s="5" customFormat="1" ht="15.75">
      <c r="B4412" s="1"/>
      <c r="C4412" s="31"/>
      <c r="D4412" s="34"/>
      <c r="E4412" s="32"/>
      <c r="F4412" s="36"/>
      <c r="G4412" s="288"/>
      <c r="H4412" s="288"/>
      <c r="I4412" s="1"/>
      <c r="J4412" s="10"/>
      <c r="K4412" s="10"/>
      <c r="L4412" s="1"/>
    </row>
    <row r="4413" spans="2:12" s="5" customFormat="1" ht="15.75">
      <c r="B4413" s="1"/>
      <c r="C4413" s="31"/>
      <c r="D4413" s="34"/>
      <c r="E4413" s="32"/>
      <c r="F4413" s="36"/>
      <c r="G4413" s="288"/>
      <c r="H4413" s="288"/>
      <c r="I4413" s="1"/>
      <c r="J4413" s="10"/>
      <c r="K4413" s="10"/>
      <c r="L4413" s="1"/>
    </row>
    <row r="4414" spans="2:12" s="5" customFormat="1" ht="15.75">
      <c r="B4414" s="1"/>
      <c r="C4414" s="31"/>
      <c r="D4414" s="34"/>
      <c r="E4414" s="32"/>
      <c r="F4414" s="36"/>
      <c r="G4414" s="288"/>
      <c r="H4414" s="288"/>
      <c r="I4414" s="1"/>
      <c r="J4414" s="10"/>
      <c r="K4414" s="10"/>
      <c r="L4414" s="1"/>
    </row>
    <row r="4415" spans="2:12" s="5" customFormat="1" ht="15.75">
      <c r="B4415" s="1"/>
      <c r="C4415" s="31"/>
      <c r="D4415" s="34"/>
      <c r="E4415" s="32"/>
      <c r="F4415" s="36"/>
      <c r="G4415" s="288"/>
      <c r="H4415" s="288"/>
      <c r="I4415" s="1"/>
      <c r="J4415" s="10"/>
      <c r="K4415" s="10"/>
      <c r="L4415" s="1"/>
    </row>
    <row r="4416" spans="2:12" s="5" customFormat="1" ht="15.75">
      <c r="B4416" s="1"/>
      <c r="C4416" s="31"/>
      <c r="D4416" s="34"/>
      <c r="E4416" s="32"/>
      <c r="F4416" s="36"/>
      <c r="G4416" s="288"/>
      <c r="H4416" s="288"/>
      <c r="I4416" s="1"/>
      <c r="J4416" s="10"/>
      <c r="K4416" s="10"/>
      <c r="L4416" s="1"/>
    </row>
    <row r="4417" spans="2:12" s="5" customFormat="1" ht="15.75">
      <c r="B4417" s="1"/>
      <c r="C4417" s="31"/>
      <c r="D4417" s="34"/>
      <c r="E4417" s="32"/>
      <c r="F4417" s="36"/>
      <c r="G4417" s="288"/>
      <c r="H4417" s="288" t="s">
        <v>145</v>
      </c>
      <c r="I4417" s="1"/>
      <c r="J4417" s="10"/>
      <c r="K4417" s="10"/>
      <c r="L4417" s="1"/>
    </row>
    <row r="4418" spans="2:12" s="5" customFormat="1" ht="15.75">
      <c r="B4418" s="1"/>
      <c r="C4418" s="31"/>
      <c r="D4418" s="34"/>
      <c r="E4418" s="32"/>
      <c r="F4418" s="36"/>
      <c r="G4418" s="288"/>
      <c r="H4418" s="288"/>
      <c r="I4418" s="1"/>
      <c r="J4418" s="10"/>
      <c r="K4418" s="10"/>
      <c r="L4418" s="1"/>
    </row>
    <row r="4419" spans="2:12" s="5" customFormat="1" ht="15.75">
      <c r="B4419" s="1"/>
      <c r="C4419" s="31"/>
      <c r="D4419" s="34"/>
      <c r="E4419" s="32"/>
      <c r="F4419" s="36"/>
      <c r="G4419" s="288"/>
      <c r="H4419" s="288" t="s">
        <v>145</v>
      </c>
      <c r="I4419" s="1"/>
      <c r="J4419" s="10"/>
      <c r="K4419" s="10"/>
      <c r="L4419" s="1"/>
    </row>
    <row r="4420" spans="2:12" s="5" customFormat="1" ht="15.75">
      <c r="B4420" s="1"/>
      <c r="C4420" s="31"/>
      <c r="D4420" s="34"/>
      <c r="E4420" s="32"/>
      <c r="F4420" s="36"/>
      <c r="G4420" s="288"/>
      <c r="H4420" s="288"/>
      <c r="I4420" s="1"/>
      <c r="J4420" s="10"/>
      <c r="K4420" s="10"/>
      <c r="L4420" s="1"/>
    </row>
    <row r="4421" spans="2:12" s="5" customFormat="1" ht="15.75">
      <c r="B4421" s="1"/>
      <c r="C4421" s="31"/>
      <c r="D4421" s="34"/>
      <c r="E4421" s="32"/>
      <c r="F4421" s="36"/>
      <c r="G4421" s="288"/>
      <c r="H4421" s="288"/>
      <c r="I4421" s="1"/>
      <c r="J4421" s="10"/>
      <c r="K4421" s="10"/>
      <c r="L4421" s="1"/>
    </row>
    <row r="4422" spans="2:12" s="5" customFormat="1" ht="15.75">
      <c r="B4422" s="1"/>
      <c r="C4422" s="31"/>
      <c r="D4422" s="34"/>
      <c r="E4422" s="32"/>
      <c r="F4422" s="36"/>
      <c r="G4422" s="288"/>
      <c r="H4422" s="288"/>
      <c r="I4422" s="1"/>
      <c r="J4422" s="10"/>
      <c r="K4422" s="10"/>
      <c r="L4422" s="1"/>
    </row>
    <row r="4423" spans="2:12" s="5" customFormat="1" ht="15.75">
      <c r="B4423" s="1"/>
      <c r="C4423" s="31"/>
      <c r="D4423" s="34"/>
      <c r="E4423" s="32"/>
      <c r="F4423" s="36"/>
      <c r="G4423" s="288"/>
      <c r="H4423" s="288"/>
      <c r="I4423" s="1"/>
      <c r="J4423" s="10"/>
      <c r="K4423" s="10"/>
      <c r="L4423" s="1"/>
    </row>
    <row r="4424" spans="2:12" s="5" customFormat="1" ht="15.75">
      <c r="B4424" s="1"/>
      <c r="C4424" s="31"/>
      <c r="D4424" s="34"/>
      <c r="E4424" s="32"/>
      <c r="F4424" s="36"/>
      <c r="G4424" s="288"/>
      <c r="H4424" s="288" t="s">
        <v>145</v>
      </c>
      <c r="I4424" s="1"/>
      <c r="J4424" s="10"/>
      <c r="K4424" s="10"/>
      <c r="L4424" s="1"/>
    </row>
    <row r="4425" spans="2:12" s="5" customFormat="1" ht="15.75">
      <c r="B4425" s="1"/>
      <c r="C4425" s="31"/>
      <c r="D4425" s="34"/>
      <c r="E4425" s="32"/>
      <c r="F4425" s="36"/>
      <c r="G4425" s="288"/>
      <c r="H4425" s="288"/>
      <c r="I4425" s="1"/>
      <c r="J4425" s="10"/>
      <c r="K4425" s="10"/>
      <c r="L4425" s="1"/>
    </row>
    <row r="4426" spans="2:12" s="5" customFormat="1" ht="15.75">
      <c r="B4426" s="1"/>
      <c r="C4426" s="31"/>
      <c r="D4426" s="34"/>
      <c r="E4426" s="32"/>
      <c r="F4426" s="36"/>
      <c r="G4426" s="288"/>
      <c r="H4426" s="288"/>
      <c r="I4426" s="1"/>
      <c r="J4426" s="10"/>
      <c r="K4426" s="10"/>
      <c r="L4426" s="1"/>
    </row>
    <row r="4427" spans="2:12" s="5" customFormat="1" ht="15.75">
      <c r="B4427" s="1"/>
      <c r="C4427" s="31"/>
      <c r="D4427" s="34"/>
      <c r="E4427" s="32"/>
      <c r="F4427" s="36"/>
      <c r="G4427" s="288"/>
      <c r="H4427" s="288" t="s">
        <v>145</v>
      </c>
      <c r="I4427" s="1"/>
      <c r="J4427" s="10"/>
      <c r="K4427" s="10"/>
      <c r="L4427" s="1"/>
    </row>
    <row r="4428" spans="2:12" s="5" customFormat="1" ht="15.75">
      <c r="B4428" s="1"/>
      <c r="C4428" s="31"/>
      <c r="D4428" s="34"/>
      <c r="E4428" s="32"/>
      <c r="F4428" s="36"/>
      <c r="G4428" s="288"/>
      <c r="H4428" s="288"/>
      <c r="I4428" s="1"/>
      <c r="J4428" s="10"/>
      <c r="K4428" s="10"/>
      <c r="L4428" s="1"/>
    </row>
    <row r="4429" spans="2:12" s="5" customFormat="1" ht="15.75">
      <c r="B4429" s="1"/>
      <c r="C4429" s="31"/>
      <c r="D4429" s="34"/>
      <c r="E4429" s="32"/>
      <c r="F4429" s="36"/>
      <c r="G4429" s="288"/>
      <c r="H4429" s="288"/>
      <c r="I4429" s="1"/>
      <c r="J4429" s="10"/>
      <c r="K4429" s="10"/>
      <c r="L4429" s="1"/>
    </row>
    <row r="4430" spans="2:12" s="5" customFormat="1" ht="15.75">
      <c r="B4430" s="1"/>
      <c r="C4430" s="31"/>
      <c r="D4430" s="34"/>
      <c r="E4430" s="32"/>
      <c r="F4430" s="36"/>
      <c r="G4430" s="288"/>
      <c r="H4430" s="288"/>
      <c r="I4430" s="1"/>
      <c r="J4430" s="10"/>
      <c r="K4430" s="10"/>
      <c r="L4430" s="1"/>
    </row>
    <row r="4431" spans="2:12" s="5" customFormat="1" ht="15.75">
      <c r="B4431" s="1"/>
      <c r="C4431" s="31"/>
      <c r="D4431" s="34"/>
      <c r="E4431" s="32"/>
      <c r="F4431" s="36"/>
      <c r="G4431" s="288"/>
      <c r="H4431" s="288"/>
      <c r="I4431" s="1"/>
      <c r="J4431" s="10"/>
      <c r="K4431" s="10"/>
      <c r="L4431" s="1"/>
    </row>
    <row r="4432" spans="2:12" s="5" customFormat="1" ht="15.75">
      <c r="B4432" s="1"/>
      <c r="C4432" s="31"/>
      <c r="D4432" s="34"/>
      <c r="E4432" s="32"/>
      <c r="F4432" s="36"/>
      <c r="G4432" s="288"/>
      <c r="H4432" s="288" t="s">
        <v>145</v>
      </c>
      <c r="I4432" s="1"/>
      <c r="J4432" s="10"/>
      <c r="K4432" s="10"/>
      <c r="L4432" s="1"/>
    </row>
    <row r="4433" spans="2:12" s="5" customFormat="1" ht="15.75">
      <c r="B4433" s="1"/>
      <c r="C4433" s="31"/>
      <c r="D4433" s="34"/>
      <c r="E4433" s="32"/>
      <c r="F4433" s="36"/>
      <c r="G4433" s="288"/>
      <c r="H4433" s="288" t="s">
        <v>145</v>
      </c>
      <c r="I4433" s="1"/>
      <c r="J4433" s="10"/>
      <c r="K4433" s="10"/>
      <c r="L4433" s="1"/>
    </row>
    <row r="4434" spans="2:12" s="5" customFormat="1" ht="15.75">
      <c r="B4434" s="1"/>
      <c r="C4434" s="31"/>
      <c r="D4434" s="34"/>
      <c r="E4434" s="32"/>
      <c r="F4434" s="36"/>
      <c r="G4434" s="288"/>
      <c r="H4434" s="288"/>
      <c r="I4434" s="1"/>
      <c r="J4434" s="10"/>
      <c r="K4434" s="10"/>
      <c r="L4434" s="1"/>
    </row>
    <row r="4435" spans="2:12" s="5" customFormat="1" ht="15.75">
      <c r="B4435" s="1"/>
      <c r="C4435" s="31"/>
      <c r="D4435" s="34"/>
      <c r="E4435" s="32"/>
      <c r="F4435" s="36"/>
      <c r="G4435" s="288"/>
      <c r="H4435" s="288"/>
      <c r="I4435" s="1"/>
      <c r="J4435" s="10"/>
      <c r="K4435" s="10"/>
      <c r="L4435" s="1"/>
    </row>
    <row r="4436" spans="2:12" s="5" customFormat="1" ht="15.75">
      <c r="B4436" s="1"/>
      <c r="C4436" s="31"/>
      <c r="D4436" s="34"/>
      <c r="E4436" s="32"/>
      <c r="F4436" s="36"/>
      <c r="G4436" s="288"/>
      <c r="H4436" s="288"/>
      <c r="I4436" s="1"/>
      <c r="J4436" s="10"/>
      <c r="K4436" s="10"/>
      <c r="L4436" s="1"/>
    </row>
    <row r="4437" spans="2:12" s="5" customFormat="1" ht="15.75">
      <c r="B4437" s="1"/>
      <c r="C4437" s="31"/>
      <c r="D4437" s="34"/>
      <c r="E4437" s="32"/>
      <c r="F4437" s="36"/>
      <c r="G4437" s="288"/>
      <c r="H4437" s="288"/>
      <c r="I4437" s="1"/>
      <c r="J4437" s="10"/>
      <c r="K4437" s="10"/>
      <c r="L4437" s="1"/>
    </row>
    <row r="4438" spans="2:12" s="5" customFormat="1" ht="15.75">
      <c r="B4438" s="1"/>
      <c r="C4438" s="31"/>
      <c r="D4438" s="34"/>
      <c r="E4438" s="32"/>
      <c r="F4438" s="36"/>
      <c r="G4438" s="288"/>
      <c r="H4438" s="288"/>
      <c r="I4438" s="1"/>
      <c r="J4438" s="10"/>
      <c r="K4438" s="10"/>
      <c r="L4438" s="1"/>
    </row>
    <row r="4439" spans="2:12" s="5" customFormat="1" ht="15.75">
      <c r="B4439" s="1"/>
      <c r="C4439" s="31"/>
      <c r="D4439" s="34"/>
      <c r="E4439" s="32"/>
      <c r="F4439" s="36"/>
      <c r="G4439" s="288"/>
      <c r="H4439" s="288"/>
      <c r="I4439" s="1"/>
      <c r="J4439" s="10"/>
      <c r="K4439" s="10"/>
      <c r="L4439" s="1"/>
    </row>
    <row r="4440" spans="2:12" s="5" customFormat="1" ht="15.75">
      <c r="B4440" s="1"/>
      <c r="C4440" s="31"/>
      <c r="D4440" s="34"/>
      <c r="E4440" s="32"/>
      <c r="F4440" s="36"/>
      <c r="G4440" s="288"/>
      <c r="H4440" s="288"/>
      <c r="I4440" s="1"/>
      <c r="J4440" s="10"/>
      <c r="K4440" s="10"/>
      <c r="L4440" s="1"/>
    </row>
    <row r="4441" spans="2:12" s="5" customFormat="1" ht="15.75">
      <c r="B4441" s="1"/>
      <c r="C4441" s="31"/>
      <c r="D4441" s="34"/>
      <c r="E4441" s="32"/>
      <c r="F4441" s="36"/>
      <c r="G4441" s="288"/>
      <c r="H4441" s="288"/>
      <c r="I4441" s="1"/>
      <c r="J4441" s="10"/>
      <c r="K4441" s="10"/>
      <c r="L4441" s="1"/>
    </row>
    <row r="4442" spans="2:12" s="5" customFormat="1" ht="15.75">
      <c r="B4442" s="1"/>
      <c r="C4442" s="31"/>
      <c r="D4442" s="34"/>
      <c r="E4442" s="32"/>
      <c r="F4442" s="36"/>
      <c r="G4442" s="288"/>
      <c r="H4442" s="288"/>
      <c r="I4442" s="1"/>
      <c r="J4442" s="10"/>
      <c r="K4442" s="10"/>
      <c r="L4442" s="1"/>
    </row>
    <row r="4443" spans="2:12" s="5" customFormat="1" ht="15.75">
      <c r="B4443" s="1"/>
      <c r="C4443" s="31"/>
      <c r="D4443" s="34"/>
      <c r="E4443" s="32"/>
      <c r="F4443" s="36"/>
      <c r="G4443" s="288"/>
      <c r="H4443" s="288"/>
      <c r="I4443" s="1"/>
      <c r="J4443" s="10"/>
      <c r="K4443" s="10"/>
      <c r="L4443" s="1"/>
    </row>
    <row r="4444" spans="2:12" s="5" customFormat="1" ht="15.75">
      <c r="B4444" s="1"/>
      <c r="C4444" s="31"/>
      <c r="D4444" s="34"/>
      <c r="E4444" s="32"/>
      <c r="F4444" s="36"/>
      <c r="G4444" s="288"/>
      <c r="H4444" s="288" t="s">
        <v>145</v>
      </c>
      <c r="I4444" s="1"/>
      <c r="J4444" s="10"/>
      <c r="K4444" s="10"/>
      <c r="L4444" s="1"/>
    </row>
    <row r="4445" spans="2:12" s="5" customFormat="1" ht="15.75">
      <c r="B4445" s="1"/>
      <c r="C4445" s="31"/>
      <c r="D4445" s="34"/>
      <c r="E4445" s="32"/>
      <c r="F4445" s="36"/>
      <c r="G4445" s="288"/>
      <c r="H4445" s="288"/>
      <c r="I4445" s="1"/>
      <c r="J4445" s="10"/>
      <c r="K4445" s="10"/>
      <c r="L4445" s="1"/>
    </row>
    <row r="4446" spans="2:12" s="5" customFormat="1" ht="15.75">
      <c r="B4446" s="1"/>
      <c r="C4446" s="31"/>
      <c r="D4446" s="34"/>
      <c r="E4446" s="32"/>
      <c r="F4446" s="36"/>
      <c r="G4446" s="288"/>
      <c r="H4446" s="288" t="s">
        <v>145</v>
      </c>
      <c r="I4446" s="1"/>
      <c r="J4446" s="10"/>
      <c r="K4446" s="10"/>
      <c r="L4446" s="1"/>
    </row>
    <row r="4447" spans="2:12" s="5" customFormat="1" ht="15.75">
      <c r="B4447" s="1"/>
      <c r="C4447" s="31"/>
      <c r="D4447" s="34"/>
      <c r="E4447" s="32"/>
      <c r="F4447" s="36"/>
      <c r="G4447" s="288"/>
      <c r="H4447" s="288" t="s">
        <v>145</v>
      </c>
      <c r="I4447" s="1"/>
      <c r="J4447" s="10"/>
      <c r="K4447" s="10"/>
      <c r="L4447" s="1"/>
    </row>
    <row r="4448" spans="2:12" s="5" customFormat="1" ht="15.75">
      <c r="B4448" s="1"/>
      <c r="C4448" s="31"/>
      <c r="D4448" s="34"/>
      <c r="E4448" s="32"/>
      <c r="F4448" s="36"/>
      <c r="G4448" s="288"/>
      <c r="H4448" s="288" t="s">
        <v>145</v>
      </c>
      <c r="I4448" s="1"/>
      <c r="J4448" s="10"/>
      <c r="K4448" s="10"/>
      <c r="L4448" s="1"/>
    </row>
    <row r="4449" spans="2:12" s="5" customFormat="1" ht="15.75">
      <c r="B4449" s="1"/>
      <c r="C4449" s="31"/>
      <c r="D4449" s="34"/>
      <c r="E4449" s="32"/>
      <c r="F4449" s="36"/>
      <c r="G4449" s="288"/>
      <c r="H4449" s="288"/>
      <c r="I4449" s="1"/>
      <c r="J4449" s="10"/>
      <c r="K4449" s="10"/>
      <c r="L4449" s="1"/>
    </row>
    <row r="4450" spans="2:12" s="5" customFormat="1" ht="15.75">
      <c r="B4450" s="1"/>
      <c r="C4450" s="31"/>
      <c r="D4450" s="34"/>
      <c r="E4450" s="32"/>
      <c r="F4450" s="36"/>
      <c r="G4450" s="288"/>
      <c r="H4450" s="288"/>
      <c r="I4450" s="1"/>
      <c r="J4450" s="10"/>
      <c r="K4450" s="10"/>
      <c r="L4450" s="1"/>
    </row>
    <row r="4451" spans="2:12" s="5" customFormat="1" ht="15.75">
      <c r="B4451" s="1"/>
      <c r="C4451" s="31"/>
      <c r="D4451" s="34"/>
      <c r="E4451" s="32"/>
      <c r="F4451" s="36"/>
      <c r="G4451" s="288"/>
      <c r="H4451" s="288"/>
      <c r="I4451" s="1"/>
      <c r="J4451" s="10"/>
      <c r="K4451" s="10"/>
      <c r="L4451" s="1"/>
    </row>
    <row r="4452" spans="2:12" s="5" customFormat="1" ht="15.75">
      <c r="B4452" s="1"/>
      <c r="C4452" s="31"/>
      <c r="D4452" s="34"/>
      <c r="E4452" s="32"/>
      <c r="F4452" s="36"/>
      <c r="G4452" s="288"/>
      <c r="H4452" s="288"/>
      <c r="I4452" s="1"/>
      <c r="J4452" s="10"/>
      <c r="K4452" s="10"/>
      <c r="L4452" s="1"/>
    </row>
    <row r="4453" spans="2:12" s="5" customFormat="1" ht="15.75">
      <c r="B4453" s="1"/>
      <c r="C4453" s="31"/>
      <c r="D4453" s="34"/>
      <c r="E4453" s="32"/>
      <c r="F4453" s="36"/>
      <c r="G4453" s="288"/>
      <c r="H4453" s="288"/>
      <c r="I4453" s="1"/>
      <c r="J4453" s="10"/>
      <c r="K4453" s="10"/>
      <c r="L4453" s="1"/>
    </row>
    <row r="4454" spans="2:12" s="5" customFormat="1" ht="15.75">
      <c r="B4454" s="1"/>
      <c r="C4454" s="31"/>
      <c r="D4454" s="34"/>
      <c r="E4454" s="32"/>
      <c r="F4454" s="36"/>
      <c r="G4454" s="288"/>
      <c r="H4454" s="288"/>
      <c r="I4454" s="1"/>
      <c r="J4454" s="10"/>
      <c r="K4454" s="10"/>
      <c r="L4454" s="1"/>
    </row>
    <row r="4455" spans="2:12" s="5" customFormat="1" ht="15.75">
      <c r="B4455" s="1"/>
      <c r="C4455" s="31"/>
      <c r="D4455" s="34"/>
      <c r="E4455" s="32"/>
      <c r="F4455" s="36"/>
      <c r="G4455" s="288"/>
      <c r="H4455" s="288"/>
      <c r="I4455" s="1"/>
      <c r="J4455" s="10"/>
      <c r="K4455" s="10"/>
      <c r="L4455" s="1"/>
    </row>
    <row r="4456" spans="2:12" s="5" customFormat="1" ht="15.75">
      <c r="B4456" s="1"/>
      <c r="C4456" s="31"/>
      <c r="D4456" s="34"/>
      <c r="E4456" s="32"/>
      <c r="F4456" s="36"/>
      <c r="G4456" s="288"/>
      <c r="H4456" s="288"/>
      <c r="I4456" s="1"/>
      <c r="J4456" s="10"/>
      <c r="K4456" s="10"/>
      <c r="L4456" s="1"/>
    </row>
    <row r="4457" spans="2:12" s="5" customFormat="1" ht="15.75">
      <c r="B4457" s="1"/>
      <c r="C4457" s="31"/>
      <c r="D4457" s="34"/>
      <c r="E4457" s="32"/>
      <c r="F4457" s="36"/>
      <c r="G4457" s="288"/>
      <c r="H4457" s="288"/>
      <c r="I4457" s="1"/>
      <c r="J4457" s="10"/>
      <c r="K4457" s="10"/>
      <c r="L4457" s="1"/>
    </row>
    <row r="4458" spans="2:12" s="5" customFormat="1" ht="15.75">
      <c r="B4458" s="1"/>
      <c r="C4458" s="31"/>
      <c r="D4458" s="34"/>
      <c r="E4458" s="32"/>
      <c r="F4458" s="36"/>
      <c r="G4458" s="288"/>
      <c r="H4458" s="288"/>
      <c r="I4458" s="1"/>
      <c r="J4458" s="10"/>
      <c r="K4458" s="10"/>
      <c r="L4458" s="1"/>
    </row>
    <row r="4459" spans="2:12" s="5" customFormat="1" ht="15.75">
      <c r="B4459" s="1"/>
      <c r="C4459" s="31"/>
      <c r="D4459" s="34"/>
      <c r="E4459" s="32"/>
      <c r="F4459" s="36"/>
      <c r="G4459" s="288"/>
      <c r="H4459" s="288"/>
      <c r="I4459" s="1"/>
      <c r="J4459" s="10"/>
      <c r="K4459" s="10"/>
      <c r="L4459" s="1"/>
    </row>
    <row r="4460" spans="2:12" s="5" customFormat="1" ht="15.75">
      <c r="B4460" s="1"/>
      <c r="C4460" s="31"/>
      <c r="D4460" s="34"/>
      <c r="E4460" s="32"/>
      <c r="F4460" s="36"/>
      <c r="G4460" s="288"/>
      <c r="H4460" s="288"/>
      <c r="I4460" s="1"/>
      <c r="J4460" s="10"/>
      <c r="K4460" s="10"/>
      <c r="L4460" s="1"/>
    </row>
    <row r="4461" spans="2:12" s="5" customFormat="1" ht="15.75">
      <c r="B4461" s="1"/>
      <c r="C4461" s="31"/>
      <c r="D4461" s="34"/>
      <c r="E4461" s="32"/>
      <c r="F4461" s="36"/>
      <c r="G4461" s="288"/>
      <c r="H4461" s="288"/>
      <c r="I4461" s="1"/>
      <c r="J4461" s="10"/>
      <c r="K4461" s="10"/>
      <c r="L4461" s="1"/>
    </row>
    <row r="4462" spans="2:12" s="5" customFormat="1" ht="15.75">
      <c r="B4462" s="1"/>
      <c r="C4462" s="31"/>
      <c r="D4462" s="34"/>
      <c r="E4462" s="32"/>
      <c r="F4462" s="36"/>
      <c r="G4462" s="288"/>
      <c r="H4462" s="288"/>
      <c r="I4462" s="1"/>
      <c r="J4462" s="10"/>
      <c r="K4462" s="10"/>
      <c r="L4462" s="1"/>
    </row>
    <row r="4463" spans="2:12" s="5" customFormat="1" ht="15.75">
      <c r="B4463" s="1"/>
      <c r="C4463" s="31"/>
      <c r="D4463" s="34"/>
      <c r="E4463" s="32"/>
      <c r="F4463" s="36"/>
      <c r="G4463" s="288"/>
      <c r="H4463" s="288"/>
      <c r="I4463" s="1"/>
      <c r="J4463" s="10"/>
      <c r="K4463" s="10"/>
      <c r="L4463" s="1"/>
    </row>
    <row r="4464" spans="2:12" s="5" customFormat="1" ht="15.75">
      <c r="B4464" s="1"/>
      <c r="C4464" s="31"/>
      <c r="D4464" s="34"/>
      <c r="E4464" s="32"/>
      <c r="F4464" s="36"/>
      <c r="G4464" s="288"/>
      <c r="H4464" s="288"/>
      <c r="I4464" s="1"/>
      <c r="J4464" s="10"/>
      <c r="K4464" s="10"/>
      <c r="L4464" s="1"/>
    </row>
    <row r="4465" spans="2:12" s="5" customFormat="1" ht="15.75">
      <c r="B4465" s="1"/>
      <c r="C4465" s="31"/>
      <c r="D4465" s="34"/>
      <c r="E4465" s="32"/>
      <c r="F4465" s="36"/>
      <c r="G4465" s="288"/>
      <c r="H4465" s="288"/>
      <c r="I4465" s="1"/>
      <c r="J4465" s="10"/>
      <c r="K4465" s="10"/>
      <c r="L4465" s="1"/>
    </row>
    <row r="4466" spans="2:12" s="5" customFormat="1" ht="15.75">
      <c r="B4466" s="1"/>
      <c r="C4466" s="31"/>
      <c r="D4466" s="34"/>
      <c r="E4466" s="32"/>
      <c r="F4466" s="36"/>
      <c r="G4466" s="288"/>
      <c r="H4466" s="288"/>
      <c r="I4466" s="1"/>
      <c r="J4466" s="10"/>
      <c r="K4466" s="10"/>
      <c r="L4466" s="1"/>
    </row>
    <row r="4467" spans="2:12" s="5" customFormat="1" ht="15.75">
      <c r="B4467" s="1"/>
      <c r="C4467" s="31"/>
      <c r="D4467" s="34"/>
      <c r="E4467" s="32"/>
      <c r="F4467" s="36"/>
      <c r="G4467" s="288"/>
      <c r="H4467" s="288"/>
      <c r="I4467" s="1"/>
      <c r="J4467" s="10"/>
      <c r="K4467" s="10"/>
      <c r="L4467" s="1"/>
    </row>
    <row r="4468" spans="2:12" s="5" customFormat="1" ht="15.75">
      <c r="B4468" s="1"/>
      <c r="C4468" s="31"/>
      <c r="D4468" s="34"/>
      <c r="E4468" s="32"/>
      <c r="F4468" s="36"/>
      <c r="G4468" s="288"/>
      <c r="H4468" s="288"/>
      <c r="I4468" s="1"/>
      <c r="J4468" s="10"/>
      <c r="K4468" s="10"/>
      <c r="L4468" s="1"/>
    </row>
    <row r="4469" spans="2:12" s="5" customFormat="1" ht="15.75">
      <c r="B4469" s="1"/>
      <c r="C4469" s="31"/>
      <c r="D4469" s="34"/>
      <c r="E4469" s="32"/>
      <c r="F4469" s="36"/>
      <c r="G4469" s="288"/>
      <c r="H4469" s="288"/>
      <c r="I4469" s="1"/>
      <c r="J4469" s="10"/>
      <c r="K4469" s="10"/>
      <c r="L4469" s="1"/>
    </row>
    <row r="4470" spans="2:12" s="5" customFormat="1" ht="15.75">
      <c r="B4470" s="1"/>
      <c r="C4470" s="31"/>
      <c r="D4470" s="34"/>
      <c r="E4470" s="32"/>
      <c r="F4470" s="36"/>
      <c r="G4470" s="288"/>
      <c r="H4470" s="288"/>
      <c r="I4470" s="1"/>
      <c r="J4470" s="10"/>
      <c r="K4470" s="10"/>
      <c r="L4470" s="1"/>
    </row>
    <row r="4471" spans="2:12" s="5" customFormat="1" ht="15.75">
      <c r="B4471" s="1"/>
      <c r="C4471" s="31"/>
      <c r="D4471" s="34"/>
      <c r="E4471" s="32"/>
      <c r="F4471" s="36"/>
      <c r="G4471" s="288"/>
      <c r="H4471" s="288"/>
      <c r="I4471" s="1"/>
      <c r="J4471" s="10"/>
      <c r="K4471" s="10"/>
      <c r="L4471" s="1"/>
    </row>
    <row r="4472" spans="2:12" s="5" customFormat="1" ht="15.75">
      <c r="B4472" s="1"/>
      <c r="C4472" s="31"/>
      <c r="D4472" s="34"/>
      <c r="E4472" s="32"/>
      <c r="F4472" s="36"/>
      <c r="G4472" s="288"/>
      <c r="H4472" s="288"/>
      <c r="I4472" s="1"/>
      <c r="J4472" s="10"/>
      <c r="K4472" s="10"/>
      <c r="L4472" s="1"/>
    </row>
    <row r="4473" spans="2:12" s="5" customFormat="1" ht="15.75">
      <c r="B4473" s="1"/>
      <c r="C4473" s="31"/>
      <c r="D4473" s="34"/>
      <c r="E4473" s="32"/>
      <c r="F4473" s="36"/>
      <c r="G4473" s="288"/>
      <c r="H4473" s="288"/>
      <c r="I4473" s="1"/>
      <c r="J4473" s="10"/>
      <c r="K4473" s="10"/>
      <c r="L4473" s="1"/>
    </row>
    <row r="4474" spans="2:12" s="5" customFormat="1" ht="15.75">
      <c r="B4474" s="1"/>
      <c r="C4474" s="31"/>
      <c r="D4474" s="34"/>
      <c r="E4474" s="32"/>
      <c r="F4474" s="36"/>
      <c r="G4474" s="288"/>
      <c r="H4474" s="288"/>
      <c r="I4474" s="1"/>
      <c r="J4474" s="10"/>
      <c r="K4474" s="10"/>
      <c r="L4474" s="1"/>
    </row>
    <row r="4475" spans="2:12" s="5" customFormat="1" ht="15.75">
      <c r="B4475" s="1"/>
      <c r="C4475" s="31"/>
      <c r="D4475" s="34"/>
      <c r="E4475" s="32"/>
      <c r="F4475" s="36"/>
      <c r="G4475" s="288"/>
      <c r="H4475" s="288"/>
      <c r="I4475" s="1"/>
      <c r="J4475" s="10"/>
      <c r="K4475" s="10"/>
      <c r="L4475" s="1"/>
    </row>
    <row r="4476" spans="2:12" s="5" customFormat="1" ht="15.75">
      <c r="B4476" s="1"/>
      <c r="C4476" s="31"/>
      <c r="D4476" s="34"/>
      <c r="E4476" s="32"/>
      <c r="F4476" s="36"/>
      <c r="G4476" s="288"/>
      <c r="H4476" s="288"/>
      <c r="I4476" s="1"/>
      <c r="J4476" s="10"/>
      <c r="K4476" s="10"/>
      <c r="L4476" s="1"/>
    </row>
    <row r="4477" spans="2:12" s="5" customFormat="1" ht="15.75">
      <c r="B4477" s="1"/>
      <c r="C4477" s="31"/>
      <c r="D4477" s="34"/>
      <c r="E4477" s="32"/>
      <c r="F4477" s="36"/>
      <c r="G4477" s="288"/>
      <c r="H4477" s="288"/>
      <c r="I4477" s="1"/>
      <c r="J4477" s="10"/>
      <c r="K4477" s="10"/>
      <c r="L4477" s="1"/>
    </row>
    <row r="4478" spans="2:12" s="5" customFormat="1" ht="15.75">
      <c r="B4478" s="1"/>
      <c r="C4478" s="31"/>
      <c r="D4478" s="34"/>
      <c r="E4478" s="32"/>
      <c r="F4478" s="36"/>
      <c r="G4478" s="288"/>
      <c r="H4478" s="288"/>
      <c r="I4478" s="1"/>
      <c r="J4478" s="10"/>
      <c r="K4478" s="10"/>
      <c r="L4478" s="1"/>
    </row>
    <row r="4479" spans="2:12" s="5" customFormat="1" ht="15.75">
      <c r="B4479" s="1"/>
      <c r="C4479" s="31"/>
      <c r="D4479" s="34"/>
      <c r="E4479" s="32"/>
      <c r="F4479" s="36"/>
      <c r="G4479" s="288"/>
      <c r="H4479" s="288"/>
      <c r="I4479" s="1"/>
      <c r="J4479" s="10"/>
      <c r="K4479" s="10"/>
      <c r="L4479" s="1"/>
    </row>
    <row r="4480" spans="2:12" s="5" customFormat="1" ht="15.75">
      <c r="B4480" s="1"/>
      <c r="C4480" s="31"/>
      <c r="D4480" s="34"/>
      <c r="E4480" s="32"/>
      <c r="F4480" s="36"/>
      <c r="G4480" s="288"/>
      <c r="H4480" s="288"/>
      <c r="I4480" s="1"/>
      <c r="J4480" s="10"/>
      <c r="K4480" s="10"/>
      <c r="L4480" s="1"/>
    </row>
    <row r="4481" spans="2:12" s="5" customFormat="1" ht="15.75">
      <c r="B4481" s="1"/>
      <c r="C4481" s="31"/>
      <c r="D4481" s="34"/>
      <c r="E4481" s="32"/>
      <c r="F4481" s="36"/>
      <c r="G4481" s="288"/>
      <c r="H4481" s="288"/>
      <c r="I4481" s="1"/>
      <c r="J4481" s="10"/>
      <c r="K4481" s="10"/>
      <c r="L4481" s="1"/>
    </row>
    <row r="4482" spans="2:12" s="5" customFormat="1" ht="15.75">
      <c r="B4482" s="1"/>
      <c r="C4482" s="31"/>
      <c r="D4482" s="34"/>
      <c r="E4482" s="32"/>
      <c r="F4482" s="36"/>
      <c r="G4482" s="288"/>
      <c r="H4482" s="288"/>
      <c r="I4482" s="1"/>
      <c r="J4482" s="10"/>
      <c r="K4482" s="10"/>
      <c r="L4482" s="1"/>
    </row>
    <row r="4483" spans="2:12" s="5" customFormat="1" ht="15.75">
      <c r="B4483" s="1"/>
      <c r="C4483" s="31"/>
      <c r="D4483" s="34"/>
      <c r="E4483" s="32"/>
      <c r="F4483" s="36"/>
      <c r="G4483" s="288"/>
      <c r="H4483" s="288"/>
      <c r="I4483" s="1"/>
      <c r="J4483" s="10"/>
      <c r="K4483" s="10"/>
      <c r="L4483" s="1"/>
    </row>
    <row r="4484" spans="2:12" s="5" customFormat="1" ht="15.75">
      <c r="B4484" s="1"/>
      <c r="C4484" s="31"/>
      <c r="D4484" s="34"/>
      <c r="E4484" s="32"/>
      <c r="F4484" s="36"/>
      <c r="G4484" s="288"/>
      <c r="H4484" s="288"/>
      <c r="I4484" s="1"/>
      <c r="J4484" s="10"/>
      <c r="K4484" s="10"/>
      <c r="L4484" s="1"/>
    </row>
    <row r="4485" spans="2:12" s="5" customFormat="1" ht="15.75">
      <c r="B4485" s="1"/>
      <c r="C4485" s="31"/>
      <c r="D4485" s="34"/>
      <c r="E4485" s="32"/>
      <c r="F4485" s="36"/>
      <c r="G4485" s="288"/>
      <c r="H4485" s="288"/>
      <c r="I4485" s="1"/>
      <c r="J4485" s="10"/>
      <c r="K4485" s="10"/>
      <c r="L4485" s="1"/>
    </row>
    <row r="4486" spans="2:12" s="5" customFormat="1" ht="15.75">
      <c r="B4486" s="1"/>
      <c r="C4486" s="31"/>
      <c r="D4486" s="34"/>
      <c r="E4486" s="32"/>
      <c r="F4486" s="36"/>
      <c r="G4486" s="288"/>
      <c r="H4486" s="288"/>
      <c r="I4486" s="1"/>
      <c r="J4486" s="10"/>
      <c r="K4486" s="10"/>
      <c r="L4486" s="1"/>
    </row>
    <row r="4487" spans="2:12" s="5" customFormat="1" ht="15.75">
      <c r="B4487" s="1"/>
      <c r="C4487" s="31"/>
      <c r="D4487" s="34"/>
      <c r="E4487" s="32"/>
      <c r="F4487" s="36"/>
      <c r="G4487" s="288"/>
      <c r="H4487" s="288"/>
      <c r="I4487" s="1"/>
      <c r="J4487" s="10"/>
      <c r="K4487" s="10"/>
      <c r="L4487" s="1"/>
    </row>
    <row r="4488" spans="2:12" s="5" customFormat="1" ht="15.75">
      <c r="B4488" s="1"/>
      <c r="C4488" s="31"/>
      <c r="D4488" s="34"/>
      <c r="E4488" s="32"/>
      <c r="F4488" s="36"/>
      <c r="G4488" s="288"/>
      <c r="H4488" s="288" t="s">
        <v>145</v>
      </c>
      <c r="I4488" s="1"/>
      <c r="J4488" s="10"/>
      <c r="K4488" s="10"/>
      <c r="L4488" s="1"/>
    </row>
    <row r="4489" spans="2:12" s="5" customFormat="1" ht="15.75">
      <c r="B4489" s="1"/>
      <c r="C4489" s="31"/>
      <c r="D4489" s="34"/>
      <c r="E4489" s="32"/>
      <c r="F4489" s="36"/>
      <c r="G4489" s="288"/>
      <c r="H4489" s="288" t="s">
        <v>145</v>
      </c>
      <c r="I4489" s="1"/>
      <c r="J4489" s="10"/>
      <c r="K4489" s="10"/>
      <c r="L4489" s="1"/>
    </row>
    <row r="4490" spans="2:12" s="5" customFormat="1" ht="15.75">
      <c r="B4490" s="1"/>
      <c r="C4490" s="31"/>
      <c r="D4490" s="34"/>
      <c r="E4490" s="32"/>
      <c r="F4490" s="36"/>
      <c r="G4490" s="288"/>
      <c r="H4490" s="288"/>
      <c r="I4490" s="1"/>
      <c r="J4490" s="10"/>
      <c r="K4490" s="10"/>
      <c r="L4490" s="1"/>
    </row>
    <row r="4491" spans="2:12" s="5" customFormat="1" ht="15.75">
      <c r="B4491" s="1"/>
      <c r="C4491" s="31"/>
      <c r="D4491" s="34"/>
      <c r="E4491" s="32"/>
      <c r="F4491" s="36"/>
      <c r="G4491" s="288"/>
      <c r="H4491" s="288"/>
      <c r="I4491" s="1"/>
      <c r="J4491" s="10"/>
      <c r="K4491" s="10"/>
      <c r="L4491" s="1"/>
    </row>
    <row r="4492" spans="2:12" s="5" customFormat="1" ht="15.75">
      <c r="B4492" s="1"/>
      <c r="C4492" s="31"/>
      <c r="D4492" s="34"/>
      <c r="E4492" s="32"/>
      <c r="F4492" s="36"/>
      <c r="G4492" s="288"/>
      <c r="H4492" s="288"/>
      <c r="I4492" s="1"/>
      <c r="J4492" s="10"/>
      <c r="K4492" s="10"/>
      <c r="L4492" s="1"/>
    </row>
    <row r="4493" spans="2:12" s="5" customFormat="1" ht="15.75">
      <c r="B4493" s="1"/>
      <c r="C4493" s="31"/>
      <c r="D4493" s="34"/>
      <c r="E4493" s="32"/>
      <c r="F4493" s="36"/>
      <c r="G4493" s="288"/>
      <c r="H4493" s="288"/>
      <c r="I4493" s="1"/>
      <c r="J4493" s="10"/>
      <c r="K4493" s="10"/>
      <c r="L4493" s="1"/>
    </row>
    <row r="4494" spans="2:12" s="5" customFormat="1" ht="15.75">
      <c r="B4494" s="1"/>
      <c r="C4494" s="31"/>
      <c r="D4494" s="34"/>
      <c r="E4494" s="32"/>
      <c r="F4494" s="36"/>
      <c r="G4494" s="288"/>
      <c r="H4494" s="288"/>
      <c r="I4494" s="1"/>
      <c r="J4494" s="10"/>
      <c r="K4494" s="10"/>
      <c r="L4494" s="1"/>
    </row>
    <row r="4495" spans="2:12" s="5" customFormat="1" ht="15.75">
      <c r="B4495" s="1"/>
      <c r="C4495" s="31"/>
      <c r="D4495" s="34"/>
      <c r="E4495" s="32"/>
      <c r="F4495" s="36"/>
      <c r="G4495" s="288"/>
      <c r="H4495" s="288"/>
      <c r="I4495" s="1"/>
      <c r="J4495" s="10"/>
      <c r="K4495" s="10"/>
      <c r="L4495" s="1"/>
    </row>
    <row r="4496" spans="2:12" s="5" customFormat="1" ht="15.75">
      <c r="B4496" s="1"/>
      <c r="C4496" s="31"/>
      <c r="D4496" s="34"/>
      <c r="E4496" s="32"/>
      <c r="F4496" s="36"/>
      <c r="G4496" s="288"/>
      <c r="H4496" s="288"/>
      <c r="I4496" s="1"/>
      <c r="J4496" s="10"/>
      <c r="K4496" s="10"/>
      <c r="L4496" s="1"/>
    </row>
    <row r="4497" spans="2:12" s="5" customFormat="1" ht="15.75">
      <c r="B4497" s="1"/>
      <c r="C4497" s="31"/>
      <c r="D4497" s="34"/>
      <c r="E4497" s="32"/>
      <c r="F4497" s="36"/>
      <c r="G4497" s="288"/>
      <c r="H4497" s="288"/>
      <c r="I4497" s="1"/>
      <c r="J4497" s="10"/>
      <c r="K4497" s="10"/>
      <c r="L4497" s="1"/>
    </row>
    <row r="4498" spans="2:12" s="5" customFormat="1" ht="15.75">
      <c r="B4498" s="1"/>
      <c r="C4498" s="31"/>
      <c r="D4498" s="34"/>
      <c r="E4498" s="32"/>
      <c r="F4498" s="36"/>
      <c r="G4498" s="288"/>
      <c r="H4498" s="288"/>
      <c r="I4498" s="1"/>
      <c r="J4498" s="10"/>
      <c r="K4498" s="10"/>
      <c r="L4498" s="1"/>
    </row>
    <row r="4499" spans="2:12" s="5" customFormat="1" ht="15.75">
      <c r="B4499" s="1"/>
      <c r="C4499" s="31"/>
      <c r="D4499" s="34"/>
      <c r="E4499" s="32"/>
      <c r="F4499" s="36"/>
      <c r="G4499" s="288"/>
      <c r="H4499" s="288"/>
      <c r="I4499" s="1"/>
      <c r="J4499" s="10"/>
      <c r="K4499" s="10"/>
      <c r="L4499" s="1"/>
    </row>
    <row r="4500" spans="2:12" s="5" customFormat="1" ht="15.75">
      <c r="B4500" s="1"/>
      <c r="C4500" s="31"/>
      <c r="D4500" s="34"/>
      <c r="E4500" s="32"/>
      <c r="F4500" s="36"/>
      <c r="G4500" s="288"/>
      <c r="H4500" s="288"/>
      <c r="I4500" s="1"/>
      <c r="J4500" s="10"/>
      <c r="K4500" s="10"/>
      <c r="L4500" s="1"/>
    </row>
    <row r="4501" spans="2:12" s="5" customFormat="1" ht="15.75">
      <c r="B4501" s="1"/>
      <c r="C4501" s="31"/>
      <c r="D4501" s="34"/>
      <c r="E4501" s="32"/>
      <c r="F4501" s="36"/>
      <c r="G4501" s="288"/>
      <c r="H4501" s="288"/>
      <c r="I4501" s="1"/>
      <c r="J4501" s="10"/>
      <c r="K4501" s="10"/>
      <c r="L4501" s="1"/>
    </row>
    <row r="4502" spans="2:12" s="5" customFormat="1" ht="15.75">
      <c r="B4502" s="1"/>
      <c r="C4502" s="31"/>
      <c r="D4502" s="34"/>
      <c r="E4502" s="32"/>
      <c r="F4502" s="36"/>
      <c r="G4502" s="288"/>
      <c r="H4502" s="288"/>
      <c r="I4502" s="1"/>
      <c r="J4502" s="10"/>
      <c r="K4502" s="10"/>
      <c r="L4502" s="1"/>
    </row>
    <row r="4503" spans="2:12" s="5" customFormat="1" ht="15.75">
      <c r="B4503" s="1"/>
      <c r="C4503" s="31"/>
      <c r="D4503" s="34"/>
      <c r="E4503" s="32"/>
      <c r="F4503" s="36"/>
      <c r="G4503" s="288"/>
      <c r="H4503" s="288"/>
      <c r="I4503" s="1"/>
      <c r="J4503" s="10"/>
      <c r="K4503" s="10"/>
      <c r="L4503" s="1"/>
    </row>
    <row r="4504" spans="2:12" s="5" customFormat="1" ht="15.75">
      <c r="B4504" s="1"/>
      <c r="C4504" s="31"/>
      <c r="D4504" s="34"/>
      <c r="E4504" s="32"/>
      <c r="F4504" s="36"/>
      <c r="G4504" s="288"/>
      <c r="H4504" s="288"/>
      <c r="I4504" s="1"/>
      <c r="J4504" s="10"/>
      <c r="K4504" s="10"/>
      <c r="L4504" s="1"/>
    </row>
    <row r="4505" spans="2:12" s="5" customFormat="1" ht="15.75">
      <c r="B4505" s="1"/>
      <c r="C4505" s="31"/>
      <c r="D4505" s="34"/>
      <c r="E4505" s="32"/>
      <c r="F4505" s="36"/>
      <c r="G4505" s="288"/>
      <c r="H4505" s="288"/>
      <c r="I4505" s="1"/>
      <c r="J4505" s="10"/>
      <c r="K4505" s="10"/>
      <c r="L4505" s="1"/>
    </row>
    <row r="4506" spans="2:12" s="5" customFormat="1" ht="15.75">
      <c r="B4506" s="1"/>
      <c r="C4506" s="31"/>
      <c r="D4506" s="34"/>
      <c r="E4506" s="32"/>
      <c r="F4506" s="36"/>
      <c r="G4506" s="288"/>
      <c r="H4506" s="288"/>
      <c r="I4506" s="1"/>
      <c r="J4506" s="10"/>
      <c r="K4506" s="10"/>
      <c r="L4506" s="1"/>
    </row>
    <row r="4507" spans="2:12" s="5" customFormat="1" ht="15.75">
      <c r="B4507" s="1"/>
      <c r="C4507" s="31"/>
      <c r="D4507" s="34"/>
      <c r="E4507" s="32"/>
      <c r="F4507" s="36"/>
      <c r="G4507" s="288"/>
      <c r="H4507" s="288"/>
      <c r="I4507" s="1"/>
      <c r="J4507" s="10"/>
      <c r="K4507" s="10"/>
      <c r="L4507" s="1"/>
    </row>
    <row r="4508" spans="2:12" s="5" customFormat="1" ht="15.75">
      <c r="B4508" s="1"/>
      <c r="C4508" s="31"/>
      <c r="D4508" s="34"/>
      <c r="E4508" s="32"/>
      <c r="F4508" s="36"/>
      <c r="G4508" s="288"/>
      <c r="H4508" s="288"/>
      <c r="I4508" s="1"/>
      <c r="J4508" s="10"/>
      <c r="K4508" s="10"/>
      <c r="L4508" s="1"/>
    </row>
    <row r="4509" spans="2:12" s="5" customFormat="1" ht="15.75">
      <c r="B4509" s="1"/>
      <c r="C4509" s="31"/>
      <c r="D4509" s="34"/>
      <c r="E4509" s="32"/>
      <c r="F4509" s="36"/>
      <c r="G4509" s="288"/>
      <c r="H4509" s="288"/>
      <c r="I4509" s="1"/>
      <c r="J4509" s="10"/>
      <c r="K4509" s="10"/>
      <c r="L4509" s="1"/>
    </row>
    <row r="4510" spans="2:12" s="5" customFormat="1" ht="15.75">
      <c r="B4510" s="1"/>
      <c r="C4510" s="31"/>
      <c r="D4510" s="34"/>
      <c r="E4510" s="32"/>
      <c r="F4510" s="36"/>
      <c r="G4510" s="288"/>
      <c r="H4510" s="288"/>
      <c r="I4510" s="1"/>
      <c r="J4510" s="10"/>
      <c r="K4510" s="10"/>
      <c r="L4510" s="1"/>
    </row>
    <row r="4511" spans="2:12" s="5" customFormat="1" ht="15.75">
      <c r="B4511" s="1"/>
      <c r="C4511" s="31"/>
      <c r="D4511" s="34"/>
      <c r="E4511" s="32"/>
      <c r="F4511" s="36"/>
      <c r="G4511" s="288"/>
      <c r="H4511" s="288"/>
      <c r="I4511" s="1"/>
      <c r="J4511" s="10"/>
      <c r="K4511" s="10"/>
      <c r="L4511" s="1"/>
    </row>
    <row r="4512" spans="2:12" s="5" customFormat="1" ht="15.75">
      <c r="B4512" s="1"/>
      <c r="C4512" s="31"/>
      <c r="D4512" s="34"/>
      <c r="E4512" s="32"/>
      <c r="F4512" s="36"/>
      <c r="G4512" s="288"/>
      <c r="H4512" s="288"/>
      <c r="I4512" s="1"/>
      <c r="J4512" s="10"/>
      <c r="K4512" s="10"/>
      <c r="L4512" s="1"/>
    </row>
    <row r="4513" spans="2:12" s="5" customFormat="1" ht="15.75">
      <c r="B4513" s="1"/>
      <c r="C4513" s="31"/>
      <c r="D4513" s="34"/>
      <c r="E4513" s="32"/>
      <c r="F4513" s="36"/>
      <c r="G4513" s="288"/>
      <c r="H4513" s="288"/>
      <c r="I4513" s="1"/>
      <c r="J4513" s="10"/>
      <c r="K4513" s="10"/>
      <c r="L4513" s="1"/>
    </row>
    <row r="4514" spans="2:12" ht="12.75">
      <c r="H4514" s="288"/>
    </row>
    <row r="4515" spans="2:12" ht="12.75">
      <c r="H4515" s="288"/>
    </row>
    <row r="4516" spans="2:12" ht="12.75">
      <c r="H4516" s="288"/>
    </row>
    <row r="4517" spans="2:12" ht="12.75">
      <c r="H4517" s="288"/>
    </row>
    <row r="4518" spans="2:12" ht="12.75">
      <c r="H4518" s="288"/>
    </row>
    <row r="4519" spans="2:12" ht="12.75">
      <c r="H4519" s="288"/>
    </row>
    <row r="4520" spans="2:12" ht="12.75">
      <c r="H4520" s="288"/>
    </row>
    <row r="4521" spans="2:12" ht="12.75">
      <c r="H4521" s="288"/>
    </row>
    <row r="4522" spans="2:12" ht="12.75">
      <c r="H4522" s="288" t="s">
        <v>145</v>
      </c>
    </row>
    <row r="4523" spans="2:12" ht="12.75">
      <c r="H4523" s="288"/>
    </row>
    <row r="4524" spans="2:12" ht="12.75">
      <c r="H4524" s="288"/>
    </row>
    <row r="4525" spans="2:12" ht="12.75">
      <c r="H4525" s="288"/>
    </row>
    <row r="4526" spans="2:12" ht="12.75">
      <c r="H4526" s="288"/>
    </row>
    <row r="4527" spans="2:12" ht="12.75">
      <c r="H4527" s="288"/>
    </row>
    <row r="4528" spans="2:12" ht="12.75">
      <c r="H4528" s="288"/>
    </row>
    <row r="4529" spans="8:8" ht="12.75">
      <c r="H4529" s="288"/>
    </row>
    <row r="4530" spans="8:8" ht="12.75">
      <c r="H4530" s="288"/>
    </row>
    <row r="4531" spans="8:8" ht="12.75">
      <c r="H4531" s="288"/>
    </row>
    <row r="4532" spans="8:8" ht="12.75">
      <c r="H4532" s="288"/>
    </row>
    <row r="4533" spans="8:8" ht="12.75">
      <c r="H4533" s="288"/>
    </row>
    <row r="4534" spans="8:8" ht="12.75">
      <c r="H4534" s="288"/>
    </row>
    <row r="4535" spans="8:8" ht="12.75">
      <c r="H4535" s="288"/>
    </row>
    <row r="4536" spans="8:8" ht="12.75">
      <c r="H4536" s="288" t="s">
        <v>145</v>
      </c>
    </row>
    <row r="4537" spans="8:8" ht="12.75">
      <c r="H4537" s="288"/>
    </row>
    <row r="4538" spans="8:8" ht="12.75">
      <c r="H4538" s="288"/>
    </row>
    <row r="4539" spans="8:8" ht="12.75">
      <c r="H4539" s="288" t="s">
        <v>145</v>
      </c>
    </row>
    <row r="4540" spans="8:8" ht="12.75">
      <c r="H4540" s="288"/>
    </row>
    <row r="4541" spans="8:8" ht="12.75">
      <c r="H4541" s="288" t="s">
        <v>145</v>
      </c>
    </row>
    <row r="4542" spans="8:8" ht="12.75">
      <c r="H4542" s="288" t="s">
        <v>145</v>
      </c>
    </row>
    <row r="4543" spans="8:8" ht="12.75">
      <c r="H4543" s="288"/>
    </row>
    <row r="4544" spans="8:8" ht="12.75">
      <c r="H4544" s="288"/>
    </row>
    <row r="4545" spans="8:8" ht="12.75">
      <c r="H4545" s="288"/>
    </row>
    <row r="4546" spans="8:8" ht="12.75">
      <c r="H4546" s="288"/>
    </row>
    <row r="4547" spans="8:8" ht="12.75">
      <c r="H4547" s="288"/>
    </row>
    <row r="4548" spans="8:8" ht="12.75">
      <c r="H4548" s="288"/>
    </row>
    <row r="4549" spans="8:8" ht="12.75">
      <c r="H4549" s="288"/>
    </row>
    <row r="4550" spans="8:8" ht="12.75">
      <c r="H4550" s="288" t="s">
        <v>145</v>
      </c>
    </row>
    <row r="4551" spans="8:8" ht="12.75">
      <c r="H4551" s="288"/>
    </row>
    <row r="4552" spans="8:8" ht="12.75">
      <c r="H4552" s="288"/>
    </row>
    <row r="4553" spans="8:8" ht="12.75">
      <c r="H4553" s="288"/>
    </row>
    <row r="4554" spans="8:8" ht="12.75">
      <c r="H4554" s="288"/>
    </row>
    <row r="4555" spans="8:8" ht="12.75">
      <c r="H4555" s="288"/>
    </row>
    <row r="4556" spans="8:8" ht="12.75">
      <c r="H4556" s="288"/>
    </row>
    <row r="4557" spans="8:8" ht="12.75">
      <c r="H4557" s="288"/>
    </row>
    <row r="4558" spans="8:8" ht="12.75">
      <c r="H4558" s="288"/>
    </row>
    <row r="4559" spans="8:8" ht="12.75">
      <c r="H4559" s="288"/>
    </row>
    <row r="4560" spans="8:8" ht="12.75">
      <c r="H4560" s="288"/>
    </row>
    <row r="4561" spans="8:8" ht="12.75">
      <c r="H4561" s="288" t="s">
        <v>145</v>
      </c>
    </row>
    <row r="4562" spans="8:8" ht="12.75">
      <c r="H4562" s="288" t="s">
        <v>145</v>
      </c>
    </row>
    <row r="4563" spans="8:8" ht="12.75">
      <c r="H4563" s="288"/>
    </row>
    <row r="4564" spans="8:8" ht="12.75">
      <c r="H4564" s="288"/>
    </row>
    <row r="4565" spans="8:8" ht="12.75">
      <c r="H4565" s="288"/>
    </row>
    <row r="4566" spans="8:8" ht="12.75">
      <c r="H4566" s="288"/>
    </row>
    <row r="4567" spans="8:8" ht="12.75">
      <c r="H4567" s="288"/>
    </row>
    <row r="4568" spans="8:8" ht="12.75">
      <c r="H4568" s="288"/>
    </row>
    <row r="4569" spans="8:8" ht="12.75">
      <c r="H4569" s="288"/>
    </row>
    <row r="4570" spans="8:8" ht="12.75">
      <c r="H4570" s="288"/>
    </row>
    <row r="4571" spans="8:8" ht="12.75">
      <c r="H4571" s="288"/>
    </row>
    <row r="4572" spans="8:8" ht="12.75">
      <c r="H4572" s="288"/>
    </row>
    <row r="4573" spans="8:8" ht="12.75">
      <c r="H4573" s="288"/>
    </row>
    <row r="4574" spans="8:8" ht="12.75">
      <c r="H4574" s="288"/>
    </row>
    <row r="4575" spans="8:8" ht="12.75">
      <c r="H4575" s="288"/>
    </row>
    <row r="4576" spans="8:8" ht="12.75">
      <c r="H4576" s="288"/>
    </row>
    <row r="4577" spans="8:8" ht="12.75">
      <c r="H4577" s="288"/>
    </row>
    <row r="4578" spans="8:8" ht="12.75">
      <c r="H4578" s="288"/>
    </row>
    <row r="4579" spans="8:8" ht="12.75">
      <c r="H4579" s="288"/>
    </row>
    <row r="4580" spans="8:8" ht="12.75">
      <c r="H4580" s="288" t="s">
        <v>145</v>
      </c>
    </row>
    <row r="4581" spans="8:8" ht="12.75">
      <c r="H4581" s="288"/>
    </row>
    <row r="4582" spans="8:8" ht="12.75">
      <c r="H4582" s="288" t="s">
        <v>145</v>
      </c>
    </row>
    <row r="4583" spans="8:8" ht="12.75">
      <c r="H4583" s="288"/>
    </row>
    <row r="4584" spans="8:8" ht="12.75">
      <c r="H4584" s="288"/>
    </row>
    <row r="4585" spans="8:8" ht="12.75">
      <c r="H4585" s="288"/>
    </row>
    <row r="4586" spans="8:8" ht="12.75">
      <c r="H4586" s="288"/>
    </row>
    <row r="4587" spans="8:8" ht="12.75">
      <c r="H4587" s="288"/>
    </row>
    <row r="4588" spans="8:8" ht="12.75">
      <c r="H4588" s="288"/>
    </row>
    <row r="4589" spans="8:8" ht="12.75">
      <c r="H4589" s="288"/>
    </row>
    <row r="4590" spans="8:8" ht="12.75">
      <c r="H4590" s="288"/>
    </row>
    <row r="4591" spans="8:8" ht="12.75">
      <c r="H4591" s="288"/>
    </row>
    <row r="4592" spans="8:8" ht="12.75">
      <c r="H4592" s="288"/>
    </row>
    <row r="4593" spans="8:8" ht="12.75">
      <c r="H4593" s="288"/>
    </row>
    <row r="4594" spans="8:8" ht="12.75">
      <c r="H4594" s="288"/>
    </row>
    <row r="4595" spans="8:8" ht="12.75">
      <c r="H4595" s="288"/>
    </row>
    <row r="4596" spans="8:8" ht="12.75">
      <c r="H4596" s="288"/>
    </row>
    <row r="4597" spans="8:8" ht="12.75">
      <c r="H4597" s="288"/>
    </row>
    <row r="4598" spans="8:8" ht="12.75">
      <c r="H4598" s="288" t="s">
        <v>145</v>
      </c>
    </row>
    <row r="4599" spans="8:8" ht="12.75">
      <c r="H4599" s="288" t="s">
        <v>145</v>
      </c>
    </row>
    <row r="4600" spans="8:8" ht="12.75">
      <c r="H4600" s="288"/>
    </row>
    <row r="4601" spans="8:8" ht="12.75">
      <c r="H4601" s="288"/>
    </row>
    <row r="4602" spans="8:8" ht="12.75">
      <c r="H4602" s="288"/>
    </row>
    <row r="4603" spans="8:8" ht="12.75">
      <c r="H4603" s="288"/>
    </row>
    <row r="4604" spans="8:8" ht="12.75">
      <c r="H4604" s="288"/>
    </row>
    <row r="4605" spans="8:8" ht="12.75">
      <c r="H4605" s="288"/>
    </row>
    <row r="4606" spans="8:8" ht="12.75">
      <c r="H4606" s="288"/>
    </row>
    <row r="4607" spans="8:8" ht="12.75">
      <c r="H4607" s="288"/>
    </row>
    <row r="4608" spans="8:8" ht="12.75">
      <c r="H4608" s="288"/>
    </row>
    <row r="4609" spans="8:8" ht="12.75">
      <c r="H4609" s="288" t="s">
        <v>145</v>
      </c>
    </row>
    <row r="4610" spans="8:8" ht="12.75">
      <c r="H4610" s="288"/>
    </row>
    <row r="4611" spans="8:8" ht="12.75">
      <c r="H4611" s="288"/>
    </row>
    <row r="4612" spans="8:8" ht="12.75">
      <c r="H4612" s="288"/>
    </row>
    <row r="4613" spans="8:8" ht="12.75">
      <c r="H4613" s="288"/>
    </row>
    <row r="4614" spans="8:8" ht="12.75">
      <c r="H4614" s="288"/>
    </row>
    <row r="4615" spans="8:8" ht="12.75">
      <c r="H4615" s="288"/>
    </row>
    <row r="4616" spans="8:8" ht="12.75">
      <c r="H4616" s="288"/>
    </row>
    <row r="4617" spans="8:8" ht="12.75">
      <c r="H4617" s="288"/>
    </row>
    <row r="4618" spans="8:8" ht="12.75">
      <c r="H4618" s="288" t="s">
        <v>145</v>
      </c>
    </row>
    <row r="4619" spans="8:8" ht="12.75">
      <c r="H4619" s="288"/>
    </row>
    <row r="4620" spans="8:8" ht="12.75">
      <c r="H4620" s="288"/>
    </row>
    <row r="4621" spans="8:8" ht="12.75">
      <c r="H4621" s="288"/>
    </row>
    <row r="4622" spans="8:8" ht="12.75">
      <c r="H4622" s="288"/>
    </row>
    <row r="4623" spans="8:8" ht="12.75">
      <c r="H4623" s="288"/>
    </row>
    <row r="4624" spans="8:8" ht="12.75">
      <c r="H4624" s="288"/>
    </row>
    <row r="4625" spans="8:8" ht="12.75">
      <c r="H4625" s="288"/>
    </row>
    <row r="4626" spans="8:8" ht="12.75">
      <c r="H4626" s="288"/>
    </row>
    <row r="4627" spans="8:8" ht="12.75">
      <c r="H4627" s="288"/>
    </row>
    <row r="4628" spans="8:8" ht="12.75">
      <c r="H4628" s="288"/>
    </row>
    <row r="4629" spans="8:8" ht="12.75">
      <c r="H4629" s="288"/>
    </row>
    <row r="4630" spans="8:8" ht="12.75">
      <c r="H4630" s="288"/>
    </row>
    <row r="4631" spans="8:8" ht="12.75">
      <c r="H4631" s="288"/>
    </row>
    <row r="4632" spans="8:8" ht="12.75">
      <c r="H4632" s="288"/>
    </row>
    <row r="4633" spans="8:8" ht="12.75">
      <c r="H4633" s="288"/>
    </row>
    <row r="4634" spans="8:8" ht="12.75">
      <c r="H4634" s="288"/>
    </row>
    <row r="4635" spans="8:8" ht="12.75">
      <c r="H4635" s="288"/>
    </row>
    <row r="4636" spans="8:8" ht="12.75">
      <c r="H4636" s="288"/>
    </row>
    <row r="4637" spans="8:8" ht="12.75">
      <c r="H4637" s="288"/>
    </row>
    <row r="4638" spans="8:8" ht="12.75">
      <c r="H4638" s="288"/>
    </row>
    <row r="4639" spans="8:8" ht="12.75">
      <c r="H4639" s="288"/>
    </row>
    <row r="4640" spans="8:8" ht="12.75">
      <c r="H4640" s="288"/>
    </row>
    <row r="4641" spans="8:8" ht="12.75">
      <c r="H4641" s="288"/>
    </row>
    <row r="4642" spans="8:8" ht="12.75">
      <c r="H4642" s="288"/>
    </row>
    <row r="4643" spans="8:8" ht="12.75">
      <c r="H4643" s="288"/>
    </row>
    <row r="4644" spans="8:8" ht="12.75">
      <c r="H4644" s="288"/>
    </row>
    <row r="4645" spans="8:8" ht="12.75">
      <c r="H4645" s="288"/>
    </row>
    <row r="4646" spans="8:8" ht="12.75">
      <c r="H4646" s="288"/>
    </row>
    <row r="4647" spans="8:8" ht="12.75">
      <c r="H4647" s="288"/>
    </row>
    <row r="4648" spans="8:8" ht="12.75">
      <c r="H4648" s="288"/>
    </row>
    <row r="4649" spans="8:8" ht="12.75">
      <c r="H4649" s="288"/>
    </row>
    <row r="4650" spans="8:8" ht="12.75">
      <c r="H4650" s="288"/>
    </row>
    <row r="4651" spans="8:8" ht="12.75">
      <c r="H4651" s="288"/>
    </row>
    <row r="4652" spans="8:8" ht="12.75">
      <c r="H4652" s="288"/>
    </row>
    <row r="4653" spans="8:8" ht="12.75">
      <c r="H4653" s="288"/>
    </row>
    <row r="4654" spans="8:8" ht="12.75">
      <c r="H4654" s="288"/>
    </row>
    <row r="4655" spans="8:8" ht="12.75">
      <c r="H4655" s="288"/>
    </row>
    <row r="4656" spans="8:8" ht="12.75">
      <c r="H4656" s="288"/>
    </row>
    <row r="4657" spans="8:8" ht="12.75">
      <c r="H4657" s="288"/>
    </row>
    <row r="4658" spans="8:8" ht="12.75">
      <c r="H4658" s="288"/>
    </row>
    <row r="4659" spans="8:8" ht="12.75">
      <c r="H4659" s="288"/>
    </row>
    <row r="4660" spans="8:8" ht="12.75">
      <c r="H4660" s="288"/>
    </row>
    <row r="4661" spans="8:8" ht="12.75">
      <c r="H4661" s="288"/>
    </row>
    <row r="4662" spans="8:8" ht="12.75">
      <c r="H4662" s="288"/>
    </row>
    <row r="4663" spans="8:8" ht="12.75">
      <c r="H4663" s="288"/>
    </row>
    <row r="4664" spans="8:8" ht="12.75">
      <c r="H4664" s="288"/>
    </row>
    <row r="4665" spans="8:8" ht="12.75">
      <c r="H4665" s="288"/>
    </row>
    <row r="4666" spans="8:8" ht="12.75">
      <c r="H4666" s="288"/>
    </row>
    <row r="4667" spans="8:8" ht="12.75">
      <c r="H4667" s="288"/>
    </row>
    <row r="4668" spans="8:8" ht="12.75">
      <c r="H4668" s="288"/>
    </row>
    <row r="4669" spans="8:8" ht="12.75">
      <c r="H4669" s="288"/>
    </row>
    <row r="4670" spans="8:8" ht="12.75">
      <c r="H4670" s="288"/>
    </row>
    <row r="4671" spans="8:8" ht="12.75">
      <c r="H4671" s="288"/>
    </row>
    <row r="4672" spans="8:8" ht="12.75">
      <c r="H4672" s="288"/>
    </row>
    <row r="4673" spans="8:8" ht="12.75">
      <c r="H4673" s="288"/>
    </row>
    <row r="4674" spans="8:8" ht="12.75">
      <c r="H4674" s="288"/>
    </row>
    <row r="4675" spans="8:8" ht="12.75">
      <c r="H4675" s="288"/>
    </row>
    <row r="4676" spans="8:8" ht="12.75">
      <c r="H4676" s="288"/>
    </row>
    <row r="4677" spans="8:8" ht="12.75">
      <c r="H4677" s="288"/>
    </row>
    <row r="4678" spans="8:8" ht="12.75">
      <c r="H4678" s="288"/>
    </row>
    <row r="4679" spans="8:8" ht="12.75">
      <c r="H4679" s="288"/>
    </row>
    <row r="4680" spans="8:8" ht="12.75">
      <c r="H4680" s="288"/>
    </row>
    <row r="4681" spans="8:8" ht="12.75">
      <c r="H4681" s="288"/>
    </row>
    <row r="4682" spans="8:8" ht="12.75">
      <c r="H4682" s="288"/>
    </row>
    <row r="4683" spans="8:8" ht="12.75">
      <c r="H4683" s="288"/>
    </row>
    <row r="4684" spans="8:8" ht="12.75">
      <c r="H4684" s="288"/>
    </row>
    <row r="4685" spans="8:8" ht="12.75">
      <c r="H4685" s="288"/>
    </row>
    <row r="4686" spans="8:8" ht="12.75">
      <c r="H4686" s="288"/>
    </row>
    <row r="4687" spans="8:8" ht="12.75">
      <c r="H4687" s="288"/>
    </row>
    <row r="4688" spans="8:8" ht="12.75">
      <c r="H4688" s="288"/>
    </row>
    <row r="4689" spans="8:8" ht="12.75">
      <c r="H4689" s="288"/>
    </row>
    <row r="4690" spans="8:8" ht="12.75">
      <c r="H4690" s="288"/>
    </row>
    <row r="4691" spans="8:8" ht="12.75">
      <c r="H4691" s="288"/>
    </row>
    <row r="4692" spans="8:8" ht="12.75">
      <c r="H4692" s="288"/>
    </row>
    <row r="4693" spans="8:8" ht="12.75">
      <c r="H4693" s="288"/>
    </row>
    <row r="4694" spans="8:8" ht="12.75">
      <c r="H4694" s="288"/>
    </row>
    <row r="4695" spans="8:8" ht="12.75">
      <c r="H4695" s="288"/>
    </row>
    <row r="4696" spans="8:8" ht="12.75">
      <c r="H4696" s="288"/>
    </row>
    <row r="4697" spans="8:8" ht="12.75">
      <c r="H4697" s="288"/>
    </row>
    <row r="4698" spans="8:8" ht="12.75">
      <c r="H4698" s="288"/>
    </row>
    <row r="4699" spans="8:8" ht="12.75">
      <c r="H4699" s="288"/>
    </row>
    <row r="4700" spans="8:8" ht="12.75">
      <c r="H4700" s="288"/>
    </row>
    <row r="4701" spans="8:8" ht="12.75">
      <c r="H4701" s="288"/>
    </row>
    <row r="4702" spans="8:8" ht="12.75">
      <c r="H4702" s="288"/>
    </row>
    <row r="4703" spans="8:8" ht="12.75">
      <c r="H4703" s="288"/>
    </row>
    <row r="4704" spans="8:8" ht="12.75">
      <c r="H4704" s="288"/>
    </row>
    <row r="4705" spans="8:8" ht="12.75">
      <c r="H4705" s="288"/>
    </row>
    <row r="4706" spans="8:8" ht="12.75">
      <c r="H4706" s="288"/>
    </row>
    <row r="4707" spans="8:8" ht="12.75">
      <c r="H4707" s="288"/>
    </row>
    <row r="4708" spans="8:8" ht="12.75">
      <c r="H4708" s="288"/>
    </row>
    <row r="4709" spans="8:8" ht="12.75">
      <c r="H4709" s="288"/>
    </row>
    <row r="4710" spans="8:8" ht="12.75">
      <c r="H4710" s="288"/>
    </row>
    <row r="4711" spans="8:8" ht="12.75">
      <c r="H4711" s="288"/>
    </row>
    <row r="4712" spans="8:8" ht="12.75">
      <c r="H4712" s="288"/>
    </row>
    <row r="4713" spans="8:8" ht="12.75">
      <c r="H4713" s="288"/>
    </row>
    <row r="4714" spans="8:8" ht="12.75">
      <c r="H4714" s="288"/>
    </row>
    <row r="4715" spans="8:8" ht="12.75">
      <c r="H4715" s="288"/>
    </row>
    <row r="4716" spans="8:8" ht="12.75">
      <c r="H4716" s="288"/>
    </row>
    <row r="4717" spans="8:8" ht="12.75">
      <c r="H4717" s="288"/>
    </row>
    <row r="4718" spans="8:8" ht="12.75">
      <c r="H4718" s="288"/>
    </row>
    <row r="4719" spans="8:8" ht="12.75">
      <c r="H4719" s="288"/>
    </row>
    <row r="4720" spans="8:8" ht="12.75">
      <c r="H4720" s="288"/>
    </row>
    <row r="4721" spans="8:8" ht="12.75">
      <c r="H4721" s="288"/>
    </row>
    <row r="4722" spans="8:8" ht="12.75">
      <c r="H4722" s="288"/>
    </row>
    <row r="4723" spans="8:8" ht="12.75">
      <c r="H4723" s="288"/>
    </row>
    <row r="4724" spans="8:8" ht="12.75">
      <c r="H4724" s="288"/>
    </row>
    <row r="4725" spans="8:8" ht="12.75">
      <c r="H4725" s="288"/>
    </row>
    <row r="4726" spans="8:8" ht="12.75">
      <c r="H4726" s="288"/>
    </row>
    <row r="4727" spans="8:8" ht="12.75">
      <c r="H4727" s="288"/>
    </row>
    <row r="4728" spans="8:8" ht="12.75">
      <c r="H4728" s="288"/>
    </row>
    <row r="4729" spans="8:8" ht="12.75">
      <c r="H4729" s="288"/>
    </row>
    <row r="4730" spans="8:8" ht="12.75">
      <c r="H4730" s="288"/>
    </row>
    <row r="4731" spans="8:8" ht="12.75">
      <c r="H4731" s="288"/>
    </row>
    <row r="4732" spans="8:8" ht="12.75">
      <c r="H4732" s="288"/>
    </row>
    <row r="4733" spans="8:8" ht="12.75">
      <c r="H4733" s="288"/>
    </row>
    <row r="4734" spans="8:8" ht="12.75">
      <c r="H4734" s="288"/>
    </row>
    <row r="4735" spans="8:8" ht="12.75">
      <c r="H4735" s="288"/>
    </row>
    <row r="4736" spans="8:8" ht="12.75">
      <c r="H4736" s="288"/>
    </row>
    <row r="4737" spans="8:8" ht="12.75">
      <c r="H4737" s="288"/>
    </row>
    <row r="4738" spans="8:8" ht="12.75">
      <c r="H4738" s="288"/>
    </row>
    <row r="4739" spans="8:8" ht="12.75">
      <c r="H4739" s="288"/>
    </row>
    <row r="4740" spans="8:8" ht="12.75">
      <c r="H4740" s="288"/>
    </row>
    <row r="4741" spans="8:8" ht="12.75">
      <c r="H4741" s="288"/>
    </row>
    <row r="4742" spans="8:8" ht="12.75">
      <c r="H4742" s="288"/>
    </row>
    <row r="4743" spans="8:8" ht="12.75">
      <c r="H4743" s="288"/>
    </row>
    <row r="4744" spans="8:8" ht="12.75">
      <c r="H4744" s="288"/>
    </row>
    <row r="4745" spans="8:8" ht="12.75">
      <c r="H4745" s="288"/>
    </row>
    <row r="4746" spans="8:8" ht="12.75">
      <c r="H4746" s="288"/>
    </row>
    <row r="4747" spans="8:8" ht="12.75">
      <c r="H4747" s="288"/>
    </row>
    <row r="4748" spans="8:8" ht="12.75">
      <c r="H4748" s="288"/>
    </row>
    <row r="4749" spans="8:8" ht="12.75">
      <c r="H4749" s="288"/>
    </row>
    <row r="4750" spans="8:8" ht="12.75">
      <c r="H4750" s="288"/>
    </row>
    <row r="4751" spans="8:8" ht="12.75">
      <c r="H4751" s="288"/>
    </row>
    <row r="4752" spans="8:8" ht="12.75">
      <c r="H4752" s="288"/>
    </row>
    <row r="4753" spans="8:8" ht="12.75">
      <c r="H4753" s="288"/>
    </row>
    <row r="4754" spans="8:8" ht="12.75">
      <c r="H4754" s="288"/>
    </row>
    <row r="4755" spans="8:8" ht="12.75">
      <c r="H4755" s="288"/>
    </row>
    <row r="4756" spans="8:8" ht="12.75">
      <c r="H4756" s="288"/>
    </row>
    <row r="4757" spans="8:8" ht="12.75">
      <c r="H4757" s="288"/>
    </row>
    <row r="4758" spans="8:8" ht="12.75">
      <c r="H4758" s="288"/>
    </row>
    <row r="4759" spans="8:8" ht="12.75">
      <c r="H4759" s="288"/>
    </row>
    <row r="4760" spans="8:8" ht="12.75">
      <c r="H4760" s="288"/>
    </row>
    <row r="4761" spans="8:8" ht="12.75">
      <c r="H4761" s="288"/>
    </row>
    <row r="4762" spans="8:8" ht="12.75">
      <c r="H4762" s="288"/>
    </row>
    <row r="4763" spans="8:8" ht="12.75">
      <c r="H4763" s="288"/>
    </row>
    <row r="4764" spans="8:8" ht="12.75">
      <c r="H4764" s="288"/>
    </row>
    <row r="4765" spans="8:8" ht="12.75">
      <c r="H4765" s="288"/>
    </row>
    <row r="4766" spans="8:8" ht="12.75">
      <c r="H4766" s="288"/>
    </row>
    <row r="4767" spans="8:8" ht="12.75">
      <c r="H4767" s="288"/>
    </row>
    <row r="4768" spans="8:8" ht="12.75">
      <c r="H4768" s="288"/>
    </row>
    <row r="4769" spans="8:8" ht="12.75">
      <c r="H4769" s="288"/>
    </row>
    <row r="4770" spans="8:8" ht="12.75">
      <c r="H4770" s="288"/>
    </row>
    <row r="4771" spans="8:8" ht="12.75">
      <c r="H4771" s="288"/>
    </row>
    <row r="4772" spans="8:8" ht="12.75">
      <c r="H4772" s="288"/>
    </row>
    <row r="4773" spans="8:8" ht="12.75">
      <c r="H4773" s="288"/>
    </row>
    <row r="4774" spans="8:8" ht="12.75">
      <c r="H4774" s="288"/>
    </row>
    <row r="4775" spans="8:8" ht="12.75">
      <c r="H4775" s="288"/>
    </row>
    <row r="4776" spans="8:8" ht="12.75">
      <c r="H4776" s="288"/>
    </row>
    <row r="4777" spans="8:8" ht="12.75">
      <c r="H4777" s="288"/>
    </row>
    <row r="4778" spans="8:8" ht="12.75">
      <c r="H4778" s="288"/>
    </row>
    <row r="4779" spans="8:8" ht="12.75">
      <c r="H4779" s="288"/>
    </row>
    <row r="4780" spans="8:8" ht="12.75">
      <c r="H4780" s="288"/>
    </row>
    <row r="4781" spans="8:8" ht="12.75">
      <c r="H4781" s="288"/>
    </row>
    <row r="4782" spans="8:8" ht="12.75">
      <c r="H4782" s="288"/>
    </row>
    <row r="4783" spans="8:8" ht="12.75">
      <c r="H4783" s="288"/>
    </row>
    <row r="4784" spans="8:8" ht="12.75">
      <c r="H4784" s="288"/>
    </row>
    <row r="4785" spans="8:8" ht="12.75">
      <c r="H4785" s="288"/>
    </row>
    <row r="4786" spans="8:8" ht="12.75">
      <c r="H4786" s="288"/>
    </row>
    <row r="4787" spans="8:8" ht="12.75">
      <c r="H4787" s="288"/>
    </row>
    <row r="4788" spans="8:8" ht="12.75">
      <c r="H4788" s="288"/>
    </row>
    <row r="4789" spans="8:8" ht="12.75">
      <c r="H4789" s="288"/>
    </row>
    <row r="4790" spans="8:8" ht="12.75">
      <c r="H4790" s="288"/>
    </row>
    <row r="4791" spans="8:8" ht="12.75">
      <c r="H4791" s="288"/>
    </row>
    <row r="4792" spans="8:8" ht="12.75">
      <c r="H4792" s="288"/>
    </row>
    <row r="4793" spans="8:8" ht="12.75">
      <c r="H4793" s="288"/>
    </row>
    <row r="4794" spans="8:8" ht="12.75">
      <c r="H4794" s="288"/>
    </row>
    <row r="4795" spans="8:8" ht="12.75">
      <c r="H4795" s="288"/>
    </row>
    <row r="4796" spans="8:8" ht="12.75">
      <c r="H4796" s="288"/>
    </row>
    <row r="4797" spans="8:8" ht="12.75">
      <c r="H4797" s="288"/>
    </row>
    <row r="4798" spans="8:8" ht="12.75">
      <c r="H4798" s="288"/>
    </row>
    <row r="4799" spans="8:8" ht="12.75">
      <c r="H4799" s="288"/>
    </row>
    <row r="4800" spans="8:8" ht="12.75">
      <c r="H4800" s="288"/>
    </row>
    <row r="4801" spans="8:8" ht="12.75">
      <c r="H4801" s="288"/>
    </row>
    <row r="4802" spans="8:8" ht="12.75">
      <c r="H4802" s="288"/>
    </row>
    <row r="4803" spans="8:8" ht="12.75">
      <c r="H4803" s="288"/>
    </row>
    <row r="4804" spans="8:8" ht="12.75">
      <c r="H4804" s="288"/>
    </row>
    <row r="4805" spans="8:8" ht="12.75">
      <c r="H4805" s="288"/>
    </row>
    <row r="4806" spans="8:8" ht="12.75">
      <c r="H4806" s="288"/>
    </row>
    <row r="4807" spans="8:8" ht="12.75">
      <c r="H4807" s="288"/>
    </row>
    <row r="4808" spans="8:8" ht="12.75">
      <c r="H4808" s="288"/>
    </row>
    <row r="4809" spans="8:8" ht="12.75">
      <c r="H4809" s="288"/>
    </row>
    <row r="4810" spans="8:8" ht="12.75">
      <c r="H4810" s="288"/>
    </row>
    <row r="4811" spans="8:8" ht="12.75">
      <c r="H4811" s="288"/>
    </row>
    <row r="4812" spans="8:8" ht="12.75">
      <c r="H4812" s="288"/>
    </row>
    <row r="4813" spans="8:8" ht="12.75">
      <c r="H4813" s="288"/>
    </row>
    <row r="4814" spans="8:8" ht="12.75">
      <c r="H4814" s="288"/>
    </row>
    <row r="4815" spans="8:8" ht="12.75">
      <c r="H4815" s="288"/>
    </row>
    <row r="4816" spans="8:8" ht="12.75">
      <c r="H4816" s="288"/>
    </row>
    <row r="4817" spans="8:8" ht="12.75">
      <c r="H4817" s="288"/>
    </row>
    <row r="4818" spans="8:8" ht="12.75">
      <c r="H4818" s="288"/>
    </row>
    <row r="4819" spans="8:8" ht="12.75">
      <c r="H4819" s="288"/>
    </row>
    <row r="4820" spans="8:8" ht="12.75">
      <c r="H4820" s="288"/>
    </row>
    <row r="4821" spans="8:8" ht="12.75">
      <c r="H4821" s="288"/>
    </row>
    <row r="4822" spans="8:8" ht="12.75">
      <c r="H4822" s="288"/>
    </row>
    <row r="4823" spans="8:8" ht="12.75">
      <c r="H4823" s="288"/>
    </row>
    <row r="4824" spans="8:8" ht="12.75">
      <c r="H4824" s="288"/>
    </row>
    <row r="4825" spans="8:8" ht="12.75">
      <c r="H4825" s="288"/>
    </row>
    <row r="4826" spans="8:8" ht="12.75">
      <c r="H4826" s="288"/>
    </row>
    <row r="4827" spans="8:8" ht="12.75">
      <c r="H4827" s="288"/>
    </row>
    <row r="4828" spans="8:8" ht="12.75">
      <c r="H4828" s="288"/>
    </row>
    <row r="4829" spans="8:8" ht="12.75">
      <c r="H4829" s="288"/>
    </row>
    <row r="4830" spans="8:8" ht="12.75">
      <c r="H4830" s="288"/>
    </row>
    <row r="4831" spans="8:8" ht="12.75">
      <c r="H4831" s="288"/>
    </row>
    <row r="4832" spans="8:8" ht="12.75">
      <c r="H4832" s="288"/>
    </row>
    <row r="4833" spans="8:8" ht="12.75">
      <c r="H4833" s="288"/>
    </row>
    <row r="4834" spans="8:8" ht="12.75">
      <c r="H4834" s="288"/>
    </row>
    <row r="4835" spans="8:8" ht="12.75">
      <c r="H4835" s="288"/>
    </row>
    <row r="4836" spans="8:8" ht="12.75">
      <c r="H4836" s="288"/>
    </row>
    <row r="4837" spans="8:8" ht="12.75">
      <c r="H4837" s="288"/>
    </row>
    <row r="4838" spans="8:8" ht="12.75">
      <c r="H4838" s="288"/>
    </row>
    <row r="4839" spans="8:8" ht="12.75">
      <c r="H4839" s="288"/>
    </row>
    <row r="4840" spans="8:8" ht="12.75">
      <c r="H4840" s="288"/>
    </row>
    <row r="4841" spans="8:8" ht="12.75">
      <c r="H4841" s="288"/>
    </row>
    <row r="4842" spans="8:8" ht="12.75">
      <c r="H4842" s="288"/>
    </row>
    <row r="4843" spans="8:8" ht="12.75">
      <c r="H4843" s="288"/>
    </row>
    <row r="4844" spans="8:8" ht="12.75">
      <c r="H4844" s="288"/>
    </row>
    <row r="4845" spans="8:8" ht="12.75">
      <c r="H4845" s="288"/>
    </row>
    <row r="4846" spans="8:8" ht="12.75">
      <c r="H4846" s="288"/>
    </row>
    <row r="4847" spans="8:8" ht="12.75">
      <c r="H4847" s="288"/>
    </row>
    <row r="4848" spans="8:8" ht="12.75">
      <c r="H4848" s="288"/>
    </row>
    <row r="4849" spans="8:8" ht="12.75">
      <c r="H4849" s="288"/>
    </row>
    <row r="4850" spans="8:8" ht="12.75">
      <c r="H4850" s="288"/>
    </row>
    <row r="4851" spans="8:8" ht="12.75">
      <c r="H4851" s="288"/>
    </row>
    <row r="4852" spans="8:8" ht="12.75">
      <c r="H4852" s="288"/>
    </row>
    <row r="4853" spans="8:8" ht="12.75">
      <c r="H4853" s="288"/>
    </row>
    <row r="4854" spans="8:8" ht="12.75">
      <c r="H4854" s="288"/>
    </row>
    <row r="4855" spans="8:8" ht="12.75">
      <c r="H4855" s="288"/>
    </row>
    <row r="4856" spans="8:8" ht="12.75">
      <c r="H4856" s="288"/>
    </row>
    <row r="4857" spans="8:8" ht="12.75">
      <c r="H4857" s="288"/>
    </row>
    <row r="4858" spans="8:8" ht="12.75">
      <c r="H4858" s="288"/>
    </row>
    <row r="4859" spans="8:8" ht="12.75">
      <c r="H4859" s="288"/>
    </row>
    <row r="4860" spans="8:8" ht="12.75">
      <c r="H4860" s="288"/>
    </row>
    <row r="4861" spans="8:8" ht="12.75">
      <c r="H4861" s="288"/>
    </row>
    <row r="4862" spans="8:8" ht="12.75">
      <c r="H4862" s="288"/>
    </row>
    <row r="4863" spans="8:8" ht="12.75">
      <c r="H4863" s="288"/>
    </row>
    <row r="4864" spans="8:8" ht="12.75">
      <c r="H4864" s="288"/>
    </row>
    <row r="4865" spans="8:8" ht="12.75">
      <c r="H4865" s="288"/>
    </row>
    <row r="4866" spans="8:8" ht="12.75">
      <c r="H4866" s="288"/>
    </row>
    <row r="4867" spans="8:8" ht="12.75">
      <c r="H4867" s="288"/>
    </row>
    <row r="4868" spans="8:8" ht="12.75">
      <c r="H4868" s="288"/>
    </row>
    <row r="4869" spans="8:8" ht="12.75">
      <c r="H4869" s="288"/>
    </row>
    <row r="4870" spans="8:8" ht="12.75">
      <c r="H4870" s="288"/>
    </row>
    <row r="4871" spans="8:8" ht="12.75">
      <c r="H4871" s="288"/>
    </row>
    <row r="4872" spans="8:8" ht="12.75">
      <c r="H4872" s="288"/>
    </row>
    <row r="4873" spans="8:8" ht="12.75">
      <c r="H4873" s="288"/>
    </row>
    <row r="4874" spans="8:8" ht="12.75">
      <c r="H4874" s="288"/>
    </row>
    <row r="4875" spans="8:8" ht="12.75">
      <c r="H4875" s="288"/>
    </row>
    <row r="4876" spans="8:8" ht="12.75">
      <c r="H4876" s="288"/>
    </row>
    <row r="4877" spans="8:8" ht="12.75">
      <c r="H4877" s="288"/>
    </row>
    <row r="4878" spans="8:8" ht="12.75">
      <c r="H4878" s="288"/>
    </row>
    <row r="4879" spans="8:8" ht="12.75">
      <c r="H4879" s="288"/>
    </row>
    <row r="4880" spans="8:8" ht="12.75">
      <c r="H4880" s="288"/>
    </row>
    <row r="4881" spans="8:8" ht="12.75">
      <c r="H4881" s="288"/>
    </row>
    <row r="4882" spans="8:8" ht="12.75">
      <c r="H4882" s="288"/>
    </row>
    <row r="4883" spans="8:8" ht="12.75">
      <c r="H4883" s="288"/>
    </row>
    <row r="4884" spans="8:8" ht="12.75">
      <c r="H4884" s="288"/>
    </row>
    <row r="4885" spans="8:8" ht="12.75">
      <c r="H4885" s="288"/>
    </row>
    <row r="4886" spans="8:8" ht="12.75">
      <c r="H4886" s="288"/>
    </row>
    <row r="4887" spans="8:8" ht="12.75">
      <c r="H4887" s="288"/>
    </row>
    <row r="4888" spans="8:8" ht="12.75">
      <c r="H4888" s="288"/>
    </row>
    <row r="4889" spans="8:8" ht="12.75">
      <c r="H4889" s="288"/>
    </row>
    <row r="4890" spans="8:8" ht="12.75">
      <c r="H4890" s="288"/>
    </row>
    <row r="4891" spans="8:8" ht="12.75">
      <c r="H4891" s="288"/>
    </row>
    <row r="4892" spans="8:8" ht="12.75">
      <c r="H4892" s="288"/>
    </row>
    <row r="4893" spans="8:8" ht="12.75">
      <c r="H4893" s="288"/>
    </row>
    <row r="4894" spans="8:8" ht="12.75">
      <c r="H4894" s="288"/>
    </row>
    <row r="4895" spans="8:8" ht="12.75">
      <c r="H4895" s="288"/>
    </row>
    <row r="4896" spans="8:8" ht="12.75">
      <c r="H4896" s="288"/>
    </row>
    <row r="4897" spans="8:8" ht="12.75">
      <c r="H4897" s="288"/>
    </row>
    <row r="4898" spans="8:8" ht="12.75">
      <c r="H4898" s="288"/>
    </row>
    <row r="4899" spans="8:8" ht="12.75">
      <c r="H4899" s="288"/>
    </row>
    <row r="4900" spans="8:8" ht="12.75">
      <c r="H4900" s="288"/>
    </row>
    <row r="4901" spans="8:8" ht="12.75">
      <c r="H4901" s="288"/>
    </row>
    <row r="4902" spans="8:8" ht="12.75">
      <c r="H4902" s="288"/>
    </row>
    <row r="4903" spans="8:8" ht="12.75">
      <c r="H4903" s="288"/>
    </row>
    <row r="4904" spans="8:8" ht="12.75">
      <c r="H4904" s="288"/>
    </row>
    <row r="4905" spans="8:8" ht="12.75">
      <c r="H4905" s="288"/>
    </row>
    <row r="4906" spans="8:8" ht="12.75">
      <c r="H4906" s="288"/>
    </row>
    <row r="4907" spans="8:8" ht="12.75">
      <c r="H4907" s="288"/>
    </row>
    <row r="4908" spans="8:8" ht="12.75">
      <c r="H4908" s="288"/>
    </row>
    <row r="4909" spans="8:8" ht="12.75">
      <c r="H4909" s="288"/>
    </row>
    <row r="4910" spans="8:8" ht="12.75">
      <c r="H4910" s="288"/>
    </row>
    <row r="4911" spans="8:8" ht="12.75">
      <c r="H4911" s="288"/>
    </row>
    <row r="4912" spans="8:8" ht="12.75">
      <c r="H4912" s="288"/>
    </row>
    <row r="4913" spans="8:8" ht="12.75">
      <c r="H4913" s="288"/>
    </row>
    <row r="4914" spans="8:8" ht="12.75">
      <c r="H4914" s="288"/>
    </row>
    <row r="4915" spans="8:8" ht="12.75">
      <c r="H4915" s="288"/>
    </row>
    <row r="4916" spans="8:8" ht="12.75">
      <c r="H4916" s="288"/>
    </row>
    <row r="4917" spans="8:8" ht="12.75">
      <c r="H4917" s="288"/>
    </row>
    <row r="4918" spans="8:8" ht="12.75">
      <c r="H4918" s="288"/>
    </row>
    <row r="4919" spans="8:8" ht="12.75">
      <c r="H4919" s="288"/>
    </row>
    <row r="4920" spans="8:8" ht="12.75">
      <c r="H4920" s="288"/>
    </row>
    <row r="4921" spans="8:8" ht="12.75">
      <c r="H4921" s="288"/>
    </row>
    <row r="4922" spans="8:8" ht="12.75">
      <c r="H4922" s="288"/>
    </row>
    <row r="4923" spans="8:8" ht="12.75">
      <c r="H4923" s="288"/>
    </row>
    <row r="4924" spans="8:8" ht="12.75">
      <c r="H4924" s="288"/>
    </row>
    <row r="4925" spans="8:8" ht="12.75">
      <c r="H4925" s="288"/>
    </row>
    <row r="4926" spans="8:8" ht="12.75">
      <c r="H4926" s="288"/>
    </row>
    <row r="4927" spans="8:8" ht="12.75">
      <c r="H4927" s="288"/>
    </row>
    <row r="4928" spans="8:8" ht="12.75">
      <c r="H4928" s="288"/>
    </row>
    <row r="4929" spans="8:8" ht="12.75">
      <c r="H4929" s="288"/>
    </row>
    <row r="4930" spans="8:8" ht="12.75">
      <c r="H4930" s="288"/>
    </row>
    <row r="4931" spans="8:8" ht="12.75">
      <c r="H4931" s="288"/>
    </row>
    <row r="4932" spans="8:8" ht="12.75">
      <c r="H4932" s="288"/>
    </row>
    <row r="4933" spans="8:8" ht="12.75">
      <c r="H4933" s="288"/>
    </row>
    <row r="4934" spans="8:8" ht="12.75">
      <c r="H4934" s="288"/>
    </row>
    <row r="4935" spans="8:8" ht="12.75">
      <c r="H4935" s="288"/>
    </row>
    <row r="4936" spans="8:8" ht="12.75">
      <c r="H4936" s="288"/>
    </row>
    <row r="4937" spans="8:8" ht="12.75">
      <c r="H4937" s="288"/>
    </row>
    <row r="4938" spans="8:8" ht="12.75">
      <c r="H4938" s="288"/>
    </row>
    <row r="4939" spans="8:8" ht="12.75">
      <c r="H4939" s="288"/>
    </row>
    <row r="4940" spans="8:8" ht="12.75">
      <c r="H4940" s="288"/>
    </row>
    <row r="4941" spans="8:8" ht="12.75">
      <c r="H4941" s="288"/>
    </row>
    <row r="4942" spans="8:8" ht="12.75">
      <c r="H4942" s="288"/>
    </row>
    <row r="4943" spans="8:8" ht="12.75">
      <c r="H4943" s="288"/>
    </row>
    <row r="4944" spans="8:8" ht="12.75">
      <c r="H4944" s="288"/>
    </row>
    <row r="4945" spans="8:8" ht="12.75">
      <c r="H4945" s="288"/>
    </row>
    <row r="4946" spans="8:8" ht="12.75">
      <c r="H4946" s="288"/>
    </row>
    <row r="4947" spans="8:8" ht="12.75">
      <c r="H4947" s="288"/>
    </row>
    <row r="4948" spans="8:8" ht="12.75">
      <c r="H4948" s="288"/>
    </row>
    <row r="4949" spans="8:8" ht="12.75">
      <c r="H4949" s="288"/>
    </row>
    <row r="4950" spans="8:8" ht="12.75">
      <c r="H4950" s="288"/>
    </row>
    <row r="4951" spans="8:8" ht="12.75">
      <c r="H4951" s="288"/>
    </row>
    <row r="4952" spans="8:8" ht="12.75">
      <c r="H4952" s="288"/>
    </row>
    <row r="4953" spans="8:8" ht="12.75">
      <c r="H4953" s="288"/>
    </row>
    <row r="4954" spans="8:8" ht="12.75">
      <c r="H4954" s="288"/>
    </row>
    <row r="4955" spans="8:8" ht="12.75">
      <c r="H4955" s="288"/>
    </row>
    <row r="4956" spans="8:8" ht="12.75">
      <c r="H4956" s="288"/>
    </row>
    <row r="4957" spans="8:8" ht="12.75">
      <c r="H4957" s="288"/>
    </row>
    <row r="4958" spans="8:8" ht="12.75">
      <c r="H4958" s="288"/>
    </row>
    <row r="4959" spans="8:8" ht="12.75">
      <c r="H4959" s="288"/>
    </row>
    <row r="4960" spans="8:8" ht="12.75">
      <c r="H4960" s="288"/>
    </row>
    <row r="4961" spans="8:8" ht="12.75">
      <c r="H4961" s="288"/>
    </row>
    <row r="4962" spans="8:8" ht="12.75">
      <c r="H4962" s="288"/>
    </row>
    <row r="4963" spans="8:8" ht="12.75">
      <c r="H4963" s="288"/>
    </row>
    <row r="4964" spans="8:8" ht="12.75">
      <c r="H4964" s="288"/>
    </row>
    <row r="4965" spans="8:8" ht="12.75">
      <c r="H4965" s="288"/>
    </row>
    <row r="4966" spans="8:8" ht="12.75">
      <c r="H4966" s="288"/>
    </row>
    <row r="4967" spans="8:8" ht="12.75">
      <c r="H4967" s="288"/>
    </row>
    <row r="4968" spans="8:8" ht="12.75">
      <c r="H4968" s="288"/>
    </row>
    <row r="4969" spans="8:8" ht="12.75">
      <c r="H4969" s="288"/>
    </row>
    <row r="4970" spans="8:8" ht="12.75">
      <c r="H4970" s="288"/>
    </row>
    <row r="4971" spans="8:8" ht="12.75">
      <c r="H4971" s="288"/>
    </row>
    <row r="4972" spans="8:8" ht="12.75">
      <c r="H4972" s="288"/>
    </row>
    <row r="4973" spans="8:8" ht="12.75">
      <c r="H4973" s="288"/>
    </row>
    <row r="4974" spans="8:8" ht="12.75">
      <c r="H4974" s="288"/>
    </row>
    <row r="4975" spans="8:8" ht="12.75">
      <c r="H4975" s="288"/>
    </row>
    <row r="4976" spans="8:8" ht="12.75">
      <c r="H4976" s="288"/>
    </row>
    <row r="4977" spans="8:8" ht="12.75">
      <c r="H4977" s="288"/>
    </row>
    <row r="4978" spans="8:8" ht="12.75">
      <c r="H4978" s="288"/>
    </row>
    <row r="4979" spans="8:8" ht="12.75">
      <c r="H4979" s="288"/>
    </row>
    <row r="4980" spans="8:8" ht="12.75">
      <c r="H4980" s="288"/>
    </row>
    <row r="4981" spans="8:8" ht="12.75">
      <c r="H4981" s="288"/>
    </row>
    <row r="4982" spans="8:8" ht="12.75">
      <c r="H4982" s="288"/>
    </row>
    <row r="4983" spans="8:8" ht="12.75">
      <c r="H4983" s="288"/>
    </row>
    <row r="4984" spans="8:8" ht="12.75">
      <c r="H4984" s="288"/>
    </row>
    <row r="4985" spans="8:8" ht="12.75">
      <c r="H4985" s="288"/>
    </row>
    <row r="4986" spans="8:8" ht="12.75">
      <c r="H4986" s="288"/>
    </row>
    <row r="4987" spans="8:8" ht="12.75">
      <c r="H4987" s="288"/>
    </row>
    <row r="4988" spans="8:8" ht="12.75">
      <c r="H4988" s="288"/>
    </row>
    <row r="4989" spans="8:8" ht="12.75">
      <c r="H4989" s="288"/>
    </row>
    <row r="4990" spans="8:8" ht="12.75">
      <c r="H4990" s="288"/>
    </row>
    <row r="4991" spans="8:8" ht="12.75">
      <c r="H4991" s="288"/>
    </row>
    <row r="4992" spans="8:8" ht="12.75">
      <c r="H4992" s="288"/>
    </row>
    <row r="4993" spans="8:8" ht="12.75">
      <c r="H4993" s="288"/>
    </row>
    <row r="4994" spans="8:8" ht="12.75">
      <c r="H4994" s="288"/>
    </row>
    <row r="4995" spans="8:8" ht="12.75">
      <c r="H4995" s="288"/>
    </row>
    <row r="4996" spans="8:8" ht="12.75">
      <c r="H4996" s="288"/>
    </row>
    <row r="4997" spans="8:8" ht="12.75">
      <c r="H4997" s="288"/>
    </row>
    <row r="4998" spans="8:8" ht="12.75">
      <c r="H4998" s="288"/>
    </row>
    <row r="4999" spans="8:8" ht="12.75">
      <c r="H4999" s="288"/>
    </row>
    <row r="5000" spans="8:8" ht="12.75">
      <c r="H5000" s="288"/>
    </row>
    <row r="5001" spans="8:8" ht="12.75">
      <c r="H5001" s="288"/>
    </row>
    <row r="5002" spans="8:8" ht="12.75">
      <c r="H5002" s="288"/>
    </row>
    <row r="5003" spans="8:8" ht="12.75">
      <c r="H5003" s="288"/>
    </row>
    <row r="5004" spans="8:8" ht="12.75">
      <c r="H5004" s="288"/>
    </row>
    <row r="5005" spans="8:8" ht="12.75">
      <c r="H5005" s="288"/>
    </row>
    <row r="5006" spans="8:8" ht="12.75">
      <c r="H5006" s="288"/>
    </row>
    <row r="5007" spans="8:8" ht="12.75">
      <c r="H5007" s="288"/>
    </row>
    <row r="5008" spans="8:8" ht="12.75">
      <c r="H5008" s="288"/>
    </row>
    <row r="5009" spans="8:8" ht="12.75">
      <c r="H5009" s="288"/>
    </row>
    <row r="5010" spans="8:8" ht="12.75">
      <c r="H5010" s="288"/>
    </row>
    <row r="5011" spans="8:8" ht="12.75">
      <c r="H5011" s="288"/>
    </row>
    <row r="5012" spans="8:8" ht="12.75">
      <c r="H5012" s="288"/>
    </row>
    <row r="5013" spans="8:8" ht="12.75">
      <c r="H5013" s="288"/>
    </row>
    <row r="5014" spans="8:8" ht="12.75">
      <c r="H5014" s="288"/>
    </row>
    <row r="5015" spans="8:8" ht="12.75">
      <c r="H5015" s="288"/>
    </row>
    <row r="5016" spans="8:8" ht="12.75">
      <c r="H5016" s="288"/>
    </row>
    <row r="5017" spans="8:8" ht="12.75">
      <c r="H5017" s="288"/>
    </row>
    <row r="5018" spans="8:8" ht="12.75">
      <c r="H5018" s="288"/>
    </row>
    <row r="5019" spans="8:8" ht="12.75">
      <c r="H5019" s="288"/>
    </row>
    <row r="5020" spans="8:8" ht="12.75">
      <c r="H5020" s="288"/>
    </row>
    <row r="5021" spans="8:8" ht="12.75">
      <c r="H5021" s="288"/>
    </row>
    <row r="5022" spans="8:8" ht="12.75">
      <c r="H5022" s="288"/>
    </row>
    <row r="5023" spans="8:8" ht="12.75">
      <c r="H5023" s="288"/>
    </row>
    <row r="5024" spans="8:8" ht="12.75">
      <c r="H5024" s="288"/>
    </row>
    <row r="5025" spans="8:8" ht="12.75">
      <c r="H5025" s="288"/>
    </row>
    <row r="5026" spans="8:8" ht="12.75">
      <c r="H5026" s="288"/>
    </row>
    <row r="5027" spans="8:8" ht="12.75">
      <c r="H5027" s="288"/>
    </row>
    <row r="5028" spans="8:8" ht="12.75">
      <c r="H5028" s="288"/>
    </row>
    <row r="5029" spans="8:8" ht="12.75">
      <c r="H5029" s="288"/>
    </row>
    <row r="5030" spans="8:8" ht="12.75">
      <c r="H5030" s="288"/>
    </row>
    <row r="5031" spans="8:8" ht="12.75">
      <c r="H5031" s="288"/>
    </row>
    <row r="5032" spans="8:8" ht="12.75">
      <c r="H5032" s="288"/>
    </row>
    <row r="5033" spans="8:8" ht="12.75">
      <c r="H5033" s="288"/>
    </row>
    <row r="5034" spans="8:8" ht="12.75">
      <c r="H5034" s="288"/>
    </row>
    <row r="5035" spans="8:8" ht="12.75">
      <c r="H5035" s="288"/>
    </row>
    <row r="5036" spans="8:8" ht="12.75">
      <c r="H5036" s="288"/>
    </row>
    <row r="5037" spans="8:8" ht="12.75">
      <c r="H5037" s="288"/>
    </row>
    <row r="5038" spans="8:8" ht="12.75">
      <c r="H5038" s="288"/>
    </row>
    <row r="5039" spans="8:8" ht="12.75">
      <c r="H5039" s="288"/>
    </row>
    <row r="5040" spans="8:8" ht="12.75">
      <c r="H5040" s="288"/>
    </row>
    <row r="5041" spans="8:8" ht="12.75">
      <c r="H5041" s="288"/>
    </row>
    <row r="5042" spans="8:8" ht="12.75">
      <c r="H5042" s="288"/>
    </row>
    <row r="5043" spans="8:8" ht="12.75">
      <c r="H5043" s="288"/>
    </row>
    <row r="5044" spans="8:8" ht="12.75">
      <c r="H5044" s="288"/>
    </row>
    <row r="5045" spans="8:8" ht="12.75">
      <c r="H5045" s="288"/>
    </row>
    <row r="5046" spans="8:8" ht="12.75">
      <c r="H5046" s="288"/>
    </row>
    <row r="5047" spans="8:8" ht="12.75">
      <c r="H5047" s="288"/>
    </row>
    <row r="5048" spans="8:8" ht="12.75">
      <c r="H5048" s="288"/>
    </row>
    <row r="5049" spans="8:8" ht="12.75">
      <c r="H5049" s="288"/>
    </row>
    <row r="5050" spans="8:8" ht="12.75">
      <c r="H5050" s="288"/>
    </row>
    <row r="5051" spans="8:8" ht="12.75">
      <c r="H5051" s="288"/>
    </row>
    <row r="5052" spans="8:8" ht="12.75">
      <c r="H5052" s="288"/>
    </row>
    <row r="5053" spans="8:8" ht="12.75">
      <c r="H5053" s="288"/>
    </row>
    <row r="5054" spans="8:8" ht="12.75">
      <c r="H5054" s="288"/>
    </row>
    <row r="5055" spans="8:8" ht="12.75">
      <c r="H5055" s="288"/>
    </row>
    <row r="5056" spans="8:8" ht="12.75">
      <c r="H5056" s="288"/>
    </row>
    <row r="5057" spans="8:8" ht="12.75">
      <c r="H5057" s="288"/>
    </row>
    <row r="5058" spans="8:8" ht="12.75">
      <c r="H5058" s="288"/>
    </row>
    <row r="5059" spans="8:8" ht="12.75">
      <c r="H5059" s="288"/>
    </row>
    <row r="5060" spans="8:8" ht="12.75">
      <c r="H5060" s="288"/>
    </row>
    <row r="5061" spans="8:8" ht="12.75">
      <c r="H5061" s="288"/>
    </row>
    <row r="5062" spans="8:8" ht="12.75">
      <c r="H5062" s="288"/>
    </row>
    <row r="5063" spans="8:8" ht="12.75">
      <c r="H5063" s="288"/>
    </row>
    <row r="5064" spans="8:8" ht="12.75">
      <c r="H5064" s="288"/>
    </row>
    <row r="5065" spans="8:8" ht="12.75">
      <c r="H5065" s="288"/>
    </row>
    <row r="5066" spans="8:8" ht="12.75">
      <c r="H5066" s="288"/>
    </row>
    <row r="5067" spans="8:8" ht="12.75">
      <c r="H5067" s="288"/>
    </row>
    <row r="5068" spans="8:8" ht="12.75">
      <c r="H5068" s="288"/>
    </row>
    <row r="5069" spans="8:8" ht="12.75">
      <c r="H5069" s="288"/>
    </row>
    <row r="5070" spans="8:8" ht="12.75">
      <c r="H5070" s="288"/>
    </row>
    <row r="5071" spans="8:8" ht="12.75">
      <c r="H5071" s="288"/>
    </row>
    <row r="5072" spans="8:8" ht="12.75">
      <c r="H5072" s="288"/>
    </row>
    <row r="5073" spans="8:8" ht="12.75">
      <c r="H5073" s="288"/>
    </row>
    <row r="5074" spans="8:8" ht="12.75">
      <c r="H5074" s="288"/>
    </row>
    <row r="5075" spans="8:8" ht="12.75">
      <c r="H5075" s="288"/>
    </row>
    <row r="5076" spans="8:8" ht="12.75">
      <c r="H5076" s="288"/>
    </row>
    <row r="5077" spans="8:8" ht="12.75">
      <c r="H5077" s="288"/>
    </row>
    <row r="5078" spans="8:8" ht="12.75">
      <c r="H5078" s="288"/>
    </row>
    <row r="5079" spans="8:8" ht="12.75">
      <c r="H5079" s="288"/>
    </row>
    <row r="5080" spans="8:8" ht="12.75">
      <c r="H5080" s="288"/>
    </row>
    <row r="5081" spans="8:8" ht="12.75">
      <c r="H5081" s="288"/>
    </row>
    <row r="5082" spans="8:8" ht="12.75">
      <c r="H5082" s="288"/>
    </row>
    <row r="5083" spans="8:8" ht="12.75">
      <c r="H5083" s="288"/>
    </row>
    <row r="5084" spans="8:8" ht="12.75">
      <c r="H5084" s="288"/>
    </row>
    <row r="5085" spans="8:8" ht="12.75">
      <c r="H5085" s="288"/>
    </row>
    <row r="5086" spans="8:8" ht="12.75">
      <c r="H5086" s="288"/>
    </row>
    <row r="5087" spans="8:8" ht="12.75">
      <c r="H5087" s="288"/>
    </row>
    <row r="5088" spans="8:8" ht="12.75">
      <c r="H5088" s="288"/>
    </row>
    <row r="5089" spans="8:8" ht="12.75">
      <c r="H5089" s="288"/>
    </row>
    <row r="5090" spans="8:8" ht="12.75">
      <c r="H5090" s="288"/>
    </row>
    <row r="5091" spans="8:8" ht="12.75">
      <c r="H5091" s="288"/>
    </row>
    <row r="5092" spans="8:8" ht="12.75">
      <c r="H5092" s="288"/>
    </row>
    <row r="5093" spans="8:8" ht="12.75">
      <c r="H5093" s="288"/>
    </row>
    <row r="5094" spans="8:8" ht="12.75">
      <c r="H5094" s="288"/>
    </row>
    <row r="5095" spans="8:8" ht="12.75">
      <c r="H5095" s="288"/>
    </row>
    <row r="5096" spans="8:8" ht="12.75">
      <c r="H5096" s="288"/>
    </row>
    <row r="5097" spans="8:8" ht="12.75">
      <c r="H5097" s="288"/>
    </row>
    <row r="5098" spans="8:8" ht="12.75">
      <c r="H5098" s="288"/>
    </row>
    <row r="5099" spans="8:8" ht="12.75">
      <c r="H5099" s="288"/>
    </row>
    <row r="5100" spans="8:8" ht="12.75">
      <c r="H5100" s="288"/>
    </row>
    <row r="5101" spans="8:8" ht="12.75">
      <c r="H5101" s="288"/>
    </row>
    <row r="5102" spans="8:8" ht="12.75">
      <c r="H5102" s="288"/>
    </row>
    <row r="5103" spans="8:8" ht="12.75">
      <c r="H5103" s="288"/>
    </row>
    <row r="5104" spans="8:8" ht="12.75">
      <c r="H5104" s="288"/>
    </row>
    <row r="5105" spans="8:8" ht="12.75">
      <c r="H5105" s="288"/>
    </row>
    <row r="5106" spans="8:8" ht="12.75">
      <c r="H5106" s="288"/>
    </row>
    <row r="5107" spans="8:8" ht="12.75">
      <c r="H5107" s="288"/>
    </row>
    <row r="5108" spans="8:8" ht="12.75">
      <c r="H5108" s="288"/>
    </row>
    <row r="5109" spans="8:8" ht="12.75">
      <c r="H5109" s="288"/>
    </row>
    <row r="5110" spans="8:8" ht="12.75">
      <c r="H5110" s="288"/>
    </row>
    <row r="5111" spans="8:8" ht="12.75">
      <c r="H5111" s="288"/>
    </row>
    <row r="5112" spans="8:8" ht="12.75">
      <c r="H5112" s="288"/>
    </row>
    <row r="5113" spans="8:8" ht="12.75">
      <c r="H5113" s="288"/>
    </row>
    <row r="5114" spans="8:8" ht="12.75">
      <c r="H5114" s="288"/>
    </row>
    <row r="5115" spans="8:8" ht="12.75">
      <c r="H5115" s="288"/>
    </row>
    <row r="5116" spans="8:8" ht="12.75">
      <c r="H5116" s="288"/>
    </row>
    <row r="5117" spans="8:8" ht="12.75">
      <c r="H5117" s="288"/>
    </row>
    <row r="5118" spans="8:8" ht="12.75">
      <c r="H5118" s="288"/>
    </row>
    <row r="5119" spans="8:8" ht="12.75">
      <c r="H5119" s="288"/>
    </row>
    <row r="5120" spans="8:8" ht="12.75">
      <c r="H5120" s="288"/>
    </row>
    <row r="5121" spans="8:8" ht="12.75">
      <c r="H5121" s="288"/>
    </row>
    <row r="5122" spans="8:8" ht="12.75">
      <c r="H5122" s="288"/>
    </row>
    <row r="5123" spans="8:8" ht="12.75">
      <c r="H5123" s="288"/>
    </row>
    <row r="5124" spans="8:8" ht="12.75">
      <c r="H5124" s="288"/>
    </row>
    <row r="5125" spans="8:8" ht="12.75">
      <c r="H5125" s="288"/>
    </row>
    <row r="5126" spans="8:8" ht="12.75">
      <c r="H5126" s="288"/>
    </row>
    <row r="5127" spans="8:8" ht="12.75">
      <c r="H5127" s="288"/>
    </row>
    <row r="5128" spans="8:8" ht="12.75">
      <c r="H5128" s="288"/>
    </row>
    <row r="5129" spans="8:8" ht="12.75">
      <c r="H5129" s="288"/>
    </row>
    <row r="5130" spans="8:8" ht="12.75">
      <c r="H5130" s="288"/>
    </row>
    <row r="5131" spans="8:8" ht="12.75">
      <c r="H5131" s="288"/>
    </row>
    <row r="5132" spans="8:8" ht="12.75">
      <c r="H5132" s="288"/>
    </row>
    <row r="5133" spans="8:8" ht="12.75">
      <c r="H5133" s="288"/>
    </row>
    <row r="5134" spans="8:8" ht="12.75">
      <c r="H5134" s="288"/>
    </row>
    <row r="5135" spans="8:8" ht="12.75">
      <c r="H5135" s="288"/>
    </row>
    <row r="5136" spans="8:8" ht="12.75">
      <c r="H5136" s="288"/>
    </row>
    <row r="5137" spans="8:8" ht="12.75">
      <c r="H5137" s="288"/>
    </row>
    <row r="5138" spans="8:8" ht="12.75">
      <c r="H5138" s="288"/>
    </row>
    <row r="5139" spans="8:8" ht="12.75">
      <c r="H5139" s="288"/>
    </row>
    <row r="5140" spans="8:8" ht="12.75">
      <c r="H5140" s="288"/>
    </row>
    <row r="5141" spans="8:8" ht="12.75">
      <c r="H5141" s="288"/>
    </row>
    <row r="5142" spans="8:8" ht="12.75">
      <c r="H5142" s="288"/>
    </row>
    <row r="5143" spans="8:8" ht="12.75">
      <c r="H5143" s="288"/>
    </row>
    <row r="5144" spans="8:8" ht="12.75">
      <c r="H5144" s="288"/>
    </row>
    <row r="5145" spans="8:8" ht="12.75">
      <c r="H5145" s="288"/>
    </row>
    <row r="5146" spans="8:8" ht="12.75">
      <c r="H5146" s="288"/>
    </row>
    <row r="5147" spans="8:8" ht="12.75">
      <c r="H5147" s="288"/>
    </row>
    <row r="5148" spans="8:8" ht="12.75">
      <c r="H5148" s="288"/>
    </row>
    <row r="5149" spans="8:8" ht="12.75">
      <c r="H5149" s="288"/>
    </row>
    <row r="5150" spans="8:8" ht="12.75">
      <c r="H5150" s="288"/>
    </row>
    <row r="5151" spans="8:8" ht="12.75">
      <c r="H5151" s="288"/>
    </row>
    <row r="5152" spans="8:8" ht="12.75">
      <c r="H5152" s="288"/>
    </row>
    <row r="5153" spans="8:8" ht="12.75">
      <c r="H5153" s="288"/>
    </row>
    <row r="5154" spans="8:8" ht="12.75">
      <c r="H5154" s="288"/>
    </row>
    <row r="5155" spans="8:8" ht="12.75">
      <c r="H5155" s="288"/>
    </row>
    <row r="5156" spans="8:8" ht="12.75">
      <c r="H5156" s="288"/>
    </row>
    <row r="5157" spans="8:8" ht="12.75">
      <c r="H5157" s="288"/>
    </row>
    <row r="5158" spans="8:8" ht="12.75">
      <c r="H5158" s="288"/>
    </row>
    <row r="5159" spans="8:8" ht="12.75">
      <c r="H5159" s="288"/>
    </row>
    <row r="5160" spans="8:8" ht="12.75">
      <c r="H5160" s="288"/>
    </row>
    <row r="5161" spans="8:8" ht="12.75">
      <c r="H5161" s="288"/>
    </row>
    <row r="5162" spans="8:8" ht="12.75">
      <c r="H5162" s="288"/>
    </row>
    <row r="5163" spans="8:8" ht="12.75">
      <c r="H5163" s="288"/>
    </row>
    <row r="5164" spans="8:8" ht="12.75">
      <c r="H5164" s="288"/>
    </row>
    <row r="5165" spans="8:8" ht="12.75">
      <c r="H5165" s="288"/>
    </row>
    <row r="5166" spans="8:8" ht="12.75">
      <c r="H5166" s="288"/>
    </row>
    <row r="5167" spans="8:8" ht="12.75">
      <c r="H5167" s="288"/>
    </row>
    <row r="5168" spans="8:8" ht="12.75">
      <c r="H5168" s="288"/>
    </row>
    <row r="5169" spans="8:8" ht="12.75">
      <c r="H5169" s="288"/>
    </row>
    <row r="5170" spans="8:8" ht="12.75">
      <c r="H5170" s="288"/>
    </row>
    <row r="5171" spans="8:8" ht="12.75">
      <c r="H5171" s="288"/>
    </row>
    <row r="5172" spans="8:8" ht="12.75">
      <c r="H5172" s="288"/>
    </row>
    <row r="5173" spans="8:8" ht="12.75">
      <c r="H5173" s="288"/>
    </row>
    <row r="5174" spans="8:8" ht="12.75">
      <c r="H5174" s="288"/>
    </row>
    <row r="5175" spans="8:8" ht="12.75">
      <c r="H5175" s="288"/>
    </row>
    <row r="5176" spans="8:8" ht="12.75">
      <c r="H5176" s="288"/>
    </row>
    <row r="5177" spans="8:8" ht="12.75">
      <c r="H5177" s="288"/>
    </row>
    <row r="5178" spans="8:8" ht="12.75">
      <c r="H5178" s="288"/>
    </row>
    <row r="5179" spans="8:8" ht="12.75">
      <c r="H5179" s="288"/>
    </row>
    <row r="5180" spans="8:8" ht="12.75">
      <c r="H5180" s="288"/>
    </row>
    <row r="5181" spans="8:8" ht="12.75">
      <c r="H5181" s="288"/>
    </row>
    <row r="5182" spans="8:8" ht="12.75">
      <c r="H5182" s="288"/>
    </row>
    <row r="5183" spans="8:8" ht="12.75">
      <c r="H5183" s="288"/>
    </row>
    <row r="5184" spans="8:8" ht="12.75">
      <c r="H5184" s="288"/>
    </row>
    <row r="5185" spans="8:8" ht="12.75">
      <c r="H5185" s="288"/>
    </row>
    <row r="5186" spans="8:8" ht="12.75">
      <c r="H5186" s="288"/>
    </row>
    <row r="5187" spans="8:8" ht="12.75">
      <c r="H5187" s="288"/>
    </row>
    <row r="5188" spans="8:8" ht="12.75">
      <c r="H5188" s="288"/>
    </row>
    <row r="5189" spans="8:8" ht="12.75">
      <c r="H5189" s="288"/>
    </row>
    <row r="5190" spans="8:8" ht="12.75">
      <c r="H5190" s="288"/>
    </row>
    <row r="5191" spans="8:8" ht="12.75">
      <c r="H5191" s="288"/>
    </row>
    <row r="5192" spans="8:8" ht="12.75">
      <c r="H5192" s="288"/>
    </row>
    <row r="5193" spans="8:8" ht="12.75">
      <c r="H5193" s="288"/>
    </row>
    <row r="5194" spans="8:8" ht="12.75">
      <c r="H5194" s="288"/>
    </row>
    <row r="5195" spans="8:8" ht="12.75">
      <c r="H5195" s="288"/>
    </row>
    <row r="5196" spans="8:8" ht="12.75">
      <c r="H5196" s="288"/>
    </row>
    <row r="5197" spans="8:8" ht="12.75">
      <c r="H5197" s="288"/>
    </row>
    <row r="5198" spans="8:8" ht="12.75">
      <c r="H5198" s="288"/>
    </row>
    <row r="5199" spans="8:8" ht="12.75">
      <c r="H5199" s="288"/>
    </row>
    <row r="5200" spans="8:8" ht="12.75">
      <c r="H5200" s="288"/>
    </row>
    <row r="5201" spans="8:8" ht="12.75">
      <c r="H5201" s="288"/>
    </row>
    <row r="5202" spans="8:8" ht="12.75">
      <c r="H5202" s="288"/>
    </row>
    <row r="5203" spans="8:8" ht="12.75">
      <c r="H5203" s="288"/>
    </row>
    <row r="5204" spans="8:8" ht="12.75">
      <c r="H5204" s="288"/>
    </row>
    <row r="5205" spans="8:8" ht="12.75">
      <c r="H5205" s="288"/>
    </row>
    <row r="5206" spans="8:8" ht="12.75">
      <c r="H5206" s="288"/>
    </row>
    <row r="5207" spans="8:8" ht="12.75">
      <c r="H5207" s="288"/>
    </row>
    <row r="5208" spans="8:8" ht="12.75">
      <c r="H5208" s="288"/>
    </row>
    <row r="5209" spans="8:8" ht="12.75">
      <c r="H5209" s="288"/>
    </row>
    <row r="5210" spans="8:8" ht="12.75">
      <c r="H5210" s="288"/>
    </row>
    <row r="5211" spans="8:8" ht="12.75">
      <c r="H5211" s="288"/>
    </row>
    <row r="5212" spans="8:8" ht="12.75">
      <c r="H5212" s="288"/>
    </row>
    <row r="5213" spans="8:8" ht="12.75">
      <c r="H5213" s="288"/>
    </row>
    <row r="5214" spans="8:8" ht="12.75">
      <c r="H5214" s="288"/>
    </row>
    <row r="5215" spans="8:8" ht="12.75">
      <c r="H5215" s="288"/>
    </row>
    <row r="5216" spans="8:8" ht="12.75">
      <c r="H5216" s="288"/>
    </row>
    <row r="5217" spans="8:8" ht="12.75">
      <c r="H5217" s="288"/>
    </row>
    <row r="5218" spans="8:8" ht="12.75">
      <c r="H5218" s="288"/>
    </row>
    <row r="5219" spans="8:8" ht="12.75">
      <c r="H5219" s="288"/>
    </row>
    <row r="5220" spans="8:8" ht="12.75">
      <c r="H5220" s="288"/>
    </row>
    <row r="5221" spans="8:8" ht="12.75">
      <c r="H5221" s="288"/>
    </row>
    <row r="5222" spans="8:8" ht="12.75">
      <c r="H5222" s="288"/>
    </row>
    <row r="5223" spans="8:8" ht="12.75">
      <c r="H5223" s="288"/>
    </row>
    <row r="5224" spans="8:8" ht="12.75">
      <c r="H5224" s="288"/>
    </row>
  </sheetData>
  <autoFilter ref="C79:G3875" xr:uid="{00000000-0001-0000-0300-000000000000}">
    <filterColumn colId="1">
      <filters>
        <filter val="ADOQUIN DE ARCILLA TR. LIVIANO 20X10X6CM (SUMINISTRO E INSTALACIÓN. INCLUYE BASE 4CM ARENA NIVELACION Y ARENA DE SELLO)"/>
        <filter val="ADOQUIN DE ARCILLA TR. LIVIANO 20X10X6CM (SUMINISTRO E INSTALACIÓN. INCLUYE BASE 4CM MORTERO 2000 Y ARENA DE SELLO)"/>
        <filter val="ADOQUIN DE ARCILLA TR. PESADO 20X10X8CM (SUMINISTRO E INSTALACIÓN. INCLUYE BASE 4CM ARENA NIVELACIÓN Y ARENA DE SELLO)"/>
        <filter val="ADOQUIN DE ARCILLA TR.PESADO 0.20X10X8CM (SUMINISTRO E INSTALACIÓN. INCLUYE BASE 4CM MORTERO 2000 Y ARENA DE SELLO)"/>
        <filter val="ADOQUIN DE CONCRETO COLOR 20X10X8CM (SUMINISTRO E INSTALACIÓN. INCLUYE BASE 4CM ARENA NIVELACIÓN Y ARENA DE SELLO)"/>
        <filter val="ADOQUIN DE CONCRETO COLOR 20X10X8CM (SUMINISTRO E INSTALACIÓN. INCLUYE BASE 4CM, MORTERO 2000 PSI Y ARENA DE SELLO)"/>
        <filter val="ADOQUIN DE CONCRETO TR. LIVIANO 20X10X6CM (SUMINISTRO E INSTALACIÓN. INCLUYE BASE 4CM ARENA NIVELACIÓN Y ARENA DE SELLO)"/>
        <filter val="ADOQUIN DE CONCRETO TR. PESADO 20X10X8CM (SUMINISTRO E INSTALACIÓN. INCLUYE BASE 4CM ARENA NIVELACIÓN Y ARENA DE SELLO)"/>
        <filter val="ADOQUIN ECOLOGICO EN CONCRETO DE 40 X 40 X 8CM. SUMINISTRO E INSTALACION. (INCLUYE SUMINISTRO, EXTENDIDO, NIVELACIÓN Y COMPACTACIÓN DE RECEBO E=0,15M, 0,02M DE TIERRA, GRAMA Y MANO DE OBRA)"/>
        <filter val="ADOQUIN EN CONCRETO 200X100X60MM A25 (SUMINISTRO E INSTALACIÓN. INCLUYE BASE 4CM MORTERO 2000 PSI Y ARENA DE SELLO)."/>
        <filter val="ADOQUIN EN CONCRETO A-25 (20X10X6cm)  (Suministro e instalación. Incluye base 4cm mortero 2500 PSI y arena de sello)"/>
        <filter val="ADOQUIN EN CONCRETO COLOR CHOCOLATE A-25 20X10X6CM  (SUMINISTRO E INSTALACIÓN. INCLUYE BASE 4CM MORTERO 2500 PSI Y ARENA DE SELLO)"/>
        <filter val="ADOQUIN EN CONCRETO COLOR OCRE A25 (20X10X6cm) (Suministro e instalación. Incluye base 4cm mortero 2000 PSI y arena de sello)"/>
        <filter val="BLOQUE DE CEMENTO MACIZO PEATONAL COLORES 20X20X6cm (Suministro e Instalación. Arena de sello, corte de adoquin y emboquillado)"/>
        <filter val="CENEFA EN ADOQUIN DE ARCILLA A=6CM (SUMINISTRO E INSTALACIÓN. NO INCLUYE MATERIAL DE BASE)"/>
        <filter val="FRANJA EN ADOQUIN DE CONCRETO DEMARCADOR VISUAL A26 20X10X6CM COLOR AMARILLO. (SUMINISTRO E INSTALACIÓN. INCLUYE BASE 3CM ARENA NIVELACIÓN Y ARENA DE SELLO)."/>
        <filter val="PISO EN ADOQUIN DE ARCILLA 20X10X6CM (SUMINISTRO E INSTALACIÓN. INCLUYE BASE 3CM ARENA NIVELACION Y ARENA DE SELLO)"/>
        <filter val="PISO EN ADOQUIN DE ARCILLA 26X6X6CM (SUMINISTRO E INSTALACIÓN. INCLUYE BASE 4CM ARENA NIVELACIÓN Y ARENA DE SELLO)"/>
        <filter val="PISO EN ADOQUIN DE CONCRETO A25 20X10X6CM (SUMINISTRO E INSTALACIÓN. INCLUYE BASE 3CM ARENA NIVELACIÓN Y ARENA DE SELLO)"/>
        <filter val="Proyecto Intersección a Desnivel Autopista Sur (NQS) con Av. Bosa: ADOQUIN DE ARCILLA COLOR ROJO O SIMILAR (26x6x6cm) (Incluye arena de peña para sello, Base 5cm en mortero de 2000 PSI) Transporte petreos 28 Km. SUMINISTRO E INSTALACIÓN."/>
        <filter val="RAMPA VEHICULAR FUNDIDA EN EL SITIO EN CONCRETO PREMEZCLADO DE 3000 PSI (GRAVA COMUN) SUM, CONSTR. E INSTALACIÓN. INCLUYE ACABADO EN ADOQUIN DE ARCILLA TIPO TRÁFICO PESADO O SIMILAR, BASE DE 4CM EN MORTERO DE 2000 PSI."/>
        <filter val="REHABILITACIÓN ANDEN ADOQUÍN ARCILLA TR LIVIANO SOBRE MORTERO. NO INCL BORDILLO. INCL. RETIRO ADOQUIN E INSTALAR EL MISMO. NO INCLUYE REDES."/>
        <filter val="RETIRO DE ADOQUIN SOBRE ARENA"/>
        <filter val="RETIRO DE ADOQUIN SOBRE MORTERO"/>
      </filters>
    </filterColumn>
  </autoFilter>
  <sortState xmlns:xlrd2="http://schemas.microsoft.com/office/spreadsheetml/2017/richdata2" ref="C80:G3875">
    <sortCondition ref="C79:C3875"/>
  </sortState>
  <mergeCells count="14">
    <mergeCell ref="B2:G2"/>
    <mergeCell ref="B3:G3"/>
    <mergeCell ref="B4:C4"/>
    <mergeCell ref="D4:F4"/>
    <mergeCell ref="B5:C5"/>
    <mergeCell ref="D5:F5"/>
    <mergeCell ref="E14:H14"/>
    <mergeCell ref="B63:H63"/>
    <mergeCell ref="B7:H7"/>
    <mergeCell ref="B8:H8"/>
    <mergeCell ref="B9:H9"/>
    <mergeCell ref="B10:C10"/>
    <mergeCell ref="D10:H10"/>
    <mergeCell ref="B12:H12"/>
  </mergeCells>
  <printOptions horizontalCentered="1"/>
  <pageMargins left="0.39370078740157483" right="0.19685039370078741" top="0.39370078740157483" bottom="0.39370078740157483" header="0.98425196850393704" footer="0"/>
  <pageSetup scale="72" orientation="portrait" r:id="rId1"/>
  <headerFooter alignWithMargins="0">
    <oddHeader xml:space="preserve">&amp;R&amp;8&amp;P de &amp;N            </oddHeader>
  </headerFooter>
  <rowBreaks count="2" manualBreakCount="2">
    <brk id="34" max="8" man="1"/>
    <brk id="52" max="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filterMode="1">
    <tabColor theme="7" tint="0.59999389629810485"/>
  </sheetPr>
  <dimension ref="B1:S4513"/>
  <sheetViews>
    <sheetView showGridLines="0" view="pageBreakPreview" topLeftCell="A53" zoomScaleNormal="100" zoomScaleSheetLayoutView="100" workbookViewId="0">
      <selection activeCell="D10" sqref="D10:H10"/>
    </sheetView>
  </sheetViews>
  <sheetFormatPr defaultColWidth="11.42578125" defaultRowHeight="11.25"/>
  <cols>
    <col min="1" max="1" width="1.28515625" style="1" customWidth="1"/>
    <col min="2" max="2" width="10.85546875" style="1" customWidth="1"/>
    <col min="3" max="3" width="7.7109375" style="2" bestFit="1" customWidth="1"/>
    <col min="4" max="4" width="55.7109375" style="3" customWidth="1"/>
    <col min="5" max="5" width="9.42578125" style="4" customWidth="1"/>
    <col min="6" max="6" width="16.140625" style="5" customWidth="1"/>
    <col min="7" max="7" width="17.140625" style="5" customWidth="1"/>
    <col min="8" max="8" width="19.5703125" style="5" customWidth="1"/>
    <col min="9" max="9" width="1.140625" style="1" customWidth="1"/>
    <col min="10" max="10" width="17.28515625" style="10" customWidth="1"/>
    <col min="11" max="11" width="62" style="10" customWidth="1"/>
    <col min="12" max="16384" width="11.42578125" style="1"/>
  </cols>
  <sheetData>
    <row r="1" spans="2:11" ht="12" thickBot="1"/>
    <row r="2" spans="2:11" ht="12" customHeight="1" thickTop="1">
      <c r="B2" s="657" t="s">
        <v>47</v>
      </c>
      <c r="C2" s="658"/>
      <c r="D2" s="658"/>
      <c r="E2" s="658"/>
      <c r="F2" s="658"/>
      <c r="G2" s="659"/>
      <c r="H2" s="392"/>
    </row>
    <row r="3" spans="2:11" ht="11.25" customHeight="1">
      <c r="B3" s="660" t="s">
        <v>48</v>
      </c>
      <c r="C3" s="661"/>
      <c r="D3" s="661"/>
      <c r="E3" s="661"/>
      <c r="F3" s="661"/>
      <c r="G3" s="662"/>
      <c r="H3" s="165"/>
    </row>
    <row r="4" spans="2:11" ht="11.25" customHeight="1">
      <c r="B4" s="944" t="s">
        <v>49</v>
      </c>
      <c r="C4" s="663"/>
      <c r="D4" s="945" t="s">
        <v>50</v>
      </c>
      <c r="E4" s="664"/>
      <c r="F4" s="663"/>
      <c r="G4" s="166" t="s">
        <v>51</v>
      </c>
      <c r="H4" s="165"/>
    </row>
    <row r="5" spans="2:11" ht="12" customHeight="1" thickBot="1">
      <c r="B5" s="665" t="s">
        <v>52</v>
      </c>
      <c r="C5" s="666"/>
      <c r="D5" s="667" t="s">
        <v>53</v>
      </c>
      <c r="E5" s="668"/>
      <c r="F5" s="666"/>
      <c r="G5" s="16">
        <v>1</v>
      </c>
      <c r="H5" s="369" t="s">
        <v>1</v>
      </c>
    </row>
    <row r="6" spans="2:11" ht="12.75" thickTop="1" thickBot="1"/>
    <row r="7" spans="2:11" ht="15" customHeight="1" thickTop="1">
      <c r="B7" s="645" t="s">
        <v>1</v>
      </c>
      <c r="C7" s="646"/>
      <c r="D7" s="646"/>
      <c r="E7" s="646"/>
      <c r="F7" s="646"/>
      <c r="G7" s="646"/>
      <c r="H7" s="647"/>
    </row>
    <row r="8" spans="2:11" ht="15" customHeight="1">
      <c r="B8" s="648" t="s">
        <v>2</v>
      </c>
      <c r="C8" s="946"/>
      <c r="D8" s="946"/>
      <c r="E8" s="946"/>
      <c r="F8" s="946"/>
      <c r="G8" s="946"/>
      <c r="H8" s="649"/>
    </row>
    <row r="9" spans="2:11" ht="15" customHeight="1">
      <c r="B9" s="648" t="s">
        <v>3</v>
      </c>
      <c r="C9" s="946"/>
      <c r="D9" s="946"/>
      <c r="E9" s="946"/>
      <c r="F9" s="946"/>
      <c r="G9" s="946"/>
      <c r="H9" s="649"/>
    </row>
    <row r="10" spans="2:11" ht="42" customHeight="1" thickBot="1">
      <c r="B10" s="650" t="s">
        <v>54</v>
      </c>
      <c r="C10" s="651"/>
      <c r="D10" s="652" t="str">
        <f>'D. ENTRADA obra'!C7</f>
        <v>"EJECUTAR A MONTO AGOTABLE POR EL SISTEMA DE PRECIOS UNITARIOS LAS OBRAS Y ACTIVIDADES PARA EL DIAGNOSTICO Y LA CONSERVACIÓN DE PUENTES VEHICULARES Y/O PEATONALES SOBRE CUERPOS DE AGUA DE LA LOCALIDAD DE KENNEDY”</v>
      </c>
      <c r="E10" s="652"/>
      <c r="F10" s="652"/>
      <c r="G10" s="652"/>
      <c r="H10" s="653"/>
    </row>
    <row r="11" spans="2:11" ht="9.75" customHeight="1" thickTop="1" thickBot="1">
      <c r="B11" s="370"/>
      <c r="C11" s="370"/>
      <c r="D11" s="370"/>
      <c r="E11" s="370"/>
      <c r="F11" s="370"/>
      <c r="G11" s="370"/>
      <c r="H11" s="370"/>
    </row>
    <row r="12" spans="2:11" ht="33" customHeight="1" thickTop="1" thickBot="1">
      <c r="B12" s="654" t="s">
        <v>3806</v>
      </c>
      <c r="C12" s="655"/>
      <c r="D12" s="655"/>
      <c r="E12" s="655"/>
      <c r="F12" s="655"/>
      <c r="G12" s="655"/>
      <c r="H12" s="656"/>
    </row>
    <row r="13" spans="2:11" ht="18" customHeight="1" thickTop="1" thickBot="1"/>
    <row r="14" spans="2:11" s="6" customFormat="1" ht="18" customHeight="1" thickTop="1" thickBot="1">
      <c r="B14" s="15"/>
      <c r="C14" s="15"/>
      <c r="D14" s="15"/>
      <c r="E14" s="639" t="s">
        <v>56</v>
      </c>
      <c r="F14" s="640"/>
      <c r="G14" s="640"/>
      <c r="H14" s="641"/>
      <c r="J14" s="6" t="s">
        <v>57</v>
      </c>
      <c r="K14" s="22">
        <v>32.200000000000003</v>
      </c>
    </row>
    <row r="15" spans="2:11" ht="18" customHeight="1" thickTop="1" thickBot="1">
      <c r="J15" s="6" t="s">
        <v>58</v>
      </c>
      <c r="K15" s="302">
        <v>9.9</v>
      </c>
    </row>
    <row r="16" spans="2:11" s="7" customFormat="1" ht="29.25" customHeight="1" thickTop="1" thickBot="1">
      <c r="B16" s="466" t="s">
        <v>59</v>
      </c>
      <c r="C16" s="467" t="s">
        <v>60</v>
      </c>
      <c r="D16" s="467" t="s">
        <v>61</v>
      </c>
      <c r="E16" s="467" t="s">
        <v>62</v>
      </c>
      <c r="F16" s="468" t="s">
        <v>63</v>
      </c>
      <c r="G16" s="468" t="s">
        <v>64</v>
      </c>
      <c r="H16" s="469" t="s">
        <v>65</v>
      </c>
      <c r="J16" s="23" t="s">
        <v>66</v>
      </c>
      <c r="K16" s="22">
        <v>1</v>
      </c>
    </row>
    <row r="17" spans="2:19" s="9" customFormat="1" ht="12.75" thickTop="1" thickBot="1">
      <c r="B17" s="579"/>
      <c r="C17" s="580">
        <v>1</v>
      </c>
      <c r="D17" s="357" t="s">
        <v>67</v>
      </c>
      <c r="E17" s="357"/>
      <c r="F17" s="357"/>
      <c r="G17" s="581"/>
      <c r="H17" s="582">
        <f>SUM(H18:H20)</f>
        <v>536849</v>
      </c>
      <c r="J17" s="12"/>
      <c r="K17" s="11"/>
    </row>
    <row r="18" spans="2:19" s="25" customFormat="1" ht="35.25" customHeight="1" thickTop="1">
      <c r="B18" s="575">
        <v>6162</v>
      </c>
      <c r="C18" s="576">
        <f>C17*1000+1</f>
        <v>1001</v>
      </c>
      <c r="D18" s="339" t="str">
        <f t="shared" ref="D18:D20" si="0">K18</f>
        <v>DIAGNOSTICO DE ESPACIO PUBLICO Y CICLORRUTA Y PUENTES PEATONALES (VISUAL). INCLUYE LEVANTAMIENTO TOPOGRÁFICO Y GEORREFERENCIACIÓN DE ELEMENTOS</v>
      </c>
      <c r="E18" s="355" t="str">
        <f>L18</f>
        <v>M2</v>
      </c>
      <c r="F18" s="577">
        <f>((P23+P29+P35)*O21)+1000</f>
        <v>1113.9279999999999</v>
      </c>
      <c r="G18" s="578">
        <f>J18</f>
        <v>119</v>
      </c>
      <c r="H18" s="534">
        <f>ROUND(F18*G18,0)</f>
        <v>132557</v>
      </c>
      <c r="J18" s="29">
        <f>LOOKUP(B18,$C$80:$C$4513,$F$80:$F$4513)</f>
        <v>119</v>
      </c>
      <c r="K18" s="11" t="str">
        <f>LOOKUP(B18,$C$80:$C$4513,$D$80:$D$4513)</f>
        <v>DIAGNOSTICO DE ESPACIO PUBLICO Y CICLORRUTA Y PUENTES PEATONALES (VISUAL). INCLUYE LEVANTAMIENTO TOPOGRÁFICO Y GEORREFERENCIACIÓN DE ELEMENTOS</v>
      </c>
      <c r="L18" s="11" t="str">
        <f>LOOKUP(B18,$C$80:$C$4513,$E$80:$E$4513)</f>
        <v>M2</v>
      </c>
    </row>
    <row r="19" spans="2:19" s="25" customFormat="1" ht="30" customHeight="1">
      <c r="B19" s="349">
        <v>3688</v>
      </c>
      <c r="C19" s="947">
        <f>C18+1</f>
        <v>1002</v>
      </c>
      <c r="D19" s="948" t="str">
        <f t="shared" si="0"/>
        <v>DESMONTE Y REINSTALACION DE SEÑALES VIALES (INCLUYE DADO DE ANCLAJE)</v>
      </c>
      <c r="E19" s="949" t="str">
        <f>L19</f>
        <v>UN</v>
      </c>
      <c r="F19" s="950">
        <v>8</v>
      </c>
      <c r="G19" s="951">
        <f>J19</f>
        <v>41764</v>
      </c>
      <c r="H19" s="414">
        <f>ROUND(F19*G19,0)</f>
        <v>334112</v>
      </c>
      <c r="J19" s="29">
        <f>LOOKUP(B19,$C$80:$C$4513,$F$80:$F$4513)</f>
        <v>41764</v>
      </c>
      <c r="K19" s="11" t="str">
        <f>LOOKUP(B19,$C$80:$C$4513,$D$80:$D$4513)</f>
        <v>DESMONTE Y REINSTALACION DE SEÑALES VIALES (INCLUYE DADO DE ANCLAJE)</v>
      </c>
      <c r="L19" s="11" t="str">
        <f>LOOKUP(B19,$C$80:$C$4513,$E$80:$E$4513)</f>
        <v>UN</v>
      </c>
    </row>
    <row r="20" spans="2:19" s="25" customFormat="1" ht="35.25" customHeight="1" thickBot="1">
      <c r="B20" s="333">
        <v>6153</v>
      </c>
      <c r="C20" s="455">
        <f>C18+1</f>
        <v>1002</v>
      </c>
      <c r="D20" s="470" t="str">
        <f t="shared" si="0"/>
        <v>CORTE Y RETIRO DE CÉSPED (HASTA 40 CM - INCLUYE RETIRO DE DESPERDICIOS). NO INCLUYE TRANSPORTE Y RETIRO DE SOBRANTES.</v>
      </c>
      <c r="E20" s="471" t="str">
        <f>L20</f>
        <v>M2</v>
      </c>
      <c r="F20" s="472">
        <f>(P23+P29+P35)*O21</f>
        <v>113.928</v>
      </c>
      <c r="G20" s="473">
        <f>J20</f>
        <v>616</v>
      </c>
      <c r="H20" s="415">
        <f>ROUND(F20*G20,0)</f>
        <v>70180</v>
      </c>
      <c r="J20" s="29">
        <f>LOOKUP(B20,$C$80:$C$4513,$F$80:$F$4513)</f>
        <v>616</v>
      </c>
      <c r="K20" s="11" t="str">
        <f>LOOKUP(B20,$C$80:$C$4513,$D$80:$D$4513)</f>
        <v>CORTE Y RETIRO DE CÉSPED (HASTA 40 CM - INCLUYE RETIRO DE DESPERDICIOS). NO INCLUYE TRANSPORTE Y RETIRO DE SOBRANTES.</v>
      </c>
      <c r="L20" s="11" t="str">
        <f>LOOKUP(B20,$C$80:$C$4513,$E$80:$E$4513)</f>
        <v>M2</v>
      </c>
    </row>
    <row r="21" spans="2:19" s="9" customFormat="1" ht="24" thickTop="1" thickBot="1">
      <c r="B21" s="343"/>
      <c r="C21" s="344">
        <v>2</v>
      </c>
      <c r="D21" s="345" t="s">
        <v>68</v>
      </c>
      <c r="E21" s="345"/>
      <c r="F21" s="345"/>
      <c r="G21" s="346"/>
      <c r="H21" s="347">
        <f>SUM(H22:H29)</f>
        <v>13089246</v>
      </c>
      <c r="J21" s="29"/>
      <c r="K21" s="11"/>
      <c r="L21" s="11"/>
      <c r="N21" s="516" t="s">
        <v>69</v>
      </c>
      <c r="O21" s="517">
        <v>2</v>
      </c>
      <c r="P21" s="1" t="s">
        <v>70</v>
      </c>
      <c r="Q21" s="1"/>
      <c r="R21" s="1" t="s">
        <v>71</v>
      </c>
      <c r="S21" s="1"/>
    </row>
    <row r="22" spans="2:19" s="8" customFormat="1" ht="54.75" customHeight="1" thickTop="1">
      <c r="B22" s="334">
        <v>4947</v>
      </c>
      <c r="C22" s="375">
        <f>C21*1000+1</f>
        <v>2001</v>
      </c>
      <c r="D22" s="592" t="str">
        <f t="shared" ref="D22:E59" si="1">K22</f>
        <v>LAVADO DE ESTRUCTURA EN CONCRETO Y/O METÁLICAS. INCLUYE ALQUILER DE HIDROLAVADORA 1300W MOTOR A GASOLINA PRESIÓN 3200 PSI. INCLUYE IMPLEMENTOS DE ASEO (DETERGENTE INDUSTRIAL), AGUA, COMBUSTIBLE Y MANO DE OBRA.</v>
      </c>
      <c r="E22" s="337" t="str">
        <f t="shared" si="1"/>
        <v>M2</v>
      </c>
      <c r="F22" s="338">
        <f>(P23+P29+P35+(S26*S27*3*O25)+(S28*S27*3*3))*O21*1.05</f>
        <v>431.28414000000004</v>
      </c>
      <c r="G22" s="593">
        <f t="shared" ref="G22:G26" si="2">J22</f>
        <v>3972</v>
      </c>
      <c r="H22" s="594">
        <f t="shared" ref="H22:H26" si="3">ROUND(F22*G22,0)</f>
        <v>1713061</v>
      </c>
      <c r="J22" s="29">
        <f>LOOKUP(B22,$C$80:$C$4513,$F$80:$F$4513)</f>
        <v>3972</v>
      </c>
      <c r="K22" s="11" t="str">
        <f>LOOKUP(B22,$C$80:$C$4513,$D$80:$D$4513)</f>
        <v>LAVADO DE ESTRUCTURA EN CONCRETO Y/O METÁLICAS. INCLUYE ALQUILER DE HIDROLAVADORA 1300W MOTOR A GASOLINA PRESIÓN 3200 PSI. INCLUYE IMPLEMENTOS DE ASEO (DETERGENTE INDUSTRIAL), AGUA, COMBUSTIBLE Y MANO DE OBRA.</v>
      </c>
      <c r="L22" s="11" t="str">
        <f>LOOKUP(B22,$C$80:$C$4513,$E$80:$E$4513)</f>
        <v>M2</v>
      </c>
      <c r="N22" s="1" t="s">
        <v>72</v>
      </c>
      <c r="O22" s="1">
        <v>2.02</v>
      </c>
      <c r="P22" s="1"/>
      <c r="Q22" s="1"/>
      <c r="R22" s="1" t="s">
        <v>73</v>
      </c>
      <c r="S22" s="1">
        <v>2</v>
      </c>
    </row>
    <row r="23" spans="2:19" s="8" customFormat="1" ht="146.25" customHeight="1">
      <c r="B23" s="334">
        <v>6275</v>
      </c>
      <c r="C23" s="596">
        <f>C22+1</f>
        <v>2002</v>
      </c>
      <c r="D23" s="948" t="str">
        <f t="shared" si="1"/>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E23" s="952" t="str">
        <f t="shared" si="1"/>
        <v>ML</v>
      </c>
      <c r="F23" s="953">
        <f>O23*4*O21*0.3*1.1</f>
        <v>37.223999999999997</v>
      </c>
      <c r="G23" s="954">
        <f t="shared" si="2"/>
        <v>103779</v>
      </c>
      <c r="H23" s="414">
        <f t="shared" si="3"/>
        <v>3863069</v>
      </c>
      <c r="J23" s="29">
        <f t="shared" ref="J23:J29" si="4">LOOKUP(B23,$C$75:$C$4506,$F$75:$F$4506)</f>
        <v>103779</v>
      </c>
      <c r="K23" s="11" t="str">
        <f t="shared" ref="K23:K29" si="5">LOOKUP(B23,$C$75:$C$4506,$D$75:$D$4506)</f>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L23" s="11" t="str">
        <f t="shared" ref="L23:L29" si="6">LOOKUP(B23,$C$75:$C$4506,$E$75:$E$4506)</f>
        <v>ML</v>
      </c>
      <c r="N23" s="1" t="s">
        <v>74</v>
      </c>
      <c r="O23" s="1">
        <v>14.1</v>
      </c>
      <c r="P23" s="1">
        <f>O23*O22*O21</f>
        <v>56.963999999999999</v>
      </c>
      <c r="Q23" s="1"/>
      <c r="R23" s="1" t="s">
        <v>75</v>
      </c>
      <c r="S23" s="1">
        <v>2.02</v>
      </c>
    </row>
    <row r="24" spans="2:19" s="8" customFormat="1" ht="51.75" customHeight="1">
      <c r="B24" s="334">
        <v>9055</v>
      </c>
      <c r="C24" s="947">
        <f t="shared" ref="C24:C26" si="7">C23+1</f>
        <v>2003</v>
      </c>
      <c r="D24" s="948" t="str">
        <f t="shared" si="1"/>
        <v>SUMINISTRO Y APLICACIÓN DE UNA CAPA DE ANTICORROSIVO DE 3MM DE ESPESOR DE PELÍCULA SECA IMPRIMANTE EPÓXICO, PREVIA PREPARACIÓN DE LA SUPERFICIE MEDIANTE LIMPIEZA MANUAL O MECÁNICA, SEGÚN LAS NORMAS SSPC-SP2</v>
      </c>
      <c r="E24" s="952" t="str">
        <f t="shared" si="1"/>
        <v>ML</v>
      </c>
      <c r="F24" s="953">
        <f>O23*O21*3*1.1</f>
        <v>93.06</v>
      </c>
      <c r="G24" s="340">
        <f t="shared" si="2"/>
        <v>11882</v>
      </c>
      <c r="H24" s="414">
        <f t="shared" si="3"/>
        <v>1105739</v>
      </c>
      <c r="J24" s="29">
        <f t="shared" si="4"/>
        <v>11882</v>
      </c>
      <c r="K24" s="11" t="str">
        <f t="shared" si="5"/>
        <v>SUMINISTRO Y APLICACIÓN DE UNA CAPA DE ANTICORROSIVO DE 3MM DE ESPESOR DE PELÍCULA SECA IMPRIMANTE EPÓXICO, PREVIA PREPARACIÓN DE LA SUPERFICIE MEDIANTE LIMPIEZA MANUAL O MECÁNICA, SEGÚN LAS NORMAS SSPC-SP2</v>
      </c>
      <c r="L24" s="11" t="str">
        <f t="shared" si="6"/>
        <v>ML</v>
      </c>
      <c r="N24" s="1" t="s">
        <v>76</v>
      </c>
      <c r="O24" s="1">
        <v>11.71</v>
      </c>
      <c r="P24" s="1"/>
      <c r="Q24" s="1"/>
      <c r="R24" s="1" t="s">
        <v>77</v>
      </c>
      <c r="S24" s="1">
        <v>1.0900000000000001</v>
      </c>
    </row>
    <row r="25" spans="2:19" s="8" customFormat="1" ht="83.25" customHeight="1">
      <c r="B25" s="334">
        <v>6262</v>
      </c>
      <c r="C25" s="947">
        <f t="shared" si="7"/>
        <v>2004</v>
      </c>
      <c r="D25" s="339" t="str">
        <f t="shared" si="1"/>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E25" s="336" t="str">
        <f t="shared" si="1"/>
        <v>M2</v>
      </c>
      <c r="F25" s="312">
        <f>((O23*S27)+(O23*1.2*2))*O21*1.1</f>
        <v>137.10839999999999</v>
      </c>
      <c r="G25" s="340">
        <f t="shared" si="2"/>
        <v>28199</v>
      </c>
      <c r="H25" s="414">
        <f t="shared" si="3"/>
        <v>3866320</v>
      </c>
      <c r="J25" s="29">
        <f t="shared" si="4"/>
        <v>28199</v>
      </c>
      <c r="K25" s="11" t="str">
        <f t="shared" si="5"/>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L25" s="11" t="str">
        <f t="shared" si="6"/>
        <v>M2</v>
      </c>
      <c r="N25" s="6" t="s">
        <v>78</v>
      </c>
      <c r="O25" s="6">
        <v>1</v>
      </c>
      <c r="P25" s="6"/>
      <c r="Q25" s="6"/>
      <c r="R25" s="6" t="s">
        <v>79</v>
      </c>
      <c r="S25" s="6"/>
    </row>
    <row r="26" spans="2:19" s="8" customFormat="1" ht="59.25" customHeight="1" thickBot="1">
      <c r="B26" s="335">
        <v>6352</v>
      </c>
      <c r="C26" s="455">
        <f t="shared" si="7"/>
        <v>2005</v>
      </c>
      <c r="D26" s="470" t="str">
        <f t="shared" si="1"/>
        <v>PINTURA RECUBRIMIENTO ELÁSTICO EN RESINA ACRÍLICA APLICADA SOBRE CONCRETO. DOS (2) MANOS. INCLUYE SUMINISTRO Y COLOCACIÓN DE PINTURA.</v>
      </c>
      <c r="E26" s="474" t="str">
        <f t="shared" si="1"/>
        <v>M2</v>
      </c>
      <c r="F26" s="475">
        <f>S28*3.66*2*1.1</f>
        <v>34.301520000000004</v>
      </c>
      <c r="G26" s="348">
        <f t="shared" si="2"/>
        <v>74080</v>
      </c>
      <c r="H26" s="415">
        <f t="shared" si="3"/>
        <v>2541057</v>
      </c>
      <c r="J26" s="29">
        <f t="shared" si="4"/>
        <v>74080</v>
      </c>
      <c r="K26" s="11" t="str">
        <f t="shared" si="5"/>
        <v>PINTURA RECUBRIMIENTO ELÁSTICO EN RESINA ACRÍLICA APLICADA SOBRE CONCRETO. DOS (2) MANOS. INCLUYE SUMINISTRO Y COLOCACIÓN DE PINTURA.</v>
      </c>
      <c r="L26" s="11" t="str">
        <f t="shared" si="6"/>
        <v>M2</v>
      </c>
      <c r="N26" s="1" t="s">
        <v>80</v>
      </c>
      <c r="O26" s="1"/>
      <c r="P26" s="1"/>
      <c r="Q26" s="1"/>
      <c r="R26" s="1" t="s">
        <v>81</v>
      </c>
      <c r="S26" s="1">
        <v>11.71</v>
      </c>
    </row>
    <row r="27" spans="2:19" s="8" customFormat="1" ht="122.25" hidden="1" customHeight="1">
      <c r="B27" s="334"/>
      <c r="C27" s="341"/>
      <c r="D27" s="339"/>
      <c r="E27" s="336"/>
      <c r="F27" s="312"/>
      <c r="G27" s="340"/>
      <c r="H27" s="574"/>
      <c r="J27" s="29" t="e">
        <f t="shared" si="4"/>
        <v>#N/A</v>
      </c>
      <c r="K27" s="11" t="e">
        <f t="shared" si="5"/>
        <v>#N/A</v>
      </c>
      <c r="L27" s="11" t="e">
        <f t="shared" si="6"/>
        <v>#N/A</v>
      </c>
      <c r="N27" s="7" t="s">
        <v>82</v>
      </c>
      <c r="O27" s="7"/>
      <c r="P27" s="7"/>
      <c r="Q27" s="7"/>
      <c r="R27" s="7" t="s">
        <v>83</v>
      </c>
      <c r="S27" s="7">
        <v>2.02</v>
      </c>
    </row>
    <row r="28" spans="2:19" s="8" customFormat="1" ht="18" hidden="1" customHeight="1">
      <c r="B28" s="334"/>
      <c r="C28" s="947"/>
      <c r="D28" s="339"/>
      <c r="E28" s="336"/>
      <c r="F28" s="312"/>
      <c r="G28" s="340"/>
      <c r="H28" s="414"/>
      <c r="J28" s="29" t="e">
        <f t="shared" si="4"/>
        <v>#N/A</v>
      </c>
      <c r="K28" s="11" t="e">
        <f t="shared" si="5"/>
        <v>#N/A</v>
      </c>
      <c r="L28" s="11" t="e">
        <f t="shared" si="6"/>
        <v>#N/A</v>
      </c>
      <c r="N28" s="9" t="s">
        <v>84</v>
      </c>
      <c r="O28" s="9"/>
      <c r="P28" s="9" t="s">
        <v>3802</v>
      </c>
      <c r="Q28" s="9"/>
      <c r="R28" s="9" t="s">
        <v>86</v>
      </c>
      <c r="S28" s="9">
        <v>4.26</v>
      </c>
    </row>
    <row r="29" spans="2:19" s="8" customFormat="1" ht="12" hidden="1" thickBot="1">
      <c r="B29" s="335"/>
      <c r="C29" s="947"/>
      <c r="D29" s="470"/>
      <c r="E29" s="474"/>
      <c r="F29" s="475"/>
      <c r="G29" s="348"/>
      <c r="H29" s="415"/>
      <c r="J29" s="29" t="e">
        <f t="shared" si="4"/>
        <v>#N/A</v>
      </c>
      <c r="K29" s="11" t="e">
        <f t="shared" si="5"/>
        <v>#N/A</v>
      </c>
      <c r="L29" s="11" t="e">
        <f t="shared" si="6"/>
        <v>#N/A</v>
      </c>
      <c r="N29" s="25" t="s">
        <v>87</v>
      </c>
      <c r="O29" s="25"/>
      <c r="P29" s="25">
        <f>O29*O28*O27</f>
        <v>0</v>
      </c>
      <c r="Q29" s="25"/>
      <c r="R29" s="25"/>
      <c r="S29" s="25"/>
    </row>
    <row r="30" spans="2:19" s="9" customFormat="1" ht="24" thickTop="1" thickBot="1">
      <c r="B30" s="343"/>
      <c r="C30" s="344">
        <v>3</v>
      </c>
      <c r="D30" s="345" t="s">
        <v>3807</v>
      </c>
      <c r="E30" s="345"/>
      <c r="F30" s="345"/>
      <c r="G30" s="346"/>
      <c r="H30" s="347">
        <f>SUM(H31:H35)</f>
        <v>5840987</v>
      </c>
      <c r="J30" s="29"/>
      <c r="K30" s="11"/>
      <c r="L30" s="11"/>
      <c r="N30" s="25" t="s">
        <v>89</v>
      </c>
      <c r="O30" s="25"/>
      <c r="P30" s="25"/>
      <c r="Q30" s="25"/>
      <c r="R30" s="25"/>
      <c r="S30" s="25"/>
    </row>
    <row r="31" spans="2:19" s="8" customFormat="1" ht="57.75" customHeight="1" thickTop="1">
      <c r="B31" s="334">
        <v>4947</v>
      </c>
      <c r="C31" s="341">
        <f>C30*1000+1</f>
        <v>3001</v>
      </c>
      <c r="D31" s="339" t="str">
        <f t="shared" si="1"/>
        <v>LAVADO DE ESTRUCTURA EN CONCRETO Y/O METÁLICAS. INCLUYE ALQUILER DE HIDROLAVADORA 1300W MOTOR A GASOLINA PRESIÓN 3200 PSI. INCLUYE IMPLEMENTOS DE ASEO (DETERGENTE INDUSTRIAL), AGUA, COMBUSTIBLE Y MANO DE OBRA.</v>
      </c>
      <c r="E31" s="336" t="str">
        <f>L31</f>
        <v>M2</v>
      </c>
      <c r="F31" s="312">
        <f>(O23*4*O21)*1.05</f>
        <v>118.44</v>
      </c>
      <c r="G31" s="342">
        <f t="shared" ref="G31:G35" si="8">J31</f>
        <v>3972</v>
      </c>
      <c r="H31" s="441">
        <f>ROUND(F31*G31,0)</f>
        <v>470444</v>
      </c>
      <c r="J31" s="29">
        <f>LOOKUP(B31,$C$80:$C$4513,$F$80:$F$4513)</f>
        <v>3972</v>
      </c>
      <c r="K31" s="11" t="str">
        <f>LOOKUP(B31,$C$80:$C$4513,$D$80:$D$4513)</f>
        <v>LAVADO DE ESTRUCTURA EN CONCRETO Y/O METÁLICAS. INCLUYE ALQUILER DE HIDROLAVADORA 1300W MOTOR A GASOLINA PRESIÓN 3200 PSI. INCLUYE IMPLEMENTOS DE ASEO (DETERGENTE INDUSTRIAL), AGUA, COMBUSTIBLE Y MANO DE OBRA.</v>
      </c>
      <c r="L31" s="11" t="str">
        <f>LOOKUP(B31,$C$80:$C$4513,$E$80:$E$4513)</f>
        <v>M2</v>
      </c>
      <c r="N31" s="25" t="s">
        <v>90</v>
      </c>
      <c r="O31" s="25"/>
      <c r="P31" s="25" t="s">
        <v>3804</v>
      </c>
      <c r="Q31" s="25"/>
      <c r="R31" s="25"/>
      <c r="S31" s="25"/>
    </row>
    <row r="32" spans="2:19" s="8" customFormat="1" ht="42" customHeight="1">
      <c r="B32" s="532">
        <v>5395</v>
      </c>
      <c r="C32" s="341">
        <f>C31+1</f>
        <v>3002</v>
      </c>
      <c r="D32" s="339" t="str">
        <f t="shared" si="1"/>
        <v>BARANDAS. DESMONTE E INSTALACION. INCLUYE ACOPIO EN EL FRENTE DE OBRA. (NO INCLUYE TRASLADO DEL MATERIAL SOBRANTE, NI RETIRO DE ESCOMBROS).</v>
      </c>
      <c r="E32" s="336" t="str">
        <f t="shared" si="1"/>
        <v>ML</v>
      </c>
      <c r="F32" s="312">
        <f>(O23*2*O21)*1.05</f>
        <v>59.22</v>
      </c>
      <c r="G32" s="962">
        <f t="shared" si="8"/>
        <v>35220</v>
      </c>
      <c r="H32" s="594">
        <f t="shared" ref="H32:H33" si="9">ROUND(F32*G32,0)</f>
        <v>2085728</v>
      </c>
      <c r="J32" s="29">
        <f>LOOKUP(B32,$C$80:$C$4513,$F$80:$F$4513)</f>
        <v>35220</v>
      </c>
      <c r="K32" s="11" t="str">
        <f>LOOKUP(B32,$C$80:$C$4513,$D$80:$D$4513)</f>
        <v>BARANDAS. DESMONTE E INSTALACION. INCLUYE ACOPIO EN EL FRENTE DE OBRA. (NO INCLUYE TRASLADO DEL MATERIAL SOBRANTE, NI RETIRO DE ESCOMBROS).</v>
      </c>
      <c r="L32" s="11" t="str">
        <f>LOOKUP(B32,$C$80:$C$4513,$E$80:$E$4513)</f>
        <v>ML</v>
      </c>
      <c r="N32" s="25"/>
      <c r="O32" s="25"/>
      <c r="P32" s="25"/>
      <c r="Q32" s="25"/>
      <c r="R32" s="25"/>
      <c r="S32" s="25"/>
    </row>
    <row r="33" spans="2:19" s="8" customFormat="1" ht="23.25" customHeight="1">
      <c r="B33" s="535">
        <v>5952</v>
      </c>
      <c r="C33" s="341">
        <f>C32+1</f>
        <v>3003</v>
      </c>
      <c r="D33" s="339" t="str">
        <f t="shared" si="1"/>
        <v>BARANDA METÁLICA M81 (INSTALADO Y PINTADO)</v>
      </c>
      <c r="E33" s="336" t="str">
        <f t="shared" si="1"/>
        <v>ML</v>
      </c>
      <c r="F33" s="312">
        <v>0</v>
      </c>
      <c r="G33" s="342">
        <f t="shared" si="8"/>
        <v>273700</v>
      </c>
      <c r="H33" s="414">
        <f t="shared" si="9"/>
        <v>0</v>
      </c>
      <c r="J33" s="29">
        <f>LOOKUP(B33,$C$80:$C$4513,$F$80:$F$4513)</f>
        <v>273700</v>
      </c>
      <c r="K33" s="11" t="str">
        <f>LOOKUP(B33,$C$80:$C$4513,$D$80:$D$4513)</f>
        <v>BARANDA METÁLICA M81 (INSTALADO Y PINTADO)</v>
      </c>
      <c r="L33" s="11" t="str">
        <f>LOOKUP(B33,$C$80:$C$4513,$E$80:$E$4513)</f>
        <v>ML</v>
      </c>
      <c r="N33" s="25"/>
      <c r="O33" s="25"/>
      <c r="P33" s="25"/>
      <c r="Q33" s="25"/>
      <c r="R33" s="25"/>
      <c r="S33" s="25"/>
    </row>
    <row r="34" spans="2:19" s="8" customFormat="1" ht="54" customHeight="1">
      <c r="B34" s="601">
        <v>9055</v>
      </c>
      <c r="C34" s="341">
        <f t="shared" ref="C34" si="10">C33+1</f>
        <v>3004</v>
      </c>
      <c r="D34" s="339" t="str">
        <f t="shared" si="1"/>
        <v>SUMINISTRO Y APLICACIÓN DE UNA CAPA DE ANTICORROSIVO DE 3MM DE ESPESOR DE PELÍCULA SECA IMPRIMANTE EPÓXICO, PREVIA PREPARACIÓN DE LA SUPERFICIE MEDIANTE LIMPIEZA MANUAL O MECÁNICA, SEGÚN LAS NORMAS SSPC-SP2</v>
      </c>
      <c r="E34" s="336" t="str">
        <f>L34</f>
        <v>ML</v>
      </c>
      <c r="F34" s="312">
        <f>(O23*8)*1.05</f>
        <v>118.44</v>
      </c>
      <c r="G34" s="342">
        <f t="shared" si="8"/>
        <v>11882</v>
      </c>
      <c r="H34" s="414">
        <f>ROUND(F34*G34,0)</f>
        <v>1407304</v>
      </c>
      <c r="J34" s="29">
        <f>LOOKUP(B34,$C$80:$C$4513,$F$80:$F$4513)</f>
        <v>11882</v>
      </c>
      <c r="K34" s="11" t="str">
        <f>LOOKUP(B34,$C$80:$C$4513,$D$80:$D$4513)</f>
        <v>SUMINISTRO Y APLICACIÓN DE UNA CAPA DE ANTICORROSIVO DE 3MM DE ESPESOR DE PELÍCULA SECA IMPRIMANTE EPÓXICO, PREVIA PREPARACIÓN DE LA SUPERFICIE MEDIANTE LIMPIEZA MANUAL O MECÁNICA, SEGÚN LAS NORMAS SSPC-SP2</v>
      </c>
      <c r="L34" s="11" t="str">
        <f>LOOKUP(B34,$C$80:$C$4513,$E$80:$E$4513)</f>
        <v>ML</v>
      </c>
      <c r="N34" s="25"/>
      <c r="O34" s="25"/>
      <c r="P34" s="25"/>
      <c r="Q34" s="25"/>
      <c r="R34" s="25"/>
      <c r="S34" s="25"/>
    </row>
    <row r="35" spans="2:19" s="8" customFormat="1" ht="52.5" customHeight="1" thickBot="1">
      <c r="B35" s="335">
        <v>6294</v>
      </c>
      <c r="C35" s="455">
        <f>C33+1</f>
        <v>3004</v>
      </c>
      <c r="D35" s="470" t="str">
        <f t="shared" si="1"/>
        <v>REPARACIÓN DE BARANDAS EXISTENTES. INCLUYE LIMPIEZA, MORTERO DE REPARACIÓN, INHIBIDOR DE CORROSIÓN, PINTURA ANTICARBONATACIÓN, SUMINISTRO DE MANO DE OBRA, EQUIPOS Y MANEJO DE DESPERDICIOS.</v>
      </c>
      <c r="E35" s="474" t="str">
        <f>L35</f>
        <v>ML</v>
      </c>
      <c r="F35" s="476">
        <f>(O23*4)*1.05</f>
        <v>59.22</v>
      </c>
      <c r="G35" s="477">
        <f t="shared" si="8"/>
        <v>31704</v>
      </c>
      <c r="H35" s="416">
        <f>ROUND(F35*G35,0)</f>
        <v>1877511</v>
      </c>
      <c r="J35" s="29">
        <f>LOOKUP(B35,$C$80:$C$4513,$F$80:$F$4513)</f>
        <v>31704</v>
      </c>
      <c r="K35" s="11" t="str">
        <f>LOOKUP(B35,$C$80:$C$4513,$D$80:$D$4513)</f>
        <v>REPARACIÓN DE BARANDAS EXISTENTES. INCLUYE LIMPIEZA, MORTERO DE REPARACIÓN, INHIBIDOR DE CORROSIÓN, PINTURA ANTICARBONATACIÓN, SUMINISTRO DE MANO DE OBRA, EQUIPOS Y MANEJO DE DESPERDICIOS.</v>
      </c>
      <c r="L35" s="11" t="str">
        <f>LOOKUP(B35,$C$80:$C$4513,$E$80:$E$4513)</f>
        <v>ML</v>
      </c>
      <c r="N35" s="9" t="s">
        <v>92</v>
      </c>
      <c r="O35" s="9"/>
      <c r="P35" s="9">
        <f>O35*O31*O30</f>
        <v>0</v>
      </c>
      <c r="Q35" s="9"/>
      <c r="R35" s="9"/>
      <c r="S35" s="9"/>
    </row>
    <row r="36" spans="2:19" s="9" customFormat="1" ht="12.75" thickTop="1" thickBot="1">
      <c r="B36" s="343"/>
      <c r="C36" s="344">
        <v>4</v>
      </c>
      <c r="D36" s="345" t="s">
        <v>3805</v>
      </c>
      <c r="E36" s="345"/>
      <c r="F36" s="346"/>
      <c r="G36" s="346"/>
      <c r="H36" s="347">
        <f>SUM(H37:H59)</f>
        <v>52129114</v>
      </c>
      <c r="J36" s="29"/>
      <c r="K36" s="11"/>
      <c r="L36" s="11"/>
    </row>
    <row r="37" spans="2:19" s="8" customFormat="1" ht="30.75" customHeight="1" thickTop="1">
      <c r="B37" s="334">
        <v>3011</v>
      </c>
      <c r="C37" s="947">
        <f>C36*1000+1</f>
        <v>4001</v>
      </c>
      <c r="D37" s="948" t="str">
        <f t="shared" si="1"/>
        <v>DEMOLICION MANUAL SARDINEL EXISTENTE (INCLUYE CARGUE). NO INCLUYE TRANSPORTE Y DISPOSICIÓN FINAL DE SOBRANTES.</v>
      </c>
      <c r="E37" s="952" t="str">
        <f>L37</f>
        <v>ML</v>
      </c>
      <c r="F37" s="953">
        <f>O22*3*1.05</f>
        <v>6.3630000000000004</v>
      </c>
      <c r="G37" s="955">
        <f t="shared" ref="G37:G59" si="11">J37</f>
        <v>4523</v>
      </c>
      <c r="H37" s="414">
        <f>ROUND(F37*G37,0)</f>
        <v>28780</v>
      </c>
      <c r="J37" s="29">
        <f>LOOKUP(B37,$C$80:$C$4513,$F$80:$F$4513)</f>
        <v>4523</v>
      </c>
      <c r="K37" s="11" t="str">
        <f>LOOKUP(B37,$C$80:$C$4513,$D$80:$D$4513)</f>
        <v>DEMOLICION MANUAL SARDINEL EXISTENTE (INCLUYE CARGUE). NO INCLUYE TRANSPORTE Y DISPOSICIÓN FINAL DE SOBRANTES.</v>
      </c>
      <c r="L37" s="11" t="str">
        <f>LOOKUP(B37,$C$80:$C$4513,$E$80:$E$4513)</f>
        <v>ML</v>
      </c>
    </row>
    <row r="38" spans="2:19" s="8" customFormat="1" ht="33.75" customHeight="1">
      <c r="B38" s="334">
        <v>3012</v>
      </c>
      <c r="C38" s="596">
        <f>C37+1</f>
        <v>4002</v>
      </c>
      <c r="D38" s="948" t="str">
        <f t="shared" si="1"/>
        <v>DEMOLICIÓN PISOS DE CONCRETO (ESPESOR VARIABLE HASTA 0.10 M. INCLUYE CARGUE). NO INCLUYE TRANSPORTE Y DISPOSICIÓN FINAL DE SOBRANTES.</v>
      </c>
      <c r="E38" s="952" t="str">
        <f t="shared" si="1"/>
        <v>M2</v>
      </c>
      <c r="F38" s="953">
        <v>12.08095777294206</v>
      </c>
      <c r="G38" s="955">
        <f t="shared" si="11"/>
        <v>6331</v>
      </c>
      <c r="H38" s="414">
        <f>ROUND(F38*G38,0)</f>
        <v>76485</v>
      </c>
      <c r="J38" s="29">
        <f t="shared" ref="J38:J59" si="12">LOOKUP(B38,$C$74:$C$4504,$F$74:$F$4504)</f>
        <v>6331</v>
      </c>
      <c r="K38" s="11" t="str">
        <f t="shared" ref="K38:K59" si="13">LOOKUP(B38,$C$74:$C$4504,$D$74:$D$4504)</f>
        <v>DEMOLICIÓN PISOS DE CONCRETO (ESPESOR VARIABLE HASTA 0.10 M. INCLUYE CARGUE). NO INCLUYE TRANSPORTE Y DISPOSICIÓN FINAL DE SOBRANTES.</v>
      </c>
      <c r="L38" s="11" t="str">
        <f t="shared" ref="L38:L59" si="14">LOOKUP(B38,$C$74:$C$4504,$E$74:$E$4504)</f>
        <v>M2</v>
      </c>
    </row>
    <row r="39" spans="2:19" s="8" customFormat="1" ht="71.25" customHeight="1">
      <c r="B39" s="334">
        <v>6224</v>
      </c>
      <c r="C39" s="596">
        <f t="shared" ref="C39:C59" si="15">C38+1</f>
        <v>4003</v>
      </c>
      <c r="D39" s="948" t="str">
        <f t="shared" si="1"/>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E39" s="952" t="str">
        <f t="shared" si="1"/>
        <v>M2</v>
      </c>
      <c r="F39" s="953">
        <f>S28*3.66*3</f>
        <v>46.774799999999999</v>
      </c>
      <c r="G39" s="955">
        <f t="shared" si="11"/>
        <v>11514</v>
      </c>
      <c r="H39" s="414">
        <f t="shared" ref="H39:H59" si="16">ROUND(F39*G39,0)</f>
        <v>538565</v>
      </c>
      <c r="J39" s="29">
        <f t="shared" si="12"/>
        <v>11514</v>
      </c>
      <c r="K39" s="11" t="str">
        <f t="shared" si="13"/>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L39" s="11" t="str">
        <f t="shared" si="14"/>
        <v>M2</v>
      </c>
    </row>
    <row r="40" spans="2:19" s="8" customFormat="1" ht="96" customHeight="1">
      <c r="B40" s="334">
        <v>6281</v>
      </c>
      <c r="C40" s="596">
        <f t="shared" si="15"/>
        <v>4004</v>
      </c>
      <c r="D40" s="948" t="str">
        <f t="shared" si="1"/>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E40" s="952" t="str">
        <f t="shared" si="1"/>
        <v>M2</v>
      </c>
      <c r="F40" s="953">
        <f>F39</f>
        <v>46.774799999999999</v>
      </c>
      <c r="G40" s="955">
        <f t="shared" si="11"/>
        <v>44431</v>
      </c>
      <c r="H40" s="414">
        <f t="shared" si="16"/>
        <v>2078251</v>
      </c>
      <c r="J40" s="29">
        <f t="shared" si="12"/>
        <v>44431</v>
      </c>
      <c r="K40" s="11" t="str">
        <f t="shared" si="13"/>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L40" s="11" t="str">
        <f t="shared" si="14"/>
        <v>M2</v>
      </c>
    </row>
    <row r="41" spans="2:19" s="8" customFormat="1" ht="33.75">
      <c r="B41" s="350">
        <v>5426</v>
      </c>
      <c r="C41" s="596">
        <f t="shared" si="15"/>
        <v>4005</v>
      </c>
      <c r="D41" s="948" t="str">
        <f t="shared" si="1"/>
        <v>CONCRETO 4000 PSI GRAVA COMÚN PARA RAMPAS Y ESCALERAS (PREMEZCLADO. INCL. SUMINISTRO, FORMALETEO Y COLOCACIÓN. NO INCL. REFUERZO, CURADO).</v>
      </c>
      <c r="E41" s="952" t="str">
        <f t="shared" si="1"/>
        <v>M3</v>
      </c>
      <c r="F41" s="953">
        <f>F38*0.1</f>
        <v>1.208095777294206</v>
      </c>
      <c r="G41" s="955">
        <f t="shared" si="11"/>
        <v>621990</v>
      </c>
      <c r="H41" s="414">
        <f t="shared" si="16"/>
        <v>751423</v>
      </c>
      <c r="J41" s="29">
        <f t="shared" si="12"/>
        <v>621990</v>
      </c>
      <c r="K41" s="11" t="str">
        <f t="shared" si="13"/>
        <v>CONCRETO 4000 PSI GRAVA COMÚN PARA RAMPAS Y ESCALERAS (PREMEZCLADO. INCL. SUMINISTRO, FORMALETEO Y COLOCACIÓN. NO INCL. REFUERZO, CURADO).</v>
      </c>
      <c r="L41" s="11" t="str">
        <f t="shared" si="14"/>
        <v>M3</v>
      </c>
    </row>
    <row r="42" spans="2:19" s="8" customFormat="1" ht="46.5" customHeight="1">
      <c r="B42" s="350">
        <v>7992</v>
      </c>
      <c r="C42" s="596">
        <f t="shared" si="15"/>
        <v>4006</v>
      </c>
      <c r="D42" s="948" t="str">
        <f t="shared" si="1"/>
        <v>REPOSICIÓN DE SELLO DE JUNTAS DE PAVIMENTO DE CONCRETO HIDRÁULICO, ANCHO HASTA DE 5/8" (16 MM). (INCLUYE LIMPIEZA, SUMINISTRO E INSTALACIÓN DE FONDO Y SELLANTE).</v>
      </c>
      <c r="E42" s="952" t="str">
        <f t="shared" si="1"/>
        <v>ML</v>
      </c>
      <c r="F42" s="953">
        <v>0</v>
      </c>
      <c r="G42" s="955">
        <f t="shared" si="11"/>
        <v>15497</v>
      </c>
      <c r="H42" s="414">
        <f t="shared" si="16"/>
        <v>0</v>
      </c>
      <c r="J42" s="29">
        <f t="shared" si="12"/>
        <v>15497</v>
      </c>
      <c r="K42" s="11" t="str">
        <f t="shared" si="13"/>
        <v>REPOSICIÓN DE SELLO DE JUNTAS DE PAVIMENTO DE CONCRETO HIDRÁULICO, ANCHO HASTA DE 5/8" (16 MM). (INCLUYE LIMPIEZA, SUMINISTRO E INSTALACIÓN DE FONDO Y SELLANTE).</v>
      </c>
      <c r="L42" s="11" t="str">
        <f t="shared" si="14"/>
        <v>ML</v>
      </c>
    </row>
    <row r="43" spans="2:19" s="8" customFormat="1" ht="22.5">
      <c r="B43" s="350">
        <v>4239</v>
      </c>
      <c r="C43" s="596">
        <f t="shared" si="15"/>
        <v>4007</v>
      </c>
      <c r="D43" s="948" t="str">
        <f t="shared" si="1"/>
        <v>CORTE Y AMPLIACIÓN DE JUNTA EN PAVIMENTO DE CONCRETO HIDRAULICO</v>
      </c>
      <c r="E43" s="952" t="str">
        <f t="shared" si="1"/>
        <v>ML</v>
      </c>
      <c r="F43" s="953">
        <v>0</v>
      </c>
      <c r="G43" s="955">
        <f t="shared" si="11"/>
        <v>4712</v>
      </c>
      <c r="H43" s="414">
        <f t="shared" si="16"/>
        <v>0</v>
      </c>
      <c r="J43" s="29">
        <f t="shared" si="12"/>
        <v>4712</v>
      </c>
      <c r="K43" s="11" t="str">
        <f t="shared" si="13"/>
        <v>CORTE Y AMPLIACIÓN DE JUNTA EN PAVIMENTO DE CONCRETO HIDRAULICO</v>
      </c>
      <c r="L43" s="11" t="str">
        <f t="shared" si="14"/>
        <v>ML</v>
      </c>
    </row>
    <row r="44" spans="2:19" s="8" customFormat="1" ht="39" customHeight="1">
      <c r="B44" s="350">
        <v>3837</v>
      </c>
      <c r="C44" s="596">
        <f t="shared" si="15"/>
        <v>4008</v>
      </c>
      <c r="D44" s="948" t="str">
        <f t="shared" si="1"/>
        <v>SELLADO DE JUNTAS EN PAVIMENTO DE CONCRETO HIDRAULICO (INCLUYE LIMPIEZA, SUMINISTRO E INSTALACIÓN DE FONDO Y SELLANTE)</v>
      </c>
      <c r="E44" s="952" t="str">
        <f t="shared" si="1"/>
        <v>ML</v>
      </c>
      <c r="F44" s="953">
        <v>0</v>
      </c>
      <c r="G44" s="955">
        <f t="shared" si="11"/>
        <v>10949</v>
      </c>
      <c r="H44" s="414">
        <f t="shared" si="16"/>
        <v>0</v>
      </c>
      <c r="J44" s="29">
        <f t="shared" si="12"/>
        <v>10949</v>
      </c>
      <c r="K44" s="11" t="str">
        <f t="shared" si="13"/>
        <v>SELLADO DE JUNTAS EN PAVIMENTO DE CONCRETO HIDRAULICO (INCLUYE LIMPIEZA, SUMINISTRO E INSTALACIÓN DE FONDO Y SELLANTE)</v>
      </c>
      <c r="L44" s="11" t="str">
        <f t="shared" si="14"/>
        <v>ML</v>
      </c>
    </row>
    <row r="45" spans="2:19" s="8" customFormat="1" ht="81.75" customHeight="1">
      <c r="B45" s="350">
        <v>3708</v>
      </c>
      <c r="C45" s="596">
        <f t="shared" si="15"/>
        <v>4009</v>
      </c>
      <c r="D45" s="948" t="str">
        <f t="shared" si="1"/>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45" s="952" t="str">
        <f t="shared" si="1"/>
        <v>KG</v>
      </c>
      <c r="F45" s="953">
        <v>0</v>
      </c>
      <c r="G45" s="955">
        <f t="shared" si="11"/>
        <v>3979</v>
      </c>
      <c r="H45" s="414">
        <f t="shared" si="16"/>
        <v>0</v>
      </c>
      <c r="J45" s="29">
        <f t="shared" si="12"/>
        <v>3979</v>
      </c>
      <c r="K45" s="11" t="str">
        <f t="shared" si="13"/>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L45" s="11" t="str">
        <f t="shared" si="14"/>
        <v>KG</v>
      </c>
    </row>
    <row r="46" spans="2:19" s="8" customFormat="1" ht="15.75" customHeight="1">
      <c r="B46" s="350">
        <v>3464</v>
      </c>
      <c r="C46" s="596">
        <f t="shared" si="15"/>
        <v>4010</v>
      </c>
      <c r="D46" s="948" t="str">
        <f t="shared" si="1"/>
        <v>EXCAVACION MANUAL EN MATERIAL COMUN. INCLUYE CARGUE.</v>
      </c>
      <c r="E46" s="952" t="str">
        <f t="shared" si="1"/>
        <v>M3</v>
      </c>
      <c r="F46" s="953">
        <f>F52*0.2*1.05</f>
        <v>23.924880000000002</v>
      </c>
      <c r="G46" s="955">
        <f t="shared" si="11"/>
        <v>31876</v>
      </c>
      <c r="H46" s="414">
        <f t="shared" si="16"/>
        <v>762629</v>
      </c>
      <c r="J46" s="29">
        <f t="shared" si="12"/>
        <v>31876</v>
      </c>
      <c r="K46" s="11" t="str">
        <f t="shared" si="13"/>
        <v>EXCAVACION MANUAL EN MATERIAL COMUN. INCLUYE CARGUE.</v>
      </c>
      <c r="L46" s="11" t="str">
        <f t="shared" si="14"/>
        <v>M3</v>
      </c>
    </row>
    <row r="47" spans="2:19" s="8" customFormat="1" ht="29.25" customHeight="1">
      <c r="B47" s="350">
        <v>3851</v>
      </c>
      <c r="C47" s="596">
        <f t="shared" si="15"/>
        <v>4011</v>
      </c>
      <c r="D47" s="948" t="str">
        <f t="shared" si="1"/>
        <v>RELLENO PARA ANDENES EN SUBBASE GRANULAR B-400 (SUMINISTRO, EXTENDIDO, HUMEDECIMIENTO Y COMPACTACIÓN)</v>
      </c>
      <c r="E47" s="952" t="str">
        <f t="shared" si="1"/>
        <v>M3</v>
      </c>
      <c r="F47" s="953">
        <f>F46</f>
        <v>23.924880000000002</v>
      </c>
      <c r="G47" s="955">
        <f t="shared" si="11"/>
        <v>82225</v>
      </c>
      <c r="H47" s="414">
        <f t="shared" si="16"/>
        <v>1967223</v>
      </c>
      <c r="J47" s="29">
        <f t="shared" si="12"/>
        <v>82225</v>
      </c>
      <c r="K47" s="11" t="str">
        <f t="shared" si="13"/>
        <v>RELLENO PARA ANDENES EN SUBBASE GRANULAR B-400 (SUMINISTRO, EXTENDIDO, HUMEDECIMIENTO Y COMPACTACIÓN)</v>
      </c>
      <c r="L47" s="11" t="str">
        <f t="shared" si="14"/>
        <v>M3</v>
      </c>
    </row>
    <row r="48" spans="2:19" s="8" customFormat="1" ht="37.5" customHeight="1">
      <c r="B48" s="350">
        <v>3567</v>
      </c>
      <c r="C48" s="596">
        <f t="shared" si="15"/>
        <v>4012</v>
      </c>
      <c r="D48" s="948" t="str">
        <f t="shared" ref="D48:D49" si="17">K48</f>
        <v>MURO EN BLOQUE ESTRUCTURAL TIPO PIEDRA GRIS (REFERENCIA: PI-16. INCLUYE SUMINISTRO Y CONSTRUCCIÓN)</v>
      </c>
      <c r="E48" s="952" t="str">
        <f t="shared" ref="E48:E49" si="18">L48</f>
        <v>M2</v>
      </c>
      <c r="F48" s="953">
        <v>0</v>
      </c>
      <c r="G48" s="955">
        <f t="shared" ref="G48:G49" si="19">J48</f>
        <v>78445</v>
      </c>
      <c r="H48" s="414">
        <f t="shared" ref="H48" si="20">ROUND(F48*G48,0)</f>
        <v>0</v>
      </c>
      <c r="J48" s="29">
        <f t="shared" si="12"/>
        <v>78445</v>
      </c>
      <c r="K48" s="11" t="str">
        <f t="shared" si="13"/>
        <v>MURO EN BLOQUE ESTRUCTURAL TIPO PIEDRA GRIS (REFERENCIA: PI-16. INCLUYE SUMINISTRO Y CONSTRUCCIÓN)</v>
      </c>
      <c r="L48" s="11" t="str">
        <f t="shared" si="14"/>
        <v>M2</v>
      </c>
    </row>
    <row r="49" spans="2:12" s="8" customFormat="1" ht="42" customHeight="1">
      <c r="B49" s="350">
        <v>4588</v>
      </c>
      <c r="C49" s="596">
        <f t="shared" si="15"/>
        <v>4013</v>
      </c>
      <c r="D49" s="948" t="str">
        <f t="shared" si="17"/>
        <v>CONSTRUCCIÓN DE ESCALERAS EN CONCRETO 3000 PSI GRAVA COMÚN. INCLUYE EXCAVACIÓN MANUAL, SUBBASE GRANULAR CLASE B, ACERO DE REFUERZO Y TRANSPORTE Y DISPOSICIÓN FINAL DE ESCOMBROS.</v>
      </c>
      <c r="E49" s="952" t="str">
        <f t="shared" si="18"/>
        <v>M2</v>
      </c>
      <c r="F49" s="953"/>
      <c r="G49" s="955">
        <f t="shared" si="19"/>
        <v>333358</v>
      </c>
      <c r="H49" s="414"/>
      <c r="J49" s="29">
        <f t="shared" si="12"/>
        <v>333358</v>
      </c>
      <c r="K49" s="11" t="str">
        <f t="shared" si="13"/>
        <v>CONSTRUCCIÓN DE ESCALERAS EN CONCRETO 3000 PSI GRAVA COMÚN. INCLUYE EXCAVACIÓN MANUAL, SUBBASE GRANULAR CLASE B, ACERO DE REFUERZO Y TRANSPORTE Y DISPOSICIÓN FINAL DE ESCOMBROS.</v>
      </c>
      <c r="L49" s="11" t="str">
        <f t="shared" si="14"/>
        <v>M2</v>
      </c>
    </row>
    <row r="50" spans="2:12" s="8" customFormat="1" ht="37.5" customHeight="1">
      <c r="B50" s="350">
        <v>5202</v>
      </c>
      <c r="C50" s="596">
        <f t="shared" si="15"/>
        <v>4014</v>
      </c>
      <c r="D50" s="948" t="str">
        <f t="shared" ref="D50:D53" si="21">K50</f>
        <v>JUNTA METÁLICA CON ÁNGULO DE 3"X1/4". SUMINISTRO Y COLOCACIÓN. (PARA UN SOLO COSTADO DE LA JUNTA).</v>
      </c>
      <c r="E50" s="952" t="str">
        <f t="shared" ref="E50:E53" si="22">L50</f>
        <v>ML</v>
      </c>
      <c r="F50" s="953">
        <f>O22*2*O21</f>
        <v>8.08</v>
      </c>
      <c r="G50" s="955">
        <f t="shared" ref="G50:G53" si="23">J50</f>
        <v>54528</v>
      </c>
      <c r="H50" s="414">
        <f t="shared" ref="H50:H53" si="24">ROUND(F50*G50,0)</f>
        <v>440586</v>
      </c>
      <c r="J50" s="29">
        <f t="shared" si="12"/>
        <v>54528</v>
      </c>
      <c r="K50" s="11" t="str">
        <f t="shared" si="13"/>
        <v>JUNTA METÁLICA CON ÁNGULO DE 3"X1/4". SUMINISTRO Y COLOCACIÓN. (PARA UN SOLO COSTADO DE LA JUNTA).</v>
      </c>
      <c r="L50" s="11" t="str">
        <f t="shared" si="14"/>
        <v>ML</v>
      </c>
    </row>
    <row r="51" spans="2:12" s="8" customFormat="1" ht="37.5" customHeight="1">
      <c r="B51" s="350">
        <v>4918</v>
      </c>
      <c r="C51" s="596">
        <f t="shared" si="15"/>
        <v>4015</v>
      </c>
      <c r="D51" s="948" t="str">
        <f t="shared" si="21"/>
        <v>JUNTA DE DILATACIÓN ELASTOMÉRICA 250 TAMAÑO 64 X 70 MM (INCLUYE SUMINISTRO E INSTALACIÓN Y TODOS LOS COSTOS DE SUMINISTRO E INSTALACIÓN DE MATERIAL PARA ANCLAJE..</v>
      </c>
      <c r="E51" s="952" t="str">
        <f t="shared" si="22"/>
        <v>ML</v>
      </c>
      <c r="F51" s="953">
        <v>0</v>
      </c>
      <c r="G51" s="955">
        <f t="shared" si="23"/>
        <v>136718</v>
      </c>
      <c r="H51" s="414">
        <f t="shared" si="24"/>
        <v>0</v>
      </c>
      <c r="J51" s="29">
        <f t="shared" si="12"/>
        <v>136718</v>
      </c>
      <c r="K51" s="11" t="str">
        <f t="shared" si="13"/>
        <v>JUNTA DE DILATACIÓN ELASTOMÉRICA 250 TAMAÑO 64 X 70 MM (INCLUYE SUMINISTRO E INSTALACIÓN Y TODOS LOS COSTOS DE SUMINISTRO E INSTALACIÓN DE MATERIAL PARA ANCLAJE..</v>
      </c>
      <c r="L51" s="11" t="str">
        <f t="shared" si="14"/>
        <v>ML</v>
      </c>
    </row>
    <row r="52" spans="2:12" s="8" customFormat="1" ht="20.25" customHeight="1">
      <c r="B52" s="350">
        <v>4581</v>
      </c>
      <c r="C52" s="596">
        <f t="shared" si="15"/>
        <v>4016</v>
      </c>
      <c r="D52" s="948" t="str">
        <f t="shared" si="21"/>
        <v>RETIRO DE ADOQUIN SOBRE MORTERO</v>
      </c>
      <c r="E52" s="952" t="str">
        <f t="shared" si="22"/>
        <v>M2</v>
      </c>
      <c r="F52" s="953">
        <f>P23*2</f>
        <v>113.928</v>
      </c>
      <c r="G52" s="955">
        <f t="shared" si="23"/>
        <v>2180</v>
      </c>
      <c r="H52" s="414">
        <f t="shared" si="24"/>
        <v>248363</v>
      </c>
      <c r="J52" s="29">
        <f t="shared" si="12"/>
        <v>2180</v>
      </c>
      <c r="K52" s="11" t="str">
        <f t="shared" si="13"/>
        <v>RETIRO DE ADOQUIN SOBRE MORTERO</v>
      </c>
      <c r="L52" s="11" t="str">
        <f t="shared" si="14"/>
        <v>M2</v>
      </c>
    </row>
    <row r="53" spans="2:12" s="8" customFormat="1" ht="37.5" customHeight="1">
      <c r="B53" s="350">
        <v>3696</v>
      </c>
      <c r="C53" s="596">
        <f t="shared" si="15"/>
        <v>4017</v>
      </c>
      <c r="D53" s="948" t="str">
        <f t="shared" si="21"/>
        <v>PISO EN ADOQUIN DE ARCILLA 26X6X6CM (SUMINISTRO E INSTALACIÓN. INCLUYE BASE 4CM ARENA NIVELACIÓN Y ARENA DE SELLO)</v>
      </c>
      <c r="E53" s="952" t="str">
        <f t="shared" si="22"/>
        <v>M2</v>
      </c>
      <c r="F53" s="953">
        <f>F52</f>
        <v>113.928</v>
      </c>
      <c r="G53" s="955">
        <f t="shared" si="23"/>
        <v>70782</v>
      </c>
      <c r="H53" s="414">
        <f t="shared" si="24"/>
        <v>8064052</v>
      </c>
      <c r="J53" s="29">
        <f t="shared" si="12"/>
        <v>70782</v>
      </c>
      <c r="K53" s="11" t="str">
        <f t="shared" si="13"/>
        <v>PISO EN ADOQUIN DE ARCILLA 26X6X6CM (SUMINISTRO E INSTALACIÓN. INCLUYE BASE 4CM ARENA NIVELACIÓN Y ARENA DE SELLO)</v>
      </c>
      <c r="L53" s="11" t="str">
        <f t="shared" si="14"/>
        <v>M2</v>
      </c>
    </row>
    <row r="54" spans="2:12" s="8" customFormat="1" ht="23.25" customHeight="1">
      <c r="B54" s="350">
        <v>7861</v>
      </c>
      <c r="C54" s="596">
        <f t="shared" si="15"/>
        <v>4018</v>
      </c>
      <c r="D54" s="948" t="str">
        <f t="shared" ref="D54:D57" si="25">K54</f>
        <v>RETIRO DE PISO EN LAMINA ALFAJOR</v>
      </c>
      <c r="E54" s="952" t="str">
        <f t="shared" ref="E54:E57" si="26">L54</f>
        <v>ML</v>
      </c>
      <c r="F54" s="953">
        <f>O23*4*1.05</f>
        <v>59.22</v>
      </c>
      <c r="G54" s="955">
        <f t="shared" ref="G54:G57" si="27">J54</f>
        <v>42514</v>
      </c>
      <c r="H54" s="414">
        <f t="shared" ref="H54:H57" si="28">ROUND(F54*G54,0)</f>
        <v>2517679</v>
      </c>
      <c r="J54" s="29">
        <f t="shared" si="12"/>
        <v>42514</v>
      </c>
      <c r="K54" s="11" t="str">
        <f t="shared" si="13"/>
        <v>RETIRO DE PISO EN LAMINA ALFAJOR</v>
      </c>
      <c r="L54" s="11" t="str">
        <f t="shared" si="14"/>
        <v>ML</v>
      </c>
    </row>
    <row r="55" spans="2:12" s="8" customFormat="1" ht="42" customHeight="1">
      <c r="B55" s="350">
        <v>5214</v>
      </c>
      <c r="C55" s="596">
        <f t="shared" si="15"/>
        <v>4019</v>
      </c>
      <c r="D55" s="948" t="str">
        <f t="shared" si="25"/>
        <v>LAMINA ALFAJOR 6MM CON SOPORTE EN NEOPRENO PARA PERMITIR FLUJO VEHICULAR SOBRE JUNTAS DEMOLIDAS. INCLUYE RETIRO Y POSTERIOR COLOCACIÓN Y TRANSPORTE.</v>
      </c>
      <c r="E55" s="952" t="str">
        <f t="shared" si="26"/>
        <v>M2</v>
      </c>
      <c r="F55" s="953">
        <f>F54*1.2</f>
        <v>71.063999999999993</v>
      </c>
      <c r="G55" s="955">
        <f t="shared" si="27"/>
        <v>159002</v>
      </c>
      <c r="H55" s="414">
        <f t="shared" si="28"/>
        <v>11299318</v>
      </c>
      <c r="J55" s="29">
        <f t="shared" si="12"/>
        <v>159002</v>
      </c>
      <c r="K55" s="11" t="str">
        <f t="shared" si="13"/>
        <v>LAMINA ALFAJOR 6MM CON SOPORTE EN NEOPRENO PARA PERMITIR FLUJO VEHICULAR SOBRE JUNTAS DEMOLIDAS. INCLUYE RETIRO Y POSTERIOR COLOCACIÓN Y TRANSPORTE.</v>
      </c>
      <c r="L55" s="11" t="str">
        <f t="shared" si="14"/>
        <v>M2</v>
      </c>
    </row>
    <row r="56" spans="2:12" s="8" customFormat="1" ht="33" customHeight="1">
      <c r="B56" s="350">
        <v>5190</v>
      </c>
      <c r="C56" s="596">
        <f t="shared" si="15"/>
        <v>4020</v>
      </c>
      <c r="D56" s="948" t="str">
        <f t="shared" si="25"/>
        <v>CORTE CON EQUIPO DE OXICORTE PARA EL RETIRO DE LA JUNTA METALICA EXISTENTE EN EL PUENTE.</v>
      </c>
      <c r="E56" s="952" t="str">
        <f t="shared" si="26"/>
        <v>ML</v>
      </c>
      <c r="F56" s="953">
        <f>(((O23+O22)*2*O21))+(F50)*1.07</f>
        <v>73.125600000000006</v>
      </c>
      <c r="G56" s="955">
        <f t="shared" si="27"/>
        <v>8701</v>
      </c>
      <c r="H56" s="414">
        <f t="shared" si="28"/>
        <v>636266</v>
      </c>
      <c r="J56" s="29">
        <f t="shared" si="12"/>
        <v>8701</v>
      </c>
      <c r="K56" s="11" t="str">
        <f t="shared" si="13"/>
        <v>CORTE CON EQUIPO DE OXICORTE PARA EL RETIRO DE LA JUNTA METALICA EXISTENTE EN EL PUENTE.</v>
      </c>
      <c r="L56" s="11" t="str">
        <f t="shared" si="14"/>
        <v>ML</v>
      </c>
    </row>
    <row r="57" spans="2:12" s="8" customFormat="1" ht="58.5" customHeight="1">
      <c r="B57" s="350">
        <v>5207</v>
      </c>
      <c r="C57" s="596">
        <f t="shared" si="15"/>
        <v>4021</v>
      </c>
      <c r="D57" s="948" t="str">
        <f t="shared" si="25"/>
        <v>SANEADO DE CONCRETO DE RECUBRIMIENTO. INCLUYE ESCARIFICACIÓN DE CONCRETO PROFUNDIDAD ENTRE 2CM Y 7CM, LIMPIEZA Y APLICACIÓN DE RECUBRIMIENTO ANTICORROSIVO PARA EL ACERO DE REFUERZO EXISTENTE Y MORTERO DE REPARACIÓN ESTRUCTURAL. NIVEL DE TRABAJO+3.0M</v>
      </c>
      <c r="E57" s="952" t="str">
        <f t="shared" si="26"/>
        <v>M2</v>
      </c>
      <c r="F57" s="953">
        <f>P23*O21*1.05</f>
        <v>119.62440000000001</v>
      </c>
      <c r="G57" s="955">
        <f t="shared" si="27"/>
        <v>177612</v>
      </c>
      <c r="H57" s="414">
        <f t="shared" si="28"/>
        <v>21246729</v>
      </c>
      <c r="J57" s="29">
        <f t="shared" si="12"/>
        <v>177612</v>
      </c>
      <c r="K57" s="11" t="str">
        <f t="shared" si="13"/>
        <v>SANEADO DE CONCRETO DE RECUBRIMIENTO. INCLUYE ESCARIFICACIÓN DE CONCRETO PROFUNDIDAD ENTRE 2CM Y 7CM, LIMPIEZA Y APLICACIÓN DE RECUBRIMIENTO ANTICORROSIVO PARA EL ACERO DE REFUERZO EXISTENTE Y MORTERO DE REPARACIÓN ESTRUCTURAL. NIVEL DE TRABAJO+3.0M</v>
      </c>
      <c r="L57" s="11" t="str">
        <f t="shared" si="14"/>
        <v>M2</v>
      </c>
    </row>
    <row r="58" spans="2:12" s="8" customFormat="1" ht="32.25" customHeight="1">
      <c r="B58" s="350">
        <v>5058</v>
      </c>
      <c r="C58" s="596">
        <f t="shared" si="15"/>
        <v>4022</v>
      </c>
      <c r="D58" s="948" t="str">
        <f t="shared" ref="D58" si="29">K58</f>
        <v>FILOS (INCLUYE SUMINISTRO Y COLOCACIÓN DE MORTERO 1:4 IMPERMEABILIZADO HECHO EN OBRA)</v>
      </c>
      <c r="E58" s="952" t="str">
        <f t="shared" ref="E58" si="30">L58</f>
        <v>ML</v>
      </c>
      <c r="F58" s="953">
        <f>O23*2*O21</f>
        <v>56.4</v>
      </c>
      <c r="G58" s="955">
        <f t="shared" ref="G58" si="31">J58</f>
        <v>7038</v>
      </c>
      <c r="H58" s="414">
        <f t="shared" ref="H58" si="32">ROUND(F58*G58,0)</f>
        <v>396943</v>
      </c>
      <c r="J58" s="29">
        <f t="shared" si="12"/>
        <v>7038</v>
      </c>
      <c r="K58" s="11" t="str">
        <f t="shared" si="13"/>
        <v>FILOS (INCLUYE SUMINISTRO Y COLOCACIÓN DE MORTERO 1:4 IMPERMEABILIZADO HECHO EN OBRA)</v>
      </c>
      <c r="L58" s="11" t="str">
        <f t="shared" si="14"/>
        <v>ML</v>
      </c>
    </row>
    <row r="59" spans="2:12" s="27" customFormat="1" ht="48.75" customHeight="1" thickBot="1">
      <c r="B59" s="349">
        <v>3017</v>
      </c>
      <c r="C59" s="596">
        <f t="shared" si="15"/>
        <v>4023</v>
      </c>
      <c r="D59" s="948" t="str">
        <f t="shared" si="1"/>
        <v>TRANSPORTE Y DISPOSICIÓN FINAL DE ESCOMBROS EN SITIO AUTORIZADO (DISTANCIA DE TRANSPORTE 21 KM). A DISTANCIA MAYOR DEL ACARREO LIBRE (90 M) EN SITIO AUTORIZADO POR LA ENTIDAD AMBIENTAL COMPETENTE.</v>
      </c>
      <c r="E59" s="952" t="str">
        <f t="shared" si="1"/>
        <v>M3</v>
      </c>
      <c r="F59" s="953">
        <f>(F38*0.1)+(F52*0.26)</f>
        <v>30.829375777294203</v>
      </c>
      <c r="G59" s="955">
        <f t="shared" si="11"/>
        <v>34896</v>
      </c>
      <c r="H59" s="415">
        <f t="shared" si="16"/>
        <v>1075822</v>
      </c>
      <c r="J59" s="29">
        <f t="shared" si="12"/>
        <v>34896</v>
      </c>
      <c r="K59" s="11" t="str">
        <f t="shared" si="13"/>
        <v>TRANSPORTE Y DISPOSICIÓN FINAL DE ESCOMBROS EN SITIO AUTORIZADO (DISTANCIA DE TRANSPORTE 21 KM). A DISTANCIA MAYOR DEL ACARREO LIBRE (90 M) EN SITIO AUTORIZADO POR LA ENTIDAD AMBIENTAL COMPETENTE.</v>
      </c>
      <c r="L59" s="11" t="str">
        <f t="shared" si="14"/>
        <v>M3</v>
      </c>
    </row>
    <row r="60" spans="2:12" ht="12.75" thickTop="1" thickBot="1">
      <c r="B60" s="481" t="s">
        <v>94</v>
      </c>
      <c r="C60" s="376"/>
      <c r="D60" s="376"/>
      <c r="E60" s="376"/>
      <c r="F60" s="376"/>
      <c r="G60" s="442"/>
      <c r="H60" s="478">
        <f>ROUND(H17+H21+H30+H36,0)</f>
        <v>71596196</v>
      </c>
      <c r="J60" s="12"/>
      <c r="K60" s="11"/>
      <c r="L60" s="11"/>
    </row>
    <row r="61" spans="2:12" ht="12.75" thickTop="1" thickBot="1">
      <c r="B61" s="18"/>
      <c r="C61" s="18"/>
      <c r="D61" s="18"/>
      <c r="E61" s="18"/>
      <c r="F61" s="18"/>
      <c r="G61" s="18"/>
      <c r="H61" s="19"/>
    </row>
    <row r="62" spans="2:12" ht="12" thickTop="1">
      <c r="B62" s="395" t="s">
        <v>95</v>
      </c>
      <c r="C62" s="377"/>
      <c r="D62" s="377"/>
      <c r="E62" s="377"/>
      <c r="F62" s="377"/>
      <c r="G62" s="377"/>
      <c r="H62" s="378"/>
    </row>
    <row r="63" spans="2:12" ht="18.75" customHeight="1" thickBot="1">
      <c r="B63" s="642"/>
      <c r="C63" s="643"/>
      <c r="D63" s="643"/>
      <c r="E63" s="643"/>
      <c r="F63" s="643"/>
      <c r="G63" s="643"/>
      <c r="H63" s="644"/>
      <c r="J63" s="17"/>
      <c r="K63" s="20"/>
      <c r="L63" s="17"/>
    </row>
    <row r="64" spans="2:12" ht="12.75" thickTop="1" thickBot="1"/>
    <row r="65" spans="2:12" ht="12" thickTop="1">
      <c r="B65" s="443" t="s">
        <v>96</v>
      </c>
      <c r="C65" s="396"/>
      <c r="D65" s="396"/>
      <c r="E65" s="396"/>
      <c r="F65" s="396"/>
      <c r="G65" s="397"/>
      <c r="H65" s="444">
        <f>H60</f>
        <v>71596196</v>
      </c>
      <c r="K65" s="17"/>
      <c r="L65" s="20"/>
    </row>
    <row r="66" spans="2:12">
      <c r="B66" s="315" t="s">
        <v>97</v>
      </c>
      <c r="C66" s="316"/>
      <c r="D66" s="316"/>
      <c r="E66" s="316"/>
      <c r="F66" s="316"/>
      <c r="G66" s="317">
        <f>'AIU OBRA'!L65</f>
        <v>0.29927474584624664</v>
      </c>
      <c r="H66" s="445">
        <f>ROUND($H$65*G66,0)</f>
        <v>21426933</v>
      </c>
      <c r="J66" s="10" t="s">
        <v>98</v>
      </c>
      <c r="K66" s="17"/>
      <c r="L66" s="20"/>
    </row>
    <row r="67" spans="2:12">
      <c r="B67" s="315" t="s">
        <v>99</v>
      </c>
      <c r="C67" s="316"/>
      <c r="D67" s="316"/>
      <c r="E67" s="316"/>
      <c r="F67" s="316"/>
      <c r="G67" s="317">
        <f>'AIU OBRA'!L66</f>
        <v>0.01</v>
      </c>
      <c r="H67" s="445">
        <f>ROUND($H$65*G67,0)</f>
        <v>715962</v>
      </c>
      <c r="K67" s="17"/>
      <c r="L67" s="20"/>
    </row>
    <row r="68" spans="2:12">
      <c r="B68" s="315" t="s">
        <v>100</v>
      </c>
      <c r="C68" s="316"/>
      <c r="D68" s="316"/>
      <c r="E68" s="316"/>
      <c r="F68" s="316"/>
      <c r="G68" s="317">
        <f>'AIU OBRA'!L67</f>
        <v>0.09</v>
      </c>
      <c r="H68" s="445">
        <f>ROUND($H$65*G68,0)</f>
        <v>6443658</v>
      </c>
      <c r="K68" s="17"/>
      <c r="L68" s="20"/>
    </row>
    <row r="69" spans="2:12">
      <c r="B69" s="318" t="s">
        <v>101</v>
      </c>
      <c r="C69" s="956"/>
      <c r="D69" s="956"/>
      <c r="E69" s="956"/>
      <c r="F69" s="956"/>
      <c r="G69" s="479">
        <f>'AIU OBRA'!L70</f>
        <v>0.39927474584624667</v>
      </c>
      <c r="H69" s="445"/>
    </row>
    <row r="70" spans="2:12">
      <c r="B70" s="318" t="s">
        <v>102</v>
      </c>
      <c r="C70" s="956"/>
      <c r="D70" s="956"/>
      <c r="E70" s="956"/>
      <c r="F70" s="956"/>
      <c r="G70" s="479"/>
      <c r="H70" s="445">
        <f>ROUND(SUM(H66:H68),0)</f>
        <v>28586553</v>
      </c>
    </row>
    <row r="71" spans="2:12">
      <c r="B71" s="379" t="s">
        <v>103</v>
      </c>
      <c r="C71" s="957"/>
      <c r="D71" s="958"/>
      <c r="E71" s="959"/>
      <c r="F71" s="960"/>
      <c r="G71" s="480"/>
      <c r="H71" s="446">
        <f>ROUND(SUM(H65,H70),0)</f>
        <v>100182749</v>
      </c>
    </row>
    <row r="72" spans="2:12">
      <c r="B72" s="380" t="s">
        <v>104</v>
      </c>
      <c r="C72" s="961"/>
      <c r="D72" s="961" t="s">
        <v>105</v>
      </c>
      <c r="E72" s="961"/>
      <c r="F72" s="960"/>
      <c r="G72" s="479">
        <f>'PGA Y SST'!O121</f>
        <v>9.2783257009077399E-2</v>
      </c>
      <c r="H72" s="414">
        <f>ROUND($H$65*G72,0)</f>
        <v>6642928</v>
      </c>
    </row>
    <row r="73" spans="2:12">
      <c r="B73" s="380" t="s">
        <v>106</v>
      </c>
      <c r="C73" s="961"/>
      <c r="D73" s="961" t="s">
        <v>105</v>
      </c>
      <c r="E73" s="961"/>
      <c r="F73" s="960"/>
      <c r="G73" s="479">
        <f>PGS!L53</f>
        <v>3.4757328392481267E-2</v>
      </c>
      <c r="H73" s="414">
        <f>ROUND($H$65*G73,0)</f>
        <v>2488492</v>
      </c>
    </row>
    <row r="74" spans="2:12">
      <c r="B74" s="380" t="s">
        <v>107</v>
      </c>
      <c r="C74" s="961"/>
      <c r="D74" s="961"/>
      <c r="E74" s="961"/>
      <c r="F74" s="960"/>
      <c r="G74" s="479">
        <f>PMT!P37</f>
        <v>7.4377029497614516E-2</v>
      </c>
      <c r="H74" s="414">
        <f>ROUND($H$65*G74,0)</f>
        <v>5325112</v>
      </c>
    </row>
    <row r="75" spans="2:12" ht="12" thickBot="1">
      <c r="B75" s="381" t="s">
        <v>108</v>
      </c>
      <c r="C75" s="382"/>
      <c r="D75" s="383"/>
      <c r="E75" s="384"/>
      <c r="F75" s="385"/>
      <c r="G75" s="385"/>
      <c r="H75" s="386">
        <f>ROUND((SUM(H71:H74)),0)</f>
        <v>114639281</v>
      </c>
    </row>
    <row r="76" spans="2:12" ht="12" thickTop="1"/>
    <row r="78" spans="2:12">
      <c r="H78" s="26"/>
    </row>
    <row r="79" spans="2:12" ht="33.75" customHeight="1">
      <c r="C79" s="522" t="s">
        <v>109</v>
      </c>
      <c r="D79" s="522" t="s">
        <v>110</v>
      </c>
      <c r="E79" s="523" t="s">
        <v>111</v>
      </c>
      <c r="F79" s="524" t="s">
        <v>112</v>
      </c>
      <c r="G79" s="525" t="s">
        <v>113</v>
      </c>
      <c r="H79" s="525" t="s">
        <v>114</v>
      </c>
    </row>
    <row r="80" spans="2:12" ht="25.5" hidden="1">
      <c r="C80" s="351">
        <v>3007</v>
      </c>
      <c r="D80" s="352" t="s">
        <v>115</v>
      </c>
      <c r="E80" s="353" t="s">
        <v>116</v>
      </c>
      <c r="F80" s="354">
        <v>727</v>
      </c>
      <c r="G80" s="288" t="s">
        <v>117</v>
      </c>
      <c r="H80" s="288"/>
    </row>
    <row r="81" spans="2:11" ht="31.5" hidden="1">
      <c r="C81" s="351">
        <v>3009</v>
      </c>
      <c r="D81" s="352" t="s">
        <v>118</v>
      </c>
      <c r="E81" s="353" t="s">
        <v>119</v>
      </c>
      <c r="F81" s="354">
        <v>31876</v>
      </c>
      <c r="G81" s="288" t="s">
        <v>117</v>
      </c>
      <c r="H81" s="288"/>
    </row>
    <row r="82" spans="2:11" ht="47.25" hidden="1">
      <c r="C82" s="351">
        <v>3010</v>
      </c>
      <c r="D82" s="352" t="s">
        <v>120</v>
      </c>
      <c r="E82" s="353" t="s">
        <v>119</v>
      </c>
      <c r="F82" s="354">
        <v>30579</v>
      </c>
      <c r="G82" s="288" t="s">
        <v>117</v>
      </c>
      <c r="H82" s="288"/>
    </row>
    <row r="83" spans="2:11" ht="47.25" hidden="1">
      <c r="C83" s="351">
        <v>3011</v>
      </c>
      <c r="D83" s="352" t="s">
        <v>121</v>
      </c>
      <c r="E83" s="353" t="s">
        <v>122</v>
      </c>
      <c r="F83" s="354">
        <v>4523</v>
      </c>
      <c r="G83" s="288" t="s">
        <v>117</v>
      </c>
      <c r="H83" s="288"/>
    </row>
    <row r="84" spans="2:11" s="5" customFormat="1" ht="63">
      <c r="B84" s="1"/>
      <c r="C84" s="351">
        <v>3012</v>
      </c>
      <c r="D84" s="352" t="s">
        <v>123</v>
      </c>
      <c r="E84" s="353" t="s">
        <v>116</v>
      </c>
      <c r="F84" s="354">
        <v>6331</v>
      </c>
      <c r="G84" s="288" t="s">
        <v>117</v>
      </c>
      <c r="H84" s="288"/>
      <c r="I84" s="1"/>
      <c r="J84" s="10"/>
      <c r="K84" s="10"/>
    </row>
    <row r="85" spans="2:11" s="5" customFormat="1" ht="31.5" hidden="1">
      <c r="B85" s="1"/>
      <c r="C85" s="351">
        <v>3015</v>
      </c>
      <c r="D85" s="352" t="s">
        <v>124</v>
      </c>
      <c r="E85" s="353" t="s">
        <v>125</v>
      </c>
      <c r="F85" s="354">
        <v>206755</v>
      </c>
      <c r="G85" s="288" t="s">
        <v>117</v>
      </c>
      <c r="H85" s="288"/>
      <c r="I85" s="1"/>
      <c r="J85" s="10"/>
      <c r="K85" s="10"/>
    </row>
    <row r="86" spans="2:11" s="5" customFormat="1" ht="94.5" hidden="1">
      <c r="B86" s="1"/>
      <c r="C86" s="351">
        <v>3017</v>
      </c>
      <c r="D86" s="352" t="s">
        <v>126</v>
      </c>
      <c r="E86" s="353" t="s">
        <v>119</v>
      </c>
      <c r="F86" s="354">
        <v>34896</v>
      </c>
      <c r="G86" s="288" t="s">
        <v>117</v>
      </c>
      <c r="H86" s="288"/>
      <c r="I86" s="1"/>
      <c r="J86" s="10"/>
      <c r="K86" s="10"/>
    </row>
    <row r="87" spans="2:11" s="5" customFormat="1" ht="31.5" hidden="1">
      <c r="B87" s="1"/>
      <c r="C87" s="351">
        <v>3018</v>
      </c>
      <c r="D87" s="352" t="s">
        <v>127</v>
      </c>
      <c r="E87" s="353" t="s">
        <v>119</v>
      </c>
      <c r="F87" s="354">
        <v>62305</v>
      </c>
      <c r="G87" s="288" t="s">
        <v>117</v>
      </c>
      <c r="H87" s="288"/>
      <c r="I87" s="1"/>
      <c r="J87" s="10"/>
      <c r="K87" s="10"/>
    </row>
    <row r="88" spans="2:11" s="5" customFormat="1" ht="63" hidden="1">
      <c r="B88" s="1"/>
      <c r="C88" s="351">
        <v>3021</v>
      </c>
      <c r="D88" s="352" t="s">
        <v>128</v>
      </c>
      <c r="E88" s="353" t="s">
        <v>116</v>
      </c>
      <c r="F88" s="354">
        <v>5770</v>
      </c>
      <c r="G88" s="288" t="s">
        <v>117</v>
      </c>
      <c r="H88" s="288"/>
      <c r="I88" s="1"/>
      <c r="J88" s="10"/>
      <c r="K88" s="10"/>
    </row>
    <row r="89" spans="2:11" s="5" customFormat="1" ht="47.25">
      <c r="B89" s="1"/>
      <c r="C89" s="351">
        <v>3022</v>
      </c>
      <c r="D89" s="352" t="s">
        <v>129</v>
      </c>
      <c r="E89" s="353" t="s">
        <v>119</v>
      </c>
      <c r="F89" s="354">
        <v>46434</v>
      </c>
      <c r="G89" s="288" t="s">
        <v>117</v>
      </c>
      <c r="H89" s="288"/>
      <c r="I89" s="1"/>
      <c r="J89" s="10"/>
      <c r="K89" s="10"/>
    </row>
    <row r="90" spans="2:11" s="5" customFormat="1" ht="47.25" hidden="1">
      <c r="B90" s="1"/>
      <c r="C90" s="351">
        <v>3024</v>
      </c>
      <c r="D90" s="352" t="s">
        <v>130</v>
      </c>
      <c r="E90" s="353" t="s">
        <v>119</v>
      </c>
      <c r="F90" s="354">
        <v>109001</v>
      </c>
      <c r="G90" s="288" t="s">
        <v>117</v>
      </c>
      <c r="H90" s="288"/>
      <c r="I90" s="1"/>
      <c r="J90" s="10"/>
      <c r="K90" s="10"/>
    </row>
    <row r="91" spans="2:11" s="5" customFormat="1" ht="31.5" hidden="1">
      <c r="B91" s="1"/>
      <c r="C91" s="351">
        <v>3027</v>
      </c>
      <c r="D91" s="352" t="s">
        <v>131</v>
      </c>
      <c r="E91" s="353" t="s">
        <v>122</v>
      </c>
      <c r="F91" s="354">
        <v>58698</v>
      </c>
      <c r="G91" s="288" t="s">
        <v>117</v>
      </c>
      <c r="H91" s="288"/>
      <c r="I91" s="1"/>
      <c r="J91" s="10"/>
      <c r="K91" s="10"/>
    </row>
    <row r="92" spans="2:11" s="5" customFormat="1" ht="47.25" hidden="1">
      <c r="B92" s="1"/>
      <c r="C92" s="351">
        <v>3041</v>
      </c>
      <c r="D92" s="352" t="s">
        <v>132</v>
      </c>
      <c r="E92" s="353" t="s">
        <v>122</v>
      </c>
      <c r="F92" s="354">
        <v>24517</v>
      </c>
      <c r="G92" s="288" t="s">
        <v>117</v>
      </c>
      <c r="H92" s="288"/>
      <c r="I92" s="1"/>
      <c r="J92" s="10"/>
      <c r="K92" s="10"/>
    </row>
    <row r="93" spans="2:11" s="5" customFormat="1" ht="47.25" hidden="1">
      <c r="B93" s="1"/>
      <c r="C93" s="351">
        <v>3042</v>
      </c>
      <c r="D93" s="352" t="s">
        <v>133</v>
      </c>
      <c r="E93" s="353" t="s">
        <v>122</v>
      </c>
      <c r="F93" s="354">
        <v>51046</v>
      </c>
      <c r="G93" s="288" t="s">
        <v>117</v>
      </c>
      <c r="H93" s="288"/>
      <c r="I93" s="1"/>
      <c r="J93" s="10"/>
      <c r="K93" s="10"/>
    </row>
    <row r="94" spans="2:11" s="5" customFormat="1" ht="47.25" hidden="1">
      <c r="B94" s="1"/>
      <c r="C94" s="351">
        <v>3043</v>
      </c>
      <c r="D94" s="352" t="s">
        <v>134</v>
      </c>
      <c r="E94" s="353" t="s">
        <v>122</v>
      </c>
      <c r="F94" s="354">
        <v>71150</v>
      </c>
      <c r="G94" s="288" t="s">
        <v>117</v>
      </c>
      <c r="H94" s="288"/>
      <c r="I94" s="1"/>
      <c r="J94" s="10"/>
      <c r="K94" s="10"/>
    </row>
    <row r="95" spans="2:11" s="5" customFormat="1" ht="47.25" hidden="1">
      <c r="B95" s="1"/>
      <c r="C95" s="351">
        <v>3044</v>
      </c>
      <c r="D95" s="352" t="s">
        <v>135</v>
      </c>
      <c r="E95" s="353" t="s">
        <v>122</v>
      </c>
      <c r="F95" s="354">
        <v>101095</v>
      </c>
      <c r="G95" s="288" t="s">
        <v>117</v>
      </c>
      <c r="H95" s="288"/>
      <c r="I95" s="1"/>
      <c r="J95" s="10"/>
      <c r="K95" s="10"/>
    </row>
    <row r="96" spans="2:11" s="5" customFormat="1" ht="47.25" hidden="1">
      <c r="B96" s="1"/>
      <c r="C96" s="351">
        <v>3045</v>
      </c>
      <c r="D96" s="352" t="s">
        <v>136</v>
      </c>
      <c r="E96" s="353" t="s">
        <v>122</v>
      </c>
      <c r="F96" s="354">
        <v>115500</v>
      </c>
      <c r="G96" s="288" t="s">
        <v>117</v>
      </c>
      <c r="H96" s="288"/>
      <c r="I96" s="1"/>
      <c r="J96" s="10"/>
      <c r="K96" s="10"/>
    </row>
    <row r="97" spans="2:11" s="5" customFormat="1" ht="47.25" hidden="1">
      <c r="B97" s="1"/>
      <c r="C97" s="351">
        <v>3046</v>
      </c>
      <c r="D97" s="352" t="s">
        <v>137</v>
      </c>
      <c r="E97" s="353" t="s">
        <v>122</v>
      </c>
      <c r="F97" s="354">
        <v>204713</v>
      </c>
      <c r="G97" s="288" t="s">
        <v>117</v>
      </c>
      <c r="H97" s="288"/>
      <c r="I97" s="1"/>
      <c r="J97" s="10"/>
      <c r="K97" s="10"/>
    </row>
    <row r="98" spans="2:11" s="5" customFormat="1" ht="47.25" hidden="1">
      <c r="B98" s="1"/>
      <c r="C98" s="351">
        <v>3047</v>
      </c>
      <c r="D98" s="352" t="s">
        <v>138</v>
      </c>
      <c r="E98" s="353" t="s">
        <v>122</v>
      </c>
      <c r="F98" s="354">
        <v>262054</v>
      </c>
      <c r="G98" s="288" t="s">
        <v>117</v>
      </c>
      <c r="H98" s="288"/>
      <c r="I98" s="1"/>
      <c r="J98" s="10"/>
      <c r="K98" s="10"/>
    </row>
    <row r="99" spans="2:11" s="5" customFormat="1" ht="47.25" hidden="1">
      <c r="B99" s="1"/>
      <c r="C99" s="351">
        <v>3048</v>
      </c>
      <c r="D99" s="352" t="s">
        <v>139</v>
      </c>
      <c r="E99" s="353" t="s">
        <v>122</v>
      </c>
      <c r="F99" s="354">
        <v>338941</v>
      </c>
      <c r="G99" s="288" t="s">
        <v>117</v>
      </c>
      <c r="H99" s="288"/>
      <c r="I99" s="1"/>
      <c r="J99" s="10"/>
      <c r="K99" s="10"/>
    </row>
    <row r="100" spans="2:11" s="5" customFormat="1" ht="63" hidden="1">
      <c r="B100" s="1"/>
      <c r="C100" s="351">
        <v>3050</v>
      </c>
      <c r="D100" s="352" t="s">
        <v>140</v>
      </c>
      <c r="E100" s="353" t="s">
        <v>119</v>
      </c>
      <c r="F100" s="354">
        <v>27582</v>
      </c>
      <c r="G100" s="288" t="s">
        <v>117</v>
      </c>
      <c r="H100" s="288"/>
      <c r="I100" s="1"/>
      <c r="J100" s="10"/>
      <c r="K100" s="10"/>
    </row>
    <row r="101" spans="2:11" s="5" customFormat="1" ht="47.25" hidden="1">
      <c r="B101" s="1"/>
      <c r="C101" s="351">
        <v>3052</v>
      </c>
      <c r="D101" s="352" t="s">
        <v>141</v>
      </c>
      <c r="E101" s="353" t="s">
        <v>119</v>
      </c>
      <c r="F101" s="354">
        <v>81863</v>
      </c>
      <c r="G101" s="288" t="s">
        <v>117</v>
      </c>
      <c r="H101" s="288"/>
      <c r="I101" s="1"/>
      <c r="J101" s="10"/>
      <c r="K101" s="10"/>
    </row>
    <row r="102" spans="2:11" s="5" customFormat="1" ht="47.25" hidden="1">
      <c r="B102" s="1"/>
      <c r="C102" s="351">
        <v>3055</v>
      </c>
      <c r="D102" s="352" t="s">
        <v>142</v>
      </c>
      <c r="E102" s="353" t="s">
        <v>122</v>
      </c>
      <c r="F102" s="354">
        <v>290684</v>
      </c>
      <c r="G102" s="288" t="s">
        <v>117</v>
      </c>
      <c r="H102" s="288"/>
      <c r="I102" s="1"/>
      <c r="J102" s="10"/>
      <c r="K102" s="10"/>
    </row>
    <row r="103" spans="2:11" s="5" customFormat="1" ht="47.25" hidden="1">
      <c r="B103" s="1"/>
      <c r="C103" s="351">
        <v>3056</v>
      </c>
      <c r="D103" s="352" t="s">
        <v>143</v>
      </c>
      <c r="E103" s="353" t="s">
        <v>122</v>
      </c>
      <c r="F103" s="354">
        <v>386062</v>
      </c>
      <c r="G103" s="288" t="s">
        <v>117</v>
      </c>
      <c r="H103" s="288"/>
      <c r="I103" s="1"/>
      <c r="J103" s="10"/>
      <c r="K103" s="10"/>
    </row>
    <row r="104" spans="2:11" s="5" customFormat="1" ht="47.25" hidden="1">
      <c r="B104" s="1"/>
      <c r="C104" s="351">
        <v>3057</v>
      </c>
      <c r="D104" s="352" t="s">
        <v>144</v>
      </c>
      <c r="E104" s="353" t="s">
        <v>125</v>
      </c>
      <c r="F104" s="354">
        <v>3895907</v>
      </c>
      <c r="G104" s="288" t="s">
        <v>117</v>
      </c>
      <c r="H104" s="288" t="s">
        <v>145</v>
      </c>
      <c r="I104" s="1"/>
      <c r="J104" s="10"/>
      <c r="K104" s="10"/>
    </row>
    <row r="105" spans="2:11" s="5" customFormat="1" ht="47.25" hidden="1">
      <c r="B105" s="1"/>
      <c r="C105" s="351">
        <v>3058</v>
      </c>
      <c r="D105" s="352" t="s">
        <v>146</v>
      </c>
      <c r="E105" s="353" t="s">
        <v>125</v>
      </c>
      <c r="F105" s="354">
        <v>6454374</v>
      </c>
      <c r="G105" s="288" t="s">
        <v>117</v>
      </c>
      <c r="H105" s="288" t="s">
        <v>145</v>
      </c>
      <c r="I105" s="1"/>
      <c r="J105" s="10"/>
      <c r="K105" s="10"/>
    </row>
    <row r="106" spans="2:11" s="5" customFormat="1" ht="47.25" hidden="1">
      <c r="B106" s="1"/>
      <c r="C106" s="351">
        <v>3059</v>
      </c>
      <c r="D106" s="352" t="s">
        <v>147</v>
      </c>
      <c r="E106" s="353" t="s">
        <v>125</v>
      </c>
      <c r="F106" s="354">
        <v>3966559</v>
      </c>
      <c r="G106" s="288" t="s">
        <v>117</v>
      </c>
      <c r="H106" s="288" t="s">
        <v>145</v>
      </c>
      <c r="I106" s="1"/>
      <c r="J106" s="10"/>
      <c r="K106" s="10"/>
    </row>
    <row r="107" spans="2:11" s="5" customFormat="1" ht="47.25" hidden="1">
      <c r="B107" s="1"/>
      <c r="C107" s="351">
        <v>3062</v>
      </c>
      <c r="D107" s="352" t="s">
        <v>148</v>
      </c>
      <c r="E107" s="353" t="s">
        <v>116</v>
      </c>
      <c r="F107" s="354">
        <v>63302</v>
      </c>
      <c r="G107" s="288" t="s">
        <v>117</v>
      </c>
      <c r="H107" s="288"/>
      <c r="I107" s="1"/>
      <c r="J107" s="10"/>
      <c r="K107" s="10"/>
    </row>
    <row r="108" spans="2:11" s="5" customFormat="1" ht="31.5">
      <c r="B108" s="1"/>
      <c r="C108" s="351">
        <v>3064</v>
      </c>
      <c r="D108" s="352" t="s">
        <v>149</v>
      </c>
      <c r="E108" s="353" t="s">
        <v>122</v>
      </c>
      <c r="F108" s="354">
        <v>66902</v>
      </c>
      <c r="G108" s="288" t="s">
        <v>117</v>
      </c>
      <c r="H108" s="288"/>
      <c r="I108" s="1"/>
      <c r="J108" s="10"/>
      <c r="K108" s="10"/>
    </row>
    <row r="109" spans="2:11" s="5" customFormat="1" ht="31.5">
      <c r="B109" s="1"/>
      <c r="C109" s="351">
        <v>3065</v>
      </c>
      <c r="D109" s="352" t="s">
        <v>150</v>
      </c>
      <c r="E109" s="353" t="s">
        <v>122</v>
      </c>
      <c r="F109" s="354">
        <v>80175</v>
      </c>
      <c r="G109" s="288" t="s">
        <v>117</v>
      </c>
      <c r="H109" s="288"/>
      <c r="I109" s="1"/>
      <c r="J109" s="10"/>
      <c r="K109" s="10"/>
    </row>
    <row r="110" spans="2:11" s="5" customFormat="1" ht="31.5">
      <c r="B110" s="1"/>
      <c r="C110" s="351">
        <v>3066</v>
      </c>
      <c r="D110" s="352" t="s">
        <v>151</v>
      </c>
      <c r="E110" s="353" t="s">
        <v>122</v>
      </c>
      <c r="F110" s="354">
        <v>110995</v>
      </c>
      <c r="G110" s="288" t="s">
        <v>117</v>
      </c>
      <c r="H110" s="288"/>
      <c r="I110" s="1"/>
      <c r="J110" s="10"/>
      <c r="K110" s="10"/>
    </row>
    <row r="111" spans="2:11" s="5" customFormat="1" ht="31.5">
      <c r="B111" s="1"/>
      <c r="C111" s="351">
        <v>3067</v>
      </c>
      <c r="D111" s="352" t="s">
        <v>152</v>
      </c>
      <c r="E111" s="353" t="s">
        <v>122</v>
      </c>
      <c r="F111" s="354">
        <v>131764</v>
      </c>
      <c r="G111" s="288" t="s">
        <v>117</v>
      </c>
      <c r="H111" s="288"/>
      <c r="I111" s="1"/>
      <c r="J111" s="10"/>
      <c r="K111" s="10"/>
    </row>
    <row r="112" spans="2:11" s="5" customFormat="1" ht="31.5">
      <c r="B112" s="1"/>
      <c r="C112" s="351">
        <v>3068</v>
      </c>
      <c r="D112" s="352" t="s">
        <v>153</v>
      </c>
      <c r="E112" s="353" t="s">
        <v>122</v>
      </c>
      <c r="F112" s="354">
        <v>168915</v>
      </c>
      <c r="G112" s="288" t="s">
        <v>117</v>
      </c>
      <c r="H112" s="288"/>
      <c r="I112" s="1"/>
      <c r="J112" s="10"/>
      <c r="K112" s="10"/>
    </row>
    <row r="113" spans="2:11" s="5" customFormat="1" ht="31.5">
      <c r="B113" s="1"/>
      <c r="C113" s="351">
        <v>3069</v>
      </c>
      <c r="D113" s="352" t="s">
        <v>154</v>
      </c>
      <c r="E113" s="353" t="s">
        <v>122</v>
      </c>
      <c r="F113" s="354">
        <v>212140</v>
      </c>
      <c r="G113" s="288" t="s">
        <v>117</v>
      </c>
      <c r="H113" s="288"/>
      <c r="I113" s="1"/>
      <c r="J113" s="10"/>
      <c r="K113" s="10"/>
    </row>
    <row r="114" spans="2:11" s="5" customFormat="1" ht="31.5">
      <c r="B114" s="1"/>
      <c r="C114" s="351">
        <v>3070</v>
      </c>
      <c r="D114" s="352" t="s">
        <v>155</v>
      </c>
      <c r="E114" s="353" t="s">
        <v>122</v>
      </c>
      <c r="F114" s="354">
        <v>271361</v>
      </c>
      <c r="G114" s="288" t="s">
        <v>117</v>
      </c>
      <c r="H114" s="288"/>
      <c r="I114" s="1"/>
      <c r="J114" s="10"/>
      <c r="K114" s="10"/>
    </row>
    <row r="115" spans="2:11" s="5" customFormat="1" ht="31.5">
      <c r="B115" s="1"/>
      <c r="C115" s="351">
        <v>3071</v>
      </c>
      <c r="D115" s="352" t="s">
        <v>156</v>
      </c>
      <c r="E115" s="353" t="s">
        <v>122</v>
      </c>
      <c r="F115" s="354">
        <v>391003</v>
      </c>
      <c r="G115" s="288" t="s">
        <v>117</v>
      </c>
      <c r="H115" s="288"/>
      <c r="I115" s="1"/>
      <c r="J115" s="10"/>
      <c r="K115" s="10"/>
    </row>
    <row r="116" spans="2:11" s="5" customFormat="1" ht="47.25">
      <c r="B116" s="1"/>
      <c r="C116" s="351">
        <v>3151</v>
      </c>
      <c r="D116" s="352" t="s">
        <v>157</v>
      </c>
      <c r="E116" s="353" t="s">
        <v>125</v>
      </c>
      <c r="F116" s="354">
        <v>2168636</v>
      </c>
      <c r="G116" s="288" t="s">
        <v>117</v>
      </c>
      <c r="H116" s="288" t="s">
        <v>145</v>
      </c>
      <c r="I116" s="1"/>
      <c r="J116" s="10"/>
      <c r="K116" s="10"/>
    </row>
    <row r="117" spans="2:11" s="5" customFormat="1" ht="31.5" hidden="1">
      <c r="B117" s="1"/>
      <c r="C117" s="351">
        <v>3155</v>
      </c>
      <c r="D117" s="352" t="s">
        <v>158</v>
      </c>
      <c r="E117" s="353" t="s">
        <v>125</v>
      </c>
      <c r="F117" s="354">
        <v>154808</v>
      </c>
      <c r="G117" s="288" t="s">
        <v>117</v>
      </c>
      <c r="H117" s="288"/>
      <c r="I117" s="1"/>
      <c r="J117" s="10"/>
      <c r="K117" s="10"/>
    </row>
    <row r="118" spans="2:11" s="5" customFormat="1" ht="47.25" hidden="1">
      <c r="B118" s="1"/>
      <c r="C118" s="351">
        <v>3159</v>
      </c>
      <c r="D118" s="352" t="s">
        <v>159</v>
      </c>
      <c r="E118" s="353" t="s">
        <v>122</v>
      </c>
      <c r="F118" s="354">
        <v>33352</v>
      </c>
      <c r="G118" s="288" t="s">
        <v>117</v>
      </c>
      <c r="H118" s="288"/>
      <c r="I118" s="1"/>
      <c r="J118" s="10"/>
      <c r="K118" s="10"/>
    </row>
    <row r="119" spans="2:11" s="5" customFormat="1" ht="47.25" hidden="1">
      <c r="B119" s="1"/>
      <c r="C119" s="351">
        <v>3163</v>
      </c>
      <c r="D119" s="352" t="s">
        <v>160</v>
      </c>
      <c r="E119" s="353" t="s">
        <v>122</v>
      </c>
      <c r="F119" s="354">
        <v>331155</v>
      </c>
      <c r="G119" s="288" t="s">
        <v>117</v>
      </c>
      <c r="H119" s="288"/>
      <c r="I119" s="1"/>
      <c r="J119" s="10"/>
      <c r="K119" s="10"/>
    </row>
    <row r="120" spans="2:11" s="5" customFormat="1" ht="31.5" hidden="1">
      <c r="B120" s="1"/>
      <c r="C120" s="351">
        <v>3172</v>
      </c>
      <c r="D120" s="352" t="s">
        <v>161</v>
      </c>
      <c r="E120" s="353" t="s">
        <v>116</v>
      </c>
      <c r="F120" s="354">
        <v>11976</v>
      </c>
      <c r="G120" s="288" t="s">
        <v>117</v>
      </c>
      <c r="H120" s="288"/>
      <c r="I120" s="1"/>
      <c r="J120" s="10"/>
      <c r="K120" s="10"/>
    </row>
    <row r="121" spans="2:11" s="5" customFormat="1" ht="47.25" hidden="1">
      <c r="B121" s="1"/>
      <c r="C121" s="351">
        <v>3178</v>
      </c>
      <c r="D121" s="352" t="s">
        <v>162</v>
      </c>
      <c r="E121" s="353" t="s">
        <v>116</v>
      </c>
      <c r="F121" s="354">
        <v>35194</v>
      </c>
      <c r="G121" s="288" t="s">
        <v>117</v>
      </c>
      <c r="H121" s="288"/>
      <c r="I121" s="1"/>
      <c r="J121" s="10"/>
      <c r="K121" s="10"/>
    </row>
    <row r="122" spans="2:11" s="5" customFormat="1" ht="47.25" hidden="1">
      <c r="B122" s="1"/>
      <c r="C122" s="351">
        <v>3180</v>
      </c>
      <c r="D122" s="352" t="s">
        <v>163</v>
      </c>
      <c r="E122" s="353" t="s">
        <v>122</v>
      </c>
      <c r="F122" s="354">
        <v>1601</v>
      </c>
      <c r="G122" s="288" t="s">
        <v>117</v>
      </c>
      <c r="H122" s="288"/>
      <c r="I122" s="1"/>
      <c r="J122" s="10"/>
      <c r="K122" s="10"/>
    </row>
    <row r="123" spans="2:11" s="5" customFormat="1" ht="47.25" hidden="1">
      <c r="B123" s="1"/>
      <c r="C123" s="351">
        <v>3189</v>
      </c>
      <c r="D123" s="352" t="s">
        <v>164</v>
      </c>
      <c r="E123" s="353" t="s">
        <v>122</v>
      </c>
      <c r="F123" s="354">
        <v>307376</v>
      </c>
      <c r="G123" s="288" t="s">
        <v>117</v>
      </c>
      <c r="H123" s="288"/>
      <c r="I123" s="1"/>
      <c r="J123" s="10"/>
      <c r="K123" s="10"/>
    </row>
    <row r="124" spans="2:11" s="5" customFormat="1" ht="47.25" hidden="1">
      <c r="B124" s="1"/>
      <c r="C124" s="351">
        <v>3194</v>
      </c>
      <c r="D124" s="352" t="s">
        <v>165</v>
      </c>
      <c r="E124" s="353" t="s">
        <v>122</v>
      </c>
      <c r="F124" s="354">
        <v>118513</v>
      </c>
      <c r="G124" s="288" t="s">
        <v>117</v>
      </c>
      <c r="H124" s="288"/>
      <c r="I124" s="1"/>
      <c r="J124" s="10"/>
      <c r="K124" s="10"/>
    </row>
    <row r="125" spans="2:11" s="5" customFormat="1" ht="47.25" hidden="1">
      <c r="B125" s="1"/>
      <c r="C125" s="351">
        <v>3195</v>
      </c>
      <c r="D125" s="352" t="s">
        <v>166</v>
      </c>
      <c r="E125" s="353" t="s">
        <v>122</v>
      </c>
      <c r="F125" s="354">
        <v>50703</v>
      </c>
      <c r="G125" s="288" t="s">
        <v>117</v>
      </c>
      <c r="H125" s="288"/>
      <c r="I125" s="1"/>
      <c r="J125" s="10"/>
      <c r="K125" s="10"/>
    </row>
    <row r="126" spans="2:11" s="5" customFormat="1" ht="31.5" hidden="1">
      <c r="B126" s="1"/>
      <c r="C126" s="351">
        <v>3196</v>
      </c>
      <c r="D126" s="352" t="s">
        <v>167</v>
      </c>
      <c r="E126" s="353" t="s">
        <v>125</v>
      </c>
      <c r="F126" s="354">
        <v>173989</v>
      </c>
      <c r="G126" s="288" t="s">
        <v>117</v>
      </c>
      <c r="H126" s="288"/>
      <c r="I126" s="1"/>
      <c r="J126" s="10"/>
      <c r="K126" s="10"/>
    </row>
    <row r="127" spans="2:11" s="5" customFormat="1" ht="31.5" hidden="1">
      <c r="B127" s="1"/>
      <c r="C127" s="351">
        <v>3197</v>
      </c>
      <c r="D127" s="352" t="s">
        <v>168</v>
      </c>
      <c r="E127" s="353" t="s">
        <v>125</v>
      </c>
      <c r="F127" s="354">
        <v>214868</v>
      </c>
      <c r="G127" s="288" t="s">
        <v>117</v>
      </c>
      <c r="H127" s="288"/>
      <c r="I127" s="1"/>
      <c r="J127" s="10"/>
      <c r="K127" s="10"/>
    </row>
    <row r="128" spans="2:11" s="5" customFormat="1" ht="31.5" hidden="1">
      <c r="B128" s="1"/>
      <c r="C128" s="351">
        <v>3198</v>
      </c>
      <c r="D128" s="352" t="s">
        <v>169</v>
      </c>
      <c r="E128" s="353" t="s">
        <v>125</v>
      </c>
      <c r="F128" s="354">
        <v>296846</v>
      </c>
      <c r="G128" s="288" t="s">
        <v>117</v>
      </c>
      <c r="H128" s="288"/>
      <c r="I128" s="1"/>
      <c r="J128" s="10"/>
      <c r="K128" s="10"/>
    </row>
    <row r="129" spans="2:11" s="5" customFormat="1" ht="31.5" hidden="1">
      <c r="B129" s="1"/>
      <c r="C129" s="351">
        <v>3199</v>
      </c>
      <c r="D129" s="352" t="s">
        <v>170</v>
      </c>
      <c r="E129" s="353" t="s">
        <v>125</v>
      </c>
      <c r="F129" s="354">
        <v>312884</v>
      </c>
      <c r="G129" s="288" t="s">
        <v>117</v>
      </c>
      <c r="H129" s="288"/>
      <c r="I129" s="1"/>
      <c r="J129" s="10"/>
      <c r="K129" s="10"/>
    </row>
    <row r="130" spans="2:11" s="5" customFormat="1" ht="31.5" hidden="1">
      <c r="B130" s="1"/>
      <c r="C130" s="351">
        <v>3200</v>
      </c>
      <c r="D130" s="352" t="s">
        <v>171</v>
      </c>
      <c r="E130" s="353" t="s">
        <v>125</v>
      </c>
      <c r="F130" s="354">
        <v>594673</v>
      </c>
      <c r="G130" s="288" t="s">
        <v>117</v>
      </c>
      <c r="H130" s="288"/>
      <c r="I130" s="1"/>
      <c r="J130" s="10"/>
      <c r="K130" s="10"/>
    </row>
    <row r="131" spans="2:11" s="5" customFormat="1" ht="31.5" hidden="1">
      <c r="B131" s="1"/>
      <c r="C131" s="351">
        <v>3201</v>
      </c>
      <c r="D131" s="352" t="s">
        <v>172</v>
      </c>
      <c r="E131" s="353" t="s">
        <v>125</v>
      </c>
      <c r="F131" s="354">
        <v>897145</v>
      </c>
      <c r="G131" s="288" t="s">
        <v>117</v>
      </c>
      <c r="H131" s="288"/>
      <c r="I131" s="1"/>
      <c r="J131" s="10"/>
      <c r="K131" s="10"/>
    </row>
    <row r="132" spans="2:11" s="5" customFormat="1" ht="31.5">
      <c r="B132" s="1"/>
      <c r="C132" s="351">
        <v>3202</v>
      </c>
      <c r="D132" s="352" t="s">
        <v>173</v>
      </c>
      <c r="E132" s="353" t="s">
        <v>119</v>
      </c>
      <c r="F132" s="354">
        <v>533662</v>
      </c>
      <c r="G132" s="288" t="s">
        <v>117</v>
      </c>
      <c r="H132" s="288"/>
      <c r="I132" s="1"/>
      <c r="J132" s="10"/>
      <c r="K132" s="10"/>
    </row>
    <row r="133" spans="2:11" s="5" customFormat="1" ht="31.5">
      <c r="B133" s="1"/>
      <c r="C133" s="351">
        <v>3203</v>
      </c>
      <c r="D133" s="352" t="s">
        <v>174</v>
      </c>
      <c r="E133" s="353" t="s">
        <v>119</v>
      </c>
      <c r="F133" s="354">
        <v>459915</v>
      </c>
      <c r="G133" s="288" t="s">
        <v>117</v>
      </c>
      <c r="H133" s="288"/>
      <c r="I133" s="1"/>
      <c r="J133" s="10"/>
      <c r="K133" s="10"/>
    </row>
    <row r="134" spans="2:11" s="5" customFormat="1" ht="47.25">
      <c r="B134" s="1"/>
      <c r="C134" s="351">
        <v>3204</v>
      </c>
      <c r="D134" s="352" t="s">
        <v>175</v>
      </c>
      <c r="E134" s="353" t="s">
        <v>119</v>
      </c>
      <c r="F134" s="354">
        <v>544282</v>
      </c>
      <c r="G134" s="288" t="s">
        <v>117</v>
      </c>
      <c r="H134" s="288" t="s">
        <v>145</v>
      </c>
      <c r="I134" s="1"/>
      <c r="J134" s="10"/>
      <c r="K134" s="10"/>
    </row>
    <row r="135" spans="2:11" s="5" customFormat="1" ht="47.25" hidden="1">
      <c r="B135" s="1"/>
      <c r="C135" s="351">
        <v>3207</v>
      </c>
      <c r="D135" s="352" t="s">
        <v>176</v>
      </c>
      <c r="E135" s="353" t="s">
        <v>125</v>
      </c>
      <c r="F135" s="354">
        <v>55534</v>
      </c>
      <c r="G135" s="288" t="s">
        <v>117</v>
      </c>
      <c r="H135" s="288"/>
      <c r="I135" s="1"/>
      <c r="J135" s="10"/>
      <c r="K135" s="10"/>
    </row>
    <row r="136" spans="2:11" s="5" customFormat="1" ht="47.25" hidden="1">
      <c r="B136" s="1"/>
      <c r="C136" s="351">
        <v>3209</v>
      </c>
      <c r="D136" s="352" t="s">
        <v>177</v>
      </c>
      <c r="E136" s="353" t="s">
        <v>122</v>
      </c>
      <c r="F136" s="354">
        <v>342207</v>
      </c>
      <c r="G136" s="288" t="s">
        <v>117</v>
      </c>
      <c r="H136" s="288" t="s">
        <v>145</v>
      </c>
      <c r="I136" s="1"/>
      <c r="J136" s="10"/>
      <c r="K136" s="10"/>
    </row>
    <row r="137" spans="2:11" s="5" customFormat="1" ht="47.25" hidden="1">
      <c r="B137" s="1"/>
      <c r="C137" s="351">
        <v>3210</v>
      </c>
      <c r="D137" s="352" t="s">
        <v>178</v>
      </c>
      <c r="E137" s="353" t="s">
        <v>122</v>
      </c>
      <c r="F137" s="354">
        <v>52998</v>
      </c>
      <c r="G137" s="288" t="s">
        <v>117</v>
      </c>
      <c r="H137" s="288"/>
      <c r="I137" s="1"/>
      <c r="J137" s="10"/>
      <c r="K137" s="10"/>
    </row>
    <row r="138" spans="2:11" s="5" customFormat="1" ht="94.5" hidden="1">
      <c r="B138" s="1"/>
      <c r="C138" s="351">
        <v>3221</v>
      </c>
      <c r="D138" s="352" t="s">
        <v>179</v>
      </c>
      <c r="E138" s="353" t="s">
        <v>125</v>
      </c>
      <c r="F138" s="354">
        <v>587771</v>
      </c>
      <c r="G138" s="288" t="s">
        <v>117</v>
      </c>
      <c r="H138" s="288"/>
      <c r="I138" s="1"/>
      <c r="J138" s="10"/>
      <c r="K138" s="10"/>
    </row>
    <row r="139" spans="2:11" s="5" customFormat="1" ht="31.5" hidden="1">
      <c r="B139" s="1"/>
      <c r="C139" s="351">
        <v>3223</v>
      </c>
      <c r="D139" s="352" t="s">
        <v>180</v>
      </c>
      <c r="E139" s="353" t="s">
        <v>122</v>
      </c>
      <c r="F139" s="354">
        <v>15743</v>
      </c>
      <c r="G139" s="288" t="s">
        <v>117</v>
      </c>
      <c r="H139" s="288"/>
      <c r="I139" s="1"/>
      <c r="J139" s="10"/>
      <c r="K139" s="10"/>
    </row>
    <row r="140" spans="2:11" s="5" customFormat="1" ht="31.5" hidden="1">
      <c r="B140" s="1"/>
      <c r="C140" s="351">
        <v>3224</v>
      </c>
      <c r="D140" s="352" t="s">
        <v>181</v>
      </c>
      <c r="E140" s="353" t="s">
        <v>122</v>
      </c>
      <c r="F140" s="354">
        <v>21273</v>
      </c>
      <c r="G140" s="288" t="s">
        <v>117</v>
      </c>
      <c r="H140" s="288"/>
      <c r="I140" s="1"/>
      <c r="J140" s="10"/>
      <c r="K140" s="10"/>
    </row>
    <row r="141" spans="2:11" s="5" customFormat="1" ht="31.5" hidden="1">
      <c r="B141" s="1"/>
      <c r="C141" s="351">
        <v>3225</v>
      </c>
      <c r="D141" s="352" t="s">
        <v>182</v>
      </c>
      <c r="E141" s="353" t="s">
        <v>122</v>
      </c>
      <c r="F141" s="354">
        <v>45941</v>
      </c>
      <c r="G141" s="288" t="s">
        <v>117</v>
      </c>
      <c r="H141" s="288"/>
      <c r="I141" s="1"/>
      <c r="J141" s="10"/>
      <c r="K141" s="10"/>
    </row>
    <row r="142" spans="2:11" s="5" customFormat="1" ht="31.5" hidden="1">
      <c r="B142" s="1"/>
      <c r="C142" s="351">
        <v>3226</v>
      </c>
      <c r="D142" s="352" t="s">
        <v>183</v>
      </c>
      <c r="E142" s="353" t="s">
        <v>122</v>
      </c>
      <c r="F142" s="354">
        <v>48105</v>
      </c>
      <c r="G142" s="288" t="s">
        <v>117</v>
      </c>
      <c r="H142" s="288"/>
      <c r="I142" s="1"/>
      <c r="J142" s="10"/>
      <c r="K142" s="10"/>
    </row>
    <row r="143" spans="2:11" s="5" customFormat="1" ht="31.5" hidden="1">
      <c r="B143" s="1"/>
      <c r="C143" s="351">
        <v>3227</v>
      </c>
      <c r="D143" s="352" t="s">
        <v>184</v>
      </c>
      <c r="E143" s="353" t="s">
        <v>122</v>
      </c>
      <c r="F143" s="354">
        <v>101419</v>
      </c>
      <c r="G143" s="288" t="s">
        <v>117</v>
      </c>
      <c r="H143" s="288"/>
      <c r="I143" s="1"/>
      <c r="J143" s="10"/>
      <c r="K143" s="10"/>
    </row>
    <row r="144" spans="2:11" s="5" customFormat="1" ht="31.5" hidden="1">
      <c r="B144" s="1"/>
      <c r="C144" s="351">
        <v>3228</v>
      </c>
      <c r="D144" s="352" t="s">
        <v>185</v>
      </c>
      <c r="E144" s="353" t="s">
        <v>122</v>
      </c>
      <c r="F144" s="354">
        <v>167997</v>
      </c>
      <c r="G144" s="288" t="s">
        <v>117</v>
      </c>
      <c r="H144" s="288"/>
      <c r="I144" s="1"/>
      <c r="J144" s="10"/>
      <c r="K144" s="10"/>
    </row>
    <row r="145" spans="2:11" s="5" customFormat="1" ht="31.5" hidden="1">
      <c r="B145" s="1"/>
      <c r="C145" s="351">
        <v>3229</v>
      </c>
      <c r="D145" s="352" t="s">
        <v>186</v>
      </c>
      <c r="E145" s="353" t="s">
        <v>122</v>
      </c>
      <c r="F145" s="354">
        <v>261800</v>
      </c>
      <c r="G145" s="288" t="s">
        <v>117</v>
      </c>
      <c r="H145" s="288"/>
      <c r="I145" s="1"/>
      <c r="J145" s="10"/>
      <c r="K145" s="10"/>
    </row>
    <row r="146" spans="2:11" s="5" customFormat="1" ht="31.5" hidden="1">
      <c r="B146" s="1"/>
      <c r="C146" s="351">
        <v>3230</v>
      </c>
      <c r="D146" s="352" t="s">
        <v>187</v>
      </c>
      <c r="E146" s="353" t="s">
        <v>122</v>
      </c>
      <c r="F146" s="354">
        <v>359488</v>
      </c>
      <c r="G146" s="288" t="s">
        <v>117</v>
      </c>
      <c r="H146" s="288"/>
      <c r="I146" s="1"/>
      <c r="J146" s="10"/>
      <c r="K146" s="10"/>
    </row>
    <row r="147" spans="2:11" s="5" customFormat="1" ht="31.5" hidden="1">
      <c r="B147" s="1"/>
      <c r="C147" s="351">
        <v>3231</v>
      </c>
      <c r="D147" s="352" t="s">
        <v>188</v>
      </c>
      <c r="E147" s="353" t="s">
        <v>122</v>
      </c>
      <c r="F147" s="354">
        <v>13733</v>
      </c>
      <c r="G147" s="288" t="s">
        <v>117</v>
      </c>
      <c r="H147" s="288"/>
      <c r="I147" s="1"/>
      <c r="J147" s="10"/>
      <c r="K147" s="10"/>
    </row>
    <row r="148" spans="2:11" s="5" customFormat="1" ht="31.5" hidden="1">
      <c r="B148" s="1"/>
      <c r="C148" s="351">
        <v>3232</v>
      </c>
      <c r="D148" s="352" t="s">
        <v>189</v>
      </c>
      <c r="E148" s="353" t="s">
        <v>122</v>
      </c>
      <c r="F148" s="354">
        <v>18418</v>
      </c>
      <c r="G148" s="288" t="s">
        <v>117</v>
      </c>
      <c r="H148" s="288"/>
      <c r="I148" s="1"/>
      <c r="J148" s="10"/>
      <c r="K148" s="10"/>
    </row>
    <row r="149" spans="2:11" s="5" customFormat="1" ht="31.5" hidden="1">
      <c r="B149" s="1"/>
      <c r="C149" s="351">
        <v>3233</v>
      </c>
      <c r="D149" s="352" t="s">
        <v>190</v>
      </c>
      <c r="E149" s="353" t="s">
        <v>122</v>
      </c>
      <c r="F149" s="354">
        <v>38904</v>
      </c>
      <c r="G149" s="288" t="s">
        <v>117</v>
      </c>
      <c r="H149" s="288"/>
      <c r="I149" s="1"/>
      <c r="J149" s="10"/>
      <c r="K149" s="10"/>
    </row>
    <row r="150" spans="2:11" s="5" customFormat="1" ht="31.5" hidden="1">
      <c r="B150" s="1"/>
      <c r="C150" s="351">
        <v>3234</v>
      </c>
      <c r="D150" s="352" t="s">
        <v>191</v>
      </c>
      <c r="E150" s="353" t="s">
        <v>122</v>
      </c>
      <c r="F150" s="354">
        <v>41064</v>
      </c>
      <c r="G150" s="288" t="s">
        <v>117</v>
      </c>
      <c r="H150" s="288"/>
      <c r="I150" s="1"/>
      <c r="J150" s="10"/>
      <c r="K150" s="10"/>
    </row>
    <row r="151" spans="2:11" s="5" customFormat="1" ht="31.5" hidden="1">
      <c r="B151" s="1"/>
      <c r="C151" s="351">
        <v>3235</v>
      </c>
      <c r="D151" s="352" t="s">
        <v>192</v>
      </c>
      <c r="E151" s="353" t="s">
        <v>122</v>
      </c>
      <c r="F151" s="354">
        <v>84574</v>
      </c>
      <c r="G151" s="288" t="s">
        <v>117</v>
      </c>
      <c r="H151" s="288"/>
      <c r="I151" s="1"/>
      <c r="J151" s="10"/>
      <c r="K151" s="10"/>
    </row>
    <row r="152" spans="2:11" s="5" customFormat="1" ht="31.5" hidden="1">
      <c r="B152" s="1"/>
      <c r="C152" s="351">
        <v>3236</v>
      </c>
      <c r="D152" s="352" t="s">
        <v>193</v>
      </c>
      <c r="E152" s="353" t="s">
        <v>122</v>
      </c>
      <c r="F152" s="354">
        <v>140022</v>
      </c>
      <c r="G152" s="288" t="s">
        <v>117</v>
      </c>
      <c r="H152" s="288"/>
      <c r="I152" s="1"/>
      <c r="J152" s="10"/>
      <c r="K152" s="10"/>
    </row>
    <row r="153" spans="2:11" s="5" customFormat="1" ht="31.5" hidden="1">
      <c r="B153" s="1"/>
      <c r="C153" s="351">
        <v>3237</v>
      </c>
      <c r="D153" s="352" t="s">
        <v>194</v>
      </c>
      <c r="E153" s="353" t="s">
        <v>122</v>
      </c>
      <c r="F153" s="354">
        <v>215469</v>
      </c>
      <c r="G153" s="288" t="s">
        <v>117</v>
      </c>
      <c r="H153" s="288"/>
      <c r="I153" s="1"/>
      <c r="J153" s="10"/>
      <c r="K153" s="10"/>
    </row>
    <row r="154" spans="2:11" s="5" customFormat="1" ht="31.5" hidden="1">
      <c r="B154" s="1"/>
      <c r="C154" s="351">
        <v>3238</v>
      </c>
      <c r="D154" s="352" t="s">
        <v>195</v>
      </c>
      <c r="E154" s="353" t="s">
        <v>122</v>
      </c>
      <c r="F154" s="354">
        <v>296775</v>
      </c>
      <c r="G154" s="288" t="s">
        <v>117</v>
      </c>
      <c r="H154" s="288"/>
      <c r="I154" s="1"/>
      <c r="J154" s="10"/>
      <c r="K154" s="10"/>
    </row>
    <row r="155" spans="2:11" s="5" customFormat="1" ht="31.5" hidden="1">
      <c r="B155" s="1"/>
      <c r="C155" s="351">
        <v>3239</v>
      </c>
      <c r="D155" s="352" t="s">
        <v>196</v>
      </c>
      <c r="E155" s="353" t="s">
        <v>122</v>
      </c>
      <c r="F155" s="354">
        <v>28753</v>
      </c>
      <c r="G155" s="288" t="s">
        <v>117</v>
      </c>
      <c r="H155" s="288"/>
      <c r="I155" s="1"/>
      <c r="J155" s="10"/>
      <c r="K155" s="10"/>
    </row>
    <row r="156" spans="2:11" s="5" customFormat="1" ht="31.5" hidden="1">
      <c r="B156" s="1"/>
      <c r="C156" s="351">
        <v>3240</v>
      </c>
      <c r="D156" s="352" t="s">
        <v>197</v>
      </c>
      <c r="E156" s="353" t="s">
        <v>122</v>
      </c>
      <c r="F156" s="354">
        <v>42639</v>
      </c>
      <c r="G156" s="288" t="s">
        <v>117</v>
      </c>
      <c r="H156" s="288"/>
      <c r="I156" s="1"/>
      <c r="J156" s="10"/>
      <c r="K156" s="10"/>
    </row>
    <row r="157" spans="2:11" s="5" customFormat="1" ht="31.5" hidden="1">
      <c r="B157" s="1"/>
      <c r="C157" s="351">
        <v>3241</v>
      </c>
      <c r="D157" s="352" t="s">
        <v>198</v>
      </c>
      <c r="E157" s="353" t="s">
        <v>122</v>
      </c>
      <c r="F157" s="354">
        <v>84259</v>
      </c>
      <c r="G157" s="288" t="s">
        <v>117</v>
      </c>
      <c r="H157" s="288"/>
      <c r="I157" s="1"/>
      <c r="J157" s="10"/>
      <c r="K157" s="10"/>
    </row>
    <row r="158" spans="2:11" s="5" customFormat="1" ht="31.5" hidden="1">
      <c r="B158" s="1"/>
      <c r="C158" s="351">
        <v>3242</v>
      </c>
      <c r="D158" s="352" t="s">
        <v>199</v>
      </c>
      <c r="E158" s="353" t="s">
        <v>122</v>
      </c>
      <c r="F158" s="354">
        <v>139495</v>
      </c>
      <c r="G158" s="288" t="s">
        <v>117</v>
      </c>
      <c r="H158" s="288"/>
      <c r="I158" s="1"/>
      <c r="J158" s="10"/>
      <c r="K158" s="10"/>
    </row>
    <row r="159" spans="2:11" s="5" customFormat="1" ht="31.5" hidden="1">
      <c r="B159" s="1"/>
      <c r="C159" s="351">
        <v>3243</v>
      </c>
      <c r="D159" s="352" t="s">
        <v>200</v>
      </c>
      <c r="E159" s="353" t="s">
        <v>122</v>
      </c>
      <c r="F159" s="354">
        <v>215457</v>
      </c>
      <c r="G159" s="288" t="s">
        <v>117</v>
      </c>
      <c r="H159" s="288"/>
      <c r="I159" s="1"/>
      <c r="J159" s="10"/>
      <c r="K159" s="10"/>
    </row>
    <row r="160" spans="2:11" s="5" customFormat="1" ht="31.5" hidden="1">
      <c r="B160" s="1"/>
      <c r="C160" s="351">
        <v>3245</v>
      </c>
      <c r="D160" s="352" t="s">
        <v>201</v>
      </c>
      <c r="E160" s="353" t="s">
        <v>122</v>
      </c>
      <c r="F160" s="354">
        <v>296456</v>
      </c>
      <c r="G160" s="288" t="s">
        <v>117</v>
      </c>
      <c r="H160" s="288"/>
      <c r="I160" s="1"/>
      <c r="J160" s="10"/>
      <c r="K160" s="10"/>
    </row>
    <row r="161" spans="2:11" s="5" customFormat="1" ht="31.5" hidden="1">
      <c r="B161" s="1"/>
      <c r="C161" s="351">
        <v>3246</v>
      </c>
      <c r="D161" s="352" t="s">
        <v>202</v>
      </c>
      <c r="E161" s="353" t="s">
        <v>122</v>
      </c>
      <c r="F161" s="354">
        <v>29125</v>
      </c>
      <c r="G161" s="288" t="s">
        <v>117</v>
      </c>
      <c r="H161" s="288"/>
      <c r="I161" s="1"/>
      <c r="J161" s="10"/>
      <c r="K161" s="10"/>
    </row>
    <row r="162" spans="2:11" s="5" customFormat="1" ht="31.5" hidden="1">
      <c r="B162" s="1"/>
      <c r="C162" s="351">
        <v>3247</v>
      </c>
      <c r="D162" s="352" t="s">
        <v>203</v>
      </c>
      <c r="E162" s="353" t="s">
        <v>122</v>
      </c>
      <c r="F162" s="354">
        <v>58431</v>
      </c>
      <c r="G162" s="288" t="s">
        <v>117</v>
      </c>
      <c r="H162" s="288"/>
      <c r="I162" s="1"/>
      <c r="J162" s="10"/>
      <c r="K162" s="10"/>
    </row>
    <row r="163" spans="2:11" s="5" customFormat="1" ht="31.5" hidden="1">
      <c r="B163" s="1"/>
      <c r="C163" s="351">
        <v>3248</v>
      </c>
      <c r="D163" s="352" t="s">
        <v>204</v>
      </c>
      <c r="E163" s="353" t="s">
        <v>122</v>
      </c>
      <c r="F163" s="354">
        <v>95007</v>
      </c>
      <c r="G163" s="288" t="s">
        <v>117</v>
      </c>
      <c r="H163" s="288"/>
      <c r="I163" s="1"/>
      <c r="J163" s="10"/>
      <c r="K163" s="10"/>
    </row>
    <row r="164" spans="2:11" s="5" customFormat="1" ht="31.5" hidden="1">
      <c r="B164" s="1"/>
      <c r="C164" s="351">
        <v>3249</v>
      </c>
      <c r="D164" s="352" t="s">
        <v>205</v>
      </c>
      <c r="E164" s="353" t="s">
        <v>122</v>
      </c>
      <c r="F164" s="354">
        <v>146014</v>
      </c>
      <c r="G164" s="288" t="s">
        <v>117</v>
      </c>
      <c r="H164" s="288"/>
      <c r="I164" s="1"/>
      <c r="J164" s="10"/>
      <c r="K164" s="10"/>
    </row>
    <row r="165" spans="2:11" s="5" customFormat="1" ht="31.5" hidden="1">
      <c r="B165" s="1"/>
      <c r="C165" s="351">
        <v>3250</v>
      </c>
      <c r="D165" s="352" t="s">
        <v>206</v>
      </c>
      <c r="E165" s="353" t="s">
        <v>122</v>
      </c>
      <c r="F165" s="354">
        <v>196391</v>
      </c>
      <c r="G165" s="288" t="s">
        <v>117</v>
      </c>
      <c r="H165" s="288"/>
      <c r="I165" s="1"/>
      <c r="J165" s="10"/>
      <c r="K165" s="10"/>
    </row>
    <row r="166" spans="2:11" s="5" customFormat="1" ht="31.5" hidden="1">
      <c r="B166" s="1"/>
      <c r="C166" s="351">
        <v>3251</v>
      </c>
      <c r="D166" s="352" t="s">
        <v>207</v>
      </c>
      <c r="E166" s="353" t="s">
        <v>125</v>
      </c>
      <c r="F166" s="354">
        <v>435339</v>
      </c>
      <c r="G166" s="288" t="s">
        <v>117</v>
      </c>
      <c r="H166" s="288"/>
      <c r="I166" s="1"/>
      <c r="J166" s="10"/>
      <c r="K166" s="10"/>
    </row>
    <row r="167" spans="2:11" s="5" customFormat="1" ht="31.5" hidden="1">
      <c r="B167" s="1"/>
      <c r="C167" s="351">
        <v>3252</v>
      </c>
      <c r="D167" s="352" t="s">
        <v>208</v>
      </c>
      <c r="E167" s="353" t="s">
        <v>125</v>
      </c>
      <c r="F167" s="354">
        <v>443225</v>
      </c>
      <c r="G167" s="288" t="s">
        <v>117</v>
      </c>
      <c r="H167" s="288"/>
      <c r="I167" s="1"/>
      <c r="J167" s="10"/>
      <c r="K167" s="10"/>
    </row>
    <row r="168" spans="2:11" s="5" customFormat="1" ht="31.5" hidden="1">
      <c r="B168" s="1"/>
      <c r="C168" s="351">
        <v>3253</v>
      </c>
      <c r="D168" s="352" t="s">
        <v>209</v>
      </c>
      <c r="E168" s="353" t="s">
        <v>125</v>
      </c>
      <c r="F168" s="354">
        <v>474564</v>
      </c>
      <c r="G168" s="288" t="s">
        <v>117</v>
      </c>
      <c r="H168" s="288"/>
      <c r="I168" s="1"/>
      <c r="J168" s="10"/>
      <c r="K168" s="10"/>
    </row>
    <row r="169" spans="2:11" s="5" customFormat="1" ht="31.5" hidden="1">
      <c r="B169" s="1"/>
      <c r="C169" s="351">
        <v>3254</v>
      </c>
      <c r="D169" s="352" t="s">
        <v>210</v>
      </c>
      <c r="E169" s="353" t="s">
        <v>125</v>
      </c>
      <c r="F169" s="354">
        <v>546985</v>
      </c>
      <c r="G169" s="288" t="s">
        <v>117</v>
      </c>
      <c r="H169" s="288"/>
      <c r="I169" s="1"/>
      <c r="J169" s="10"/>
      <c r="K169" s="10"/>
    </row>
    <row r="170" spans="2:11" s="5" customFormat="1" ht="31.5" hidden="1">
      <c r="B170" s="1"/>
      <c r="C170" s="351">
        <v>3255</v>
      </c>
      <c r="D170" s="352" t="s">
        <v>211</v>
      </c>
      <c r="E170" s="353" t="s">
        <v>125</v>
      </c>
      <c r="F170" s="354">
        <v>662398</v>
      </c>
      <c r="G170" s="288" t="s">
        <v>117</v>
      </c>
      <c r="H170" s="288"/>
      <c r="I170" s="1"/>
      <c r="J170" s="10"/>
      <c r="K170" s="10"/>
    </row>
    <row r="171" spans="2:11" s="5" customFormat="1" ht="31.5" hidden="1">
      <c r="B171" s="1"/>
      <c r="C171" s="351">
        <v>3256</v>
      </c>
      <c r="D171" s="352" t="s">
        <v>212</v>
      </c>
      <c r="E171" s="353" t="s">
        <v>125</v>
      </c>
      <c r="F171" s="354">
        <v>735122</v>
      </c>
      <c r="G171" s="288" t="s">
        <v>117</v>
      </c>
      <c r="H171" s="288"/>
      <c r="I171" s="1"/>
      <c r="J171" s="10"/>
      <c r="K171" s="10"/>
    </row>
    <row r="172" spans="2:11" s="5" customFormat="1" ht="31.5" hidden="1">
      <c r="B172" s="1"/>
      <c r="C172" s="351">
        <v>3257</v>
      </c>
      <c r="D172" s="352" t="s">
        <v>213</v>
      </c>
      <c r="E172" s="353" t="s">
        <v>125</v>
      </c>
      <c r="F172" s="354">
        <v>861227</v>
      </c>
      <c r="G172" s="288" t="s">
        <v>117</v>
      </c>
      <c r="H172" s="288"/>
      <c r="I172" s="1"/>
      <c r="J172" s="10"/>
      <c r="K172" s="10"/>
    </row>
    <row r="173" spans="2:11" s="5" customFormat="1" ht="31.5" hidden="1">
      <c r="B173" s="1"/>
      <c r="C173" s="351">
        <v>3258</v>
      </c>
      <c r="D173" s="352" t="s">
        <v>214</v>
      </c>
      <c r="E173" s="353" t="s">
        <v>125</v>
      </c>
      <c r="F173" s="354">
        <v>900382</v>
      </c>
      <c r="G173" s="288" t="s">
        <v>117</v>
      </c>
      <c r="H173" s="288"/>
      <c r="I173" s="1"/>
      <c r="J173" s="10"/>
      <c r="K173" s="10"/>
    </row>
    <row r="174" spans="2:11" s="5" customFormat="1" ht="31.5" hidden="1">
      <c r="B174" s="1"/>
      <c r="C174" s="351">
        <v>3259</v>
      </c>
      <c r="D174" s="352" t="s">
        <v>215</v>
      </c>
      <c r="E174" s="353" t="s">
        <v>125</v>
      </c>
      <c r="F174" s="354">
        <v>939537</v>
      </c>
      <c r="G174" s="288" t="s">
        <v>117</v>
      </c>
      <c r="H174" s="288"/>
      <c r="I174" s="1"/>
      <c r="J174" s="10"/>
      <c r="K174" s="10"/>
    </row>
    <row r="175" spans="2:11" s="5" customFormat="1" ht="31.5" hidden="1">
      <c r="B175" s="1"/>
      <c r="C175" s="351">
        <v>3260</v>
      </c>
      <c r="D175" s="352" t="s">
        <v>216</v>
      </c>
      <c r="E175" s="353" t="s">
        <v>125</v>
      </c>
      <c r="F175" s="354">
        <v>1156086</v>
      </c>
      <c r="G175" s="288" t="s">
        <v>117</v>
      </c>
      <c r="H175" s="288"/>
      <c r="I175" s="1"/>
      <c r="J175" s="10"/>
      <c r="K175" s="10"/>
    </row>
    <row r="176" spans="2:11" s="5" customFormat="1" ht="31.5" hidden="1">
      <c r="B176" s="1"/>
      <c r="C176" s="351">
        <v>3261</v>
      </c>
      <c r="D176" s="352" t="s">
        <v>217</v>
      </c>
      <c r="E176" s="353" t="s">
        <v>125</v>
      </c>
      <c r="F176" s="354">
        <v>1400696</v>
      </c>
      <c r="G176" s="288" t="s">
        <v>117</v>
      </c>
      <c r="H176" s="288"/>
      <c r="I176" s="1"/>
      <c r="J176" s="10"/>
      <c r="K176" s="10"/>
    </row>
    <row r="177" spans="2:11" s="5" customFormat="1" ht="31.5" hidden="1">
      <c r="B177" s="1"/>
      <c r="C177" s="351">
        <v>3262</v>
      </c>
      <c r="D177" s="352" t="s">
        <v>218</v>
      </c>
      <c r="E177" s="353" t="s">
        <v>125</v>
      </c>
      <c r="F177" s="354">
        <v>1440364</v>
      </c>
      <c r="G177" s="288" t="s">
        <v>117</v>
      </c>
      <c r="H177" s="288"/>
      <c r="I177" s="1"/>
      <c r="J177" s="10"/>
      <c r="K177" s="10"/>
    </row>
    <row r="178" spans="2:11" s="5" customFormat="1" ht="31.5" hidden="1">
      <c r="B178" s="1"/>
      <c r="C178" s="351">
        <v>3263</v>
      </c>
      <c r="D178" s="352" t="s">
        <v>219</v>
      </c>
      <c r="E178" s="353" t="s">
        <v>125</v>
      </c>
      <c r="F178" s="354">
        <v>1609740</v>
      </c>
      <c r="G178" s="288" t="s">
        <v>117</v>
      </c>
      <c r="H178" s="288"/>
      <c r="I178" s="1"/>
      <c r="J178" s="10"/>
      <c r="K178" s="10"/>
    </row>
    <row r="179" spans="2:11" s="5" customFormat="1" ht="31.5" hidden="1">
      <c r="B179" s="1"/>
      <c r="C179" s="351">
        <v>3264</v>
      </c>
      <c r="D179" s="352" t="s">
        <v>220</v>
      </c>
      <c r="E179" s="353" t="s">
        <v>125</v>
      </c>
      <c r="F179" s="354">
        <v>1856070</v>
      </c>
      <c r="G179" s="288" t="s">
        <v>117</v>
      </c>
      <c r="H179" s="288"/>
      <c r="I179" s="1"/>
      <c r="J179" s="10"/>
      <c r="K179" s="10"/>
    </row>
    <row r="180" spans="2:11" s="5" customFormat="1" ht="31.5" hidden="1">
      <c r="B180" s="1"/>
      <c r="C180" s="351">
        <v>3265</v>
      </c>
      <c r="D180" s="352" t="s">
        <v>221</v>
      </c>
      <c r="E180" s="353" t="s">
        <v>125</v>
      </c>
      <c r="F180" s="354">
        <v>1996490</v>
      </c>
      <c r="G180" s="288" t="s">
        <v>117</v>
      </c>
      <c r="H180" s="288"/>
      <c r="I180" s="1"/>
      <c r="J180" s="10"/>
      <c r="K180" s="10"/>
    </row>
    <row r="181" spans="2:11" s="5" customFormat="1" ht="31.5" hidden="1">
      <c r="B181" s="1"/>
      <c r="C181" s="351">
        <v>3267</v>
      </c>
      <c r="D181" s="352" t="s">
        <v>222</v>
      </c>
      <c r="E181" s="353" t="s">
        <v>125</v>
      </c>
      <c r="F181" s="354">
        <v>1818398</v>
      </c>
      <c r="G181" s="288" t="s">
        <v>117</v>
      </c>
      <c r="H181" s="288"/>
      <c r="I181" s="1"/>
      <c r="J181" s="10"/>
      <c r="K181" s="10"/>
    </row>
    <row r="182" spans="2:11" s="5" customFormat="1" ht="31.5" hidden="1">
      <c r="B182" s="1"/>
      <c r="C182" s="351">
        <v>3268</v>
      </c>
      <c r="D182" s="352" t="s">
        <v>223</v>
      </c>
      <c r="E182" s="353" t="s">
        <v>125</v>
      </c>
      <c r="F182" s="354">
        <v>1844844</v>
      </c>
      <c r="G182" s="288" t="s">
        <v>117</v>
      </c>
      <c r="H182" s="288"/>
      <c r="I182" s="1"/>
      <c r="J182" s="10"/>
      <c r="K182" s="10"/>
    </row>
    <row r="183" spans="2:11" s="5" customFormat="1" ht="31.5" hidden="1">
      <c r="B183" s="1"/>
      <c r="C183" s="351">
        <v>3269</v>
      </c>
      <c r="D183" s="352" t="s">
        <v>224</v>
      </c>
      <c r="E183" s="353" t="s">
        <v>125</v>
      </c>
      <c r="F183" s="354">
        <v>1950622</v>
      </c>
      <c r="G183" s="288" t="s">
        <v>117</v>
      </c>
      <c r="H183" s="288"/>
      <c r="I183" s="1"/>
      <c r="J183" s="10"/>
      <c r="K183" s="10"/>
    </row>
    <row r="184" spans="2:11" s="5" customFormat="1" ht="31.5" hidden="1">
      <c r="B184" s="1"/>
      <c r="C184" s="351">
        <v>3270</v>
      </c>
      <c r="D184" s="352" t="s">
        <v>225</v>
      </c>
      <c r="E184" s="353" t="s">
        <v>125</v>
      </c>
      <c r="F184" s="354">
        <v>2327454</v>
      </c>
      <c r="G184" s="288" t="s">
        <v>117</v>
      </c>
      <c r="H184" s="288"/>
      <c r="I184" s="1"/>
      <c r="J184" s="10"/>
      <c r="K184" s="10"/>
    </row>
    <row r="185" spans="2:11" s="5" customFormat="1" ht="31.5" hidden="1">
      <c r="B185" s="1"/>
      <c r="C185" s="351">
        <v>3271</v>
      </c>
      <c r="D185" s="352" t="s">
        <v>226</v>
      </c>
      <c r="E185" s="353" t="s">
        <v>125</v>
      </c>
      <c r="F185" s="354">
        <v>3140622</v>
      </c>
      <c r="G185" s="288" t="s">
        <v>117</v>
      </c>
      <c r="H185" s="288"/>
      <c r="I185" s="1"/>
      <c r="J185" s="10"/>
      <c r="K185" s="10"/>
    </row>
    <row r="186" spans="2:11" s="5" customFormat="1" ht="31.5" hidden="1">
      <c r="B186" s="1"/>
      <c r="C186" s="351">
        <v>3272</v>
      </c>
      <c r="D186" s="352" t="s">
        <v>227</v>
      </c>
      <c r="E186" s="353" t="s">
        <v>125</v>
      </c>
      <c r="F186" s="354">
        <v>2743954</v>
      </c>
      <c r="G186" s="288" t="s">
        <v>117</v>
      </c>
      <c r="H186" s="288"/>
      <c r="I186" s="1"/>
      <c r="J186" s="10"/>
      <c r="K186" s="10"/>
    </row>
    <row r="187" spans="2:11" s="5" customFormat="1" ht="31.5" hidden="1">
      <c r="B187" s="1"/>
      <c r="C187" s="351">
        <v>3273</v>
      </c>
      <c r="D187" s="352" t="s">
        <v>228</v>
      </c>
      <c r="E187" s="353" t="s">
        <v>125</v>
      </c>
      <c r="F187" s="354">
        <v>7297332</v>
      </c>
      <c r="G187" s="288" t="s">
        <v>117</v>
      </c>
      <c r="H187" s="288"/>
      <c r="I187" s="1"/>
      <c r="J187" s="10"/>
      <c r="K187" s="10"/>
    </row>
    <row r="188" spans="2:11" s="5" customFormat="1" ht="31.5" hidden="1">
      <c r="B188" s="1"/>
      <c r="C188" s="351">
        <v>3274</v>
      </c>
      <c r="D188" s="352" t="s">
        <v>229</v>
      </c>
      <c r="E188" s="353" t="s">
        <v>125</v>
      </c>
      <c r="F188" s="354">
        <v>8288139</v>
      </c>
      <c r="G188" s="288" t="s">
        <v>117</v>
      </c>
      <c r="H188" s="288"/>
      <c r="I188" s="1"/>
      <c r="J188" s="10"/>
      <c r="K188" s="10"/>
    </row>
    <row r="189" spans="2:11" s="5" customFormat="1" ht="31.5" hidden="1">
      <c r="B189" s="1"/>
      <c r="C189" s="351">
        <v>3275</v>
      </c>
      <c r="D189" s="352" t="s">
        <v>230</v>
      </c>
      <c r="E189" s="353" t="s">
        <v>125</v>
      </c>
      <c r="F189" s="354">
        <v>9050299</v>
      </c>
      <c r="G189" s="288" t="s">
        <v>117</v>
      </c>
      <c r="H189" s="288"/>
      <c r="I189" s="1"/>
      <c r="J189" s="10"/>
      <c r="K189" s="10"/>
    </row>
    <row r="190" spans="2:11" s="5" customFormat="1" ht="31.5" hidden="1">
      <c r="B190" s="1"/>
      <c r="C190" s="351">
        <v>3276</v>
      </c>
      <c r="D190" s="352" t="s">
        <v>231</v>
      </c>
      <c r="E190" s="353" t="s">
        <v>125</v>
      </c>
      <c r="F190" s="354">
        <v>9621918</v>
      </c>
      <c r="G190" s="288" t="s">
        <v>117</v>
      </c>
      <c r="H190" s="288"/>
      <c r="I190" s="1"/>
      <c r="J190" s="10"/>
      <c r="K190" s="10"/>
    </row>
    <row r="191" spans="2:11" s="5" customFormat="1" ht="31.5" hidden="1">
      <c r="B191" s="1"/>
      <c r="C191" s="351">
        <v>3277</v>
      </c>
      <c r="D191" s="352" t="s">
        <v>232</v>
      </c>
      <c r="E191" s="353" t="s">
        <v>125</v>
      </c>
      <c r="F191" s="354">
        <v>10079214</v>
      </c>
      <c r="G191" s="288" t="s">
        <v>117</v>
      </c>
      <c r="H191" s="288"/>
      <c r="I191" s="1"/>
      <c r="J191" s="10"/>
      <c r="K191" s="10"/>
    </row>
    <row r="192" spans="2:11" s="5" customFormat="1" ht="31.5" hidden="1">
      <c r="B192" s="1"/>
      <c r="C192" s="351">
        <v>3278</v>
      </c>
      <c r="D192" s="352" t="s">
        <v>233</v>
      </c>
      <c r="E192" s="353" t="s">
        <v>125</v>
      </c>
      <c r="F192" s="354">
        <v>10879481</v>
      </c>
      <c r="G192" s="288" t="s">
        <v>117</v>
      </c>
      <c r="H192" s="288"/>
      <c r="I192" s="1"/>
      <c r="J192" s="10"/>
      <c r="K192" s="10"/>
    </row>
    <row r="193" spans="2:11" s="5" customFormat="1" ht="31.5" hidden="1">
      <c r="B193" s="1"/>
      <c r="C193" s="351">
        <v>3279</v>
      </c>
      <c r="D193" s="352" t="s">
        <v>234</v>
      </c>
      <c r="E193" s="353" t="s">
        <v>125</v>
      </c>
      <c r="F193" s="354">
        <v>11451101</v>
      </c>
      <c r="G193" s="288" t="s">
        <v>117</v>
      </c>
      <c r="H193" s="288"/>
      <c r="I193" s="1"/>
      <c r="J193" s="10"/>
      <c r="K193" s="10"/>
    </row>
    <row r="194" spans="2:11" s="5" customFormat="1" ht="31.5" hidden="1">
      <c r="B194" s="1"/>
      <c r="C194" s="351">
        <v>3280</v>
      </c>
      <c r="D194" s="352" t="s">
        <v>235</v>
      </c>
      <c r="E194" s="353" t="s">
        <v>125</v>
      </c>
      <c r="F194" s="354">
        <v>13051636</v>
      </c>
      <c r="G194" s="288" t="s">
        <v>117</v>
      </c>
      <c r="H194" s="288"/>
      <c r="I194" s="1"/>
      <c r="J194" s="10"/>
      <c r="K194" s="10"/>
    </row>
    <row r="195" spans="2:11" s="5" customFormat="1" ht="31.5" hidden="1">
      <c r="B195" s="1"/>
      <c r="C195" s="351">
        <v>3281</v>
      </c>
      <c r="D195" s="352" t="s">
        <v>236</v>
      </c>
      <c r="E195" s="353" t="s">
        <v>125</v>
      </c>
      <c r="F195" s="354">
        <v>252691</v>
      </c>
      <c r="G195" s="288" t="s">
        <v>117</v>
      </c>
      <c r="H195" s="288"/>
      <c r="I195" s="1"/>
      <c r="J195" s="10"/>
      <c r="K195" s="10"/>
    </row>
    <row r="196" spans="2:11" s="5" customFormat="1" ht="31.5" hidden="1">
      <c r="B196" s="1"/>
      <c r="C196" s="351">
        <v>3282</v>
      </c>
      <c r="D196" s="352" t="s">
        <v>237</v>
      </c>
      <c r="E196" s="353" t="s">
        <v>125</v>
      </c>
      <c r="F196" s="354">
        <v>277117</v>
      </c>
      <c r="G196" s="288" t="s">
        <v>117</v>
      </c>
      <c r="H196" s="288"/>
      <c r="I196" s="1"/>
      <c r="J196" s="10"/>
      <c r="K196" s="10"/>
    </row>
    <row r="197" spans="2:11" s="5" customFormat="1" ht="31.5" hidden="1">
      <c r="B197" s="1"/>
      <c r="C197" s="351">
        <v>3283</v>
      </c>
      <c r="D197" s="352" t="s">
        <v>238</v>
      </c>
      <c r="E197" s="353" t="s">
        <v>122</v>
      </c>
      <c r="F197" s="354">
        <v>6253</v>
      </c>
      <c r="G197" s="288" t="s">
        <v>117</v>
      </c>
      <c r="H197" s="288"/>
      <c r="I197" s="1"/>
      <c r="J197" s="10"/>
      <c r="K197" s="10"/>
    </row>
    <row r="198" spans="2:11" s="5" customFormat="1" ht="31.5" hidden="1">
      <c r="B198" s="1"/>
      <c r="C198" s="351">
        <v>3284</v>
      </c>
      <c r="D198" s="352" t="s">
        <v>239</v>
      </c>
      <c r="E198" s="353" t="s">
        <v>122</v>
      </c>
      <c r="F198" s="354">
        <v>10060</v>
      </c>
      <c r="G198" s="288" t="s">
        <v>117</v>
      </c>
      <c r="H198" s="288"/>
      <c r="I198" s="1"/>
      <c r="J198" s="10"/>
      <c r="K198" s="10"/>
    </row>
    <row r="199" spans="2:11" s="5" customFormat="1" ht="31.5" hidden="1">
      <c r="B199" s="1"/>
      <c r="C199" s="351">
        <v>3285</v>
      </c>
      <c r="D199" s="352" t="s">
        <v>240</v>
      </c>
      <c r="E199" s="353" t="s">
        <v>122</v>
      </c>
      <c r="F199" s="354">
        <v>8392</v>
      </c>
      <c r="G199" s="288" t="s">
        <v>117</v>
      </c>
      <c r="H199" s="288"/>
      <c r="I199" s="1"/>
      <c r="J199" s="10"/>
      <c r="K199" s="10"/>
    </row>
    <row r="200" spans="2:11" s="5" customFormat="1" ht="31.5" hidden="1">
      <c r="B200" s="1"/>
      <c r="C200" s="351">
        <v>3286</v>
      </c>
      <c r="D200" s="352" t="s">
        <v>241</v>
      </c>
      <c r="E200" s="353" t="s">
        <v>122</v>
      </c>
      <c r="F200" s="354">
        <v>14219</v>
      </c>
      <c r="G200" s="288" t="s">
        <v>117</v>
      </c>
      <c r="H200" s="288"/>
      <c r="I200" s="1"/>
      <c r="J200" s="10"/>
      <c r="K200" s="10"/>
    </row>
    <row r="201" spans="2:11" s="5" customFormat="1" ht="31.5" hidden="1">
      <c r="B201" s="1"/>
      <c r="C201" s="351">
        <v>3287</v>
      </c>
      <c r="D201" s="352" t="s">
        <v>242</v>
      </c>
      <c r="E201" s="353" t="s">
        <v>122</v>
      </c>
      <c r="F201" s="354">
        <v>44183</v>
      </c>
      <c r="G201" s="288" t="s">
        <v>117</v>
      </c>
      <c r="H201" s="288"/>
      <c r="I201" s="1"/>
      <c r="J201" s="10"/>
      <c r="K201" s="10"/>
    </row>
    <row r="202" spans="2:11" s="5" customFormat="1" ht="31.5" hidden="1">
      <c r="B202" s="1"/>
      <c r="C202" s="351">
        <v>3288</v>
      </c>
      <c r="D202" s="352" t="s">
        <v>243</v>
      </c>
      <c r="E202" s="353" t="s">
        <v>122</v>
      </c>
      <c r="F202" s="354">
        <v>37795</v>
      </c>
      <c r="G202" s="288" t="s">
        <v>117</v>
      </c>
      <c r="H202" s="288"/>
      <c r="I202" s="1"/>
      <c r="J202" s="10"/>
      <c r="K202" s="10"/>
    </row>
    <row r="203" spans="2:11" s="5" customFormat="1" ht="31.5" hidden="1">
      <c r="B203" s="1"/>
      <c r="C203" s="351">
        <v>3291</v>
      </c>
      <c r="D203" s="352" t="s">
        <v>244</v>
      </c>
      <c r="E203" s="353" t="s">
        <v>125</v>
      </c>
      <c r="F203" s="354">
        <v>125729</v>
      </c>
      <c r="G203" s="288" t="s">
        <v>117</v>
      </c>
      <c r="H203" s="288"/>
      <c r="I203" s="1"/>
      <c r="J203" s="10"/>
      <c r="K203" s="10"/>
    </row>
    <row r="204" spans="2:11" s="5" customFormat="1" ht="31.5" hidden="1">
      <c r="B204" s="1"/>
      <c r="C204" s="351">
        <v>3292</v>
      </c>
      <c r="D204" s="352" t="s">
        <v>245</v>
      </c>
      <c r="E204" s="353" t="s">
        <v>125</v>
      </c>
      <c r="F204" s="354">
        <v>146921</v>
      </c>
      <c r="G204" s="288" t="s">
        <v>117</v>
      </c>
      <c r="H204" s="288"/>
      <c r="I204" s="1"/>
      <c r="J204" s="10"/>
      <c r="K204" s="10"/>
    </row>
    <row r="205" spans="2:11" s="5" customFormat="1" ht="31.5" hidden="1">
      <c r="B205" s="1"/>
      <c r="C205" s="351">
        <v>3293</v>
      </c>
      <c r="D205" s="352" t="s">
        <v>246</v>
      </c>
      <c r="E205" s="353" t="s">
        <v>125</v>
      </c>
      <c r="F205" s="354">
        <v>226247</v>
      </c>
      <c r="G205" s="288" t="s">
        <v>117</v>
      </c>
      <c r="H205" s="288"/>
      <c r="I205" s="1"/>
      <c r="J205" s="10"/>
      <c r="K205" s="10"/>
    </row>
    <row r="206" spans="2:11" s="5" customFormat="1" ht="31.5" hidden="1">
      <c r="B206" s="1"/>
      <c r="C206" s="351">
        <v>3294</v>
      </c>
      <c r="D206" s="352" t="s">
        <v>247</v>
      </c>
      <c r="E206" s="353" t="s">
        <v>125</v>
      </c>
      <c r="F206" s="354">
        <v>454008</v>
      </c>
      <c r="G206" s="288" t="s">
        <v>117</v>
      </c>
      <c r="H206" s="288"/>
      <c r="I206" s="1"/>
      <c r="J206" s="10"/>
      <c r="K206" s="10"/>
    </row>
    <row r="207" spans="2:11" s="5" customFormat="1" ht="31.5" hidden="1">
      <c r="B207" s="1"/>
      <c r="C207" s="351">
        <v>3295</v>
      </c>
      <c r="D207" s="352" t="s">
        <v>248</v>
      </c>
      <c r="E207" s="353" t="s">
        <v>125</v>
      </c>
      <c r="F207" s="354">
        <v>827070</v>
      </c>
      <c r="G207" s="288" t="s">
        <v>117</v>
      </c>
      <c r="H207" s="288"/>
      <c r="I207" s="1"/>
      <c r="J207" s="10"/>
      <c r="K207" s="10"/>
    </row>
    <row r="208" spans="2:11" s="5" customFormat="1" ht="31.5" hidden="1">
      <c r="B208" s="1"/>
      <c r="C208" s="351">
        <v>3296</v>
      </c>
      <c r="D208" s="352" t="s">
        <v>249</v>
      </c>
      <c r="E208" s="353" t="s">
        <v>125</v>
      </c>
      <c r="F208" s="354">
        <v>1479490</v>
      </c>
      <c r="G208" s="288" t="s">
        <v>117</v>
      </c>
      <c r="H208" s="288"/>
      <c r="I208" s="1"/>
      <c r="J208" s="10"/>
      <c r="K208" s="10"/>
    </row>
    <row r="209" spans="2:11" s="5" customFormat="1" ht="31.5" hidden="1">
      <c r="B209" s="1"/>
      <c r="C209" s="351">
        <v>3297</v>
      </c>
      <c r="D209" s="352" t="s">
        <v>250</v>
      </c>
      <c r="E209" s="353" t="s">
        <v>125</v>
      </c>
      <c r="F209" s="354">
        <v>1830186</v>
      </c>
      <c r="G209" s="288" t="s">
        <v>117</v>
      </c>
      <c r="H209" s="288"/>
      <c r="I209" s="1"/>
      <c r="J209" s="10"/>
      <c r="K209" s="10"/>
    </row>
    <row r="210" spans="2:11" s="5" customFormat="1" ht="31.5" hidden="1">
      <c r="B210" s="1"/>
      <c r="C210" s="351">
        <v>3298</v>
      </c>
      <c r="D210" s="352" t="s">
        <v>251</v>
      </c>
      <c r="E210" s="353" t="s">
        <v>125</v>
      </c>
      <c r="F210" s="354">
        <v>4236438</v>
      </c>
      <c r="G210" s="288" t="s">
        <v>117</v>
      </c>
      <c r="H210" s="288"/>
      <c r="I210" s="1"/>
      <c r="J210" s="10"/>
      <c r="K210" s="10"/>
    </row>
    <row r="211" spans="2:11" s="5" customFormat="1" ht="31.5" hidden="1">
      <c r="B211" s="1"/>
      <c r="C211" s="351">
        <v>3299</v>
      </c>
      <c r="D211" s="352" t="s">
        <v>252</v>
      </c>
      <c r="E211" s="353" t="s">
        <v>125</v>
      </c>
      <c r="F211" s="354">
        <v>4163037</v>
      </c>
      <c r="G211" s="288" t="s">
        <v>117</v>
      </c>
      <c r="H211" s="288"/>
      <c r="I211" s="1"/>
      <c r="J211" s="10"/>
      <c r="K211" s="10"/>
    </row>
    <row r="212" spans="2:11" s="5" customFormat="1" ht="31.5" hidden="1">
      <c r="B212" s="1"/>
      <c r="C212" s="351">
        <v>3300</v>
      </c>
      <c r="D212" s="352" t="s">
        <v>253</v>
      </c>
      <c r="E212" s="353" t="s">
        <v>125</v>
      </c>
      <c r="F212" s="354">
        <v>6659081</v>
      </c>
      <c r="G212" s="288" t="s">
        <v>117</v>
      </c>
      <c r="H212" s="288"/>
      <c r="I212" s="1"/>
      <c r="J212" s="10"/>
      <c r="K212" s="10"/>
    </row>
    <row r="213" spans="2:11" s="5" customFormat="1" ht="31.5" hidden="1">
      <c r="B213" s="1"/>
      <c r="C213" s="351">
        <v>3301</v>
      </c>
      <c r="D213" s="352" t="s">
        <v>254</v>
      </c>
      <c r="E213" s="353" t="s">
        <v>125</v>
      </c>
      <c r="F213" s="354">
        <v>7132261</v>
      </c>
      <c r="G213" s="288" t="s">
        <v>117</v>
      </c>
      <c r="H213" s="288"/>
      <c r="I213" s="1"/>
      <c r="J213" s="10"/>
      <c r="K213" s="10"/>
    </row>
    <row r="214" spans="2:11" s="5" customFormat="1" ht="31.5" hidden="1">
      <c r="B214" s="1"/>
      <c r="C214" s="351">
        <v>3303</v>
      </c>
      <c r="D214" s="352" t="s">
        <v>255</v>
      </c>
      <c r="E214" s="353" t="s">
        <v>125</v>
      </c>
      <c r="F214" s="354">
        <v>143579</v>
      </c>
      <c r="G214" s="288" t="s">
        <v>117</v>
      </c>
      <c r="H214" s="288"/>
      <c r="I214" s="1"/>
      <c r="J214" s="10"/>
      <c r="K214" s="10"/>
    </row>
    <row r="215" spans="2:11" s="5" customFormat="1" ht="31.5" hidden="1">
      <c r="B215" s="1"/>
      <c r="C215" s="351">
        <v>3304</v>
      </c>
      <c r="D215" s="352" t="s">
        <v>256</v>
      </c>
      <c r="E215" s="353" t="s">
        <v>125</v>
      </c>
      <c r="F215" s="354">
        <v>144277</v>
      </c>
      <c r="G215" s="288" t="s">
        <v>117</v>
      </c>
      <c r="H215" s="288"/>
      <c r="I215" s="1"/>
      <c r="J215" s="10"/>
      <c r="K215" s="10"/>
    </row>
    <row r="216" spans="2:11" s="5" customFormat="1" ht="31.5" hidden="1">
      <c r="B216" s="1"/>
      <c r="C216" s="351">
        <v>3305</v>
      </c>
      <c r="D216" s="352" t="s">
        <v>257</v>
      </c>
      <c r="E216" s="353" t="s">
        <v>125</v>
      </c>
      <c r="F216" s="354">
        <v>189225</v>
      </c>
      <c r="G216" s="288" t="s">
        <v>117</v>
      </c>
      <c r="H216" s="288"/>
      <c r="I216" s="1"/>
      <c r="J216" s="10"/>
      <c r="K216" s="10"/>
    </row>
    <row r="217" spans="2:11" s="5" customFormat="1" ht="31.5" hidden="1">
      <c r="B217" s="1"/>
      <c r="C217" s="351">
        <v>3306</v>
      </c>
      <c r="D217" s="352" t="s">
        <v>258</v>
      </c>
      <c r="E217" s="353" t="s">
        <v>125</v>
      </c>
      <c r="F217" s="354">
        <v>387896</v>
      </c>
      <c r="G217" s="288" t="s">
        <v>117</v>
      </c>
      <c r="H217" s="288"/>
      <c r="I217" s="1"/>
      <c r="J217" s="10"/>
      <c r="K217" s="10"/>
    </row>
    <row r="218" spans="2:11" s="5" customFormat="1" ht="31.5" hidden="1">
      <c r="B218" s="1"/>
      <c r="C218" s="351">
        <v>3307</v>
      </c>
      <c r="D218" s="352" t="s">
        <v>259</v>
      </c>
      <c r="E218" s="353" t="s">
        <v>125</v>
      </c>
      <c r="F218" s="354">
        <v>783438</v>
      </c>
      <c r="G218" s="288" t="s">
        <v>117</v>
      </c>
      <c r="H218" s="288"/>
      <c r="I218" s="1"/>
      <c r="J218" s="10"/>
      <c r="K218" s="10"/>
    </row>
    <row r="219" spans="2:11" s="5" customFormat="1" ht="31.5" hidden="1">
      <c r="B219" s="1"/>
      <c r="C219" s="351">
        <v>3308</v>
      </c>
      <c r="D219" s="352" t="s">
        <v>260</v>
      </c>
      <c r="E219" s="353" t="s">
        <v>125</v>
      </c>
      <c r="F219" s="354">
        <v>1261224</v>
      </c>
      <c r="G219" s="288" t="s">
        <v>117</v>
      </c>
      <c r="H219" s="288"/>
      <c r="I219" s="1"/>
      <c r="J219" s="10"/>
      <c r="K219" s="10"/>
    </row>
    <row r="220" spans="2:11" s="5" customFormat="1" ht="31.5" hidden="1">
      <c r="B220" s="1"/>
      <c r="C220" s="351">
        <v>3309</v>
      </c>
      <c r="D220" s="352" t="s">
        <v>261</v>
      </c>
      <c r="E220" s="353" t="s">
        <v>125</v>
      </c>
      <c r="F220" s="354">
        <v>1757464</v>
      </c>
      <c r="G220" s="288" t="s">
        <v>117</v>
      </c>
      <c r="H220" s="288"/>
      <c r="I220" s="1"/>
      <c r="J220" s="10"/>
      <c r="K220" s="10"/>
    </row>
    <row r="221" spans="2:11" s="5" customFormat="1" ht="31.5" hidden="1">
      <c r="B221" s="1"/>
      <c r="C221" s="351">
        <v>3310</v>
      </c>
      <c r="D221" s="352" t="s">
        <v>262</v>
      </c>
      <c r="E221" s="353" t="s">
        <v>125</v>
      </c>
      <c r="F221" s="354">
        <v>1824191</v>
      </c>
      <c r="G221" s="288" t="s">
        <v>117</v>
      </c>
      <c r="H221" s="288"/>
      <c r="I221" s="1"/>
      <c r="J221" s="10"/>
      <c r="K221" s="10"/>
    </row>
    <row r="222" spans="2:11" s="5" customFormat="1" ht="31.5" hidden="1">
      <c r="B222" s="1"/>
      <c r="C222" s="351">
        <v>3311</v>
      </c>
      <c r="D222" s="352" t="s">
        <v>263</v>
      </c>
      <c r="E222" s="353" t="s">
        <v>125</v>
      </c>
      <c r="F222" s="354">
        <v>2688016</v>
      </c>
      <c r="G222" s="288" t="s">
        <v>117</v>
      </c>
      <c r="H222" s="288"/>
      <c r="I222" s="1"/>
      <c r="J222" s="10"/>
      <c r="K222" s="10"/>
    </row>
    <row r="223" spans="2:11" s="5" customFormat="1" ht="31.5" hidden="1">
      <c r="B223" s="1"/>
      <c r="C223" s="351">
        <v>3312</v>
      </c>
      <c r="D223" s="352" t="s">
        <v>264</v>
      </c>
      <c r="E223" s="353" t="s">
        <v>125</v>
      </c>
      <c r="F223" s="354">
        <v>3597969</v>
      </c>
      <c r="G223" s="288" t="s">
        <v>117</v>
      </c>
      <c r="H223" s="288"/>
      <c r="I223" s="1"/>
      <c r="J223" s="10"/>
      <c r="K223" s="10"/>
    </row>
    <row r="224" spans="2:11" s="5" customFormat="1" ht="31.5" hidden="1">
      <c r="B224" s="1"/>
      <c r="C224" s="351">
        <v>3313</v>
      </c>
      <c r="D224" s="352" t="s">
        <v>265</v>
      </c>
      <c r="E224" s="353" t="s">
        <v>125</v>
      </c>
      <c r="F224" s="354">
        <v>5193407</v>
      </c>
      <c r="G224" s="288" t="s">
        <v>117</v>
      </c>
      <c r="H224" s="288"/>
      <c r="I224" s="1"/>
      <c r="J224" s="10"/>
      <c r="K224" s="10"/>
    </row>
    <row r="225" spans="2:11" s="5" customFormat="1" ht="31.5" hidden="1">
      <c r="B225" s="1"/>
      <c r="C225" s="351">
        <v>3315</v>
      </c>
      <c r="D225" s="352" t="s">
        <v>266</v>
      </c>
      <c r="E225" s="353" t="s">
        <v>125</v>
      </c>
      <c r="F225" s="354">
        <v>321786</v>
      </c>
      <c r="G225" s="288" t="s">
        <v>117</v>
      </c>
      <c r="H225" s="288"/>
      <c r="I225" s="1"/>
      <c r="J225" s="10"/>
      <c r="K225" s="10"/>
    </row>
    <row r="226" spans="2:11" s="5" customFormat="1" ht="31.5" hidden="1">
      <c r="B226" s="1"/>
      <c r="C226" s="351">
        <v>3316</v>
      </c>
      <c r="D226" s="352" t="s">
        <v>267</v>
      </c>
      <c r="E226" s="353" t="s">
        <v>125</v>
      </c>
      <c r="F226" s="354">
        <v>1536652</v>
      </c>
      <c r="G226" s="288" t="s">
        <v>117</v>
      </c>
      <c r="H226" s="288"/>
      <c r="I226" s="1"/>
      <c r="J226" s="10"/>
      <c r="K226" s="10"/>
    </row>
    <row r="227" spans="2:11" s="5" customFormat="1" ht="31.5" hidden="1">
      <c r="B227" s="1"/>
      <c r="C227" s="351">
        <v>3317</v>
      </c>
      <c r="D227" s="352" t="s">
        <v>268</v>
      </c>
      <c r="E227" s="353" t="s">
        <v>125</v>
      </c>
      <c r="F227" s="354">
        <v>315174</v>
      </c>
      <c r="G227" s="288" t="s">
        <v>117</v>
      </c>
      <c r="H227" s="288"/>
      <c r="I227" s="1"/>
      <c r="J227" s="10"/>
      <c r="K227" s="10"/>
    </row>
    <row r="228" spans="2:11" s="5" customFormat="1" ht="31.5" hidden="1">
      <c r="B228" s="1"/>
      <c r="C228" s="351">
        <v>3318</v>
      </c>
      <c r="D228" s="352" t="s">
        <v>269</v>
      </c>
      <c r="E228" s="353" t="s">
        <v>125</v>
      </c>
      <c r="F228" s="354">
        <v>1334352</v>
      </c>
      <c r="G228" s="288" t="s">
        <v>117</v>
      </c>
      <c r="H228" s="288"/>
      <c r="I228" s="1"/>
      <c r="J228" s="10"/>
      <c r="K228" s="10"/>
    </row>
    <row r="229" spans="2:11" s="5" customFormat="1" ht="31.5" hidden="1">
      <c r="B229" s="1"/>
      <c r="C229" s="351">
        <v>3320</v>
      </c>
      <c r="D229" s="352" t="s">
        <v>270</v>
      </c>
      <c r="E229" s="353" t="s">
        <v>125</v>
      </c>
      <c r="F229" s="354">
        <v>290052</v>
      </c>
      <c r="G229" s="288" t="s">
        <v>117</v>
      </c>
      <c r="H229" s="288"/>
      <c r="I229" s="1"/>
      <c r="J229" s="10"/>
      <c r="K229" s="10"/>
    </row>
    <row r="230" spans="2:11" s="5" customFormat="1" ht="47.25" hidden="1">
      <c r="B230" s="1"/>
      <c r="C230" s="351">
        <v>3322</v>
      </c>
      <c r="D230" s="352" t="s">
        <v>271</v>
      </c>
      <c r="E230" s="353" t="s">
        <v>125</v>
      </c>
      <c r="F230" s="354">
        <v>503717</v>
      </c>
      <c r="G230" s="288" t="s">
        <v>117</v>
      </c>
      <c r="H230" s="288"/>
      <c r="I230" s="1"/>
      <c r="J230" s="10"/>
      <c r="K230" s="10"/>
    </row>
    <row r="231" spans="2:11" s="5" customFormat="1" ht="47.25" hidden="1">
      <c r="B231" s="1"/>
      <c r="C231" s="351">
        <v>3323</v>
      </c>
      <c r="D231" s="352" t="s">
        <v>272</v>
      </c>
      <c r="E231" s="353" t="s">
        <v>125</v>
      </c>
      <c r="F231" s="354">
        <v>720936</v>
      </c>
      <c r="G231" s="288" t="s">
        <v>117</v>
      </c>
      <c r="H231" s="288"/>
      <c r="I231" s="1"/>
      <c r="J231" s="10"/>
      <c r="K231" s="10"/>
    </row>
    <row r="232" spans="2:11" s="5" customFormat="1" ht="47.25" hidden="1">
      <c r="B232" s="1"/>
      <c r="C232" s="351">
        <v>3324</v>
      </c>
      <c r="D232" s="352" t="s">
        <v>273</v>
      </c>
      <c r="E232" s="353" t="s">
        <v>125</v>
      </c>
      <c r="F232" s="354">
        <v>1853295</v>
      </c>
      <c r="G232" s="288" t="s">
        <v>117</v>
      </c>
      <c r="H232" s="288"/>
      <c r="I232" s="1"/>
      <c r="J232" s="10"/>
      <c r="K232" s="10"/>
    </row>
    <row r="233" spans="2:11" s="5" customFormat="1" ht="47.25" hidden="1">
      <c r="B233" s="1"/>
      <c r="C233" s="351">
        <v>3325</v>
      </c>
      <c r="D233" s="352" t="s">
        <v>274</v>
      </c>
      <c r="E233" s="353" t="s">
        <v>125</v>
      </c>
      <c r="F233" s="354">
        <v>2705881</v>
      </c>
      <c r="G233" s="288" t="s">
        <v>117</v>
      </c>
      <c r="H233" s="288"/>
      <c r="I233" s="1"/>
      <c r="J233" s="10"/>
      <c r="K233" s="10"/>
    </row>
    <row r="234" spans="2:11" s="5" customFormat="1" ht="47.25" hidden="1">
      <c r="B234" s="1"/>
      <c r="C234" s="351">
        <v>3327</v>
      </c>
      <c r="D234" s="352" t="s">
        <v>275</v>
      </c>
      <c r="E234" s="353" t="s">
        <v>125</v>
      </c>
      <c r="F234" s="354">
        <v>2455650</v>
      </c>
      <c r="G234" s="288" t="s">
        <v>117</v>
      </c>
      <c r="H234" s="288"/>
      <c r="I234" s="1"/>
      <c r="J234" s="10"/>
      <c r="K234" s="10"/>
    </row>
    <row r="235" spans="2:11" s="5" customFormat="1" ht="47.25" hidden="1">
      <c r="B235" s="1"/>
      <c r="C235" s="351">
        <v>3328</v>
      </c>
      <c r="D235" s="352" t="s">
        <v>276</v>
      </c>
      <c r="E235" s="353" t="s">
        <v>125</v>
      </c>
      <c r="F235" s="354">
        <v>2617155</v>
      </c>
      <c r="G235" s="288" t="s">
        <v>117</v>
      </c>
      <c r="H235" s="288"/>
      <c r="I235" s="1"/>
      <c r="J235" s="10"/>
      <c r="K235" s="10"/>
    </row>
    <row r="236" spans="2:11" s="5" customFormat="1" ht="47.25" hidden="1">
      <c r="B236" s="1"/>
      <c r="C236" s="351">
        <v>3329</v>
      </c>
      <c r="D236" s="352" t="s">
        <v>277</v>
      </c>
      <c r="E236" s="353" t="s">
        <v>125</v>
      </c>
      <c r="F236" s="354">
        <v>2868930</v>
      </c>
      <c r="G236" s="288" t="s">
        <v>117</v>
      </c>
      <c r="H236" s="288"/>
      <c r="I236" s="1"/>
      <c r="J236" s="10"/>
      <c r="K236" s="10"/>
    </row>
    <row r="237" spans="2:11" s="5" customFormat="1" ht="47.25" hidden="1">
      <c r="B237" s="1"/>
      <c r="C237" s="351">
        <v>3330</v>
      </c>
      <c r="D237" s="352" t="s">
        <v>278</v>
      </c>
      <c r="E237" s="353" t="s">
        <v>125</v>
      </c>
      <c r="F237" s="354">
        <v>3525408</v>
      </c>
      <c r="G237" s="288" t="s">
        <v>117</v>
      </c>
      <c r="H237" s="288"/>
      <c r="I237" s="1"/>
      <c r="J237" s="10"/>
      <c r="K237" s="10"/>
    </row>
    <row r="238" spans="2:11" s="5" customFormat="1" ht="47.25" hidden="1">
      <c r="B238" s="1"/>
      <c r="C238" s="351">
        <v>3331</v>
      </c>
      <c r="D238" s="352" t="s">
        <v>279</v>
      </c>
      <c r="E238" s="353" t="s">
        <v>125</v>
      </c>
      <c r="F238" s="354">
        <v>6729290</v>
      </c>
      <c r="G238" s="288" t="s">
        <v>117</v>
      </c>
      <c r="H238" s="288"/>
      <c r="I238" s="1"/>
      <c r="J238" s="10"/>
      <c r="K238" s="10"/>
    </row>
    <row r="239" spans="2:11" s="5" customFormat="1" ht="63">
      <c r="B239" s="1"/>
      <c r="C239" s="351">
        <v>3347</v>
      </c>
      <c r="D239" s="352" t="s">
        <v>280</v>
      </c>
      <c r="E239" s="353" t="s">
        <v>125</v>
      </c>
      <c r="F239" s="354">
        <v>735095</v>
      </c>
      <c r="G239" s="288" t="s">
        <v>117</v>
      </c>
      <c r="H239" s="288"/>
      <c r="I239" s="1"/>
      <c r="J239" s="10"/>
      <c r="K239" s="10"/>
    </row>
    <row r="240" spans="2:11" s="5" customFormat="1" ht="63">
      <c r="B240" s="1"/>
      <c r="C240" s="351">
        <v>3348</v>
      </c>
      <c r="D240" s="352" t="s">
        <v>281</v>
      </c>
      <c r="E240" s="353" t="s">
        <v>125</v>
      </c>
      <c r="F240" s="354">
        <v>853924</v>
      </c>
      <c r="G240" s="288" t="s">
        <v>117</v>
      </c>
      <c r="H240" s="288"/>
      <c r="I240" s="1"/>
      <c r="J240" s="10"/>
      <c r="K240" s="10"/>
    </row>
    <row r="241" spans="2:11" s="5" customFormat="1" ht="63">
      <c r="B241" s="1"/>
      <c r="C241" s="351">
        <v>3350</v>
      </c>
      <c r="D241" s="352" t="s">
        <v>282</v>
      </c>
      <c r="E241" s="353" t="s">
        <v>125</v>
      </c>
      <c r="F241" s="354">
        <v>935096</v>
      </c>
      <c r="G241" s="288" t="s">
        <v>117</v>
      </c>
      <c r="H241" s="288"/>
      <c r="I241" s="1"/>
      <c r="J241" s="10"/>
      <c r="K241" s="10"/>
    </row>
    <row r="242" spans="2:11" s="5" customFormat="1" ht="63">
      <c r="B242" s="1"/>
      <c r="C242" s="351">
        <v>3351</v>
      </c>
      <c r="D242" s="352" t="s">
        <v>283</v>
      </c>
      <c r="E242" s="353" t="s">
        <v>125</v>
      </c>
      <c r="F242" s="354">
        <v>1061292</v>
      </c>
      <c r="G242" s="288" t="s">
        <v>117</v>
      </c>
      <c r="H242" s="288"/>
      <c r="I242" s="1"/>
      <c r="J242" s="10"/>
      <c r="K242" s="10"/>
    </row>
    <row r="243" spans="2:11" s="5" customFormat="1" ht="63">
      <c r="B243" s="1"/>
      <c r="C243" s="351">
        <v>3352</v>
      </c>
      <c r="D243" s="352" t="s">
        <v>284</v>
      </c>
      <c r="E243" s="353" t="s">
        <v>125</v>
      </c>
      <c r="F243" s="354">
        <v>1209591</v>
      </c>
      <c r="G243" s="288" t="s">
        <v>117</v>
      </c>
      <c r="H243" s="288"/>
      <c r="I243" s="1"/>
      <c r="J243" s="10"/>
      <c r="K243" s="10"/>
    </row>
    <row r="244" spans="2:11" s="5" customFormat="1" ht="63">
      <c r="B244" s="1"/>
      <c r="C244" s="351">
        <v>3353</v>
      </c>
      <c r="D244" s="352" t="s">
        <v>285</v>
      </c>
      <c r="E244" s="353" t="s">
        <v>125</v>
      </c>
      <c r="F244" s="354">
        <v>1103800</v>
      </c>
      <c r="G244" s="288" t="s">
        <v>117</v>
      </c>
      <c r="H244" s="288"/>
      <c r="I244" s="1"/>
      <c r="J244" s="10"/>
      <c r="K244" s="10"/>
    </row>
    <row r="245" spans="2:11" s="5" customFormat="1" ht="63">
      <c r="B245" s="1"/>
      <c r="C245" s="351">
        <v>3354</v>
      </c>
      <c r="D245" s="352" t="s">
        <v>286</v>
      </c>
      <c r="E245" s="353" t="s">
        <v>125</v>
      </c>
      <c r="F245" s="354">
        <v>1721870</v>
      </c>
      <c r="G245" s="288" t="s">
        <v>117</v>
      </c>
      <c r="H245" s="288"/>
      <c r="I245" s="1"/>
      <c r="J245" s="10"/>
      <c r="K245" s="10"/>
    </row>
    <row r="246" spans="2:11" s="5" customFormat="1" ht="63">
      <c r="B246" s="1"/>
      <c r="C246" s="351">
        <v>3355</v>
      </c>
      <c r="D246" s="352" t="s">
        <v>287</v>
      </c>
      <c r="E246" s="353" t="s">
        <v>125</v>
      </c>
      <c r="F246" s="354">
        <v>1776027</v>
      </c>
      <c r="G246" s="288" t="s">
        <v>117</v>
      </c>
      <c r="H246" s="288"/>
      <c r="I246" s="1"/>
      <c r="J246" s="10"/>
      <c r="K246" s="10"/>
    </row>
    <row r="247" spans="2:11" s="5" customFormat="1" ht="63">
      <c r="B247" s="1"/>
      <c r="C247" s="351">
        <v>3356</v>
      </c>
      <c r="D247" s="352" t="s">
        <v>288</v>
      </c>
      <c r="E247" s="353" t="s">
        <v>125</v>
      </c>
      <c r="F247" s="354">
        <v>1934968</v>
      </c>
      <c r="G247" s="288" t="s">
        <v>117</v>
      </c>
      <c r="H247" s="288"/>
      <c r="I247" s="1"/>
      <c r="J247" s="10"/>
      <c r="K247" s="10"/>
    </row>
    <row r="248" spans="2:11" s="5" customFormat="1" ht="63">
      <c r="B248" s="1"/>
      <c r="C248" s="351">
        <v>3357</v>
      </c>
      <c r="D248" s="352" t="s">
        <v>289</v>
      </c>
      <c r="E248" s="353" t="s">
        <v>125</v>
      </c>
      <c r="F248" s="354">
        <v>2063620</v>
      </c>
      <c r="G248" s="288" t="s">
        <v>117</v>
      </c>
      <c r="H248" s="288"/>
      <c r="I248" s="1"/>
      <c r="J248" s="10"/>
      <c r="K248" s="10"/>
    </row>
    <row r="249" spans="2:11" s="5" customFormat="1" ht="63" hidden="1">
      <c r="B249" s="1"/>
      <c r="C249" s="351">
        <v>3358</v>
      </c>
      <c r="D249" s="352" t="s">
        <v>290</v>
      </c>
      <c r="E249" s="353" t="s">
        <v>125</v>
      </c>
      <c r="F249" s="354">
        <v>1722380</v>
      </c>
      <c r="G249" s="288" t="s">
        <v>117</v>
      </c>
      <c r="H249" s="288"/>
      <c r="I249" s="1"/>
      <c r="J249" s="10"/>
      <c r="K249" s="10"/>
    </row>
    <row r="250" spans="2:11" s="5" customFormat="1" ht="47.25" hidden="1">
      <c r="B250" s="1"/>
      <c r="C250" s="351">
        <v>3359</v>
      </c>
      <c r="D250" s="352" t="s">
        <v>291</v>
      </c>
      <c r="E250" s="353" t="s">
        <v>125</v>
      </c>
      <c r="F250" s="354">
        <v>2175147</v>
      </c>
      <c r="G250" s="288" t="s">
        <v>117</v>
      </c>
      <c r="H250" s="288"/>
      <c r="I250" s="1"/>
      <c r="J250" s="10"/>
      <c r="K250" s="10"/>
    </row>
    <row r="251" spans="2:11" s="5" customFormat="1" ht="63" hidden="1">
      <c r="B251" s="1"/>
      <c r="C251" s="351">
        <v>3360</v>
      </c>
      <c r="D251" s="352" t="s">
        <v>292</v>
      </c>
      <c r="E251" s="353" t="s">
        <v>125</v>
      </c>
      <c r="F251" s="354">
        <v>3156939</v>
      </c>
      <c r="G251" s="288" t="s">
        <v>117</v>
      </c>
      <c r="H251" s="288"/>
      <c r="I251" s="1"/>
      <c r="J251" s="10"/>
      <c r="K251" s="10"/>
    </row>
    <row r="252" spans="2:11" s="5" customFormat="1" ht="63" hidden="1">
      <c r="B252" s="1"/>
      <c r="C252" s="351">
        <v>3361</v>
      </c>
      <c r="D252" s="352" t="s">
        <v>293</v>
      </c>
      <c r="E252" s="353" t="s">
        <v>125</v>
      </c>
      <c r="F252" s="354">
        <v>3403164</v>
      </c>
      <c r="G252" s="288" t="s">
        <v>117</v>
      </c>
      <c r="H252" s="288"/>
      <c r="I252" s="1"/>
      <c r="J252" s="10"/>
      <c r="K252" s="10"/>
    </row>
    <row r="253" spans="2:11" s="5" customFormat="1" ht="63" hidden="1">
      <c r="B253" s="1"/>
      <c r="C253" s="351">
        <v>3363</v>
      </c>
      <c r="D253" s="352" t="s">
        <v>294</v>
      </c>
      <c r="E253" s="353" t="s">
        <v>125</v>
      </c>
      <c r="F253" s="354">
        <v>3927247</v>
      </c>
      <c r="G253" s="288" t="s">
        <v>117</v>
      </c>
      <c r="H253" s="288"/>
      <c r="I253" s="1"/>
      <c r="J253" s="10"/>
      <c r="K253" s="10"/>
    </row>
    <row r="254" spans="2:11" s="5" customFormat="1" ht="63">
      <c r="B254" s="1"/>
      <c r="C254" s="351">
        <v>3364</v>
      </c>
      <c r="D254" s="352" t="s">
        <v>295</v>
      </c>
      <c r="E254" s="353" t="s">
        <v>125</v>
      </c>
      <c r="F254" s="354">
        <v>735095</v>
      </c>
      <c r="G254" s="288" t="s">
        <v>117</v>
      </c>
      <c r="H254" s="288"/>
      <c r="I254" s="1"/>
      <c r="J254" s="10"/>
      <c r="K254" s="10"/>
    </row>
    <row r="255" spans="2:11" s="5" customFormat="1" ht="63">
      <c r="B255" s="1"/>
      <c r="C255" s="351">
        <v>3365</v>
      </c>
      <c r="D255" s="352" t="s">
        <v>296</v>
      </c>
      <c r="E255" s="353" t="s">
        <v>125</v>
      </c>
      <c r="F255" s="354">
        <v>853924</v>
      </c>
      <c r="G255" s="288" t="s">
        <v>117</v>
      </c>
      <c r="H255" s="288"/>
      <c r="I255" s="1"/>
      <c r="J255" s="10"/>
      <c r="K255" s="10"/>
    </row>
    <row r="256" spans="2:11" s="5" customFormat="1" ht="63">
      <c r="B256" s="1"/>
      <c r="C256" s="351">
        <v>3366</v>
      </c>
      <c r="D256" s="352" t="s">
        <v>297</v>
      </c>
      <c r="E256" s="353" t="s">
        <v>125</v>
      </c>
      <c r="F256" s="354">
        <v>996493</v>
      </c>
      <c r="G256" s="288" t="s">
        <v>117</v>
      </c>
      <c r="H256" s="288"/>
      <c r="I256" s="1"/>
      <c r="J256" s="10"/>
      <c r="K256" s="10"/>
    </row>
    <row r="257" spans="2:11" s="5" customFormat="1" ht="63">
      <c r="B257" s="1"/>
      <c r="C257" s="351">
        <v>3368</v>
      </c>
      <c r="D257" s="352" t="s">
        <v>298</v>
      </c>
      <c r="E257" s="353" t="s">
        <v>125</v>
      </c>
      <c r="F257" s="354">
        <v>940007</v>
      </c>
      <c r="G257" s="288" t="s">
        <v>117</v>
      </c>
      <c r="H257" s="288"/>
      <c r="I257" s="1"/>
      <c r="J257" s="10"/>
      <c r="K257" s="10"/>
    </row>
    <row r="258" spans="2:11" s="5" customFormat="1" ht="63">
      <c r="B258" s="1"/>
      <c r="C258" s="351">
        <v>3369</v>
      </c>
      <c r="D258" s="352" t="s">
        <v>299</v>
      </c>
      <c r="E258" s="353" t="s">
        <v>125</v>
      </c>
      <c r="F258" s="354">
        <v>1061292</v>
      </c>
      <c r="G258" s="288" t="s">
        <v>117</v>
      </c>
      <c r="H258" s="288"/>
      <c r="I258" s="1"/>
      <c r="J258" s="10"/>
      <c r="K258" s="10"/>
    </row>
    <row r="259" spans="2:11" s="5" customFormat="1" ht="63">
      <c r="B259" s="1"/>
      <c r="C259" s="351">
        <v>3370</v>
      </c>
      <c r="D259" s="352" t="s">
        <v>300</v>
      </c>
      <c r="E259" s="353" t="s">
        <v>125</v>
      </c>
      <c r="F259" s="354">
        <v>1209591</v>
      </c>
      <c r="G259" s="288" t="s">
        <v>117</v>
      </c>
      <c r="H259" s="288"/>
      <c r="I259" s="1"/>
      <c r="J259" s="10"/>
      <c r="K259" s="10"/>
    </row>
    <row r="260" spans="2:11" s="5" customFormat="1" ht="63">
      <c r="B260" s="1"/>
      <c r="C260" s="351">
        <v>3371</v>
      </c>
      <c r="D260" s="352" t="s">
        <v>301</v>
      </c>
      <c r="E260" s="353" t="s">
        <v>125</v>
      </c>
      <c r="F260" s="354">
        <v>1146160</v>
      </c>
      <c r="G260" s="288" t="s">
        <v>117</v>
      </c>
      <c r="H260" s="288"/>
      <c r="I260" s="1"/>
      <c r="J260" s="10"/>
      <c r="K260" s="10"/>
    </row>
    <row r="261" spans="2:11" s="5" customFormat="1" ht="63">
      <c r="B261" s="1"/>
      <c r="C261" s="351">
        <v>3372</v>
      </c>
      <c r="D261" s="352" t="s">
        <v>302</v>
      </c>
      <c r="E261" s="353" t="s">
        <v>125</v>
      </c>
      <c r="F261" s="354">
        <v>1297028</v>
      </c>
      <c r="G261" s="288" t="s">
        <v>117</v>
      </c>
      <c r="H261" s="288"/>
      <c r="I261" s="1"/>
      <c r="J261" s="10"/>
      <c r="K261" s="10"/>
    </row>
    <row r="262" spans="2:11" s="5" customFormat="1" ht="63">
      <c r="B262" s="1"/>
      <c r="C262" s="351">
        <v>3373</v>
      </c>
      <c r="D262" s="352" t="s">
        <v>303</v>
      </c>
      <c r="E262" s="353" t="s">
        <v>125</v>
      </c>
      <c r="F262" s="354">
        <v>1721870</v>
      </c>
      <c r="G262" s="288" t="s">
        <v>117</v>
      </c>
      <c r="H262" s="288"/>
      <c r="I262" s="1"/>
      <c r="J262" s="10"/>
      <c r="K262" s="10"/>
    </row>
    <row r="263" spans="2:11" s="5" customFormat="1" ht="63">
      <c r="B263" s="1"/>
      <c r="C263" s="351">
        <v>3374</v>
      </c>
      <c r="D263" s="352" t="s">
        <v>304</v>
      </c>
      <c r="E263" s="353" t="s">
        <v>125</v>
      </c>
      <c r="F263" s="354">
        <v>1776027</v>
      </c>
      <c r="G263" s="288" t="s">
        <v>117</v>
      </c>
      <c r="H263" s="288"/>
      <c r="I263" s="1"/>
      <c r="J263" s="10"/>
      <c r="K263" s="10"/>
    </row>
    <row r="264" spans="2:11" s="5" customFormat="1" ht="63">
      <c r="B264" s="1"/>
      <c r="C264" s="351">
        <v>3375</v>
      </c>
      <c r="D264" s="352" t="s">
        <v>305</v>
      </c>
      <c r="E264" s="353" t="s">
        <v>125</v>
      </c>
      <c r="F264" s="354">
        <v>1934968</v>
      </c>
      <c r="G264" s="288" t="s">
        <v>117</v>
      </c>
      <c r="H264" s="288"/>
      <c r="I264" s="1"/>
      <c r="J264" s="10"/>
      <c r="K264" s="10"/>
    </row>
    <row r="265" spans="2:11" s="5" customFormat="1" ht="63">
      <c r="B265" s="1"/>
      <c r="C265" s="351">
        <v>3376</v>
      </c>
      <c r="D265" s="352" t="s">
        <v>306</v>
      </c>
      <c r="E265" s="353" t="s">
        <v>125</v>
      </c>
      <c r="F265" s="354">
        <v>2063620</v>
      </c>
      <c r="G265" s="288" t="s">
        <v>117</v>
      </c>
      <c r="H265" s="288"/>
      <c r="I265" s="1"/>
      <c r="J265" s="10"/>
      <c r="K265" s="10"/>
    </row>
    <row r="266" spans="2:11" s="5" customFormat="1" ht="31.5" hidden="1">
      <c r="B266" s="1"/>
      <c r="C266" s="351">
        <v>3378</v>
      </c>
      <c r="D266" s="352" t="s">
        <v>307</v>
      </c>
      <c r="E266" s="353" t="s">
        <v>116</v>
      </c>
      <c r="F266" s="354">
        <v>2786</v>
      </c>
      <c r="G266" s="288" t="s">
        <v>117</v>
      </c>
      <c r="H266" s="288"/>
      <c r="I266" s="1"/>
      <c r="J266" s="10"/>
      <c r="K266" s="10"/>
    </row>
    <row r="267" spans="2:11" s="5" customFormat="1" ht="47.25" hidden="1">
      <c r="B267" s="1"/>
      <c r="C267" s="351">
        <v>3379</v>
      </c>
      <c r="D267" s="352" t="s">
        <v>308</v>
      </c>
      <c r="E267" s="353" t="s">
        <v>122</v>
      </c>
      <c r="F267" s="354">
        <v>218074</v>
      </c>
      <c r="G267" s="288" t="s">
        <v>117</v>
      </c>
      <c r="H267" s="288"/>
      <c r="I267" s="1"/>
      <c r="J267" s="10"/>
      <c r="K267" s="10"/>
    </row>
    <row r="268" spans="2:11" s="5" customFormat="1" ht="47.25" hidden="1">
      <c r="B268" s="1"/>
      <c r="C268" s="351">
        <v>3380</v>
      </c>
      <c r="D268" s="352" t="s">
        <v>309</v>
      </c>
      <c r="E268" s="353" t="s">
        <v>122</v>
      </c>
      <c r="F268" s="354">
        <v>98392</v>
      </c>
      <c r="G268" s="288" t="s">
        <v>117</v>
      </c>
      <c r="H268" s="288"/>
      <c r="I268" s="1"/>
      <c r="J268" s="10"/>
      <c r="K268" s="10"/>
    </row>
    <row r="269" spans="2:11" s="5" customFormat="1" ht="47.25" hidden="1">
      <c r="B269" s="1"/>
      <c r="C269" s="351">
        <v>3382</v>
      </c>
      <c r="D269" s="352" t="s">
        <v>310</v>
      </c>
      <c r="E269" s="353" t="s">
        <v>122</v>
      </c>
      <c r="F269" s="354">
        <v>22264</v>
      </c>
      <c r="G269" s="288" t="s">
        <v>117</v>
      </c>
      <c r="H269" s="288"/>
      <c r="I269" s="1"/>
      <c r="J269" s="10"/>
      <c r="K269" s="10"/>
    </row>
    <row r="270" spans="2:11" s="5" customFormat="1" ht="47.25" hidden="1">
      <c r="B270" s="1"/>
      <c r="C270" s="351">
        <v>3385</v>
      </c>
      <c r="D270" s="352" t="s">
        <v>311</v>
      </c>
      <c r="E270" s="353" t="s">
        <v>122</v>
      </c>
      <c r="F270" s="354">
        <v>146081</v>
      </c>
      <c r="G270" s="288" t="s">
        <v>117</v>
      </c>
      <c r="H270" s="288"/>
      <c r="I270" s="1"/>
      <c r="J270" s="10"/>
      <c r="K270" s="10"/>
    </row>
    <row r="271" spans="2:11" s="5" customFormat="1" ht="47.25" hidden="1">
      <c r="B271" s="1"/>
      <c r="C271" s="351">
        <v>3388</v>
      </c>
      <c r="D271" s="352" t="s">
        <v>312</v>
      </c>
      <c r="E271" s="353" t="s">
        <v>122</v>
      </c>
      <c r="F271" s="354">
        <v>486899</v>
      </c>
      <c r="G271" s="288" t="s">
        <v>117</v>
      </c>
      <c r="H271" s="288"/>
      <c r="I271" s="1"/>
      <c r="J271" s="10"/>
      <c r="K271" s="10"/>
    </row>
    <row r="272" spans="2:11" s="5" customFormat="1" ht="31.5" hidden="1">
      <c r="B272" s="1"/>
      <c r="C272" s="351">
        <v>3391</v>
      </c>
      <c r="D272" s="352" t="s">
        <v>313</v>
      </c>
      <c r="E272" s="353" t="s">
        <v>125</v>
      </c>
      <c r="F272" s="354">
        <v>189225</v>
      </c>
      <c r="G272" s="288" t="s">
        <v>117</v>
      </c>
      <c r="H272" s="288"/>
      <c r="I272" s="1"/>
      <c r="J272" s="10"/>
      <c r="K272" s="10"/>
    </row>
    <row r="273" spans="2:11" s="5" customFormat="1" ht="31.5" hidden="1">
      <c r="B273" s="1"/>
      <c r="C273" s="351">
        <v>3393</v>
      </c>
      <c r="D273" s="352" t="s">
        <v>314</v>
      </c>
      <c r="E273" s="353" t="s">
        <v>125</v>
      </c>
      <c r="F273" s="354">
        <v>1287300</v>
      </c>
      <c r="G273" s="288" t="s">
        <v>117</v>
      </c>
      <c r="H273" s="288"/>
      <c r="I273" s="1"/>
      <c r="J273" s="10"/>
      <c r="K273" s="10"/>
    </row>
    <row r="274" spans="2:11" s="5" customFormat="1" ht="47.25">
      <c r="B274" s="1"/>
      <c r="C274" s="351">
        <v>3394</v>
      </c>
      <c r="D274" s="352" t="s">
        <v>315</v>
      </c>
      <c r="E274" s="353" t="s">
        <v>119</v>
      </c>
      <c r="F274" s="354">
        <v>541158</v>
      </c>
      <c r="G274" s="288" t="s">
        <v>117</v>
      </c>
      <c r="H274" s="288" t="s">
        <v>145</v>
      </c>
      <c r="I274" s="1"/>
      <c r="J274" s="10"/>
      <c r="K274" s="10"/>
    </row>
    <row r="275" spans="2:11" s="5" customFormat="1" ht="47.25">
      <c r="B275" s="1"/>
      <c r="C275" s="351">
        <v>3396</v>
      </c>
      <c r="D275" s="352" t="s">
        <v>316</v>
      </c>
      <c r="E275" s="353" t="s">
        <v>125</v>
      </c>
      <c r="F275" s="354">
        <v>669925</v>
      </c>
      <c r="G275" s="288" t="s">
        <v>117</v>
      </c>
      <c r="H275" s="288"/>
      <c r="I275" s="1"/>
      <c r="J275" s="10"/>
      <c r="K275" s="10"/>
    </row>
    <row r="276" spans="2:11" s="5" customFormat="1" ht="47.25">
      <c r="B276" s="1"/>
      <c r="C276" s="351">
        <v>3397</v>
      </c>
      <c r="D276" s="352" t="s">
        <v>317</v>
      </c>
      <c r="E276" s="353" t="s">
        <v>125</v>
      </c>
      <c r="F276" s="354">
        <v>355655</v>
      </c>
      <c r="G276" s="288" t="s">
        <v>117</v>
      </c>
      <c r="H276" s="288"/>
      <c r="I276" s="1"/>
      <c r="J276" s="10"/>
      <c r="K276" s="10"/>
    </row>
    <row r="277" spans="2:11" s="5" customFormat="1" ht="31.5">
      <c r="B277" s="1"/>
      <c r="C277" s="351">
        <v>3400</v>
      </c>
      <c r="D277" s="352" t="s">
        <v>318</v>
      </c>
      <c r="E277" s="353" t="s">
        <v>125</v>
      </c>
      <c r="F277" s="354">
        <v>149133</v>
      </c>
      <c r="G277" s="288" t="s">
        <v>117</v>
      </c>
      <c r="H277" s="288"/>
      <c r="I277" s="1"/>
      <c r="J277" s="10"/>
      <c r="K277" s="10"/>
    </row>
    <row r="278" spans="2:11" s="5" customFormat="1" ht="31.5">
      <c r="B278" s="1"/>
      <c r="C278" s="351">
        <v>3401</v>
      </c>
      <c r="D278" s="352" t="s">
        <v>319</v>
      </c>
      <c r="E278" s="353" t="s">
        <v>125</v>
      </c>
      <c r="F278" s="354">
        <v>372425</v>
      </c>
      <c r="G278" s="288" t="s">
        <v>117</v>
      </c>
      <c r="H278" s="288"/>
      <c r="I278" s="1"/>
      <c r="J278" s="10"/>
      <c r="K278" s="10"/>
    </row>
    <row r="279" spans="2:11" s="5" customFormat="1" ht="63" hidden="1">
      <c r="B279" s="1"/>
      <c r="C279" s="351">
        <v>3403</v>
      </c>
      <c r="D279" s="352" t="s">
        <v>320</v>
      </c>
      <c r="E279" s="353" t="s">
        <v>125</v>
      </c>
      <c r="F279" s="354">
        <v>640137</v>
      </c>
      <c r="G279" s="288" t="s">
        <v>117</v>
      </c>
      <c r="H279" s="288" t="s">
        <v>145</v>
      </c>
      <c r="I279" s="1"/>
      <c r="J279" s="10"/>
      <c r="K279" s="10"/>
    </row>
    <row r="280" spans="2:11" s="5" customFormat="1" ht="31.5" hidden="1">
      <c r="B280" s="1"/>
      <c r="C280" s="351">
        <v>3404</v>
      </c>
      <c r="D280" s="352" t="s">
        <v>321</v>
      </c>
      <c r="E280" s="353" t="s">
        <v>125</v>
      </c>
      <c r="F280" s="354">
        <v>129725</v>
      </c>
      <c r="G280" s="288" t="s">
        <v>117</v>
      </c>
      <c r="H280" s="288"/>
      <c r="I280" s="1"/>
      <c r="J280" s="10"/>
      <c r="K280" s="10"/>
    </row>
    <row r="281" spans="2:11" s="5" customFormat="1" ht="31.5" hidden="1">
      <c r="B281" s="1"/>
      <c r="C281" s="351">
        <v>3405</v>
      </c>
      <c r="D281" s="352" t="s">
        <v>322</v>
      </c>
      <c r="E281" s="353" t="s">
        <v>125</v>
      </c>
      <c r="F281" s="354">
        <v>284239</v>
      </c>
      <c r="G281" s="288" t="s">
        <v>117</v>
      </c>
      <c r="H281" s="288"/>
      <c r="I281" s="1"/>
      <c r="J281" s="10"/>
      <c r="K281" s="10"/>
    </row>
    <row r="282" spans="2:11" s="5" customFormat="1" ht="47.25" hidden="1">
      <c r="B282" s="1"/>
      <c r="C282" s="351">
        <v>3408</v>
      </c>
      <c r="D282" s="352" t="s">
        <v>323</v>
      </c>
      <c r="E282" s="353" t="s">
        <v>122</v>
      </c>
      <c r="F282" s="354">
        <v>325604</v>
      </c>
      <c r="G282" s="288" t="s">
        <v>117</v>
      </c>
      <c r="H282" s="288"/>
      <c r="I282" s="1"/>
      <c r="J282" s="10"/>
      <c r="K282" s="10"/>
    </row>
    <row r="283" spans="2:11" s="5" customFormat="1" ht="47.25" hidden="1">
      <c r="B283" s="1"/>
      <c r="C283" s="351">
        <v>3410</v>
      </c>
      <c r="D283" s="352" t="s">
        <v>324</v>
      </c>
      <c r="E283" s="353" t="s">
        <v>125</v>
      </c>
      <c r="F283" s="354">
        <v>6527205</v>
      </c>
      <c r="G283" s="288" t="s">
        <v>117</v>
      </c>
      <c r="H283" s="288" t="s">
        <v>145</v>
      </c>
      <c r="I283" s="1"/>
      <c r="J283" s="10"/>
      <c r="K283" s="10"/>
    </row>
    <row r="284" spans="2:11" s="5" customFormat="1" ht="47.25" hidden="1">
      <c r="B284" s="1"/>
      <c r="C284" s="351">
        <v>3411</v>
      </c>
      <c r="D284" s="352" t="s">
        <v>325</v>
      </c>
      <c r="E284" s="353" t="s">
        <v>125</v>
      </c>
      <c r="F284" s="354">
        <v>6588904</v>
      </c>
      <c r="G284" s="288" t="s">
        <v>117</v>
      </c>
      <c r="H284" s="288" t="s">
        <v>145</v>
      </c>
      <c r="I284" s="1"/>
      <c r="J284" s="10"/>
      <c r="K284" s="10"/>
    </row>
    <row r="285" spans="2:11" s="5" customFormat="1" ht="31.5" hidden="1">
      <c r="B285" s="1"/>
      <c r="C285" s="351">
        <v>3412</v>
      </c>
      <c r="D285" s="352" t="s">
        <v>326</v>
      </c>
      <c r="E285" s="353" t="s">
        <v>125</v>
      </c>
      <c r="F285" s="354">
        <v>417404</v>
      </c>
      <c r="G285" s="288" t="s">
        <v>117</v>
      </c>
      <c r="H285" s="288"/>
      <c r="I285" s="1"/>
      <c r="J285" s="10"/>
      <c r="K285" s="10"/>
    </row>
    <row r="286" spans="2:11" s="5" customFormat="1" ht="31.5" hidden="1">
      <c r="B286" s="1"/>
      <c r="C286" s="351">
        <v>3413</v>
      </c>
      <c r="D286" s="352" t="s">
        <v>327</v>
      </c>
      <c r="E286" s="353" t="s">
        <v>125</v>
      </c>
      <c r="F286" s="354">
        <v>10574</v>
      </c>
      <c r="G286" s="288" t="s">
        <v>117</v>
      </c>
      <c r="H286" s="288"/>
      <c r="I286" s="1"/>
      <c r="J286" s="10"/>
      <c r="K286" s="10"/>
    </row>
    <row r="287" spans="2:11" s="5" customFormat="1" ht="31.5" hidden="1">
      <c r="B287" s="1"/>
      <c r="C287" s="351">
        <v>3414</v>
      </c>
      <c r="D287" s="352" t="s">
        <v>328</v>
      </c>
      <c r="E287" s="353" t="s">
        <v>125</v>
      </c>
      <c r="F287" s="354">
        <v>18633</v>
      </c>
      <c r="G287" s="288" t="s">
        <v>117</v>
      </c>
      <c r="H287" s="288"/>
      <c r="I287" s="1"/>
      <c r="J287" s="10"/>
      <c r="K287" s="10"/>
    </row>
    <row r="288" spans="2:11" s="5" customFormat="1" ht="47.25" hidden="1">
      <c r="B288" s="1"/>
      <c r="C288" s="351">
        <v>3415</v>
      </c>
      <c r="D288" s="352" t="s">
        <v>329</v>
      </c>
      <c r="E288" s="353" t="s">
        <v>122</v>
      </c>
      <c r="F288" s="354">
        <v>40605</v>
      </c>
      <c r="G288" s="288" t="s">
        <v>117</v>
      </c>
      <c r="H288" s="288"/>
      <c r="I288" s="1"/>
      <c r="J288" s="10"/>
      <c r="K288" s="10"/>
    </row>
    <row r="289" spans="2:11" s="5" customFormat="1" ht="63">
      <c r="B289" s="1"/>
      <c r="C289" s="351">
        <v>3425</v>
      </c>
      <c r="D289" s="352" t="s">
        <v>330</v>
      </c>
      <c r="E289" s="353" t="s">
        <v>116</v>
      </c>
      <c r="F289" s="354">
        <v>55693</v>
      </c>
      <c r="G289" s="288" t="s">
        <v>117</v>
      </c>
      <c r="H289" s="288" t="s">
        <v>145</v>
      </c>
      <c r="I289" s="1"/>
      <c r="J289" s="10"/>
      <c r="K289" s="10"/>
    </row>
    <row r="290" spans="2:11" s="5" customFormat="1" ht="47.25">
      <c r="B290" s="1"/>
      <c r="C290" s="351">
        <v>3426</v>
      </c>
      <c r="D290" s="352" t="s">
        <v>331</v>
      </c>
      <c r="E290" s="353" t="s">
        <v>122</v>
      </c>
      <c r="F290" s="354">
        <v>36168</v>
      </c>
      <c r="G290" s="288" t="s">
        <v>117</v>
      </c>
      <c r="H290" s="288" t="s">
        <v>145</v>
      </c>
      <c r="I290" s="1"/>
      <c r="J290" s="10"/>
      <c r="K290" s="10"/>
    </row>
    <row r="291" spans="2:11" s="5" customFormat="1" ht="31.5" hidden="1">
      <c r="B291" s="1"/>
      <c r="C291" s="351">
        <v>3429</v>
      </c>
      <c r="D291" s="352" t="s">
        <v>332</v>
      </c>
      <c r="E291" s="353" t="s">
        <v>125</v>
      </c>
      <c r="F291" s="354">
        <v>435146</v>
      </c>
      <c r="G291" s="288" t="s">
        <v>117</v>
      </c>
      <c r="H291" s="288" t="s">
        <v>145</v>
      </c>
      <c r="I291" s="1"/>
      <c r="J291" s="10"/>
      <c r="K291" s="10"/>
    </row>
    <row r="292" spans="2:11" s="5" customFormat="1" ht="31.5" hidden="1">
      <c r="B292" s="1"/>
      <c r="C292" s="351">
        <v>3430</v>
      </c>
      <c r="D292" s="352" t="s">
        <v>333</v>
      </c>
      <c r="E292" s="353" t="s">
        <v>125</v>
      </c>
      <c r="F292" s="354">
        <v>306079</v>
      </c>
      <c r="G292" s="288" t="s">
        <v>117</v>
      </c>
      <c r="H292" s="288"/>
      <c r="I292" s="1"/>
      <c r="J292" s="10"/>
      <c r="K292" s="10"/>
    </row>
    <row r="293" spans="2:11" s="5" customFormat="1" ht="31.5" hidden="1">
      <c r="B293" s="1"/>
      <c r="C293" s="351">
        <v>3431</v>
      </c>
      <c r="D293" s="352" t="s">
        <v>334</v>
      </c>
      <c r="E293" s="353" t="s">
        <v>125</v>
      </c>
      <c r="F293" s="354">
        <v>345896</v>
      </c>
      <c r="G293" s="288" t="s">
        <v>117</v>
      </c>
      <c r="H293" s="288"/>
      <c r="I293" s="1"/>
      <c r="J293" s="10"/>
      <c r="K293" s="10"/>
    </row>
    <row r="294" spans="2:11" s="5" customFormat="1" ht="31.5" hidden="1">
      <c r="B294" s="1"/>
      <c r="C294" s="351">
        <v>3432</v>
      </c>
      <c r="D294" s="352" t="s">
        <v>335</v>
      </c>
      <c r="E294" s="353" t="s">
        <v>125</v>
      </c>
      <c r="F294" s="354">
        <v>411304</v>
      </c>
      <c r="G294" s="288" t="s">
        <v>117</v>
      </c>
      <c r="H294" s="288"/>
      <c r="I294" s="1"/>
      <c r="J294" s="10"/>
      <c r="K294" s="10"/>
    </row>
    <row r="295" spans="2:11" s="5" customFormat="1" ht="31.5" hidden="1">
      <c r="B295" s="1"/>
      <c r="C295" s="351">
        <v>3433</v>
      </c>
      <c r="D295" s="352" t="s">
        <v>336</v>
      </c>
      <c r="E295" s="353" t="s">
        <v>125</v>
      </c>
      <c r="F295" s="354">
        <v>4806</v>
      </c>
      <c r="G295" s="288" t="s">
        <v>117</v>
      </c>
      <c r="H295" s="288"/>
      <c r="I295" s="1"/>
      <c r="J295" s="10"/>
      <c r="K295" s="10"/>
    </row>
    <row r="296" spans="2:11" s="5" customFormat="1" ht="63">
      <c r="B296" s="1"/>
      <c r="C296" s="351">
        <v>3434</v>
      </c>
      <c r="D296" s="352" t="s">
        <v>337</v>
      </c>
      <c r="E296" s="353" t="s">
        <v>125</v>
      </c>
      <c r="F296" s="354">
        <v>69415</v>
      </c>
      <c r="G296" s="288" t="s">
        <v>117</v>
      </c>
      <c r="H296" s="288"/>
      <c r="I296" s="1"/>
      <c r="J296" s="10"/>
      <c r="K296" s="10"/>
    </row>
    <row r="297" spans="2:11" s="5" customFormat="1" ht="47.25" hidden="1">
      <c r="B297" s="1"/>
      <c r="C297" s="351">
        <v>3436</v>
      </c>
      <c r="D297" s="352" t="s">
        <v>338</v>
      </c>
      <c r="E297" s="353" t="s">
        <v>119</v>
      </c>
      <c r="F297" s="354">
        <v>88824</v>
      </c>
      <c r="G297" s="288" t="s">
        <v>117</v>
      </c>
      <c r="H297" s="288"/>
      <c r="I297" s="1"/>
      <c r="J297" s="10"/>
      <c r="K297" s="10"/>
    </row>
    <row r="298" spans="2:11" s="5" customFormat="1" ht="47.25">
      <c r="B298" s="1"/>
      <c r="C298" s="351">
        <v>3442</v>
      </c>
      <c r="D298" s="352" t="s">
        <v>339</v>
      </c>
      <c r="E298" s="353" t="s">
        <v>119</v>
      </c>
      <c r="F298" s="354">
        <v>477928</v>
      </c>
      <c r="G298" s="288" t="s">
        <v>117</v>
      </c>
      <c r="H298" s="288"/>
      <c r="I298" s="1"/>
      <c r="J298" s="10"/>
      <c r="K298" s="10"/>
    </row>
    <row r="299" spans="2:11" s="5" customFormat="1" ht="63" hidden="1">
      <c r="B299" s="1"/>
      <c r="C299" s="351">
        <v>3443</v>
      </c>
      <c r="D299" s="352" t="s">
        <v>340</v>
      </c>
      <c r="E299" s="353" t="s">
        <v>119</v>
      </c>
      <c r="F299" s="354">
        <v>71441</v>
      </c>
      <c r="G299" s="288" t="s">
        <v>117</v>
      </c>
      <c r="H299" s="288"/>
      <c r="I299" s="1"/>
      <c r="J299" s="10"/>
      <c r="K299" s="10"/>
    </row>
    <row r="300" spans="2:11" s="5" customFormat="1" ht="63" hidden="1">
      <c r="B300" s="1"/>
      <c r="C300" s="351">
        <v>3450</v>
      </c>
      <c r="D300" s="352" t="s">
        <v>341</v>
      </c>
      <c r="E300" s="353" t="s">
        <v>125</v>
      </c>
      <c r="F300" s="354">
        <v>349237</v>
      </c>
      <c r="G300" s="288" t="s">
        <v>117</v>
      </c>
      <c r="H300" s="288"/>
      <c r="I300" s="1"/>
      <c r="J300" s="10"/>
      <c r="K300" s="10"/>
    </row>
    <row r="301" spans="2:11" s="5" customFormat="1" ht="63" hidden="1">
      <c r="B301" s="1"/>
      <c r="C301" s="351">
        <v>3451</v>
      </c>
      <c r="D301" s="352" t="s">
        <v>342</v>
      </c>
      <c r="E301" s="353" t="s">
        <v>125</v>
      </c>
      <c r="F301" s="354">
        <v>493227</v>
      </c>
      <c r="G301" s="288" t="s">
        <v>117</v>
      </c>
      <c r="H301" s="288"/>
      <c r="I301" s="1"/>
      <c r="J301" s="10"/>
      <c r="K301" s="10"/>
    </row>
    <row r="302" spans="2:11" s="5" customFormat="1" ht="34.5" hidden="1" customHeight="1">
      <c r="B302" s="1"/>
      <c r="C302" s="351">
        <v>3452</v>
      </c>
      <c r="D302" s="352" t="s">
        <v>343</v>
      </c>
      <c r="E302" s="353" t="s">
        <v>125</v>
      </c>
      <c r="F302" s="354">
        <v>452767</v>
      </c>
      <c r="G302" s="288" t="s">
        <v>117</v>
      </c>
      <c r="H302" s="288"/>
      <c r="I302" s="1"/>
      <c r="J302" s="10"/>
      <c r="K302" s="10"/>
    </row>
    <row r="303" spans="2:11" s="5" customFormat="1" ht="47.25" hidden="1">
      <c r="B303" s="1"/>
      <c r="C303" s="351">
        <v>3454</v>
      </c>
      <c r="D303" s="352" t="s">
        <v>344</v>
      </c>
      <c r="E303" s="353" t="s">
        <v>119</v>
      </c>
      <c r="F303" s="354">
        <v>85636</v>
      </c>
      <c r="G303" s="288" t="s">
        <v>117</v>
      </c>
      <c r="H303" s="288"/>
      <c r="I303" s="1"/>
      <c r="J303" s="10"/>
      <c r="K303" s="10"/>
    </row>
    <row r="304" spans="2:11" s="5" customFormat="1" ht="31.5" hidden="1">
      <c r="B304" s="1"/>
      <c r="C304" s="351">
        <v>3463</v>
      </c>
      <c r="D304" s="352" t="s">
        <v>345</v>
      </c>
      <c r="E304" s="353" t="s">
        <v>125</v>
      </c>
      <c r="F304" s="354">
        <v>229923</v>
      </c>
      <c r="G304" s="288" t="s">
        <v>117</v>
      </c>
      <c r="H304" s="288"/>
      <c r="I304" s="1"/>
      <c r="J304" s="10"/>
      <c r="K304" s="10"/>
    </row>
    <row r="305" spans="2:11" s="5" customFormat="1" ht="31.5" hidden="1">
      <c r="B305" s="1"/>
      <c r="C305" s="351">
        <v>3464</v>
      </c>
      <c r="D305" s="352" t="s">
        <v>346</v>
      </c>
      <c r="E305" s="353" t="s">
        <v>119</v>
      </c>
      <c r="F305" s="354">
        <v>31876</v>
      </c>
      <c r="G305" s="288" t="s">
        <v>117</v>
      </c>
      <c r="H305" s="288"/>
      <c r="I305" s="1"/>
      <c r="J305" s="10"/>
      <c r="K305" s="10"/>
    </row>
    <row r="306" spans="2:11" s="5" customFormat="1" ht="31.5">
      <c r="B306" s="1"/>
      <c r="C306" s="351">
        <v>3465</v>
      </c>
      <c r="D306" s="352" t="s">
        <v>347</v>
      </c>
      <c r="E306" s="353" t="s">
        <v>119</v>
      </c>
      <c r="F306" s="354">
        <v>430589</v>
      </c>
      <c r="G306" s="288" t="s">
        <v>117</v>
      </c>
      <c r="H306" s="288"/>
      <c r="I306" s="1"/>
      <c r="J306" s="10"/>
      <c r="K306" s="10"/>
    </row>
    <row r="307" spans="2:11" s="5" customFormat="1" ht="31.5">
      <c r="B307" s="1"/>
      <c r="C307" s="351">
        <v>3466</v>
      </c>
      <c r="D307" s="352" t="s">
        <v>348</v>
      </c>
      <c r="E307" s="353" t="s">
        <v>119</v>
      </c>
      <c r="F307" s="354">
        <v>443505</v>
      </c>
      <c r="G307" s="288" t="s">
        <v>117</v>
      </c>
      <c r="H307" s="288"/>
      <c r="I307" s="1"/>
      <c r="J307" s="10"/>
      <c r="K307" s="10"/>
    </row>
    <row r="308" spans="2:11" s="5" customFormat="1" ht="31.5">
      <c r="B308" s="1"/>
      <c r="C308" s="351">
        <v>3467</v>
      </c>
      <c r="D308" s="352" t="s">
        <v>349</v>
      </c>
      <c r="E308" s="353" t="s">
        <v>119</v>
      </c>
      <c r="F308" s="354">
        <v>430085</v>
      </c>
      <c r="G308" s="288" t="s">
        <v>117</v>
      </c>
      <c r="H308" s="288"/>
      <c r="I308" s="1"/>
      <c r="J308" s="10"/>
      <c r="K308" s="10"/>
    </row>
    <row r="309" spans="2:11" s="5" customFormat="1" ht="31.5">
      <c r="B309" s="1"/>
      <c r="C309" s="351">
        <v>3468</v>
      </c>
      <c r="D309" s="352" t="s">
        <v>350</v>
      </c>
      <c r="E309" s="353" t="s">
        <v>119</v>
      </c>
      <c r="F309" s="354">
        <v>375015</v>
      </c>
      <c r="G309" s="288" t="s">
        <v>117</v>
      </c>
      <c r="H309" s="288"/>
      <c r="I309" s="1"/>
      <c r="J309" s="10"/>
      <c r="K309" s="10"/>
    </row>
    <row r="310" spans="2:11" s="5" customFormat="1" ht="47.25" hidden="1">
      <c r="B310" s="1"/>
      <c r="C310" s="351">
        <v>3470</v>
      </c>
      <c r="D310" s="352" t="s">
        <v>351</v>
      </c>
      <c r="E310" s="353" t="s">
        <v>122</v>
      </c>
      <c r="F310" s="354">
        <v>819682</v>
      </c>
      <c r="G310" s="288" t="s">
        <v>117</v>
      </c>
      <c r="H310" s="288" t="s">
        <v>145</v>
      </c>
      <c r="I310" s="1"/>
      <c r="J310" s="10"/>
      <c r="K310" s="10"/>
    </row>
    <row r="311" spans="2:11" s="5" customFormat="1" ht="47.25" hidden="1">
      <c r="B311" s="1"/>
      <c r="C311" s="351">
        <v>3471</v>
      </c>
      <c r="D311" s="352" t="s">
        <v>352</v>
      </c>
      <c r="E311" s="353" t="s">
        <v>122</v>
      </c>
      <c r="F311" s="354">
        <v>558004</v>
      </c>
      <c r="G311" s="288" t="s">
        <v>117</v>
      </c>
      <c r="H311" s="288" t="s">
        <v>145</v>
      </c>
      <c r="I311" s="1"/>
      <c r="J311" s="10"/>
      <c r="K311" s="10"/>
    </row>
    <row r="312" spans="2:11" s="5" customFormat="1" ht="63" hidden="1">
      <c r="B312" s="1"/>
      <c r="C312" s="351">
        <v>3472</v>
      </c>
      <c r="D312" s="352" t="s">
        <v>353</v>
      </c>
      <c r="E312" s="353" t="s">
        <v>125</v>
      </c>
      <c r="F312" s="354">
        <v>462939</v>
      </c>
      <c r="G312" s="288" t="s">
        <v>117</v>
      </c>
      <c r="H312" s="288" t="s">
        <v>145</v>
      </c>
      <c r="I312" s="1"/>
      <c r="J312" s="10"/>
      <c r="K312" s="10"/>
    </row>
    <row r="313" spans="2:11" s="5" customFormat="1" ht="47.25">
      <c r="B313" s="1"/>
      <c r="C313" s="351">
        <v>3473</v>
      </c>
      <c r="D313" s="352" t="s">
        <v>354</v>
      </c>
      <c r="E313" s="353" t="s">
        <v>125</v>
      </c>
      <c r="F313" s="354">
        <v>588088</v>
      </c>
      <c r="G313" s="288" t="s">
        <v>117</v>
      </c>
      <c r="H313" s="288" t="s">
        <v>145</v>
      </c>
      <c r="I313" s="1"/>
      <c r="J313" s="10"/>
      <c r="K313" s="10"/>
    </row>
    <row r="314" spans="2:11" s="5" customFormat="1" ht="47.25">
      <c r="B314" s="1"/>
      <c r="C314" s="351">
        <v>3474</v>
      </c>
      <c r="D314" s="352" t="s">
        <v>355</v>
      </c>
      <c r="E314" s="353" t="s">
        <v>125</v>
      </c>
      <c r="F314" s="354">
        <v>698153</v>
      </c>
      <c r="G314" s="288" t="s">
        <v>117</v>
      </c>
      <c r="H314" s="288" t="s">
        <v>145</v>
      </c>
      <c r="I314" s="1"/>
      <c r="J314" s="10"/>
      <c r="K314" s="10"/>
    </row>
    <row r="315" spans="2:11" s="5" customFormat="1" ht="25.5" hidden="1">
      <c r="B315" s="1"/>
      <c r="C315" s="351">
        <v>3475</v>
      </c>
      <c r="D315" s="352" t="s">
        <v>356</v>
      </c>
      <c r="E315" s="353" t="s">
        <v>119</v>
      </c>
      <c r="F315" s="354">
        <v>306097</v>
      </c>
      <c r="G315" s="288" t="s">
        <v>117</v>
      </c>
      <c r="H315" s="288"/>
      <c r="I315" s="1"/>
      <c r="J315" s="10"/>
      <c r="K315" s="10"/>
    </row>
    <row r="316" spans="2:11" s="5" customFormat="1" ht="25.5" hidden="1">
      <c r="B316" s="1"/>
      <c r="C316" s="351">
        <v>3476</v>
      </c>
      <c r="D316" s="352" t="s">
        <v>357</v>
      </c>
      <c r="E316" s="353" t="s">
        <v>119</v>
      </c>
      <c r="F316" s="354">
        <v>347434</v>
      </c>
      <c r="G316" s="288" t="s">
        <v>117</v>
      </c>
      <c r="H316" s="288"/>
      <c r="I316" s="1"/>
      <c r="J316" s="10"/>
      <c r="K316" s="10"/>
    </row>
    <row r="317" spans="2:11" s="5" customFormat="1" ht="25.5" hidden="1">
      <c r="B317" s="1"/>
      <c r="C317" s="351">
        <v>3477</v>
      </c>
      <c r="D317" s="352" t="s">
        <v>358</v>
      </c>
      <c r="E317" s="353" t="s">
        <v>119</v>
      </c>
      <c r="F317" s="354">
        <v>431318</v>
      </c>
      <c r="G317" s="288" t="s">
        <v>117</v>
      </c>
      <c r="H317" s="288"/>
      <c r="I317" s="1"/>
      <c r="J317" s="10"/>
      <c r="K317" s="10"/>
    </row>
    <row r="318" spans="2:11" s="5" customFormat="1" ht="47.25" hidden="1">
      <c r="B318" s="1"/>
      <c r="C318" s="351">
        <v>3478</v>
      </c>
      <c r="D318" s="352" t="s">
        <v>359</v>
      </c>
      <c r="E318" s="353" t="s">
        <v>119</v>
      </c>
      <c r="F318" s="354">
        <v>108583</v>
      </c>
      <c r="G318" s="288" t="s">
        <v>117</v>
      </c>
      <c r="H318" s="288"/>
      <c r="I318" s="1"/>
      <c r="J318" s="10"/>
      <c r="K318" s="10"/>
    </row>
    <row r="319" spans="2:11" s="5" customFormat="1" ht="63">
      <c r="B319" s="1"/>
      <c r="C319" s="351">
        <v>3486</v>
      </c>
      <c r="D319" s="352" t="s">
        <v>360</v>
      </c>
      <c r="E319" s="353" t="s">
        <v>119</v>
      </c>
      <c r="F319" s="354">
        <v>153876</v>
      </c>
      <c r="G319" s="288" t="s">
        <v>117</v>
      </c>
      <c r="H319" s="288"/>
      <c r="I319" s="1"/>
      <c r="J319" s="10"/>
      <c r="K319" s="10"/>
    </row>
    <row r="320" spans="2:11" s="5" customFormat="1" ht="63" hidden="1">
      <c r="B320" s="1"/>
      <c r="C320" s="351">
        <v>3487</v>
      </c>
      <c r="D320" s="352" t="s">
        <v>361</v>
      </c>
      <c r="E320" s="353" t="s">
        <v>125</v>
      </c>
      <c r="F320" s="354">
        <v>591997</v>
      </c>
      <c r="G320" s="288" t="s">
        <v>117</v>
      </c>
      <c r="H320" s="288"/>
      <c r="I320" s="1"/>
      <c r="J320" s="10"/>
      <c r="K320" s="10"/>
    </row>
    <row r="321" spans="2:11" s="5" customFormat="1" ht="47.25" hidden="1">
      <c r="B321" s="1"/>
      <c r="C321" s="351">
        <v>3490</v>
      </c>
      <c r="D321" s="352" t="s">
        <v>362</v>
      </c>
      <c r="E321" s="353" t="s">
        <v>125</v>
      </c>
      <c r="F321" s="354">
        <v>53143</v>
      </c>
      <c r="G321" s="288" t="s">
        <v>117</v>
      </c>
      <c r="H321" s="288"/>
      <c r="I321" s="1"/>
      <c r="J321" s="10"/>
      <c r="K321" s="10"/>
    </row>
    <row r="322" spans="2:11" s="5" customFormat="1" ht="47.25" hidden="1">
      <c r="B322" s="1"/>
      <c r="C322" s="351">
        <v>3491</v>
      </c>
      <c r="D322" s="352" t="s">
        <v>363</v>
      </c>
      <c r="E322" s="353" t="s">
        <v>125</v>
      </c>
      <c r="F322" s="354">
        <v>42233</v>
      </c>
      <c r="G322" s="288" t="s">
        <v>117</v>
      </c>
      <c r="H322" s="288"/>
      <c r="I322" s="1"/>
      <c r="J322" s="10"/>
      <c r="K322" s="10"/>
    </row>
    <row r="323" spans="2:11" s="5" customFormat="1" ht="47.25" hidden="1">
      <c r="B323" s="1"/>
      <c r="C323" s="351">
        <v>3492</v>
      </c>
      <c r="D323" s="352" t="s">
        <v>364</v>
      </c>
      <c r="E323" s="353" t="s">
        <v>125</v>
      </c>
      <c r="F323" s="354">
        <v>76723</v>
      </c>
      <c r="G323" s="288" t="s">
        <v>117</v>
      </c>
      <c r="H323" s="288"/>
      <c r="I323" s="1"/>
      <c r="J323" s="10"/>
      <c r="K323" s="10"/>
    </row>
    <row r="324" spans="2:11" s="5" customFormat="1" ht="31.5" hidden="1">
      <c r="B324" s="1"/>
      <c r="C324" s="351">
        <v>3499</v>
      </c>
      <c r="D324" s="352" t="s">
        <v>365</v>
      </c>
      <c r="E324" s="353" t="s">
        <v>125</v>
      </c>
      <c r="F324" s="354">
        <v>412691</v>
      </c>
      <c r="G324" s="288" t="s">
        <v>117</v>
      </c>
      <c r="H324" s="288"/>
      <c r="I324" s="1"/>
      <c r="J324" s="10"/>
      <c r="K324" s="10"/>
    </row>
    <row r="325" spans="2:11" s="5" customFormat="1" ht="31.5" hidden="1">
      <c r="B325" s="1"/>
      <c r="C325" s="351">
        <v>3500</v>
      </c>
      <c r="D325" s="352" t="s">
        <v>366</v>
      </c>
      <c r="E325" s="353" t="s">
        <v>125</v>
      </c>
      <c r="F325" s="354">
        <v>684751</v>
      </c>
      <c r="G325" s="288" t="s">
        <v>117</v>
      </c>
      <c r="H325" s="288"/>
      <c r="I325" s="1"/>
      <c r="J325" s="10"/>
      <c r="K325" s="10"/>
    </row>
    <row r="326" spans="2:11" s="5" customFormat="1" ht="31.5" hidden="1">
      <c r="B326" s="1"/>
      <c r="C326" s="351">
        <v>3501</v>
      </c>
      <c r="D326" s="352" t="s">
        <v>367</v>
      </c>
      <c r="E326" s="353" t="s">
        <v>125</v>
      </c>
      <c r="F326" s="354">
        <v>964843</v>
      </c>
      <c r="G326" s="288" t="s">
        <v>117</v>
      </c>
      <c r="H326" s="288"/>
      <c r="I326" s="1"/>
      <c r="J326" s="10"/>
      <c r="K326" s="10"/>
    </row>
    <row r="327" spans="2:11" s="5" customFormat="1" ht="31.5" hidden="1">
      <c r="B327" s="1"/>
      <c r="C327" s="351">
        <v>3502</v>
      </c>
      <c r="D327" s="352" t="s">
        <v>368</v>
      </c>
      <c r="E327" s="353" t="s">
        <v>125</v>
      </c>
      <c r="F327" s="354">
        <v>1022169</v>
      </c>
      <c r="G327" s="288" t="s">
        <v>117</v>
      </c>
      <c r="H327" s="288"/>
      <c r="I327" s="1"/>
      <c r="J327" s="10"/>
      <c r="K327" s="10"/>
    </row>
    <row r="328" spans="2:11" s="5" customFormat="1" ht="31.5" hidden="1">
      <c r="B328" s="1"/>
      <c r="C328" s="351">
        <v>3503</v>
      </c>
      <c r="D328" s="352" t="s">
        <v>369</v>
      </c>
      <c r="E328" s="353" t="s">
        <v>125</v>
      </c>
      <c r="F328" s="354">
        <v>1409816</v>
      </c>
      <c r="G328" s="288" t="s">
        <v>117</v>
      </c>
      <c r="H328" s="288"/>
      <c r="I328" s="1"/>
      <c r="J328" s="10"/>
      <c r="K328" s="10"/>
    </row>
    <row r="329" spans="2:11" s="5" customFormat="1" ht="31.5">
      <c r="B329" s="1"/>
      <c r="C329" s="351">
        <v>3504</v>
      </c>
      <c r="D329" s="352" t="s">
        <v>370</v>
      </c>
      <c r="E329" s="353" t="s">
        <v>125</v>
      </c>
      <c r="F329" s="354">
        <v>103470</v>
      </c>
      <c r="G329" s="288" t="s">
        <v>117</v>
      </c>
      <c r="H329" s="288"/>
      <c r="I329" s="1"/>
      <c r="J329" s="10"/>
      <c r="K329" s="10"/>
    </row>
    <row r="330" spans="2:11" s="5" customFormat="1" ht="31.5">
      <c r="B330" s="1"/>
      <c r="C330" s="351">
        <v>3505</v>
      </c>
      <c r="D330" s="352" t="s">
        <v>371</v>
      </c>
      <c r="E330" s="353" t="s">
        <v>125</v>
      </c>
      <c r="F330" s="354">
        <v>206341</v>
      </c>
      <c r="G330" s="288" t="s">
        <v>117</v>
      </c>
      <c r="H330" s="288"/>
      <c r="I330" s="1"/>
      <c r="J330" s="10"/>
      <c r="K330" s="10"/>
    </row>
    <row r="331" spans="2:11" s="5" customFormat="1" ht="31.5">
      <c r="B331" s="1"/>
      <c r="C331" s="351">
        <v>3506</v>
      </c>
      <c r="D331" s="352" t="s">
        <v>372</v>
      </c>
      <c r="E331" s="353" t="s">
        <v>125</v>
      </c>
      <c r="F331" s="354">
        <v>266543</v>
      </c>
      <c r="G331" s="288" t="s">
        <v>117</v>
      </c>
      <c r="H331" s="288"/>
      <c r="I331" s="1"/>
      <c r="J331" s="10"/>
      <c r="K331" s="10"/>
    </row>
    <row r="332" spans="2:11" s="5" customFormat="1" ht="31.5">
      <c r="B332" s="1"/>
      <c r="C332" s="351">
        <v>3507</v>
      </c>
      <c r="D332" s="352" t="s">
        <v>373</v>
      </c>
      <c r="E332" s="353" t="s">
        <v>125</v>
      </c>
      <c r="F332" s="354">
        <v>317327</v>
      </c>
      <c r="G332" s="288" t="s">
        <v>117</v>
      </c>
      <c r="H332" s="288"/>
      <c r="I332" s="1"/>
      <c r="J332" s="10"/>
      <c r="K332" s="10"/>
    </row>
    <row r="333" spans="2:11" s="5" customFormat="1" ht="31.5">
      <c r="B333" s="1"/>
      <c r="C333" s="351">
        <v>3508</v>
      </c>
      <c r="D333" s="352" t="s">
        <v>374</v>
      </c>
      <c r="E333" s="353" t="s">
        <v>125</v>
      </c>
      <c r="F333" s="354">
        <v>399771</v>
      </c>
      <c r="G333" s="288" t="s">
        <v>117</v>
      </c>
      <c r="H333" s="288"/>
      <c r="I333" s="1"/>
      <c r="J333" s="10"/>
      <c r="K333" s="10"/>
    </row>
    <row r="334" spans="2:11" s="5" customFormat="1" ht="31.5">
      <c r="B334" s="1"/>
      <c r="C334" s="351">
        <v>3509</v>
      </c>
      <c r="D334" s="352" t="s">
        <v>375</v>
      </c>
      <c r="E334" s="353" t="s">
        <v>125</v>
      </c>
      <c r="F334" s="354">
        <v>463459</v>
      </c>
      <c r="G334" s="288" t="s">
        <v>117</v>
      </c>
      <c r="H334" s="288"/>
      <c r="I334" s="1"/>
      <c r="J334" s="10"/>
      <c r="K334" s="10"/>
    </row>
    <row r="335" spans="2:11" s="5" customFormat="1" ht="31.5">
      <c r="B335" s="1"/>
      <c r="C335" s="351">
        <v>3510</v>
      </c>
      <c r="D335" s="352" t="s">
        <v>376</v>
      </c>
      <c r="E335" s="353" t="s">
        <v>125</v>
      </c>
      <c r="F335" s="354">
        <v>547715</v>
      </c>
      <c r="G335" s="288" t="s">
        <v>117</v>
      </c>
      <c r="H335" s="288"/>
      <c r="I335" s="1"/>
      <c r="J335" s="10"/>
      <c r="K335" s="10"/>
    </row>
    <row r="336" spans="2:11" s="5" customFormat="1" ht="31.5">
      <c r="B336" s="1"/>
      <c r="C336" s="351">
        <v>3511</v>
      </c>
      <c r="D336" s="352" t="s">
        <v>377</v>
      </c>
      <c r="E336" s="353" t="s">
        <v>125</v>
      </c>
      <c r="F336" s="354">
        <v>782354</v>
      </c>
      <c r="G336" s="288" t="s">
        <v>117</v>
      </c>
      <c r="H336" s="288"/>
      <c r="I336" s="1"/>
      <c r="J336" s="10"/>
      <c r="K336" s="10"/>
    </row>
    <row r="337" spans="2:11" s="5" customFormat="1" ht="31.5" hidden="1">
      <c r="B337" s="1"/>
      <c r="C337" s="351">
        <v>3512</v>
      </c>
      <c r="D337" s="352" t="s">
        <v>378</v>
      </c>
      <c r="E337" s="353" t="s">
        <v>125</v>
      </c>
      <c r="F337" s="354">
        <v>40000</v>
      </c>
      <c r="G337" s="288" t="s">
        <v>117</v>
      </c>
      <c r="H337" s="288"/>
      <c r="I337" s="1"/>
      <c r="J337" s="10"/>
      <c r="K337" s="10"/>
    </row>
    <row r="338" spans="2:11" s="5" customFormat="1" ht="31.5" hidden="1">
      <c r="B338" s="1"/>
      <c r="C338" s="351">
        <v>3513</v>
      </c>
      <c r="D338" s="352" t="s">
        <v>379</v>
      </c>
      <c r="E338" s="353" t="s">
        <v>125</v>
      </c>
      <c r="F338" s="354">
        <v>80073</v>
      </c>
      <c r="G338" s="288" t="s">
        <v>117</v>
      </c>
      <c r="H338" s="288"/>
      <c r="I338" s="1"/>
      <c r="J338" s="10"/>
      <c r="K338" s="10"/>
    </row>
    <row r="339" spans="2:11" s="5" customFormat="1" ht="31.5" hidden="1">
      <c r="B339" s="1"/>
      <c r="C339" s="351">
        <v>3514</v>
      </c>
      <c r="D339" s="352" t="s">
        <v>380</v>
      </c>
      <c r="E339" s="353" t="s">
        <v>125</v>
      </c>
      <c r="F339" s="354">
        <v>114757</v>
      </c>
      <c r="G339" s="288" t="s">
        <v>117</v>
      </c>
      <c r="H339" s="288"/>
      <c r="I339" s="1"/>
      <c r="J339" s="10"/>
      <c r="K339" s="10"/>
    </row>
    <row r="340" spans="2:11" s="5" customFormat="1" ht="31.5" hidden="1">
      <c r="B340" s="1"/>
      <c r="C340" s="351">
        <v>3515</v>
      </c>
      <c r="D340" s="352" t="s">
        <v>381</v>
      </c>
      <c r="E340" s="353" t="s">
        <v>125</v>
      </c>
      <c r="F340" s="354">
        <v>151913</v>
      </c>
      <c r="G340" s="288" t="s">
        <v>117</v>
      </c>
      <c r="H340" s="288"/>
      <c r="I340" s="1"/>
      <c r="J340" s="10"/>
      <c r="K340" s="10"/>
    </row>
    <row r="341" spans="2:11" s="5" customFormat="1" ht="31.5" hidden="1">
      <c r="B341" s="1"/>
      <c r="C341" s="351">
        <v>3516</v>
      </c>
      <c r="D341" s="352" t="s">
        <v>382</v>
      </c>
      <c r="E341" s="353" t="s">
        <v>125</v>
      </c>
      <c r="F341" s="354">
        <v>307598</v>
      </c>
      <c r="G341" s="288" t="s">
        <v>117</v>
      </c>
      <c r="H341" s="288"/>
      <c r="I341" s="1"/>
      <c r="J341" s="10"/>
      <c r="K341" s="10"/>
    </row>
    <row r="342" spans="2:11" s="5" customFormat="1" ht="31.5" hidden="1">
      <c r="B342" s="1"/>
      <c r="C342" s="351">
        <v>3517</v>
      </c>
      <c r="D342" s="352" t="s">
        <v>383</v>
      </c>
      <c r="E342" s="353" t="s">
        <v>125</v>
      </c>
      <c r="F342" s="354">
        <v>1105146</v>
      </c>
      <c r="G342" s="288" t="s">
        <v>117</v>
      </c>
      <c r="H342" s="288"/>
      <c r="I342" s="1"/>
      <c r="J342" s="10"/>
      <c r="K342" s="10"/>
    </row>
    <row r="343" spans="2:11" s="5" customFormat="1" ht="31.5" hidden="1">
      <c r="B343" s="1"/>
      <c r="C343" s="351">
        <v>3518</v>
      </c>
      <c r="D343" s="352" t="s">
        <v>384</v>
      </c>
      <c r="E343" s="353" t="s">
        <v>125</v>
      </c>
      <c r="F343" s="354">
        <v>2394147</v>
      </c>
      <c r="G343" s="288" t="s">
        <v>117</v>
      </c>
      <c r="H343" s="288"/>
      <c r="I343" s="1"/>
      <c r="J343" s="10"/>
      <c r="K343" s="10"/>
    </row>
    <row r="344" spans="2:11" s="5" customFormat="1" ht="31.5" hidden="1">
      <c r="B344" s="1"/>
      <c r="C344" s="351">
        <v>3519</v>
      </c>
      <c r="D344" s="352" t="s">
        <v>385</v>
      </c>
      <c r="E344" s="353" t="s">
        <v>125</v>
      </c>
      <c r="F344" s="354">
        <v>3246341</v>
      </c>
      <c r="G344" s="288" t="s">
        <v>117</v>
      </c>
      <c r="H344" s="288"/>
      <c r="I344" s="1"/>
      <c r="J344" s="10"/>
      <c r="K344" s="10"/>
    </row>
    <row r="345" spans="2:11" s="5" customFormat="1" ht="31.5" hidden="1">
      <c r="B345" s="1"/>
      <c r="C345" s="351">
        <v>3520</v>
      </c>
      <c r="D345" s="352" t="s">
        <v>386</v>
      </c>
      <c r="E345" s="353" t="s">
        <v>125</v>
      </c>
      <c r="F345" s="354">
        <v>74453</v>
      </c>
      <c r="G345" s="288" t="s">
        <v>117</v>
      </c>
      <c r="H345" s="288"/>
      <c r="I345" s="1"/>
      <c r="J345" s="10"/>
      <c r="K345" s="10"/>
    </row>
    <row r="346" spans="2:11" s="5" customFormat="1" ht="31.5" hidden="1">
      <c r="B346" s="1"/>
      <c r="C346" s="351">
        <v>3521</v>
      </c>
      <c r="D346" s="352" t="s">
        <v>387</v>
      </c>
      <c r="E346" s="353" t="s">
        <v>125</v>
      </c>
      <c r="F346" s="354">
        <v>74714</v>
      </c>
      <c r="G346" s="288" t="s">
        <v>117</v>
      </c>
      <c r="H346" s="288"/>
      <c r="I346" s="1"/>
      <c r="J346" s="10"/>
      <c r="K346" s="10"/>
    </row>
    <row r="347" spans="2:11" s="5" customFormat="1" ht="31.5" hidden="1">
      <c r="B347" s="1"/>
      <c r="C347" s="351">
        <v>3522</v>
      </c>
      <c r="D347" s="352" t="s">
        <v>388</v>
      </c>
      <c r="E347" s="353" t="s">
        <v>125</v>
      </c>
      <c r="F347" s="354">
        <v>109139</v>
      </c>
      <c r="G347" s="288" t="s">
        <v>117</v>
      </c>
      <c r="H347" s="288"/>
      <c r="I347" s="1"/>
      <c r="J347" s="10"/>
      <c r="K347" s="10"/>
    </row>
    <row r="348" spans="2:11" s="5" customFormat="1" ht="31.5" hidden="1">
      <c r="B348" s="1"/>
      <c r="C348" s="351">
        <v>3523</v>
      </c>
      <c r="D348" s="352" t="s">
        <v>389</v>
      </c>
      <c r="E348" s="353" t="s">
        <v>125</v>
      </c>
      <c r="F348" s="354">
        <v>143947</v>
      </c>
      <c r="G348" s="288" t="s">
        <v>117</v>
      </c>
      <c r="H348" s="288"/>
      <c r="I348" s="1"/>
      <c r="J348" s="10"/>
      <c r="K348" s="10"/>
    </row>
    <row r="349" spans="2:11" s="5" customFormat="1" ht="31.5" hidden="1">
      <c r="B349" s="1"/>
      <c r="C349" s="351">
        <v>3524</v>
      </c>
      <c r="D349" s="352" t="s">
        <v>390</v>
      </c>
      <c r="E349" s="353" t="s">
        <v>125</v>
      </c>
      <c r="F349" s="354">
        <v>268170</v>
      </c>
      <c r="G349" s="288" t="s">
        <v>117</v>
      </c>
      <c r="H349" s="288"/>
      <c r="I349" s="1"/>
      <c r="J349" s="10"/>
      <c r="K349" s="10"/>
    </row>
    <row r="350" spans="2:11" s="5" customFormat="1" ht="31.5" hidden="1">
      <c r="B350" s="1"/>
      <c r="C350" s="351">
        <v>3525</v>
      </c>
      <c r="D350" s="352" t="s">
        <v>391</v>
      </c>
      <c r="E350" s="353" t="s">
        <v>125</v>
      </c>
      <c r="F350" s="354">
        <v>737953</v>
      </c>
      <c r="G350" s="288" t="s">
        <v>117</v>
      </c>
      <c r="H350" s="288"/>
      <c r="I350" s="1"/>
      <c r="J350" s="10"/>
      <c r="K350" s="10"/>
    </row>
    <row r="351" spans="2:11" s="5" customFormat="1" ht="31.5" hidden="1">
      <c r="B351" s="1"/>
      <c r="C351" s="351">
        <v>3526</v>
      </c>
      <c r="D351" s="352" t="s">
        <v>392</v>
      </c>
      <c r="E351" s="353" t="s">
        <v>125</v>
      </c>
      <c r="F351" s="354">
        <v>1571276</v>
      </c>
      <c r="G351" s="288" t="s">
        <v>117</v>
      </c>
      <c r="H351" s="288"/>
      <c r="I351" s="1"/>
      <c r="J351" s="10"/>
      <c r="K351" s="10"/>
    </row>
    <row r="352" spans="2:11" s="5" customFormat="1" ht="31.5" hidden="1">
      <c r="B352" s="1"/>
      <c r="C352" s="351">
        <v>3527</v>
      </c>
      <c r="D352" s="352" t="s">
        <v>393</v>
      </c>
      <c r="E352" s="353" t="s">
        <v>125</v>
      </c>
      <c r="F352" s="354">
        <v>2201980</v>
      </c>
      <c r="G352" s="288" t="s">
        <v>117</v>
      </c>
      <c r="H352" s="288"/>
      <c r="I352" s="1"/>
      <c r="J352" s="10"/>
      <c r="K352" s="10"/>
    </row>
    <row r="353" spans="2:11" s="5" customFormat="1" ht="31.5" hidden="1">
      <c r="B353" s="1"/>
      <c r="C353" s="351">
        <v>3528</v>
      </c>
      <c r="D353" s="352" t="s">
        <v>394</v>
      </c>
      <c r="E353" s="353" t="s">
        <v>125</v>
      </c>
      <c r="F353" s="354">
        <v>38209</v>
      </c>
      <c r="G353" s="288" t="s">
        <v>117</v>
      </c>
      <c r="H353" s="288"/>
      <c r="I353" s="1"/>
      <c r="J353" s="10"/>
      <c r="K353" s="10"/>
    </row>
    <row r="354" spans="2:11" s="5" customFormat="1" ht="31.5" hidden="1">
      <c r="B354" s="1"/>
      <c r="C354" s="351">
        <v>3529</v>
      </c>
      <c r="D354" s="352" t="s">
        <v>395</v>
      </c>
      <c r="E354" s="353" t="s">
        <v>125</v>
      </c>
      <c r="F354" s="354">
        <v>50189</v>
      </c>
      <c r="G354" s="288" t="s">
        <v>117</v>
      </c>
      <c r="H354" s="288"/>
      <c r="I354" s="1"/>
      <c r="J354" s="10"/>
      <c r="K354" s="10"/>
    </row>
    <row r="355" spans="2:11" s="5" customFormat="1" ht="31.5" hidden="1">
      <c r="B355" s="1"/>
      <c r="C355" s="351">
        <v>3530</v>
      </c>
      <c r="D355" s="352" t="s">
        <v>396</v>
      </c>
      <c r="E355" s="353" t="s">
        <v>125</v>
      </c>
      <c r="F355" s="354">
        <v>70734</v>
      </c>
      <c r="G355" s="288" t="s">
        <v>117</v>
      </c>
      <c r="H355" s="288"/>
      <c r="I355" s="1"/>
      <c r="J355" s="10"/>
      <c r="K355" s="10"/>
    </row>
    <row r="356" spans="2:11" s="5" customFormat="1" ht="31.5" hidden="1">
      <c r="B356" s="1"/>
      <c r="C356" s="351">
        <v>3531</v>
      </c>
      <c r="D356" s="352" t="s">
        <v>397</v>
      </c>
      <c r="E356" s="353" t="s">
        <v>125</v>
      </c>
      <c r="F356" s="354">
        <v>114657</v>
      </c>
      <c r="G356" s="288" t="s">
        <v>117</v>
      </c>
      <c r="H356" s="288"/>
      <c r="I356" s="1"/>
      <c r="J356" s="10"/>
      <c r="K356" s="10"/>
    </row>
    <row r="357" spans="2:11" s="5" customFormat="1" ht="31.5" hidden="1">
      <c r="B357" s="1"/>
      <c r="C357" s="351">
        <v>3532</v>
      </c>
      <c r="D357" s="352" t="s">
        <v>398</v>
      </c>
      <c r="E357" s="353" t="s">
        <v>125</v>
      </c>
      <c r="F357" s="354">
        <v>276281</v>
      </c>
      <c r="G357" s="288" t="s">
        <v>117</v>
      </c>
      <c r="H357" s="288"/>
      <c r="I357" s="1"/>
      <c r="J357" s="10"/>
      <c r="K357" s="10"/>
    </row>
    <row r="358" spans="2:11" s="5" customFormat="1" ht="31.5" hidden="1">
      <c r="B358" s="1"/>
      <c r="C358" s="351">
        <v>3533</v>
      </c>
      <c r="D358" s="352" t="s">
        <v>399</v>
      </c>
      <c r="E358" s="353" t="s">
        <v>125</v>
      </c>
      <c r="F358" s="354">
        <v>493020</v>
      </c>
      <c r="G358" s="288" t="s">
        <v>117</v>
      </c>
      <c r="H358" s="288"/>
      <c r="I358" s="1"/>
      <c r="J358" s="10"/>
      <c r="K358" s="10"/>
    </row>
    <row r="359" spans="2:11" s="5" customFormat="1" ht="31.5" hidden="1">
      <c r="B359" s="1"/>
      <c r="C359" s="351">
        <v>3534</v>
      </c>
      <c r="D359" s="352" t="s">
        <v>400</v>
      </c>
      <c r="E359" s="353" t="s">
        <v>125</v>
      </c>
      <c r="F359" s="354">
        <v>1104623</v>
      </c>
      <c r="G359" s="288" t="s">
        <v>117</v>
      </c>
      <c r="H359" s="288"/>
      <c r="I359" s="1"/>
      <c r="J359" s="10"/>
      <c r="K359" s="10"/>
    </row>
    <row r="360" spans="2:11" s="5" customFormat="1" ht="31.5" hidden="1">
      <c r="B360" s="1"/>
      <c r="C360" s="351">
        <v>3535</v>
      </c>
      <c r="D360" s="352" t="s">
        <v>401</v>
      </c>
      <c r="E360" s="353" t="s">
        <v>125</v>
      </c>
      <c r="F360" s="354">
        <v>1430559</v>
      </c>
      <c r="G360" s="288" t="s">
        <v>117</v>
      </c>
      <c r="H360" s="288"/>
      <c r="I360" s="1"/>
      <c r="J360" s="10"/>
      <c r="K360" s="10"/>
    </row>
    <row r="361" spans="2:11" s="5" customFormat="1" ht="31.5" hidden="1">
      <c r="B361" s="1"/>
      <c r="C361" s="351">
        <v>3536</v>
      </c>
      <c r="D361" s="352" t="s">
        <v>402</v>
      </c>
      <c r="E361" s="353" t="s">
        <v>125</v>
      </c>
      <c r="F361" s="354">
        <v>43521</v>
      </c>
      <c r="G361" s="288" t="s">
        <v>117</v>
      </c>
      <c r="H361" s="288"/>
      <c r="I361" s="1"/>
      <c r="J361" s="10"/>
      <c r="K361" s="10"/>
    </row>
    <row r="362" spans="2:11" s="5" customFormat="1" ht="31.5" hidden="1">
      <c r="B362" s="1"/>
      <c r="C362" s="351">
        <v>3537</v>
      </c>
      <c r="D362" s="352" t="s">
        <v>403</v>
      </c>
      <c r="E362" s="353" t="s">
        <v>125</v>
      </c>
      <c r="F362" s="354">
        <v>47684</v>
      </c>
      <c r="G362" s="288" t="s">
        <v>117</v>
      </c>
      <c r="H362" s="288"/>
      <c r="I362" s="1"/>
      <c r="J362" s="10"/>
      <c r="K362" s="10"/>
    </row>
    <row r="363" spans="2:11" s="5" customFormat="1" ht="31.5" hidden="1">
      <c r="B363" s="1"/>
      <c r="C363" s="351">
        <v>3538</v>
      </c>
      <c r="D363" s="352" t="s">
        <v>404</v>
      </c>
      <c r="E363" s="353" t="s">
        <v>125</v>
      </c>
      <c r="F363" s="354">
        <v>64870</v>
      </c>
      <c r="G363" s="288" t="s">
        <v>117</v>
      </c>
      <c r="H363" s="288"/>
      <c r="I363" s="1"/>
      <c r="J363" s="10"/>
      <c r="K363" s="10"/>
    </row>
    <row r="364" spans="2:11" s="5" customFormat="1" ht="31.5" hidden="1">
      <c r="B364" s="1"/>
      <c r="C364" s="351">
        <v>3539</v>
      </c>
      <c r="D364" s="352" t="s">
        <v>405</v>
      </c>
      <c r="E364" s="353" t="s">
        <v>125</v>
      </c>
      <c r="F364" s="354">
        <v>109226</v>
      </c>
      <c r="G364" s="288" t="s">
        <v>117</v>
      </c>
      <c r="H364" s="288"/>
      <c r="I364" s="1"/>
      <c r="J364" s="10"/>
      <c r="K364" s="10"/>
    </row>
    <row r="365" spans="2:11" s="5" customFormat="1" ht="31.5" hidden="1">
      <c r="B365" s="1"/>
      <c r="C365" s="351">
        <v>3540</v>
      </c>
      <c r="D365" s="352" t="s">
        <v>406</v>
      </c>
      <c r="E365" s="353" t="s">
        <v>125</v>
      </c>
      <c r="F365" s="354">
        <v>247986</v>
      </c>
      <c r="G365" s="288" t="s">
        <v>117</v>
      </c>
      <c r="H365" s="288"/>
      <c r="I365" s="1"/>
      <c r="J365" s="10"/>
      <c r="K365" s="10"/>
    </row>
    <row r="366" spans="2:11" s="5" customFormat="1" ht="31.5" hidden="1">
      <c r="B366" s="1"/>
      <c r="C366" s="351">
        <v>3541</v>
      </c>
      <c r="D366" s="352" t="s">
        <v>407</v>
      </c>
      <c r="E366" s="353" t="s">
        <v>125</v>
      </c>
      <c r="F366" s="354">
        <v>478740</v>
      </c>
      <c r="G366" s="288" t="s">
        <v>117</v>
      </c>
      <c r="H366" s="288"/>
      <c r="I366" s="1"/>
      <c r="J366" s="10"/>
      <c r="K366" s="10"/>
    </row>
    <row r="367" spans="2:11" s="5" customFormat="1" ht="31.5" hidden="1">
      <c r="B367" s="1"/>
      <c r="C367" s="351">
        <v>3542</v>
      </c>
      <c r="D367" s="352" t="s">
        <v>408</v>
      </c>
      <c r="E367" s="353" t="s">
        <v>125</v>
      </c>
      <c r="F367" s="354">
        <v>1004663</v>
      </c>
      <c r="G367" s="288" t="s">
        <v>117</v>
      </c>
      <c r="H367" s="288"/>
      <c r="I367" s="1"/>
      <c r="J367" s="10"/>
      <c r="K367" s="10"/>
    </row>
    <row r="368" spans="2:11" s="5" customFormat="1" ht="31.5" hidden="1">
      <c r="B368" s="1"/>
      <c r="C368" s="351">
        <v>3543</v>
      </c>
      <c r="D368" s="352" t="s">
        <v>409</v>
      </c>
      <c r="E368" s="353" t="s">
        <v>125</v>
      </c>
      <c r="F368" s="354">
        <v>1233019</v>
      </c>
      <c r="G368" s="288" t="s">
        <v>117</v>
      </c>
      <c r="H368" s="288"/>
      <c r="I368" s="1"/>
      <c r="J368" s="10"/>
      <c r="K368" s="10"/>
    </row>
    <row r="369" spans="2:11" s="5" customFormat="1" ht="47.25" hidden="1">
      <c r="B369" s="1"/>
      <c r="C369" s="351">
        <v>3544</v>
      </c>
      <c r="D369" s="352" t="s">
        <v>410</v>
      </c>
      <c r="E369" s="353" t="s">
        <v>125</v>
      </c>
      <c r="F369" s="354">
        <v>34749</v>
      </c>
      <c r="G369" s="288" t="s">
        <v>117</v>
      </c>
      <c r="H369" s="288"/>
      <c r="I369" s="1"/>
      <c r="J369" s="10"/>
      <c r="K369" s="10"/>
    </row>
    <row r="370" spans="2:11" s="5" customFormat="1" ht="47.25" hidden="1">
      <c r="B370" s="1"/>
      <c r="C370" s="351">
        <v>3545</v>
      </c>
      <c r="D370" s="352" t="s">
        <v>411</v>
      </c>
      <c r="E370" s="353" t="s">
        <v>125</v>
      </c>
      <c r="F370" s="354">
        <v>59725</v>
      </c>
      <c r="G370" s="288" t="s">
        <v>117</v>
      </c>
      <c r="H370" s="288"/>
      <c r="I370" s="1"/>
      <c r="J370" s="10"/>
      <c r="K370" s="10"/>
    </row>
    <row r="371" spans="2:11" s="5" customFormat="1" ht="47.25" hidden="1">
      <c r="B371" s="1"/>
      <c r="C371" s="351">
        <v>3546</v>
      </c>
      <c r="D371" s="352" t="s">
        <v>412</v>
      </c>
      <c r="E371" s="353" t="s">
        <v>125</v>
      </c>
      <c r="F371" s="354">
        <v>13042</v>
      </c>
      <c r="G371" s="288" t="s">
        <v>117</v>
      </c>
      <c r="H371" s="288"/>
      <c r="I371" s="1"/>
      <c r="J371" s="10"/>
      <c r="K371" s="10"/>
    </row>
    <row r="372" spans="2:11" s="5" customFormat="1" ht="47.25">
      <c r="B372" s="1"/>
      <c r="C372" s="351">
        <v>3548</v>
      </c>
      <c r="D372" s="352" t="s">
        <v>413</v>
      </c>
      <c r="E372" s="353" t="s">
        <v>125</v>
      </c>
      <c r="F372" s="354">
        <v>170278</v>
      </c>
      <c r="G372" s="288" t="s">
        <v>117</v>
      </c>
      <c r="H372" s="288"/>
      <c r="I372" s="1"/>
      <c r="J372" s="10"/>
      <c r="K372" s="10"/>
    </row>
    <row r="373" spans="2:11" s="5" customFormat="1" ht="47.25">
      <c r="B373" s="1"/>
      <c r="C373" s="351">
        <v>3549</v>
      </c>
      <c r="D373" s="352" t="s">
        <v>414</v>
      </c>
      <c r="E373" s="353" t="s">
        <v>125</v>
      </c>
      <c r="F373" s="354">
        <v>144683</v>
      </c>
      <c r="G373" s="288" t="s">
        <v>117</v>
      </c>
      <c r="H373" s="288"/>
      <c r="I373" s="1"/>
      <c r="J373" s="10"/>
      <c r="K373" s="10"/>
    </row>
    <row r="374" spans="2:11" s="5" customFormat="1" ht="31.5" hidden="1">
      <c r="B374" s="1"/>
      <c r="C374" s="351">
        <v>3550</v>
      </c>
      <c r="D374" s="352" t="s">
        <v>415</v>
      </c>
      <c r="E374" s="353" t="s">
        <v>125</v>
      </c>
      <c r="F374" s="354">
        <v>553675</v>
      </c>
      <c r="G374" s="288" t="s">
        <v>117</v>
      </c>
      <c r="H374" s="288"/>
      <c r="I374" s="1"/>
      <c r="J374" s="10"/>
      <c r="K374" s="10"/>
    </row>
    <row r="375" spans="2:11" s="5" customFormat="1" ht="47.25" hidden="1">
      <c r="B375" s="1"/>
      <c r="C375" s="351">
        <v>3551</v>
      </c>
      <c r="D375" s="352" t="s">
        <v>416</v>
      </c>
      <c r="E375" s="353" t="s">
        <v>125</v>
      </c>
      <c r="F375" s="354">
        <v>693570</v>
      </c>
      <c r="G375" s="288" t="s">
        <v>117</v>
      </c>
      <c r="H375" s="288"/>
      <c r="I375" s="1"/>
      <c r="J375" s="10"/>
      <c r="K375" s="10"/>
    </row>
    <row r="376" spans="2:11" s="5" customFormat="1" ht="47.25" hidden="1">
      <c r="B376" s="1"/>
      <c r="C376" s="351">
        <v>3552</v>
      </c>
      <c r="D376" s="352" t="s">
        <v>417</v>
      </c>
      <c r="E376" s="353" t="s">
        <v>125</v>
      </c>
      <c r="F376" s="354">
        <v>217570</v>
      </c>
      <c r="G376" s="288" t="s">
        <v>117</v>
      </c>
      <c r="H376" s="288"/>
      <c r="I376" s="1"/>
      <c r="J376" s="10"/>
      <c r="K376" s="10"/>
    </row>
    <row r="377" spans="2:11" s="5" customFormat="1" ht="47.25" hidden="1">
      <c r="B377" s="1"/>
      <c r="C377" s="351">
        <v>3554</v>
      </c>
      <c r="D377" s="352" t="s">
        <v>418</v>
      </c>
      <c r="E377" s="353" t="s">
        <v>125</v>
      </c>
      <c r="F377" s="354">
        <v>508680</v>
      </c>
      <c r="G377" s="288" t="s">
        <v>117</v>
      </c>
      <c r="H377" s="288"/>
      <c r="I377" s="1"/>
      <c r="J377" s="10"/>
      <c r="K377" s="10"/>
    </row>
    <row r="378" spans="2:11" s="5" customFormat="1" ht="63" hidden="1">
      <c r="B378" s="1"/>
      <c r="C378" s="351">
        <v>3555</v>
      </c>
      <c r="D378" s="352" t="s">
        <v>419</v>
      </c>
      <c r="E378" s="353" t="s">
        <v>125</v>
      </c>
      <c r="F378" s="354">
        <v>671770</v>
      </c>
      <c r="G378" s="288" t="s">
        <v>117</v>
      </c>
      <c r="H378" s="288"/>
      <c r="I378" s="1"/>
      <c r="J378" s="10"/>
      <c r="K378" s="10"/>
    </row>
    <row r="379" spans="2:11" s="5" customFormat="1" ht="47.25" hidden="1">
      <c r="B379" s="1"/>
      <c r="C379" s="351">
        <v>3556</v>
      </c>
      <c r="D379" s="352" t="s">
        <v>420</v>
      </c>
      <c r="E379" s="353" t="s">
        <v>125</v>
      </c>
      <c r="F379" s="354">
        <v>3829553</v>
      </c>
      <c r="G379" s="288" t="s">
        <v>117</v>
      </c>
      <c r="H379" s="288"/>
      <c r="I379" s="1"/>
      <c r="J379" s="10"/>
      <c r="K379" s="10"/>
    </row>
    <row r="380" spans="2:11" s="5" customFormat="1" ht="47.25">
      <c r="B380" s="1"/>
      <c r="C380" s="351">
        <v>3557</v>
      </c>
      <c r="D380" s="352" t="s">
        <v>421</v>
      </c>
      <c r="E380" s="353" t="s">
        <v>125</v>
      </c>
      <c r="F380" s="354">
        <v>8938493</v>
      </c>
      <c r="G380" s="288" t="s">
        <v>117</v>
      </c>
      <c r="H380" s="288"/>
      <c r="I380" s="1"/>
      <c r="J380" s="10"/>
      <c r="K380" s="10"/>
    </row>
    <row r="381" spans="2:11" s="5" customFormat="1" ht="47.25" hidden="1">
      <c r="B381" s="1"/>
      <c r="C381" s="351">
        <v>3559</v>
      </c>
      <c r="D381" s="352" t="s">
        <v>422</v>
      </c>
      <c r="E381" s="353" t="s">
        <v>125</v>
      </c>
      <c r="F381" s="354">
        <v>3935291</v>
      </c>
      <c r="G381" s="288" t="s">
        <v>117</v>
      </c>
      <c r="H381" s="288"/>
      <c r="I381" s="1"/>
      <c r="J381" s="10"/>
      <c r="K381" s="10"/>
    </row>
    <row r="382" spans="2:11" s="5" customFormat="1" ht="47.25">
      <c r="B382" s="1"/>
      <c r="C382" s="351">
        <v>3560</v>
      </c>
      <c r="D382" s="352" t="s">
        <v>423</v>
      </c>
      <c r="E382" s="353" t="s">
        <v>125</v>
      </c>
      <c r="F382" s="354">
        <v>151803</v>
      </c>
      <c r="G382" s="288" t="s">
        <v>117</v>
      </c>
      <c r="H382" s="288"/>
      <c r="I382" s="1"/>
      <c r="J382" s="10"/>
      <c r="K382" s="10"/>
    </row>
    <row r="383" spans="2:11" s="5" customFormat="1" ht="47.25">
      <c r="B383" s="1"/>
      <c r="C383" s="351">
        <v>3561</v>
      </c>
      <c r="D383" s="352" t="s">
        <v>424</v>
      </c>
      <c r="E383" s="353" t="s">
        <v>125</v>
      </c>
      <c r="F383" s="354">
        <v>178168</v>
      </c>
      <c r="G383" s="288" t="s">
        <v>117</v>
      </c>
      <c r="H383" s="288"/>
      <c r="I383" s="1"/>
      <c r="J383" s="10"/>
      <c r="K383" s="10"/>
    </row>
    <row r="384" spans="2:11" s="5" customFormat="1" ht="31.5" hidden="1">
      <c r="B384" s="1"/>
      <c r="C384" s="351">
        <v>3562</v>
      </c>
      <c r="D384" s="352" t="s">
        <v>425</v>
      </c>
      <c r="E384" s="353" t="s">
        <v>122</v>
      </c>
      <c r="F384" s="354">
        <v>217615</v>
      </c>
      <c r="G384" s="288" t="s">
        <v>117</v>
      </c>
      <c r="H384" s="288"/>
      <c r="I384" s="1"/>
      <c r="J384" s="10"/>
      <c r="K384" s="10"/>
    </row>
    <row r="385" spans="2:11" s="5" customFormat="1" ht="47.25" hidden="1">
      <c r="B385" s="1"/>
      <c r="C385" s="351">
        <v>3567</v>
      </c>
      <c r="D385" s="352" t="s">
        <v>426</v>
      </c>
      <c r="E385" s="353" t="s">
        <v>116</v>
      </c>
      <c r="F385" s="354">
        <v>78445</v>
      </c>
      <c r="G385" s="288" t="s">
        <v>117</v>
      </c>
      <c r="H385" s="288"/>
      <c r="I385" s="1"/>
      <c r="J385" s="10"/>
      <c r="K385" s="10"/>
    </row>
    <row r="386" spans="2:11" s="5" customFormat="1" ht="63" hidden="1">
      <c r="B386" s="1"/>
      <c r="C386" s="351">
        <v>3569</v>
      </c>
      <c r="D386" s="352" t="s">
        <v>427</v>
      </c>
      <c r="E386" s="353" t="s">
        <v>125</v>
      </c>
      <c r="F386" s="354">
        <v>3350923</v>
      </c>
      <c r="G386" s="288" t="s">
        <v>117</v>
      </c>
      <c r="H386" s="288"/>
      <c r="I386" s="1"/>
      <c r="J386" s="10"/>
      <c r="K386" s="10"/>
    </row>
    <row r="387" spans="2:11" s="5" customFormat="1" ht="31.5" hidden="1">
      <c r="B387" s="1"/>
      <c r="C387" s="351">
        <v>3589</v>
      </c>
      <c r="D387" s="352" t="s">
        <v>428</v>
      </c>
      <c r="E387" s="353" t="s">
        <v>125</v>
      </c>
      <c r="F387" s="354">
        <v>503126</v>
      </c>
      <c r="G387" s="288" t="s">
        <v>117</v>
      </c>
      <c r="H387" s="288"/>
      <c r="I387" s="1"/>
      <c r="J387" s="10"/>
      <c r="K387" s="10"/>
    </row>
    <row r="388" spans="2:11" s="5" customFormat="1" ht="47.25" hidden="1">
      <c r="B388" s="1"/>
      <c r="C388" s="351">
        <v>3591</v>
      </c>
      <c r="D388" s="352" t="s">
        <v>429</v>
      </c>
      <c r="E388" s="353" t="s">
        <v>122</v>
      </c>
      <c r="F388" s="354">
        <v>50703</v>
      </c>
      <c r="G388" s="288" t="s">
        <v>117</v>
      </c>
      <c r="H388" s="288"/>
      <c r="I388" s="1"/>
      <c r="J388" s="10"/>
      <c r="K388" s="10"/>
    </row>
    <row r="389" spans="2:11" s="5" customFormat="1" ht="63" hidden="1">
      <c r="B389" s="1"/>
      <c r="C389" s="351">
        <v>3599</v>
      </c>
      <c r="D389" s="352" t="s">
        <v>430</v>
      </c>
      <c r="E389" s="353" t="s">
        <v>122</v>
      </c>
      <c r="F389" s="354">
        <v>871234</v>
      </c>
      <c r="G389" s="288" t="s">
        <v>117</v>
      </c>
      <c r="H389" s="288"/>
      <c r="I389" s="1"/>
      <c r="J389" s="10"/>
      <c r="K389" s="10"/>
    </row>
    <row r="390" spans="2:11" s="5" customFormat="1" ht="31.5" hidden="1">
      <c r="B390" s="1"/>
      <c r="C390" s="351">
        <v>3600</v>
      </c>
      <c r="D390" s="352" t="s">
        <v>431</v>
      </c>
      <c r="E390" s="353" t="s">
        <v>125</v>
      </c>
      <c r="F390" s="354">
        <v>37072</v>
      </c>
      <c r="G390" s="288" t="s">
        <v>117</v>
      </c>
      <c r="H390" s="288"/>
      <c r="I390" s="1"/>
      <c r="J390" s="10"/>
      <c r="K390" s="10"/>
    </row>
    <row r="391" spans="2:11" s="5" customFormat="1" ht="31.5" hidden="1">
      <c r="B391" s="1"/>
      <c r="C391" s="351">
        <v>3601</v>
      </c>
      <c r="D391" s="352" t="s">
        <v>432</v>
      </c>
      <c r="E391" s="353" t="s">
        <v>125</v>
      </c>
      <c r="F391" s="354">
        <v>58880</v>
      </c>
      <c r="G391" s="288" t="s">
        <v>117</v>
      </c>
      <c r="H391" s="288"/>
      <c r="I391" s="1"/>
      <c r="J391" s="10"/>
      <c r="K391" s="10"/>
    </row>
    <row r="392" spans="2:11" s="5" customFormat="1" ht="31.5" hidden="1">
      <c r="B392" s="1"/>
      <c r="C392" s="351">
        <v>3602</v>
      </c>
      <c r="D392" s="352" t="s">
        <v>433</v>
      </c>
      <c r="E392" s="353" t="s">
        <v>125</v>
      </c>
      <c r="F392" s="354">
        <v>84943</v>
      </c>
      <c r="G392" s="288" t="s">
        <v>117</v>
      </c>
      <c r="H392" s="288"/>
      <c r="I392" s="1"/>
      <c r="J392" s="10"/>
      <c r="K392" s="10"/>
    </row>
    <row r="393" spans="2:11" s="5" customFormat="1" ht="31.5" hidden="1">
      <c r="B393" s="1"/>
      <c r="C393" s="351">
        <v>3603</v>
      </c>
      <c r="D393" s="352" t="s">
        <v>434</v>
      </c>
      <c r="E393" s="353" t="s">
        <v>125</v>
      </c>
      <c r="F393" s="354">
        <v>193146</v>
      </c>
      <c r="G393" s="288" t="s">
        <v>117</v>
      </c>
      <c r="H393" s="288"/>
      <c r="I393" s="1"/>
      <c r="J393" s="10"/>
      <c r="K393" s="10"/>
    </row>
    <row r="394" spans="2:11" s="5" customFormat="1" ht="31.5" hidden="1">
      <c r="B394" s="1"/>
      <c r="C394" s="351">
        <v>3604</v>
      </c>
      <c r="D394" s="352" t="s">
        <v>435</v>
      </c>
      <c r="E394" s="353" t="s">
        <v>125</v>
      </c>
      <c r="F394" s="354">
        <v>352323</v>
      </c>
      <c r="G394" s="288" t="s">
        <v>117</v>
      </c>
      <c r="H394" s="288"/>
      <c r="I394" s="1"/>
      <c r="J394" s="10"/>
      <c r="K394" s="10"/>
    </row>
    <row r="395" spans="2:11" s="5" customFormat="1" ht="31.5" hidden="1">
      <c r="B395" s="1"/>
      <c r="C395" s="351">
        <v>3605</v>
      </c>
      <c r="D395" s="352" t="s">
        <v>436</v>
      </c>
      <c r="E395" s="353" t="s">
        <v>125</v>
      </c>
      <c r="F395" s="354">
        <v>633894</v>
      </c>
      <c r="G395" s="288" t="s">
        <v>117</v>
      </c>
      <c r="H395" s="288"/>
      <c r="I395" s="1"/>
      <c r="J395" s="10"/>
      <c r="K395" s="10"/>
    </row>
    <row r="396" spans="2:11" s="5" customFormat="1" ht="31.5" hidden="1">
      <c r="B396" s="1"/>
      <c r="C396" s="351">
        <v>3606</v>
      </c>
      <c r="D396" s="352" t="s">
        <v>437</v>
      </c>
      <c r="E396" s="353" t="s">
        <v>125</v>
      </c>
      <c r="F396" s="354">
        <v>976636</v>
      </c>
      <c r="G396" s="288" t="s">
        <v>117</v>
      </c>
      <c r="H396" s="288"/>
      <c r="I396" s="1"/>
      <c r="J396" s="10"/>
      <c r="K396" s="10"/>
    </row>
    <row r="397" spans="2:11" s="5" customFormat="1" ht="31.5" hidden="1">
      <c r="B397" s="1"/>
      <c r="C397" s="351">
        <v>3607</v>
      </c>
      <c r="D397" s="352" t="s">
        <v>438</v>
      </c>
      <c r="E397" s="353" t="s">
        <v>125</v>
      </c>
      <c r="F397" s="354">
        <v>25193</v>
      </c>
      <c r="G397" s="288" t="s">
        <v>117</v>
      </c>
      <c r="H397" s="288"/>
      <c r="I397" s="1"/>
      <c r="J397" s="10"/>
      <c r="K397" s="10"/>
    </row>
    <row r="398" spans="2:11" s="5" customFormat="1" ht="63">
      <c r="B398" s="1"/>
      <c r="C398" s="351">
        <v>3611</v>
      </c>
      <c r="D398" s="352" t="s">
        <v>439</v>
      </c>
      <c r="E398" s="353" t="s">
        <v>119</v>
      </c>
      <c r="F398" s="354">
        <v>432412</v>
      </c>
      <c r="G398" s="288" t="s">
        <v>117</v>
      </c>
      <c r="H398" s="288" t="s">
        <v>145</v>
      </c>
      <c r="I398" s="1"/>
      <c r="J398" s="10"/>
      <c r="K398" s="10"/>
    </row>
    <row r="399" spans="2:11" s="5" customFormat="1" ht="31.5" hidden="1">
      <c r="B399" s="1"/>
      <c r="C399" s="351">
        <v>3618</v>
      </c>
      <c r="D399" s="352" t="s">
        <v>440</v>
      </c>
      <c r="E399" s="353" t="s">
        <v>125</v>
      </c>
      <c r="F399" s="354">
        <v>137665</v>
      </c>
      <c r="G399" s="288" t="s">
        <v>117</v>
      </c>
      <c r="H399" s="288"/>
      <c r="I399" s="1"/>
      <c r="J399" s="10"/>
      <c r="K399" s="10"/>
    </row>
    <row r="400" spans="2:11" s="5" customFormat="1" ht="31.5" hidden="1">
      <c r="B400" s="1"/>
      <c r="C400" s="351">
        <v>3619</v>
      </c>
      <c r="D400" s="352" t="s">
        <v>441</v>
      </c>
      <c r="E400" s="353" t="s">
        <v>125</v>
      </c>
      <c r="F400" s="354">
        <v>115019</v>
      </c>
      <c r="G400" s="288" t="s">
        <v>117</v>
      </c>
      <c r="H400" s="288"/>
      <c r="I400" s="1"/>
      <c r="J400" s="10"/>
      <c r="K400" s="10"/>
    </row>
    <row r="401" spans="2:11" s="5" customFormat="1" ht="31.5" hidden="1">
      <c r="B401" s="1"/>
      <c r="C401" s="351">
        <v>3620</v>
      </c>
      <c r="D401" s="352" t="s">
        <v>442</v>
      </c>
      <c r="E401" s="353" t="s">
        <v>125</v>
      </c>
      <c r="F401" s="354">
        <v>182613</v>
      </c>
      <c r="G401" s="288" t="s">
        <v>117</v>
      </c>
      <c r="H401" s="288"/>
      <c r="I401" s="1"/>
      <c r="J401" s="10"/>
      <c r="K401" s="10"/>
    </row>
    <row r="402" spans="2:11" s="5" customFormat="1" ht="31.5" hidden="1">
      <c r="B402" s="1"/>
      <c r="C402" s="351">
        <v>3621</v>
      </c>
      <c r="D402" s="352" t="s">
        <v>443</v>
      </c>
      <c r="E402" s="353" t="s">
        <v>125</v>
      </c>
      <c r="F402" s="354">
        <v>757276</v>
      </c>
      <c r="G402" s="288" t="s">
        <v>117</v>
      </c>
      <c r="H402" s="288"/>
      <c r="I402" s="1"/>
      <c r="J402" s="10"/>
      <c r="K402" s="10"/>
    </row>
    <row r="403" spans="2:11" s="5" customFormat="1" ht="63">
      <c r="B403" s="1"/>
      <c r="C403" s="351">
        <v>3636</v>
      </c>
      <c r="D403" s="352" t="s">
        <v>444</v>
      </c>
      <c r="E403" s="353" t="s">
        <v>119</v>
      </c>
      <c r="F403" s="354">
        <v>750466</v>
      </c>
      <c r="G403" s="288" t="s">
        <v>117</v>
      </c>
      <c r="H403" s="288"/>
      <c r="I403" s="1"/>
      <c r="J403" s="10"/>
      <c r="K403" s="10"/>
    </row>
    <row r="404" spans="2:11" s="5" customFormat="1" ht="63">
      <c r="B404" s="1"/>
      <c r="C404" s="351">
        <v>3637</v>
      </c>
      <c r="D404" s="352" t="s">
        <v>445</v>
      </c>
      <c r="E404" s="353" t="s">
        <v>119</v>
      </c>
      <c r="F404" s="354">
        <v>589987</v>
      </c>
      <c r="G404" s="288" t="s">
        <v>117</v>
      </c>
      <c r="H404" s="288"/>
      <c r="I404" s="1"/>
      <c r="J404" s="10"/>
      <c r="K404" s="10"/>
    </row>
    <row r="405" spans="2:11" s="5" customFormat="1" ht="63">
      <c r="B405" s="1"/>
      <c r="C405" s="351">
        <v>3639</v>
      </c>
      <c r="D405" s="352" t="s">
        <v>446</v>
      </c>
      <c r="E405" s="353" t="s">
        <v>119</v>
      </c>
      <c r="F405" s="354">
        <v>602182</v>
      </c>
      <c r="G405" s="288" t="s">
        <v>117</v>
      </c>
      <c r="H405" s="288"/>
      <c r="I405" s="1"/>
      <c r="J405" s="10"/>
      <c r="K405" s="10"/>
    </row>
    <row r="406" spans="2:11" s="5" customFormat="1" ht="78.75">
      <c r="B406" s="1"/>
      <c r="C406" s="351">
        <v>3641</v>
      </c>
      <c r="D406" s="352" t="s">
        <v>447</v>
      </c>
      <c r="E406" s="353" t="s">
        <v>119</v>
      </c>
      <c r="F406" s="354">
        <v>636457</v>
      </c>
      <c r="G406" s="288" t="s">
        <v>117</v>
      </c>
      <c r="H406" s="288"/>
      <c r="I406" s="1"/>
      <c r="J406" s="10"/>
      <c r="K406" s="10"/>
    </row>
    <row r="407" spans="2:11" s="5" customFormat="1" ht="78.75">
      <c r="B407" s="1"/>
      <c r="C407" s="351">
        <v>3642</v>
      </c>
      <c r="D407" s="352" t="s">
        <v>448</v>
      </c>
      <c r="E407" s="353" t="s">
        <v>119</v>
      </c>
      <c r="F407" s="354">
        <v>636457</v>
      </c>
      <c r="G407" s="288" t="s">
        <v>117</v>
      </c>
      <c r="H407" s="288"/>
      <c r="I407" s="1"/>
      <c r="J407" s="10"/>
      <c r="K407" s="10"/>
    </row>
    <row r="408" spans="2:11" s="5" customFormat="1" ht="78.75">
      <c r="B408" s="1"/>
      <c r="C408" s="351">
        <v>3643</v>
      </c>
      <c r="D408" s="352" t="s">
        <v>449</v>
      </c>
      <c r="E408" s="353" t="s">
        <v>119</v>
      </c>
      <c r="F408" s="354">
        <v>635076</v>
      </c>
      <c r="G408" s="288" t="s">
        <v>117</v>
      </c>
      <c r="H408" s="288"/>
      <c r="I408" s="1"/>
      <c r="J408" s="10"/>
      <c r="K408" s="10"/>
    </row>
    <row r="409" spans="2:11" s="5" customFormat="1" ht="63">
      <c r="B409" s="1"/>
      <c r="C409" s="351">
        <v>3644</v>
      </c>
      <c r="D409" s="352" t="s">
        <v>450</v>
      </c>
      <c r="E409" s="353" t="s">
        <v>119</v>
      </c>
      <c r="F409" s="354">
        <v>710168</v>
      </c>
      <c r="G409" s="288" t="s">
        <v>117</v>
      </c>
      <c r="H409" s="288"/>
      <c r="I409" s="1"/>
      <c r="J409" s="10"/>
      <c r="K409" s="10"/>
    </row>
    <row r="410" spans="2:11" s="5" customFormat="1" ht="63">
      <c r="B410" s="1"/>
      <c r="C410" s="351">
        <v>3645</v>
      </c>
      <c r="D410" s="352" t="s">
        <v>451</v>
      </c>
      <c r="E410" s="353" t="s">
        <v>119</v>
      </c>
      <c r="F410" s="354">
        <v>677183</v>
      </c>
      <c r="G410" s="288" t="s">
        <v>117</v>
      </c>
      <c r="H410" s="288"/>
      <c r="I410" s="1"/>
      <c r="J410" s="10"/>
      <c r="K410" s="10"/>
    </row>
    <row r="411" spans="2:11" s="5" customFormat="1" ht="78.75">
      <c r="B411" s="1"/>
      <c r="C411" s="351">
        <v>3646</v>
      </c>
      <c r="D411" s="352" t="s">
        <v>452</v>
      </c>
      <c r="E411" s="353" t="s">
        <v>119</v>
      </c>
      <c r="F411" s="354">
        <v>611095</v>
      </c>
      <c r="G411" s="288" t="s">
        <v>117</v>
      </c>
      <c r="H411" s="288"/>
      <c r="I411" s="1"/>
      <c r="J411" s="10"/>
      <c r="K411" s="10"/>
    </row>
    <row r="412" spans="2:11" s="5" customFormat="1" ht="63">
      <c r="B412" s="1"/>
      <c r="C412" s="351">
        <v>3647</v>
      </c>
      <c r="D412" s="352" t="s">
        <v>453</v>
      </c>
      <c r="E412" s="353" t="s">
        <v>119</v>
      </c>
      <c r="F412" s="354">
        <v>508679</v>
      </c>
      <c r="G412" s="288" t="s">
        <v>117</v>
      </c>
      <c r="H412" s="288"/>
      <c r="I412" s="1"/>
      <c r="J412" s="10"/>
      <c r="K412" s="10"/>
    </row>
    <row r="413" spans="2:11" s="5" customFormat="1" ht="31.5">
      <c r="B413" s="1"/>
      <c r="C413" s="351">
        <v>3649</v>
      </c>
      <c r="D413" s="352" t="s">
        <v>454</v>
      </c>
      <c r="E413" s="353" t="s">
        <v>119</v>
      </c>
      <c r="F413" s="354">
        <v>360354</v>
      </c>
      <c r="G413" s="288" t="s">
        <v>117</v>
      </c>
      <c r="H413" s="288"/>
      <c r="I413" s="1"/>
      <c r="J413" s="10"/>
      <c r="K413" s="10"/>
    </row>
    <row r="414" spans="2:11" s="5" customFormat="1" ht="31.5">
      <c r="B414" s="1"/>
      <c r="C414" s="351">
        <v>3650</v>
      </c>
      <c r="D414" s="352" t="s">
        <v>455</v>
      </c>
      <c r="E414" s="353" t="s">
        <v>119</v>
      </c>
      <c r="F414" s="354">
        <v>331080</v>
      </c>
      <c r="G414" s="288" t="s">
        <v>117</v>
      </c>
      <c r="H414" s="288"/>
      <c r="I414" s="1"/>
      <c r="J414" s="10"/>
      <c r="K414" s="10"/>
    </row>
    <row r="415" spans="2:11" s="5" customFormat="1" ht="47.25" hidden="1">
      <c r="B415" s="1"/>
      <c r="C415" s="351">
        <v>3652</v>
      </c>
      <c r="D415" s="352" t="s">
        <v>456</v>
      </c>
      <c r="E415" s="353" t="s">
        <v>125</v>
      </c>
      <c r="F415" s="354">
        <v>3542862</v>
      </c>
      <c r="G415" s="288" t="s">
        <v>117</v>
      </c>
      <c r="H415" s="288" t="s">
        <v>145</v>
      </c>
      <c r="I415" s="1"/>
      <c r="J415" s="10"/>
      <c r="K415" s="10"/>
    </row>
    <row r="416" spans="2:11" s="5" customFormat="1" ht="47.25" hidden="1">
      <c r="B416" s="1"/>
      <c r="C416" s="351">
        <v>3653</v>
      </c>
      <c r="D416" s="352" t="s">
        <v>457</v>
      </c>
      <c r="E416" s="353" t="s">
        <v>125</v>
      </c>
      <c r="F416" s="354">
        <v>4933945</v>
      </c>
      <c r="G416" s="288" t="s">
        <v>117</v>
      </c>
      <c r="H416" s="288" t="s">
        <v>145</v>
      </c>
      <c r="I416" s="1"/>
      <c r="J416" s="10"/>
      <c r="K416" s="10"/>
    </row>
    <row r="417" spans="2:11" s="5" customFormat="1" ht="47.25" hidden="1">
      <c r="B417" s="1"/>
      <c r="C417" s="351">
        <v>3654</v>
      </c>
      <c r="D417" s="352" t="s">
        <v>458</v>
      </c>
      <c r="E417" s="353" t="s">
        <v>125</v>
      </c>
      <c r="F417" s="354">
        <v>3381719</v>
      </c>
      <c r="G417" s="288" t="s">
        <v>117</v>
      </c>
      <c r="H417" s="288" t="s">
        <v>145</v>
      </c>
      <c r="I417" s="1"/>
      <c r="J417" s="10"/>
      <c r="K417" s="10"/>
    </row>
    <row r="418" spans="2:11" s="5" customFormat="1" ht="47.25" hidden="1">
      <c r="B418" s="1"/>
      <c r="C418" s="351">
        <v>3655</v>
      </c>
      <c r="D418" s="352" t="s">
        <v>459</v>
      </c>
      <c r="E418" s="353" t="s">
        <v>125</v>
      </c>
      <c r="F418" s="354">
        <v>6065632</v>
      </c>
      <c r="G418" s="288" t="s">
        <v>117</v>
      </c>
      <c r="H418" s="288" t="s">
        <v>145</v>
      </c>
      <c r="I418" s="1"/>
      <c r="J418" s="10"/>
      <c r="K418" s="10"/>
    </row>
    <row r="419" spans="2:11" s="5" customFormat="1" ht="47.25">
      <c r="B419" s="1"/>
      <c r="C419" s="351">
        <v>3665</v>
      </c>
      <c r="D419" s="352" t="s">
        <v>460</v>
      </c>
      <c r="E419" s="353" t="s">
        <v>119</v>
      </c>
      <c r="F419" s="354">
        <v>276934</v>
      </c>
      <c r="G419" s="288" t="s">
        <v>117</v>
      </c>
      <c r="H419" s="288"/>
      <c r="I419" s="1"/>
      <c r="J419" s="10"/>
      <c r="K419" s="10"/>
    </row>
    <row r="420" spans="2:11" s="5" customFormat="1" ht="31.5" hidden="1">
      <c r="B420" s="1"/>
      <c r="C420" s="351">
        <v>3684</v>
      </c>
      <c r="D420" s="352" t="s">
        <v>461</v>
      </c>
      <c r="E420" s="353" t="s">
        <v>125</v>
      </c>
      <c r="F420" s="354">
        <v>144277</v>
      </c>
      <c r="G420" s="288" t="s">
        <v>117</v>
      </c>
      <c r="H420" s="288"/>
      <c r="I420" s="1"/>
      <c r="J420" s="10"/>
      <c r="K420" s="10"/>
    </row>
    <row r="421" spans="2:11" s="5" customFormat="1" ht="31.5" hidden="1">
      <c r="B421" s="1"/>
      <c r="C421" s="351">
        <v>3685</v>
      </c>
      <c r="D421" s="352" t="s">
        <v>462</v>
      </c>
      <c r="E421" s="353" t="s">
        <v>125</v>
      </c>
      <c r="F421" s="354">
        <v>520316</v>
      </c>
      <c r="G421" s="288" t="s">
        <v>117</v>
      </c>
      <c r="H421" s="288"/>
      <c r="I421" s="1"/>
      <c r="J421" s="10"/>
      <c r="K421" s="10"/>
    </row>
    <row r="422" spans="2:11" s="5" customFormat="1" ht="31.5" hidden="1">
      <c r="B422" s="1"/>
      <c r="C422" s="351">
        <v>3687</v>
      </c>
      <c r="D422" s="352" t="s">
        <v>463</v>
      </c>
      <c r="E422" s="353" t="s">
        <v>125</v>
      </c>
      <c r="F422" s="354">
        <v>197867</v>
      </c>
      <c r="G422" s="288" t="s">
        <v>117</v>
      </c>
      <c r="H422" s="288" t="s">
        <v>145</v>
      </c>
      <c r="I422" s="1"/>
      <c r="J422" s="10"/>
      <c r="K422" s="10"/>
    </row>
    <row r="423" spans="2:11" s="5" customFormat="1" ht="31.5" hidden="1">
      <c r="B423" s="1"/>
      <c r="C423" s="351">
        <v>3688</v>
      </c>
      <c r="D423" s="352" t="s">
        <v>464</v>
      </c>
      <c r="E423" s="353" t="s">
        <v>125</v>
      </c>
      <c r="F423" s="354">
        <v>41764</v>
      </c>
      <c r="G423" s="288" t="s">
        <v>117</v>
      </c>
      <c r="H423" s="288"/>
      <c r="I423" s="1"/>
      <c r="J423" s="10"/>
      <c r="K423" s="10"/>
    </row>
    <row r="424" spans="2:11" s="5" customFormat="1" ht="63" hidden="1">
      <c r="B424" s="1"/>
      <c r="C424" s="351">
        <v>3689</v>
      </c>
      <c r="D424" s="352" t="s">
        <v>465</v>
      </c>
      <c r="E424" s="353" t="s">
        <v>119</v>
      </c>
      <c r="F424" s="354">
        <v>104701</v>
      </c>
      <c r="G424" s="288" t="s">
        <v>117</v>
      </c>
      <c r="H424" s="288"/>
      <c r="I424" s="1"/>
      <c r="J424" s="10"/>
      <c r="K424" s="10"/>
    </row>
    <row r="425" spans="2:11" s="5" customFormat="1" ht="47.25" hidden="1">
      <c r="B425" s="1"/>
      <c r="C425" s="351">
        <v>3695</v>
      </c>
      <c r="D425" s="352" t="s">
        <v>466</v>
      </c>
      <c r="E425" s="353" t="s">
        <v>125</v>
      </c>
      <c r="F425" s="354">
        <v>596946</v>
      </c>
      <c r="G425" s="288" t="s">
        <v>117</v>
      </c>
      <c r="H425" s="288"/>
      <c r="I425" s="1"/>
      <c r="J425" s="10"/>
      <c r="K425" s="10"/>
    </row>
    <row r="426" spans="2:11" s="5" customFormat="1" ht="47.25" hidden="1">
      <c r="B426" s="1"/>
      <c r="C426" s="351">
        <v>3696</v>
      </c>
      <c r="D426" s="352" t="s">
        <v>467</v>
      </c>
      <c r="E426" s="353" t="s">
        <v>116</v>
      </c>
      <c r="F426" s="354">
        <v>70782</v>
      </c>
      <c r="G426" s="288" t="s">
        <v>117</v>
      </c>
      <c r="H426" s="288"/>
      <c r="I426" s="1"/>
      <c r="J426" s="10"/>
      <c r="K426" s="10"/>
    </row>
    <row r="427" spans="2:11" s="5" customFormat="1" ht="47.25" hidden="1">
      <c r="B427" s="1"/>
      <c r="C427" s="351">
        <v>3698</v>
      </c>
      <c r="D427" s="352" t="s">
        <v>468</v>
      </c>
      <c r="E427" s="353" t="s">
        <v>125</v>
      </c>
      <c r="F427" s="354">
        <v>277841</v>
      </c>
      <c r="G427" s="288" t="s">
        <v>117</v>
      </c>
      <c r="H427" s="288"/>
      <c r="I427" s="1"/>
      <c r="J427" s="10"/>
      <c r="K427" s="10"/>
    </row>
    <row r="428" spans="2:11" s="5" customFormat="1" ht="31.5" hidden="1">
      <c r="B428" s="1"/>
      <c r="C428" s="351">
        <v>3699</v>
      </c>
      <c r="D428" s="352" t="s">
        <v>469</v>
      </c>
      <c r="E428" s="353" t="s">
        <v>125</v>
      </c>
      <c r="F428" s="354">
        <v>155705</v>
      </c>
      <c r="G428" s="288" t="s">
        <v>117</v>
      </c>
      <c r="H428" s="288"/>
      <c r="I428" s="1"/>
      <c r="J428" s="10"/>
      <c r="K428" s="10"/>
    </row>
    <row r="429" spans="2:11" s="5" customFormat="1" ht="63" hidden="1">
      <c r="B429" s="1"/>
      <c r="C429" s="351">
        <v>3704</v>
      </c>
      <c r="D429" s="352" t="s">
        <v>470</v>
      </c>
      <c r="E429" s="353" t="s">
        <v>122</v>
      </c>
      <c r="F429" s="354">
        <v>206096</v>
      </c>
      <c r="G429" s="288" t="s">
        <v>117</v>
      </c>
      <c r="H429" s="288"/>
      <c r="I429" s="1"/>
      <c r="J429" s="10"/>
      <c r="K429" s="10"/>
    </row>
    <row r="430" spans="2:11" s="5" customFormat="1" ht="157.5" hidden="1">
      <c r="B430" s="1"/>
      <c r="C430" s="351">
        <v>3708</v>
      </c>
      <c r="D430" s="352" t="s">
        <v>471</v>
      </c>
      <c r="E430" s="353" t="s">
        <v>472</v>
      </c>
      <c r="F430" s="354">
        <v>3979</v>
      </c>
      <c r="G430" s="288" t="s">
        <v>117</v>
      </c>
      <c r="H430" s="288" t="s">
        <v>145</v>
      </c>
      <c r="I430" s="1"/>
      <c r="J430" s="10"/>
      <c r="K430" s="10"/>
    </row>
    <row r="431" spans="2:11" s="5" customFormat="1" ht="31.5" hidden="1">
      <c r="B431" s="1"/>
      <c r="C431" s="351">
        <v>3710</v>
      </c>
      <c r="D431" s="352" t="s">
        <v>473</v>
      </c>
      <c r="E431" s="353" t="s">
        <v>119</v>
      </c>
      <c r="F431" s="354">
        <v>4854</v>
      </c>
      <c r="G431" s="288" t="s">
        <v>117</v>
      </c>
      <c r="H431" s="288"/>
      <c r="I431" s="1"/>
      <c r="J431" s="10"/>
      <c r="K431" s="10"/>
    </row>
    <row r="432" spans="2:11" s="5" customFormat="1" ht="47.25" hidden="1">
      <c r="B432" s="1"/>
      <c r="C432" s="351">
        <v>3712</v>
      </c>
      <c r="D432" s="352" t="s">
        <v>474</v>
      </c>
      <c r="E432" s="353" t="s">
        <v>125</v>
      </c>
      <c r="F432" s="354">
        <v>3772837</v>
      </c>
      <c r="G432" s="288" t="s">
        <v>117</v>
      </c>
      <c r="H432" s="288" t="s">
        <v>145</v>
      </c>
      <c r="I432" s="1"/>
      <c r="J432" s="10"/>
      <c r="K432" s="10"/>
    </row>
    <row r="433" spans="2:11" s="5" customFormat="1" ht="63" hidden="1">
      <c r="B433" s="1"/>
      <c r="C433" s="351">
        <v>3716</v>
      </c>
      <c r="D433" s="352" t="s">
        <v>475</v>
      </c>
      <c r="E433" s="353" t="s">
        <v>125</v>
      </c>
      <c r="F433" s="354">
        <v>1039298</v>
      </c>
      <c r="G433" s="288" t="s">
        <v>117</v>
      </c>
      <c r="H433" s="288" t="s">
        <v>145</v>
      </c>
      <c r="I433" s="1"/>
      <c r="J433" s="10"/>
      <c r="K433" s="10"/>
    </row>
    <row r="434" spans="2:11" s="5" customFormat="1" ht="47.25" hidden="1">
      <c r="B434" s="1"/>
      <c r="C434" s="351">
        <v>3721</v>
      </c>
      <c r="D434" s="352" t="s">
        <v>476</v>
      </c>
      <c r="E434" s="353" t="s">
        <v>116</v>
      </c>
      <c r="F434" s="354">
        <v>18120</v>
      </c>
      <c r="G434" s="288" t="s">
        <v>117</v>
      </c>
      <c r="H434" s="288"/>
      <c r="I434" s="1"/>
      <c r="J434" s="10"/>
      <c r="K434" s="10"/>
    </row>
    <row r="435" spans="2:11" s="5" customFormat="1" ht="63">
      <c r="B435" s="1"/>
      <c r="C435" s="351">
        <v>3722</v>
      </c>
      <c r="D435" s="352" t="s">
        <v>477</v>
      </c>
      <c r="E435" s="353" t="s">
        <v>125</v>
      </c>
      <c r="F435" s="354">
        <v>119299</v>
      </c>
      <c r="G435" s="288" t="s">
        <v>117</v>
      </c>
      <c r="H435" s="288"/>
      <c r="I435" s="1"/>
      <c r="J435" s="10"/>
      <c r="K435" s="10"/>
    </row>
    <row r="436" spans="2:11" s="5" customFormat="1" ht="31.5" hidden="1">
      <c r="B436" s="1"/>
      <c r="C436" s="351">
        <v>3723</v>
      </c>
      <c r="D436" s="352" t="s">
        <v>478</v>
      </c>
      <c r="E436" s="353" t="s">
        <v>125</v>
      </c>
      <c r="F436" s="354">
        <v>75357</v>
      </c>
      <c r="G436" s="288" t="s">
        <v>117</v>
      </c>
      <c r="H436" s="288"/>
      <c r="I436" s="1"/>
      <c r="J436" s="10"/>
      <c r="K436" s="10"/>
    </row>
    <row r="437" spans="2:11" s="5" customFormat="1" ht="31.5" hidden="1">
      <c r="B437" s="1"/>
      <c r="C437" s="351">
        <v>3724</v>
      </c>
      <c r="D437" s="352" t="s">
        <v>479</v>
      </c>
      <c r="E437" s="353" t="s">
        <v>125</v>
      </c>
      <c r="F437" s="354">
        <v>75357</v>
      </c>
      <c r="G437" s="288" t="s">
        <v>117</v>
      </c>
      <c r="H437" s="288"/>
      <c r="I437" s="1"/>
      <c r="J437" s="10"/>
      <c r="K437" s="10"/>
    </row>
    <row r="438" spans="2:11" s="5" customFormat="1" ht="47.25" hidden="1">
      <c r="B438" s="1"/>
      <c r="C438" s="351">
        <v>3727</v>
      </c>
      <c r="D438" s="352" t="s">
        <v>480</v>
      </c>
      <c r="E438" s="353" t="s">
        <v>122</v>
      </c>
      <c r="F438" s="354">
        <v>5579</v>
      </c>
      <c r="G438" s="288" t="s">
        <v>117</v>
      </c>
      <c r="H438" s="288"/>
      <c r="I438" s="1"/>
      <c r="J438" s="10"/>
      <c r="K438" s="10"/>
    </row>
    <row r="439" spans="2:11" s="5" customFormat="1" ht="47.25">
      <c r="B439" s="1"/>
      <c r="C439" s="351">
        <v>3729</v>
      </c>
      <c r="D439" s="352" t="s">
        <v>481</v>
      </c>
      <c r="E439" s="353" t="s">
        <v>119</v>
      </c>
      <c r="F439" s="354">
        <v>408177</v>
      </c>
      <c r="G439" s="288" t="s">
        <v>117</v>
      </c>
      <c r="H439" s="288"/>
      <c r="I439" s="1"/>
      <c r="J439" s="10"/>
      <c r="K439" s="10"/>
    </row>
    <row r="440" spans="2:11" s="5" customFormat="1" ht="31.5" hidden="1">
      <c r="B440" s="1"/>
      <c r="C440" s="351">
        <v>3730</v>
      </c>
      <c r="D440" s="352" t="s">
        <v>482</v>
      </c>
      <c r="E440" s="353" t="s">
        <v>119</v>
      </c>
      <c r="F440" s="354">
        <v>392539</v>
      </c>
      <c r="G440" s="288" t="s">
        <v>117</v>
      </c>
      <c r="H440" s="288"/>
      <c r="I440" s="1"/>
      <c r="J440" s="10"/>
      <c r="K440" s="10"/>
    </row>
    <row r="441" spans="2:11" s="5" customFormat="1" ht="63">
      <c r="B441" s="1"/>
      <c r="C441" s="351">
        <v>3733</v>
      </c>
      <c r="D441" s="352" t="s">
        <v>483</v>
      </c>
      <c r="E441" s="353" t="s">
        <v>122</v>
      </c>
      <c r="F441" s="354">
        <v>1601250</v>
      </c>
      <c r="G441" s="288" t="s">
        <v>117</v>
      </c>
      <c r="H441" s="288" t="s">
        <v>145</v>
      </c>
      <c r="I441" s="1"/>
      <c r="J441" s="10"/>
      <c r="K441" s="10"/>
    </row>
    <row r="442" spans="2:11" s="5" customFormat="1" ht="31.5" hidden="1">
      <c r="B442" s="1"/>
      <c r="C442" s="351">
        <v>3735</v>
      </c>
      <c r="D442" s="352" t="s">
        <v>484</v>
      </c>
      <c r="E442" s="353" t="s">
        <v>122</v>
      </c>
      <c r="F442" s="354">
        <v>2120</v>
      </c>
      <c r="G442" s="288" t="s">
        <v>117</v>
      </c>
      <c r="H442" s="288"/>
      <c r="I442" s="1"/>
      <c r="J442" s="10"/>
      <c r="K442" s="10"/>
    </row>
    <row r="443" spans="2:11" s="5" customFormat="1" ht="63">
      <c r="B443" s="1"/>
      <c r="C443" s="351">
        <v>3745</v>
      </c>
      <c r="D443" s="352" t="s">
        <v>485</v>
      </c>
      <c r="E443" s="353" t="s">
        <v>116</v>
      </c>
      <c r="F443" s="354">
        <v>76554</v>
      </c>
      <c r="G443" s="288" t="s">
        <v>117</v>
      </c>
      <c r="H443" s="288"/>
      <c r="I443" s="1"/>
      <c r="J443" s="10"/>
      <c r="K443" s="10"/>
    </row>
    <row r="444" spans="2:11" s="5" customFormat="1" ht="47.25">
      <c r="B444" s="1"/>
      <c r="C444" s="351">
        <v>3748</v>
      </c>
      <c r="D444" s="352" t="s">
        <v>486</v>
      </c>
      <c r="E444" s="353" t="s">
        <v>119</v>
      </c>
      <c r="F444" s="354">
        <v>548655</v>
      </c>
      <c r="G444" s="288" t="s">
        <v>117</v>
      </c>
      <c r="H444" s="288" t="s">
        <v>145</v>
      </c>
      <c r="I444" s="1"/>
      <c r="J444" s="10"/>
      <c r="K444" s="10"/>
    </row>
    <row r="445" spans="2:11" s="5" customFormat="1" ht="47.25">
      <c r="B445" s="1"/>
      <c r="C445" s="351">
        <v>3749</v>
      </c>
      <c r="D445" s="352" t="s">
        <v>487</v>
      </c>
      <c r="E445" s="353" t="s">
        <v>119</v>
      </c>
      <c r="F445" s="354">
        <v>553028</v>
      </c>
      <c r="G445" s="288" t="s">
        <v>117</v>
      </c>
      <c r="H445" s="288" t="s">
        <v>145</v>
      </c>
      <c r="I445" s="1"/>
      <c r="J445" s="10"/>
      <c r="K445" s="10"/>
    </row>
    <row r="446" spans="2:11" s="5" customFormat="1" ht="31.5" hidden="1">
      <c r="B446" s="1"/>
      <c r="C446" s="351">
        <v>3751</v>
      </c>
      <c r="D446" s="352" t="s">
        <v>488</v>
      </c>
      <c r="E446" s="353" t="s">
        <v>122</v>
      </c>
      <c r="F446" s="354">
        <v>53154</v>
      </c>
      <c r="G446" s="288" t="s">
        <v>117</v>
      </c>
      <c r="H446" s="288"/>
      <c r="I446" s="1"/>
      <c r="J446" s="10"/>
      <c r="K446" s="10"/>
    </row>
    <row r="447" spans="2:11" s="5" customFormat="1" ht="47.25">
      <c r="B447" s="1"/>
      <c r="C447" s="351">
        <v>3753</v>
      </c>
      <c r="D447" s="352" t="s">
        <v>489</v>
      </c>
      <c r="E447" s="353" t="s">
        <v>122</v>
      </c>
      <c r="F447" s="354">
        <v>22604</v>
      </c>
      <c r="G447" s="288" t="s">
        <v>117</v>
      </c>
      <c r="H447" s="288" t="s">
        <v>145</v>
      </c>
      <c r="I447" s="1"/>
      <c r="J447" s="10"/>
      <c r="K447" s="10"/>
    </row>
    <row r="448" spans="2:11" s="5" customFormat="1" ht="189">
      <c r="B448" s="1"/>
      <c r="C448" s="351">
        <v>3758</v>
      </c>
      <c r="D448" s="352" t="s">
        <v>490</v>
      </c>
      <c r="E448" s="353" t="s">
        <v>122</v>
      </c>
      <c r="F448" s="354">
        <v>349268</v>
      </c>
      <c r="G448" s="288" t="s">
        <v>117</v>
      </c>
      <c r="H448" s="288"/>
      <c r="I448" s="1"/>
      <c r="J448" s="10"/>
      <c r="K448" s="10"/>
    </row>
    <row r="449" spans="2:11" s="5" customFormat="1" ht="189">
      <c r="B449" s="1"/>
      <c r="C449" s="351">
        <v>3760</v>
      </c>
      <c r="D449" s="352" t="s">
        <v>491</v>
      </c>
      <c r="E449" s="353" t="s">
        <v>122</v>
      </c>
      <c r="F449" s="354">
        <v>420153</v>
      </c>
      <c r="G449" s="288" t="s">
        <v>117</v>
      </c>
      <c r="H449" s="288"/>
      <c r="I449" s="1"/>
      <c r="J449" s="10"/>
      <c r="K449" s="10"/>
    </row>
    <row r="450" spans="2:11" s="5" customFormat="1" ht="189">
      <c r="B450" s="1"/>
      <c r="C450" s="351">
        <v>3761</v>
      </c>
      <c r="D450" s="352" t="s">
        <v>492</v>
      </c>
      <c r="E450" s="353" t="s">
        <v>122</v>
      </c>
      <c r="F450" s="354">
        <v>510972</v>
      </c>
      <c r="G450" s="288" t="s">
        <v>117</v>
      </c>
      <c r="H450" s="288"/>
      <c r="I450" s="1"/>
      <c r="J450" s="10"/>
      <c r="K450" s="10"/>
    </row>
    <row r="451" spans="2:11" s="5" customFormat="1" ht="31.5" hidden="1">
      <c r="B451" s="1"/>
      <c r="C451" s="351">
        <v>3770</v>
      </c>
      <c r="D451" s="352" t="s">
        <v>493</v>
      </c>
      <c r="E451" s="353" t="s">
        <v>494</v>
      </c>
      <c r="F451" s="354">
        <v>409501</v>
      </c>
      <c r="G451" s="288" t="s">
        <v>117</v>
      </c>
      <c r="H451" s="288"/>
      <c r="I451" s="1"/>
      <c r="J451" s="10"/>
      <c r="K451" s="10"/>
    </row>
    <row r="452" spans="2:11" s="5" customFormat="1" ht="47.25" hidden="1">
      <c r="B452" s="1"/>
      <c r="C452" s="351">
        <v>3776</v>
      </c>
      <c r="D452" s="352" t="s">
        <v>495</v>
      </c>
      <c r="E452" s="353" t="s">
        <v>116</v>
      </c>
      <c r="F452" s="354">
        <v>36514</v>
      </c>
      <c r="G452" s="288" t="s">
        <v>117</v>
      </c>
      <c r="H452" s="288"/>
      <c r="I452" s="1"/>
      <c r="J452" s="10"/>
      <c r="K452" s="10"/>
    </row>
    <row r="453" spans="2:11" s="5" customFormat="1" ht="47.25" hidden="1">
      <c r="B453" s="1"/>
      <c r="C453" s="351">
        <v>3777</v>
      </c>
      <c r="D453" s="352" t="s">
        <v>496</v>
      </c>
      <c r="E453" s="353" t="s">
        <v>125</v>
      </c>
      <c r="F453" s="354">
        <v>278846</v>
      </c>
      <c r="G453" s="288" t="s">
        <v>117</v>
      </c>
      <c r="H453" s="288"/>
      <c r="I453" s="1"/>
      <c r="J453" s="10"/>
      <c r="K453" s="10"/>
    </row>
    <row r="454" spans="2:11" s="5" customFormat="1" ht="63" hidden="1">
      <c r="B454" s="1"/>
      <c r="C454" s="351">
        <v>3779</v>
      </c>
      <c r="D454" s="352" t="s">
        <v>497</v>
      </c>
      <c r="E454" s="353" t="s">
        <v>125</v>
      </c>
      <c r="F454" s="354">
        <v>387619</v>
      </c>
      <c r="G454" s="288" t="s">
        <v>117</v>
      </c>
      <c r="H454" s="288" t="s">
        <v>145</v>
      </c>
      <c r="I454" s="1"/>
      <c r="J454" s="10"/>
      <c r="K454" s="10"/>
    </row>
    <row r="455" spans="2:11" s="5" customFormat="1" ht="47.25" hidden="1">
      <c r="B455" s="1"/>
      <c r="C455" s="351">
        <v>3780</v>
      </c>
      <c r="D455" s="352" t="s">
        <v>498</v>
      </c>
      <c r="E455" s="353" t="s">
        <v>122</v>
      </c>
      <c r="F455" s="354">
        <v>74548</v>
      </c>
      <c r="G455" s="288" t="s">
        <v>117</v>
      </c>
      <c r="H455" s="288"/>
      <c r="I455" s="1"/>
      <c r="J455" s="10"/>
      <c r="K455" s="10"/>
    </row>
    <row r="456" spans="2:11" s="5" customFormat="1" ht="47.25">
      <c r="B456" s="1"/>
      <c r="C456" s="351">
        <v>3784</v>
      </c>
      <c r="D456" s="352" t="s">
        <v>499</v>
      </c>
      <c r="E456" s="353" t="s">
        <v>122</v>
      </c>
      <c r="F456" s="354">
        <v>26006</v>
      </c>
      <c r="G456" s="288" t="s">
        <v>117</v>
      </c>
      <c r="H456" s="288" t="s">
        <v>145</v>
      </c>
      <c r="I456" s="1"/>
      <c r="J456" s="10"/>
      <c r="K456" s="10"/>
    </row>
    <row r="457" spans="2:11" s="5" customFormat="1" ht="31.5" hidden="1">
      <c r="B457" s="1"/>
      <c r="C457" s="351">
        <v>3787</v>
      </c>
      <c r="D457" s="352" t="s">
        <v>500</v>
      </c>
      <c r="E457" s="353" t="s">
        <v>122</v>
      </c>
      <c r="F457" s="354">
        <v>22339</v>
      </c>
      <c r="G457" s="288" t="s">
        <v>117</v>
      </c>
      <c r="H457" s="288"/>
      <c r="I457" s="1"/>
      <c r="J457" s="10"/>
      <c r="K457" s="10"/>
    </row>
    <row r="458" spans="2:11" s="5" customFormat="1" ht="31.5" hidden="1">
      <c r="B458" s="1"/>
      <c r="C458" s="351">
        <v>3795</v>
      </c>
      <c r="D458" s="352" t="s">
        <v>501</v>
      </c>
      <c r="E458" s="353" t="s">
        <v>122</v>
      </c>
      <c r="F458" s="354">
        <v>201442</v>
      </c>
      <c r="G458" s="288" t="s">
        <v>117</v>
      </c>
      <c r="H458" s="288"/>
      <c r="I458" s="1"/>
      <c r="J458" s="10"/>
      <c r="K458" s="10"/>
    </row>
    <row r="459" spans="2:11" s="5" customFormat="1" ht="31.5" hidden="1">
      <c r="B459" s="1"/>
      <c r="C459" s="351">
        <v>3796</v>
      </c>
      <c r="D459" s="352" t="s">
        <v>502</v>
      </c>
      <c r="E459" s="353" t="s">
        <v>122</v>
      </c>
      <c r="F459" s="354">
        <v>302192</v>
      </c>
      <c r="G459" s="288" t="s">
        <v>117</v>
      </c>
      <c r="H459" s="288"/>
      <c r="I459" s="1"/>
      <c r="J459" s="10"/>
      <c r="K459" s="10"/>
    </row>
    <row r="460" spans="2:11" s="5" customFormat="1" ht="47.25" hidden="1">
      <c r="B460" s="1"/>
      <c r="C460" s="351">
        <v>3797</v>
      </c>
      <c r="D460" s="352" t="s">
        <v>503</v>
      </c>
      <c r="E460" s="353" t="s">
        <v>122</v>
      </c>
      <c r="F460" s="354">
        <v>401405</v>
      </c>
      <c r="G460" s="288" t="s">
        <v>117</v>
      </c>
      <c r="H460" s="288"/>
      <c r="I460" s="1"/>
      <c r="J460" s="10"/>
      <c r="K460" s="10"/>
    </row>
    <row r="461" spans="2:11" s="5" customFormat="1" ht="47.25" hidden="1">
      <c r="B461" s="1"/>
      <c r="C461" s="351">
        <v>3798</v>
      </c>
      <c r="D461" s="352" t="s">
        <v>504</v>
      </c>
      <c r="E461" s="353" t="s">
        <v>122</v>
      </c>
      <c r="F461" s="354">
        <v>601016</v>
      </c>
      <c r="G461" s="288" t="s">
        <v>117</v>
      </c>
      <c r="H461" s="288"/>
      <c r="I461" s="1"/>
      <c r="J461" s="10"/>
      <c r="K461" s="10"/>
    </row>
    <row r="462" spans="2:11" s="5" customFormat="1" ht="31.5" hidden="1">
      <c r="B462" s="1"/>
      <c r="C462" s="351">
        <v>3800</v>
      </c>
      <c r="D462" s="352" t="s">
        <v>505</v>
      </c>
      <c r="E462" s="353" t="s">
        <v>116</v>
      </c>
      <c r="F462" s="354">
        <v>1303</v>
      </c>
      <c r="G462" s="288" t="s">
        <v>117</v>
      </c>
      <c r="H462" s="288"/>
      <c r="I462" s="1"/>
      <c r="J462" s="10"/>
      <c r="K462" s="10"/>
    </row>
    <row r="463" spans="2:11" s="5" customFormat="1" ht="31.5">
      <c r="B463" s="1"/>
      <c r="C463" s="351">
        <v>3806</v>
      </c>
      <c r="D463" s="352" t="s">
        <v>506</v>
      </c>
      <c r="E463" s="353" t="s">
        <v>116</v>
      </c>
      <c r="F463" s="354">
        <v>1980</v>
      </c>
      <c r="G463" s="288" t="s">
        <v>117</v>
      </c>
      <c r="H463" s="288"/>
      <c r="I463" s="1"/>
      <c r="J463" s="10"/>
      <c r="K463" s="10"/>
    </row>
    <row r="464" spans="2:11" s="5" customFormat="1" ht="78.75">
      <c r="B464" s="1"/>
      <c r="C464" s="351">
        <v>3811</v>
      </c>
      <c r="D464" s="352" t="s">
        <v>507</v>
      </c>
      <c r="E464" s="353" t="s">
        <v>122</v>
      </c>
      <c r="F464" s="354">
        <v>1940</v>
      </c>
      <c r="G464" s="288" t="s">
        <v>117</v>
      </c>
      <c r="H464" s="288"/>
      <c r="I464" s="1"/>
      <c r="J464" s="10"/>
      <c r="K464" s="10"/>
    </row>
    <row r="465" spans="2:11" s="5" customFormat="1" ht="47.25" hidden="1">
      <c r="B465" s="1"/>
      <c r="C465" s="351">
        <v>3819</v>
      </c>
      <c r="D465" s="352" t="s">
        <v>508</v>
      </c>
      <c r="E465" s="353" t="s">
        <v>122</v>
      </c>
      <c r="F465" s="354">
        <v>4442</v>
      </c>
      <c r="G465" s="288" t="s">
        <v>117</v>
      </c>
      <c r="H465" s="288"/>
      <c r="I465" s="1"/>
      <c r="J465" s="10"/>
      <c r="K465" s="10"/>
    </row>
    <row r="466" spans="2:11" s="5" customFormat="1" ht="63">
      <c r="B466" s="1"/>
      <c r="C466" s="351">
        <v>3837</v>
      </c>
      <c r="D466" s="352" t="s">
        <v>509</v>
      </c>
      <c r="E466" s="353" t="s">
        <v>122</v>
      </c>
      <c r="F466" s="354">
        <v>10949</v>
      </c>
      <c r="G466" s="288" t="s">
        <v>117</v>
      </c>
      <c r="H466" s="288" t="s">
        <v>145</v>
      </c>
      <c r="I466" s="1"/>
      <c r="J466" s="10"/>
      <c r="K466" s="10"/>
    </row>
    <row r="467" spans="2:11" s="5" customFormat="1" ht="47.25" hidden="1">
      <c r="B467" s="1"/>
      <c r="C467" s="351">
        <v>3841</v>
      </c>
      <c r="D467" s="352" t="s">
        <v>510</v>
      </c>
      <c r="E467" s="353" t="s">
        <v>119</v>
      </c>
      <c r="F467" s="354">
        <v>792512</v>
      </c>
      <c r="G467" s="288" t="s">
        <v>117</v>
      </c>
      <c r="H467" s="288"/>
      <c r="I467" s="1"/>
      <c r="J467" s="10"/>
      <c r="K467" s="10"/>
    </row>
    <row r="468" spans="2:11" s="5" customFormat="1" ht="47.25" hidden="1">
      <c r="B468" s="1"/>
      <c r="C468" s="351">
        <v>3847</v>
      </c>
      <c r="D468" s="352" t="s">
        <v>511</v>
      </c>
      <c r="E468" s="353" t="s">
        <v>119</v>
      </c>
      <c r="F468" s="354">
        <v>115123</v>
      </c>
      <c r="G468" s="288" t="s">
        <v>117</v>
      </c>
      <c r="H468" s="288"/>
      <c r="I468" s="1"/>
      <c r="J468" s="10"/>
      <c r="K468" s="10"/>
    </row>
    <row r="469" spans="2:11" s="5" customFormat="1" ht="47.25" hidden="1">
      <c r="B469" s="1"/>
      <c r="C469" s="351">
        <v>3851</v>
      </c>
      <c r="D469" s="352" t="s">
        <v>512</v>
      </c>
      <c r="E469" s="353" t="s">
        <v>119</v>
      </c>
      <c r="F469" s="354">
        <v>82225</v>
      </c>
      <c r="G469" s="288" t="s">
        <v>117</v>
      </c>
      <c r="H469" s="288"/>
      <c r="I469" s="1"/>
      <c r="J469" s="10"/>
      <c r="K469" s="10"/>
    </row>
    <row r="470" spans="2:11" s="5" customFormat="1" ht="47.25" hidden="1">
      <c r="B470" s="1"/>
      <c r="C470" s="351">
        <v>3864</v>
      </c>
      <c r="D470" s="352" t="s">
        <v>513</v>
      </c>
      <c r="E470" s="353" t="s">
        <v>116</v>
      </c>
      <c r="F470" s="354">
        <v>3392</v>
      </c>
      <c r="G470" s="288" t="s">
        <v>117</v>
      </c>
      <c r="H470" s="288"/>
      <c r="I470" s="1"/>
      <c r="J470" s="10"/>
      <c r="K470" s="10"/>
    </row>
    <row r="471" spans="2:11" s="5" customFormat="1" ht="47.25" hidden="1">
      <c r="B471" s="1"/>
      <c r="C471" s="351">
        <v>3866</v>
      </c>
      <c r="D471" s="352" t="s">
        <v>514</v>
      </c>
      <c r="E471" s="353" t="s">
        <v>116</v>
      </c>
      <c r="F471" s="354">
        <v>2365</v>
      </c>
      <c r="G471" s="288" t="s">
        <v>117</v>
      </c>
      <c r="H471" s="288"/>
      <c r="I471" s="1"/>
      <c r="J471" s="10"/>
      <c r="K471" s="10"/>
    </row>
    <row r="472" spans="2:11" s="5" customFormat="1" ht="47.25" hidden="1">
      <c r="B472" s="1"/>
      <c r="C472" s="351">
        <v>3867</v>
      </c>
      <c r="D472" s="352" t="s">
        <v>515</v>
      </c>
      <c r="E472" s="353" t="s">
        <v>116</v>
      </c>
      <c r="F472" s="354">
        <v>3809</v>
      </c>
      <c r="G472" s="288" t="s">
        <v>117</v>
      </c>
      <c r="H472" s="288"/>
      <c r="I472" s="1"/>
      <c r="J472" s="10"/>
      <c r="K472" s="10"/>
    </row>
    <row r="473" spans="2:11" s="5" customFormat="1" ht="47.25" hidden="1">
      <c r="B473" s="1"/>
      <c r="C473" s="351">
        <v>3872</v>
      </c>
      <c r="D473" s="352" t="s">
        <v>516</v>
      </c>
      <c r="E473" s="353" t="s">
        <v>122</v>
      </c>
      <c r="F473" s="354">
        <v>2323</v>
      </c>
      <c r="G473" s="288" t="s">
        <v>117</v>
      </c>
      <c r="H473" s="288"/>
      <c r="I473" s="1"/>
      <c r="J473" s="10"/>
      <c r="K473" s="10"/>
    </row>
    <row r="474" spans="2:11" s="5" customFormat="1" ht="47.25">
      <c r="B474" s="1"/>
      <c r="C474" s="351">
        <v>3873</v>
      </c>
      <c r="D474" s="352" t="s">
        <v>517</v>
      </c>
      <c r="E474" s="353" t="s">
        <v>119</v>
      </c>
      <c r="F474" s="354">
        <v>270021</v>
      </c>
      <c r="G474" s="288" t="s">
        <v>117</v>
      </c>
      <c r="H474" s="288"/>
      <c r="I474" s="1"/>
      <c r="J474" s="10"/>
      <c r="K474" s="10"/>
    </row>
    <row r="475" spans="2:11" s="5" customFormat="1" ht="25.5" hidden="1">
      <c r="B475" s="1"/>
      <c r="C475" s="351">
        <v>3874</v>
      </c>
      <c r="D475" s="352" t="s">
        <v>518</v>
      </c>
      <c r="E475" s="353" t="s">
        <v>119</v>
      </c>
      <c r="F475" s="354">
        <v>275851</v>
      </c>
      <c r="G475" s="288" t="s">
        <v>117</v>
      </c>
      <c r="H475" s="288"/>
      <c r="I475" s="1"/>
      <c r="J475" s="10"/>
      <c r="K475" s="10"/>
    </row>
    <row r="476" spans="2:11" s="5" customFormat="1" ht="47.25">
      <c r="B476" s="1"/>
      <c r="C476" s="351">
        <v>3875</v>
      </c>
      <c r="D476" s="352" t="s">
        <v>519</v>
      </c>
      <c r="E476" s="353" t="s">
        <v>119</v>
      </c>
      <c r="F476" s="354">
        <v>420315</v>
      </c>
      <c r="G476" s="288" t="s">
        <v>117</v>
      </c>
      <c r="H476" s="288" t="s">
        <v>145</v>
      </c>
      <c r="I476" s="1"/>
      <c r="J476" s="10"/>
      <c r="K476" s="10"/>
    </row>
    <row r="477" spans="2:11" s="5" customFormat="1" ht="63" hidden="1">
      <c r="B477" s="1"/>
      <c r="C477" s="351">
        <v>3876</v>
      </c>
      <c r="D477" s="352" t="s">
        <v>520</v>
      </c>
      <c r="E477" s="353" t="s">
        <v>122</v>
      </c>
      <c r="F477" s="354">
        <v>127540</v>
      </c>
      <c r="G477" s="288" t="s">
        <v>117</v>
      </c>
      <c r="H477" s="288"/>
      <c r="I477" s="1"/>
      <c r="J477" s="10"/>
      <c r="K477" s="10"/>
    </row>
    <row r="478" spans="2:11" s="5" customFormat="1" ht="63" hidden="1">
      <c r="B478" s="1"/>
      <c r="C478" s="351">
        <v>3877</v>
      </c>
      <c r="D478" s="352" t="s">
        <v>521</v>
      </c>
      <c r="E478" s="353" t="s">
        <v>122</v>
      </c>
      <c r="F478" s="354">
        <v>207274</v>
      </c>
      <c r="G478" s="288" t="s">
        <v>117</v>
      </c>
      <c r="H478" s="288"/>
      <c r="I478" s="1"/>
      <c r="J478" s="10"/>
      <c r="K478" s="10"/>
    </row>
    <row r="479" spans="2:11" s="5" customFormat="1" ht="47.25" hidden="1">
      <c r="B479" s="1"/>
      <c r="C479" s="351">
        <v>3878</v>
      </c>
      <c r="D479" s="352" t="s">
        <v>522</v>
      </c>
      <c r="E479" s="353" t="s">
        <v>125</v>
      </c>
      <c r="F479" s="354">
        <v>1274830</v>
      </c>
      <c r="G479" s="288" t="s">
        <v>117</v>
      </c>
      <c r="H479" s="288" t="s">
        <v>145</v>
      </c>
      <c r="I479" s="1"/>
      <c r="J479" s="10"/>
      <c r="K479" s="10"/>
    </row>
    <row r="480" spans="2:11" s="5" customFormat="1" ht="31.5" hidden="1">
      <c r="B480" s="1"/>
      <c r="C480" s="351">
        <v>3879</v>
      </c>
      <c r="D480" s="352" t="s">
        <v>523</v>
      </c>
      <c r="E480" s="353" t="s">
        <v>125</v>
      </c>
      <c r="F480" s="354">
        <v>959275</v>
      </c>
      <c r="G480" s="288" t="s">
        <v>117</v>
      </c>
      <c r="H480" s="288" t="s">
        <v>145</v>
      </c>
      <c r="I480" s="1"/>
      <c r="J480" s="10"/>
      <c r="K480" s="10"/>
    </row>
    <row r="481" spans="2:11" s="5" customFormat="1" ht="63" hidden="1">
      <c r="B481" s="1"/>
      <c r="C481" s="351">
        <v>3880</v>
      </c>
      <c r="D481" s="352" t="s">
        <v>524</v>
      </c>
      <c r="E481" s="353" t="s">
        <v>125</v>
      </c>
      <c r="F481" s="354">
        <v>548338</v>
      </c>
      <c r="G481" s="288" t="s">
        <v>117</v>
      </c>
      <c r="H481" s="288"/>
      <c r="I481" s="1"/>
      <c r="J481" s="10"/>
      <c r="K481" s="10"/>
    </row>
    <row r="482" spans="2:11" s="5" customFormat="1" ht="63" hidden="1">
      <c r="B482" s="1"/>
      <c r="C482" s="351">
        <v>3881</v>
      </c>
      <c r="D482" s="352" t="s">
        <v>525</v>
      </c>
      <c r="E482" s="353" t="s">
        <v>125</v>
      </c>
      <c r="F482" s="354">
        <v>350935</v>
      </c>
      <c r="G482" s="288" t="s">
        <v>117</v>
      </c>
      <c r="H482" s="288" t="s">
        <v>145</v>
      </c>
      <c r="I482" s="1"/>
      <c r="J482" s="10"/>
      <c r="K482" s="10"/>
    </row>
    <row r="483" spans="2:11" s="5" customFormat="1" ht="47.25">
      <c r="B483" s="1"/>
      <c r="C483" s="351">
        <v>3882</v>
      </c>
      <c r="D483" s="352" t="s">
        <v>526</v>
      </c>
      <c r="E483" s="353" t="s">
        <v>125</v>
      </c>
      <c r="F483" s="354">
        <v>2257603</v>
      </c>
      <c r="G483" s="288" t="s">
        <v>117</v>
      </c>
      <c r="H483" s="288" t="s">
        <v>145</v>
      </c>
      <c r="I483" s="1"/>
      <c r="J483" s="10"/>
      <c r="K483" s="10"/>
    </row>
    <row r="484" spans="2:11" s="5" customFormat="1" ht="47.25">
      <c r="B484" s="1"/>
      <c r="C484" s="351">
        <v>3883</v>
      </c>
      <c r="D484" s="352" t="s">
        <v>527</v>
      </c>
      <c r="E484" s="353" t="s">
        <v>125</v>
      </c>
      <c r="F484" s="354">
        <v>2879531</v>
      </c>
      <c r="G484" s="288" t="s">
        <v>117</v>
      </c>
      <c r="H484" s="288" t="s">
        <v>145</v>
      </c>
      <c r="I484" s="1"/>
      <c r="J484" s="10"/>
      <c r="K484" s="10"/>
    </row>
    <row r="485" spans="2:11" s="5" customFormat="1" ht="47.25">
      <c r="B485" s="1"/>
      <c r="C485" s="351">
        <v>3884</v>
      </c>
      <c r="D485" s="352" t="s">
        <v>528</v>
      </c>
      <c r="E485" s="353" t="s">
        <v>125</v>
      </c>
      <c r="F485" s="354">
        <v>2785472</v>
      </c>
      <c r="G485" s="288" t="s">
        <v>117</v>
      </c>
      <c r="H485" s="288" t="s">
        <v>145</v>
      </c>
      <c r="I485" s="1"/>
      <c r="J485" s="10"/>
      <c r="K485" s="10"/>
    </row>
    <row r="486" spans="2:11" s="5" customFormat="1" ht="47.25">
      <c r="B486" s="1"/>
      <c r="C486" s="351">
        <v>3885</v>
      </c>
      <c r="D486" s="352" t="s">
        <v>529</v>
      </c>
      <c r="E486" s="353" t="s">
        <v>125</v>
      </c>
      <c r="F486" s="354">
        <v>3237639</v>
      </c>
      <c r="G486" s="288" t="s">
        <v>117</v>
      </c>
      <c r="H486" s="288" t="s">
        <v>145</v>
      </c>
      <c r="I486" s="1"/>
      <c r="J486" s="10"/>
      <c r="K486" s="10"/>
    </row>
    <row r="487" spans="2:11" s="5" customFormat="1" ht="47.25">
      <c r="B487" s="1"/>
      <c r="C487" s="351">
        <v>3886</v>
      </c>
      <c r="D487" s="352" t="s">
        <v>530</v>
      </c>
      <c r="E487" s="353" t="s">
        <v>125</v>
      </c>
      <c r="F487" s="354">
        <v>3390935</v>
      </c>
      <c r="G487" s="288" t="s">
        <v>117</v>
      </c>
      <c r="H487" s="288" t="s">
        <v>145</v>
      </c>
      <c r="I487" s="1"/>
      <c r="J487" s="10"/>
      <c r="K487" s="10"/>
    </row>
    <row r="488" spans="2:11" s="5" customFormat="1" ht="47.25">
      <c r="B488" s="1"/>
      <c r="C488" s="351">
        <v>3887</v>
      </c>
      <c r="D488" s="352" t="s">
        <v>531</v>
      </c>
      <c r="E488" s="353" t="s">
        <v>125</v>
      </c>
      <c r="F488" s="354">
        <v>3699223</v>
      </c>
      <c r="G488" s="288" t="s">
        <v>117</v>
      </c>
      <c r="H488" s="288" t="s">
        <v>145</v>
      </c>
      <c r="I488" s="1"/>
      <c r="J488" s="10"/>
      <c r="K488" s="10"/>
    </row>
    <row r="489" spans="2:11" s="5" customFormat="1" ht="47.25">
      <c r="B489" s="1"/>
      <c r="C489" s="351">
        <v>3888</v>
      </c>
      <c r="D489" s="352" t="s">
        <v>532</v>
      </c>
      <c r="E489" s="353" t="s">
        <v>125</v>
      </c>
      <c r="F489" s="354">
        <v>3523114</v>
      </c>
      <c r="G489" s="288" t="s">
        <v>117</v>
      </c>
      <c r="H489" s="288" t="s">
        <v>145</v>
      </c>
      <c r="I489" s="1"/>
      <c r="J489" s="10"/>
      <c r="K489" s="10"/>
    </row>
    <row r="490" spans="2:11" s="5" customFormat="1" ht="47.25">
      <c r="B490" s="1"/>
      <c r="C490" s="351">
        <v>3889</v>
      </c>
      <c r="D490" s="352" t="s">
        <v>533</v>
      </c>
      <c r="E490" s="353" t="s">
        <v>125</v>
      </c>
      <c r="F490" s="354">
        <v>2339363</v>
      </c>
      <c r="G490" s="288" t="s">
        <v>117</v>
      </c>
      <c r="H490" s="288" t="s">
        <v>145</v>
      </c>
      <c r="I490" s="1"/>
      <c r="J490" s="10"/>
      <c r="K490" s="10"/>
    </row>
    <row r="491" spans="2:11" s="5" customFormat="1" ht="47.25">
      <c r="B491" s="1"/>
      <c r="C491" s="351">
        <v>3890</v>
      </c>
      <c r="D491" s="352" t="s">
        <v>534</v>
      </c>
      <c r="E491" s="353" t="s">
        <v>125</v>
      </c>
      <c r="F491" s="354">
        <v>2245834</v>
      </c>
      <c r="G491" s="288" t="s">
        <v>117</v>
      </c>
      <c r="H491" s="288" t="s">
        <v>145</v>
      </c>
      <c r="I491" s="1"/>
      <c r="J491" s="10"/>
      <c r="K491" s="10"/>
    </row>
    <row r="492" spans="2:11" s="5" customFormat="1" ht="47.25">
      <c r="B492" s="1"/>
      <c r="C492" s="351">
        <v>3891</v>
      </c>
      <c r="D492" s="352" t="s">
        <v>535</v>
      </c>
      <c r="E492" s="353" t="s">
        <v>125</v>
      </c>
      <c r="F492" s="354">
        <v>3026440</v>
      </c>
      <c r="G492" s="288" t="s">
        <v>117</v>
      </c>
      <c r="H492" s="288" t="s">
        <v>145</v>
      </c>
      <c r="I492" s="1"/>
      <c r="J492" s="10"/>
      <c r="K492" s="10"/>
    </row>
    <row r="493" spans="2:11" s="5" customFormat="1" ht="63">
      <c r="B493" s="1"/>
      <c r="C493" s="351">
        <v>3892</v>
      </c>
      <c r="D493" s="352" t="s">
        <v>536</v>
      </c>
      <c r="E493" s="353" t="s">
        <v>125</v>
      </c>
      <c r="F493" s="354">
        <v>3663881</v>
      </c>
      <c r="G493" s="288" t="s">
        <v>117</v>
      </c>
      <c r="H493" s="288" t="s">
        <v>145</v>
      </c>
      <c r="I493" s="1"/>
      <c r="J493" s="10"/>
      <c r="K493" s="10"/>
    </row>
    <row r="494" spans="2:11" s="5" customFormat="1" ht="63">
      <c r="B494" s="1"/>
      <c r="C494" s="351">
        <v>3893</v>
      </c>
      <c r="D494" s="352" t="s">
        <v>537</v>
      </c>
      <c r="E494" s="353" t="s">
        <v>125</v>
      </c>
      <c r="F494" s="354">
        <v>3487772</v>
      </c>
      <c r="G494" s="288" t="s">
        <v>117</v>
      </c>
      <c r="H494" s="288" t="s">
        <v>145</v>
      </c>
      <c r="I494" s="1"/>
      <c r="J494" s="10"/>
      <c r="K494" s="10"/>
    </row>
    <row r="495" spans="2:11" s="5" customFormat="1" ht="63">
      <c r="B495" s="1"/>
      <c r="C495" s="351">
        <v>3894</v>
      </c>
      <c r="D495" s="352" t="s">
        <v>538</v>
      </c>
      <c r="E495" s="353" t="s">
        <v>125</v>
      </c>
      <c r="F495" s="354">
        <v>4023005</v>
      </c>
      <c r="G495" s="288" t="s">
        <v>117</v>
      </c>
      <c r="H495" s="288" t="s">
        <v>145</v>
      </c>
      <c r="I495" s="1"/>
      <c r="J495" s="10"/>
      <c r="K495" s="10"/>
    </row>
    <row r="496" spans="2:11" s="5" customFormat="1" ht="63">
      <c r="B496" s="1"/>
      <c r="C496" s="351">
        <v>3895</v>
      </c>
      <c r="D496" s="352" t="s">
        <v>539</v>
      </c>
      <c r="E496" s="353" t="s">
        <v>125</v>
      </c>
      <c r="F496" s="354">
        <v>3824079</v>
      </c>
      <c r="G496" s="288" t="s">
        <v>117</v>
      </c>
      <c r="H496" s="288" t="s">
        <v>145</v>
      </c>
      <c r="I496" s="1"/>
      <c r="J496" s="10"/>
      <c r="K496" s="10"/>
    </row>
    <row r="497" spans="2:11" s="5" customFormat="1" ht="47.25">
      <c r="B497" s="1"/>
      <c r="C497" s="351">
        <v>3896</v>
      </c>
      <c r="D497" s="352" t="s">
        <v>540</v>
      </c>
      <c r="E497" s="353" t="s">
        <v>125</v>
      </c>
      <c r="F497" s="354">
        <v>2661374</v>
      </c>
      <c r="G497" s="288" t="s">
        <v>117</v>
      </c>
      <c r="H497" s="288" t="s">
        <v>145</v>
      </c>
      <c r="I497" s="1"/>
      <c r="J497" s="10"/>
      <c r="K497" s="10"/>
    </row>
    <row r="498" spans="2:11" s="5" customFormat="1" ht="47.25" hidden="1">
      <c r="B498" s="1"/>
      <c r="C498" s="351">
        <v>3897</v>
      </c>
      <c r="D498" s="352" t="s">
        <v>541</v>
      </c>
      <c r="E498" s="353" t="s">
        <v>125</v>
      </c>
      <c r="F498" s="354">
        <v>5000408</v>
      </c>
      <c r="G498" s="288" t="s">
        <v>117</v>
      </c>
      <c r="H498" s="288"/>
      <c r="I498" s="1"/>
      <c r="J498" s="10"/>
      <c r="K498" s="10"/>
    </row>
    <row r="499" spans="2:11" s="5" customFormat="1" ht="47.25" hidden="1">
      <c r="B499" s="1"/>
      <c r="C499" s="351">
        <v>3898</v>
      </c>
      <c r="D499" s="352" t="s">
        <v>542</v>
      </c>
      <c r="E499" s="353" t="s">
        <v>125</v>
      </c>
      <c r="F499" s="354">
        <v>5949081</v>
      </c>
      <c r="G499" s="288" t="s">
        <v>117</v>
      </c>
      <c r="H499" s="288" t="s">
        <v>145</v>
      </c>
      <c r="I499" s="1"/>
      <c r="J499" s="10"/>
      <c r="K499" s="10"/>
    </row>
    <row r="500" spans="2:11" s="5" customFormat="1" ht="47.25" hidden="1">
      <c r="B500" s="1"/>
      <c r="C500" s="351">
        <v>3899</v>
      </c>
      <c r="D500" s="352" t="s">
        <v>543</v>
      </c>
      <c r="E500" s="353" t="s">
        <v>125</v>
      </c>
      <c r="F500" s="354">
        <v>6862290</v>
      </c>
      <c r="G500" s="288" t="s">
        <v>117</v>
      </c>
      <c r="H500" s="288"/>
      <c r="I500" s="1"/>
      <c r="J500" s="10"/>
      <c r="K500" s="10"/>
    </row>
    <row r="501" spans="2:11" s="5" customFormat="1" ht="63">
      <c r="B501" s="1"/>
      <c r="C501" s="351">
        <v>3900</v>
      </c>
      <c r="D501" s="352" t="s">
        <v>544</v>
      </c>
      <c r="E501" s="353" t="s">
        <v>122</v>
      </c>
      <c r="F501" s="354">
        <v>1533709</v>
      </c>
      <c r="G501" s="288" t="s">
        <v>117</v>
      </c>
      <c r="H501" s="288" t="s">
        <v>145</v>
      </c>
      <c r="I501" s="1"/>
      <c r="J501" s="10"/>
      <c r="K501" s="10"/>
    </row>
    <row r="502" spans="2:11" s="5" customFormat="1" ht="31.5" hidden="1">
      <c r="B502" s="1"/>
      <c r="C502" s="351">
        <v>3901</v>
      </c>
      <c r="D502" s="352" t="s">
        <v>545</v>
      </c>
      <c r="E502" s="353" t="s">
        <v>122</v>
      </c>
      <c r="F502" s="354">
        <v>18344</v>
      </c>
      <c r="G502" s="288" t="s">
        <v>117</v>
      </c>
      <c r="H502" s="288"/>
      <c r="I502" s="1"/>
      <c r="J502" s="10"/>
      <c r="K502" s="10"/>
    </row>
    <row r="503" spans="2:11" s="5" customFormat="1" ht="31.5" hidden="1">
      <c r="B503" s="1"/>
      <c r="C503" s="351">
        <v>3902</v>
      </c>
      <c r="D503" s="352" t="s">
        <v>546</v>
      </c>
      <c r="E503" s="353" t="s">
        <v>122</v>
      </c>
      <c r="F503" s="354">
        <v>29773</v>
      </c>
      <c r="G503" s="288" t="s">
        <v>117</v>
      </c>
      <c r="H503" s="288"/>
      <c r="I503" s="1"/>
      <c r="J503" s="10"/>
      <c r="K503" s="10"/>
    </row>
    <row r="504" spans="2:11" s="5" customFormat="1" ht="31.5" hidden="1">
      <c r="B504" s="1"/>
      <c r="C504" s="351">
        <v>3903</v>
      </c>
      <c r="D504" s="352" t="s">
        <v>547</v>
      </c>
      <c r="E504" s="353" t="s">
        <v>122</v>
      </c>
      <c r="F504" s="354">
        <v>52085</v>
      </c>
      <c r="G504" s="288" t="s">
        <v>117</v>
      </c>
      <c r="H504" s="288"/>
      <c r="I504" s="1"/>
      <c r="J504" s="10"/>
      <c r="K504" s="10"/>
    </row>
    <row r="505" spans="2:11" s="5" customFormat="1" ht="31.5" hidden="1">
      <c r="B505" s="1"/>
      <c r="C505" s="351">
        <v>3904</v>
      </c>
      <c r="D505" s="352" t="s">
        <v>548</v>
      </c>
      <c r="E505" s="353" t="s">
        <v>122</v>
      </c>
      <c r="F505" s="354">
        <v>27958</v>
      </c>
      <c r="G505" s="288" t="s">
        <v>117</v>
      </c>
      <c r="H505" s="288"/>
      <c r="I505" s="1"/>
      <c r="J505" s="10"/>
      <c r="K505" s="10"/>
    </row>
    <row r="506" spans="2:11" s="5" customFormat="1" ht="31.5" hidden="1">
      <c r="B506" s="1"/>
      <c r="C506" s="351">
        <v>3905</v>
      </c>
      <c r="D506" s="352" t="s">
        <v>549</v>
      </c>
      <c r="E506" s="353" t="s">
        <v>122</v>
      </c>
      <c r="F506" s="354">
        <v>77096</v>
      </c>
      <c r="G506" s="288" t="s">
        <v>117</v>
      </c>
      <c r="H506" s="288"/>
      <c r="I506" s="1"/>
      <c r="J506" s="10"/>
      <c r="K506" s="10"/>
    </row>
    <row r="507" spans="2:11" s="5" customFormat="1" ht="63">
      <c r="B507" s="1"/>
      <c r="C507" s="351">
        <v>3906</v>
      </c>
      <c r="D507" s="352" t="s">
        <v>550</v>
      </c>
      <c r="E507" s="353" t="s">
        <v>122</v>
      </c>
      <c r="F507" s="354">
        <v>1321156</v>
      </c>
      <c r="G507" s="288" t="s">
        <v>117</v>
      </c>
      <c r="H507" s="288" t="s">
        <v>145</v>
      </c>
      <c r="I507" s="1"/>
      <c r="J507" s="10"/>
      <c r="K507" s="10"/>
    </row>
    <row r="508" spans="2:11" s="5" customFormat="1" ht="63">
      <c r="B508" s="1"/>
      <c r="C508" s="351">
        <v>3907</v>
      </c>
      <c r="D508" s="352" t="s">
        <v>551</v>
      </c>
      <c r="E508" s="353" t="s">
        <v>122</v>
      </c>
      <c r="F508" s="354">
        <v>1273068</v>
      </c>
      <c r="G508" s="288" t="s">
        <v>117</v>
      </c>
      <c r="H508" s="288" t="s">
        <v>145</v>
      </c>
      <c r="I508" s="1"/>
      <c r="J508" s="10"/>
      <c r="K508" s="10"/>
    </row>
    <row r="509" spans="2:11" s="5" customFormat="1" ht="63">
      <c r="B509" s="1"/>
      <c r="C509" s="351">
        <v>3908</v>
      </c>
      <c r="D509" s="352" t="s">
        <v>552</v>
      </c>
      <c r="E509" s="353" t="s">
        <v>125</v>
      </c>
      <c r="F509" s="354">
        <v>2716990</v>
      </c>
      <c r="G509" s="288" t="s">
        <v>117</v>
      </c>
      <c r="H509" s="288" t="s">
        <v>145</v>
      </c>
      <c r="I509" s="1"/>
      <c r="J509" s="10"/>
      <c r="K509" s="10"/>
    </row>
    <row r="510" spans="2:11" s="5" customFormat="1" ht="63">
      <c r="B510" s="1"/>
      <c r="C510" s="351">
        <v>3909</v>
      </c>
      <c r="D510" s="352" t="s">
        <v>553</v>
      </c>
      <c r="E510" s="353" t="s">
        <v>125</v>
      </c>
      <c r="F510" s="354">
        <v>2403797</v>
      </c>
      <c r="G510" s="288" t="s">
        <v>117</v>
      </c>
      <c r="H510" s="288" t="s">
        <v>145</v>
      </c>
      <c r="I510" s="1"/>
      <c r="J510" s="10"/>
      <c r="K510" s="10"/>
    </row>
    <row r="511" spans="2:11" s="5" customFormat="1" ht="31.5">
      <c r="B511" s="1"/>
      <c r="C511" s="351">
        <v>3910</v>
      </c>
      <c r="D511" s="352" t="s">
        <v>554</v>
      </c>
      <c r="E511" s="353" t="s">
        <v>119</v>
      </c>
      <c r="F511" s="354">
        <v>566720</v>
      </c>
      <c r="G511" s="288" t="s">
        <v>117</v>
      </c>
      <c r="H511" s="288"/>
      <c r="I511" s="1"/>
      <c r="J511" s="10"/>
      <c r="K511" s="10"/>
    </row>
    <row r="512" spans="2:11" s="5" customFormat="1" ht="47.25" hidden="1">
      <c r="B512" s="1"/>
      <c r="C512" s="351">
        <v>3919</v>
      </c>
      <c r="D512" s="352" t="s">
        <v>555</v>
      </c>
      <c r="E512" s="353" t="s">
        <v>122</v>
      </c>
      <c r="F512" s="354">
        <v>600892</v>
      </c>
      <c r="G512" s="288" t="s">
        <v>117</v>
      </c>
      <c r="H512" s="288"/>
      <c r="I512" s="1"/>
      <c r="J512" s="10"/>
      <c r="K512" s="10"/>
    </row>
    <row r="513" spans="2:11" s="5" customFormat="1" ht="47.25" hidden="1">
      <c r="B513" s="1"/>
      <c r="C513" s="351">
        <v>3920</v>
      </c>
      <c r="D513" s="352" t="s">
        <v>556</v>
      </c>
      <c r="E513" s="353" t="s">
        <v>122</v>
      </c>
      <c r="F513" s="354">
        <v>712728</v>
      </c>
      <c r="G513" s="288" t="s">
        <v>117</v>
      </c>
      <c r="H513" s="288"/>
      <c r="I513" s="1"/>
      <c r="J513" s="10"/>
      <c r="K513" s="10"/>
    </row>
    <row r="514" spans="2:11" s="5" customFormat="1" ht="47.25" hidden="1">
      <c r="B514" s="1"/>
      <c r="C514" s="351">
        <v>3921</v>
      </c>
      <c r="D514" s="352" t="s">
        <v>557</v>
      </c>
      <c r="E514" s="353" t="s">
        <v>122</v>
      </c>
      <c r="F514" s="354">
        <v>881725</v>
      </c>
      <c r="G514" s="288" t="s">
        <v>117</v>
      </c>
      <c r="H514" s="288"/>
      <c r="I514" s="1"/>
      <c r="J514" s="10"/>
      <c r="K514" s="10"/>
    </row>
    <row r="515" spans="2:11" s="5" customFormat="1" ht="47.25" hidden="1">
      <c r="B515" s="1"/>
      <c r="C515" s="351">
        <v>3922</v>
      </c>
      <c r="D515" s="352" t="s">
        <v>558</v>
      </c>
      <c r="E515" s="353" t="s">
        <v>122</v>
      </c>
      <c r="F515" s="354">
        <v>1171433</v>
      </c>
      <c r="G515" s="288" t="s">
        <v>117</v>
      </c>
      <c r="H515" s="288"/>
      <c r="I515" s="1"/>
      <c r="J515" s="10"/>
      <c r="K515" s="10"/>
    </row>
    <row r="516" spans="2:11" s="5" customFormat="1" ht="47.25" hidden="1">
      <c r="B516" s="1"/>
      <c r="C516" s="351">
        <v>3923</v>
      </c>
      <c r="D516" s="352" t="s">
        <v>559</v>
      </c>
      <c r="E516" s="353" t="s">
        <v>122</v>
      </c>
      <c r="F516" s="354">
        <v>1609904</v>
      </c>
      <c r="G516" s="288" t="s">
        <v>117</v>
      </c>
      <c r="H516" s="288"/>
      <c r="I516" s="1"/>
      <c r="J516" s="10"/>
      <c r="K516" s="10"/>
    </row>
    <row r="517" spans="2:11" s="5" customFormat="1" ht="47.25" hidden="1">
      <c r="B517" s="1"/>
      <c r="C517" s="351">
        <v>3924</v>
      </c>
      <c r="D517" s="352" t="s">
        <v>560</v>
      </c>
      <c r="E517" s="353" t="s">
        <v>122</v>
      </c>
      <c r="F517" s="354">
        <v>2136526</v>
      </c>
      <c r="G517" s="288" t="s">
        <v>117</v>
      </c>
      <c r="H517" s="288"/>
      <c r="I517" s="1"/>
      <c r="J517" s="10"/>
      <c r="K517" s="10"/>
    </row>
    <row r="518" spans="2:11" s="5" customFormat="1" ht="47.25" hidden="1">
      <c r="B518" s="1"/>
      <c r="C518" s="351">
        <v>3925</v>
      </c>
      <c r="D518" s="352" t="s">
        <v>561</v>
      </c>
      <c r="E518" s="353" t="s">
        <v>122</v>
      </c>
      <c r="F518" s="354">
        <v>2497035</v>
      </c>
      <c r="G518" s="288" t="s">
        <v>117</v>
      </c>
      <c r="H518" s="288"/>
      <c r="I518" s="1"/>
      <c r="J518" s="10"/>
      <c r="K518" s="10"/>
    </row>
    <row r="519" spans="2:11" s="5" customFormat="1" ht="31.5">
      <c r="B519" s="1"/>
      <c r="C519" s="351">
        <v>3932</v>
      </c>
      <c r="D519" s="352" t="s">
        <v>562</v>
      </c>
      <c r="E519" s="353" t="s">
        <v>122</v>
      </c>
      <c r="F519" s="354">
        <v>51621</v>
      </c>
      <c r="G519" s="288" t="s">
        <v>117</v>
      </c>
      <c r="H519" s="288"/>
      <c r="I519" s="1"/>
      <c r="J519" s="10"/>
      <c r="K519" s="10"/>
    </row>
    <row r="520" spans="2:11" s="5" customFormat="1" ht="31.5">
      <c r="B520" s="1"/>
      <c r="C520" s="351">
        <v>3933</v>
      </c>
      <c r="D520" s="352" t="s">
        <v>563</v>
      </c>
      <c r="E520" s="353" t="s">
        <v>122</v>
      </c>
      <c r="F520" s="354">
        <v>79468</v>
      </c>
      <c r="G520" s="288" t="s">
        <v>117</v>
      </c>
      <c r="H520" s="288"/>
      <c r="I520" s="1"/>
      <c r="J520" s="10"/>
      <c r="K520" s="10"/>
    </row>
    <row r="521" spans="2:11" s="5" customFormat="1" ht="31.5">
      <c r="B521" s="1"/>
      <c r="C521" s="351">
        <v>3934</v>
      </c>
      <c r="D521" s="352" t="s">
        <v>564</v>
      </c>
      <c r="E521" s="353" t="s">
        <v>122</v>
      </c>
      <c r="F521" s="354">
        <v>141447</v>
      </c>
      <c r="G521" s="288" t="s">
        <v>117</v>
      </c>
      <c r="H521" s="288"/>
      <c r="I521" s="1"/>
      <c r="J521" s="10"/>
      <c r="K521" s="10"/>
    </row>
    <row r="522" spans="2:11" s="5" customFormat="1" ht="31.5">
      <c r="B522" s="1"/>
      <c r="C522" s="351">
        <v>3935</v>
      </c>
      <c r="D522" s="352" t="s">
        <v>565</v>
      </c>
      <c r="E522" s="353" t="s">
        <v>122</v>
      </c>
      <c r="F522" s="354">
        <v>177734</v>
      </c>
      <c r="G522" s="288" t="s">
        <v>117</v>
      </c>
      <c r="H522" s="288"/>
      <c r="I522" s="1"/>
      <c r="J522" s="10"/>
      <c r="K522" s="10"/>
    </row>
    <row r="523" spans="2:11" s="5" customFormat="1" ht="31.5">
      <c r="B523" s="1"/>
      <c r="C523" s="351">
        <v>3936</v>
      </c>
      <c r="D523" s="352" t="s">
        <v>566</v>
      </c>
      <c r="E523" s="353" t="s">
        <v>122</v>
      </c>
      <c r="F523" s="354">
        <v>227051</v>
      </c>
      <c r="G523" s="288" t="s">
        <v>117</v>
      </c>
      <c r="H523" s="288"/>
      <c r="I523" s="1"/>
      <c r="J523" s="10"/>
      <c r="K523" s="10"/>
    </row>
    <row r="524" spans="2:11" s="5" customFormat="1" ht="31.5">
      <c r="B524" s="1"/>
      <c r="C524" s="351">
        <v>3937</v>
      </c>
      <c r="D524" s="352" t="s">
        <v>567</v>
      </c>
      <c r="E524" s="353" t="s">
        <v>122</v>
      </c>
      <c r="F524" s="354">
        <v>296846</v>
      </c>
      <c r="G524" s="288" t="s">
        <v>117</v>
      </c>
      <c r="H524" s="288"/>
      <c r="I524" s="1"/>
      <c r="J524" s="10"/>
      <c r="K524" s="10"/>
    </row>
    <row r="525" spans="2:11" s="5" customFormat="1" ht="31.5">
      <c r="B525" s="1"/>
      <c r="C525" s="351">
        <v>3938</v>
      </c>
      <c r="D525" s="352" t="s">
        <v>568</v>
      </c>
      <c r="E525" s="353" t="s">
        <v>122</v>
      </c>
      <c r="F525" s="354">
        <v>356013</v>
      </c>
      <c r="G525" s="288" t="s">
        <v>117</v>
      </c>
      <c r="H525" s="288"/>
      <c r="I525" s="1"/>
      <c r="J525" s="10"/>
      <c r="K525" s="10"/>
    </row>
    <row r="526" spans="2:11" s="5" customFormat="1" ht="31.5">
      <c r="B526" s="1"/>
      <c r="C526" s="351">
        <v>3939</v>
      </c>
      <c r="D526" s="352" t="s">
        <v>569</v>
      </c>
      <c r="E526" s="353" t="s">
        <v>122</v>
      </c>
      <c r="F526" s="354">
        <v>504729</v>
      </c>
      <c r="G526" s="288" t="s">
        <v>117</v>
      </c>
      <c r="H526" s="288"/>
      <c r="I526" s="1"/>
      <c r="J526" s="10"/>
      <c r="K526" s="10"/>
    </row>
    <row r="527" spans="2:11" s="5" customFormat="1" ht="31.5">
      <c r="B527" s="1"/>
      <c r="C527" s="351">
        <v>3944</v>
      </c>
      <c r="D527" s="352" t="s">
        <v>570</v>
      </c>
      <c r="E527" s="353" t="s">
        <v>122</v>
      </c>
      <c r="F527" s="354">
        <v>565362</v>
      </c>
      <c r="G527" s="288" t="s">
        <v>117</v>
      </c>
      <c r="H527" s="288"/>
      <c r="I527" s="1"/>
      <c r="J527" s="10"/>
      <c r="K527" s="10"/>
    </row>
    <row r="528" spans="2:11" s="5" customFormat="1" ht="31.5">
      <c r="B528" s="1"/>
      <c r="C528" s="351">
        <v>3945</v>
      </c>
      <c r="D528" s="352" t="s">
        <v>571</v>
      </c>
      <c r="E528" s="353" t="s">
        <v>122</v>
      </c>
      <c r="F528" s="354">
        <v>685262</v>
      </c>
      <c r="G528" s="288" t="s">
        <v>117</v>
      </c>
      <c r="H528" s="288"/>
      <c r="I528" s="1"/>
      <c r="J528" s="10"/>
      <c r="K528" s="10"/>
    </row>
    <row r="529" spans="2:11" s="5" customFormat="1" ht="31.5">
      <c r="B529" s="1"/>
      <c r="C529" s="351">
        <v>3946</v>
      </c>
      <c r="D529" s="352" t="s">
        <v>572</v>
      </c>
      <c r="E529" s="353" t="s">
        <v>122</v>
      </c>
      <c r="F529" s="354">
        <v>829241</v>
      </c>
      <c r="G529" s="288" t="s">
        <v>117</v>
      </c>
      <c r="H529" s="288"/>
      <c r="I529" s="1"/>
      <c r="J529" s="10"/>
      <c r="K529" s="10"/>
    </row>
    <row r="530" spans="2:11" s="5" customFormat="1" ht="31.5">
      <c r="B530" s="1"/>
      <c r="C530" s="351">
        <v>3947</v>
      </c>
      <c r="D530" s="352" t="s">
        <v>573</v>
      </c>
      <c r="E530" s="353" t="s">
        <v>122</v>
      </c>
      <c r="F530" s="354">
        <v>1042031</v>
      </c>
      <c r="G530" s="288" t="s">
        <v>117</v>
      </c>
      <c r="H530" s="288"/>
      <c r="I530" s="1"/>
      <c r="J530" s="10"/>
      <c r="K530" s="10"/>
    </row>
    <row r="531" spans="2:11" s="5" customFormat="1" ht="31.5">
      <c r="B531" s="1"/>
      <c r="C531" s="351">
        <v>3948</v>
      </c>
      <c r="D531" s="352" t="s">
        <v>574</v>
      </c>
      <c r="E531" s="353" t="s">
        <v>122</v>
      </c>
      <c r="F531" s="354">
        <v>1126019</v>
      </c>
      <c r="G531" s="288" t="s">
        <v>117</v>
      </c>
      <c r="H531" s="288"/>
      <c r="I531" s="1"/>
      <c r="J531" s="10"/>
      <c r="K531" s="10"/>
    </row>
    <row r="532" spans="2:11" s="5" customFormat="1" ht="31.5">
      <c r="B532" s="1"/>
      <c r="C532" s="351">
        <v>3949</v>
      </c>
      <c r="D532" s="352" t="s">
        <v>575</v>
      </c>
      <c r="E532" s="353" t="s">
        <v>122</v>
      </c>
      <c r="F532" s="354">
        <v>1287004</v>
      </c>
      <c r="G532" s="288" t="s">
        <v>117</v>
      </c>
      <c r="H532" s="288"/>
      <c r="I532" s="1"/>
      <c r="J532" s="10"/>
      <c r="K532" s="10"/>
    </row>
    <row r="533" spans="2:11" s="5" customFormat="1" ht="31.5">
      <c r="B533" s="1"/>
      <c r="C533" s="351">
        <v>3950</v>
      </c>
      <c r="D533" s="352" t="s">
        <v>576</v>
      </c>
      <c r="E533" s="353" t="s">
        <v>122</v>
      </c>
      <c r="F533" s="354">
        <v>1503468</v>
      </c>
      <c r="G533" s="288" t="s">
        <v>117</v>
      </c>
      <c r="H533" s="288"/>
      <c r="I533" s="1"/>
      <c r="J533" s="10"/>
      <c r="K533" s="10"/>
    </row>
    <row r="534" spans="2:11" s="5" customFormat="1" ht="31.5">
      <c r="B534" s="1"/>
      <c r="C534" s="351">
        <v>3951</v>
      </c>
      <c r="D534" s="352" t="s">
        <v>577</v>
      </c>
      <c r="E534" s="353" t="s">
        <v>122</v>
      </c>
      <c r="F534" s="354">
        <v>1697146</v>
      </c>
      <c r="G534" s="288" t="s">
        <v>117</v>
      </c>
      <c r="H534" s="288"/>
      <c r="I534" s="1"/>
      <c r="J534" s="10"/>
      <c r="K534" s="10"/>
    </row>
    <row r="535" spans="2:11" s="5" customFormat="1" ht="31.5">
      <c r="B535" s="1"/>
      <c r="C535" s="351">
        <v>3952</v>
      </c>
      <c r="D535" s="352" t="s">
        <v>578</v>
      </c>
      <c r="E535" s="353" t="s">
        <v>122</v>
      </c>
      <c r="F535" s="354">
        <v>1935523</v>
      </c>
      <c r="G535" s="288" t="s">
        <v>117</v>
      </c>
      <c r="H535" s="288"/>
      <c r="I535" s="1"/>
      <c r="J535" s="10"/>
      <c r="K535" s="10"/>
    </row>
    <row r="536" spans="2:11" s="5" customFormat="1" ht="31.5">
      <c r="B536" s="1"/>
      <c r="C536" s="351">
        <v>3953</v>
      </c>
      <c r="D536" s="352" t="s">
        <v>579</v>
      </c>
      <c r="E536" s="353" t="s">
        <v>122</v>
      </c>
      <c r="F536" s="354">
        <v>2150234</v>
      </c>
      <c r="G536" s="288" t="s">
        <v>117</v>
      </c>
      <c r="H536" s="288"/>
      <c r="I536" s="1"/>
      <c r="J536" s="10"/>
      <c r="K536" s="10"/>
    </row>
    <row r="537" spans="2:11" s="5" customFormat="1" ht="31.5">
      <c r="B537" s="1"/>
      <c r="C537" s="351">
        <v>3954</v>
      </c>
      <c r="D537" s="352" t="s">
        <v>580</v>
      </c>
      <c r="E537" s="353" t="s">
        <v>122</v>
      </c>
      <c r="F537" s="354">
        <v>2376200</v>
      </c>
      <c r="G537" s="288" t="s">
        <v>117</v>
      </c>
      <c r="H537" s="288"/>
      <c r="I537" s="1"/>
      <c r="J537" s="10"/>
      <c r="K537" s="10"/>
    </row>
    <row r="538" spans="2:11" s="5" customFormat="1" ht="31.5">
      <c r="B538" s="1"/>
      <c r="C538" s="351">
        <v>3955</v>
      </c>
      <c r="D538" s="352" t="s">
        <v>581</v>
      </c>
      <c r="E538" s="353" t="s">
        <v>122</v>
      </c>
      <c r="F538" s="354">
        <v>2747158</v>
      </c>
      <c r="G538" s="288" t="s">
        <v>117</v>
      </c>
      <c r="H538" s="288"/>
      <c r="I538" s="1"/>
      <c r="J538" s="10"/>
      <c r="K538" s="10"/>
    </row>
    <row r="539" spans="2:11" s="5" customFormat="1" ht="31.5">
      <c r="B539" s="1"/>
      <c r="C539" s="351">
        <v>3956</v>
      </c>
      <c r="D539" s="352" t="s">
        <v>582</v>
      </c>
      <c r="E539" s="353" t="s">
        <v>122</v>
      </c>
      <c r="F539" s="354">
        <v>3017196</v>
      </c>
      <c r="G539" s="288" t="s">
        <v>117</v>
      </c>
      <c r="H539" s="288"/>
      <c r="I539" s="1"/>
      <c r="J539" s="10"/>
      <c r="K539" s="10"/>
    </row>
    <row r="540" spans="2:11" s="5" customFormat="1" ht="31.5">
      <c r="B540" s="1"/>
      <c r="C540" s="351">
        <v>3957</v>
      </c>
      <c r="D540" s="352" t="s">
        <v>583</v>
      </c>
      <c r="E540" s="353" t="s">
        <v>122</v>
      </c>
      <c r="F540" s="354">
        <v>3690984</v>
      </c>
      <c r="G540" s="288" t="s">
        <v>117</v>
      </c>
      <c r="H540" s="288"/>
      <c r="I540" s="1"/>
      <c r="J540" s="10"/>
      <c r="K540" s="10"/>
    </row>
    <row r="541" spans="2:11" s="5" customFormat="1" ht="31.5">
      <c r="B541" s="1"/>
      <c r="C541" s="351">
        <v>3958</v>
      </c>
      <c r="D541" s="352" t="s">
        <v>584</v>
      </c>
      <c r="E541" s="353" t="s">
        <v>122</v>
      </c>
      <c r="F541" s="354">
        <v>4802428</v>
      </c>
      <c r="G541" s="288" t="s">
        <v>117</v>
      </c>
      <c r="H541" s="288"/>
      <c r="I541" s="1"/>
      <c r="J541" s="10"/>
      <c r="K541" s="10"/>
    </row>
    <row r="542" spans="2:11" s="5" customFormat="1" ht="31.5">
      <c r="B542" s="1"/>
      <c r="C542" s="351">
        <v>3959</v>
      </c>
      <c r="D542" s="352" t="s">
        <v>585</v>
      </c>
      <c r="E542" s="353" t="s">
        <v>122</v>
      </c>
      <c r="F542" s="354">
        <v>5374154</v>
      </c>
      <c r="G542" s="288" t="s">
        <v>117</v>
      </c>
      <c r="H542" s="288"/>
      <c r="I542" s="1"/>
      <c r="J542" s="10"/>
      <c r="K542" s="10"/>
    </row>
    <row r="543" spans="2:11" s="5" customFormat="1" ht="31.5">
      <c r="B543" s="1"/>
      <c r="C543" s="351">
        <v>3960</v>
      </c>
      <c r="D543" s="352" t="s">
        <v>586</v>
      </c>
      <c r="E543" s="353" t="s">
        <v>122</v>
      </c>
      <c r="F543" s="354">
        <v>565829</v>
      </c>
      <c r="G543" s="288" t="s">
        <v>117</v>
      </c>
      <c r="H543" s="288"/>
      <c r="I543" s="1"/>
      <c r="J543" s="10"/>
      <c r="K543" s="10"/>
    </row>
    <row r="544" spans="2:11" s="5" customFormat="1" ht="31.5">
      <c r="B544" s="1"/>
      <c r="C544" s="351">
        <v>3961</v>
      </c>
      <c r="D544" s="352" t="s">
        <v>587</v>
      </c>
      <c r="E544" s="353" t="s">
        <v>122</v>
      </c>
      <c r="F544" s="354">
        <v>703764</v>
      </c>
      <c r="G544" s="288" t="s">
        <v>117</v>
      </c>
      <c r="H544" s="288"/>
      <c r="I544" s="1"/>
      <c r="J544" s="10"/>
      <c r="K544" s="10"/>
    </row>
    <row r="545" spans="2:11" s="5" customFormat="1" ht="31.5">
      <c r="B545" s="1"/>
      <c r="C545" s="351">
        <v>3963</v>
      </c>
      <c r="D545" s="352" t="s">
        <v>588</v>
      </c>
      <c r="E545" s="353" t="s">
        <v>122</v>
      </c>
      <c r="F545" s="354">
        <v>1067868</v>
      </c>
      <c r="G545" s="288" t="s">
        <v>117</v>
      </c>
      <c r="H545" s="288"/>
      <c r="I545" s="1"/>
      <c r="J545" s="10"/>
      <c r="K545" s="10"/>
    </row>
    <row r="546" spans="2:11" s="5" customFormat="1" ht="31.5">
      <c r="B546" s="1"/>
      <c r="C546" s="351">
        <v>3964</v>
      </c>
      <c r="D546" s="352" t="s">
        <v>589</v>
      </c>
      <c r="E546" s="353" t="s">
        <v>122</v>
      </c>
      <c r="F546" s="354">
        <v>1323256</v>
      </c>
      <c r="G546" s="288" t="s">
        <v>117</v>
      </c>
      <c r="H546" s="288"/>
      <c r="I546" s="1"/>
      <c r="J546" s="10"/>
      <c r="K546" s="10"/>
    </row>
    <row r="547" spans="2:11" s="5" customFormat="1" ht="31.5">
      <c r="B547" s="1"/>
      <c r="C547" s="351">
        <v>3965</v>
      </c>
      <c r="D547" s="352" t="s">
        <v>590</v>
      </c>
      <c r="E547" s="353" t="s">
        <v>122</v>
      </c>
      <c r="F547" s="354">
        <v>1313631</v>
      </c>
      <c r="G547" s="288" t="s">
        <v>117</v>
      </c>
      <c r="H547" s="288"/>
      <c r="I547" s="1"/>
      <c r="J547" s="10"/>
      <c r="K547" s="10"/>
    </row>
    <row r="548" spans="2:11" s="5" customFormat="1" ht="31.5">
      <c r="B548" s="1"/>
      <c r="C548" s="351">
        <v>3966</v>
      </c>
      <c r="D548" s="352" t="s">
        <v>591</v>
      </c>
      <c r="E548" s="353" t="s">
        <v>122</v>
      </c>
      <c r="F548" s="354">
        <v>1777872</v>
      </c>
      <c r="G548" s="288" t="s">
        <v>117</v>
      </c>
      <c r="H548" s="288"/>
      <c r="I548" s="1"/>
      <c r="J548" s="10"/>
      <c r="K548" s="10"/>
    </row>
    <row r="549" spans="2:11" s="5" customFormat="1" ht="31.5">
      <c r="B549" s="1"/>
      <c r="C549" s="351">
        <v>3967</v>
      </c>
      <c r="D549" s="352" t="s">
        <v>592</v>
      </c>
      <c r="E549" s="353" t="s">
        <v>122</v>
      </c>
      <c r="F549" s="354">
        <v>2003119</v>
      </c>
      <c r="G549" s="288" t="s">
        <v>117</v>
      </c>
      <c r="H549" s="288"/>
      <c r="I549" s="1"/>
      <c r="J549" s="10"/>
      <c r="K549" s="10"/>
    </row>
    <row r="550" spans="2:11" s="5" customFormat="1" ht="31.5">
      <c r="B550" s="1"/>
      <c r="C550" s="351">
        <v>3968</v>
      </c>
      <c r="D550" s="352" t="s">
        <v>593</v>
      </c>
      <c r="E550" s="353" t="s">
        <v>122</v>
      </c>
      <c r="F550" s="354">
        <v>1962380</v>
      </c>
      <c r="G550" s="288" t="s">
        <v>117</v>
      </c>
      <c r="H550" s="288"/>
      <c r="I550" s="1"/>
      <c r="J550" s="10"/>
      <c r="K550" s="10"/>
    </row>
    <row r="551" spans="2:11" s="5" customFormat="1" ht="31.5">
      <c r="B551" s="1"/>
      <c r="C551" s="351">
        <v>3969</v>
      </c>
      <c r="D551" s="352" t="s">
        <v>594</v>
      </c>
      <c r="E551" s="353" t="s">
        <v>122</v>
      </c>
      <c r="F551" s="354">
        <v>2810095</v>
      </c>
      <c r="G551" s="288" t="s">
        <v>117</v>
      </c>
      <c r="H551" s="288"/>
      <c r="I551" s="1"/>
      <c r="J551" s="10"/>
      <c r="K551" s="10"/>
    </row>
    <row r="552" spans="2:11" s="5" customFormat="1" ht="31.5">
      <c r="B552" s="1"/>
      <c r="C552" s="351">
        <v>3970</v>
      </c>
      <c r="D552" s="352" t="s">
        <v>595</v>
      </c>
      <c r="E552" s="353" t="s">
        <v>122</v>
      </c>
      <c r="F552" s="354">
        <v>2510193</v>
      </c>
      <c r="G552" s="288" t="s">
        <v>117</v>
      </c>
      <c r="H552" s="288"/>
      <c r="I552" s="1"/>
      <c r="J552" s="10"/>
      <c r="K552" s="10"/>
    </row>
    <row r="553" spans="2:11" s="5" customFormat="1" ht="31.5">
      <c r="B553" s="1"/>
      <c r="C553" s="351">
        <v>3971</v>
      </c>
      <c r="D553" s="352" t="s">
        <v>596</v>
      </c>
      <c r="E553" s="353" t="s">
        <v>122</v>
      </c>
      <c r="F553" s="354">
        <v>2927462</v>
      </c>
      <c r="G553" s="288" t="s">
        <v>117</v>
      </c>
      <c r="H553" s="288"/>
      <c r="I553" s="1"/>
      <c r="J553" s="10"/>
      <c r="K553" s="10"/>
    </row>
    <row r="554" spans="2:11" s="5" customFormat="1" ht="31.5">
      <c r="B554" s="1"/>
      <c r="C554" s="351">
        <v>3972</v>
      </c>
      <c r="D554" s="352" t="s">
        <v>597</v>
      </c>
      <c r="E554" s="353" t="s">
        <v>122</v>
      </c>
      <c r="F554" s="354">
        <v>3033255</v>
      </c>
      <c r="G554" s="288" t="s">
        <v>117</v>
      </c>
      <c r="H554" s="288"/>
      <c r="I554" s="1"/>
      <c r="J554" s="10"/>
      <c r="K554" s="10"/>
    </row>
    <row r="555" spans="2:11" s="5" customFormat="1" ht="31.5">
      <c r="B555" s="1"/>
      <c r="C555" s="351">
        <v>3973</v>
      </c>
      <c r="D555" s="352" t="s">
        <v>598</v>
      </c>
      <c r="E555" s="353" t="s">
        <v>122</v>
      </c>
      <c r="F555" s="354">
        <v>3707357</v>
      </c>
      <c r="G555" s="288" t="s">
        <v>117</v>
      </c>
      <c r="H555" s="288"/>
      <c r="I555" s="1"/>
      <c r="J555" s="10"/>
      <c r="K555" s="10"/>
    </row>
    <row r="556" spans="2:11" s="5" customFormat="1" ht="31.5">
      <c r="B556" s="1"/>
      <c r="C556" s="351">
        <v>3974</v>
      </c>
      <c r="D556" s="352" t="s">
        <v>599</v>
      </c>
      <c r="E556" s="353" t="s">
        <v>122</v>
      </c>
      <c r="F556" s="354">
        <v>4877160</v>
      </c>
      <c r="G556" s="288" t="s">
        <v>117</v>
      </c>
      <c r="H556" s="288"/>
      <c r="I556" s="1"/>
      <c r="J556" s="10"/>
      <c r="K556" s="10"/>
    </row>
    <row r="557" spans="2:11" s="5" customFormat="1" ht="31.5">
      <c r="B557" s="1"/>
      <c r="C557" s="351">
        <v>3975</v>
      </c>
      <c r="D557" s="352" t="s">
        <v>600</v>
      </c>
      <c r="E557" s="353" t="s">
        <v>122</v>
      </c>
      <c r="F557" s="354">
        <v>565829</v>
      </c>
      <c r="G557" s="288" t="s">
        <v>117</v>
      </c>
      <c r="H557" s="288"/>
      <c r="I557" s="1"/>
      <c r="J557" s="10"/>
      <c r="K557" s="10"/>
    </row>
    <row r="558" spans="2:11" s="5" customFormat="1" ht="31.5">
      <c r="B558" s="1"/>
      <c r="C558" s="351">
        <v>3976</v>
      </c>
      <c r="D558" s="352" t="s">
        <v>601</v>
      </c>
      <c r="E558" s="353" t="s">
        <v>122</v>
      </c>
      <c r="F558" s="354">
        <v>741320</v>
      </c>
      <c r="G558" s="288" t="s">
        <v>117</v>
      </c>
      <c r="H558" s="288"/>
      <c r="I558" s="1"/>
      <c r="J558" s="10"/>
      <c r="K558" s="10"/>
    </row>
    <row r="559" spans="2:11" s="5" customFormat="1" ht="31.5">
      <c r="B559" s="1"/>
      <c r="C559" s="351">
        <v>3978</v>
      </c>
      <c r="D559" s="352" t="s">
        <v>602</v>
      </c>
      <c r="E559" s="353" t="s">
        <v>122</v>
      </c>
      <c r="F559" s="354">
        <v>1124655</v>
      </c>
      <c r="G559" s="288" t="s">
        <v>117</v>
      </c>
      <c r="H559" s="288"/>
      <c r="I559" s="1"/>
      <c r="J559" s="10"/>
      <c r="K559" s="10"/>
    </row>
    <row r="560" spans="2:11" s="5" customFormat="1" ht="31.5">
      <c r="B560" s="1"/>
      <c r="C560" s="351">
        <v>3979</v>
      </c>
      <c r="D560" s="352" t="s">
        <v>603</v>
      </c>
      <c r="E560" s="353" t="s">
        <v>122</v>
      </c>
      <c r="F560" s="354">
        <v>1396513</v>
      </c>
      <c r="G560" s="288" t="s">
        <v>117</v>
      </c>
      <c r="H560" s="288"/>
      <c r="I560" s="1"/>
      <c r="J560" s="10"/>
      <c r="K560" s="10"/>
    </row>
    <row r="561" spans="2:11" s="5" customFormat="1" ht="31.5">
      <c r="B561" s="1"/>
      <c r="C561" s="351">
        <v>3980</v>
      </c>
      <c r="D561" s="352" t="s">
        <v>604</v>
      </c>
      <c r="E561" s="353" t="s">
        <v>122</v>
      </c>
      <c r="F561" s="354">
        <v>1383254</v>
      </c>
      <c r="G561" s="288" t="s">
        <v>117</v>
      </c>
      <c r="H561" s="288"/>
      <c r="I561" s="1"/>
      <c r="J561" s="10"/>
      <c r="K561" s="10"/>
    </row>
    <row r="562" spans="2:11" s="5" customFormat="1" ht="31.5">
      <c r="B562" s="1"/>
      <c r="C562" s="351">
        <v>3981</v>
      </c>
      <c r="D562" s="352" t="s">
        <v>605</v>
      </c>
      <c r="E562" s="353" t="s">
        <v>122</v>
      </c>
      <c r="F562" s="354">
        <v>1873406</v>
      </c>
      <c r="G562" s="288" t="s">
        <v>117</v>
      </c>
      <c r="H562" s="288"/>
      <c r="I562" s="1"/>
      <c r="J562" s="10"/>
      <c r="K562" s="10"/>
    </row>
    <row r="563" spans="2:11" s="5" customFormat="1" ht="31.5">
      <c r="B563" s="1"/>
      <c r="C563" s="351">
        <v>3982</v>
      </c>
      <c r="D563" s="352" t="s">
        <v>606</v>
      </c>
      <c r="E563" s="353" t="s">
        <v>122</v>
      </c>
      <c r="F563" s="354">
        <v>2108315</v>
      </c>
      <c r="G563" s="288" t="s">
        <v>117</v>
      </c>
      <c r="H563" s="288"/>
      <c r="I563" s="1"/>
      <c r="J563" s="10"/>
      <c r="K563" s="10"/>
    </row>
    <row r="564" spans="2:11" s="5" customFormat="1" ht="31.5">
      <c r="B564" s="1"/>
      <c r="C564" s="351">
        <v>3983</v>
      </c>
      <c r="D564" s="352" t="s">
        <v>607</v>
      </c>
      <c r="E564" s="353" t="s">
        <v>122</v>
      </c>
      <c r="F564" s="354">
        <v>2059621</v>
      </c>
      <c r="G564" s="288" t="s">
        <v>117</v>
      </c>
      <c r="H564" s="288"/>
      <c r="I564" s="1"/>
      <c r="J564" s="10"/>
      <c r="K564" s="10"/>
    </row>
    <row r="565" spans="2:11" s="5" customFormat="1" ht="31.5">
      <c r="B565" s="1"/>
      <c r="C565" s="351">
        <v>3984</v>
      </c>
      <c r="D565" s="352" t="s">
        <v>608</v>
      </c>
      <c r="E565" s="353" t="s">
        <v>122</v>
      </c>
      <c r="F565" s="354">
        <v>2523638</v>
      </c>
      <c r="G565" s="288" t="s">
        <v>117</v>
      </c>
      <c r="H565" s="288"/>
      <c r="I565" s="1"/>
      <c r="J565" s="10"/>
      <c r="K565" s="10"/>
    </row>
    <row r="566" spans="2:11" s="5" customFormat="1" ht="31.5">
      <c r="B566" s="1"/>
      <c r="C566" s="351">
        <v>3985</v>
      </c>
      <c r="D566" s="352" t="s">
        <v>609</v>
      </c>
      <c r="E566" s="353" t="s">
        <v>122</v>
      </c>
      <c r="F566" s="354">
        <v>2610093</v>
      </c>
      <c r="G566" s="288" t="s">
        <v>117</v>
      </c>
      <c r="H566" s="288"/>
      <c r="I566" s="1"/>
      <c r="J566" s="10"/>
      <c r="K566" s="10"/>
    </row>
    <row r="567" spans="2:11" s="5" customFormat="1" ht="31.5">
      <c r="B567" s="1"/>
      <c r="C567" s="351">
        <v>3986</v>
      </c>
      <c r="D567" s="352" t="s">
        <v>610</v>
      </c>
      <c r="E567" s="353" t="s">
        <v>122</v>
      </c>
      <c r="F567" s="354">
        <v>3319152</v>
      </c>
      <c r="G567" s="288" t="s">
        <v>117</v>
      </c>
      <c r="H567" s="288"/>
      <c r="I567" s="1"/>
      <c r="J567" s="10"/>
      <c r="K567" s="10"/>
    </row>
    <row r="568" spans="2:11" s="5" customFormat="1" ht="31.5">
      <c r="B568" s="1"/>
      <c r="C568" s="351">
        <v>3987</v>
      </c>
      <c r="D568" s="352" t="s">
        <v>611</v>
      </c>
      <c r="E568" s="353" t="s">
        <v>122</v>
      </c>
      <c r="F568" s="354">
        <v>2812656</v>
      </c>
      <c r="G568" s="288" t="s">
        <v>117</v>
      </c>
      <c r="H568" s="288"/>
      <c r="I568" s="1"/>
      <c r="J568" s="10"/>
      <c r="K568" s="10"/>
    </row>
    <row r="569" spans="2:11" s="5" customFormat="1" ht="31.5">
      <c r="B569" s="1"/>
      <c r="C569" s="351">
        <v>3988</v>
      </c>
      <c r="D569" s="352" t="s">
        <v>612</v>
      </c>
      <c r="E569" s="353" t="s">
        <v>122</v>
      </c>
      <c r="F569" s="354">
        <v>3856404</v>
      </c>
      <c r="G569" s="288" t="s">
        <v>117</v>
      </c>
      <c r="H569" s="288"/>
      <c r="I569" s="1"/>
      <c r="J569" s="10"/>
      <c r="K569" s="10"/>
    </row>
    <row r="570" spans="2:11" s="5" customFormat="1" ht="31.5">
      <c r="B570" s="1"/>
      <c r="C570" s="351">
        <v>3989</v>
      </c>
      <c r="D570" s="352" t="s">
        <v>613</v>
      </c>
      <c r="E570" s="353" t="s">
        <v>122</v>
      </c>
      <c r="F570" s="354">
        <v>4997493</v>
      </c>
      <c r="G570" s="288" t="s">
        <v>117</v>
      </c>
      <c r="H570" s="288"/>
      <c r="I570" s="1"/>
      <c r="J570" s="10"/>
      <c r="K570" s="10"/>
    </row>
    <row r="571" spans="2:11" s="5" customFormat="1" ht="31.5">
      <c r="B571" s="1"/>
      <c r="C571" s="351">
        <v>3990</v>
      </c>
      <c r="D571" s="352" t="s">
        <v>614</v>
      </c>
      <c r="E571" s="353" t="s">
        <v>122</v>
      </c>
      <c r="F571" s="354">
        <v>5457216</v>
      </c>
      <c r="G571" s="288" t="s">
        <v>117</v>
      </c>
      <c r="H571" s="288"/>
      <c r="I571" s="1"/>
      <c r="J571" s="10"/>
      <c r="K571" s="10"/>
    </row>
    <row r="572" spans="2:11" s="5" customFormat="1" ht="31.5">
      <c r="B572" s="1"/>
      <c r="C572" s="351">
        <v>3991</v>
      </c>
      <c r="D572" s="352" t="s">
        <v>615</v>
      </c>
      <c r="E572" s="353" t="s">
        <v>122</v>
      </c>
      <c r="F572" s="354">
        <v>5547132</v>
      </c>
      <c r="G572" s="288" t="s">
        <v>117</v>
      </c>
      <c r="H572" s="288"/>
      <c r="I572" s="1"/>
      <c r="J572" s="10"/>
      <c r="K572" s="10"/>
    </row>
    <row r="573" spans="2:11" s="5" customFormat="1" ht="31.5">
      <c r="B573" s="1"/>
      <c r="C573" s="351">
        <v>3992</v>
      </c>
      <c r="D573" s="352" t="s">
        <v>616</v>
      </c>
      <c r="E573" s="353" t="s">
        <v>122</v>
      </c>
      <c r="F573" s="354">
        <v>633611</v>
      </c>
      <c r="G573" s="288" t="s">
        <v>117</v>
      </c>
      <c r="H573" s="288"/>
      <c r="I573" s="1"/>
      <c r="J573" s="10"/>
      <c r="K573" s="10"/>
    </row>
    <row r="574" spans="2:11" s="5" customFormat="1" ht="31.5">
      <c r="B574" s="1"/>
      <c r="C574" s="351">
        <v>3993</v>
      </c>
      <c r="D574" s="352" t="s">
        <v>617</v>
      </c>
      <c r="E574" s="353" t="s">
        <v>122</v>
      </c>
      <c r="F574" s="354">
        <v>833854</v>
      </c>
      <c r="G574" s="288" t="s">
        <v>117</v>
      </c>
      <c r="H574" s="288"/>
      <c r="I574" s="1"/>
      <c r="J574" s="10"/>
      <c r="K574" s="10"/>
    </row>
    <row r="575" spans="2:11" s="5" customFormat="1" ht="31.5">
      <c r="B575" s="1"/>
      <c r="C575" s="351">
        <v>3994</v>
      </c>
      <c r="D575" s="352" t="s">
        <v>618</v>
      </c>
      <c r="E575" s="353" t="s">
        <v>122</v>
      </c>
      <c r="F575" s="354">
        <v>1018113</v>
      </c>
      <c r="G575" s="288" t="s">
        <v>117</v>
      </c>
      <c r="H575" s="288"/>
      <c r="I575" s="1"/>
      <c r="J575" s="10"/>
      <c r="K575" s="10"/>
    </row>
    <row r="576" spans="2:11" s="5" customFormat="1" ht="31.5">
      <c r="B576" s="1"/>
      <c r="C576" s="351">
        <v>3995</v>
      </c>
      <c r="D576" s="352" t="s">
        <v>619</v>
      </c>
      <c r="E576" s="353" t="s">
        <v>122</v>
      </c>
      <c r="F576" s="354">
        <v>1275309</v>
      </c>
      <c r="G576" s="288" t="s">
        <v>117</v>
      </c>
      <c r="H576" s="288"/>
      <c r="I576" s="1"/>
      <c r="J576" s="10"/>
      <c r="K576" s="10"/>
    </row>
    <row r="577" spans="2:11" s="5" customFormat="1" ht="31.5">
      <c r="B577" s="1"/>
      <c r="C577" s="351">
        <v>3996</v>
      </c>
      <c r="D577" s="352" t="s">
        <v>620</v>
      </c>
      <c r="E577" s="353" t="s">
        <v>122</v>
      </c>
      <c r="F577" s="354">
        <v>1583390</v>
      </c>
      <c r="G577" s="288" t="s">
        <v>117</v>
      </c>
      <c r="H577" s="288"/>
      <c r="I577" s="1"/>
      <c r="J577" s="10"/>
      <c r="K577" s="10"/>
    </row>
    <row r="578" spans="2:11" s="5" customFormat="1" ht="31.5">
      <c r="B578" s="1"/>
      <c r="C578" s="351">
        <v>3997</v>
      </c>
      <c r="D578" s="352" t="s">
        <v>621</v>
      </c>
      <c r="E578" s="353" t="s">
        <v>122</v>
      </c>
      <c r="F578" s="354">
        <v>1566038</v>
      </c>
      <c r="G578" s="288" t="s">
        <v>117</v>
      </c>
      <c r="H578" s="288"/>
      <c r="I578" s="1"/>
      <c r="J578" s="10"/>
      <c r="K578" s="10"/>
    </row>
    <row r="579" spans="2:11" s="5" customFormat="1" ht="31.5">
      <c r="B579" s="1"/>
      <c r="C579" s="351">
        <v>3998</v>
      </c>
      <c r="D579" s="352" t="s">
        <v>622</v>
      </c>
      <c r="E579" s="353" t="s">
        <v>122</v>
      </c>
      <c r="F579" s="354">
        <v>2119831</v>
      </c>
      <c r="G579" s="288" t="s">
        <v>117</v>
      </c>
      <c r="H579" s="288"/>
      <c r="I579" s="1"/>
      <c r="J579" s="10"/>
      <c r="K579" s="10"/>
    </row>
    <row r="580" spans="2:11" s="5" customFormat="1" ht="31.5">
      <c r="B580" s="1"/>
      <c r="C580" s="351">
        <v>3999</v>
      </c>
      <c r="D580" s="352" t="s">
        <v>623</v>
      </c>
      <c r="E580" s="353" t="s">
        <v>122</v>
      </c>
      <c r="F580" s="354">
        <v>2398865</v>
      </c>
      <c r="G580" s="288" t="s">
        <v>117</v>
      </c>
      <c r="H580" s="288"/>
      <c r="I580" s="1"/>
      <c r="J580" s="10"/>
      <c r="K580" s="10"/>
    </row>
    <row r="581" spans="2:11" s="5" customFormat="1" ht="31.5">
      <c r="B581" s="1"/>
      <c r="C581" s="351">
        <v>4000</v>
      </c>
      <c r="D581" s="352" t="s">
        <v>624</v>
      </c>
      <c r="E581" s="353" t="s">
        <v>122</v>
      </c>
      <c r="F581" s="354">
        <v>2246988</v>
      </c>
      <c r="G581" s="288" t="s">
        <v>117</v>
      </c>
      <c r="H581" s="288"/>
      <c r="I581" s="1"/>
      <c r="J581" s="10"/>
      <c r="K581" s="10"/>
    </row>
    <row r="582" spans="2:11" s="5" customFormat="1" ht="31.5">
      <c r="B582" s="1"/>
      <c r="C582" s="351">
        <v>4001</v>
      </c>
      <c r="D582" s="352" t="s">
        <v>625</v>
      </c>
      <c r="E582" s="353" t="s">
        <v>122</v>
      </c>
      <c r="F582" s="354">
        <v>2960844</v>
      </c>
      <c r="G582" s="288" t="s">
        <v>117</v>
      </c>
      <c r="H582" s="288"/>
      <c r="I582" s="1"/>
      <c r="J582" s="10"/>
      <c r="K582" s="10"/>
    </row>
    <row r="583" spans="2:11" s="5" customFormat="1" ht="31.5">
      <c r="B583" s="1"/>
      <c r="C583" s="351">
        <v>4002</v>
      </c>
      <c r="D583" s="352" t="s">
        <v>626</v>
      </c>
      <c r="E583" s="353" t="s">
        <v>122</v>
      </c>
      <c r="F583" s="354">
        <v>2943375</v>
      </c>
      <c r="G583" s="288" t="s">
        <v>117</v>
      </c>
      <c r="H583" s="288"/>
      <c r="I583" s="1"/>
      <c r="J583" s="10"/>
      <c r="K583" s="10"/>
    </row>
    <row r="584" spans="2:11" s="5" customFormat="1" ht="31.5">
      <c r="B584" s="1"/>
      <c r="C584" s="351">
        <v>4004</v>
      </c>
      <c r="D584" s="352" t="s">
        <v>627</v>
      </c>
      <c r="E584" s="353" t="s">
        <v>122</v>
      </c>
      <c r="F584" s="354">
        <v>3308067</v>
      </c>
      <c r="G584" s="288" t="s">
        <v>117</v>
      </c>
      <c r="H584" s="288"/>
      <c r="I584" s="1"/>
      <c r="J584" s="10"/>
      <c r="K584" s="10"/>
    </row>
    <row r="585" spans="2:11" s="5" customFormat="1" ht="31.5">
      <c r="B585" s="1"/>
      <c r="C585" s="351">
        <v>4005</v>
      </c>
      <c r="D585" s="352" t="s">
        <v>628</v>
      </c>
      <c r="E585" s="353" t="s">
        <v>122</v>
      </c>
      <c r="F585" s="354">
        <v>4147650</v>
      </c>
      <c r="G585" s="288" t="s">
        <v>117</v>
      </c>
      <c r="H585" s="288"/>
      <c r="I585" s="1"/>
      <c r="J585" s="10"/>
      <c r="K585" s="10"/>
    </row>
    <row r="586" spans="2:11" s="5" customFormat="1" ht="31.5">
      <c r="B586" s="1"/>
      <c r="C586" s="351">
        <v>4006</v>
      </c>
      <c r="D586" s="352" t="s">
        <v>629</v>
      </c>
      <c r="E586" s="353" t="s">
        <v>122</v>
      </c>
      <c r="F586" s="354">
        <v>4365772</v>
      </c>
      <c r="G586" s="288" t="s">
        <v>117</v>
      </c>
      <c r="H586" s="288"/>
      <c r="I586" s="1"/>
      <c r="J586" s="10"/>
      <c r="K586" s="10"/>
    </row>
    <row r="587" spans="2:11" s="5" customFormat="1" ht="31.5">
      <c r="B587" s="1"/>
      <c r="C587" s="351">
        <v>4007</v>
      </c>
      <c r="D587" s="352" t="s">
        <v>630</v>
      </c>
      <c r="E587" s="353" t="s">
        <v>122</v>
      </c>
      <c r="F587" s="354">
        <v>6037982</v>
      </c>
      <c r="G587" s="288" t="s">
        <v>117</v>
      </c>
      <c r="H587" s="288"/>
      <c r="I587" s="1"/>
      <c r="J587" s="10"/>
      <c r="K587" s="10"/>
    </row>
    <row r="588" spans="2:11" s="5" customFormat="1" ht="31.5">
      <c r="B588" s="1"/>
      <c r="C588" s="351">
        <v>4008</v>
      </c>
      <c r="D588" s="352" t="s">
        <v>631</v>
      </c>
      <c r="E588" s="353" t="s">
        <v>122</v>
      </c>
      <c r="F588" s="354">
        <v>6576530</v>
      </c>
      <c r="G588" s="288" t="s">
        <v>117</v>
      </c>
      <c r="H588" s="288"/>
      <c r="I588" s="1"/>
      <c r="J588" s="10"/>
      <c r="K588" s="10"/>
    </row>
    <row r="589" spans="2:11" s="5" customFormat="1" ht="31.5" hidden="1">
      <c r="B589" s="1"/>
      <c r="C589" s="351">
        <v>4009</v>
      </c>
      <c r="D589" s="352" t="s">
        <v>632</v>
      </c>
      <c r="E589" s="353" t="s">
        <v>116</v>
      </c>
      <c r="F589" s="354">
        <v>8546</v>
      </c>
      <c r="G589" s="288" t="s">
        <v>117</v>
      </c>
      <c r="H589" s="288"/>
      <c r="I589" s="1"/>
      <c r="J589" s="10"/>
      <c r="K589" s="10"/>
    </row>
    <row r="590" spans="2:11" s="5" customFormat="1" ht="31.5" hidden="1">
      <c r="B590" s="1"/>
      <c r="C590" s="351">
        <v>4010</v>
      </c>
      <c r="D590" s="352" t="s">
        <v>633</v>
      </c>
      <c r="E590" s="353" t="s">
        <v>116</v>
      </c>
      <c r="F590" s="354">
        <v>10736</v>
      </c>
      <c r="G590" s="288" t="s">
        <v>117</v>
      </c>
      <c r="H590" s="288"/>
      <c r="I590" s="1"/>
      <c r="J590" s="10"/>
      <c r="K590" s="10"/>
    </row>
    <row r="591" spans="2:11" s="5" customFormat="1" ht="31.5" hidden="1">
      <c r="B591" s="1"/>
      <c r="C591" s="351">
        <v>4011</v>
      </c>
      <c r="D591" s="352" t="s">
        <v>634</v>
      </c>
      <c r="E591" s="353" t="s">
        <v>116</v>
      </c>
      <c r="F591" s="354">
        <v>12570</v>
      </c>
      <c r="G591" s="288" t="s">
        <v>117</v>
      </c>
      <c r="H591" s="288"/>
      <c r="I591" s="1"/>
      <c r="J591" s="10"/>
      <c r="K591" s="10"/>
    </row>
    <row r="592" spans="2:11" s="5" customFormat="1" ht="31.5" hidden="1">
      <c r="B592" s="1"/>
      <c r="C592" s="351">
        <v>4012</v>
      </c>
      <c r="D592" s="352" t="s">
        <v>635</v>
      </c>
      <c r="E592" s="353" t="s">
        <v>116</v>
      </c>
      <c r="F592" s="354">
        <v>12570</v>
      </c>
      <c r="G592" s="288" t="s">
        <v>117</v>
      </c>
      <c r="H592" s="288"/>
      <c r="I592" s="1"/>
      <c r="J592" s="10"/>
      <c r="K592" s="10"/>
    </row>
    <row r="593" spans="2:11" s="5" customFormat="1" ht="47.25" hidden="1">
      <c r="B593" s="1"/>
      <c r="C593" s="351">
        <v>4013</v>
      </c>
      <c r="D593" s="352" t="s">
        <v>636</v>
      </c>
      <c r="E593" s="353" t="s">
        <v>116</v>
      </c>
      <c r="F593" s="354">
        <v>21136</v>
      </c>
      <c r="G593" s="288" t="s">
        <v>117</v>
      </c>
      <c r="H593" s="288"/>
      <c r="I593" s="1"/>
      <c r="J593" s="10"/>
      <c r="K593" s="10"/>
    </row>
    <row r="594" spans="2:11" s="5" customFormat="1" ht="47.25" hidden="1">
      <c r="B594" s="1"/>
      <c r="C594" s="351">
        <v>4014</v>
      </c>
      <c r="D594" s="352" t="s">
        <v>637</v>
      </c>
      <c r="E594" s="353" t="s">
        <v>116</v>
      </c>
      <c r="F594" s="354">
        <v>8546</v>
      </c>
      <c r="G594" s="288" t="s">
        <v>117</v>
      </c>
      <c r="H594" s="288"/>
      <c r="I594" s="1"/>
      <c r="J594" s="10"/>
      <c r="K594" s="10"/>
    </row>
    <row r="595" spans="2:11" s="5" customFormat="1" ht="47.25" hidden="1">
      <c r="B595" s="1"/>
      <c r="C595" s="351">
        <v>4015</v>
      </c>
      <c r="D595" s="352" t="s">
        <v>638</v>
      </c>
      <c r="E595" s="353" t="s">
        <v>116</v>
      </c>
      <c r="F595" s="354">
        <v>10736</v>
      </c>
      <c r="G595" s="288" t="s">
        <v>117</v>
      </c>
      <c r="H595" s="288"/>
      <c r="I595" s="1"/>
      <c r="J595" s="10"/>
      <c r="K595" s="10"/>
    </row>
    <row r="596" spans="2:11" s="5" customFormat="1" ht="47.25" hidden="1">
      <c r="B596" s="1"/>
      <c r="C596" s="351">
        <v>4016</v>
      </c>
      <c r="D596" s="352" t="s">
        <v>639</v>
      </c>
      <c r="E596" s="353" t="s">
        <v>116</v>
      </c>
      <c r="F596" s="354">
        <v>12570</v>
      </c>
      <c r="G596" s="288" t="s">
        <v>117</v>
      </c>
      <c r="H596" s="288"/>
      <c r="I596" s="1"/>
      <c r="J596" s="10"/>
      <c r="K596" s="10"/>
    </row>
    <row r="597" spans="2:11" s="5" customFormat="1" ht="47.25" hidden="1">
      <c r="B597" s="1"/>
      <c r="C597" s="351">
        <v>4017</v>
      </c>
      <c r="D597" s="352" t="s">
        <v>640</v>
      </c>
      <c r="E597" s="353" t="s">
        <v>116</v>
      </c>
      <c r="F597" s="354">
        <v>12570</v>
      </c>
      <c r="G597" s="288" t="s">
        <v>117</v>
      </c>
      <c r="H597" s="288"/>
      <c r="I597" s="1"/>
      <c r="J597" s="10"/>
      <c r="K597" s="10"/>
    </row>
    <row r="598" spans="2:11" s="5" customFormat="1" ht="31.5" hidden="1">
      <c r="B598" s="1"/>
      <c r="C598" s="351">
        <v>4018</v>
      </c>
      <c r="D598" s="352" t="s">
        <v>641</v>
      </c>
      <c r="E598" s="353" t="s">
        <v>116</v>
      </c>
      <c r="F598" s="354">
        <v>21136</v>
      </c>
      <c r="G598" s="288" t="s">
        <v>117</v>
      </c>
      <c r="H598" s="288"/>
      <c r="I598" s="1"/>
      <c r="J598" s="10"/>
      <c r="K598" s="10"/>
    </row>
    <row r="599" spans="2:11" s="5" customFormat="1" ht="47.25" hidden="1">
      <c r="B599" s="1"/>
      <c r="C599" s="351">
        <v>4019</v>
      </c>
      <c r="D599" s="352" t="s">
        <v>642</v>
      </c>
      <c r="E599" s="353" t="s">
        <v>116</v>
      </c>
      <c r="F599" s="354">
        <v>6904</v>
      </c>
      <c r="G599" s="288" t="s">
        <v>117</v>
      </c>
      <c r="H599" s="288"/>
      <c r="I599" s="1"/>
      <c r="J599" s="10"/>
      <c r="K599" s="10"/>
    </row>
    <row r="600" spans="2:11" s="5" customFormat="1" ht="47.25" hidden="1">
      <c r="B600" s="1"/>
      <c r="C600" s="351">
        <v>4020</v>
      </c>
      <c r="D600" s="352" t="s">
        <v>643</v>
      </c>
      <c r="E600" s="353" t="s">
        <v>116</v>
      </c>
      <c r="F600" s="354">
        <v>7862</v>
      </c>
      <c r="G600" s="288" t="s">
        <v>117</v>
      </c>
      <c r="H600" s="288"/>
      <c r="I600" s="1"/>
      <c r="J600" s="10"/>
      <c r="K600" s="10"/>
    </row>
    <row r="601" spans="2:11" s="5" customFormat="1" ht="47.25" hidden="1">
      <c r="B601" s="1"/>
      <c r="C601" s="351">
        <v>4021</v>
      </c>
      <c r="D601" s="352" t="s">
        <v>644</v>
      </c>
      <c r="E601" s="353" t="s">
        <v>116</v>
      </c>
      <c r="F601" s="354">
        <v>10736</v>
      </c>
      <c r="G601" s="288" t="s">
        <v>117</v>
      </c>
      <c r="H601" s="288"/>
      <c r="I601" s="1"/>
      <c r="J601" s="10"/>
      <c r="K601" s="10"/>
    </row>
    <row r="602" spans="2:11" s="5" customFormat="1" ht="47.25" hidden="1">
      <c r="B602" s="1"/>
      <c r="C602" s="351">
        <v>4022</v>
      </c>
      <c r="D602" s="352" t="s">
        <v>645</v>
      </c>
      <c r="E602" s="353" t="s">
        <v>116</v>
      </c>
      <c r="F602" s="354">
        <v>12570</v>
      </c>
      <c r="G602" s="288" t="s">
        <v>117</v>
      </c>
      <c r="H602" s="288"/>
      <c r="I602" s="1"/>
      <c r="J602" s="10"/>
      <c r="K602" s="10"/>
    </row>
    <row r="603" spans="2:11" s="5" customFormat="1" ht="47.25" hidden="1">
      <c r="B603" s="1"/>
      <c r="C603" s="351">
        <v>4023</v>
      </c>
      <c r="D603" s="352" t="s">
        <v>646</v>
      </c>
      <c r="E603" s="353" t="s">
        <v>116</v>
      </c>
      <c r="F603" s="354">
        <v>12570</v>
      </c>
      <c r="G603" s="288" t="s">
        <v>117</v>
      </c>
      <c r="H603" s="288"/>
      <c r="I603" s="1"/>
      <c r="J603" s="10"/>
      <c r="K603" s="10"/>
    </row>
    <row r="604" spans="2:11" s="5" customFormat="1" ht="47.25" hidden="1">
      <c r="B604" s="1"/>
      <c r="C604" s="351">
        <v>4024</v>
      </c>
      <c r="D604" s="352" t="s">
        <v>647</v>
      </c>
      <c r="E604" s="353" t="s">
        <v>116</v>
      </c>
      <c r="F604" s="354">
        <v>21136</v>
      </c>
      <c r="G604" s="288" t="s">
        <v>117</v>
      </c>
      <c r="H604" s="288"/>
      <c r="I604" s="1"/>
      <c r="J604" s="10"/>
      <c r="K604" s="10"/>
    </row>
    <row r="605" spans="2:11" s="5" customFormat="1" ht="47.25" hidden="1">
      <c r="B605" s="1"/>
      <c r="C605" s="351">
        <v>4026</v>
      </c>
      <c r="D605" s="352" t="s">
        <v>648</v>
      </c>
      <c r="E605" s="353" t="s">
        <v>116</v>
      </c>
      <c r="F605" s="354">
        <v>8077</v>
      </c>
      <c r="G605" s="288" t="s">
        <v>117</v>
      </c>
      <c r="H605" s="288"/>
      <c r="I605" s="1"/>
      <c r="J605" s="10"/>
      <c r="K605" s="10"/>
    </row>
    <row r="606" spans="2:11" s="5" customFormat="1" ht="47.25" hidden="1">
      <c r="B606" s="1"/>
      <c r="C606" s="351">
        <v>4027</v>
      </c>
      <c r="D606" s="352" t="s">
        <v>649</v>
      </c>
      <c r="E606" s="353" t="s">
        <v>116</v>
      </c>
      <c r="F606" s="354">
        <v>8136</v>
      </c>
      <c r="G606" s="288" t="s">
        <v>117</v>
      </c>
      <c r="H606" s="288"/>
      <c r="I606" s="1"/>
      <c r="J606" s="10"/>
      <c r="K606" s="10"/>
    </row>
    <row r="607" spans="2:11" s="5" customFormat="1" ht="47.25" hidden="1">
      <c r="B607" s="1"/>
      <c r="C607" s="351">
        <v>4028</v>
      </c>
      <c r="D607" s="352" t="s">
        <v>650</v>
      </c>
      <c r="E607" s="353" t="s">
        <v>116</v>
      </c>
      <c r="F607" s="354">
        <v>13883</v>
      </c>
      <c r="G607" s="288" t="s">
        <v>117</v>
      </c>
      <c r="H607" s="288"/>
      <c r="I607" s="1"/>
      <c r="J607" s="10"/>
      <c r="K607" s="10"/>
    </row>
    <row r="608" spans="2:11" s="5" customFormat="1" ht="47.25" hidden="1">
      <c r="B608" s="1"/>
      <c r="C608" s="351">
        <v>4029</v>
      </c>
      <c r="D608" s="352" t="s">
        <v>651</v>
      </c>
      <c r="E608" s="353" t="s">
        <v>116</v>
      </c>
      <c r="F608" s="354">
        <v>24147</v>
      </c>
      <c r="G608" s="288" t="s">
        <v>117</v>
      </c>
      <c r="H608" s="288"/>
      <c r="I608" s="1"/>
      <c r="J608" s="10"/>
      <c r="K608" s="10"/>
    </row>
    <row r="609" spans="2:11" s="5" customFormat="1" ht="63" hidden="1">
      <c r="B609" s="1"/>
      <c r="C609" s="351">
        <v>4030</v>
      </c>
      <c r="D609" s="352" t="s">
        <v>652</v>
      </c>
      <c r="E609" s="353" t="s">
        <v>116</v>
      </c>
      <c r="F609" s="354">
        <v>8077</v>
      </c>
      <c r="G609" s="288" t="s">
        <v>117</v>
      </c>
      <c r="H609" s="288"/>
      <c r="I609" s="1"/>
      <c r="J609" s="10"/>
      <c r="K609" s="10"/>
    </row>
    <row r="610" spans="2:11" s="5" customFormat="1" ht="63" hidden="1">
      <c r="B610" s="1"/>
      <c r="C610" s="351">
        <v>4032</v>
      </c>
      <c r="D610" s="352" t="s">
        <v>653</v>
      </c>
      <c r="E610" s="353" t="s">
        <v>116</v>
      </c>
      <c r="F610" s="354">
        <v>8136</v>
      </c>
      <c r="G610" s="288" t="s">
        <v>117</v>
      </c>
      <c r="H610" s="288"/>
      <c r="I610" s="1"/>
      <c r="J610" s="10"/>
      <c r="K610" s="10"/>
    </row>
    <row r="611" spans="2:11" s="5" customFormat="1" ht="63" hidden="1">
      <c r="B611" s="1"/>
      <c r="C611" s="351">
        <v>4033</v>
      </c>
      <c r="D611" s="352" t="s">
        <v>654</v>
      </c>
      <c r="E611" s="353" t="s">
        <v>116</v>
      </c>
      <c r="F611" s="354">
        <v>13883</v>
      </c>
      <c r="G611" s="288" t="s">
        <v>117</v>
      </c>
      <c r="H611" s="288"/>
      <c r="I611" s="1"/>
      <c r="J611" s="10"/>
      <c r="K611" s="10"/>
    </row>
    <row r="612" spans="2:11" s="5" customFormat="1" ht="63" hidden="1">
      <c r="B612" s="1"/>
      <c r="C612" s="351">
        <v>4034</v>
      </c>
      <c r="D612" s="352" t="s">
        <v>655</v>
      </c>
      <c r="E612" s="353" t="s">
        <v>116</v>
      </c>
      <c r="F612" s="354">
        <v>24147</v>
      </c>
      <c r="G612" s="288" t="s">
        <v>117</v>
      </c>
      <c r="H612" s="288"/>
      <c r="I612" s="1"/>
      <c r="J612" s="10"/>
      <c r="K612" s="10"/>
    </row>
    <row r="613" spans="2:11" s="5" customFormat="1" ht="63" hidden="1">
      <c r="B613" s="1"/>
      <c r="C613" s="351">
        <v>4036</v>
      </c>
      <c r="D613" s="352" t="s">
        <v>656</v>
      </c>
      <c r="E613" s="353" t="s">
        <v>116</v>
      </c>
      <c r="F613" s="354">
        <v>8136</v>
      </c>
      <c r="G613" s="288" t="s">
        <v>117</v>
      </c>
      <c r="H613" s="288"/>
      <c r="I613" s="1"/>
      <c r="J613" s="10"/>
      <c r="K613" s="10"/>
    </row>
    <row r="614" spans="2:11" s="5" customFormat="1" ht="63" hidden="1">
      <c r="B614" s="1"/>
      <c r="C614" s="351">
        <v>4037</v>
      </c>
      <c r="D614" s="352" t="s">
        <v>657</v>
      </c>
      <c r="E614" s="353" t="s">
        <v>116</v>
      </c>
      <c r="F614" s="354">
        <v>13883</v>
      </c>
      <c r="G614" s="288" t="s">
        <v>117</v>
      </c>
      <c r="H614" s="288"/>
      <c r="I614" s="1"/>
      <c r="J614" s="10"/>
      <c r="K614" s="10"/>
    </row>
    <row r="615" spans="2:11" s="5" customFormat="1" ht="63" hidden="1">
      <c r="B615" s="1"/>
      <c r="C615" s="351">
        <v>4038</v>
      </c>
      <c r="D615" s="352" t="s">
        <v>658</v>
      </c>
      <c r="E615" s="353" t="s">
        <v>116</v>
      </c>
      <c r="F615" s="354">
        <v>24147</v>
      </c>
      <c r="G615" s="288" t="s">
        <v>117</v>
      </c>
      <c r="H615" s="288"/>
      <c r="I615" s="1"/>
      <c r="J615" s="10"/>
      <c r="K615" s="10"/>
    </row>
    <row r="616" spans="2:11" s="5" customFormat="1" ht="63">
      <c r="B616" s="1"/>
      <c r="C616" s="351">
        <v>4039</v>
      </c>
      <c r="D616" s="352" t="s">
        <v>659</v>
      </c>
      <c r="E616" s="353" t="s">
        <v>122</v>
      </c>
      <c r="F616" s="354">
        <v>21167</v>
      </c>
      <c r="G616" s="288" t="s">
        <v>117</v>
      </c>
      <c r="H616" s="288" t="s">
        <v>145</v>
      </c>
      <c r="I616" s="1"/>
      <c r="J616" s="10"/>
      <c r="K616" s="10"/>
    </row>
    <row r="617" spans="2:11" s="5" customFormat="1" ht="63">
      <c r="B617" s="1"/>
      <c r="C617" s="351">
        <v>4040</v>
      </c>
      <c r="D617" s="352" t="s">
        <v>660</v>
      </c>
      <c r="E617" s="353" t="s">
        <v>122</v>
      </c>
      <c r="F617" s="354">
        <v>24208</v>
      </c>
      <c r="G617" s="288" t="s">
        <v>117</v>
      </c>
      <c r="H617" s="288" t="s">
        <v>145</v>
      </c>
      <c r="I617" s="1"/>
      <c r="J617" s="10"/>
      <c r="K617" s="10"/>
    </row>
    <row r="618" spans="2:11" s="5" customFormat="1" ht="63">
      <c r="B618" s="1"/>
      <c r="C618" s="351">
        <v>4041</v>
      </c>
      <c r="D618" s="352" t="s">
        <v>661</v>
      </c>
      <c r="E618" s="353" t="s">
        <v>122</v>
      </c>
      <c r="F618" s="354">
        <v>33293</v>
      </c>
      <c r="G618" s="288" t="s">
        <v>117</v>
      </c>
      <c r="H618" s="288" t="s">
        <v>145</v>
      </c>
      <c r="I618" s="1"/>
      <c r="J618" s="10"/>
      <c r="K618" s="10"/>
    </row>
    <row r="619" spans="2:11" s="5" customFormat="1" ht="47.25">
      <c r="B619" s="1"/>
      <c r="C619" s="351">
        <v>4042</v>
      </c>
      <c r="D619" s="352" t="s">
        <v>662</v>
      </c>
      <c r="E619" s="353" t="s">
        <v>122</v>
      </c>
      <c r="F619" s="354">
        <v>29407</v>
      </c>
      <c r="G619" s="288" t="s">
        <v>117</v>
      </c>
      <c r="H619" s="288" t="s">
        <v>145</v>
      </c>
      <c r="I619" s="1"/>
      <c r="J619" s="10"/>
      <c r="K619" s="10"/>
    </row>
    <row r="620" spans="2:11" s="5" customFormat="1" ht="63">
      <c r="B620" s="1"/>
      <c r="C620" s="351">
        <v>4043</v>
      </c>
      <c r="D620" s="352" t="s">
        <v>663</v>
      </c>
      <c r="E620" s="353" t="s">
        <v>122</v>
      </c>
      <c r="F620" s="354">
        <v>27249</v>
      </c>
      <c r="G620" s="288" t="s">
        <v>117</v>
      </c>
      <c r="H620" s="288" t="s">
        <v>145</v>
      </c>
      <c r="I620" s="1"/>
      <c r="J620" s="10"/>
      <c r="K620" s="10"/>
    </row>
    <row r="621" spans="2:11" s="5" customFormat="1" ht="47.25" hidden="1">
      <c r="B621" s="1"/>
      <c r="C621" s="351">
        <v>4044</v>
      </c>
      <c r="D621" s="352" t="s">
        <v>664</v>
      </c>
      <c r="E621" s="353" t="s">
        <v>122</v>
      </c>
      <c r="F621" s="354">
        <v>343519</v>
      </c>
      <c r="G621" s="288" t="s">
        <v>117</v>
      </c>
      <c r="H621" s="288" t="s">
        <v>145</v>
      </c>
      <c r="I621" s="1"/>
      <c r="J621" s="10"/>
      <c r="K621" s="10"/>
    </row>
    <row r="622" spans="2:11" s="5" customFormat="1" ht="47.25" hidden="1">
      <c r="B622" s="1"/>
      <c r="C622" s="351">
        <v>4045</v>
      </c>
      <c r="D622" s="352" t="s">
        <v>665</v>
      </c>
      <c r="E622" s="353" t="s">
        <v>122</v>
      </c>
      <c r="F622" s="354">
        <v>323476</v>
      </c>
      <c r="G622" s="288" t="s">
        <v>117</v>
      </c>
      <c r="H622" s="288"/>
      <c r="I622" s="1"/>
      <c r="J622" s="10"/>
      <c r="K622" s="10"/>
    </row>
    <row r="623" spans="2:11" s="5" customFormat="1" ht="47.25" hidden="1">
      <c r="B623" s="1"/>
      <c r="C623" s="351">
        <v>4046</v>
      </c>
      <c r="D623" s="352" t="s">
        <v>666</v>
      </c>
      <c r="E623" s="353" t="s">
        <v>122</v>
      </c>
      <c r="F623" s="354">
        <v>338979</v>
      </c>
      <c r="G623" s="288" t="s">
        <v>117</v>
      </c>
      <c r="H623" s="288" t="s">
        <v>145</v>
      </c>
      <c r="I623" s="1"/>
      <c r="J623" s="10"/>
      <c r="K623" s="10"/>
    </row>
    <row r="624" spans="2:11" s="5" customFormat="1" ht="47.25" hidden="1">
      <c r="B624" s="1"/>
      <c r="C624" s="351">
        <v>4047</v>
      </c>
      <c r="D624" s="352" t="s">
        <v>667</v>
      </c>
      <c r="E624" s="353" t="s">
        <v>122</v>
      </c>
      <c r="F624" s="354">
        <v>52258</v>
      </c>
      <c r="G624" s="288" t="s">
        <v>117</v>
      </c>
      <c r="H624" s="288"/>
      <c r="I624" s="1"/>
      <c r="J624" s="10"/>
      <c r="K624" s="10"/>
    </row>
    <row r="625" spans="2:11" s="5" customFormat="1" ht="31.5" hidden="1">
      <c r="B625" s="1"/>
      <c r="C625" s="351">
        <v>4048</v>
      </c>
      <c r="D625" s="352" t="s">
        <v>668</v>
      </c>
      <c r="E625" s="353" t="s">
        <v>122</v>
      </c>
      <c r="F625" s="354">
        <v>50437</v>
      </c>
      <c r="G625" s="288" t="s">
        <v>117</v>
      </c>
      <c r="H625" s="288"/>
      <c r="I625" s="1"/>
      <c r="J625" s="10"/>
      <c r="K625" s="10"/>
    </row>
    <row r="626" spans="2:11" s="5" customFormat="1" ht="47.25" hidden="1">
      <c r="B626" s="1"/>
      <c r="C626" s="351">
        <v>4049</v>
      </c>
      <c r="D626" s="352" t="s">
        <v>669</v>
      </c>
      <c r="E626" s="353" t="s">
        <v>122</v>
      </c>
      <c r="F626" s="354">
        <v>54264</v>
      </c>
      <c r="G626" s="288" t="s">
        <v>117</v>
      </c>
      <c r="H626" s="288"/>
      <c r="I626" s="1"/>
      <c r="J626" s="10"/>
      <c r="K626" s="10"/>
    </row>
    <row r="627" spans="2:11" s="5" customFormat="1" ht="31.5" hidden="1">
      <c r="B627" s="1"/>
      <c r="C627" s="351">
        <v>4050</v>
      </c>
      <c r="D627" s="352" t="s">
        <v>670</v>
      </c>
      <c r="E627" s="353" t="s">
        <v>122</v>
      </c>
      <c r="F627" s="354">
        <v>50423</v>
      </c>
      <c r="G627" s="288" t="s">
        <v>117</v>
      </c>
      <c r="H627" s="288"/>
      <c r="I627" s="1"/>
      <c r="J627" s="10"/>
      <c r="K627" s="10"/>
    </row>
    <row r="628" spans="2:11" s="5" customFormat="1" ht="47.25">
      <c r="B628" s="1"/>
      <c r="C628" s="351">
        <v>4051</v>
      </c>
      <c r="D628" s="352" t="s">
        <v>671</v>
      </c>
      <c r="E628" s="353" t="s">
        <v>116</v>
      </c>
      <c r="F628" s="354">
        <v>60483</v>
      </c>
      <c r="G628" s="288" t="s">
        <v>117</v>
      </c>
      <c r="H628" s="288" t="s">
        <v>145</v>
      </c>
      <c r="I628" s="1"/>
      <c r="J628" s="10"/>
      <c r="K628" s="10"/>
    </row>
    <row r="629" spans="2:11" s="5" customFormat="1" ht="47.25" hidden="1">
      <c r="B629" s="1"/>
      <c r="C629" s="351">
        <v>4052</v>
      </c>
      <c r="D629" s="352" t="s">
        <v>672</v>
      </c>
      <c r="E629" s="353" t="s">
        <v>125</v>
      </c>
      <c r="F629" s="354">
        <v>55982</v>
      </c>
      <c r="G629" s="288" t="s">
        <v>117</v>
      </c>
      <c r="H629" s="288"/>
      <c r="I629" s="1"/>
      <c r="J629" s="10"/>
      <c r="K629" s="10"/>
    </row>
    <row r="630" spans="2:11" s="5" customFormat="1" ht="47.25" hidden="1">
      <c r="B630" s="1"/>
      <c r="C630" s="351">
        <v>4053</v>
      </c>
      <c r="D630" s="352" t="s">
        <v>673</v>
      </c>
      <c r="E630" s="353" t="s">
        <v>125</v>
      </c>
      <c r="F630" s="354">
        <v>54430</v>
      </c>
      <c r="G630" s="288" t="s">
        <v>117</v>
      </c>
      <c r="H630" s="288"/>
      <c r="I630" s="1"/>
      <c r="J630" s="10"/>
      <c r="K630" s="10"/>
    </row>
    <row r="631" spans="2:11" s="5" customFormat="1" ht="47.25" hidden="1">
      <c r="B631" s="1"/>
      <c r="C631" s="351">
        <v>4054</v>
      </c>
      <c r="D631" s="352" t="s">
        <v>674</v>
      </c>
      <c r="E631" s="353" t="s">
        <v>122</v>
      </c>
      <c r="F631" s="354">
        <v>59438</v>
      </c>
      <c r="G631" s="288" t="s">
        <v>117</v>
      </c>
      <c r="H631" s="288"/>
      <c r="I631" s="1"/>
      <c r="J631" s="10"/>
      <c r="K631" s="10"/>
    </row>
    <row r="632" spans="2:11" s="5" customFormat="1" ht="31.5" hidden="1">
      <c r="B632" s="1"/>
      <c r="C632" s="351">
        <v>4055</v>
      </c>
      <c r="D632" s="352" t="s">
        <v>675</v>
      </c>
      <c r="E632" s="353" t="s">
        <v>122</v>
      </c>
      <c r="F632" s="354">
        <v>56877</v>
      </c>
      <c r="G632" s="288" t="s">
        <v>117</v>
      </c>
      <c r="H632" s="288"/>
      <c r="I632" s="1"/>
      <c r="J632" s="10"/>
      <c r="K632" s="10"/>
    </row>
    <row r="633" spans="2:11" s="5" customFormat="1" ht="47.25" hidden="1">
      <c r="B633" s="1"/>
      <c r="C633" s="351">
        <v>4061</v>
      </c>
      <c r="D633" s="352" t="s">
        <v>676</v>
      </c>
      <c r="E633" s="353" t="s">
        <v>116</v>
      </c>
      <c r="F633" s="354">
        <v>73814</v>
      </c>
      <c r="G633" s="288" t="s">
        <v>117</v>
      </c>
      <c r="H633" s="288"/>
      <c r="I633" s="1"/>
      <c r="J633" s="10"/>
      <c r="K633" s="10"/>
    </row>
    <row r="634" spans="2:11" s="5" customFormat="1" ht="47.25" hidden="1">
      <c r="B634" s="1"/>
      <c r="C634" s="351">
        <v>4064</v>
      </c>
      <c r="D634" s="352" t="s">
        <v>677</v>
      </c>
      <c r="E634" s="353" t="s">
        <v>116</v>
      </c>
      <c r="F634" s="354">
        <v>56378</v>
      </c>
      <c r="G634" s="288" t="s">
        <v>117</v>
      </c>
      <c r="H634" s="288"/>
      <c r="I634" s="1"/>
      <c r="J634" s="10"/>
      <c r="K634" s="10"/>
    </row>
    <row r="635" spans="2:11" s="5" customFormat="1" ht="47.25" hidden="1">
      <c r="B635" s="1"/>
      <c r="C635" s="351">
        <v>4068</v>
      </c>
      <c r="D635" s="352" t="s">
        <v>678</v>
      </c>
      <c r="E635" s="353" t="s">
        <v>116</v>
      </c>
      <c r="F635" s="354">
        <v>70533</v>
      </c>
      <c r="G635" s="288" t="s">
        <v>117</v>
      </c>
      <c r="H635" s="288"/>
      <c r="I635" s="1"/>
      <c r="J635" s="10"/>
      <c r="K635" s="10"/>
    </row>
    <row r="636" spans="2:11" s="5" customFormat="1" ht="47.25" hidden="1">
      <c r="B636" s="1"/>
      <c r="C636" s="351">
        <v>4069</v>
      </c>
      <c r="D636" s="352" t="s">
        <v>679</v>
      </c>
      <c r="E636" s="353" t="s">
        <v>116</v>
      </c>
      <c r="F636" s="354">
        <v>75466</v>
      </c>
      <c r="G636" s="288" t="s">
        <v>117</v>
      </c>
      <c r="H636" s="288"/>
      <c r="I636" s="1"/>
      <c r="J636" s="10"/>
      <c r="K636" s="10"/>
    </row>
    <row r="637" spans="2:11" s="5" customFormat="1" ht="47.25" hidden="1">
      <c r="B637" s="1"/>
      <c r="C637" s="351">
        <v>4073</v>
      </c>
      <c r="D637" s="352" t="s">
        <v>680</v>
      </c>
      <c r="E637" s="353" t="s">
        <v>116</v>
      </c>
      <c r="F637" s="354">
        <v>73874</v>
      </c>
      <c r="G637" s="288" t="s">
        <v>117</v>
      </c>
      <c r="H637" s="288"/>
      <c r="I637" s="1"/>
      <c r="J637" s="10"/>
      <c r="K637" s="10"/>
    </row>
    <row r="638" spans="2:11" s="5" customFormat="1" ht="47.25" hidden="1">
      <c r="B638" s="1"/>
      <c r="C638" s="351">
        <v>4074</v>
      </c>
      <c r="D638" s="352" t="s">
        <v>681</v>
      </c>
      <c r="E638" s="353" t="s">
        <v>116</v>
      </c>
      <c r="F638" s="354">
        <v>62486</v>
      </c>
      <c r="G638" s="288" t="s">
        <v>117</v>
      </c>
      <c r="H638" s="288"/>
      <c r="I638" s="1"/>
      <c r="J638" s="10"/>
      <c r="K638" s="10"/>
    </row>
    <row r="639" spans="2:11" s="5" customFormat="1" ht="47.25" hidden="1">
      <c r="B639" s="1"/>
      <c r="C639" s="351">
        <v>4075</v>
      </c>
      <c r="D639" s="352" t="s">
        <v>682</v>
      </c>
      <c r="E639" s="353" t="s">
        <v>116</v>
      </c>
      <c r="F639" s="354">
        <v>69717</v>
      </c>
      <c r="G639" s="288" t="s">
        <v>117</v>
      </c>
      <c r="H639" s="288"/>
      <c r="I639" s="1"/>
      <c r="J639" s="10"/>
      <c r="K639" s="10"/>
    </row>
    <row r="640" spans="2:11" s="5" customFormat="1" ht="47.25" hidden="1">
      <c r="B640" s="1"/>
      <c r="C640" s="351">
        <v>4077</v>
      </c>
      <c r="D640" s="352" t="s">
        <v>683</v>
      </c>
      <c r="E640" s="353" t="s">
        <v>116</v>
      </c>
      <c r="F640" s="354">
        <v>75223</v>
      </c>
      <c r="G640" s="288" t="s">
        <v>117</v>
      </c>
      <c r="H640" s="288"/>
      <c r="I640" s="1"/>
      <c r="J640" s="10"/>
      <c r="K640" s="10"/>
    </row>
    <row r="641" spans="2:11" s="5" customFormat="1" ht="47.25" hidden="1">
      <c r="B641" s="1"/>
      <c r="C641" s="351">
        <v>4078</v>
      </c>
      <c r="D641" s="352" t="s">
        <v>684</v>
      </c>
      <c r="E641" s="353" t="s">
        <v>116</v>
      </c>
      <c r="F641" s="354">
        <v>82454</v>
      </c>
      <c r="G641" s="288" t="s">
        <v>117</v>
      </c>
      <c r="H641" s="288"/>
      <c r="I641" s="1"/>
      <c r="J641" s="10"/>
      <c r="K641" s="10"/>
    </row>
    <row r="642" spans="2:11" s="5" customFormat="1" ht="47.25" hidden="1">
      <c r="B642" s="1"/>
      <c r="C642" s="351">
        <v>4079</v>
      </c>
      <c r="D642" s="352" t="s">
        <v>685</v>
      </c>
      <c r="E642" s="353" t="s">
        <v>116</v>
      </c>
      <c r="F642" s="354">
        <v>87387</v>
      </c>
      <c r="G642" s="288" t="s">
        <v>117</v>
      </c>
      <c r="H642" s="288"/>
      <c r="I642" s="1"/>
      <c r="J642" s="10"/>
      <c r="K642" s="10"/>
    </row>
    <row r="643" spans="2:11" s="5" customFormat="1" ht="47.25">
      <c r="B643" s="1"/>
      <c r="C643" s="351">
        <v>4080</v>
      </c>
      <c r="D643" s="352" t="s">
        <v>686</v>
      </c>
      <c r="E643" s="353" t="s">
        <v>125</v>
      </c>
      <c r="F643" s="354">
        <v>143533</v>
      </c>
      <c r="G643" s="288" t="s">
        <v>117</v>
      </c>
      <c r="H643" s="288"/>
      <c r="I643" s="1"/>
      <c r="J643" s="10"/>
      <c r="K643" s="10"/>
    </row>
    <row r="644" spans="2:11" s="5" customFormat="1" ht="47.25">
      <c r="B644" s="1"/>
      <c r="C644" s="351">
        <v>4081</v>
      </c>
      <c r="D644" s="352" t="s">
        <v>687</v>
      </c>
      <c r="E644" s="353" t="s">
        <v>125</v>
      </c>
      <c r="F644" s="354">
        <v>151803</v>
      </c>
      <c r="G644" s="288" t="s">
        <v>117</v>
      </c>
      <c r="H644" s="288"/>
      <c r="I644" s="1"/>
      <c r="J644" s="10"/>
      <c r="K644" s="10"/>
    </row>
    <row r="645" spans="2:11" s="5" customFormat="1" ht="47.25">
      <c r="B645" s="1"/>
      <c r="C645" s="351">
        <v>4082</v>
      </c>
      <c r="D645" s="352" t="s">
        <v>688</v>
      </c>
      <c r="E645" s="353" t="s">
        <v>125</v>
      </c>
      <c r="F645" s="354">
        <v>177913</v>
      </c>
      <c r="G645" s="288" t="s">
        <v>117</v>
      </c>
      <c r="H645" s="288"/>
      <c r="I645" s="1"/>
      <c r="J645" s="10"/>
      <c r="K645" s="10"/>
    </row>
    <row r="646" spans="2:11" s="5" customFormat="1" ht="47.25">
      <c r="B646" s="1"/>
      <c r="C646" s="351">
        <v>4083</v>
      </c>
      <c r="D646" s="352" t="s">
        <v>689</v>
      </c>
      <c r="E646" s="353" t="s">
        <v>125</v>
      </c>
      <c r="F646" s="354">
        <v>170565</v>
      </c>
      <c r="G646" s="288" t="s">
        <v>117</v>
      </c>
      <c r="H646" s="288"/>
      <c r="I646" s="1"/>
      <c r="J646" s="10"/>
      <c r="K646" s="10"/>
    </row>
    <row r="647" spans="2:11" s="5" customFormat="1" ht="47.25" hidden="1">
      <c r="B647" s="1"/>
      <c r="C647" s="351">
        <v>4085</v>
      </c>
      <c r="D647" s="352" t="s">
        <v>690</v>
      </c>
      <c r="E647" s="353" t="s">
        <v>125</v>
      </c>
      <c r="F647" s="354">
        <v>76411</v>
      </c>
      <c r="G647" s="288" t="s">
        <v>117</v>
      </c>
      <c r="H647" s="288"/>
      <c r="I647" s="1"/>
      <c r="J647" s="10"/>
      <c r="K647" s="10"/>
    </row>
    <row r="648" spans="2:11" s="5" customFormat="1" ht="47.25" hidden="1">
      <c r="B648" s="1"/>
      <c r="C648" s="351">
        <v>4086</v>
      </c>
      <c r="D648" s="352" t="s">
        <v>691</v>
      </c>
      <c r="E648" s="353" t="s">
        <v>125</v>
      </c>
      <c r="F648" s="354">
        <v>72259</v>
      </c>
      <c r="G648" s="288" t="s">
        <v>117</v>
      </c>
      <c r="H648" s="288"/>
      <c r="I648" s="1"/>
      <c r="J648" s="10"/>
      <c r="K648" s="10"/>
    </row>
    <row r="649" spans="2:11" s="5" customFormat="1" ht="47.25" hidden="1">
      <c r="B649" s="1"/>
      <c r="C649" s="351">
        <v>4087</v>
      </c>
      <c r="D649" s="352" t="s">
        <v>692</v>
      </c>
      <c r="E649" s="353" t="s">
        <v>125</v>
      </c>
      <c r="F649" s="354">
        <v>75211</v>
      </c>
      <c r="G649" s="288" t="s">
        <v>117</v>
      </c>
      <c r="H649" s="288"/>
      <c r="I649" s="1"/>
      <c r="J649" s="10"/>
      <c r="K649" s="10"/>
    </row>
    <row r="650" spans="2:11" s="5" customFormat="1" ht="47.25" hidden="1">
      <c r="B650" s="1"/>
      <c r="C650" s="351">
        <v>4088</v>
      </c>
      <c r="D650" s="352" t="s">
        <v>693</v>
      </c>
      <c r="E650" s="353" t="s">
        <v>122</v>
      </c>
      <c r="F650" s="354">
        <v>59038</v>
      </c>
      <c r="G650" s="288" t="s">
        <v>117</v>
      </c>
      <c r="H650" s="288"/>
      <c r="I650" s="1"/>
      <c r="J650" s="10"/>
      <c r="K650" s="10"/>
    </row>
    <row r="651" spans="2:11" s="5" customFormat="1" ht="47.25" hidden="1">
      <c r="B651" s="1"/>
      <c r="C651" s="351">
        <v>4089</v>
      </c>
      <c r="D651" s="352" t="s">
        <v>694</v>
      </c>
      <c r="E651" s="353" t="s">
        <v>122</v>
      </c>
      <c r="F651" s="354">
        <v>58298</v>
      </c>
      <c r="G651" s="288" t="s">
        <v>117</v>
      </c>
      <c r="H651" s="288"/>
      <c r="I651" s="1"/>
      <c r="J651" s="10"/>
      <c r="K651" s="10"/>
    </row>
    <row r="652" spans="2:11" s="5" customFormat="1" ht="47.25" hidden="1">
      <c r="B652" s="1"/>
      <c r="C652" s="351">
        <v>4090</v>
      </c>
      <c r="D652" s="352" t="s">
        <v>695</v>
      </c>
      <c r="E652" s="353" t="s">
        <v>122</v>
      </c>
      <c r="F652" s="354">
        <v>56477</v>
      </c>
      <c r="G652" s="288" t="s">
        <v>117</v>
      </c>
      <c r="H652" s="288"/>
      <c r="I652" s="1"/>
      <c r="J652" s="10"/>
      <c r="K652" s="10"/>
    </row>
    <row r="653" spans="2:11" s="5" customFormat="1" ht="31.5" hidden="1">
      <c r="B653" s="1"/>
      <c r="C653" s="351">
        <v>4091</v>
      </c>
      <c r="D653" s="352" t="s">
        <v>696</v>
      </c>
      <c r="E653" s="353" t="s">
        <v>125</v>
      </c>
      <c r="F653" s="354">
        <v>742219</v>
      </c>
      <c r="G653" s="288" t="s">
        <v>117</v>
      </c>
      <c r="H653" s="288"/>
      <c r="I653" s="1"/>
      <c r="J653" s="10"/>
      <c r="K653" s="10"/>
    </row>
    <row r="654" spans="2:11" s="5" customFormat="1" ht="47.25" hidden="1">
      <c r="B654" s="1"/>
      <c r="C654" s="351">
        <v>4100</v>
      </c>
      <c r="D654" s="352" t="s">
        <v>697</v>
      </c>
      <c r="E654" s="353" t="s">
        <v>125</v>
      </c>
      <c r="F654" s="354">
        <v>773142</v>
      </c>
      <c r="G654" s="288" t="s">
        <v>117</v>
      </c>
      <c r="H654" s="288"/>
      <c r="I654" s="1"/>
      <c r="J654" s="10"/>
      <c r="K654" s="10"/>
    </row>
    <row r="655" spans="2:11" s="5" customFormat="1" ht="47.25" hidden="1">
      <c r="B655" s="1"/>
      <c r="C655" s="351">
        <v>4101</v>
      </c>
      <c r="D655" s="352" t="s">
        <v>698</v>
      </c>
      <c r="E655" s="353" t="s">
        <v>125</v>
      </c>
      <c r="F655" s="354">
        <v>268029</v>
      </c>
      <c r="G655" s="288" t="s">
        <v>117</v>
      </c>
      <c r="H655" s="288"/>
      <c r="I655" s="1"/>
      <c r="J655" s="10"/>
      <c r="K655" s="10"/>
    </row>
    <row r="656" spans="2:11" s="5" customFormat="1" ht="47.25" hidden="1">
      <c r="B656" s="1"/>
      <c r="C656" s="351">
        <v>4102</v>
      </c>
      <c r="D656" s="352" t="s">
        <v>699</v>
      </c>
      <c r="E656" s="353" t="s">
        <v>122</v>
      </c>
      <c r="F656" s="354">
        <v>132298</v>
      </c>
      <c r="G656" s="288" t="s">
        <v>117</v>
      </c>
      <c r="H656" s="288"/>
      <c r="I656" s="1"/>
      <c r="J656" s="10"/>
      <c r="K656" s="10"/>
    </row>
    <row r="657" spans="2:11" s="5" customFormat="1" ht="47.25" hidden="1">
      <c r="B657" s="1"/>
      <c r="C657" s="351">
        <v>4103</v>
      </c>
      <c r="D657" s="352" t="s">
        <v>700</v>
      </c>
      <c r="E657" s="353" t="s">
        <v>122</v>
      </c>
      <c r="F657" s="354">
        <v>146081</v>
      </c>
      <c r="G657" s="288" t="s">
        <v>117</v>
      </c>
      <c r="H657" s="288"/>
      <c r="I657" s="1"/>
      <c r="J657" s="10"/>
      <c r="K657" s="10"/>
    </row>
    <row r="658" spans="2:11" s="5" customFormat="1" ht="94.5" hidden="1">
      <c r="B658" s="1"/>
      <c r="C658" s="351">
        <v>4104</v>
      </c>
      <c r="D658" s="352" t="s">
        <v>701</v>
      </c>
      <c r="E658" s="353" t="s">
        <v>125</v>
      </c>
      <c r="F658" s="354">
        <v>579069</v>
      </c>
      <c r="G658" s="288" t="s">
        <v>117</v>
      </c>
      <c r="H658" s="288"/>
      <c r="I658" s="1"/>
      <c r="J658" s="10"/>
      <c r="K658" s="10"/>
    </row>
    <row r="659" spans="2:11" s="5" customFormat="1" ht="94.5" hidden="1">
      <c r="B659" s="1"/>
      <c r="C659" s="351">
        <v>4105</v>
      </c>
      <c r="D659" s="352" t="s">
        <v>702</v>
      </c>
      <c r="E659" s="353" t="s">
        <v>125</v>
      </c>
      <c r="F659" s="354">
        <v>1008743</v>
      </c>
      <c r="G659" s="288" t="s">
        <v>117</v>
      </c>
      <c r="H659" s="288"/>
      <c r="I659" s="1"/>
      <c r="J659" s="10"/>
      <c r="K659" s="10"/>
    </row>
    <row r="660" spans="2:11" s="5" customFormat="1" ht="94.5" hidden="1">
      <c r="B660" s="1"/>
      <c r="C660" s="351">
        <v>4106</v>
      </c>
      <c r="D660" s="352" t="s">
        <v>703</v>
      </c>
      <c r="E660" s="353" t="s">
        <v>125</v>
      </c>
      <c r="F660" s="354">
        <v>982725</v>
      </c>
      <c r="G660" s="288" t="s">
        <v>117</v>
      </c>
      <c r="H660" s="288"/>
      <c r="I660" s="1"/>
      <c r="J660" s="10"/>
      <c r="K660" s="10"/>
    </row>
    <row r="661" spans="2:11" s="5" customFormat="1" ht="94.5" hidden="1">
      <c r="B661" s="1"/>
      <c r="C661" s="351">
        <v>4107</v>
      </c>
      <c r="D661" s="352" t="s">
        <v>704</v>
      </c>
      <c r="E661" s="353" t="s">
        <v>125</v>
      </c>
      <c r="F661" s="354">
        <v>1474917</v>
      </c>
      <c r="G661" s="288" t="s">
        <v>117</v>
      </c>
      <c r="H661" s="288"/>
      <c r="I661" s="1"/>
      <c r="J661" s="10"/>
      <c r="K661" s="10"/>
    </row>
    <row r="662" spans="2:11" s="5" customFormat="1" ht="94.5" hidden="1">
      <c r="B662" s="1"/>
      <c r="C662" s="351">
        <v>4108</v>
      </c>
      <c r="D662" s="352" t="s">
        <v>705</v>
      </c>
      <c r="E662" s="353" t="s">
        <v>125</v>
      </c>
      <c r="F662" s="354">
        <v>1395109</v>
      </c>
      <c r="G662" s="288" t="s">
        <v>117</v>
      </c>
      <c r="H662" s="288"/>
      <c r="I662" s="1"/>
      <c r="J662" s="10"/>
      <c r="K662" s="10"/>
    </row>
    <row r="663" spans="2:11" s="5" customFormat="1" ht="94.5" hidden="1">
      <c r="B663" s="1"/>
      <c r="C663" s="351">
        <v>4110</v>
      </c>
      <c r="D663" s="352" t="s">
        <v>706</v>
      </c>
      <c r="E663" s="353" t="s">
        <v>125</v>
      </c>
      <c r="F663" s="354">
        <v>2560486</v>
      </c>
      <c r="G663" s="288" t="s">
        <v>117</v>
      </c>
      <c r="H663" s="288"/>
      <c r="I663" s="1"/>
      <c r="J663" s="10"/>
      <c r="K663" s="10"/>
    </row>
    <row r="664" spans="2:11" s="5" customFormat="1" ht="31.5" hidden="1">
      <c r="B664" s="1"/>
      <c r="C664" s="351">
        <v>4111</v>
      </c>
      <c r="D664" s="352" t="s">
        <v>707</v>
      </c>
      <c r="E664" s="353" t="s">
        <v>119</v>
      </c>
      <c r="F664" s="354">
        <v>478598</v>
      </c>
      <c r="G664" s="288" t="s">
        <v>117</v>
      </c>
      <c r="H664" s="288"/>
      <c r="I664" s="1"/>
      <c r="J664" s="10"/>
      <c r="K664" s="10"/>
    </row>
    <row r="665" spans="2:11" s="5" customFormat="1" ht="47.25" hidden="1">
      <c r="B665" s="1"/>
      <c r="C665" s="351">
        <v>4113</v>
      </c>
      <c r="D665" s="352" t="s">
        <v>708</v>
      </c>
      <c r="E665" s="353" t="s">
        <v>125</v>
      </c>
      <c r="F665" s="354">
        <v>353341</v>
      </c>
      <c r="G665" s="288" t="s">
        <v>117</v>
      </c>
      <c r="H665" s="288"/>
      <c r="I665" s="1"/>
      <c r="J665" s="10"/>
      <c r="K665" s="10"/>
    </row>
    <row r="666" spans="2:11" s="5" customFormat="1" ht="47.25" hidden="1">
      <c r="B666" s="1"/>
      <c r="C666" s="351">
        <v>4114</v>
      </c>
      <c r="D666" s="352" t="s">
        <v>709</v>
      </c>
      <c r="E666" s="353" t="s">
        <v>125</v>
      </c>
      <c r="F666" s="354">
        <v>287850</v>
      </c>
      <c r="G666" s="288" t="s">
        <v>117</v>
      </c>
      <c r="H666" s="288"/>
      <c r="I666" s="1"/>
      <c r="J666" s="10"/>
      <c r="K666" s="10"/>
    </row>
    <row r="667" spans="2:11" s="5" customFormat="1" ht="47.25" hidden="1">
      <c r="B667" s="1"/>
      <c r="C667" s="351">
        <v>4115</v>
      </c>
      <c r="D667" s="352" t="s">
        <v>710</v>
      </c>
      <c r="E667" s="353" t="s">
        <v>125</v>
      </c>
      <c r="F667" s="354">
        <v>313228</v>
      </c>
      <c r="G667" s="288" t="s">
        <v>117</v>
      </c>
      <c r="H667" s="288"/>
      <c r="I667" s="1"/>
      <c r="J667" s="10"/>
      <c r="K667" s="10"/>
    </row>
    <row r="668" spans="2:11" s="5" customFormat="1" ht="47.25" hidden="1">
      <c r="B668" s="1"/>
      <c r="C668" s="351">
        <v>4116</v>
      </c>
      <c r="D668" s="352" t="s">
        <v>711</v>
      </c>
      <c r="E668" s="353" t="s">
        <v>125</v>
      </c>
      <c r="F668" s="354">
        <v>365620</v>
      </c>
      <c r="G668" s="288" t="s">
        <v>117</v>
      </c>
      <c r="H668" s="288"/>
      <c r="I668" s="1"/>
      <c r="J668" s="10"/>
      <c r="K668" s="10"/>
    </row>
    <row r="669" spans="2:11" s="5" customFormat="1" ht="47.25" hidden="1">
      <c r="B669" s="1"/>
      <c r="C669" s="351">
        <v>4117</v>
      </c>
      <c r="D669" s="352" t="s">
        <v>712</v>
      </c>
      <c r="E669" s="353" t="s">
        <v>125</v>
      </c>
      <c r="F669" s="354">
        <v>391817</v>
      </c>
      <c r="G669" s="288" t="s">
        <v>117</v>
      </c>
      <c r="H669" s="288"/>
      <c r="I669" s="1"/>
      <c r="J669" s="10"/>
      <c r="K669" s="10"/>
    </row>
    <row r="670" spans="2:11" s="5" customFormat="1" ht="47.25" hidden="1">
      <c r="B670" s="1"/>
      <c r="C670" s="351">
        <v>4118</v>
      </c>
      <c r="D670" s="352" t="s">
        <v>713</v>
      </c>
      <c r="E670" s="353" t="s">
        <v>125</v>
      </c>
      <c r="F670" s="354">
        <v>319777</v>
      </c>
      <c r="G670" s="288" t="s">
        <v>117</v>
      </c>
      <c r="H670" s="288"/>
      <c r="I670" s="1"/>
      <c r="J670" s="10"/>
      <c r="K670" s="10"/>
    </row>
    <row r="671" spans="2:11" s="5" customFormat="1" ht="47.25" hidden="1">
      <c r="B671" s="1"/>
      <c r="C671" s="351">
        <v>4119</v>
      </c>
      <c r="D671" s="352" t="s">
        <v>714</v>
      </c>
      <c r="E671" s="353" t="s">
        <v>125</v>
      </c>
      <c r="F671" s="354">
        <v>378718</v>
      </c>
      <c r="G671" s="288" t="s">
        <v>117</v>
      </c>
      <c r="H671" s="288"/>
      <c r="I671" s="1"/>
      <c r="J671" s="10"/>
      <c r="K671" s="10"/>
    </row>
    <row r="672" spans="2:11" s="5" customFormat="1" ht="47.25" hidden="1">
      <c r="B672" s="1"/>
      <c r="C672" s="351">
        <v>4120</v>
      </c>
      <c r="D672" s="352" t="s">
        <v>715</v>
      </c>
      <c r="E672" s="353" t="s">
        <v>125</v>
      </c>
      <c r="F672" s="354">
        <v>407370</v>
      </c>
      <c r="G672" s="288" t="s">
        <v>117</v>
      </c>
      <c r="H672" s="288"/>
      <c r="I672" s="1"/>
      <c r="J672" s="10"/>
      <c r="K672" s="10"/>
    </row>
    <row r="673" spans="2:11" s="5" customFormat="1" ht="47.25" hidden="1">
      <c r="B673" s="1"/>
      <c r="C673" s="351">
        <v>4121</v>
      </c>
      <c r="D673" s="352" t="s">
        <v>716</v>
      </c>
      <c r="E673" s="353" t="s">
        <v>125</v>
      </c>
      <c r="F673" s="354">
        <v>305042</v>
      </c>
      <c r="G673" s="288" t="s">
        <v>117</v>
      </c>
      <c r="H673" s="288"/>
      <c r="I673" s="1"/>
      <c r="J673" s="10"/>
      <c r="K673" s="10"/>
    </row>
    <row r="674" spans="2:11" s="5" customFormat="1" ht="47.25" hidden="1">
      <c r="B674" s="1"/>
      <c r="C674" s="351">
        <v>4122</v>
      </c>
      <c r="D674" s="352" t="s">
        <v>717</v>
      </c>
      <c r="E674" s="353" t="s">
        <v>125</v>
      </c>
      <c r="F674" s="354">
        <v>283757</v>
      </c>
      <c r="G674" s="288" t="s">
        <v>117</v>
      </c>
      <c r="H674" s="288"/>
      <c r="I674" s="1"/>
      <c r="J674" s="10"/>
      <c r="K674" s="10"/>
    </row>
    <row r="675" spans="2:11" s="5" customFormat="1" ht="47.25" hidden="1">
      <c r="B675" s="1"/>
      <c r="C675" s="351">
        <v>4123</v>
      </c>
      <c r="D675" s="352" t="s">
        <v>718</v>
      </c>
      <c r="E675" s="353" t="s">
        <v>125</v>
      </c>
      <c r="F675" s="354">
        <v>297674</v>
      </c>
      <c r="G675" s="288" t="s">
        <v>117</v>
      </c>
      <c r="H675" s="288"/>
      <c r="I675" s="1"/>
      <c r="J675" s="10"/>
      <c r="K675" s="10"/>
    </row>
    <row r="676" spans="2:11" s="5" customFormat="1" ht="47.25" hidden="1">
      <c r="B676" s="1"/>
      <c r="C676" s="351">
        <v>4124</v>
      </c>
      <c r="D676" s="352" t="s">
        <v>719</v>
      </c>
      <c r="E676" s="353" t="s">
        <v>125</v>
      </c>
      <c r="F676" s="354">
        <v>340243</v>
      </c>
      <c r="G676" s="288" t="s">
        <v>117</v>
      </c>
      <c r="H676" s="288"/>
      <c r="I676" s="1"/>
      <c r="J676" s="10"/>
      <c r="K676" s="10"/>
    </row>
    <row r="677" spans="2:11" s="5" customFormat="1" ht="63">
      <c r="B677" s="1"/>
      <c r="C677" s="351">
        <v>4125</v>
      </c>
      <c r="D677" s="352" t="s">
        <v>720</v>
      </c>
      <c r="E677" s="353" t="s">
        <v>125</v>
      </c>
      <c r="F677" s="354">
        <v>244861</v>
      </c>
      <c r="G677" s="288" t="s">
        <v>117</v>
      </c>
      <c r="H677" s="288" t="s">
        <v>145</v>
      </c>
      <c r="I677" s="1"/>
      <c r="J677" s="10"/>
      <c r="K677" s="10"/>
    </row>
    <row r="678" spans="2:11" s="5" customFormat="1" ht="63">
      <c r="B678" s="1"/>
      <c r="C678" s="351">
        <v>4126</v>
      </c>
      <c r="D678" s="352" t="s">
        <v>721</v>
      </c>
      <c r="E678" s="353" t="s">
        <v>125</v>
      </c>
      <c r="F678" s="354">
        <v>218724</v>
      </c>
      <c r="G678" s="288" t="s">
        <v>117</v>
      </c>
      <c r="H678" s="288" t="s">
        <v>145</v>
      </c>
      <c r="I678" s="1"/>
      <c r="J678" s="10"/>
      <c r="K678" s="10"/>
    </row>
    <row r="679" spans="2:11" s="5" customFormat="1" ht="63">
      <c r="B679" s="1"/>
      <c r="C679" s="351">
        <v>4127</v>
      </c>
      <c r="D679" s="352" t="s">
        <v>722</v>
      </c>
      <c r="E679" s="353" t="s">
        <v>125</v>
      </c>
      <c r="F679" s="354">
        <v>328386</v>
      </c>
      <c r="G679" s="288" t="s">
        <v>117</v>
      </c>
      <c r="H679" s="288" t="s">
        <v>145</v>
      </c>
      <c r="I679" s="1"/>
      <c r="J679" s="10"/>
      <c r="K679" s="10"/>
    </row>
    <row r="680" spans="2:11" s="5" customFormat="1" ht="47.25" hidden="1">
      <c r="B680" s="1"/>
      <c r="C680" s="351">
        <v>4128</v>
      </c>
      <c r="D680" s="352" t="s">
        <v>723</v>
      </c>
      <c r="E680" s="353" t="s">
        <v>122</v>
      </c>
      <c r="F680" s="354">
        <v>98392</v>
      </c>
      <c r="G680" s="288" t="s">
        <v>117</v>
      </c>
      <c r="H680" s="288"/>
      <c r="I680" s="1"/>
      <c r="J680" s="10"/>
      <c r="K680" s="10"/>
    </row>
    <row r="681" spans="2:11" s="5" customFormat="1" ht="31.5" hidden="1">
      <c r="B681" s="1"/>
      <c r="C681" s="351">
        <v>4129</v>
      </c>
      <c r="D681" s="352" t="s">
        <v>724</v>
      </c>
      <c r="E681" s="353" t="s">
        <v>122</v>
      </c>
      <c r="F681" s="354">
        <v>198469</v>
      </c>
      <c r="G681" s="288" t="s">
        <v>117</v>
      </c>
      <c r="H681" s="288"/>
      <c r="I681" s="1"/>
      <c r="J681" s="10"/>
      <c r="K681" s="10"/>
    </row>
    <row r="682" spans="2:11" s="5" customFormat="1" ht="78.75">
      <c r="B682" s="1"/>
      <c r="C682" s="351">
        <v>4130</v>
      </c>
      <c r="D682" s="352" t="s">
        <v>725</v>
      </c>
      <c r="E682" s="353" t="s">
        <v>125</v>
      </c>
      <c r="F682" s="354">
        <v>647311</v>
      </c>
      <c r="G682" s="288" t="s">
        <v>117</v>
      </c>
      <c r="H682" s="288"/>
      <c r="I682" s="1"/>
      <c r="J682" s="10"/>
      <c r="K682" s="10"/>
    </row>
    <row r="683" spans="2:11" s="5" customFormat="1" ht="78.75">
      <c r="B683" s="1"/>
      <c r="C683" s="351">
        <v>4131</v>
      </c>
      <c r="D683" s="352" t="s">
        <v>726</v>
      </c>
      <c r="E683" s="353" t="s">
        <v>125</v>
      </c>
      <c r="F683" s="354">
        <v>1009238</v>
      </c>
      <c r="G683" s="288" t="s">
        <v>117</v>
      </c>
      <c r="H683" s="288"/>
      <c r="I683" s="1"/>
      <c r="J683" s="10"/>
      <c r="K683" s="10"/>
    </row>
    <row r="684" spans="2:11" s="5" customFormat="1" ht="78.75" hidden="1">
      <c r="B684" s="1"/>
      <c r="C684" s="351">
        <v>4132</v>
      </c>
      <c r="D684" s="352" t="s">
        <v>727</v>
      </c>
      <c r="E684" s="353" t="s">
        <v>125</v>
      </c>
      <c r="F684" s="354">
        <v>1123335</v>
      </c>
      <c r="G684" s="288" t="s">
        <v>117</v>
      </c>
      <c r="H684" s="288"/>
      <c r="I684" s="1"/>
      <c r="J684" s="10"/>
      <c r="K684" s="10"/>
    </row>
    <row r="685" spans="2:11" s="5" customFormat="1" ht="78.75" hidden="1">
      <c r="B685" s="1"/>
      <c r="C685" s="351">
        <v>4133</v>
      </c>
      <c r="D685" s="352" t="s">
        <v>728</v>
      </c>
      <c r="E685" s="353" t="s">
        <v>125</v>
      </c>
      <c r="F685" s="354">
        <v>1551115</v>
      </c>
      <c r="G685" s="288" t="s">
        <v>117</v>
      </c>
      <c r="H685" s="288"/>
      <c r="I685" s="1"/>
      <c r="J685" s="10"/>
      <c r="K685" s="10"/>
    </row>
    <row r="686" spans="2:11" s="5" customFormat="1" ht="31.5" hidden="1">
      <c r="B686" s="1"/>
      <c r="C686" s="351">
        <v>4134</v>
      </c>
      <c r="D686" s="352" t="s">
        <v>729</v>
      </c>
      <c r="E686" s="353" t="s">
        <v>119</v>
      </c>
      <c r="F686" s="354">
        <v>417529</v>
      </c>
      <c r="G686" s="288" t="s">
        <v>117</v>
      </c>
      <c r="H686" s="288"/>
      <c r="I686" s="1"/>
      <c r="J686" s="10"/>
      <c r="K686" s="10"/>
    </row>
    <row r="687" spans="2:11" s="5" customFormat="1" ht="31.5" hidden="1">
      <c r="B687" s="1"/>
      <c r="C687" s="351">
        <v>4135</v>
      </c>
      <c r="D687" s="352" t="s">
        <v>730</v>
      </c>
      <c r="E687" s="353" t="s">
        <v>119</v>
      </c>
      <c r="F687" s="354">
        <v>432836</v>
      </c>
      <c r="G687" s="288" t="s">
        <v>117</v>
      </c>
      <c r="H687" s="288"/>
      <c r="I687" s="1"/>
      <c r="J687" s="10"/>
      <c r="K687" s="10"/>
    </row>
    <row r="688" spans="2:11" s="5" customFormat="1" ht="31.5" hidden="1">
      <c r="B688" s="1"/>
      <c r="C688" s="351">
        <v>4136</v>
      </c>
      <c r="D688" s="352" t="s">
        <v>731</v>
      </c>
      <c r="E688" s="353" t="s">
        <v>125</v>
      </c>
      <c r="F688" s="354">
        <v>4706</v>
      </c>
      <c r="G688" s="288" t="s">
        <v>117</v>
      </c>
      <c r="H688" s="288"/>
      <c r="I688" s="1"/>
      <c r="J688" s="10"/>
      <c r="K688" s="10"/>
    </row>
    <row r="689" spans="2:11" s="5" customFormat="1" ht="47.25">
      <c r="B689" s="1"/>
      <c r="C689" s="351">
        <v>4137</v>
      </c>
      <c r="D689" s="352" t="s">
        <v>732</v>
      </c>
      <c r="E689" s="353" t="s">
        <v>116</v>
      </c>
      <c r="F689" s="354">
        <v>96434</v>
      </c>
      <c r="G689" s="288" t="s">
        <v>117</v>
      </c>
      <c r="H689" s="288"/>
      <c r="I689" s="1"/>
      <c r="J689" s="10"/>
      <c r="K689" s="10"/>
    </row>
    <row r="690" spans="2:11" s="5" customFormat="1" ht="31.5" hidden="1">
      <c r="B690" s="1"/>
      <c r="C690" s="351">
        <v>4138</v>
      </c>
      <c r="D690" s="352" t="s">
        <v>733</v>
      </c>
      <c r="E690" s="353" t="s">
        <v>125</v>
      </c>
      <c r="F690" s="354">
        <v>159884</v>
      </c>
      <c r="G690" s="288" t="s">
        <v>117</v>
      </c>
      <c r="H690" s="288"/>
      <c r="I690" s="1"/>
      <c r="J690" s="10"/>
      <c r="K690" s="10"/>
    </row>
    <row r="691" spans="2:11" s="5" customFormat="1" ht="78.75" hidden="1">
      <c r="B691" s="1"/>
      <c r="C691" s="351">
        <v>4140</v>
      </c>
      <c r="D691" s="352" t="s">
        <v>734</v>
      </c>
      <c r="E691" s="353" t="s">
        <v>119</v>
      </c>
      <c r="F691" s="354">
        <v>159227</v>
      </c>
      <c r="G691" s="288" t="s">
        <v>117</v>
      </c>
      <c r="H691" s="288"/>
      <c r="I691" s="1"/>
      <c r="J691" s="10"/>
      <c r="K691" s="10"/>
    </row>
    <row r="692" spans="2:11" s="5" customFormat="1" ht="63" hidden="1">
      <c r="B692" s="1"/>
      <c r="C692" s="351">
        <v>4142</v>
      </c>
      <c r="D692" s="352" t="s">
        <v>735</v>
      </c>
      <c r="E692" s="353" t="s">
        <v>119</v>
      </c>
      <c r="F692" s="354">
        <v>142536</v>
      </c>
      <c r="G692" s="288" t="s">
        <v>117</v>
      </c>
      <c r="H692" s="288"/>
      <c r="I692" s="1"/>
      <c r="J692" s="10"/>
      <c r="K692" s="10"/>
    </row>
    <row r="693" spans="2:11" s="5" customFormat="1" ht="31.5" hidden="1">
      <c r="B693" s="1"/>
      <c r="C693" s="351">
        <v>4143</v>
      </c>
      <c r="D693" s="352" t="s">
        <v>736</v>
      </c>
      <c r="E693" s="353" t="s">
        <v>122</v>
      </c>
      <c r="F693" s="354">
        <v>37542</v>
      </c>
      <c r="G693" s="288" t="s">
        <v>117</v>
      </c>
      <c r="H693" s="288"/>
      <c r="I693" s="1"/>
      <c r="J693" s="10"/>
      <c r="K693" s="10"/>
    </row>
    <row r="694" spans="2:11" s="5" customFormat="1" ht="31.5" hidden="1">
      <c r="B694" s="1"/>
      <c r="C694" s="351">
        <v>4144</v>
      </c>
      <c r="D694" s="352" t="s">
        <v>737</v>
      </c>
      <c r="E694" s="353" t="s">
        <v>122</v>
      </c>
      <c r="F694" s="354">
        <v>76258</v>
      </c>
      <c r="G694" s="288" t="s">
        <v>117</v>
      </c>
      <c r="H694" s="288"/>
      <c r="I694" s="1"/>
      <c r="J694" s="10"/>
      <c r="K694" s="10"/>
    </row>
    <row r="695" spans="2:11" s="5" customFormat="1" ht="31.5" hidden="1">
      <c r="B695" s="1"/>
      <c r="C695" s="351">
        <v>4154</v>
      </c>
      <c r="D695" s="352" t="s">
        <v>738</v>
      </c>
      <c r="E695" s="353" t="s">
        <v>116</v>
      </c>
      <c r="F695" s="354">
        <v>791</v>
      </c>
      <c r="G695" s="288" t="s">
        <v>117</v>
      </c>
      <c r="H695" s="288"/>
      <c r="I695" s="1"/>
      <c r="J695" s="10"/>
      <c r="K695" s="10"/>
    </row>
    <row r="696" spans="2:11" s="5" customFormat="1" ht="31.5" hidden="1">
      <c r="B696" s="1"/>
      <c r="C696" s="351">
        <v>4155</v>
      </c>
      <c r="D696" s="352" t="s">
        <v>739</v>
      </c>
      <c r="E696" s="353" t="s">
        <v>119</v>
      </c>
      <c r="F696" s="354">
        <v>75736</v>
      </c>
      <c r="G696" s="288" t="s">
        <v>117</v>
      </c>
      <c r="H696" s="288"/>
      <c r="I696" s="1"/>
      <c r="J696" s="10"/>
      <c r="K696" s="10"/>
    </row>
    <row r="697" spans="2:11" s="5" customFormat="1" ht="63" hidden="1">
      <c r="B697" s="1"/>
      <c r="C697" s="351">
        <v>4156</v>
      </c>
      <c r="D697" s="352" t="s">
        <v>740</v>
      </c>
      <c r="E697" s="353" t="s">
        <v>119</v>
      </c>
      <c r="F697" s="354">
        <v>138735</v>
      </c>
      <c r="G697" s="288" t="s">
        <v>117</v>
      </c>
      <c r="H697" s="288"/>
      <c r="I697" s="1"/>
      <c r="J697" s="10"/>
      <c r="K697" s="10"/>
    </row>
    <row r="698" spans="2:11" s="5" customFormat="1" ht="63" hidden="1">
      <c r="B698" s="1"/>
      <c r="C698" s="351">
        <v>4157</v>
      </c>
      <c r="D698" s="352" t="s">
        <v>741</v>
      </c>
      <c r="E698" s="353" t="s">
        <v>119</v>
      </c>
      <c r="F698" s="354">
        <v>144923</v>
      </c>
      <c r="G698" s="288" t="s">
        <v>117</v>
      </c>
      <c r="H698" s="288"/>
      <c r="I698" s="1"/>
      <c r="J698" s="10"/>
      <c r="K698" s="10"/>
    </row>
    <row r="699" spans="2:11" s="5" customFormat="1" ht="63" hidden="1">
      <c r="B699" s="1"/>
      <c r="C699" s="351">
        <v>4158</v>
      </c>
      <c r="D699" s="352" t="s">
        <v>742</v>
      </c>
      <c r="E699" s="353" t="s">
        <v>119</v>
      </c>
      <c r="F699" s="354">
        <v>144923</v>
      </c>
      <c r="G699" s="288" t="s">
        <v>117</v>
      </c>
      <c r="H699" s="288"/>
      <c r="I699" s="1"/>
      <c r="J699" s="10"/>
      <c r="K699" s="10"/>
    </row>
    <row r="700" spans="2:11" s="5" customFormat="1" ht="63" hidden="1">
      <c r="B700" s="1"/>
      <c r="C700" s="351">
        <v>4159</v>
      </c>
      <c r="D700" s="352" t="s">
        <v>743</v>
      </c>
      <c r="E700" s="353" t="s">
        <v>119</v>
      </c>
      <c r="F700" s="354">
        <v>127906</v>
      </c>
      <c r="G700" s="288" t="s">
        <v>117</v>
      </c>
      <c r="H700" s="288"/>
      <c r="I700" s="1"/>
      <c r="J700" s="10"/>
      <c r="K700" s="10"/>
    </row>
    <row r="701" spans="2:11" s="5" customFormat="1" ht="63" hidden="1">
      <c r="B701" s="1"/>
      <c r="C701" s="351">
        <v>4160</v>
      </c>
      <c r="D701" s="352" t="s">
        <v>744</v>
      </c>
      <c r="E701" s="353" t="s">
        <v>119</v>
      </c>
      <c r="F701" s="354">
        <v>129453</v>
      </c>
      <c r="G701" s="288" t="s">
        <v>117</v>
      </c>
      <c r="H701" s="288"/>
      <c r="I701" s="1"/>
      <c r="J701" s="10"/>
      <c r="K701" s="10"/>
    </row>
    <row r="702" spans="2:11" s="5" customFormat="1" ht="63" hidden="1">
      <c r="B702" s="1"/>
      <c r="C702" s="351">
        <v>4161</v>
      </c>
      <c r="D702" s="352" t="s">
        <v>745</v>
      </c>
      <c r="E702" s="353" t="s">
        <v>119</v>
      </c>
      <c r="F702" s="354">
        <v>129453</v>
      </c>
      <c r="G702" s="288" t="s">
        <v>117</v>
      </c>
      <c r="H702" s="288"/>
      <c r="I702" s="1"/>
      <c r="J702" s="10"/>
      <c r="K702" s="10"/>
    </row>
    <row r="703" spans="2:11" s="5" customFormat="1" ht="31.5" hidden="1">
      <c r="B703" s="1"/>
      <c r="C703" s="351">
        <v>4195</v>
      </c>
      <c r="D703" s="352" t="s">
        <v>746</v>
      </c>
      <c r="E703" s="353" t="s">
        <v>116</v>
      </c>
      <c r="F703" s="354">
        <v>493</v>
      </c>
      <c r="G703" s="288" t="s">
        <v>117</v>
      </c>
      <c r="H703" s="288"/>
      <c r="I703" s="1"/>
      <c r="J703" s="10"/>
      <c r="K703" s="10"/>
    </row>
    <row r="704" spans="2:11" s="5" customFormat="1" ht="47.25" hidden="1">
      <c r="B704" s="1"/>
      <c r="C704" s="351">
        <v>4197</v>
      </c>
      <c r="D704" s="352" t="s">
        <v>747</v>
      </c>
      <c r="E704" s="353" t="s">
        <v>116</v>
      </c>
      <c r="F704" s="354">
        <v>2830</v>
      </c>
      <c r="G704" s="288" t="s">
        <v>117</v>
      </c>
      <c r="H704" s="288"/>
      <c r="I704" s="1"/>
      <c r="J704" s="10"/>
      <c r="K704" s="10"/>
    </row>
    <row r="705" spans="2:11" s="5" customFormat="1" ht="47.25" hidden="1">
      <c r="B705" s="1"/>
      <c r="C705" s="351">
        <v>4198</v>
      </c>
      <c r="D705" s="352" t="s">
        <v>748</v>
      </c>
      <c r="E705" s="353" t="s">
        <v>116</v>
      </c>
      <c r="F705" s="354">
        <v>2995</v>
      </c>
      <c r="G705" s="288" t="s">
        <v>117</v>
      </c>
      <c r="H705" s="288"/>
      <c r="I705" s="1"/>
      <c r="J705" s="10"/>
      <c r="K705" s="10"/>
    </row>
    <row r="706" spans="2:11" s="5" customFormat="1" ht="94.5" hidden="1">
      <c r="B706" s="1"/>
      <c r="C706" s="351">
        <v>4200</v>
      </c>
      <c r="D706" s="352" t="s">
        <v>749</v>
      </c>
      <c r="E706" s="353" t="s">
        <v>119</v>
      </c>
      <c r="F706" s="354">
        <v>743557</v>
      </c>
      <c r="G706" s="288" t="s">
        <v>117</v>
      </c>
      <c r="H706" s="288"/>
      <c r="I706" s="1"/>
      <c r="J706" s="10"/>
      <c r="K706" s="10"/>
    </row>
    <row r="707" spans="2:11" s="5" customFormat="1" ht="94.5" hidden="1">
      <c r="B707" s="1"/>
      <c r="C707" s="351">
        <v>4203</v>
      </c>
      <c r="D707" s="352" t="s">
        <v>750</v>
      </c>
      <c r="E707" s="353" t="s">
        <v>119</v>
      </c>
      <c r="F707" s="354">
        <v>799876</v>
      </c>
      <c r="G707" s="288" t="s">
        <v>117</v>
      </c>
      <c r="H707" s="288"/>
      <c r="I707" s="1"/>
      <c r="J707" s="10"/>
      <c r="K707" s="10"/>
    </row>
    <row r="708" spans="2:11" s="5" customFormat="1" ht="94.5" hidden="1">
      <c r="B708" s="1"/>
      <c r="C708" s="351">
        <v>4207</v>
      </c>
      <c r="D708" s="352" t="s">
        <v>751</v>
      </c>
      <c r="E708" s="353" t="s">
        <v>119</v>
      </c>
      <c r="F708" s="354">
        <v>847981</v>
      </c>
      <c r="G708" s="288" t="s">
        <v>117</v>
      </c>
      <c r="H708" s="288"/>
      <c r="I708" s="1"/>
      <c r="J708" s="10"/>
      <c r="K708" s="10"/>
    </row>
    <row r="709" spans="2:11" s="5" customFormat="1" ht="47.25">
      <c r="B709" s="1"/>
      <c r="C709" s="351">
        <v>4229</v>
      </c>
      <c r="D709" s="352" t="s">
        <v>752</v>
      </c>
      <c r="E709" s="353" t="s">
        <v>119</v>
      </c>
      <c r="F709" s="354">
        <v>532412</v>
      </c>
      <c r="G709" s="288" t="s">
        <v>117</v>
      </c>
      <c r="H709" s="288" t="s">
        <v>145</v>
      </c>
      <c r="I709" s="1"/>
      <c r="J709" s="10"/>
      <c r="K709" s="10"/>
    </row>
    <row r="710" spans="2:11" s="5" customFormat="1" ht="47.25">
      <c r="B710" s="1"/>
      <c r="C710" s="351">
        <v>4230</v>
      </c>
      <c r="D710" s="352" t="s">
        <v>753</v>
      </c>
      <c r="E710" s="353" t="s">
        <v>119</v>
      </c>
      <c r="F710" s="354">
        <v>518405</v>
      </c>
      <c r="G710" s="288" t="s">
        <v>117</v>
      </c>
      <c r="H710" s="288" t="s">
        <v>145</v>
      </c>
      <c r="I710" s="1"/>
      <c r="J710" s="10"/>
      <c r="K710" s="10"/>
    </row>
    <row r="711" spans="2:11" s="5" customFormat="1" ht="47.25" hidden="1">
      <c r="B711" s="1"/>
      <c r="C711" s="351">
        <v>4232</v>
      </c>
      <c r="D711" s="352" t="s">
        <v>754</v>
      </c>
      <c r="E711" s="353" t="s">
        <v>472</v>
      </c>
      <c r="F711" s="354">
        <v>4622</v>
      </c>
      <c r="G711" s="288" t="s">
        <v>117</v>
      </c>
      <c r="H711" s="288" t="s">
        <v>145</v>
      </c>
      <c r="I711" s="1"/>
      <c r="J711" s="10"/>
      <c r="K711" s="10"/>
    </row>
    <row r="712" spans="2:11" s="5" customFormat="1" ht="47.25" hidden="1">
      <c r="B712" s="1"/>
      <c r="C712" s="351">
        <v>4233</v>
      </c>
      <c r="D712" s="352" t="s">
        <v>755</v>
      </c>
      <c r="E712" s="353" t="s">
        <v>472</v>
      </c>
      <c r="F712" s="354">
        <v>4497</v>
      </c>
      <c r="G712" s="288" t="s">
        <v>117</v>
      </c>
      <c r="H712" s="288" t="s">
        <v>145</v>
      </c>
      <c r="I712" s="1"/>
      <c r="J712" s="10"/>
      <c r="K712" s="10"/>
    </row>
    <row r="713" spans="2:11" s="5" customFormat="1" ht="47.25" hidden="1">
      <c r="B713" s="1"/>
      <c r="C713" s="351">
        <v>4234</v>
      </c>
      <c r="D713" s="352" t="s">
        <v>756</v>
      </c>
      <c r="E713" s="353" t="s">
        <v>472</v>
      </c>
      <c r="F713" s="354">
        <v>4497</v>
      </c>
      <c r="G713" s="288" t="s">
        <v>117</v>
      </c>
      <c r="H713" s="288" t="s">
        <v>145</v>
      </c>
      <c r="I713" s="1"/>
      <c r="J713" s="10"/>
      <c r="K713" s="10"/>
    </row>
    <row r="714" spans="2:11" s="5" customFormat="1" ht="47.25" hidden="1">
      <c r="B714" s="1"/>
      <c r="C714" s="351">
        <v>4235</v>
      </c>
      <c r="D714" s="352" t="s">
        <v>757</v>
      </c>
      <c r="E714" s="353" t="s">
        <v>472</v>
      </c>
      <c r="F714" s="354">
        <v>4497</v>
      </c>
      <c r="G714" s="288" t="s">
        <v>117</v>
      </c>
      <c r="H714" s="288" t="s">
        <v>145</v>
      </c>
      <c r="I714" s="1"/>
      <c r="J714" s="10"/>
      <c r="K714" s="10"/>
    </row>
    <row r="715" spans="2:11" s="5" customFormat="1" ht="47.25" hidden="1">
      <c r="B715" s="1"/>
      <c r="C715" s="351">
        <v>4236</v>
      </c>
      <c r="D715" s="352" t="s">
        <v>758</v>
      </c>
      <c r="E715" s="353" t="s">
        <v>472</v>
      </c>
      <c r="F715" s="354">
        <v>4197</v>
      </c>
      <c r="G715" s="288" t="s">
        <v>117</v>
      </c>
      <c r="H715" s="288" t="s">
        <v>145</v>
      </c>
      <c r="I715" s="1"/>
      <c r="J715" s="10"/>
      <c r="K715" s="10"/>
    </row>
    <row r="716" spans="2:11" s="5" customFormat="1" ht="47.25" hidden="1">
      <c r="B716" s="1"/>
      <c r="C716" s="351">
        <v>4237</v>
      </c>
      <c r="D716" s="352" t="s">
        <v>759</v>
      </c>
      <c r="E716" s="353" t="s">
        <v>472</v>
      </c>
      <c r="F716" s="354">
        <v>4622</v>
      </c>
      <c r="G716" s="288" t="s">
        <v>117</v>
      </c>
      <c r="H716" s="288" t="s">
        <v>145</v>
      </c>
      <c r="I716" s="1"/>
      <c r="J716" s="10"/>
      <c r="K716" s="10"/>
    </row>
    <row r="717" spans="2:11" s="5" customFormat="1" ht="47.25" hidden="1">
      <c r="B717" s="1"/>
      <c r="C717" s="351">
        <v>4238</v>
      </c>
      <c r="D717" s="352" t="s">
        <v>760</v>
      </c>
      <c r="E717" s="353" t="s">
        <v>472</v>
      </c>
      <c r="F717" s="354">
        <v>4622</v>
      </c>
      <c r="G717" s="288" t="s">
        <v>117</v>
      </c>
      <c r="H717" s="288" t="s">
        <v>145</v>
      </c>
      <c r="I717" s="1"/>
      <c r="J717" s="10"/>
      <c r="K717" s="10"/>
    </row>
    <row r="718" spans="2:11" s="5" customFormat="1" ht="31.5">
      <c r="B718" s="1"/>
      <c r="C718" s="351">
        <v>4239</v>
      </c>
      <c r="D718" s="352" t="s">
        <v>761</v>
      </c>
      <c r="E718" s="353" t="s">
        <v>122</v>
      </c>
      <c r="F718" s="354">
        <v>4712</v>
      </c>
      <c r="G718" s="288" t="s">
        <v>117</v>
      </c>
      <c r="H718" s="288"/>
      <c r="I718" s="1"/>
      <c r="J718" s="10"/>
      <c r="K718" s="10"/>
    </row>
    <row r="719" spans="2:11" s="5" customFormat="1" ht="63" hidden="1">
      <c r="B719" s="1"/>
      <c r="C719" s="351">
        <v>4240</v>
      </c>
      <c r="D719" s="352" t="s">
        <v>762</v>
      </c>
      <c r="E719" s="353" t="s">
        <v>122</v>
      </c>
      <c r="F719" s="354">
        <v>14531</v>
      </c>
      <c r="G719" s="288" t="s">
        <v>117</v>
      </c>
      <c r="H719" s="288"/>
      <c r="I719" s="1"/>
      <c r="J719" s="10"/>
      <c r="K719" s="10"/>
    </row>
    <row r="720" spans="2:11" s="5" customFormat="1" ht="63" hidden="1">
      <c r="B720" s="1"/>
      <c r="C720" s="351">
        <v>4241</v>
      </c>
      <c r="D720" s="352" t="s">
        <v>763</v>
      </c>
      <c r="E720" s="353" t="s">
        <v>122</v>
      </c>
      <c r="F720" s="354">
        <v>14531</v>
      </c>
      <c r="G720" s="288" t="s">
        <v>117</v>
      </c>
      <c r="H720" s="288"/>
      <c r="I720" s="1"/>
      <c r="J720" s="10"/>
      <c r="K720" s="10"/>
    </row>
    <row r="721" spans="2:11" s="5" customFormat="1" ht="63" hidden="1">
      <c r="B721" s="1"/>
      <c r="C721" s="351">
        <v>4242</v>
      </c>
      <c r="D721" s="352" t="s">
        <v>764</v>
      </c>
      <c r="E721" s="353" t="s">
        <v>122</v>
      </c>
      <c r="F721" s="354">
        <v>18163</v>
      </c>
      <c r="G721" s="288" t="s">
        <v>117</v>
      </c>
      <c r="H721" s="288"/>
      <c r="I721" s="1"/>
      <c r="J721" s="10"/>
      <c r="K721" s="10"/>
    </row>
    <row r="722" spans="2:11" s="5" customFormat="1" ht="63" hidden="1">
      <c r="B722" s="1"/>
      <c r="C722" s="351">
        <v>4243</v>
      </c>
      <c r="D722" s="352" t="s">
        <v>765</v>
      </c>
      <c r="E722" s="353" t="s">
        <v>122</v>
      </c>
      <c r="F722" s="354">
        <v>18163</v>
      </c>
      <c r="G722" s="288" t="s">
        <v>117</v>
      </c>
      <c r="H722" s="288"/>
      <c r="I722" s="1"/>
      <c r="J722" s="10"/>
      <c r="K722" s="10"/>
    </row>
    <row r="723" spans="2:11" s="5" customFormat="1" ht="94.5" hidden="1">
      <c r="B723" s="1"/>
      <c r="C723" s="351">
        <v>4244</v>
      </c>
      <c r="D723" s="352" t="s">
        <v>766</v>
      </c>
      <c r="E723" s="353" t="s">
        <v>125</v>
      </c>
      <c r="F723" s="354">
        <v>182839</v>
      </c>
      <c r="G723" s="288" t="s">
        <v>117</v>
      </c>
      <c r="H723" s="288"/>
      <c r="I723" s="1"/>
      <c r="J723" s="10"/>
      <c r="K723" s="10"/>
    </row>
    <row r="724" spans="2:11" s="5" customFormat="1" ht="94.5" hidden="1">
      <c r="B724" s="1"/>
      <c r="C724" s="351">
        <v>4245</v>
      </c>
      <c r="D724" s="352" t="s">
        <v>767</v>
      </c>
      <c r="E724" s="353" t="s">
        <v>125</v>
      </c>
      <c r="F724" s="354">
        <v>263966</v>
      </c>
      <c r="G724" s="288" t="s">
        <v>117</v>
      </c>
      <c r="H724" s="288"/>
      <c r="I724" s="1"/>
      <c r="J724" s="10"/>
      <c r="K724" s="10"/>
    </row>
    <row r="725" spans="2:11" s="5" customFormat="1" ht="94.5" hidden="1">
      <c r="B725" s="1"/>
      <c r="C725" s="351">
        <v>4246</v>
      </c>
      <c r="D725" s="352" t="s">
        <v>768</v>
      </c>
      <c r="E725" s="353" t="s">
        <v>125</v>
      </c>
      <c r="F725" s="354">
        <v>145303</v>
      </c>
      <c r="G725" s="288" t="s">
        <v>117</v>
      </c>
      <c r="H725" s="288"/>
      <c r="I725" s="1"/>
      <c r="J725" s="10"/>
      <c r="K725" s="10"/>
    </row>
    <row r="726" spans="2:11" s="5" customFormat="1" ht="47.25" hidden="1">
      <c r="B726" s="1"/>
      <c r="C726" s="351">
        <v>4247</v>
      </c>
      <c r="D726" s="352" t="s">
        <v>769</v>
      </c>
      <c r="E726" s="353" t="s">
        <v>116</v>
      </c>
      <c r="F726" s="354">
        <v>121085</v>
      </c>
      <c r="G726" s="288" t="s">
        <v>117</v>
      </c>
      <c r="H726" s="288"/>
      <c r="I726" s="1"/>
      <c r="J726" s="10"/>
      <c r="K726" s="10"/>
    </row>
    <row r="727" spans="2:11" s="5" customFormat="1" ht="63" hidden="1">
      <c r="B727" s="1"/>
      <c r="C727" s="351">
        <v>4248</v>
      </c>
      <c r="D727" s="352" t="s">
        <v>770</v>
      </c>
      <c r="E727" s="353" t="s">
        <v>116</v>
      </c>
      <c r="F727" s="354">
        <v>121085</v>
      </c>
      <c r="G727" s="288" t="s">
        <v>117</v>
      </c>
      <c r="H727" s="288"/>
      <c r="I727" s="1"/>
      <c r="J727" s="10"/>
      <c r="K727" s="10"/>
    </row>
    <row r="728" spans="2:11" s="5" customFormat="1" ht="63" hidden="1">
      <c r="B728" s="1"/>
      <c r="C728" s="351">
        <v>4249</v>
      </c>
      <c r="D728" s="352" t="s">
        <v>771</v>
      </c>
      <c r="E728" s="353" t="s">
        <v>122</v>
      </c>
      <c r="F728" s="354">
        <v>18163</v>
      </c>
      <c r="G728" s="288" t="s">
        <v>117</v>
      </c>
      <c r="H728" s="288"/>
      <c r="I728" s="1"/>
      <c r="J728" s="10"/>
      <c r="K728" s="10"/>
    </row>
    <row r="729" spans="2:11" s="5" customFormat="1" ht="63" hidden="1">
      <c r="B729" s="1"/>
      <c r="C729" s="351">
        <v>4252</v>
      </c>
      <c r="D729" s="352" t="s">
        <v>772</v>
      </c>
      <c r="E729" s="353" t="s">
        <v>125</v>
      </c>
      <c r="F729" s="354">
        <v>1856274</v>
      </c>
      <c r="G729" s="288" t="s">
        <v>117</v>
      </c>
      <c r="H729" s="288" t="s">
        <v>145</v>
      </c>
      <c r="I729" s="1"/>
      <c r="J729" s="10"/>
      <c r="K729" s="10"/>
    </row>
    <row r="730" spans="2:11" s="5" customFormat="1" ht="47.25">
      <c r="B730" s="1"/>
      <c r="C730" s="351">
        <v>4253</v>
      </c>
      <c r="D730" s="352" t="s">
        <v>773</v>
      </c>
      <c r="E730" s="353" t="s">
        <v>125</v>
      </c>
      <c r="F730" s="354">
        <v>646942</v>
      </c>
      <c r="G730" s="288" t="s">
        <v>117</v>
      </c>
      <c r="H730" s="288" t="s">
        <v>145</v>
      </c>
      <c r="I730" s="1"/>
      <c r="J730" s="10"/>
      <c r="K730" s="10"/>
    </row>
    <row r="731" spans="2:11" s="5" customFormat="1" ht="31.5" hidden="1">
      <c r="B731" s="1"/>
      <c r="C731" s="351">
        <v>4261</v>
      </c>
      <c r="D731" s="352" t="s">
        <v>774</v>
      </c>
      <c r="E731" s="353" t="s">
        <v>119</v>
      </c>
      <c r="F731" s="354">
        <v>561006</v>
      </c>
      <c r="G731" s="288" t="s">
        <v>117</v>
      </c>
      <c r="H731" s="288"/>
      <c r="I731" s="1"/>
      <c r="J731" s="10"/>
      <c r="K731" s="10"/>
    </row>
    <row r="732" spans="2:11" s="5" customFormat="1" ht="31.5" hidden="1">
      <c r="B732" s="1"/>
      <c r="C732" s="351">
        <v>4262</v>
      </c>
      <c r="D732" s="352" t="s">
        <v>775</v>
      </c>
      <c r="E732" s="353" t="s">
        <v>119</v>
      </c>
      <c r="F732" s="354">
        <v>4854</v>
      </c>
      <c r="G732" s="288" t="s">
        <v>117</v>
      </c>
      <c r="H732" s="288"/>
      <c r="I732" s="1"/>
      <c r="J732" s="10"/>
      <c r="K732" s="10"/>
    </row>
    <row r="733" spans="2:11" s="5" customFormat="1" ht="31.5">
      <c r="B733" s="1"/>
      <c r="C733" s="351">
        <v>4264</v>
      </c>
      <c r="D733" s="352" t="s">
        <v>776</v>
      </c>
      <c r="E733" s="353" t="s">
        <v>122</v>
      </c>
      <c r="F733" s="354">
        <v>44576</v>
      </c>
      <c r="G733" s="288" t="s">
        <v>117</v>
      </c>
      <c r="H733" s="288"/>
      <c r="I733" s="1"/>
      <c r="J733" s="10"/>
      <c r="K733" s="10"/>
    </row>
    <row r="734" spans="2:11" s="5" customFormat="1" ht="31.5">
      <c r="B734" s="1"/>
      <c r="C734" s="351">
        <v>4265</v>
      </c>
      <c r="D734" s="352" t="s">
        <v>777</v>
      </c>
      <c r="E734" s="353" t="s">
        <v>122</v>
      </c>
      <c r="F734" s="354">
        <v>99558</v>
      </c>
      <c r="G734" s="288" t="s">
        <v>117</v>
      </c>
      <c r="H734" s="288"/>
      <c r="I734" s="1"/>
      <c r="J734" s="10"/>
      <c r="K734" s="10"/>
    </row>
    <row r="735" spans="2:11" s="5" customFormat="1" ht="31.5" hidden="1">
      <c r="B735" s="1"/>
      <c r="C735" s="351">
        <v>4266</v>
      </c>
      <c r="D735" s="352" t="s">
        <v>778</v>
      </c>
      <c r="E735" s="353" t="s">
        <v>119</v>
      </c>
      <c r="F735" s="354">
        <v>41273</v>
      </c>
      <c r="G735" s="288" t="s">
        <v>117</v>
      </c>
      <c r="H735" s="288"/>
      <c r="I735" s="1"/>
      <c r="J735" s="10"/>
      <c r="K735" s="10"/>
    </row>
    <row r="736" spans="2:11" s="5" customFormat="1" ht="25.5" hidden="1">
      <c r="B736" s="1"/>
      <c r="C736" s="351">
        <v>4273</v>
      </c>
      <c r="D736" s="352" t="s">
        <v>779</v>
      </c>
      <c r="E736" s="353" t="s">
        <v>494</v>
      </c>
      <c r="F736" s="354">
        <v>134238</v>
      </c>
      <c r="G736" s="288" t="s">
        <v>117</v>
      </c>
      <c r="H736" s="288"/>
      <c r="I736" s="1"/>
      <c r="J736" s="10"/>
      <c r="K736" s="10"/>
    </row>
    <row r="737" spans="2:11" s="5" customFormat="1" ht="25.5" hidden="1">
      <c r="B737" s="1"/>
      <c r="C737" s="351">
        <v>4274</v>
      </c>
      <c r="D737" s="352" t="s">
        <v>780</v>
      </c>
      <c r="E737" s="353" t="s">
        <v>494</v>
      </c>
      <c r="F737" s="354">
        <v>189291</v>
      </c>
      <c r="G737" s="288" t="s">
        <v>117</v>
      </c>
      <c r="H737" s="288"/>
      <c r="I737" s="1"/>
      <c r="J737" s="10"/>
      <c r="K737" s="10"/>
    </row>
    <row r="738" spans="2:11" s="5" customFormat="1" ht="25.5" hidden="1">
      <c r="B738" s="1"/>
      <c r="C738" s="351">
        <v>4275</v>
      </c>
      <c r="D738" s="352" t="s">
        <v>781</v>
      </c>
      <c r="E738" s="353" t="s">
        <v>494</v>
      </c>
      <c r="F738" s="354">
        <v>146303</v>
      </c>
      <c r="G738" s="288" t="s">
        <v>117</v>
      </c>
      <c r="H738" s="288"/>
      <c r="I738" s="1"/>
      <c r="J738" s="10"/>
      <c r="K738" s="10"/>
    </row>
    <row r="739" spans="2:11" s="5" customFormat="1" ht="25.5" hidden="1">
      <c r="B739" s="1"/>
      <c r="C739" s="351">
        <v>4276</v>
      </c>
      <c r="D739" s="352" t="s">
        <v>782</v>
      </c>
      <c r="E739" s="353" t="s">
        <v>494</v>
      </c>
      <c r="F739" s="354">
        <v>201356</v>
      </c>
      <c r="G739" s="288" t="s">
        <v>117</v>
      </c>
      <c r="H739" s="288"/>
      <c r="I739" s="1"/>
      <c r="J739" s="10"/>
      <c r="K739" s="10"/>
    </row>
    <row r="740" spans="2:11" s="5" customFormat="1" ht="31.5" hidden="1">
      <c r="B740" s="1"/>
      <c r="C740" s="351">
        <v>4277</v>
      </c>
      <c r="D740" s="352" t="s">
        <v>783</v>
      </c>
      <c r="E740" s="353" t="s">
        <v>494</v>
      </c>
      <c r="F740" s="354">
        <v>146303</v>
      </c>
      <c r="G740" s="288" t="s">
        <v>117</v>
      </c>
      <c r="H740" s="288"/>
      <c r="I740" s="1"/>
      <c r="J740" s="10"/>
      <c r="K740" s="10"/>
    </row>
    <row r="741" spans="2:11" s="5" customFormat="1" ht="25.5" hidden="1">
      <c r="B741" s="1"/>
      <c r="C741" s="351">
        <v>4278</v>
      </c>
      <c r="D741" s="352" t="s">
        <v>784</v>
      </c>
      <c r="E741" s="353" t="s">
        <v>785</v>
      </c>
      <c r="F741" s="354">
        <v>16780</v>
      </c>
      <c r="G741" s="288" t="s">
        <v>117</v>
      </c>
      <c r="H741" s="288"/>
      <c r="I741" s="1"/>
      <c r="J741" s="10"/>
      <c r="K741" s="10"/>
    </row>
    <row r="742" spans="2:11" s="5" customFormat="1" ht="25.5" hidden="1">
      <c r="B742" s="1"/>
      <c r="C742" s="351">
        <v>4279</v>
      </c>
      <c r="D742" s="352" t="s">
        <v>786</v>
      </c>
      <c r="E742" s="353" t="s">
        <v>785</v>
      </c>
      <c r="F742" s="354">
        <v>23662</v>
      </c>
      <c r="G742" s="288" t="s">
        <v>117</v>
      </c>
      <c r="H742" s="288"/>
      <c r="I742" s="1"/>
      <c r="J742" s="10"/>
      <c r="K742" s="10"/>
    </row>
    <row r="743" spans="2:11" s="5" customFormat="1" ht="25.5" hidden="1">
      <c r="B743" s="1"/>
      <c r="C743" s="351">
        <v>4280</v>
      </c>
      <c r="D743" s="352" t="s">
        <v>787</v>
      </c>
      <c r="E743" s="353" t="s">
        <v>785</v>
      </c>
      <c r="F743" s="354">
        <v>18289</v>
      </c>
      <c r="G743" s="288" t="s">
        <v>117</v>
      </c>
      <c r="H743" s="288"/>
      <c r="I743" s="1"/>
      <c r="J743" s="10"/>
      <c r="K743" s="10"/>
    </row>
    <row r="744" spans="2:11" s="5" customFormat="1" ht="25.5" hidden="1">
      <c r="B744" s="1"/>
      <c r="C744" s="351">
        <v>4281</v>
      </c>
      <c r="D744" s="352" t="s">
        <v>788</v>
      </c>
      <c r="E744" s="353" t="s">
        <v>785</v>
      </c>
      <c r="F744" s="354">
        <v>25171</v>
      </c>
      <c r="G744" s="288" t="s">
        <v>117</v>
      </c>
      <c r="H744" s="288"/>
      <c r="I744" s="1"/>
      <c r="J744" s="10"/>
      <c r="K744" s="10"/>
    </row>
    <row r="745" spans="2:11" s="5" customFormat="1" ht="25.5" hidden="1">
      <c r="B745" s="1"/>
      <c r="C745" s="351">
        <v>4282</v>
      </c>
      <c r="D745" s="352" t="s">
        <v>789</v>
      </c>
      <c r="E745" s="353" t="s">
        <v>785</v>
      </c>
      <c r="F745" s="354">
        <v>18289</v>
      </c>
      <c r="G745" s="288" t="s">
        <v>117</v>
      </c>
      <c r="H745" s="288"/>
      <c r="I745" s="1"/>
      <c r="J745" s="10"/>
      <c r="K745" s="10"/>
    </row>
    <row r="746" spans="2:11" s="5" customFormat="1" ht="31.5" hidden="1">
      <c r="B746" s="1"/>
      <c r="C746" s="351">
        <v>4283</v>
      </c>
      <c r="D746" s="352" t="s">
        <v>790</v>
      </c>
      <c r="E746" s="353" t="s">
        <v>494</v>
      </c>
      <c r="F746" s="354">
        <v>201356</v>
      </c>
      <c r="G746" s="288" t="s">
        <v>117</v>
      </c>
      <c r="H746" s="288"/>
      <c r="I746" s="1"/>
      <c r="J746" s="10"/>
      <c r="K746" s="10"/>
    </row>
    <row r="747" spans="2:11" s="5" customFormat="1" ht="25.5" hidden="1">
      <c r="B747" s="1"/>
      <c r="C747" s="351">
        <v>4284</v>
      </c>
      <c r="D747" s="352" t="s">
        <v>791</v>
      </c>
      <c r="E747" s="353" t="s">
        <v>785</v>
      </c>
      <c r="F747" s="354">
        <v>37424</v>
      </c>
      <c r="G747" s="288" t="s">
        <v>117</v>
      </c>
      <c r="H747" s="288"/>
      <c r="I747" s="1"/>
      <c r="J747" s="10"/>
      <c r="K747" s="10"/>
    </row>
    <row r="748" spans="2:11" s="5" customFormat="1" ht="25.5" hidden="1">
      <c r="B748" s="1"/>
      <c r="C748" s="351">
        <v>4285</v>
      </c>
      <c r="D748" s="352" t="s">
        <v>792</v>
      </c>
      <c r="E748" s="353" t="s">
        <v>494</v>
      </c>
      <c r="F748" s="354">
        <v>299397</v>
      </c>
      <c r="G748" s="288" t="s">
        <v>117</v>
      </c>
      <c r="H748" s="288"/>
      <c r="I748" s="1"/>
      <c r="J748" s="10"/>
      <c r="K748" s="10"/>
    </row>
    <row r="749" spans="2:11" s="5" customFormat="1" ht="25.5" hidden="1">
      <c r="B749" s="1"/>
      <c r="C749" s="351">
        <v>4286</v>
      </c>
      <c r="D749" s="352" t="s">
        <v>793</v>
      </c>
      <c r="E749" s="353" t="s">
        <v>494</v>
      </c>
      <c r="F749" s="354">
        <v>567871</v>
      </c>
      <c r="G749" s="288" t="s">
        <v>117</v>
      </c>
      <c r="H749" s="288"/>
      <c r="I749" s="1"/>
      <c r="J749" s="10"/>
      <c r="K749" s="10"/>
    </row>
    <row r="750" spans="2:11" s="5" customFormat="1" ht="25.5" hidden="1">
      <c r="B750" s="1"/>
      <c r="C750" s="351">
        <v>4287</v>
      </c>
      <c r="D750" s="352" t="s">
        <v>794</v>
      </c>
      <c r="E750" s="353" t="s">
        <v>785</v>
      </c>
      <c r="F750" s="354">
        <v>30544</v>
      </c>
      <c r="G750" s="288" t="s">
        <v>117</v>
      </c>
      <c r="H750" s="288"/>
      <c r="I750" s="1"/>
      <c r="J750" s="10"/>
      <c r="K750" s="10"/>
    </row>
    <row r="751" spans="2:11" s="5" customFormat="1" ht="25.5" hidden="1">
      <c r="B751" s="1"/>
      <c r="C751" s="351">
        <v>4288</v>
      </c>
      <c r="D751" s="352" t="s">
        <v>795</v>
      </c>
      <c r="E751" s="353" t="s">
        <v>494</v>
      </c>
      <c r="F751" s="354">
        <v>244344</v>
      </c>
      <c r="G751" s="288" t="s">
        <v>117</v>
      </c>
      <c r="H751" s="288"/>
      <c r="I751" s="1"/>
      <c r="J751" s="10"/>
      <c r="K751" s="10"/>
    </row>
    <row r="752" spans="2:11" s="5" customFormat="1" ht="31.5" hidden="1">
      <c r="B752" s="1"/>
      <c r="C752" s="351">
        <v>4289</v>
      </c>
      <c r="D752" s="352" t="s">
        <v>796</v>
      </c>
      <c r="E752" s="353" t="s">
        <v>116</v>
      </c>
      <c r="F752" s="354">
        <v>19930</v>
      </c>
      <c r="G752" s="288" t="s">
        <v>117</v>
      </c>
      <c r="H752" s="288"/>
      <c r="I752" s="1"/>
      <c r="J752" s="10"/>
      <c r="K752" s="10"/>
    </row>
    <row r="753" spans="2:11" s="5" customFormat="1" ht="31.5" hidden="1">
      <c r="B753" s="1"/>
      <c r="C753" s="351">
        <v>4290</v>
      </c>
      <c r="D753" s="352" t="s">
        <v>797</v>
      </c>
      <c r="E753" s="353" t="s">
        <v>116</v>
      </c>
      <c r="F753" s="354">
        <v>28050</v>
      </c>
      <c r="G753" s="288" t="s">
        <v>117</v>
      </c>
      <c r="H753" s="288"/>
      <c r="I753" s="1"/>
      <c r="J753" s="10"/>
      <c r="K753" s="10"/>
    </row>
    <row r="754" spans="2:11" s="5" customFormat="1" ht="31.5" hidden="1">
      <c r="B754" s="1"/>
      <c r="C754" s="351">
        <v>4291</v>
      </c>
      <c r="D754" s="352" t="s">
        <v>798</v>
      </c>
      <c r="E754" s="353" t="s">
        <v>122</v>
      </c>
      <c r="F754" s="354">
        <v>403447</v>
      </c>
      <c r="G754" s="288" t="s">
        <v>117</v>
      </c>
      <c r="H754" s="288" t="s">
        <v>145</v>
      </c>
      <c r="I754" s="1"/>
      <c r="J754" s="10"/>
      <c r="K754" s="10"/>
    </row>
    <row r="755" spans="2:11" s="5" customFormat="1" ht="31.5" hidden="1">
      <c r="B755" s="1"/>
      <c r="C755" s="351">
        <v>4292</v>
      </c>
      <c r="D755" s="352" t="s">
        <v>799</v>
      </c>
      <c r="E755" s="353" t="s">
        <v>122</v>
      </c>
      <c r="F755" s="354">
        <v>419917</v>
      </c>
      <c r="G755" s="288" t="s">
        <v>117</v>
      </c>
      <c r="H755" s="288" t="s">
        <v>145</v>
      </c>
      <c r="I755" s="1"/>
      <c r="J755" s="10"/>
      <c r="K755" s="10"/>
    </row>
    <row r="756" spans="2:11" s="5" customFormat="1" ht="31.5" hidden="1">
      <c r="B756" s="1"/>
      <c r="C756" s="351">
        <v>4294</v>
      </c>
      <c r="D756" s="352" t="s">
        <v>800</v>
      </c>
      <c r="E756" s="353" t="s">
        <v>122</v>
      </c>
      <c r="F756" s="354">
        <v>513426</v>
      </c>
      <c r="G756" s="288" t="s">
        <v>117</v>
      </c>
      <c r="H756" s="288" t="s">
        <v>145</v>
      </c>
      <c r="I756" s="1"/>
      <c r="J756" s="10"/>
      <c r="K756" s="10"/>
    </row>
    <row r="757" spans="2:11" s="5" customFormat="1" ht="31.5" hidden="1">
      <c r="B757" s="1"/>
      <c r="C757" s="351">
        <v>4295</v>
      </c>
      <c r="D757" s="352" t="s">
        <v>801</v>
      </c>
      <c r="E757" s="353" t="s">
        <v>122</v>
      </c>
      <c r="F757" s="354">
        <v>531311</v>
      </c>
      <c r="G757" s="288" t="s">
        <v>117</v>
      </c>
      <c r="H757" s="288" t="s">
        <v>145</v>
      </c>
      <c r="I757" s="1"/>
      <c r="J757" s="10"/>
      <c r="K757" s="10"/>
    </row>
    <row r="758" spans="2:11" s="5" customFormat="1" ht="31.5" hidden="1">
      <c r="B758" s="1"/>
      <c r="C758" s="351">
        <v>4296</v>
      </c>
      <c r="D758" s="352" t="s">
        <v>802</v>
      </c>
      <c r="E758" s="353" t="s">
        <v>122</v>
      </c>
      <c r="F758" s="354">
        <v>556020</v>
      </c>
      <c r="G758" s="288" t="s">
        <v>117</v>
      </c>
      <c r="H758" s="288" t="s">
        <v>145</v>
      </c>
      <c r="I758" s="1"/>
      <c r="J758" s="10"/>
      <c r="K758" s="10"/>
    </row>
    <row r="759" spans="2:11" s="5" customFormat="1" ht="31.5" hidden="1">
      <c r="B759" s="1"/>
      <c r="C759" s="351">
        <v>4297</v>
      </c>
      <c r="D759" s="352" t="s">
        <v>803</v>
      </c>
      <c r="E759" s="353" t="s">
        <v>122</v>
      </c>
      <c r="F759" s="354">
        <v>743637</v>
      </c>
      <c r="G759" s="288" t="s">
        <v>117</v>
      </c>
      <c r="H759" s="288" t="s">
        <v>145</v>
      </c>
      <c r="I759" s="1"/>
      <c r="J759" s="10"/>
      <c r="K759" s="10"/>
    </row>
    <row r="760" spans="2:11" s="5" customFormat="1" ht="31.5" hidden="1">
      <c r="B760" s="1"/>
      <c r="C760" s="351">
        <v>4298</v>
      </c>
      <c r="D760" s="352" t="s">
        <v>804</v>
      </c>
      <c r="E760" s="353" t="s">
        <v>122</v>
      </c>
      <c r="F760" s="354">
        <v>983946</v>
      </c>
      <c r="G760" s="288" t="s">
        <v>117</v>
      </c>
      <c r="H760" s="288" t="s">
        <v>145</v>
      </c>
      <c r="I760" s="1"/>
      <c r="J760" s="10"/>
      <c r="K760" s="10"/>
    </row>
    <row r="761" spans="2:11" s="5" customFormat="1" ht="31.5" hidden="1">
      <c r="B761" s="1"/>
      <c r="C761" s="351">
        <v>4299</v>
      </c>
      <c r="D761" s="352" t="s">
        <v>805</v>
      </c>
      <c r="E761" s="353" t="s">
        <v>122</v>
      </c>
      <c r="F761" s="354">
        <v>1096607</v>
      </c>
      <c r="G761" s="288" t="s">
        <v>117</v>
      </c>
      <c r="H761" s="288" t="s">
        <v>145</v>
      </c>
      <c r="I761" s="1"/>
      <c r="J761" s="10"/>
      <c r="K761" s="10"/>
    </row>
    <row r="762" spans="2:11" s="5" customFormat="1" ht="31.5" hidden="1">
      <c r="B762" s="1"/>
      <c r="C762" s="351">
        <v>4300</v>
      </c>
      <c r="D762" s="352" t="s">
        <v>806</v>
      </c>
      <c r="E762" s="353" t="s">
        <v>122</v>
      </c>
      <c r="F762" s="354">
        <v>278859</v>
      </c>
      <c r="G762" s="288" t="s">
        <v>117</v>
      </c>
      <c r="H762" s="288" t="s">
        <v>145</v>
      </c>
      <c r="I762" s="1"/>
      <c r="J762" s="10"/>
      <c r="K762" s="10"/>
    </row>
    <row r="763" spans="2:11" s="5" customFormat="1" ht="31.5" hidden="1">
      <c r="B763" s="1"/>
      <c r="C763" s="351">
        <v>4301</v>
      </c>
      <c r="D763" s="352" t="s">
        <v>807</v>
      </c>
      <c r="E763" s="353" t="s">
        <v>122</v>
      </c>
      <c r="F763" s="354">
        <v>310037</v>
      </c>
      <c r="G763" s="288" t="s">
        <v>117</v>
      </c>
      <c r="H763" s="288" t="s">
        <v>145</v>
      </c>
      <c r="I763" s="1"/>
      <c r="J763" s="10"/>
      <c r="K763" s="10"/>
    </row>
    <row r="764" spans="2:11" s="5" customFormat="1" ht="31.5" hidden="1">
      <c r="B764" s="1"/>
      <c r="C764" s="351">
        <v>4302</v>
      </c>
      <c r="D764" s="352" t="s">
        <v>808</v>
      </c>
      <c r="E764" s="353" t="s">
        <v>122</v>
      </c>
      <c r="F764" s="354">
        <v>364592</v>
      </c>
      <c r="G764" s="288" t="s">
        <v>117</v>
      </c>
      <c r="H764" s="288" t="s">
        <v>145</v>
      </c>
      <c r="I764" s="1"/>
      <c r="J764" s="10"/>
      <c r="K764" s="10"/>
    </row>
    <row r="765" spans="2:11" s="5" customFormat="1" ht="31.5" hidden="1">
      <c r="B765" s="1"/>
      <c r="C765" s="351">
        <v>4303</v>
      </c>
      <c r="D765" s="352" t="s">
        <v>809</v>
      </c>
      <c r="E765" s="353" t="s">
        <v>122</v>
      </c>
      <c r="F765" s="354">
        <v>419683</v>
      </c>
      <c r="G765" s="288" t="s">
        <v>117</v>
      </c>
      <c r="H765" s="288" t="s">
        <v>145</v>
      </c>
      <c r="I765" s="1"/>
      <c r="J765" s="10"/>
      <c r="K765" s="10"/>
    </row>
    <row r="766" spans="2:11" s="5" customFormat="1" ht="31.5" hidden="1">
      <c r="B766" s="1"/>
      <c r="C766" s="351">
        <v>4304</v>
      </c>
      <c r="D766" s="352" t="s">
        <v>810</v>
      </c>
      <c r="E766" s="353" t="s">
        <v>122</v>
      </c>
      <c r="F766" s="354">
        <v>434558</v>
      </c>
      <c r="G766" s="288" t="s">
        <v>117</v>
      </c>
      <c r="H766" s="288" t="s">
        <v>145</v>
      </c>
      <c r="I766" s="1"/>
      <c r="J766" s="10"/>
      <c r="K766" s="10"/>
    </row>
    <row r="767" spans="2:11" s="5" customFormat="1" ht="31.5" hidden="1">
      <c r="B767" s="1"/>
      <c r="C767" s="351">
        <v>4305</v>
      </c>
      <c r="D767" s="352" t="s">
        <v>811</v>
      </c>
      <c r="E767" s="353" t="s">
        <v>125</v>
      </c>
      <c r="F767" s="354">
        <v>295105</v>
      </c>
      <c r="G767" s="288" t="s">
        <v>117</v>
      </c>
      <c r="H767" s="288" t="s">
        <v>145</v>
      </c>
      <c r="I767" s="1"/>
      <c r="J767" s="10"/>
      <c r="K767" s="10"/>
    </row>
    <row r="768" spans="2:11" s="5" customFormat="1" ht="31.5" hidden="1">
      <c r="B768" s="1"/>
      <c r="C768" s="351">
        <v>4306</v>
      </c>
      <c r="D768" s="352" t="s">
        <v>812</v>
      </c>
      <c r="E768" s="353" t="s">
        <v>125</v>
      </c>
      <c r="F768" s="354">
        <v>671124</v>
      </c>
      <c r="G768" s="288" t="s">
        <v>117</v>
      </c>
      <c r="H768" s="288" t="s">
        <v>145</v>
      </c>
      <c r="I768" s="1"/>
      <c r="J768" s="10"/>
      <c r="K768" s="10"/>
    </row>
    <row r="769" spans="2:11" s="5" customFormat="1" ht="31.5" hidden="1">
      <c r="B769" s="1"/>
      <c r="C769" s="351">
        <v>4307</v>
      </c>
      <c r="D769" s="352" t="s">
        <v>813</v>
      </c>
      <c r="E769" s="353" t="s">
        <v>125</v>
      </c>
      <c r="F769" s="354">
        <v>411529</v>
      </c>
      <c r="G769" s="288" t="s">
        <v>117</v>
      </c>
      <c r="H769" s="288" t="s">
        <v>145</v>
      </c>
      <c r="I769" s="1"/>
      <c r="J769" s="10"/>
      <c r="K769" s="10"/>
    </row>
    <row r="770" spans="2:11" s="5" customFormat="1" ht="31.5" hidden="1">
      <c r="B770" s="1"/>
      <c r="C770" s="351">
        <v>4308</v>
      </c>
      <c r="D770" s="352" t="s">
        <v>814</v>
      </c>
      <c r="E770" s="353" t="s">
        <v>125</v>
      </c>
      <c r="F770" s="354">
        <v>4080074</v>
      </c>
      <c r="G770" s="288" t="s">
        <v>117</v>
      </c>
      <c r="H770" s="288" t="s">
        <v>145</v>
      </c>
      <c r="I770" s="1"/>
      <c r="J770" s="10"/>
      <c r="K770" s="10"/>
    </row>
    <row r="771" spans="2:11" s="5" customFormat="1" ht="31.5" hidden="1">
      <c r="B771" s="1"/>
      <c r="C771" s="351">
        <v>4309</v>
      </c>
      <c r="D771" s="352" t="s">
        <v>815</v>
      </c>
      <c r="E771" s="353" t="s">
        <v>125</v>
      </c>
      <c r="F771" s="354">
        <v>4080074</v>
      </c>
      <c r="G771" s="288" t="s">
        <v>117</v>
      </c>
      <c r="H771" s="288" t="s">
        <v>145</v>
      </c>
      <c r="I771" s="1"/>
      <c r="J771" s="10"/>
      <c r="K771" s="10"/>
    </row>
    <row r="772" spans="2:11" s="5" customFormat="1" ht="31.5" hidden="1">
      <c r="B772" s="1"/>
      <c r="C772" s="351">
        <v>4310</v>
      </c>
      <c r="D772" s="352" t="s">
        <v>816</v>
      </c>
      <c r="E772" s="353" t="s">
        <v>125</v>
      </c>
      <c r="F772" s="354">
        <v>4460524</v>
      </c>
      <c r="G772" s="288" t="s">
        <v>117</v>
      </c>
      <c r="H772" s="288" t="s">
        <v>145</v>
      </c>
      <c r="I772" s="1"/>
      <c r="J772" s="10"/>
      <c r="K772" s="10"/>
    </row>
    <row r="773" spans="2:11" s="5" customFormat="1" ht="31.5" hidden="1">
      <c r="B773" s="1"/>
      <c r="C773" s="351">
        <v>4311</v>
      </c>
      <c r="D773" s="352" t="s">
        <v>817</v>
      </c>
      <c r="E773" s="353" t="s">
        <v>125</v>
      </c>
      <c r="F773" s="354">
        <v>4073682</v>
      </c>
      <c r="G773" s="288" t="s">
        <v>117</v>
      </c>
      <c r="H773" s="288" t="s">
        <v>145</v>
      </c>
      <c r="I773" s="1"/>
      <c r="J773" s="10"/>
      <c r="K773" s="10"/>
    </row>
    <row r="774" spans="2:11" s="5" customFormat="1" ht="31.5" hidden="1">
      <c r="B774" s="1"/>
      <c r="C774" s="351">
        <v>4312</v>
      </c>
      <c r="D774" s="352" t="s">
        <v>818</v>
      </c>
      <c r="E774" s="353" t="s">
        <v>125</v>
      </c>
      <c r="F774" s="354">
        <v>4073682</v>
      </c>
      <c r="G774" s="288" t="s">
        <v>117</v>
      </c>
      <c r="H774" s="288" t="s">
        <v>145</v>
      </c>
      <c r="I774" s="1"/>
      <c r="J774" s="10"/>
      <c r="K774" s="10"/>
    </row>
    <row r="775" spans="2:11" s="5" customFormat="1" ht="31.5" hidden="1">
      <c r="B775" s="1"/>
      <c r="C775" s="351">
        <v>4313</v>
      </c>
      <c r="D775" s="352" t="s">
        <v>819</v>
      </c>
      <c r="E775" s="353" t="s">
        <v>125</v>
      </c>
      <c r="F775" s="354">
        <v>4067290</v>
      </c>
      <c r="G775" s="288" t="s">
        <v>117</v>
      </c>
      <c r="H775" s="288" t="s">
        <v>145</v>
      </c>
      <c r="I775" s="1"/>
      <c r="J775" s="10"/>
      <c r="K775" s="10"/>
    </row>
    <row r="776" spans="2:11" s="5" customFormat="1" ht="31.5" hidden="1">
      <c r="B776" s="1"/>
      <c r="C776" s="351">
        <v>4314</v>
      </c>
      <c r="D776" s="352" t="s">
        <v>820</v>
      </c>
      <c r="E776" s="353" t="s">
        <v>125</v>
      </c>
      <c r="F776" s="354">
        <v>3713357</v>
      </c>
      <c r="G776" s="288" t="s">
        <v>117</v>
      </c>
      <c r="H776" s="288" t="s">
        <v>145</v>
      </c>
      <c r="I776" s="1"/>
      <c r="J776" s="10"/>
      <c r="K776" s="10"/>
    </row>
    <row r="777" spans="2:11" s="5" customFormat="1" ht="31.5" hidden="1">
      <c r="B777" s="1"/>
      <c r="C777" s="351">
        <v>4315</v>
      </c>
      <c r="D777" s="352" t="s">
        <v>821</v>
      </c>
      <c r="E777" s="353" t="s">
        <v>125</v>
      </c>
      <c r="F777" s="354">
        <v>3713357</v>
      </c>
      <c r="G777" s="288" t="s">
        <v>117</v>
      </c>
      <c r="H777" s="288" t="s">
        <v>145</v>
      </c>
      <c r="I777" s="1"/>
      <c r="J777" s="10"/>
      <c r="K777" s="10"/>
    </row>
    <row r="778" spans="2:11" s="5" customFormat="1" ht="31.5" hidden="1">
      <c r="B778" s="1"/>
      <c r="C778" s="351">
        <v>4316</v>
      </c>
      <c r="D778" s="352" t="s">
        <v>822</v>
      </c>
      <c r="E778" s="353" t="s">
        <v>125</v>
      </c>
      <c r="F778" s="354">
        <v>4120816</v>
      </c>
      <c r="G778" s="288" t="s">
        <v>117</v>
      </c>
      <c r="H778" s="288" t="s">
        <v>145</v>
      </c>
      <c r="I778" s="1"/>
      <c r="J778" s="10"/>
      <c r="K778" s="10"/>
    </row>
    <row r="779" spans="2:11" s="5" customFormat="1" ht="31.5" hidden="1">
      <c r="B779" s="1"/>
      <c r="C779" s="351">
        <v>4317</v>
      </c>
      <c r="D779" s="352" t="s">
        <v>823</v>
      </c>
      <c r="E779" s="353" t="s">
        <v>125</v>
      </c>
      <c r="F779" s="354">
        <v>3700427</v>
      </c>
      <c r="G779" s="288" t="s">
        <v>117</v>
      </c>
      <c r="H779" s="288" t="s">
        <v>145</v>
      </c>
      <c r="I779" s="1"/>
      <c r="J779" s="10"/>
      <c r="K779" s="10"/>
    </row>
    <row r="780" spans="2:11" s="5" customFormat="1" ht="31.5" hidden="1">
      <c r="B780" s="1"/>
      <c r="C780" s="351">
        <v>4318</v>
      </c>
      <c r="D780" s="352" t="s">
        <v>824</v>
      </c>
      <c r="E780" s="353" t="s">
        <v>125</v>
      </c>
      <c r="F780" s="354">
        <v>3700427</v>
      </c>
      <c r="G780" s="288" t="s">
        <v>117</v>
      </c>
      <c r="H780" s="288" t="s">
        <v>145</v>
      </c>
      <c r="I780" s="1"/>
      <c r="J780" s="10"/>
      <c r="K780" s="10"/>
    </row>
    <row r="781" spans="2:11" s="5" customFormat="1" ht="31.5" hidden="1">
      <c r="B781" s="1"/>
      <c r="C781" s="351">
        <v>4319</v>
      </c>
      <c r="D781" s="352" t="s">
        <v>825</v>
      </c>
      <c r="E781" s="353" t="s">
        <v>125</v>
      </c>
      <c r="F781" s="354">
        <v>3694178</v>
      </c>
      <c r="G781" s="288" t="s">
        <v>117</v>
      </c>
      <c r="H781" s="288" t="s">
        <v>145</v>
      </c>
      <c r="I781" s="1"/>
      <c r="J781" s="10"/>
      <c r="K781" s="10"/>
    </row>
    <row r="782" spans="2:11" s="5" customFormat="1" ht="31.5" hidden="1">
      <c r="B782" s="1"/>
      <c r="C782" s="351">
        <v>4320</v>
      </c>
      <c r="D782" s="352" t="s">
        <v>826</v>
      </c>
      <c r="E782" s="353" t="s">
        <v>125</v>
      </c>
      <c r="F782" s="354">
        <v>3138516</v>
      </c>
      <c r="G782" s="288" t="s">
        <v>117</v>
      </c>
      <c r="H782" s="288" t="s">
        <v>145</v>
      </c>
      <c r="I782" s="1"/>
      <c r="J782" s="10"/>
      <c r="K782" s="10"/>
    </row>
    <row r="783" spans="2:11" s="5" customFormat="1" ht="31.5" hidden="1">
      <c r="B783" s="1"/>
      <c r="C783" s="351">
        <v>4321</v>
      </c>
      <c r="D783" s="352" t="s">
        <v>827</v>
      </c>
      <c r="E783" s="353" t="s">
        <v>125</v>
      </c>
      <c r="F783" s="354">
        <v>3138516</v>
      </c>
      <c r="G783" s="288" t="s">
        <v>117</v>
      </c>
      <c r="H783" s="288" t="s">
        <v>145</v>
      </c>
      <c r="I783" s="1"/>
      <c r="J783" s="10"/>
      <c r="K783" s="10"/>
    </row>
    <row r="784" spans="2:11" s="5" customFormat="1" ht="31.5" hidden="1">
      <c r="B784" s="1"/>
      <c r="C784" s="351">
        <v>4322</v>
      </c>
      <c r="D784" s="352" t="s">
        <v>828</v>
      </c>
      <c r="E784" s="353" t="s">
        <v>125</v>
      </c>
      <c r="F784" s="354">
        <v>3138516</v>
      </c>
      <c r="G784" s="288" t="s">
        <v>117</v>
      </c>
      <c r="H784" s="288" t="s">
        <v>145</v>
      </c>
      <c r="I784" s="1"/>
      <c r="J784" s="10"/>
      <c r="K784" s="10"/>
    </row>
    <row r="785" spans="2:11" s="5" customFormat="1" ht="31.5" hidden="1">
      <c r="B785" s="1"/>
      <c r="C785" s="351">
        <v>4323</v>
      </c>
      <c r="D785" s="352" t="s">
        <v>829</v>
      </c>
      <c r="E785" s="353" t="s">
        <v>125</v>
      </c>
      <c r="F785" s="354">
        <v>3121735</v>
      </c>
      <c r="G785" s="288" t="s">
        <v>117</v>
      </c>
      <c r="H785" s="288" t="s">
        <v>145</v>
      </c>
      <c r="I785" s="1"/>
      <c r="J785" s="10"/>
      <c r="K785" s="10"/>
    </row>
    <row r="786" spans="2:11" s="5" customFormat="1" ht="31.5" hidden="1">
      <c r="B786" s="1"/>
      <c r="C786" s="351">
        <v>4324</v>
      </c>
      <c r="D786" s="352" t="s">
        <v>830</v>
      </c>
      <c r="E786" s="353" t="s">
        <v>125</v>
      </c>
      <c r="F786" s="354">
        <v>3121735</v>
      </c>
      <c r="G786" s="288" t="s">
        <v>117</v>
      </c>
      <c r="H786" s="288" t="s">
        <v>145</v>
      </c>
      <c r="I786" s="1"/>
      <c r="J786" s="10"/>
      <c r="K786" s="10"/>
    </row>
    <row r="787" spans="2:11" s="5" customFormat="1" ht="31.5" hidden="1">
      <c r="B787" s="1"/>
      <c r="C787" s="351">
        <v>4325</v>
      </c>
      <c r="D787" s="352" t="s">
        <v>831</v>
      </c>
      <c r="E787" s="353" t="s">
        <v>125</v>
      </c>
      <c r="F787" s="354">
        <v>3115486</v>
      </c>
      <c r="G787" s="288" t="s">
        <v>117</v>
      </c>
      <c r="H787" s="288" t="s">
        <v>145</v>
      </c>
      <c r="I787" s="1"/>
      <c r="J787" s="10"/>
      <c r="K787" s="10"/>
    </row>
    <row r="788" spans="2:11" s="5" customFormat="1" ht="31.5" hidden="1">
      <c r="B788" s="1"/>
      <c r="C788" s="351">
        <v>4326</v>
      </c>
      <c r="D788" s="352" t="s">
        <v>832</v>
      </c>
      <c r="E788" s="353" t="s">
        <v>125</v>
      </c>
      <c r="F788" s="354">
        <v>5124040</v>
      </c>
      <c r="G788" s="288" t="s">
        <v>117</v>
      </c>
      <c r="H788" s="288" t="s">
        <v>145</v>
      </c>
      <c r="I788" s="1"/>
      <c r="J788" s="10"/>
      <c r="K788" s="10"/>
    </row>
    <row r="789" spans="2:11" s="5" customFormat="1" ht="31.5" hidden="1">
      <c r="B789" s="1"/>
      <c r="C789" s="351">
        <v>4327</v>
      </c>
      <c r="D789" s="352" t="s">
        <v>833</v>
      </c>
      <c r="E789" s="353" t="s">
        <v>125</v>
      </c>
      <c r="F789" s="354">
        <v>5101929</v>
      </c>
      <c r="G789" s="288" t="s">
        <v>117</v>
      </c>
      <c r="H789" s="288" t="s">
        <v>145</v>
      </c>
      <c r="I789" s="1"/>
      <c r="J789" s="10"/>
      <c r="K789" s="10"/>
    </row>
    <row r="790" spans="2:11" s="5" customFormat="1" ht="31.5" hidden="1">
      <c r="B790" s="1"/>
      <c r="C790" s="351">
        <v>4328</v>
      </c>
      <c r="D790" s="352" t="s">
        <v>834</v>
      </c>
      <c r="E790" s="353" t="s">
        <v>125</v>
      </c>
      <c r="F790" s="354">
        <v>2865014</v>
      </c>
      <c r="G790" s="288" t="s">
        <v>117</v>
      </c>
      <c r="H790" s="288" t="s">
        <v>145</v>
      </c>
      <c r="I790" s="1"/>
      <c r="J790" s="10"/>
      <c r="K790" s="10"/>
    </row>
    <row r="791" spans="2:11" s="5" customFormat="1" ht="31.5" hidden="1">
      <c r="B791" s="1"/>
      <c r="C791" s="351">
        <v>4329</v>
      </c>
      <c r="D791" s="352" t="s">
        <v>835</v>
      </c>
      <c r="E791" s="353" t="s">
        <v>125</v>
      </c>
      <c r="F791" s="354">
        <v>542712</v>
      </c>
      <c r="G791" s="288" t="s">
        <v>117</v>
      </c>
      <c r="H791" s="288"/>
      <c r="I791" s="1"/>
      <c r="J791" s="10"/>
      <c r="K791" s="10"/>
    </row>
    <row r="792" spans="2:11" s="5" customFormat="1" ht="31.5" hidden="1">
      <c r="B792" s="1"/>
      <c r="C792" s="351">
        <v>4330</v>
      </c>
      <c r="D792" s="352" t="s">
        <v>836</v>
      </c>
      <c r="E792" s="353" t="s">
        <v>125</v>
      </c>
      <c r="F792" s="354">
        <v>820068</v>
      </c>
      <c r="G792" s="288" t="s">
        <v>117</v>
      </c>
      <c r="H792" s="288" t="s">
        <v>145</v>
      </c>
      <c r="I792" s="1"/>
      <c r="J792" s="10"/>
      <c r="K792" s="10"/>
    </row>
    <row r="793" spans="2:11" s="5" customFormat="1" ht="31.5" hidden="1">
      <c r="B793" s="1"/>
      <c r="C793" s="351">
        <v>4331</v>
      </c>
      <c r="D793" s="352" t="s">
        <v>837</v>
      </c>
      <c r="E793" s="353" t="s">
        <v>125</v>
      </c>
      <c r="F793" s="354">
        <v>848361</v>
      </c>
      <c r="G793" s="288" t="s">
        <v>117</v>
      </c>
      <c r="H793" s="288" t="s">
        <v>145</v>
      </c>
      <c r="I793" s="1"/>
      <c r="J793" s="10"/>
      <c r="K793" s="10"/>
    </row>
    <row r="794" spans="2:11" s="5" customFormat="1" ht="31.5" hidden="1">
      <c r="B794" s="1"/>
      <c r="C794" s="351">
        <v>4332</v>
      </c>
      <c r="D794" s="352" t="s">
        <v>838</v>
      </c>
      <c r="E794" s="353" t="s">
        <v>125</v>
      </c>
      <c r="F794" s="354">
        <v>2708477</v>
      </c>
      <c r="G794" s="288" t="s">
        <v>117</v>
      </c>
      <c r="H794" s="288" t="s">
        <v>145</v>
      </c>
      <c r="I794" s="1"/>
      <c r="J794" s="10"/>
      <c r="K794" s="10"/>
    </row>
    <row r="795" spans="2:11" s="5" customFormat="1" ht="31.5" hidden="1">
      <c r="B795" s="1"/>
      <c r="C795" s="351">
        <v>4333</v>
      </c>
      <c r="D795" s="352" t="s">
        <v>839</v>
      </c>
      <c r="E795" s="353" t="s">
        <v>125</v>
      </c>
      <c r="F795" s="354">
        <v>2697149</v>
      </c>
      <c r="G795" s="288" t="s">
        <v>117</v>
      </c>
      <c r="H795" s="288" t="s">
        <v>145</v>
      </c>
      <c r="I795" s="1"/>
      <c r="J795" s="10"/>
      <c r="K795" s="10"/>
    </row>
    <row r="796" spans="2:11" s="5" customFormat="1" ht="31.5" hidden="1">
      <c r="B796" s="1"/>
      <c r="C796" s="351">
        <v>4334</v>
      </c>
      <c r="D796" s="352" t="s">
        <v>840</v>
      </c>
      <c r="E796" s="353" t="s">
        <v>125</v>
      </c>
      <c r="F796" s="354">
        <v>2704917</v>
      </c>
      <c r="G796" s="288" t="s">
        <v>117</v>
      </c>
      <c r="H796" s="288" t="s">
        <v>145</v>
      </c>
      <c r="I796" s="1"/>
      <c r="J796" s="10"/>
      <c r="K796" s="10"/>
    </row>
    <row r="797" spans="2:11" s="5" customFormat="1" ht="31.5" hidden="1">
      <c r="B797" s="1"/>
      <c r="C797" s="351">
        <v>4335</v>
      </c>
      <c r="D797" s="352" t="s">
        <v>841</v>
      </c>
      <c r="E797" s="353" t="s">
        <v>125</v>
      </c>
      <c r="F797" s="354">
        <v>2699617</v>
      </c>
      <c r="G797" s="288" t="s">
        <v>117</v>
      </c>
      <c r="H797" s="288" t="s">
        <v>145</v>
      </c>
      <c r="I797" s="1"/>
      <c r="J797" s="10"/>
      <c r="K797" s="10"/>
    </row>
    <row r="798" spans="2:11" s="5" customFormat="1" ht="31.5" hidden="1">
      <c r="B798" s="1"/>
      <c r="C798" s="351">
        <v>4336</v>
      </c>
      <c r="D798" s="352" t="s">
        <v>842</v>
      </c>
      <c r="E798" s="353" t="s">
        <v>125</v>
      </c>
      <c r="F798" s="354">
        <v>1712691</v>
      </c>
      <c r="G798" s="288" t="s">
        <v>117</v>
      </c>
      <c r="H798" s="288" t="s">
        <v>145</v>
      </c>
      <c r="I798" s="1"/>
      <c r="J798" s="10"/>
      <c r="K798" s="10"/>
    </row>
    <row r="799" spans="2:11" s="5" customFormat="1" ht="31.5" hidden="1">
      <c r="B799" s="1"/>
      <c r="C799" s="351">
        <v>4337</v>
      </c>
      <c r="D799" s="352" t="s">
        <v>843</v>
      </c>
      <c r="E799" s="353" t="s">
        <v>125</v>
      </c>
      <c r="F799" s="354">
        <v>353701</v>
      </c>
      <c r="G799" s="288" t="s">
        <v>117</v>
      </c>
      <c r="H799" s="288"/>
      <c r="I799" s="1"/>
      <c r="J799" s="10"/>
      <c r="K799" s="10"/>
    </row>
    <row r="800" spans="2:11" s="5" customFormat="1" ht="31.5" hidden="1">
      <c r="B800" s="1"/>
      <c r="C800" s="351">
        <v>4338</v>
      </c>
      <c r="D800" s="352" t="s">
        <v>844</v>
      </c>
      <c r="E800" s="353" t="s">
        <v>125</v>
      </c>
      <c r="F800" s="354">
        <v>2697149</v>
      </c>
      <c r="G800" s="288" t="s">
        <v>117</v>
      </c>
      <c r="H800" s="288" t="s">
        <v>145</v>
      </c>
      <c r="I800" s="1"/>
      <c r="J800" s="10"/>
      <c r="K800" s="10"/>
    </row>
    <row r="801" spans="2:11" s="5" customFormat="1" ht="31.5" hidden="1">
      <c r="B801" s="1"/>
      <c r="C801" s="351">
        <v>4340</v>
      </c>
      <c r="D801" s="352" t="s">
        <v>845</v>
      </c>
      <c r="E801" s="353" t="s">
        <v>122</v>
      </c>
      <c r="F801" s="354">
        <v>3102</v>
      </c>
      <c r="G801" s="288" t="s">
        <v>117</v>
      </c>
      <c r="H801" s="288"/>
      <c r="I801" s="1"/>
      <c r="J801" s="10"/>
      <c r="K801" s="10"/>
    </row>
    <row r="802" spans="2:11" s="5" customFormat="1" ht="126" hidden="1">
      <c r="B802" s="1"/>
      <c r="C802" s="351">
        <v>4341</v>
      </c>
      <c r="D802" s="352" t="s">
        <v>846</v>
      </c>
      <c r="E802" s="353" t="s">
        <v>122</v>
      </c>
      <c r="F802" s="354">
        <v>190681</v>
      </c>
      <c r="G802" s="288" t="s">
        <v>117</v>
      </c>
      <c r="H802" s="288"/>
      <c r="I802" s="1"/>
      <c r="J802" s="10"/>
      <c r="K802" s="10"/>
    </row>
    <row r="803" spans="2:11" s="5" customFormat="1" ht="126" hidden="1">
      <c r="B803" s="1"/>
      <c r="C803" s="351">
        <v>4342</v>
      </c>
      <c r="D803" s="352" t="s">
        <v>847</v>
      </c>
      <c r="E803" s="353" t="s">
        <v>122</v>
      </c>
      <c r="F803" s="354">
        <v>265626</v>
      </c>
      <c r="G803" s="288" t="s">
        <v>117</v>
      </c>
      <c r="H803" s="288"/>
      <c r="I803" s="1"/>
      <c r="J803" s="10"/>
      <c r="K803" s="10"/>
    </row>
    <row r="804" spans="2:11" s="5" customFormat="1" ht="126" hidden="1">
      <c r="B804" s="1"/>
      <c r="C804" s="351">
        <v>4343</v>
      </c>
      <c r="D804" s="352" t="s">
        <v>848</v>
      </c>
      <c r="E804" s="353" t="s">
        <v>122</v>
      </c>
      <c r="F804" s="354">
        <v>429104</v>
      </c>
      <c r="G804" s="288" t="s">
        <v>117</v>
      </c>
      <c r="H804" s="288"/>
      <c r="I804" s="1"/>
      <c r="J804" s="10"/>
      <c r="K804" s="10"/>
    </row>
    <row r="805" spans="2:11" s="5" customFormat="1" ht="141.75" hidden="1">
      <c r="B805" s="1"/>
      <c r="C805" s="351">
        <v>4344</v>
      </c>
      <c r="D805" s="352" t="s">
        <v>849</v>
      </c>
      <c r="E805" s="353" t="s">
        <v>122</v>
      </c>
      <c r="F805" s="354">
        <v>489890</v>
      </c>
      <c r="G805" s="288" t="s">
        <v>117</v>
      </c>
      <c r="H805" s="288"/>
      <c r="I805" s="1"/>
      <c r="J805" s="10"/>
      <c r="K805" s="10"/>
    </row>
    <row r="806" spans="2:11" s="5" customFormat="1" ht="141.75" hidden="1">
      <c r="B806" s="1"/>
      <c r="C806" s="351">
        <v>4345</v>
      </c>
      <c r="D806" s="352" t="s">
        <v>850</v>
      </c>
      <c r="E806" s="353" t="s">
        <v>122</v>
      </c>
      <c r="F806" s="354">
        <v>510628</v>
      </c>
      <c r="G806" s="288" t="s">
        <v>117</v>
      </c>
      <c r="H806" s="288"/>
      <c r="I806" s="1"/>
      <c r="J806" s="10"/>
      <c r="K806" s="10"/>
    </row>
    <row r="807" spans="2:11" s="5" customFormat="1" ht="126" hidden="1">
      <c r="B807" s="1"/>
      <c r="C807" s="351">
        <v>4346</v>
      </c>
      <c r="D807" s="352" t="s">
        <v>851</v>
      </c>
      <c r="E807" s="353" t="s">
        <v>122</v>
      </c>
      <c r="F807" s="354">
        <v>698317</v>
      </c>
      <c r="G807" s="288" t="s">
        <v>117</v>
      </c>
      <c r="H807" s="288"/>
      <c r="I807" s="1"/>
      <c r="J807" s="10"/>
      <c r="K807" s="10"/>
    </row>
    <row r="808" spans="2:11" s="5" customFormat="1" ht="126" hidden="1">
      <c r="B808" s="1"/>
      <c r="C808" s="351">
        <v>4347</v>
      </c>
      <c r="D808" s="352" t="s">
        <v>852</v>
      </c>
      <c r="E808" s="353" t="s">
        <v>122</v>
      </c>
      <c r="F808" s="354">
        <v>916065</v>
      </c>
      <c r="G808" s="288" t="s">
        <v>117</v>
      </c>
      <c r="H808" s="288"/>
      <c r="I808" s="1"/>
      <c r="J808" s="10"/>
      <c r="K808" s="10"/>
    </row>
    <row r="809" spans="2:11" s="5" customFormat="1" ht="126" hidden="1">
      <c r="B809" s="1"/>
      <c r="C809" s="351">
        <v>4348</v>
      </c>
      <c r="D809" s="352" t="s">
        <v>853</v>
      </c>
      <c r="E809" s="353" t="s">
        <v>122</v>
      </c>
      <c r="F809" s="354">
        <v>978164</v>
      </c>
      <c r="G809" s="288" t="s">
        <v>117</v>
      </c>
      <c r="H809" s="288"/>
      <c r="I809" s="1"/>
      <c r="J809" s="10"/>
      <c r="K809" s="10"/>
    </row>
    <row r="810" spans="2:11" s="5" customFormat="1" ht="126" hidden="1">
      <c r="B810" s="1"/>
      <c r="C810" s="351">
        <v>4349</v>
      </c>
      <c r="D810" s="352" t="s">
        <v>854</v>
      </c>
      <c r="E810" s="353" t="s">
        <v>122</v>
      </c>
      <c r="F810" s="354">
        <v>1170247</v>
      </c>
      <c r="G810" s="288" t="s">
        <v>117</v>
      </c>
      <c r="H810" s="288"/>
      <c r="I810" s="1"/>
      <c r="J810" s="10"/>
      <c r="K810" s="10"/>
    </row>
    <row r="811" spans="2:11" s="5" customFormat="1" ht="126" hidden="1">
      <c r="B811" s="1"/>
      <c r="C811" s="351">
        <v>4350</v>
      </c>
      <c r="D811" s="352" t="s">
        <v>855</v>
      </c>
      <c r="E811" s="353" t="s">
        <v>122</v>
      </c>
      <c r="F811" s="354">
        <v>1652271</v>
      </c>
      <c r="G811" s="288" t="s">
        <v>117</v>
      </c>
      <c r="H811" s="288"/>
      <c r="I811" s="1"/>
      <c r="J811" s="10"/>
      <c r="K811" s="10"/>
    </row>
    <row r="812" spans="2:11" s="5" customFormat="1" ht="126" hidden="1">
      <c r="B812" s="1"/>
      <c r="C812" s="351">
        <v>4351</v>
      </c>
      <c r="D812" s="352" t="s">
        <v>856</v>
      </c>
      <c r="E812" s="353" t="s">
        <v>122</v>
      </c>
      <c r="F812" s="354">
        <v>270857</v>
      </c>
      <c r="G812" s="288" t="s">
        <v>117</v>
      </c>
      <c r="H812" s="288"/>
      <c r="I812" s="1"/>
      <c r="J812" s="10"/>
      <c r="K812" s="10"/>
    </row>
    <row r="813" spans="2:11" s="5" customFormat="1" ht="126" hidden="1">
      <c r="B813" s="1"/>
      <c r="C813" s="351">
        <v>4352</v>
      </c>
      <c r="D813" s="352" t="s">
        <v>857</v>
      </c>
      <c r="E813" s="353" t="s">
        <v>122</v>
      </c>
      <c r="F813" s="354">
        <v>296269</v>
      </c>
      <c r="G813" s="288" t="s">
        <v>117</v>
      </c>
      <c r="H813" s="288"/>
      <c r="I813" s="1"/>
      <c r="J813" s="10"/>
      <c r="K813" s="10"/>
    </row>
    <row r="814" spans="2:11" s="5" customFormat="1" ht="126" hidden="1">
      <c r="B814" s="1"/>
      <c r="C814" s="351">
        <v>4353</v>
      </c>
      <c r="D814" s="352" t="s">
        <v>858</v>
      </c>
      <c r="E814" s="353" t="s">
        <v>122</v>
      </c>
      <c r="F814" s="354">
        <v>412974</v>
      </c>
      <c r="G814" s="288" t="s">
        <v>117</v>
      </c>
      <c r="H814" s="288"/>
      <c r="I814" s="1"/>
      <c r="J814" s="10"/>
      <c r="K814" s="10"/>
    </row>
    <row r="815" spans="2:11" s="5" customFormat="1" ht="126" hidden="1">
      <c r="B815" s="1"/>
      <c r="C815" s="351">
        <v>4354</v>
      </c>
      <c r="D815" s="352" t="s">
        <v>859</v>
      </c>
      <c r="E815" s="353" t="s">
        <v>122</v>
      </c>
      <c r="F815" s="354">
        <v>556020</v>
      </c>
      <c r="G815" s="288" t="s">
        <v>117</v>
      </c>
      <c r="H815" s="288"/>
      <c r="I815" s="1"/>
      <c r="J815" s="10"/>
      <c r="K815" s="10"/>
    </row>
    <row r="816" spans="2:11" s="5" customFormat="1" ht="126" hidden="1">
      <c r="B816" s="1"/>
      <c r="C816" s="351">
        <v>4355</v>
      </c>
      <c r="D816" s="352" t="s">
        <v>860</v>
      </c>
      <c r="E816" s="353" t="s">
        <v>122</v>
      </c>
      <c r="F816" s="354">
        <v>528025</v>
      </c>
      <c r="G816" s="288" t="s">
        <v>117</v>
      </c>
      <c r="H816" s="288"/>
      <c r="I816" s="1"/>
      <c r="J816" s="10"/>
      <c r="K816" s="10"/>
    </row>
    <row r="817" spans="2:11" s="5" customFormat="1" ht="126" hidden="1">
      <c r="B817" s="1"/>
      <c r="C817" s="351">
        <v>4356</v>
      </c>
      <c r="D817" s="352" t="s">
        <v>861</v>
      </c>
      <c r="E817" s="353" t="s">
        <v>122</v>
      </c>
      <c r="F817" s="354">
        <v>707350</v>
      </c>
      <c r="G817" s="288" t="s">
        <v>117</v>
      </c>
      <c r="H817" s="288"/>
      <c r="I817" s="1"/>
      <c r="J817" s="10"/>
      <c r="K817" s="10"/>
    </row>
    <row r="818" spans="2:11" s="5" customFormat="1" ht="141.75" hidden="1">
      <c r="B818" s="1"/>
      <c r="C818" s="351">
        <v>4357</v>
      </c>
      <c r="D818" s="352" t="s">
        <v>862</v>
      </c>
      <c r="E818" s="353" t="s">
        <v>122</v>
      </c>
      <c r="F818" s="354">
        <v>387275</v>
      </c>
      <c r="G818" s="288" t="s">
        <v>117</v>
      </c>
      <c r="H818" s="288"/>
      <c r="I818" s="1"/>
      <c r="J818" s="10"/>
      <c r="K818" s="10"/>
    </row>
    <row r="819" spans="2:11" s="5" customFormat="1" ht="141.75" hidden="1">
      <c r="B819" s="1"/>
      <c r="C819" s="351">
        <v>4358</v>
      </c>
      <c r="D819" s="352" t="s">
        <v>863</v>
      </c>
      <c r="E819" s="353" t="s">
        <v>122</v>
      </c>
      <c r="F819" s="354">
        <v>530247</v>
      </c>
      <c r="G819" s="288" t="s">
        <v>117</v>
      </c>
      <c r="H819" s="288"/>
      <c r="I819" s="1"/>
      <c r="J819" s="10"/>
      <c r="K819" s="10"/>
    </row>
    <row r="820" spans="2:11" s="5" customFormat="1" ht="141.75" hidden="1">
      <c r="B820" s="1"/>
      <c r="C820" s="351">
        <v>4359</v>
      </c>
      <c r="D820" s="352" t="s">
        <v>864</v>
      </c>
      <c r="E820" s="353" t="s">
        <v>122</v>
      </c>
      <c r="F820" s="354">
        <v>422521</v>
      </c>
      <c r="G820" s="288" t="s">
        <v>117</v>
      </c>
      <c r="H820" s="288"/>
      <c r="I820" s="1"/>
      <c r="J820" s="10"/>
      <c r="K820" s="10"/>
    </row>
    <row r="821" spans="2:11" s="5" customFormat="1" ht="141.75" hidden="1">
      <c r="B821" s="1"/>
      <c r="C821" s="351">
        <v>4360</v>
      </c>
      <c r="D821" s="352" t="s">
        <v>865</v>
      </c>
      <c r="E821" s="353" t="s">
        <v>122</v>
      </c>
      <c r="F821" s="354">
        <v>608806</v>
      </c>
      <c r="G821" s="288" t="s">
        <v>117</v>
      </c>
      <c r="H821" s="288"/>
      <c r="I821" s="1"/>
      <c r="J821" s="10"/>
      <c r="K821" s="10"/>
    </row>
    <row r="822" spans="2:11" s="5" customFormat="1" ht="141.75" hidden="1">
      <c r="B822" s="1"/>
      <c r="C822" s="351">
        <v>4361</v>
      </c>
      <c r="D822" s="352" t="s">
        <v>866</v>
      </c>
      <c r="E822" s="353" t="s">
        <v>122</v>
      </c>
      <c r="F822" s="354">
        <v>626423</v>
      </c>
      <c r="G822" s="288" t="s">
        <v>117</v>
      </c>
      <c r="H822" s="288"/>
      <c r="I822" s="1"/>
      <c r="J822" s="10"/>
      <c r="K822" s="10"/>
    </row>
    <row r="823" spans="2:11" s="5" customFormat="1" ht="141.75" hidden="1">
      <c r="B823" s="1"/>
      <c r="C823" s="351">
        <v>4362</v>
      </c>
      <c r="D823" s="352" t="s">
        <v>867</v>
      </c>
      <c r="E823" s="353" t="s">
        <v>122</v>
      </c>
      <c r="F823" s="354">
        <v>814251</v>
      </c>
      <c r="G823" s="288" t="s">
        <v>117</v>
      </c>
      <c r="H823" s="288"/>
      <c r="I823" s="1"/>
      <c r="J823" s="10"/>
      <c r="K823" s="10"/>
    </row>
    <row r="824" spans="2:11" s="5" customFormat="1" ht="141.75" hidden="1">
      <c r="B824" s="1"/>
      <c r="C824" s="351">
        <v>4363</v>
      </c>
      <c r="D824" s="352" t="s">
        <v>868</v>
      </c>
      <c r="E824" s="353" t="s">
        <v>122</v>
      </c>
      <c r="F824" s="354">
        <v>655585</v>
      </c>
      <c r="G824" s="288" t="s">
        <v>117</v>
      </c>
      <c r="H824" s="288"/>
      <c r="I824" s="1"/>
      <c r="J824" s="10"/>
      <c r="K824" s="10"/>
    </row>
    <row r="825" spans="2:11" s="5" customFormat="1" ht="31.5" hidden="1">
      <c r="B825" s="1"/>
      <c r="C825" s="351">
        <v>4384</v>
      </c>
      <c r="D825" s="352" t="s">
        <v>869</v>
      </c>
      <c r="E825" s="353" t="s">
        <v>125</v>
      </c>
      <c r="F825" s="354">
        <v>129959</v>
      </c>
      <c r="G825" s="288" t="s">
        <v>117</v>
      </c>
      <c r="H825" s="288"/>
      <c r="I825" s="1"/>
      <c r="J825" s="10"/>
      <c r="K825" s="10"/>
    </row>
    <row r="826" spans="2:11" s="5" customFormat="1" ht="31.5" hidden="1">
      <c r="B826" s="1"/>
      <c r="C826" s="351">
        <v>4385</v>
      </c>
      <c r="D826" s="352" t="s">
        <v>870</v>
      </c>
      <c r="E826" s="353" t="s">
        <v>125</v>
      </c>
      <c r="F826" s="354">
        <v>156139</v>
      </c>
      <c r="G826" s="288" t="s">
        <v>117</v>
      </c>
      <c r="H826" s="288"/>
      <c r="I826" s="1"/>
      <c r="J826" s="10"/>
      <c r="K826" s="10"/>
    </row>
    <row r="827" spans="2:11" s="5" customFormat="1" ht="31.5" hidden="1">
      <c r="B827" s="1"/>
      <c r="C827" s="351">
        <v>4386</v>
      </c>
      <c r="D827" s="352" t="s">
        <v>871</v>
      </c>
      <c r="E827" s="353" t="s">
        <v>125</v>
      </c>
      <c r="F827" s="354">
        <v>248678</v>
      </c>
      <c r="G827" s="288" t="s">
        <v>117</v>
      </c>
      <c r="H827" s="288"/>
      <c r="I827" s="1"/>
      <c r="J827" s="10"/>
      <c r="K827" s="10"/>
    </row>
    <row r="828" spans="2:11" s="5" customFormat="1" ht="31.5" hidden="1">
      <c r="B828" s="1"/>
      <c r="C828" s="351">
        <v>4387</v>
      </c>
      <c r="D828" s="352" t="s">
        <v>872</v>
      </c>
      <c r="E828" s="353" t="s">
        <v>125</v>
      </c>
      <c r="F828" s="354">
        <v>394578</v>
      </c>
      <c r="G828" s="288" t="s">
        <v>117</v>
      </c>
      <c r="H828" s="288"/>
      <c r="I828" s="1"/>
      <c r="J828" s="10"/>
      <c r="K828" s="10"/>
    </row>
    <row r="829" spans="2:11" s="5" customFormat="1" ht="31.5" hidden="1">
      <c r="B829" s="1"/>
      <c r="C829" s="351">
        <v>4388</v>
      </c>
      <c r="D829" s="352" t="s">
        <v>873</v>
      </c>
      <c r="E829" s="353" t="s">
        <v>125</v>
      </c>
      <c r="F829" s="354">
        <v>562175</v>
      </c>
      <c r="G829" s="288" t="s">
        <v>117</v>
      </c>
      <c r="H829" s="288"/>
      <c r="I829" s="1"/>
      <c r="J829" s="10"/>
      <c r="K829" s="10"/>
    </row>
    <row r="830" spans="2:11" s="5" customFormat="1" ht="31.5" hidden="1">
      <c r="B830" s="1"/>
      <c r="C830" s="351">
        <v>4389</v>
      </c>
      <c r="D830" s="352" t="s">
        <v>874</v>
      </c>
      <c r="E830" s="353" t="s">
        <v>125</v>
      </c>
      <c r="F830" s="354">
        <v>907947</v>
      </c>
      <c r="G830" s="288" t="s">
        <v>117</v>
      </c>
      <c r="H830" s="288"/>
      <c r="I830" s="1"/>
      <c r="J830" s="10"/>
      <c r="K830" s="10"/>
    </row>
    <row r="831" spans="2:11" s="5" customFormat="1" ht="47.25" hidden="1">
      <c r="B831" s="1"/>
      <c r="C831" s="351">
        <v>4390</v>
      </c>
      <c r="D831" s="352" t="s">
        <v>875</v>
      </c>
      <c r="E831" s="353" t="s">
        <v>119</v>
      </c>
      <c r="F831" s="354">
        <v>77242</v>
      </c>
      <c r="G831" s="288" t="s">
        <v>117</v>
      </c>
      <c r="H831" s="288"/>
      <c r="I831" s="1"/>
      <c r="J831" s="10"/>
      <c r="K831" s="10"/>
    </row>
    <row r="832" spans="2:11" s="5" customFormat="1" ht="47.25" hidden="1">
      <c r="B832" s="1"/>
      <c r="C832" s="351">
        <v>4391</v>
      </c>
      <c r="D832" s="352" t="s">
        <v>876</v>
      </c>
      <c r="E832" s="353" t="s">
        <v>119</v>
      </c>
      <c r="F832" s="354">
        <v>134562</v>
      </c>
      <c r="G832" s="288" t="s">
        <v>117</v>
      </c>
      <c r="H832" s="288"/>
      <c r="I832" s="1"/>
      <c r="J832" s="10"/>
      <c r="K832" s="10"/>
    </row>
    <row r="833" spans="2:11" s="5" customFormat="1" ht="25.5" hidden="1">
      <c r="B833" s="1"/>
      <c r="C833" s="351">
        <v>4392</v>
      </c>
      <c r="D833" s="352" t="s">
        <v>877</v>
      </c>
      <c r="E833" s="353" t="s">
        <v>785</v>
      </c>
      <c r="F833" s="354">
        <v>51187</v>
      </c>
      <c r="G833" s="288" t="s">
        <v>117</v>
      </c>
      <c r="H833" s="288"/>
      <c r="I833" s="1"/>
      <c r="J833" s="10"/>
      <c r="K833" s="10"/>
    </row>
    <row r="834" spans="2:11" s="5" customFormat="1" ht="25.5" hidden="1">
      <c r="B834" s="1"/>
      <c r="C834" s="351">
        <v>4393</v>
      </c>
      <c r="D834" s="352" t="s">
        <v>878</v>
      </c>
      <c r="E834" s="353" t="s">
        <v>785</v>
      </c>
      <c r="F834" s="354">
        <v>70984</v>
      </c>
      <c r="G834" s="288" t="s">
        <v>117</v>
      </c>
      <c r="H834" s="288"/>
      <c r="I834" s="1"/>
      <c r="J834" s="10"/>
      <c r="K834" s="10"/>
    </row>
    <row r="835" spans="2:11" s="5" customFormat="1" ht="63">
      <c r="B835" s="1"/>
      <c r="C835" s="351">
        <v>4394</v>
      </c>
      <c r="D835" s="352" t="s">
        <v>879</v>
      </c>
      <c r="E835" s="353" t="s">
        <v>116</v>
      </c>
      <c r="F835" s="354">
        <v>86814</v>
      </c>
      <c r="G835" s="288" t="s">
        <v>117</v>
      </c>
      <c r="H835" s="288"/>
      <c r="I835" s="1"/>
      <c r="J835" s="10"/>
      <c r="K835" s="10"/>
    </row>
    <row r="836" spans="2:11" s="5" customFormat="1" ht="63">
      <c r="B836" s="1"/>
      <c r="C836" s="351">
        <v>4395</v>
      </c>
      <c r="D836" s="352" t="s">
        <v>880</v>
      </c>
      <c r="E836" s="353" t="s">
        <v>116</v>
      </c>
      <c r="F836" s="354">
        <v>77506</v>
      </c>
      <c r="G836" s="288" t="s">
        <v>117</v>
      </c>
      <c r="H836" s="288"/>
      <c r="I836" s="1"/>
      <c r="J836" s="10"/>
      <c r="K836" s="10"/>
    </row>
    <row r="837" spans="2:11" s="5" customFormat="1" ht="47.25" hidden="1">
      <c r="B837" s="1"/>
      <c r="C837" s="351">
        <v>4396</v>
      </c>
      <c r="D837" s="352" t="s">
        <v>881</v>
      </c>
      <c r="E837" s="353" t="s">
        <v>116</v>
      </c>
      <c r="F837" s="354">
        <v>57330</v>
      </c>
      <c r="G837" s="288" t="s">
        <v>117</v>
      </c>
      <c r="H837" s="288"/>
      <c r="I837" s="1"/>
      <c r="J837" s="10"/>
      <c r="K837" s="10"/>
    </row>
    <row r="838" spans="2:11" s="5" customFormat="1" ht="47.25" hidden="1">
      <c r="B838" s="1"/>
      <c r="C838" s="351">
        <v>4402</v>
      </c>
      <c r="D838" s="352" t="s">
        <v>882</v>
      </c>
      <c r="E838" s="353" t="s">
        <v>125</v>
      </c>
      <c r="F838" s="354">
        <v>979835</v>
      </c>
      <c r="G838" s="288" t="s">
        <v>117</v>
      </c>
      <c r="H838" s="288"/>
      <c r="I838" s="1"/>
      <c r="J838" s="10"/>
      <c r="K838" s="10"/>
    </row>
    <row r="839" spans="2:11" s="5" customFormat="1" ht="47.25" hidden="1">
      <c r="B839" s="1"/>
      <c r="C839" s="351">
        <v>4403</v>
      </c>
      <c r="D839" s="352" t="s">
        <v>883</v>
      </c>
      <c r="E839" s="353" t="s">
        <v>125</v>
      </c>
      <c r="F839" s="354">
        <v>4682309</v>
      </c>
      <c r="G839" s="288" t="s">
        <v>117</v>
      </c>
      <c r="H839" s="288"/>
      <c r="I839" s="1"/>
      <c r="J839" s="10"/>
      <c r="K839" s="10"/>
    </row>
    <row r="840" spans="2:11" s="5" customFormat="1" ht="31.5" hidden="1">
      <c r="B840" s="1"/>
      <c r="C840" s="351">
        <v>4404</v>
      </c>
      <c r="D840" s="352" t="s">
        <v>884</v>
      </c>
      <c r="E840" s="353" t="s">
        <v>125</v>
      </c>
      <c r="F840" s="354">
        <v>115019</v>
      </c>
      <c r="G840" s="288" t="s">
        <v>117</v>
      </c>
      <c r="H840" s="288"/>
      <c r="I840" s="1"/>
      <c r="J840" s="10"/>
      <c r="K840" s="10"/>
    </row>
    <row r="841" spans="2:11" s="5" customFormat="1" ht="31.5" hidden="1">
      <c r="B841" s="1"/>
      <c r="C841" s="351">
        <v>4405</v>
      </c>
      <c r="D841" s="352" t="s">
        <v>885</v>
      </c>
      <c r="E841" s="353" t="s">
        <v>125</v>
      </c>
      <c r="F841" s="354">
        <v>161465</v>
      </c>
      <c r="G841" s="288" t="s">
        <v>117</v>
      </c>
      <c r="H841" s="288"/>
      <c r="I841" s="1"/>
      <c r="J841" s="10"/>
      <c r="K841" s="10"/>
    </row>
    <row r="842" spans="2:11" s="5" customFormat="1" ht="31.5" hidden="1">
      <c r="B842" s="1"/>
      <c r="C842" s="351">
        <v>4406</v>
      </c>
      <c r="D842" s="352" t="s">
        <v>886</v>
      </c>
      <c r="E842" s="353" t="s">
        <v>125</v>
      </c>
      <c r="F842" s="354">
        <v>374542</v>
      </c>
      <c r="G842" s="288" t="s">
        <v>117</v>
      </c>
      <c r="H842" s="288"/>
      <c r="I842" s="1"/>
      <c r="J842" s="10"/>
      <c r="K842" s="10"/>
    </row>
    <row r="843" spans="2:11" s="5" customFormat="1" ht="31.5" hidden="1">
      <c r="B843" s="1"/>
      <c r="C843" s="351">
        <v>4407</v>
      </c>
      <c r="D843" s="352" t="s">
        <v>887</v>
      </c>
      <c r="E843" s="353" t="s">
        <v>125</v>
      </c>
      <c r="F843" s="354">
        <v>215933</v>
      </c>
      <c r="G843" s="288" t="s">
        <v>117</v>
      </c>
      <c r="H843" s="288"/>
      <c r="I843" s="1"/>
      <c r="J843" s="10"/>
      <c r="K843" s="10"/>
    </row>
    <row r="844" spans="2:11" s="5" customFormat="1" ht="31.5" hidden="1">
      <c r="B844" s="1"/>
      <c r="C844" s="351">
        <v>4408</v>
      </c>
      <c r="D844" s="352" t="s">
        <v>888</v>
      </c>
      <c r="E844" s="353" t="s">
        <v>125</v>
      </c>
      <c r="F844" s="354">
        <v>621994</v>
      </c>
      <c r="G844" s="288" t="s">
        <v>117</v>
      </c>
      <c r="H844" s="288"/>
      <c r="I844" s="1"/>
      <c r="J844" s="10"/>
      <c r="K844" s="10"/>
    </row>
    <row r="845" spans="2:11" s="5" customFormat="1" ht="31.5" hidden="1">
      <c r="B845" s="1"/>
      <c r="C845" s="351">
        <v>4409</v>
      </c>
      <c r="D845" s="352" t="s">
        <v>889</v>
      </c>
      <c r="E845" s="353" t="s">
        <v>125</v>
      </c>
      <c r="F845" s="354">
        <v>121672</v>
      </c>
      <c r="G845" s="288" t="s">
        <v>117</v>
      </c>
      <c r="H845" s="288"/>
      <c r="I845" s="1"/>
      <c r="J845" s="10"/>
      <c r="K845" s="10"/>
    </row>
    <row r="846" spans="2:11" s="5" customFormat="1" ht="31.5" hidden="1">
      <c r="B846" s="1"/>
      <c r="C846" s="351">
        <v>4410</v>
      </c>
      <c r="D846" s="352" t="s">
        <v>890</v>
      </c>
      <c r="E846" s="353" t="s">
        <v>125</v>
      </c>
      <c r="F846" s="354">
        <v>140712</v>
      </c>
      <c r="G846" s="288" t="s">
        <v>117</v>
      </c>
      <c r="H846" s="288"/>
      <c r="I846" s="1"/>
      <c r="J846" s="10"/>
      <c r="K846" s="10"/>
    </row>
    <row r="847" spans="2:11" s="5" customFormat="1" ht="31.5" hidden="1">
      <c r="B847" s="1"/>
      <c r="C847" s="351">
        <v>4411</v>
      </c>
      <c r="D847" s="352" t="s">
        <v>891</v>
      </c>
      <c r="E847" s="353" t="s">
        <v>125</v>
      </c>
      <c r="F847" s="354">
        <v>334194</v>
      </c>
      <c r="G847" s="288" t="s">
        <v>117</v>
      </c>
      <c r="H847" s="288"/>
      <c r="I847" s="1"/>
      <c r="J847" s="10"/>
      <c r="K847" s="10"/>
    </row>
    <row r="848" spans="2:11" s="5" customFormat="1" ht="31.5" hidden="1">
      <c r="B848" s="1"/>
      <c r="C848" s="351">
        <v>4412</v>
      </c>
      <c r="D848" s="352" t="s">
        <v>892</v>
      </c>
      <c r="E848" s="353" t="s">
        <v>125</v>
      </c>
      <c r="F848" s="354">
        <v>338974</v>
      </c>
      <c r="G848" s="288" t="s">
        <v>117</v>
      </c>
      <c r="H848" s="288"/>
      <c r="I848" s="1"/>
      <c r="J848" s="10"/>
      <c r="K848" s="10"/>
    </row>
    <row r="849" spans="2:11" s="5" customFormat="1" ht="31.5" hidden="1">
      <c r="B849" s="1"/>
      <c r="C849" s="351">
        <v>4413</v>
      </c>
      <c r="D849" s="352" t="s">
        <v>893</v>
      </c>
      <c r="E849" s="353" t="s">
        <v>125</v>
      </c>
      <c r="F849" s="354">
        <v>1232542</v>
      </c>
      <c r="G849" s="288" t="s">
        <v>117</v>
      </c>
      <c r="H849" s="288"/>
      <c r="I849" s="1"/>
      <c r="J849" s="10"/>
      <c r="K849" s="10"/>
    </row>
    <row r="850" spans="2:11" s="5" customFormat="1" ht="31.5" hidden="1">
      <c r="B850" s="1"/>
      <c r="C850" s="351">
        <v>4414</v>
      </c>
      <c r="D850" s="352" t="s">
        <v>894</v>
      </c>
      <c r="E850" s="353" t="s">
        <v>125</v>
      </c>
      <c r="F850" s="354">
        <v>1232542</v>
      </c>
      <c r="G850" s="288" t="s">
        <v>117</v>
      </c>
      <c r="H850" s="288"/>
      <c r="I850" s="1"/>
      <c r="J850" s="10"/>
      <c r="K850" s="10"/>
    </row>
    <row r="851" spans="2:11" s="5" customFormat="1" ht="31.5" hidden="1">
      <c r="B851" s="1"/>
      <c r="C851" s="351">
        <v>4415</v>
      </c>
      <c r="D851" s="352" t="s">
        <v>895</v>
      </c>
      <c r="E851" s="353" t="s">
        <v>125</v>
      </c>
      <c r="F851" s="354">
        <v>40342</v>
      </c>
      <c r="G851" s="288" t="s">
        <v>117</v>
      </c>
      <c r="H851" s="288"/>
      <c r="I851" s="1"/>
      <c r="J851" s="10"/>
      <c r="K851" s="10"/>
    </row>
    <row r="852" spans="2:11" s="5" customFormat="1" ht="31.5" hidden="1">
      <c r="B852" s="1"/>
      <c r="C852" s="351">
        <v>4416</v>
      </c>
      <c r="D852" s="352" t="s">
        <v>896</v>
      </c>
      <c r="E852" s="353" t="s">
        <v>125</v>
      </c>
      <c r="F852" s="354">
        <v>72025</v>
      </c>
      <c r="G852" s="288" t="s">
        <v>117</v>
      </c>
      <c r="H852" s="288"/>
      <c r="I852" s="1"/>
      <c r="J852" s="10"/>
      <c r="K852" s="10"/>
    </row>
    <row r="853" spans="2:11" s="5" customFormat="1" ht="31.5" hidden="1">
      <c r="B853" s="1"/>
      <c r="C853" s="351">
        <v>4417</v>
      </c>
      <c r="D853" s="352" t="s">
        <v>897</v>
      </c>
      <c r="E853" s="353" t="s">
        <v>125</v>
      </c>
      <c r="F853" s="354">
        <v>179184</v>
      </c>
      <c r="G853" s="288" t="s">
        <v>117</v>
      </c>
      <c r="H853" s="288"/>
      <c r="I853" s="1"/>
      <c r="J853" s="10"/>
      <c r="K853" s="10"/>
    </row>
    <row r="854" spans="2:11" s="5" customFormat="1" ht="31.5" hidden="1">
      <c r="B854" s="1"/>
      <c r="C854" s="351">
        <v>4418</v>
      </c>
      <c r="D854" s="352" t="s">
        <v>898</v>
      </c>
      <c r="E854" s="353" t="s">
        <v>125</v>
      </c>
      <c r="F854" s="354">
        <v>43183</v>
      </c>
      <c r="G854" s="288" t="s">
        <v>117</v>
      </c>
      <c r="H854" s="288"/>
      <c r="I854" s="1"/>
      <c r="J854" s="10"/>
      <c r="K854" s="10"/>
    </row>
    <row r="855" spans="2:11" s="5" customFormat="1" ht="31.5" hidden="1">
      <c r="B855" s="1"/>
      <c r="C855" s="351">
        <v>4419</v>
      </c>
      <c r="D855" s="352" t="s">
        <v>899</v>
      </c>
      <c r="E855" s="353" t="s">
        <v>125</v>
      </c>
      <c r="F855" s="354">
        <v>66613</v>
      </c>
      <c r="G855" s="288" t="s">
        <v>117</v>
      </c>
      <c r="H855" s="288"/>
      <c r="I855" s="1"/>
      <c r="J855" s="10"/>
      <c r="K855" s="10"/>
    </row>
    <row r="856" spans="2:11" s="5" customFormat="1" ht="31.5" hidden="1">
      <c r="B856" s="1"/>
      <c r="C856" s="351">
        <v>4420</v>
      </c>
      <c r="D856" s="352" t="s">
        <v>900</v>
      </c>
      <c r="E856" s="353" t="s">
        <v>125</v>
      </c>
      <c r="F856" s="354">
        <v>101283</v>
      </c>
      <c r="G856" s="288" t="s">
        <v>117</v>
      </c>
      <c r="H856" s="288"/>
      <c r="I856" s="1"/>
      <c r="J856" s="10"/>
      <c r="K856" s="10"/>
    </row>
    <row r="857" spans="2:11" s="5" customFormat="1" ht="31.5" hidden="1">
      <c r="B857" s="1"/>
      <c r="C857" s="351">
        <v>4421</v>
      </c>
      <c r="D857" s="352" t="s">
        <v>901</v>
      </c>
      <c r="E857" s="353" t="s">
        <v>125</v>
      </c>
      <c r="F857" s="354">
        <v>159939</v>
      </c>
      <c r="G857" s="288" t="s">
        <v>117</v>
      </c>
      <c r="H857" s="288"/>
      <c r="I857" s="1"/>
      <c r="J857" s="10"/>
      <c r="K857" s="10"/>
    </row>
    <row r="858" spans="2:11" s="5" customFormat="1" ht="31.5" hidden="1">
      <c r="B858" s="1"/>
      <c r="C858" s="351">
        <v>4422</v>
      </c>
      <c r="D858" s="352" t="s">
        <v>902</v>
      </c>
      <c r="E858" s="353" t="s">
        <v>125</v>
      </c>
      <c r="F858" s="354">
        <v>177208</v>
      </c>
      <c r="G858" s="288" t="s">
        <v>117</v>
      </c>
      <c r="H858" s="288"/>
      <c r="I858" s="1"/>
      <c r="J858" s="10"/>
      <c r="K858" s="10"/>
    </row>
    <row r="859" spans="2:11" s="5" customFormat="1" ht="31.5" hidden="1">
      <c r="B859" s="1"/>
      <c r="C859" s="351">
        <v>4423</v>
      </c>
      <c r="D859" s="352" t="s">
        <v>903</v>
      </c>
      <c r="E859" s="353" t="s">
        <v>125</v>
      </c>
      <c r="F859" s="354">
        <v>332823</v>
      </c>
      <c r="G859" s="288" t="s">
        <v>117</v>
      </c>
      <c r="H859" s="288"/>
      <c r="I859" s="1"/>
      <c r="J859" s="10"/>
      <c r="K859" s="10"/>
    </row>
    <row r="860" spans="2:11" s="5" customFormat="1" ht="31.5" hidden="1">
      <c r="B860" s="1"/>
      <c r="C860" s="351">
        <v>4424</v>
      </c>
      <c r="D860" s="352" t="s">
        <v>904</v>
      </c>
      <c r="E860" s="353" t="s">
        <v>125</v>
      </c>
      <c r="F860" s="354">
        <v>514036</v>
      </c>
      <c r="G860" s="288" t="s">
        <v>117</v>
      </c>
      <c r="H860" s="288"/>
      <c r="I860" s="1"/>
      <c r="J860" s="10"/>
      <c r="K860" s="10"/>
    </row>
    <row r="861" spans="2:11" s="5" customFormat="1" ht="31.5" hidden="1">
      <c r="B861" s="1"/>
      <c r="C861" s="351">
        <v>4425</v>
      </c>
      <c r="D861" s="352" t="s">
        <v>905</v>
      </c>
      <c r="E861" s="353" t="s">
        <v>125</v>
      </c>
      <c r="F861" s="354">
        <v>873955</v>
      </c>
      <c r="G861" s="288" t="s">
        <v>117</v>
      </c>
      <c r="H861" s="288"/>
      <c r="I861" s="1"/>
      <c r="J861" s="10"/>
      <c r="K861" s="10"/>
    </row>
    <row r="862" spans="2:11" s="5" customFormat="1" ht="31.5" hidden="1">
      <c r="B862" s="1"/>
      <c r="C862" s="351">
        <v>4426</v>
      </c>
      <c r="D862" s="352" t="s">
        <v>906</v>
      </c>
      <c r="E862" s="353" t="s">
        <v>125</v>
      </c>
      <c r="F862" s="354">
        <v>940565</v>
      </c>
      <c r="G862" s="288" t="s">
        <v>117</v>
      </c>
      <c r="H862" s="288"/>
      <c r="I862" s="1"/>
      <c r="J862" s="10"/>
      <c r="K862" s="10"/>
    </row>
    <row r="863" spans="2:11" s="5" customFormat="1" ht="63">
      <c r="B863" s="1"/>
      <c r="C863" s="351">
        <v>4427</v>
      </c>
      <c r="D863" s="352" t="s">
        <v>907</v>
      </c>
      <c r="E863" s="353" t="s">
        <v>119</v>
      </c>
      <c r="F863" s="354">
        <v>543136</v>
      </c>
      <c r="G863" s="288" t="s">
        <v>117</v>
      </c>
      <c r="H863" s="288"/>
      <c r="I863" s="1"/>
      <c r="J863" s="10"/>
      <c r="K863" s="10"/>
    </row>
    <row r="864" spans="2:11" s="5" customFormat="1" ht="47.25">
      <c r="B864" s="1"/>
      <c r="C864" s="351">
        <v>4428</v>
      </c>
      <c r="D864" s="352" t="s">
        <v>908</v>
      </c>
      <c r="E864" s="353" t="s">
        <v>122</v>
      </c>
      <c r="F864" s="354">
        <v>34609</v>
      </c>
      <c r="G864" s="288" t="s">
        <v>117</v>
      </c>
      <c r="H864" s="288"/>
      <c r="I864" s="1"/>
      <c r="J864" s="10"/>
      <c r="K864" s="10"/>
    </row>
    <row r="865" spans="2:11" s="5" customFormat="1" ht="47.25">
      <c r="B865" s="1"/>
      <c r="C865" s="351">
        <v>4429</v>
      </c>
      <c r="D865" s="352" t="s">
        <v>909</v>
      </c>
      <c r="E865" s="353" t="s">
        <v>122</v>
      </c>
      <c r="F865" s="354">
        <v>41224</v>
      </c>
      <c r="G865" s="288" t="s">
        <v>117</v>
      </c>
      <c r="H865" s="288"/>
      <c r="I865" s="1"/>
      <c r="J865" s="10"/>
      <c r="K865" s="10"/>
    </row>
    <row r="866" spans="2:11" s="5" customFormat="1" ht="31.5" hidden="1">
      <c r="B866" s="1"/>
      <c r="C866" s="351">
        <v>4431</v>
      </c>
      <c r="D866" s="352" t="s">
        <v>910</v>
      </c>
      <c r="E866" s="353" t="s">
        <v>116</v>
      </c>
      <c r="F866" s="354">
        <v>22049</v>
      </c>
      <c r="G866" s="288" t="s">
        <v>117</v>
      </c>
      <c r="H866" s="288"/>
      <c r="I866" s="1"/>
      <c r="J866" s="10"/>
      <c r="K866" s="10"/>
    </row>
    <row r="867" spans="2:11" s="5" customFormat="1" ht="141.75" hidden="1">
      <c r="B867" s="1"/>
      <c r="C867" s="351">
        <v>4433</v>
      </c>
      <c r="D867" s="352" t="s">
        <v>911</v>
      </c>
      <c r="E867" s="353" t="s">
        <v>122</v>
      </c>
      <c r="F867" s="354">
        <v>804991</v>
      </c>
      <c r="G867" s="288" t="s">
        <v>117</v>
      </c>
      <c r="H867" s="288"/>
      <c r="I867" s="1"/>
      <c r="J867" s="10"/>
      <c r="K867" s="10"/>
    </row>
    <row r="868" spans="2:11" s="5" customFormat="1" ht="141.75" hidden="1">
      <c r="B868" s="1"/>
      <c r="C868" s="351">
        <v>4434</v>
      </c>
      <c r="D868" s="352" t="s">
        <v>912</v>
      </c>
      <c r="E868" s="353" t="s">
        <v>122</v>
      </c>
      <c r="F868" s="354">
        <v>798967</v>
      </c>
      <c r="G868" s="288" t="s">
        <v>117</v>
      </c>
      <c r="H868" s="288"/>
      <c r="I868" s="1"/>
      <c r="J868" s="10"/>
      <c r="K868" s="10"/>
    </row>
    <row r="869" spans="2:11" s="5" customFormat="1" ht="141.75" hidden="1">
      <c r="B869" s="1"/>
      <c r="C869" s="351">
        <v>4435</v>
      </c>
      <c r="D869" s="352" t="s">
        <v>913</v>
      </c>
      <c r="E869" s="353" t="s">
        <v>122</v>
      </c>
      <c r="F869" s="354">
        <v>1032848</v>
      </c>
      <c r="G869" s="288" t="s">
        <v>117</v>
      </c>
      <c r="H869" s="288"/>
      <c r="I869" s="1"/>
      <c r="J869" s="10"/>
      <c r="K869" s="10"/>
    </row>
    <row r="870" spans="2:11" s="5" customFormat="1" ht="141.75" hidden="1">
      <c r="B870" s="1"/>
      <c r="C870" s="351">
        <v>4436</v>
      </c>
      <c r="D870" s="352" t="s">
        <v>914</v>
      </c>
      <c r="E870" s="353" t="s">
        <v>122</v>
      </c>
      <c r="F870" s="354">
        <v>902058</v>
      </c>
      <c r="G870" s="288" t="s">
        <v>117</v>
      </c>
      <c r="H870" s="288"/>
      <c r="I870" s="1"/>
      <c r="J870" s="10"/>
      <c r="K870" s="10"/>
    </row>
    <row r="871" spans="2:11" s="5" customFormat="1" ht="141.75" hidden="1">
      <c r="B871" s="1"/>
      <c r="C871" s="351">
        <v>4437</v>
      </c>
      <c r="D871" s="352" t="s">
        <v>915</v>
      </c>
      <c r="E871" s="353" t="s">
        <v>122</v>
      </c>
      <c r="F871" s="354">
        <v>1097456</v>
      </c>
      <c r="G871" s="288" t="s">
        <v>117</v>
      </c>
      <c r="H871" s="288"/>
      <c r="I871" s="1"/>
      <c r="J871" s="10"/>
      <c r="K871" s="10"/>
    </row>
    <row r="872" spans="2:11" s="5" customFormat="1" ht="141.75" hidden="1">
      <c r="B872" s="1"/>
      <c r="C872" s="351">
        <v>4438</v>
      </c>
      <c r="D872" s="352" t="s">
        <v>916</v>
      </c>
      <c r="E872" s="353" t="s">
        <v>122</v>
      </c>
      <c r="F872" s="354">
        <v>1162418</v>
      </c>
      <c r="G872" s="288" t="s">
        <v>117</v>
      </c>
      <c r="H872" s="288"/>
      <c r="I872" s="1"/>
      <c r="J872" s="10"/>
      <c r="K872" s="10"/>
    </row>
    <row r="873" spans="2:11" s="5" customFormat="1" ht="141.75" hidden="1">
      <c r="B873" s="1"/>
      <c r="C873" s="351">
        <v>4439</v>
      </c>
      <c r="D873" s="352" t="s">
        <v>917</v>
      </c>
      <c r="E873" s="353" t="s">
        <v>122</v>
      </c>
      <c r="F873" s="354">
        <v>1406323</v>
      </c>
      <c r="G873" s="288" t="s">
        <v>117</v>
      </c>
      <c r="H873" s="288"/>
      <c r="I873" s="1"/>
      <c r="J873" s="10"/>
      <c r="K873" s="10"/>
    </row>
    <row r="874" spans="2:11" s="5" customFormat="1" ht="141.75" hidden="1">
      <c r="B874" s="1"/>
      <c r="C874" s="351">
        <v>4440</v>
      </c>
      <c r="D874" s="352" t="s">
        <v>918</v>
      </c>
      <c r="E874" s="353" t="s">
        <v>122</v>
      </c>
      <c r="F874" s="354">
        <v>1176711</v>
      </c>
      <c r="G874" s="288" t="s">
        <v>117</v>
      </c>
      <c r="H874" s="288"/>
      <c r="I874" s="1"/>
      <c r="J874" s="10"/>
      <c r="K874" s="10"/>
    </row>
    <row r="875" spans="2:11" s="5" customFormat="1" ht="141.75" hidden="1">
      <c r="B875" s="1"/>
      <c r="C875" s="351">
        <v>4441</v>
      </c>
      <c r="D875" s="352" t="s">
        <v>919</v>
      </c>
      <c r="E875" s="353" t="s">
        <v>122</v>
      </c>
      <c r="F875" s="354">
        <v>1524819</v>
      </c>
      <c r="G875" s="288" t="s">
        <v>117</v>
      </c>
      <c r="H875" s="288"/>
      <c r="I875" s="1"/>
      <c r="J875" s="10"/>
      <c r="K875" s="10"/>
    </row>
    <row r="876" spans="2:11" s="5" customFormat="1" ht="126" hidden="1">
      <c r="B876" s="1"/>
      <c r="C876" s="351">
        <v>4442</v>
      </c>
      <c r="D876" s="352" t="s">
        <v>920</v>
      </c>
      <c r="E876" s="353" t="s">
        <v>122</v>
      </c>
      <c r="F876" s="354">
        <v>342282</v>
      </c>
      <c r="G876" s="288" t="s">
        <v>117</v>
      </c>
      <c r="H876" s="288"/>
      <c r="I876" s="1"/>
      <c r="J876" s="10"/>
      <c r="K876" s="10"/>
    </row>
    <row r="877" spans="2:11" s="5" customFormat="1" ht="110.25" hidden="1">
      <c r="B877" s="1"/>
      <c r="C877" s="351">
        <v>4447</v>
      </c>
      <c r="D877" s="352" t="s">
        <v>921</v>
      </c>
      <c r="E877" s="353" t="s">
        <v>122</v>
      </c>
      <c r="F877" s="354">
        <v>503597</v>
      </c>
      <c r="G877" s="288" t="s">
        <v>117</v>
      </c>
      <c r="H877" s="288"/>
      <c r="I877" s="1"/>
      <c r="J877" s="10"/>
      <c r="K877" s="10"/>
    </row>
    <row r="878" spans="2:11" s="5" customFormat="1" ht="94.5" hidden="1">
      <c r="B878" s="1"/>
      <c r="C878" s="351">
        <v>4461</v>
      </c>
      <c r="D878" s="352" t="s">
        <v>922</v>
      </c>
      <c r="E878" s="353" t="s">
        <v>122</v>
      </c>
      <c r="F878" s="354">
        <v>425115</v>
      </c>
      <c r="G878" s="288" t="s">
        <v>117</v>
      </c>
      <c r="H878" s="288"/>
      <c r="I878" s="1"/>
      <c r="J878" s="10"/>
      <c r="K878" s="10"/>
    </row>
    <row r="879" spans="2:11" s="5" customFormat="1" ht="63" hidden="1">
      <c r="B879" s="1"/>
      <c r="C879" s="351">
        <v>4477</v>
      </c>
      <c r="D879" s="352" t="s">
        <v>923</v>
      </c>
      <c r="E879" s="353" t="s">
        <v>119</v>
      </c>
      <c r="F879" s="354">
        <v>78402</v>
      </c>
      <c r="G879" s="288" t="s">
        <v>117</v>
      </c>
      <c r="H879" s="288"/>
      <c r="I879" s="1"/>
      <c r="J879" s="10"/>
      <c r="K879" s="10"/>
    </row>
    <row r="880" spans="2:11" s="5" customFormat="1" ht="25.5" hidden="1">
      <c r="B880" s="1"/>
      <c r="C880" s="351">
        <v>4478</v>
      </c>
      <c r="D880" s="352" t="s">
        <v>924</v>
      </c>
      <c r="E880" s="353" t="s">
        <v>494</v>
      </c>
      <c r="F880" s="354">
        <v>110106</v>
      </c>
      <c r="G880" s="288" t="s">
        <v>117</v>
      </c>
      <c r="H880" s="288"/>
      <c r="I880" s="1"/>
      <c r="J880" s="10"/>
      <c r="K880" s="10"/>
    </row>
    <row r="881" spans="2:11" s="5" customFormat="1" ht="25.5" hidden="1">
      <c r="B881" s="1"/>
      <c r="C881" s="351">
        <v>4479</v>
      </c>
      <c r="D881" s="352" t="s">
        <v>925</v>
      </c>
      <c r="E881" s="353" t="s">
        <v>785</v>
      </c>
      <c r="F881" s="354">
        <v>13764</v>
      </c>
      <c r="G881" s="288" t="s">
        <v>117</v>
      </c>
      <c r="H881" s="288"/>
      <c r="I881" s="1"/>
      <c r="J881" s="10"/>
      <c r="K881" s="10"/>
    </row>
    <row r="882" spans="2:11" s="5" customFormat="1" ht="25.5" hidden="1">
      <c r="B882" s="1"/>
      <c r="C882" s="351">
        <v>4481</v>
      </c>
      <c r="D882" s="352" t="s">
        <v>926</v>
      </c>
      <c r="E882" s="353" t="s">
        <v>122</v>
      </c>
      <c r="F882" s="354">
        <v>234303</v>
      </c>
      <c r="G882" s="288" t="s">
        <v>117</v>
      </c>
      <c r="H882" s="288" t="s">
        <v>145</v>
      </c>
      <c r="I882" s="1"/>
      <c r="J882" s="10"/>
      <c r="K882" s="10"/>
    </row>
    <row r="883" spans="2:11" s="5" customFormat="1" ht="110.25" hidden="1">
      <c r="B883" s="1"/>
      <c r="C883" s="351">
        <v>4485</v>
      </c>
      <c r="D883" s="352" t="s">
        <v>927</v>
      </c>
      <c r="E883" s="353" t="s">
        <v>119</v>
      </c>
      <c r="F883" s="354">
        <v>808059</v>
      </c>
      <c r="G883" s="288" t="s">
        <v>117</v>
      </c>
      <c r="H883" s="288"/>
      <c r="I883" s="1"/>
      <c r="J883" s="10"/>
      <c r="K883" s="10"/>
    </row>
    <row r="884" spans="2:11" s="5" customFormat="1" ht="94.5" hidden="1">
      <c r="B884" s="1"/>
      <c r="C884" s="351">
        <v>4486</v>
      </c>
      <c r="D884" s="352" t="s">
        <v>928</v>
      </c>
      <c r="E884" s="353" t="s">
        <v>119</v>
      </c>
      <c r="F884" s="354">
        <v>850571</v>
      </c>
      <c r="G884" s="288" t="s">
        <v>117</v>
      </c>
      <c r="H884" s="288"/>
      <c r="I884" s="1"/>
      <c r="J884" s="10"/>
      <c r="K884" s="10"/>
    </row>
    <row r="885" spans="2:11" s="5" customFormat="1" ht="47.25" hidden="1">
      <c r="B885" s="1"/>
      <c r="C885" s="351">
        <v>4487</v>
      </c>
      <c r="D885" s="352" t="s">
        <v>929</v>
      </c>
      <c r="E885" s="353" t="s">
        <v>119</v>
      </c>
      <c r="F885" s="354">
        <v>148746</v>
      </c>
      <c r="G885" s="288" t="s">
        <v>117</v>
      </c>
      <c r="H885" s="288"/>
      <c r="I885" s="1"/>
      <c r="J885" s="10"/>
      <c r="K885" s="10"/>
    </row>
    <row r="886" spans="2:11" s="5" customFormat="1" ht="47.25" hidden="1">
      <c r="B886" s="1"/>
      <c r="C886" s="351">
        <v>4488</v>
      </c>
      <c r="D886" s="352" t="s">
        <v>930</v>
      </c>
      <c r="E886" s="353" t="s">
        <v>119</v>
      </c>
      <c r="F886" s="354">
        <v>148746</v>
      </c>
      <c r="G886" s="288" t="s">
        <v>117</v>
      </c>
      <c r="H886" s="288"/>
      <c r="I886" s="1"/>
      <c r="J886" s="10"/>
      <c r="K886" s="10"/>
    </row>
    <row r="887" spans="2:11" s="5" customFormat="1" ht="47.25" hidden="1">
      <c r="B887" s="1"/>
      <c r="C887" s="351">
        <v>4489</v>
      </c>
      <c r="D887" s="352" t="s">
        <v>931</v>
      </c>
      <c r="E887" s="353" t="s">
        <v>119</v>
      </c>
      <c r="F887" s="354">
        <v>133276</v>
      </c>
      <c r="G887" s="288" t="s">
        <v>117</v>
      </c>
      <c r="H887" s="288"/>
      <c r="I887" s="1"/>
      <c r="J887" s="10"/>
      <c r="K887" s="10"/>
    </row>
    <row r="888" spans="2:11" s="5" customFormat="1" ht="110.25" hidden="1">
      <c r="B888" s="1"/>
      <c r="C888" s="351">
        <v>4490</v>
      </c>
      <c r="D888" s="352" t="s">
        <v>932</v>
      </c>
      <c r="E888" s="353" t="s">
        <v>116</v>
      </c>
      <c r="F888" s="354">
        <v>170769</v>
      </c>
      <c r="G888" s="288" t="s">
        <v>117</v>
      </c>
      <c r="H888" s="288"/>
      <c r="I888" s="1"/>
      <c r="J888" s="10"/>
      <c r="K888" s="10"/>
    </row>
    <row r="889" spans="2:11" s="5" customFormat="1" ht="30" hidden="1">
      <c r="B889" s="1"/>
      <c r="C889" s="458">
        <v>4501</v>
      </c>
      <c r="D889" s="460" t="s">
        <v>933</v>
      </c>
      <c r="E889" s="462" t="s">
        <v>116</v>
      </c>
      <c r="F889" s="464">
        <v>116396</v>
      </c>
      <c r="G889" s="288" t="s">
        <v>117</v>
      </c>
      <c r="H889" s="288"/>
      <c r="I889" s="1"/>
      <c r="J889" s="10"/>
      <c r="K889" s="10"/>
    </row>
    <row r="890" spans="2:11" s="5" customFormat="1" ht="31.5">
      <c r="B890" s="1"/>
      <c r="C890" s="351">
        <v>4502</v>
      </c>
      <c r="D890" s="352" t="s">
        <v>934</v>
      </c>
      <c r="E890" s="353" t="s">
        <v>116</v>
      </c>
      <c r="F890" s="354">
        <v>194873</v>
      </c>
      <c r="G890" s="288" t="s">
        <v>117</v>
      </c>
      <c r="H890" s="288"/>
      <c r="I890" s="1"/>
      <c r="J890" s="10"/>
      <c r="K890" s="10"/>
    </row>
    <row r="891" spans="2:11" s="5" customFormat="1" ht="110.25" hidden="1">
      <c r="B891" s="1"/>
      <c r="C891" s="351">
        <v>4505</v>
      </c>
      <c r="D891" s="352" t="s">
        <v>935</v>
      </c>
      <c r="E891" s="353" t="s">
        <v>116</v>
      </c>
      <c r="F891" s="354">
        <v>105652</v>
      </c>
      <c r="G891" s="288" t="s">
        <v>117</v>
      </c>
      <c r="H891" s="288"/>
      <c r="I891" s="1"/>
      <c r="J891" s="10"/>
      <c r="K891" s="10"/>
    </row>
    <row r="892" spans="2:11" s="5" customFormat="1" ht="90" hidden="1">
      <c r="B892" s="1"/>
      <c r="C892" s="458">
        <v>4506</v>
      </c>
      <c r="D892" s="460" t="s">
        <v>936</v>
      </c>
      <c r="E892" s="462" t="s">
        <v>116</v>
      </c>
      <c r="F892" s="464">
        <v>159740</v>
      </c>
      <c r="G892" s="288" t="s">
        <v>117</v>
      </c>
      <c r="H892" s="288"/>
      <c r="I892" s="1"/>
      <c r="J892" s="10"/>
      <c r="K892" s="10"/>
    </row>
    <row r="893" spans="2:11" s="5" customFormat="1" ht="30" hidden="1">
      <c r="B893" s="1"/>
      <c r="C893" s="458">
        <v>4510</v>
      </c>
      <c r="D893" s="460" t="s">
        <v>937</v>
      </c>
      <c r="E893" s="462" t="s">
        <v>116</v>
      </c>
      <c r="F893" s="464">
        <v>98774</v>
      </c>
      <c r="G893" s="288" t="s">
        <v>117</v>
      </c>
      <c r="H893" s="288"/>
      <c r="I893" s="1"/>
      <c r="J893" s="10"/>
      <c r="K893" s="10"/>
    </row>
    <row r="894" spans="2:11" s="5" customFormat="1" ht="47.25" hidden="1">
      <c r="B894" s="1"/>
      <c r="C894" s="351">
        <v>4513</v>
      </c>
      <c r="D894" s="352" t="s">
        <v>938</v>
      </c>
      <c r="E894" s="353" t="s">
        <v>119</v>
      </c>
      <c r="F894" s="354">
        <v>142558</v>
      </c>
      <c r="G894" s="288" t="s">
        <v>117</v>
      </c>
      <c r="H894" s="288"/>
      <c r="I894" s="1"/>
      <c r="J894" s="10"/>
      <c r="K894" s="10"/>
    </row>
    <row r="895" spans="2:11" s="5" customFormat="1" ht="110.25" hidden="1">
      <c r="B895" s="1"/>
      <c r="C895" s="351">
        <v>4514</v>
      </c>
      <c r="D895" s="352" t="s">
        <v>939</v>
      </c>
      <c r="E895" s="353" t="s">
        <v>116</v>
      </c>
      <c r="F895" s="354">
        <v>139789</v>
      </c>
      <c r="G895" s="288" t="s">
        <v>117</v>
      </c>
      <c r="H895" s="288"/>
      <c r="I895" s="1"/>
      <c r="J895" s="10"/>
      <c r="K895" s="10"/>
    </row>
    <row r="896" spans="2:11" s="5" customFormat="1" ht="90" hidden="1">
      <c r="B896" s="1"/>
      <c r="C896" s="458">
        <v>4515</v>
      </c>
      <c r="D896" s="460" t="s">
        <v>940</v>
      </c>
      <c r="E896" s="462" t="s">
        <v>116</v>
      </c>
      <c r="F896" s="464">
        <v>186394</v>
      </c>
      <c r="G896" s="288" t="s">
        <v>117</v>
      </c>
      <c r="H896" s="288"/>
      <c r="I896" s="1"/>
      <c r="J896" s="10"/>
      <c r="K896" s="10"/>
    </row>
    <row r="897" spans="2:11" s="5" customFormat="1" ht="30" hidden="1">
      <c r="B897" s="1"/>
      <c r="C897" s="458">
        <v>4516</v>
      </c>
      <c r="D897" s="460" t="s">
        <v>941</v>
      </c>
      <c r="E897" s="462" t="s">
        <v>116</v>
      </c>
      <c r="F897" s="464">
        <v>134019</v>
      </c>
      <c r="G897" s="288" t="s">
        <v>117</v>
      </c>
      <c r="H897" s="288"/>
      <c r="I897" s="1"/>
      <c r="J897" s="10"/>
      <c r="K897" s="10"/>
    </row>
    <row r="898" spans="2:11" s="5" customFormat="1" ht="25.5" hidden="1">
      <c r="B898" s="1"/>
      <c r="C898" s="458">
        <v>4518</v>
      </c>
      <c r="D898" s="460" t="s">
        <v>942</v>
      </c>
      <c r="E898" s="462" t="s">
        <v>116</v>
      </c>
      <c r="F898" s="464">
        <v>37012</v>
      </c>
      <c r="G898" s="288" t="s">
        <v>117</v>
      </c>
      <c r="H898" s="288"/>
      <c r="I898" s="1"/>
      <c r="J898" s="10"/>
      <c r="K898" s="10"/>
    </row>
    <row r="899" spans="2:11" s="5" customFormat="1" ht="31.5" hidden="1">
      <c r="B899" s="1"/>
      <c r="C899" s="351">
        <v>4519</v>
      </c>
      <c r="D899" s="352" t="s">
        <v>943</v>
      </c>
      <c r="E899" s="353" t="s">
        <v>116</v>
      </c>
      <c r="F899" s="354">
        <v>51085</v>
      </c>
      <c r="G899" s="288" t="s">
        <v>117</v>
      </c>
      <c r="H899" s="288"/>
      <c r="I899" s="1"/>
      <c r="J899" s="10"/>
      <c r="K899" s="10"/>
    </row>
    <row r="900" spans="2:11" s="5" customFormat="1" ht="25.5" hidden="1">
      <c r="B900" s="1"/>
      <c r="C900" s="458">
        <v>4520</v>
      </c>
      <c r="D900" s="460" t="s">
        <v>944</v>
      </c>
      <c r="E900" s="462" t="s">
        <v>116</v>
      </c>
      <c r="F900" s="464">
        <v>62577</v>
      </c>
      <c r="G900" s="288" t="s">
        <v>117</v>
      </c>
      <c r="H900" s="288"/>
      <c r="I900" s="1"/>
      <c r="J900" s="10"/>
      <c r="K900" s="10"/>
    </row>
    <row r="901" spans="2:11" s="5" customFormat="1" ht="105" hidden="1">
      <c r="B901" s="1"/>
      <c r="C901" s="458">
        <v>4522</v>
      </c>
      <c r="D901" s="460" t="s">
        <v>945</v>
      </c>
      <c r="E901" s="462" t="s">
        <v>116</v>
      </c>
      <c r="F901" s="464">
        <v>175669</v>
      </c>
      <c r="G901" s="288" t="s">
        <v>117</v>
      </c>
      <c r="H901" s="288"/>
      <c r="I901" s="1"/>
      <c r="J901" s="10"/>
      <c r="K901" s="10"/>
    </row>
    <row r="902" spans="2:11" s="5" customFormat="1" ht="63" hidden="1">
      <c r="B902" s="1"/>
      <c r="C902" s="351">
        <v>4525</v>
      </c>
      <c r="D902" s="352" t="s">
        <v>946</v>
      </c>
      <c r="E902" s="353" t="s">
        <v>122</v>
      </c>
      <c r="F902" s="354">
        <v>6228</v>
      </c>
      <c r="G902" s="288" t="s">
        <v>117</v>
      </c>
      <c r="H902" s="288"/>
      <c r="I902" s="1"/>
      <c r="J902" s="10"/>
      <c r="K902" s="10"/>
    </row>
    <row r="903" spans="2:11" s="5" customFormat="1" ht="110.25" hidden="1">
      <c r="B903" s="1"/>
      <c r="C903" s="351">
        <v>4541</v>
      </c>
      <c r="D903" s="352" t="s">
        <v>947</v>
      </c>
      <c r="E903" s="353" t="s">
        <v>119</v>
      </c>
      <c r="F903" s="354">
        <v>940414</v>
      </c>
      <c r="G903" s="288" t="s">
        <v>117</v>
      </c>
      <c r="H903" s="288"/>
      <c r="I903" s="1"/>
      <c r="J903" s="10"/>
      <c r="K903" s="10"/>
    </row>
    <row r="904" spans="2:11" s="5" customFormat="1" ht="110.25" hidden="1">
      <c r="B904" s="1"/>
      <c r="C904" s="351">
        <v>4542</v>
      </c>
      <c r="D904" s="352" t="s">
        <v>948</v>
      </c>
      <c r="E904" s="353" t="s">
        <v>119</v>
      </c>
      <c r="F904" s="354">
        <v>940404</v>
      </c>
      <c r="G904" s="288" t="s">
        <v>117</v>
      </c>
      <c r="H904" s="288"/>
      <c r="I904" s="1"/>
      <c r="J904" s="10"/>
      <c r="K904" s="10"/>
    </row>
    <row r="905" spans="2:11" s="5" customFormat="1" ht="47.25" hidden="1">
      <c r="B905" s="1"/>
      <c r="C905" s="351">
        <v>4543</v>
      </c>
      <c r="D905" s="352" t="s">
        <v>949</v>
      </c>
      <c r="E905" s="353" t="s">
        <v>122</v>
      </c>
      <c r="F905" s="354">
        <v>59041</v>
      </c>
      <c r="G905" s="288" t="s">
        <v>117</v>
      </c>
      <c r="H905" s="288"/>
      <c r="I905" s="1"/>
      <c r="J905" s="10"/>
      <c r="K905" s="10"/>
    </row>
    <row r="906" spans="2:11" s="5" customFormat="1" ht="45" hidden="1">
      <c r="B906" s="1"/>
      <c r="C906" s="458">
        <v>4544</v>
      </c>
      <c r="D906" s="460" t="s">
        <v>950</v>
      </c>
      <c r="E906" s="462" t="s">
        <v>122</v>
      </c>
      <c r="F906" s="464">
        <v>59781</v>
      </c>
      <c r="G906" s="288" t="s">
        <v>117</v>
      </c>
      <c r="H906" s="288"/>
      <c r="I906" s="1"/>
      <c r="J906" s="10"/>
      <c r="K906" s="10"/>
    </row>
    <row r="907" spans="2:11" s="5" customFormat="1" ht="47.25" hidden="1">
      <c r="B907" s="1"/>
      <c r="C907" s="351">
        <v>4545</v>
      </c>
      <c r="D907" s="352" t="s">
        <v>951</v>
      </c>
      <c r="E907" s="353" t="s">
        <v>122</v>
      </c>
      <c r="F907" s="354">
        <v>57220</v>
      </c>
      <c r="G907" s="288" t="s">
        <v>117</v>
      </c>
      <c r="H907" s="288"/>
      <c r="I907" s="1"/>
      <c r="J907" s="10"/>
      <c r="K907" s="10"/>
    </row>
    <row r="908" spans="2:11" s="5" customFormat="1" ht="31.5" hidden="1">
      <c r="B908" s="1"/>
      <c r="C908" s="351">
        <v>4549</v>
      </c>
      <c r="D908" s="352" t="s">
        <v>952</v>
      </c>
      <c r="E908" s="353" t="s">
        <v>125</v>
      </c>
      <c r="F908" s="354">
        <v>5304933</v>
      </c>
      <c r="G908" s="288" t="s">
        <v>117</v>
      </c>
      <c r="H908" s="288" t="s">
        <v>145</v>
      </c>
      <c r="I908" s="1"/>
      <c r="J908" s="10"/>
      <c r="K908" s="10"/>
    </row>
    <row r="909" spans="2:11" s="5" customFormat="1" ht="31.5" hidden="1">
      <c r="B909" s="1"/>
      <c r="C909" s="351">
        <v>4550</v>
      </c>
      <c r="D909" s="352" t="s">
        <v>953</v>
      </c>
      <c r="E909" s="353" t="s">
        <v>125</v>
      </c>
      <c r="F909" s="354">
        <v>3698729</v>
      </c>
      <c r="G909" s="288" t="s">
        <v>117</v>
      </c>
      <c r="H909" s="288" t="s">
        <v>145</v>
      </c>
      <c r="I909" s="1"/>
      <c r="J909" s="10"/>
      <c r="K909" s="10"/>
    </row>
    <row r="910" spans="2:11" s="5" customFormat="1" ht="31.5" hidden="1">
      <c r="B910" s="1"/>
      <c r="C910" s="351">
        <v>4551</v>
      </c>
      <c r="D910" s="352" t="s">
        <v>954</v>
      </c>
      <c r="E910" s="353" t="s">
        <v>125</v>
      </c>
      <c r="F910" s="354">
        <v>4149431</v>
      </c>
      <c r="G910" s="288" t="s">
        <v>117</v>
      </c>
      <c r="H910" s="288" t="s">
        <v>145</v>
      </c>
      <c r="I910" s="1"/>
      <c r="J910" s="10"/>
      <c r="K910" s="10"/>
    </row>
    <row r="911" spans="2:11" s="5" customFormat="1" ht="60" hidden="1">
      <c r="B911" s="1"/>
      <c r="C911" s="458">
        <v>4553</v>
      </c>
      <c r="D911" s="460" t="s">
        <v>955</v>
      </c>
      <c r="E911" s="462" t="s">
        <v>125</v>
      </c>
      <c r="F911" s="464">
        <v>2864527</v>
      </c>
      <c r="G911" s="288" t="s">
        <v>117</v>
      </c>
      <c r="H911" s="288"/>
      <c r="I911" s="1"/>
      <c r="J911" s="10"/>
      <c r="K911" s="10"/>
    </row>
    <row r="912" spans="2:11" s="5" customFormat="1" ht="45">
      <c r="B912" s="1"/>
      <c r="C912" s="458">
        <v>4555</v>
      </c>
      <c r="D912" s="460" t="s">
        <v>956</v>
      </c>
      <c r="E912" s="462" t="s">
        <v>119</v>
      </c>
      <c r="F912" s="464">
        <v>601891</v>
      </c>
      <c r="G912" s="288" t="s">
        <v>117</v>
      </c>
      <c r="H912" s="288"/>
      <c r="I912" s="1"/>
      <c r="J912" s="10"/>
      <c r="K912" s="10"/>
    </row>
    <row r="913" spans="2:11" s="5" customFormat="1" ht="47.25" hidden="1">
      <c r="B913" s="1"/>
      <c r="C913" s="351">
        <v>4556</v>
      </c>
      <c r="D913" s="352" t="s">
        <v>957</v>
      </c>
      <c r="E913" s="353" t="s">
        <v>119</v>
      </c>
      <c r="F913" s="354">
        <v>133276</v>
      </c>
      <c r="G913" s="288" t="s">
        <v>117</v>
      </c>
      <c r="H913" s="288"/>
      <c r="I913" s="1"/>
      <c r="J913" s="10"/>
      <c r="K913" s="10"/>
    </row>
    <row r="914" spans="2:11" s="5" customFormat="1" ht="47.25" hidden="1">
      <c r="B914" s="1"/>
      <c r="C914" s="351">
        <v>4557</v>
      </c>
      <c r="D914" s="352" t="s">
        <v>958</v>
      </c>
      <c r="E914" s="353" t="s">
        <v>119</v>
      </c>
      <c r="F914" s="354">
        <v>131729</v>
      </c>
      <c r="G914" s="288" t="s">
        <v>117</v>
      </c>
      <c r="H914" s="288"/>
      <c r="I914" s="1"/>
      <c r="J914" s="10"/>
      <c r="K914" s="10"/>
    </row>
    <row r="915" spans="2:11" s="5" customFormat="1" ht="31.5" hidden="1">
      <c r="B915" s="1"/>
      <c r="C915" s="351">
        <v>4558</v>
      </c>
      <c r="D915" s="352" t="s">
        <v>959</v>
      </c>
      <c r="E915" s="353" t="s">
        <v>125</v>
      </c>
      <c r="F915" s="354">
        <v>5147171</v>
      </c>
      <c r="G915" s="288" t="s">
        <v>117</v>
      </c>
      <c r="H915" s="288" t="s">
        <v>145</v>
      </c>
      <c r="I915" s="1"/>
      <c r="J915" s="10"/>
      <c r="K915" s="10"/>
    </row>
    <row r="916" spans="2:11" s="5" customFormat="1" ht="31.5">
      <c r="B916" s="1"/>
      <c r="C916" s="351">
        <v>4559</v>
      </c>
      <c r="D916" s="352" t="s">
        <v>960</v>
      </c>
      <c r="E916" s="353" t="s">
        <v>119</v>
      </c>
      <c r="F916" s="354">
        <v>333050</v>
      </c>
      <c r="G916" s="288" t="s">
        <v>117</v>
      </c>
      <c r="H916" s="288"/>
      <c r="I916" s="1"/>
      <c r="J916" s="10"/>
      <c r="K916" s="10"/>
    </row>
    <row r="917" spans="2:11" s="5" customFormat="1" ht="31.5">
      <c r="B917" s="1"/>
      <c r="C917" s="351">
        <v>4560</v>
      </c>
      <c r="D917" s="352" t="s">
        <v>961</v>
      </c>
      <c r="E917" s="353" t="s">
        <v>119</v>
      </c>
      <c r="F917" s="354">
        <v>362388</v>
      </c>
      <c r="G917" s="288" t="s">
        <v>117</v>
      </c>
      <c r="H917" s="288"/>
      <c r="I917" s="1"/>
      <c r="J917" s="10"/>
      <c r="K917" s="10"/>
    </row>
    <row r="918" spans="2:11" s="5" customFormat="1" ht="31.5">
      <c r="B918" s="1"/>
      <c r="C918" s="351">
        <v>4561</v>
      </c>
      <c r="D918" s="352" t="s">
        <v>962</v>
      </c>
      <c r="E918" s="353" t="s">
        <v>119</v>
      </c>
      <c r="F918" s="354">
        <v>432024</v>
      </c>
      <c r="G918" s="288" t="s">
        <v>117</v>
      </c>
      <c r="H918" s="288"/>
      <c r="I918" s="1"/>
      <c r="J918" s="10"/>
      <c r="K918" s="10"/>
    </row>
    <row r="919" spans="2:11" s="5" customFormat="1" ht="63" hidden="1">
      <c r="B919" s="1"/>
      <c r="C919" s="351">
        <v>4562</v>
      </c>
      <c r="D919" s="352" t="s">
        <v>963</v>
      </c>
      <c r="E919" s="353" t="s">
        <v>119</v>
      </c>
      <c r="F919" s="354">
        <v>108524</v>
      </c>
      <c r="G919" s="288" t="s">
        <v>117</v>
      </c>
      <c r="H919" s="288"/>
      <c r="I919" s="1"/>
      <c r="J919" s="10"/>
      <c r="K919" s="10"/>
    </row>
    <row r="920" spans="2:11" s="5" customFormat="1" ht="47.25" hidden="1">
      <c r="B920" s="1"/>
      <c r="C920" s="351">
        <v>4563</v>
      </c>
      <c r="D920" s="352" t="s">
        <v>964</v>
      </c>
      <c r="E920" s="353" t="s">
        <v>119</v>
      </c>
      <c r="F920" s="354">
        <v>75264</v>
      </c>
      <c r="G920" s="288" t="s">
        <v>117</v>
      </c>
      <c r="H920" s="288"/>
      <c r="I920" s="1"/>
      <c r="J920" s="10"/>
      <c r="K920" s="10"/>
    </row>
    <row r="921" spans="2:11" s="5" customFormat="1" ht="31.5">
      <c r="B921" s="1"/>
      <c r="C921" s="351">
        <v>4564</v>
      </c>
      <c r="D921" s="352" t="s">
        <v>965</v>
      </c>
      <c r="E921" s="353" t="s">
        <v>119</v>
      </c>
      <c r="F921" s="354">
        <v>376547</v>
      </c>
      <c r="G921" s="288" t="s">
        <v>117</v>
      </c>
      <c r="H921" s="288"/>
      <c r="I921" s="1"/>
      <c r="J921" s="10"/>
      <c r="K921" s="10"/>
    </row>
    <row r="922" spans="2:11" s="5" customFormat="1" ht="31.5">
      <c r="B922" s="1"/>
      <c r="C922" s="351">
        <v>4565</v>
      </c>
      <c r="D922" s="352" t="s">
        <v>966</v>
      </c>
      <c r="E922" s="353" t="s">
        <v>119</v>
      </c>
      <c r="F922" s="354">
        <v>431518</v>
      </c>
      <c r="G922" s="288" t="s">
        <v>117</v>
      </c>
      <c r="H922" s="288"/>
      <c r="I922" s="1"/>
      <c r="J922" s="10"/>
      <c r="K922" s="10"/>
    </row>
    <row r="923" spans="2:11" s="5" customFormat="1" ht="31.5">
      <c r="B923" s="1"/>
      <c r="C923" s="351">
        <v>4566</v>
      </c>
      <c r="D923" s="352" t="s">
        <v>967</v>
      </c>
      <c r="E923" s="353" t="s">
        <v>119</v>
      </c>
      <c r="F923" s="354">
        <v>444940</v>
      </c>
      <c r="G923" s="288" t="s">
        <v>117</v>
      </c>
      <c r="H923" s="288"/>
      <c r="I923" s="1"/>
      <c r="J923" s="10"/>
      <c r="K923" s="10"/>
    </row>
    <row r="924" spans="2:11" s="5" customFormat="1" ht="110.25" hidden="1">
      <c r="B924" s="1"/>
      <c r="C924" s="351">
        <v>4567</v>
      </c>
      <c r="D924" s="352" t="s">
        <v>968</v>
      </c>
      <c r="E924" s="353" t="s">
        <v>119</v>
      </c>
      <c r="F924" s="354">
        <v>815423</v>
      </c>
      <c r="G924" s="288" t="s">
        <v>117</v>
      </c>
      <c r="H924" s="288"/>
      <c r="I924" s="1"/>
      <c r="J924" s="10"/>
      <c r="K924" s="10"/>
    </row>
    <row r="925" spans="2:11" s="5" customFormat="1" ht="78.75" hidden="1">
      <c r="B925" s="1"/>
      <c r="C925" s="351">
        <v>4568</v>
      </c>
      <c r="D925" s="352" t="s">
        <v>969</v>
      </c>
      <c r="E925" s="353" t="s">
        <v>119</v>
      </c>
      <c r="F925" s="354">
        <v>815423</v>
      </c>
      <c r="G925" s="288" t="s">
        <v>117</v>
      </c>
      <c r="H925" s="288"/>
      <c r="I925" s="1"/>
      <c r="J925" s="10"/>
      <c r="K925" s="10"/>
    </row>
    <row r="926" spans="2:11" s="5" customFormat="1" ht="31.5" hidden="1">
      <c r="B926" s="1"/>
      <c r="C926" s="351">
        <v>4569</v>
      </c>
      <c r="D926" s="352" t="s">
        <v>970</v>
      </c>
      <c r="E926" s="353" t="s">
        <v>125</v>
      </c>
      <c r="F926" s="354">
        <v>8056</v>
      </c>
      <c r="G926" s="288" t="s">
        <v>117</v>
      </c>
      <c r="H926" s="288"/>
      <c r="I926" s="1"/>
      <c r="J926" s="10"/>
      <c r="K926" s="10"/>
    </row>
    <row r="927" spans="2:11" s="5" customFormat="1" ht="31.5" hidden="1">
      <c r="B927" s="1"/>
      <c r="C927" s="351">
        <v>4578</v>
      </c>
      <c r="D927" s="352" t="s">
        <v>971</v>
      </c>
      <c r="E927" s="353" t="s">
        <v>122</v>
      </c>
      <c r="F927" s="354">
        <v>72874</v>
      </c>
      <c r="G927" s="288" t="s">
        <v>117</v>
      </c>
      <c r="H927" s="288"/>
      <c r="I927" s="1"/>
      <c r="J927" s="10"/>
      <c r="K927" s="10"/>
    </row>
    <row r="928" spans="2:11" s="5" customFormat="1" ht="25.5" hidden="1">
      <c r="B928" s="1"/>
      <c r="C928" s="351">
        <v>4581</v>
      </c>
      <c r="D928" s="352" t="s">
        <v>972</v>
      </c>
      <c r="E928" s="353" t="s">
        <v>116</v>
      </c>
      <c r="F928" s="354">
        <v>2180</v>
      </c>
      <c r="G928" s="288" t="s">
        <v>117</v>
      </c>
      <c r="H928" s="288"/>
      <c r="I928" s="1"/>
      <c r="J928" s="10"/>
      <c r="K928" s="10"/>
    </row>
    <row r="929" spans="2:11" s="5" customFormat="1" ht="78.75">
      <c r="B929" s="1"/>
      <c r="C929" s="351">
        <v>4588</v>
      </c>
      <c r="D929" s="352" t="s">
        <v>973</v>
      </c>
      <c r="E929" s="353" t="s">
        <v>116</v>
      </c>
      <c r="F929" s="354">
        <v>333358</v>
      </c>
      <c r="G929" s="288" t="s">
        <v>117</v>
      </c>
      <c r="H929" s="288"/>
      <c r="I929" s="1"/>
      <c r="J929" s="10"/>
      <c r="K929" s="10"/>
    </row>
    <row r="930" spans="2:11" s="5" customFormat="1" ht="25.5" hidden="1">
      <c r="B930" s="1"/>
      <c r="C930" s="351">
        <v>4592</v>
      </c>
      <c r="D930" s="352" t="s">
        <v>974</v>
      </c>
      <c r="E930" s="353" t="s">
        <v>116</v>
      </c>
      <c r="F930" s="354">
        <v>1389</v>
      </c>
      <c r="G930" s="288" t="s">
        <v>117</v>
      </c>
      <c r="H930" s="288"/>
      <c r="I930" s="1"/>
      <c r="J930" s="10"/>
      <c r="K930" s="10"/>
    </row>
    <row r="931" spans="2:11" s="5" customFormat="1" ht="47.25" hidden="1">
      <c r="B931" s="1"/>
      <c r="C931" s="351">
        <v>4593</v>
      </c>
      <c r="D931" s="352" t="s">
        <v>975</v>
      </c>
      <c r="E931" s="353" t="s">
        <v>116</v>
      </c>
      <c r="F931" s="354">
        <v>72675</v>
      </c>
      <c r="G931" s="288" t="s">
        <v>117</v>
      </c>
      <c r="H931" s="288"/>
      <c r="I931" s="1"/>
      <c r="J931" s="10"/>
      <c r="K931" s="10"/>
    </row>
    <row r="932" spans="2:11" s="5" customFormat="1" ht="25.5" hidden="1">
      <c r="B932" s="1"/>
      <c r="C932" s="351">
        <v>4598</v>
      </c>
      <c r="D932" s="352" t="s">
        <v>976</v>
      </c>
      <c r="E932" s="353" t="s">
        <v>122</v>
      </c>
      <c r="F932" s="354">
        <v>8442</v>
      </c>
      <c r="G932" s="288" t="s">
        <v>117</v>
      </c>
      <c r="H932" s="288"/>
      <c r="I932" s="1"/>
      <c r="J932" s="10"/>
      <c r="K932" s="10"/>
    </row>
    <row r="933" spans="2:11" s="5" customFormat="1" ht="25.5" hidden="1">
      <c r="B933" s="1"/>
      <c r="C933" s="351">
        <v>4599</v>
      </c>
      <c r="D933" s="352" t="s">
        <v>977</v>
      </c>
      <c r="E933" s="353" t="s">
        <v>116</v>
      </c>
      <c r="F933" s="354">
        <v>43643</v>
      </c>
      <c r="G933" s="288" t="s">
        <v>117</v>
      </c>
      <c r="H933" s="288"/>
      <c r="I933" s="1"/>
      <c r="J933" s="10"/>
      <c r="K933" s="10"/>
    </row>
    <row r="934" spans="2:11" s="5" customFormat="1" ht="25.5" hidden="1">
      <c r="B934" s="1"/>
      <c r="C934" s="351">
        <v>4600</v>
      </c>
      <c r="D934" s="352" t="s">
        <v>978</v>
      </c>
      <c r="E934" s="353" t="s">
        <v>116</v>
      </c>
      <c r="F934" s="354">
        <v>96064</v>
      </c>
      <c r="G934" s="288" t="s">
        <v>117</v>
      </c>
      <c r="H934" s="288"/>
      <c r="I934" s="1"/>
      <c r="J934" s="10"/>
      <c r="K934" s="10"/>
    </row>
    <row r="935" spans="2:11" s="5" customFormat="1" ht="31.5" hidden="1">
      <c r="B935" s="1"/>
      <c r="C935" s="351">
        <v>4601</v>
      </c>
      <c r="D935" s="352" t="s">
        <v>979</v>
      </c>
      <c r="E935" s="353" t="s">
        <v>116</v>
      </c>
      <c r="F935" s="354">
        <v>43086</v>
      </c>
      <c r="G935" s="288" t="s">
        <v>117</v>
      </c>
      <c r="H935" s="288"/>
      <c r="I935" s="1"/>
      <c r="J935" s="10"/>
      <c r="K935" s="10"/>
    </row>
    <row r="936" spans="2:11" s="5" customFormat="1" ht="31.5" hidden="1">
      <c r="B936" s="1"/>
      <c r="C936" s="351">
        <v>4602</v>
      </c>
      <c r="D936" s="352" t="s">
        <v>980</v>
      </c>
      <c r="E936" s="353" t="s">
        <v>116</v>
      </c>
      <c r="F936" s="354">
        <v>114588</v>
      </c>
      <c r="G936" s="288" t="s">
        <v>117</v>
      </c>
      <c r="H936" s="288"/>
      <c r="I936" s="1"/>
      <c r="J936" s="10"/>
      <c r="K936" s="10"/>
    </row>
    <row r="937" spans="2:11" s="5" customFormat="1" ht="47.25" hidden="1">
      <c r="B937" s="1"/>
      <c r="C937" s="351">
        <v>4604</v>
      </c>
      <c r="D937" s="352" t="s">
        <v>981</v>
      </c>
      <c r="E937" s="353" t="s">
        <v>116</v>
      </c>
      <c r="F937" s="354">
        <v>5328</v>
      </c>
      <c r="G937" s="288" t="s">
        <v>117</v>
      </c>
      <c r="H937" s="288"/>
      <c r="I937" s="1"/>
      <c r="J937" s="10"/>
      <c r="K937" s="10"/>
    </row>
    <row r="938" spans="2:11" s="5" customFormat="1" ht="30" hidden="1">
      <c r="B938" s="1"/>
      <c r="C938" s="458">
        <v>4606</v>
      </c>
      <c r="D938" s="460" t="s">
        <v>982</v>
      </c>
      <c r="E938" s="462" t="s">
        <v>116</v>
      </c>
      <c r="F938" s="464">
        <v>20558</v>
      </c>
      <c r="G938" s="288" t="s">
        <v>117</v>
      </c>
      <c r="H938" s="288"/>
      <c r="I938" s="1"/>
      <c r="J938" s="10"/>
      <c r="K938" s="10"/>
    </row>
    <row r="939" spans="2:11" s="5" customFormat="1" ht="60" hidden="1">
      <c r="B939" s="1"/>
      <c r="C939" s="458">
        <v>4611</v>
      </c>
      <c r="D939" s="460" t="s">
        <v>983</v>
      </c>
      <c r="E939" s="462" t="s">
        <v>122</v>
      </c>
      <c r="F939" s="464">
        <v>133707</v>
      </c>
      <c r="G939" s="288" t="s">
        <v>117</v>
      </c>
      <c r="H939" s="288" t="s">
        <v>145</v>
      </c>
      <c r="I939" s="1"/>
      <c r="J939" s="10"/>
      <c r="K939" s="10"/>
    </row>
    <row r="940" spans="2:11" s="5" customFormat="1" ht="60" hidden="1">
      <c r="B940" s="1"/>
      <c r="C940" s="458">
        <v>4612</v>
      </c>
      <c r="D940" s="460" t="s">
        <v>984</v>
      </c>
      <c r="E940" s="462" t="s">
        <v>122</v>
      </c>
      <c r="F940" s="464">
        <v>134163</v>
      </c>
      <c r="G940" s="288" t="s">
        <v>117</v>
      </c>
      <c r="H940" s="288" t="s">
        <v>145</v>
      </c>
      <c r="I940" s="1"/>
      <c r="J940" s="10"/>
      <c r="K940" s="10"/>
    </row>
    <row r="941" spans="2:11" s="5" customFormat="1" ht="47.25" hidden="1">
      <c r="B941" s="1"/>
      <c r="C941" s="351">
        <v>4613</v>
      </c>
      <c r="D941" s="352" t="s">
        <v>985</v>
      </c>
      <c r="E941" s="353" t="s">
        <v>119</v>
      </c>
      <c r="F941" s="354">
        <v>45039</v>
      </c>
      <c r="G941" s="288" t="s">
        <v>117</v>
      </c>
      <c r="H941" s="288"/>
      <c r="I941" s="1"/>
      <c r="J941" s="10"/>
      <c r="K941" s="10"/>
    </row>
    <row r="942" spans="2:11" s="5" customFormat="1" ht="60" hidden="1">
      <c r="B942" s="1"/>
      <c r="C942" s="458">
        <v>4614</v>
      </c>
      <c r="D942" s="460" t="s">
        <v>986</v>
      </c>
      <c r="E942" s="462" t="s">
        <v>122</v>
      </c>
      <c r="F942" s="464">
        <v>134612</v>
      </c>
      <c r="G942" s="288" t="s">
        <v>117</v>
      </c>
      <c r="H942" s="288" t="s">
        <v>145</v>
      </c>
      <c r="I942" s="1"/>
      <c r="J942" s="10"/>
      <c r="K942" s="10"/>
    </row>
    <row r="943" spans="2:11" s="5" customFormat="1" ht="63" hidden="1">
      <c r="B943" s="1"/>
      <c r="C943" s="351">
        <v>4615</v>
      </c>
      <c r="D943" s="352" t="s">
        <v>987</v>
      </c>
      <c r="E943" s="353" t="s">
        <v>122</v>
      </c>
      <c r="F943" s="354">
        <v>171694</v>
      </c>
      <c r="G943" s="288" t="s">
        <v>117</v>
      </c>
      <c r="H943" s="288" t="s">
        <v>145</v>
      </c>
      <c r="I943" s="1"/>
      <c r="J943" s="10"/>
      <c r="K943" s="10"/>
    </row>
    <row r="944" spans="2:11" s="5" customFormat="1" ht="60" hidden="1">
      <c r="B944" s="1"/>
      <c r="C944" s="458">
        <v>4616</v>
      </c>
      <c r="D944" s="460" t="s">
        <v>988</v>
      </c>
      <c r="E944" s="462" t="s">
        <v>122</v>
      </c>
      <c r="F944" s="464">
        <v>172147</v>
      </c>
      <c r="G944" s="288" t="s">
        <v>117</v>
      </c>
      <c r="H944" s="288" t="s">
        <v>145</v>
      </c>
      <c r="I944" s="1"/>
      <c r="J944" s="10"/>
      <c r="K944" s="10"/>
    </row>
    <row r="945" spans="2:11" s="5" customFormat="1" ht="60" hidden="1">
      <c r="B945" s="1"/>
      <c r="C945" s="458">
        <v>4617</v>
      </c>
      <c r="D945" s="460" t="s">
        <v>989</v>
      </c>
      <c r="E945" s="462" t="s">
        <v>122</v>
      </c>
      <c r="F945" s="464">
        <v>204740</v>
      </c>
      <c r="G945" s="288" t="s">
        <v>117</v>
      </c>
      <c r="H945" s="288" t="s">
        <v>145</v>
      </c>
      <c r="I945" s="1"/>
      <c r="J945" s="10"/>
      <c r="K945" s="10"/>
    </row>
    <row r="946" spans="2:11" s="5" customFormat="1" ht="60" hidden="1">
      <c r="B946" s="1"/>
      <c r="C946" s="458">
        <v>4618</v>
      </c>
      <c r="D946" s="460" t="s">
        <v>990</v>
      </c>
      <c r="E946" s="462" t="s">
        <v>122</v>
      </c>
      <c r="F946" s="464">
        <v>212839</v>
      </c>
      <c r="G946" s="288" t="s">
        <v>117</v>
      </c>
      <c r="H946" s="288" t="s">
        <v>145</v>
      </c>
      <c r="I946" s="1"/>
      <c r="J946" s="10"/>
      <c r="K946" s="10"/>
    </row>
    <row r="947" spans="2:11" s="5" customFormat="1" ht="60" hidden="1">
      <c r="B947" s="1"/>
      <c r="C947" s="458">
        <v>4619</v>
      </c>
      <c r="D947" s="460" t="s">
        <v>991</v>
      </c>
      <c r="E947" s="462" t="s">
        <v>122</v>
      </c>
      <c r="F947" s="464">
        <v>233501</v>
      </c>
      <c r="G947" s="288" t="s">
        <v>117</v>
      </c>
      <c r="H947" s="288" t="s">
        <v>145</v>
      </c>
      <c r="I947" s="1"/>
      <c r="J947" s="10"/>
      <c r="K947" s="10"/>
    </row>
    <row r="948" spans="2:11" s="5" customFormat="1" ht="60" hidden="1">
      <c r="B948" s="1"/>
      <c r="C948" s="458">
        <v>4620</v>
      </c>
      <c r="D948" s="460" t="s">
        <v>992</v>
      </c>
      <c r="E948" s="462" t="s">
        <v>122</v>
      </c>
      <c r="F948" s="464">
        <v>251945</v>
      </c>
      <c r="G948" s="288" t="s">
        <v>117</v>
      </c>
      <c r="H948" s="288" t="s">
        <v>145</v>
      </c>
      <c r="I948" s="1"/>
      <c r="J948" s="10"/>
      <c r="K948" s="10"/>
    </row>
    <row r="949" spans="2:11" s="5" customFormat="1" ht="63" hidden="1">
      <c r="B949" s="1"/>
      <c r="C949" s="351">
        <v>4621</v>
      </c>
      <c r="D949" s="352" t="s">
        <v>993</v>
      </c>
      <c r="E949" s="353" t="s">
        <v>122</v>
      </c>
      <c r="F949" s="354">
        <v>279849</v>
      </c>
      <c r="G949" s="288" t="s">
        <v>117</v>
      </c>
      <c r="H949" s="288" t="s">
        <v>145</v>
      </c>
      <c r="I949" s="1"/>
      <c r="J949" s="10"/>
      <c r="K949" s="10"/>
    </row>
    <row r="950" spans="2:11" s="5" customFormat="1" ht="60" hidden="1">
      <c r="B950" s="1"/>
      <c r="C950" s="458">
        <v>4622</v>
      </c>
      <c r="D950" s="460" t="s">
        <v>994</v>
      </c>
      <c r="E950" s="462" t="s">
        <v>122</v>
      </c>
      <c r="F950" s="464">
        <v>294168</v>
      </c>
      <c r="G950" s="288" t="s">
        <v>117</v>
      </c>
      <c r="H950" s="288" t="s">
        <v>145</v>
      </c>
      <c r="I950" s="1"/>
      <c r="J950" s="10"/>
      <c r="K950" s="10"/>
    </row>
    <row r="951" spans="2:11" s="5" customFormat="1" ht="31.5" hidden="1">
      <c r="B951" s="1"/>
      <c r="C951" s="351">
        <v>4624</v>
      </c>
      <c r="D951" s="352" t="s">
        <v>995</v>
      </c>
      <c r="E951" s="353" t="s">
        <v>122</v>
      </c>
      <c r="F951" s="354">
        <v>488712</v>
      </c>
      <c r="G951" s="288" t="s">
        <v>117</v>
      </c>
      <c r="H951" s="288"/>
      <c r="I951" s="1"/>
      <c r="J951" s="10"/>
      <c r="K951" s="10"/>
    </row>
    <row r="952" spans="2:11" s="5" customFormat="1" ht="31.5" hidden="1">
      <c r="B952" s="1"/>
      <c r="C952" s="351">
        <v>4625</v>
      </c>
      <c r="D952" s="352" t="s">
        <v>996</v>
      </c>
      <c r="E952" s="353" t="s">
        <v>122</v>
      </c>
      <c r="F952" s="354">
        <v>642248</v>
      </c>
      <c r="G952" s="288" t="s">
        <v>117</v>
      </c>
      <c r="H952" s="288"/>
      <c r="I952" s="1"/>
      <c r="J952" s="10"/>
      <c r="K952" s="10"/>
    </row>
    <row r="953" spans="2:11" s="5" customFormat="1" ht="30" hidden="1">
      <c r="B953" s="1"/>
      <c r="C953" s="458">
        <v>4626</v>
      </c>
      <c r="D953" s="460" t="s">
        <v>997</v>
      </c>
      <c r="E953" s="462" t="s">
        <v>122</v>
      </c>
      <c r="F953" s="464">
        <v>836690</v>
      </c>
      <c r="G953" s="288" t="s">
        <v>117</v>
      </c>
      <c r="H953" s="288"/>
      <c r="I953" s="1"/>
      <c r="J953" s="10"/>
      <c r="K953" s="10"/>
    </row>
    <row r="954" spans="2:11" s="5" customFormat="1" ht="30" hidden="1">
      <c r="B954" s="1"/>
      <c r="C954" s="458">
        <v>4627</v>
      </c>
      <c r="D954" s="460" t="s">
        <v>998</v>
      </c>
      <c r="E954" s="462" t="s">
        <v>122</v>
      </c>
      <c r="F954" s="464">
        <v>976360</v>
      </c>
      <c r="G954" s="288" t="s">
        <v>117</v>
      </c>
      <c r="H954" s="288"/>
      <c r="I954" s="1"/>
      <c r="J954" s="10"/>
      <c r="K954" s="10"/>
    </row>
    <row r="955" spans="2:11" s="5" customFormat="1" ht="30" hidden="1">
      <c r="B955" s="1"/>
      <c r="C955" s="458">
        <v>4628</v>
      </c>
      <c r="D955" s="460" t="s">
        <v>999</v>
      </c>
      <c r="E955" s="462" t="s">
        <v>122</v>
      </c>
      <c r="F955" s="464">
        <v>1220781</v>
      </c>
      <c r="G955" s="288" t="s">
        <v>117</v>
      </c>
      <c r="H955" s="288"/>
      <c r="I955" s="1"/>
      <c r="J955" s="10"/>
      <c r="K955" s="10"/>
    </row>
    <row r="956" spans="2:11" s="5" customFormat="1" ht="30" hidden="1">
      <c r="B956" s="1"/>
      <c r="C956" s="458">
        <v>4629</v>
      </c>
      <c r="D956" s="460" t="s">
        <v>1000</v>
      </c>
      <c r="E956" s="462" t="s">
        <v>122</v>
      </c>
      <c r="F956" s="464">
        <v>1484103</v>
      </c>
      <c r="G956" s="288" t="s">
        <v>117</v>
      </c>
      <c r="H956" s="288"/>
      <c r="I956" s="1"/>
      <c r="J956" s="10"/>
      <c r="K956" s="10"/>
    </row>
    <row r="957" spans="2:11" s="5" customFormat="1" ht="31.5" hidden="1">
      <c r="B957" s="1"/>
      <c r="C957" s="351">
        <v>4630</v>
      </c>
      <c r="D957" s="352" t="s">
        <v>1001</v>
      </c>
      <c r="E957" s="353" t="s">
        <v>122</v>
      </c>
      <c r="F957" s="354">
        <v>1795934</v>
      </c>
      <c r="G957" s="288" t="s">
        <v>117</v>
      </c>
      <c r="H957" s="288"/>
      <c r="I957" s="1"/>
      <c r="J957" s="10"/>
      <c r="K957" s="10"/>
    </row>
    <row r="958" spans="2:11" s="5" customFormat="1" ht="31.5" hidden="1">
      <c r="B958" s="1"/>
      <c r="C958" s="351">
        <v>4631</v>
      </c>
      <c r="D958" s="352" t="s">
        <v>1002</v>
      </c>
      <c r="E958" s="353" t="s">
        <v>122</v>
      </c>
      <c r="F958" s="354">
        <v>2021834</v>
      </c>
      <c r="G958" s="288" t="s">
        <v>117</v>
      </c>
      <c r="H958" s="288"/>
      <c r="I958" s="1"/>
      <c r="J958" s="10"/>
      <c r="K958" s="10"/>
    </row>
    <row r="959" spans="2:11" s="5" customFormat="1" ht="31.5" hidden="1">
      <c r="B959" s="1"/>
      <c r="C959" s="351">
        <v>4632</v>
      </c>
      <c r="D959" s="352" t="s">
        <v>1003</v>
      </c>
      <c r="E959" s="353" t="s">
        <v>122</v>
      </c>
      <c r="F959" s="354">
        <v>2367832</v>
      </c>
      <c r="G959" s="288" t="s">
        <v>117</v>
      </c>
      <c r="H959" s="288"/>
      <c r="I959" s="1"/>
      <c r="J959" s="10"/>
      <c r="K959" s="10"/>
    </row>
    <row r="960" spans="2:11" s="5" customFormat="1" ht="31.5" hidden="1">
      <c r="B960" s="1"/>
      <c r="C960" s="351">
        <v>4633</v>
      </c>
      <c r="D960" s="352" t="s">
        <v>1004</v>
      </c>
      <c r="E960" s="353" t="s">
        <v>122</v>
      </c>
      <c r="F960" s="354">
        <v>2750442</v>
      </c>
      <c r="G960" s="288" t="s">
        <v>117</v>
      </c>
      <c r="H960" s="288"/>
      <c r="I960" s="1"/>
      <c r="J960" s="10"/>
      <c r="K960" s="10"/>
    </row>
    <row r="961" spans="2:11" s="5" customFormat="1" ht="31.5" hidden="1">
      <c r="B961" s="1"/>
      <c r="C961" s="351">
        <v>4634</v>
      </c>
      <c r="D961" s="352" t="s">
        <v>1005</v>
      </c>
      <c r="E961" s="353" t="s">
        <v>122</v>
      </c>
      <c r="F961" s="354">
        <v>3157908</v>
      </c>
      <c r="G961" s="288" t="s">
        <v>117</v>
      </c>
      <c r="H961" s="288"/>
      <c r="I961" s="1"/>
      <c r="J961" s="10"/>
      <c r="K961" s="10"/>
    </row>
    <row r="962" spans="2:11" s="5" customFormat="1" ht="30" hidden="1">
      <c r="B962" s="1"/>
      <c r="C962" s="458">
        <v>4635</v>
      </c>
      <c r="D962" s="460" t="s">
        <v>1006</v>
      </c>
      <c r="E962" s="462" t="s">
        <v>122</v>
      </c>
      <c r="F962" s="464">
        <v>3569311</v>
      </c>
      <c r="G962" s="288" t="s">
        <v>117</v>
      </c>
      <c r="H962" s="288"/>
      <c r="I962" s="1"/>
      <c r="J962" s="10"/>
      <c r="K962" s="10"/>
    </row>
    <row r="963" spans="2:11" s="5" customFormat="1" ht="31.5" hidden="1">
      <c r="B963" s="1"/>
      <c r="C963" s="351">
        <v>4636</v>
      </c>
      <c r="D963" s="352" t="s">
        <v>1007</v>
      </c>
      <c r="E963" s="353" t="s">
        <v>122</v>
      </c>
      <c r="F963" s="354">
        <v>4059874</v>
      </c>
      <c r="G963" s="288" t="s">
        <v>117</v>
      </c>
      <c r="H963" s="288"/>
      <c r="I963" s="1"/>
      <c r="J963" s="10"/>
      <c r="K963" s="10"/>
    </row>
    <row r="964" spans="2:11" s="5" customFormat="1" ht="30" hidden="1">
      <c r="B964" s="1"/>
      <c r="C964" s="458">
        <v>4637</v>
      </c>
      <c r="D964" s="460" t="s">
        <v>1008</v>
      </c>
      <c r="E964" s="462" t="s">
        <v>122</v>
      </c>
      <c r="F964" s="464">
        <v>4569654</v>
      </c>
      <c r="G964" s="288" t="s">
        <v>117</v>
      </c>
      <c r="H964" s="288"/>
      <c r="I964" s="1"/>
      <c r="J964" s="10"/>
      <c r="K964" s="10"/>
    </row>
    <row r="965" spans="2:11" s="5" customFormat="1" ht="31.5" hidden="1">
      <c r="B965" s="1"/>
      <c r="C965" s="351">
        <v>4638</v>
      </c>
      <c r="D965" s="352" t="s">
        <v>1009</v>
      </c>
      <c r="E965" s="353" t="s">
        <v>122</v>
      </c>
      <c r="F965" s="354">
        <v>5111583</v>
      </c>
      <c r="G965" s="288" t="s">
        <v>117</v>
      </c>
      <c r="H965" s="288"/>
      <c r="I965" s="1"/>
      <c r="J965" s="10"/>
      <c r="K965" s="10"/>
    </row>
    <row r="966" spans="2:11" s="5" customFormat="1" ht="30" hidden="1">
      <c r="B966" s="1"/>
      <c r="C966" s="458">
        <v>4639</v>
      </c>
      <c r="D966" s="460" t="s">
        <v>1010</v>
      </c>
      <c r="E966" s="462" t="s">
        <v>116</v>
      </c>
      <c r="F966" s="464">
        <v>323473</v>
      </c>
      <c r="G966" s="288" t="s">
        <v>117</v>
      </c>
      <c r="H966" s="288"/>
      <c r="I966" s="1"/>
      <c r="J966" s="10"/>
      <c r="K966" s="10"/>
    </row>
    <row r="967" spans="2:11" s="5" customFormat="1" ht="30" hidden="1">
      <c r="B967" s="1"/>
      <c r="C967" s="458">
        <v>4640</v>
      </c>
      <c r="D967" s="460" t="s">
        <v>1011</v>
      </c>
      <c r="E967" s="462" t="s">
        <v>116</v>
      </c>
      <c r="F967" s="464">
        <v>302614</v>
      </c>
      <c r="G967" s="288" t="s">
        <v>117</v>
      </c>
      <c r="H967" s="288"/>
      <c r="I967" s="1"/>
      <c r="J967" s="10"/>
      <c r="K967" s="10"/>
    </row>
    <row r="968" spans="2:11" s="5" customFormat="1" ht="25.5" hidden="1">
      <c r="B968" s="1"/>
      <c r="C968" s="458">
        <v>4641</v>
      </c>
      <c r="D968" s="460" t="s">
        <v>1012</v>
      </c>
      <c r="E968" s="462" t="s">
        <v>125</v>
      </c>
      <c r="F968" s="464">
        <v>702755</v>
      </c>
      <c r="G968" s="288" t="s">
        <v>117</v>
      </c>
      <c r="H968" s="288"/>
      <c r="I968" s="1"/>
      <c r="J968" s="10"/>
      <c r="K968" s="10"/>
    </row>
    <row r="969" spans="2:11" s="5" customFormat="1" ht="25.5" hidden="1">
      <c r="B969" s="1"/>
      <c r="C969" s="458">
        <v>4642</v>
      </c>
      <c r="D969" s="460" t="s">
        <v>1013</v>
      </c>
      <c r="E969" s="462" t="s">
        <v>125</v>
      </c>
      <c r="F969" s="464">
        <v>747034</v>
      </c>
      <c r="G969" s="288" t="s">
        <v>117</v>
      </c>
      <c r="H969" s="288"/>
      <c r="I969" s="1"/>
      <c r="J969" s="10"/>
      <c r="K969" s="10"/>
    </row>
    <row r="970" spans="2:11" s="5" customFormat="1" ht="31.5" hidden="1">
      <c r="B970" s="1"/>
      <c r="C970" s="351">
        <v>4643</v>
      </c>
      <c r="D970" s="352" t="s">
        <v>1014</v>
      </c>
      <c r="E970" s="353" t="s">
        <v>125</v>
      </c>
      <c r="F970" s="354">
        <v>796263</v>
      </c>
      <c r="G970" s="288" t="s">
        <v>117</v>
      </c>
      <c r="H970" s="288"/>
      <c r="I970" s="1"/>
      <c r="J970" s="10"/>
      <c r="K970" s="10"/>
    </row>
    <row r="971" spans="2:11" s="5" customFormat="1" ht="31.5" hidden="1">
      <c r="B971" s="1"/>
      <c r="C971" s="351">
        <v>4644</v>
      </c>
      <c r="D971" s="352" t="s">
        <v>1015</v>
      </c>
      <c r="E971" s="353" t="s">
        <v>125</v>
      </c>
      <c r="F971" s="354">
        <v>864796</v>
      </c>
      <c r="G971" s="288" t="s">
        <v>117</v>
      </c>
      <c r="H971" s="288"/>
      <c r="I971" s="1"/>
      <c r="J971" s="10"/>
      <c r="K971" s="10"/>
    </row>
    <row r="972" spans="2:11" s="5" customFormat="1" ht="31.5" hidden="1">
      <c r="B972" s="1"/>
      <c r="C972" s="351">
        <v>4645</v>
      </c>
      <c r="D972" s="352" t="s">
        <v>1016</v>
      </c>
      <c r="E972" s="353" t="s">
        <v>125</v>
      </c>
      <c r="F972" s="354">
        <v>1181189</v>
      </c>
      <c r="G972" s="288" t="s">
        <v>117</v>
      </c>
      <c r="H972" s="288"/>
      <c r="I972" s="1"/>
      <c r="J972" s="10"/>
      <c r="K972" s="10"/>
    </row>
    <row r="973" spans="2:11" s="5" customFormat="1" ht="31.5" hidden="1">
      <c r="B973" s="1"/>
      <c r="C973" s="351">
        <v>4646</v>
      </c>
      <c r="D973" s="352" t="s">
        <v>1017</v>
      </c>
      <c r="E973" s="353" t="s">
        <v>125</v>
      </c>
      <c r="F973" s="354">
        <v>1301493</v>
      </c>
      <c r="G973" s="288" t="s">
        <v>117</v>
      </c>
      <c r="H973" s="288"/>
      <c r="I973" s="1"/>
      <c r="J973" s="10"/>
      <c r="K973" s="10"/>
    </row>
    <row r="974" spans="2:11" s="5" customFormat="1" ht="31.5" hidden="1">
      <c r="B974" s="1"/>
      <c r="C974" s="351">
        <v>4647</v>
      </c>
      <c r="D974" s="352" t="s">
        <v>1018</v>
      </c>
      <c r="E974" s="353" t="s">
        <v>125</v>
      </c>
      <c r="F974" s="354">
        <v>1459203</v>
      </c>
      <c r="G974" s="288" t="s">
        <v>117</v>
      </c>
      <c r="H974" s="288"/>
      <c r="I974" s="1"/>
      <c r="J974" s="10"/>
      <c r="K974" s="10"/>
    </row>
    <row r="975" spans="2:11" s="5" customFormat="1" ht="31.5" hidden="1">
      <c r="B975" s="1"/>
      <c r="C975" s="351">
        <v>4648</v>
      </c>
      <c r="D975" s="352" t="s">
        <v>1019</v>
      </c>
      <c r="E975" s="353" t="s">
        <v>125</v>
      </c>
      <c r="F975" s="354">
        <v>1621402</v>
      </c>
      <c r="G975" s="288" t="s">
        <v>117</v>
      </c>
      <c r="H975" s="288"/>
      <c r="I975" s="1"/>
      <c r="J975" s="10"/>
      <c r="K975" s="10"/>
    </row>
    <row r="976" spans="2:11" s="5" customFormat="1" ht="31.5" hidden="1">
      <c r="B976" s="1"/>
      <c r="C976" s="351">
        <v>4649</v>
      </c>
      <c r="D976" s="352" t="s">
        <v>1020</v>
      </c>
      <c r="E976" s="353" t="s">
        <v>125</v>
      </c>
      <c r="F976" s="354">
        <v>981434</v>
      </c>
      <c r="G976" s="288" t="s">
        <v>117</v>
      </c>
      <c r="H976" s="288"/>
      <c r="I976" s="1"/>
      <c r="J976" s="10"/>
      <c r="K976" s="10"/>
    </row>
    <row r="977" spans="2:11" s="5" customFormat="1" ht="31.5" hidden="1">
      <c r="B977" s="1"/>
      <c r="C977" s="351">
        <v>4650</v>
      </c>
      <c r="D977" s="352" t="s">
        <v>1021</v>
      </c>
      <c r="E977" s="353" t="s">
        <v>125</v>
      </c>
      <c r="F977" s="354">
        <v>1047713</v>
      </c>
      <c r="G977" s="288" t="s">
        <v>117</v>
      </c>
      <c r="H977" s="288"/>
      <c r="I977" s="1"/>
      <c r="J977" s="10"/>
      <c r="K977" s="10"/>
    </row>
    <row r="978" spans="2:11" s="5" customFormat="1" ht="31.5" hidden="1">
      <c r="B978" s="1"/>
      <c r="C978" s="351">
        <v>4651</v>
      </c>
      <c r="D978" s="352" t="s">
        <v>1022</v>
      </c>
      <c r="E978" s="353" t="s">
        <v>125</v>
      </c>
      <c r="F978" s="354">
        <v>1233184</v>
      </c>
      <c r="G978" s="288" t="s">
        <v>117</v>
      </c>
      <c r="H978" s="288"/>
      <c r="I978" s="1"/>
      <c r="J978" s="10"/>
      <c r="K978" s="10"/>
    </row>
    <row r="979" spans="2:11" s="5" customFormat="1" ht="31.5" hidden="1">
      <c r="B979" s="1"/>
      <c r="C979" s="351">
        <v>4652</v>
      </c>
      <c r="D979" s="352" t="s">
        <v>1023</v>
      </c>
      <c r="E979" s="353" t="s">
        <v>125</v>
      </c>
      <c r="F979" s="354">
        <v>1630077</v>
      </c>
      <c r="G979" s="288" t="s">
        <v>117</v>
      </c>
      <c r="H979" s="288"/>
      <c r="I979" s="1"/>
      <c r="J979" s="10"/>
      <c r="K979" s="10"/>
    </row>
    <row r="980" spans="2:11" s="5" customFormat="1" ht="31.5" hidden="1">
      <c r="B980" s="1"/>
      <c r="C980" s="351">
        <v>4653</v>
      </c>
      <c r="D980" s="352" t="s">
        <v>1024</v>
      </c>
      <c r="E980" s="353" t="s">
        <v>125</v>
      </c>
      <c r="F980" s="354">
        <v>1736561</v>
      </c>
      <c r="G980" s="288" t="s">
        <v>117</v>
      </c>
      <c r="H980" s="288"/>
      <c r="I980" s="1"/>
      <c r="J980" s="10"/>
      <c r="K980" s="10"/>
    </row>
    <row r="981" spans="2:11" s="5" customFormat="1" ht="31.5" hidden="1">
      <c r="B981" s="1"/>
      <c r="C981" s="351">
        <v>4654</v>
      </c>
      <c r="D981" s="352" t="s">
        <v>1025</v>
      </c>
      <c r="E981" s="353" t="s">
        <v>125</v>
      </c>
      <c r="F981" s="354">
        <v>1872791</v>
      </c>
      <c r="G981" s="288" t="s">
        <v>117</v>
      </c>
      <c r="H981" s="288"/>
      <c r="I981" s="1"/>
      <c r="J981" s="10"/>
      <c r="K981" s="10"/>
    </row>
    <row r="982" spans="2:11" s="5" customFormat="1" ht="31.5" hidden="1">
      <c r="B982" s="1"/>
      <c r="C982" s="351">
        <v>4655</v>
      </c>
      <c r="D982" s="352" t="s">
        <v>1026</v>
      </c>
      <c r="E982" s="353" t="s">
        <v>125</v>
      </c>
      <c r="F982" s="354">
        <v>2063121</v>
      </c>
      <c r="G982" s="288" t="s">
        <v>117</v>
      </c>
      <c r="H982" s="288"/>
      <c r="I982" s="1"/>
      <c r="J982" s="10"/>
      <c r="K982" s="10"/>
    </row>
    <row r="983" spans="2:11" s="5" customFormat="1" ht="31.5" hidden="1">
      <c r="B983" s="1"/>
      <c r="C983" s="351">
        <v>4656</v>
      </c>
      <c r="D983" s="352" t="s">
        <v>1027</v>
      </c>
      <c r="E983" s="353" t="s">
        <v>125</v>
      </c>
      <c r="F983" s="354">
        <v>2183247</v>
      </c>
      <c r="G983" s="288" t="s">
        <v>117</v>
      </c>
      <c r="H983" s="288"/>
      <c r="I983" s="1"/>
      <c r="J983" s="10"/>
      <c r="K983" s="10"/>
    </row>
    <row r="984" spans="2:11" s="5" customFormat="1" ht="31.5" hidden="1">
      <c r="B984" s="1"/>
      <c r="C984" s="351">
        <v>4657</v>
      </c>
      <c r="D984" s="352" t="s">
        <v>1028</v>
      </c>
      <c r="E984" s="353" t="s">
        <v>125</v>
      </c>
      <c r="F984" s="354">
        <v>2423393</v>
      </c>
      <c r="G984" s="288" t="s">
        <v>117</v>
      </c>
      <c r="H984" s="288"/>
      <c r="I984" s="1"/>
      <c r="J984" s="10"/>
      <c r="K984" s="10"/>
    </row>
    <row r="985" spans="2:11" s="5" customFormat="1" ht="31.5" hidden="1">
      <c r="B985" s="1"/>
      <c r="C985" s="351">
        <v>4658</v>
      </c>
      <c r="D985" s="352" t="s">
        <v>1029</v>
      </c>
      <c r="E985" s="353" t="s">
        <v>125</v>
      </c>
      <c r="F985" s="354">
        <v>2653021</v>
      </c>
      <c r="G985" s="288" t="s">
        <v>117</v>
      </c>
      <c r="H985" s="288"/>
      <c r="I985" s="1"/>
      <c r="J985" s="10"/>
      <c r="K985" s="10"/>
    </row>
    <row r="986" spans="2:11" s="5" customFormat="1" ht="31.5" hidden="1">
      <c r="B986" s="1"/>
      <c r="C986" s="351">
        <v>4659</v>
      </c>
      <c r="D986" s="352" t="s">
        <v>1030</v>
      </c>
      <c r="E986" s="353" t="s">
        <v>122</v>
      </c>
      <c r="F986" s="354">
        <v>5693300</v>
      </c>
      <c r="G986" s="288" t="s">
        <v>117</v>
      </c>
      <c r="H986" s="288"/>
      <c r="I986" s="1"/>
      <c r="J986" s="10"/>
      <c r="K986" s="10"/>
    </row>
    <row r="987" spans="2:11" s="5" customFormat="1" ht="31.5" hidden="1">
      <c r="B987" s="1"/>
      <c r="C987" s="351">
        <v>4660</v>
      </c>
      <c r="D987" s="352" t="s">
        <v>1031</v>
      </c>
      <c r="E987" s="353" t="s">
        <v>122</v>
      </c>
      <c r="F987" s="354">
        <v>6915556</v>
      </c>
      <c r="G987" s="288" t="s">
        <v>117</v>
      </c>
      <c r="H987" s="288"/>
      <c r="I987" s="1"/>
      <c r="J987" s="10"/>
      <c r="K987" s="10"/>
    </row>
    <row r="988" spans="2:11" s="5" customFormat="1" ht="31.5" hidden="1">
      <c r="B988" s="1"/>
      <c r="C988" s="351">
        <v>4661</v>
      </c>
      <c r="D988" s="352" t="s">
        <v>1032</v>
      </c>
      <c r="E988" s="353" t="s">
        <v>122</v>
      </c>
      <c r="F988" s="354">
        <v>9747114</v>
      </c>
      <c r="G988" s="288" t="s">
        <v>117</v>
      </c>
      <c r="H988" s="288"/>
      <c r="I988" s="1"/>
      <c r="J988" s="10"/>
      <c r="K988" s="10"/>
    </row>
    <row r="989" spans="2:11" s="5" customFormat="1" ht="31.5" hidden="1">
      <c r="B989" s="1"/>
      <c r="C989" s="351">
        <v>4662</v>
      </c>
      <c r="D989" s="352" t="s">
        <v>1033</v>
      </c>
      <c r="E989" s="353" t="s">
        <v>125</v>
      </c>
      <c r="F989" s="354">
        <v>3172652</v>
      </c>
      <c r="G989" s="288" t="s">
        <v>117</v>
      </c>
      <c r="H989" s="288"/>
      <c r="I989" s="1"/>
      <c r="J989" s="10"/>
      <c r="K989" s="10"/>
    </row>
    <row r="990" spans="2:11" s="5" customFormat="1" ht="110.25" hidden="1">
      <c r="B990" s="1"/>
      <c r="C990" s="351">
        <v>4663</v>
      </c>
      <c r="D990" s="352" t="s">
        <v>1034</v>
      </c>
      <c r="E990" s="353" t="s">
        <v>116</v>
      </c>
      <c r="F990" s="354">
        <v>122720</v>
      </c>
      <c r="G990" s="288" t="s">
        <v>117</v>
      </c>
      <c r="H990" s="288"/>
      <c r="I990" s="1"/>
      <c r="J990" s="10"/>
      <c r="K990" s="10"/>
    </row>
    <row r="991" spans="2:11" s="5" customFormat="1" ht="47.25" hidden="1">
      <c r="B991" s="1"/>
      <c r="C991" s="351">
        <v>4668</v>
      </c>
      <c r="D991" s="352" t="s">
        <v>1035</v>
      </c>
      <c r="E991" s="353" t="s">
        <v>116</v>
      </c>
      <c r="F991" s="354">
        <v>5535</v>
      </c>
      <c r="G991" s="288" t="s">
        <v>117</v>
      </c>
      <c r="H991" s="288"/>
      <c r="I991" s="1"/>
      <c r="J991" s="10"/>
      <c r="K991" s="10"/>
    </row>
    <row r="992" spans="2:11" s="5" customFormat="1" ht="47.25" hidden="1">
      <c r="B992" s="1"/>
      <c r="C992" s="351">
        <v>4669</v>
      </c>
      <c r="D992" s="352" t="s">
        <v>1036</v>
      </c>
      <c r="E992" s="353" t="s">
        <v>116</v>
      </c>
      <c r="F992" s="354">
        <v>6493</v>
      </c>
      <c r="G992" s="288" t="s">
        <v>117</v>
      </c>
      <c r="H992" s="288"/>
      <c r="I992" s="1"/>
      <c r="J992" s="10"/>
      <c r="K992" s="10"/>
    </row>
    <row r="993" spans="2:11" s="5" customFormat="1" ht="47.25" hidden="1">
      <c r="B993" s="1"/>
      <c r="C993" s="351">
        <v>4670</v>
      </c>
      <c r="D993" s="352" t="s">
        <v>1037</v>
      </c>
      <c r="E993" s="353" t="s">
        <v>116</v>
      </c>
      <c r="F993" s="354">
        <v>6362</v>
      </c>
      <c r="G993" s="288" t="s">
        <v>117</v>
      </c>
      <c r="H993" s="288"/>
      <c r="I993" s="1"/>
      <c r="J993" s="10"/>
      <c r="K993" s="10"/>
    </row>
    <row r="994" spans="2:11" s="5" customFormat="1" ht="47.25" hidden="1">
      <c r="B994" s="1"/>
      <c r="C994" s="351">
        <v>4671</v>
      </c>
      <c r="D994" s="352" t="s">
        <v>1038</v>
      </c>
      <c r="E994" s="353" t="s">
        <v>116</v>
      </c>
      <c r="F994" s="354">
        <v>7588</v>
      </c>
      <c r="G994" s="288" t="s">
        <v>117</v>
      </c>
      <c r="H994" s="288"/>
      <c r="I994" s="1"/>
      <c r="J994" s="10"/>
      <c r="K994" s="10"/>
    </row>
    <row r="995" spans="2:11" s="5" customFormat="1" ht="31.5" hidden="1">
      <c r="B995" s="1"/>
      <c r="C995" s="351">
        <v>4672</v>
      </c>
      <c r="D995" s="352" t="s">
        <v>1039</v>
      </c>
      <c r="E995" s="353" t="s">
        <v>116</v>
      </c>
      <c r="F995" s="354">
        <v>5535</v>
      </c>
      <c r="G995" s="288" t="s">
        <v>117</v>
      </c>
      <c r="H995" s="288"/>
      <c r="I995" s="1"/>
      <c r="J995" s="10"/>
      <c r="K995" s="10"/>
    </row>
    <row r="996" spans="2:11" s="5" customFormat="1" ht="31.5" hidden="1">
      <c r="B996" s="1"/>
      <c r="C996" s="351">
        <v>4673</v>
      </c>
      <c r="D996" s="352" t="s">
        <v>1040</v>
      </c>
      <c r="E996" s="353" t="s">
        <v>116</v>
      </c>
      <c r="F996" s="354">
        <v>6493</v>
      </c>
      <c r="G996" s="288" t="s">
        <v>117</v>
      </c>
      <c r="H996" s="288"/>
      <c r="I996" s="1"/>
      <c r="J996" s="10"/>
      <c r="K996" s="10"/>
    </row>
    <row r="997" spans="2:11" s="5" customFormat="1" ht="31.5" hidden="1">
      <c r="B997" s="1"/>
      <c r="C997" s="351">
        <v>4674</v>
      </c>
      <c r="D997" s="352" t="s">
        <v>1041</v>
      </c>
      <c r="E997" s="353" t="s">
        <v>116</v>
      </c>
      <c r="F997" s="354">
        <v>7041</v>
      </c>
      <c r="G997" s="288" t="s">
        <v>117</v>
      </c>
      <c r="H997" s="288"/>
      <c r="I997" s="1"/>
      <c r="J997" s="10"/>
      <c r="K997" s="10"/>
    </row>
    <row r="998" spans="2:11" s="5" customFormat="1" ht="47.25">
      <c r="B998" s="1"/>
      <c r="C998" s="351">
        <v>4675</v>
      </c>
      <c r="D998" s="352" t="s">
        <v>1042</v>
      </c>
      <c r="E998" s="353" t="s">
        <v>125</v>
      </c>
      <c r="F998" s="354">
        <v>356254</v>
      </c>
      <c r="G998" s="288" t="s">
        <v>117</v>
      </c>
      <c r="H998" s="288"/>
      <c r="I998" s="1"/>
      <c r="J998" s="10"/>
      <c r="K998" s="10"/>
    </row>
    <row r="999" spans="2:11" s="5" customFormat="1" ht="31.5" hidden="1">
      <c r="B999" s="1"/>
      <c r="C999" s="351">
        <v>4676</v>
      </c>
      <c r="D999" s="352" t="s">
        <v>1043</v>
      </c>
      <c r="E999" s="353" t="s">
        <v>116</v>
      </c>
      <c r="F999" s="354">
        <v>7588</v>
      </c>
      <c r="G999" s="288" t="s">
        <v>117</v>
      </c>
      <c r="H999" s="288"/>
      <c r="I999" s="1"/>
      <c r="J999" s="10"/>
      <c r="K999" s="10"/>
    </row>
    <row r="1000" spans="2:11" s="5" customFormat="1" ht="63" hidden="1">
      <c r="B1000" s="1"/>
      <c r="C1000" s="351">
        <v>4678</v>
      </c>
      <c r="D1000" s="352" t="s">
        <v>1044</v>
      </c>
      <c r="E1000" s="353" t="s">
        <v>116</v>
      </c>
      <c r="F1000" s="354">
        <v>89159</v>
      </c>
      <c r="G1000" s="288" t="s">
        <v>117</v>
      </c>
      <c r="H1000" s="288"/>
      <c r="I1000" s="1"/>
      <c r="J1000" s="10"/>
      <c r="K1000" s="10"/>
    </row>
    <row r="1001" spans="2:11" s="5" customFormat="1" ht="47.25">
      <c r="B1001" s="1"/>
      <c r="C1001" s="351">
        <v>4686</v>
      </c>
      <c r="D1001" s="352" t="s">
        <v>1045</v>
      </c>
      <c r="E1001" s="353" t="s">
        <v>125</v>
      </c>
      <c r="F1001" s="354">
        <v>185164</v>
      </c>
      <c r="G1001" s="288" t="s">
        <v>117</v>
      </c>
      <c r="H1001" s="288"/>
      <c r="I1001" s="1"/>
      <c r="J1001" s="10"/>
      <c r="K1001" s="10"/>
    </row>
    <row r="1002" spans="2:11" s="5" customFormat="1" ht="47.25">
      <c r="B1002" s="1"/>
      <c r="C1002" s="351">
        <v>4687</v>
      </c>
      <c r="D1002" s="352" t="s">
        <v>1046</v>
      </c>
      <c r="E1002" s="353" t="s">
        <v>125</v>
      </c>
      <c r="F1002" s="354">
        <v>128204</v>
      </c>
      <c r="G1002" s="288" t="s">
        <v>117</v>
      </c>
      <c r="H1002" s="288"/>
      <c r="I1002" s="1"/>
      <c r="J1002" s="10"/>
      <c r="K1002" s="10"/>
    </row>
    <row r="1003" spans="2:11" s="5" customFormat="1" ht="63" hidden="1">
      <c r="B1003" s="1"/>
      <c r="C1003" s="351">
        <v>4688</v>
      </c>
      <c r="D1003" s="352" t="s">
        <v>1047</v>
      </c>
      <c r="E1003" s="353" t="s">
        <v>125</v>
      </c>
      <c r="F1003" s="354">
        <v>214773</v>
      </c>
      <c r="G1003" s="288" t="s">
        <v>117</v>
      </c>
      <c r="H1003" s="288"/>
      <c r="I1003" s="1"/>
      <c r="J1003" s="10"/>
      <c r="K1003" s="10"/>
    </row>
    <row r="1004" spans="2:11" s="5" customFormat="1" ht="47.25">
      <c r="B1004" s="1"/>
      <c r="C1004" s="351">
        <v>4689</v>
      </c>
      <c r="D1004" s="352" t="s">
        <v>1048</v>
      </c>
      <c r="E1004" s="353" t="s">
        <v>125</v>
      </c>
      <c r="F1004" s="354">
        <v>151165</v>
      </c>
      <c r="G1004" s="288" t="s">
        <v>117</v>
      </c>
      <c r="H1004" s="288"/>
      <c r="I1004" s="1"/>
      <c r="J1004" s="10"/>
      <c r="K1004" s="10"/>
    </row>
    <row r="1005" spans="2:11" s="5" customFormat="1" ht="47.25">
      <c r="B1005" s="1"/>
      <c r="C1005" s="351">
        <v>4690</v>
      </c>
      <c r="D1005" s="352" t="s">
        <v>1049</v>
      </c>
      <c r="E1005" s="353" t="s">
        <v>125</v>
      </c>
      <c r="F1005" s="354">
        <v>147607</v>
      </c>
      <c r="G1005" s="288" t="s">
        <v>117</v>
      </c>
      <c r="H1005" s="288"/>
      <c r="I1005" s="1"/>
      <c r="J1005" s="10"/>
      <c r="K1005" s="10"/>
    </row>
    <row r="1006" spans="2:11" s="5" customFormat="1" ht="47.25">
      <c r="B1006" s="1"/>
      <c r="C1006" s="351">
        <v>4691</v>
      </c>
      <c r="D1006" s="352" t="s">
        <v>1050</v>
      </c>
      <c r="E1006" s="353" t="s">
        <v>125</v>
      </c>
      <c r="F1006" s="354">
        <v>113470</v>
      </c>
      <c r="G1006" s="288" t="s">
        <v>117</v>
      </c>
      <c r="H1006" s="288"/>
      <c r="I1006" s="1"/>
      <c r="J1006" s="10"/>
      <c r="K1006" s="10"/>
    </row>
    <row r="1007" spans="2:11" s="5" customFormat="1" ht="47.25">
      <c r="B1007" s="1"/>
      <c r="C1007" s="351">
        <v>4692</v>
      </c>
      <c r="D1007" s="352" t="s">
        <v>1051</v>
      </c>
      <c r="E1007" s="353" t="s">
        <v>125</v>
      </c>
      <c r="F1007" s="354">
        <v>159435</v>
      </c>
      <c r="G1007" s="288" t="s">
        <v>117</v>
      </c>
      <c r="H1007" s="288"/>
      <c r="I1007" s="1"/>
      <c r="J1007" s="10"/>
      <c r="K1007" s="10"/>
    </row>
    <row r="1008" spans="2:11" s="5" customFormat="1" ht="47.25">
      <c r="B1008" s="1"/>
      <c r="C1008" s="351">
        <v>4693</v>
      </c>
      <c r="D1008" s="352" t="s">
        <v>1052</v>
      </c>
      <c r="E1008" s="353" t="s">
        <v>125</v>
      </c>
      <c r="F1008" s="354">
        <v>155877</v>
      </c>
      <c r="G1008" s="288" t="s">
        <v>117</v>
      </c>
      <c r="H1008" s="288"/>
      <c r="I1008" s="1"/>
      <c r="J1008" s="10"/>
      <c r="K1008" s="10"/>
    </row>
    <row r="1009" spans="2:11" s="5" customFormat="1" ht="47.25">
      <c r="B1009" s="1"/>
      <c r="C1009" s="351">
        <v>4694</v>
      </c>
      <c r="D1009" s="352" t="s">
        <v>1053</v>
      </c>
      <c r="E1009" s="353" t="s">
        <v>125</v>
      </c>
      <c r="F1009" s="354">
        <v>126773</v>
      </c>
      <c r="G1009" s="288" t="s">
        <v>117</v>
      </c>
      <c r="H1009" s="288"/>
      <c r="I1009" s="1"/>
      <c r="J1009" s="10"/>
      <c r="K1009" s="10"/>
    </row>
    <row r="1010" spans="2:11" s="5" customFormat="1" ht="63" hidden="1">
      <c r="B1010" s="1"/>
      <c r="C1010" s="351">
        <v>4695</v>
      </c>
      <c r="D1010" s="352" t="s">
        <v>1054</v>
      </c>
      <c r="E1010" s="353" t="s">
        <v>472</v>
      </c>
      <c r="F1010" s="354">
        <v>2018</v>
      </c>
      <c r="G1010" s="288" t="s">
        <v>117</v>
      </c>
      <c r="H1010" s="288"/>
      <c r="I1010" s="1"/>
      <c r="J1010" s="10"/>
      <c r="K1010" s="10"/>
    </row>
    <row r="1011" spans="2:11" s="5" customFormat="1" ht="63" hidden="1">
      <c r="B1011" s="1"/>
      <c r="C1011" s="351">
        <v>4696</v>
      </c>
      <c r="D1011" s="352" t="s">
        <v>1055</v>
      </c>
      <c r="E1011" s="353" t="s">
        <v>472</v>
      </c>
      <c r="F1011" s="354">
        <v>2430</v>
      </c>
      <c r="G1011" s="288" t="s">
        <v>117</v>
      </c>
      <c r="H1011" s="288"/>
      <c r="I1011" s="1"/>
      <c r="J1011" s="10"/>
      <c r="K1011" s="10"/>
    </row>
    <row r="1012" spans="2:11" s="5" customFormat="1" ht="47.25">
      <c r="B1012" s="1"/>
      <c r="C1012" s="351">
        <v>4697</v>
      </c>
      <c r="D1012" s="352" t="s">
        <v>1056</v>
      </c>
      <c r="E1012" s="353" t="s">
        <v>125</v>
      </c>
      <c r="F1012" s="354">
        <v>178818</v>
      </c>
      <c r="G1012" s="288" t="s">
        <v>117</v>
      </c>
      <c r="H1012" s="288"/>
      <c r="I1012" s="1"/>
      <c r="J1012" s="10"/>
      <c r="K1012" s="10"/>
    </row>
    <row r="1013" spans="2:11" s="5" customFormat="1" ht="47.25">
      <c r="B1013" s="1"/>
      <c r="C1013" s="351">
        <v>4698</v>
      </c>
      <c r="D1013" s="352" t="s">
        <v>1057</v>
      </c>
      <c r="E1013" s="353" t="s">
        <v>125</v>
      </c>
      <c r="F1013" s="354">
        <v>179584</v>
      </c>
      <c r="G1013" s="288" t="s">
        <v>117</v>
      </c>
      <c r="H1013" s="288"/>
      <c r="I1013" s="1"/>
      <c r="J1013" s="10"/>
      <c r="K1013" s="10"/>
    </row>
    <row r="1014" spans="2:11" s="5" customFormat="1" ht="47.25">
      <c r="B1014" s="1"/>
      <c r="C1014" s="351">
        <v>4699</v>
      </c>
      <c r="D1014" s="352" t="s">
        <v>1058</v>
      </c>
      <c r="E1014" s="353" t="s">
        <v>125</v>
      </c>
      <c r="F1014" s="354">
        <v>175223</v>
      </c>
      <c r="G1014" s="288" t="s">
        <v>117</v>
      </c>
      <c r="H1014" s="288"/>
      <c r="I1014" s="1"/>
      <c r="J1014" s="10"/>
      <c r="K1014" s="10"/>
    </row>
    <row r="1015" spans="2:11" s="5" customFormat="1" ht="47.25">
      <c r="B1015" s="1"/>
      <c r="C1015" s="351">
        <v>4700</v>
      </c>
      <c r="D1015" s="352" t="s">
        <v>1059</v>
      </c>
      <c r="E1015" s="353" t="s">
        <v>125</v>
      </c>
      <c r="F1015" s="354">
        <v>172186</v>
      </c>
      <c r="G1015" s="288" t="s">
        <v>117</v>
      </c>
      <c r="H1015" s="288"/>
      <c r="I1015" s="1"/>
      <c r="J1015" s="10"/>
      <c r="K1015" s="10"/>
    </row>
    <row r="1016" spans="2:11" s="5" customFormat="1" ht="25.5" hidden="1">
      <c r="B1016" s="1"/>
      <c r="C1016" s="351">
        <v>4703</v>
      </c>
      <c r="D1016" s="352" t="s">
        <v>1060</v>
      </c>
      <c r="E1016" s="353" t="s">
        <v>116</v>
      </c>
      <c r="F1016" s="354">
        <v>2339</v>
      </c>
      <c r="G1016" s="288" t="s">
        <v>117</v>
      </c>
      <c r="H1016" s="288"/>
      <c r="I1016" s="1"/>
      <c r="J1016" s="10"/>
      <c r="K1016" s="10"/>
    </row>
    <row r="1017" spans="2:11" s="5" customFormat="1" ht="25.5" hidden="1">
      <c r="B1017" s="1"/>
      <c r="C1017" s="351">
        <v>4704</v>
      </c>
      <c r="D1017" s="352" t="s">
        <v>1061</v>
      </c>
      <c r="E1017" s="353" t="s">
        <v>116</v>
      </c>
      <c r="F1017" s="354">
        <v>2474</v>
      </c>
      <c r="G1017" s="288" t="s">
        <v>117</v>
      </c>
      <c r="H1017" s="288"/>
      <c r="I1017" s="1"/>
      <c r="J1017" s="10"/>
      <c r="K1017" s="10"/>
    </row>
    <row r="1018" spans="2:11" s="5" customFormat="1" ht="110.25" hidden="1">
      <c r="B1018" s="1"/>
      <c r="C1018" s="351">
        <v>4709</v>
      </c>
      <c r="D1018" s="352" t="s">
        <v>1062</v>
      </c>
      <c r="E1018" s="353" t="s">
        <v>116</v>
      </c>
      <c r="F1018" s="354">
        <v>103729</v>
      </c>
      <c r="G1018" s="288" t="s">
        <v>117</v>
      </c>
      <c r="H1018" s="288"/>
      <c r="I1018" s="1"/>
      <c r="J1018" s="10"/>
      <c r="K1018" s="10"/>
    </row>
    <row r="1019" spans="2:11" s="5" customFormat="1" ht="63" hidden="1">
      <c r="B1019" s="1"/>
      <c r="C1019" s="351">
        <v>4710</v>
      </c>
      <c r="D1019" s="352" t="s">
        <v>1063</v>
      </c>
      <c r="E1019" s="353" t="s">
        <v>122</v>
      </c>
      <c r="F1019" s="354">
        <v>12109</v>
      </c>
      <c r="G1019" s="288" t="s">
        <v>117</v>
      </c>
      <c r="H1019" s="288"/>
      <c r="I1019" s="1"/>
      <c r="J1019" s="10"/>
      <c r="K1019" s="10"/>
    </row>
    <row r="1020" spans="2:11" s="5" customFormat="1" ht="47.25" hidden="1">
      <c r="B1020" s="1"/>
      <c r="C1020" s="351">
        <v>4711</v>
      </c>
      <c r="D1020" s="352" t="s">
        <v>1064</v>
      </c>
      <c r="E1020" s="353" t="s">
        <v>125</v>
      </c>
      <c r="F1020" s="354">
        <v>35599</v>
      </c>
      <c r="G1020" s="288" t="s">
        <v>117</v>
      </c>
      <c r="H1020" s="288"/>
      <c r="I1020" s="1"/>
      <c r="J1020" s="10"/>
      <c r="K1020" s="10"/>
    </row>
    <row r="1021" spans="2:11" s="5" customFormat="1" ht="47.25" hidden="1">
      <c r="B1021" s="1"/>
      <c r="C1021" s="351">
        <v>4712</v>
      </c>
      <c r="D1021" s="352" t="s">
        <v>1065</v>
      </c>
      <c r="E1021" s="353" t="s">
        <v>119</v>
      </c>
      <c r="F1021" s="354">
        <v>1092875</v>
      </c>
      <c r="G1021" s="288" t="s">
        <v>117</v>
      </c>
      <c r="H1021" s="288"/>
      <c r="I1021" s="1"/>
      <c r="J1021" s="10"/>
      <c r="K1021" s="10"/>
    </row>
    <row r="1022" spans="2:11" s="5" customFormat="1" ht="45">
      <c r="B1022" s="1"/>
      <c r="C1022" s="458">
        <v>4737</v>
      </c>
      <c r="D1022" s="460" t="s">
        <v>1066</v>
      </c>
      <c r="E1022" s="462" t="s">
        <v>122</v>
      </c>
      <c r="F1022" s="464">
        <v>793367</v>
      </c>
      <c r="G1022" s="288" t="s">
        <v>117</v>
      </c>
      <c r="H1022" s="288"/>
      <c r="I1022" s="1"/>
      <c r="J1022" s="10"/>
      <c r="K1022" s="10"/>
    </row>
    <row r="1023" spans="2:11" s="5" customFormat="1" ht="45">
      <c r="B1023" s="1"/>
      <c r="C1023" s="458">
        <v>4738</v>
      </c>
      <c r="D1023" s="460" t="s">
        <v>1067</v>
      </c>
      <c r="E1023" s="462" t="s">
        <v>122</v>
      </c>
      <c r="F1023" s="464">
        <v>601844</v>
      </c>
      <c r="G1023" s="288" t="s">
        <v>117</v>
      </c>
      <c r="H1023" s="288"/>
      <c r="I1023" s="1"/>
      <c r="J1023" s="10"/>
      <c r="K1023" s="10"/>
    </row>
    <row r="1024" spans="2:11" s="5" customFormat="1" ht="45">
      <c r="B1024" s="1"/>
      <c r="C1024" s="458">
        <v>4739</v>
      </c>
      <c r="D1024" s="460" t="s">
        <v>1068</v>
      </c>
      <c r="E1024" s="462" t="s">
        <v>122</v>
      </c>
      <c r="F1024" s="464">
        <v>860756</v>
      </c>
      <c r="G1024" s="288" t="s">
        <v>117</v>
      </c>
      <c r="H1024" s="288"/>
      <c r="I1024" s="1"/>
      <c r="J1024" s="10"/>
      <c r="K1024" s="10"/>
    </row>
    <row r="1025" spans="2:11" s="5" customFormat="1" ht="45">
      <c r="B1025" s="1"/>
      <c r="C1025" s="458">
        <v>4740</v>
      </c>
      <c r="D1025" s="460" t="s">
        <v>1069</v>
      </c>
      <c r="E1025" s="462" t="s">
        <v>122</v>
      </c>
      <c r="F1025" s="464">
        <v>936037</v>
      </c>
      <c r="G1025" s="288" t="s">
        <v>117</v>
      </c>
      <c r="H1025" s="288"/>
      <c r="I1025" s="1"/>
      <c r="J1025" s="10"/>
      <c r="K1025" s="10"/>
    </row>
    <row r="1026" spans="2:11" s="5" customFormat="1" ht="63">
      <c r="B1026" s="1"/>
      <c r="C1026" s="351">
        <v>4741</v>
      </c>
      <c r="D1026" s="352" t="s">
        <v>1070</v>
      </c>
      <c r="E1026" s="353" t="s">
        <v>122</v>
      </c>
      <c r="F1026" s="354">
        <v>1283359</v>
      </c>
      <c r="G1026" s="288" t="s">
        <v>117</v>
      </c>
      <c r="H1026" s="288"/>
      <c r="I1026" s="1"/>
      <c r="J1026" s="10"/>
      <c r="K1026" s="10"/>
    </row>
    <row r="1027" spans="2:11" s="5" customFormat="1" ht="63">
      <c r="B1027" s="1"/>
      <c r="C1027" s="351">
        <v>4742</v>
      </c>
      <c r="D1027" s="352" t="s">
        <v>1071</v>
      </c>
      <c r="E1027" s="353" t="s">
        <v>122</v>
      </c>
      <c r="F1027" s="354">
        <v>1374512</v>
      </c>
      <c r="G1027" s="288" t="s">
        <v>117</v>
      </c>
      <c r="H1027" s="288"/>
      <c r="I1027" s="1"/>
      <c r="J1027" s="10"/>
      <c r="K1027" s="10"/>
    </row>
    <row r="1028" spans="2:11" s="5" customFormat="1" ht="78.75">
      <c r="B1028" s="1"/>
      <c r="C1028" s="351">
        <v>4743</v>
      </c>
      <c r="D1028" s="352" t="s">
        <v>1072</v>
      </c>
      <c r="E1028" s="353" t="s">
        <v>119</v>
      </c>
      <c r="F1028" s="354">
        <v>143531</v>
      </c>
      <c r="G1028" s="288" t="s">
        <v>117</v>
      </c>
      <c r="H1028" s="288"/>
      <c r="I1028" s="1"/>
      <c r="J1028" s="10"/>
      <c r="K1028" s="10"/>
    </row>
    <row r="1029" spans="2:11" s="5" customFormat="1" ht="78.75">
      <c r="B1029" s="1"/>
      <c r="C1029" s="351">
        <v>4744</v>
      </c>
      <c r="D1029" s="352" t="s">
        <v>1073</v>
      </c>
      <c r="E1029" s="353" t="s">
        <v>119</v>
      </c>
      <c r="F1029" s="354">
        <v>160162</v>
      </c>
      <c r="G1029" s="288" t="s">
        <v>117</v>
      </c>
      <c r="H1029" s="288"/>
      <c r="I1029" s="1"/>
      <c r="J1029" s="10"/>
      <c r="K1029" s="10"/>
    </row>
    <row r="1030" spans="2:11" s="5" customFormat="1" ht="78.75">
      <c r="B1030" s="1"/>
      <c r="C1030" s="351">
        <v>4745</v>
      </c>
      <c r="D1030" s="352" t="s">
        <v>1074</v>
      </c>
      <c r="E1030" s="353" t="s">
        <v>119</v>
      </c>
      <c r="F1030" s="354">
        <v>141056</v>
      </c>
      <c r="G1030" s="288" t="s">
        <v>117</v>
      </c>
      <c r="H1030" s="288"/>
      <c r="I1030" s="1"/>
      <c r="J1030" s="10"/>
      <c r="K1030" s="10"/>
    </row>
    <row r="1031" spans="2:11" s="5" customFormat="1" ht="78.75">
      <c r="B1031" s="1"/>
      <c r="C1031" s="351">
        <v>4746</v>
      </c>
      <c r="D1031" s="352" t="s">
        <v>1075</v>
      </c>
      <c r="E1031" s="353" t="s">
        <v>119</v>
      </c>
      <c r="F1031" s="354">
        <v>144459</v>
      </c>
      <c r="G1031" s="288" t="s">
        <v>117</v>
      </c>
      <c r="H1031" s="288"/>
      <c r="I1031" s="1"/>
      <c r="J1031" s="10"/>
      <c r="K1031" s="10"/>
    </row>
    <row r="1032" spans="2:11" s="5" customFormat="1" ht="78.75">
      <c r="B1032" s="1"/>
      <c r="C1032" s="351">
        <v>4747</v>
      </c>
      <c r="D1032" s="352" t="s">
        <v>1076</v>
      </c>
      <c r="E1032" s="353" t="s">
        <v>119</v>
      </c>
      <c r="F1032" s="354">
        <v>135177</v>
      </c>
      <c r="G1032" s="288" t="s">
        <v>117</v>
      </c>
      <c r="H1032" s="288"/>
      <c r="I1032" s="1"/>
      <c r="J1032" s="10"/>
      <c r="K1032" s="10"/>
    </row>
    <row r="1033" spans="2:11" s="5" customFormat="1" ht="78.75">
      <c r="B1033" s="1"/>
      <c r="C1033" s="351">
        <v>4748</v>
      </c>
      <c r="D1033" s="352" t="s">
        <v>1077</v>
      </c>
      <c r="E1033" s="353" t="s">
        <v>119</v>
      </c>
      <c r="F1033" s="354">
        <v>135177</v>
      </c>
      <c r="G1033" s="288" t="s">
        <v>117</v>
      </c>
      <c r="H1033" s="288"/>
      <c r="I1033" s="1"/>
      <c r="J1033" s="10"/>
      <c r="K1033" s="10"/>
    </row>
    <row r="1034" spans="2:11" s="5" customFormat="1" ht="78.75">
      <c r="B1034" s="1"/>
      <c r="C1034" s="351">
        <v>4749</v>
      </c>
      <c r="D1034" s="352" t="s">
        <v>1078</v>
      </c>
      <c r="E1034" s="353" t="s">
        <v>119</v>
      </c>
      <c r="F1034" s="354">
        <v>126598</v>
      </c>
      <c r="G1034" s="288" t="s">
        <v>117</v>
      </c>
      <c r="H1034" s="288"/>
      <c r="I1034" s="1"/>
      <c r="J1034" s="10"/>
      <c r="K1034" s="10"/>
    </row>
    <row r="1035" spans="2:11" s="5" customFormat="1" ht="30">
      <c r="B1035" s="1"/>
      <c r="C1035" s="458">
        <v>4751</v>
      </c>
      <c r="D1035" s="460" t="s">
        <v>1079</v>
      </c>
      <c r="E1035" s="462" t="s">
        <v>122</v>
      </c>
      <c r="F1035" s="464">
        <v>10768</v>
      </c>
      <c r="G1035" s="288" t="s">
        <v>117</v>
      </c>
      <c r="H1035" s="288"/>
      <c r="I1035" s="1"/>
      <c r="J1035" s="10"/>
      <c r="K1035" s="10"/>
    </row>
    <row r="1036" spans="2:11" s="5" customFormat="1" ht="78.75">
      <c r="B1036" s="1"/>
      <c r="C1036" s="351">
        <v>4753</v>
      </c>
      <c r="D1036" s="352" t="s">
        <v>1080</v>
      </c>
      <c r="E1036" s="353" t="s">
        <v>119</v>
      </c>
      <c r="F1036" s="354">
        <v>148282</v>
      </c>
      <c r="G1036" s="288" t="s">
        <v>117</v>
      </c>
      <c r="H1036" s="288"/>
      <c r="I1036" s="1"/>
      <c r="J1036" s="10"/>
      <c r="K1036" s="10"/>
    </row>
    <row r="1037" spans="2:11" s="5" customFormat="1" ht="60">
      <c r="B1037" s="1"/>
      <c r="C1037" s="458">
        <v>4754</v>
      </c>
      <c r="D1037" s="460" t="s">
        <v>1081</v>
      </c>
      <c r="E1037" s="462" t="s">
        <v>119</v>
      </c>
      <c r="F1037" s="464">
        <v>139000</v>
      </c>
      <c r="G1037" s="288" t="s">
        <v>117</v>
      </c>
      <c r="H1037" s="288"/>
      <c r="I1037" s="1"/>
      <c r="J1037" s="10"/>
      <c r="K1037" s="10"/>
    </row>
    <row r="1038" spans="2:11" s="5" customFormat="1" ht="60">
      <c r="B1038" s="1"/>
      <c r="C1038" s="458">
        <v>4755</v>
      </c>
      <c r="D1038" s="460" t="s">
        <v>1082</v>
      </c>
      <c r="E1038" s="462" t="s">
        <v>119</v>
      </c>
      <c r="F1038" s="464">
        <v>139000</v>
      </c>
      <c r="G1038" s="288" t="s">
        <v>117</v>
      </c>
      <c r="H1038" s="288"/>
      <c r="I1038" s="1"/>
      <c r="J1038" s="10"/>
      <c r="K1038" s="10"/>
    </row>
    <row r="1039" spans="2:11" s="5" customFormat="1" ht="25.5" hidden="1">
      <c r="B1039" s="1"/>
      <c r="C1039" s="458">
        <v>4758</v>
      </c>
      <c r="D1039" s="460" t="s">
        <v>1083</v>
      </c>
      <c r="E1039" s="462" t="s">
        <v>122</v>
      </c>
      <c r="F1039" s="464">
        <v>6535</v>
      </c>
      <c r="G1039" s="288" t="s">
        <v>117</v>
      </c>
      <c r="H1039" s="288"/>
      <c r="I1039" s="1"/>
      <c r="J1039" s="10"/>
      <c r="K1039" s="10"/>
    </row>
    <row r="1040" spans="2:11" s="5" customFormat="1" ht="45" hidden="1">
      <c r="B1040" s="1"/>
      <c r="C1040" s="458">
        <v>4759</v>
      </c>
      <c r="D1040" s="460" t="s">
        <v>1084</v>
      </c>
      <c r="E1040" s="462" t="s">
        <v>122</v>
      </c>
      <c r="F1040" s="464">
        <v>35601</v>
      </c>
      <c r="G1040" s="288" t="s">
        <v>117</v>
      </c>
      <c r="H1040" s="288"/>
      <c r="I1040" s="1"/>
      <c r="J1040" s="10"/>
      <c r="K1040" s="10"/>
    </row>
    <row r="1041" spans="2:11" s="5" customFormat="1" ht="45" hidden="1">
      <c r="B1041" s="1"/>
      <c r="C1041" s="458">
        <v>4760</v>
      </c>
      <c r="D1041" s="460" t="s">
        <v>1085</v>
      </c>
      <c r="E1041" s="462" t="s">
        <v>116</v>
      </c>
      <c r="F1041" s="464">
        <v>488743</v>
      </c>
      <c r="G1041" s="288" t="s">
        <v>117</v>
      </c>
      <c r="H1041" s="288" t="s">
        <v>145</v>
      </c>
      <c r="I1041" s="1"/>
      <c r="J1041" s="10"/>
      <c r="K1041" s="10"/>
    </row>
    <row r="1042" spans="2:11" s="5" customFormat="1" ht="45" hidden="1">
      <c r="B1042" s="1"/>
      <c r="C1042" s="458">
        <v>4761</v>
      </c>
      <c r="D1042" s="460" t="s">
        <v>1086</v>
      </c>
      <c r="E1042" s="462" t="s">
        <v>122</v>
      </c>
      <c r="F1042" s="464">
        <v>226788</v>
      </c>
      <c r="G1042" s="288" t="s">
        <v>117</v>
      </c>
      <c r="H1042" s="288" t="s">
        <v>145</v>
      </c>
      <c r="I1042" s="1"/>
      <c r="J1042" s="10"/>
      <c r="K1042" s="10"/>
    </row>
    <row r="1043" spans="2:11" s="5" customFormat="1" ht="45">
      <c r="B1043" s="1"/>
      <c r="C1043" s="458">
        <v>4762</v>
      </c>
      <c r="D1043" s="460" t="s">
        <v>1087</v>
      </c>
      <c r="E1043" s="462" t="s">
        <v>122</v>
      </c>
      <c r="F1043" s="464">
        <v>31940</v>
      </c>
      <c r="G1043" s="288" t="s">
        <v>117</v>
      </c>
      <c r="H1043" s="288"/>
      <c r="I1043" s="1"/>
      <c r="J1043" s="10"/>
      <c r="K1043" s="10"/>
    </row>
    <row r="1044" spans="2:11" s="5" customFormat="1" ht="31.5" hidden="1">
      <c r="B1044" s="1"/>
      <c r="C1044" s="351">
        <v>4764</v>
      </c>
      <c r="D1044" s="352" t="s">
        <v>1088</v>
      </c>
      <c r="E1044" s="353" t="s">
        <v>125</v>
      </c>
      <c r="F1044" s="354">
        <v>1434</v>
      </c>
      <c r="G1044" s="288" t="s">
        <v>117</v>
      </c>
      <c r="H1044" s="288"/>
      <c r="I1044" s="1"/>
      <c r="J1044" s="10"/>
      <c r="K1044" s="10"/>
    </row>
    <row r="1045" spans="2:11" s="5" customFormat="1" ht="47.25" hidden="1">
      <c r="B1045" s="1"/>
      <c r="C1045" s="351">
        <v>4765</v>
      </c>
      <c r="D1045" s="352" t="s">
        <v>1089</v>
      </c>
      <c r="E1045" s="353" t="s">
        <v>125</v>
      </c>
      <c r="F1045" s="354">
        <v>1710</v>
      </c>
      <c r="G1045" s="288" t="s">
        <v>117</v>
      </c>
      <c r="H1045" s="288" t="s">
        <v>145</v>
      </c>
      <c r="I1045" s="1"/>
      <c r="J1045" s="10"/>
      <c r="K1045" s="10"/>
    </row>
    <row r="1046" spans="2:11" s="5" customFormat="1" ht="31.5" hidden="1">
      <c r="B1046" s="1"/>
      <c r="C1046" s="351">
        <v>4776</v>
      </c>
      <c r="D1046" s="352" t="s">
        <v>1090</v>
      </c>
      <c r="E1046" s="353" t="s">
        <v>116</v>
      </c>
      <c r="F1046" s="354">
        <v>2102</v>
      </c>
      <c r="G1046" s="288" t="s">
        <v>117</v>
      </c>
      <c r="H1046" s="288"/>
      <c r="I1046" s="1"/>
      <c r="J1046" s="10"/>
      <c r="K1046" s="10"/>
    </row>
    <row r="1047" spans="2:11" s="5" customFormat="1" ht="31.5" hidden="1">
      <c r="B1047" s="1"/>
      <c r="C1047" s="351">
        <v>4777</v>
      </c>
      <c r="D1047" s="352" t="s">
        <v>1091</v>
      </c>
      <c r="E1047" s="353" t="s">
        <v>116</v>
      </c>
      <c r="F1047" s="354">
        <v>4431</v>
      </c>
      <c r="G1047" s="288" t="s">
        <v>117</v>
      </c>
      <c r="H1047" s="288"/>
      <c r="I1047" s="1"/>
      <c r="J1047" s="10"/>
      <c r="K1047" s="10"/>
    </row>
    <row r="1048" spans="2:11" s="5" customFormat="1" ht="78.75" hidden="1">
      <c r="B1048" s="1"/>
      <c r="C1048" s="351">
        <v>4778</v>
      </c>
      <c r="D1048" s="352" t="s">
        <v>1092</v>
      </c>
      <c r="E1048" s="353" t="s">
        <v>125</v>
      </c>
      <c r="F1048" s="354">
        <v>49171</v>
      </c>
      <c r="G1048" s="288" t="s">
        <v>117</v>
      </c>
      <c r="H1048" s="288"/>
      <c r="I1048" s="1"/>
      <c r="J1048" s="10"/>
      <c r="K1048" s="10"/>
    </row>
    <row r="1049" spans="2:11" s="5" customFormat="1" ht="78.75" hidden="1">
      <c r="B1049" s="1"/>
      <c r="C1049" s="351">
        <v>4779</v>
      </c>
      <c r="D1049" s="352" t="s">
        <v>1093</v>
      </c>
      <c r="E1049" s="353" t="s">
        <v>125</v>
      </c>
      <c r="F1049" s="354">
        <v>111105</v>
      </c>
      <c r="G1049" s="288" t="s">
        <v>117</v>
      </c>
      <c r="H1049" s="288"/>
      <c r="I1049" s="1"/>
      <c r="J1049" s="10"/>
      <c r="K1049" s="10"/>
    </row>
    <row r="1050" spans="2:11" s="5" customFormat="1" ht="31.5" hidden="1">
      <c r="B1050" s="1"/>
      <c r="C1050" s="351">
        <v>4780</v>
      </c>
      <c r="D1050" s="352" t="s">
        <v>1094</v>
      </c>
      <c r="E1050" s="353" t="s">
        <v>1095</v>
      </c>
      <c r="F1050" s="354">
        <v>255090</v>
      </c>
      <c r="G1050" s="288" t="s">
        <v>117</v>
      </c>
      <c r="H1050" s="288"/>
      <c r="I1050" s="1"/>
      <c r="J1050" s="10"/>
      <c r="K1050" s="10"/>
    </row>
    <row r="1051" spans="2:11" s="5" customFormat="1" ht="31.5" hidden="1">
      <c r="B1051" s="1"/>
      <c r="C1051" s="351">
        <v>4781</v>
      </c>
      <c r="D1051" s="352" t="s">
        <v>1096</v>
      </c>
      <c r="E1051" s="353" t="s">
        <v>119</v>
      </c>
      <c r="F1051" s="354">
        <v>11322</v>
      </c>
      <c r="G1051" s="288" t="s">
        <v>117</v>
      </c>
      <c r="H1051" s="288"/>
      <c r="I1051" s="1"/>
      <c r="J1051" s="10"/>
      <c r="K1051" s="10"/>
    </row>
    <row r="1052" spans="2:11" s="5" customFormat="1" ht="25.5" hidden="1">
      <c r="B1052" s="1"/>
      <c r="C1052" s="351">
        <v>4782</v>
      </c>
      <c r="D1052" s="352" t="s">
        <v>1097</v>
      </c>
      <c r="E1052" s="353" t="s">
        <v>116</v>
      </c>
      <c r="F1052" s="354">
        <v>858</v>
      </c>
      <c r="G1052" s="288" t="s">
        <v>117</v>
      </c>
      <c r="H1052" s="288"/>
      <c r="I1052" s="1"/>
      <c r="J1052" s="10"/>
      <c r="K1052" s="10"/>
    </row>
    <row r="1053" spans="2:11" s="5" customFormat="1" ht="31.5">
      <c r="B1053" s="1"/>
      <c r="C1053" s="351">
        <v>4783</v>
      </c>
      <c r="D1053" s="352" t="s">
        <v>1098</v>
      </c>
      <c r="E1053" s="353" t="s">
        <v>119</v>
      </c>
      <c r="F1053" s="354">
        <v>589676</v>
      </c>
      <c r="G1053" s="288" t="s">
        <v>117</v>
      </c>
      <c r="H1053" s="288"/>
      <c r="I1053" s="1"/>
      <c r="J1053" s="10"/>
      <c r="K1053" s="10"/>
    </row>
    <row r="1054" spans="2:11" s="5" customFormat="1" ht="47.25" hidden="1">
      <c r="B1054" s="1"/>
      <c r="C1054" s="351">
        <v>4784</v>
      </c>
      <c r="D1054" s="352" t="s">
        <v>1099</v>
      </c>
      <c r="E1054" s="353" t="s">
        <v>119</v>
      </c>
      <c r="F1054" s="354">
        <v>17171</v>
      </c>
      <c r="G1054" s="288" t="s">
        <v>117</v>
      </c>
      <c r="H1054" s="288"/>
      <c r="I1054" s="1"/>
      <c r="J1054" s="10"/>
      <c r="K1054" s="10"/>
    </row>
    <row r="1055" spans="2:11" s="5" customFormat="1" ht="63">
      <c r="B1055" s="1"/>
      <c r="C1055" s="351">
        <v>4786</v>
      </c>
      <c r="D1055" s="352" t="s">
        <v>1100</v>
      </c>
      <c r="E1055" s="353" t="s">
        <v>122</v>
      </c>
      <c r="F1055" s="354">
        <v>346346</v>
      </c>
      <c r="G1055" s="288" t="s">
        <v>117</v>
      </c>
      <c r="H1055" s="288"/>
      <c r="I1055" s="1"/>
      <c r="J1055" s="10"/>
      <c r="K1055" s="10"/>
    </row>
    <row r="1056" spans="2:11" s="5" customFormat="1" ht="31.5" hidden="1">
      <c r="B1056" s="1"/>
      <c r="C1056" s="351">
        <v>4787</v>
      </c>
      <c r="D1056" s="352" t="s">
        <v>1101</v>
      </c>
      <c r="E1056" s="353" t="s">
        <v>125</v>
      </c>
      <c r="F1056" s="354">
        <v>13573</v>
      </c>
      <c r="G1056" s="288" t="s">
        <v>117</v>
      </c>
      <c r="H1056" s="288"/>
      <c r="I1056" s="1"/>
      <c r="J1056" s="10"/>
      <c r="K1056" s="10"/>
    </row>
    <row r="1057" spans="2:11" s="5" customFormat="1" ht="31.5" hidden="1">
      <c r="B1057" s="1"/>
      <c r="C1057" s="351">
        <v>4788</v>
      </c>
      <c r="D1057" s="352" t="s">
        <v>1102</v>
      </c>
      <c r="E1057" s="353" t="s">
        <v>122</v>
      </c>
      <c r="F1057" s="354">
        <v>39877</v>
      </c>
      <c r="G1057" s="288" t="s">
        <v>117</v>
      </c>
      <c r="H1057" s="288"/>
      <c r="I1057" s="1"/>
      <c r="J1057" s="10"/>
      <c r="K1057" s="10"/>
    </row>
    <row r="1058" spans="2:11" s="5" customFormat="1" ht="31.5" hidden="1">
      <c r="B1058" s="1"/>
      <c r="C1058" s="351">
        <v>4789</v>
      </c>
      <c r="D1058" s="352" t="s">
        <v>1103</v>
      </c>
      <c r="E1058" s="353" t="s">
        <v>122</v>
      </c>
      <c r="F1058" s="354">
        <v>9390</v>
      </c>
      <c r="G1058" s="288" t="s">
        <v>117</v>
      </c>
      <c r="H1058" s="288"/>
      <c r="I1058" s="1"/>
      <c r="J1058" s="10"/>
      <c r="K1058" s="10"/>
    </row>
    <row r="1059" spans="2:11" s="5" customFormat="1" ht="30" hidden="1">
      <c r="B1059" s="1"/>
      <c r="C1059" s="458">
        <v>4790</v>
      </c>
      <c r="D1059" s="460" t="s">
        <v>1104</v>
      </c>
      <c r="E1059" s="462" t="s">
        <v>122</v>
      </c>
      <c r="F1059" s="464">
        <v>11254</v>
      </c>
      <c r="G1059" s="288" t="s">
        <v>117</v>
      </c>
      <c r="H1059" s="288"/>
      <c r="I1059" s="1"/>
      <c r="J1059" s="10"/>
      <c r="K1059" s="10"/>
    </row>
    <row r="1060" spans="2:11" s="5" customFormat="1" ht="31.5" hidden="1">
      <c r="B1060" s="1"/>
      <c r="C1060" s="351">
        <v>4791</v>
      </c>
      <c r="D1060" s="352" t="s">
        <v>1105</v>
      </c>
      <c r="E1060" s="353" t="s">
        <v>122</v>
      </c>
      <c r="F1060" s="354">
        <v>26690</v>
      </c>
      <c r="G1060" s="288" t="s">
        <v>117</v>
      </c>
      <c r="H1060" s="288"/>
      <c r="I1060" s="1"/>
      <c r="J1060" s="10"/>
      <c r="K1060" s="10"/>
    </row>
    <row r="1061" spans="2:11" s="5" customFormat="1" ht="63" hidden="1">
      <c r="B1061" s="1"/>
      <c r="C1061" s="351">
        <v>4792</v>
      </c>
      <c r="D1061" s="352" t="s">
        <v>1106</v>
      </c>
      <c r="E1061" s="353" t="s">
        <v>119</v>
      </c>
      <c r="F1061" s="354">
        <v>75521</v>
      </c>
      <c r="G1061" s="288" t="s">
        <v>117</v>
      </c>
      <c r="H1061" s="288"/>
      <c r="I1061" s="1"/>
      <c r="J1061" s="10"/>
      <c r="K1061" s="10"/>
    </row>
    <row r="1062" spans="2:11" s="5" customFormat="1" ht="45" hidden="1">
      <c r="B1062" s="1"/>
      <c r="C1062" s="458">
        <v>4794</v>
      </c>
      <c r="D1062" s="460" t="s">
        <v>1107</v>
      </c>
      <c r="E1062" s="462" t="s">
        <v>116</v>
      </c>
      <c r="F1062" s="464">
        <v>49067</v>
      </c>
      <c r="G1062" s="288" t="s">
        <v>117</v>
      </c>
      <c r="H1062" s="288"/>
      <c r="I1062" s="1"/>
      <c r="J1062" s="10"/>
      <c r="K1062" s="10"/>
    </row>
    <row r="1063" spans="2:11" s="5" customFormat="1" ht="45" hidden="1">
      <c r="B1063" s="1"/>
      <c r="C1063" s="458">
        <v>4795</v>
      </c>
      <c r="D1063" s="460" t="s">
        <v>1108</v>
      </c>
      <c r="E1063" s="462" t="s">
        <v>116</v>
      </c>
      <c r="F1063" s="464">
        <v>59067</v>
      </c>
      <c r="G1063" s="288" t="s">
        <v>117</v>
      </c>
      <c r="H1063" s="288"/>
      <c r="I1063" s="1"/>
      <c r="J1063" s="10"/>
      <c r="K1063" s="10"/>
    </row>
    <row r="1064" spans="2:11" s="5" customFormat="1" ht="60" hidden="1">
      <c r="B1064" s="1"/>
      <c r="C1064" s="458">
        <v>4797</v>
      </c>
      <c r="D1064" s="460" t="s">
        <v>1109</v>
      </c>
      <c r="E1064" s="462" t="s">
        <v>125</v>
      </c>
      <c r="F1064" s="464">
        <v>183365</v>
      </c>
      <c r="G1064" s="288" t="s">
        <v>117</v>
      </c>
      <c r="H1064" s="288"/>
      <c r="I1064" s="1"/>
      <c r="J1064" s="10"/>
      <c r="K1064" s="10"/>
    </row>
    <row r="1065" spans="2:11" s="5" customFormat="1" ht="63" hidden="1">
      <c r="B1065" s="1"/>
      <c r="C1065" s="351">
        <v>4798</v>
      </c>
      <c r="D1065" s="352" t="s">
        <v>1110</v>
      </c>
      <c r="E1065" s="353" t="s">
        <v>125</v>
      </c>
      <c r="F1065" s="354">
        <v>156051</v>
      </c>
      <c r="G1065" s="288" t="s">
        <v>117</v>
      </c>
      <c r="H1065" s="288"/>
      <c r="I1065" s="1"/>
      <c r="J1065" s="10"/>
      <c r="K1065" s="10"/>
    </row>
    <row r="1066" spans="2:11" s="5" customFormat="1" ht="63" hidden="1">
      <c r="B1066" s="1"/>
      <c r="C1066" s="351">
        <v>4800</v>
      </c>
      <c r="D1066" s="352" t="s">
        <v>1111</v>
      </c>
      <c r="E1066" s="353" t="s">
        <v>125</v>
      </c>
      <c r="F1066" s="354">
        <v>181051</v>
      </c>
      <c r="G1066" s="288" t="s">
        <v>117</v>
      </c>
      <c r="H1066" s="288"/>
      <c r="I1066" s="1"/>
      <c r="J1066" s="10"/>
      <c r="K1066" s="10"/>
    </row>
    <row r="1067" spans="2:11" s="5" customFormat="1" ht="47.25" hidden="1">
      <c r="B1067" s="1"/>
      <c r="C1067" s="351">
        <v>4801</v>
      </c>
      <c r="D1067" s="352" t="s">
        <v>1112</v>
      </c>
      <c r="E1067" s="353" t="s">
        <v>122</v>
      </c>
      <c r="F1067" s="354">
        <v>16483</v>
      </c>
      <c r="G1067" s="288" t="s">
        <v>117</v>
      </c>
      <c r="H1067" s="288"/>
      <c r="I1067" s="1"/>
      <c r="J1067" s="10"/>
      <c r="K1067" s="10"/>
    </row>
    <row r="1068" spans="2:11" s="5" customFormat="1" ht="31.5" hidden="1">
      <c r="B1068" s="1"/>
      <c r="C1068" s="351">
        <v>4802</v>
      </c>
      <c r="D1068" s="352" t="s">
        <v>1113</v>
      </c>
      <c r="E1068" s="353" t="s">
        <v>125</v>
      </c>
      <c r="F1068" s="354">
        <v>1000000</v>
      </c>
      <c r="G1068" s="288" t="s">
        <v>117</v>
      </c>
      <c r="H1068" s="288"/>
      <c r="I1068" s="1"/>
      <c r="J1068" s="10"/>
      <c r="K1068" s="10"/>
    </row>
    <row r="1069" spans="2:11" s="5" customFormat="1" ht="31.5" hidden="1">
      <c r="B1069" s="1"/>
      <c r="C1069" s="351">
        <v>4803</v>
      </c>
      <c r="D1069" s="352" t="s">
        <v>1114</v>
      </c>
      <c r="E1069" s="353" t="s">
        <v>125</v>
      </c>
      <c r="F1069" s="354">
        <v>1500000</v>
      </c>
      <c r="G1069" s="288" t="s">
        <v>117</v>
      </c>
      <c r="H1069" s="288"/>
      <c r="I1069" s="1"/>
      <c r="J1069" s="10"/>
      <c r="K1069" s="10"/>
    </row>
    <row r="1070" spans="2:11" s="5" customFormat="1" ht="31.5" hidden="1">
      <c r="B1070" s="1"/>
      <c r="C1070" s="351">
        <v>4804</v>
      </c>
      <c r="D1070" s="352" t="s">
        <v>1115</v>
      </c>
      <c r="E1070" s="353" t="s">
        <v>125</v>
      </c>
      <c r="F1070" s="354">
        <v>2000000</v>
      </c>
      <c r="G1070" s="288" t="s">
        <v>117</v>
      </c>
      <c r="H1070" s="288"/>
      <c r="I1070" s="1"/>
      <c r="J1070" s="10"/>
      <c r="K1070" s="10"/>
    </row>
    <row r="1071" spans="2:11" s="5" customFormat="1" ht="31.5" hidden="1">
      <c r="B1071" s="1"/>
      <c r="C1071" s="351">
        <v>4805</v>
      </c>
      <c r="D1071" s="352" t="s">
        <v>1116</v>
      </c>
      <c r="E1071" s="353" t="s">
        <v>122</v>
      </c>
      <c r="F1071" s="354">
        <v>112870</v>
      </c>
      <c r="G1071" s="288" t="s">
        <v>117</v>
      </c>
      <c r="H1071" s="288" t="s">
        <v>145</v>
      </c>
      <c r="I1071" s="1"/>
      <c r="J1071" s="10"/>
      <c r="K1071" s="10"/>
    </row>
    <row r="1072" spans="2:11" s="5" customFormat="1" ht="25.5" hidden="1">
      <c r="B1072" s="1"/>
      <c r="C1072" s="351">
        <v>4806</v>
      </c>
      <c r="D1072" s="352" t="s">
        <v>1117</v>
      </c>
      <c r="E1072" s="353" t="s">
        <v>494</v>
      </c>
      <c r="F1072" s="354">
        <v>311462</v>
      </c>
      <c r="G1072" s="288" t="s">
        <v>117</v>
      </c>
      <c r="H1072" s="288"/>
      <c r="I1072" s="1"/>
      <c r="J1072" s="10"/>
      <c r="K1072" s="10"/>
    </row>
    <row r="1073" spans="2:11" s="5" customFormat="1" ht="25.5" hidden="1">
      <c r="B1073" s="1"/>
      <c r="C1073" s="351">
        <v>4807</v>
      </c>
      <c r="D1073" s="352" t="s">
        <v>1118</v>
      </c>
      <c r="E1073" s="353" t="s">
        <v>785</v>
      </c>
      <c r="F1073" s="354">
        <v>38933</v>
      </c>
      <c r="G1073" s="288" t="s">
        <v>117</v>
      </c>
      <c r="H1073" s="288"/>
      <c r="I1073" s="1"/>
      <c r="J1073" s="10"/>
      <c r="K1073" s="10"/>
    </row>
    <row r="1074" spans="2:11" s="5" customFormat="1" ht="31.5" hidden="1">
      <c r="B1074" s="1"/>
      <c r="C1074" s="351">
        <v>4808</v>
      </c>
      <c r="D1074" s="352" t="s">
        <v>1119</v>
      </c>
      <c r="E1074" s="353" t="s">
        <v>122</v>
      </c>
      <c r="F1074" s="354">
        <v>151734</v>
      </c>
      <c r="G1074" s="288" t="s">
        <v>117</v>
      </c>
      <c r="H1074" s="288" t="s">
        <v>145</v>
      </c>
      <c r="I1074" s="1"/>
      <c r="J1074" s="10"/>
      <c r="K1074" s="10"/>
    </row>
    <row r="1075" spans="2:11" s="5" customFormat="1" ht="31.5" hidden="1">
      <c r="B1075" s="1"/>
      <c r="C1075" s="351">
        <v>4809</v>
      </c>
      <c r="D1075" s="352" t="s">
        <v>1120</v>
      </c>
      <c r="E1075" s="353" t="s">
        <v>122</v>
      </c>
      <c r="F1075" s="354">
        <v>227677</v>
      </c>
      <c r="G1075" s="288" t="s">
        <v>117</v>
      </c>
      <c r="H1075" s="288" t="s">
        <v>145</v>
      </c>
      <c r="I1075" s="1"/>
      <c r="J1075" s="10"/>
      <c r="K1075" s="10"/>
    </row>
    <row r="1076" spans="2:11" s="5" customFormat="1" ht="31.5" hidden="1">
      <c r="B1076" s="1"/>
      <c r="C1076" s="351">
        <v>4810</v>
      </c>
      <c r="D1076" s="352" t="s">
        <v>1121</v>
      </c>
      <c r="E1076" s="353" t="s">
        <v>122</v>
      </c>
      <c r="F1076" s="354">
        <v>302315</v>
      </c>
      <c r="G1076" s="288" t="s">
        <v>117</v>
      </c>
      <c r="H1076" s="288" t="s">
        <v>145</v>
      </c>
      <c r="I1076" s="1"/>
      <c r="J1076" s="10"/>
      <c r="K1076" s="10"/>
    </row>
    <row r="1077" spans="2:11" s="5" customFormat="1" ht="47.25" hidden="1">
      <c r="B1077" s="1"/>
      <c r="C1077" s="351">
        <v>4812</v>
      </c>
      <c r="D1077" s="352" t="s">
        <v>1122</v>
      </c>
      <c r="E1077" s="353" t="s">
        <v>122</v>
      </c>
      <c r="F1077" s="354">
        <v>116991</v>
      </c>
      <c r="G1077" s="288" t="s">
        <v>117</v>
      </c>
      <c r="H1077" s="288"/>
      <c r="I1077" s="1"/>
      <c r="J1077" s="10"/>
      <c r="K1077" s="10"/>
    </row>
    <row r="1078" spans="2:11" s="5" customFormat="1" ht="94.5">
      <c r="B1078" s="1"/>
      <c r="C1078" s="351">
        <v>4813</v>
      </c>
      <c r="D1078" s="352" t="s">
        <v>1123</v>
      </c>
      <c r="E1078" s="353" t="s">
        <v>125</v>
      </c>
      <c r="F1078" s="354">
        <v>22397</v>
      </c>
      <c r="G1078" s="288" t="s">
        <v>117</v>
      </c>
      <c r="H1078" s="288"/>
      <c r="I1078" s="1"/>
      <c r="J1078" s="10"/>
      <c r="K1078" s="10"/>
    </row>
    <row r="1079" spans="2:11" s="5" customFormat="1" ht="63">
      <c r="B1079" s="1"/>
      <c r="C1079" s="351">
        <v>4814</v>
      </c>
      <c r="D1079" s="352" t="s">
        <v>1124</v>
      </c>
      <c r="E1079" s="353" t="s">
        <v>122</v>
      </c>
      <c r="F1079" s="354">
        <v>8243</v>
      </c>
      <c r="G1079" s="288" t="s">
        <v>117</v>
      </c>
      <c r="H1079" s="288"/>
      <c r="I1079" s="1"/>
      <c r="J1079" s="10"/>
      <c r="K1079" s="10"/>
    </row>
    <row r="1080" spans="2:11" s="5" customFormat="1" ht="47.25" hidden="1">
      <c r="B1080" s="1"/>
      <c r="C1080" s="351">
        <v>4826</v>
      </c>
      <c r="D1080" s="352" t="s">
        <v>1125</v>
      </c>
      <c r="E1080" s="353" t="s">
        <v>125</v>
      </c>
      <c r="F1080" s="354">
        <v>116242</v>
      </c>
      <c r="G1080" s="288" t="s">
        <v>117</v>
      </c>
      <c r="H1080" s="288"/>
      <c r="I1080" s="1"/>
      <c r="J1080" s="10"/>
      <c r="K1080" s="10"/>
    </row>
    <row r="1081" spans="2:11" s="5" customFormat="1" ht="47.25" hidden="1">
      <c r="B1081" s="1"/>
      <c r="C1081" s="351">
        <v>4827</v>
      </c>
      <c r="D1081" s="352" t="s">
        <v>1126</v>
      </c>
      <c r="E1081" s="353" t="s">
        <v>125</v>
      </c>
      <c r="F1081" s="354">
        <v>5632</v>
      </c>
      <c r="G1081" s="288" t="s">
        <v>117</v>
      </c>
      <c r="H1081" s="288"/>
      <c r="I1081" s="1"/>
      <c r="J1081" s="10"/>
      <c r="K1081" s="10"/>
    </row>
    <row r="1082" spans="2:11" s="5" customFormat="1" ht="90" hidden="1">
      <c r="B1082" s="1"/>
      <c r="C1082" s="458">
        <v>4828</v>
      </c>
      <c r="D1082" s="460" t="s">
        <v>1127</v>
      </c>
      <c r="E1082" s="462" t="s">
        <v>122</v>
      </c>
      <c r="F1082" s="464">
        <v>19240</v>
      </c>
      <c r="G1082" s="288" t="s">
        <v>117</v>
      </c>
      <c r="H1082" s="288"/>
      <c r="I1082" s="1"/>
      <c r="J1082" s="10"/>
      <c r="K1082" s="10"/>
    </row>
    <row r="1083" spans="2:11" s="5" customFormat="1" ht="78.75">
      <c r="B1083" s="1"/>
      <c r="C1083" s="351">
        <v>4829</v>
      </c>
      <c r="D1083" s="352" t="s">
        <v>1128</v>
      </c>
      <c r="E1083" s="353" t="s">
        <v>119</v>
      </c>
      <c r="F1083" s="354">
        <v>847409</v>
      </c>
      <c r="G1083" s="288" t="s">
        <v>117</v>
      </c>
      <c r="H1083" s="288" t="s">
        <v>145</v>
      </c>
      <c r="I1083" s="1"/>
      <c r="J1083" s="10"/>
      <c r="K1083" s="10"/>
    </row>
    <row r="1084" spans="2:11" s="5" customFormat="1" ht="105" hidden="1">
      <c r="B1084" s="1"/>
      <c r="C1084" s="458">
        <v>4832</v>
      </c>
      <c r="D1084" s="460" t="s">
        <v>1129</v>
      </c>
      <c r="E1084" s="462" t="s">
        <v>125</v>
      </c>
      <c r="F1084" s="464">
        <v>45360</v>
      </c>
      <c r="G1084" s="288" t="s">
        <v>117</v>
      </c>
      <c r="H1084" s="288"/>
      <c r="I1084" s="1"/>
      <c r="J1084" s="10"/>
      <c r="K1084" s="10"/>
    </row>
    <row r="1085" spans="2:11" s="5" customFormat="1" ht="78.75">
      <c r="B1085" s="1"/>
      <c r="C1085" s="351">
        <v>4833</v>
      </c>
      <c r="D1085" s="352" t="s">
        <v>1130</v>
      </c>
      <c r="E1085" s="353" t="s">
        <v>125</v>
      </c>
      <c r="F1085" s="354">
        <v>9369</v>
      </c>
      <c r="G1085" s="288" t="s">
        <v>117</v>
      </c>
      <c r="H1085" s="288"/>
      <c r="I1085" s="1"/>
      <c r="J1085" s="10"/>
      <c r="K1085" s="10"/>
    </row>
    <row r="1086" spans="2:11" s="5" customFormat="1" ht="78.75">
      <c r="B1086" s="1"/>
      <c r="C1086" s="351">
        <v>4834</v>
      </c>
      <c r="D1086" s="352" t="s">
        <v>1131</v>
      </c>
      <c r="E1086" s="353" t="s">
        <v>125</v>
      </c>
      <c r="F1086" s="354">
        <v>128280</v>
      </c>
      <c r="G1086" s="288" t="s">
        <v>117</v>
      </c>
      <c r="H1086" s="288"/>
      <c r="I1086" s="1"/>
      <c r="J1086" s="10"/>
      <c r="K1086" s="10"/>
    </row>
    <row r="1087" spans="2:11" s="5" customFormat="1" ht="63" hidden="1">
      <c r="B1087" s="1"/>
      <c r="C1087" s="351">
        <v>4835</v>
      </c>
      <c r="D1087" s="352" t="s">
        <v>1132</v>
      </c>
      <c r="E1087" s="353" t="s">
        <v>119</v>
      </c>
      <c r="F1087" s="354">
        <v>242515</v>
      </c>
      <c r="G1087" s="288" t="s">
        <v>117</v>
      </c>
      <c r="H1087" s="288"/>
      <c r="I1087" s="1"/>
      <c r="J1087" s="10"/>
      <c r="K1087" s="10"/>
    </row>
    <row r="1088" spans="2:11" s="5" customFormat="1" ht="60" hidden="1">
      <c r="B1088" s="1"/>
      <c r="C1088" s="458">
        <v>4836</v>
      </c>
      <c r="D1088" s="460" t="s">
        <v>1133</v>
      </c>
      <c r="E1088" s="462" t="s">
        <v>119</v>
      </c>
      <c r="F1088" s="464">
        <v>367852</v>
      </c>
      <c r="G1088" s="288" t="s">
        <v>117</v>
      </c>
      <c r="H1088" s="288"/>
      <c r="I1088" s="1"/>
      <c r="J1088" s="10"/>
      <c r="K1088" s="10"/>
    </row>
    <row r="1089" spans="2:11" s="5" customFormat="1" ht="75" hidden="1">
      <c r="B1089" s="1"/>
      <c r="C1089" s="458">
        <v>4837</v>
      </c>
      <c r="D1089" s="460" t="s">
        <v>1134</v>
      </c>
      <c r="E1089" s="462" t="s">
        <v>119</v>
      </c>
      <c r="F1089" s="464">
        <v>170779</v>
      </c>
      <c r="G1089" s="288" t="s">
        <v>117</v>
      </c>
      <c r="H1089" s="288"/>
      <c r="I1089" s="1"/>
      <c r="J1089" s="10"/>
      <c r="K1089" s="10"/>
    </row>
    <row r="1090" spans="2:11" s="5" customFormat="1" ht="78.75" hidden="1">
      <c r="B1090" s="1"/>
      <c r="C1090" s="351">
        <v>4838</v>
      </c>
      <c r="D1090" s="352" t="s">
        <v>1135</v>
      </c>
      <c r="E1090" s="353" t="s">
        <v>119</v>
      </c>
      <c r="F1090" s="354">
        <v>134928</v>
      </c>
      <c r="G1090" s="288" t="s">
        <v>117</v>
      </c>
      <c r="H1090" s="288"/>
      <c r="I1090" s="1"/>
      <c r="J1090" s="10"/>
      <c r="K1090" s="10"/>
    </row>
    <row r="1091" spans="2:11" s="5" customFormat="1" ht="47.25" hidden="1">
      <c r="B1091" s="1"/>
      <c r="C1091" s="351">
        <v>4839</v>
      </c>
      <c r="D1091" s="352" t="s">
        <v>1136</v>
      </c>
      <c r="E1091" s="353" t="s">
        <v>125</v>
      </c>
      <c r="F1091" s="354">
        <v>519286</v>
      </c>
      <c r="G1091" s="288" t="s">
        <v>117</v>
      </c>
      <c r="H1091" s="288"/>
      <c r="I1091" s="1"/>
      <c r="J1091" s="10"/>
      <c r="K1091" s="10"/>
    </row>
    <row r="1092" spans="2:11" s="5" customFormat="1" ht="47.25" hidden="1">
      <c r="B1092" s="1"/>
      <c r="C1092" s="351">
        <v>4840</v>
      </c>
      <c r="D1092" s="352" t="s">
        <v>1137</v>
      </c>
      <c r="E1092" s="353" t="s">
        <v>125</v>
      </c>
      <c r="F1092" s="354">
        <v>164528</v>
      </c>
      <c r="G1092" s="288" t="s">
        <v>117</v>
      </c>
      <c r="H1092" s="288"/>
      <c r="I1092" s="1"/>
      <c r="J1092" s="10"/>
      <c r="K1092" s="10"/>
    </row>
    <row r="1093" spans="2:11" s="5" customFormat="1" ht="47.25" hidden="1">
      <c r="B1093" s="1"/>
      <c r="C1093" s="351">
        <v>4841</v>
      </c>
      <c r="D1093" s="352" t="s">
        <v>1138</v>
      </c>
      <c r="E1093" s="353" t="s">
        <v>125</v>
      </c>
      <c r="F1093" s="354">
        <v>225623</v>
      </c>
      <c r="G1093" s="288" t="s">
        <v>117</v>
      </c>
      <c r="H1093" s="288"/>
      <c r="I1093" s="1"/>
      <c r="J1093" s="10"/>
      <c r="K1093" s="10"/>
    </row>
    <row r="1094" spans="2:11" s="5" customFormat="1" ht="47.25" hidden="1">
      <c r="B1094" s="1"/>
      <c r="C1094" s="351">
        <v>4842</v>
      </c>
      <c r="D1094" s="352" t="s">
        <v>1139</v>
      </c>
      <c r="E1094" s="353" t="s">
        <v>125</v>
      </c>
      <c r="F1094" s="354">
        <v>382564</v>
      </c>
      <c r="G1094" s="288" t="s">
        <v>117</v>
      </c>
      <c r="H1094" s="288"/>
      <c r="I1094" s="1"/>
      <c r="J1094" s="10"/>
      <c r="K1094" s="10"/>
    </row>
    <row r="1095" spans="2:11" s="5" customFormat="1" ht="47.25" hidden="1">
      <c r="B1095" s="1"/>
      <c r="C1095" s="351">
        <v>4843</v>
      </c>
      <c r="D1095" s="352" t="s">
        <v>1140</v>
      </c>
      <c r="E1095" s="353" t="s">
        <v>125</v>
      </c>
      <c r="F1095" s="354">
        <v>292408</v>
      </c>
      <c r="G1095" s="288" t="s">
        <v>117</v>
      </c>
      <c r="H1095" s="288"/>
      <c r="I1095" s="1"/>
      <c r="J1095" s="10"/>
      <c r="K1095" s="10"/>
    </row>
    <row r="1096" spans="2:11" s="5" customFormat="1" ht="47.25" hidden="1">
      <c r="B1096" s="1"/>
      <c r="C1096" s="351">
        <v>4844</v>
      </c>
      <c r="D1096" s="352" t="s">
        <v>1141</v>
      </c>
      <c r="E1096" s="353" t="s">
        <v>125</v>
      </c>
      <c r="F1096" s="354">
        <v>2688287</v>
      </c>
      <c r="G1096" s="288" t="s">
        <v>117</v>
      </c>
      <c r="H1096" s="288"/>
      <c r="I1096" s="1"/>
      <c r="J1096" s="10"/>
      <c r="K1096" s="10"/>
    </row>
    <row r="1097" spans="2:11" s="5" customFormat="1" ht="47.25" hidden="1">
      <c r="B1097" s="1"/>
      <c r="C1097" s="351">
        <v>4845</v>
      </c>
      <c r="D1097" s="352" t="s">
        <v>1142</v>
      </c>
      <c r="E1097" s="353" t="s">
        <v>125</v>
      </c>
      <c r="F1097" s="354">
        <v>944424</v>
      </c>
      <c r="G1097" s="288" t="s">
        <v>117</v>
      </c>
      <c r="H1097" s="288"/>
      <c r="I1097" s="1"/>
      <c r="J1097" s="10"/>
      <c r="K1097" s="10"/>
    </row>
    <row r="1098" spans="2:11" s="5" customFormat="1" ht="47.25" hidden="1">
      <c r="B1098" s="1"/>
      <c r="C1098" s="351">
        <v>4846</v>
      </c>
      <c r="D1098" s="352" t="s">
        <v>1143</v>
      </c>
      <c r="E1098" s="353" t="s">
        <v>125</v>
      </c>
      <c r="F1098" s="354">
        <v>113507</v>
      </c>
      <c r="G1098" s="288" t="s">
        <v>117</v>
      </c>
      <c r="H1098" s="288"/>
      <c r="I1098" s="1"/>
      <c r="J1098" s="10"/>
      <c r="K1098" s="10"/>
    </row>
    <row r="1099" spans="2:11" s="5" customFormat="1" ht="47.25" hidden="1">
      <c r="B1099" s="1"/>
      <c r="C1099" s="351">
        <v>4848</v>
      </c>
      <c r="D1099" s="352" t="s">
        <v>1144</v>
      </c>
      <c r="E1099" s="353" t="s">
        <v>122</v>
      </c>
      <c r="F1099" s="354">
        <v>7671</v>
      </c>
      <c r="G1099" s="288" t="s">
        <v>117</v>
      </c>
      <c r="H1099" s="288"/>
      <c r="I1099" s="1"/>
      <c r="J1099" s="10"/>
      <c r="K1099" s="10"/>
    </row>
    <row r="1100" spans="2:11" s="5" customFormat="1" ht="31.5" hidden="1">
      <c r="B1100" s="1"/>
      <c r="C1100" s="351">
        <v>4849</v>
      </c>
      <c r="D1100" s="352" t="s">
        <v>1145</v>
      </c>
      <c r="E1100" s="353" t="s">
        <v>122</v>
      </c>
      <c r="F1100" s="354">
        <v>2272</v>
      </c>
      <c r="G1100" s="288" t="s">
        <v>117</v>
      </c>
      <c r="H1100" s="288"/>
      <c r="I1100" s="1"/>
      <c r="J1100" s="10"/>
      <c r="K1100" s="10"/>
    </row>
    <row r="1101" spans="2:11" s="5" customFormat="1" ht="63" hidden="1">
      <c r="B1101" s="1"/>
      <c r="C1101" s="351">
        <v>4850</v>
      </c>
      <c r="D1101" s="352" t="s">
        <v>1146</v>
      </c>
      <c r="E1101" s="353" t="s">
        <v>119</v>
      </c>
      <c r="F1101" s="354">
        <v>231823</v>
      </c>
      <c r="G1101" s="288" t="s">
        <v>117</v>
      </c>
      <c r="H1101" s="288"/>
      <c r="I1101" s="1"/>
      <c r="J1101" s="10"/>
      <c r="K1101" s="10"/>
    </row>
    <row r="1102" spans="2:11" s="5" customFormat="1" ht="63" hidden="1">
      <c r="B1102" s="1"/>
      <c r="C1102" s="351">
        <v>4851</v>
      </c>
      <c r="D1102" s="352" t="s">
        <v>1147</v>
      </c>
      <c r="E1102" s="353" t="s">
        <v>125</v>
      </c>
      <c r="F1102" s="354">
        <v>24665</v>
      </c>
      <c r="G1102" s="288" t="s">
        <v>117</v>
      </c>
      <c r="H1102" s="288"/>
      <c r="I1102" s="1"/>
      <c r="J1102" s="10"/>
      <c r="K1102" s="10"/>
    </row>
    <row r="1103" spans="2:11" s="5" customFormat="1" ht="78.75">
      <c r="B1103" s="1"/>
      <c r="C1103" s="351">
        <v>4853</v>
      </c>
      <c r="D1103" s="352" t="s">
        <v>1148</v>
      </c>
      <c r="E1103" s="353" t="s">
        <v>119</v>
      </c>
      <c r="F1103" s="354">
        <v>516853</v>
      </c>
      <c r="G1103" s="288" t="s">
        <v>117</v>
      </c>
      <c r="H1103" s="288"/>
      <c r="I1103" s="1"/>
      <c r="J1103" s="10"/>
      <c r="K1103" s="10"/>
    </row>
    <row r="1104" spans="2:11" s="5" customFormat="1" ht="78.75">
      <c r="B1104" s="1"/>
      <c r="C1104" s="351">
        <v>4854</v>
      </c>
      <c r="D1104" s="352" t="s">
        <v>1149</v>
      </c>
      <c r="E1104" s="353" t="s">
        <v>119</v>
      </c>
      <c r="F1104" s="354">
        <v>528536</v>
      </c>
      <c r="G1104" s="288" t="s">
        <v>117</v>
      </c>
      <c r="H1104" s="288"/>
      <c r="I1104" s="1"/>
      <c r="J1104" s="10"/>
      <c r="K1104" s="10"/>
    </row>
    <row r="1105" spans="2:11" s="5" customFormat="1" ht="47.25">
      <c r="B1105" s="1"/>
      <c r="C1105" s="351">
        <v>4855</v>
      </c>
      <c r="D1105" s="352" t="s">
        <v>1150</v>
      </c>
      <c r="E1105" s="353" t="s">
        <v>116</v>
      </c>
      <c r="F1105" s="354">
        <v>41037</v>
      </c>
      <c r="G1105" s="288" t="s">
        <v>117</v>
      </c>
      <c r="H1105" s="288"/>
      <c r="I1105" s="1"/>
      <c r="J1105" s="10"/>
      <c r="K1105" s="10"/>
    </row>
    <row r="1106" spans="2:11" s="5" customFormat="1" ht="78.75" hidden="1">
      <c r="B1106" s="1"/>
      <c r="C1106" s="351">
        <v>4856</v>
      </c>
      <c r="D1106" s="352" t="s">
        <v>1151</v>
      </c>
      <c r="E1106" s="353" t="s">
        <v>116</v>
      </c>
      <c r="F1106" s="354">
        <v>69423</v>
      </c>
      <c r="G1106" s="288" t="s">
        <v>117</v>
      </c>
      <c r="H1106" s="288"/>
      <c r="I1106" s="1"/>
      <c r="J1106" s="10"/>
      <c r="K1106" s="10"/>
    </row>
    <row r="1107" spans="2:11" s="5" customFormat="1" ht="47.25" hidden="1">
      <c r="B1107" s="1"/>
      <c r="C1107" s="351">
        <v>4857</v>
      </c>
      <c r="D1107" s="352" t="s">
        <v>1152</v>
      </c>
      <c r="E1107" s="353" t="s">
        <v>116</v>
      </c>
      <c r="F1107" s="354">
        <v>2149</v>
      </c>
      <c r="G1107" s="288" t="s">
        <v>117</v>
      </c>
      <c r="H1107" s="288"/>
      <c r="I1107" s="1"/>
      <c r="J1107" s="10"/>
      <c r="K1107" s="10"/>
    </row>
    <row r="1108" spans="2:11" s="5" customFormat="1" ht="78.75" hidden="1">
      <c r="B1108" s="1"/>
      <c r="C1108" s="351">
        <v>4858</v>
      </c>
      <c r="D1108" s="352" t="s">
        <v>1153</v>
      </c>
      <c r="E1108" s="353" t="s">
        <v>125</v>
      </c>
      <c r="F1108" s="354">
        <v>1003772</v>
      </c>
      <c r="G1108" s="288" t="s">
        <v>117</v>
      </c>
      <c r="H1108" s="288"/>
      <c r="I1108" s="1"/>
      <c r="J1108" s="10"/>
      <c r="K1108" s="10"/>
    </row>
    <row r="1109" spans="2:11" s="5" customFormat="1" ht="47.25" hidden="1">
      <c r="B1109" s="1"/>
      <c r="C1109" s="351">
        <v>4859</v>
      </c>
      <c r="D1109" s="352" t="s">
        <v>1154</v>
      </c>
      <c r="E1109" s="353" t="s">
        <v>122</v>
      </c>
      <c r="F1109" s="354">
        <v>31924</v>
      </c>
      <c r="G1109" s="288" t="s">
        <v>117</v>
      </c>
      <c r="H1109" s="288"/>
      <c r="I1109" s="1"/>
      <c r="J1109" s="10"/>
      <c r="K1109" s="10"/>
    </row>
    <row r="1110" spans="2:11" s="5" customFormat="1" ht="94.5" hidden="1">
      <c r="B1110" s="1"/>
      <c r="C1110" s="351">
        <v>4860</v>
      </c>
      <c r="D1110" s="352" t="s">
        <v>1155</v>
      </c>
      <c r="E1110" s="353" t="s">
        <v>125</v>
      </c>
      <c r="F1110" s="354">
        <v>173636</v>
      </c>
      <c r="G1110" s="288" t="s">
        <v>117</v>
      </c>
      <c r="H1110" s="288"/>
      <c r="I1110" s="1"/>
      <c r="J1110" s="10"/>
      <c r="K1110" s="10"/>
    </row>
    <row r="1111" spans="2:11" s="5" customFormat="1" ht="47.25" hidden="1">
      <c r="B1111" s="1"/>
      <c r="C1111" s="351">
        <v>4861</v>
      </c>
      <c r="D1111" s="352" t="s">
        <v>1156</v>
      </c>
      <c r="E1111" s="353" t="s">
        <v>116</v>
      </c>
      <c r="F1111" s="354">
        <v>105946</v>
      </c>
      <c r="G1111" s="288" t="s">
        <v>117</v>
      </c>
      <c r="H1111" s="288"/>
      <c r="I1111" s="1"/>
      <c r="J1111" s="10"/>
      <c r="K1111" s="10"/>
    </row>
    <row r="1112" spans="2:11" s="5" customFormat="1" ht="31.5">
      <c r="B1112" s="1"/>
      <c r="C1112" s="351">
        <v>4862</v>
      </c>
      <c r="D1112" s="352" t="s">
        <v>1157</v>
      </c>
      <c r="E1112" s="353" t="s">
        <v>122</v>
      </c>
      <c r="F1112" s="354">
        <v>930202</v>
      </c>
      <c r="G1112" s="288" t="s">
        <v>117</v>
      </c>
      <c r="H1112" s="288"/>
      <c r="I1112" s="1"/>
      <c r="J1112" s="10"/>
      <c r="K1112" s="10"/>
    </row>
    <row r="1113" spans="2:11" s="5" customFormat="1" ht="78.75" hidden="1">
      <c r="B1113" s="1"/>
      <c r="C1113" s="351">
        <v>4863</v>
      </c>
      <c r="D1113" s="352" t="s">
        <v>1158</v>
      </c>
      <c r="E1113" s="353" t="s">
        <v>122</v>
      </c>
      <c r="F1113" s="354">
        <v>36326</v>
      </c>
      <c r="G1113" s="288" t="s">
        <v>117</v>
      </c>
      <c r="H1113" s="288"/>
      <c r="I1113" s="1"/>
      <c r="J1113" s="10"/>
      <c r="K1113" s="10"/>
    </row>
    <row r="1114" spans="2:11" s="5" customFormat="1" ht="78.75" hidden="1">
      <c r="B1114" s="1"/>
      <c r="C1114" s="351">
        <v>4864</v>
      </c>
      <c r="D1114" s="352" t="s">
        <v>1159</v>
      </c>
      <c r="E1114" s="353" t="s">
        <v>122</v>
      </c>
      <c r="F1114" s="354">
        <v>48435</v>
      </c>
      <c r="G1114" s="288" t="s">
        <v>117</v>
      </c>
      <c r="H1114" s="288"/>
      <c r="I1114" s="1"/>
      <c r="J1114" s="10"/>
      <c r="K1114" s="10"/>
    </row>
    <row r="1115" spans="2:11" s="5" customFormat="1" ht="63" hidden="1">
      <c r="B1115" s="1"/>
      <c r="C1115" s="351">
        <v>4865</v>
      </c>
      <c r="D1115" s="352" t="s">
        <v>1160</v>
      </c>
      <c r="E1115" s="353" t="s">
        <v>122</v>
      </c>
      <c r="F1115" s="354">
        <v>24218</v>
      </c>
      <c r="G1115" s="288" t="s">
        <v>117</v>
      </c>
      <c r="H1115" s="288"/>
      <c r="I1115" s="1"/>
      <c r="J1115" s="10"/>
      <c r="K1115" s="10"/>
    </row>
    <row r="1116" spans="2:11" s="5" customFormat="1" ht="63" hidden="1">
      <c r="B1116" s="1"/>
      <c r="C1116" s="351">
        <v>4866</v>
      </c>
      <c r="D1116" s="352" t="s">
        <v>1161</v>
      </c>
      <c r="E1116" s="353" t="s">
        <v>122</v>
      </c>
      <c r="F1116" s="354">
        <v>48435</v>
      </c>
      <c r="G1116" s="288" t="s">
        <v>117</v>
      </c>
      <c r="H1116" s="288"/>
      <c r="I1116" s="1"/>
      <c r="J1116" s="10"/>
      <c r="K1116" s="10"/>
    </row>
    <row r="1117" spans="2:11" s="5" customFormat="1" ht="63" hidden="1">
      <c r="B1117" s="1"/>
      <c r="C1117" s="351">
        <v>4867</v>
      </c>
      <c r="D1117" s="352" t="s">
        <v>1162</v>
      </c>
      <c r="E1117" s="353" t="s">
        <v>122</v>
      </c>
      <c r="F1117" s="354">
        <v>72652</v>
      </c>
      <c r="G1117" s="288" t="s">
        <v>117</v>
      </c>
      <c r="H1117" s="288"/>
      <c r="I1117" s="1"/>
      <c r="J1117" s="10"/>
      <c r="K1117" s="10"/>
    </row>
    <row r="1118" spans="2:11" s="5" customFormat="1" ht="47.25" hidden="1">
      <c r="B1118" s="1"/>
      <c r="C1118" s="351">
        <v>4869</v>
      </c>
      <c r="D1118" s="352" t="s">
        <v>1163</v>
      </c>
      <c r="E1118" s="353" t="s">
        <v>125</v>
      </c>
      <c r="F1118" s="354">
        <v>56754</v>
      </c>
      <c r="G1118" s="288" t="s">
        <v>117</v>
      </c>
      <c r="H1118" s="288"/>
      <c r="I1118" s="1"/>
      <c r="J1118" s="10"/>
      <c r="K1118" s="10"/>
    </row>
    <row r="1119" spans="2:11" s="5" customFormat="1" ht="47.25" hidden="1">
      <c r="B1119" s="1"/>
      <c r="C1119" s="351">
        <v>4870</v>
      </c>
      <c r="D1119" s="352" t="s">
        <v>1164</v>
      </c>
      <c r="E1119" s="353" t="s">
        <v>125</v>
      </c>
      <c r="F1119" s="354">
        <v>56754</v>
      </c>
      <c r="G1119" s="288" t="s">
        <v>117</v>
      </c>
      <c r="H1119" s="288"/>
      <c r="I1119" s="1"/>
      <c r="J1119" s="10"/>
      <c r="K1119" s="10"/>
    </row>
    <row r="1120" spans="2:11" s="5" customFormat="1" ht="47.25" hidden="1">
      <c r="B1120" s="1"/>
      <c r="C1120" s="351">
        <v>4871</v>
      </c>
      <c r="D1120" s="352" t="s">
        <v>1165</v>
      </c>
      <c r="E1120" s="353" t="s">
        <v>125</v>
      </c>
      <c r="F1120" s="354">
        <v>28378</v>
      </c>
      <c r="G1120" s="288" t="s">
        <v>117</v>
      </c>
      <c r="H1120" s="288"/>
      <c r="I1120" s="1"/>
      <c r="J1120" s="10"/>
      <c r="K1120" s="10"/>
    </row>
    <row r="1121" spans="2:11" s="5" customFormat="1" ht="31.5" hidden="1">
      <c r="B1121" s="1"/>
      <c r="C1121" s="351">
        <v>4872</v>
      </c>
      <c r="D1121" s="352" t="s">
        <v>1166</v>
      </c>
      <c r="E1121" s="353" t="s">
        <v>125</v>
      </c>
      <c r="F1121" s="354">
        <v>167494</v>
      </c>
      <c r="G1121" s="288" t="s">
        <v>117</v>
      </c>
      <c r="H1121" s="288"/>
      <c r="I1121" s="1"/>
      <c r="J1121" s="10"/>
      <c r="K1121" s="10"/>
    </row>
    <row r="1122" spans="2:11" s="5" customFormat="1" ht="31.5" hidden="1">
      <c r="B1122" s="1"/>
      <c r="C1122" s="351">
        <v>4873</v>
      </c>
      <c r="D1122" s="352" t="s">
        <v>1167</v>
      </c>
      <c r="E1122" s="353" t="s">
        <v>125</v>
      </c>
      <c r="F1122" s="354">
        <v>459877</v>
      </c>
      <c r="G1122" s="288" t="s">
        <v>117</v>
      </c>
      <c r="H1122" s="288"/>
      <c r="I1122" s="1"/>
      <c r="J1122" s="10"/>
      <c r="K1122" s="10"/>
    </row>
    <row r="1123" spans="2:11" s="5" customFormat="1" ht="31.5" hidden="1">
      <c r="B1123" s="1"/>
      <c r="C1123" s="351">
        <v>4874</v>
      </c>
      <c r="D1123" s="352" t="s">
        <v>1168</v>
      </c>
      <c r="E1123" s="353" t="s">
        <v>125</v>
      </c>
      <c r="F1123" s="354">
        <v>437065</v>
      </c>
      <c r="G1123" s="288" t="s">
        <v>117</v>
      </c>
      <c r="H1123" s="288"/>
      <c r="I1123" s="1"/>
      <c r="J1123" s="10"/>
      <c r="K1123" s="10"/>
    </row>
    <row r="1124" spans="2:11" s="5" customFormat="1" ht="31.5" hidden="1">
      <c r="B1124" s="1"/>
      <c r="C1124" s="351">
        <v>4875</v>
      </c>
      <c r="D1124" s="352" t="s">
        <v>1169</v>
      </c>
      <c r="E1124" s="353" t="s">
        <v>125</v>
      </c>
      <c r="F1124" s="354">
        <v>160820</v>
      </c>
      <c r="G1124" s="288" t="s">
        <v>117</v>
      </c>
      <c r="H1124" s="288"/>
      <c r="I1124" s="1"/>
      <c r="J1124" s="10"/>
      <c r="K1124" s="10"/>
    </row>
    <row r="1125" spans="2:11" s="5" customFormat="1" ht="94.5" hidden="1">
      <c r="B1125" s="1"/>
      <c r="C1125" s="351">
        <v>4876</v>
      </c>
      <c r="D1125" s="352" t="s">
        <v>1170</v>
      </c>
      <c r="E1125" s="353" t="s">
        <v>125</v>
      </c>
      <c r="F1125" s="354">
        <v>328315</v>
      </c>
      <c r="G1125" s="288" t="s">
        <v>117</v>
      </c>
      <c r="H1125" s="288"/>
      <c r="I1125" s="1"/>
      <c r="J1125" s="10"/>
      <c r="K1125" s="10"/>
    </row>
    <row r="1126" spans="2:11" s="5" customFormat="1" ht="94.5" hidden="1">
      <c r="B1126" s="1"/>
      <c r="C1126" s="351">
        <v>4877</v>
      </c>
      <c r="D1126" s="352" t="s">
        <v>1171</v>
      </c>
      <c r="E1126" s="353" t="s">
        <v>125</v>
      </c>
      <c r="F1126" s="354">
        <v>289734</v>
      </c>
      <c r="G1126" s="288" t="s">
        <v>117</v>
      </c>
      <c r="H1126" s="288"/>
      <c r="I1126" s="1"/>
      <c r="J1126" s="10"/>
      <c r="K1126" s="10"/>
    </row>
    <row r="1127" spans="2:11" s="5" customFormat="1" ht="31.5" hidden="1">
      <c r="B1127" s="1"/>
      <c r="C1127" s="351">
        <v>4878</v>
      </c>
      <c r="D1127" s="352" t="s">
        <v>1172</v>
      </c>
      <c r="E1127" s="353" t="s">
        <v>125</v>
      </c>
      <c r="F1127" s="354">
        <v>117793</v>
      </c>
      <c r="G1127" s="288" t="s">
        <v>117</v>
      </c>
      <c r="H1127" s="288"/>
      <c r="I1127" s="1"/>
      <c r="J1127" s="10"/>
      <c r="K1127" s="10"/>
    </row>
    <row r="1128" spans="2:11" s="5" customFormat="1" ht="31.5" hidden="1">
      <c r="B1128" s="1"/>
      <c r="C1128" s="351">
        <v>4879</v>
      </c>
      <c r="D1128" s="352" t="s">
        <v>1173</v>
      </c>
      <c r="E1128" s="353" t="s">
        <v>125</v>
      </c>
      <c r="F1128" s="354">
        <v>209554</v>
      </c>
      <c r="G1128" s="288" t="s">
        <v>117</v>
      </c>
      <c r="H1128" s="288"/>
      <c r="I1128" s="1"/>
      <c r="J1128" s="10"/>
      <c r="K1128" s="10"/>
    </row>
    <row r="1129" spans="2:11" s="5" customFormat="1" ht="31.5" hidden="1">
      <c r="B1129" s="1"/>
      <c r="C1129" s="351">
        <v>4880</v>
      </c>
      <c r="D1129" s="352" t="s">
        <v>1174</v>
      </c>
      <c r="E1129" s="353" t="s">
        <v>122</v>
      </c>
      <c r="F1129" s="354">
        <v>656944</v>
      </c>
      <c r="G1129" s="288" t="s">
        <v>117</v>
      </c>
      <c r="H1129" s="288"/>
      <c r="I1129" s="1"/>
      <c r="J1129" s="10"/>
      <c r="K1129" s="10"/>
    </row>
    <row r="1130" spans="2:11" s="5" customFormat="1" ht="94.5" hidden="1">
      <c r="B1130" s="1"/>
      <c r="C1130" s="351">
        <v>4882</v>
      </c>
      <c r="D1130" s="352" t="s">
        <v>1175</v>
      </c>
      <c r="E1130" s="353" t="s">
        <v>125</v>
      </c>
      <c r="F1130" s="354">
        <v>196551</v>
      </c>
      <c r="G1130" s="288" t="s">
        <v>117</v>
      </c>
      <c r="H1130" s="288"/>
      <c r="I1130" s="1"/>
      <c r="J1130" s="10"/>
      <c r="K1130" s="10"/>
    </row>
    <row r="1131" spans="2:11" s="5" customFormat="1" ht="75" hidden="1">
      <c r="B1131" s="1"/>
      <c r="C1131" s="458">
        <v>4883</v>
      </c>
      <c r="D1131" s="460" t="s">
        <v>1176</v>
      </c>
      <c r="E1131" s="462" t="s">
        <v>116</v>
      </c>
      <c r="F1131" s="464">
        <v>10500</v>
      </c>
      <c r="G1131" s="288" t="s">
        <v>117</v>
      </c>
      <c r="H1131" s="288"/>
      <c r="I1131" s="1"/>
      <c r="J1131" s="10"/>
      <c r="K1131" s="10"/>
    </row>
    <row r="1132" spans="2:11" s="5" customFormat="1" ht="75" hidden="1">
      <c r="B1132" s="1"/>
      <c r="C1132" s="458">
        <v>4884</v>
      </c>
      <c r="D1132" s="460" t="s">
        <v>1177</v>
      </c>
      <c r="E1132" s="462" t="s">
        <v>125</v>
      </c>
      <c r="F1132" s="464">
        <v>187451</v>
      </c>
      <c r="G1132" s="288" t="s">
        <v>117</v>
      </c>
      <c r="H1132" s="288"/>
      <c r="I1132" s="1"/>
      <c r="J1132" s="10"/>
      <c r="K1132" s="10"/>
    </row>
    <row r="1133" spans="2:11" s="5" customFormat="1" ht="75" hidden="1">
      <c r="B1133" s="1"/>
      <c r="C1133" s="458">
        <v>4885</v>
      </c>
      <c r="D1133" s="460" t="s">
        <v>1178</v>
      </c>
      <c r="E1133" s="462" t="s">
        <v>125</v>
      </c>
      <c r="F1133" s="464">
        <v>194051</v>
      </c>
      <c r="G1133" s="288" t="s">
        <v>117</v>
      </c>
      <c r="H1133" s="288"/>
      <c r="I1133" s="1"/>
      <c r="J1133" s="10"/>
      <c r="K1133" s="10"/>
    </row>
    <row r="1134" spans="2:11" s="5" customFormat="1" ht="75" hidden="1">
      <c r="B1134" s="1"/>
      <c r="C1134" s="458">
        <v>4886</v>
      </c>
      <c r="D1134" s="460" t="s">
        <v>1179</v>
      </c>
      <c r="E1134" s="462" t="s">
        <v>125</v>
      </c>
      <c r="F1134" s="464">
        <v>186551</v>
      </c>
      <c r="G1134" s="288" t="s">
        <v>117</v>
      </c>
      <c r="H1134" s="288"/>
      <c r="I1134" s="1"/>
      <c r="J1134" s="10"/>
      <c r="K1134" s="10"/>
    </row>
    <row r="1135" spans="2:11" s="5" customFormat="1" ht="75" hidden="1">
      <c r="B1135" s="1"/>
      <c r="C1135" s="458">
        <v>4887</v>
      </c>
      <c r="D1135" s="460" t="s">
        <v>1180</v>
      </c>
      <c r="E1135" s="462" t="s">
        <v>125</v>
      </c>
      <c r="F1135" s="464">
        <v>483551</v>
      </c>
      <c r="G1135" s="288" t="s">
        <v>117</v>
      </c>
      <c r="H1135" s="288"/>
      <c r="I1135" s="1"/>
      <c r="J1135" s="10"/>
      <c r="K1135" s="10"/>
    </row>
    <row r="1136" spans="2:11" s="5" customFormat="1" ht="75" hidden="1">
      <c r="B1136" s="1"/>
      <c r="C1136" s="458">
        <v>4888</v>
      </c>
      <c r="D1136" s="460" t="s">
        <v>1181</v>
      </c>
      <c r="E1136" s="462" t="s">
        <v>125</v>
      </c>
      <c r="F1136" s="464">
        <v>189051</v>
      </c>
      <c r="G1136" s="288" t="s">
        <v>117</v>
      </c>
      <c r="H1136" s="288"/>
      <c r="I1136" s="1"/>
      <c r="J1136" s="10"/>
      <c r="K1136" s="10"/>
    </row>
    <row r="1137" spans="2:11" s="5" customFormat="1" ht="30" hidden="1">
      <c r="B1137" s="1"/>
      <c r="C1137" s="458">
        <v>4889</v>
      </c>
      <c r="D1137" s="460" t="s">
        <v>1182</v>
      </c>
      <c r="E1137" s="462" t="s">
        <v>125</v>
      </c>
      <c r="F1137" s="464">
        <v>1375266</v>
      </c>
      <c r="G1137" s="288" t="s">
        <v>117</v>
      </c>
      <c r="H1137" s="288"/>
      <c r="I1137" s="1"/>
      <c r="J1137" s="10"/>
      <c r="K1137" s="10"/>
    </row>
    <row r="1138" spans="2:11" s="5" customFormat="1" ht="75">
      <c r="B1138" s="1"/>
      <c r="C1138" s="458">
        <v>4890</v>
      </c>
      <c r="D1138" s="460" t="s">
        <v>1183</v>
      </c>
      <c r="E1138" s="462" t="s">
        <v>125</v>
      </c>
      <c r="F1138" s="464">
        <v>454428</v>
      </c>
      <c r="G1138" s="288" t="s">
        <v>117</v>
      </c>
      <c r="H1138" s="288"/>
      <c r="I1138" s="1"/>
      <c r="J1138" s="10"/>
      <c r="K1138" s="10"/>
    </row>
    <row r="1139" spans="2:11" s="5" customFormat="1" ht="75">
      <c r="B1139" s="1"/>
      <c r="C1139" s="458">
        <v>4891</v>
      </c>
      <c r="D1139" s="460" t="s">
        <v>1184</v>
      </c>
      <c r="E1139" s="462" t="s">
        <v>125</v>
      </c>
      <c r="F1139" s="464">
        <v>698511</v>
      </c>
      <c r="G1139" s="288" t="s">
        <v>117</v>
      </c>
      <c r="H1139" s="288"/>
      <c r="I1139" s="1"/>
      <c r="J1139" s="10"/>
      <c r="K1139" s="10"/>
    </row>
    <row r="1140" spans="2:11" s="5" customFormat="1" ht="45">
      <c r="B1140" s="1"/>
      <c r="C1140" s="458">
        <v>4892</v>
      </c>
      <c r="D1140" s="460" t="s">
        <v>1185</v>
      </c>
      <c r="E1140" s="462" t="s">
        <v>122</v>
      </c>
      <c r="F1140" s="464">
        <v>260448</v>
      </c>
      <c r="G1140" s="288" t="s">
        <v>117</v>
      </c>
      <c r="H1140" s="288"/>
      <c r="I1140" s="1"/>
      <c r="J1140" s="10"/>
      <c r="K1140" s="10"/>
    </row>
    <row r="1141" spans="2:11" s="5" customFormat="1" ht="25.5" hidden="1">
      <c r="B1141" s="1"/>
      <c r="C1141" s="458">
        <v>4894</v>
      </c>
      <c r="D1141" s="460" t="s">
        <v>1186</v>
      </c>
      <c r="E1141" s="462" t="s">
        <v>494</v>
      </c>
      <c r="F1141" s="464">
        <v>256409</v>
      </c>
      <c r="G1141" s="288" t="s">
        <v>117</v>
      </c>
      <c r="H1141" s="288"/>
      <c r="I1141" s="1"/>
      <c r="J1141" s="10"/>
      <c r="K1141" s="10"/>
    </row>
    <row r="1142" spans="2:11" s="5" customFormat="1" ht="25.5" hidden="1">
      <c r="B1142" s="1"/>
      <c r="C1142" s="351">
        <v>4895</v>
      </c>
      <c r="D1142" s="352" t="s">
        <v>1187</v>
      </c>
      <c r="E1142" s="353" t="s">
        <v>785</v>
      </c>
      <c r="F1142" s="354">
        <v>32053</v>
      </c>
      <c r="G1142" s="288" t="s">
        <v>117</v>
      </c>
      <c r="H1142" s="288"/>
      <c r="I1142" s="1"/>
      <c r="J1142" s="10"/>
      <c r="K1142" s="10"/>
    </row>
    <row r="1143" spans="2:11" s="5" customFormat="1" ht="63">
      <c r="B1143" s="1"/>
      <c r="C1143" s="351">
        <v>4896</v>
      </c>
      <c r="D1143" s="352" t="s">
        <v>1188</v>
      </c>
      <c r="E1143" s="353" t="s">
        <v>122</v>
      </c>
      <c r="F1143" s="354">
        <v>323165</v>
      </c>
      <c r="G1143" s="288" t="s">
        <v>117</v>
      </c>
      <c r="H1143" s="288"/>
      <c r="I1143" s="1"/>
      <c r="J1143" s="10"/>
      <c r="K1143" s="10"/>
    </row>
    <row r="1144" spans="2:11" s="5" customFormat="1" ht="31.5" hidden="1">
      <c r="B1144" s="1"/>
      <c r="C1144" s="351">
        <v>4898</v>
      </c>
      <c r="D1144" s="352" t="s">
        <v>1189</v>
      </c>
      <c r="E1144" s="353" t="s">
        <v>125</v>
      </c>
      <c r="F1144" s="354">
        <v>155799</v>
      </c>
      <c r="G1144" s="288" t="s">
        <v>117</v>
      </c>
      <c r="H1144" s="288"/>
      <c r="I1144" s="1"/>
      <c r="J1144" s="10"/>
      <c r="K1144" s="10"/>
    </row>
    <row r="1145" spans="2:11" s="5" customFormat="1" ht="31.5" hidden="1">
      <c r="B1145" s="1"/>
      <c r="C1145" s="351">
        <v>4899</v>
      </c>
      <c r="D1145" s="352" t="s">
        <v>1190</v>
      </c>
      <c r="E1145" s="353" t="s">
        <v>125</v>
      </c>
      <c r="F1145" s="354">
        <v>179599</v>
      </c>
      <c r="G1145" s="288" t="s">
        <v>117</v>
      </c>
      <c r="H1145" s="288"/>
      <c r="I1145" s="1"/>
      <c r="J1145" s="10"/>
      <c r="K1145" s="10"/>
    </row>
    <row r="1146" spans="2:11" s="5" customFormat="1" ht="30" hidden="1">
      <c r="B1146" s="1"/>
      <c r="C1146" s="458">
        <v>4900</v>
      </c>
      <c r="D1146" s="460" t="s">
        <v>1191</v>
      </c>
      <c r="E1146" s="462" t="s">
        <v>125</v>
      </c>
      <c r="F1146" s="464">
        <v>558019</v>
      </c>
      <c r="G1146" s="288" t="s">
        <v>117</v>
      </c>
      <c r="H1146" s="288"/>
      <c r="I1146" s="1"/>
      <c r="J1146" s="10"/>
      <c r="K1146" s="10"/>
    </row>
    <row r="1147" spans="2:11" s="5" customFormat="1" ht="75" hidden="1">
      <c r="B1147" s="1"/>
      <c r="C1147" s="458">
        <v>4901</v>
      </c>
      <c r="D1147" s="460" t="s">
        <v>1192</v>
      </c>
      <c r="E1147" s="462" t="s">
        <v>125</v>
      </c>
      <c r="F1147" s="464">
        <v>798305</v>
      </c>
      <c r="G1147" s="288" t="s">
        <v>117</v>
      </c>
      <c r="H1147" s="288"/>
      <c r="I1147" s="1"/>
      <c r="J1147" s="10"/>
      <c r="K1147" s="10"/>
    </row>
    <row r="1148" spans="2:11" s="5" customFormat="1" ht="31.5" hidden="1">
      <c r="B1148" s="1"/>
      <c r="C1148" s="351">
        <v>4902</v>
      </c>
      <c r="D1148" s="352" t="s">
        <v>1193</v>
      </c>
      <c r="E1148" s="353" t="s">
        <v>125</v>
      </c>
      <c r="F1148" s="354">
        <v>992359</v>
      </c>
      <c r="G1148" s="288" t="s">
        <v>117</v>
      </c>
      <c r="H1148" s="288"/>
      <c r="I1148" s="1"/>
      <c r="J1148" s="10"/>
      <c r="K1148" s="10"/>
    </row>
    <row r="1149" spans="2:11" s="5" customFormat="1" ht="78.75">
      <c r="B1149" s="1"/>
      <c r="C1149" s="351">
        <v>4903</v>
      </c>
      <c r="D1149" s="352" t="s">
        <v>1194</v>
      </c>
      <c r="E1149" s="353" t="s">
        <v>125</v>
      </c>
      <c r="F1149" s="354">
        <v>117906</v>
      </c>
      <c r="G1149" s="288" t="s">
        <v>117</v>
      </c>
      <c r="H1149" s="288"/>
      <c r="I1149" s="1"/>
      <c r="J1149" s="10"/>
      <c r="K1149" s="10"/>
    </row>
    <row r="1150" spans="2:11" s="5" customFormat="1" ht="94.5">
      <c r="B1150" s="1"/>
      <c r="C1150" s="351">
        <v>4904</v>
      </c>
      <c r="D1150" s="352" t="s">
        <v>1195</v>
      </c>
      <c r="E1150" s="353" t="s">
        <v>116</v>
      </c>
      <c r="F1150" s="354">
        <v>161829</v>
      </c>
      <c r="G1150" s="288" t="s">
        <v>117</v>
      </c>
      <c r="H1150" s="288"/>
      <c r="I1150" s="1"/>
      <c r="J1150" s="10"/>
      <c r="K1150" s="10"/>
    </row>
    <row r="1151" spans="2:11" s="5" customFormat="1" ht="78.75" hidden="1">
      <c r="B1151" s="1"/>
      <c r="C1151" s="351">
        <v>4905</v>
      </c>
      <c r="D1151" s="352" t="s">
        <v>1196</v>
      </c>
      <c r="E1151" s="353" t="s">
        <v>122</v>
      </c>
      <c r="F1151" s="354">
        <v>82922</v>
      </c>
      <c r="G1151" s="288" t="s">
        <v>117</v>
      </c>
      <c r="H1151" s="288"/>
      <c r="I1151" s="1"/>
      <c r="J1151" s="10"/>
      <c r="K1151" s="10"/>
    </row>
    <row r="1152" spans="2:11" s="5" customFormat="1" ht="63" hidden="1">
      <c r="B1152" s="1"/>
      <c r="C1152" s="351">
        <v>4907</v>
      </c>
      <c r="D1152" s="352" t="s">
        <v>1197</v>
      </c>
      <c r="E1152" s="353" t="s">
        <v>119</v>
      </c>
      <c r="F1152" s="354">
        <v>119044</v>
      </c>
      <c r="G1152" s="288" t="s">
        <v>117</v>
      </c>
      <c r="H1152" s="288"/>
      <c r="I1152" s="1"/>
      <c r="J1152" s="10"/>
      <c r="K1152" s="10"/>
    </row>
    <row r="1153" spans="2:11" s="5" customFormat="1" ht="47.25" hidden="1">
      <c r="B1153" s="1"/>
      <c r="C1153" s="351">
        <v>4908</v>
      </c>
      <c r="D1153" s="352" t="s">
        <v>1198</v>
      </c>
      <c r="E1153" s="353" t="s">
        <v>119</v>
      </c>
      <c r="F1153" s="354">
        <v>80441</v>
      </c>
      <c r="G1153" s="288" t="s">
        <v>117</v>
      </c>
      <c r="H1153" s="288"/>
      <c r="I1153" s="1"/>
      <c r="J1153" s="10"/>
      <c r="K1153" s="10"/>
    </row>
    <row r="1154" spans="2:11" s="5" customFormat="1" ht="94.5">
      <c r="B1154" s="1"/>
      <c r="C1154" s="351">
        <v>4909</v>
      </c>
      <c r="D1154" s="352" t="s">
        <v>1199</v>
      </c>
      <c r="E1154" s="353" t="s">
        <v>116</v>
      </c>
      <c r="F1154" s="354">
        <v>152154</v>
      </c>
      <c r="G1154" s="288" t="s">
        <v>117</v>
      </c>
      <c r="H1154" s="288"/>
      <c r="I1154" s="1"/>
      <c r="J1154" s="10"/>
      <c r="K1154" s="10"/>
    </row>
    <row r="1155" spans="2:11" s="5" customFormat="1" ht="94.5">
      <c r="B1155" s="1"/>
      <c r="C1155" s="351">
        <v>4910</v>
      </c>
      <c r="D1155" s="352" t="s">
        <v>1200</v>
      </c>
      <c r="E1155" s="353" t="s">
        <v>116</v>
      </c>
      <c r="F1155" s="354">
        <v>133788</v>
      </c>
      <c r="G1155" s="288" t="s">
        <v>117</v>
      </c>
      <c r="H1155" s="288"/>
      <c r="I1155" s="1"/>
      <c r="J1155" s="10"/>
      <c r="K1155" s="10"/>
    </row>
    <row r="1156" spans="2:11" s="5" customFormat="1" ht="94.5">
      <c r="B1156" s="1"/>
      <c r="C1156" s="351">
        <v>4911</v>
      </c>
      <c r="D1156" s="352" t="s">
        <v>1201</v>
      </c>
      <c r="E1156" s="353" t="s">
        <v>122</v>
      </c>
      <c r="F1156" s="354">
        <v>44905</v>
      </c>
      <c r="G1156" s="288" t="s">
        <v>117</v>
      </c>
      <c r="H1156" s="288" t="s">
        <v>145</v>
      </c>
      <c r="I1156" s="1"/>
      <c r="J1156" s="10"/>
      <c r="K1156" s="10"/>
    </row>
    <row r="1157" spans="2:11" s="5" customFormat="1" ht="78.75">
      <c r="B1157" s="1"/>
      <c r="C1157" s="351">
        <v>4912</v>
      </c>
      <c r="D1157" s="352" t="s">
        <v>1202</v>
      </c>
      <c r="E1157" s="353" t="s">
        <v>125</v>
      </c>
      <c r="F1157" s="354">
        <v>2035368</v>
      </c>
      <c r="G1157" s="288" t="s">
        <v>117</v>
      </c>
      <c r="H1157" s="288" t="s">
        <v>145</v>
      </c>
      <c r="I1157" s="1"/>
      <c r="J1157" s="10"/>
      <c r="K1157" s="10"/>
    </row>
    <row r="1158" spans="2:11" s="5" customFormat="1" ht="63">
      <c r="B1158" s="1"/>
      <c r="C1158" s="351">
        <v>4913</v>
      </c>
      <c r="D1158" s="352" t="s">
        <v>1203</v>
      </c>
      <c r="E1158" s="353" t="s">
        <v>125</v>
      </c>
      <c r="F1158" s="354">
        <v>1584609</v>
      </c>
      <c r="G1158" s="288" t="s">
        <v>117</v>
      </c>
      <c r="H1158" s="288" t="s">
        <v>145</v>
      </c>
      <c r="I1158" s="1"/>
      <c r="J1158" s="10"/>
      <c r="K1158" s="10"/>
    </row>
    <row r="1159" spans="2:11" s="5" customFormat="1" ht="94.5">
      <c r="B1159" s="1"/>
      <c r="C1159" s="351">
        <v>4914</v>
      </c>
      <c r="D1159" s="352" t="s">
        <v>1204</v>
      </c>
      <c r="E1159" s="353" t="s">
        <v>125</v>
      </c>
      <c r="F1159" s="354">
        <v>939468</v>
      </c>
      <c r="G1159" s="288" t="s">
        <v>117</v>
      </c>
      <c r="H1159" s="288" t="s">
        <v>145</v>
      </c>
      <c r="I1159" s="1"/>
      <c r="J1159" s="10"/>
      <c r="K1159" s="10"/>
    </row>
    <row r="1160" spans="2:11" s="5" customFormat="1" ht="94.5">
      <c r="B1160" s="1"/>
      <c r="C1160" s="351">
        <v>4915</v>
      </c>
      <c r="D1160" s="352" t="s">
        <v>1205</v>
      </c>
      <c r="E1160" s="353" t="s">
        <v>122</v>
      </c>
      <c r="F1160" s="354">
        <v>40349</v>
      </c>
      <c r="G1160" s="288" t="s">
        <v>117</v>
      </c>
      <c r="H1160" s="288" t="s">
        <v>145</v>
      </c>
      <c r="I1160" s="1"/>
      <c r="J1160" s="10"/>
      <c r="K1160" s="10"/>
    </row>
    <row r="1161" spans="2:11" s="5" customFormat="1" ht="78.75" hidden="1">
      <c r="B1161" s="1"/>
      <c r="C1161" s="351">
        <v>4918</v>
      </c>
      <c r="D1161" s="352" t="s">
        <v>1206</v>
      </c>
      <c r="E1161" s="353" t="s">
        <v>122</v>
      </c>
      <c r="F1161" s="354">
        <v>136718</v>
      </c>
      <c r="G1161" s="288" t="s">
        <v>117</v>
      </c>
      <c r="H1161" s="288"/>
      <c r="I1161" s="1"/>
      <c r="J1161" s="10"/>
      <c r="K1161" s="10"/>
    </row>
    <row r="1162" spans="2:11" s="5" customFormat="1" ht="47.25">
      <c r="B1162" s="1"/>
      <c r="C1162" s="351">
        <v>4919</v>
      </c>
      <c r="D1162" s="352" t="s">
        <v>1207</v>
      </c>
      <c r="E1162" s="353" t="s">
        <v>116</v>
      </c>
      <c r="F1162" s="354">
        <v>87435</v>
      </c>
      <c r="G1162" s="288" t="s">
        <v>117</v>
      </c>
      <c r="H1162" s="288"/>
      <c r="I1162" s="1"/>
      <c r="J1162" s="10"/>
      <c r="K1162" s="10"/>
    </row>
    <row r="1163" spans="2:11" s="5" customFormat="1" ht="63">
      <c r="B1163" s="1"/>
      <c r="C1163" s="351">
        <v>4920</v>
      </c>
      <c r="D1163" s="352" t="s">
        <v>1208</v>
      </c>
      <c r="E1163" s="353" t="s">
        <v>125</v>
      </c>
      <c r="F1163" s="354">
        <v>568806</v>
      </c>
      <c r="G1163" s="288" t="s">
        <v>117</v>
      </c>
      <c r="H1163" s="288"/>
      <c r="I1163" s="1"/>
      <c r="J1163" s="10"/>
      <c r="K1163" s="10"/>
    </row>
    <row r="1164" spans="2:11" s="5" customFormat="1" ht="94.5">
      <c r="B1164" s="1"/>
      <c r="C1164" s="351">
        <v>4921</v>
      </c>
      <c r="D1164" s="352" t="s">
        <v>1209</v>
      </c>
      <c r="E1164" s="353" t="s">
        <v>125</v>
      </c>
      <c r="F1164" s="354">
        <v>123725</v>
      </c>
      <c r="G1164" s="288" t="s">
        <v>117</v>
      </c>
      <c r="H1164" s="288" t="s">
        <v>145</v>
      </c>
      <c r="I1164" s="1"/>
      <c r="J1164" s="10"/>
      <c r="K1164" s="10"/>
    </row>
    <row r="1165" spans="2:11" s="5" customFormat="1" ht="25.5" hidden="1">
      <c r="B1165" s="1"/>
      <c r="C1165" s="351">
        <v>4922</v>
      </c>
      <c r="D1165" s="352" t="s">
        <v>1210</v>
      </c>
      <c r="E1165" s="353" t="s">
        <v>494</v>
      </c>
      <c r="F1165" s="354">
        <v>165159</v>
      </c>
      <c r="G1165" s="288" t="s">
        <v>117</v>
      </c>
      <c r="H1165" s="288"/>
      <c r="I1165" s="1"/>
      <c r="J1165" s="10"/>
      <c r="K1165" s="10"/>
    </row>
    <row r="1166" spans="2:11" s="5" customFormat="1" ht="25.5" hidden="1">
      <c r="B1166" s="1"/>
      <c r="C1166" s="351">
        <v>4923</v>
      </c>
      <c r="D1166" s="352" t="s">
        <v>1211</v>
      </c>
      <c r="E1166" s="353" t="s">
        <v>785</v>
      </c>
      <c r="F1166" s="354">
        <v>20646</v>
      </c>
      <c r="G1166" s="288" t="s">
        <v>117</v>
      </c>
      <c r="H1166" s="288"/>
      <c r="I1166" s="1"/>
      <c r="J1166" s="10"/>
      <c r="K1166" s="10"/>
    </row>
    <row r="1167" spans="2:11" s="5" customFormat="1" ht="78.75" hidden="1">
      <c r="B1167" s="1"/>
      <c r="C1167" s="351">
        <v>4925</v>
      </c>
      <c r="D1167" s="352" t="s">
        <v>1212</v>
      </c>
      <c r="E1167" s="353" t="s">
        <v>119</v>
      </c>
      <c r="F1167" s="354">
        <v>264575</v>
      </c>
      <c r="G1167" s="288" t="s">
        <v>117</v>
      </c>
      <c r="H1167" s="288"/>
      <c r="I1167" s="1"/>
      <c r="J1167" s="10"/>
      <c r="K1167" s="10"/>
    </row>
    <row r="1168" spans="2:11" s="5" customFormat="1" ht="78.75" hidden="1">
      <c r="B1168" s="1"/>
      <c r="C1168" s="351">
        <v>4926</v>
      </c>
      <c r="D1168" s="352" t="s">
        <v>1213</v>
      </c>
      <c r="E1168" s="353" t="s">
        <v>119</v>
      </c>
      <c r="F1168" s="354">
        <v>221105</v>
      </c>
      <c r="G1168" s="288" t="s">
        <v>117</v>
      </c>
      <c r="H1168" s="288"/>
      <c r="I1168" s="1"/>
      <c r="J1168" s="10"/>
      <c r="K1168" s="10"/>
    </row>
    <row r="1169" spans="2:11" s="5" customFormat="1" ht="110.25" hidden="1">
      <c r="B1169" s="1"/>
      <c r="C1169" s="351">
        <v>4928</v>
      </c>
      <c r="D1169" s="352" t="s">
        <v>1214</v>
      </c>
      <c r="E1169" s="353" t="s">
        <v>1215</v>
      </c>
      <c r="F1169" s="354">
        <v>8352</v>
      </c>
      <c r="G1169" s="288" t="s">
        <v>117</v>
      </c>
      <c r="H1169" s="288"/>
      <c r="I1169" s="1"/>
      <c r="J1169" s="10"/>
      <c r="K1169" s="10"/>
    </row>
    <row r="1170" spans="2:11" s="5" customFormat="1" ht="31.5" hidden="1">
      <c r="B1170" s="1"/>
      <c r="C1170" s="351">
        <v>4930</v>
      </c>
      <c r="D1170" s="352" t="s">
        <v>1216</v>
      </c>
      <c r="E1170" s="353" t="s">
        <v>1217</v>
      </c>
      <c r="F1170" s="354">
        <v>1651836</v>
      </c>
      <c r="G1170" s="288" t="s">
        <v>117</v>
      </c>
      <c r="H1170" s="288"/>
      <c r="I1170" s="1"/>
      <c r="J1170" s="10"/>
      <c r="K1170" s="10"/>
    </row>
    <row r="1171" spans="2:11" s="5" customFormat="1" ht="63" hidden="1">
      <c r="B1171" s="1"/>
      <c r="C1171" s="351">
        <v>4931</v>
      </c>
      <c r="D1171" s="352" t="s">
        <v>1218</v>
      </c>
      <c r="E1171" s="353" t="s">
        <v>1215</v>
      </c>
      <c r="F1171" s="354">
        <v>33157</v>
      </c>
      <c r="G1171" s="288" t="s">
        <v>117</v>
      </c>
      <c r="H1171" s="288"/>
      <c r="I1171" s="1"/>
      <c r="J1171" s="10"/>
      <c r="K1171" s="10"/>
    </row>
    <row r="1172" spans="2:11" s="5" customFormat="1" ht="47.25" hidden="1">
      <c r="B1172" s="1"/>
      <c r="C1172" s="351">
        <v>4933</v>
      </c>
      <c r="D1172" s="352" t="s">
        <v>1219</v>
      </c>
      <c r="E1172" s="353" t="s">
        <v>125</v>
      </c>
      <c r="F1172" s="354">
        <v>500000</v>
      </c>
      <c r="G1172" s="288" t="s">
        <v>117</v>
      </c>
      <c r="H1172" s="288"/>
      <c r="I1172" s="1"/>
      <c r="J1172" s="10"/>
      <c r="K1172" s="10"/>
    </row>
    <row r="1173" spans="2:11" s="5" customFormat="1" ht="31.5" hidden="1">
      <c r="B1173" s="1"/>
      <c r="C1173" s="351">
        <v>4934</v>
      </c>
      <c r="D1173" s="352" t="s">
        <v>1220</v>
      </c>
      <c r="E1173" s="353" t="s">
        <v>1215</v>
      </c>
      <c r="F1173" s="354">
        <v>104209</v>
      </c>
      <c r="G1173" s="288" t="s">
        <v>117</v>
      </c>
      <c r="H1173" s="288"/>
      <c r="I1173" s="1"/>
      <c r="J1173" s="10"/>
      <c r="K1173" s="10"/>
    </row>
    <row r="1174" spans="2:11" s="5" customFormat="1" ht="31.5" hidden="1">
      <c r="B1174" s="1"/>
      <c r="C1174" s="351">
        <v>4936</v>
      </c>
      <c r="D1174" s="352" t="s">
        <v>1221</v>
      </c>
      <c r="E1174" s="353" t="s">
        <v>125</v>
      </c>
      <c r="F1174" s="354">
        <v>28620</v>
      </c>
      <c r="G1174" s="288" t="s">
        <v>117</v>
      </c>
      <c r="H1174" s="288"/>
      <c r="I1174" s="1"/>
      <c r="J1174" s="10"/>
      <c r="K1174" s="10"/>
    </row>
    <row r="1175" spans="2:11" s="5" customFormat="1" ht="63" hidden="1">
      <c r="B1175" s="1"/>
      <c r="C1175" s="351">
        <v>4937</v>
      </c>
      <c r="D1175" s="352" t="s">
        <v>1222</v>
      </c>
      <c r="E1175" s="353" t="s">
        <v>116</v>
      </c>
      <c r="F1175" s="354">
        <v>8844</v>
      </c>
      <c r="G1175" s="288" t="s">
        <v>117</v>
      </c>
      <c r="H1175" s="288"/>
      <c r="I1175" s="1"/>
      <c r="J1175" s="10"/>
      <c r="K1175" s="10"/>
    </row>
    <row r="1176" spans="2:11" s="5" customFormat="1" ht="94.5" hidden="1">
      <c r="B1176" s="1"/>
      <c r="C1176" s="351">
        <v>4945</v>
      </c>
      <c r="D1176" s="352" t="s">
        <v>1223</v>
      </c>
      <c r="E1176" s="353" t="s">
        <v>1224</v>
      </c>
      <c r="F1176" s="354">
        <v>8470</v>
      </c>
      <c r="G1176" s="288" t="s">
        <v>117</v>
      </c>
      <c r="H1176" s="288"/>
      <c r="I1176" s="1"/>
      <c r="J1176" s="10"/>
      <c r="K1176" s="10"/>
    </row>
    <row r="1177" spans="2:11" s="5" customFormat="1" ht="94.5">
      <c r="B1177" s="1"/>
      <c r="C1177" s="351">
        <v>4946</v>
      </c>
      <c r="D1177" s="352" t="s">
        <v>1225</v>
      </c>
      <c r="E1177" s="353" t="s">
        <v>1224</v>
      </c>
      <c r="F1177" s="354">
        <v>18529</v>
      </c>
      <c r="G1177" s="288" t="s">
        <v>117</v>
      </c>
      <c r="H1177" s="288"/>
      <c r="I1177" s="1"/>
      <c r="J1177" s="10"/>
      <c r="K1177" s="10"/>
    </row>
    <row r="1178" spans="2:11" s="5" customFormat="1" ht="94.5">
      <c r="B1178" s="1"/>
      <c r="C1178" s="351">
        <v>4947</v>
      </c>
      <c r="D1178" s="352" t="s">
        <v>1226</v>
      </c>
      <c r="E1178" s="353" t="s">
        <v>116</v>
      </c>
      <c r="F1178" s="354">
        <v>3972</v>
      </c>
      <c r="G1178" s="288" t="s">
        <v>117</v>
      </c>
      <c r="H1178" s="288"/>
      <c r="I1178" s="1"/>
      <c r="J1178" s="10"/>
      <c r="K1178" s="10"/>
    </row>
    <row r="1179" spans="2:11" s="5" customFormat="1" ht="94.5">
      <c r="B1179" s="1"/>
      <c r="C1179" s="351">
        <v>4949</v>
      </c>
      <c r="D1179" s="352" t="s">
        <v>1227</v>
      </c>
      <c r="E1179" s="353" t="s">
        <v>125</v>
      </c>
      <c r="F1179" s="354">
        <v>825135</v>
      </c>
      <c r="G1179" s="288" t="s">
        <v>117</v>
      </c>
      <c r="H1179" s="288" t="s">
        <v>145</v>
      </c>
      <c r="I1179" s="1"/>
      <c r="J1179" s="10"/>
      <c r="K1179" s="10"/>
    </row>
    <row r="1180" spans="2:11" s="5" customFormat="1" ht="63" hidden="1">
      <c r="B1180" s="1"/>
      <c r="C1180" s="351">
        <v>4950</v>
      </c>
      <c r="D1180" s="352" t="s">
        <v>1228</v>
      </c>
      <c r="E1180" s="353" t="s">
        <v>125</v>
      </c>
      <c r="F1180" s="354">
        <v>4376187</v>
      </c>
      <c r="G1180" s="288" t="s">
        <v>117</v>
      </c>
      <c r="H1180" s="288"/>
      <c r="I1180" s="1"/>
      <c r="J1180" s="10"/>
      <c r="K1180" s="10"/>
    </row>
    <row r="1181" spans="2:11" s="5" customFormat="1" ht="63" hidden="1">
      <c r="B1181" s="1"/>
      <c r="C1181" s="351">
        <v>4951</v>
      </c>
      <c r="D1181" s="352" t="s">
        <v>1229</v>
      </c>
      <c r="E1181" s="353" t="s">
        <v>125</v>
      </c>
      <c r="F1181" s="354">
        <v>3093046</v>
      </c>
      <c r="G1181" s="288" t="s">
        <v>117</v>
      </c>
      <c r="H1181" s="288"/>
      <c r="I1181" s="1"/>
      <c r="J1181" s="10"/>
      <c r="K1181" s="10"/>
    </row>
    <row r="1182" spans="2:11" s="5" customFormat="1" ht="47.25" hidden="1">
      <c r="B1182" s="1"/>
      <c r="C1182" s="351">
        <v>4952</v>
      </c>
      <c r="D1182" s="352" t="s">
        <v>1230</v>
      </c>
      <c r="E1182" s="353" t="s">
        <v>125</v>
      </c>
      <c r="F1182" s="354">
        <v>2556001</v>
      </c>
      <c r="G1182" s="288" t="s">
        <v>117</v>
      </c>
      <c r="H1182" s="288"/>
      <c r="I1182" s="1"/>
      <c r="J1182" s="10"/>
      <c r="K1182" s="10"/>
    </row>
    <row r="1183" spans="2:11" s="5" customFormat="1" ht="47.25" hidden="1">
      <c r="B1183" s="1"/>
      <c r="C1183" s="351">
        <v>4953</v>
      </c>
      <c r="D1183" s="352" t="s">
        <v>1231</v>
      </c>
      <c r="E1183" s="353" t="s">
        <v>125</v>
      </c>
      <c r="F1183" s="354">
        <v>4830924</v>
      </c>
      <c r="G1183" s="288" t="s">
        <v>117</v>
      </c>
      <c r="H1183" s="288"/>
      <c r="I1183" s="1"/>
      <c r="J1183" s="10"/>
      <c r="K1183" s="10"/>
    </row>
    <row r="1184" spans="2:11" s="5" customFormat="1" ht="47.25" hidden="1">
      <c r="B1184" s="1"/>
      <c r="C1184" s="351">
        <v>4959</v>
      </c>
      <c r="D1184" s="352" t="s">
        <v>1232</v>
      </c>
      <c r="E1184" s="353" t="s">
        <v>472</v>
      </c>
      <c r="F1184" s="354">
        <v>3220</v>
      </c>
      <c r="G1184" s="288" t="s">
        <v>117</v>
      </c>
      <c r="H1184" s="288" t="s">
        <v>145</v>
      </c>
      <c r="I1184" s="1"/>
      <c r="J1184" s="10"/>
      <c r="K1184" s="10"/>
    </row>
    <row r="1185" spans="2:11" s="5" customFormat="1" ht="63" hidden="1">
      <c r="B1185" s="1"/>
      <c r="C1185" s="351">
        <v>4960</v>
      </c>
      <c r="D1185" s="352" t="s">
        <v>1233</v>
      </c>
      <c r="E1185" s="353" t="s">
        <v>125</v>
      </c>
      <c r="F1185" s="354">
        <v>263966</v>
      </c>
      <c r="G1185" s="288" t="s">
        <v>117</v>
      </c>
      <c r="H1185" s="288"/>
      <c r="I1185" s="1"/>
      <c r="J1185" s="10"/>
      <c r="K1185" s="10"/>
    </row>
    <row r="1186" spans="2:11" s="5" customFormat="1" ht="63" hidden="1">
      <c r="B1186" s="1"/>
      <c r="C1186" s="351">
        <v>4961</v>
      </c>
      <c r="D1186" s="352" t="s">
        <v>1234</v>
      </c>
      <c r="E1186" s="353" t="s">
        <v>122</v>
      </c>
      <c r="F1186" s="354">
        <v>48435</v>
      </c>
      <c r="G1186" s="288" t="s">
        <v>117</v>
      </c>
      <c r="H1186" s="288"/>
      <c r="I1186" s="1"/>
      <c r="J1186" s="10"/>
      <c r="K1186" s="10"/>
    </row>
    <row r="1187" spans="2:11" s="5" customFormat="1" ht="78.75" hidden="1">
      <c r="B1187" s="1"/>
      <c r="C1187" s="351">
        <v>4962</v>
      </c>
      <c r="D1187" s="352" t="s">
        <v>1235</v>
      </c>
      <c r="E1187" s="353" t="s">
        <v>122</v>
      </c>
      <c r="F1187" s="354">
        <v>12109</v>
      </c>
      <c r="G1187" s="288" t="s">
        <v>117</v>
      </c>
      <c r="H1187" s="288"/>
      <c r="I1187" s="1"/>
      <c r="J1187" s="10"/>
      <c r="K1187" s="10"/>
    </row>
    <row r="1188" spans="2:11" s="5" customFormat="1" ht="78.75" hidden="1">
      <c r="B1188" s="1"/>
      <c r="C1188" s="351">
        <v>4963</v>
      </c>
      <c r="D1188" s="352" t="s">
        <v>1236</v>
      </c>
      <c r="E1188" s="353" t="s">
        <v>122</v>
      </c>
      <c r="F1188" s="354">
        <v>12109</v>
      </c>
      <c r="G1188" s="288" t="s">
        <v>117</v>
      </c>
      <c r="H1188" s="288"/>
      <c r="I1188" s="1"/>
      <c r="J1188" s="10"/>
      <c r="K1188" s="10"/>
    </row>
    <row r="1189" spans="2:11" s="5" customFormat="1" ht="78.75" hidden="1">
      <c r="B1189" s="1"/>
      <c r="C1189" s="351">
        <v>4964</v>
      </c>
      <c r="D1189" s="352" t="s">
        <v>1237</v>
      </c>
      <c r="E1189" s="353" t="s">
        <v>122</v>
      </c>
      <c r="F1189" s="354">
        <v>12109</v>
      </c>
      <c r="G1189" s="288" t="s">
        <v>117</v>
      </c>
      <c r="H1189" s="288"/>
      <c r="I1189" s="1"/>
      <c r="J1189" s="10"/>
      <c r="K1189" s="10"/>
    </row>
    <row r="1190" spans="2:11" s="5" customFormat="1" ht="78.75" hidden="1">
      <c r="B1190" s="1"/>
      <c r="C1190" s="351">
        <v>4965</v>
      </c>
      <c r="D1190" s="352" t="s">
        <v>1238</v>
      </c>
      <c r="E1190" s="353" t="s">
        <v>125</v>
      </c>
      <c r="F1190" s="354">
        <v>633233</v>
      </c>
      <c r="G1190" s="288" t="s">
        <v>117</v>
      </c>
      <c r="H1190" s="288"/>
      <c r="I1190" s="1"/>
      <c r="J1190" s="10"/>
      <c r="K1190" s="10"/>
    </row>
    <row r="1191" spans="2:11" s="5" customFormat="1" ht="25.5" hidden="1">
      <c r="B1191" s="1"/>
      <c r="C1191" s="351">
        <v>4966</v>
      </c>
      <c r="D1191" s="352" t="s">
        <v>1239</v>
      </c>
      <c r="E1191" s="353" t="s">
        <v>125</v>
      </c>
      <c r="F1191" s="354">
        <v>3497</v>
      </c>
      <c r="G1191" s="288" t="s">
        <v>117</v>
      </c>
      <c r="H1191" s="288"/>
      <c r="I1191" s="1"/>
      <c r="J1191" s="10"/>
      <c r="K1191" s="10"/>
    </row>
    <row r="1192" spans="2:11" s="5" customFormat="1" ht="78.75" hidden="1">
      <c r="B1192" s="1"/>
      <c r="C1192" s="351">
        <v>4967</v>
      </c>
      <c r="D1192" s="352" t="s">
        <v>1240</v>
      </c>
      <c r="E1192" s="353" t="s">
        <v>125</v>
      </c>
      <c r="F1192" s="354">
        <v>991697</v>
      </c>
      <c r="G1192" s="288" t="s">
        <v>117</v>
      </c>
      <c r="H1192" s="288"/>
      <c r="I1192" s="1"/>
      <c r="J1192" s="10"/>
      <c r="K1192" s="10"/>
    </row>
    <row r="1193" spans="2:11" s="5" customFormat="1" ht="78.75" hidden="1">
      <c r="B1193" s="1"/>
      <c r="C1193" s="351">
        <v>4968</v>
      </c>
      <c r="D1193" s="352" t="s">
        <v>1241</v>
      </c>
      <c r="E1193" s="353" t="s">
        <v>125</v>
      </c>
      <c r="F1193" s="354">
        <v>324278</v>
      </c>
      <c r="G1193" s="288" t="s">
        <v>117</v>
      </c>
      <c r="H1193" s="288"/>
      <c r="I1193" s="1"/>
      <c r="J1193" s="10"/>
      <c r="K1193" s="10"/>
    </row>
    <row r="1194" spans="2:11" s="5" customFormat="1" ht="78.75" hidden="1">
      <c r="B1194" s="1"/>
      <c r="C1194" s="351">
        <v>4969</v>
      </c>
      <c r="D1194" s="352" t="s">
        <v>1242</v>
      </c>
      <c r="E1194" s="353" t="s">
        <v>125</v>
      </c>
      <c r="F1194" s="354">
        <v>271386</v>
      </c>
      <c r="G1194" s="288" t="s">
        <v>117</v>
      </c>
      <c r="H1194" s="288"/>
      <c r="I1194" s="1"/>
      <c r="J1194" s="10"/>
      <c r="K1194" s="10"/>
    </row>
    <row r="1195" spans="2:11" s="5" customFormat="1" ht="78.75" hidden="1">
      <c r="B1195" s="1"/>
      <c r="C1195" s="351">
        <v>4970</v>
      </c>
      <c r="D1195" s="352" t="s">
        <v>1243</v>
      </c>
      <c r="E1195" s="353" t="s">
        <v>125</v>
      </c>
      <c r="F1195" s="354">
        <v>571713</v>
      </c>
      <c r="G1195" s="288" t="s">
        <v>117</v>
      </c>
      <c r="H1195" s="288"/>
      <c r="I1195" s="1"/>
      <c r="J1195" s="10"/>
      <c r="K1195" s="10"/>
    </row>
    <row r="1196" spans="2:11" s="5" customFormat="1" ht="78.75" hidden="1">
      <c r="B1196" s="1"/>
      <c r="C1196" s="351">
        <v>4971</v>
      </c>
      <c r="D1196" s="352" t="s">
        <v>1244</v>
      </c>
      <c r="E1196" s="353" t="s">
        <v>125</v>
      </c>
      <c r="F1196" s="354">
        <v>2457530</v>
      </c>
      <c r="G1196" s="288" t="s">
        <v>117</v>
      </c>
      <c r="H1196" s="288"/>
      <c r="I1196" s="1"/>
      <c r="J1196" s="10"/>
      <c r="K1196" s="10"/>
    </row>
    <row r="1197" spans="2:11" s="5" customFormat="1" ht="94.5" hidden="1">
      <c r="B1197" s="1"/>
      <c r="C1197" s="351">
        <v>4972</v>
      </c>
      <c r="D1197" s="352" t="s">
        <v>1245</v>
      </c>
      <c r="E1197" s="353" t="s">
        <v>125</v>
      </c>
      <c r="F1197" s="354">
        <v>1122739</v>
      </c>
      <c r="G1197" s="288" t="s">
        <v>117</v>
      </c>
      <c r="H1197" s="288"/>
      <c r="I1197" s="1"/>
      <c r="J1197" s="10"/>
      <c r="K1197" s="10"/>
    </row>
    <row r="1198" spans="2:11" s="5" customFormat="1" ht="94.5" hidden="1">
      <c r="B1198" s="1"/>
      <c r="C1198" s="351">
        <v>4973</v>
      </c>
      <c r="D1198" s="352" t="s">
        <v>1246</v>
      </c>
      <c r="E1198" s="353" t="s">
        <v>125</v>
      </c>
      <c r="F1198" s="354">
        <v>1730574</v>
      </c>
      <c r="G1198" s="288" t="s">
        <v>117</v>
      </c>
      <c r="H1198" s="288"/>
      <c r="I1198" s="1"/>
      <c r="J1198" s="10"/>
      <c r="K1198" s="10"/>
    </row>
    <row r="1199" spans="2:11" s="5" customFormat="1" ht="94.5" hidden="1">
      <c r="B1199" s="1"/>
      <c r="C1199" s="351">
        <v>4974</v>
      </c>
      <c r="D1199" s="352" t="s">
        <v>1247</v>
      </c>
      <c r="E1199" s="353" t="s">
        <v>125</v>
      </c>
      <c r="F1199" s="354">
        <v>4471583</v>
      </c>
      <c r="G1199" s="288" t="s">
        <v>117</v>
      </c>
      <c r="H1199" s="288"/>
      <c r="I1199" s="1"/>
      <c r="J1199" s="10"/>
      <c r="K1199" s="10"/>
    </row>
    <row r="1200" spans="2:11" s="5" customFormat="1" ht="78.75" hidden="1">
      <c r="B1200" s="1"/>
      <c r="C1200" s="351">
        <v>4975</v>
      </c>
      <c r="D1200" s="352" t="s">
        <v>1248</v>
      </c>
      <c r="E1200" s="353" t="s">
        <v>125</v>
      </c>
      <c r="F1200" s="354">
        <v>392325</v>
      </c>
      <c r="G1200" s="288" t="s">
        <v>117</v>
      </c>
      <c r="H1200" s="288"/>
      <c r="I1200" s="1"/>
      <c r="J1200" s="10"/>
      <c r="K1200" s="10"/>
    </row>
    <row r="1201" spans="2:11" s="5" customFormat="1" ht="78.75" hidden="1">
      <c r="B1201" s="1"/>
      <c r="C1201" s="351">
        <v>4976</v>
      </c>
      <c r="D1201" s="352" t="s">
        <v>1249</v>
      </c>
      <c r="E1201" s="353" t="s">
        <v>125</v>
      </c>
      <c r="F1201" s="354">
        <v>797562</v>
      </c>
      <c r="G1201" s="288" t="s">
        <v>117</v>
      </c>
      <c r="H1201" s="288"/>
      <c r="I1201" s="1"/>
      <c r="J1201" s="10"/>
      <c r="K1201" s="10"/>
    </row>
    <row r="1202" spans="2:11" s="5" customFormat="1" ht="78.75" hidden="1">
      <c r="B1202" s="1"/>
      <c r="C1202" s="351">
        <v>4977</v>
      </c>
      <c r="D1202" s="352" t="s">
        <v>1250</v>
      </c>
      <c r="E1202" s="353" t="s">
        <v>125</v>
      </c>
      <c r="F1202" s="354">
        <v>392325</v>
      </c>
      <c r="G1202" s="288" t="s">
        <v>117</v>
      </c>
      <c r="H1202" s="288"/>
      <c r="I1202" s="1"/>
      <c r="J1202" s="10"/>
      <c r="K1202" s="10"/>
    </row>
    <row r="1203" spans="2:11" s="5" customFormat="1" ht="63" hidden="1">
      <c r="B1203" s="1"/>
      <c r="C1203" s="351">
        <v>4978</v>
      </c>
      <c r="D1203" s="352" t="s">
        <v>1251</v>
      </c>
      <c r="E1203" s="353" t="s">
        <v>125</v>
      </c>
      <c r="F1203" s="354">
        <v>551659</v>
      </c>
      <c r="G1203" s="288" t="s">
        <v>117</v>
      </c>
      <c r="H1203" s="288" t="s">
        <v>145</v>
      </c>
      <c r="I1203" s="1"/>
      <c r="J1203" s="10"/>
      <c r="K1203" s="10"/>
    </row>
    <row r="1204" spans="2:11" s="5" customFormat="1" ht="47.25" hidden="1">
      <c r="B1204" s="1"/>
      <c r="C1204" s="351">
        <v>4979</v>
      </c>
      <c r="D1204" s="352" t="s">
        <v>1252</v>
      </c>
      <c r="E1204" s="353" t="s">
        <v>125</v>
      </c>
      <c r="F1204" s="354">
        <v>590938</v>
      </c>
      <c r="G1204" s="288" t="s">
        <v>117</v>
      </c>
      <c r="H1204" s="288" t="s">
        <v>145</v>
      </c>
      <c r="I1204" s="1"/>
      <c r="J1204" s="10"/>
      <c r="K1204" s="10"/>
    </row>
    <row r="1205" spans="2:11" s="5" customFormat="1" ht="47.25" hidden="1">
      <c r="B1205" s="1"/>
      <c r="C1205" s="351">
        <v>4980</v>
      </c>
      <c r="D1205" s="352" t="s">
        <v>1253</v>
      </c>
      <c r="E1205" s="353" t="s">
        <v>122</v>
      </c>
      <c r="F1205" s="354">
        <v>558214</v>
      </c>
      <c r="G1205" s="288" t="s">
        <v>117</v>
      </c>
      <c r="H1205" s="288"/>
      <c r="I1205" s="1"/>
      <c r="J1205" s="10"/>
      <c r="K1205" s="10"/>
    </row>
    <row r="1206" spans="2:11" s="5" customFormat="1" ht="47.25" hidden="1">
      <c r="B1206" s="1"/>
      <c r="C1206" s="351">
        <v>4981</v>
      </c>
      <c r="D1206" s="352" t="s">
        <v>1254</v>
      </c>
      <c r="E1206" s="353" t="s">
        <v>116</v>
      </c>
      <c r="F1206" s="354">
        <v>70326</v>
      </c>
      <c r="G1206" s="288" t="s">
        <v>117</v>
      </c>
      <c r="H1206" s="288" t="s">
        <v>145</v>
      </c>
      <c r="I1206" s="1"/>
      <c r="J1206" s="10"/>
      <c r="K1206" s="10"/>
    </row>
    <row r="1207" spans="2:11" s="5" customFormat="1" ht="63" hidden="1">
      <c r="B1207" s="1"/>
      <c r="C1207" s="351">
        <v>4982</v>
      </c>
      <c r="D1207" s="352" t="s">
        <v>1255</v>
      </c>
      <c r="E1207" s="353" t="s">
        <v>125</v>
      </c>
      <c r="F1207" s="354">
        <v>155762</v>
      </c>
      <c r="G1207" s="288" t="s">
        <v>117</v>
      </c>
      <c r="H1207" s="288"/>
      <c r="I1207" s="1"/>
      <c r="J1207" s="10"/>
      <c r="K1207" s="10"/>
    </row>
    <row r="1208" spans="2:11" s="5" customFormat="1" ht="63">
      <c r="B1208" s="1"/>
      <c r="C1208" s="351">
        <v>4983</v>
      </c>
      <c r="D1208" s="352" t="s">
        <v>1256</v>
      </c>
      <c r="E1208" s="353" t="s">
        <v>125</v>
      </c>
      <c r="F1208" s="354">
        <v>47015</v>
      </c>
      <c r="G1208" s="288" t="s">
        <v>117</v>
      </c>
      <c r="H1208" s="288"/>
      <c r="I1208" s="1"/>
      <c r="J1208" s="10"/>
      <c r="K1208" s="10"/>
    </row>
    <row r="1209" spans="2:11" s="5" customFormat="1" ht="94.5" hidden="1">
      <c r="B1209" s="1"/>
      <c r="C1209" s="351">
        <v>4984</v>
      </c>
      <c r="D1209" s="352" t="s">
        <v>1257</v>
      </c>
      <c r="E1209" s="353" t="s">
        <v>125</v>
      </c>
      <c r="F1209" s="354">
        <v>275640</v>
      </c>
      <c r="G1209" s="288" t="s">
        <v>117</v>
      </c>
      <c r="H1209" s="288"/>
      <c r="I1209" s="1"/>
      <c r="J1209" s="10"/>
      <c r="K1209" s="10"/>
    </row>
    <row r="1210" spans="2:11" s="5" customFormat="1" ht="94.5">
      <c r="B1210" s="1"/>
      <c r="C1210" s="351">
        <v>4985</v>
      </c>
      <c r="D1210" s="352" t="s">
        <v>1258</v>
      </c>
      <c r="E1210" s="353" t="s">
        <v>119</v>
      </c>
      <c r="F1210" s="354">
        <v>531045</v>
      </c>
      <c r="G1210" s="288" t="s">
        <v>117</v>
      </c>
      <c r="H1210" s="288"/>
      <c r="I1210" s="1"/>
      <c r="J1210" s="10"/>
      <c r="K1210" s="10"/>
    </row>
    <row r="1211" spans="2:11" s="5" customFormat="1" ht="94.5">
      <c r="B1211" s="1"/>
      <c r="C1211" s="351">
        <v>4986</v>
      </c>
      <c r="D1211" s="352" t="s">
        <v>1259</v>
      </c>
      <c r="E1211" s="353" t="s">
        <v>119</v>
      </c>
      <c r="F1211" s="354">
        <v>750853</v>
      </c>
      <c r="G1211" s="288" t="s">
        <v>117</v>
      </c>
      <c r="H1211" s="288"/>
      <c r="I1211" s="1"/>
      <c r="J1211" s="10"/>
      <c r="K1211" s="10"/>
    </row>
    <row r="1212" spans="2:11" s="5" customFormat="1" ht="31.5">
      <c r="B1212" s="1"/>
      <c r="C1212" s="351">
        <v>4987</v>
      </c>
      <c r="D1212" s="352" t="s">
        <v>1260</v>
      </c>
      <c r="E1212" s="353" t="s">
        <v>125</v>
      </c>
      <c r="F1212" s="354">
        <v>1262864</v>
      </c>
      <c r="G1212" s="288" t="s">
        <v>117</v>
      </c>
      <c r="H1212" s="288" t="s">
        <v>145</v>
      </c>
      <c r="I1212" s="1"/>
      <c r="J1212" s="10"/>
      <c r="K1212" s="10"/>
    </row>
    <row r="1213" spans="2:11" s="5" customFormat="1" ht="78.75" hidden="1">
      <c r="B1213" s="1"/>
      <c r="C1213" s="351">
        <v>4988</v>
      </c>
      <c r="D1213" s="352" t="s">
        <v>1261</v>
      </c>
      <c r="E1213" s="353" t="s">
        <v>1262</v>
      </c>
      <c r="F1213" s="354">
        <v>888145</v>
      </c>
      <c r="G1213" s="288" t="s">
        <v>117</v>
      </c>
      <c r="H1213" s="288"/>
      <c r="I1213" s="1"/>
      <c r="J1213" s="10"/>
      <c r="K1213" s="10"/>
    </row>
    <row r="1214" spans="2:11" s="5" customFormat="1" ht="47.25" hidden="1">
      <c r="B1214" s="1"/>
      <c r="C1214" s="351">
        <v>4989</v>
      </c>
      <c r="D1214" s="352" t="s">
        <v>1263</v>
      </c>
      <c r="E1214" s="353" t="s">
        <v>122</v>
      </c>
      <c r="F1214" s="354">
        <v>118471</v>
      </c>
      <c r="G1214" s="288" t="s">
        <v>117</v>
      </c>
      <c r="H1214" s="288"/>
      <c r="I1214" s="1"/>
      <c r="J1214" s="10"/>
      <c r="K1214" s="10"/>
    </row>
    <row r="1215" spans="2:11" s="5" customFormat="1" ht="47.25" hidden="1">
      <c r="B1215" s="1"/>
      <c r="C1215" s="351">
        <v>4990</v>
      </c>
      <c r="D1215" s="352" t="s">
        <v>1264</v>
      </c>
      <c r="E1215" s="353" t="s">
        <v>125</v>
      </c>
      <c r="F1215" s="354">
        <v>355413</v>
      </c>
      <c r="G1215" s="288" t="s">
        <v>117</v>
      </c>
      <c r="H1215" s="288"/>
      <c r="I1215" s="1"/>
      <c r="J1215" s="10"/>
      <c r="K1215" s="10"/>
    </row>
    <row r="1216" spans="2:11" s="5" customFormat="1" ht="47.25" hidden="1">
      <c r="B1216" s="1"/>
      <c r="C1216" s="351">
        <v>4991</v>
      </c>
      <c r="D1216" s="352" t="s">
        <v>1265</v>
      </c>
      <c r="E1216" s="353" t="s">
        <v>122</v>
      </c>
      <c r="F1216" s="354">
        <v>113349</v>
      </c>
      <c r="G1216" s="288" t="s">
        <v>117</v>
      </c>
      <c r="H1216" s="288"/>
      <c r="I1216" s="1"/>
      <c r="J1216" s="10"/>
      <c r="K1216" s="10"/>
    </row>
    <row r="1217" spans="2:11" s="5" customFormat="1" ht="47.25" hidden="1">
      <c r="B1217" s="1"/>
      <c r="C1217" s="351">
        <v>4992</v>
      </c>
      <c r="D1217" s="352" t="s">
        <v>1266</v>
      </c>
      <c r="E1217" s="353" t="s">
        <v>125</v>
      </c>
      <c r="F1217" s="354">
        <v>350973</v>
      </c>
      <c r="G1217" s="288" t="s">
        <v>117</v>
      </c>
      <c r="H1217" s="288"/>
      <c r="I1217" s="1"/>
      <c r="J1217" s="10"/>
      <c r="K1217" s="10"/>
    </row>
    <row r="1218" spans="2:11" s="5" customFormat="1" ht="47.25" hidden="1">
      <c r="B1218" s="1"/>
      <c r="C1218" s="351">
        <v>4993</v>
      </c>
      <c r="D1218" s="352" t="s">
        <v>1267</v>
      </c>
      <c r="E1218" s="353" t="s">
        <v>125</v>
      </c>
      <c r="F1218" s="354">
        <v>340047</v>
      </c>
      <c r="G1218" s="288" t="s">
        <v>117</v>
      </c>
      <c r="H1218" s="288"/>
      <c r="I1218" s="1"/>
      <c r="J1218" s="10"/>
      <c r="K1218" s="10"/>
    </row>
    <row r="1219" spans="2:11" s="5" customFormat="1" ht="78.75" hidden="1">
      <c r="B1219" s="1"/>
      <c r="C1219" s="351">
        <v>4994</v>
      </c>
      <c r="D1219" s="352" t="s">
        <v>1268</v>
      </c>
      <c r="E1219" s="353" t="s">
        <v>119</v>
      </c>
      <c r="F1219" s="354">
        <v>129453</v>
      </c>
      <c r="G1219" s="288" t="s">
        <v>117</v>
      </c>
      <c r="H1219" s="288"/>
      <c r="I1219" s="1"/>
      <c r="J1219" s="10"/>
      <c r="K1219" s="10"/>
    </row>
    <row r="1220" spans="2:11" s="5" customFormat="1" ht="94.5" hidden="1">
      <c r="B1220" s="1"/>
      <c r="C1220" s="351">
        <v>4995</v>
      </c>
      <c r="D1220" s="352" t="s">
        <v>1269</v>
      </c>
      <c r="E1220" s="353" t="s">
        <v>119</v>
      </c>
      <c r="F1220" s="354">
        <v>192990</v>
      </c>
      <c r="G1220" s="288" t="s">
        <v>117</v>
      </c>
      <c r="H1220" s="288"/>
      <c r="I1220" s="1"/>
      <c r="J1220" s="10"/>
      <c r="K1220" s="10"/>
    </row>
    <row r="1221" spans="2:11" s="5" customFormat="1" ht="31.5" hidden="1">
      <c r="B1221" s="1"/>
      <c r="C1221" s="351">
        <v>4996</v>
      </c>
      <c r="D1221" s="352" t="s">
        <v>1270</v>
      </c>
      <c r="E1221" s="353" t="s">
        <v>125</v>
      </c>
      <c r="F1221" s="354">
        <v>524638</v>
      </c>
      <c r="G1221" s="288" t="s">
        <v>117</v>
      </c>
      <c r="H1221" s="288"/>
      <c r="I1221" s="1"/>
      <c r="J1221" s="10"/>
      <c r="K1221" s="10"/>
    </row>
    <row r="1222" spans="2:11" s="5" customFormat="1" ht="78.75" hidden="1">
      <c r="B1222" s="1"/>
      <c r="C1222" s="351">
        <v>4997</v>
      </c>
      <c r="D1222" s="352" t="s">
        <v>1271</v>
      </c>
      <c r="E1222" s="353" t="s">
        <v>122</v>
      </c>
      <c r="F1222" s="354">
        <v>20547</v>
      </c>
      <c r="G1222" s="288" t="s">
        <v>117</v>
      </c>
      <c r="H1222" s="288"/>
      <c r="I1222" s="1"/>
      <c r="J1222" s="10"/>
      <c r="K1222" s="10"/>
    </row>
    <row r="1223" spans="2:11" s="5" customFormat="1" ht="94.5" hidden="1">
      <c r="B1223" s="1"/>
      <c r="C1223" s="351">
        <v>5000</v>
      </c>
      <c r="D1223" s="352" t="s">
        <v>1272</v>
      </c>
      <c r="E1223" s="353" t="s">
        <v>122</v>
      </c>
      <c r="F1223" s="354">
        <v>127737</v>
      </c>
      <c r="G1223" s="288" t="s">
        <v>117</v>
      </c>
      <c r="H1223" s="288"/>
      <c r="I1223" s="1"/>
      <c r="J1223" s="10"/>
      <c r="K1223" s="10"/>
    </row>
    <row r="1224" spans="2:11" s="5" customFormat="1" ht="94.5">
      <c r="B1224" s="1"/>
      <c r="C1224" s="351">
        <v>5001</v>
      </c>
      <c r="D1224" s="352" t="s">
        <v>1273</v>
      </c>
      <c r="E1224" s="353" t="s">
        <v>125</v>
      </c>
      <c r="F1224" s="354">
        <v>793757</v>
      </c>
      <c r="G1224" s="288" t="s">
        <v>117</v>
      </c>
      <c r="H1224" s="288"/>
      <c r="I1224" s="1"/>
      <c r="J1224" s="10"/>
      <c r="K1224" s="10"/>
    </row>
    <row r="1225" spans="2:11" s="5" customFormat="1" ht="94.5" hidden="1">
      <c r="B1225" s="1"/>
      <c r="C1225" s="351">
        <v>5002</v>
      </c>
      <c r="D1225" s="352" t="s">
        <v>1274</v>
      </c>
      <c r="E1225" s="353" t="s">
        <v>122</v>
      </c>
      <c r="F1225" s="354">
        <v>99229</v>
      </c>
      <c r="G1225" s="288" t="s">
        <v>117</v>
      </c>
      <c r="H1225" s="288"/>
      <c r="I1225" s="1"/>
      <c r="J1225" s="10"/>
      <c r="K1225" s="10"/>
    </row>
    <row r="1226" spans="2:11" s="5" customFormat="1" ht="94.5">
      <c r="B1226" s="1"/>
      <c r="C1226" s="351">
        <v>5003</v>
      </c>
      <c r="D1226" s="352" t="s">
        <v>1275</v>
      </c>
      <c r="E1226" s="353" t="s">
        <v>125</v>
      </c>
      <c r="F1226" s="354">
        <v>43620</v>
      </c>
      <c r="G1226" s="288" t="s">
        <v>117</v>
      </c>
      <c r="H1226" s="288"/>
      <c r="I1226" s="1"/>
      <c r="J1226" s="10"/>
      <c r="K1226" s="10"/>
    </row>
    <row r="1227" spans="2:11" s="5" customFormat="1" ht="25.5" hidden="1">
      <c r="B1227" s="1"/>
      <c r="C1227" s="351">
        <v>5004</v>
      </c>
      <c r="D1227" s="352" t="s">
        <v>1276</v>
      </c>
      <c r="E1227" s="353" t="s">
        <v>785</v>
      </c>
      <c r="F1227" s="354">
        <v>78713</v>
      </c>
      <c r="G1227" s="288" t="s">
        <v>117</v>
      </c>
      <c r="H1227" s="288"/>
      <c r="I1227" s="1"/>
      <c r="J1227" s="10"/>
      <c r="K1227" s="10"/>
    </row>
    <row r="1228" spans="2:11" s="5" customFormat="1" ht="25.5" hidden="1">
      <c r="B1228" s="1"/>
      <c r="C1228" s="351">
        <v>5005</v>
      </c>
      <c r="D1228" s="352" t="s">
        <v>1277</v>
      </c>
      <c r="E1228" s="353" t="s">
        <v>494</v>
      </c>
      <c r="F1228" s="354">
        <v>629711</v>
      </c>
      <c r="G1228" s="288" t="s">
        <v>117</v>
      </c>
      <c r="H1228" s="288"/>
      <c r="I1228" s="1"/>
      <c r="J1228" s="10"/>
      <c r="K1228" s="10"/>
    </row>
    <row r="1229" spans="2:11" s="5" customFormat="1" ht="47.25" hidden="1">
      <c r="B1229" s="1"/>
      <c r="C1229" s="351">
        <v>5010</v>
      </c>
      <c r="D1229" s="352" t="s">
        <v>1278</v>
      </c>
      <c r="E1229" s="353" t="s">
        <v>125</v>
      </c>
      <c r="F1229" s="354">
        <v>271913</v>
      </c>
      <c r="G1229" s="288" t="s">
        <v>117</v>
      </c>
      <c r="H1229" s="288"/>
      <c r="I1229" s="1"/>
      <c r="J1229" s="10"/>
      <c r="K1229" s="10"/>
    </row>
    <row r="1230" spans="2:11" s="5" customFormat="1" ht="47.25" hidden="1">
      <c r="B1230" s="1"/>
      <c r="C1230" s="351">
        <v>5015</v>
      </c>
      <c r="D1230" s="352" t="s">
        <v>1279</v>
      </c>
      <c r="E1230" s="353" t="s">
        <v>125</v>
      </c>
      <c r="F1230" s="354">
        <v>456518</v>
      </c>
      <c r="G1230" s="288" t="s">
        <v>117</v>
      </c>
      <c r="H1230" s="288" t="s">
        <v>145</v>
      </c>
      <c r="I1230" s="1"/>
      <c r="J1230" s="10"/>
      <c r="K1230" s="10"/>
    </row>
    <row r="1231" spans="2:11" s="5" customFormat="1" ht="94.5" hidden="1">
      <c r="B1231" s="1"/>
      <c r="C1231" s="351">
        <v>5017</v>
      </c>
      <c r="D1231" s="352" t="s">
        <v>1280</v>
      </c>
      <c r="E1231" s="353" t="s">
        <v>125</v>
      </c>
      <c r="F1231" s="354">
        <v>398104</v>
      </c>
      <c r="G1231" s="288" t="s">
        <v>117</v>
      </c>
      <c r="H1231" s="288"/>
      <c r="I1231" s="1"/>
      <c r="J1231" s="10"/>
      <c r="K1231" s="10"/>
    </row>
    <row r="1232" spans="2:11" s="5" customFormat="1" ht="31.5" hidden="1">
      <c r="B1232" s="1"/>
      <c r="C1232" s="351">
        <v>5019</v>
      </c>
      <c r="D1232" s="352" t="s">
        <v>1281</v>
      </c>
      <c r="E1232" s="353" t="s">
        <v>125</v>
      </c>
      <c r="F1232" s="354">
        <v>226948</v>
      </c>
      <c r="G1232" s="288" t="s">
        <v>117</v>
      </c>
      <c r="H1232" s="288"/>
      <c r="I1232" s="1"/>
      <c r="J1232" s="10"/>
      <c r="K1232" s="10"/>
    </row>
    <row r="1233" spans="2:11" s="5" customFormat="1" ht="47.25" hidden="1">
      <c r="B1233" s="1"/>
      <c r="C1233" s="351">
        <v>5021</v>
      </c>
      <c r="D1233" s="352" t="s">
        <v>1282</v>
      </c>
      <c r="E1233" s="353" t="s">
        <v>122</v>
      </c>
      <c r="F1233" s="354">
        <v>503471</v>
      </c>
      <c r="G1233" s="288" t="s">
        <v>117</v>
      </c>
      <c r="H1233" s="288" t="s">
        <v>145</v>
      </c>
      <c r="I1233" s="1"/>
      <c r="J1233" s="10"/>
      <c r="K1233" s="10"/>
    </row>
    <row r="1234" spans="2:11" s="5" customFormat="1" ht="31.5" hidden="1">
      <c r="B1234" s="1"/>
      <c r="C1234" s="351">
        <v>5023</v>
      </c>
      <c r="D1234" s="352" t="s">
        <v>1283</v>
      </c>
      <c r="E1234" s="353" t="s">
        <v>122</v>
      </c>
      <c r="F1234" s="354">
        <v>23104</v>
      </c>
      <c r="G1234" s="288" t="s">
        <v>117</v>
      </c>
      <c r="H1234" s="288"/>
      <c r="I1234" s="1"/>
      <c r="J1234" s="10"/>
      <c r="K1234" s="10"/>
    </row>
    <row r="1235" spans="2:11" s="5" customFormat="1" ht="110.25" hidden="1">
      <c r="B1235" s="1"/>
      <c r="C1235" s="351">
        <v>5024</v>
      </c>
      <c r="D1235" s="352" t="s">
        <v>1284</v>
      </c>
      <c r="E1235" s="353" t="s">
        <v>125</v>
      </c>
      <c r="F1235" s="354">
        <v>1168083</v>
      </c>
      <c r="G1235" s="288" t="s">
        <v>117</v>
      </c>
      <c r="H1235" s="288" t="s">
        <v>145</v>
      </c>
      <c r="I1235" s="1"/>
      <c r="J1235" s="10"/>
      <c r="K1235" s="10"/>
    </row>
    <row r="1236" spans="2:11" s="5" customFormat="1" ht="110.25" hidden="1">
      <c r="B1236" s="1"/>
      <c r="C1236" s="351">
        <v>5025</v>
      </c>
      <c r="D1236" s="352" t="s">
        <v>1285</v>
      </c>
      <c r="E1236" s="353" t="s">
        <v>116</v>
      </c>
      <c r="F1236" s="354">
        <v>196588</v>
      </c>
      <c r="G1236" s="288" t="s">
        <v>117</v>
      </c>
      <c r="H1236" s="288" t="s">
        <v>145</v>
      </c>
      <c r="I1236" s="1"/>
      <c r="J1236" s="10"/>
      <c r="K1236" s="10"/>
    </row>
    <row r="1237" spans="2:11" s="5" customFormat="1" ht="94.5">
      <c r="B1237" s="1"/>
      <c r="C1237" s="351">
        <v>5026</v>
      </c>
      <c r="D1237" s="352" t="s">
        <v>1286</v>
      </c>
      <c r="E1237" s="353" t="s">
        <v>125</v>
      </c>
      <c r="F1237" s="354">
        <v>4583724</v>
      </c>
      <c r="G1237" s="288" t="s">
        <v>117</v>
      </c>
      <c r="H1237" s="288" t="s">
        <v>145</v>
      </c>
      <c r="I1237" s="1"/>
      <c r="J1237" s="10"/>
      <c r="K1237" s="10"/>
    </row>
    <row r="1238" spans="2:11" s="5" customFormat="1" ht="94.5" hidden="1">
      <c r="B1238" s="1"/>
      <c r="C1238" s="351">
        <v>5028</v>
      </c>
      <c r="D1238" s="352" t="s">
        <v>1287</v>
      </c>
      <c r="E1238" s="353" t="s">
        <v>125</v>
      </c>
      <c r="F1238" s="354">
        <v>3930574</v>
      </c>
      <c r="G1238" s="288" t="s">
        <v>117</v>
      </c>
      <c r="H1238" s="288"/>
      <c r="I1238" s="1"/>
      <c r="J1238" s="10"/>
      <c r="K1238" s="10"/>
    </row>
    <row r="1239" spans="2:11" s="5" customFormat="1" ht="63" hidden="1">
      <c r="B1239" s="1"/>
      <c r="C1239" s="351">
        <v>5032</v>
      </c>
      <c r="D1239" s="352" t="s">
        <v>1288</v>
      </c>
      <c r="E1239" s="353" t="s">
        <v>125</v>
      </c>
      <c r="F1239" s="354">
        <v>186551</v>
      </c>
      <c r="G1239" s="288" t="s">
        <v>117</v>
      </c>
      <c r="H1239" s="288"/>
      <c r="I1239" s="1"/>
      <c r="J1239" s="10"/>
      <c r="K1239" s="10"/>
    </row>
    <row r="1240" spans="2:11" s="5" customFormat="1" ht="63" hidden="1">
      <c r="B1240" s="1"/>
      <c r="C1240" s="351">
        <v>5033</v>
      </c>
      <c r="D1240" s="352" t="s">
        <v>1289</v>
      </c>
      <c r="E1240" s="353" t="s">
        <v>125</v>
      </c>
      <c r="F1240" s="354">
        <v>206551</v>
      </c>
      <c r="G1240" s="288" t="s">
        <v>117</v>
      </c>
      <c r="H1240" s="288"/>
      <c r="I1240" s="1"/>
      <c r="J1240" s="10"/>
      <c r="K1240" s="10"/>
    </row>
    <row r="1241" spans="2:11" s="5" customFormat="1" ht="63" hidden="1">
      <c r="B1241" s="1"/>
      <c r="C1241" s="351">
        <v>5036</v>
      </c>
      <c r="D1241" s="352" t="s">
        <v>1290</v>
      </c>
      <c r="E1241" s="353" t="s">
        <v>125</v>
      </c>
      <c r="F1241" s="354">
        <v>197551</v>
      </c>
      <c r="G1241" s="288" t="s">
        <v>117</v>
      </c>
      <c r="H1241" s="288"/>
      <c r="I1241" s="1"/>
      <c r="J1241" s="10"/>
      <c r="K1241" s="10"/>
    </row>
    <row r="1242" spans="2:11" s="5" customFormat="1" ht="63" hidden="1">
      <c r="B1242" s="1"/>
      <c r="C1242" s="351">
        <v>5037</v>
      </c>
      <c r="D1242" s="352" t="s">
        <v>1291</v>
      </c>
      <c r="E1242" s="353" t="s">
        <v>125</v>
      </c>
      <c r="F1242" s="354">
        <v>140551</v>
      </c>
      <c r="G1242" s="288" t="s">
        <v>117</v>
      </c>
      <c r="H1242" s="288"/>
      <c r="I1242" s="1"/>
      <c r="J1242" s="10"/>
      <c r="K1242" s="10"/>
    </row>
    <row r="1243" spans="2:11" s="5" customFormat="1" ht="63" hidden="1">
      <c r="B1243" s="1"/>
      <c r="C1243" s="351">
        <v>5038</v>
      </c>
      <c r="D1243" s="352" t="s">
        <v>1292</v>
      </c>
      <c r="E1243" s="353" t="s">
        <v>125</v>
      </c>
      <c r="F1243" s="354">
        <v>190551</v>
      </c>
      <c r="G1243" s="288" t="s">
        <v>117</v>
      </c>
      <c r="H1243" s="288"/>
      <c r="I1243" s="1"/>
      <c r="J1243" s="10"/>
      <c r="K1243" s="10"/>
    </row>
    <row r="1244" spans="2:11" s="5" customFormat="1" ht="63" hidden="1">
      <c r="B1244" s="1"/>
      <c r="C1244" s="351">
        <v>5044</v>
      </c>
      <c r="D1244" s="352" t="s">
        <v>1293</v>
      </c>
      <c r="E1244" s="353" t="s">
        <v>116</v>
      </c>
      <c r="F1244" s="354">
        <v>59067</v>
      </c>
      <c r="G1244" s="288" t="s">
        <v>117</v>
      </c>
      <c r="H1244" s="288"/>
      <c r="I1244" s="1"/>
      <c r="J1244" s="10"/>
      <c r="K1244" s="10"/>
    </row>
    <row r="1245" spans="2:11" s="5" customFormat="1" ht="78.75" hidden="1">
      <c r="B1245" s="1"/>
      <c r="C1245" s="351">
        <v>5045</v>
      </c>
      <c r="D1245" s="352" t="s">
        <v>1294</v>
      </c>
      <c r="E1245" s="353" t="s">
        <v>125</v>
      </c>
      <c r="F1245" s="354">
        <v>187051</v>
      </c>
      <c r="G1245" s="288" t="s">
        <v>117</v>
      </c>
      <c r="H1245" s="288"/>
      <c r="I1245" s="1"/>
      <c r="J1245" s="10"/>
      <c r="K1245" s="10"/>
    </row>
    <row r="1246" spans="2:11" s="5" customFormat="1" ht="78.75" hidden="1">
      <c r="B1246" s="1"/>
      <c r="C1246" s="351">
        <v>5046</v>
      </c>
      <c r="D1246" s="352" t="s">
        <v>1295</v>
      </c>
      <c r="E1246" s="353" t="s">
        <v>116</v>
      </c>
      <c r="F1246" s="354">
        <v>59067</v>
      </c>
      <c r="G1246" s="288" t="s">
        <v>117</v>
      </c>
      <c r="H1246" s="288"/>
      <c r="I1246" s="1"/>
      <c r="J1246" s="10"/>
      <c r="K1246" s="10"/>
    </row>
    <row r="1247" spans="2:11" s="5" customFormat="1" ht="47.25">
      <c r="B1247" s="1"/>
      <c r="C1247" s="351">
        <v>5047</v>
      </c>
      <c r="D1247" s="352" t="s">
        <v>1296</v>
      </c>
      <c r="E1247" s="353" t="s">
        <v>116</v>
      </c>
      <c r="F1247" s="354">
        <v>92038</v>
      </c>
      <c r="G1247" s="288" t="s">
        <v>117</v>
      </c>
      <c r="H1247" s="288"/>
      <c r="I1247" s="1"/>
      <c r="J1247" s="10"/>
      <c r="K1247" s="10"/>
    </row>
    <row r="1248" spans="2:11" s="5" customFormat="1" ht="94.5">
      <c r="B1248" s="1"/>
      <c r="C1248" s="351">
        <v>5048</v>
      </c>
      <c r="D1248" s="352" t="s">
        <v>1297</v>
      </c>
      <c r="E1248" s="353" t="s">
        <v>116</v>
      </c>
      <c r="F1248" s="354">
        <v>69655</v>
      </c>
      <c r="G1248" s="288" t="s">
        <v>117</v>
      </c>
      <c r="H1248" s="288"/>
      <c r="I1248" s="1"/>
      <c r="J1248" s="10"/>
      <c r="K1248" s="10"/>
    </row>
    <row r="1249" spans="2:11" s="5" customFormat="1" ht="78.75">
      <c r="B1249" s="1"/>
      <c r="C1249" s="351">
        <v>5049</v>
      </c>
      <c r="D1249" s="352" t="s">
        <v>1298</v>
      </c>
      <c r="E1249" s="353" t="s">
        <v>116</v>
      </c>
      <c r="F1249" s="354">
        <v>294419</v>
      </c>
      <c r="G1249" s="288" t="s">
        <v>117</v>
      </c>
      <c r="H1249" s="288" t="s">
        <v>145</v>
      </c>
      <c r="I1249" s="1"/>
      <c r="J1249" s="10"/>
      <c r="K1249" s="10"/>
    </row>
    <row r="1250" spans="2:11" s="5" customFormat="1" ht="47.25" hidden="1">
      <c r="B1250" s="1"/>
      <c r="C1250" s="351">
        <v>5050</v>
      </c>
      <c r="D1250" s="352" t="s">
        <v>1299</v>
      </c>
      <c r="E1250" s="353" t="s">
        <v>125</v>
      </c>
      <c r="F1250" s="354">
        <v>113507</v>
      </c>
      <c r="G1250" s="288" t="s">
        <v>117</v>
      </c>
      <c r="H1250" s="288"/>
      <c r="I1250" s="1"/>
      <c r="J1250" s="10"/>
      <c r="K1250" s="10"/>
    </row>
    <row r="1251" spans="2:11" s="5" customFormat="1" ht="94.5">
      <c r="B1251" s="1"/>
      <c r="C1251" s="351">
        <v>5051</v>
      </c>
      <c r="D1251" s="352" t="s">
        <v>1300</v>
      </c>
      <c r="E1251" s="353" t="s">
        <v>119</v>
      </c>
      <c r="F1251" s="354">
        <v>1471379</v>
      </c>
      <c r="G1251" s="288" t="s">
        <v>117</v>
      </c>
      <c r="H1251" s="288"/>
      <c r="I1251" s="1"/>
      <c r="J1251" s="10"/>
      <c r="K1251" s="10"/>
    </row>
    <row r="1252" spans="2:11" s="5" customFormat="1" ht="63">
      <c r="B1252" s="1"/>
      <c r="C1252" s="351">
        <v>5052</v>
      </c>
      <c r="D1252" s="352" t="s">
        <v>1301</v>
      </c>
      <c r="E1252" s="353" t="s">
        <v>119</v>
      </c>
      <c r="F1252" s="354">
        <v>826686</v>
      </c>
      <c r="G1252" s="288" t="s">
        <v>117</v>
      </c>
      <c r="H1252" s="288"/>
      <c r="I1252" s="1"/>
      <c r="J1252" s="10"/>
      <c r="K1252" s="10"/>
    </row>
    <row r="1253" spans="2:11" s="5" customFormat="1" ht="63">
      <c r="B1253" s="1"/>
      <c r="C1253" s="351">
        <v>5053</v>
      </c>
      <c r="D1253" s="352" t="s">
        <v>1302</v>
      </c>
      <c r="E1253" s="353" t="s">
        <v>125</v>
      </c>
      <c r="F1253" s="354">
        <v>4863100</v>
      </c>
      <c r="G1253" s="288" t="s">
        <v>117</v>
      </c>
      <c r="H1253" s="288"/>
      <c r="I1253" s="1"/>
      <c r="J1253" s="10"/>
      <c r="K1253" s="10"/>
    </row>
    <row r="1254" spans="2:11" s="5" customFormat="1" ht="25.5" hidden="1">
      <c r="B1254" s="1"/>
      <c r="C1254" s="351">
        <v>5054</v>
      </c>
      <c r="D1254" s="352" t="s">
        <v>1303</v>
      </c>
      <c r="E1254" s="353" t="s">
        <v>494</v>
      </c>
      <c r="F1254" s="354">
        <v>378582</v>
      </c>
      <c r="G1254" s="288" t="s">
        <v>117</v>
      </c>
      <c r="H1254" s="288"/>
      <c r="I1254" s="1"/>
      <c r="J1254" s="10"/>
      <c r="K1254" s="10"/>
    </row>
    <row r="1255" spans="2:11" s="5" customFormat="1" ht="47.25" hidden="1">
      <c r="B1255" s="1"/>
      <c r="C1255" s="351">
        <v>5055</v>
      </c>
      <c r="D1255" s="352" t="s">
        <v>1304</v>
      </c>
      <c r="E1255" s="353" t="s">
        <v>119</v>
      </c>
      <c r="F1255" s="354">
        <v>164053</v>
      </c>
      <c r="G1255" s="288" t="s">
        <v>117</v>
      </c>
      <c r="H1255" s="288"/>
      <c r="I1255" s="1"/>
      <c r="J1255" s="10"/>
      <c r="K1255" s="10"/>
    </row>
    <row r="1256" spans="2:11" s="5" customFormat="1" ht="94.5">
      <c r="B1256" s="1"/>
      <c r="C1256" s="351">
        <v>5056</v>
      </c>
      <c r="D1256" s="352" t="s">
        <v>1305</v>
      </c>
      <c r="E1256" s="353" t="s">
        <v>116</v>
      </c>
      <c r="F1256" s="354">
        <v>227448</v>
      </c>
      <c r="G1256" s="288" t="s">
        <v>117</v>
      </c>
      <c r="H1256" s="288" t="s">
        <v>145</v>
      </c>
      <c r="I1256" s="1"/>
      <c r="J1256" s="10"/>
      <c r="K1256" s="10"/>
    </row>
    <row r="1257" spans="2:11" s="5" customFormat="1" ht="78.75">
      <c r="B1257" s="1"/>
      <c r="C1257" s="351">
        <v>5057</v>
      </c>
      <c r="D1257" s="352" t="s">
        <v>1306</v>
      </c>
      <c r="E1257" s="353" t="s">
        <v>116</v>
      </c>
      <c r="F1257" s="354">
        <v>237308</v>
      </c>
      <c r="G1257" s="288" t="s">
        <v>117</v>
      </c>
      <c r="H1257" s="288"/>
      <c r="I1257" s="1"/>
      <c r="J1257" s="10"/>
      <c r="K1257" s="10"/>
    </row>
    <row r="1258" spans="2:11" s="5" customFormat="1" ht="47.25" hidden="1">
      <c r="B1258" s="1"/>
      <c r="C1258" s="351">
        <v>5058</v>
      </c>
      <c r="D1258" s="352" t="s">
        <v>1307</v>
      </c>
      <c r="E1258" s="353" t="s">
        <v>122</v>
      </c>
      <c r="F1258" s="354">
        <v>7038</v>
      </c>
      <c r="G1258" s="288" t="s">
        <v>117</v>
      </c>
      <c r="H1258" s="288"/>
      <c r="I1258" s="1"/>
      <c r="J1258" s="10"/>
      <c r="K1258" s="10"/>
    </row>
    <row r="1259" spans="2:11" s="5" customFormat="1" ht="47.25" hidden="1">
      <c r="B1259" s="1"/>
      <c r="C1259" s="351">
        <v>5060</v>
      </c>
      <c r="D1259" s="352" t="s">
        <v>1308</v>
      </c>
      <c r="E1259" s="353" t="s">
        <v>116</v>
      </c>
      <c r="F1259" s="354">
        <v>7709</v>
      </c>
      <c r="G1259" s="288" t="s">
        <v>117</v>
      </c>
      <c r="H1259" s="288"/>
      <c r="I1259" s="1"/>
      <c r="J1259" s="10"/>
      <c r="K1259" s="10"/>
    </row>
    <row r="1260" spans="2:11" s="5" customFormat="1" ht="63" hidden="1">
      <c r="B1260" s="1"/>
      <c r="C1260" s="351">
        <v>5061</v>
      </c>
      <c r="D1260" s="352" t="s">
        <v>1309</v>
      </c>
      <c r="E1260" s="353" t="s">
        <v>116</v>
      </c>
      <c r="F1260" s="354">
        <v>81440</v>
      </c>
      <c r="G1260" s="288" t="s">
        <v>117</v>
      </c>
      <c r="H1260" s="288"/>
      <c r="I1260" s="1"/>
      <c r="J1260" s="10"/>
      <c r="K1260" s="10"/>
    </row>
    <row r="1261" spans="2:11" s="5" customFormat="1" ht="47.25" hidden="1">
      <c r="B1261" s="1"/>
      <c r="C1261" s="351">
        <v>5062</v>
      </c>
      <c r="D1261" s="352" t="s">
        <v>1310</v>
      </c>
      <c r="E1261" s="353" t="s">
        <v>122</v>
      </c>
      <c r="F1261" s="354">
        <v>32579</v>
      </c>
      <c r="G1261" s="288" t="s">
        <v>117</v>
      </c>
      <c r="H1261" s="288"/>
      <c r="I1261" s="1"/>
      <c r="J1261" s="10"/>
      <c r="K1261" s="10"/>
    </row>
    <row r="1262" spans="2:11" s="5" customFormat="1" ht="63" hidden="1">
      <c r="B1262" s="1"/>
      <c r="C1262" s="351">
        <v>5063</v>
      </c>
      <c r="D1262" s="352" t="s">
        <v>1311</v>
      </c>
      <c r="E1262" s="353" t="s">
        <v>116</v>
      </c>
      <c r="F1262" s="354">
        <v>84310</v>
      </c>
      <c r="G1262" s="288" t="s">
        <v>117</v>
      </c>
      <c r="H1262" s="288"/>
      <c r="I1262" s="1"/>
      <c r="J1262" s="10"/>
      <c r="K1262" s="10"/>
    </row>
    <row r="1263" spans="2:11" s="5" customFormat="1" ht="63" hidden="1">
      <c r="B1263" s="1"/>
      <c r="C1263" s="351">
        <v>5064</v>
      </c>
      <c r="D1263" s="352" t="s">
        <v>1312</v>
      </c>
      <c r="E1263" s="353" t="s">
        <v>122</v>
      </c>
      <c r="F1263" s="354">
        <v>12092</v>
      </c>
      <c r="G1263" s="288" t="s">
        <v>117</v>
      </c>
      <c r="H1263" s="288"/>
      <c r="I1263" s="1"/>
      <c r="J1263" s="10"/>
      <c r="K1263" s="10"/>
    </row>
    <row r="1264" spans="2:11" s="5" customFormat="1" ht="63" hidden="1">
      <c r="B1264" s="1"/>
      <c r="C1264" s="351">
        <v>5066</v>
      </c>
      <c r="D1264" s="352" t="s">
        <v>1313</v>
      </c>
      <c r="E1264" s="353" t="s">
        <v>122</v>
      </c>
      <c r="F1264" s="354">
        <v>31597</v>
      </c>
      <c r="G1264" s="288" t="s">
        <v>117</v>
      </c>
      <c r="H1264" s="288" t="s">
        <v>145</v>
      </c>
      <c r="I1264" s="1"/>
      <c r="J1264" s="10"/>
      <c r="K1264" s="10"/>
    </row>
    <row r="1265" spans="2:11" s="5" customFormat="1" ht="63" hidden="1">
      <c r="B1265" s="1"/>
      <c r="C1265" s="351">
        <v>5067</v>
      </c>
      <c r="D1265" s="352" t="s">
        <v>1314</v>
      </c>
      <c r="E1265" s="353" t="s">
        <v>122</v>
      </c>
      <c r="F1265" s="354">
        <v>23340</v>
      </c>
      <c r="G1265" s="288" t="s">
        <v>117</v>
      </c>
      <c r="H1265" s="288" t="s">
        <v>145</v>
      </c>
      <c r="I1265" s="1"/>
      <c r="J1265" s="10"/>
      <c r="K1265" s="10"/>
    </row>
    <row r="1266" spans="2:11" s="5" customFormat="1" ht="63" hidden="1">
      <c r="B1266" s="1"/>
      <c r="C1266" s="351">
        <v>5068</v>
      </c>
      <c r="D1266" s="352" t="s">
        <v>1315</v>
      </c>
      <c r="E1266" s="353" t="s">
        <v>125</v>
      </c>
      <c r="F1266" s="354">
        <v>106822</v>
      </c>
      <c r="G1266" s="288" t="s">
        <v>117</v>
      </c>
      <c r="H1266" s="288"/>
      <c r="I1266" s="1"/>
      <c r="J1266" s="10"/>
      <c r="K1266" s="10"/>
    </row>
    <row r="1267" spans="2:11" s="5" customFormat="1" ht="47.25" hidden="1">
      <c r="B1267" s="1"/>
      <c r="C1267" s="351">
        <v>5069</v>
      </c>
      <c r="D1267" s="352" t="s">
        <v>1316</v>
      </c>
      <c r="E1267" s="353" t="s">
        <v>125</v>
      </c>
      <c r="F1267" s="354">
        <v>137389</v>
      </c>
      <c r="G1267" s="288" t="s">
        <v>117</v>
      </c>
      <c r="H1267" s="288"/>
      <c r="I1267" s="1"/>
      <c r="J1267" s="10"/>
      <c r="K1267" s="10"/>
    </row>
    <row r="1268" spans="2:11" s="5" customFormat="1" ht="47.25" hidden="1">
      <c r="B1268" s="1"/>
      <c r="C1268" s="351">
        <v>5070</v>
      </c>
      <c r="D1268" s="352" t="s">
        <v>1317</v>
      </c>
      <c r="E1268" s="353" t="s">
        <v>125</v>
      </c>
      <c r="F1268" s="354">
        <v>154375</v>
      </c>
      <c r="G1268" s="288" t="s">
        <v>117</v>
      </c>
      <c r="H1268" s="288"/>
      <c r="I1268" s="1"/>
      <c r="J1268" s="10"/>
      <c r="K1268" s="10"/>
    </row>
    <row r="1269" spans="2:11" s="5" customFormat="1" ht="63">
      <c r="B1269" s="1"/>
      <c r="C1269" s="351">
        <v>5071</v>
      </c>
      <c r="D1269" s="352" t="s">
        <v>1318</v>
      </c>
      <c r="E1269" s="353" t="s">
        <v>119</v>
      </c>
      <c r="F1269" s="354">
        <v>795443</v>
      </c>
      <c r="G1269" s="288" t="s">
        <v>117</v>
      </c>
      <c r="H1269" s="288"/>
      <c r="I1269" s="1"/>
      <c r="J1269" s="10"/>
      <c r="K1269" s="10"/>
    </row>
    <row r="1270" spans="2:11" s="5" customFormat="1" ht="31.5" hidden="1">
      <c r="B1270" s="1"/>
      <c r="C1270" s="351">
        <v>5073</v>
      </c>
      <c r="D1270" s="352" t="s">
        <v>1319</v>
      </c>
      <c r="E1270" s="353" t="s">
        <v>122</v>
      </c>
      <c r="F1270" s="354">
        <v>18273</v>
      </c>
      <c r="G1270" s="288" t="s">
        <v>117</v>
      </c>
      <c r="H1270" s="288"/>
      <c r="I1270" s="1"/>
      <c r="J1270" s="10"/>
      <c r="K1270" s="10"/>
    </row>
    <row r="1271" spans="2:11" s="5" customFormat="1" ht="31.5" hidden="1">
      <c r="B1271" s="1"/>
      <c r="C1271" s="351">
        <v>5074</v>
      </c>
      <c r="D1271" s="352" t="s">
        <v>1320</v>
      </c>
      <c r="E1271" s="353" t="s">
        <v>125</v>
      </c>
      <c r="F1271" s="354">
        <v>3973</v>
      </c>
      <c r="G1271" s="288" t="s">
        <v>117</v>
      </c>
      <c r="H1271" s="288"/>
      <c r="I1271" s="1"/>
      <c r="J1271" s="10"/>
      <c r="K1271" s="10"/>
    </row>
    <row r="1272" spans="2:11" s="5" customFormat="1" ht="31.5" hidden="1">
      <c r="B1272" s="1"/>
      <c r="C1272" s="351">
        <v>5075</v>
      </c>
      <c r="D1272" s="352" t="s">
        <v>1321</v>
      </c>
      <c r="E1272" s="353" t="s">
        <v>125</v>
      </c>
      <c r="F1272" s="354">
        <v>6944</v>
      </c>
      <c r="G1272" s="288" t="s">
        <v>117</v>
      </c>
      <c r="H1272" s="288"/>
      <c r="I1272" s="1"/>
      <c r="J1272" s="10"/>
      <c r="K1272" s="10"/>
    </row>
    <row r="1273" spans="2:11" s="5" customFormat="1" ht="31.5" hidden="1">
      <c r="B1273" s="1"/>
      <c r="C1273" s="351">
        <v>5076</v>
      </c>
      <c r="D1273" s="352" t="s">
        <v>1322</v>
      </c>
      <c r="E1273" s="353" t="s">
        <v>125</v>
      </c>
      <c r="F1273" s="354">
        <v>19154</v>
      </c>
      <c r="G1273" s="288" t="s">
        <v>117</v>
      </c>
      <c r="H1273" s="288"/>
      <c r="I1273" s="1"/>
      <c r="J1273" s="10"/>
      <c r="K1273" s="10"/>
    </row>
    <row r="1274" spans="2:11" s="5" customFormat="1" ht="31.5" hidden="1">
      <c r="B1274" s="1"/>
      <c r="C1274" s="351">
        <v>5077</v>
      </c>
      <c r="D1274" s="352" t="s">
        <v>1323</v>
      </c>
      <c r="E1274" s="353" t="s">
        <v>125</v>
      </c>
      <c r="F1274" s="354">
        <v>6797</v>
      </c>
      <c r="G1274" s="288" t="s">
        <v>117</v>
      </c>
      <c r="H1274" s="288"/>
      <c r="I1274" s="1"/>
      <c r="J1274" s="10"/>
      <c r="K1274" s="10"/>
    </row>
    <row r="1275" spans="2:11" s="5" customFormat="1" ht="31.5" hidden="1">
      <c r="B1275" s="1"/>
      <c r="C1275" s="351">
        <v>5078</v>
      </c>
      <c r="D1275" s="352" t="s">
        <v>1324</v>
      </c>
      <c r="E1275" s="353" t="s">
        <v>125</v>
      </c>
      <c r="F1275" s="354">
        <v>20619</v>
      </c>
      <c r="G1275" s="288" t="s">
        <v>117</v>
      </c>
      <c r="H1275" s="288"/>
      <c r="I1275" s="1"/>
      <c r="J1275" s="10"/>
      <c r="K1275" s="10"/>
    </row>
    <row r="1276" spans="2:11" s="5" customFormat="1" ht="31.5" hidden="1">
      <c r="B1276" s="1"/>
      <c r="C1276" s="351">
        <v>5079</v>
      </c>
      <c r="D1276" s="352" t="s">
        <v>1325</v>
      </c>
      <c r="E1276" s="353" t="s">
        <v>125</v>
      </c>
      <c r="F1276" s="354">
        <v>11946</v>
      </c>
      <c r="G1276" s="288" t="s">
        <v>117</v>
      </c>
      <c r="H1276" s="288"/>
      <c r="I1276" s="1"/>
      <c r="J1276" s="10"/>
      <c r="K1276" s="10"/>
    </row>
    <row r="1277" spans="2:11" s="5" customFormat="1" ht="31.5" hidden="1">
      <c r="B1277" s="1"/>
      <c r="C1277" s="351">
        <v>5080</v>
      </c>
      <c r="D1277" s="352" t="s">
        <v>1326</v>
      </c>
      <c r="E1277" s="353" t="s">
        <v>125</v>
      </c>
      <c r="F1277" s="354">
        <v>29694</v>
      </c>
      <c r="G1277" s="288" t="s">
        <v>117</v>
      </c>
      <c r="H1277" s="288"/>
      <c r="I1277" s="1"/>
      <c r="J1277" s="10"/>
      <c r="K1277" s="10"/>
    </row>
    <row r="1278" spans="2:11" s="5" customFormat="1" ht="31.5" hidden="1">
      <c r="B1278" s="1"/>
      <c r="C1278" s="351">
        <v>5081</v>
      </c>
      <c r="D1278" s="352" t="s">
        <v>1327</v>
      </c>
      <c r="E1278" s="353" t="s">
        <v>125</v>
      </c>
      <c r="F1278" s="354">
        <v>62026</v>
      </c>
      <c r="G1278" s="288" t="s">
        <v>117</v>
      </c>
      <c r="H1278" s="288"/>
      <c r="I1278" s="1"/>
      <c r="J1278" s="10"/>
      <c r="K1278" s="10"/>
    </row>
    <row r="1279" spans="2:11" s="5" customFormat="1" ht="63" hidden="1">
      <c r="B1279" s="1"/>
      <c r="C1279" s="351">
        <v>5082</v>
      </c>
      <c r="D1279" s="352" t="s">
        <v>1328</v>
      </c>
      <c r="E1279" s="353" t="s">
        <v>125</v>
      </c>
      <c r="F1279" s="354">
        <v>88489</v>
      </c>
      <c r="G1279" s="288" t="s">
        <v>117</v>
      </c>
      <c r="H1279" s="288"/>
      <c r="I1279" s="1"/>
      <c r="J1279" s="10"/>
      <c r="K1279" s="10"/>
    </row>
    <row r="1280" spans="2:11" s="5" customFormat="1" ht="31.5" hidden="1">
      <c r="B1280" s="1"/>
      <c r="C1280" s="351">
        <v>5083</v>
      </c>
      <c r="D1280" s="352" t="s">
        <v>1329</v>
      </c>
      <c r="E1280" s="353" t="s">
        <v>122</v>
      </c>
      <c r="F1280" s="354">
        <v>14123</v>
      </c>
      <c r="G1280" s="288" t="s">
        <v>117</v>
      </c>
      <c r="H1280" s="288"/>
      <c r="I1280" s="1"/>
      <c r="J1280" s="10"/>
      <c r="K1280" s="10"/>
    </row>
    <row r="1281" spans="2:11" s="5" customFormat="1" ht="47.25" hidden="1">
      <c r="B1281" s="1"/>
      <c r="C1281" s="351">
        <v>5084</v>
      </c>
      <c r="D1281" s="352" t="s">
        <v>1330</v>
      </c>
      <c r="E1281" s="353" t="s">
        <v>122</v>
      </c>
      <c r="F1281" s="354">
        <v>10576</v>
      </c>
      <c r="G1281" s="288" t="s">
        <v>117</v>
      </c>
      <c r="H1281" s="288"/>
      <c r="I1281" s="1"/>
      <c r="J1281" s="10"/>
      <c r="K1281" s="10"/>
    </row>
    <row r="1282" spans="2:11" s="5" customFormat="1" ht="31.5" hidden="1">
      <c r="B1282" s="1"/>
      <c r="C1282" s="351">
        <v>5085</v>
      </c>
      <c r="D1282" s="352" t="s">
        <v>1331</v>
      </c>
      <c r="E1282" s="353" t="s">
        <v>125</v>
      </c>
      <c r="F1282" s="354">
        <v>15651</v>
      </c>
      <c r="G1282" s="288" t="s">
        <v>117</v>
      </c>
      <c r="H1282" s="288"/>
      <c r="I1282" s="1"/>
      <c r="J1282" s="10"/>
      <c r="K1282" s="10"/>
    </row>
    <row r="1283" spans="2:11" s="5" customFormat="1" ht="31.5" hidden="1">
      <c r="B1283" s="1"/>
      <c r="C1283" s="351">
        <v>5086</v>
      </c>
      <c r="D1283" s="352" t="s">
        <v>1332</v>
      </c>
      <c r="E1283" s="353" t="s">
        <v>125</v>
      </c>
      <c r="F1283" s="354">
        <v>12096</v>
      </c>
      <c r="G1283" s="288" t="s">
        <v>117</v>
      </c>
      <c r="H1283" s="288"/>
      <c r="I1283" s="1"/>
      <c r="J1283" s="10"/>
      <c r="K1283" s="10"/>
    </row>
    <row r="1284" spans="2:11" s="5" customFormat="1" ht="31.5" hidden="1">
      <c r="B1284" s="1"/>
      <c r="C1284" s="351">
        <v>5087</v>
      </c>
      <c r="D1284" s="352" t="s">
        <v>1333</v>
      </c>
      <c r="E1284" s="353" t="s">
        <v>125</v>
      </c>
      <c r="F1284" s="354">
        <v>6550</v>
      </c>
      <c r="G1284" s="288" t="s">
        <v>117</v>
      </c>
      <c r="H1284" s="288"/>
      <c r="I1284" s="1"/>
      <c r="J1284" s="10"/>
      <c r="K1284" s="10"/>
    </row>
    <row r="1285" spans="2:11" s="5" customFormat="1" ht="31.5" hidden="1">
      <c r="B1285" s="1"/>
      <c r="C1285" s="351">
        <v>5088</v>
      </c>
      <c r="D1285" s="352" t="s">
        <v>1334</v>
      </c>
      <c r="E1285" s="353" t="s">
        <v>125</v>
      </c>
      <c r="F1285" s="354">
        <v>7284</v>
      </c>
      <c r="G1285" s="288" t="s">
        <v>117</v>
      </c>
      <c r="H1285" s="288"/>
      <c r="I1285" s="1"/>
      <c r="J1285" s="10"/>
      <c r="K1285" s="10"/>
    </row>
    <row r="1286" spans="2:11" s="5" customFormat="1" ht="31.5" hidden="1">
      <c r="B1286" s="1"/>
      <c r="C1286" s="351">
        <v>5089</v>
      </c>
      <c r="D1286" s="352" t="s">
        <v>1335</v>
      </c>
      <c r="E1286" s="353" t="s">
        <v>125</v>
      </c>
      <c r="F1286" s="354">
        <v>5222</v>
      </c>
      <c r="G1286" s="288" t="s">
        <v>117</v>
      </c>
      <c r="H1286" s="288"/>
      <c r="I1286" s="1"/>
      <c r="J1286" s="10"/>
      <c r="K1286" s="10"/>
    </row>
    <row r="1287" spans="2:11" s="5" customFormat="1" ht="31.5" hidden="1">
      <c r="B1287" s="1"/>
      <c r="C1287" s="351">
        <v>5090</v>
      </c>
      <c r="D1287" s="352" t="s">
        <v>1336</v>
      </c>
      <c r="E1287" s="353" t="s">
        <v>125</v>
      </c>
      <c r="F1287" s="354">
        <v>11554</v>
      </c>
      <c r="G1287" s="288" t="s">
        <v>117</v>
      </c>
      <c r="H1287" s="288"/>
      <c r="I1287" s="1"/>
      <c r="J1287" s="10"/>
      <c r="K1287" s="10"/>
    </row>
    <row r="1288" spans="2:11" s="5" customFormat="1" ht="31.5" hidden="1">
      <c r="B1288" s="1"/>
      <c r="C1288" s="351">
        <v>5091</v>
      </c>
      <c r="D1288" s="352" t="s">
        <v>1337</v>
      </c>
      <c r="E1288" s="353" t="s">
        <v>125</v>
      </c>
      <c r="F1288" s="354">
        <v>7885</v>
      </c>
      <c r="G1288" s="288" t="s">
        <v>117</v>
      </c>
      <c r="H1288" s="288"/>
      <c r="I1288" s="1"/>
      <c r="J1288" s="10"/>
      <c r="K1288" s="10"/>
    </row>
    <row r="1289" spans="2:11" s="5" customFormat="1" ht="31.5" hidden="1">
      <c r="B1289" s="1"/>
      <c r="C1289" s="351">
        <v>5092</v>
      </c>
      <c r="D1289" s="352" t="s">
        <v>1338</v>
      </c>
      <c r="E1289" s="353" t="s">
        <v>125</v>
      </c>
      <c r="F1289" s="354">
        <v>5746</v>
      </c>
      <c r="G1289" s="288" t="s">
        <v>117</v>
      </c>
      <c r="H1289" s="288"/>
      <c r="I1289" s="1"/>
      <c r="J1289" s="10"/>
      <c r="K1289" s="10"/>
    </row>
    <row r="1290" spans="2:11" s="5" customFormat="1" ht="31.5" hidden="1">
      <c r="B1290" s="1"/>
      <c r="C1290" s="351">
        <v>5093</v>
      </c>
      <c r="D1290" s="352" t="s">
        <v>1339</v>
      </c>
      <c r="E1290" s="353" t="s">
        <v>125</v>
      </c>
      <c r="F1290" s="354">
        <v>4649</v>
      </c>
      <c r="G1290" s="288" t="s">
        <v>117</v>
      </c>
      <c r="H1290" s="288"/>
      <c r="I1290" s="1"/>
      <c r="J1290" s="10"/>
      <c r="K1290" s="10"/>
    </row>
    <row r="1291" spans="2:11" s="5" customFormat="1" ht="31.5" hidden="1">
      <c r="B1291" s="1"/>
      <c r="C1291" s="351">
        <v>5094</v>
      </c>
      <c r="D1291" s="352" t="s">
        <v>1340</v>
      </c>
      <c r="E1291" s="353" t="s">
        <v>125</v>
      </c>
      <c r="F1291" s="354">
        <v>3687</v>
      </c>
      <c r="G1291" s="288" t="s">
        <v>117</v>
      </c>
      <c r="H1291" s="288"/>
      <c r="I1291" s="1"/>
      <c r="J1291" s="10"/>
      <c r="K1291" s="10"/>
    </row>
    <row r="1292" spans="2:11" s="5" customFormat="1" ht="47.25" hidden="1">
      <c r="B1292" s="1"/>
      <c r="C1292" s="351">
        <v>5095</v>
      </c>
      <c r="D1292" s="352" t="s">
        <v>1341</v>
      </c>
      <c r="E1292" s="353" t="s">
        <v>125</v>
      </c>
      <c r="F1292" s="354">
        <v>27039</v>
      </c>
      <c r="G1292" s="288" t="s">
        <v>117</v>
      </c>
      <c r="H1292" s="288"/>
      <c r="I1292" s="1"/>
      <c r="J1292" s="10"/>
      <c r="K1292" s="10"/>
    </row>
    <row r="1293" spans="2:11" s="5" customFormat="1" ht="47.25" hidden="1">
      <c r="B1293" s="1"/>
      <c r="C1293" s="351">
        <v>5096</v>
      </c>
      <c r="D1293" s="352" t="s">
        <v>1342</v>
      </c>
      <c r="E1293" s="353" t="s">
        <v>125</v>
      </c>
      <c r="F1293" s="354">
        <v>25850</v>
      </c>
      <c r="G1293" s="288" t="s">
        <v>117</v>
      </c>
      <c r="H1293" s="288"/>
      <c r="I1293" s="1"/>
      <c r="J1293" s="10"/>
      <c r="K1293" s="10"/>
    </row>
    <row r="1294" spans="2:11" s="5" customFormat="1" ht="47.25" hidden="1">
      <c r="B1294" s="1"/>
      <c r="C1294" s="351">
        <v>5097</v>
      </c>
      <c r="D1294" s="352" t="s">
        <v>1343</v>
      </c>
      <c r="E1294" s="353" t="s">
        <v>125</v>
      </c>
      <c r="F1294" s="354">
        <v>42323</v>
      </c>
      <c r="G1294" s="288" t="s">
        <v>117</v>
      </c>
      <c r="H1294" s="288"/>
      <c r="I1294" s="1"/>
      <c r="J1294" s="10"/>
      <c r="K1294" s="10"/>
    </row>
    <row r="1295" spans="2:11" s="5" customFormat="1" ht="78.75" hidden="1">
      <c r="B1295" s="1"/>
      <c r="C1295" s="351">
        <v>5098</v>
      </c>
      <c r="D1295" s="352" t="s">
        <v>1344</v>
      </c>
      <c r="E1295" s="353" t="s">
        <v>125</v>
      </c>
      <c r="F1295" s="354">
        <v>47189</v>
      </c>
      <c r="G1295" s="288" t="s">
        <v>117</v>
      </c>
      <c r="H1295" s="288"/>
      <c r="I1295" s="1"/>
      <c r="J1295" s="10"/>
      <c r="K1295" s="10"/>
    </row>
    <row r="1296" spans="2:11" s="5" customFormat="1" ht="78.75" hidden="1">
      <c r="B1296" s="1"/>
      <c r="C1296" s="351">
        <v>5099</v>
      </c>
      <c r="D1296" s="352" t="s">
        <v>1345</v>
      </c>
      <c r="E1296" s="353" t="s">
        <v>125</v>
      </c>
      <c r="F1296" s="354">
        <v>41847</v>
      </c>
      <c r="G1296" s="288" t="s">
        <v>117</v>
      </c>
      <c r="H1296" s="288"/>
      <c r="I1296" s="1"/>
      <c r="J1296" s="10"/>
      <c r="K1296" s="10"/>
    </row>
    <row r="1297" spans="2:11" s="5" customFormat="1" ht="63" hidden="1">
      <c r="B1297" s="1"/>
      <c r="C1297" s="351">
        <v>5101</v>
      </c>
      <c r="D1297" s="352" t="s">
        <v>1346</v>
      </c>
      <c r="E1297" s="353" t="s">
        <v>122</v>
      </c>
      <c r="F1297" s="354">
        <v>144795</v>
      </c>
      <c r="G1297" s="288" t="s">
        <v>117</v>
      </c>
      <c r="H1297" s="288"/>
      <c r="I1297" s="1"/>
      <c r="J1297" s="10"/>
      <c r="K1297" s="10"/>
    </row>
    <row r="1298" spans="2:11" s="5" customFormat="1" ht="110.25" hidden="1">
      <c r="B1298" s="1"/>
      <c r="C1298" s="351">
        <v>5102</v>
      </c>
      <c r="D1298" s="352" t="s">
        <v>1347</v>
      </c>
      <c r="E1298" s="353" t="s">
        <v>122</v>
      </c>
      <c r="F1298" s="354">
        <v>53722</v>
      </c>
      <c r="G1298" s="288" t="s">
        <v>117</v>
      </c>
      <c r="H1298" s="288"/>
      <c r="I1298" s="1"/>
      <c r="J1298" s="10"/>
      <c r="K1298" s="10"/>
    </row>
    <row r="1299" spans="2:11" s="5" customFormat="1" ht="94.5" hidden="1">
      <c r="B1299" s="1"/>
      <c r="C1299" s="351">
        <v>5103</v>
      </c>
      <c r="D1299" s="352" t="s">
        <v>1348</v>
      </c>
      <c r="E1299" s="353" t="s">
        <v>122</v>
      </c>
      <c r="F1299" s="354">
        <v>207633</v>
      </c>
      <c r="G1299" s="288" t="s">
        <v>117</v>
      </c>
      <c r="H1299" s="288"/>
      <c r="I1299" s="1"/>
      <c r="J1299" s="10"/>
      <c r="K1299" s="10"/>
    </row>
    <row r="1300" spans="2:11" s="5" customFormat="1" ht="78.75" hidden="1">
      <c r="B1300" s="1"/>
      <c r="C1300" s="351">
        <v>5105</v>
      </c>
      <c r="D1300" s="352" t="s">
        <v>1349</v>
      </c>
      <c r="E1300" s="353" t="s">
        <v>125</v>
      </c>
      <c r="F1300" s="354">
        <v>116063</v>
      </c>
      <c r="G1300" s="288" t="s">
        <v>117</v>
      </c>
      <c r="H1300" s="288"/>
      <c r="I1300" s="1"/>
      <c r="J1300" s="10"/>
      <c r="K1300" s="10"/>
    </row>
    <row r="1301" spans="2:11" s="5" customFormat="1" ht="94.5" hidden="1">
      <c r="B1301" s="1"/>
      <c r="C1301" s="351">
        <v>5106</v>
      </c>
      <c r="D1301" s="352" t="s">
        <v>1350</v>
      </c>
      <c r="E1301" s="353" t="s">
        <v>125</v>
      </c>
      <c r="F1301" s="354">
        <v>353670</v>
      </c>
      <c r="G1301" s="288" t="s">
        <v>117</v>
      </c>
      <c r="H1301" s="288"/>
      <c r="I1301" s="1"/>
      <c r="J1301" s="10"/>
      <c r="K1301" s="10"/>
    </row>
    <row r="1302" spans="2:11" s="5" customFormat="1" ht="78.75" hidden="1">
      <c r="B1302" s="1"/>
      <c r="C1302" s="351">
        <v>5107</v>
      </c>
      <c r="D1302" s="352" t="s">
        <v>1351</v>
      </c>
      <c r="E1302" s="353" t="s">
        <v>122</v>
      </c>
      <c r="F1302" s="354">
        <v>47720</v>
      </c>
      <c r="G1302" s="288" t="s">
        <v>117</v>
      </c>
      <c r="H1302" s="288"/>
      <c r="I1302" s="1"/>
      <c r="J1302" s="10"/>
      <c r="K1302" s="10"/>
    </row>
    <row r="1303" spans="2:11" s="5" customFormat="1" ht="94.5" hidden="1">
      <c r="B1303" s="1"/>
      <c r="C1303" s="351">
        <v>5108</v>
      </c>
      <c r="D1303" s="352" t="s">
        <v>1352</v>
      </c>
      <c r="E1303" s="353" t="s">
        <v>125</v>
      </c>
      <c r="F1303" s="354">
        <v>375207</v>
      </c>
      <c r="G1303" s="288" t="s">
        <v>117</v>
      </c>
      <c r="H1303" s="288"/>
      <c r="I1303" s="1"/>
      <c r="J1303" s="10"/>
      <c r="K1303" s="10"/>
    </row>
    <row r="1304" spans="2:11" s="5" customFormat="1" ht="94.5" hidden="1">
      <c r="B1304" s="1"/>
      <c r="C1304" s="351">
        <v>5109</v>
      </c>
      <c r="D1304" s="352" t="s">
        <v>1353</v>
      </c>
      <c r="E1304" s="353" t="s">
        <v>125</v>
      </c>
      <c r="F1304" s="354">
        <v>157231</v>
      </c>
      <c r="G1304" s="288" t="s">
        <v>117</v>
      </c>
      <c r="H1304" s="288"/>
      <c r="I1304" s="1"/>
      <c r="J1304" s="10"/>
      <c r="K1304" s="10"/>
    </row>
    <row r="1305" spans="2:11" s="5" customFormat="1" ht="78.75" hidden="1">
      <c r="B1305" s="1"/>
      <c r="C1305" s="351">
        <v>5110</v>
      </c>
      <c r="D1305" s="352" t="s">
        <v>1354</v>
      </c>
      <c r="E1305" s="353" t="s">
        <v>122</v>
      </c>
      <c r="F1305" s="354">
        <v>44071</v>
      </c>
      <c r="G1305" s="288" t="s">
        <v>117</v>
      </c>
      <c r="H1305" s="288"/>
      <c r="I1305" s="1"/>
      <c r="J1305" s="10"/>
      <c r="K1305" s="10"/>
    </row>
    <row r="1306" spans="2:11" s="5" customFormat="1" ht="63" hidden="1">
      <c r="B1306" s="1"/>
      <c r="C1306" s="351">
        <v>5111</v>
      </c>
      <c r="D1306" s="352" t="s">
        <v>1355</v>
      </c>
      <c r="E1306" s="353" t="s">
        <v>122</v>
      </c>
      <c r="F1306" s="354">
        <v>9048</v>
      </c>
      <c r="G1306" s="288" t="s">
        <v>117</v>
      </c>
      <c r="H1306" s="288"/>
      <c r="I1306" s="1"/>
      <c r="J1306" s="10"/>
      <c r="K1306" s="10"/>
    </row>
    <row r="1307" spans="2:11" s="5" customFormat="1" ht="78.75" hidden="1">
      <c r="B1307" s="1"/>
      <c r="C1307" s="351">
        <v>5112</v>
      </c>
      <c r="D1307" s="352" t="s">
        <v>1356</v>
      </c>
      <c r="E1307" s="353" t="s">
        <v>122</v>
      </c>
      <c r="F1307" s="354">
        <v>26774</v>
      </c>
      <c r="G1307" s="288" t="s">
        <v>117</v>
      </c>
      <c r="H1307" s="288"/>
      <c r="I1307" s="1"/>
      <c r="J1307" s="10"/>
      <c r="K1307" s="10"/>
    </row>
    <row r="1308" spans="2:11" s="5" customFormat="1" ht="63" hidden="1">
      <c r="B1308" s="1"/>
      <c r="C1308" s="351">
        <v>5113</v>
      </c>
      <c r="D1308" s="352" t="s">
        <v>1357</v>
      </c>
      <c r="E1308" s="353" t="s">
        <v>125</v>
      </c>
      <c r="F1308" s="354">
        <v>182598</v>
      </c>
      <c r="G1308" s="288" t="s">
        <v>117</v>
      </c>
      <c r="H1308" s="288"/>
      <c r="I1308" s="1"/>
      <c r="J1308" s="10"/>
      <c r="K1308" s="10"/>
    </row>
    <row r="1309" spans="2:11" s="5" customFormat="1" ht="63" hidden="1">
      <c r="B1309" s="1"/>
      <c r="C1309" s="351">
        <v>5122</v>
      </c>
      <c r="D1309" s="352" t="s">
        <v>1358</v>
      </c>
      <c r="E1309" s="353" t="s">
        <v>125</v>
      </c>
      <c r="F1309" s="354">
        <v>419820</v>
      </c>
      <c r="G1309" s="288" t="s">
        <v>117</v>
      </c>
      <c r="H1309" s="288"/>
      <c r="I1309" s="1"/>
      <c r="J1309" s="10"/>
      <c r="K1309" s="10"/>
    </row>
    <row r="1310" spans="2:11" s="5" customFormat="1" ht="63" hidden="1">
      <c r="B1310" s="1"/>
      <c r="C1310" s="351">
        <v>5123</v>
      </c>
      <c r="D1310" s="352" t="s">
        <v>1359</v>
      </c>
      <c r="E1310" s="353" t="s">
        <v>125</v>
      </c>
      <c r="F1310" s="354">
        <v>1060622</v>
      </c>
      <c r="G1310" s="288" t="s">
        <v>117</v>
      </c>
      <c r="H1310" s="288"/>
      <c r="I1310" s="1"/>
      <c r="J1310" s="10"/>
      <c r="K1310" s="10"/>
    </row>
    <row r="1311" spans="2:11" s="5" customFormat="1" ht="63" hidden="1">
      <c r="B1311" s="1"/>
      <c r="C1311" s="351">
        <v>5124</v>
      </c>
      <c r="D1311" s="352" t="s">
        <v>1360</v>
      </c>
      <c r="E1311" s="353" t="s">
        <v>125</v>
      </c>
      <c r="F1311" s="354">
        <v>352219</v>
      </c>
      <c r="G1311" s="288" t="s">
        <v>117</v>
      </c>
      <c r="H1311" s="288"/>
      <c r="I1311" s="1"/>
      <c r="J1311" s="10"/>
      <c r="K1311" s="10"/>
    </row>
    <row r="1312" spans="2:11" s="5" customFormat="1" ht="78.75" hidden="1">
      <c r="B1312" s="1"/>
      <c r="C1312" s="351">
        <v>5125</v>
      </c>
      <c r="D1312" s="352" t="s">
        <v>1361</v>
      </c>
      <c r="E1312" s="353" t="s">
        <v>125</v>
      </c>
      <c r="F1312" s="354">
        <v>84077</v>
      </c>
      <c r="G1312" s="288" t="s">
        <v>117</v>
      </c>
      <c r="H1312" s="288"/>
      <c r="I1312" s="1"/>
      <c r="J1312" s="10"/>
      <c r="K1312" s="10"/>
    </row>
    <row r="1313" spans="2:11" s="5" customFormat="1" ht="47.25" hidden="1">
      <c r="B1313" s="1"/>
      <c r="C1313" s="351">
        <v>5126</v>
      </c>
      <c r="D1313" s="352" t="s">
        <v>1362</v>
      </c>
      <c r="E1313" s="353" t="s">
        <v>125</v>
      </c>
      <c r="F1313" s="354">
        <v>161620</v>
      </c>
      <c r="G1313" s="288" t="s">
        <v>117</v>
      </c>
      <c r="H1313" s="288"/>
      <c r="I1313" s="1"/>
      <c r="J1313" s="10"/>
      <c r="K1313" s="10"/>
    </row>
    <row r="1314" spans="2:11" s="5" customFormat="1" ht="94.5" hidden="1">
      <c r="B1314" s="1"/>
      <c r="C1314" s="351">
        <v>5127</v>
      </c>
      <c r="D1314" s="352" t="s">
        <v>1363</v>
      </c>
      <c r="E1314" s="353" t="s">
        <v>125</v>
      </c>
      <c r="F1314" s="354">
        <v>365992</v>
      </c>
      <c r="G1314" s="288" t="s">
        <v>117</v>
      </c>
      <c r="H1314" s="288"/>
      <c r="I1314" s="1"/>
      <c r="J1314" s="10"/>
      <c r="K1314" s="10"/>
    </row>
    <row r="1315" spans="2:11" s="5" customFormat="1" ht="31.5" hidden="1">
      <c r="B1315" s="1"/>
      <c r="C1315" s="351">
        <v>5128</v>
      </c>
      <c r="D1315" s="352" t="s">
        <v>1364</v>
      </c>
      <c r="E1315" s="353" t="s">
        <v>125</v>
      </c>
      <c r="F1315" s="354">
        <v>315385</v>
      </c>
      <c r="G1315" s="288" t="s">
        <v>117</v>
      </c>
      <c r="H1315" s="288"/>
      <c r="I1315" s="1"/>
      <c r="J1315" s="10"/>
      <c r="K1315" s="10"/>
    </row>
    <row r="1316" spans="2:11" s="5" customFormat="1" ht="94.5" hidden="1">
      <c r="B1316" s="1"/>
      <c r="C1316" s="351">
        <v>5129</v>
      </c>
      <c r="D1316" s="352" t="s">
        <v>1365</v>
      </c>
      <c r="E1316" s="353" t="s">
        <v>122</v>
      </c>
      <c r="F1316" s="354">
        <v>189196</v>
      </c>
      <c r="G1316" s="288" t="s">
        <v>117</v>
      </c>
      <c r="H1316" s="288" t="s">
        <v>145</v>
      </c>
      <c r="I1316" s="1"/>
      <c r="J1316" s="10"/>
      <c r="K1316" s="10"/>
    </row>
    <row r="1317" spans="2:11" s="5" customFormat="1" ht="63">
      <c r="B1317" s="1"/>
      <c r="C1317" s="351">
        <v>5131</v>
      </c>
      <c r="D1317" s="352" t="s">
        <v>1366</v>
      </c>
      <c r="E1317" s="353" t="s">
        <v>122</v>
      </c>
      <c r="F1317" s="354">
        <v>146540</v>
      </c>
      <c r="G1317" s="288" t="s">
        <v>117</v>
      </c>
      <c r="H1317" s="288" t="s">
        <v>145</v>
      </c>
      <c r="I1317" s="1"/>
      <c r="J1317" s="10"/>
      <c r="K1317" s="10"/>
    </row>
    <row r="1318" spans="2:11" s="5" customFormat="1" ht="94.5" hidden="1">
      <c r="B1318" s="1"/>
      <c r="C1318" s="351">
        <v>5132</v>
      </c>
      <c r="D1318" s="352" t="s">
        <v>1367</v>
      </c>
      <c r="E1318" s="353" t="s">
        <v>122</v>
      </c>
      <c r="F1318" s="354">
        <v>55034</v>
      </c>
      <c r="G1318" s="288" t="s">
        <v>117</v>
      </c>
      <c r="H1318" s="288" t="s">
        <v>145</v>
      </c>
      <c r="I1318" s="1"/>
      <c r="J1318" s="10"/>
      <c r="K1318" s="10"/>
    </row>
    <row r="1319" spans="2:11" s="5" customFormat="1" ht="78.75" hidden="1">
      <c r="B1319" s="1"/>
      <c r="C1319" s="351">
        <v>5135</v>
      </c>
      <c r="D1319" s="352" t="s">
        <v>1368</v>
      </c>
      <c r="E1319" s="353" t="s">
        <v>122</v>
      </c>
      <c r="F1319" s="354">
        <v>7140</v>
      </c>
      <c r="G1319" s="288" t="s">
        <v>117</v>
      </c>
      <c r="H1319" s="288"/>
      <c r="I1319" s="1"/>
      <c r="J1319" s="10"/>
      <c r="K1319" s="10"/>
    </row>
    <row r="1320" spans="2:11" s="5" customFormat="1" ht="78.75" hidden="1">
      <c r="B1320" s="1"/>
      <c r="C1320" s="351">
        <v>5136</v>
      </c>
      <c r="D1320" s="352" t="s">
        <v>1369</v>
      </c>
      <c r="E1320" s="353" t="s">
        <v>116</v>
      </c>
      <c r="F1320" s="354">
        <v>9596</v>
      </c>
      <c r="G1320" s="288" t="s">
        <v>117</v>
      </c>
      <c r="H1320" s="288"/>
      <c r="I1320" s="1"/>
      <c r="J1320" s="10"/>
      <c r="K1320" s="10"/>
    </row>
    <row r="1321" spans="2:11" s="5" customFormat="1" ht="78.75" hidden="1">
      <c r="B1321" s="1"/>
      <c r="C1321" s="351">
        <v>5143</v>
      </c>
      <c r="D1321" s="352" t="s">
        <v>1370</v>
      </c>
      <c r="E1321" s="353" t="s">
        <v>125</v>
      </c>
      <c r="F1321" s="354">
        <v>71400</v>
      </c>
      <c r="G1321" s="288" t="s">
        <v>117</v>
      </c>
      <c r="H1321" s="288"/>
      <c r="I1321" s="1"/>
      <c r="J1321" s="10"/>
      <c r="K1321" s="10"/>
    </row>
    <row r="1322" spans="2:11" s="5" customFormat="1" ht="78.75" hidden="1">
      <c r="B1322" s="1"/>
      <c r="C1322" s="351">
        <v>5144</v>
      </c>
      <c r="D1322" s="352" t="s">
        <v>1371</v>
      </c>
      <c r="E1322" s="353" t="s">
        <v>125</v>
      </c>
      <c r="F1322" s="354">
        <v>22967</v>
      </c>
      <c r="G1322" s="288" t="s">
        <v>117</v>
      </c>
      <c r="H1322" s="288"/>
      <c r="I1322" s="1"/>
      <c r="J1322" s="10"/>
      <c r="K1322" s="10"/>
    </row>
    <row r="1323" spans="2:11" s="5" customFormat="1" ht="78.75" hidden="1">
      <c r="B1323" s="1"/>
      <c r="C1323" s="351">
        <v>5145</v>
      </c>
      <c r="D1323" s="352" t="s">
        <v>1372</v>
      </c>
      <c r="E1323" s="353" t="s">
        <v>125</v>
      </c>
      <c r="F1323" s="354">
        <v>14280</v>
      </c>
      <c r="G1323" s="288" t="s">
        <v>117</v>
      </c>
      <c r="H1323" s="288"/>
      <c r="I1323" s="1"/>
      <c r="J1323" s="10"/>
      <c r="K1323" s="10"/>
    </row>
    <row r="1324" spans="2:11" s="5" customFormat="1" ht="31.5" hidden="1">
      <c r="B1324" s="1"/>
      <c r="C1324" s="351">
        <v>5159</v>
      </c>
      <c r="D1324" s="352" t="s">
        <v>1373</v>
      </c>
      <c r="E1324" s="353" t="s">
        <v>125</v>
      </c>
      <c r="F1324" s="354">
        <v>32151</v>
      </c>
      <c r="G1324" s="288" t="s">
        <v>117</v>
      </c>
      <c r="H1324" s="288"/>
      <c r="I1324" s="1"/>
      <c r="J1324" s="10"/>
      <c r="K1324" s="10"/>
    </row>
    <row r="1325" spans="2:11" s="5" customFormat="1" ht="78.75" hidden="1">
      <c r="B1325" s="1"/>
      <c r="C1325" s="351">
        <v>5160</v>
      </c>
      <c r="D1325" s="352" t="s">
        <v>1374</v>
      </c>
      <c r="E1325" s="353" t="s">
        <v>125</v>
      </c>
      <c r="F1325" s="354">
        <v>61313</v>
      </c>
      <c r="G1325" s="288" t="s">
        <v>117</v>
      </c>
      <c r="H1325" s="288"/>
      <c r="I1325" s="1"/>
      <c r="J1325" s="10"/>
      <c r="K1325" s="10"/>
    </row>
    <row r="1326" spans="2:11" s="5" customFormat="1" ht="78.75" hidden="1">
      <c r="B1326" s="1"/>
      <c r="C1326" s="351">
        <v>5161</v>
      </c>
      <c r="D1326" s="352" t="s">
        <v>1375</v>
      </c>
      <c r="E1326" s="353" t="s">
        <v>116</v>
      </c>
      <c r="F1326" s="354">
        <v>232</v>
      </c>
      <c r="G1326" s="288" t="s">
        <v>117</v>
      </c>
      <c r="H1326" s="288"/>
      <c r="I1326" s="1"/>
      <c r="J1326" s="10"/>
      <c r="K1326" s="10"/>
    </row>
    <row r="1327" spans="2:11" s="5" customFormat="1" ht="78.75" hidden="1">
      <c r="B1327" s="1"/>
      <c r="C1327" s="351">
        <v>5162</v>
      </c>
      <c r="D1327" s="352" t="s">
        <v>1376</v>
      </c>
      <c r="E1327" s="353" t="s">
        <v>119</v>
      </c>
      <c r="F1327" s="354">
        <v>285676</v>
      </c>
      <c r="G1327" s="288" t="s">
        <v>117</v>
      </c>
      <c r="H1327" s="288"/>
      <c r="I1327" s="1"/>
      <c r="J1327" s="10"/>
      <c r="K1327" s="10"/>
    </row>
    <row r="1328" spans="2:11" s="5" customFormat="1" ht="78.75" hidden="1">
      <c r="B1328" s="1"/>
      <c r="C1328" s="351">
        <v>5163</v>
      </c>
      <c r="D1328" s="352" t="s">
        <v>1377</v>
      </c>
      <c r="E1328" s="353" t="s">
        <v>119</v>
      </c>
      <c r="F1328" s="354">
        <v>304395</v>
      </c>
      <c r="G1328" s="288" t="s">
        <v>117</v>
      </c>
      <c r="H1328" s="288"/>
      <c r="I1328" s="1"/>
      <c r="J1328" s="10"/>
      <c r="K1328" s="10"/>
    </row>
    <row r="1329" spans="2:11" s="5" customFormat="1" ht="94.5" hidden="1">
      <c r="B1329" s="1"/>
      <c r="C1329" s="351">
        <v>5164</v>
      </c>
      <c r="D1329" s="352" t="s">
        <v>1378</v>
      </c>
      <c r="E1329" s="353" t="s">
        <v>119</v>
      </c>
      <c r="F1329" s="354">
        <v>151120</v>
      </c>
      <c r="G1329" s="288" t="s">
        <v>117</v>
      </c>
      <c r="H1329" s="288"/>
      <c r="I1329" s="1"/>
      <c r="J1329" s="10"/>
      <c r="K1329" s="10"/>
    </row>
    <row r="1330" spans="2:11" s="5" customFormat="1" ht="94.5" hidden="1">
      <c r="B1330" s="1"/>
      <c r="C1330" s="351">
        <v>5165</v>
      </c>
      <c r="D1330" s="352" t="s">
        <v>1379</v>
      </c>
      <c r="E1330" s="353" t="s">
        <v>119</v>
      </c>
      <c r="F1330" s="354">
        <v>221286</v>
      </c>
      <c r="G1330" s="288" t="s">
        <v>117</v>
      </c>
      <c r="H1330" s="288"/>
      <c r="I1330" s="1"/>
      <c r="J1330" s="10"/>
      <c r="K1330" s="10"/>
    </row>
    <row r="1331" spans="2:11" s="5" customFormat="1" ht="78.75" hidden="1">
      <c r="B1331" s="1"/>
      <c r="C1331" s="351">
        <v>5166</v>
      </c>
      <c r="D1331" s="352" t="s">
        <v>1380</v>
      </c>
      <c r="E1331" s="353" t="s">
        <v>1224</v>
      </c>
      <c r="F1331" s="354">
        <v>5974</v>
      </c>
      <c r="G1331" s="288" t="s">
        <v>117</v>
      </c>
      <c r="H1331" s="288"/>
      <c r="I1331" s="1"/>
      <c r="J1331" s="10"/>
      <c r="K1331" s="10"/>
    </row>
    <row r="1332" spans="2:11" s="5" customFormat="1" ht="31.5" hidden="1">
      <c r="B1332" s="1"/>
      <c r="C1332" s="351">
        <v>5167</v>
      </c>
      <c r="D1332" s="352" t="s">
        <v>1381</v>
      </c>
      <c r="E1332" s="353" t="s">
        <v>1217</v>
      </c>
      <c r="F1332" s="354">
        <v>1664078</v>
      </c>
      <c r="G1332" s="288" t="s">
        <v>117</v>
      </c>
      <c r="H1332" s="288"/>
      <c r="I1332" s="1"/>
      <c r="J1332" s="10"/>
      <c r="K1332" s="10"/>
    </row>
    <row r="1333" spans="2:11" s="5" customFormat="1" ht="47.25" hidden="1">
      <c r="B1333" s="1"/>
      <c r="C1333" s="351">
        <v>5168</v>
      </c>
      <c r="D1333" s="352" t="s">
        <v>1382</v>
      </c>
      <c r="E1333" s="353" t="s">
        <v>1215</v>
      </c>
      <c r="F1333" s="354">
        <v>9747</v>
      </c>
      <c r="G1333" s="288" t="s">
        <v>117</v>
      </c>
      <c r="H1333" s="288"/>
      <c r="I1333" s="1"/>
      <c r="J1333" s="10"/>
      <c r="K1333" s="10"/>
    </row>
    <row r="1334" spans="2:11" s="5" customFormat="1" ht="78.75" hidden="1">
      <c r="B1334" s="1"/>
      <c r="C1334" s="351">
        <v>5169</v>
      </c>
      <c r="D1334" s="352" t="s">
        <v>1383</v>
      </c>
      <c r="E1334" s="353" t="s">
        <v>125</v>
      </c>
      <c r="F1334" s="354">
        <v>153169</v>
      </c>
      <c r="G1334" s="288" t="s">
        <v>117</v>
      </c>
      <c r="H1334" s="288"/>
      <c r="I1334" s="1"/>
      <c r="J1334" s="10"/>
      <c r="K1334" s="10"/>
    </row>
    <row r="1335" spans="2:11" s="5" customFormat="1" ht="63" hidden="1">
      <c r="B1335" s="1"/>
      <c r="C1335" s="351">
        <v>5170</v>
      </c>
      <c r="D1335" s="352" t="s">
        <v>1384</v>
      </c>
      <c r="E1335" s="353" t="s">
        <v>1215</v>
      </c>
      <c r="F1335" s="354">
        <v>290039</v>
      </c>
      <c r="G1335" s="288" t="s">
        <v>117</v>
      </c>
      <c r="H1335" s="288"/>
      <c r="I1335" s="1"/>
      <c r="J1335" s="10"/>
      <c r="K1335" s="10"/>
    </row>
    <row r="1336" spans="2:11" s="5" customFormat="1" ht="78.75" hidden="1">
      <c r="B1336" s="1"/>
      <c r="C1336" s="351">
        <v>5171</v>
      </c>
      <c r="D1336" s="352" t="s">
        <v>1385</v>
      </c>
      <c r="E1336" s="353" t="s">
        <v>125</v>
      </c>
      <c r="F1336" s="354">
        <v>385073</v>
      </c>
      <c r="G1336" s="288" t="s">
        <v>117</v>
      </c>
      <c r="H1336" s="288"/>
      <c r="I1336" s="1"/>
      <c r="J1336" s="10"/>
      <c r="K1336" s="10"/>
    </row>
    <row r="1337" spans="2:11" s="5" customFormat="1" ht="78.75" hidden="1">
      <c r="B1337" s="1"/>
      <c r="C1337" s="351">
        <v>5172</v>
      </c>
      <c r="D1337" s="352" t="s">
        <v>1386</v>
      </c>
      <c r="E1337" s="353" t="s">
        <v>125</v>
      </c>
      <c r="F1337" s="354">
        <v>346726</v>
      </c>
      <c r="G1337" s="288" t="s">
        <v>117</v>
      </c>
      <c r="H1337" s="288"/>
      <c r="I1337" s="1"/>
      <c r="J1337" s="10"/>
      <c r="K1337" s="10"/>
    </row>
    <row r="1338" spans="2:11" s="5" customFormat="1" ht="78.75" hidden="1">
      <c r="B1338" s="1"/>
      <c r="C1338" s="351">
        <v>5173</v>
      </c>
      <c r="D1338" s="352" t="s">
        <v>1387</v>
      </c>
      <c r="E1338" s="353" t="s">
        <v>125</v>
      </c>
      <c r="F1338" s="354">
        <v>350073</v>
      </c>
      <c r="G1338" s="288" t="s">
        <v>117</v>
      </c>
      <c r="H1338" s="288"/>
      <c r="I1338" s="1"/>
      <c r="J1338" s="10"/>
      <c r="K1338" s="10"/>
    </row>
    <row r="1339" spans="2:11" s="5" customFormat="1" ht="94.5" hidden="1">
      <c r="B1339" s="1"/>
      <c r="C1339" s="351">
        <v>5174</v>
      </c>
      <c r="D1339" s="352" t="s">
        <v>1388</v>
      </c>
      <c r="E1339" s="353" t="s">
        <v>116</v>
      </c>
      <c r="F1339" s="354">
        <v>65000</v>
      </c>
      <c r="G1339" s="288" t="s">
        <v>117</v>
      </c>
      <c r="H1339" s="288"/>
      <c r="I1339" s="1"/>
      <c r="J1339" s="10"/>
      <c r="K1339" s="10"/>
    </row>
    <row r="1340" spans="2:11" s="5" customFormat="1" ht="94.5" hidden="1">
      <c r="B1340" s="1"/>
      <c r="C1340" s="351">
        <v>5175</v>
      </c>
      <c r="D1340" s="352" t="s">
        <v>1389</v>
      </c>
      <c r="E1340" s="353" t="s">
        <v>122</v>
      </c>
      <c r="F1340" s="354">
        <v>153501</v>
      </c>
      <c r="G1340" s="288" t="s">
        <v>117</v>
      </c>
      <c r="H1340" s="288"/>
      <c r="I1340" s="1"/>
      <c r="J1340" s="10"/>
      <c r="K1340" s="10"/>
    </row>
    <row r="1341" spans="2:11" s="5" customFormat="1" ht="78.75">
      <c r="B1341" s="1"/>
      <c r="C1341" s="351">
        <v>5176</v>
      </c>
      <c r="D1341" s="352" t="s">
        <v>1390</v>
      </c>
      <c r="E1341" s="353" t="s">
        <v>122</v>
      </c>
      <c r="F1341" s="354">
        <v>127505</v>
      </c>
      <c r="G1341" s="288" t="s">
        <v>117</v>
      </c>
      <c r="H1341" s="288" t="s">
        <v>145</v>
      </c>
      <c r="I1341" s="1"/>
      <c r="J1341" s="10"/>
      <c r="K1341" s="10"/>
    </row>
    <row r="1342" spans="2:11" s="5" customFormat="1" ht="110.25" hidden="1">
      <c r="B1342" s="1"/>
      <c r="C1342" s="351">
        <v>5177</v>
      </c>
      <c r="D1342" s="352" t="s">
        <v>1391</v>
      </c>
      <c r="E1342" s="353" t="s">
        <v>119</v>
      </c>
      <c r="F1342" s="354">
        <v>1226737</v>
      </c>
      <c r="G1342" s="288" t="s">
        <v>117</v>
      </c>
      <c r="H1342" s="288"/>
      <c r="I1342" s="1"/>
      <c r="J1342" s="10"/>
      <c r="K1342" s="10"/>
    </row>
    <row r="1343" spans="2:11" s="5" customFormat="1" ht="31.5" hidden="1">
      <c r="B1343" s="1"/>
      <c r="C1343" s="351">
        <v>5178</v>
      </c>
      <c r="D1343" s="352" t="s">
        <v>1392</v>
      </c>
      <c r="E1343" s="353" t="s">
        <v>494</v>
      </c>
      <c r="F1343" s="354">
        <v>552835</v>
      </c>
      <c r="G1343" s="288" t="s">
        <v>117</v>
      </c>
      <c r="H1343" s="288"/>
      <c r="I1343" s="1"/>
      <c r="J1343" s="10"/>
      <c r="K1343" s="10"/>
    </row>
    <row r="1344" spans="2:11" s="5" customFormat="1" ht="63" hidden="1">
      <c r="B1344" s="1"/>
      <c r="C1344" s="351">
        <v>5180</v>
      </c>
      <c r="D1344" s="352" t="s">
        <v>1393</v>
      </c>
      <c r="E1344" s="353" t="s">
        <v>122</v>
      </c>
      <c r="F1344" s="354">
        <v>201749</v>
      </c>
      <c r="G1344" s="288" t="s">
        <v>117</v>
      </c>
      <c r="H1344" s="288"/>
      <c r="I1344" s="1"/>
      <c r="J1344" s="10"/>
      <c r="K1344" s="10"/>
    </row>
    <row r="1345" spans="2:11" s="5" customFormat="1" ht="78.75">
      <c r="B1345" s="1"/>
      <c r="C1345" s="351">
        <v>5181</v>
      </c>
      <c r="D1345" s="352" t="s">
        <v>1394</v>
      </c>
      <c r="E1345" s="353" t="s">
        <v>122</v>
      </c>
      <c r="F1345" s="354">
        <v>40357</v>
      </c>
      <c r="G1345" s="288" t="s">
        <v>117</v>
      </c>
      <c r="H1345" s="288" t="s">
        <v>145</v>
      </c>
      <c r="I1345" s="1"/>
      <c r="J1345" s="10"/>
      <c r="K1345" s="10"/>
    </row>
    <row r="1346" spans="2:11" s="5" customFormat="1" ht="47.25" hidden="1">
      <c r="B1346" s="1"/>
      <c r="C1346" s="351">
        <v>5182</v>
      </c>
      <c r="D1346" s="352" t="s">
        <v>1395</v>
      </c>
      <c r="E1346" s="353" t="s">
        <v>122</v>
      </c>
      <c r="F1346" s="354">
        <v>384027</v>
      </c>
      <c r="G1346" s="288" t="s">
        <v>117</v>
      </c>
      <c r="H1346" s="288"/>
      <c r="I1346" s="1"/>
      <c r="J1346" s="10"/>
      <c r="K1346" s="10"/>
    </row>
    <row r="1347" spans="2:11" s="5" customFormat="1" ht="31.5" hidden="1">
      <c r="B1347" s="1"/>
      <c r="C1347" s="351">
        <v>5183</v>
      </c>
      <c r="D1347" s="352" t="s">
        <v>1396</v>
      </c>
      <c r="E1347" s="353" t="s">
        <v>122</v>
      </c>
      <c r="F1347" s="354">
        <v>178099</v>
      </c>
      <c r="G1347" s="288" t="s">
        <v>117</v>
      </c>
      <c r="H1347" s="288"/>
      <c r="I1347" s="1"/>
      <c r="J1347" s="10"/>
      <c r="K1347" s="10"/>
    </row>
    <row r="1348" spans="2:11" s="5" customFormat="1" ht="31.5" hidden="1">
      <c r="B1348" s="1"/>
      <c r="C1348" s="351">
        <v>5184</v>
      </c>
      <c r="D1348" s="352" t="s">
        <v>1397</v>
      </c>
      <c r="E1348" s="353" t="s">
        <v>122</v>
      </c>
      <c r="F1348" s="354">
        <v>61885</v>
      </c>
      <c r="G1348" s="288" t="s">
        <v>117</v>
      </c>
      <c r="H1348" s="288"/>
      <c r="I1348" s="1"/>
      <c r="J1348" s="10"/>
      <c r="K1348" s="10"/>
    </row>
    <row r="1349" spans="2:11" s="5" customFormat="1" ht="78.75" hidden="1">
      <c r="B1349" s="1"/>
      <c r="C1349" s="351">
        <v>5185</v>
      </c>
      <c r="D1349" s="352" t="s">
        <v>1398</v>
      </c>
      <c r="E1349" s="353" t="s">
        <v>125</v>
      </c>
      <c r="F1349" s="354">
        <v>392966</v>
      </c>
      <c r="G1349" s="288" t="s">
        <v>117</v>
      </c>
      <c r="H1349" s="288"/>
      <c r="I1349" s="1"/>
      <c r="J1349" s="10"/>
      <c r="K1349" s="10"/>
    </row>
    <row r="1350" spans="2:11" s="5" customFormat="1" ht="94.5" hidden="1">
      <c r="B1350" s="1"/>
      <c r="C1350" s="351">
        <v>5186</v>
      </c>
      <c r="D1350" s="352" t="s">
        <v>1399</v>
      </c>
      <c r="E1350" s="353" t="s">
        <v>125</v>
      </c>
      <c r="F1350" s="354">
        <v>336141</v>
      </c>
      <c r="G1350" s="288" t="s">
        <v>117</v>
      </c>
      <c r="H1350" s="288"/>
      <c r="I1350" s="1"/>
      <c r="J1350" s="10"/>
      <c r="K1350" s="10"/>
    </row>
    <row r="1351" spans="2:11" s="5" customFormat="1" ht="94.5" hidden="1">
      <c r="B1351" s="1"/>
      <c r="C1351" s="351">
        <v>5187</v>
      </c>
      <c r="D1351" s="352" t="s">
        <v>1400</v>
      </c>
      <c r="E1351" s="353" t="s">
        <v>125</v>
      </c>
      <c r="F1351" s="354">
        <v>358094</v>
      </c>
      <c r="G1351" s="288" t="s">
        <v>117</v>
      </c>
      <c r="H1351" s="288"/>
      <c r="I1351" s="1"/>
      <c r="J1351" s="10"/>
      <c r="K1351" s="10"/>
    </row>
    <row r="1352" spans="2:11" s="5" customFormat="1" ht="31.5" hidden="1">
      <c r="B1352" s="1"/>
      <c r="C1352" s="351">
        <v>5188</v>
      </c>
      <c r="D1352" s="352" t="s">
        <v>1401</v>
      </c>
      <c r="E1352" s="353" t="s">
        <v>125</v>
      </c>
      <c r="F1352" s="354">
        <v>42988</v>
      </c>
      <c r="G1352" s="288" t="s">
        <v>117</v>
      </c>
      <c r="H1352" s="288"/>
      <c r="I1352" s="1"/>
      <c r="J1352" s="10"/>
      <c r="K1352" s="10"/>
    </row>
    <row r="1353" spans="2:11" s="5" customFormat="1" ht="47.25" hidden="1">
      <c r="B1353" s="1"/>
      <c r="C1353" s="351">
        <v>5189</v>
      </c>
      <c r="D1353" s="352" t="s">
        <v>1402</v>
      </c>
      <c r="E1353" s="353" t="s">
        <v>125</v>
      </c>
      <c r="F1353" s="354">
        <v>71077</v>
      </c>
      <c r="G1353" s="288" t="s">
        <v>117</v>
      </c>
      <c r="H1353" s="288"/>
      <c r="I1353" s="1"/>
      <c r="J1353" s="10"/>
      <c r="K1353" s="10"/>
    </row>
    <row r="1354" spans="2:11" s="5" customFormat="1" ht="47.25" hidden="1">
      <c r="B1354" s="1"/>
      <c r="C1354" s="351">
        <v>5190</v>
      </c>
      <c r="D1354" s="352" t="s">
        <v>1403</v>
      </c>
      <c r="E1354" s="353" t="s">
        <v>122</v>
      </c>
      <c r="F1354" s="354">
        <v>8701</v>
      </c>
      <c r="G1354" s="288" t="s">
        <v>117</v>
      </c>
      <c r="H1354" s="288"/>
      <c r="I1354" s="1"/>
      <c r="J1354" s="10"/>
      <c r="K1354" s="10"/>
    </row>
    <row r="1355" spans="2:11" s="5" customFormat="1" ht="63" hidden="1">
      <c r="B1355" s="1"/>
      <c r="C1355" s="351">
        <v>5191</v>
      </c>
      <c r="D1355" s="352" t="s">
        <v>1404</v>
      </c>
      <c r="E1355" s="353" t="s">
        <v>125</v>
      </c>
      <c r="F1355" s="354">
        <v>242170</v>
      </c>
      <c r="G1355" s="288" t="s">
        <v>117</v>
      </c>
      <c r="H1355" s="288"/>
      <c r="I1355" s="1"/>
      <c r="J1355" s="10"/>
      <c r="K1355" s="10"/>
    </row>
    <row r="1356" spans="2:11" s="5" customFormat="1" ht="78.75">
      <c r="B1356" s="1"/>
      <c r="C1356" s="351">
        <v>5195</v>
      </c>
      <c r="D1356" s="352" t="s">
        <v>1405</v>
      </c>
      <c r="E1356" s="353" t="s">
        <v>122</v>
      </c>
      <c r="F1356" s="354">
        <v>40078</v>
      </c>
      <c r="G1356" s="288" t="s">
        <v>117</v>
      </c>
      <c r="H1356" s="288"/>
      <c r="I1356" s="1"/>
      <c r="J1356" s="10"/>
      <c r="K1356" s="10"/>
    </row>
    <row r="1357" spans="2:11" s="5" customFormat="1" ht="63">
      <c r="B1357" s="1"/>
      <c r="C1357" s="351">
        <v>5196</v>
      </c>
      <c r="D1357" s="352" t="s">
        <v>1406</v>
      </c>
      <c r="E1357" s="353" t="s">
        <v>119</v>
      </c>
      <c r="F1357" s="354">
        <v>78471</v>
      </c>
      <c r="G1357" s="288" t="s">
        <v>117</v>
      </c>
      <c r="H1357" s="288"/>
      <c r="I1357" s="1"/>
      <c r="J1357" s="10"/>
      <c r="K1357" s="10"/>
    </row>
    <row r="1358" spans="2:11" s="5" customFormat="1" ht="63">
      <c r="B1358" s="1"/>
      <c r="C1358" s="351">
        <v>5197</v>
      </c>
      <c r="D1358" s="352" t="s">
        <v>1407</v>
      </c>
      <c r="E1358" s="353" t="s">
        <v>119</v>
      </c>
      <c r="F1358" s="354">
        <v>84386</v>
      </c>
      <c r="G1358" s="288" t="s">
        <v>117</v>
      </c>
      <c r="H1358" s="288"/>
      <c r="I1358" s="1"/>
      <c r="J1358" s="10"/>
      <c r="K1358" s="10"/>
    </row>
    <row r="1359" spans="2:11" s="5" customFormat="1" ht="78.75">
      <c r="B1359" s="1"/>
      <c r="C1359" s="351">
        <v>5199</v>
      </c>
      <c r="D1359" s="352" t="s">
        <v>1408</v>
      </c>
      <c r="E1359" s="353" t="s">
        <v>119</v>
      </c>
      <c r="F1359" s="354">
        <v>5399656</v>
      </c>
      <c r="G1359" s="288" t="s">
        <v>117</v>
      </c>
      <c r="H1359" s="288"/>
      <c r="I1359" s="1"/>
      <c r="J1359" s="10"/>
      <c r="K1359" s="10"/>
    </row>
    <row r="1360" spans="2:11" s="5" customFormat="1" ht="94.5" hidden="1">
      <c r="B1360" s="1"/>
      <c r="C1360" s="351">
        <v>5200</v>
      </c>
      <c r="D1360" s="352" t="s">
        <v>1409</v>
      </c>
      <c r="E1360" s="353" t="s">
        <v>116</v>
      </c>
      <c r="F1360" s="354">
        <v>643207</v>
      </c>
      <c r="G1360" s="288" t="s">
        <v>117</v>
      </c>
      <c r="H1360" s="288"/>
      <c r="I1360" s="1"/>
      <c r="J1360" s="10"/>
      <c r="K1360" s="10"/>
    </row>
    <row r="1361" spans="2:11" s="5" customFormat="1" ht="63" hidden="1">
      <c r="B1361" s="1"/>
      <c r="C1361" s="351">
        <v>5201</v>
      </c>
      <c r="D1361" s="352" t="s">
        <v>1410</v>
      </c>
      <c r="E1361" s="353" t="s">
        <v>122</v>
      </c>
      <c r="F1361" s="354">
        <v>115327</v>
      </c>
      <c r="G1361" s="288" t="s">
        <v>117</v>
      </c>
      <c r="H1361" s="288"/>
      <c r="I1361" s="1"/>
      <c r="J1361" s="10"/>
      <c r="K1361" s="10"/>
    </row>
    <row r="1362" spans="2:11" s="5" customFormat="1" ht="47.25" hidden="1">
      <c r="B1362" s="1"/>
      <c r="C1362" s="351">
        <v>5202</v>
      </c>
      <c r="D1362" s="352" t="s">
        <v>1411</v>
      </c>
      <c r="E1362" s="353" t="s">
        <v>122</v>
      </c>
      <c r="F1362" s="354">
        <v>54528</v>
      </c>
      <c r="G1362" s="288" t="s">
        <v>117</v>
      </c>
      <c r="H1362" s="288" t="s">
        <v>145</v>
      </c>
      <c r="I1362" s="1"/>
      <c r="J1362" s="10"/>
      <c r="K1362" s="10"/>
    </row>
    <row r="1363" spans="2:11" s="5" customFormat="1" ht="110.25" hidden="1">
      <c r="B1363" s="1"/>
      <c r="C1363" s="351">
        <v>5204</v>
      </c>
      <c r="D1363" s="352" t="s">
        <v>1412</v>
      </c>
      <c r="E1363" s="353" t="s">
        <v>122</v>
      </c>
      <c r="F1363" s="354">
        <v>6565</v>
      </c>
      <c r="G1363" s="288" t="s">
        <v>117</v>
      </c>
      <c r="H1363" s="288"/>
      <c r="I1363" s="1"/>
      <c r="J1363" s="10"/>
      <c r="K1363" s="10"/>
    </row>
    <row r="1364" spans="2:11" s="5" customFormat="1" ht="63" hidden="1">
      <c r="B1364" s="1"/>
      <c r="C1364" s="351">
        <v>5205</v>
      </c>
      <c r="D1364" s="352" t="s">
        <v>1413</v>
      </c>
      <c r="E1364" s="353" t="s">
        <v>122</v>
      </c>
      <c r="F1364" s="354">
        <v>33737</v>
      </c>
      <c r="G1364" s="288" t="s">
        <v>117</v>
      </c>
      <c r="H1364" s="288"/>
      <c r="I1364" s="1"/>
      <c r="J1364" s="10"/>
      <c r="K1364" s="10"/>
    </row>
    <row r="1365" spans="2:11" s="5" customFormat="1" ht="110.25">
      <c r="B1365" s="1"/>
      <c r="C1365" s="351">
        <v>5207</v>
      </c>
      <c r="D1365" s="352" t="s">
        <v>1414</v>
      </c>
      <c r="E1365" s="353" t="s">
        <v>116</v>
      </c>
      <c r="F1365" s="354">
        <v>177612</v>
      </c>
      <c r="G1365" s="288" t="s">
        <v>117</v>
      </c>
      <c r="H1365" s="288"/>
      <c r="I1365" s="1"/>
      <c r="J1365" s="10"/>
      <c r="K1365" s="10"/>
    </row>
    <row r="1366" spans="2:11" s="5" customFormat="1" ht="63" hidden="1">
      <c r="B1366" s="1"/>
      <c r="C1366" s="351">
        <v>5208</v>
      </c>
      <c r="D1366" s="352" t="s">
        <v>1415</v>
      </c>
      <c r="E1366" s="353" t="s">
        <v>122</v>
      </c>
      <c r="F1366" s="354">
        <v>93788</v>
      </c>
      <c r="G1366" s="288" t="s">
        <v>117</v>
      </c>
      <c r="H1366" s="288"/>
      <c r="I1366" s="1"/>
      <c r="J1366" s="10"/>
      <c r="K1366" s="10"/>
    </row>
    <row r="1367" spans="2:11" s="5" customFormat="1" ht="94.5">
      <c r="B1367" s="1"/>
      <c r="C1367" s="351">
        <v>5209</v>
      </c>
      <c r="D1367" s="352" t="s">
        <v>1416</v>
      </c>
      <c r="E1367" s="353" t="s">
        <v>116</v>
      </c>
      <c r="F1367" s="354">
        <v>56570</v>
      </c>
      <c r="G1367" s="288" t="s">
        <v>117</v>
      </c>
      <c r="H1367" s="288"/>
      <c r="I1367" s="1"/>
      <c r="J1367" s="10"/>
      <c r="K1367" s="10"/>
    </row>
    <row r="1368" spans="2:11" s="5" customFormat="1" ht="78.75" hidden="1">
      <c r="B1368" s="1"/>
      <c r="C1368" s="351">
        <v>5210</v>
      </c>
      <c r="D1368" s="352" t="s">
        <v>1417</v>
      </c>
      <c r="E1368" s="353" t="s">
        <v>116</v>
      </c>
      <c r="F1368" s="354">
        <v>52551</v>
      </c>
      <c r="G1368" s="288" t="s">
        <v>117</v>
      </c>
      <c r="H1368" s="288"/>
      <c r="I1368" s="1"/>
      <c r="J1368" s="10"/>
      <c r="K1368" s="10"/>
    </row>
    <row r="1369" spans="2:11" s="5" customFormat="1" ht="78.75" hidden="1">
      <c r="B1369" s="1"/>
      <c r="C1369" s="351">
        <v>5211</v>
      </c>
      <c r="D1369" s="352" t="s">
        <v>1418</v>
      </c>
      <c r="E1369" s="353" t="s">
        <v>116</v>
      </c>
      <c r="F1369" s="354">
        <v>42258</v>
      </c>
      <c r="G1369" s="288" t="s">
        <v>117</v>
      </c>
      <c r="H1369" s="288"/>
      <c r="I1369" s="1"/>
      <c r="J1369" s="10"/>
      <c r="K1369" s="10"/>
    </row>
    <row r="1370" spans="2:11" s="5" customFormat="1" ht="78.75" hidden="1">
      <c r="B1370" s="1"/>
      <c r="C1370" s="351">
        <v>5212</v>
      </c>
      <c r="D1370" s="352" t="s">
        <v>1419</v>
      </c>
      <c r="E1370" s="353" t="s">
        <v>122</v>
      </c>
      <c r="F1370" s="354">
        <v>20703</v>
      </c>
      <c r="G1370" s="288" t="s">
        <v>117</v>
      </c>
      <c r="H1370" s="288"/>
      <c r="I1370" s="1"/>
      <c r="J1370" s="10"/>
      <c r="K1370" s="10"/>
    </row>
    <row r="1371" spans="2:11" s="5" customFormat="1" ht="63" hidden="1">
      <c r="B1371" s="1"/>
      <c r="C1371" s="351">
        <v>5214</v>
      </c>
      <c r="D1371" s="352" t="s">
        <v>1420</v>
      </c>
      <c r="E1371" s="353" t="s">
        <v>116</v>
      </c>
      <c r="F1371" s="354">
        <v>159002</v>
      </c>
      <c r="G1371" s="288" t="s">
        <v>117</v>
      </c>
      <c r="H1371" s="288" t="s">
        <v>145</v>
      </c>
      <c r="I1371" s="1"/>
      <c r="J1371" s="10"/>
      <c r="K1371" s="10"/>
    </row>
    <row r="1372" spans="2:11" s="5" customFormat="1" ht="31.5" hidden="1">
      <c r="B1372" s="1"/>
      <c r="C1372" s="351">
        <v>5216</v>
      </c>
      <c r="D1372" s="352" t="s">
        <v>1421</v>
      </c>
      <c r="E1372" s="353" t="s">
        <v>116</v>
      </c>
      <c r="F1372" s="354">
        <v>15996</v>
      </c>
      <c r="G1372" s="288" t="s">
        <v>117</v>
      </c>
      <c r="H1372" s="288"/>
      <c r="I1372" s="1"/>
      <c r="J1372" s="10"/>
      <c r="K1372" s="10"/>
    </row>
    <row r="1373" spans="2:11" s="5" customFormat="1" ht="78.75" hidden="1">
      <c r="B1373" s="1"/>
      <c r="C1373" s="351">
        <v>5217</v>
      </c>
      <c r="D1373" s="352" t="s">
        <v>1422</v>
      </c>
      <c r="E1373" s="353" t="s">
        <v>122</v>
      </c>
      <c r="F1373" s="354">
        <v>3305</v>
      </c>
      <c r="G1373" s="288" t="s">
        <v>117</v>
      </c>
      <c r="H1373" s="288"/>
      <c r="I1373" s="1"/>
      <c r="J1373" s="10"/>
      <c r="K1373" s="10"/>
    </row>
    <row r="1374" spans="2:11" s="5" customFormat="1" ht="78.75" hidden="1">
      <c r="B1374" s="1"/>
      <c r="C1374" s="351">
        <v>5218</v>
      </c>
      <c r="D1374" s="352" t="s">
        <v>1423</v>
      </c>
      <c r="E1374" s="353" t="s">
        <v>122</v>
      </c>
      <c r="F1374" s="354">
        <v>3409</v>
      </c>
      <c r="G1374" s="288" t="s">
        <v>117</v>
      </c>
      <c r="H1374" s="288"/>
      <c r="I1374" s="1"/>
      <c r="J1374" s="10"/>
      <c r="K1374" s="10"/>
    </row>
    <row r="1375" spans="2:11" s="5" customFormat="1" ht="78.75" hidden="1">
      <c r="B1375" s="1"/>
      <c r="C1375" s="351">
        <v>5220</v>
      </c>
      <c r="D1375" s="352" t="s">
        <v>1424</v>
      </c>
      <c r="E1375" s="353" t="s">
        <v>122</v>
      </c>
      <c r="F1375" s="354">
        <v>12802</v>
      </c>
      <c r="G1375" s="288" t="s">
        <v>117</v>
      </c>
      <c r="H1375" s="288"/>
      <c r="I1375" s="1"/>
      <c r="J1375" s="10"/>
      <c r="K1375" s="10"/>
    </row>
    <row r="1376" spans="2:11" s="5" customFormat="1" ht="78.75" hidden="1">
      <c r="B1376" s="1"/>
      <c r="C1376" s="351">
        <v>5221</v>
      </c>
      <c r="D1376" s="352" t="s">
        <v>1425</v>
      </c>
      <c r="E1376" s="353" t="s">
        <v>122</v>
      </c>
      <c r="F1376" s="354">
        <v>14636</v>
      </c>
      <c r="G1376" s="288" t="s">
        <v>117</v>
      </c>
      <c r="H1376" s="288"/>
      <c r="I1376" s="1"/>
      <c r="J1376" s="10"/>
      <c r="K1376" s="10"/>
    </row>
    <row r="1377" spans="2:11" s="5" customFormat="1" ht="31.5" hidden="1">
      <c r="B1377" s="1"/>
      <c r="C1377" s="351">
        <v>5225</v>
      </c>
      <c r="D1377" s="352" t="s">
        <v>1426</v>
      </c>
      <c r="E1377" s="353" t="s">
        <v>122</v>
      </c>
      <c r="F1377" s="354">
        <v>3815</v>
      </c>
      <c r="G1377" s="288" t="s">
        <v>117</v>
      </c>
      <c r="H1377" s="288"/>
      <c r="I1377" s="1"/>
      <c r="J1377" s="10"/>
      <c r="K1377" s="10"/>
    </row>
    <row r="1378" spans="2:11" s="5" customFormat="1" ht="31.5" hidden="1">
      <c r="B1378" s="1"/>
      <c r="C1378" s="351">
        <v>5226</v>
      </c>
      <c r="D1378" s="352" t="s">
        <v>1427</v>
      </c>
      <c r="E1378" s="353" t="s">
        <v>122</v>
      </c>
      <c r="F1378" s="354">
        <v>5096</v>
      </c>
      <c r="G1378" s="288" t="s">
        <v>117</v>
      </c>
      <c r="H1378" s="288"/>
      <c r="I1378" s="1"/>
      <c r="J1378" s="10"/>
      <c r="K1378" s="10"/>
    </row>
    <row r="1379" spans="2:11" s="5" customFormat="1" ht="31.5" hidden="1">
      <c r="B1379" s="1"/>
      <c r="C1379" s="351">
        <v>5227</v>
      </c>
      <c r="D1379" s="352" t="s">
        <v>1428</v>
      </c>
      <c r="E1379" s="353" t="s">
        <v>116</v>
      </c>
      <c r="F1379" s="354">
        <v>26103</v>
      </c>
      <c r="G1379" s="288" t="s">
        <v>117</v>
      </c>
      <c r="H1379" s="288"/>
      <c r="I1379" s="1"/>
      <c r="J1379" s="10"/>
      <c r="K1379" s="10"/>
    </row>
    <row r="1380" spans="2:11" s="5" customFormat="1" ht="31.5" hidden="1">
      <c r="B1380" s="1"/>
      <c r="C1380" s="351">
        <v>5228</v>
      </c>
      <c r="D1380" s="352" t="s">
        <v>1429</v>
      </c>
      <c r="E1380" s="353" t="s">
        <v>122</v>
      </c>
      <c r="F1380" s="354">
        <v>8330</v>
      </c>
      <c r="G1380" s="288" t="s">
        <v>117</v>
      </c>
      <c r="H1380" s="288"/>
      <c r="I1380" s="1"/>
      <c r="J1380" s="10"/>
      <c r="K1380" s="10"/>
    </row>
    <row r="1381" spans="2:11" s="5" customFormat="1" ht="31.5" hidden="1">
      <c r="B1381" s="1"/>
      <c r="C1381" s="351">
        <v>5229</v>
      </c>
      <c r="D1381" s="352" t="s">
        <v>1430</v>
      </c>
      <c r="E1381" s="353" t="s">
        <v>122</v>
      </c>
      <c r="F1381" s="354">
        <v>10413</v>
      </c>
      <c r="G1381" s="288" t="s">
        <v>117</v>
      </c>
      <c r="H1381" s="288"/>
      <c r="I1381" s="1"/>
      <c r="J1381" s="10"/>
      <c r="K1381" s="10"/>
    </row>
    <row r="1382" spans="2:11" s="5" customFormat="1" ht="31.5" hidden="1">
      <c r="B1382" s="1"/>
      <c r="C1382" s="351">
        <v>5230</v>
      </c>
      <c r="D1382" s="352" t="s">
        <v>1431</v>
      </c>
      <c r="E1382" s="353" t="s">
        <v>122</v>
      </c>
      <c r="F1382" s="354">
        <v>13912</v>
      </c>
      <c r="G1382" s="288" t="s">
        <v>117</v>
      </c>
      <c r="H1382" s="288"/>
      <c r="I1382" s="1"/>
      <c r="J1382" s="10"/>
      <c r="K1382" s="10"/>
    </row>
    <row r="1383" spans="2:11" s="5" customFormat="1" ht="31.5" hidden="1">
      <c r="B1383" s="1"/>
      <c r="C1383" s="351">
        <v>5241</v>
      </c>
      <c r="D1383" s="352" t="s">
        <v>1432</v>
      </c>
      <c r="E1383" s="353" t="s">
        <v>125</v>
      </c>
      <c r="F1383" s="354">
        <v>11793</v>
      </c>
      <c r="G1383" s="288" t="s">
        <v>117</v>
      </c>
      <c r="H1383" s="288"/>
      <c r="I1383" s="1"/>
      <c r="J1383" s="10"/>
      <c r="K1383" s="10"/>
    </row>
    <row r="1384" spans="2:11" s="5" customFormat="1" ht="47.25" hidden="1">
      <c r="B1384" s="1"/>
      <c r="C1384" s="351">
        <v>5242</v>
      </c>
      <c r="D1384" s="352" t="s">
        <v>1433</v>
      </c>
      <c r="E1384" s="353" t="s">
        <v>125</v>
      </c>
      <c r="F1384" s="354">
        <v>187224</v>
      </c>
      <c r="G1384" s="288" t="s">
        <v>117</v>
      </c>
      <c r="H1384" s="288"/>
      <c r="I1384" s="1"/>
      <c r="J1384" s="10"/>
      <c r="K1384" s="10"/>
    </row>
    <row r="1385" spans="2:11" s="5" customFormat="1" ht="47.25" hidden="1">
      <c r="B1385" s="1"/>
      <c r="C1385" s="351">
        <v>5244</v>
      </c>
      <c r="D1385" s="352" t="s">
        <v>1434</v>
      </c>
      <c r="E1385" s="353" t="s">
        <v>116</v>
      </c>
      <c r="F1385" s="354">
        <v>54042</v>
      </c>
      <c r="G1385" s="288" t="s">
        <v>117</v>
      </c>
      <c r="H1385" s="288"/>
      <c r="I1385" s="1"/>
      <c r="J1385" s="10"/>
      <c r="K1385" s="10"/>
    </row>
    <row r="1386" spans="2:11" s="5" customFormat="1" ht="78.75" hidden="1">
      <c r="B1386" s="1"/>
      <c r="C1386" s="351">
        <v>5245</v>
      </c>
      <c r="D1386" s="352" t="s">
        <v>1435</v>
      </c>
      <c r="E1386" s="353" t="s">
        <v>125</v>
      </c>
      <c r="F1386" s="354">
        <v>587215</v>
      </c>
      <c r="G1386" s="288" t="s">
        <v>117</v>
      </c>
      <c r="H1386" s="288"/>
      <c r="I1386" s="1"/>
      <c r="J1386" s="10"/>
      <c r="K1386" s="10"/>
    </row>
    <row r="1387" spans="2:11" s="5" customFormat="1" ht="78.75" hidden="1">
      <c r="B1387" s="1"/>
      <c r="C1387" s="351">
        <v>5246</v>
      </c>
      <c r="D1387" s="352" t="s">
        <v>1436</v>
      </c>
      <c r="E1387" s="353" t="s">
        <v>125</v>
      </c>
      <c r="F1387" s="354">
        <v>2413675</v>
      </c>
      <c r="G1387" s="288" t="s">
        <v>117</v>
      </c>
      <c r="H1387" s="288"/>
      <c r="I1387" s="1"/>
      <c r="J1387" s="10"/>
      <c r="K1387" s="10"/>
    </row>
    <row r="1388" spans="2:11" s="5" customFormat="1" ht="78.75" hidden="1">
      <c r="B1388" s="1"/>
      <c r="C1388" s="351">
        <v>5247</v>
      </c>
      <c r="D1388" s="352" t="s">
        <v>1437</v>
      </c>
      <c r="E1388" s="353" t="s">
        <v>125</v>
      </c>
      <c r="F1388" s="354">
        <v>613563</v>
      </c>
      <c r="G1388" s="288" t="s">
        <v>117</v>
      </c>
      <c r="H1388" s="288"/>
      <c r="I1388" s="1"/>
      <c r="J1388" s="10"/>
      <c r="K1388" s="10"/>
    </row>
    <row r="1389" spans="2:11" s="5" customFormat="1" ht="31.5" hidden="1">
      <c r="B1389" s="1"/>
      <c r="C1389" s="351">
        <v>5248</v>
      </c>
      <c r="D1389" s="352" t="s">
        <v>1438</v>
      </c>
      <c r="E1389" s="353" t="s">
        <v>122</v>
      </c>
      <c r="F1389" s="354">
        <v>4048</v>
      </c>
      <c r="G1389" s="288" t="s">
        <v>117</v>
      </c>
      <c r="H1389" s="288"/>
      <c r="I1389" s="1"/>
      <c r="J1389" s="10"/>
      <c r="K1389" s="10"/>
    </row>
    <row r="1390" spans="2:11" s="5" customFormat="1" ht="47.25" hidden="1">
      <c r="B1390" s="1"/>
      <c r="C1390" s="351">
        <v>5249</v>
      </c>
      <c r="D1390" s="352" t="s">
        <v>1439</v>
      </c>
      <c r="E1390" s="353" t="s">
        <v>122</v>
      </c>
      <c r="F1390" s="354">
        <v>58599</v>
      </c>
      <c r="G1390" s="288" t="s">
        <v>117</v>
      </c>
      <c r="H1390" s="288"/>
      <c r="I1390" s="1"/>
      <c r="J1390" s="10"/>
      <c r="K1390" s="10"/>
    </row>
    <row r="1391" spans="2:11" s="5" customFormat="1" ht="78.75">
      <c r="B1391" s="1"/>
      <c r="C1391" s="351">
        <v>5250</v>
      </c>
      <c r="D1391" s="352" t="s">
        <v>1440</v>
      </c>
      <c r="E1391" s="353" t="s">
        <v>122</v>
      </c>
      <c r="F1391" s="354">
        <v>145388</v>
      </c>
      <c r="G1391" s="288" t="s">
        <v>117</v>
      </c>
      <c r="H1391" s="288" t="s">
        <v>145</v>
      </c>
      <c r="I1391" s="1"/>
      <c r="J1391" s="10"/>
      <c r="K1391" s="10"/>
    </row>
    <row r="1392" spans="2:11" s="5" customFormat="1" ht="78.75">
      <c r="B1392" s="1"/>
      <c r="C1392" s="351">
        <v>5251</v>
      </c>
      <c r="D1392" s="352" t="s">
        <v>1441</v>
      </c>
      <c r="E1392" s="353" t="s">
        <v>122</v>
      </c>
      <c r="F1392" s="354">
        <v>216573</v>
      </c>
      <c r="G1392" s="288" t="s">
        <v>117</v>
      </c>
      <c r="H1392" s="288" t="s">
        <v>145</v>
      </c>
      <c r="I1392" s="1"/>
      <c r="J1392" s="10"/>
      <c r="K1392" s="10"/>
    </row>
    <row r="1393" spans="2:11" s="5" customFormat="1" ht="110.25">
      <c r="B1393" s="1"/>
      <c r="C1393" s="351">
        <v>5252</v>
      </c>
      <c r="D1393" s="352" t="s">
        <v>1442</v>
      </c>
      <c r="E1393" s="353" t="s">
        <v>125</v>
      </c>
      <c r="F1393" s="354">
        <v>2900619</v>
      </c>
      <c r="G1393" s="288" t="s">
        <v>117</v>
      </c>
      <c r="H1393" s="288" t="s">
        <v>145</v>
      </c>
      <c r="I1393" s="1"/>
      <c r="J1393" s="10"/>
      <c r="K1393" s="10"/>
    </row>
    <row r="1394" spans="2:11" s="5" customFormat="1" ht="47.25" hidden="1">
      <c r="B1394" s="1"/>
      <c r="C1394" s="351">
        <v>5253</v>
      </c>
      <c r="D1394" s="352" t="s">
        <v>1443</v>
      </c>
      <c r="E1394" s="353" t="s">
        <v>125</v>
      </c>
      <c r="F1394" s="354">
        <v>11201177</v>
      </c>
      <c r="G1394" s="288" t="s">
        <v>117</v>
      </c>
      <c r="H1394" s="288" t="s">
        <v>145</v>
      </c>
      <c r="I1394" s="1"/>
      <c r="J1394" s="10"/>
      <c r="K1394" s="10"/>
    </row>
    <row r="1395" spans="2:11" s="5" customFormat="1" ht="63">
      <c r="B1395" s="1"/>
      <c r="C1395" s="351">
        <v>5254</v>
      </c>
      <c r="D1395" s="352" t="s">
        <v>1444</v>
      </c>
      <c r="E1395" s="353" t="s">
        <v>122</v>
      </c>
      <c r="F1395" s="354">
        <v>1552067</v>
      </c>
      <c r="G1395" s="288" t="s">
        <v>117</v>
      </c>
      <c r="H1395" s="288"/>
      <c r="I1395" s="1"/>
      <c r="J1395" s="10"/>
      <c r="K1395" s="10"/>
    </row>
    <row r="1396" spans="2:11" s="5" customFormat="1" ht="63">
      <c r="B1396" s="1"/>
      <c r="C1396" s="351">
        <v>5271</v>
      </c>
      <c r="D1396" s="352" t="s">
        <v>1445</v>
      </c>
      <c r="E1396" s="353" t="s">
        <v>119</v>
      </c>
      <c r="F1396" s="354">
        <v>479167</v>
      </c>
      <c r="G1396" s="288" t="s">
        <v>117</v>
      </c>
      <c r="H1396" s="288"/>
      <c r="I1396" s="1"/>
      <c r="J1396" s="10"/>
      <c r="K1396" s="10"/>
    </row>
    <row r="1397" spans="2:11" s="5" customFormat="1" ht="47.25" hidden="1">
      <c r="B1397" s="1"/>
      <c r="C1397" s="351">
        <v>5272</v>
      </c>
      <c r="D1397" s="352" t="s">
        <v>1446</v>
      </c>
      <c r="E1397" s="353" t="s">
        <v>122</v>
      </c>
      <c r="F1397" s="354">
        <v>109970</v>
      </c>
      <c r="G1397" s="288" t="s">
        <v>117</v>
      </c>
      <c r="H1397" s="288"/>
      <c r="I1397" s="1"/>
      <c r="J1397" s="10"/>
      <c r="K1397" s="10"/>
    </row>
    <row r="1398" spans="2:11" s="5" customFormat="1" ht="47.25" hidden="1">
      <c r="B1398" s="1"/>
      <c r="C1398" s="351">
        <v>5273</v>
      </c>
      <c r="D1398" s="352" t="s">
        <v>1447</v>
      </c>
      <c r="E1398" s="353" t="s">
        <v>122</v>
      </c>
      <c r="F1398" s="354">
        <v>164955</v>
      </c>
      <c r="G1398" s="288" t="s">
        <v>117</v>
      </c>
      <c r="H1398" s="288"/>
      <c r="I1398" s="1"/>
      <c r="J1398" s="10"/>
      <c r="K1398" s="10"/>
    </row>
    <row r="1399" spans="2:11" s="5" customFormat="1" ht="47.25" hidden="1">
      <c r="B1399" s="1"/>
      <c r="C1399" s="351">
        <v>5274</v>
      </c>
      <c r="D1399" s="352" t="s">
        <v>1448</v>
      </c>
      <c r="E1399" s="353" t="s">
        <v>122</v>
      </c>
      <c r="F1399" s="354">
        <v>274926</v>
      </c>
      <c r="G1399" s="288" t="s">
        <v>117</v>
      </c>
      <c r="H1399" s="288"/>
      <c r="I1399" s="1"/>
      <c r="J1399" s="10"/>
      <c r="K1399" s="10"/>
    </row>
    <row r="1400" spans="2:11" s="5" customFormat="1" ht="47.25" hidden="1">
      <c r="B1400" s="1"/>
      <c r="C1400" s="351">
        <v>5275</v>
      </c>
      <c r="D1400" s="352" t="s">
        <v>1449</v>
      </c>
      <c r="E1400" s="353" t="s">
        <v>122</v>
      </c>
      <c r="F1400" s="354">
        <v>549848</v>
      </c>
      <c r="G1400" s="288" t="s">
        <v>117</v>
      </c>
      <c r="H1400" s="288"/>
      <c r="I1400" s="1"/>
      <c r="J1400" s="10"/>
      <c r="K1400" s="10"/>
    </row>
    <row r="1401" spans="2:11" s="5" customFormat="1" ht="47.25" hidden="1">
      <c r="B1401" s="1"/>
      <c r="C1401" s="351">
        <v>5276</v>
      </c>
      <c r="D1401" s="352" t="s">
        <v>1450</v>
      </c>
      <c r="E1401" s="353" t="s">
        <v>122</v>
      </c>
      <c r="F1401" s="354">
        <v>604833</v>
      </c>
      <c r="G1401" s="288" t="s">
        <v>117</v>
      </c>
      <c r="H1401" s="288"/>
      <c r="I1401" s="1"/>
      <c r="J1401" s="10"/>
      <c r="K1401" s="10"/>
    </row>
    <row r="1402" spans="2:11" s="5" customFormat="1" ht="47.25" hidden="1">
      <c r="B1402" s="1"/>
      <c r="C1402" s="351">
        <v>5277</v>
      </c>
      <c r="D1402" s="352" t="s">
        <v>1451</v>
      </c>
      <c r="E1402" s="353" t="s">
        <v>122</v>
      </c>
      <c r="F1402" s="354">
        <v>501293</v>
      </c>
      <c r="G1402" s="288" t="s">
        <v>117</v>
      </c>
      <c r="H1402" s="288"/>
      <c r="I1402" s="1"/>
      <c r="J1402" s="10"/>
      <c r="K1402" s="10"/>
    </row>
    <row r="1403" spans="2:11" s="5" customFormat="1" ht="47.25" hidden="1">
      <c r="B1403" s="1"/>
      <c r="C1403" s="351">
        <v>5278</v>
      </c>
      <c r="D1403" s="352" t="s">
        <v>1452</v>
      </c>
      <c r="E1403" s="353" t="s">
        <v>122</v>
      </c>
      <c r="F1403" s="354">
        <v>701969</v>
      </c>
      <c r="G1403" s="288" t="s">
        <v>117</v>
      </c>
      <c r="H1403" s="288"/>
      <c r="I1403" s="1"/>
      <c r="J1403" s="10"/>
      <c r="K1403" s="10"/>
    </row>
    <row r="1404" spans="2:11" s="5" customFormat="1" ht="47.25" hidden="1">
      <c r="B1404" s="1"/>
      <c r="C1404" s="351">
        <v>5279</v>
      </c>
      <c r="D1404" s="352" t="s">
        <v>1453</v>
      </c>
      <c r="E1404" s="353" t="s">
        <v>122</v>
      </c>
      <c r="F1404" s="354">
        <v>125325</v>
      </c>
      <c r="G1404" s="288" t="s">
        <v>117</v>
      </c>
      <c r="H1404" s="288"/>
      <c r="I1404" s="1"/>
      <c r="J1404" s="10"/>
      <c r="K1404" s="10"/>
    </row>
    <row r="1405" spans="2:11" s="5" customFormat="1" ht="47.25" hidden="1">
      <c r="B1405" s="1"/>
      <c r="C1405" s="351">
        <v>5280</v>
      </c>
      <c r="D1405" s="352" t="s">
        <v>1454</v>
      </c>
      <c r="E1405" s="353" t="s">
        <v>122</v>
      </c>
      <c r="F1405" s="354">
        <v>202143</v>
      </c>
      <c r="G1405" s="288" t="s">
        <v>117</v>
      </c>
      <c r="H1405" s="288" t="s">
        <v>145</v>
      </c>
      <c r="I1405" s="1"/>
      <c r="J1405" s="10"/>
      <c r="K1405" s="10"/>
    </row>
    <row r="1406" spans="2:11" s="5" customFormat="1" ht="31.5" hidden="1">
      <c r="B1406" s="1"/>
      <c r="C1406" s="351">
        <v>5286</v>
      </c>
      <c r="D1406" s="352" t="s">
        <v>1455</v>
      </c>
      <c r="E1406" s="353" t="s">
        <v>116</v>
      </c>
      <c r="F1406" s="354">
        <v>13495</v>
      </c>
      <c r="G1406" s="288" t="s">
        <v>117</v>
      </c>
      <c r="H1406" s="288"/>
      <c r="I1406" s="1"/>
      <c r="J1406" s="10"/>
      <c r="K1406" s="10"/>
    </row>
    <row r="1407" spans="2:11" s="5" customFormat="1" ht="78.75">
      <c r="B1407" s="1"/>
      <c r="C1407" s="351">
        <v>5312</v>
      </c>
      <c r="D1407" s="352" t="s">
        <v>1456</v>
      </c>
      <c r="E1407" s="353" t="s">
        <v>119</v>
      </c>
      <c r="F1407" s="354">
        <v>528559</v>
      </c>
      <c r="G1407" s="288" t="s">
        <v>117</v>
      </c>
      <c r="H1407" s="288"/>
      <c r="I1407" s="1"/>
      <c r="J1407" s="10"/>
      <c r="K1407" s="10"/>
    </row>
    <row r="1408" spans="2:11" s="5" customFormat="1" ht="78.75">
      <c r="B1408" s="1"/>
      <c r="C1408" s="351">
        <v>5313</v>
      </c>
      <c r="D1408" s="352" t="s">
        <v>1457</v>
      </c>
      <c r="E1408" s="353" t="s">
        <v>119</v>
      </c>
      <c r="F1408" s="354">
        <v>516877</v>
      </c>
      <c r="G1408" s="288" t="s">
        <v>117</v>
      </c>
      <c r="H1408" s="288"/>
      <c r="I1408" s="1"/>
      <c r="J1408" s="10"/>
      <c r="K1408" s="10"/>
    </row>
    <row r="1409" spans="2:11" s="5" customFormat="1" ht="63" hidden="1">
      <c r="B1409" s="1"/>
      <c r="C1409" s="351">
        <v>5314</v>
      </c>
      <c r="D1409" s="352" t="s">
        <v>1458</v>
      </c>
      <c r="E1409" s="353" t="s">
        <v>122</v>
      </c>
      <c r="F1409" s="354">
        <v>495878</v>
      </c>
      <c r="G1409" s="288" t="s">
        <v>117</v>
      </c>
      <c r="H1409" s="288"/>
      <c r="I1409" s="1"/>
      <c r="J1409" s="10"/>
      <c r="K1409" s="10"/>
    </row>
    <row r="1410" spans="2:11" s="5" customFormat="1" ht="94.5">
      <c r="B1410" s="1"/>
      <c r="C1410" s="351">
        <v>5315</v>
      </c>
      <c r="D1410" s="352" t="s">
        <v>1459</v>
      </c>
      <c r="E1410" s="353" t="s">
        <v>119</v>
      </c>
      <c r="F1410" s="354">
        <v>852668</v>
      </c>
      <c r="G1410" s="288" t="s">
        <v>117</v>
      </c>
      <c r="H1410" s="288"/>
      <c r="I1410" s="1"/>
      <c r="J1410" s="10"/>
      <c r="K1410" s="10"/>
    </row>
    <row r="1411" spans="2:11" s="5" customFormat="1" ht="78.75">
      <c r="B1411" s="1"/>
      <c r="C1411" s="351">
        <v>5316</v>
      </c>
      <c r="D1411" s="352" t="s">
        <v>1460</v>
      </c>
      <c r="E1411" s="353" t="s">
        <v>125</v>
      </c>
      <c r="F1411" s="354">
        <v>1305325</v>
      </c>
      <c r="G1411" s="288" t="s">
        <v>117</v>
      </c>
      <c r="H1411" s="288"/>
      <c r="I1411" s="1"/>
      <c r="J1411" s="10"/>
      <c r="K1411" s="10"/>
    </row>
    <row r="1412" spans="2:11" s="5" customFormat="1" ht="78.75">
      <c r="B1412" s="1"/>
      <c r="C1412" s="351">
        <v>5317</v>
      </c>
      <c r="D1412" s="352" t="s">
        <v>1461</v>
      </c>
      <c r="E1412" s="353" t="s">
        <v>119</v>
      </c>
      <c r="F1412" s="354">
        <v>858056</v>
      </c>
      <c r="G1412" s="288" t="s">
        <v>117</v>
      </c>
      <c r="H1412" s="288"/>
      <c r="I1412" s="1"/>
      <c r="J1412" s="10"/>
      <c r="K1412" s="10"/>
    </row>
    <row r="1413" spans="2:11" s="5" customFormat="1" ht="47.25" hidden="1">
      <c r="B1413" s="1"/>
      <c r="C1413" s="351">
        <v>5318</v>
      </c>
      <c r="D1413" s="352" t="s">
        <v>1462</v>
      </c>
      <c r="E1413" s="353" t="s">
        <v>125</v>
      </c>
      <c r="F1413" s="354">
        <v>45293959</v>
      </c>
      <c r="G1413" s="288" t="s">
        <v>117</v>
      </c>
      <c r="H1413" s="288"/>
      <c r="I1413" s="1"/>
      <c r="J1413" s="10"/>
      <c r="K1413" s="10"/>
    </row>
    <row r="1414" spans="2:11" s="5" customFormat="1" ht="47.25" hidden="1">
      <c r="B1414" s="1"/>
      <c r="C1414" s="351">
        <v>5319</v>
      </c>
      <c r="D1414" s="352" t="s">
        <v>1463</v>
      </c>
      <c r="E1414" s="353" t="s">
        <v>125</v>
      </c>
      <c r="F1414" s="354">
        <v>47092130</v>
      </c>
      <c r="G1414" s="288" t="s">
        <v>117</v>
      </c>
      <c r="H1414" s="288"/>
      <c r="I1414" s="1"/>
      <c r="J1414" s="10"/>
      <c r="K1414" s="10"/>
    </row>
    <row r="1415" spans="2:11" s="5" customFormat="1" ht="31.5" hidden="1">
      <c r="B1415" s="1"/>
      <c r="C1415" s="351">
        <v>5320</v>
      </c>
      <c r="D1415" s="352" t="s">
        <v>1464</v>
      </c>
      <c r="E1415" s="353" t="s">
        <v>122</v>
      </c>
      <c r="F1415" s="354">
        <v>605062</v>
      </c>
      <c r="G1415" s="288" t="s">
        <v>117</v>
      </c>
      <c r="H1415" s="288"/>
      <c r="I1415" s="1"/>
      <c r="J1415" s="10"/>
      <c r="K1415" s="10"/>
    </row>
    <row r="1416" spans="2:11" s="5" customFormat="1" ht="31.5" hidden="1">
      <c r="B1416" s="1"/>
      <c r="C1416" s="351">
        <v>5321</v>
      </c>
      <c r="D1416" s="352" t="s">
        <v>1465</v>
      </c>
      <c r="E1416" s="353" t="s">
        <v>122</v>
      </c>
      <c r="F1416" s="354">
        <v>749935</v>
      </c>
      <c r="G1416" s="288" t="s">
        <v>117</v>
      </c>
      <c r="H1416" s="288"/>
      <c r="I1416" s="1"/>
      <c r="J1416" s="10"/>
      <c r="K1416" s="10"/>
    </row>
    <row r="1417" spans="2:11" s="5" customFormat="1" ht="31.5" hidden="1">
      <c r="B1417" s="1"/>
      <c r="C1417" s="351">
        <v>5322</v>
      </c>
      <c r="D1417" s="352" t="s">
        <v>1466</v>
      </c>
      <c r="E1417" s="353" t="s">
        <v>122</v>
      </c>
      <c r="F1417" s="354">
        <v>981683</v>
      </c>
      <c r="G1417" s="288" t="s">
        <v>117</v>
      </c>
      <c r="H1417" s="288"/>
      <c r="I1417" s="1"/>
      <c r="J1417" s="10"/>
      <c r="K1417" s="10"/>
    </row>
    <row r="1418" spans="2:11" s="5" customFormat="1" ht="31.5" hidden="1">
      <c r="B1418" s="1"/>
      <c r="C1418" s="351">
        <v>5324</v>
      </c>
      <c r="D1418" s="352" t="s">
        <v>1467</v>
      </c>
      <c r="E1418" s="353" t="s">
        <v>122</v>
      </c>
      <c r="F1418" s="354">
        <v>1299063</v>
      </c>
      <c r="G1418" s="288" t="s">
        <v>117</v>
      </c>
      <c r="H1418" s="288"/>
      <c r="I1418" s="1"/>
      <c r="J1418" s="10"/>
      <c r="K1418" s="10"/>
    </row>
    <row r="1419" spans="2:11" s="5" customFormat="1" ht="31.5" hidden="1">
      <c r="B1419" s="1"/>
      <c r="C1419" s="351">
        <v>5325</v>
      </c>
      <c r="D1419" s="352" t="s">
        <v>1468</v>
      </c>
      <c r="E1419" s="353" t="s">
        <v>122</v>
      </c>
      <c r="F1419" s="354">
        <v>1550920</v>
      </c>
      <c r="G1419" s="288" t="s">
        <v>117</v>
      </c>
      <c r="H1419" s="288"/>
      <c r="I1419" s="1"/>
      <c r="J1419" s="10"/>
      <c r="K1419" s="10"/>
    </row>
    <row r="1420" spans="2:11" s="5" customFormat="1" ht="31.5" hidden="1">
      <c r="B1420" s="1"/>
      <c r="C1420" s="351">
        <v>5326</v>
      </c>
      <c r="D1420" s="352" t="s">
        <v>1469</v>
      </c>
      <c r="E1420" s="353" t="s">
        <v>122</v>
      </c>
      <c r="F1420" s="354">
        <v>9246471</v>
      </c>
      <c r="G1420" s="288" t="s">
        <v>117</v>
      </c>
      <c r="H1420" s="288"/>
      <c r="I1420" s="1"/>
      <c r="J1420" s="10"/>
      <c r="K1420" s="10"/>
    </row>
    <row r="1421" spans="2:11" s="5" customFormat="1" ht="31.5" hidden="1">
      <c r="B1421" s="1"/>
      <c r="C1421" s="351">
        <v>5327</v>
      </c>
      <c r="D1421" s="352" t="s">
        <v>1470</v>
      </c>
      <c r="E1421" s="353" t="s">
        <v>122</v>
      </c>
      <c r="F1421" s="354">
        <v>10013256</v>
      </c>
      <c r="G1421" s="288" t="s">
        <v>117</v>
      </c>
      <c r="H1421" s="288"/>
      <c r="I1421" s="1"/>
      <c r="J1421" s="10"/>
      <c r="K1421" s="10"/>
    </row>
    <row r="1422" spans="2:11" s="5" customFormat="1" ht="47.25" hidden="1">
      <c r="B1422" s="1"/>
      <c r="C1422" s="351">
        <v>5328</v>
      </c>
      <c r="D1422" s="352" t="s">
        <v>1471</v>
      </c>
      <c r="E1422" s="353" t="s">
        <v>125</v>
      </c>
      <c r="F1422" s="354">
        <v>18805006</v>
      </c>
      <c r="G1422" s="288" t="s">
        <v>117</v>
      </c>
      <c r="H1422" s="288"/>
      <c r="I1422" s="1"/>
      <c r="J1422" s="10"/>
      <c r="K1422" s="10"/>
    </row>
    <row r="1423" spans="2:11" s="5" customFormat="1" ht="47.25" hidden="1">
      <c r="B1423" s="1"/>
      <c r="C1423" s="351">
        <v>5329</v>
      </c>
      <c r="D1423" s="352" t="s">
        <v>1472</v>
      </c>
      <c r="E1423" s="353" t="s">
        <v>125</v>
      </c>
      <c r="F1423" s="354">
        <v>20651539</v>
      </c>
      <c r="G1423" s="288" t="s">
        <v>117</v>
      </c>
      <c r="H1423" s="288"/>
      <c r="I1423" s="1"/>
      <c r="J1423" s="10"/>
      <c r="K1423" s="10"/>
    </row>
    <row r="1424" spans="2:11" s="5" customFormat="1" ht="47.25" hidden="1">
      <c r="B1424" s="1"/>
      <c r="C1424" s="351">
        <v>5330</v>
      </c>
      <c r="D1424" s="352" t="s">
        <v>1473</v>
      </c>
      <c r="E1424" s="353" t="s">
        <v>125</v>
      </c>
      <c r="F1424" s="354">
        <v>20524215</v>
      </c>
      <c r="G1424" s="288" t="s">
        <v>117</v>
      </c>
      <c r="H1424" s="288"/>
      <c r="I1424" s="1"/>
      <c r="J1424" s="10"/>
      <c r="K1424" s="10"/>
    </row>
    <row r="1425" spans="2:11" s="5" customFormat="1" ht="47.25" hidden="1">
      <c r="B1425" s="1"/>
      <c r="C1425" s="351">
        <v>5331</v>
      </c>
      <c r="D1425" s="352" t="s">
        <v>1474</v>
      </c>
      <c r="E1425" s="353" t="s">
        <v>125</v>
      </c>
      <c r="F1425" s="354">
        <v>23258143</v>
      </c>
      <c r="G1425" s="288" t="s">
        <v>117</v>
      </c>
      <c r="H1425" s="288"/>
      <c r="I1425" s="1"/>
      <c r="J1425" s="10"/>
      <c r="K1425" s="10"/>
    </row>
    <row r="1426" spans="2:11" s="5" customFormat="1" ht="47.25" hidden="1">
      <c r="B1426" s="1"/>
      <c r="C1426" s="351">
        <v>5332</v>
      </c>
      <c r="D1426" s="352" t="s">
        <v>1475</v>
      </c>
      <c r="E1426" s="353" t="s">
        <v>125</v>
      </c>
      <c r="F1426" s="354">
        <v>15366591</v>
      </c>
      <c r="G1426" s="288" t="s">
        <v>117</v>
      </c>
      <c r="H1426" s="288"/>
      <c r="I1426" s="1"/>
      <c r="J1426" s="10"/>
      <c r="K1426" s="10"/>
    </row>
    <row r="1427" spans="2:11" s="5" customFormat="1" ht="47.25" hidden="1">
      <c r="B1427" s="1"/>
      <c r="C1427" s="351">
        <v>5333</v>
      </c>
      <c r="D1427" s="352" t="s">
        <v>1476</v>
      </c>
      <c r="E1427" s="353" t="s">
        <v>125</v>
      </c>
      <c r="F1427" s="354">
        <v>16368385</v>
      </c>
      <c r="G1427" s="288" t="s">
        <v>117</v>
      </c>
      <c r="H1427" s="288"/>
      <c r="I1427" s="1"/>
      <c r="J1427" s="10"/>
      <c r="K1427" s="10"/>
    </row>
    <row r="1428" spans="2:11" s="5" customFormat="1" ht="47.25" hidden="1">
      <c r="B1428" s="1"/>
      <c r="C1428" s="351">
        <v>5334</v>
      </c>
      <c r="D1428" s="352" t="s">
        <v>1477</v>
      </c>
      <c r="E1428" s="353" t="s">
        <v>125</v>
      </c>
      <c r="F1428" s="354">
        <v>21590641</v>
      </c>
      <c r="G1428" s="288" t="s">
        <v>117</v>
      </c>
      <c r="H1428" s="288"/>
      <c r="I1428" s="1"/>
      <c r="J1428" s="10"/>
      <c r="K1428" s="10"/>
    </row>
    <row r="1429" spans="2:11" s="5" customFormat="1" ht="47.25" hidden="1">
      <c r="B1429" s="1"/>
      <c r="C1429" s="351">
        <v>5335</v>
      </c>
      <c r="D1429" s="352" t="s">
        <v>1478</v>
      </c>
      <c r="E1429" s="353" t="s">
        <v>125</v>
      </c>
      <c r="F1429" s="354">
        <v>23083637</v>
      </c>
      <c r="G1429" s="288" t="s">
        <v>117</v>
      </c>
      <c r="H1429" s="288"/>
      <c r="I1429" s="1"/>
      <c r="J1429" s="10"/>
      <c r="K1429" s="10"/>
    </row>
    <row r="1430" spans="2:11" s="5" customFormat="1" ht="47.25" hidden="1">
      <c r="B1430" s="1"/>
      <c r="C1430" s="351">
        <v>5336</v>
      </c>
      <c r="D1430" s="352" t="s">
        <v>1479</v>
      </c>
      <c r="E1430" s="353" t="s">
        <v>125</v>
      </c>
      <c r="F1430" s="354">
        <v>26657780</v>
      </c>
      <c r="G1430" s="288" t="s">
        <v>117</v>
      </c>
      <c r="H1430" s="288"/>
      <c r="I1430" s="1"/>
      <c r="J1430" s="10"/>
      <c r="K1430" s="10"/>
    </row>
    <row r="1431" spans="2:11" s="5" customFormat="1" ht="78.75" hidden="1">
      <c r="B1431" s="1"/>
      <c r="C1431" s="351">
        <v>5338</v>
      </c>
      <c r="D1431" s="352" t="s">
        <v>1480</v>
      </c>
      <c r="E1431" s="353" t="s">
        <v>125</v>
      </c>
      <c r="F1431" s="354">
        <v>1198449</v>
      </c>
      <c r="G1431" s="288" t="s">
        <v>117</v>
      </c>
      <c r="H1431" s="288"/>
      <c r="I1431" s="1"/>
      <c r="J1431" s="10"/>
      <c r="K1431" s="10"/>
    </row>
    <row r="1432" spans="2:11" s="5" customFormat="1" ht="31.5" hidden="1">
      <c r="B1432" s="1"/>
      <c r="C1432" s="351">
        <v>5339</v>
      </c>
      <c r="D1432" s="352" t="s">
        <v>1481</v>
      </c>
      <c r="E1432" s="353" t="s">
        <v>125</v>
      </c>
      <c r="F1432" s="354">
        <v>387859</v>
      </c>
      <c r="G1432" s="288" t="s">
        <v>117</v>
      </c>
      <c r="H1432" s="288"/>
      <c r="I1432" s="1"/>
      <c r="J1432" s="10"/>
      <c r="K1432" s="10"/>
    </row>
    <row r="1433" spans="2:11" s="5" customFormat="1" ht="31.5" hidden="1">
      <c r="B1433" s="1"/>
      <c r="C1433" s="351">
        <v>5340</v>
      </c>
      <c r="D1433" s="352" t="s">
        <v>1482</v>
      </c>
      <c r="E1433" s="353" t="s">
        <v>125</v>
      </c>
      <c r="F1433" s="354">
        <v>2582690</v>
      </c>
      <c r="G1433" s="288" t="s">
        <v>117</v>
      </c>
      <c r="H1433" s="288"/>
      <c r="I1433" s="1"/>
      <c r="J1433" s="10"/>
      <c r="K1433" s="10"/>
    </row>
    <row r="1434" spans="2:11" s="5" customFormat="1" ht="31.5" hidden="1">
      <c r="B1434" s="1"/>
      <c r="C1434" s="351">
        <v>5341</v>
      </c>
      <c r="D1434" s="352" t="s">
        <v>1483</v>
      </c>
      <c r="E1434" s="353" t="s">
        <v>125</v>
      </c>
      <c r="F1434" s="354">
        <v>752317</v>
      </c>
      <c r="G1434" s="288" t="s">
        <v>117</v>
      </c>
      <c r="H1434" s="288"/>
      <c r="I1434" s="1"/>
      <c r="J1434" s="10"/>
      <c r="K1434" s="10"/>
    </row>
    <row r="1435" spans="2:11" s="5" customFormat="1" ht="47.25" hidden="1">
      <c r="B1435" s="1"/>
      <c r="C1435" s="351">
        <v>5342</v>
      </c>
      <c r="D1435" s="352" t="s">
        <v>1484</v>
      </c>
      <c r="E1435" s="353" t="s">
        <v>125</v>
      </c>
      <c r="F1435" s="354">
        <v>393070</v>
      </c>
      <c r="G1435" s="288" t="s">
        <v>117</v>
      </c>
      <c r="H1435" s="288"/>
      <c r="I1435" s="1"/>
      <c r="J1435" s="10"/>
      <c r="K1435" s="10"/>
    </row>
    <row r="1436" spans="2:11" s="5" customFormat="1" ht="47.25" hidden="1">
      <c r="B1436" s="1"/>
      <c r="C1436" s="351">
        <v>5343</v>
      </c>
      <c r="D1436" s="352" t="s">
        <v>1485</v>
      </c>
      <c r="E1436" s="353" t="s">
        <v>125</v>
      </c>
      <c r="F1436" s="354">
        <v>746238</v>
      </c>
      <c r="G1436" s="288" t="s">
        <v>117</v>
      </c>
      <c r="H1436" s="288"/>
      <c r="I1436" s="1"/>
      <c r="J1436" s="10"/>
      <c r="K1436" s="10"/>
    </row>
    <row r="1437" spans="2:11" s="5" customFormat="1" ht="47.25" hidden="1">
      <c r="B1437" s="1"/>
      <c r="C1437" s="351">
        <v>5344</v>
      </c>
      <c r="D1437" s="352" t="s">
        <v>1486</v>
      </c>
      <c r="E1437" s="353" t="s">
        <v>116</v>
      </c>
      <c r="F1437" s="354">
        <v>17743</v>
      </c>
      <c r="G1437" s="288" t="s">
        <v>117</v>
      </c>
      <c r="H1437" s="288"/>
      <c r="I1437" s="1"/>
      <c r="J1437" s="10"/>
      <c r="K1437" s="10"/>
    </row>
    <row r="1438" spans="2:11" s="5" customFormat="1" ht="94.5" hidden="1">
      <c r="B1438" s="1"/>
      <c r="C1438" s="351">
        <v>5345</v>
      </c>
      <c r="D1438" s="352" t="s">
        <v>1487</v>
      </c>
      <c r="E1438" s="353" t="s">
        <v>119</v>
      </c>
      <c r="F1438" s="354">
        <v>155109</v>
      </c>
      <c r="G1438" s="288" t="s">
        <v>117</v>
      </c>
      <c r="H1438" s="288"/>
      <c r="I1438" s="1"/>
      <c r="J1438" s="10"/>
      <c r="K1438" s="10"/>
    </row>
    <row r="1439" spans="2:11" s="5" customFormat="1" ht="94.5" hidden="1">
      <c r="B1439" s="1"/>
      <c r="C1439" s="351">
        <v>5346</v>
      </c>
      <c r="D1439" s="352" t="s">
        <v>1488</v>
      </c>
      <c r="E1439" s="353" t="s">
        <v>119</v>
      </c>
      <c r="F1439" s="354">
        <v>170775</v>
      </c>
      <c r="G1439" s="288" t="s">
        <v>117</v>
      </c>
      <c r="H1439" s="288"/>
      <c r="I1439" s="1"/>
      <c r="J1439" s="10"/>
      <c r="K1439" s="10"/>
    </row>
    <row r="1440" spans="2:11" s="5" customFormat="1" ht="63" hidden="1">
      <c r="B1440" s="1"/>
      <c r="C1440" s="351">
        <v>5347</v>
      </c>
      <c r="D1440" s="352" t="s">
        <v>1489</v>
      </c>
      <c r="E1440" s="353" t="s">
        <v>119</v>
      </c>
      <c r="F1440" s="354">
        <v>239879</v>
      </c>
      <c r="G1440" s="288" t="s">
        <v>117</v>
      </c>
      <c r="H1440" s="288"/>
      <c r="I1440" s="1"/>
      <c r="J1440" s="10"/>
      <c r="K1440" s="10"/>
    </row>
    <row r="1441" spans="2:11" s="5" customFormat="1" ht="63" hidden="1">
      <c r="B1441" s="1"/>
      <c r="C1441" s="351">
        <v>5348</v>
      </c>
      <c r="D1441" s="352" t="s">
        <v>1490</v>
      </c>
      <c r="E1441" s="353" t="s">
        <v>119</v>
      </c>
      <c r="F1441" s="354">
        <v>246666</v>
      </c>
      <c r="G1441" s="288" t="s">
        <v>117</v>
      </c>
      <c r="H1441" s="288"/>
      <c r="I1441" s="1"/>
      <c r="J1441" s="10"/>
      <c r="K1441" s="10"/>
    </row>
    <row r="1442" spans="2:11" s="5" customFormat="1" ht="63" hidden="1">
      <c r="B1442" s="1"/>
      <c r="C1442" s="351">
        <v>5349</v>
      </c>
      <c r="D1442" s="352" t="s">
        <v>1491</v>
      </c>
      <c r="E1442" s="353" t="s">
        <v>119</v>
      </c>
      <c r="F1442" s="354">
        <v>253493</v>
      </c>
      <c r="G1442" s="288" t="s">
        <v>117</v>
      </c>
      <c r="H1442" s="288"/>
      <c r="I1442" s="1"/>
      <c r="J1442" s="10"/>
      <c r="K1442" s="10"/>
    </row>
    <row r="1443" spans="2:11" s="5" customFormat="1" ht="63" hidden="1">
      <c r="B1443" s="1"/>
      <c r="C1443" s="351">
        <v>5350</v>
      </c>
      <c r="D1443" s="352" t="s">
        <v>1492</v>
      </c>
      <c r="E1443" s="353" t="s">
        <v>119</v>
      </c>
      <c r="F1443" s="354">
        <v>291003</v>
      </c>
      <c r="G1443" s="288" t="s">
        <v>117</v>
      </c>
      <c r="H1443" s="288"/>
      <c r="I1443" s="1"/>
      <c r="J1443" s="10"/>
      <c r="K1443" s="10"/>
    </row>
    <row r="1444" spans="2:11" s="5" customFormat="1" ht="63" hidden="1">
      <c r="B1444" s="1"/>
      <c r="C1444" s="351">
        <v>5351</v>
      </c>
      <c r="D1444" s="352" t="s">
        <v>1493</v>
      </c>
      <c r="E1444" s="353" t="s">
        <v>119</v>
      </c>
      <c r="F1444" s="354">
        <v>297827</v>
      </c>
      <c r="G1444" s="288" t="s">
        <v>117</v>
      </c>
      <c r="H1444" s="288"/>
      <c r="I1444" s="1"/>
      <c r="J1444" s="10"/>
      <c r="K1444" s="10"/>
    </row>
    <row r="1445" spans="2:11" s="5" customFormat="1" ht="63" hidden="1">
      <c r="B1445" s="1"/>
      <c r="C1445" s="351">
        <v>5352</v>
      </c>
      <c r="D1445" s="352" t="s">
        <v>1494</v>
      </c>
      <c r="E1445" s="353" t="s">
        <v>119</v>
      </c>
      <c r="F1445" s="354">
        <v>304654</v>
      </c>
      <c r="G1445" s="288" t="s">
        <v>117</v>
      </c>
      <c r="H1445" s="288"/>
      <c r="I1445" s="1"/>
      <c r="J1445" s="10"/>
      <c r="K1445" s="10"/>
    </row>
    <row r="1446" spans="2:11" s="5" customFormat="1" ht="63" hidden="1">
      <c r="B1446" s="1"/>
      <c r="C1446" s="351">
        <v>5353</v>
      </c>
      <c r="D1446" s="352" t="s">
        <v>1495</v>
      </c>
      <c r="E1446" s="353" t="s">
        <v>119</v>
      </c>
      <c r="F1446" s="354">
        <v>342165</v>
      </c>
      <c r="G1446" s="288" t="s">
        <v>117</v>
      </c>
      <c r="H1446" s="288"/>
      <c r="I1446" s="1"/>
      <c r="J1446" s="10"/>
      <c r="K1446" s="10"/>
    </row>
    <row r="1447" spans="2:11" s="5" customFormat="1" ht="63" hidden="1">
      <c r="B1447" s="1"/>
      <c r="C1447" s="351">
        <v>5354</v>
      </c>
      <c r="D1447" s="352" t="s">
        <v>1496</v>
      </c>
      <c r="E1447" s="353" t="s">
        <v>119</v>
      </c>
      <c r="F1447" s="354">
        <v>349525</v>
      </c>
      <c r="G1447" s="288" t="s">
        <v>117</v>
      </c>
      <c r="H1447" s="288"/>
      <c r="I1447" s="1"/>
      <c r="J1447" s="10"/>
      <c r="K1447" s="10"/>
    </row>
    <row r="1448" spans="2:11" s="5" customFormat="1" ht="63" hidden="1">
      <c r="B1448" s="1"/>
      <c r="C1448" s="351">
        <v>5355</v>
      </c>
      <c r="D1448" s="352" t="s">
        <v>1497</v>
      </c>
      <c r="E1448" s="353" t="s">
        <v>119</v>
      </c>
      <c r="F1448" s="354">
        <v>355816</v>
      </c>
      <c r="G1448" s="288" t="s">
        <v>117</v>
      </c>
      <c r="H1448" s="288"/>
      <c r="I1448" s="1"/>
      <c r="J1448" s="10"/>
      <c r="K1448" s="10"/>
    </row>
    <row r="1449" spans="2:11" s="5" customFormat="1" ht="94.5" hidden="1">
      <c r="B1449" s="1"/>
      <c r="C1449" s="351">
        <v>5356</v>
      </c>
      <c r="D1449" s="352" t="s">
        <v>1498</v>
      </c>
      <c r="E1449" s="353" t="s">
        <v>119</v>
      </c>
      <c r="F1449" s="354">
        <v>120166</v>
      </c>
      <c r="G1449" s="288" t="s">
        <v>117</v>
      </c>
      <c r="H1449" s="288"/>
      <c r="I1449" s="1"/>
      <c r="J1449" s="10"/>
      <c r="K1449" s="10"/>
    </row>
    <row r="1450" spans="2:11" s="5" customFormat="1" ht="94.5" hidden="1">
      <c r="B1450" s="1"/>
      <c r="C1450" s="351">
        <v>5357</v>
      </c>
      <c r="D1450" s="352" t="s">
        <v>1499</v>
      </c>
      <c r="E1450" s="353" t="s">
        <v>119</v>
      </c>
      <c r="F1450" s="354">
        <v>136244</v>
      </c>
      <c r="G1450" s="288" t="s">
        <v>117</v>
      </c>
      <c r="H1450" s="288"/>
      <c r="I1450" s="1"/>
      <c r="J1450" s="10"/>
      <c r="K1450" s="10"/>
    </row>
    <row r="1451" spans="2:11" s="5" customFormat="1" ht="94.5" hidden="1">
      <c r="B1451" s="1"/>
      <c r="C1451" s="351">
        <v>5358</v>
      </c>
      <c r="D1451" s="352" t="s">
        <v>1500</v>
      </c>
      <c r="E1451" s="353" t="s">
        <v>119</v>
      </c>
      <c r="F1451" s="354">
        <v>147894</v>
      </c>
      <c r="G1451" s="288" t="s">
        <v>117</v>
      </c>
      <c r="H1451" s="288"/>
      <c r="I1451" s="1"/>
      <c r="J1451" s="10"/>
      <c r="K1451" s="10"/>
    </row>
    <row r="1452" spans="2:11" s="5" customFormat="1" ht="94.5" hidden="1">
      <c r="B1452" s="1"/>
      <c r="C1452" s="351">
        <v>5359</v>
      </c>
      <c r="D1452" s="352" t="s">
        <v>1501</v>
      </c>
      <c r="E1452" s="353" t="s">
        <v>119</v>
      </c>
      <c r="F1452" s="354">
        <v>161116</v>
      </c>
      <c r="G1452" s="288" t="s">
        <v>117</v>
      </c>
      <c r="H1452" s="288"/>
      <c r="I1452" s="1"/>
      <c r="J1452" s="10"/>
      <c r="K1452" s="10"/>
    </row>
    <row r="1453" spans="2:11" s="5" customFormat="1" ht="47.25" hidden="1">
      <c r="B1453" s="1"/>
      <c r="C1453" s="351">
        <v>5360</v>
      </c>
      <c r="D1453" s="352" t="s">
        <v>1502</v>
      </c>
      <c r="E1453" s="353" t="s">
        <v>785</v>
      </c>
      <c r="F1453" s="354">
        <v>144474</v>
      </c>
      <c r="G1453" s="288" t="s">
        <v>117</v>
      </c>
      <c r="H1453" s="288"/>
      <c r="I1453" s="1"/>
      <c r="J1453" s="10"/>
      <c r="K1453" s="10"/>
    </row>
    <row r="1454" spans="2:11" s="5" customFormat="1" ht="47.25" hidden="1">
      <c r="B1454" s="1"/>
      <c r="C1454" s="351">
        <v>5361</v>
      </c>
      <c r="D1454" s="352" t="s">
        <v>1503</v>
      </c>
      <c r="E1454" s="353" t="s">
        <v>119</v>
      </c>
      <c r="F1454" s="354">
        <v>9786</v>
      </c>
      <c r="G1454" s="288" t="s">
        <v>117</v>
      </c>
      <c r="H1454" s="288"/>
      <c r="I1454" s="1"/>
      <c r="J1454" s="10"/>
      <c r="K1454" s="10"/>
    </row>
    <row r="1455" spans="2:11" s="5" customFormat="1" ht="63" hidden="1">
      <c r="B1455" s="1"/>
      <c r="C1455" s="351">
        <v>5362</v>
      </c>
      <c r="D1455" s="352" t="s">
        <v>1504</v>
      </c>
      <c r="E1455" s="353" t="s">
        <v>119</v>
      </c>
      <c r="F1455" s="354">
        <v>297626</v>
      </c>
      <c r="G1455" s="288" t="s">
        <v>117</v>
      </c>
      <c r="H1455" s="288"/>
      <c r="I1455" s="1"/>
      <c r="J1455" s="10"/>
      <c r="K1455" s="10"/>
    </row>
    <row r="1456" spans="2:11" s="5" customFormat="1" ht="63" hidden="1">
      <c r="B1456" s="1"/>
      <c r="C1456" s="351">
        <v>5363</v>
      </c>
      <c r="D1456" s="352" t="s">
        <v>1505</v>
      </c>
      <c r="E1456" s="353" t="s">
        <v>119</v>
      </c>
      <c r="F1456" s="354">
        <v>287775</v>
      </c>
      <c r="G1456" s="288" t="s">
        <v>117</v>
      </c>
      <c r="H1456" s="288"/>
      <c r="I1456" s="1"/>
      <c r="J1456" s="10"/>
      <c r="K1456" s="10"/>
    </row>
    <row r="1457" spans="2:11" s="5" customFormat="1" ht="78.75" hidden="1">
      <c r="B1457" s="1"/>
      <c r="C1457" s="351">
        <v>5364</v>
      </c>
      <c r="D1457" s="352" t="s">
        <v>1506</v>
      </c>
      <c r="E1457" s="353" t="s">
        <v>119</v>
      </c>
      <c r="F1457" s="354">
        <v>281783</v>
      </c>
      <c r="G1457" s="288" t="s">
        <v>117</v>
      </c>
      <c r="H1457" s="288"/>
      <c r="I1457" s="1"/>
      <c r="J1457" s="10"/>
      <c r="K1457" s="10"/>
    </row>
    <row r="1458" spans="2:11" s="5" customFormat="1" ht="31.5" hidden="1">
      <c r="B1458" s="1"/>
      <c r="C1458" s="351">
        <v>5365</v>
      </c>
      <c r="D1458" s="352" t="s">
        <v>1507</v>
      </c>
      <c r="E1458" s="353" t="s">
        <v>116</v>
      </c>
      <c r="F1458" s="354">
        <v>28810</v>
      </c>
      <c r="G1458" s="288" t="s">
        <v>117</v>
      </c>
      <c r="H1458" s="288" t="s">
        <v>145</v>
      </c>
      <c r="I1458" s="1"/>
      <c r="J1458" s="10"/>
      <c r="K1458" s="10"/>
    </row>
    <row r="1459" spans="2:11" s="5" customFormat="1" ht="31.5" hidden="1">
      <c r="B1459" s="1"/>
      <c r="C1459" s="351">
        <v>5366</v>
      </c>
      <c r="D1459" s="352" t="s">
        <v>1508</v>
      </c>
      <c r="E1459" s="353" t="s">
        <v>116</v>
      </c>
      <c r="F1459" s="354">
        <v>2617</v>
      </c>
      <c r="G1459" s="288" t="s">
        <v>117</v>
      </c>
      <c r="H1459" s="288" t="s">
        <v>145</v>
      </c>
      <c r="I1459" s="1"/>
      <c r="J1459" s="10"/>
      <c r="K1459" s="10"/>
    </row>
    <row r="1460" spans="2:11" s="5" customFormat="1" ht="47.25" hidden="1">
      <c r="B1460" s="1"/>
      <c r="C1460" s="351">
        <v>5368</v>
      </c>
      <c r="D1460" s="352" t="s">
        <v>1509</v>
      </c>
      <c r="E1460" s="353" t="s">
        <v>116</v>
      </c>
      <c r="F1460" s="354">
        <v>21228</v>
      </c>
      <c r="G1460" s="288" t="s">
        <v>117</v>
      </c>
      <c r="H1460" s="288"/>
      <c r="I1460" s="1"/>
      <c r="J1460" s="10"/>
      <c r="K1460" s="10"/>
    </row>
    <row r="1461" spans="2:11" s="5" customFormat="1" ht="31.5" hidden="1">
      <c r="B1461" s="1"/>
      <c r="C1461" s="351">
        <v>5369</v>
      </c>
      <c r="D1461" s="352" t="s">
        <v>1510</v>
      </c>
      <c r="E1461" s="353" t="s">
        <v>125</v>
      </c>
      <c r="F1461" s="354">
        <v>3898</v>
      </c>
      <c r="G1461" s="288" t="s">
        <v>117</v>
      </c>
      <c r="H1461" s="288"/>
      <c r="I1461" s="1"/>
      <c r="J1461" s="10"/>
      <c r="K1461" s="10"/>
    </row>
    <row r="1462" spans="2:11" s="5" customFormat="1" ht="25.5" hidden="1">
      <c r="B1462" s="1"/>
      <c r="C1462" s="351">
        <v>5370</v>
      </c>
      <c r="D1462" s="352" t="s">
        <v>1511</v>
      </c>
      <c r="E1462" s="353" t="s">
        <v>116</v>
      </c>
      <c r="F1462" s="354">
        <v>9142</v>
      </c>
      <c r="G1462" s="288" t="s">
        <v>117</v>
      </c>
      <c r="H1462" s="288"/>
      <c r="I1462" s="1"/>
      <c r="J1462" s="10"/>
      <c r="K1462" s="10"/>
    </row>
    <row r="1463" spans="2:11" s="5" customFormat="1" ht="25.5" hidden="1">
      <c r="B1463" s="1"/>
      <c r="C1463" s="351">
        <v>5371</v>
      </c>
      <c r="D1463" s="352" t="s">
        <v>1512</v>
      </c>
      <c r="E1463" s="353" t="s">
        <v>116</v>
      </c>
      <c r="F1463" s="354">
        <v>55152</v>
      </c>
      <c r="G1463" s="288" t="s">
        <v>117</v>
      </c>
      <c r="H1463" s="288"/>
      <c r="I1463" s="1"/>
      <c r="J1463" s="10"/>
      <c r="K1463" s="10"/>
    </row>
    <row r="1464" spans="2:11" s="5" customFormat="1" ht="31.5" hidden="1">
      <c r="B1464" s="1"/>
      <c r="C1464" s="351">
        <v>5372</v>
      </c>
      <c r="D1464" s="352" t="s">
        <v>1513</v>
      </c>
      <c r="E1464" s="353" t="s">
        <v>125</v>
      </c>
      <c r="F1464" s="354">
        <v>222710</v>
      </c>
      <c r="G1464" s="288" t="s">
        <v>117</v>
      </c>
      <c r="H1464" s="288"/>
      <c r="I1464" s="1"/>
      <c r="J1464" s="10"/>
      <c r="K1464" s="10"/>
    </row>
    <row r="1465" spans="2:11" s="5" customFormat="1" ht="31.5" hidden="1">
      <c r="B1465" s="1"/>
      <c r="C1465" s="351">
        <v>5373</v>
      </c>
      <c r="D1465" s="352" t="s">
        <v>1514</v>
      </c>
      <c r="E1465" s="353" t="s">
        <v>125</v>
      </c>
      <c r="F1465" s="354">
        <v>31505337</v>
      </c>
      <c r="G1465" s="288" t="s">
        <v>117</v>
      </c>
      <c r="H1465" s="288" t="s">
        <v>145</v>
      </c>
      <c r="I1465" s="1"/>
      <c r="J1465" s="10"/>
      <c r="K1465" s="10"/>
    </row>
    <row r="1466" spans="2:11" s="5" customFormat="1" ht="78.75" hidden="1">
      <c r="B1466" s="1"/>
      <c r="C1466" s="351">
        <v>5374</v>
      </c>
      <c r="D1466" s="352" t="s">
        <v>1515</v>
      </c>
      <c r="E1466" s="353" t="s">
        <v>119</v>
      </c>
      <c r="F1466" s="354">
        <v>159061</v>
      </c>
      <c r="G1466" s="288" t="s">
        <v>117</v>
      </c>
      <c r="H1466" s="288"/>
      <c r="I1466" s="1"/>
      <c r="J1466" s="10"/>
      <c r="K1466" s="10"/>
    </row>
    <row r="1467" spans="2:11" s="5" customFormat="1" ht="78.75" hidden="1">
      <c r="B1467" s="1"/>
      <c r="C1467" s="351">
        <v>5375</v>
      </c>
      <c r="D1467" s="352" t="s">
        <v>1516</v>
      </c>
      <c r="E1467" s="353" t="s">
        <v>119</v>
      </c>
      <c r="F1467" s="354">
        <v>193340</v>
      </c>
      <c r="G1467" s="288" t="s">
        <v>117</v>
      </c>
      <c r="H1467" s="288"/>
      <c r="I1467" s="1"/>
      <c r="J1467" s="10"/>
      <c r="K1467" s="10"/>
    </row>
    <row r="1468" spans="2:11" s="5" customFormat="1" ht="31.5" hidden="1">
      <c r="B1468" s="1"/>
      <c r="C1468" s="351">
        <v>5376</v>
      </c>
      <c r="D1468" s="352" t="s">
        <v>1517</v>
      </c>
      <c r="E1468" s="353" t="s">
        <v>494</v>
      </c>
      <c r="F1468" s="354">
        <v>404191</v>
      </c>
      <c r="G1468" s="288" t="s">
        <v>117</v>
      </c>
      <c r="H1468" s="288"/>
      <c r="I1468" s="1"/>
      <c r="J1468" s="10"/>
      <c r="K1468" s="10"/>
    </row>
    <row r="1469" spans="2:11" s="5" customFormat="1" ht="78.75" hidden="1">
      <c r="B1469" s="1"/>
      <c r="C1469" s="351">
        <v>5377</v>
      </c>
      <c r="D1469" s="352" t="s">
        <v>1518</v>
      </c>
      <c r="E1469" s="353" t="s">
        <v>119</v>
      </c>
      <c r="F1469" s="354">
        <v>240314</v>
      </c>
      <c r="G1469" s="288" t="s">
        <v>117</v>
      </c>
      <c r="H1469" s="288"/>
      <c r="I1469" s="1"/>
      <c r="J1469" s="10"/>
      <c r="K1469" s="10"/>
    </row>
    <row r="1470" spans="2:11" s="5" customFormat="1" ht="78.75" hidden="1">
      <c r="B1470" s="1"/>
      <c r="C1470" s="351">
        <v>5378</v>
      </c>
      <c r="D1470" s="352" t="s">
        <v>1519</v>
      </c>
      <c r="E1470" s="353" t="s">
        <v>119</v>
      </c>
      <c r="F1470" s="354">
        <v>263987</v>
      </c>
      <c r="G1470" s="288" t="s">
        <v>117</v>
      </c>
      <c r="H1470" s="288"/>
      <c r="I1470" s="1"/>
      <c r="J1470" s="10"/>
      <c r="K1470" s="10"/>
    </row>
    <row r="1471" spans="2:11" s="5" customFormat="1" ht="63" hidden="1">
      <c r="B1471" s="1"/>
      <c r="C1471" s="351">
        <v>5380</v>
      </c>
      <c r="D1471" s="352" t="s">
        <v>1520</v>
      </c>
      <c r="E1471" s="353" t="s">
        <v>119</v>
      </c>
      <c r="F1471" s="354">
        <v>35416</v>
      </c>
      <c r="G1471" s="288" t="s">
        <v>117</v>
      </c>
      <c r="H1471" s="288"/>
      <c r="I1471" s="1"/>
      <c r="J1471" s="10"/>
      <c r="K1471" s="10"/>
    </row>
    <row r="1472" spans="2:11" s="5" customFormat="1" ht="63" hidden="1">
      <c r="B1472" s="1"/>
      <c r="C1472" s="351">
        <v>5382</v>
      </c>
      <c r="D1472" s="352" t="s">
        <v>1521</v>
      </c>
      <c r="E1472" s="353" t="s">
        <v>122</v>
      </c>
      <c r="F1472" s="354">
        <v>78001</v>
      </c>
      <c r="G1472" s="288" t="s">
        <v>117</v>
      </c>
      <c r="H1472" s="288"/>
      <c r="I1472" s="1"/>
      <c r="J1472" s="10"/>
      <c r="K1472" s="10"/>
    </row>
    <row r="1473" spans="2:11" s="5" customFormat="1" ht="47.25" hidden="1">
      <c r="B1473" s="1"/>
      <c r="C1473" s="351">
        <v>5383</v>
      </c>
      <c r="D1473" s="352" t="s">
        <v>1522</v>
      </c>
      <c r="E1473" s="353" t="s">
        <v>122</v>
      </c>
      <c r="F1473" s="354">
        <v>9915</v>
      </c>
      <c r="G1473" s="288" t="s">
        <v>117</v>
      </c>
      <c r="H1473" s="288"/>
      <c r="I1473" s="1"/>
      <c r="J1473" s="10"/>
      <c r="K1473" s="10"/>
    </row>
    <row r="1474" spans="2:11" s="5" customFormat="1" ht="94.5" hidden="1">
      <c r="B1474" s="1"/>
      <c r="C1474" s="351">
        <v>5384</v>
      </c>
      <c r="D1474" s="352" t="s">
        <v>1523</v>
      </c>
      <c r="E1474" s="353" t="s">
        <v>125</v>
      </c>
      <c r="F1474" s="354">
        <v>10450895</v>
      </c>
      <c r="G1474" s="288" t="s">
        <v>117</v>
      </c>
      <c r="H1474" s="288"/>
      <c r="I1474" s="1"/>
      <c r="J1474" s="10"/>
      <c r="K1474" s="10"/>
    </row>
    <row r="1475" spans="2:11" s="5" customFormat="1" ht="94.5" hidden="1">
      <c r="B1475" s="1"/>
      <c r="C1475" s="351">
        <v>5385</v>
      </c>
      <c r="D1475" s="352" t="s">
        <v>1524</v>
      </c>
      <c r="E1475" s="353" t="s">
        <v>125</v>
      </c>
      <c r="F1475" s="354">
        <v>7743318</v>
      </c>
      <c r="G1475" s="288" t="s">
        <v>117</v>
      </c>
      <c r="H1475" s="288"/>
      <c r="I1475" s="1"/>
      <c r="J1475" s="10"/>
      <c r="K1475" s="10"/>
    </row>
    <row r="1476" spans="2:11" s="5" customFormat="1" ht="31.5" hidden="1">
      <c r="B1476" s="1"/>
      <c r="C1476" s="351">
        <v>5387</v>
      </c>
      <c r="D1476" s="352" t="s">
        <v>1525</v>
      </c>
      <c r="E1476" s="353" t="s">
        <v>125</v>
      </c>
      <c r="F1476" s="354">
        <v>348365</v>
      </c>
      <c r="G1476" s="288" t="s">
        <v>117</v>
      </c>
      <c r="H1476" s="288"/>
      <c r="I1476" s="1"/>
      <c r="J1476" s="10"/>
      <c r="K1476" s="10"/>
    </row>
    <row r="1477" spans="2:11" s="5" customFormat="1" ht="63">
      <c r="B1477" s="1"/>
      <c r="C1477" s="351">
        <v>5388</v>
      </c>
      <c r="D1477" s="352" t="s">
        <v>1526</v>
      </c>
      <c r="E1477" s="353" t="s">
        <v>125</v>
      </c>
      <c r="F1477" s="354">
        <v>722414</v>
      </c>
      <c r="G1477" s="288" t="s">
        <v>117</v>
      </c>
      <c r="H1477" s="288" t="s">
        <v>145</v>
      </c>
      <c r="I1477" s="1"/>
      <c r="J1477" s="10"/>
      <c r="K1477" s="10"/>
    </row>
    <row r="1478" spans="2:11" s="5" customFormat="1" ht="25.5" hidden="1">
      <c r="B1478" s="1"/>
      <c r="C1478" s="351">
        <v>5391</v>
      </c>
      <c r="D1478" s="352" t="s">
        <v>1527</v>
      </c>
      <c r="E1478" s="353" t="s">
        <v>785</v>
      </c>
      <c r="F1478" s="354">
        <v>27528</v>
      </c>
      <c r="G1478" s="288" t="s">
        <v>117</v>
      </c>
      <c r="H1478" s="288"/>
      <c r="I1478" s="1"/>
      <c r="J1478" s="10"/>
      <c r="K1478" s="10"/>
    </row>
    <row r="1479" spans="2:11" s="5" customFormat="1" ht="25.5" hidden="1">
      <c r="B1479" s="1"/>
      <c r="C1479" s="351">
        <v>5392</v>
      </c>
      <c r="D1479" s="352" t="s">
        <v>1528</v>
      </c>
      <c r="E1479" s="353" t="s">
        <v>494</v>
      </c>
      <c r="F1479" s="354">
        <v>220212</v>
      </c>
      <c r="G1479" s="288" t="s">
        <v>117</v>
      </c>
      <c r="H1479" s="288"/>
      <c r="I1479" s="1"/>
      <c r="J1479" s="10"/>
      <c r="K1479" s="10"/>
    </row>
    <row r="1480" spans="2:11" s="5" customFormat="1" ht="63" hidden="1">
      <c r="B1480" s="1"/>
      <c r="C1480" s="351">
        <v>5394</v>
      </c>
      <c r="D1480" s="352" t="s">
        <v>1529</v>
      </c>
      <c r="E1480" s="353" t="s">
        <v>122</v>
      </c>
      <c r="F1480" s="354">
        <v>190801</v>
      </c>
      <c r="G1480" s="288" t="s">
        <v>117</v>
      </c>
      <c r="H1480" s="288"/>
      <c r="I1480" s="1"/>
      <c r="J1480" s="10"/>
      <c r="K1480" s="10"/>
    </row>
    <row r="1481" spans="2:11" s="5" customFormat="1" ht="63" hidden="1">
      <c r="B1481" s="1"/>
      <c r="C1481" s="351">
        <v>5395</v>
      </c>
      <c r="D1481" s="352" t="s">
        <v>1530</v>
      </c>
      <c r="E1481" s="353" t="s">
        <v>122</v>
      </c>
      <c r="F1481" s="354">
        <v>35220</v>
      </c>
      <c r="G1481" s="288" t="s">
        <v>117</v>
      </c>
      <c r="H1481" s="288"/>
      <c r="I1481" s="1"/>
      <c r="J1481" s="10"/>
      <c r="K1481" s="10"/>
    </row>
    <row r="1482" spans="2:11" s="5" customFormat="1" ht="78.75">
      <c r="B1482" s="1"/>
      <c r="C1482" s="351">
        <v>5396</v>
      </c>
      <c r="D1482" s="352" t="s">
        <v>1531</v>
      </c>
      <c r="E1482" s="353" t="s">
        <v>119</v>
      </c>
      <c r="F1482" s="354">
        <v>805788</v>
      </c>
      <c r="G1482" s="288" t="s">
        <v>117</v>
      </c>
      <c r="H1482" s="288"/>
      <c r="I1482" s="1"/>
      <c r="J1482" s="10"/>
      <c r="K1482" s="10"/>
    </row>
    <row r="1483" spans="2:11" s="5" customFormat="1" ht="78.75" hidden="1">
      <c r="B1483" s="1"/>
      <c r="C1483" s="351">
        <v>5397</v>
      </c>
      <c r="D1483" s="352" t="s">
        <v>1532</v>
      </c>
      <c r="E1483" s="353" t="s">
        <v>122</v>
      </c>
      <c r="F1483" s="354">
        <v>30272</v>
      </c>
      <c r="G1483" s="288" t="s">
        <v>117</v>
      </c>
      <c r="H1483" s="288"/>
      <c r="I1483" s="1"/>
      <c r="J1483" s="10"/>
      <c r="K1483" s="10"/>
    </row>
    <row r="1484" spans="2:11" s="5" customFormat="1" ht="31.5" hidden="1">
      <c r="B1484" s="1"/>
      <c r="C1484" s="351">
        <v>5398</v>
      </c>
      <c r="D1484" s="352" t="s">
        <v>1533</v>
      </c>
      <c r="E1484" s="353" t="s">
        <v>122</v>
      </c>
      <c r="F1484" s="354">
        <v>1547269</v>
      </c>
      <c r="G1484" s="288" t="s">
        <v>117</v>
      </c>
      <c r="H1484" s="288" t="s">
        <v>145</v>
      </c>
      <c r="I1484" s="1"/>
      <c r="J1484" s="10"/>
      <c r="K1484" s="10"/>
    </row>
    <row r="1485" spans="2:11" s="5" customFormat="1" ht="31.5" hidden="1">
      <c r="B1485" s="1"/>
      <c r="C1485" s="351">
        <v>5404</v>
      </c>
      <c r="D1485" s="352" t="s">
        <v>1534</v>
      </c>
      <c r="E1485" s="353" t="s">
        <v>472</v>
      </c>
      <c r="F1485" s="354">
        <v>4994</v>
      </c>
      <c r="G1485" s="288" t="s">
        <v>117</v>
      </c>
      <c r="H1485" s="288" t="s">
        <v>145</v>
      </c>
      <c r="I1485" s="1"/>
      <c r="J1485" s="10"/>
      <c r="K1485" s="10"/>
    </row>
    <row r="1486" spans="2:11" s="5" customFormat="1" ht="78.75" hidden="1">
      <c r="B1486" s="1"/>
      <c r="C1486" s="351">
        <v>5409</v>
      </c>
      <c r="D1486" s="352" t="s">
        <v>1535</v>
      </c>
      <c r="E1486" s="353" t="s">
        <v>125</v>
      </c>
      <c r="F1486" s="354">
        <v>388683</v>
      </c>
      <c r="G1486" s="288" t="s">
        <v>117</v>
      </c>
      <c r="H1486" s="288"/>
      <c r="I1486" s="1"/>
      <c r="J1486" s="10"/>
      <c r="K1486" s="10"/>
    </row>
    <row r="1487" spans="2:11" s="5" customFormat="1" ht="47.25" hidden="1">
      <c r="B1487" s="1"/>
      <c r="C1487" s="351">
        <v>5412</v>
      </c>
      <c r="D1487" s="352" t="s">
        <v>1536</v>
      </c>
      <c r="E1487" s="353" t="s">
        <v>119</v>
      </c>
      <c r="F1487" s="354">
        <v>117595</v>
      </c>
      <c r="G1487" s="288" t="s">
        <v>117</v>
      </c>
      <c r="H1487" s="288"/>
      <c r="I1487" s="1"/>
      <c r="J1487" s="10"/>
      <c r="K1487" s="10"/>
    </row>
    <row r="1488" spans="2:11" s="5" customFormat="1" ht="47.25" hidden="1">
      <c r="B1488" s="1"/>
      <c r="C1488" s="351">
        <v>5413</v>
      </c>
      <c r="D1488" s="352" t="s">
        <v>1537</v>
      </c>
      <c r="E1488" s="353" t="s">
        <v>119</v>
      </c>
      <c r="F1488" s="354">
        <v>72117</v>
      </c>
      <c r="G1488" s="288" t="s">
        <v>117</v>
      </c>
      <c r="H1488" s="288"/>
      <c r="I1488" s="1"/>
      <c r="J1488" s="10"/>
      <c r="K1488" s="10"/>
    </row>
    <row r="1489" spans="2:11" s="5" customFormat="1" ht="47.25" hidden="1">
      <c r="B1489" s="1"/>
      <c r="C1489" s="351">
        <v>5415</v>
      </c>
      <c r="D1489" s="352" t="s">
        <v>1538</v>
      </c>
      <c r="E1489" s="353" t="s">
        <v>119</v>
      </c>
      <c r="F1489" s="354">
        <v>66382</v>
      </c>
      <c r="G1489" s="288" t="s">
        <v>117</v>
      </c>
      <c r="H1489" s="288"/>
      <c r="I1489" s="1"/>
      <c r="J1489" s="10"/>
      <c r="K1489" s="10"/>
    </row>
    <row r="1490" spans="2:11" s="5" customFormat="1" ht="31.5" hidden="1">
      <c r="B1490" s="1"/>
      <c r="C1490" s="351">
        <v>5416</v>
      </c>
      <c r="D1490" s="352" t="s">
        <v>1539</v>
      </c>
      <c r="E1490" s="353" t="s">
        <v>119</v>
      </c>
      <c r="F1490" s="354">
        <v>40235</v>
      </c>
      <c r="G1490" s="288" t="s">
        <v>117</v>
      </c>
      <c r="H1490" s="288"/>
      <c r="I1490" s="1"/>
      <c r="J1490" s="10"/>
      <c r="K1490" s="10"/>
    </row>
    <row r="1491" spans="2:11" s="5" customFormat="1" ht="25.5" hidden="1">
      <c r="B1491" s="1"/>
      <c r="C1491" s="351">
        <v>5418</v>
      </c>
      <c r="D1491" s="352" t="s">
        <v>1540</v>
      </c>
      <c r="E1491" s="353" t="s">
        <v>119</v>
      </c>
      <c r="F1491" s="354">
        <v>67038</v>
      </c>
      <c r="G1491" s="288" t="s">
        <v>117</v>
      </c>
      <c r="H1491" s="288"/>
      <c r="I1491" s="1"/>
      <c r="J1491" s="10"/>
      <c r="K1491" s="10"/>
    </row>
    <row r="1492" spans="2:11" s="5" customFormat="1" ht="63">
      <c r="B1492" s="1"/>
      <c r="C1492" s="351">
        <v>5421</v>
      </c>
      <c r="D1492" s="352" t="s">
        <v>1541</v>
      </c>
      <c r="E1492" s="353" t="s">
        <v>119</v>
      </c>
      <c r="F1492" s="354">
        <v>720020</v>
      </c>
      <c r="G1492" s="288" t="s">
        <v>117</v>
      </c>
      <c r="H1492" s="288"/>
      <c r="I1492" s="1"/>
      <c r="J1492" s="10"/>
      <c r="K1492" s="10"/>
    </row>
    <row r="1493" spans="2:11" s="5" customFormat="1" ht="78.75">
      <c r="B1493" s="1"/>
      <c r="C1493" s="351">
        <v>5422</v>
      </c>
      <c r="D1493" s="352" t="s">
        <v>1542</v>
      </c>
      <c r="E1493" s="353" t="s">
        <v>119</v>
      </c>
      <c r="F1493" s="354">
        <v>732472</v>
      </c>
      <c r="G1493" s="288" t="s">
        <v>117</v>
      </c>
      <c r="H1493" s="288"/>
      <c r="I1493" s="1"/>
      <c r="J1493" s="10"/>
      <c r="K1493" s="10"/>
    </row>
    <row r="1494" spans="2:11" s="5" customFormat="1" ht="63">
      <c r="B1494" s="1"/>
      <c r="C1494" s="351">
        <v>5426</v>
      </c>
      <c r="D1494" s="352" t="s">
        <v>1543</v>
      </c>
      <c r="E1494" s="353" t="s">
        <v>119</v>
      </c>
      <c r="F1494" s="354">
        <v>621990</v>
      </c>
      <c r="G1494" s="288" t="s">
        <v>117</v>
      </c>
      <c r="H1494" s="288"/>
      <c r="I1494" s="1"/>
      <c r="J1494" s="10"/>
      <c r="K1494" s="10"/>
    </row>
    <row r="1495" spans="2:11" s="5" customFormat="1" ht="63">
      <c r="B1495" s="1"/>
      <c r="C1495" s="351">
        <v>5428</v>
      </c>
      <c r="D1495" s="352" t="s">
        <v>1544</v>
      </c>
      <c r="E1495" s="353" t="s">
        <v>119</v>
      </c>
      <c r="F1495" s="354">
        <v>722330</v>
      </c>
      <c r="G1495" s="288" t="s">
        <v>117</v>
      </c>
      <c r="H1495" s="288"/>
      <c r="I1495" s="1"/>
      <c r="J1495" s="10"/>
      <c r="K1495" s="10"/>
    </row>
    <row r="1496" spans="2:11" s="5" customFormat="1" ht="31.5">
      <c r="B1496" s="1"/>
      <c r="C1496" s="351">
        <v>5431</v>
      </c>
      <c r="D1496" s="352" t="s">
        <v>1545</v>
      </c>
      <c r="E1496" s="353" t="s">
        <v>122</v>
      </c>
      <c r="F1496" s="354">
        <v>52843</v>
      </c>
      <c r="G1496" s="288" t="s">
        <v>117</v>
      </c>
      <c r="H1496" s="288"/>
      <c r="I1496" s="1"/>
      <c r="J1496" s="10"/>
      <c r="K1496" s="10"/>
    </row>
    <row r="1497" spans="2:11" s="5" customFormat="1" ht="31.5">
      <c r="B1497" s="1"/>
      <c r="C1497" s="351">
        <v>5432</v>
      </c>
      <c r="D1497" s="352" t="s">
        <v>1546</v>
      </c>
      <c r="E1497" s="353" t="s">
        <v>122</v>
      </c>
      <c r="F1497" s="354">
        <v>59546</v>
      </c>
      <c r="G1497" s="288" t="s">
        <v>117</v>
      </c>
      <c r="H1497" s="288"/>
      <c r="I1497" s="1"/>
      <c r="J1497" s="10"/>
      <c r="K1497" s="10"/>
    </row>
    <row r="1498" spans="2:11" s="5" customFormat="1" ht="31.5">
      <c r="B1498" s="1"/>
      <c r="C1498" s="351">
        <v>5433</v>
      </c>
      <c r="D1498" s="352" t="s">
        <v>1547</v>
      </c>
      <c r="E1498" s="353" t="s">
        <v>122</v>
      </c>
      <c r="F1498" s="354">
        <v>54904</v>
      </c>
      <c r="G1498" s="288" t="s">
        <v>117</v>
      </c>
      <c r="H1498" s="288"/>
      <c r="I1498" s="1"/>
      <c r="J1498" s="10"/>
      <c r="K1498" s="10"/>
    </row>
    <row r="1499" spans="2:11" s="5" customFormat="1" ht="78.75">
      <c r="B1499" s="1"/>
      <c r="C1499" s="351">
        <v>5442</v>
      </c>
      <c r="D1499" s="352" t="s">
        <v>1548</v>
      </c>
      <c r="E1499" s="353" t="s">
        <v>116</v>
      </c>
      <c r="F1499" s="354">
        <v>70462</v>
      </c>
      <c r="G1499" s="288" t="s">
        <v>117</v>
      </c>
      <c r="H1499" s="288"/>
      <c r="I1499" s="1"/>
      <c r="J1499" s="10"/>
      <c r="K1499" s="10"/>
    </row>
    <row r="1500" spans="2:11" s="5" customFormat="1" ht="47.25" hidden="1">
      <c r="B1500" s="1"/>
      <c r="C1500" s="351">
        <v>5443</v>
      </c>
      <c r="D1500" s="352" t="s">
        <v>1549</v>
      </c>
      <c r="E1500" s="353" t="s">
        <v>122</v>
      </c>
      <c r="F1500" s="354">
        <v>29001</v>
      </c>
      <c r="G1500" s="288" t="s">
        <v>117</v>
      </c>
      <c r="H1500" s="288"/>
      <c r="I1500" s="1"/>
      <c r="J1500" s="10"/>
      <c r="K1500" s="10"/>
    </row>
    <row r="1501" spans="2:11" s="5" customFormat="1" ht="94.5">
      <c r="B1501" s="1"/>
      <c r="C1501" s="351">
        <v>5452</v>
      </c>
      <c r="D1501" s="352" t="s">
        <v>1550</v>
      </c>
      <c r="E1501" s="353" t="s">
        <v>116</v>
      </c>
      <c r="F1501" s="354">
        <v>64630</v>
      </c>
      <c r="G1501" s="288" t="s">
        <v>117</v>
      </c>
      <c r="H1501" s="288"/>
      <c r="I1501" s="1"/>
      <c r="J1501" s="10"/>
      <c r="K1501" s="10"/>
    </row>
    <row r="1502" spans="2:11" s="5" customFormat="1" ht="94.5" hidden="1">
      <c r="B1502" s="1"/>
      <c r="C1502" s="351">
        <v>5455</v>
      </c>
      <c r="D1502" s="352" t="s">
        <v>1551</v>
      </c>
      <c r="E1502" s="353" t="s">
        <v>116</v>
      </c>
      <c r="F1502" s="354">
        <v>145940</v>
      </c>
      <c r="G1502" s="288" t="s">
        <v>117</v>
      </c>
      <c r="H1502" s="288"/>
      <c r="I1502" s="1"/>
      <c r="J1502" s="10"/>
      <c r="K1502" s="10"/>
    </row>
    <row r="1503" spans="2:11" s="5" customFormat="1" ht="47.25" hidden="1">
      <c r="B1503" s="1"/>
      <c r="C1503" s="351">
        <v>5456</v>
      </c>
      <c r="D1503" s="352" t="s">
        <v>1552</v>
      </c>
      <c r="E1503" s="353" t="s">
        <v>122</v>
      </c>
      <c r="F1503" s="354">
        <v>38656</v>
      </c>
      <c r="G1503" s="288" t="s">
        <v>117</v>
      </c>
      <c r="H1503" s="288"/>
      <c r="I1503" s="1"/>
      <c r="J1503" s="10"/>
      <c r="K1503" s="10"/>
    </row>
    <row r="1504" spans="2:11" s="5" customFormat="1" ht="47.25" hidden="1">
      <c r="B1504" s="1"/>
      <c r="C1504" s="351">
        <v>5459</v>
      </c>
      <c r="D1504" s="352" t="s">
        <v>1553</v>
      </c>
      <c r="E1504" s="353" t="s">
        <v>116</v>
      </c>
      <c r="F1504" s="354">
        <v>66874</v>
      </c>
      <c r="G1504" s="288" t="s">
        <v>117</v>
      </c>
      <c r="H1504" s="288"/>
      <c r="I1504" s="1"/>
      <c r="J1504" s="10"/>
      <c r="K1504" s="10"/>
    </row>
    <row r="1505" spans="2:11" s="5" customFormat="1" ht="31.5" hidden="1">
      <c r="B1505" s="1"/>
      <c r="C1505" s="351">
        <v>5461</v>
      </c>
      <c r="D1505" s="352" t="s">
        <v>1554</v>
      </c>
      <c r="E1505" s="353" t="s">
        <v>122</v>
      </c>
      <c r="F1505" s="354">
        <v>21965</v>
      </c>
      <c r="G1505" s="288" t="s">
        <v>117</v>
      </c>
      <c r="H1505" s="288"/>
      <c r="I1505" s="1"/>
      <c r="J1505" s="10"/>
      <c r="K1505" s="10"/>
    </row>
    <row r="1506" spans="2:11" s="5" customFormat="1" ht="78.75" hidden="1">
      <c r="B1506" s="1"/>
      <c r="C1506" s="351">
        <v>5462</v>
      </c>
      <c r="D1506" s="352" t="s">
        <v>1555</v>
      </c>
      <c r="E1506" s="353" t="s">
        <v>125</v>
      </c>
      <c r="F1506" s="354">
        <v>126427</v>
      </c>
      <c r="G1506" s="288" t="s">
        <v>117</v>
      </c>
      <c r="H1506" s="288"/>
      <c r="I1506" s="1"/>
      <c r="J1506" s="10"/>
      <c r="K1506" s="10"/>
    </row>
    <row r="1507" spans="2:11" s="5" customFormat="1" ht="78.75" hidden="1">
      <c r="B1507" s="1"/>
      <c r="C1507" s="351">
        <v>5463</v>
      </c>
      <c r="D1507" s="352" t="s">
        <v>1556</v>
      </c>
      <c r="E1507" s="353" t="s">
        <v>125</v>
      </c>
      <c r="F1507" s="354">
        <v>185913</v>
      </c>
      <c r="G1507" s="288" t="s">
        <v>117</v>
      </c>
      <c r="H1507" s="288"/>
      <c r="I1507" s="1"/>
      <c r="J1507" s="10"/>
      <c r="K1507" s="10"/>
    </row>
    <row r="1508" spans="2:11" s="5" customFormat="1" ht="31.5" hidden="1">
      <c r="B1508" s="1"/>
      <c r="C1508" s="351">
        <v>5466</v>
      </c>
      <c r="D1508" s="352" t="s">
        <v>1557</v>
      </c>
      <c r="E1508" s="353" t="s">
        <v>122</v>
      </c>
      <c r="F1508" s="354">
        <v>12949</v>
      </c>
      <c r="G1508" s="288" t="s">
        <v>117</v>
      </c>
      <c r="H1508" s="288"/>
      <c r="I1508" s="1"/>
      <c r="J1508" s="10"/>
      <c r="K1508" s="10"/>
    </row>
    <row r="1509" spans="2:11" s="5" customFormat="1" ht="31.5" hidden="1">
      <c r="B1509" s="1"/>
      <c r="C1509" s="351">
        <v>5467</v>
      </c>
      <c r="D1509" s="352" t="s">
        <v>1558</v>
      </c>
      <c r="E1509" s="353" t="s">
        <v>122</v>
      </c>
      <c r="F1509" s="354">
        <v>131482</v>
      </c>
      <c r="G1509" s="288" t="s">
        <v>117</v>
      </c>
      <c r="H1509" s="288"/>
      <c r="I1509" s="1"/>
      <c r="J1509" s="10"/>
      <c r="K1509" s="10"/>
    </row>
    <row r="1510" spans="2:11" s="5" customFormat="1" ht="31.5" hidden="1">
      <c r="B1510" s="1"/>
      <c r="C1510" s="351">
        <v>5469</v>
      </c>
      <c r="D1510" s="352" t="s">
        <v>1559</v>
      </c>
      <c r="E1510" s="353" t="s">
        <v>122</v>
      </c>
      <c r="F1510" s="354">
        <v>15758</v>
      </c>
      <c r="G1510" s="288" t="s">
        <v>117</v>
      </c>
      <c r="H1510" s="288"/>
      <c r="I1510" s="1"/>
      <c r="J1510" s="10"/>
      <c r="K1510" s="10"/>
    </row>
    <row r="1511" spans="2:11" s="5" customFormat="1" ht="31.5" hidden="1">
      <c r="B1511" s="1"/>
      <c r="C1511" s="351">
        <v>5471</v>
      </c>
      <c r="D1511" s="352" t="s">
        <v>1560</v>
      </c>
      <c r="E1511" s="353" t="s">
        <v>122</v>
      </c>
      <c r="F1511" s="354">
        <v>9064</v>
      </c>
      <c r="G1511" s="288" t="s">
        <v>117</v>
      </c>
      <c r="H1511" s="288"/>
      <c r="I1511" s="1"/>
      <c r="J1511" s="10"/>
      <c r="K1511" s="10"/>
    </row>
    <row r="1512" spans="2:11" s="5" customFormat="1" ht="47.25" hidden="1">
      <c r="B1512" s="1"/>
      <c r="C1512" s="351">
        <v>5472</v>
      </c>
      <c r="D1512" s="352" t="s">
        <v>1561</v>
      </c>
      <c r="E1512" s="353" t="s">
        <v>122</v>
      </c>
      <c r="F1512" s="354">
        <v>6093</v>
      </c>
      <c r="G1512" s="288" t="s">
        <v>117</v>
      </c>
      <c r="H1512" s="288"/>
      <c r="I1512" s="1"/>
      <c r="J1512" s="10"/>
      <c r="K1512" s="10"/>
    </row>
    <row r="1513" spans="2:11" s="5" customFormat="1" ht="63" hidden="1">
      <c r="B1513" s="1"/>
      <c r="C1513" s="351">
        <v>5494</v>
      </c>
      <c r="D1513" s="352" t="s">
        <v>1562</v>
      </c>
      <c r="E1513" s="353" t="s">
        <v>125</v>
      </c>
      <c r="F1513" s="354">
        <v>417394</v>
      </c>
      <c r="G1513" s="288" t="s">
        <v>117</v>
      </c>
      <c r="H1513" s="288"/>
      <c r="I1513" s="1"/>
      <c r="J1513" s="10"/>
      <c r="K1513" s="10"/>
    </row>
    <row r="1514" spans="2:11" s="5" customFormat="1" ht="47.25" hidden="1">
      <c r="B1514" s="1"/>
      <c r="C1514" s="351">
        <v>5501</v>
      </c>
      <c r="D1514" s="352" t="s">
        <v>1563</v>
      </c>
      <c r="E1514" s="353" t="s">
        <v>125</v>
      </c>
      <c r="F1514" s="354">
        <v>364196</v>
      </c>
      <c r="G1514" s="288" t="s">
        <v>117</v>
      </c>
      <c r="H1514" s="288"/>
      <c r="I1514" s="1"/>
      <c r="J1514" s="10"/>
      <c r="K1514" s="10"/>
    </row>
    <row r="1515" spans="2:11" s="5" customFormat="1" ht="63" hidden="1">
      <c r="B1515" s="1"/>
      <c r="C1515" s="351">
        <v>5502</v>
      </c>
      <c r="D1515" s="352" t="s">
        <v>1564</v>
      </c>
      <c r="E1515" s="353" t="s">
        <v>125</v>
      </c>
      <c r="F1515" s="354">
        <v>651096</v>
      </c>
      <c r="G1515" s="288" t="s">
        <v>117</v>
      </c>
      <c r="H1515" s="288"/>
      <c r="I1515" s="1"/>
      <c r="J1515" s="10"/>
      <c r="K1515" s="10"/>
    </row>
    <row r="1516" spans="2:11" s="5" customFormat="1" ht="78.75" hidden="1">
      <c r="B1516" s="1"/>
      <c r="C1516" s="351">
        <v>5523</v>
      </c>
      <c r="D1516" s="352" t="s">
        <v>1565</v>
      </c>
      <c r="E1516" s="353" t="s">
        <v>125</v>
      </c>
      <c r="F1516" s="354">
        <v>21089</v>
      </c>
      <c r="G1516" s="288" t="s">
        <v>117</v>
      </c>
      <c r="H1516" s="288"/>
      <c r="I1516" s="1"/>
      <c r="J1516" s="10"/>
      <c r="K1516" s="10"/>
    </row>
    <row r="1517" spans="2:11" s="5" customFormat="1" ht="94.5" hidden="1">
      <c r="B1517" s="1"/>
      <c r="C1517" s="351">
        <v>5524</v>
      </c>
      <c r="D1517" s="352" t="s">
        <v>1566</v>
      </c>
      <c r="E1517" s="353" t="s">
        <v>125</v>
      </c>
      <c r="F1517" s="354">
        <v>45018</v>
      </c>
      <c r="G1517" s="288" t="s">
        <v>117</v>
      </c>
      <c r="H1517" s="288"/>
      <c r="I1517" s="1"/>
      <c r="J1517" s="10"/>
      <c r="K1517" s="10"/>
    </row>
    <row r="1518" spans="2:11" s="5" customFormat="1" ht="94.5" hidden="1">
      <c r="B1518" s="1"/>
      <c r="C1518" s="351">
        <v>5525</v>
      </c>
      <c r="D1518" s="352" t="s">
        <v>1567</v>
      </c>
      <c r="E1518" s="353" t="s">
        <v>125</v>
      </c>
      <c r="F1518" s="354">
        <v>55215</v>
      </c>
      <c r="G1518" s="288" t="s">
        <v>117</v>
      </c>
      <c r="H1518" s="288"/>
      <c r="I1518" s="1"/>
      <c r="J1518" s="10"/>
      <c r="K1518" s="10"/>
    </row>
    <row r="1519" spans="2:11" s="5" customFormat="1" ht="31.5" hidden="1">
      <c r="B1519" s="1"/>
      <c r="C1519" s="351">
        <v>5527</v>
      </c>
      <c r="D1519" s="352" t="s">
        <v>1568</v>
      </c>
      <c r="E1519" s="353" t="s">
        <v>122</v>
      </c>
      <c r="F1519" s="354">
        <v>24245</v>
      </c>
      <c r="G1519" s="288" t="s">
        <v>117</v>
      </c>
      <c r="H1519" s="288"/>
      <c r="I1519" s="1"/>
      <c r="J1519" s="10"/>
      <c r="K1519" s="10"/>
    </row>
    <row r="1520" spans="2:11" s="5" customFormat="1" ht="47.25" hidden="1">
      <c r="B1520" s="1"/>
      <c r="C1520" s="351">
        <v>5528</v>
      </c>
      <c r="D1520" s="352" t="s">
        <v>1569</v>
      </c>
      <c r="E1520" s="353" t="s">
        <v>122</v>
      </c>
      <c r="F1520" s="354">
        <v>12050</v>
      </c>
      <c r="G1520" s="288" t="s">
        <v>117</v>
      </c>
      <c r="H1520" s="288"/>
      <c r="I1520" s="1"/>
      <c r="J1520" s="10"/>
      <c r="K1520" s="10"/>
    </row>
    <row r="1521" spans="2:11" s="5" customFormat="1" ht="25.5" hidden="1">
      <c r="B1521" s="1"/>
      <c r="C1521" s="351">
        <v>5535</v>
      </c>
      <c r="D1521" s="352" t="s">
        <v>1570</v>
      </c>
      <c r="E1521" s="353" t="s">
        <v>494</v>
      </c>
      <c r="F1521" s="354">
        <v>158370</v>
      </c>
      <c r="G1521" s="288" t="s">
        <v>117</v>
      </c>
      <c r="H1521" s="288"/>
      <c r="I1521" s="1"/>
      <c r="J1521" s="10"/>
      <c r="K1521" s="10"/>
    </row>
    <row r="1522" spans="2:11" s="5" customFormat="1" ht="25.5" hidden="1">
      <c r="B1522" s="1"/>
      <c r="C1522" s="351">
        <v>5536</v>
      </c>
      <c r="D1522" s="352" t="s">
        <v>1571</v>
      </c>
      <c r="E1522" s="353" t="s">
        <v>785</v>
      </c>
      <c r="F1522" s="354">
        <v>19796</v>
      </c>
      <c r="G1522" s="288" t="s">
        <v>117</v>
      </c>
      <c r="H1522" s="288"/>
      <c r="I1522" s="1"/>
      <c r="J1522" s="10"/>
      <c r="K1522" s="10"/>
    </row>
    <row r="1523" spans="2:11" s="5" customFormat="1" ht="47.25" hidden="1">
      <c r="B1523" s="1"/>
      <c r="C1523" s="351">
        <v>5540</v>
      </c>
      <c r="D1523" s="352" t="s">
        <v>1572</v>
      </c>
      <c r="E1523" s="353" t="s">
        <v>122</v>
      </c>
      <c r="F1523" s="354">
        <v>3036</v>
      </c>
      <c r="G1523" s="288" t="s">
        <v>117</v>
      </c>
      <c r="H1523" s="288"/>
      <c r="I1523" s="1"/>
      <c r="J1523" s="10"/>
      <c r="K1523" s="10"/>
    </row>
    <row r="1524" spans="2:11" s="5" customFormat="1" ht="47.25" hidden="1">
      <c r="B1524" s="1"/>
      <c r="C1524" s="351">
        <v>5541</v>
      </c>
      <c r="D1524" s="352" t="s">
        <v>1573</v>
      </c>
      <c r="E1524" s="353" t="s">
        <v>122</v>
      </c>
      <c r="F1524" s="354">
        <v>4724</v>
      </c>
      <c r="G1524" s="288" t="s">
        <v>117</v>
      </c>
      <c r="H1524" s="288"/>
      <c r="I1524" s="1"/>
      <c r="J1524" s="10"/>
      <c r="K1524" s="10"/>
    </row>
    <row r="1525" spans="2:11" s="5" customFormat="1" ht="47.25" hidden="1">
      <c r="B1525" s="1"/>
      <c r="C1525" s="351">
        <v>5542</v>
      </c>
      <c r="D1525" s="352" t="s">
        <v>1574</v>
      </c>
      <c r="E1525" s="353" t="s">
        <v>122</v>
      </c>
      <c r="F1525" s="354">
        <v>7076</v>
      </c>
      <c r="G1525" s="288" t="s">
        <v>117</v>
      </c>
      <c r="H1525" s="288"/>
      <c r="I1525" s="1"/>
      <c r="J1525" s="10"/>
      <c r="K1525" s="10"/>
    </row>
    <row r="1526" spans="2:11" s="5" customFormat="1" ht="47.25" hidden="1">
      <c r="B1526" s="1"/>
      <c r="C1526" s="351">
        <v>5543</v>
      </c>
      <c r="D1526" s="352" t="s">
        <v>1575</v>
      </c>
      <c r="E1526" s="353" t="s">
        <v>122</v>
      </c>
      <c r="F1526" s="354">
        <v>10476</v>
      </c>
      <c r="G1526" s="288" t="s">
        <v>117</v>
      </c>
      <c r="H1526" s="288"/>
      <c r="I1526" s="1"/>
      <c r="J1526" s="10"/>
      <c r="K1526" s="10"/>
    </row>
    <row r="1527" spans="2:11" s="5" customFormat="1" ht="94.5" hidden="1">
      <c r="B1527" s="1"/>
      <c r="C1527" s="351">
        <v>5545</v>
      </c>
      <c r="D1527" s="352" t="s">
        <v>1576</v>
      </c>
      <c r="E1527" s="353" t="s">
        <v>122</v>
      </c>
      <c r="F1527" s="354">
        <v>72659</v>
      </c>
      <c r="G1527" s="288" t="s">
        <v>117</v>
      </c>
      <c r="H1527" s="288"/>
      <c r="I1527" s="1"/>
      <c r="J1527" s="10"/>
      <c r="K1527" s="10"/>
    </row>
    <row r="1528" spans="2:11" s="5" customFormat="1" ht="94.5" hidden="1">
      <c r="B1528" s="1"/>
      <c r="C1528" s="351">
        <v>5546</v>
      </c>
      <c r="D1528" s="352" t="s">
        <v>1577</v>
      </c>
      <c r="E1528" s="353" t="s">
        <v>122</v>
      </c>
      <c r="F1528" s="354">
        <v>111025</v>
      </c>
      <c r="G1528" s="288" t="s">
        <v>117</v>
      </c>
      <c r="H1528" s="288"/>
      <c r="I1528" s="1"/>
      <c r="J1528" s="10"/>
      <c r="K1528" s="10"/>
    </row>
    <row r="1529" spans="2:11" s="5" customFormat="1" ht="110.25" hidden="1">
      <c r="B1529" s="1"/>
      <c r="C1529" s="351">
        <v>5547</v>
      </c>
      <c r="D1529" s="352" t="s">
        <v>1578</v>
      </c>
      <c r="E1529" s="353" t="s">
        <v>122</v>
      </c>
      <c r="F1529" s="354">
        <v>71707</v>
      </c>
      <c r="G1529" s="288" t="s">
        <v>117</v>
      </c>
      <c r="H1529" s="288"/>
      <c r="I1529" s="1"/>
      <c r="J1529" s="10"/>
      <c r="K1529" s="10"/>
    </row>
    <row r="1530" spans="2:11" s="5" customFormat="1" ht="94.5" hidden="1">
      <c r="B1530" s="1"/>
      <c r="C1530" s="351">
        <v>5548</v>
      </c>
      <c r="D1530" s="352" t="s">
        <v>1579</v>
      </c>
      <c r="E1530" s="353" t="s">
        <v>122</v>
      </c>
      <c r="F1530" s="354">
        <v>27784</v>
      </c>
      <c r="G1530" s="288" t="s">
        <v>117</v>
      </c>
      <c r="H1530" s="288"/>
      <c r="I1530" s="1"/>
      <c r="J1530" s="10"/>
      <c r="K1530" s="10"/>
    </row>
    <row r="1531" spans="2:11" s="5" customFormat="1" ht="94.5" hidden="1">
      <c r="B1531" s="1"/>
      <c r="C1531" s="351">
        <v>5549</v>
      </c>
      <c r="D1531" s="352" t="s">
        <v>1580</v>
      </c>
      <c r="E1531" s="353" t="s">
        <v>122</v>
      </c>
      <c r="F1531" s="354">
        <v>201361</v>
      </c>
      <c r="G1531" s="288" t="s">
        <v>117</v>
      </c>
      <c r="H1531" s="288"/>
      <c r="I1531" s="1"/>
      <c r="J1531" s="10"/>
      <c r="K1531" s="10"/>
    </row>
    <row r="1532" spans="2:11" s="5" customFormat="1" ht="94.5" hidden="1">
      <c r="B1532" s="1"/>
      <c r="C1532" s="351">
        <v>5550</v>
      </c>
      <c r="D1532" s="352" t="s">
        <v>1581</v>
      </c>
      <c r="E1532" s="353" t="s">
        <v>122</v>
      </c>
      <c r="F1532" s="354">
        <v>118093</v>
      </c>
      <c r="G1532" s="288" t="s">
        <v>117</v>
      </c>
      <c r="H1532" s="288"/>
      <c r="I1532" s="1"/>
      <c r="J1532" s="10"/>
      <c r="K1532" s="10"/>
    </row>
    <row r="1533" spans="2:11" s="5" customFormat="1" ht="94.5" hidden="1">
      <c r="B1533" s="1"/>
      <c r="C1533" s="351">
        <v>5551</v>
      </c>
      <c r="D1533" s="352" t="s">
        <v>1582</v>
      </c>
      <c r="E1533" s="353" t="s">
        <v>122</v>
      </c>
      <c r="F1533" s="354">
        <v>36684</v>
      </c>
      <c r="G1533" s="288" t="s">
        <v>117</v>
      </c>
      <c r="H1533" s="288"/>
      <c r="I1533" s="1"/>
      <c r="J1533" s="10"/>
      <c r="K1533" s="10"/>
    </row>
    <row r="1534" spans="2:11" s="5" customFormat="1" ht="63" hidden="1">
      <c r="B1534" s="1"/>
      <c r="C1534" s="351">
        <v>5552</v>
      </c>
      <c r="D1534" s="352" t="s">
        <v>1583</v>
      </c>
      <c r="E1534" s="353" t="s">
        <v>125</v>
      </c>
      <c r="F1534" s="354">
        <v>14220</v>
      </c>
      <c r="G1534" s="288" t="s">
        <v>117</v>
      </c>
      <c r="H1534" s="288"/>
      <c r="I1534" s="1"/>
      <c r="J1534" s="10"/>
      <c r="K1534" s="10"/>
    </row>
    <row r="1535" spans="2:11" s="5" customFormat="1" ht="63" hidden="1">
      <c r="B1535" s="1"/>
      <c r="C1535" s="351">
        <v>5556</v>
      </c>
      <c r="D1535" s="352" t="s">
        <v>1584</v>
      </c>
      <c r="E1535" s="353" t="s">
        <v>122</v>
      </c>
      <c r="F1535" s="354">
        <v>23421</v>
      </c>
      <c r="G1535" s="288" t="s">
        <v>117</v>
      </c>
      <c r="H1535" s="288"/>
      <c r="I1535" s="1"/>
      <c r="J1535" s="10"/>
      <c r="K1535" s="10"/>
    </row>
    <row r="1536" spans="2:11" s="5" customFormat="1" ht="45" hidden="1">
      <c r="B1536" s="1"/>
      <c r="C1536" s="458">
        <v>5557</v>
      </c>
      <c r="D1536" s="460" t="s">
        <v>1585</v>
      </c>
      <c r="E1536" s="462" t="s">
        <v>122</v>
      </c>
      <c r="F1536" s="464">
        <v>62949</v>
      </c>
      <c r="G1536" s="288" t="s">
        <v>117</v>
      </c>
      <c r="H1536" s="288"/>
      <c r="I1536" s="1"/>
      <c r="J1536" s="10"/>
      <c r="K1536" s="10"/>
    </row>
    <row r="1537" spans="2:11" s="5" customFormat="1" ht="47.25" hidden="1">
      <c r="B1537" s="1"/>
      <c r="C1537" s="351">
        <v>5558</v>
      </c>
      <c r="D1537" s="352" t="s">
        <v>1586</v>
      </c>
      <c r="E1537" s="353" t="s">
        <v>122</v>
      </c>
      <c r="F1537" s="354">
        <v>111878</v>
      </c>
      <c r="G1537" s="288" t="s">
        <v>117</v>
      </c>
      <c r="H1537" s="288"/>
      <c r="I1537" s="1"/>
      <c r="J1537" s="10"/>
      <c r="K1537" s="10"/>
    </row>
    <row r="1538" spans="2:11" s="5" customFormat="1" ht="94.5" hidden="1">
      <c r="B1538" s="1"/>
      <c r="C1538" s="351">
        <v>5561</v>
      </c>
      <c r="D1538" s="352" t="s">
        <v>1587</v>
      </c>
      <c r="E1538" s="353" t="s">
        <v>122</v>
      </c>
      <c r="F1538" s="354">
        <v>122091</v>
      </c>
      <c r="G1538" s="288" t="s">
        <v>117</v>
      </c>
      <c r="H1538" s="288"/>
      <c r="I1538" s="1"/>
      <c r="J1538" s="10"/>
      <c r="K1538" s="10"/>
    </row>
    <row r="1539" spans="2:11" s="5" customFormat="1" ht="94.5" hidden="1">
      <c r="B1539" s="1"/>
      <c r="C1539" s="351">
        <v>5562</v>
      </c>
      <c r="D1539" s="352" t="s">
        <v>1588</v>
      </c>
      <c r="E1539" s="353" t="s">
        <v>122</v>
      </c>
      <c r="F1539" s="354">
        <v>76625</v>
      </c>
      <c r="G1539" s="288" t="s">
        <v>117</v>
      </c>
      <c r="H1539" s="288"/>
      <c r="I1539" s="1"/>
      <c r="J1539" s="10"/>
      <c r="K1539" s="10"/>
    </row>
    <row r="1540" spans="2:11" s="5" customFormat="1" ht="47.25" hidden="1">
      <c r="B1540" s="1"/>
      <c r="C1540" s="351">
        <v>5567</v>
      </c>
      <c r="D1540" s="352" t="s">
        <v>1589</v>
      </c>
      <c r="E1540" s="353" t="s">
        <v>122</v>
      </c>
      <c r="F1540" s="354">
        <v>16083</v>
      </c>
      <c r="G1540" s="288" t="s">
        <v>117</v>
      </c>
      <c r="H1540" s="288"/>
      <c r="I1540" s="1"/>
      <c r="J1540" s="10"/>
      <c r="K1540" s="10"/>
    </row>
    <row r="1541" spans="2:11" s="5" customFormat="1" ht="94.5" hidden="1">
      <c r="B1541" s="1"/>
      <c r="C1541" s="351">
        <v>5570</v>
      </c>
      <c r="D1541" s="352" t="s">
        <v>1590</v>
      </c>
      <c r="E1541" s="353" t="s">
        <v>122</v>
      </c>
      <c r="F1541" s="354">
        <v>275038</v>
      </c>
      <c r="G1541" s="288" t="s">
        <v>117</v>
      </c>
      <c r="H1541" s="288"/>
      <c r="I1541" s="1"/>
      <c r="J1541" s="10"/>
      <c r="K1541" s="10"/>
    </row>
    <row r="1542" spans="2:11" s="5" customFormat="1" ht="94.5" hidden="1">
      <c r="B1542" s="1"/>
      <c r="C1542" s="351">
        <v>5571</v>
      </c>
      <c r="D1542" s="352" t="s">
        <v>1591</v>
      </c>
      <c r="E1542" s="353" t="s">
        <v>122</v>
      </c>
      <c r="F1542" s="354">
        <v>56838</v>
      </c>
      <c r="G1542" s="288" t="s">
        <v>117</v>
      </c>
      <c r="H1542" s="288"/>
      <c r="I1542" s="1"/>
      <c r="J1542" s="10"/>
      <c r="K1542" s="10"/>
    </row>
    <row r="1543" spans="2:11" s="5" customFormat="1" ht="94.5" hidden="1">
      <c r="B1543" s="1"/>
      <c r="C1543" s="351">
        <v>5572</v>
      </c>
      <c r="D1543" s="352" t="s">
        <v>1592</v>
      </c>
      <c r="E1543" s="353" t="s">
        <v>122</v>
      </c>
      <c r="F1543" s="354">
        <v>27582</v>
      </c>
      <c r="G1543" s="288" t="s">
        <v>117</v>
      </c>
      <c r="H1543" s="288"/>
      <c r="I1543" s="1"/>
      <c r="J1543" s="10"/>
      <c r="K1543" s="10"/>
    </row>
    <row r="1544" spans="2:11" s="5" customFormat="1" ht="94.5" hidden="1">
      <c r="B1544" s="1"/>
      <c r="C1544" s="351">
        <v>5573</v>
      </c>
      <c r="D1544" s="352" t="s">
        <v>1593</v>
      </c>
      <c r="E1544" s="353" t="s">
        <v>122</v>
      </c>
      <c r="F1544" s="354">
        <v>22535</v>
      </c>
      <c r="G1544" s="288" t="s">
        <v>117</v>
      </c>
      <c r="H1544" s="288"/>
      <c r="I1544" s="1"/>
      <c r="J1544" s="10"/>
      <c r="K1544" s="10"/>
    </row>
    <row r="1545" spans="2:11" s="5" customFormat="1" ht="94.5" hidden="1">
      <c r="B1545" s="1"/>
      <c r="C1545" s="351">
        <v>5574</v>
      </c>
      <c r="D1545" s="352" t="s">
        <v>1594</v>
      </c>
      <c r="E1545" s="353" t="s">
        <v>122</v>
      </c>
      <c r="F1545" s="354">
        <v>14897</v>
      </c>
      <c r="G1545" s="288" t="s">
        <v>117</v>
      </c>
      <c r="H1545" s="288"/>
      <c r="I1545" s="1"/>
      <c r="J1545" s="10"/>
      <c r="K1545" s="10"/>
    </row>
    <row r="1546" spans="2:11" s="5" customFormat="1" ht="94.5" hidden="1">
      <c r="B1546" s="1"/>
      <c r="C1546" s="351">
        <v>5575</v>
      </c>
      <c r="D1546" s="352" t="s">
        <v>1595</v>
      </c>
      <c r="E1546" s="353" t="s">
        <v>122</v>
      </c>
      <c r="F1546" s="354">
        <v>47863</v>
      </c>
      <c r="G1546" s="288" t="s">
        <v>117</v>
      </c>
      <c r="H1546" s="288"/>
      <c r="I1546" s="1"/>
      <c r="J1546" s="10"/>
      <c r="K1546" s="10"/>
    </row>
    <row r="1547" spans="2:11" s="5" customFormat="1" ht="94.5" hidden="1">
      <c r="B1547" s="1"/>
      <c r="C1547" s="351">
        <v>5576</v>
      </c>
      <c r="D1547" s="352" t="s">
        <v>1596</v>
      </c>
      <c r="E1547" s="353" t="s">
        <v>122</v>
      </c>
      <c r="F1547" s="354">
        <v>18716</v>
      </c>
      <c r="G1547" s="288" t="s">
        <v>117</v>
      </c>
      <c r="H1547" s="288"/>
      <c r="I1547" s="1"/>
      <c r="J1547" s="10"/>
      <c r="K1547" s="10"/>
    </row>
    <row r="1548" spans="2:11" s="5" customFormat="1" ht="94.5" hidden="1">
      <c r="B1548" s="1"/>
      <c r="C1548" s="351">
        <v>5577</v>
      </c>
      <c r="D1548" s="352" t="s">
        <v>1597</v>
      </c>
      <c r="E1548" s="353" t="s">
        <v>122</v>
      </c>
      <c r="F1548" s="354">
        <v>220536</v>
      </c>
      <c r="G1548" s="288" t="s">
        <v>117</v>
      </c>
      <c r="H1548" s="288"/>
      <c r="I1548" s="1"/>
      <c r="J1548" s="10"/>
      <c r="K1548" s="10"/>
    </row>
    <row r="1549" spans="2:11" s="5" customFormat="1" ht="94.5" hidden="1">
      <c r="B1549" s="1"/>
      <c r="C1549" s="351">
        <v>5581</v>
      </c>
      <c r="D1549" s="352" t="s">
        <v>1598</v>
      </c>
      <c r="E1549" s="353" t="s">
        <v>122</v>
      </c>
      <c r="F1549" s="354">
        <v>318273</v>
      </c>
      <c r="G1549" s="288" t="s">
        <v>117</v>
      </c>
      <c r="H1549" s="288"/>
      <c r="I1549" s="1"/>
      <c r="J1549" s="10"/>
      <c r="K1549" s="10"/>
    </row>
    <row r="1550" spans="2:11" s="5" customFormat="1" ht="94.5" hidden="1">
      <c r="B1550" s="1"/>
      <c r="C1550" s="351">
        <v>5582</v>
      </c>
      <c r="D1550" s="352" t="s">
        <v>1599</v>
      </c>
      <c r="E1550" s="353" t="s">
        <v>122</v>
      </c>
      <c r="F1550" s="354">
        <v>49637</v>
      </c>
      <c r="G1550" s="288" t="s">
        <v>117</v>
      </c>
      <c r="H1550" s="288"/>
      <c r="I1550" s="1"/>
      <c r="J1550" s="10"/>
      <c r="K1550" s="10"/>
    </row>
    <row r="1551" spans="2:11" s="5" customFormat="1" ht="94.5" hidden="1">
      <c r="B1551" s="1"/>
      <c r="C1551" s="351">
        <v>5585</v>
      </c>
      <c r="D1551" s="352" t="s">
        <v>1600</v>
      </c>
      <c r="E1551" s="353" t="s">
        <v>125</v>
      </c>
      <c r="F1551" s="354">
        <v>50789</v>
      </c>
      <c r="G1551" s="288" t="s">
        <v>117</v>
      </c>
      <c r="H1551" s="288"/>
      <c r="I1551" s="1"/>
      <c r="J1551" s="10"/>
      <c r="K1551" s="10"/>
    </row>
    <row r="1552" spans="2:11" s="5" customFormat="1" ht="47.25" hidden="1">
      <c r="B1552" s="1"/>
      <c r="C1552" s="351">
        <v>5586</v>
      </c>
      <c r="D1552" s="352" t="s">
        <v>1601</v>
      </c>
      <c r="E1552" s="353" t="s">
        <v>122</v>
      </c>
      <c r="F1552" s="354">
        <v>31161</v>
      </c>
      <c r="G1552" s="288" t="s">
        <v>117</v>
      </c>
      <c r="H1552" s="288"/>
      <c r="I1552" s="1"/>
      <c r="J1552" s="10"/>
      <c r="K1552" s="10"/>
    </row>
    <row r="1553" spans="2:11" s="5" customFormat="1" ht="47.25" hidden="1">
      <c r="B1553" s="1"/>
      <c r="C1553" s="351">
        <v>5587</v>
      </c>
      <c r="D1553" s="352" t="s">
        <v>1602</v>
      </c>
      <c r="E1553" s="353" t="s">
        <v>122</v>
      </c>
      <c r="F1553" s="354">
        <v>61042</v>
      </c>
      <c r="G1553" s="288" t="s">
        <v>117</v>
      </c>
      <c r="H1553" s="288"/>
      <c r="I1553" s="1"/>
      <c r="J1553" s="10"/>
      <c r="K1553" s="10"/>
    </row>
    <row r="1554" spans="2:11" s="5" customFormat="1" ht="94.5" hidden="1">
      <c r="B1554" s="1"/>
      <c r="C1554" s="351">
        <v>5588</v>
      </c>
      <c r="D1554" s="352" t="s">
        <v>1603</v>
      </c>
      <c r="E1554" s="353" t="s">
        <v>122</v>
      </c>
      <c r="F1554" s="354">
        <v>127998</v>
      </c>
      <c r="G1554" s="288" t="s">
        <v>117</v>
      </c>
      <c r="H1554" s="288"/>
      <c r="I1554" s="1"/>
      <c r="J1554" s="10"/>
      <c r="K1554" s="10"/>
    </row>
    <row r="1555" spans="2:11" s="5" customFormat="1" ht="78.75" hidden="1">
      <c r="B1555" s="1"/>
      <c r="C1555" s="351">
        <v>5591</v>
      </c>
      <c r="D1555" s="352" t="s">
        <v>1604</v>
      </c>
      <c r="E1555" s="353" t="s">
        <v>122</v>
      </c>
      <c r="F1555" s="354">
        <v>224682</v>
      </c>
      <c r="G1555" s="288" t="s">
        <v>117</v>
      </c>
      <c r="H1555" s="288"/>
      <c r="I1555" s="1"/>
      <c r="J1555" s="10"/>
      <c r="K1555" s="10"/>
    </row>
    <row r="1556" spans="2:11" s="5" customFormat="1" ht="63" hidden="1">
      <c r="B1556" s="1"/>
      <c r="C1556" s="351">
        <v>5595</v>
      </c>
      <c r="D1556" s="352" t="s">
        <v>1605</v>
      </c>
      <c r="E1556" s="353" t="s">
        <v>122</v>
      </c>
      <c r="F1556" s="354">
        <v>118978</v>
      </c>
      <c r="G1556" s="288" t="s">
        <v>117</v>
      </c>
      <c r="H1556" s="288"/>
      <c r="I1556" s="1"/>
      <c r="J1556" s="10"/>
      <c r="K1556" s="10"/>
    </row>
    <row r="1557" spans="2:11" s="5" customFormat="1" ht="110.25" hidden="1">
      <c r="B1557" s="1"/>
      <c r="C1557" s="351">
        <v>5599</v>
      </c>
      <c r="D1557" s="352" t="s">
        <v>1606</v>
      </c>
      <c r="E1557" s="353" t="s">
        <v>122</v>
      </c>
      <c r="F1557" s="354">
        <v>172176</v>
      </c>
      <c r="G1557" s="288" t="s">
        <v>117</v>
      </c>
      <c r="H1557" s="288"/>
      <c r="I1557" s="1"/>
      <c r="J1557" s="10"/>
      <c r="K1557" s="10"/>
    </row>
    <row r="1558" spans="2:11" s="5" customFormat="1" ht="78.75" hidden="1">
      <c r="B1558" s="1"/>
      <c r="C1558" s="351">
        <v>5602</v>
      </c>
      <c r="D1558" s="352" t="s">
        <v>1607</v>
      </c>
      <c r="E1558" s="353" t="s">
        <v>122</v>
      </c>
      <c r="F1558" s="354">
        <v>3214376</v>
      </c>
      <c r="G1558" s="288" t="s">
        <v>117</v>
      </c>
      <c r="H1558" s="288"/>
      <c r="I1558" s="1"/>
      <c r="J1558" s="10"/>
      <c r="K1558" s="10"/>
    </row>
    <row r="1559" spans="2:11" s="5" customFormat="1" ht="78.75" hidden="1">
      <c r="B1559" s="1"/>
      <c r="C1559" s="351">
        <v>5603</v>
      </c>
      <c r="D1559" s="352" t="s">
        <v>1608</v>
      </c>
      <c r="E1559" s="353" t="s">
        <v>122</v>
      </c>
      <c r="F1559" s="354">
        <v>105755</v>
      </c>
      <c r="G1559" s="288" t="s">
        <v>117</v>
      </c>
      <c r="H1559" s="288"/>
      <c r="I1559" s="1"/>
      <c r="J1559" s="10"/>
      <c r="K1559" s="10"/>
    </row>
    <row r="1560" spans="2:11" s="5" customFormat="1" ht="63" hidden="1">
      <c r="B1560" s="1"/>
      <c r="C1560" s="351">
        <v>5604</v>
      </c>
      <c r="D1560" s="352" t="s">
        <v>1609</v>
      </c>
      <c r="E1560" s="353" t="s">
        <v>122</v>
      </c>
      <c r="F1560" s="354">
        <v>84020</v>
      </c>
      <c r="G1560" s="288" t="s">
        <v>117</v>
      </c>
      <c r="H1560" s="288"/>
      <c r="I1560" s="1"/>
      <c r="J1560" s="10"/>
      <c r="K1560" s="10"/>
    </row>
    <row r="1561" spans="2:11" s="5" customFormat="1" ht="63" hidden="1">
      <c r="B1561" s="1"/>
      <c r="C1561" s="351">
        <v>5606</v>
      </c>
      <c r="D1561" s="352" t="s">
        <v>1610</v>
      </c>
      <c r="E1561" s="353" t="s">
        <v>122</v>
      </c>
      <c r="F1561" s="354">
        <v>170146</v>
      </c>
      <c r="G1561" s="288" t="s">
        <v>117</v>
      </c>
      <c r="H1561" s="288"/>
      <c r="I1561" s="1"/>
      <c r="J1561" s="10"/>
      <c r="K1561" s="10"/>
    </row>
    <row r="1562" spans="2:11" s="5" customFormat="1" ht="78.75" hidden="1">
      <c r="B1562" s="1"/>
      <c r="C1562" s="351">
        <v>5610</v>
      </c>
      <c r="D1562" s="352" t="s">
        <v>1611</v>
      </c>
      <c r="E1562" s="353" t="s">
        <v>122</v>
      </c>
      <c r="F1562" s="354">
        <v>128893</v>
      </c>
      <c r="G1562" s="288" t="s">
        <v>117</v>
      </c>
      <c r="H1562" s="288"/>
      <c r="I1562" s="1"/>
      <c r="J1562" s="10"/>
      <c r="K1562" s="10"/>
    </row>
    <row r="1563" spans="2:11" s="5" customFormat="1" ht="63" hidden="1">
      <c r="B1563" s="1"/>
      <c r="C1563" s="351">
        <v>5611</v>
      </c>
      <c r="D1563" s="352" t="s">
        <v>1612</v>
      </c>
      <c r="E1563" s="353" t="s">
        <v>122</v>
      </c>
      <c r="F1563" s="354">
        <v>69435</v>
      </c>
      <c r="G1563" s="288" t="s">
        <v>117</v>
      </c>
      <c r="H1563" s="288"/>
      <c r="I1563" s="1"/>
      <c r="J1563" s="10"/>
      <c r="K1563" s="10"/>
    </row>
    <row r="1564" spans="2:11" s="5" customFormat="1" ht="78.75" hidden="1">
      <c r="B1564" s="1"/>
      <c r="C1564" s="351">
        <v>5616</v>
      </c>
      <c r="D1564" s="352" t="s">
        <v>1613</v>
      </c>
      <c r="E1564" s="353" t="s">
        <v>122</v>
      </c>
      <c r="F1564" s="354">
        <v>11224</v>
      </c>
      <c r="G1564" s="288" t="s">
        <v>117</v>
      </c>
      <c r="H1564" s="288"/>
      <c r="I1564" s="1"/>
      <c r="J1564" s="10"/>
      <c r="K1564" s="10"/>
    </row>
    <row r="1565" spans="2:11" s="5" customFormat="1" ht="47.25">
      <c r="B1565" s="1"/>
      <c r="C1565" s="351">
        <v>5621</v>
      </c>
      <c r="D1565" s="352" t="s">
        <v>1614</v>
      </c>
      <c r="E1565" s="353" t="s">
        <v>122</v>
      </c>
      <c r="F1565" s="354">
        <v>23701</v>
      </c>
      <c r="G1565" s="288" t="s">
        <v>117</v>
      </c>
      <c r="H1565" s="288"/>
      <c r="I1565" s="1"/>
      <c r="J1565" s="10"/>
      <c r="K1565" s="10"/>
    </row>
    <row r="1566" spans="2:11" s="5" customFormat="1" ht="94.5" hidden="1">
      <c r="B1566" s="1"/>
      <c r="C1566" s="351">
        <v>5625</v>
      </c>
      <c r="D1566" s="352" t="s">
        <v>1615</v>
      </c>
      <c r="E1566" s="353" t="s">
        <v>125</v>
      </c>
      <c r="F1566" s="354">
        <v>172583</v>
      </c>
      <c r="G1566" s="288" t="s">
        <v>117</v>
      </c>
      <c r="H1566" s="288" t="s">
        <v>145</v>
      </c>
      <c r="I1566" s="1"/>
      <c r="J1566" s="10"/>
      <c r="K1566" s="10"/>
    </row>
    <row r="1567" spans="2:11" s="5" customFormat="1" ht="78.75" hidden="1">
      <c r="B1567" s="1"/>
      <c r="C1567" s="351">
        <v>5626</v>
      </c>
      <c r="D1567" s="352" t="s">
        <v>1616</v>
      </c>
      <c r="E1567" s="353" t="s">
        <v>125</v>
      </c>
      <c r="F1567" s="354">
        <v>9078</v>
      </c>
      <c r="G1567" s="288" t="s">
        <v>117</v>
      </c>
      <c r="H1567" s="288"/>
      <c r="I1567" s="1"/>
      <c r="J1567" s="10"/>
      <c r="K1567" s="10"/>
    </row>
    <row r="1568" spans="2:11" s="5" customFormat="1" ht="78.75" hidden="1">
      <c r="B1568" s="1"/>
      <c r="C1568" s="351">
        <v>5628</v>
      </c>
      <c r="D1568" s="352" t="s">
        <v>1617</v>
      </c>
      <c r="E1568" s="353" t="s">
        <v>122</v>
      </c>
      <c r="F1568" s="354">
        <v>10320</v>
      </c>
      <c r="G1568" s="288" t="s">
        <v>117</v>
      </c>
      <c r="H1568" s="288"/>
      <c r="I1568" s="1"/>
      <c r="J1568" s="10"/>
      <c r="K1568" s="10"/>
    </row>
    <row r="1569" spans="2:11" s="5" customFormat="1" ht="47.25">
      <c r="B1569" s="1"/>
      <c r="C1569" s="351">
        <v>5629</v>
      </c>
      <c r="D1569" s="352" t="s">
        <v>1618</v>
      </c>
      <c r="E1569" s="353" t="s">
        <v>122</v>
      </c>
      <c r="F1569" s="354">
        <v>49959</v>
      </c>
      <c r="G1569" s="288" t="s">
        <v>117</v>
      </c>
      <c r="H1569" s="288"/>
      <c r="I1569" s="1"/>
      <c r="J1569" s="10"/>
      <c r="K1569" s="10"/>
    </row>
    <row r="1570" spans="2:11" s="5" customFormat="1" ht="47.25" hidden="1">
      <c r="B1570" s="1"/>
      <c r="C1570" s="351">
        <v>5630</v>
      </c>
      <c r="D1570" s="352" t="s">
        <v>1619</v>
      </c>
      <c r="E1570" s="353" t="s">
        <v>122</v>
      </c>
      <c r="F1570" s="354">
        <v>49107</v>
      </c>
      <c r="G1570" s="288" t="s">
        <v>117</v>
      </c>
      <c r="H1570" s="288"/>
      <c r="I1570" s="1"/>
      <c r="J1570" s="10"/>
      <c r="K1570" s="10"/>
    </row>
    <row r="1571" spans="2:11" s="5" customFormat="1" ht="63" hidden="1">
      <c r="B1571" s="1"/>
      <c r="C1571" s="351">
        <v>5634</v>
      </c>
      <c r="D1571" s="352" t="s">
        <v>1620</v>
      </c>
      <c r="E1571" s="353" t="s">
        <v>122</v>
      </c>
      <c r="F1571" s="354">
        <v>3788</v>
      </c>
      <c r="G1571" s="288" t="s">
        <v>117</v>
      </c>
      <c r="H1571" s="288"/>
      <c r="I1571" s="1"/>
      <c r="J1571" s="10"/>
      <c r="K1571" s="10"/>
    </row>
    <row r="1572" spans="2:11" s="5" customFormat="1" ht="47.25" hidden="1">
      <c r="B1572" s="1"/>
      <c r="C1572" s="351">
        <v>5641</v>
      </c>
      <c r="D1572" s="352" t="s">
        <v>1621</v>
      </c>
      <c r="E1572" s="353" t="s">
        <v>116</v>
      </c>
      <c r="F1572" s="354">
        <v>86588</v>
      </c>
      <c r="G1572" s="288" t="s">
        <v>117</v>
      </c>
      <c r="H1572" s="288"/>
      <c r="I1572" s="1"/>
      <c r="J1572" s="10"/>
      <c r="K1572" s="10"/>
    </row>
    <row r="1573" spans="2:11" s="5" customFormat="1" ht="47.25" hidden="1">
      <c r="B1573" s="1"/>
      <c r="C1573" s="351">
        <v>5642</v>
      </c>
      <c r="D1573" s="352" t="s">
        <v>1622</v>
      </c>
      <c r="E1573" s="353" t="s">
        <v>116</v>
      </c>
      <c r="F1573" s="354">
        <v>16021</v>
      </c>
      <c r="G1573" s="288" t="s">
        <v>117</v>
      </c>
      <c r="H1573" s="288"/>
      <c r="I1573" s="1"/>
      <c r="J1573" s="10"/>
      <c r="K1573" s="10"/>
    </row>
    <row r="1574" spans="2:11" s="5" customFormat="1" ht="63" hidden="1">
      <c r="B1574" s="1"/>
      <c r="C1574" s="351">
        <v>5644</v>
      </c>
      <c r="D1574" s="352" t="s">
        <v>1623</v>
      </c>
      <c r="E1574" s="353" t="s">
        <v>116</v>
      </c>
      <c r="F1574" s="354">
        <v>12163</v>
      </c>
      <c r="G1574" s="288" t="s">
        <v>117</v>
      </c>
      <c r="H1574" s="288"/>
      <c r="I1574" s="1"/>
      <c r="J1574" s="10"/>
      <c r="K1574" s="10"/>
    </row>
    <row r="1575" spans="2:11" s="5" customFormat="1" ht="31.5" hidden="1">
      <c r="B1575" s="1"/>
      <c r="C1575" s="351">
        <v>5645</v>
      </c>
      <c r="D1575" s="352" t="s">
        <v>1624</v>
      </c>
      <c r="E1575" s="353" t="s">
        <v>116</v>
      </c>
      <c r="F1575" s="354">
        <v>8504</v>
      </c>
      <c r="G1575" s="288" t="s">
        <v>117</v>
      </c>
      <c r="H1575" s="288"/>
      <c r="I1575" s="1"/>
      <c r="J1575" s="10"/>
      <c r="K1575" s="10"/>
    </row>
    <row r="1576" spans="2:11" s="5" customFormat="1" ht="31.5" hidden="1">
      <c r="B1576" s="1"/>
      <c r="C1576" s="351">
        <v>5646</v>
      </c>
      <c r="D1576" s="352" t="s">
        <v>1625</v>
      </c>
      <c r="E1576" s="353" t="s">
        <v>122</v>
      </c>
      <c r="F1576" s="354">
        <v>7676</v>
      </c>
      <c r="G1576" s="288" t="s">
        <v>117</v>
      </c>
      <c r="H1576" s="288"/>
      <c r="I1576" s="1"/>
      <c r="J1576" s="10"/>
      <c r="K1576" s="10"/>
    </row>
    <row r="1577" spans="2:11" s="5" customFormat="1" ht="31.5" hidden="1">
      <c r="B1577" s="1"/>
      <c r="C1577" s="351">
        <v>5647</v>
      </c>
      <c r="D1577" s="352" t="s">
        <v>1626</v>
      </c>
      <c r="E1577" s="353" t="s">
        <v>116</v>
      </c>
      <c r="F1577" s="354">
        <v>9062</v>
      </c>
      <c r="G1577" s="288" t="s">
        <v>117</v>
      </c>
      <c r="H1577" s="288"/>
      <c r="I1577" s="1"/>
      <c r="J1577" s="10"/>
      <c r="K1577" s="10"/>
    </row>
    <row r="1578" spans="2:11" s="5" customFormat="1" ht="78.75" hidden="1">
      <c r="B1578" s="1"/>
      <c r="C1578" s="351">
        <v>5683</v>
      </c>
      <c r="D1578" s="352" t="s">
        <v>1627</v>
      </c>
      <c r="E1578" s="353" t="s">
        <v>125</v>
      </c>
      <c r="F1578" s="354">
        <v>204953</v>
      </c>
      <c r="G1578" s="288" t="s">
        <v>117</v>
      </c>
      <c r="H1578" s="288"/>
      <c r="I1578" s="1"/>
      <c r="J1578" s="10"/>
      <c r="K1578" s="10"/>
    </row>
    <row r="1579" spans="2:11" s="5" customFormat="1" ht="47.25" hidden="1">
      <c r="B1579" s="1"/>
      <c r="C1579" s="351">
        <v>5684</v>
      </c>
      <c r="D1579" s="352" t="s">
        <v>1628</v>
      </c>
      <c r="E1579" s="353" t="s">
        <v>125</v>
      </c>
      <c r="F1579" s="354">
        <v>331772</v>
      </c>
      <c r="G1579" s="288" t="s">
        <v>117</v>
      </c>
      <c r="H1579" s="288"/>
      <c r="I1579" s="1"/>
      <c r="J1579" s="10"/>
      <c r="K1579" s="10"/>
    </row>
    <row r="1580" spans="2:11" s="5" customFormat="1" ht="63" hidden="1">
      <c r="B1580" s="1"/>
      <c r="C1580" s="351">
        <v>5686</v>
      </c>
      <c r="D1580" s="352" t="s">
        <v>1629</v>
      </c>
      <c r="E1580" s="353" t="s">
        <v>119</v>
      </c>
      <c r="F1580" s="354">
        <v>824867</v>
      </c>
      <c r="G1580" s="288" t="s">
        <v>117</v>
      </c>
      <c r="H1580" s="288" t="s">
        <v>145</v>
      </c>
      <c r="I1580" s="1"/>
      <c r="J1580" s="10"/>
      <c r="K1580" s="10"/>
    </row>
    <row r="1581" spans="2:11" s="5" customFormat="1" ht="37.5" hidden="1" customHeight="1">
      <c r="B1581" s="1"/>
      <c r="C1581" s="351">
        <v>5688</v>
      </c>
      <c r="D1581" s="352" t="s">
        <v>1630</v>
      </c>
      <c r="E1581" s="353" t="s">
        <v>125</v>
      </c>
      <c r="F1581" s="354">
        <v>4045775</v>
      </c>
      <c r="G1581" s="288" t="s">
        <v>117</v>
      </c>
      <c r="H1581" s="288"/>
      <c r="I1581" s="1"/>
      <c r="J1581" s="10"/>
      <c r="K1581" s="10"/>
    </row>
    <row r="1582" spans="2:11" s="5" customFormat="1" ht="94.5" hidden="1">
      <c r="B1582" s="1"/>
      <c r="C1582" s="351">
        <v>5690</v>
      </c>
      <c r="D1582" s="352" t="s">
        <v>1631</v>
      </c>
      <c r="E1582" s="353" t="s">
        <v>125</v>
      </c>
      <c r="F1582" s="354">
        <v>322957</v>
      </c>
      <c r="G1582" s="288" t="s">
        <v>117</v>
      </c>
      <c r="H1582" s="288"/>
      <c r="I1582" s="1"/>
      <c r="J1582" s="10"/>
      <c r="K1582" s="10"/>
    </row>
    <row r="1583" spans="2:11" s="5" customFormat="1" ht="78.75" hidden="1">
      <c r="B1583" s="1"/>
      <c r="C1583" s="351">
        <v>5691</v>
      </c>
      <c r="D1583" s="352" t="s">
        <v>1632</v>
      </c>
      <c r="E1583" s="353" t="s">
        <v>125</v>
      </c>
      <c r="F1583" s="354">
        <v>537912</v>
      </c>
      <c r="G1583" s="288" t="s">
        <v>117</v>
      </c>
      <c r="H1583" s="288"/>
      <c r="I1583" s="1"/>
      <c r="J1583" s="10"/>
      <c r="K1583" s="10"/>
    </row>
    <row r="1584" spans="2:11" s="5" customFormat="1" ht="78.75" hidden="1">
      <c r="B1584" s="1"/>
      <c r="C1584" s="351">
        <v>5692</v>
      </c>
      <c r="D1584" s="352" t="s">
        <v>1633</v>
      </c>
      <c r="E1584" s="353" t="s">
        <v>125</v>
      </c>
      <c r="F1584" s="354">
        <v>902970</v>
      </c>
      <c r="G1584" s="288" t="s">
        <v>117</v>
      </c>
      <c r="H1584" s="288"/>
      <c r="I1584" s="1"/>
      <c r="J1584" s="10"/>
      <c r="K1584" s="10"/>
    </row>
    <row r="1585" spans="2:11" s="5" customFormat="1" ht="94.5">
      <c r="B1585" s="1"/>
      <c r="C1585" s="351">
        <v>5693</v>
      </c>
      <c r="D1585" s="352" t="s">
        <v>1634</v>
      </c>
      <c r="E1585" s="353" t="s">
        <v>125</v>
      </c>
      <c r="F1585" s="354">
        <v>1060351</v>
      </c>
      <c r="G1585" s="288" t="s">
        <v>117</v>
      </c>
      <c r="H1585" s="288"/>
      <c r="I1585" s="1"/>
      <c r="J1585" s="10"/>
      <c r="K1585" s="10"/>
    </row>
    <row r="1586" spans="2:11" s="5" customFormat="1" ht="63" hidden="1">
      <c r="B1586" s="1"/>
      <c r="C1586" s="351">
        <v>5696</v>
      </c>
      <c r="D1586" s="352" t="s">
        <v>1635</v>
      </c>
      <c r="E1586" s="353" t="s">
        <v>125</v>
      </c>
      <c r="F1586" s="354">
        <v>551028</v>
      </c>
      <c r="G1586" s="288" t="s">
        <v>117</v>
      </c>
      <c r="H1586" s="288"/>
      <c r="I1586" s="1"/>
      <c r="J1586" s="10"/>
      <c r="K1586" s="10"/>
    </row>
    <row r="1587" spans="2:11" s="5" customFormat="1" ht="78.75" hidden="1">
      <c r="B1587" s="1"/>
      <c r="C1587" s="351">
        <v>5697</v>
      </c>
      <c r="D1587" s="352" t="s">
        <v>1636</v>
      </c>
      <c r="E1587" s="353" t="s">
        <v>125</v>
      </c>
      <c r="F1587" s="354">
        <v>642954</v>
      </c>
      <c r="G1587" s="288" t="s">
        <v>117</v>
      </c>
      <c r="H1587" s="288"/>
      <c r="I1587" s="1"/>
      <c r="J1587" s="10"/>
      <c r="K1587" s="10"/>
    </row>
    <row r="1588" spans="2:11" s="5" customFormat="1" ht="78.75" hidden="1">
      <c r="B1588" s="1"/>
      <c r="C1588" s="351">
        <v>5698</v>
      </c>
      <c r="D1588" s="352" t="s">
        <v>1637</v>
      </c>
      <c r="E1588" s="353" t="s">
        <v>125</v>
      </c>
      <c r="F1588" s="354">
        <v>286834</v>
      </c>
      <c r="G1588" s="288" t="s">
        <v>117</v>
      </c>
      <c r="H1588" s="288"/>
      <c r="I1588" s="1"/>
      <c r="J1588" s="10"/>
      <c r="K1588" s="10"/>
    </row>
    <row r="1589" spans="2:11" s="5" customFormat="1" ht="94.5" hidden="1">
      <c r="B1589" s="1"/>
      <c r="C1589" s="351">
        <v>5699</v>
      </c>
      <c r="D1589" s="352" t="s">
        <v>1638</v>
      </c>
      <c r="E1589" s="353" t="s">
        <v>125</v>
      </c>
      <c r="F1589" s="354">
        <v>271304</v>
      </c>
      <c r="G1589" s="288" t="s">
        <v>117</v>
      </c>
      <c r="H1589" s="288"/>
      <c r="I1589" s="1"/>
      <c r="J1589" s="10"/>
      <c r="K1589" s="10"/>
    </row>
    <row r="1590" spans="2:11" s="5" customFormat="1" ht="94.5" hidden="1">
      <c r="B1590" s="1"/>
      <c r="C1590" s="351">
        <v>5700</v>
      </c>
      <c r="D1590" s="352" t="s">
        <v>1639</v>
      </c>
      <c r="E1590" s="353" t="s">
        <v>125</v>
      </c>
      <c r="F1590" s="354">
        <v>131015</v>
      </c>
      <c r="G1590" s="288" t="s">
        <v>117</v>
      </c>
      <c r="H1590" s="288"/>
      <c r="I1590" s="1"/>
      <c r="J1590" s="10"/>
      <c r="K1590" s="10"/>
    </row>
    <row r="1591" spans="2:11" s="5" customFormat="1" ht="94.5" hidden="1">
      <c r="B1591" s="1"/>
      <c r="C1591" s="351">
        <v>5701</v>
      </c>
      <c r="D1591" s="352" t="s">
        <v>1640</v>
      </c>
      <c r="E1591" s="353" t="s">
        <v>122</v>
      </c>
      <c r="F1591" s="354">
        <v>144024</v>
      </c>
      <c r="G1591" s="288" t="s">
        <v>117</v>
      </c>
      <c r="H1591" s="288"/>
      <c r="I1591" s="1"/>
      <c r="J1591" s="10"/>
      <c r="K1591" s="10"/>
    </row>
    <row r="1592" spans="2:11" s="5" customFormat="1" ht="110.25" hidden="1">
      <c r="B1592" s="1"/>
      <c r="C1592" s="351">
        <v>5702</v>
      </c>
      <c r="D1592" s="352" t="s">
        <v>1641</v>
      </c>
      <c r="E1592" s="353" t="s">
        <v>125</v>
      </c>
      <c r="F1592" s="354">
        <v>712781</v>
      </c>
      <c r="G1592" s="288" t="s">
        <v>117</v>
      </c>
      <c r="H1592" s="288"/>
      <c r="I1592" s="1"/>
      <c r="J1592" s="10"/>
      <c r="K1592" s="10"/>
    </row>
    <row r="1593" spans="2:11" s="5" customFormat="1" ht="78.75" hidden="1">
      <c r="B1593" s="1"/>
      <c r="C1593" s="351">
        <v>5705</v>
      </c>
      <c r="D1593" s="352" t="s">
        <v>1642</v>
      </c>
      <c r="E1593" s="353" t="s">
        <v>125</v>
      </c>
      <c r="F1593" s="354">
        <v>837113</v>
      </c>
      <c r="G1593" s="288" t="s">
        <v>117</v>
      </c>
      <c r="H1593" s="288"/>
      <c r="I1593" s="1"/>
      <c r="J1593" s="10"/>
      <c r="K1593" s="10"/>
    </row>
    <row r="1594" spans="2:11" s="5" customFormat="1" ht="47.25" hidden="1">
      <c r="B1594" s="1"/>
      <c r="C1594" s="351">
        <v>5708</v>
      </c>
      <c r="D1594" s="352" t="s">
        <v>1643</v>
      </c>
      <c r="E1594" s="353" t="s">
        <v>119</v>
      </c>
      <c r="F1594" s="354">
        <v>167139</v>
      </c>
      <c r="G1594" s="288" t="s">
        <v>117</v>
      </c>
      <c r="H1594" s="288"/>
      <c r="I1594" s="1"/>
      <c r="J1594" s="10"/>
      <c r="K1594" s="10"/>
    </row>
    <row r="1595" spans="2:11" s="5" customFormat="1" ht="31.5" hidden="1">
      <c r="B1595" s="1"/>
      <c r="C1595" s="351">
        <v>5710</v>
      </c>
      <c r="D1595" s="352" t="s">
        <v>1644</v>
      </c>
      <c r="E1595" s="353" t="s">
        <v>119</v>
      </c>
      <c r="F1595" s="354">
        <v>66013</v>
      </c>
      <c r="G1595" s="288" t="s">
        <v>117</v>
      </c>
      <c r="H1595" s="288"/>
      <c r="I1595" s="1"/>
      <c r="J1595" s="10"/>
      <c r="K1595" s="10"/>
    </row>
    <row r="1596" spans="2:11" s="5" customFormat="1" ht="47.25" hidden="1">
      <c r="B1596" s="1"/>
      <c r="C1596" s="351">
        <v>5712</v>
      </c>
      <c r="D1596" s="352" t="s">
        <v>1645</v>
      </c>
      <c r="E1596" s="353" t="s">
        <v>125</v>
      </c>
      <c r="F1596" s="354">
        <v>2082500</v>
      </c>
      <c r="G1596" s="288" t="s">
        <v>117</v>
      </c>
      <c r="H1596" s="288"/>
      <c r="I1596" s="1"/>
      <c r="J1596" s="10"/>
      <c r="K1596" s="10"/>
    </row>
    <row r="1597" spans="2:11" s="5" customFormat="1" ht="47.25" hidden="1">
      <c r="B1597" s="1"/>
      <c r="C1597" s="351">
        <v>5713</v>
      </c>
      <c r="D1597" s="352" t="s">
        <v>1646</v>
      </c>
      <c r="E1597" s="353" t="s">
        <v>125</v>
      </c>
      <c r="F1597" s="354">
        <v>1666000</v>
      </c>
      <c r="G1597" s="288" t="s">
        <v>117</v>
      </c>
      <c r="H1597" s="288"/>
      <c r="I1597" s="1"/>
      <c r="J1597" s="10"/>
      <c r="K1597" s="10"/>
    </row>
    <row r="1598" spans="2:11" s="5" customFormat="1" ht="47.25" hidden="1">
      <c r="B1598" s="1"/>
      <c r="C1598" s="351">
        <v>5714</v>
      </c>
      <c r="D1598" s="352" t="s">
        <v>1647</v>
      </c>
      <c r="E1598" s="353" t="s">
        <v>125</v>
      </c>
      <c r="F1598" s="354">
        <v>1904000</v>
      </c>
      <c r="G1598" s="288" t="s">
        <v>117</v>
      </c>
      <c r="H1598" s="288"/>
      <c r="I1598" s="1"/>
      <c r="J1598" s="10"/>
      <c r="K1598" s="10"/>
    </row>
    <row r="1599" spans="2:11" s="5" customFormat="1" ht="47.25" hidden="1">
      <c r="B1599" s="1"/>
      <c r="C1599" s="351">
        <v>5715</v>
      </c>
      <c r="D1599" s="352" t="s">
        <v>1648</v>
      </c>
      <c r="E1599" s="353" t="s">
        <v>125</v>
      </c>
      <c r="F1599" s="354">
        <v>2380000</v>
      </c>
      <c r="G1599" s="288" t="s">
        <v>117</v>
      </c>
      <c r="H1599" s="288"/>
      <c r="I1599" s="1"/>
      <c r="J1599" s="10"/>
      <c r="K1599" s="10"/>
    </row>
    <row r="1600" spans="2:11" s="5" customFormat="1" ht="47.25" hidden="1">
      <c r="B1600" s="1"/>
      <c r="C1600" s="351">
        <v>5717</v>
      </c>
      <c r="D1600" s="352" t="s">
        <v>1649</v>
      </c>
      <c r="E1600" s="353" t="s">
        <v>125</v>
      </c>
      <c r="F1600" s="354">
        <v>2380000</v>
      </c>
      <c r="G1600" s="288" t="s">
        <v>117</v>
      </c>
      <c r="H1600" s="288"/>
      <c r="I1600" s="1"/>
      <c r="J1600" s="10"/>
      <c r="K1600" s="10"/>
    </row>
    <row r="1601" spans="2:11" s="5" customFormat="1" ht="78.75" hidden="1">
      <c r="B1601" s="1"/>
      <c r="C1601" s="351">
        <v>5727</v>
      </c>
      <c r="D1601" s="352" t="s">
        <v>1650</v>
      </c>
      <c r="E1601" s="353" t="s">
        <v>122</v>
      </c>
      <c r="F1601" s="354">
        <v>130042</v>
      </c>
      <c r="G1601" s="288" t="s">
        <v>117</v>
      </c>
      <c r="H1601" s="288"/>
      <c r="I1601" s="1"/>
      <c r="J1601" s="10"/>
      <c r="K1601" s="10"/>
    </row>
    <row r="1602" spans="2:11" s="5" customFormat="1" ht="78.75" hidden="1">
      <c r="B1602" s="1"/>
      <c r="C1602" s="351">
        <v>5728</v>
      </c>
      <c r="D1602" s="352" t="s">
        <v>1651</v>
      </c>
      <c r="E1602" s="353" t="s">
        <v>122</v>
      </c>
      <c r="F1602" s="354">
        <v>171943</v>
      </c>
      <c r="G1602" s="288" t="s">
        <v>117</v>
      </c>
      <c r="H1602" s="288"/>
      <c r="I1602" s="1"/>
      <c r="J1602" s="10"/>
      <c r="K1602" s="10"/>
    </row>
    <row r="1603" spans="2:11" s="5" customFormat="1" ht="63" hidden="1">
      <c r="B1603" s="1"/>
      <c r="C1603" s="351">
        <v>5729</v>
      </c>
      <c r="D1603" s="352" t="s">
        <v>1652</v>
      </c>
      <c r="E1603" s="353" t="s">
        <v>125</v>
      </c>
      <c r="F1603" s="354">
        <v>1307719</v>
      </c>
      <c r="G1603" s="288" t="s">
        <v>117</v>
      </c>
      <c r="H1603" s="288"/>
      <c r="I1603" s="1"/>
      <c r="J1603" s="10"/>
      <c r="K1603" s="10"/>
    </row>
    <row r="1604" spans="2:11" s="5" customFormat="1" ht="110.25" hidden="1">
      <c r="B1604" s="1"/>
      <c r="C1604" s="351">
        <v>5730</v>
      </c>
      <c r="D1604" s="352" t="s">
        <v>1653</v>
      </c>
      <c r="E1604" s="353" t="s">
        <v>122</v>
      </c>
      <c r="F1604" s="354">
        <v>5364</v>
      </c>
      <c r="G1604" s="288" t="s">
        <v>117</v>
      </c>
      <c r="H1604" s="288"/>
      <c r="I1604" s="1"/>
      <c r="J1604" s="10"/>
      <c r="K1604" s="10"/>
    </row>
    <row r="1605" spans="2:11" s="5" customFormat="1" ht="31.5" hidden="1">
      <c r="B1605" s="1"/>
      <c r="C1605" s="351">
        <v>5731</v>
      </c>
      <c r="D1605" s="352" t="s">
        <v>1654</v>
      </c>
      <c r="E1605" s="353" t="s">
        <v>494</v>
      </c>
      <c r="F1605" s="354">
        <v>222966</v>
      </c>
      <c r="G1605" s="288" t="s">
        <v>117</v>
      </c>
      <c r="H1605" s="288"/>
      <c r="I1605" s="1"/>
      <c r="J1605" s="10"/>
      <c r="K1605" s="10"/>
    </row>
    <row r="1606" spans="2:11" s="5" customFormat="1" ht="31.5" hidden="1">
      <c r="B1606" s="1"/>
      <c r="C1606" s="351">
        <v>5732</v>
      </c>
      <c r="D1606" s="352" t="s">
        <v>1655</v>
      </c>
      <c r="E1606" s="353" t="s">
        <v>494</v>
      </c>
      <c r="F1606" s="354">
        <v>297288</v>
      </c>
      <c r="G1606" s="288" t="s">
        <v>117</v>
      </c>
      <c r="H1606" s="288"/>
      <c r="I1606" s="1"/>
      <c r="J1606" s="10"/>
      <c r="K1606" s="10"/>
    </row>
    <row r="1607" spans="2:11" s="5" customFormat="1" ht="94.5" hidden="1">
      <c r="B1607" s="1"/>
      <c r="C1607" s="351">
        <v>5733</v>
      </c>
      <c r="D1607" s="352" t="s">
        <v>1656</v>
      </c>
      <c r="E1607" s="353" t="s">
        <v>116</v>
      </c>
      <c r="F1607" s="354">
        <v>45204</v>
      </c>
      <c r="G1607" s="288" t="s">
        <v>117</v>
      </c>
      <c r="H1607" s="288"/>
      <c r="I1607" s="1"/>
      <c r="J1607" s="10"/>
      <c r="K1607" s="10"/>
    </row>
    <row r="1608" spans="2:11" s="5" customFormat="1" ht="63" hidden="1">
      <c r="B1608" s="1"/>
      <c r="C1608" s="351">
        <v>5734</v>
      </c>
      <c r="D1608" s="352" t="s">
        <v>1657</v>
      </c>
      <c r="E1608" s="353" t="s">
        <v>116</v>
      </c>
      <c r="F1608" s="354">
        <v>49345</v>
      </c>
      <c r="G1608" s="288" t="s">
        <v>117</v>
      </c>
      <c r="H1608" s="288"/>
      <c r="I1608" s="1"/>
      <c r="J1608" s="10"/>
      <c r="K1608" s="10"/>
    </row>
    <row r="1609" spans="2:11" s="5" customFormat="1" ht="63" hidden="1">
      <c r="B1609" s="1"/>
      <c r="C1609" s="351">
        <v>5735</v>
      </c>
      <c r="D1609" s="352" t="s">
        <v>1658</v>
      </c>
      <c r="E1609" s="353" t="s">
        <v>116</v>
      </c>
      <c r="F1609" s="354">
        <v>49873</v>
      </c>
      <c r="G1609" s="288" t="s">
        <v>117</v>
      </c>
      <c r="H1609" s="288"/>
      <c r="I1609" s="1"/>
      <c r="J1609" s="10"/>
      <c r="K1609" s="10"/>
    </row>
    <row r="1610" spans="2:11" s="5" customFormat="1" ht="78.75" hidden="1">
      <c r="B1610" s="1"/>
      <c r="C1610" s="351">
        <v>5736</v>
      </c>
      <c r="D1610" s="352" t="s">
        <v>1659</v>
      </c>
      <c r="E1610" s="353" t="s">
        <v>122</v>
      </c>
      <c r="F1610" s="354">
        <v>9068</v>
      </c>
      <c r="G1610" s="288" t="s">
        <v>117</v>
      </c>
      <c r="H1610" s="288"/>
      <c r="I1610" s="1"/>
      <c r="J1610" s="10"/>
      <c r="K1610" s="10"/>
    </row>
    <row r="1611" spans="2:11" s="5" customFormat="1" ht="94.5" hidden="1">
      <c r="B1611" s="1"/>
      <c r="C1611" s="351">
        <v>5737</v>
      </c>
      <c r="D1611" s="352" t="s">
        <v>1660</v>
      </c>
      <c r="E1611" s="353" t="s">
        <v>116</v>
      </c>
      <c r="F1611" s="354">
        <v>44610</v>
      </c>
      <c r="G1611" s="288" t="s">
        <v>117</v>
      </c>
      <c r="H1611" s="288"/>
      <c r="I1611" s="1"/>
      <c r="J1611" s="10"/>
      <c r="K1611" s="10"/>
    </row>
    <row r="1612" spans="2:11" s="5" customFormat="1" ht="78.75" hidden="1">
      <c r="B1612" s="1"/>
      <c r="C1612" s="351">
        <v>5738</v>
      </c>
      <c r="D1612" s="352" t="s">
        <v>1661</v>
      </c>
      <c r="E1612" s="353" t="s">
        <v>116</v>
      </c>
      <c r="F1612" s="354">
        <v>117552</v>
      </c>
      <c r="G1612" s="288" t="s">
        <v>117</v>
      </c>
      <c r="H1612" s="288"/>
      <c r="I1612" s="1"/>
      <c r="J1612" s="10"/>
      <c r="K1612" s="10"/>
    </row>
    <row r="1613" spans="2:11" s="5" customFormat="1" ht="47.25" hidden="1">
      <c r="B1613" s="1"/>
      <c r="C1613" s="351">
        <v>5746</v>
      </c>
      <c r="D1613" s="352" t="s">
        <v>1662</v>
      </c>
      <c r="E1613" s="353" t="s">
        <v>125</v>
      </c>
      <c r="F1613" s="354">
        <v>90371</v>
      </c>
      <c r="G1613" s="288" t="s">
        <v>117</v>
      </c>
      <c r="H1613" s="288"/>
      <c r="I1613" s="1"/>
      <c r="J1613" s="10"/>
      <c r="K1613" s="10"/>
    </row>
    <row r="1614" spans="2:11" s="5" customFormat="1" ht="94.5" hidden="1">
      <c r="B1614" s="1"/>
      <c r="C1614" s="351">
        <v>5747</v>
      </c>
      <c r="D1614" s="352" t="s">
        <v>1663</v>
      </c>
      <c r="E1614" s="353" t="s">
        <v>125</v>
      </c>
      <c r="F1614" s="354">
        <v>5520820</v>
      </c>
      <c r="G1614" s="288" t="s">
        <v>117</v>
      </c>
      <c r="H1614" s="288"/>
      <c r="I1614" s="1"/>
      <c r="J1614" s="10"/>
      <c r="K1614" s="10"/>
    </row>
    <row r="1615" spans="2:11" s="5" customFormat="1" ht="78.75" hidden="1">
      <c r="B1615" s="1"/>
      <c r="C1615" s="351">
        <v>5748</v>
      </c>
      <c r="D1615" s="352" t="s">
        <v>1664</v>
      </c>
      <c r="E1615" s="353" t="s">
        <v>125</v>
      </c>
      <c r="F1615" s="354">
        <v>290395</v>
      </c>
      <c r="G1615" s="288" t="s">
        <v>117</v>
      </c>
      <c r="H1615" s="288"/>
      <c r="I1615" s="1"/>
      <c r="J1615" s="10"/>
      <c r="K1615" s="10"/>
    </row>
    <row r="1616" spans="2:11" s="5" customFormat="1" ht="31.5" hidden="1">
      <c r="B1616" s="1"/>
      <c r="C1616" s="351">
        <v>5749</v>
      </c>
      <c r="D1616" s="352" t="s">
        <v>1665</v>
      </c>
      <c r="E1616" s="353" t="s">
        <v>125</v>
      </c>
      <c r="F1616" s="354">
        <v>175272</v>
      </c>
      <c r="G1616" s="288" t="s">
        <v>117</v>
      </c>
      <c r="H1616" s="288"/>
      <c r="I1616" s="1"/>
      <c r="J1616" s="10"/>
      <c r="K1616" s="10"/>
    </row>
    <row r="1617" spans="2:11" s="5" customFormat="1" ht="31.5" hidden="1">
      <c r="B1617" s="1"/>
      <c r="C1617" s="351">
        <v>5750</v>
      </c>
      <c r="D1617" s="352" t="s">
        <v>1666</v>
      </c>
      <c r="E1617" s="353" t="s">
        <v>125</v>
      </c>
      <c r="F1617" s="354">
        <v>346852</v>
      </c>
      <c r="G1617" s="288" t="s">
        <v>117</v>
      </c>
      <c r="H1617" s="288"/>
      <c r="I1617" s="1"/>
      <c r="J1617" s="10"/>
      <c r="K1617" s="10"/>
    </row>
    <row r="1618" spans="2:11" s="5" customFormat="1" ht="31.5" hidden="1">
      <c r="B1618" s="1"/>
      <c r="C1618" s="351">
        <v>5751</v>
      </c>
      <c r="D1618" s="352" t="s">
        <v>1667</v>
      </c>
      <c r="E1618" s="353" t="s">
        <v>125</v>
      </c>
      <c r="F1618" s="354">
        <v>2240744</v>
      </c>
      <c r="G1618" s="288" t="s">
        <v>117</v>
      </c>
      <c r="H1618" s="288"/>
      <c r="I1618" s="1"/>
      <c r="J1618" s="10"/>
      <c r="K1618" s="10"/>
    </row>
    <row r="1619" spans="2:11" s="5" customFormat="1" ht="94.5">
      <c r="B1619" s="1"/>
      <c r="C1619" s="351">
        <v>5752</v>
      </c>
      <c r="D1619" s="352" t="s">
        <v>1668</v>
      </c>
      <c r="E1619" s="353" t="s">
        <v>125</v>
      </c>
      <c r="F1619" s="354">
        <v>564119</v>
      </c>
      <c r="G1619" s="288" t="s">
        <v>117</v>
      </c>
      <c r="H1619" s="288" t="s">
        <v>145</v>
      </c>
      <c r="I1619" s="1"/>
      <c r="J1619" s="10"/>
      <c r="K1619" s="10"/>
    </row>
    <row r="1620" spans="2:11" s="5" customFormat="1" ht="94.5">
      <c r="B1620" s="1"/>
      <c r="C1620" s="351">
        <v>5753</v>
      </c>
      <c r="D1620" s="352" t="s">
        <v>1669</v>
      </c>
      <c r="E1620" s="353" t="s">
        <v>125</v>
      </c>
      <c r="F1620" s="354">
        <v>294777</v>
      </c>
      <c r="G1620" s="288" t="s">
        <v>117</v>
      </c>
      <c r="H1620" s="288"/>
      <c r="I1620" s="1"/>
      <c r="J1620" s="10"/>
      <c r="K1620" s="10"/>
    </row>
    <row r="1621" spans="2:11" s="5" customFormat="1" ht="94.5">
      <c r="B1621" s="1"/>
      <c r="C1621" s="351">
        <v>5754</v>
      </c>
      <c r="D1621" s="352" t="s">
        <v>1670</v>
      </c>
      <c r="E1621" s="353" t="s">
        <v>125</v>
      </c>
      <c r="F1621" s="354">
        <v>507152</v>
      </c>
      <c r="G1621" s="288" t="s">
        <v>117</v>
      </c>
      <c r="H1621" s="288" t="s">
        <v>145</v>
      </c>
      <c r="I1621" s="1"/>
      <c r="J1621" s="10"/>
      <c r="K1621" s="10"/>
    </row>
    <row r="1622" spans="2:11" s="5" customFormat="1" ht="63" hidden="1">
      <c r="B1622" s="1"/>
      <c r="C1622" s="351">
        <v>5759</v>
      </c>
      <c r="D1622" s="352" t="s">
        <v>1671</v>
      </c>
      <c r="E1622" s="353" t="s">
        <v>125</v>
      </c>
      <c r="F1622" s="354">
        <v>13259</v>
      </c>
      <c r="G1622" s="288" t="s">
        <v>117</v>
      </c>
      <c r="H1622" s="288"/>
      <c r="I1622" s="1"/>
      <c r="J1622" s="10"/>
      <c r="K1622" s="10"/>
    </row>
    <row r="1623" spans="2:11" s="5" customFormat="1" ht="47.25" hidden="1">
      <c r="B1623" s="1"/>
      <c r="C1623" s="351">
        <v>5760</v>
      </c>
      <c r="D1623" s="352" t="s">
        <v>1672</v>
      </c>
      <c r="E1623" s="353" t="s">
        <v>122</v>
      </c>
      <c r="F1623" s="354">
        <v>13593</v>
      </c>
      <c r="G1623" s="288" t="s">
        <v>117</v>
      </c>
      <c r="H1623" s="288" t="s">
        <v>145</v>
      </c>
      <c r="I1623" s="1"/>
      <c r="J1623" s="10"/>
      <c r="K1623" s="10"/>
    </row>
    <row r="1624" spans="2:11" s="5" customFormat="1" ht="47.25" hidden="1">
      <c r="B1624" s="1"/>
      <c r="C1624" s="351">
        <v>5761</v>
      </c>
      <c r="D1624" s="352" t="s">
        <v>1673</v>
      </c>
      <c r="E1624" s="353" t="s">
        <v>122</v>
      </c>
      <c r="F1624" s="354">
        <v>6369</v>
      </c>
      <c r="G1624" s="288" t="s">
        <v>117</v>
      </c>
      <c r="H1624" s="288"/>
      <c r="I1624" s="1"/>
      <c r="J1624" s="10"/>
      <c r="K1624" s="10"/>
    </row>
    <row r="1625" spans="2:11" s="5" customFormat="1" ht="63" hidden="1">
      <c r="B1625" s="1"/>
      <c r="C1625" s="351">
        <v>5762</v>
      </c>
      <c r="D1625" s="352" t="s">
        <v>1674</v>
      </c>
      <c r="E1625" s="353" t="s">
        <v>125</v>
      </c>
      <c r="F1625" s="354">
        <v>35991</v>
      </c>
      <c r="G1625" s="288" t="s">
        <v>117</v>
      </c>
      <c r="H1625" s="288"/>
      <c r="I1625" s="1"/>
      <c r="J1625" s="10"/>
      <c r="K1625" s="10"/>
    </row>
    <row r="1626" spans="2:11" s="5" customFormat="1" ht="47.25" hidden="1">
      <c r="B1626" s="1"/>
      <c r="C1626" s="351">
        <v>5763</v>
      </c>
      <c r="D1626" s="352" t="s">
        <v>1675</v>
      </c>
      <c r="E1626" s="353" t="s">
        <v>122</v>
      </c>
      <c r="F1626" s="354">
        <v>22331</v>
      </c>
      <c r="G1626" s="288" t="s">
        <v>117</v>
      </c>
      <c r="H1626" s="288"/>
      <c r="I1626" s="1"/>
      <c r="J1626" s="10"/>
      <c r="K1626" s="10"/>
    </row>
    <row r="1627" spans="2:11" s="5" customFormat="1" ht="47.25" hidden="1">
      <c r="B1627" s="1"/>
      <c r="C1627" s="351">
        <v>5764</v>
      </c>
      <c r="D1627" s="352" t="s">
        <v>1676</v>
      </c>
      <c r="E1627" s="353" t="s">
        <v>122</v>
      </c>
      <c r="F1627" s="354">
        <v>4371</v>
      </c>
      <c r="G1627" s="288" t="s">
        <v>117</v>
      </c>
      <c r="H1627" s="288"/>
      <c r="I1627" s="1"/>
      <c r="J1627" s="10"/>
      <c r="K1627" s="10"/>
    </row>
    <row r="1628" spans="2:11" s="5" customFormat="1" ht="47.25" hidden="1">
      <c r="B1628" s="1"/>
      <c r="C1628" s="351">
        <v>5765</v>
      </c>
      <c r="D1628" s="352" t="s">
        <v>1677</v>
      </c>
      <c r="E1628" s="353" t="s">
        <v>122</v>
      </c>
      <c r="F1628" s="354">
        <v>4774</v>
      </c>
      <c r="G1628" s="288" t="s">
        <v>117</v>
      </c>
      <c r="H1628" s="288"/>
      <c r="I1628" s="1"/>
      <c r="J1628" s="10"/>
      <c r="K1628" s="10"/>
    </row>
    <row r="1629" spans="2:11" s="5" customFormat="1" ht="63" hidden="1">
      <c r="B1629" s="1"/>
      <c r="C1629" s="351">
        <v>5766</v>
      </c>
      <c r="D1629" s="352" t="s">
        <v>1678</v>
      </c>
      <c r="E1629" s="353" t="s">
        <v>125</v>
      </c>
      <c r="F1629" s="354">
        <v>13259</v>
      </c>
      <c r="G1629" s="288" t="s">
        <v>117</v>
      </c>
      <c r="H1629" s="288"/>
      <c r="I1629" s="1"/>
      <c r="J1629" s="10"/>
      <c r="K1629" s="10"/>
    </row>
    <row r="1630" spans="2:11" s="5" customFormat="1" ht="47.25" hidden="1">
      <c r="B1630" s="1"/>
      <c r="C1630" s="351">
        <v>5767</v>
      </c>
      <c r="D1630" s="352" t="s">
        <v>1679</v>
      </c>
      <c r="E1630" s="353" t="s">
        <v>122</v>
      </c>
      <c r="F1630" s="354">
        <v>12504</v>
      </c>
      <c r="G1630" s="288" t="s">
        <v>117</v>
      </c>
      <c r="H1630" s="288"/>
      <c r="I1630" s="1"/>
      <c r="J1630" s="10"/>
      <c r="K1630" s="10"/>
    </row>
    <row r="1631" spans="2:11" s="5" customFormat="1" ht="78.75" hidden="1">
      <c r="B1631" s="1"/>
      <c r="C1631" s="351">
        <v>5768</v>
      </c>
      <c r="D1631" s="352" t="s">
        <v>1680</v>
      </c>
      <c r="E1631" s="353" t="s">
        <v>125</v>
      </c>
      <c r="F1631" s="354">
        <v>14509</v>
      </c>
      <c r="G1631" s="288" t="s">
        <v>117</v>
      </c>
      <c r="H1631" s="288"/>
      <c r="I1631" s="1"/>
      <c r="J1631" s="10"/>
      <c r="K1631" s="10"/>
    </row>
    <row r="1632" spans="2:11" s="5" customFormat="1" ht="78.75" hidden="1">
      <c r="B1632" s="1"/>
      <c r="C1632" s="351">
        <v>5769</v>
      </c>
      <c r="D1632" s="352" t="s">
        <v>1681</v>
      </c>
      <c r="E1632" s="353" t="s">
        <v>125</v>
      </c>
      <c r="F1632" s="354">
        <v>13259</v>
      </c>
      <c r="G1632" s="288" t="s">
        <v>117</v>
      </c>
      <c r="H1632" s="288"/>
      <c r="I1632" s="1"/>
      <c r="J1632" s="10"/>
      <c r="K1632" s="10"/>
    </row>
    <row r="1633" spans="2:11" s="5" customFormat="1" ht="78.75" hidden="1">
      <c r="B1633" s="1"/>
      <c r="C1633" s="351">
        <v>5770</v>
      </c>
      <c r="D1633" s="352" t="s">
        <v>1682</v>
      </c>
      <c r="E1633" s="353" t="s">
        <v>125</v>
      </c>
      <c r="F1633" s="354">
        <v>32132</v>
      </c>
      <c r="G1633" s="288" t="s">
        <v>117</v>
      </c>
      <c r="H1633" s="288"/>
      <c r="I1633" s="1"/>
      <c r="J1633" s="10"/>
      <c r="K1633" s="10"/>
    </row>
    <row r="1634" spans="2:11" s="5" customFormat="1" ht="47.25" hidden="1">
      <c r="B1634" s="1"/>
      <c r="C1634" s="351">
        <v>5771</v>
      </c>
      <c r="D1634" s="352" t="s">
        <v>1683</v>
      </c>
      <c r="E1634" s="353" t="s">
        <v>122</v>
      </c>
      <c r="F1634" s="354">
        <v>8742</v>
      </c>
      <c r="G1634" s="288" t="s">
        <v>117</v>
      </c>
      <c r="H1634" s="288"/>
      <c r="I1634" s="1"/>
      <c r="J1634" s="10"/>
      <c r="K1634" s="10"/>
    </row>
    <row r="1635" spans="2:11" s="5" customFormat="1" ht="63" hidden="1">
      <c r="B1635" s="1"/>
      <c r="C1635" s="351">
        <v>5772</v>
      </c>
      <c r="D1635" s="352" t="s">
        <v>1684</v>
      </c>
      <c r="E1635" s="353" t="s">
        <v>125</v>
      </c>
      <c r="F1635" s="354">
        <v>13259</v>
      </c>
      <c r="G1635" s="288" t="s">
        <v>117</v>
      </c>
      <c r="H1635" s="288"/>
      <c r="I1635" s="1"/>
      <c r="J1635" s="10"/>
      <c r="K1635" s="10"/>
    </row>
    <row r="1636" spans="2:11" s="5" customFormat="1" ht="94.5" hidden="1">
      <c r="B1636" s="1"/>
      <c r="C1636" s="351">
        <v>5773</v>
      </c>
      <c r="D1636" s="352" t="s">
        <v>1685</v>
      </c>
      <c r="E1636" s="353" t="s">
        <v>125</v>
      </c>
      <c r="F1636" s="354">
        <v>49422</v>
      </c>
      <c r="G1636" s="288" t="s">
        <v>117</v>
      </c>
      <c r="H1636" s="288"/>
      <c r="I1636" s="1"/>
      <c r="J1636" s="10"/>
      <c r="K1636" s="10"/>
    </row>
    <row r="1637" spans="2:11" s="5" customFormat="1" ht="47.25" hidden="1">
      <c r="B1637" s="1"/>
      <c r="C1637" s="351">
        <v>5774</v>
      </c>
      <c r="D1637" s="352" t="s">
        <v>1686</v>
      </c>
      <c r="E1637" s="353" t="s">
        <v>122</v>
      </c>
      <c r="F1637" s="354">
        <v>8267</v>
      </c>
      <c r="G1637" s="288" t="s">
        <v>117</v>
      </c>
      <c r="H1637" s="288"/>
      <c r="I1637" s="1"/>
      <c r="J1637" s="10"/>
      <c r="K1637" s="10"/>
    </row>
    <row r="1638" spans="2:11" s="5" customFormat="1" ht="63" hidden="1">
      <c r="B1638" s="1"/>
      <c r="C1638" s="351">
        <v>5775</v>
      </c>
      <c r="D1638" s="352" t="s">
        <v>1687</v>
      </c>
      <c r="E1638" s="353" t="s">
        <v>125</v>
      </c>
      <c r="F1638" s="354">
        <v>21793</v>
      </c>
      <c r="G1638" s="288" t="s">
        <v>117</v>
      </c>
      <c r="H1638" s="288"/>
      <c r="I1638" s="1"/>
      <c r="J1638" s="10"/>
      <c r="K1638" s="10"/>
    </row>
    <row r="1639" spans="2:11" s="5" customFormat="1" ht="47.25" hidden="1">
      <c r="B1639" s="1"/>
      <c r="C1639" s="351">
        <v>5776</v>
      </c>
      <c r="D1639" s="352" t="s">
        <v>1688</v>
      </c>
      <c r="E1639" s="353" t="s">
        <v>122</v>
      </c>
      <c r="F1639" s="354">
        <v>6944</v>
      </c>
      <c r="G1639" s="288" t="s">
        <v>117</v>
      </c>
      <c r="H1639" s="288"/>
      <c r="I1639" s="1"/>
      <c r="J1639" s="10"/>
      <c r="K1639" s="10"/>
    </row>
    <row r="1640" spans="2:11" s="5" customFormat="1" ht="94.5" hidden="1">
      <c r="B1640" s="1"/>
      <c r="C1640" s="351">
        <v>5777</v>
      </c>
      <c r="D1640" s="352" t="s">
        <v>1689</v>
      </c>
      <c r="E1640" s="353" t="s">
        <v>125</v>
      </c>
      <c r="F1640" s="354">
        <v>19063</v>
      </c>
      <c r="G1640" s="288" t="s">
        <v>117</v>
      </c>
      <c r="H1640" s="288"/>
      <c r="I1640" s="1"/>
      <c r="J1640" s="10"/>
      <c r="K1640" s="10"/>
    </row>
    <row r="1641" spans="2:11" s="5" customFormat="1" ht="63">
      <c r="B1641" s="1"/>
      <c r="C1641" s="351">
        <v>5778</v>
      </c>
      <c r="D1641" s="352" t="s">
        <v>1690</v>
      </c>
      <c r="E1641" s="353" t="s">
        <v>125</v>
      </c>
      <c r="F1641" s="354">
        <v>294540</v>
      </c>
      <c r="G1641" s="288" t="s">
        <v>117</v>
      </c>
      <c r="H1641" s="288"/>
      <c r="I1641" s="1"/>
      <c r="J1641" s="10"/>
      <c r="K1641" s="10"/>
    </row>
    <row r="1642" spans="2:11" s="5" customFormat="1" ht="47.25" hidden="1">
      <c r="B1642" s="1"/>
      <c r="C1642" s="351">
        <v>5779</v>
      </c>
      <c r="D1642" s="352" t="s">
        <v>1691</v>
      </c>
      <c r="E1642" s="353" t="s">
        <v>122</v>
      </c>
      <c r="F1642" s="354">
        <v>84956</v>
      </c>
      <c r="G1642" s="288" t="s">
        <v>117</v>
      </c>
      <c r="H1642" s="288"/>
      <c r="I1642" s="1"/>
      <c r="J1642" s="10"/>
      <c r="K1642" s="10"/>
    </row>
    <row r="1643" spans="2:11" s="5" customFormat="1" ht="78.75" hidden="1">
      <c r="B1643" s="1"/>
      <c r="C1643" s="351">
        <v>5780</v>
      </c>
      <c r="D1643" s="352" t="s">
        <v>1692</v>
      </c>
      <c r="E1643" s="353" t="s">
        <v>122</v>
      </c>
      <c r="F1643" s="354">
        <v>69720</v>
      </c>
      <c r="G1643" s="288" t="s">
        <v>117</v>
      </c>
      <c r="H1643" s="288"/>
      <c r="I1643" s="1"/>
      <c r="J1643" s="10"/>
      <c r="K1643" s="10"/>
    </row>
    <row r="1644" spans="2:11" s="5" customFormat="1" ht="78.75" hidden="1">
      <c r="B1644" s="1"/>
      <c r="C1644" s="351">
        <v>5781</v>
      </c>
      <c r="D1644" s="352" t="s">
        <v>1693</v>
      </c>
      <c r="E1644" s="353" t="s">
        <v>122</v>
      </c>
      <c r="F1644" s="354">
        <v>44042</v>
      </c>
      <c r="G1644" s="288" t="s">
        <v>117</v>
      </c>
      <c r="H1644" s="288"/>
      <c r="I1644" s="1"/>
      <c r="J1644" s="10"/>
      <c r="K1644" s="10"/>
    </row>
    <row r="1645" spans="2:11" s="5" customFormat="1" ht="78.75" hidden="1">
      <c r="B1645" s="1"/>
      <c r="C1645" s="351">
        <v>5782</v>
      </c>
      <c r="D1645" s="352" t="s">
        <v>1694</v>
      </c>
      <c r="E1645" s="353" t="s">
        <v>122</v>
      </c>
      <c r="F1645" s="354">
        <v>42838</v>
      </c>
      <c r="G1645" s="288" t="s">
        <v>117</v>
      </c>
      <c r="H1645" s="288"/>
      <c r="I1645" s="1"/>
      <c r="J1645" s="10"/>
      <c r="K1645" s="10"/>
    </row>
    <row r="1646" spans="2:11" s="5" customFormat="1" ht="78.75" hidden="1">
      <c r="B1646" s="1"/>
      <c r="C1646" s="351">
        <v>5783</v>
      </c>
      <c r="D1646" s="352" t="s">
        <v>1695</v>
      </c>
      <c r="E1646" s="353" t="s">
        <v>122</v>
      </c>
      <c r="F1646" s="354">
        <v>26426</v>
      </c>
      <c r="G1646" s="288" t="s">
        <v>117</v>
      </c>
      <c r="H1646" s="288" t="s">
        <v>145</v>
      </c>
      <c r="I1646" s="1"/>
      <c r="J1646" s="10"/>
      <c r="K1646" s="10"/>
    </row>
    <row r="1647" spans="2:11" s="5" customFormat="1" ht="78.75" hidden="1">
      <c r="B1647" s="1"/>
      <c r="C1647" s="351">
        <v>5784</v>
      </c>
      <c r="D1647" s="352" t="s">
        <v>1696</v>
      </c>
      <c r="E1647" s="353" t="s">
        <v>122</v>
      </c>
      <c r="F1647" s="354">
        <v>29707</v>
      </c>
      <c r="G1647" s="288" t="s">
        <v>117</v>
      </c>
      <c r="H1647" s="288" t="s">
        <v>145</v>
      </c>
      <c r="I1647" s="1"/>
      <c r="J1647" s="10"/>
      <c r="K1647" s="10"/>
    </row>
    <row r="1648" spans="2:11" s="5" customFormat="1" ht="47.25" hidden="1">
      <c r="B1648" s="1"/>
      <c r="C1648" s="351">
        <v>5785</v>
      </c>
      <c r="D1648" s="352" t="s">
        <v>1697</v>
      </c>
      <c r="E1648" s="353" t="s">
        <v>122</v>
      </c>
      <c r="F1648" s="354">
        <v>115818</v>
      </c>
      <c r="G1648" s="288" t="s">
        <v>117</v>
      </c>
      <c r="H1648" s="288" t="s">
        <v>145</v>
      </c>
      <c r="I1648" s="1"/>
      <c r="J1648" s="10"/>
      <c r="K1648" s="10"/>
    </row>
    <row r="1649" spans="2:11" s="5" customFormat="1" ht="47.25" hidden="1">
      <c r="B1649" s="1"/>
      <c r="C1649" s="351">
        <v>5786</v>
      </c>
      <c r="D1649" s="352" t="s">
        <v>1698</v>
      </c>
      <c r="E1649" s="353" t="s">
        <v>122</v>
      </c>
      <c r="F1649" s="354">
        <v>281298</v>
      </c>
      <c r="G1649" s="288" t="s">
        <v>117</v>
      </c>
      <c r="H1649" s="288" t="s">
        <v>145</v>
      </c>
      <c r="I1649" s="1"/>
      <c r="J1649" s="10"/>
      <c r="K1649" s="10"/>
    </row>
    <row r="1650" spans="2:11" s="5" customFormat="1" ht="63" hidden="1">
      <c r="B1650" s="1"/>
      <c r="C1650" s="351">
        <v>5788</v>
      </c>
      <c r="D1650" s="352" t="s">
        <v>1699</v>
      </c>
      <c r="E1650" s="353" t="s">
        <v>125</v>
      </c>
      <c r="F1650" s="354">
        <v>244233</v>
      </c>
      <c r="G1650" s="288" t="s">
        <v>117</v>
      </c>
      <c r="H1650" s="288"/>
      <c r="I1650" s="1"/>
      <c r="J1650" s="10"/>
      <c r="K1650" s="10"/>
    </row>
    <row r="1651" spans="2:11" s="5" customFormat="1" ht="94.5" hidden="1">
      <c r="B1651" s="1"/>
      <c r="C1651" s="351">
        <v>5789</v>
      </c>
      <c r="D1651" s="352" t="s">
        <v>1700</v>
      </c>
      <c r="E1651" s="353" t="s">
        <v>125</v>
      </c>
      <c r="F1651" s="354">
        <v>253752</v>
      </c>
      <c r="G1651" s="288" t="s">
        <v>117</v>
      </c>
      <c r="H1651" s="288"/>
      <c r="I1651" s="1"/>
      <c r="J1651" s="10"/>
      <c r="K1651" s="10"/>
    </row>
    <row r="1652" spans="2:11" s="5" customFormat="1" ht="94.5" hidden="1">
      <c r="B1652" s="1"/>
      <c r="C1652" s="351">
        <v>5790</v>
      </c>
      <c r="D1652" s="352" t="s">
        <v>1701</v>
      </c>
      <c r="E1652" s="353" t="s">
        <v>125</v>
      </c>
      <c r="F1652" s="354">
        <v>131753</v>
      </c>
      <c r="G1652" s="288" t="s">
        <v>117</v>
      </c>
      <c r="H1652" s="288"/>
      <c r="I1652" s="1"/>
      <c r="J1652" s="10"/>
      <c r="K1652" s="10"/>
    </row>
    <row r="1653" spans="2:11" s="5" customFormat="1" ht="94.5" hidden="1">
      <c r="B1653" s="1"/>
      <c r="C1653" s="351">
        <v>5791</v>
      </c>
      <c r="D1653" s="352" t="s">
        <v>1702</v>
      </c>
      <c r="E1653" s="353" t="s">
        <v>125</v>
      </c>
      <c r="F1653" s="354">
        <v>91134</v>
      </c>
      <c r="G1653" s="288" t="s">
        <v>117</v>
      </c>
      <c r="H1653" s="288"/>
      <c r="I1653" s="1"/>
      <c r="J1653" s="10"/>
      <c r="K1653" s="10"/>
    </row>
    <row r="1654" spans="2:11" s="5" customFormat="1" ht="31.5" hidden="1">
      <c r="B1654" s="1"/>
      <c r="C1654" s="351">
        <v>5792</v>
      </c>
      <c r="D1654" s="352" t="s">
        <v>1703</v>
      </c>
      <c r="E1654" s="353" t="s">
        <v>122</v>
      </c>
      <c r="F1654" s="354">
        <v>55941</v>
      </c>
      <c r="G1654" s="288" t="s">
        <v>117</v>
      </c>
      <c r="H1654" s="288"/>
      <c r="I1654" s="1"/>
      <c r="J1654" s="10"/>
      <c r="K1654" s="10"/>
    </row>
    <row r="1655" spans="2:11" s="5" customFormat="1" ht="31.5" hidden="1">
      <c r="B1655" s="1"/>
      <c r="C1655" s="351">
        <v>5793</v>
      </c>
      <c r="D1655" s="352" t="s">
        <v>1704</v>
      </c>
      <c r="E1655" s="353" t="s">
        <v>122</v>
      </c>
      <c r="F1655" s="354">
        <v>72110</v>
      </c>
      <c r="G1655" s="288" t="s">
        <v>117</v>
      </c>
      <c r="H1655" s="288"/>
      <c r="I1655" s="1"/>
      <c r="J1655" s="10"/>
      <c r="K1655" s="10"/>
    </row>
    <row r="1656" spans="2:11" s="5" customFormat="1" ht="94.5" hidden="1">
      <c r="B1656" s="1"/>
      <c r="C1656" s="351">
        <v>5794</v>
      </c>
      <c r="D1656" s="352" t="s">
        <v>1705</v>
      </c>
      <c r="E1656" s="353" t="s">
        <v>122</v>
      </c>
      <c r="F1656" s="354">
        <v>153174</v>
      </c>
      <c r="G1656" s="288" t="s">
        <v>117</v>
      </c>
      <c r="H1656" s="288"/>
      <c r="I1656" s="1"/>
      <c r="J1656" s="10"/>
      <c r="K1656" s="10"/>
    </row>
    <row r="1657" spans="2:11" s="5" customFormat="1" ht="94.5" hidden="1">
      <c r="B1657" s="1"/>
      <c r="C1657" s="351">
        <v>5825</v>
      </c>
      <c r="D1657" s="352" t="s">
        <v>1706</v>
      </c>
      <c r="E1657" s="353" t="s">
        <v>125</v>
      </c>
      <c r="F1657" s="354">
        <v>851764</v>
      </c>
      <c r="G1657" s="288" t="s">
        <v>117</v>
      </c>
      <c r="H1657" s="288"/>
      <c r="I1657" s="1"/>
      <c r="J1657" s="10"/>
      <c r="K1657" s="10"/>
    </row>
    <row r="1658" spans="2:11" s="5" customFormat="1" ht="94.5" hidden="1">
      <c r="B1658" s="1"/>
      <c r="C1658" s="351">
        <v>5826</v>
      </c>
      <c r="D1658" s="352" t="s">
        <v>1707</v>
      </c>
      <c r="E1658" s="353" t="s">
        <v>125</v>
      </c>
      <c r="F1658" s="354">
        <v>744673</v>
      </c>
      <c r="G1658" s="288" t="s">
        <v>117</v>
      </c>
      <c r="H1658" s="288"/>
      <c r="I1658" s="1"/>
      <c r="J1658" s="10"/>
      <c r="K1658" s="10"/>
    </row>
    <row r="1659" spans="2:11" s="5" customFormat="1" ht="63" hidden="1">
      <c r="B1659" s="1"/>
      <c r="C1659" s="351">
        <v>5827</v>
      </c>
      <c r="D1659" s="352" t="s">
        <v>1708</v>
      </c>
      <c r="E1659" s="353" t="s">
        <v>125</v>
      </c>
      <c r="F1659" s="354">
        <v>187429</v>
      </c>
      <c r="G1659" s="288" t="s">
        <v>117</v>
      </c>
      <c r="H1659" s="288"/>
      <c r="I1659" s="1"/>
      <c r="J1659" s="10"/>
      <c r="K1659" s="10"/>
    </row>
    <row r="1660" spans="2:11" s="5" customFormat="1" ht="47.25" hidden="1">
      <c r="B1660" s="1"/>
      <c r="C1660" s="351">
        <v>5831</v>
      </c>
      <c r="D1660" s="352" t="s">
        <v>1709</v>
      </c>
      <c r="E1660" s="353" t="s">
        <v>122</v>
      </c>
      <c r="F1660" s="354">
        <v>44685</v>
      </c>
      <c r="G1660" s="288" t="s">
        <v>117</v>
      </c>
      <c r="H1660" s="288" t="s">
        <v>145</v>
      </c>
      <c r="I1660" s="1"/>
      <c r="J1660" s="10"/>
      <c r="K1660" s="10"/>
    </row>
    <row r="1661" spans="2:11" s="5" customFormat="1" ht="94.5" hidden="1">
      <c r="B1661" s="1"/>
      <c r="C1661" s="351">
        <v>5832</v>
      </c>
      <c r="D1661" s="352" t="s">
        <v>1710</v>
      </c>
      <c r="E1661" s="353" t="s">
        <v>122</v>
      </c>
      <c r="F1661" s="354">
        <v>40160</v>
      </c>
      <c r="G1661" s="288" t="s">
        <v>117</v>
      </c>
      <c r="H1661" s="288"/>
      <c r="I1661" s="1"/>
      <c r="J1661" s="10"/>
      <c r="K1661" s="10"/>
    </row>
    <row r="1662" spans="2:11" s="5" customFormat="1" ht="94.5" hidden="1">
      <c r="B1662" s="1"/>
      <c r="C1662" s="351">
        <v>5833</v>
      </c>
      <c r="D1662" s="352" t="s">
        <v>1711</v>
      </c>
      <c r="E1662" s="353" t="s">
        <v>122</v>
      </c>
      <c r="F1662" s="354">
        <v>83499</v>
      </c>
      <c r="G1662" s="288" t="s">
        <v>117</v>
      </c>
      <c r="H1662" s="288" t="s">
        <v>145</v>
      </c>
      <c r="I1662" s="1"/>
      <c r="J1662" s="10"/>
      <c r="K1662" s="10"/>
    </row>
    <row r="1663" spans="2:11" s="5" customFormat="1" ht="94.5" hidden="1">
      <c r="B1663" s="1"/>
      <c r="C1663" s="351">
        <v>5834</v>
      </c>
      <c r="D1663" s="352" t="s">
        <v>1712</v>
      </c>
      <c r="E1663" s="353" t="s">
        <v>122</v>
      </c>
      <c r="F1663" s="354">
        <v>25072</v>
      </c>
      <c r="G1663" s="288" t="s">
        <v>117</v>
      </c>
      <c r="H1663" s="288" t="s">
        <v>145</v>
      </c>
      <c r="I1663" s="1"/>
      <c r="J1663" s="10"/>
      <c r="K1663" s="10"/>
    </row>
    <row r="1664" spans="2:11" s="5" customFormat="1" ht="94.5" hidden="1">
      <c r="B1664" s="1"/>
      <c r="C1664" s="351">
        <v>5835</v>
      </c>
      <c r="D1664" s="352" t="s">
        <v>1713</v>
      </c>
      <c r="E1664" s="353" t="s">
        <v>122</v>
      </c>
      <c r="F1664" s="354">
        <v>48855</v>
      </c>
      <c r="G1664" s="288" t="s">
        <v>117</v>
      </c>
      <c r="H1664" s="288"/>
      <c r="I1664" s="1"/>
      <c r="J1664" s="10"/>
      <c r="K1664" s="10"/>
    </row>
    <row r="1665" spans="2:11" s="5" customFormat="1" ht="94.5" hidden="1">
      <c r="B1665" s="1"/>
      <c r="C1665" s="351">
        <v>5836</v>
      </c>
      <c r="D1665" s="352" t="s">
        <v>1714</v>
      </c>
      <c r="E1665" s="353" t="s">
        <v>122</v>
      </c>
      <c r="F1665" s="354">
        <v>87105</v>
      </c>
      <c r="G1665" s="288" t="s">
        <v>117</v>
      </c>
      <c r="H1665" s="288" t="s">
        <v>145</v>
      </c>
      <c r="I1665" s="1"/>
      <c r="J1665" s="10"/>
      <c r="K1665" s="10"/>
    </row>
    <row r="1666" spans="2:11" s="5" customFormat="1" ht="94.5" hidden="1">
      <c r="B1666" s="1"/>
      <c r="C1666" s="351">
        <v>5837</v>
      </c>
      <c r="D1666" s="352" t="s">
        <v>1715</v>
      </c>
      <c r="E1666" s="353" t="s">
        <v>122</v>
      </c>
      <c r="F1666" s="354">
        <v>52228</v>
      </c>
      <c r="G1666" s="288" t="s">
        <v>117</v>
      </c>
      <c r="H1666" s="288" t="s">
        <v>145</v>
      </c>
      <c r="I1666" s="1"/>
      <c r="J1666" s="10"/>
      <c r="K1666" s="10"/>
    </row>
    <row r="1667" spans="2:11" s="5" customFormat="1" ht="94.5" hidden="1">
      <c r="B1667" s="1"/>
      <c r="C1667" s="351">
        <v>5838</v>
      </c>
      <c r="D1667" s="352" t="s">
        <v>1716</v>
      </c>
      <c r="E1667" s="353" t="s">
        <v>122</v>
      </c>
      <c r="F1667" s="354">
        <v>162124</v>
      </c>
      <c r="G1667" s="288" t="s">
        <v>117</v>
      </c>
      <c r="H1667" s="288"/>
      <c r="I1667" s="1"/>
      <c r="J1667" s="10"/>
      <c r="K1667" s="10"/>
    </row>
    <row r="1668" spans="2:11" s="5" customFormat="1" ht="94.5" hidden="1">
      <c r="B1668" s="1"/>
      <c r="C1668" s="351">
        <v>5839</v>
      </c>
      <c r="D1668" s="352" t="s">
        <v>1717</v>
      </c>
      <c r="E1668" s="353" t="s">
        <v>122</v>
      </c>
      <c r="F1668" s="354">
        <v>123745</v>
      </c>
      <c r="G1668" s="288" t="s">
        <v>117</v>
      </c>
      <c r="H1668" s="288"/>
      <c r="I1668" s="1"/>
      <c r="J1668" s="10"/>
      <c r="K1668" s="10"/>
    </row>
    <row r="1669" spans="2:11" s="5" customFormat="1" ht="47.25" hidden="1">
      <c r="B1669" s="1"/>
      <c r="C1669" s="351">
        <v>5840</v>
      </c>
      <c r="D1669" s="352" t="s">
        <v>1718</v>
      </c>
      <c r="E1669" s="353" t="s">
        <v>122</v>
      </c>
      <c r="F1669" s="354">
        <v>23788</v>
      </c>
      <c r="G1669" s="288" t="s">
        <v>117</v>
      </c>
      <c r="H1669" s="288" t="s">
        <v>145</v>
      </c>
      <c r="I1669" s="1"/>
      <c r="J1669" s="10"/>
      <c r="K1669" s="10"/>
    </row>
    <row r="1670" spans="2:11" s="5" customFormat="1" ht="94.5" hidden="1">
      <c r="B1670" s="1"/>
      <c r="C1670" s="351">
        <v>5841</v>
      </c>
      <c r="D1670" s="352" t="s">
        <v>1719</v>
      </c>
      <c r="E1670" s="353" t="s">
        <v>122</v>
      </c>
      <c r="F1670" s="354">
        <v>163841</v>
      </c>
      <c r="G1670" s="288" t="s">
        <v>117</v>
      </c>
      <c r="H1670" s="288"/>
      <c r="I1670" s="1"/>
      <c r="J1670" s="10"/>
      <c r="K1670" s="10"/>
    </row>
    <row r="1671" spans="2:11" s="5" customFormat="1" ht="63" hidden="1">
      <c r="B1671" s="1"/>
      <c r="C1671" s="351">
        <v>5842</v>
      </c>
      <c r="D1671" s="352" t="s">
        <v>1720</v>
      </c>
      <c r="E1671" s="353" t="s">
        <v>119</v>
      </c>
      <c r="F1671" s="354">
        <v>19890</v>
      </c>
      <c r="G1671" s="288" t="s">
        <v>117</v>
      </c>
      <c r="H1671" s="288"/>
      <c r="I1671" s="1"/>
      <c r="J1671" s="10"/>
      <c r="K1671" s="10"/>
    </row>
    <row r="1672" spans="2:11" s="5" customFormat="1" ht="78.75" hidden="1">
      <c r="B1672" s="1"/>
      <c r="C1672" s="351">
        <v>5843</v>
      </c>
      <c r="D1672" s="352" t="s">
        <v>1721</v>
      </c>
      <c r="E1672" s="353" t="s">
        <v>116</v>
      </c>
      <c r="F1672" s="354">
        <v>29322</v>
      </c>
      <c r="G1672" s="288" t="s">
        <v>117</v>
      </c>
      <c r="H1672" s="288"/>
      <c r="I1672" s="1"/>
      <c r="J1672" s="10"/>
      <c r="K1672" s="10"/>
    </row>
    <row r="1673" spans="2:11" s="5" customFormat="1" ht="78.75" hidden="1">
      <c r="B1673" s="1"/>
      <c r="C1673" s="351">
        <v>5844</v>
      </c>
      <c r="D1673" s="352" t="s">
        <v>1722</v>
      </c>
      <c r="E1673" s="353" t="s">
        <v>116</v>
      </c>
      <c r="F1673" s="354">
        <v>24341</v>
      </c>
      <c r="G1673" s="288" t="s">
        <v>117</v>
      </c>
      <c r="H1673" s="288"/>
      <c r="I1673" s="1"/>
      <c r="J1673" s="10"/>
      <c r="K1673" s="10"/>
    </row>
    <row r="1674" spans="2:11" s="5" customFormat="1" ht="47.25" hidden="1">
      <c r="B1674" s="1"/>
      <c r="C1674" s="351">
        <v>5845</v>
      </c>
      <c r="D1674" s="352" t="s">
        <v>1723</v>
      </c>
      <c r="E1674" s="353" t="s">
        <v>122</v>
      </c>
      <c r="F1674" s="354">
        <v>110985</v>
      </c>
      <c r="G1674" s="288" t="s">
        <v>117</v>
      </c>
      <c r="H1674" s="288"/>
      <c r="I1674" s="1"/>
      <c r="J1674" s="10"/>
      <c r="K1674" s="10"/>
    </row>
    <row r="1675" spans="2:11" s="5" customFormat="1" ht="78.75" hidden="1">
      <c r="B1675" s="1"/>
      <c r="C1675" s="351">
        <v>5846</v>
      </c>
      <c r="D1675" s="352" t="s">
        <v>1724</v>
      </c>
      <c r="E1675" s="353" t="s">
        <v>125</v>
      </c>
      <c r="F1675" s="354">
        <v>134785</v>
      </c>
      <c r="G1675" s="288" t="s">
        <v>117</v>
      </c>
      <c r="H1675" s="288"/>
      <c r="I1675" s="1"/>
      <c r="J1675" s="10"/>
      <c r="K1675" s="10"/>
    </row>
    <row r="1676" spans="2:11" s="5" customFormat="1" ht="78.75" hidden="1">
      <c r="B1676" s="1"/>
      <c r="C1676" s="351">
        <v>5847</v>
      </c>
      <c r="D1676" s="352" t="s">
        <v>1725</v>
      </c>
      <c r="E1676" s="353" t="s">
        <v>125</v>
      </c>
      <c r="F1676" s="354">
        <v>217430</v>
      </c>
      <c r="G1676" s="288" t="s">
        <v>117</v>
      </c>
      <c r="H1676" s="288"/>
      <c r="I1676" s="1"/>
      <c r="J1676" s="10"/>
      <c r="K1676" s="10"/>
    </row>
    <row r="1677" spans="2:11" s="5" customFormat="1" ht="78.75" hidden="1">
      <c r="B1677" s="1"/>
      <c r="C1677" s="351">
        <v>5848</v>
      </c>
      <c r="D1677" s="352" t="s">
        <v>1726</v>
      </c>
      <c r="E1677" s="353" t="s">
        <v>125</v>
      </c>
      <c r="F1677" s="354">
        <v>54162</v>
      </c>
      <c r="G1677" s="288" t="s">
        <v>117</v>
      </c>
      <c r="H1677" s="288"/>
      <c r="I1677" s="1"/>
      <c r="J1677" s="10"/>
      <c r="K1677" s="10"/>
    </row>
    <row r="1678" spans="2:11" s="5" customFormat="1" ht="78.75" hidden="1">
      <c r="B1678" s="1"/>
      <c r="C1678" s="351">
        <v>5850</v>
      </c>
      <c r="D1678" s="352" t="s">
        <v>1727</v>
      </c>
      <c r="E1678" s="353" t="s">
        <v>125</v>
      </c>
      <c r="F1678" s="354">
        <v>190725</v>
      </c>
      <c r="G1678" s="288" t="s">
        <v>117</v>
      </c>
      <c r="H1678" s="288"/>
      <c r="I1678" s="1"/>
      <c r="J1678" s="10"/>
      <c r="K1678" s="10"/>
    </row>
    <row r="1679" spans="2:11" s="5" customFormat="1" ht="94.5" hidden="1">
      <c r="B1679" s="1"/>
      <c r="C1679" s="351">
        <v>5851</v>
      </c>
      <c r="D1679" s="352" t="s">
        <v>1728</v>
      </c>
      <c r="E1679" s="353" t="s">
        <v>125</v>
      </c>
      <c r="F1679" s="354">
        <v>515390</v>
      </c>
      <c r="G1679" s="288" t="s">
        <v>117</v>
      </c>
      <c r="H1679" s="288"/>
      <c r="I1679" s="1"/>
      <c r="J1679" s="10"/>
      <c r="K1679" s="10"/>
    </row>
    <row r="1680" spans="2:11" s="5" customFormat="1" ht="94.5" hidden="1">
      <c r="B1680" s="1"/>
      <c r="C1680" s="351">
        <v>5852</v>
      </c>
      <c r="D1680" s="352" t="s">
        <v>1729</v>
      </c>
      <c r="E1680" s="353" t="s">
        <v>125</v>
      </c>
      <c r="F1680" s="354">
        <v>397272</v>
      </c>
      <c r="G1680" s="288" t="s">
        <v>117</v>
      </c>
      <c r="H1680" s="288"/>
      <c r="I1680" s="1"/>
      <c r="J1680" s="10"/>
      <c r="K1680" s="10"/>
    </row>
    <row r="1681" spans="2:11" s="5" customFormat="1" ht="63" hidden="1">
      <c r="B1681" s="1"/>
      <c r="C1681" s="351">
        <v>5854</v>
      </c>
      <c r="D1681" s="352" t="s">
        <v>1730</v>
      </c>
      <c r="E1681" s="353" t="s">
        <v>125</v>
      </c>
      <c r="F1681" s="354">
        <v>183166</v>
      </c>
      <c r="G1681" s="288" t="s">
        <v>117</v>
      </c>
      <c r="H1681" s="288"/>
      <c r="I1681" s="1"/>
      <c r="J1681" s="10"/>
      <c r="K1681" s="10"/>
    </row>
    <row r="1682" spans="2:11" s="5" customFormat="1" ht="63" hidden="1">
      <c r="B1682" s="1"/>
      <c r="C1682" s="351">
        <v>5856</v>
      </c>
      <c r="D1682" s="352" t="s">
        <v>1731</v>
      </c>
      <c r="E1682" s="353" t="s">
        <v>116</v>
      </c>
      <c r="F1682" s="354">
        <v>129735</v>
      </c>
      <c r="G1682" s="288" t="s">
        <v>117</v>
      </c>
      <c r="H1682" s="288"/>
      <c r="I1682" s="1"/>
      <c r="J1682" s="10"/>
      <c r="K1682" s="10"/>
    </row>
    <row r="1683" spans="2:11" s="5" customFormat="1" ht="63" hidden="1">
      <c r="B1683" s="1"/>
      <c r="C1683" s="351">
        <v>5858</v>
      </c>
      <c r="D1683" s="352" t="s">
        <v>1732</v>
      </c>
      <c r="E1683" s="353" t="s">
        <v>122</v>
      </c>
      <c r="F1683" s="354">
        <v>76610</v>
      </c>
      <c r="G1683" s="288" t="s">
        <v>117</v>
      </c>
      <c r="H1683" s="288"/>
      <c r="I1683" s="1"/>
      <c r="J1683" s="10"/>
      <c r="K1683" s="10"/>
    </row>
    <row r="1684" spans="2:11" s="5" customFormat="1" ht="63" hidden="1">
      <c r="B1684" s="1"/>
      <c r="C1684" s="351">
        <v>5860</v>
      </c>
      <c r="D1684" s="352" t="s">
        <v>1733</v>
      </c>
      <c r="E1684" s="353" t="s">
        <v>116</v>
      </c>
      <c r="F1684" s="354">
        <v>81300</v>
      </c>
      <c r="G1684" s="288" t="s">
        <v>117</v>
      </c>
      <c r="H1684" s="288"/>
      <c r="I1684" s="1"/>
      <c r="J1684" s="10"/>
      <c r="K1684" s="10"/>
    </row>
    <row r="1685" spans="2:11" s="5" customFormat="1" ht="63" hidden="1">
      <c r="B1685" s="1"/>
      <c r="C1685" s="351">
        <v>5862</v>
      </c>
      <c r="D1685" s="352" t="s">
        <v>1734</v>
      </c>
      <c r="E1685" s="353" t="s">
        <v>122</v>
      </c>
      <c r="F1685" s="354">
        <v>39966</v>
      </c>
      <c r="G1685" s="288" t="s">
        <v>117</v>
      </c>
      <c r="H1685" s="288"/>
      <c r="I1685" s="1"/>
      <c r="J1685" s="10"/>
      <c r="K1685" s="10"/>
    </row>
    <row r="1686" spans="2:11" s="5" customFormat="1" ht="63" hidden="1">
      <c r="B1686" s="1"/>
      <c r="C1686" s="351">
        <v>5864</v>
      </c>
      <c r="D1686" s="352" t="s">
        <v>1735</v>
      </c>
      <c r="E1686" s="353" t="s">
        <v>122</v>
      </c>
      <c r="F1686" s="354">
        <v>39966</v>
      </c>
      <c r="G1686" s="288" t="s">
        <v>117</v>
      </c>
      <c r="H1686" s="288"/>
      <c r="I1686" s="1"/>
      <c r="J1686" s="10"/>
      <c r="K1686" s="10"/>
    </row>
    <row r="1687" spans="2:11" s="5" customFormat="1" ht="63" hidden="1">
      <c r="B1687" s="1"/>
      <c r="C1687" s="351">
        <v>5866</v>
      </c>
      <c r="D1687" s="352" t="s">
        <v>1736</v>
      </c>
      <c r="E1687" s="353" t="s">
        <v>125</v>
      </c>
      <c r="F1687" s="354">
        <v>709912</v>
      </c>
      <c r="G1687" s="288" t="s">
        <v>117</v>
      </c>
      <c r="H1687" s="288"/>
      <c r="I1687" s="1"/>
      <c r="J1687" s="10"/>
      <c r="K1687" s="10"/>
    </row>
    <row r="1688" spans="2:11" s="5" customFormat="1" ht="63" hidden="1">
      <c r="B1688" s="1"/>
      <c r="C1688" s="351">
        <v>5868</v>
      </c>
      <c r="D1688" s="352" t="s">
        <v>1737</v>
      </c>
      <c r="E1688" s="353" t="s">
        <v>116</v>
      </c>
      <c r="F1688" s="354">
        <v>123964</v>
      </c>
      <c r="G1688" s="288" t="s">
        <v>117</v>
      </c>
      <c r="H1688" s="288"/>
      <c r="I1688" s="1"/>
      <c r="J1688" s="10"/>
      <c r="K1688" s="10"/>
    </row>
    <row r="1689" spans="2:11" s="5" customFormat="1" ht="63" hidden="1">
      <c r="B1689" s="1"/>
      <c r="C1689" s="351">
        <v>5870</v>
      </c>
      <c r="D1689" s="352" t="s">
        <v>1738</v>
      </c>
      <c r="E1689" s="353" t="s">
        <v>125</v>
      </c>
      <c r="F1689" s="354">
        <v>41626</v>
      </c>
      <c r="G1689" s="288" t="s">
        <v>117</v>
      </c>
      <c r="H1689" s="288"/>
      <c r="I1689" s="1"/>
      <c r="J1689" s="10"/>
      <c r="K1689" s="10"/>
    </row>
    <row r="1690" spans="2:11" s="5" customFormat="1" ht="94.5">
      <c r="B1690" s="1"/>
      <c r="C1690" s="351">
        <v>5871</v>
      </c>
      <c r="D1690" s="352" t="s">
        <v>1739</v>
      </c>
      <c r="E1690" s="353" t="s">
        <v>125</v>
      </c>
      <c r="F1690" s="354">
        <v>391974</v>
      </c>
      <c r="G1690" s="288" t="s">
        <v>117</v>
      </c>
      <c r="H1690" s="288" t="s">
        <v>145</v>
      </c>
      <c r="I1690" s="1"/>
      <c r="J1690" s="10"/>
      <c r="K1690" s="10"/>
    </row>
    <row r="1691" spans="2:11" s="5" customFormat="1" ht="94.5">
      <c r="B1691" s="1"/>
      <c r="C1691" s="351">
        <v>5872</v>
      </c>
      <c r="D1691" s="352" t="s">
        <v>1740</v>
      </c>
      <c r="E1691" s="353" t="s">
        <v>125</v>
      </c>
      <c r="F1691" s="354">
        <v>409622</v>
      </c>
      <c r="G1691" s="288" t="s">
        <v>117</v>
      </c>
      <c r="H1691" s="288" t="s">
        <v>145</v>
      </c>
      <c r="I1691" s="1"/>
      <c r="J1691" s="10"/>
      <c r="K1691" s="10"/>
    </row>
    <row r="1692" spans="2:11" s="5" customFormat="1" ht="31.5" hidden="1">
      <c r="B1692" s="1"/>
      <c r="C1692" s="351">
        <v>5873</v>
      </c>
      <c r="D1692" s="352" t="s">
        <v>1741</v>
      </c>
      <c r="E1692" s="353" t="s">
        <v>125</v>
      </c>
      <c r="F1692" s="354">
        <v>24257</v>
      </c>
      <c r="G1692" s="288" t="s">
        <v>117</v>
      </c>
      <c r="H1692" s="288"/>
      <c r="I1692" s="1"/>
      <c r="J1692" s="10"/>
      <c r="K1692" s="10"/>
    </row>
    <row r="1693" spans="2:11" s="5" customFormat="1" ht="63">
      <c r="B1693" s="1"/>
      <c r="C1693" s="351">
        <v>5874</v>
      </c>
      <c r="D1693" s="352" t="s">
        <v>1742</v>
      </c>
      <c r="E1693" s="353" t="s">
        <v>125</v>
      </c>
      <c r="F1693" s="354">
        <v>174394</v>
      </c>
      <c r="G1693" s="288" t="s">
        <v>117</v>
      </c>
      <c r="H1693" s="288" t="s">
        <v>145</v>
      </c>
      <c r="I1693" s="1"/>
      <c r="J1693" s="10"/>
      <c r="K1693" s="10"/>
    </row>
    <row r="1694" spans="2:11" s="5" customFormat="1" ht="31.5" hidden="1">
      <c r="B1694" s="1"/>
      <c r="C1694" s="351">
        <v>5875</v>
      </c>
      <c r="D1694" s="352" t="s">
        <v>1743</v>
      </c>
      <c r="E1694" s="353" t="s">
        <v>125</v>
      </c>
      <c r="F1694" s="354">
        <v>163082</v>
      </c>
      <c r="G1694" s="288" t="s">
        <v>117</v>
      </c>
      <c r="H1694" s="288"/>
      <c r="I1694" s="1"/>
      <c r="J1694" s="10"/>
      <c r="K1694" s="10"/>
    </row>
    <row r="1695" spans="2:11" s="5" customFormat="1" ht="31.5" hidden="1">
      <c r="B1695" s="1"/>
      <c r="C1695" s="351">
        <v>5876</v>
      </c>
      <c r="D1695" s="352" t="s">
        <v>1744</v>
      </c>
      <c r="E1695" s="353" t="s">
        <v>125</v>
      </c>
      <c r="F1695" s="354">
        <v>263930</v>
      </c>
      <c r="G1695" s="288" t="s">
        <v>117</v>
      </c>
      <c r="H1695" s="288"/>
      <c r="I1695" s="1"/>
      <c r="J1695" s="10"/>
      <c r="K1695" s="10"/>
    </row>
    <row r="1696" spans="2:11" s="5" customFormat="1" ht="25.5" hidden="1">
      <c r="B1696" s="1"/>
      <c r="C1696" s="351">
        <v>5877</v>
      </c>
      <c r="D1696" s="352" t="s">
        <v>1745</v>
      </c>
      <c r="E1696" s="353" t="s">
        <v>125</v>
      </c>
      <c r="F1696" s="354">
        <v>58743</v>
      </c>
      <c r="G1696" s="288" t="s">
        <v>117</v>
      </c>
      <c r="H1696" s="288"/>
      <c r="I1696" s="1"/>
      <c r="J1696" s="10"/>
      <c r="K1696" s="10"/>
    </row>
    <row r="1697" spans="2:11" s="5" customFormat="1" ht="47.25" hidden="1">
      <c r="B1697" s="1"/>
      <c r="C1697" s="351">
        <v>5878</v>
      </c>
      <c r="D1697" s="352" t="s">
        <v>1746</v>
      </c>
      <c r="E1697" s="353" t="s">
        <v>125</v>
      </c>
      <c r="F1697" s="354">
        <v>3295186</v>
      </c>
      <c r="G1697" s="288" t="s">
        <v>117</v>
      </c>
      <c r="H1697" s="288"/>
      <c r="I1697" s="1"/>
      <c r="J1697" s="10"/>
      <c r="K1697" s="10"/>
    </row>
    <row r="1698" spans="2:11" s="5" customFormat="1" ht="31.5" hidden="1">
      <c r="B1698" s="1"/>
      <c r="C1698" s="351">
        <v>5879</v>
      </c>
      <c r="D1698" s="352" t="s">
        <v>1747</v>
      </c>
      <c r="E1698" s="353" t="s">
        <v>125</v>
      </c>
      <c r="F1698" s="354">
        <v>221633</v>
      </c>
      <c r="G1698" s="288" t="s">
        <v>117</v>
      </c>
      <c r="H1698" s="288"/>
      <c r="I1698" s="1"/>
      <c r="J1698" s="10"/>
      <c r="K1698" s="10"/>
    </row>
    <row r="1699" spans="2:11" s="5" customFormat="1" ht="31.5" hidden="1">
      <c r="B1699" s="1"/>
      <c r="C1699" s="351">
        <v>5880</v>
      </c>
      <c r="D1699" s="352" t="s">
        <v>1748</v>
      </c>
      <c r="E1699" s="353" t="s">
        <v>125</v>
      </c>
      <c r="F1699" s="354">
        <v>277037</v>
      </c>
      <c r="G1699" s="288" t="s">
        <v>117</v>
      </c>
      <c r="H1699" s="288"/>
      <c r="I1699" s="1"/>
      <c r="J1699" s="10"/>
      <c r="K1699" s="10"/>
    </row>
    <row r="1700" spans="2:11" s="5" customFormat="1" ht="31.5" hidden="1">
      <c r="B1700" s="1"/>
      <c r="C1700" s="351">
        <v>5881</v>
      </c>
      <c r="D1700" s="352" t="s">
        <v>1749</v>
      </c>
      <c r="E1700" s="353" t="s">
        <v>125</v>
      </c>
      <c r="F1700" s="354">
        <v>2720</v>
      </c>
      <c r="G1700" s="288" t="s">
        <v>117</v>
      </c>
      <c r="H1700" s="288"/>
      <c r="I1700" s="1"/>
      <c r="J1700" s="10"/>
      <c r="K1700" s="10"/>
    </row>
    <row r="1701" spans="2:11" s="5" customFormat="1" ht="78.75" hidden="1">
      <c r="B1701" s="1"/>
      <c r="C1701" s="351">
        <v>5882</v>
      </c>
      <c r="D1701" s="352" t="s">
        <v>1750</v>
      </c>
      <c r="E1701" s="353" t="s">
        <v>125</v>
      </c>
      <c r="F1701" s="354">
        <v>92355</v>
      </c>
      <c r="G1701" s="288" t="s">
        <v>117</v>
      </c>
      <c r="H1701" s="288" t="s">
        <v>145</v>
      </c>
      <c r="I1701" s="1"/>
      <c r="J1701" s="10"/>
      <c r="K1701" s="10"/>
    </row>
    <row r="1702" spans="2:11" s="5" customFormat="1" ht="31.5" hidden="1">
      <c r="B1702" s="1"/>
      <c r="C1702" s="351">
        <v>5883</v>
      </c>
      <c r="D1702" s="352" t="s">
        <v>1751</v>
      </c>
      <c r="E1702" s="353" t="s">
        <v>125</v>
      </c>
      <c r="F1702" s="354">
        <v>9212</v>
      </c>
      <c r="G1702" s="288" t="s">
        <v>117</v>
      </c>
      <c r="H1702" s="288"/>
      <c r="I1702" s="1"/>
      <c r="J1702" s="10"/>
      <c r="K1702" s="10"/>
    </row>
    <row r="1703" spans="2:11" s="5" customFormat="1" ht="31.5" hidden="1">
      <c r="B1703" s="1"/>
      <c r="C1703" s="351">
        <v>5884</v>
      </c>
      <c r="D1703" s="352" t="s">
        <v>1752</v>
      </c>
      <c r="E1703" s="353" t="s">
        <v>125</v>
      </c>
      <c r="F1703" s="354">
        <v>68572</v>
      </c>
      <c r="G1703" s="288" t="s">
        <v>117</v>
      </c>
      <c r="H1703" s="288"/>
      <c r="I1703" s="1"/>
      <c r="J1703" s="10"/>
      <c r="K1703" s="10"/>
    </row>
    <row r="1704" spans="2:11" s="5" customFormat="1" ht="31.5" hidden="1">
      <c r="B1704" s="1"/>
      <c r="C1704" s="351">
        <v>5885</v>
      </c>
      <c r="D1704" s="352" t="s">
        <v>1753</v>
      </c>
      <c r="E1704" s="353" t="s">
        <v>125</v>
      </c>
      <c r="F1704" s="354">
        <v>75027</v>
      </c>
      <c r="G1704" s="288" t="s">
        <v>117</v>
      </c>
      <c r="H1704" s="288"/>
      <c r="I1704" s="1"/>
      <c r="J1704" s="10"/>
      <c r="K1704" s="10"/>
    </row>
    <row r="1705" spans="2:11" s="5" customFormat="1" ht="47.25">
      <c r="B1705" s="1"/>
      <c r="C1705" s="351">
        <v>5886</v>
      </c>
      <c r="D1705" s="352" t="s">
        <v>1754</v>
      </c>
      <c r="E1705" s="353" t="s">
        <v>122</v>
      </c>
      <c r="F1705" s="354">
        <v>272007</v>
      </c>
      <c r="G1705" s="288" t="s">
        <v>117</v>
      </c>
      <c r="H1705" s="288"/>
      <c r="I1705" s="1"/>
      <c r="J1705" s="10"/>
      <c r="K1705" s="10"/>
    </row>
    <row r="1706" spans="2:11" s="5" customFormat="1" ht="47.25">
      <c r="B1706" s="1"/>
      <c r="C1706" s="351">
        <v>5887</v>
      </c>
      <c r="D1706" s="352" t="s">
        <v>1755</v>
      </c>
      <c r="E1706" s="353" t="s">
        <v>122</v>
      </c>
      <c r="F1706" s="354">
        <v>496872</v>
      </c>
      <c r="G1706" s="288" t="s">
        <v>117</v>
      </c>
      <c r="H1706" s="288"/>
      <c r="I1706" s="1"/>
      <c r="J1706" s="10"/>
      <c r="K1706" s="10"/>
    </row>
    <row r="1707" spans="2:11" s="5" customFormat="1" ht="47.25">
      <c r="B1707" s="1"/>
      <c r="C1707" s="351">
        <v>5888</v>
      </c>
      <c r="D1707" s="352" t="s">
        <v>1756</v>
      </c>
      <c r="E1707" s="353" t="s">
        <v>122</v>
      </c>
      <c r="F1707" s="354">
        <v>597151</v>
      </c>
      <c r="G1707" s="288" t="s">
        <v>117</v>
      </c>
      <c r="H1707" s="288"/>
      <c r="I1707" s="1"/>
      <c r="J1707" s="10"/>
      <c r="K1707" s="10"/>
    </row>
    <row r="1708" spans="2:11" s="5" customFormat="1" ht="47.25">
      <c r="B1708" s="1"/>
      <c r="C1708" s="351">
        <v>5889</v>
      </c>
      <c r="D1708" s="352" t="s">
        <v>1757</v>
      </c>
      <c r="E1708" s="353" t="s">
        <v>122</v>
      </c>
      <c r="F1708" s="354">
        <v>690480</v>
      </c>
      <c r="G1708" s="288" t="s">
        <v>117</v>
      </c>
      <c r="H1708" s="288"/>
      <c r="I1708" s="1"/>
      <c r="J1708" s="10"/>
      <c r="K1708" s="10"/>
    </row>
    <row r="1709" spans="2:11" s="5" customFormat="1" ht="63" hidden="1">
      <c r="B1709" s="1"/>
      <c r="C1709" s="351">
        <v>5890</v>
      </c>
      <c r="D1709" s="352" t="s">
        <v>1758</v>
      </c>
      <c r="E1709" s="353" t="s">
        <v>116</v>
      </c>
      <c r="F1709" s="354">
        <v>27259</v>
      </c>
      <c r="G1709" s="288" t="s">
        <v>117</v>
      </c>
      <c r="H1709" s="288" t="s">
        <v>145</v>
      </c>
      <c r="I1709" s="1"/>
      <c r="J1709" s="10"/>
      <c r="K1709" s="10"/>
    </row>
    <row r="1710" spans="2:11" s="5" customFormat="1" ht="47.25" hidden="1">
      <c r="B1710" s="1"/>
      <c r="C1710" s="351">
        <v>5891</v>
      </c>
      <c r="D1710" s="352" t="s">
        <v>1759</v>
      </c>
      <c r="E1710" s="353" t="s">
        <v>119</v>
      </c>
      <c r="F1710" s="354">
        <v>2376</v>
      </c>
      <c r="G1710" s="288" t="s">
        <v>117</v>
      </c>
      <c r="H1710" s="288"/>
      <c r="I1710" s="1"/>
      <c r="J1710" s="10"/>
      <c r="K1710" s="10"/>
    </row>
    <row r="1711" spans="2:11" s="5" customFormat="1" ht="78.75" hidden="1">
      <c r="B1711" s="1"/>
      <c r="C1711" s="351">
        <v>5892</v>
      </c>
      <c r="D1711" s="352" t="s">
        <v>1760</v>
      </c>
      <c r="E1711" s="353" t="s">
        <v>125</v>
      </c>
      <c r="F1711" s="354">
        <v>362341</v>
      </c>
      <c r="G1711" s="288" t="s">
        <v>117</v>
      </c>
      <c r="H1711" s="288"/>
      <c r="I1711" s="1"/>
      <c r="J1711" s="10"/>
      <c r="K1711" s="10"/>
    </row>
    <row r="1712" spans="2:11" s="5" customFormat="1" ht="78.75" hidden="1">
      <c r="B1712" s="1"/>
      <c r="C1712" s="351">
        <v>5893</v>
      </c>
      <c r="D1712" s="352" t="s">
        <v>1761</v>
      </c>
      <c r="E1712" s="353" t="s">
        <v>125</v>
      </c>
      <c r="F1712" s="354">
        <v>396551</v>
      </c>
      <c r="G1712" s="288" t="s">
        <v>117</v>
      </c>
      <c r="H1712" s="288"/>
      <c r="I1712" s="1"/>
      <c r="J1712" s="10"/>
      <c r="K1712" s="10"/>
    </row>
    <row r="1713" spans="2:11" s="5" customFormat="1" ht="78.75" hidden="1">
      <c r="B1713" s="1"/>
      <c r="C1713" s="351">
        <v>5894</v>
      </c>
      <c r="D1713" s="352" t="s">
        <v>1762</v>
      </c>
      <c r="E1713" s="353" t="s">
        <v>125</v>
      </c>
      <c r="F1713" s="354">
        <v>1820477</v>
      </c>
      <c r="G1713" s="288" t="s">
        <v>117</v>
      </c>
      <c r="H1713" s="288"/>
      <c r="I1713" s="1"/>
      <c r="J1713" s="10"/>
      <c r="K1713" s="10"/>
    </row>
    <row r="1714" spans="2:11" s="5" customFormat="1" ht="63" hidden="1">
      <c r="B1714" s="1"/>
      <c r="C1714" s="351">
        <v>5903</v>
      </c>
      <c r="D1714" s="352" t="s">
        <v>1763</v>
      </c>
      <c r="E1714" s="353" t="s">
        <v>125</v>
      </c>
      <c r="F1714" s="354">
        <v>92000</v>
      </c>
      <c r="G1714" s="288" t="s">
        <v>117</v>
      </c>
      <c r="H1714" s="288"/>
      <c r="I1714" s="1"/>
      <c r="J1714" s="10"/>
      <c r="K1714" s="10"/>
    </row>
    <row r="1715" spans="2:11" s="5" customFormat="1" ht="63" hidden="1">
      <c r="B1715" s="1"/>
      <c r="C1715" s="351">
        <v>5904</v>
      </c>
      <c r="D1715" s="352" t="s">
        <v>1764</v>
      </c>
      <c r="E1715" s="353" t="s">
        <v>125</v>
      </c>
      <c r="F1715" s="354">
        <v>194000</v>
      </c>
      <c r="G1715" s="288" t="s">
        <v>117</v>
      </c>
      <c r="H1715" s="288"/>
      <c r="I1715" s="1"/>
      <c r="J1715" s="10"/>
      <c r="K1715" s="10"/>
    </row>
    <row r="1716" spans="2:11" s="5" customFormat="1" ht="63" hidden="1">
      <c r="B1716" s="1"/>
      <c r="C1716" s="351">
        <v>5905</v>
      </c>
      <c r="D1716" s="352" t="s">
        <v>1765</v>
      </c>
      <c r="E1716" s="353" t="s">
        <v>125</v>
      </c>
      <c r="F1716" s="354">
        <v>126000</v>
      </c>
      <c r="G1716" s="288" t="s">
        <v>117</v>
      </c>
      <c r="H1716" s="288"/>
      <c r="I1716" s="1"/>
      <c r="J1716" s="10"/>
      <c r="K1716" s="10"/>
    </row>
    <row r="1717" spans="2:11" s="5" customFormat="1" ht="63" hidden="1">
      <c r="B1717" s="1"/>
      <c r="C1717" s="351">
        <v>5906</v>
      </c>
      <c r="D1717" s="352" t="s">
        <v>1766</v>
      </c>
      <c r="E1717" s="353" t="s">
        <v>125</v>
      </c>
      <c r="F1717" s="354">
        <v>261000</v>
      </c>
      <c r="G1717" s="288" t="s">
        <v>117</v>
      </c>
      <c r="H1717" s="288"/>
      <c r="I1717" s="1"/>
      <c r="J1717" s="10"/>
      <c r="K1717" s="10"/>
    </row>
    <row r="1718" spans="2:11" s="5" customFormat="1" ht="63" hidden="1">
      <c r="B1718" s="1"/>
      <c r="C1718" s="351">
        <v>5907</v>
      </c>
      <c r="D1718" s="352" t="s">
        <v>1767</v>
      </c>
      <c r="E1718" s="353" t="s">
        <v>125</v>
      </c>
      <c r="F1718" s="354">
        <v>160000</v>
      </c>
      <c r="G1718" s="288" t="s">
        <v>117</v>
      </c>
      <c r="H1718" s="288"/>
      <c r="I1718" s="1"/>
      <c r="J1718" s="10"/>
      <c r="K1718" s="10"/>
    </row>
    <row r="1719" spans="2:11" s="5" customFormat="1" ht="63" hidden="1">
      <c r="B1719" s="1"/>
      <c r="C1719" s="351">
        <v>5908</v>
      </c>
      <c r="D1719" s="352" t="s">
        <v>1768</v>
      </c>
      <c r="E1719" s="353" t="s">
        <v>125</v>
      </c>
      <c r="F1719" s="354">
        <v>329000</v>
      </c>
      <c r="G1719" s="288" t="s">
        <v>117</v>
      </c>
      <c r="H1719" s="288"/>
      <c r="I1719" s="1"/>
      <c r="J1719" s="10"/>
      <c r="K1719" s="10"/>
    </row>
    <row r="1720" spans="2:11" s="5" customFormat="1" ht="63" hidden="1">
      <c r="B1720" s="1"/>
      <c r="C1720" s="351">
        <v>5909</v>
      </c>
      <c r="D1720" s="352" t="s">
        <v>1769</v>
      </c>
      <c r="E1720" s="353" t="s">
        <v>125</v>
      </c>
      <c r="F1720" s="354">
        <v>194000</v>
      </c>
      <c r="G1720" s="288" t="s">
        <v>117</v>
      </c>
      <c r="H1720" s="288"/>
      <c r="I1720" s="1"/>
      <c r="J1720" s="10"/>
      <c r="K1720" s="10"/>
    </row>
    <row r="1721" spans="2:11" s="5" customFormat="1" ht="63" hidden="1">
      <c r="B1721" s="1"/>
      <c r="C1721" s="351">
        <v>5910</v>
      </c>
      <c r="D1721" s="352" t="s">
        <v>1770</v>
      </c>
      <c r="E1721" s="353" t="s">
        <v>125</v>
      </c>
      <c r="F1721" s="354">
        <v>397000</v>
      </c>
      <c r="G1721" s="288" t="s">
        <v>117</v>
      </c>
      <c r="H1721" s="288"/>
      <c r="I1721" s="1"/>
      <c r="J1721" s="10"/>
      <c r="K1721" s="10"/>
    </row>
    <row r="1722" spans="2:11" s="5" customFormat="1" ht="60" hidden="1">
      <c r="B1722" s="1"/>
      <c r="C1722" s="458">
        <v>5911</v>
      </c>
      <c r="D1722" s="460" t="s">
        <v>1771</v>
      </c>
      <c r="E1722" s="462" t="s">
        <v>125</v>
      </c>
      <c r="F1722" s="464">
        <v>261000</v>
      </c>
      <c r="G1722" s="288" t="s">
        <v>117</v>
      </c>
      <c r="H1722" s="288"/>
      <c r="I1722" s="1"/>
      <c r="J1722" s="10"/>
      <c r="K1722" s="10"/>
    </row>
    <row r="1723" spans="2:11" s="5" customFormat="1" ht="60" hidden="1">
      <c r="B1723" s="1"/>
      <c r="C1723" s="458">
        <v>5912</v>
      </c>
      <c r="D1723" s="460" t="s">
        <v>1772</v>
      </c>
      <c r="E1723" s="462" t="s">
        <v>125</v>
      </c>
      <c r="F1723" s="464">
        <v>532000</v>
      </c>
      <c r="G1723" s="288" t="s">
        <v>117</v>
      </c>
      <c r="H1723" s="288"/>
      <c r="I1723" s="1"/>
      <c r="J1723" s="10"/>
      <c r="K1723" s="10"/>
    </row>
    <row r="1724" spans="2:11" s="5" customFormat="1" ht="60" hidden="1">
      <c r="B1724" s="1"/>
      <c r="C1724" s="458">
        <v>5913</v>
      </c>
      <c r="D1724" s="460" t="s">
        <v>1773</v>
      </c>
      <c r="E1724" s="462" t="s">
        <v>125</v>
      </c>
      <c r="F1724" s="464">
        <v>387000</v>
      </c>
      <c r="G1724" s="288" t="s">
        <v>117</v>
      </c>
      <c r="H1724" s="288"/>
      <c r="I1724" s="1"/>
      <c r="J1724" s="10"/>
      <c r="K1724" s="10"/>
    </row>
    <row r="1725" spans="2:11" s="5" customFormat="1" ht="60" hidden="1">
      <c r="B1725" s="1"/>
      <c r="C1725" s="458">
        <v>5914</v>
      </c>
      <c r="D1725" s="460" t="s">
        <v>1774</v>
      </c>
      <c r="E1725" s="462" t="s">
        <v>125</v>
      </c>
      <c r="F1725" s="464">
        <v>667000</v>
      </c>
      <c r="G1725" s="288" t="s">
        <v>117</v>
      </c>
      <c r="H1725" s="288"/>
      <c r="I1725" s="1"/>
      <c r="J1725" s="10"/>
      <c r="K1725" s="10"/>
    </row>
    <row r="1726" spans="2:11" s="5" customFormat="1" ht="60" hidden="1">
      <c r="B1726" s="1"/>
      <c r="C1726" s="458">
        <v>5915</v>
      </c>
      <c r="D1726" s="460" t="s">
        <v>1775</v>
      </c>
      <c r="E1726" s="462" t="s">
        <v>125</v>
      </c>
      <c r="F1726" s="464">
        <v>513000</v>
      </c>
      <c r="G1726" s="288" t="s">
        <v>117</v>
      </c>
      <c r="H1726" s="288"/>
      <c r="I1726" s="1"/>
      <c r="J1726" s="10"/>
      <c r="K1726" s="10"/>
    </row>
    <row r="1727" spans="2:11" s="5" customFormat="1" ht="63" hidden="1">
      <c r="B1727" s="1"/>
      <c r="C1727" s="351">
        <v>5916</v>
      </c>
      <c r="D1727" s="352" t="s">
        <v>1776</v>
      </c>
      <c r="E1727" s="353" t="s">
        <v>125</v>
      </c>
      <c r="F1727" s="354">
        <v>1006000</v>
      </c>
      <c r="G1727" s="288" t="s">
        <v>117</v>
      </c>
      <c r="H1727" s="288"/>
      <c r="I1727" s="1"/>
      <c r="J1727" s="10"/>
      <c r="K1727" s="10"/>
    </row>
    <row r="1728" spans="2:11" s="5" customFormat="1" ht="63" hidden="1">
      <c r="B1728" s="1"/>
      <c r="C1728" s="351">
        <v>5917</v>
      </c>
      <c r="D1728" s="352" t="s">
        <v>1777</v>
      </c>
      <c r="E1728" s="353" t="s">
        <v>125</v>
      </c>
      <c r="F1728" s="354">
        <v>852000</v>
      </c>
      <c r="G1728" s="288" t="s">
        <v>117</v>
      </c>
      <c r="H1728" s="288"/>
      <c r="I1728" s="1"/>
      <c r="J1728" s="10"/>
      <c r="K1728" s="10"/>
    </row>
    <row r="1729" spans="2:11" s="5" customFormat="1" ht="63" hidden="1">
      <c r="B1729" s="1"/>
      <c r="C1729" s="351">
        <v>5918</v>
      </c>
      <c r="D1729" s="352" t="s">
        <v>1778</v>
      </c>
      <c r="E1729" s="353" t="s">
        <v>125</v>
      </c>
      <c r="F1729" s="354">
        <v>1935000</v>
      </c>
      <c r="G1729" s="288" t="s">
        <v>117</v>
      </c>
      <c r="H1729" s="288"/>
      <c r="I1729" s="1"/>
      <c r="J1729" s="10"/>
      <c r="K1729" s="10"/>
    </row>
    <row r="1730" spans="2:11" s="5" customFormat="1" ht="63" hidden="1">
      <c r="B1730" s="1"/>
      <c r="C1730" s="351">
        <v>5919</v>
      </c>
      <c r="D1730" s="352" t="s">
        <v>1779</v>
      </c>
      <c r="E1730" s="353" t="s">
        <v>125</v>
      </c>
      <c r="F1730" s="354">
        <v>1055000</v>
      </c>
      <c r="G1730" s="288" t="s">
        <v>117</v>
      </c>
      <c r="H1730" s="288"/>
      <c r="I1730" s="1"/>
      <c r="J1730" s="10"/>
      <c r="K1730" s="10"/>
    </row>
    <row r="1731" spans="2:11" s="5" customFormat="1" ht="63" hidden="1">
      <c r="B1731" s="1"/>
      <c r="C1731" s="351">
        <v>5920</v>
      </c>
      <c r="D1731" s="352" t="s">
        <v>1780</v>
      </c>
      <c r="E1731" s="353" t="s">
        <v>125</v>
      </c>
      <c r="F1731" s="354">
        <v>2273000</v>
      </c>
      <c r="G1731" s="288" t="s">
        <v>117</v>
      </c>
      <c r="H1731" s="288"/>
      <c r="I1731" s="1"/>
      <c r="J1731" s="10"/>
      <c r="K1731" s="10"/>
    </row>
    <row r="1732" spans="2:11" s="5" customFormat="1" ht="47.25" hidden="1">
      <c r="B1732" s="1"/>
      <c r="C1732" s="351">
        <v>5921</v>
      </c>
      <c r="D1732" s="352" t="s">
        <v>1781</v>
      </c>
      <c r="E1732" s="353" t="s">
        <v>125</v>
      </c>
      <c r="F1732" s="354">
        <v>405782</v>
      </c>
      <c r="G1732" s="288" t="s">
        <v>117</v>
      </c>
      <c r="H1732" s="288"/>
      <c r="I1732" s="1"/>
      <c r="J1732" s="10"/>
      <c r="K1732" s="10"/>
    </row>
    <row r="1733" spans="2:11" s="5" customFormat="1" ht="63" hidden="1">
      <c r="B1733" s="1"/>
      <c r="C1733" s="351">
        <v>5922</v>
      </c>
      <c r="D1733" s="352" t="s">
        <v>1782</v>
      </c>
      <c r="E1733" s="353" t="s">
        <v>125</v>
      </c>
      <c r="F1733" s="354">
        <v>66278</v>
      </c>
      <c r="G1733" s="288" t="s">
        <v>117</v>
      </c>
      <c r="H1733" s="288"/>
      <c r="I1733" s="1"/>
      <c r="J1733" s="10"/>
      <c r="K1733" s="10"/>
    </row>
    <row r="1734" spans="2:11" s="5" customFormat="1" ht="63">
      <c r="B1734" s="1"/>
      <c r="C1734" s="351">
        <v>5923</v>
      </c>
      <c r="D1734" s="352" t="s">
        <v>1783</v>
      </c>
      <c r="E1734" s="353" t="s">
        <v>125</v>
      </c>
      <c r="F1734" s="354">
        <v>82478</v>
      </c>
      <c r="G1734" s="288" t="s">
        <v>117</v>
      </c>
      <c r="H1734" s="288"/>
      <c r="I1734" s="1"/>
      <c r="J1734" s="10"/>
      <c r="K1734" s="10"/>
    </row>
    <row r="1735" spans="2:11" s="5" customFormat="1" ht="63" hidden="1">
      <c r="B1735" s="1"/>
      <c r="C1735" s="351">
        <v>5924</v>
      </c>
      <c r="D1735" s="352" t="s">
        <v>1784</v>
      </c>
      <c r="E1735" s="353" t="s">
        <v>125</v>
      </c>
      <c r="F1735" s="354">
        <v>19084</v>
      </c>
      <c r="G1735" s="288" t="s">
        <v>117</v>
      </c>
      <c r="H1735" s="288"/>
      <c r="I1735" s="1"/>
      <c r="J1735" s="10"/>
      <c r="K1735" s="10"/>
    </row>
    <row r="1736" spans="2:11" s="5" customFormat="1" ht="78.75" hidden="1">
      <c r="B1736" s="1"/>
      <c r="C1736" s="351">
        <v>5927</v>
      </c>
      <c r="D1736" s="352" t="s">
        <v>1785</v>
      </c>
      <c r="E1736" s="353" t="s">
        <v>125</v>
      </c>
      <c r="F1736" s="354">
        <v>481447</v>
      </c>
      <c r="G1736" s="288" t="s">
        <v>117</v>
      </c>
      <c r="H1736" s="288" t="s">
        <v>145</v>
      </c>
      <c r="I1736" s="1"/>
      <c r="J1736" s="10"/>
      <c r="K1736" s="10"/>
    </row>
    <row r="1737" spans="2:11" s="5" customFormat="1" ht="63" hidden="1">
      <c r="B1737" s="1"/>
      <c r="C1737" s="351">
        <v>5928</v>
      </c>
      <c r="D1737" s="352" t="s">
        <v>1786</v>
      </c>
      <c r="E1737" s="353" t="s">
        <v>1787</v>
      </c>
      <c r="F1737" s="354">
        <v>23991</v>
      </c>
      <c r="G1737" s="288" t="s">
        <v>117</v>
      </c>
      <c r="H1737" s="288"/>
      <c r="I1737" s="1"/>
      <c r="J1737" s="10"/>
      <c r="K1737" s="10"/>
    </row>
    <row r="1738" spans="2:11" s="5" customFormat="1" ht="110.25" hidden="1">
      <c r="B1738" s="1"/>
      <c r="C1738" s="351">
        <v>5933</v>
      </c>
      <c r="D1738" s="352" t="s">
        <v>1788</v>
      </c>
      <c r="E1738" s="353" t="s">
        <v>116</v>
      </c>
      <c r="F1738" s="354">
        <v>229154</v>
      </c>
      <c r="G1738" s="288" t="s">
        <v>117</v>
      </c>
      <c r="H1738" s="288"/>
      <c r="I1738" s="1"/>
      <c r="J1738" s="10"/>
      <c r="K1738" s="10"/>
    </row>
    <row r="1739" spans="2:11" s="5" customFormat="1" ht="94.5" hidden="1">
      <c r="B1739" s="1"/>
      <c r="C1739" s="351">
        <v>5935</v>
      </c>
      <c r="D1739" s="352" t="s">
        <v>1789</v>
      </c>
      <c r="E1739" s="353" t="s">
        <v>116</v>
      </c>
      <c r="F1739" s="354">
        <v>311671</v>
      </c>
      <c r="G1739" s="288" t="s">
        <v>117</v>
      </c>
      <c r="H1739" s="288"/>
      <c r="I1739" s="1"/>
      <c r="J1739" s="10"/>
      <c r="K1739" s="10"/>
    </row>
    <row r="1740" spans="2:11" s="5" customFormat="1" ht="78.75" hidden="1">
      <c r="B1740" s="1"/>
      <c r="C1740" s="351">
        <v>5936</v>
      </c>
      <c r="D1740" s="352" t="s">
        <v>1790</v>
      </c>
      <c r="E1740" s="353" t="s">
        <v>116</v>
      </c>
      <c r="F1740" s="354">
        <v>250428</v>
      </c>
      <c r="G1740" s="288" t="s">
        <v>117</v>
      </c>
      <c r="H1740" s="288"/>
      <c r="I1740" s="1"/>
      <c r="J1740" s="10"/>
      <c r="K1740" s="10"/>
    </row>
    <row r="1741" spans="2:11" s="5" customFormat="1" ht="63">
      <c r="B1741" s="1"/>
      <c r="C1741" s="351">
        <v>5939</v>
      </c>
      <c r="D1741" s="352" t="s">
        <v>1791</v>
      </c>
      <c r="E1741" s="353" t="s">
        <v>122</v>
      </c>
      <c r="F1741" s="354">
        <v>299611</v>
      </c>
      <c r="G1741" s="288" t="s">
        <v>117</v>
      </c>
      <c r="H1741" s="288"/>
      <c r="I1741" s="1"/>
      <c r="J1741" s="10"/>
      <c r="K1741" s="10"/>
    </row>
    <row r="1742" spans="2:11" s="5" customFormat="1" ht="63">
      <c r="B1742" s="1"/>
      <c r="C1742" s="351">
        <v>5940</v>
      </c>
      <c r="D1742" s="352" t="s">
        <v>1792</v>
      </c>
      <c r="E1742" s="353" t="s">
        <v>119</v>
      </c>
      <c r="F1742" s="354">
        <v>694472</v>
      </c>
      <c r="G1742" s="288" t="s">
        <v>117</v>
      </c>
      <c r="H1742" s="288"/>
      <c r="I1742" s="1"/>
      <c r="J1742" s="10"/>
      <c r="K1742" s="10"/>
    </row>
    <row r="1743" spans="2:11" s="5" customFormat="1" ht="78.75">
      <c r="B1743" s="1"/>
      <c r="C1743" s="351">
        <v>5941</v>
      </c>
      <c r="D1743" s="352" t="s">
        <v>1793</v>
      </c>
      <c r="E1743" s="353" t="s">
        <v>119</v>
      </c>
      <c r="F1743" s="354">
        <v>696756</v>
      </c>
      <c r="G1743" s="288" t="s">
        <v>117</v>
      </c>
      <c r="H1743" s="288"/>
      <c r="I1743" s="1"/>
      <c r="J1743" s="10"/>
      <c r="K1743" s="10"/>
    </row>
    <row r="1744" spans="2:11" s="5" customFormat="1" ht="78.75">
      <c r="B1744" s="1"/>
      <c r="C1744" s="351">
        <v>5944</v>
      </c>
      <c r="D1744" s="352" t="s">
        <v>1794</v>
      </c>
      <c r="E1744" s="353" t="s">
        <v>119</v>
      </c>
      <c r="F1744" s="354">
        <v>665693</v>
      </c>
      <c r="G1744" s="288" t="s">
        <v>117</v>
      </c>
      <c r="H1744" s="288"/>
      <c r="I1744" s="1"/>
      <c r="J1744" s="10"/>
      <c r="K1744" s="10"/>
    </row>
    <row r="1745" spans="2:11" s="5" customFormat="1" ht="78.75">
      <c r="B1745" s="1"/>
      <c r="C1745" s="351">
        <v>5945</v>
      </c>
      <c r="D1745" s="352" t="s">
        <v>1795</v>
      </c>
      <c r="E1745" s="353" t="s">
        <v>119</v>
      </c>
      <c r="F1745" s="354">
        <v>611234</v>
      </c>
      <c r="G1745" s="288" t="s">
        <v>117</v>
      </c>
      <c r="H1745" s="288"/>
      <c r="I1745" s="1"/>
      <c r="J1745" s="10"/>
      <c r="K1745" s="10"/>
    </row>
    <row r="1746" spans="2:11" s="5" customFormat="1" ht="78.75">
      <c r="B1746" s="1"/>
      <c r="C1746" s="351">
        <v>5946</v>
      </c>
      <c r="D1746" s="352" t="s">
        <v>1796</v>
      </c>
      <c r="E1746" s="353" t="s">
        <v>119</v>
      </c>
      <c r="F1746" s="354">
        <v>911754</v>
      </c>
      <c r="G1746" s="288" t="s">
        <v>117</v>
      </c>
      <c r="H1746" s="288"/>
      <c r="I1746" s="1"/>
      <c r="J1746" s="10"/>
      <c r="K1746" s="10"/>
    </row>
    <row r="1747" spans="2:11" s="5" customFormat="1" ht="78.75">
      <c r="B1747" s="1"/>
      <c r="C1747" s="351">
        <v>5947</v>
      </c>
      <c r="D1747" s="352" t="s">
        <v>1797</v>
      </c>
      <c r="E1747" s="353" t="s">
        <v>119</v>
      </c>
      <c r="F1747" s="354">
        <v>687188</v>
      </c>
      <c r="G1747" s="288" t="s">
        <v>117</v>
      </c>
      <c r="H1747" s="288"/>
      <c r="I1747" s="1"/>
      <c r="J1747" s="10"/>
      <c r="K1747" s="10"/>
    </row>
    <row r="1748" spans="2:11" s="5" customFormat="1" ht="78.75">
      <c r="B1748" s="1"/>
      <c r="C1748" s="351">
        <v>5948</v>
      </c>
      <c r="D1748" s="352" t="s">
        <v>1798</v>
      </c>
      <c r="E1748" s="353" t="s">
        <v>119</v>
      </c>
      <c r="F1748" s="354">
        <v>713916</v>
      </c>
      <c r="G1748" s="288" t="s">
        <v>117</v>
      </c>
      <c r="H1748" s="288"/>
      <c r="I1748" s="1"/>
      <c r="J1748" s="10"/>
      <c r="K1748" s="10"/>
    </row>
    <row r="1749" spans="2:11" s="5" customFormat="1" ht="63">
      <c r="B1749" s="1"/>
      <c r="C1749" s="351">
        <v>5949</v>
      </c>
      <c r="D1749" s="352" t="s">
        <v>1799</v>
      </c>
      <c r="E1749" s="353" t="s">
        <v>119</v>
      </c>
      <c r="F1749" s="354">
        <v>708039</v>
      </c>
      <c r="G1749" s="288" t="s">
        <v>117</v>
      </c>
      <c r="H1749" s="288"/>
      <c r="I1749" s="1"/>
      <c r="J1749" s="10"/>
      <c r="K1749" s="10"/>
    </row>
    <row r="1750" spans="2:11" s="5" customFormat="1" ht="110.25">
      <c r="B1750" s="1"/>
      <c r="C1750" s="351">
        <v>5950</v>
      </c>
      <c r="D1750" s="352" t="s">
        <v>1800</v>
      </c>
      <c r="E1750" s="353" t="s">
        <v>119</v>
      </c>
      <c r="F1750" s="354">
        <v>2157556</v>
      </c>
      <c r="G1750" s="288" t="s">
        <v>117</v>
      </c>
      <c r="H1750" s="288"/>
      <c r="I1750" s="1"/>
      <c r="J1750" s="10"/>
      <c r="K1750" s="10"/>
    </row>
    <row r="1751" spans="2:11" s="5" customFormat="1" ht="31.5" hidden="1">
      <c r="B1751" s="1"/>
      <c r="C1751" s="351">
        <v>5952</v>
      </c>
      <c r="D1751" s="352" t="s">
        <v>1801</v>
      </c>
      <c r="E1751" s="353" t="s">
        <v>122</v>
      </c>
      <c r="F1751" s="354">
        <v>273700</v>
      </c>
      <c r="G1751" s="288" t="s">
        <v>117</v>
      </c>
      <c r="H1751" s="288"/>
      <c r="I1751" s="1"/>
      <c r="J1751" s="10"/>
      <c r="K1751" s="10"/>
    </row>
    <row r="1752" spans="2:11" s="5" customFormat="1" ht="31.5" hidden="1">
      <c r="B1752" s="1"/>
      <c r="C1752" s="351">
        <v>5953</v>
      </c>
      <c r="D1752" s="352" t="s">
        <v>1802</v>
      </c>
      <c r="E1752" s="353" t="s">
        <v>122</v>
      </c>
      <c r="F1752" s="354">
        <v>521077</v>
      </c>
      <c r="G1752" s="288" t="s">
        <v>117</v>
      </c>
      <c r="H1752" s="288" t="s">
        <v>145</v>
      </c>
      <c r="I1752" s="1"/>
      <c r="J1752" s="10"/>
      <c r="K1752" s="10"/>
    </row>
    <row r="1753" spans="2:11" s="5" customFormat="1" ht="31.5" hidden="1">
      <c r="B1753" s="1"/>
      <c r="C1753" s="351">
        <v>5954</v>
      </c>
      <c r="D1753" s="352" t="s">
        <v>1803</v>
      </c>
      <c r="E1753" s="353" t="s">
        <v>122</v>
      </c>
      <c r="F1753" s="354">
        <v>1018769</v>
      </c>
      <c r="G1753" s="288" t="s">
        <v>117</v>
      </c>
      <c r="H1753" s="288"/>
      <c r="I1753" s="1"/>
      <c r="J1753" s="10"/>
      <c r="K1753" s="10"/>
    </row>
    <row r="1754" spans="2:11" s="5" customFormat="1" ht="78.75" hidden="1">
      <c r="B1754" s="1"/>
      <c r="C1754" s="351">
        <v>5955</v>
      </c>
      <c r="D1754" s="352" t="s">
        <v>1804</v>
      </c>
      <c r="E1754" s="353" t="s">
        <v>125</v>
      </c>
      <c r="F1754" s="354">
        <v>262596</v>
      </c>
      <c r="G1754" s="288" t="s">
        <v>117</v>
      </c>
      <c r="H1754" s="288" t="s">
        <v>145</v>
      </c>
      <c r="I1754" s="1"/>
      <c r="J1754" s="10"/>
      <c r="K1754" s="10"/>
    </row>
    <row r="1755" spans="2:11" s="5" customFormat="1" ht="31.5" hidden="1">
      <c r="B1755" s="1"/>
      <c r="C1755" s="351">
        <v>5975</v>
      </c>
      <c r="D1755" s="352" t="s">
        <v>1805</v>
      </c>
      <c r="E1755" s="353" t="s">
        <v>785</v>
      </c>
      <c r="F1755" s="354">
        <v>25171</v>
      </c>
      <c r="G1755" s="288" t="s">
        <v>117</v>
      </c>
      <c r="H1755" s="288"/>
      <c r="I1755" s="1"/>
      <c r="J1755" s="10"/>
      <c r="K1755" s="10"/>
    </row>
    <row r="1756" spans="2:11" s="5" customFormat="1" ht="25.5" hidden="1">
      <c r="B1756" s="1"/>
      <c r="C1756" s="351">
        <v>5976</v>
      </c>
      <c r="D1756" s="352" t="s">
        <v>1806</v>
      </c>
      <c r="E1756" s="353" t="s">
        <v>122</v>
      </c>
      <c r="F1756" s="354">
        <v>61054</v>
      </c>
      <c r="G1756" s="288" t="s">
        <v>117</v>
      </c>
      <c r="H1756" s="288"/>
      <c r="I1756" s="1"/>
      <c r="J1756" s="10"/>
      <c r="K1756" s="10"/>
    </row>
    <row r="1757" spans="2:11" s="5" customFormat="1" ht="31.5">
      <c r="B1757" s="1"/>
      <c r="C1757" s="351">
        <v>5992</v>
      </c>
      <c r="D1757" s="352" t="s">
        <v>1807</v>
      </c>
      <c r="E1757" s="353" t="s">
        <v>122</v>
      </c>
      <c r="F1757" s="354">
        <v>883461</v>
      </c>
      <c r="G1757" s="288" t="s">
        <v>117</v>
      </c>
      <c r="H1757" s="288"/>
      <c r="I1757" s="1"/>
      <c r="J1757" s="10"/>
      <c r="K1757" s="10"/>
    </row>
    <row r="1758" spans="2:11" s="5" customFormat="1" ht="47.25" hidden="1">
      <c r="B1758" s="1"/>
      <c r="C1758" s="351">
        <v>5993</v>
      </c>
      <c r="D1758" s="352" t="s">
        <v>1808</v>
      </c>
      <c r="E1758" s="353" t="s">
        <v>1215</v>
      </c>
      <c r="F1758" s="354">
        <v>4254952</v>
      </c>
      <c r="G1758" s="288" t="s">
        <v>117</v>
      </c>
      <c r="H1758" s="288"/>
      <c r="I1758" s="1"/>
      <c r="J1758" s="10"/>
      <c r="K1758" s="10"/>
    </row>
    <row r="1759" spans="2:11" s="5" customFormat="1" ht="78.75">
      <c r="B1759" s="1"/>
      <c r="C1759" s="351">
        <v>5994</v>
      </c>
      <c r="D1759" s="352" t="s">
        <v>1809</v>
      </c>
      <c r="E1759" s="353" t="s">
        <v>122</v>
      </c>
      <c r="F1759" s="354">
        <v>205049</v>
      </c>
      <c r="G1759" s="288" t="s">
        <v>117</v>
      </c>
      <c r="H1759" s="288"/>
      <c r="I1759" s="1"/>
      <c r="J1759" s="10"/>
      <c r="K1759" s="10"/>
    </row>
    <row r="1760" spans="2:11" s="5" customFormat="1" ht="78.75">
      <c r="B1760" s="1"/>
      <c r="C1760" s="351">
        <v>5995</v>
      </c>
      <c r="D1760" s="352" t="s">
        <v>1810</v>
      </c>
      <c r="E1760" s="353" t="s">
        <v>122</v>
      </c>
      <c r="F1760" s="354">
        <v>423071</v>
      </c>
      <c r="G1760" s="288" t="s">
        <v>117</v>
      </c>
      <c r="H1760" s="288"/>
      <c r="I1760" s="1"/>
      <c r="J1760" s="10"/>
      <c r="K1760" s="10"/>
    </row>
    <row r="1761" spans="2:11" s="5" customFormat="1" ht="47.25" hidden="1">
      <c r="B1761" s="1"/>
      <c r="C1761" s="351">
        <v>5996</v>
      </c>
      <c r="D1761" s="352" t="s">
        <v>1811</v>
      </c>
      <c r="E1761" s="353" t="s">
        <v>122</v>
      </c>
      <c r="F1761" s="354">
        <v>34095</v>
      </c>
      <c r="G1761" s="288" t="s">
        <v>117</v>
      </c>
      <c r="H1761" s="288"/>
      <c r="I1761" s="1"/>
      <c r="J1761" s="10"/>
      <c r="K1761" s="10"/>
    </row>
    <row r="1762" spans="2:11" s="5" customFormat="1" ht="47.25" hidden="1">
      <c r="B1762" s="1"/>
      <c r="C1762" s="351">
        <v>5997</v>
      </c>
      <c r="D1762" s="352" t="s">
        <v>1812</v>
      </c>
      <c r="E1762" s="353" t="s">
        <v>116</v>
      </c>
      <c r="F1762" s="354">
        <v>73591</v>
      </c>
      <c r="G1762" s="288" t="s">
        <v>117</v>
      </c>
      <c r="H1762" s="288"/>
      <c r="I1762" s="1"/>
      <c r="J1762" s="10"/>
      <c r="K1762" s="10"/>
    </row>
    <row r="1763" spans="2:11" s="5" customFormat="1" ht="31.5" hidden="1">
      <c r="B1763" s="1"/>
      <c r="C1763" s="351">
        <v>5998</v>
      </c>
      <c r="D1763" s="352" t="s">
        <v>1813</v>
      </c>
      <c r="E1763" s="353" t="s">
        <v>125</v>
      </c>
      <c r="F1763" s="354">
        <v>86778</v>
      </c>
      <c r="G1763" s="288" t="s">
        <v>117</v>
      </c>
      <c r="H1763" s="288"/>
      <c r="I1763" s="1"/>
      <c r="J1763" s="10"/>
      <c r="K1763" s="10"/>
    </row>
    <row r="1764" spans="2:11" s="5" customFormat="1" ht="47.25" hidden="1">
      <c r="B1764" s="1"/>
      <c r="C1764" s="351">
        <v>5999</v>
      </c>
      <c r="D1764" s="352" t="s">
        <v>1814</v>
      </c>
      <c r="E1764" s="353" t="s">
        <v>125</v>
      </c>
      <c r="F1764" s="354">
        <v>1309000</v>
      </c>
      <c r="G1764" s="288" t="s">
        <v>117</v>
      </c>
      <c r="H1764" s="288"/>
      <c r="I1764" s="1"/>
      <c r="J1764" s="10"/>
      <c r="K1764" s="10"/>
    </row>
    <row r="1765" spans="2:11" s="5" customFormat="1" ht="409.5" hidden="1">
      <c r="B1765" s="1"/>
      <c r="C1765" s="351">
        <v>6001</v>
      </c>
      <c r="D1765" s="352" t="s">
        <v>1815</v>
      </c>
      <c r="E1765" s="353" t="s">
        <v>125</v>
      </c>
      <c r="F1765" s="354">
        <v>128072248</v>
      </c>
      <c r="G1765" s="288" t="s">
        <v>117</v>
      </c>
      <c r="H1765" s="288"/>
      <c r="I1765" s="1"/>
      <c r="J1765" s="10"/>
      <c r="K1765" s="10"/>
    </row>
    <row r="1766" spans="2:11" s="5" customFormat="1" ht="409.5" hidden="1">
      <c r="B1766" s="1"/>
      <c r="C1766" s="351">
        <v>6002</v>
      </c>
      <c r="D1766" s="352" t="s">
        <v>1816</v>
      </c>
      <c r="E1766" s="353" t="s">
        <v>125</v>
      </c>
      <c r="F1766" s="354">
        <v>145471863</v>
      </c>
      <c r="G1766" s="288" t="s">
        <v>117</v>
      </c>
      <c r="H1766" s="288"/>
      <c r="I1766" s="1"/>
      <c r="J1766" s="10"/>
      <c r="K1766" s="10"/>
    </row>
    <row r="1767" spans="2:11" s="5" customFormat="1" ht="409.5" hidden="1">
      <c r="B1767" s="1"/>
      <c r="C1767" s="351">
        <v>6003</v>
      </c>
      <c r="D1767" s="352" t="s">
        <v>1817</v>
      </c>
      <c r="E1767" s="353" t="s">
        <v>125</v>
      </c>
      <c r="F1767" s="354">
        <v>161839084</v>
      </c>
      <c r="G1767" s="288" t="s">
        <v>117</v>
      </c>
      <c r="H1767" s="288"/>
      <c r="I1767" s="1"/>
      <c r="J1767" s="10"/>
      <c r="K1767" s="10"/>
    </row>
    <row r="1768" spans="2:11" s="5" customFormat="1" ht="47.25" hidden="1">
      <c r="B1768" s="1"/>
      <c r="C1768" s="351">
        <v>6004</v>
      </c>
      <c r="D1768" s="352" t="s">
        <v>1818</v>
      </c>
      <c r="E1768" s="353" t="s">
        <v>125</v>
      </c>
      <c r="F1768" s="354">
        <v>17062199</v>
      </c>
      <c r="G1768" s="288" t="s">
        <v>117</v>
      </c>
      <c r="H1768" s="288"/>
      <c r="I1768" s="1"/>
      <c r="J1768" s="10"/>
      <c r="K1768" s="10"/>
    </row>
    <row r="1769" spans="2:11" s="5" customFormat="1" ht="94.5" hidden="1">
      <c r="B1769" s="1"/>
      <c r="C1769" s="351">
        <v>6006</v>
      </c>
      <c r="D1769" s="352" t="s">
        <v>1819</v>
      </c>
      <c r="E1769" s="353" t="s">
        <v>125</v>
      </c>
      <c r="F1769" s="354">
        <v>2004017</v>
      </c>
      <c r="G1769" s="288" t="s">
        <v>117</v>
      </c>
      <c r="H1769" s="288"/>
      <c r="I1769" s="1"/>
      <c r="J1769" s="10"/>
      <c r="K1769" s="10"/>
    </row>
    <row r="1770" spans="2:11" s="5" customFormat="1" ht="126">
      <c r="B1770" s="1"/>
      <c r="C1770" s="351">
        <v>6007</v>
      </c>
      <c r="D1770" s="352" t="s">
        <v>1820</v>
      </c>
      <c r="E1770" s="353" t="s">
        <v>119</v>
      </c>
      <c r="F1770" s="354">
        <v>1516891</v>
      </c>
      <c r="G1770" s="288" t="s">
        <v>117</v>
      </c>
      <c r="H1770" s="288"/>
      <c r="I1770" s="1"/>
      <c r="J1770" s="10"/>
      <c r="K1770" s="10"/>
    </row>
    <row r="1771" spans="2:11" s="5" customFormat="1" ht="31.5">
      <c r="B1771" s="1"/>
      <c r="C1771" s="351">
        <v>6008</v>
      </c>
      <c r="D1771" s="352" t="s">
        <v>1821</v>
      </c>
      <c r="E1771" s="353" t="s">
        <v>116</v>
      </c>
      <c r="F1771" s="354">
        <v>1935</v>
      </c>
      <c r="G1771" s="288" t="s">
        <v>117</v>
      </c>
      <c r="H1771" s="288"/>
      <c r="I1771" s="1"/>
      <c r="J1771" s="10"/>
      <c r="K1771" s="10"/>
    </row>
    <row r="1772" spans="2:11" s="5" customFormat="1" ht="31.5" hidden="1">
      <c r="B1772" s="1"/>
      <c r="C1772" s="351">
        <v>6009</v>
      </c>
      <c r="D1772" s="352" t="s">
        <v>1822</v>
      </c>
      <c r="E1772" s="353" t="s">
        <v>116</v>
      </c>
      <c r="F1772" s="354">
        <v>2063</v>
      </c>
      <c r="G1772" s="288" t="s">
        <v>117</v>
      </c>
      <c r="H1772" s="288"/>
      <c r="I1772" s="1"/>
      <c r="J1772" s="10"/>
      <c r="K1772" s="10"/>
    </row>
    <row r="1773" spans="2:11" s="5" customFormat="1" ht="63" hidden="1">
      <c r="B1773" s="1"/>
      <c r="C1773" s="351">
        <v>6010</v>
      </c>
      <c r="D1773" s="352" t="s">
        <v>1823</v>
      </c>
      <c r="E1773" s="353" t="s">
        <v>122</v>
      </c>
      <c r="F1773" s="354">
        <v>28908</v>
      </c>
      <c r="G1773" s="288" t="s">
        <v>117</v>
      </c>
      <c r="H1773" s="288"/>
      <c r="I1773" s="1"/>
      <c r="J1773" s="10"/>
      <c r="K1773" s="10"/>
    </row>
    <row r="1774" spans="2:11" s="5" customFormat="1" ht="110.25" hidden="1">
      <c r="B1774" s="1"/>
      <c r="C1774" s="351">
        <v>6011</v>
      </c>
      <c r="D1774" s="352" t="s">
        <v>1824</v>
      </c>
      <c r="E1774" s="353" t="s">
        <v>125</v>
      </c>
      <c r="F1774" s="354">
        <v>118134</v>
      </c>
      <c r="G1774" s="288" t="s">
        <v>117</v>
      </c>
      <c r="H1774" s="288"/>
      <c r="I1774" s="1"/>
      <c r="J1774" s="10"/>
      <c r="K1774" s="10"/>
    </row>
    <row r="1775" spans="2:11" s="5" customFormat="1" ht="47.25" hidden="1">
      <c r="B1775" s="1"/>
      <c r="C1775" s="351">
        <v>6015</v>
      </c>
      <c r="D1775" s="352" t="s">
        <v>1825</v>
      </c>
      <c r="E1775" s="353" t="s">
        <v>116</v>
      </c>
      <c r="F1775" s="354">
        <v>40818</v>
      </c>
      <c r="G1775" s="288" t="s">
        <v>117</v>
      </c>
      <c r="H1775" s="288"/>
      <c r="I1775" s="1"/>
      <c r="J1775" s="10"/>
      <c r="K1775" s="10"/>
    </row>
    <row r="1776" spans="2:11" s="5" customFormat="1" ht="63" hidden="1">
      <c r="B1776" s="1"/>
      <c r="C1776" s="351">
        <v>6016</v>
      </c>
      <c r="D1776" s="352" t="s">
        <v>1826</v>
      </c>
      <c r="E1776" s="353" t="s">
        <v>119</v>
      </c>
      <c r="F1776" s="354">
        <v>109764</v>
      </c>
      <c r="G1776" s="288" t="s">
        <v>117</v>
      </c>
      <c r="H1776" s="288"/>
      <c r="I1776" s="1"/>
      <c r="J1776" s="10"/>
      <c r="K1776" s="10"/>
    </row>
    <row r="1777" spans="2:11" s="5" customFormat="1" ht="63" hidden="1">
      <c r="B1777" s="1"/>
      <c r="C1777" s="351">
        <v>6020</v>
      </c>
      <c r="D1777" s="352" t="s">
        <v>1827</v>
      </c>
      <c r="E1777" s="353" t="s">
        <v>119</v>
      </c>
      <c r="F1777" s="354">
        <v>24806</v>
      </c>
      <c r="G1777" s="288" t="s">
        <v>117</v>
      </c>
      <c r="H1777" s="288"/>
      <c r="I1777" s="1"/>
      <c r="J1777" s="10"/>
      <c r="K1777" s="10"/>
    </row>
    <row r="1778" spans="2:11" s="5" customFormat="1" ht="110.25">
      <c r="B1778" s="1"/>
      <c r="C1778" s="351">
        <v>6021</v>
      </c>
      <c r="D1778" s="352" t="s">
        <v>1828</v>
      </c>
      <c r="E1778" s="353" t="s">
        <v>119</v>
      </c>
      <c r="F1778" s="354">
        <v>507354</v>
      </c>
      <c r="G1778" s="288" t="s">
        <v>117</v>
      </c>
      <c r="H1778" s="288"/>
      <c r="I1778" s="1"/>
      <c r="J1778" s="10"/>
      <c r="K1778" s="10"/>
    </row>
    <row r="1779" spans="2:11" s="5" customFormat="1" ht="47.25" hidden="1">
      <c r="B1779" s="1"/>
      <c r="C1779" s="351">
        <v>6029</v>
      </c>
      <c r="D1779" s="352" t="s">
        <v>1829</v>
      </c>
      <c r="E1779" s="353" t="s">
        <v>125</v>
      </c>
      <c r="F1779" s="354">
        <v>369944</v>
      </c>
      <c r="G1779" s="288" t="s">
        <v>117</v>
      </c>
      <c r="H1779" s="288" t="s">
        <v>145</v>
      </c>
      <c r="I1779" s="1"/>
      <c r="J1779" s="10"/>
      <c r="K1779" s="10"/>
    </row>
    <row r="1780" spans="2:11" s="5" customFormat="1" ht="47.25" hidden="1">
      <c r="B1780" s="1"/>
      <c r="C1780" s="351">
        <v>6030</v>
      </c>
      <c r="D1780" s="352" t="s">
        <v>1830</v>
      </c>
      <c r="E1780" s="353" t="s">
        <v>125</v>
      </c>
      <c r="F1780" s="354">
        <v>369944</v>
      </c>
      <c r="G1780" s="288" t="s">
        <v>117</v>
      </c>
      <c r="H1780" s="288" t="s">
        <v>145</v>
      </c>
      <c r="I1780" s="1"/>
      <c r="J1780" s="10"/>
      <c r="K1780" s="10"/>
    </row>
    <row r="1781" spans="2:11" s="5" customFormat="1" ht="47.25" hidden="1">
      <c r="B1781" s="1"/>
      <c r="C1781" s="351">
        <v>6031</v>
      </c>
      <c r="D1781" s="352" t="s">
        <v>1831</v>
      </c>
      <c r="E1781" s="353" t="s">
        <v>125</v>
      </c>
      <c r="F1781" s="354">
        <v>369944</v>
      </c>
      <c r="G1781" s="288" t="s">
        <v>117</v>
      </c>
      <c r="H1781" s="288" t="s">
        <v>145</v>
      </c>
      <c r="I1781" s="1"/>
      <c r="J1781" s="10"/>
      <c r="K1781" s="10"/>
    </row>
    <row r="1782" spans="2:11" s="5" customFormat="1" ht="47.25" hidden="1">
      <c r="B1782" s="1"/>
      <c r="C1782" s="351">
        <v>6032</v>
      </c>
      <c r="D1782" s="352" t="s">
        <v>1832</v>
      </c>
      <c r="E1782" s="353" t="s">
        <v>125</v>
      </c>
      <c r="F1782" s="354">
        <v>369944</v>
      </c>
      <c r="G1782" s="288" t="s">
        <v>117</v>
      </c>
      <c r="H1782" s="288" t="s">
        <v>145</v>
      </c>
      <c r="I1782" s="1"/>
      <c r="J1782" s="10"/>
      <c r="K1782" s="10"/>
    </row>
    <row r="1783" spans="2:11" s="5" customFormat="1" ht="47.25" hidden="1">
      <c r="B1783" s="1"/>
      <c r="C1783" s="351">
        <v>6033</v>
      </c>
      <c r="D1783" s="352" t="s">
        <v>1833</v>
      </c>
      <c r="E1783" s="353" t="s">
        <v>125</v>
      </c>
      <c r="F1783" s="354">
        <v>369944</v>
      </c>
      <c r="G1783" s="288" t="s">
        <v>117</v>
      </c>
      <c r="H1783" s="288" t="s">
        <v>145</v>
      </c>
      <c r="I1783" s="1"/>
      <c r="J1783" s="10"/>
      <c r="K1783" s="10"/>
    </row>
    <row r="1784" spans="2:11" s="5" customFormat="1" ht="47.25" hidden="1">
      <c r="B1784" s="1"/>
      <c r="C1784" s="351">
        <v>6034</v>
      </c>
      <c r="D1784" s="352" t="s">
        <v>1834</v>
      </c>
      <c r="E1784" s="353" t="s">
        <v>125</v>
      </c>
      <c r="F1784" s="354">
        <v>305524</v>
      </c>
      <c r="G1784" s="288" t="s">
        <v>117</v>
      </c>
      <c r="H1784" s="288" t="s">
        <v>145</v>
      </c>
      <c r="I1784" s="1"/>
      <c r="J1784" s="10"/>
      <c r="K1784" s="10"/>
    </row>
    <row r="1785" spans="2:11" s="5" customFormat="1" ht="63" hidden="1">
      <c r="B1785" s="1"/>
      <c r="C1785" s="351">
        <v>6036</v>
      </c>
      <c r="D1785" s="352" t="s">
        <v>1835</v>
      </c>
      <c r="E1785" s="353" t="s">
        <v>125</v>
      </c>
      <c r="F1785" s="354">
        <v>3361040</v>
      </c>
      <c r="G1785" s="288" t="s">
        <v>117</v>
      </c>
      <c r="H1785" s="288"/>
      <c r="I1785" s="1"/>
      <c r="J1785" s="10"/>
      <c r="K1785" s="10"/>
    </row>
    <row r="1786" spans="2:11" s="5" customFormat="1" ht="47.25" hidden="1">
      <c r="B1786" s="1"/>
      <c r="C1786" s="351">
        <v>6037</v>
      </c>
      <c r="D1786" s="352" t="s">
        <v>1836</v>
      </c>
      <c r="E1786" s="353" t="s">
        <v>125</v>
      </c>
      <c r="F1786" s="354">
        <v>4292338</v>
      </c>
      <c r="G1786" s="288" t="s">
        <v>117</v>
      </c>
      <c r="H1786" s="288"/>
      <c r="I1786" s="1"/>
      <c r="J1786" s="10"/>
      <c r="K1786" s="10"/>
    </row>
    <row r="1787" spans="2:11" s="5" customFormat="1" ht="47.25" hidden="1">
      <c r="B1787" s="1"/>
      <c r="C1787" s="351">
        <v>6038</v>
      </c>
      <c r="D1787" s="352" t="s">
        <v>1837</v>
      </c>
      <c r="E1787" s="353" t="s">
        <v>125</v>
      </c>
      <c r="F1787" s="354">
        <v>4531647</v>
      </c>
      <c r="G1787" s="288" t="s">
        <v>117</v>
      </c>
      <c r="H1787" s="288"/>
      <c r="I1787" s="1"/>
      <c r="J1787" s="10"/>
      <c r="K1787" s="10"/>
    </row>
    <row r="1788" spans="2:11" s="5" customFormat="1" ht="47.25" hidden="1">
      <c r="B1788" s="1"/>
      <c r="C1788" s="351">
        <v>6039</v>
      </c>
      <c r="D1788" s="352" t="s">
        <v>1838</v>
      </c>
      <c r="E1788" s="353" t="s">
        <v>125</v>
      </c>
      <c r="F1788" s="354">
        <v>5488764</v>
      </c>
      <c r="G1788" s="288" t="s">
        <v>117</v>
      </c>
      <c r="H1788" s="288"/>
      <c r="I1788" s="1"/>
      <c r="J1788" s="10"/>
      <c r="K1788" s="10"/>
    </row>
    <row r="1789" spans="2:11" s="5" customFormat="1" ht="47.25" hidden="1">
      <c r="B1789" s="1"/>
      <c r="C1789" s="351">
        <v>6040</v>
      </c>
      <c r="D1789" s="352" t="s">
        <v>1839</v>
      </c>
      <c r="E1789" s="353" t="s">
        <v>125</v>
      </c>
      <c r="F1789" s="354">
        <v>12188821</v>
      </c>
      <c r="G1789" s="288" t="s">
        <v>117</v>
      </c>
      <c r="H1789" s="288"/>
      <c r="I1789" s="1"/>
      <c r="J1789" s="10"/>
      <c r="K1789" s="10"/>
    </row>
    <row r="1790" spans="2:11" s="5" customFormat="1" ht="63" hidden="1">
      <c r="B1790" s="1"/>
      <c r="C1790" s="351">
        <v>6041</v>
      </c>
      <c r="D1790" s="352" t="s">
        <v>1840</v>
      </c>
      <c r="E1790" s="353" t="s">
        <v>125</v>
      </c>
      <c r="F1790" s="354">
        <v>41155014</v>
      </c>
      <c r="G1790" s="288" t="s">
        <v>117</v>
      </c>
      <c r="H1790" s="288"/>
      <c r="I1790" s="1"/>
      <c r="J1790" s="10"/>
      <c r="K1790" s="10"/>
    </row>
    <row r="1791" spans="2:11" s="5" customFormat="1" ht="63" hidden="1">
      <c r="B1791" s="1"/>
      <c r="C1791" s="351">
        <v>6042</v>
      </c>
      <c r="D1791" s="352" t="s">
        <v>1841</v>
      </c>
      <c r="E1791" s="353" t="s">
        <v>125</v>
      </c>
      <c r="F1791" s="354">
        <v>4854271</v>
      </c>
      <c r="G1791" s="288" t="s">
        <v>117</v>
      </c>
      <c r="H1791" s="288"/>
      <c r="I1791" s="1"/>
      <c r="J1791" s="10"/>
      <c r="K1791" s="10"/>
    </row>
    <row r="1792" spans="2:11" s="5" customFormat="1" ht="78.75" hidden="1">
      <c r="B1792" s="1"/>
      <c r="C1792" s="351">
        <v>6043</v>
      </c>
      <c r="D1792" s="352" t="s">
        <v>1842</v>
      </c>
      <c r="E1792" s="353" t="s">
        <v>125</v>
      </c>
      <c r="F1792" s="354">
        <v>4687421</v>
      </c>
      <c r="G1792" s="288" t="s">
        <v>117</v>
      </c>
      <c r="H1792" s="288"/>
      <c r="I1792" s="1"/>
      <c r="J1792" s="10"/>
      <c r="K1792" s="10"/>
    </row>
    <row r="1793" spans="2:11" s="5" customFormat="1" ht="78.75" hidden="1">
      <c r="B1793" s="1"/>
      <c r="C1793" s="351">
        <v>6044</v>
      </c>
      <c r="D1793" s="352" t="s">
        <v>1843</v>
      </c>
      <c r="E1793" s="353" t="s">
        <v>125</v>
      </c>
      <c r="F1793" s="354">
        <v>4152546</v>
      </c>
      <c r="G1793" s="288" t="s">
        <v>117</v>
      </c>
      <c r="H1793" s="288"/>
      <c r="I1793" s="1"/>
      <c r="J1793" s="10"/>
      <c r="K1793" s="10"/>
    </row>
    <row r="1794" spans="2:11" s="5" customFormat="1" ht="31.5" hidden="1">
      <c r="B1794" s="1"/>
      <c r="C1794" s="351">
        <v>6045</v>
      </c>
      <c r="D1794" s="352" t="s">
        <v>1844</v>
      </c>
      <c r="E1794" s="353" t="s">
        <v>125</v>
      </c>
      <c r="F1794" s="354">
        <v>5795204</v>
      </c>
      <c r="G1794" s="288" t="s">
        <v>117</v>
      </c>
      <c r="H1794" s="288"/>
      <c r="I1794" s="1"/>
      <c r="J1794" s="10"/>
      <c r="K1794" s="10"/>
    </row>
    <row r="1795" spans="2:11" s="5" customFormat="1" ht="94.5" hidden="1">
      <c r="B1795" s="1"/>
      <c r="C1795" s="351">
        <v>6046</v>
      </c>
      <c r="D1795" s="352" t="s">
        <v>1845</v>
      </c>
      <c r="E1795" s="353" t="s">
        <v>125</v>
      </c>
      <c r="F1795" s="354">
        <v>514095</v>
      </c>
      <c r="G1795" s="288" t="s">
        <v>117</v>
      </c>
      <c r="H1795" s="288"/>
      <c r="I1795" s="1"/>
      <c r="J1795" s="10"/>
      <c r="K1795" s="10"/>
    </row>
    <row r="1796" spans="2:11" s="5" customFormat="1" ht="110.25">
      <c r="B1796" s="1"/>
      <c r="C1796" s="351">
        <v>6047</v>
      </c>
      <c r="D1796" s="352" t="s">
        <v>1846</v>
      </c>
      <c r="E1796" s="353" t="s">
        <v>116</v>
      </c>
      <c r="F1796" s="354">
        <v>216577</v>
      </c>
      <c r="G1796" s="288" t="s">
        <v>117</v>
      </c>
      <c r="H1796" s="288" t="s">
        <v>145</v>
      </c>
      <c r="I1796" s="1"/>
      <c r="J1796" s="10"/>
      <c r="K1796" s="10"/>
    </row>
    <row r="1797" spans="2:11" s="5" customFormat="1" ht="63" hidden="1">
      <c r="B1797" s="1"/>
      <c r="C1797" s="351">
        <v>6053</v>
      </c>
      <c r="D1797" s="352" t="s">
        <v>1847</v>
      </c>
      <c r="E1797" s="353" t="s">
        <v>119</v>
      </c>
      <c r="F1797" s="354">
        <v>60678</v>
      </c>
      <c r="G1797" s="288" t="s">
        <v>117</v>
      </c>
      <c r="H1797" s="288"/>
      <c r="I1797" s="1"/>
      <c r="J1797" s="10"/>
      <c r="K1797" s="10"/>
    </row>
    <row r="1798" spans="2:11" s="5" customFormat="1" ht="94.5" hidden="1">
      <c r="B1798" s="1"/>
      <c r="C1798" s="351">
        <v>6057</v>
      </c>
      <c r="D1798" s="352" t="s">
        <v>1848</v>
      </c>
      <c r="E1798" s="353" t="s">
        <v>1215</v>
      </c>
      <c r="F1798" s="354">
        <v>185900</v>
      </c>
      <c r="G1798" s="288" t="s">
        <v>117</v>
      </c>
      <c r="H1798" s="288"/>
      <c r="I1798" s="1"/>
      <c r="J1798" s="10"/>
      <c r="K1798" s="10"/>
    </row>
    <row r="1799" spans="2:11" s="5" customFormat="1" ht="94.5" hidden="1">
      <c r="B1799" s="1"/>
      <c r="C1799" s="351">
        <v>6058</v>
      </c>
      <c r="D1799" s="352" t="s">
        <v>1849</v>
      </c>
      <c r="E1799" s="353" t="s">
        <v>1215</v>
      </c>
      <c r="F1799" s="354">
        <v>132436</v>
      </c>
      <c r="G1799" s="288" t="s">
        <v>117</v>
      </c>
      <c r="H1799" s="288"/>
      <c r="I1799" s="1"/>
      <c r="J1799" s="10"/>
      <c r="K1799" s="10"/>
    </row>
    <row r="1800" spans="2:11" s="5" customFormat="1" ht="94.5" hidden="1">
      <c r="B1800" s="1"/>
      <c r="C1800" s="351">
        <v>6059</v>
      </c>
      <c r="D1800" s="352" t="s">
        <v>1850</v>
      </c>
      <c r="E1800" s="353" t="s">
        <v>1215</v>
      </c>
      <c r="F1800" s="354">
        <v>52230</v>
      </c>
      <c r="G1800" s="288" t="s">
        <v>117</v>
      </c>
      <c r="H1800" s="288"/>
      <c r="I1800" s="1"/>
      <c r="J1800" s="10"/>
      <c r="K1800" s="10"/>
    </row>
    <row r="1801" spans="2:11" s="5" customFormat="1" ht="47.25" hidden="1">
      <c r="B1801" s="1"/>
      <c r="C1801" s="351">
        <v>6060</v>
      </c>
      <c r="D1801" s="352" t="s">
        <v>1851</v>
      </c>
      <c r="E1801" s="353" t="s">
        <v>1215</v>
      </c>
      <c r="F1801" s="354">
        <v>1161869</v>
      </c>
      <c r="G1801" s="288" t="s">
        <v>117</v>
      </c>
      <c r="H1801" s="288"/>
      <c r="I1801" s="1"/>
      <c r="J1801" s="10"/>
      <c r="K1801" s="10"/>
    </row>
    <row r="1802" spans="2:11" s="5" customFormat="1" ht="63" hidden="1">
      <c r="B1802" s="1"/>
      <c r="C1802" s="351">
        <v>6061</v>
      </c>
      <c r="D1802" s="352" t="s">
        <v>1852</v>
      </c>
      <c r="E1802" s="353" t="s">
        <v>125</v>
      </c>
      <c r="F1802" s="354">
        <v>303028</v>
      </c>
      <c r="G1802" s="288" t="s">
        <v>117</v>
      </c>
      <c r="H1802" s="288"/>
      <c r="I1802" s="1"/>
      <c r="J1802" s="10"/>
      <c r="K1802" s="10"/>
    </row>
    <row r="1803" spans="2:11" s="5" customFormat="1" ht="94.5">
      <c r="B1803" s="1"/>
      <c r="C1803" s="351">
        <v>6062</v>
      </c>
      <c r="D1803" s="352" t="s">
        <v>1853</v>
      </c>
      <c r="E1803" s="353" t="s">
        <v>119</v>
      </c>
      <c r="F1803" s="354">
        <v>568870</v>
      </c>
      <c r="G1803" s="288" t="s">
        <v>117</v>
      </c>
      <c r="H1803" s="288"/>
      <c r="I1803" s="1"/>
      <c r="J1803" s="10"/>
      <c r="K1803" s="10"/>
    </row>
    <row r="1804" spans="2:11" s="5" customFormat="1" ht="63" hidden="1">
      <c r="B1804" s="1"/>
      <c r="C1804" s="351">
        <v>6065</v>
      </c>
      <c r="D1804" s="352" t="s">
        <v>1854</v>
      </c>
      <c r="E1804" s="353" t="s">
        <v>125</v>
      </c>
      <c r="F1804" s="354">
        <v>694896</v>
      </c>
      <c r="G1804" s="288" t="s">
        <v>117</v>
      </c>
      <c r="H1804" s="288" t="s">
        <v>145</v>
      </c>
      <c r="I1804" s="1"/>
      <c r="J1804" s="10"/>
      <c r="K1804" s="10"/>
    </row>
    <row r="1805" spans="2:11" s="5" customFormat="1" ht="47.25" hidden="1">
      <c r="B1805" s="1"/>
      <c r="C1805" s="351">
        <v>6070</v>
      </c>
      <c r="D1805" s="352" t="s">
        <v>1855</v>
      </c>
      <c r="E1805" s="353" t="s">
        <v>116</v>
      </c>
      <c r="F1805" s="354">
        <v>77837</v>
      </c>
      <c r="G1805" s="288" t="s">
        <v>117</v>
      </c>
      <c r="H1805" s="288" t="s">
        <v>145</v>
      </c>
      <c r="I1805" s="1"/>
      <c r="J1805" s="10"/>
      <c r="K1805" s="10"/>
    </row>
    <row r="1806" spans="2:11" s="5" customFormat="1" ht="94.5" hidden="1">
      <c r="B1806" s="1"/>
      <c r="C1806" s="351">
        <v>6073</v>
      </c>
      <c r="D1806" s="352" t="s">
        <v>1856</v>
      </c>
      <c r="E1806" s="353" t="s">
        <v>125</v>
      </c>
      <c r="F1806" s="354">
        <v>3809109</v>
      </c>
      <c r="G1806" s="288" t="s">
        <v>117</v>
      </c>
      <c r="H1806" s="288" t="s">
        <v>145</v>
      </c>
      <c r="I1806" s="1"/>
      <c r="J1806" s="10"/>
      <c r="K1806" s="10"/>
    </row>
    <row r="1807" spans="2:11" s="5" customFormat="1" ht="78.75" hidden="1">
      <c r="B1807" s="1"/>
      <c r="C1807" s="351">
        <v>6074</v>
      </c>
      <c r="D1807" s="352" t="s">
        <v>1857</v>
      </c>
      <c r="E1807" s="353" t="s">
        <v>125</v>
      </c>
      <c r="F1807" s="354">
        <v>1862570</v>
      </c>
      <c r="G1807" s="288" t="s">
        <v>117</v>
      </c>
      <c r="H1807" s="288" t="s">
        <v>145</v>
      </c>
      <c r="I1807" s="1"/>
      <c r="J1807" s="10"/>
      <c r="K1807" s="10"/>
    </row>
    <row r="1808" spans="2:11" s="5" customFormat="1" ht="63" hidden="1">
      <c r="B1808" s="1"/>
      <c r="C1808" s="351">
        <v>6078</v>
      </c>
      <c r="D1808" s="352" t="s">
        <v>1858</v>
      </c>
      <c r="E1808" s="353" t="s">
        <v>116</v>
      </c>
      <c r="F1808" s="354">
        <v>105501</v>
      </c>
      <c r="G1808" s="288" t="s">
        <v>117</v>
      </c>
      <c r="H1808" s="288"/>
      <c r="I1808" s="1"/>
      <c r="J1808" s="10"/>
      <c r="K1808" s="10"/>
    </row>
    <row r="1809" spans="2:11" s="5" customFormat="1" ht="47.25" hidden="1">
      <c r="B1809" s="1"/>
      <c r="C1809" s="351">
        <v>6079</v>
      </c>
      <c r="D1809" s="352" t="s">
        <v>1859</v>
      </c>
      <c r="E1809" s="353" t="s">
        <v>116</v>
      </c>
      <c r="F1809" s="354">
        <v>102166</v>
      </c>
      <c r="G1809" s="288" t="s">
        <v>117</v>
      </c>
      <c r="H1809" s="288" t="s">
        <v>145</v>
      </c>
      <c r="I1809" s="1"/>
      <c r="J1809" s="10"/>
      <c r="K1809" s="10"/>
    </row>
    <row r="1810" spans="2:11" s="5" customFormat="1" ht="31.5" hidden="1">
      <c r="B1810" s="1"/>
      <c r="C1810" s="351">
        <v>6082</v>
      </c>
      <c r="D1810" s="352" t="s">
        <v>1860</v>
      </c>
      <c r="E1810" s="353" t="s">
        <v>116</v>
      </c>
      <c r="F1810" s="354">
        <v>47582</v>
      </c>
      <c r="G1810" s="288" t="s">
        <v>117</v>
      </c>
      <c r="H1810" s="288"/>
      <c r="I1810" s="1"/>
      <c r="J1810" s="10"/>
      <c r="K1810" s="10"/>
    </row>
    <row r="1811" spans="2:11" s="5" customFormat="1" ht="47.25" hidden="1">
      <c r="B1811" s="1"/>
      <c r="C1811" s="351">
        <v>6084</v>
      </c>
      <c r="D1811" s="352" t="s">
        <v>1861</v>
      </c>
      <c r="E1811" s="353" t="s">
        <v>125</v>
      </c>
      <c r="F1811" s="354">
        <v>591</v>
      </c>
      <c r="G1811" s="288" t="s">
        <v>117</v>
      </c>
      <c r="H1811" s="288"/>
      <c r="I1811" s="1"/>
      <c r="J1811" s="10"/>
      <c r="K1811" s="10"/>
    </row>
    <row r="1812" spans="2:11" s="5" customFormat="1" ht="63" hidden="1">
      <c r="B1812" s="1"/>
      <c r="C1812" s="351">
        <v>6085</v>
      </c>
      <c r="D1812" s="352" t="s">
        <v>1862</v>
      </c>
      <c r="E1812" s="353" t="s">
        <v>1863</v>
      </c>
      <c r="F1812" s="354">
        <v>30202</v>
      </c>
      <c r="G1812" s="288" t="s">
        <v>117</v>
      </c>
      <c r="H1812" s="288"/>
      <c r="I1812" s="1"/>
      <c r="J1812" s="10"/>
      <c r="K1812" s="10"/>
    </row>
    <row r="1813" spans="2:11" s="5" customFormat="1" ht="63" hidden="1">
      <c r="B1813" s="1"/>
      <c r="C1813" s="351">
        <v>6086</v>
      </c>
      <c r="D1813" s="352" t="s">
        <v>1864</v>
      </c>
      <c r="E1813" s="353" t="s">
        <v>125</v>
      </c>
      <c r="F1813" s="354">
        <v>11764</v>
      </c>
      <c r="G1813" s="288" t="s">
        <v>117</v>
      </c>
      <c r="H1813" s="288"/>
      <c r="I1813" s="1"/>
      <c r="J1813" s="10"/>
      <c r="K1813" s="10"/>
    </row>
    <row r="1814" spans="2:11" s="5" customFormat="1" ht="47.25" hidden="1">
      <c r="B1814" s="1"/>
      <c r="C1814" s="351">
        <v>6087</v>
      </c>
      <c r="D1814" s="352" t="s">
        <v>1865</v>
      </c>
      <c r="E1814" s="353" t="s">
        <v>125</v>
      </c>
      <c r="F1814" s="354">
        <v>10898</v>
      </c>
      <c r="G1814" s="288" t="s">
        <v>117</v>
      </c>
      <c r="H1814" s="288"/>
      <c r="I1814" s="1"/>
      <c r="J1814" s="10"/>
      <c r="K1814" s="10"/>
    </row>
    <row r="1815" spans="2:11" s="5" customFormat="1" ht="47.25" hidden="1">
      <c r="B1815" s="1"/>
      <c r="C1815" s="351">
        <v>6088</v>
      </c>
      <c r="D1815" s="352" t="s">
        <v>1866</v>
      </c>
      <c r="E1815" s="353" t="s">
        <v>1867</v>
      </c>
      <c r="F1815" s="354">
        <v>17596</v>
      </c>
      <c r="G1815" s="288" t="s">
        <v>117</v>
      </c>
      <c r="H1815" s="288"/>
      <c r="I1815" s="1"/>
      <c r="J1815" s="10"/>
      <c r="K1815" s="10"/>
    </row>
    <row r="1816" spans="2:11" s="5" customFormat="1" ht="141.75">
      <c r="B1816" s="1"/>
      <c r="C1816" s="351">
        <v>6089</v>
      </c>
      <c r="D1816" s="352" t="s">
        <v>1868</v>
      </c>
      <c r="E1816" s="353" t="s">
        <v>125</v>
      </c>
      <c r="F1816" s="354">
        <v>2282055</v>
      </c>
      <c r="G1816" s="288" t="s">
        <v>117</v>
      </c>
      <c r="H1816" s="288" t="s">
        <v>145</v>
      </c>
      <c r="I1816" s="1"/>
      <c r="J1816" s="10"/>
      <c r="K1816" s="10"/>
    </row>
    <row r="1817" spans="2:11" s="5" customFormat="1" ht="141.75">
      <c r="B1817" s="1"/>
      <c r="C1817" s="351">
        <v>6090</v>
      </c>
      <c r="D1817" s="352" t="s">
        <v>1869</v>
      </c>
      <c r="E1817" s="353" t="s">
        <v>125</v>
      </c>
      <c r="F1817" s="354">
        <v>2499279</v>
      </c>
      <c r="G1817" s="288" t="s">
        <v>117</v>
      </c>
      <c r="H1817" s="288" t="s">
        <v>145</v>
      </c>
      <c r="I1817" s="1"/>
      <c r="J1817" s="10"/>
      <c r="K1817" s="10"/>
    </row>
    <row r="1818" spans="2:11" s="5" customFormat="1" ht="141.75">
      <c r="B1818" s="1"/>
      <c r="C1818" s="351">
        <v>6091</v>
      </c>
      <c r="D1818" s="352" t="s">
        <v>1870</v>
      </c>
      <c r="E1818" s="353" t="s">
        <v>125</v>
      </c>
      <c r="F1818" s="354">
        <v>1173759</v>
      </c>
      <c r="G1818" s="288" t="s">
        <v>117</v>
      </c>
      <c r="H1818" s="288" t="s">
        <v>145</v>
      </c>
      <c r="I1818" s="1"/>
      <c r="J1818" s="10"/>
      <c r="K1818" s="10"/>
    </row>
    <row r="1819" spans="2:11" s="5" customFormat="1" ht="126" hidden="1">
      <c r="B1819" s="1"/>
      <c r="C1819" s="351">
        <v>6092</v>
      </c>
      <c r="D1819" s="352" t="s">
        <v>1871</v>
      </c>
      <c r="E1819" s="353" t="s">
        <v>125</v>
      </c>
      <c r="F1819" s="354">
        <v>329740</v>
      </c>
      <c r="G1819" s="288" t="s">
        <v>117</v>
      </c>
      <c r="H1819" s="288"/>
      <c r="I1819" s="1"/>
      <c r="J1819" s="10"/>
      <c r="K1819" s="10"/>
    </row>
    <row r="1820" spans="2:11" s="5" customFormat="1" ht="126" hidden="1">
      <c r="B1820" s="1"/>
      <c r="C1820" s="351">
        <v>6093</v>
      </c>
      <c r="D1820" s="352" t="s">
        <v>1872</v>
      </c>
      <c r="E1820" s="353" t="s">
        <v>125</v>
      </c>
      <c r="F1820" s="354">
        <v>348982</v>
      </c>
      <c r="G1820" s="288" t="s">
        <v>117</v>
      </c>
      <c r="H1820" s="288"/>
      <c r="I1820" s="1"/>
      <c r="J1820" s="10"/>
      <c r="K1820" s="10"/>
    </row>
    <row r="1821" spans="2:11" s="5" customFormat="1" ht="126" hidden="1">
      <c r="B1821" s="1"/>
      <c r="C1821" s="351">
        <v>6094</v>
      </c>
      <c r="D1821" s="352" t="s">
        <v>1873</v>
      </c>
      <c r="E1821" s="353" t="s">
        <v>125</v>
      </c>
      <c r="F1821" s="354">
        <v>337708</v>
      </c>
      <c r="G1821" s="288" t="s">
        <v>117</v>
      </c>
      <c r="H1821" s="288"/>
      <c r="I1821" s="1"/>
      <c r="J1821" s="10"/>
      <c r="K1821" s="10"/>
    </row>
    <row r="1822" spans="2:11" s="5" customFormat="1" ht="110.25">
      <c r="B1822" s="1"/>
      <c r="C1822" s="351">
        <v>6095</v>
      </c>
      <c r="D1822" s="352" t="s">
        <v>1874</v>
      </c>
      <c r="E1822" s="353" t="s">
        <v>116</v>
      </c>
      <c r="F1822" s="354">
        <v>259268</v>
      </c>
      <c r="G1822" s="288" t="s">
        <v>117</v>
      </c>
      <c r="H1822" s="288" t="s">
        <v>145</v>
      </c>
      <c r="I1822" s="1"/>
      <c r="J1822" s="10"/>
      <c r="K1822" s="10"/>
    </row>
    <row r="1823" spans="2:11" s="5" customFormat="1" ht="110.25">
      <c r="B1823" s="1"/>
      <c r="C1823" s="351">
        <v>6096</v>
      </c>
      <c r="D1823" s="352" t="s">
        <v>1875</v>
      </c>
      <c r="E1823" s="353" t="s">
        <v>116</v>
      </c>
      <c r="F1823" s="354">
        <v>238486</v>
      </c>
      <c r="G1823" s="288" t="s">
        <v>117</v>
      </c>
      <c r="H1823" s="288" t="s">
        <v>145</v>
      </c>
      <c r="I1823" s="1"/>
      <c r="J1823" s="10"/>
      <c r="K1823" s="10"/>
    </row>
    <row r="1824" spans="2:11" s="5" customFormat="1" ht="47.25">
      <c r="B1824" s="1"/>
      <c r="C1824" s="351">
        <v>6098</v>
      </c>
      <c r="D1824" s="352" t="s">
        <v>1876</v>
      </c>
      <c r="E1824" s="353" t="s">
        <v>116</v>
      </c>
      <c r="F1824" s="354">
        <v>89078</v>
      </c>
      <c r="G1824" s="288" t="s">
        <v>117</v>
      </c>
      <c r="H1824" s="288"/>
      <c r="I1824" s="1"/>
      <c r="J1824" s="10"/>
      <c r="K1824" s="10"/>
    </row>
    <row r="1825" spans="2:11" s="5" customFormat="1" ht="105">
      <c r="B1825" s="1"/>
      <c r="C1825" s="458">
        <v>6099</v>
      </c>
      <c r="D1825" s="460" t="s">
        <v>1877</v>
      </c>
      <c r="E1825" s="462" t="s">
        <v>116</v>
      </c>
      <c r="F1825" s="464">
        <v>37768</v>
      </c>
      <c r="G1825" s="288" t="s">
        <v>117</v>
      </c>
      <c r="H1825" s="288"/>
      <c r="I1825" s="1"/>
      <c r="J1825" s="10"/>
      <c r="K1825" s="10"/>
    </row>
    <row r="1826" spans="2:11" s="5" customFormat="1" ht="60">
      <c r="B1826" s="1"/>
      <c r="C1826" s="458">
        <v>6100</v>
      </c>
      <c r="D1826" s="460" t="s">
        <v>1878</v>
      </c>
      <c r="E1826" s="462" t="s">
        <v>122</v>
      </c>
      <c r="F1826" s="464">
        <v>9874</v>
      </c>
      <c r="G1826" s="288" t="s">
        <v>117</v>
      </c>
      <c r="H1826" s="288"/>
      <c r="I1826" s="1"/>
      <c r="J1826" s="10"/>
      <c r="K1826" s="10"/>
    </row>
    <row r="1827" spans="2:11" s="5" customFormat="1" ht="75">
      <c r="B1827" s="1"/>
      <c r="C1827" s="458">
        <v>6101</v>
      </c>
      <c r="D1827" s="460" t="s">
        <v>1879</v>
      </c>
      <c r="E1827" s="462" t="s">
        <v>122</v>
      </c>
      <c r="F1827" s="464">
        <v>11748</v>
      </c>
      <c r="G1827" s="288" t="s">
        <v>117</v>
      </c>
      <c r="H1827" s="288"/>
      <c r="I1827" s="1"/>
      <c r="J1827" s="10"/>
      <c r="K1827" s="10"/>
    </row>
    <row r="1828" spans="2:11" s="5" customFormat="1" ht="60" hidden="1">
      <c r="B1828" s="1"/>
      <c r="C1828" s="458">
        <v>6102</v>
      </c>
      <c r="D1828" s="460" t="s">
        <v>1880</v>
      </c>
      <c r="E1828" s="462" t="s">
        <v>122</v>
      </c>
      <c r="F1828" s="464">
        <v>25290</v>
      </c>
      <c r="G1828" s="288" t="s">
        <v>117</v>
      </c>
      <c r="H1828" s="288"/>
      <c r="I1828" s="1"/>
      <c r="J1828" s="10"/>
      <c r="K1828" s="10"/>
    </row>
    <row r="1829" spans="2:11" s="5" customFormat="1" ht="120">
      <c r="B1829" s="1"/>
      <c r="C1829" s="458">
        <v>6103</v>
      </c>
      <c r="D1829" s="460" t="s">
        <v>1881</v>
      </c>
      <c r="E1829" s="462" t="s">
        <v>122</v>
      </c>
      <c r="F1829" s="464">
        <v>119842</v>
      </c>
      <c r="G1829" s="288" t="s">
        <v>117</v>
      </c>
      <c r="H1829" s="288" t="s">
        <v>145</v>
      </c>
      <c r="I1829" s="1"/>
      <c r="J1829" s="10"/>
      <c r="K1829" s="10"/>
    </row>
    <row r="1830" spans="2:11" s="5" customFormat="1" ht="120">
      <c r="B1830" s="1"/>
      <c r="C1830" s="458">
        <v>6104</v>
      </c>
      <c r="D1830" s="460" t="s">
        <v>1882</v>
      </c>
      <c r="E1830" s="462" t="s">
        <v>116</v>
      </c>
      <c r="F1830" s="464">
        <v>88297</v>
      </c>
      <c r="G1830" s="288" t="s">
        <v>117</v>
      </c>
      <c r="H1830" s="288"/>
      <c r="I1830" s="1"/>
      <c r="J1830" s="10"/>
      <c r="K1830" s="10"/>
    </row>
    <row r="1831" spans="2:11" s="5" customFormat="1" ht="75">
      <c r="B1831" s="1"/>
      <c r="C1831" s="458">
        <v>6105</v>
      </c>
      <c r="D1831" s="460" t="s">
        <v>1883</v>
      </c>
      <c r="E1831" s="462" t="s">
        <v>122</v>
      </c>
      <c r="F1831" s="464">
        <v>1369913</v>
      </c>
      <c r="G1831" s="288" t="s">
        <v>117</v>
      </c>
      <c r="H1831" s="288"/>
      <c r="I1831" s="1"/>
      <c r="J1831" s="10"/>
      <c r="K1831" s="10"/>
    </row>
    <row r="1832" spans="2:11" s="5" customFormat="1" ht="110.25">
      <c r="B1832" s="1"/>
      <c r="C1832" s="351">
        <v>6106</v>
      </c>
      <c r="D1832" s="352" t="s">
        <v>1884</v>
      </c>
      <c r="E1832" s="353" t="s">
        <v>125</v>
      </c>
      <c r="F1832" s="354">
        <v>5368872</v>
      </c>
      <c r="G1832" s="288" t="s">
        <v>117</v>
      </c>
      <c r="H1832" s="288"/>
      <c r="I1832" s="1"/>
      <c r="J1832" s="10"/>
      <c r="K1832" s="10"/>
    </row>
    <row r="1833" spans="2:11" s="5" customFormat="1" ht="94.5">
      <c r="B1833" s="1"/>
      <c r="C1833" s="351">
        <v>6107</v>
      </c>
      <c r="D1833" s="352" t="s">
        <v>1885</v>
      </c>
      <c r="E1833" s="353" t="s">
        <v>1886</v>
      </c>
      <c r="F1833" s="354">
        <v>2564795</v>
      </c>
      <c r="G1833" s="288" t="s">
        <v>117</v>
      </c>
      <c r="H1833" s="288"/>
      <c r="I1833" s="1"/>
      <c r="J1833" s="10"/>
      <c r="K1833" s="10"/>
    </row>
    <row r="1834" spans="2:11" s="5" customFormat="1" ht="78.75">
      <c r="B1834" s="1"/>
      <c r="C1834" s="351">
        <v>6110</v>
      </c>
      <c r="D1834" s="352" t="s">
        <v>1887</v>
      </c>
      <c r="E1834" s="353" t="s">
        <v>125</v>
      </c>
      <c r="F1834" s="354">
        <v>4500378</v>
      </c>
      <c r="G1834" s="288" t="s">
        <v>117</v>
      </c>
      <c r="H1834" s="288"/>
      <c r="I1834" s="1"/>
      <c r="J1834" s="10"/>
      <c r="K1834" s="10"/>
    </row>
    <row r="1835" spans="2:11" s="5" customFormat="1" ht="47.25">
      <c r="B1835" s="1"/>
      <c r="C1835" s="351">
        <v>6115</v>
      </c>
      <c r="D1835" s="352" t="s">
        <v>1888</v>
      </c>
      <c r="E1835" s="353" t="s">
        <v>122</v>
      </c>
      <c r="F1835" s="354">
        <v>734468</v>
      </c>
      <c r="G1835" s="288" t="s">
        <v>117</v>
      </c>
      <c r="H1835" s="288"/>
      <c r="I1835" s="1"/>
      <c r="J1835" s="10"/>
      <c r="K1835" s="10"/>
    </row>
    <row r="1836" spans="2:11" s="5" customFormat="1" ht="47.25">
      <c r="B1836" s="1"/>
      <c r="C1836" s="351">
        <v>6116</v>
      </c>
      <c r="D1836" s="352" t="s">
        <v>1889</v>
      </c>
      <c r="E1836" s="353" t="s">
        <v>122</v>
      </c>
      <c r="F1836" s="354">
        <v>979697</v>
      </c>
      <c r="G1836" s="288" t="s">
        <v>117</v>
      </c>
      <c r="H1836" s="288"/>
      <c r="I1836" s="1"/>
      <c r="J1836" s="10"/>
      <c r="K1836" s="10"/>
    </row>
    <row r="1837" spans="2:11" s="5" customFormat="1" ht="47.25">
      <c r="B1837" s="1"/>
      <c r="C1837" s="351">
        <v>6118</v>
      </c>
      <c r="D1837" s="352" t="s">
        <v>1890</v>
      </c>
      <c r="E1837" s="353" t="s">
        <v>122</v>
      </c>
      <c r="F1837" s="354">
        <v>1902538</v>
      </c>
      <c r="G1837" s="288" t="s">
        <v>117</v>
      </c>
      <c r="H1837" s="288"/>
      <c r="I1837" s="1"/>
      <c r="J1837" s="10"/>
      <c r="K1837" s="10"/>
    </row>
    <row r="1838" spans="2:11" s="5" customFormat="1" ht="31.5">
      <c r="B1838" s="1"/>
      <c r="C1838" s="351">
        <v>6120</v>
      </c>
      <c r="D1838" s="352" t="s">
        <v>1891</v>
      </c>
      <c r="E1838" s="353" t="s">
        <v>122</v>
      </c>
      <c r="F1838" s="354">
        <v>259988</v>
      </c>
      <c r="G1838" s="288" t="s">
        <v>117</v>
      </c>
      <c r="H1838" s="288"/>
      <c r="I1838" s="1"/>
      <c r="J1838" s="10"/>
      <c r="K1838" s="10"/>
    </row>
    <row r="1839" spans="2:11" s="5" customFormat="1" ht="31.5" hidden="1">
      <c r="B1839" s="1"/>
      <c r="C1839" s="351">
        <v>6121</v>
      </c>
      <c r="D1839" s="352" t="s">
        <v>1892</v>
      </c>
      <c r="E1839" s="353" t="s">
        <v>125</v>
      </c>
      <c r="F1839" s="354">
        <v>2689617</v>
      </c>
      <c r="G1839" s="288" t="s">
        <v>117</v>
      </c>
      <c r="H1839" s="288"/>
      <c r="I1839" s="1"/>
      <c r="J1839" s="10"/>
      <c r="K1839" s="10"/>
    </row>
    <row r="1840" spans="2:11" s="5" customFormat="1" ht="94.5" hidden="1">
      <c r="B1840" s="1"/>
      <c r="C1840" s="351">
        <v>6122</v>
      </c>
      <c r="D1840" s="352" t="s">
        <v>1893</v>
      </c>
      <c r="E1840" s="353" t="s">
        <v>116</v>
      </c>
      <c r="F1840" s="354">
        <v>370240</v>
      </c>
      <c r="G1840" s="288" t="s">
        <v>117</v>
      </c>
      <c r="H1840" s="288"/>
      <c r="I1840" s="1"/>
      <c r="J1840" s="10"/>
      <c r="K1840" s="10"/>
    </row>
    <row r="1841" spans="2:11" s="5" customFormat="1" ht="25.5" hidden="1">
      <c r="B1841" s="1"/>
      <c r="C1841" s="351">
        <v>6126</v>
      </c>
      <c r="D1841" s="352" t="s">
        <v>1894</v>
      </c>
      <c r="E1841" s="353" t="s">
        <v>494</v>
      </c>
      <c r="F1841" s="354">
        <v>268475</v>
      </c>
      <c r="G1841" s="288" t="s">
        <v>117</v>
      </c>
      <c r="H1841" s="288"/>
      <c r="I1841" s="1"/>
      <c r="J1841" s="10"/>
      <c r="K1841" s="10"/>
    </row>
    <row r="1842" spans="2:11" s="5" customFormat="1" ht="31.5" hidden="1">
      <c r="B1842" s="1"/>
      <c r="C1842" s="351">
        <v>6127</v>
      </c>
      <c r="D1842" s="352" t="s">
        <v>1895</v>
      </c>
      <c r="E1842" s="353" t="s">
        <v>125</v>
      </c>
      <c r="F1842" s="354">
        <v>84905</v>
      </c>
      <c r="G1842" s="288" t="s">
        <v>117</v>
      </c>
      <c r="H1842" s="288"/>
      <c r="I1842" s="1"/>
      <c r="J1842" s="10"/>
      <c r="K1842" s="10"/>
    </row>
    <row r="1843" spans="2:11" s="5" customFormat="1" ht="63">
      <c r="B1843" s="1"/>
      <c r="C1843" s="351">
        <v>6135</v>
      </c>
      <c r="D1843" s="352" t="s">
        <v>1896</v>
      </c>
      <c r="E1843" s="353" t="s">
        <v>119</v>
      </c>
      <c r="F1843" s="354">
        <v>777331</v>
      </c>
      <c r="G1843" s="288" t="s">
        <v>117</v>
      </c>
      <c r="H1843" s="288"/>
      <c r="I1843" s="1"/>
      <c r="J1843" s="10"/>
      <c r="K1843" s="10"/>
    </row>
    <row r="1844" spans="2:11" s="5" customFormat="1" ht="47.25">
      <c r="B1844" s="1"/>
      <c r="C1844" s="351">
        <v>6136</v>
      </c>
      <c r="D1844" s="352" t="s">
        <v>1897</v>
      </c>
      <c r="E1844" s="353" t="s">
        <v>125</v>
      </c>
      <c r="F1844" s="354">
        <v>259625</v>
      </c>
      <c r="G1844" s="288" t="s">
        <v>117</v>
      </c>
      <c r="H1844" s="288"/>
      <c r="I1844" s="1"/>
      <c r="J1844" s="10"/>
      <c r="K1844" s="10"/>
    </row>
    <row r="1845" spans="2:11" s="5" customFormat="1" ht="110.25">
      <c r="B1845" s="1"/>
      <c r="C1845" s="351">
        <v>6137</v>
      </c>
      <c r="D1845" s="352" t="s">
        <v>1898</v>
      </c>
      <c r="E1845" s="353" t="s">
        <v>116</v>
      </c>
      <c r="F1845" s="354">
        <v>186277</v>
      </c>
      <c r="G1845" s="288" t="s">
        <v>117</v>
      </c>
      <c r="H1845" s="288" t="s">
        <v>145</v>
      </c>
      <c r="I1845" s="1"/>
      <c r="J1845" s="10"/>
      <c r="K1845" s="10"/>
    </row>
    <row r="1846" spans="2:11" s="5" customFormat="1" ht="126" hidden="1">
      <c r="B1846" s="1"/>
      <c r="C1846" s="351">
        <v>6141</v>
      </c>
      <c r="D1846" s="352" t="s">
        <v>1899</v>
      </c>
      <c r="E1846" s="353" t="s">
        <v>116</v>
      </c>
      <c r="F1846" s="354">
        <v>36051</v>
      </c>
      <c r="G1846" s="288" t="s">
        <v>117</v>
      </c>
      <c r="H1846" s="288"/>
      <c r="I1846" s="1"/>
      <c r="J1846" s="10"/>
      <c r="K1846" s="10"/>
    </row>
    <row r="1847" spans="2:11" s="5" customFormat="1" ht="126" hidden="1">
      <c r="B1847" s="1"/>
      <c r="C1847" s="351">
        <v>6142</v>
      </c>
      <c r="D1847" s="352" t="s">
        <v>1900</v>
      </c>
      <c r="E1847" s="353" t="s">
        <v>116</v>
      </c>
      <c r="F1847" s="354">
        <v>37944</v>
      </c>
      <c r="G1847" s="288" t="s">
        <v>117</v>
      </c>
      <c r="H1847" s="288"/>
      <c r="I1847" s="1"/>
      <c r="J1847" s="10"/>
      <c r="K1847" s="10"/>
    </row>
    <row r="1848" spans="2:11" s="5" customFormat="1" ht="126" hidden="1">
      <c r="B1848" s="1"/>
      <c r="C1848" s="351">
        <v>6143</v>
      </c>
      <c r="D1848" s="352" t="s">
        <v>1901</v>
      </c>
      <c r="E1848" s="353" t="s">
        <v>116</v>
      </c>
      <c r="F1848" s="354">
        <v>63729</v>
      </c>
      <c r="G1848" s="288" t="s">
        <v>117</v>
      </c>
      <c r="H1848" s="288"/>
      <c r="I1848" s="1"/>
      <c r="J1848" s="10"/>
      <c r="K1848" s="10"/>
    </row>
    <row r="1849" spans="2:11" s="5" customFormat="1" ht="126" hidden="1">
      <c r="B1849" s="1"/>
      <c r="C1849" s="351">
        <v>6144</v>
      </c>
      <c r="D1849" s="352" t="s">
        <v>1902</v>
      </c>
      <c r="E1849" s="353" t="s">
        <v>116</v>
      </c>
      <c r="F1849" s="354">
        <v>74108</v>
      </c>
      <c r="G1849" s="288" t="s">
        <v>117</v>
      </c>
      <c r="H1849" s="288"/>
      <c r="I1849" s="1"/>
      <c r="J1849" s="10"/>
      <c r="K1849" s="10"/>
    </row>
    <row r="1850" spans="2:11" s="5" customFormat="1" ht="126" hidden="1">
      <c r="B1850" s="1"/>
      <c r="C1850" s="351">
        <v>6145</v>
      </c>
      <c r="D1850" s="352" t="s">
        <v>1903</v>
      </c>
      <c r="E1850" s="353" t="s">
        <v>116</v>
      </c>
      <c r="F1850" s="354">
        <v>45400</v>
      </c>
      <c r="G1850" s="288" t="s">
        <v>117</v>
      </c>
      <c r="H1850" s="288"/>
      <c r="I1850" s="1"/>
      <c r="J1850" s="10"/>
      <c r="K1850" s="10"/>
    </row>
    <row r="1851" spans="2:11" s="5" customFormat="1" ht="141.75" hidden="1">
      <c r="B1851" s="1"/>
      <c r="C1851" s="351">
        <v>6146</v>
      </c>
      <c r="D1851" s="352" t="s">
        <v>1904</v>
      </c>
      <c r="E1851" s="353" t="s">
        <v>116</v>
      </c>
      <c r="F1851" s="354">
        <v>31538</v>
      </c>
      <c r="G1851" s="288" t="s">
        <v>117</v>
      </c>
      <c r="H1851" s="288"/>
      <c r="I1851" s="1"/>
      <c r="J1851" s="10"/>
      <c r="K1851" s="10"/>
    </row>
    <row r="1852" spans="2:11" s="5" customFormat="1" ht="110.25">
      <c r="B1852" s="1"/>
      <c r="C1852" s="351">
        <v>6147</v>
      </c>
      <c r="D1852" s="352" t="s">
        <v>1905</v>
      </c>
      <c r="E1852" s="353" t="s">
        <v>122</v>
      </c>
      <c r="F1852" s="354">
        <v>97594</v>
      </c>
      <c r="G1852" s="288" t="s">
        <v>117</v>
      </c>
      <c r="H1852" s="288"/>
      <c r="I1852" s="1"/>
      <c r="J1852" s="10"/>
      <c r="K1852" s="10"/>
    </row>
    <row r="1853" spans="2:11" s="5" customFormat="1" ht="78.75" hidden="1">
      <c r="B1853" s="1"/>
      <c r="C1853" s="351">
        <v>6148</v>
      </c>
      <c r="D1853" s="352" t="s">
        <v>1906</v>
      </c>
      <c r="E1853" s="353" t="s">
        <v>122</v>
      </c>
      <c r="F1853" s="354">
        <v>28873</v>
      </c>
      <c r="G1853" s="288" t="s">
        <v>117</v>
      </c>
      <c r="H1853" s="288"/>
      <c r="I1853" s="1"/>
      <c r="J1853" s="10"/>
      <c r="K1853" s="10"/>
    </row>
    <row r="1854" spans="2:11" s="5" customFormat="1" ht="110.25" hidden="1">
      <c r="B1854" s="1"/>
      <c r="C1854" s="351">
        <v>6149</v>
      </c>
      <c r="D1854" s="352" t="s">
        <v>1907</v>
      </c>
      <c r="E1854" s="353" t="s">
        <v>122</v>
      </c>
      <c r="F1854" s="354">
        <v>188375</v>
      </c>
      <c r="G1854" s="288" t="s">
        <v>117</v>
      </c>
      <c r="H1854" s="288"/>
      <c r="I1854" s="1"/>
      <c r="J1854" s="10"/>
      <c r="K1854" s="10"/>
    </row>
    <row r="1855" spans="2:11" s="5" customFormat="1" ht="126">
      <c r="B1855" s="1"/>
      <c r="C1855" s="351">
        <v>6150</v>
      </c>
      <c r="D1855" s="352" t="s">
        <v>1908</v>
      </c>
      <c r="E1855" s="353" t="s">
        <v>122</v>
      </c>
      <c r="F1855" s="354">
        <v>301642</v>
      </c>
      <c r="G1855" s="288" t="s">
        <v>117</v>
      </c>
      <c r="H1855" s="288" t="s">
        <v>145</v>
      </c>
      <c r="I1855" s="1"/>
      <c r="J1855" s="10"/>
      <c r="K1855" s="10"/>
    </row>
    <row r="1856" spans="2:11" s="5" customFormat="1" ht="25.5" hidden="1">
      <c r="B1856" s="1"/>
      <c r="C1856" s="351">
        <v>6151</v>
      </c>
      <c r="D1856" s="352" t="s">
        <v>1909</v>
      </c>
      <c r="E1856" s="353" t="s">
        <v>119</v>
      </c>
      <c r="F1856" s="354">
        <v>6913</v>
      </c>
      <c r="G1856" s="288" t="s">
        <v>117</v>
      </c>
      <c r="H1856" s="288"/>
      <c r="I1856" s="1"/>
      <c r="J1856" s="10"/>
      <c r="K1856" s="10"/>
    </row>
    <row r="1857" spans="2:11" s="5" customFormat="1" ht="25.5" hidden="1">
      <c r="B1857" s="1"/>
      <c r="C1857" s="351">
        <v>6152</v>
      </c>
      <c r="D1857" s="352" t="s">
        <v>1910</v>
      </c>
      <c r="E1857" s="353" t="s">
        <v>116</v>
      </c>
      <c r="F1857" s="354">
        <v>233</v>
      </c>
      <c r="G1857" s="288" t="s">
        <v>117</v>
      </c>
      <c r="H1857" s="288"/>
      <c r="I1857" s="1"/>
      <c r="J1857" s="10"/>
      <c r="K1857" s="10"/>
    </row>
    <row r="1858" spans="2:11" s="5" customFormat="1" ht="47.25" hidden="1">
      <c r="B1858" s="1"/>
      <c r="C1858" s="351">
        <v>6153</v>
      </c>
      <c r="D1858" s="352" t="s">
        <v>1911</v>
      </c>
      <c r="E1858" s="353" t="s">
        <v>116</v>
      </c>
      <c r="F1858" s="354">
        <v>616</v>
      </c>
      <c r="G1858" s="288" t="s">
        <v>117</v>
      </c>
      <c r="H1858" s="288"/>
      <c r="I1858" s="1"/>
      <c r="J1858" s="10"/>
      <c r="K1858" s="10"/>
    </row>
    <row r="1859" spans="2:11" s="5" customFormat="1" ht="25.5" hidden="1">
      <c r="B1859" s="1"/>
      <c r="C1859" s="351">
        <v>6154</v>
      </c>
      <c r="D1859" s="352" t="s">
        <v>1912</v>
      </c>
      <c r="E1859" s="353" t="s">
        <v>116</v>
      </c>
      <c r="F1859" s="354">
        <v>297</v>
      </c>
      <c r="G1859" s="288" t="s">
        <v>117</v>
      </c>
      <c r="H1859" s="288"/>
      <c r="I1859" s="1"/>
      <c r="J1859" s="10"/>
      <c r="K1859" s="10"/>
    </row>
    <row r="1860" spans="2:11" s="5" customFormat="1" ht="63" hidden="1">
      <c r="B1860" s="1"/>
      <c r="C1860" s="351">
        <v>6155</v>
      </c>
      <c r="D1860" s="352" t="s">
        <v>1913</v>
      </c>
      <c r="E1860" s="353" t="s">
        <v>125</v>
      </c>
      <c r="F1860" s="354">
        <v>153255</v>
      </c>
      <c r="G1860" s="288" t="s">
        <v>117</v>
      </c>
      <c r="H1860" s="288"/>
      <c r="I1860" s="1"/>
      <c r="J1860" s="10"/>
      <c r="K1860" s="10"/>
    </row>
    <row r="1861" spans="2:11" s="5" customFormat="1" ht="31.5" hidden="1">
      <c r="B1861" s="1"/>
      <c r="C1861" s="351">
        <v>6156</v>
      </c>
      <c r="D1861" s="352" t="s">
        <v>1914</v>
      </c>
      <c r="E1861" s="353" t="s">
        <v>116</v>
      </c>
      <c r="F1861" s="354">
        <v>312</v>
      </c>
      <c r="G1861" s="288" t="s">
        <v>117</v>
      </c>
      <c r="H1861" s="288"/>
      <c r="I1861" s="1"/>
      <c r="J1861" s="10"/>
      <c r="K1861" s="10"/>
    </row>
    <row r="1862" spans="2:11" s="5" customFormat="1" ht="63" hidden="1">
      <c r="B1862" s="1"/>
      <c r="C1862" s="351">
        <v>6157</v>
      </c>
      <c r="D1862" s="352" t="s">
        <v>1915</v>
      </c>
      <c r="E1862" s="353" t="s">
        <v>116</v>
      </c>
      <c r="F1862" s="354">
        <v>587</v>
      </c>
      <c r="G1862" s="288" t="s">
        <v>117</v>
      </c>
      <c r="H1862" s="288"/>
      <c r="I1862" s="1"/>
      <c r="J1862" s="10"/>
      <c r="K1862" s="10"/>
    </row>
    <row r="1863" spans="2:11" s="5" customFormat="1" ht="31.5" hidden="1">
      <c r="B1863" s="1"/>
      <c r="C1863" s="351">
        <v>6159</v>
      </c>
      <c r="D1863" s="352" t="s">
        <v>1916</v>
      </c>
      <c r="E1863" s="353" t="s">
        <v>116</v>
      </c>
      <c r="F1863" s="354">
        <v>82</v>
      </c>
      <c r="G1863" s="288" t="s">
        <v>117</v>
      </c>
      <c r="H1863" s="288"/>
      <c r="I1863" s="1"/>
      <c r="J1863" s="10"/>
      <c r="K1863" s="10"/>
    </row>
    <row r="1864" spans="2:11" s="5" customFormat="1" ht="47.25" hidden="1">
      <c r="B1864" s="1"/>
      <c r="C1864" s="351">
        <v>6160</v>
      </c>
      <c r="D1864" s="352" t="s">
        <v>1917</v>
      </c>
      <c r="E1864" s="353" t="s">
        <v>122</v>
      </c>
      <c r="F1864" s="354">
        <v>10710</v>
      </c>
      <c r="G1864" s="288" t="s">
        <v>117</v>
      </c>
      <c r="H1864" s="288"/>
      <c r="I1864" s="1"/>
      <c r="J1864" s="10"/>
      <c r="K1864" s="10"/>
    </row>
    <row r="1865" spans="2:11" s="5" customFormat="1" ht="47.25" hidden="1">
      <c r="B1865" s="1"/>
      <c r="C1865" s="351">
        <v>6161</v>
      </c>
      <c r="D1865" s="352" t="s">
        <v>1918</v>
      </c>
      <c r="E1865" s="353" t="s">
        <v>122</v>
      </c>
      <c r="F1865" s="354">
        <v>10710</v>
      </c>
      <c r="G1865" s="288" t="s">
        <v>117</v>
      </c>
      <c r="H1865" s="288"/>
      <c r="I1865" s="1"/>
      <c r="J1865" s="10"/>
      <c r="K1865" s="10"/>
    </row>
    <row r="1866" spans="2:11" s="5" customFormat="1" ht="63" hidden="1">
      <c r="B1866" s="1"/>
      <c r="C1866" s="351">
        <v>6162</v>
      </c>
      <c r="D1866" s="352" t="s">
        <v>1919</v>
      </c>
      <c r="E1866" s="353" t="s">
        <v>116</v>
      </c>
      <c r="F1866" s="354">
        <v>119</v>
      </c>
      <c r="G1866" s="288" t="s">
        <v>117</v>
      </c>
      <c r="H1866" s="288"/>
      <c r="I1866" s="1"/>
      <c r="J1866" s="10"/>
      <c r="K1866" s="10"/>
    </row>
    <row r="1867" spans="2:11" s="5" customFormat="1" ht="141.75" hidden="1">
      <c r="B1867" s="1"/>
      <c r="C1867" s="351">
        <v>6163</v>
      </c>
      <c r="D1867" s="352" t="s">
        <v>1920</v>
      </c>
      <c r="E1867" s="353" t="s">
        <v>116</v>
      </c>
      <c r="F1867" s="354">
        <v>214876</v>
      </c>
      <c r="G1867" s="288" t="s">
        <v>117</v>
      </c>
      <c r="H1867" s="288"/>
      <c r="I1867" s="1"/>
      <c r="J1867" s="10"/>
      <c r="K1867" s="10"/>
    </row>
    <row r="1868" spans="2:11" s="5" customFormat="1" ht="126" hidden="1">
      <c r="B1868" s="1"/>
      <c r="C1868" s="351">
        <v>6164</v>
      </c>
      <c r="D1868" s="352" t="s">
        <v>1921</v>
      </c>
      <c r="E1868" s="353" t="s">
        <v>116</v>
      </c>
      <c r="F1868" s="354">
        <v>224568</v>
      </c>
      <c r="G1868" s="288" t="s">
        <v>117</v>
      </c>
      <c r="H1868" s="288"/>
      <c r="I1868" s="1"/>
      <c r="J1868" s="10"/>
      <c r="K1868" s="10"/>
    </row>
    <row r="1869" spans="2:11" s="5" customFormat="1" ht="94.5">
      <c r="B1869" s="1"/>
      <c r="C1869" s="351">
        <v>6165</v>
      </c>
      <c r="D1869" s="352" t="s">
        <v>1922</v>
      </c>
      <c r="E1869" s="353" t="s">
        <v>125</v>
      </c>
      <c r="F1869" s="354">
        <v>24938</v>
      </c>
      <c r="G1869" s="288" t="s">
        <v>117</v>
      </c>
      <c r="H1869" s="288"/>
      <c r="I1869" s="1"/>
      <c r="J1869" s="10"/>
      <c r="K1869" s="10"/>
    </row>
    <row r="1870" spans="2:11" s="5" customFormat="1" ht="31.5" hidden="1">
      <c r="B1870" s="1"/>
      <c r="C1870" s="351">
        <v>6169</v>
      </c>
      <c r="D1870" s="352" t="s">
        <v>1923</v>
      </c>
      <c r="E1870" s="353" t="s">
        <v>1215</v>
      </c>
      <c r="F1870" s="354">
        <v>9730</v>
      </c>
      <c r="G1870" s="288" t="s">
        <v>117</v>
      </c>
      <c r="H1870" s="288"/>
      <c r="I1870" s="1"/>
      <c r="J1870" s="10"/>
      <c r="K1870" s="10"/>
    </row>
    <row r="1871" spans="2:11" s="5" customFormat="1" ht="31.5" hidden="1">
      <c r="B1871" s="1"/>
      <c r="C1871" s="351">
        <v>6170</v>
      </c>
      <c r="D1871" s="352" t="s">
        <v>1924</v>
      </c>
      <c r="E1871" s="353" t="s">
        <v>1215</v>
      </c>
      <c r="F1871" s="354">
        <v>8795</v>
      </c>
      <c r="G1871" s="288" t="s">
        <v>117</v>
      </c>
      <c r="H1871" s="288"/>
      <c r="I1871" s="1"/>
      <c r="J1871" s="10"/>
      <c r="K1871" s="10"/>
    </row>
    <row r="1872" spans="2:11" s="5" customFormat="1" ht="31.5" hidden="1">
      <c r="B1872" s="1"/>
      <c r="C1872" s="351">
        <v>6172</v>
      </c>
      <c r="D1872" s="352" t="s">
        <v>1925</v>
      </c>
      <c r="E1872" s="353" t="s">
        <v>1215</v>
      </c>
      <c r="F1872" s="354">
        <v>1953</v>
      </c>
      <c r="G1872" s="288" t="s">
        <v>117</v>
      </c>
      <c r="H1872" s="288"/>
      <c r="I1872" s="1"/>
      <c r="J1872" s="10"/>
      <c r="K1872" s="10"/>
    </row>
    <row r="1873" spans="2:11" s="5" customFormat="1" ht="63" hidden="1">
      <c r="B1873" s="1"/>
      <c r="C1873" s="351">
        <v>6175</v>
      </c>
      <c r="D1873" s="352" t="s">
        <v>1926</v>
      </c>
      <c r="E1873" s="353" t="s">
        <v>1927</v>
      </c>
      <c r="F1873" s="354">
        <v>78239</v>
      </c>
      <c r="G1873" s="288" t="s">
        <v>117</v>
      </c>
      <c r="H1873" s="288"/>
      <c r="I1873" s="1"/>
      <c r="J1873" s="10"/>
      <c r="K1873" s="10"/>
    </row>
    <row r="1874" spans="2:11" s="5" customFormat="1" ht="31.5" hidden="1">
      <c r="B1874" s="1"/>
      <c r="C1874" s="351">
        <v>6176</v>
      </c>
      <c r="D1874" s="352" t="s">
        <v>1928</v>
      </c>
      <c r="E1874" s="353" t="s">
        <v>1929</v>
      </c>
      <c r="F1874" s="354">
        <v>24388</v>
      </c>
      <c r="G1874" s="288" t="s">
        <v>117</v>
      </c>
      <c r="H1874" s="288"/>
      <c r="I1874" s="1"/>
      <c r="J1874" s="10"/>
      <c r="K1874" s="10"/>
    </row>
    <row r="1875" spans="2:11" s="5" customFormat="1" ht="31.5" hidden="1">
      <c r="B1875" s="1"/>
      <c r="C1875" s="351">
        <v>6178</v>
      </c>
      <c r="D1875" s="352" t="s">
        <v>1930</v>
      </c>
      <c r="E1875" s="353" t="s">
        <v>1215</v>
      </c>
      <c r="F1875" s="354">
        <v>14407</v>
      </c>
      <c r="G1875" s="288" t="s">
        <v>117</v>
      </c>
      <c r="H1875" s="288"/>
      <c r="I1875" s="1"/>
      <c r="J1875" s="10"/>
      <c r="K1875" s="10"/>
    </row>
    <row r="1876" spans="2:11" s="5" customFormat="1" ht="31.5" hidden="1">
      <c r="B1876" s="1"/>
      <c r="C1876" s="351">
        <v>6179</v>
      </c>
      <c r="D1876" s="352" t="s">
        <v>1931</v>
      </c>
      <c r="E1876" s="353" t="s">
        <v>1215</v>
      </c>
      <c r="F1876" s="354">
        <v>12748</v>
      </c>
      <c r="G1876" s="288" t="s">
        <v>117</v>
      </c>
      <c r="H1876" s="288"/>
      <c r="I1876" s="1"/>
      <c r="J1876" s="10"/>
      <c r="K1876" s="10"/>
    </row>
    <row r="1877" spans="2:11" s="5" customFormat="1" ht="31.5" hidden="1">
      <c r="B1877" s="1"/>
      <c r="C1877" s="351">
        <v>6180</v>
      </c>
      <c r="D1877" s="352" t="s">
        <v>1932</v>
      </c>
      <c r="E1877" s="353" t="s">
        <v>1215</v>
      </c>
      <c r="F1877" s="354">
        <v>17133</v>
      </c>
      <c r="G1877" s="288" t="s">
        <v>117</v>
      </c>
      <c r="H1877" s="288"/>
      <c r="I1877" s="1"/>
      <c r="J1877" s="10"/>
      <c r="K1877" s="10"/>
    </row>
    <row r="1878" spans="2:11" s="5" customFormat="1" ht="31.5" hidden="1">
      <c r="B1878" s="1"/>
      <c r="C1878" s="351">
        <v>6181</v>
      </c>
      <c r="D1878" s="352" t="s">
        <v>1933</v>
      </c>
      <c r="E1878" s="353" t="s">
        <v>1215</v>
      </c>
      <c r="F1878" s="354">
        <v>2470</v>
      </c>
      <c r="G1878" s="288" t="s">
        <v>117</v>
      </c>
      <c r="H1878" s="288"/>
      <c r="I1878" s="1"/>
      <c r="J1878" s="10"/>
      <c r="K1878" s="10"/>
    </row>
    <row r="1879" spans="2:11" s="5" customFormat="1" ht="63" hidden="1">
      <c r="B1879" s="1"/>
      <c r="C1879" s="351">
        <v>6185</v>
      </c>
      <c r="D1879" s="352" t="s">
        <v>1934</v>
      </c>
      <c r="E1879" s="353" t="s">
        <v>125</v>
      </c>
      <c r="F1879" s="354">
        <v>637075</v>
      </c>
      <c r="G1879" s="288" t="s">
        <v>117</v>
      </c>
      <c r="H1879" s="288"/>
      <c r="I1879" s="1"/>
      <c r="J1879" s="10"/>
      <c r="K1879" s="10"/>
    </row>
    <row r="1880" spans="2:11" s="5" customFormat="1" ht="31.5" hidden="1">
      <c r="B1880" s="1"/>
      <c r="C1880" s="351">
        <v>6186</v>
      </c>
      <c r="D1880" s="352" t="s">
        <v>1935</v>
      </c>
      <c r="E1880" s="353" t="s">
        <v>1215</v>
      </c>
      <c r="F1880" s="354">
        <v>15620</v>
      </c>
      <c r="G1880" s="288" t="s">
        <v>117</v>
      </c>
      <c r="H1880" s="288"/>
      <c r="I1880" s="1"/>
      <c r="J1880" s="10"/>
      <c r="K1880" s="10"/>
    </row>
    <row r="1881" spans="2:11" s="5" customFormat="1" ht="47.25" hidden="1">
      <c r="B1881" s="1"/>
      <c r="C1881" s="351">
        <v>6187</v>
      </c>
      <c r="D1881" s="352" t="s">
        <v>1936</v>
      </c>
      <c r="E1881" s="353" t="s">
        <v>1215</v>
      </c>
      <c r="F1881" s="354">
        <v>169650</v>
      </c>
      <c r="G1881" s="288" t="s">
        <v>117</v>
      </c>
      <c r="H1881" s="288"/>
      <c r="I1881" s="1"/>
      <c r="J1881" s="10"/>
      <c r="K1881" s="10"/>
    </row>
    <row r="1882" spans="2:11" s="5" customFormat="1" ht="63" hidden="1">
      <c r="B1882" s="1"/>
      <c r="C1882" s="351">
        <v>6188</v>
      </c>
      <c r="D1882" s="352" t="s">
        <v>1937</v>
      </c>
      <c r="E1882" s="353" t="s">
        <v>122</v>
      </c>
      <c r="F1882" s="354">
        <v>133985</v>
      </c>
      <c r="G1882" s="288" t="s">
        <v>117</v>
      </c>
      <c r="H1882" s="288" t="s">
        <v>145</v>
      </c>
      <c r="I1882" s="1"/>
      <c r="J1882" s="10"/>
      <c r="K1882" s="10"/>
    </row>
    <row r="1883" spans="2:11" s="5" customFormat="1" ht="47.25" hidden="1">
      <c r="B1883" s="1"/>
      <c r="C1883" s="351">
        <v>6189</v>
      </c>
      <c r="D1883" s="352" t="s">
        <v>1938</v>
      </c>
      <c r="E1883" s="353" t="s">
        <v>1217</v>
      </c>
      <c r="F1883" s="354">
        <v>2229932</v>
      </c>
      <c r="G1883" s="288" t="s">
        <v>117</v>
      </c>
      <c r="H1883" s="288"/>
      <c r="I1883" s="1"/>
      <c r="J1883" s="10"/>
      <c r="K1883" s="10"/>
    </row>
    <row r="1884" spans="2:11" s="5" customFormat="1" ht="94.5" hidden="1">
      <c r="B1884" s="1"/>
      <c r="C1884" s="351">
        <v>6190</v>
      </c>
      <c r="D1884" s="352" t="s">
        <v>1939</v>
      </c>
      <c r="E1884" s="353" t="s">
        <v>1940</v>
      </c>
      <c r="F1884" s="354">
        <v>597</v>
      </c>
      <c r="G1884" s="288" t="s">
        <v>117</v>
      </c>
      <c r="H1884" s="288"/>
      <c r="I1884" s="1"/>
      <c r="J1884" s="10"/>
      <c r="K1884" s="10"/>
    </row>
    <row r="1885" spans="2:11" s="5" customFormat="1" ht="63" hidden="1">
      <c r="B1885" s="1"/>
      <c r="C1885" s="351">
        <v>6191</v>
      </c>
      <c r="D1885" s="352" t="s">
        <v>1941</v>
      </c>
      <c r="E1885" s="353" t="s">
        <v>116</v>
      </c>
      <c r="F1885" s="354">
        <v>100460</v>
      </c>
      <c r="G1885" s="288" t="s">
        <v>117</v>
      </c>
      <c r="H1885" s="288" t="s">
        <v>145</v>
      </c>
      <c r="I1885" s="1"/>
      <c r="J1885" s="10"/>
      <c r="K1885" s="10"/>
    </row>
    <row r="1886" spans="2:11" s="5" customFormat="1" ht="63" hidden="1">
      <c r="B1886" s="1"/>
      <c r="C1886" s="351">
        <v>6192</v>
      </c>
      <c r="D1886" s="352" t="s">
        <v>1942</v>
      </c>
      <c r="E1886" s="353" t="s">
        <v>116</v>
      </c>
      <c r="F1886" s="354">
        <v>83611</v>
      </c>
      <c r="G1886" s="288" t="s">
        <v>117</v>
      </c>
      <c r="H1886" s="288" t="s">
        <v>145</v>
      </c>
      <c r="I1886" s="1"/>
      <c r="J1886" s="10"/>
      <c r="K1886" s="10"/>
    </row>
    <row r="1887" spans="2:11" s="5" customFormat="1" ht="63">
      <c r="B1887" s="1"/>
      <c r="C1887" s="351">
        <v>6193</v>
      </c>
      <c r="D1887" s="352" t="s">
        <v>1943</v>
      </c>
      <c r="E1887" s="353" t="s">
        <v>119</v>
      </c>
      <c r="F1887" s="354">
        <v>530164</v>
      </c>
      <c r="G1887" s="288" t="s">
        <v>117</v>
      </c>
      <c r="H1887" s="288"/>
      <c r="I1887" s="1"/>
      <c r="J1887" s="10"/>
      <c r="K1887" s="10"/>
    </row>
    <row r="1888" spans="2:11" s="5" customFormat="1" ht="105">
      <c r="B1888" s="1"/>
      <c r="C1888" s="458">
        <v>6194</v>
      </c>
      <c r="D1888" s="460" t="s">
        <v>1944</v>
      </c>
      <c r="E1888" s="462" t="s">
        <v>122</v>
      </c>
      <c r="F1888" s="464">
        <v>423037</v>
      </c>
      <c r="G1888" s="288" t="s">
        <v>117</v>
      </c>
      <c r="H1888" s="288" t="s">
        <v>145</v>
      </c>
      <c r="I1888" s="1"/>
      <c r="J1888" s="10"/>
      <c r="K1888" s="10"/>
    </row>
    <row r="1889" spans="2:11" s="5" customFormat="1" ht="63" hidden="1">
      <c r="B1889" s="1"/>
      <c r="C1889" s="351">
        <v>6196</v>
      </c>
      <c r="D1889" s="352" t="s">
        <v>1945</v>
      </c>
      <c r="E1889" s="353" t="s">
        <v>116</v>
      </c>
      <c r="F1889" s="354">
        <v>251723</v>
      </c>
      <c r="G1889" s="288" t="s">
        <v>117</v>
      </c>
      <c r="H1889" s="288" t="s">
        <v>145</v>
      </c>
      <c r="I1889" s="1"/>
      <c r="J1889" s="10"/>
      <c r="K1889" s="10"/>
    </row>
    <row r="1890" spans="2:11" s="5" customFormat="1" ht="189">
      <c r="B1890" s="1"/>
      <c r="C1890" s="351">
        <v>6198</v>
      </c>
      <c r="D1890" s="352" t="s">
        <v>1946</v>
      </c>
      <c r="E1890" s="353" t="s">
        <v>122</v>
      </c>
      <c r="F1890" s="354">
        <v>189558</v>
      </c>
      <c r="G1890" s="288" t="s">
        <v>117</v>
      </c>
      <c r="H1890" s="288"/>
      <c r="I1890" s="1"/>
      <c r="J1890" s="10"/>
      <c r="K1890" s="10"/>
    </row>
    <row r="1891" spans="2:11" s="5" customFormat="1" ht="63">
      <c r="B1891" s="1"/>
      <c r="C1891" s="351">
        <v>6200</v>
      </c>
      <c r="D1891" s="352" t="s">
        <v>1947</v>
      </c>
      <c r="E1891" s="353" t="s">
        <v>119</v>
      </c>
      <c r="F1891" s="354">
        <v>660747</v>
      </c>
      <c r="G1891" s="288" t="s">
        <v>117</v>
      </c>
      <c r="H1891" s="288"/>
      <c r="I1891" s="1"/>
      <c r="J1891" s="10"/>
      <c r="K1891" s="10"/>
    </row>
    <row r="1892" spans="2:11" s="5" customFormat="1" ht="63">
      <c r="B1892" s="1"/>
      <c r="C1892" s="351">
        <v>6201</v>
      </c>
      <c r="D1892" s="352" t="s">
        <v>1948</v>
      </c>
      <c r="E1892" s="353" t="s">
        <v>119</v>
      </c>
      <c r="F1892" s="354">
        <v>709065</v>
      </c>
      <c r="G1892" s="288" t="s">
        <v>117</v>
      </c>
      <c r="H1892" s="288"/>
      <c r="I1892" s="1"/>
      <c r="J1892" s="10"/>
      <c r="K1892" s="10"/>
    </row>
    <row r="1893" spans="2:11" s="5" customFormat="1" ht="78.75">
      <c r="B1893" s="1"/>
      <c r="C1893" s="351">
        <v>6202</v>
      </c>
      <c r="D1893" s="352" t="s">
        <v>1949</v>
      </c>
      <c r="E1893" s="353" t="s">
        <v>122</v>
      </c>
      <c r="F1893" s="354">
        <v>25545</v>
      </c>
      <c r="G1893" s="288" t="s">
        <v>117</v>
      </c>
      <c r="H1893" s="288"/>
      <c r="I1893" s="1"/>
      <c r="J1893" s="10"/>
      <c r="K1893" s="10"/>
    </row>
    <row r="1894" spans="2:11" s="5" customFormat="1" ht="78.75" hidden="1">
      <c r="B1894" s="1"/>
      <c r="C1894" s="351">
        <v>6203</v>
      </c>
      <c r="D1894" s="352" t="s">
        <v>1950</v>
      </c>
      <c r="E1894" s="353" t="s">
        <v>116</v>
      </c>
      <c r="F1894" s="354">
        <v>19248</v>
      </c>
      <c r="G1894" s="288" t="s">
        <v>117</v>
      </c>
      <c r="H1894" s="288"/>
      <c r="I1894" s="1"/>
      <c r="J1894" s="10"/>
      <c r="K1894" s="10"/>
    </row>
    <row r="1895" spans="2:11" s="5" customFormat="1" ht="47.25" hidden="1">
      <c r="B1895" s="1"/>
      <c r="C1895" s="351">
        <v>6204</v>
      </c>
      <c r="D1895" s="352" t="s">
        <v>1951</v>
      </c>
      <c r="E1895" s="353" t="s">
        <v>122</v>
      </c>
      <c r="F1895" s="354">
        <v>20329</v>
      </c>
      <c r="G1895" s="288" t="s">
        <v>117</v>
      </c>
      <c r="H1895" s="288"/>
      <c r="I1895" s="1"/>
      <c r="J1895" s="10"/>
      <c r="K1895" s="10"/>
    </row>
    <row r="1896" spans="2:11" s="5" customFormat="1" ht="31.5" hidden="1">
      <c r="B1896" s="1"/>
      <c r="C1896" s="351">
        <v>6206</v>
      </c>
      <c r="D1896" s="352" t="s">
        <v>1952</v>
      </c>
      <c r="E1896" s="353" t="s">
        <v>122</v>
      </c>
      <c r="F1896" s="354">
        <v>87798</v>
      </c>
      <c r="G1896" s="288" t="s">
        <v>117</v>
      </c>
      <c r="H1896" s="288" t="s">
        <v>145</v>
      </c>
      <c r="I1896" s="1"/>
      <c r="J1896" s="10"/>
      <c r="K1896" s="10"/>
    </row>
    <row r="1897" spans="2:11" s="5" customFormat="1" ht="157.5">
      <c r="B1897" s="1"/>
      <c r="C1897" s="351">
        <v>6207</v>
      </c>
      <c r="D1897" s="352" t="s">
        <v>1953</v>
      </c>
      <c r="E1897" s="353" t="s">
        <v>116</v>
      </c>
      <c r="F1897" s="354">
        <v>124087</v>
      </c>
      <c r="G1897" s="288" t="s">
        <v>117</v>
      </c>
      <c r="H1897" s="288"/>
      <c r="I1897" s="1"/>
      <c r="J1897" s="10"/>
      <c r="K1897" s="10"/>
    </row>
    <row r="1898" spans="2:11" s="5" customFormat="1" ht="78.75" hidden="1">
      <c r="B1898" s="1"/>
      <c r="C1898" s="351">
        <v>6211</v>
      </c>
      <c r="D1898" s="352" t="s">
        <v>1954</v>
      </c>
      <c r="E1898" s="353" t="s">
        <v>122</v>
      </c>
      <c r="F1898" s="354">
        <v>324988</v>
      </c>
      <c r="G1898" s="288" t="s">
        <v>117</v>
      </c>
      <c r="H1898" s="288" t="s">
        <v>145</v>
      </c>
      <c r="I1898" s="1"/>
      <c r="J1898" s="10"/>
      <c r="K1898" s="10"/>
    </row>
    <row r="1899" spans="2:11" s="5" customFormat="1" ht="47.25" hidden="1">
      <c r="B1899" s="1"/>
      <c r="C1899" s="351">
        <v>6212</v>
      </c>
      <c r="D1899" s="352" t="s">
        <v>1955</v>
      </c>
      <c r="E1899" s="353" t="s">
        <v>122</v>
      </c>
      <c r="F1899" s="354">
        <v>11083</v>
      </c>
      <c r="G1899" s="288" t="s">
        <v>117</v>
      </c>
      <c r="H1899" s="288"/>
      <c r="I1899" s="1"/>
      <c r="J1899" s="10"/>
      <c r="K1899" s="10"/>
    </row>
    <row r="1900" spans="2:11" s="5" customFormat="1" ht="47.25" hidden="1">
      <c r="B1900" s="1"/>
      <c r="C1900" s="351">
        <v>6213</v>
      </c>
      <c r="D1900" s="352" t="s">
        <v>1956</v>
      </c>
      <c r="E1900" s="353" t="s">
        <v>122</v>
      </c>
      <c r="F1900" s="354">
        <v>15367</v>
      </c>
      <c r="G1900" s="288" t="s">
        <v>117</v>
      </c>
      <c r="H1900" s="288"/>
      <c r="I1900" s="1"/>
      <c r="J1900" s="10"/>
      <c r="K1900" s="10"/>
    </row>
    <row r="1901" spans="2:11" s="5" customFormat="1" ht="31.5" hidden="1">
      <c r="B1901" s="1"/>
      <c r="C1901" s="351">
        <v>6214</v>
      </c>
      <c r="D1901" s="352" t="s">
        <v>1957</v>
      </c>
      <c r="E1901" s="353" t="s">
        <v>122</v>
      </c>
      <c r="F1901" s="354">
        <v>35117</v>
      </c>
      <c r="G1901" s="288" t="s">
        <v>117</v>
      </c>
      <c r="H1901" s="288"/>
      <c r="I1901" s="1"/>
      <c r="J1901" s="10"/>
      <c r="K1901" s="10"/>
    </row>
    <row r="1902" spans="2:11" s="5" customFormat="1" ht="47.25" hidden="1">
      <c r="B1902" s="1"/>
      <c r="C1902" s="351">
        <v>6215</v>
      </c>
      <c r="D1902" s="352" t="s">
        <v>1958</v>
      </c>
      <c r="E1902" s="353" t="s">
        <v>122</v>
      </c>
      <c r="F1902" s="354">
        <v>14166</v>
      </c>
      <c r="G1902" s="288" t="s">
        <v>117</v>
      </c>
      <c r="H1902" s="288"/>
      <c r="I1902" s="1"/>
      <c r="J1902" s="10"/>
      <c r="K1902" s="10"/>
    </row>
    <row r="1903" spans="2:11" s="5" customFormat="1" ht="47.25" hidden="1">
      <c r="B1903" s="1"/>
      <c r="C1903" s="351">
        <v>6216</v>
      </c>
      <c r="D1903" s="352" t="s">
        <v>1959</v>
      </c>
      <c r="E1903" s="353" t="s">
        <v>119</v>
      </c>
      <c r="F1903" s="354">
        <v>56734</v>
      </c>
      <c r="G1903" s="288" t="s">
        <v>117</v>
      </c>
      <c r="H1903" s="288"/>
      <c r="I1903" s="1"/>
      <c r="J1903" s="10"/>
      <c r="K1903" s="10"/>
    </row>
    <row r="1904" spans="2:11" s="5" customFormat="1" ht="63" hidden="1">
      <c r="B1904" s="1"/>
      <c r="C1904" s="351">
        <v>6217</v>
      </c>
      <c r="D1904" s="352" t="s">
        <v>1960</v>
      </c>
      <c r="E1904" s="353" t="s">
        <v>125</v>
      </c>
      <c r="F1904" s="354">
        <v>15263</v>
      </c>
      <c r="G1904" s="288" t="s">
        <v>117</v>
      </c>
      <c r="H1904" s="288"/>
      <c r="I1904" s="1"/>
      <c r="J1904" s="10"/>
      <c r="K1904" s="10"/>
    </row>
    <row r="1905" spans="2:11" s="5" customFormat="1" ht="63" hidden="1">
      <c r="B1905" s="1"/>
      <c r="C1905" s="351">
        <v>6218</v>
      </c>
      <c r="D1905" s="352" t="s">
        <v>1961</v>
      </c>
      <c r="E1905" s="353" t="s">
        <v>125</v>
      </c>
      <c r="F1905" s="354">
        <v>17863</v>
      </c>
      <c r="G1905" s="288" t="s">
        <v>117</v>
      </c>
      <c r="H1905" s="288"/>
      <c r="I1905" s="1"/>
      <c r="J1905" s="10"/>
      <c r="K1905" s="10"/>
    </row>
    <row r="1906" spans="2:11" s="5" customFormat="1" ht="63" hidden="1">
      <c r="B1906" s="1"/>
      <c r="C1906" s="351">
        <v>6219</v>
      </c>
      <c r="D1906" s="352" t="s">
        <v>1962</v>
      </c>
      <c r="E1906" s="353" t="s">
        <v>125</v>
      </c>
      <c r="F1906" s="354">
        <v>489257</v>
      </c>
      <c r="G1906" s="288" t="s">
        <v>117</v>
      </c>
      <c r="H1906" s="288"/>
      <c r="I1906" s="1"/>
      <c r="J1906" s="10"/>
      <c r="K1906" s="10"/>
    </row>
    <row r="1907" spans="2:11" s="5" customFormat="1" ht="47.25" hidden="1">
      <c r="B1907" s="1"/>
      <c r="C1907" s="351">
        <v>6221</v>
      </c>
      <c r="D1907" s="352" t="s">
        <v>1963</v>
      </c>
      <c r="E1907" s="353" t="s">
        <v>116</v>
      </c>
      <c r="F1907" s="354">
        <v>472906</v>
      </c>
      <c r="G1907" s="288" t="s">
        <v>117</v>
      </c>
      <c r="H1907" s="288"/>
      <c r="I1907" s="1"/>
      <c r="J1907" s="10"/>
      <c r="K1907" s="10"/>
    </row>
    <row r="1908" spans="2:11" s="5" customFormat="1" ht="126">
      <c r="B1908" s="1"/>
      <c r="C1908" s="351">
        <v>6224</v>
      </c>
      <c r="D1908" s="352" t="s">
        <v>1964</v>
      </c>
      <c r="E1908" s="353" t="s">
        <v>116</v>
      </c>
      <c r="F1908" s="354">
        <v>11514</v>
      </c>
      <c r="G1908" s="288" t="s">
        <v>117</v>
      </c>
      <c r="H1908" s="288"/>
      <c r="I1908" s="1"/>
      <c r="J1908" s="10"/>
      <c r="K1908" s="10"/>
    </row>
    <row r="1909" spans="2:11" s="5" customFormat="1" ht="141.75">
      <c r="B1909" s="1"/>
      <c r="C1909" s="351">
        <v>6225</v>
      </c>
      <c r="D1909" s="352" t="s">
        <v>1965</v>
      </c>
      <c r="E1909" s="353" t="s">
        <v>122</v>
      </c>
      <c r="F1909" s="354">
        <v>16070</v>
      </c>
      <c r="G1909" s="288" t="s">
        <v>117</v>
      </c>
      <c r="H1909" s="288"/>
      <c r="I1909" s="1"/>
      <c r="J1909" s="10"/>
      <c r="K1909" s="10"/>
    </row>
    <row r="1910" spans="2:11" s="5" customFormat="1" ht="141.75" hidden="1">
      <c r="B1910" s="1"/>
      <c r="C1910" s="351">
        <v>6226</v>
      </c>
      <c r="D1910" s="352" t="s">
        <v>1966</v>
      </c>
      <c r="E1910" s="353" t="s">
        <v>116</v>
      </c>
      <c r="F1910" s="354">
        <v>10136</v>
      </c>
      <c r="G1910" s="288" t="s">
        <v>117</v>
      </c>
      <c r="H1910" s="288"/>
      <c r="I1910" s="1"/>
      <c r="J1910" s="10"/>
      <c r="K1910" s="10"/>
    </row>
    <row r="1911" spans="2:11" s="5" customFormat="1" ht="110.25">
      <c r="B1911" s="1"/>
      <c r="C1911" s="351">
        <v>6227</v>
      </c>
      <c r="D1911" s="352" t="s">
        <v>1967</v>
      </c>
      <c r="E1911" s="353" t="s">
        <v>119</v>
      </c>
      <c r="F1911" s="354">
        <v>59908</v>
      </c>
      <c r="G1911" s="288" t="s">
        <v>117</v>
      </c>
      <c r="H1911" s="288"/>
      <c r="I1911" s="1"/>
      <c r="J1911" s="10"/>
      <c r="K1911" s="10"/>
    </row>
    <row r="1912" spans="2:11" s="5" customFormat="1" ht="173.25">
      <c r="B1912" s="1"/>
      <c r="C1912" s="351">
        <v>6228</v>
      </c>
      <c r="D1912" s="352" t="s">
        <v>1968</v>
      </c>
      <c r="E1912" s="353" t="s">
        <v>119</v>
      </c>
      <c r="F1912" s="354">
        <v>59427</v>
      </c>
      <c r="G1912" s="288" t="s">
        <v>117</v>
      </c>
      <c r="H1912" s="288"/>
      <c r="I1912" s="1"/>
      <c r="J1912" s="10"/>
      <c r="K1912" s="10"/>
    </row>
    <row r="1913" spans="2:11" s="5" customFormat="1" ht="189">
      <c r="B1913" s="1"/>
      <c r="C1913" s="351">
        <v>6229</v>
      </c>
      <c r="D1913" s="352" t="s">
        <v>1969</v>
      </c>
      <c r="E1913" s="353" t="s">
        <v>116</v>
      </c>
      <c r="F1913" s="354">
        <v>7860</v>
      </c>
      <c r="G1913" s="288" t="s">
        <v>117</v>
      </c>
      <c r="H1913" s="288"/>
      <c r="I1913" s="1"/>
      <c r="J1913" s="10"/>
      <c r="K1913" s="10"/>
    </row>
    <row r="1914" spans="2:11" s="5" customFormat="1" ht="189">
      <c r="B1914" s="1"/>
      <c r="C1914" s="351">
        <v>6230</v>
      </c>
      <c r="D1914" s="352" t="s">
        <v>1970</v>
      </c>
      <c r="E1914" s="353" t="s">
        <v>116</v>
      </c>
      <c r="F1914" s="354">
        <v>6494</v>
      </c>
      <c r="G1914" s="288" t="s">
        <v>117</v>
      </c>
      <c r="H1914" s="288"/>
      <c r="I1914" s="1"/>
      <c r="J1914" s="10"/>
      <c r="K1914" s="10"/>
    </row>
    <row r="1915" spans="2:11" s="5" customFormat="1" ht="189">
      <c r="B1915" s="1"/>
      <c r="C1915" s="351">
        <v>6231</v>
      </c>
      <c r="D1915" s="352" t="s">
        <v>1971</v>
      </c>
      <c r="E1915" s="353" t="s">
        <v>116</v>
      </c>
      <c r="F1915" s="354">
        <v>9094</v>
      </c>
      <c r="G1915" s="288" t="s">
        <v>117</v>
      </c>
      <c r="H1915" s="288"/>
      <c r="I1915" s="1"/>
      <c r="J1915" s="10"/>
      <c r="K1915" s="10"/>
    </row>
    <row r="1916" spans="2:11" s="5" customFormat="1" ht="173.25" hidden="1">
      <c r="B1916" s="1"/>
      <c r="C1916" s="351">
        <v>6232</v>
      </c>
      <c r="D1916" s="352" t="s">
        <v>1972</v>
      </c>
      <c r="E1916" s="353" t="s">
        <v>119</v>
      </c>
      <c r="F1916" s="354">
        <v>80568</v>
      </c>
      <c r="G1916" s="288" t="s">
        <v>117</v>
      </c>
      <c r="H1916" s="288"/>
      <c r="I1916" s="1"/>
      <c r="J1916" s="10"/>
      <c r="K1916" s="10"/>
    </row>
    <row r="1917" spans="2:11" s="5" customFormat="1" ht="126">
      <c r="B1917" s="1"/>
      <c r="C1917" s="351">
        <v>6233</v>
      </c>
      <c r="D1917" s="352" t="s">
        <v>1973</v>
      </c>
      <c r="E1917" s="353" t="s">
        <v>119</v>
      </c>
      <c r="F1917" s="354">
        <v>90547</v>
      </c>
      <c r="G1917" s="288" t="s">
        <v>117</v>
      </c>
      <c r="H1917" s="288"/>
      <c r="I1917" s="1"/>
      <c r="J1917" s="10"/>
      <c r="K1917" s="10"/>
    </row>
    <row r="1918" spans="2:11" s="5" customFormat="1" ht="204.75">
      <c r="B1918" s="1"/>
      <c r="C1918" s="351">
        <v>6234</v>
      </c>
      <c r="D1918" s="352" t="s">
        <v>1974</v>
      </c>
      <c r="E1918" s="353" t="s">
        <v>119</v>
      </c>
      <c r="F1918" s="354">
        <v>73167</v>
      </c>
      <c r="G1918" s="288" t="s">
        <v>117</v>
      </c>
      <c r="H1918" s="288"/>
      <c r="I1918" s="1"/>
      <c r="J1918" s="10"/>
      <c r="K1918" s="10"/>
    </row>
    <row r="1919" spans="2:11" s="5" customFormat="1" ht="173.25">
      <c r="B1919" s="1"/>
      <c r="C1919" s="351">
        <v>6235</v>
      </c>
      <c r="D1919" s="352" t="s">
        <v>1975</v>
      </c>
      <c r="E1919" s="353" t="s">
        <v>116</v>
      </c>
      <c r="F1919" s="354">
        <v>11294</v>
      </c>
      <c r="G1919" s="288" t="s">
        <v>117</v>
      </c>
      <c r="H1919" s="288"/>
      <c r="I1919" s="1"/>
      <c r="J1919" s="10"/>
      <c r="K1919" s="10"/>
    </row>
    <row r="1920" spans="2:11" s="5" customFormat="1" ht="204.75">
      <c r="B1920" s="1"/>
      <c r="C1920" s="351">
        <v>6236</v>
      </c>
      <c r="D1920" s="352" t="s">
        <v>1976</v>
      </c>
      <c r="E1920" s="353" t="s">
        <v>122</v>
      </c>
      <c r="F1920" s="354">
        <v>26990</v>
      </c>
      <c r="G1920" s="288" t="s">
        <v>117</v>
      </c>
      <c r="H1920" s="288"/>
      <c r="I1920" s="1"/>
      <c r="J1920" s="10"/>
      <c r="K1920" s="10"/>
    </row>
    <row r="1921" spans="2:11" s="5" customFormat="1" ht="220.5">
      <c r="B1921" s="1"/>
      <c r="C1921" s="351">
        <v>6237</v>
      </c>
      <c r="D1921" s="352" t="s">
        <v>1977</v>
      </c>
      <c r="E1921" s="353" t="s">
        <v>122</v>
      </c>
      <c r="F1921" s="354">
        <v>28004</v>
      </c>
      <c r="G1921" s="288" t="s">
        <v>117</v>
      </c>
      <c r="H1921" s="288"/>
      <c r="I1921" s="1"/>
      <c r="J1921" s="10"/>
      <c r="K1921" s="10"/>
    </row>
    <row r="1922" spans="2:11" s="5" customFormat="1" ht="47.25" hidden="1">
      <c r="B1922" s="1"/>
      <c r="C1922" s="351">
        <v>6238</v>
      </c>
      <c r="D1922" s="352" t="s">
        <v>1978</v>
      </c>
      <c r="E1922" s="353" t="s">
        <v>122</v>
      </c>
      <c r="F1922" s="354">
        <v>5219</v>
      </c>
      <c r="G1922" s="288" t="s">
        <v>117</v>
      </c>
      <c r="H1922" s="288"/>
      <c r="I1922" s="1"/>
      <c r="J1922" s="10"/>
      <c r="K1922" s="10"/>
    </row>
    <row r="1923" spans="2:11" s="5" customFormat="1" ht="157.5">
      <c r="B1923" s="1"/>
      <c r="C1923" s="351">
        <v>6239</v>
      </c>
      <c r="D1923" s="352" t="s">
        <v>1979</v>
      </c>
      <c r="E1923" s="353" t="s">
        <v>116</v>
      </c>
      <c r="F1923" s="354">
        <v>69409</v>
      </c>
      <c r="G1923" s="288" t="s">
        <v>117</v>
      </c>
      <c r="H1923" s="288"/>
      <c r="I1923" s="1"/>
      <c r="J1923" s="10"/>
      <c r="K1923" s="10"/>
    </row>
    <row r="1924" spans="2:11" s="5" customFormat="1" ht="157.5">
      <c r="B1924" s="1"/>
      <c r="C1924" s="351">
        <v>6246</v>
      </c>
      <c r="D1924" s="352" t="s">
        <v>1980</v>
      </c>
      <c r="E1924" s="353" t="s">
        <v>116</v>
      </c>
      <c r="F1924" s="354">
        <v>207994</v>
      </c>
      <c r="G1924" s="288" t="s">
        <v>117</v>
      </c>
      <c r="H1924" s="288"/>
      <c r="I1924" s="1"/>
      <c r="J1924" s="10"/>
      <c r="K1924" s="10"/>
    </row>
    <row r="1925" spans="2:11" s="5" customFormat="1" ht="126" hidden="1">
      <c r="B1925" s="1"/>
      <c r="C1925" s="351">
        <v>6247</v>
      </c>
      <c r="D1925" s="352" t="s">
        <v>1981</v>
      </c>
      <c r="E1925" s="353" t="s">
        <v>1982</v>
      </c>
      <c r="F1925" s="354">
        <v>1651</v>
      </c>
      <c r="G1925" s="288" t="s">
        <v>117</v>
      </c>
      <c r="H1925" s="288"/>
      <c r="I1925" s="1"/>
      <c r="J1925" s="10"/>
      <c r="K1925" s="10"/>
    </row>
    <row r="1926" spans="2:11" s="5" customFormat="1" ht="126" hidden="1">
      <c r="B1926" s="1"/>
      <c r="C1926" s="351">
        <v>6249</v>
      </c>
      <c r="D1926" s="352" t="s">
        <v>1983</v>
      </c>
      <c r="E1926" s="353" t="s">
        <v>1982</v>
      </c>
      <c r="F1926" s="354">
        <v>1524</v>
      </c>
      <c r="G1926" s="288" t="s">
        <v>117</v>
      </c>
      <c r="H1926" s="288"/>
      <c r="I1926" s="1"/>
      <c r="J1926" s="10"/>
      <c r="K1926" s="10"/>
    </row>
    <row r="1927" spans="2:11" s="5" customFormat="1" ht="126" hidden="1">
      <c r="B1927" s="1"/>
      <c r="C1927" s="351">
        <v>6250</v>
      </c>
      <c r="D1927" s="352" t="s">
        <v>1984</v>
      </c>
      <c r="E1927" s="353" t="s">
        <v>1982</v>
      </c>
      <c r="F1927" s="354">
        <v>1842</v>
      </c>
      <c r="G1927" s="288" t="s">
        <v>117</v>
      </c>
      <c r="H1927" s="288"/>
      <c r="I1927" s="1"/>
      <c r="J1927" s="10"/>
      <c r="K1927" s="10"/>
    </row>
    <row r="1928" spans="2:11" s="5" customFormat="1" ht="126" hidden="1">
      <c r="B1928" s="1"/>
      <c r="C1928" s="351">
        <v>6251</v>
      </c>
      <c r="D1928" s="352" t="s">
        <v>1985</v>
      </c>
      <c r="E1928" s="353" t="s">
        <v>1982</v>
      </c>
      <c r="F1928" s="354">
        <v>2311</v>
      </c>
      <c r="G1928" s="288" t="s">
        <v>117</v>
      </c>
      <c r="H1928" s="288"/>
      <c r="I1928" s="1"/>
      <c r="J1928" s="10"/>
      <c r="K1928" s="10"/>
    </row>
    <row r="1929" spans="2:11" s="5" customFormat="1" ht="141.75" hidden="1">
      <c r="B1929" s="1"/>
      <c r="C1929" s="351">
        <v>6253</v>
      </c>
      <c r="D1929" s="352" t="s">
        <v>1986</v>
      </c>
      <c r="E1929" s="353" t="s">
        <v>122</v>
      </c>
      <c r="F1929" s="354">
        <v>589911</v>
      </c>
      <c r="G1929" s="288" t="s">
        <v>117</v>
      </c>
      <c r="H1929" s="288"/>
      <c r="I1929" s="1"/>
      <c r="J1929" s="10"/>
      <c r="K1929" s="10"/>
    </row>
    <row r="1930" spans="2:11" s="5" customFormat="1" ht="141.75" hidden="1">
      <c r="B1930" s="1"/>
      <c r="C1930" s="351">
        <v>6254</v>
      </c>
      <c r="D1930" s="352" t="s">
        <v>1987</v>
      </c>
      <c r="E1930" s="353" t="s">
        <v>122</v>
      </c>
      <c r="F1930" s="354">
        <v>587159</v>
      </c>
      <c r="G1930" s="288" t="s">
        <v>117</v>
      </c>
      <c r="H1930" s="288"/>
      <c r="I1930" s="1"/>
      <c r="J1930" s="10"/>
      <c r="K1930" s="10"/>
    </row>
    <row r="1931" spans="2:11" s="5" customFormat="1" ht="141.75" hidden="1">
      <c r="B1931" s="1"/>
      <c r="C1931" s="351">
        <v>6255</v>
      </c>
      <c r="D1931" s="352" t="s">
        <v>1988</v>
      </c>
      <c r="E1931" s="353" t="s">
        <v>125</v>
      </c>
      <c r="F1931" s="354">
        <v>211060</v>
      </c>
      <c r="G1931" s="288" t="s">
        <v>117</v>
      </c>
      <c r="H1931" s="288"/>
      <c r="I1931" s="1"/>
      <c r="J1931" s="10"/>
      <c r="K1931" s="10"/>
    </row>
    <row r="1932" spans="2:11" s="5" customFormat="1" ht="173.25" hidden="1">
      <c r="B1932" s="1"/>
      <c r="C1932" s="351">
        <v>6256</v>
      </c>
      <c r="D1932" s="352" t="s">
        <v>1989</v>
      </c>
      <c r="E1932" s="353" t="s">
        <v>125</v>
      </c>
      <c r="F1932" s="354">
        <v>190474</v>
      </c>
      <c r="G1932" s="288" t="s">
        <v>117</v>
      </c>
      <c r="H1932" s="288"/>
      <c r="I1932" s="1"/>
      <c r="J1932" s="10"/>
      <c r="K1932" s="10"/>
    </row>
    <row r="1933" spans="2:11" s="5" customFormat="1" ht="173.25" hidden="1">
      <c r="B1933" s="1"/>
      <c r="C1933" s="351">
        <v>6257</v>
      </c>
      <c r="D1933" s="352" t="s">
        <v>1990</v>
      </c>
      <c r="E1933" s="353" t="s">
        <v>125</v>
      </c>
      <c r="F1933" s="354">
        <v>131978</v>
      </c>
      <c r="G1933" s="288" t="s">
        <v>117</v>
      </c>
      <c r="H1933" s="288"/>
      <c r="I1933" s="1"/>
      <c r="J1933" s="10"/>
      <c r="K1933" s="10"/>
    </row>
    <row r="1934" spans="2:11" s="5" customFormat="1" ht="110.25" hidden="1">
      <c r="B1934" s="1"/>
      <c r="C1934" s="351">
        <v>6258</v>
      </c>
      <c r="D1934" s="352" t="s">
        <v>1991</v>
      </c>
      <c r="E1934" s="353" t="s">
        <v>125</v>
      </c>
      <c r="F1934" s="354">
        <v>146265</v>
      </c>
      <c r="G1934" s="288" t="s">
        <v>117</v>
      </c>
      <c r="H1934" s="288"/>
      <c r="I1934" s="1"/>
      <c r="J1934" s="10"/>
      <c r="K1934" s="10"/>
    </row>
    <row r="1935" spans="2:11" s="5" customFormat="1" ht="173.25" hidden="1">
      <c r="B1935" s="1"/>
      <c r="C1935" s="351">
        <v>6259</v>
      </c>
      <c r="D1935" s="352" t="s">
        <v>1992</v>
      </c>
      <c r="E1935" s="353" t="s">
        <v>125</v>
      </c>
      <c r="F1935" s="354">
        <v>823280</v>
      </c>
      <c r="G1935" s="288" t="s">
        <v>117</v>
      </c>
      <c r="H1935" s="288"/>
      <c r="I1935" s="1"/>
      <c r="J1935" s="10"/>
      <c r="K1935" s="10"/>
    </row>
    <row r="1936" spans="2:11" s="5" customFormat="1" ht="189" hidden="1">
      <c r="B1936" s="1"/>
      <c r="C1936" s="351">
        <v>6260</v>
      </c>
      <c r="D1936" s="352" t="s">
        <v>1993</v>
      </c>
      <c r="E1936" s="353" t="s">
        <v>125</v>
      </c>
      <c r="F1936" s="354">
        <v>719884</v>
      </c>
      <c r="G1936" s="288" t="s">
        <v>117</v>
      </c>
      <c r="H1936" s="288"/>
      <c r="I1936" s="1"/>
      <c r="J1936" s="10"/>
      <c r="K1936" s="10"/>
    </row>
    <row r="1937" spans="2:11" s="5" customFormat="1" ht="110.25" hidden="1">
      <c r="B1937" s="1"/>
      <c r="C1937" s="351">
        <v>6261</v>
      </c>
      <c r="D1937" s="352" t="s">
        <v>1994</v>
      </c>
      <c r="E1937" s="353" t="s">
        <v>125</v>
      </c>
      <c r="F1937" s="354">
        <v>109141</v>
      </c>
      <c r="G1937" s="288" t="s">
        <v>117</v>
      </c>
      <c r="H1937" s="288"/>
      <c r="I1937" s="1"/>
      <c r="J1937" s="10"/>
      <c r="K1937" s="10"/>
    </row>
    <row r="1938" spans="2:11" s="5" customFormat="1" ht="157.5" hidden="1">
      <c r="B1938" s="1"/>
      <c r="C1938" s="351">
        <v>6262</v>
      </c>
      <c r="D1938" s="352" t="s">
        <v>1995</v>
      </c>
      <c r="E1938" s="353" t="s">
        <v>116</v>
      </c>
      <c r="F1938" s="354">
        <v>28199</v>
      </c>
      <c r="G1938" s="288" t="s">
        <v>117</v>
      </c>
      <c r="H1938" s="288"/>
      <c r="I1938" s="1"/>
      <c r="J1938" s="10"/>
      <c r="K1938" s="10"/>
    </row>
    <row r="1939" spans="2:11" s="5" customFormat="1" ht="126" hidden="1">
      <c r="B1939" s="1"/>
      <c r="C1939" s="351">
        <v>6263</v>
      </c>
      <c r="D1939" s="352" t="s">
        <v>1996</v>
      </c>
      <c r="E1939" s="353" t="s">
        <v>116</v>
      </c>
      <c r="F1939" s="354">
        <v>8642</v>
      </c>
      <c r="G1939" s="288" t="s">
        <v>117</v>
      </c>
      <c r="H1939" s="288"/>
      <c r="I1939" s="1"/>
      <c r="J1939" s="10"/>
      <c r="K1939" s="10"/>
    </row>
    <row r="1940" spans="2:11" s="5" customFormat="1" ht="110.25" hidden="1">
      <c r="B1940" s="1"/>
      <c r="C1940" s="351">
        <v>6264</v>
      </c>
      <c r="D1940" s="352" t="s">
        <v>1997</v>
      </c>
      <c r="E1940" s="353" t="s">
        <v>125</v>
      </c>
      <c r="F1940" s="354">
        <v>10323</v>
      </c>
      <c r="G1940" s="288" t="s">
        <v>117</v>
      </c>
      <c r="H1940" s="288"/>
      <c r="I1940" s="1"/>
      <c r="J1940" s="10"/>
      <c r="K1940" s="10"/>
    </row>
    <row r="1941" spans="2:11" s="5" customFormat="1" ht="173.25" hidden="1">
      <c r="B1941" s="1"/>
      <c r="C1941" s="351">
        <v>6265</v>
      </c>
      <c r="D1941" s="352" t="s">
        <v>1998</v>
      </c>
      <c r="E1941" s="353" t="s">
        <v>116</v>
      </c>
      <c r="F1941" s="354">
        <v>14671</v>
      </c>
      <c r="G1941" s="288" t="s">
        <v>117</v>
      </c>
      <c r="H1941" s="288"/>
      <c r="I1941" s="1"/>
      <c r="J1941" s="10"/>
      <c r="K1941" s="10"/>
    </row>
    <row r="1942" spans="2:11" s="5" customFormat="1" ht="220.5" hidden="1">
      <c r="B1942" s="1"/>
      <c r="C1942" s="351">
        <v>6266</v>
      </c>
      <c r="D1942" s="352" t="s">
        <v>1999</v>
      </c>
      <c r="E1942" s="353" t="s">
        <v>116</v>
      </c>
      <c r="F1942" s="354">
        <v>17386</v>
      </c>
      <c r="G1942" s="288" t="s">
        <v>117</v>
      </c>
      <c r="H1942" s="288"/>
      <c r="I1942" s="1"/>
      <c r="J1942" s="10"/>
      <c r="K1942" s="10"/>
    </row>
    <row r="1943" spans="2:11" s="5" customFormat="1" ht="31.5" hidden="1">
      <c r="B1943" s="1"/>
      <c r="C1943" s="351">
        <v>6267</v>
      </c>
      <c r="D1943" s="352" t="s">
        <v>2000</v>
      </c>
      <c r="E1943" s="353" t="s">
        <v>125</v>
      </c>
      <c r="F1943" s="354">
        <v>1200902</v>
      </c>
      <c r="G1943" s="288" t="s">
        <v>117</v>
      </c>
      <c r="H1943" s="288"/>
      <c r="I1943" s="1"/>
      <c r="J1943" s="10"/>
      <c r="K1943" s="10"/>
    </row>
    <row r="1944" spans="2:11" s="5" customFormat="1" ht="189" hidden="1">
      <c r="B1944" s="1"/>
      <c r="C1944" s="351">
        <v>6269</v>
      </c>
      <c r="D1944" s="352" t="s">
        <v>2001</v>
      </c>
      <c r="E1944" s="353" t="s">
        <v>116</v>
      </c>
      <c r="F1944" s="354">
        <v>40295</v>
      </c>
      <c r="G1944" s="288" t="s">
        <v>117</v>
      </c>
      <c r="H1944" s="288"/>
      <c r="I1944" s="1"/>
      <c r="J1944" s="10"/>
      <c r="K1944" s="10"/>
    </row>
    <row r="1945" spans="2:11" s="5" customFormat="1" ht="157.5" hidden="1">
      <c r="B1945" s="1"/>
      <c r="C1945" s="351">
        <v>6270</v>
      </c>
      <c r="D1945" s="352" t="s">
        <v>2002</v>
      </c>
      <c r="E1945" s="353" t="s">
        <v>122</v>
      </c>
      <c r="F1945" s="354">
        <v>292389</v>
      </c>
      <c r="G1945" s="288" t="s">
        <v>117</v>
      </c>
      <c r="H1945" s="288"/>
      <c r="I1945" s="1"/>
      <c r="J1945" s="10"/>
      <c r="K1945" s="10"/>
    </row>
    <row r="1946" spans="2:11" s="5" customFormat="1" ht="110.25" hidden="1">
      <c r="B1946" s="1"/>
      <c r="C1946" s="351">
        <v>6271</v>
      </c>
      <c r="D1946" s="352" t="s">
        <v>2003</v>
      </c>
      <c r="E1946" s="353" t="s">
        <v>125</v>
      </c>
      <c r="F1946" s="354">
        <v>147751</v>
      </c>
      <c r="G1946" s="288" t="s">
        <v>117</v>
      </c>
      <c r="H1946" s="288"/>
      <c r="I1946" s="1"/>
      <c r="J1946" s="10"/>
      <c r="K1946" s="10"/>
    </row>
    <row r="1947" spans="2:11" s="5" customFormat="1" ht="78.75" hidden="1">
      <c r="B1947" s="1"/>
      <c r="C1947" s="351">
        <v>6272</v>
      </c>
      <c r="D1947" s="352" t="s">
        <v>2004</v>
      </c>
      <c r="E1947" s="353" t="s">
        <v>2005</v>
      </c>
      <c r="F1947" s="354">
        <v>7337</v>
      </c>
      <c r="G1947" s="288" t="s">
        <v>117</v>
      </c>
      <c r="H1947" s="288" t="s">
        <v>145</v>
      </c>
      <c r="I1947" s="1"/>
      <c r="J1947" s="10"/>
      <c r="K1947" s="10"/>
    </row>
    <row r="1948" spans="2:11" s="5" customFormat="1" ht="45" hidden="1">
      <c r="B1948" s="1"/>
      <c r="C1948" s="458">
        <v>6273</v>
      </c>
      <c r="D1948" s="460" t="s">
        <v>2006</v>
      </c>
      <c r="E1948" s="462" t="s">
        <v>2005</v>
      </c>
      <c r="F1948" s="464">
        <v>3650</v>
      </c>
      <c r="G1948" s="288" t="s">
        <v>117</v>
      </c>
      <c r="H1948" s="288" t="s">
        <v>145</v>
      </c>
      <c r="I1948" s="1"/>
      <c r="J1948" s="10"/>
      <c r="K1948" s="10"/>
    </row>
    <row r="1949" spans="2:11" s="5" customFormat="1" ht="30" hidden="1">
      <c r="B1949" s="1"/>
      <c r="C1949" s="458">
        <v>6274</v>
      </c>
      <c r="D1949" s="460" t="s">
        <v>2007</v>
      </c>
      <c r="E1949" s="462" t="s">
        <v>472</v>
      </c>
      <c r="F1949" s="464">
        <v>31265</v>
      </c>
      <c r="G1949" s="288" t="s">
        <v>117</v>
      </c>
      <c r="H1949" s="288" t="s">
        <v>145</v>
      </c>
      <c r="I1949" s="1"/>
      <c r="J1949" s="10"/>
      <c r="K1949" s="10"/>
    </row>
    <row r="1950" spans="2:11" s="5" customFormat="1" ht="255" hidden="1">
      <c r="B1950" s="1"/>
      <c r="C1950" s="458">
        <v>6275</v>
      </c>
      <c r="D1950" s="460" t="s">
        <v>2008</v>
      </c>
      <c r="E1950" s="462" t="s">
        <v>122</v>
      </c>
      <c r="F1950" s="464">
        <v>103779</v>
      </c>
      <c r="G1950" s="288" t="s">
        <v>117</v>
      </c>
      <c r="H1950" s="288"/>
      <c r="I1950" s="1"/>
      <c r="J1950" s="10"/>
      <c r="K1950" s="10"/>
    </row>
    <row r="1951" spans="2:11" s="5" customFormat="1" ht="283.5" hidden="1">
      <c r="B1951" s="1"/>
      <c r="C1951" s="351">
        <v>6276</v>
      </c>
      <c r="D1951" s="352" t="s">
        <v>2009</v>
      </c>
      <c r="E1951" s="353" t="s">
        <v>122</v>
      </c>
      <c r="F1951" s="354">
        <v>109231</v>
      </c>
      <c r="G1951" s="288" t="s">
        <v>117</v>
      </c>
      <c r="H1951" s="288"/>
      <c r="I1951" s="1"/>
      <c r="J1951" s="10"/>
      <c r="K1951" s="10"/>
    </row>
    <row r="1952" spans="2:11" s="5" customFormat="1" ht="173.25" hidden="1">
      <c r="B1952" s="1"/>
      <c r="C1952" s="351">
        <v>6278</v>
      </c>
      <c r="D1952" s="352" t="s">
        <v>2010</v>
      </c>
      <c r="E1952" s="353" t="s">
        <v>122</v>
      </c>
      <c r="F1952" s="354">
        <v>43057</v>
      </c>
      <c r="G1952" s="288" t="s">
        <v>117</v>
      </c>
      <c r="H1952" s="288"/>
      <c r="I1952" s="1"/>
      <c r="J1952" s="10"/>
      <c r="K1952" s="10"/>
    </row>
    <row r="1953" spans="2:11" s="5" customFormat="1" ht="173.25" hidden="1">
      <c r="B1953" s="1"/>
      <c r="C1953" s="351">
        <v>6279</v>
      </c>
      <c r="D1953" s="352" t="s">
        <v>2011</v>
      </c>
      <c r="E1953" s="353" t="s">
        <v>122</v>
      </c>
      <c r="F1953" s="354">
        <v>41421</v>
      </c>
      <c r="G1953" s="288" t="s">
        <v>117</v>
      </c>
      <c r="H1953" s="288"/>
      <c r="I1953" s="1"/>
      <c r="J1953" s="10"/>
      <c r="K1953" s="10"/>
    </row>
    <row r="1954" spans="2:11" s="5" customFormat="1" ht="173.25">
      <c r="B1954" s="1"/>
      <c r="C1954" s="351">
        <v>6280</v>
      </c>
      <c r="D1954" s="352" t="s">
        <v>2012</v>
      </c>
      <c r="E1954" s="353" t="s">
        <v>116</v>
      </c>
      <c r="F1954" s="354">
        <v>144611</v>
      </c>
      <c r="G1954" s="288" t="s">
        <v>117</v>
      </c>
      <c r="H1954" s="288" t="s">
        <v>145</v>
      </c>
      <c r="I1954" s="1"/>
      <c r="J1954" s="10"/>
      <c r="K1954" s="10"/>
    </row>
    <row r="1955" spans="2:11" s="5" customFormat="1" ht="204.75" hidden="1">
      <c r="B1955" s="1"/>
      <c r="C1955" s="351">
        <v>6281</v>
      </c>
      <c r="D1955" s="352" t="s">
        <v>2013</v>
      </c>
      <c r="E1955" s="353" t="s">
        <v>116</v>
      </c>
      <c r="F1955" s="354">
        <v>44431</v>
      </c>
      <c r="G1955" s="288" t="s">
        <v>117</v>
      </c>
      <c r="H1955" s="288"/>
      <c r="I1955" s="1"/>
      <c r="J1955" s="10"/>
      <c r="K1955" s="10"/>
    </row>
    <row r="1956" spans="2:11" s="5" customFormat="1" ht="173.25" hidden="1">
      <c r="B1956" s="1"/>
      <c r="C1956" s="351">
        <v>6282</v>
      </c>
      <c r="D1956" s="352" t="s">
        <v>2014</v>
      </c>
      <c r="E1956" s="353" t="s">
        <v>116</v>
      </c>
      <c r="F1956" s="354">
        <v>51637</v>
      </c>
      <c r="G1956" s="288" t="s">
        <v>117</v>
      </c>
      <c r="H1956" s="288"/>
      <c r="I1956" s="1"/>
      <c r="J1956" s="10"/>
      <c r="K1956" s="10"/>
    </row>
    <row r="1957" spans="2:11" s="5" customFormat="1" ht="157.5" hidden="1">
      <c r="B1957" s="1"/>
      <c r="C1957" s="351">
        <v>6283</v>
      </c>
      <c r="D1957" s="352" t="s">
        <v>2015</v>
      </c>
      <c r="E1957" s="353" t="s">
        <v>116</v>
      </c>
      <c r="F1957" s="354">
        <v>125270</v>
      </c>
      <c r="G1957" s="288" t="s">
        <v>117</v>
      </c>
      <c r="H1957" s="288"/>
      <c r="I1957" s="1"/>
      <c r="J1957" s="10"/>
      <c r="K1957" s="10"/>
    </row>
    <row r="1958" spans="2:11" s="5" customFormat="1" ht="204.75" hidden="1">
      <c r="B1958" s="1"/>
      <c r="C1958" s="351">
        <v>6284</v>
      </c>
      <c r="D1958" s="352" t="s">
        <v>2016</v>
      </c>
      <c r="E1958" s="353" t="s">
        <v>116</v>
      </c>
      <c r="F1958" s="354">
        <v>44589</v>
      </c>
      <c r="G1958" s="288" t="s">
        <v>117</v>
      </c>
      <c r="H1958" s="288"/>
      <c r="I1958" s="1"/>
      <c r="J1958" s="10"/>
      <c r="K1958" s="10"/>
    </row>
    <row r="1959" spans="2:11" s="5" customFormat="1" ht="173.25">
      <c r="B1959" s="1"/>
      <c r="C1959" s="351">
        <v>6285</v>
      </c>
      <c r="D1959" s="352" t="s">
        <v>2017</v>
      </c>
      <c r="E1959" s="353" t="s">
        <v>119</v>
      </c>
      <c r="F1959" s="354">
        <v>484047</v>
      </c>
      <c r="G1959" s="288" t="s">
        <v>117</v>
      </c>
      <c r="H1959" s="288"/>
      <c r="I1959" s="1"/>
      <c r="J1959" s="10"/>
      <c r="K1959" s="10"/>
    </row>
    <row r="1960" spans="2:11" s="5" customFormat="1" ht="75" hidden="1">
      <c r="B1960" s="1"/>
      <c r="C1960" s="458">
        <v>6286</v>
      </c>
      <c r="D1960" s="460" t="s">
        <v>2018</v>
      </c>
      <c r="E1960" s="462" t="s">
        <v>116</v>
      </c>
      <c r="F1960" s="464">
        <v>86141</v>
      </c>
      <c r="G1960" s="288" t="s">
        <v>117</v>
      </c>
      <c r="H1960" s="288" t="s">
        <v>145</v>
      </c>
      <c r="I1960" s="1"/>
      <c r="J1960" s="10"/>
      <c r="K1960" s="10"/>
    </row>
    <row r="1961" spans="2:11" s="5" customFormat="1" ht="236.25" hidden="1">
      <c r="B1961" s="1"/>
      <c r="C1961" s="351">
        <v>6287</v>
      </c>
      <c r="D1961" s="352" t="s">
        <v>2019</v>
      </c>
      <c r="E1961" s="353" t="s">
        <v>122</v>
      </c>
      <c r="F1961" s="354">
        <v>19139</v>
      </c>
      <c r="G1961" s="288" t="s">
        <v>117</v>
      </c>
      <c r="H1961" s="288"/>
      <c r="I1961" s="1"/>
      <c r="J1961" s="10"/>
      <c r="K1961" s="10"/>
    </row>
    <row r="1962" spans="2:11" s="5" customFormat="1" ht="157.5" hidden="1">
      <c r="B1962" s="1"/>
      <c r="C1962" s="351">
        <v>6288</v>
      </c>
      <c r="D1962" s="352" t="s">
        <v>2020</v>
      </c>
      <c r="E1962" s="353" t="s">
        <v>122</v>
      </c>
      <c r="F1962" s="354">
        <v>15887</v>
      </c>
      <c r="G1962" s="288" t="s">
        <v>117</v>
      </c>
      <c r="H1962" s="288"/>
      <c r="I1962" s="1"/>
      <c r="J1962" s="10"/>
      <c r="K1962" s="10"/>
    </row>
    <row r="1963" spans="2:11" s="5" customFormat="1" ht="157.5" hidden="1">
      <c r="B1963" s="1"/>
      <c r="C1963" s="351">
        <v>6289</v>
      </c>
      <c r="D1963" s="352" t="s">
        <v>2021</v>
      </c>
      <c r="E1963" s="353" t="s">
        <v>122</v>
      </c>
      <c r="F1963" s="354">
        <v>20486</v>
      </c>
      <c r="G1963" s="288" t="s">
        <v>117</v>
      </c>
      <c r="H1963" s="288"/>
      <c r="I1963" s="1"/>
      <c r="J1963" s="10"/>
      <c r="K1963" s="10"/>
    </row>
    <row r="1964" spans="2:11" s="5" customFormat="1" ht="78.75" hidden="1">
      <c r="B1964" s="1"/>
      <c r="C1964" s="351">
        <v>6290</v>
      </c>
      <c r="D1964" s="352" t="s">
        <v>2022</v>
      </c>
      <c r="E1964" s="353" t="s">
        <v>472</v>
      </c>
      <c r="F1964" s="354">
        <v>21568</v>
      </c>
      <c r="G1964" s="288" t="s">
        <v>117</v>
      </c>
      <c r="H1964" s="288" t="s">
        <v>145</v>
      </c>
      <c r="I1964" s="1"/>
      <c r="J1964" s="10"/>
      <c r="K1964" s="10"/>
    </row>
    <row r="1965" spans="2:11" s="5" customFormat="1" ht="94.5">
      <c r="B1965" s="1"/>
      <c r="C1965" s="351">
        <v>6291</v>
      </c>
      <c r="D1965" s="352" t="s">
        <v>2023</v>
      </c>
      <c r="E1965" s="353" t="s">
        <v>122</v>
      </c>
      <c r="F1965" s="354">
        <v>15495</v>
      </c>
      <c r="G1965" s="288" t="s">
        <v>117</v>
      </c>
      <c r="H1965" s="288" t="s">
        <v>145</v>
      </c>
      <c r="I1965" s="1"/>
      <c r="J1965" s="10"/>
      <c r="K1965" s="10"/>
    </row>
    <row r="1966" spans="2:11" s="5" customFormat="1" ht="173.25" hidden="1">
      <c r="B1966" s="1"/>
      <c r="C1966" s="351">
        <v>6292</v>
      </c>
      <c r="D1966" s="352" t="s">
        <v>2024</v>
      </c>
      <c r="E1966" s="353" t="s">
        <v>472</v>
      </c>
      <c r="F1966" s="354">
        <v>23854</v>
      </c>
      <c r="G1966" s="288" t="s">
        <v>117</v>
      </c>
      <c r="H1966" s="288"/>
      <c r="I1966" s="1"/>
      <c r="J1966" s="10"/>
      <c r="K1966" s="10"/>
    </row>
    <row r="1967" spans="2:11" s="5" customFormat="1" ht="94.5" hidden="1">
      <c r="B1967" s="1"/>
      <c r="C1967" s="351">
        <v>6294</v>
      </c>
      <c r="D1967" s="352" t="s">
        <v>2025</v>
      </c>
      <c r="E1967" s="353" t="s">
        <v>122</v>
      </c>
      <c r="F1967" s="354">
        <v>31704</v>
      </c>
      <c r="G1967" s="288" t="s">
        <v>117</v>
      </c>
      <c r="H1967" s="288"/>
      <c r="I1967" s="1"/>
      <c r="J1967" s="10"/>
      <c r="K1967" s="10"/>
    </row>
    <row r="1968" spans="2:11" s="5" customFormat="1" ht="94.5" hidden="1">
      <c r="B1968" s="1"/>
      <c r="C1968" s="351">
        <v>6295</v>
      </c>
      <c r="D1968" s="352" t="s">
        <v>2026</v>
      </c>
      <c r="E1968" s="353" t="s">
        <v>122</v>
      </c>
      <c r="F1968" s="354">
        <v>31663</v>
      </c>
      <c r="G1968" s="288" t="s">
        <v>117</v>
      </c>
      <c r="H1968" s="288"/>
      <c r="I1968" s="1"/>
      <c r="J1968" s="10"/>
      <c r="K1968" s="10"/>
    </row>
    <row r="1969" spans="2:11" s="5" customFormat="1" ht="110.25">
      <c r="B1969" s="1"/>
      <c r="C1969" s="351">
        <v>6296</v>
      </c>
      <c r="D1969" s="352" t="s">
        <v>2027</v>
      </c>
      <c r="E1969" s="353" t="s">
        <v>122</v>
      </c>
      <c r="F1969" s="354">
        <v>51774</v>
      </c>
      <c r="G1969" s="288" t="s">
        <v>117</v>
      </c>
      <c r="H1969" s="288" t="s">
        <v>145</v>
      </c>
      <c r="I1969" s="1"/>
      <c r="J1969" s="10"/>
      <c r="K1969" s="10"/>
    </row>
    <row r="1970" spans="2:11" s="5" customFormat="1" ht="189">
      <c r="B1970" s="1"/>
      <c r="C1970" s="351">
        <v>6297</v>
      </c>
      <c r="D1970" s="352" t="s">
        <v>2028</v>
      </c>
      <c r="E1970" s="353" t="s">
        <v>119</v>
      </c>
      <c r="F1970" s="354">
        <v>536635</v>
      </c>
      <c r="G1970" s="288" t="s">
        <v>117</v>
      </c>
      <c r="H1970" s="288"/>
      <c r="I1970" s="1"/>
      <c r="J1970" s="10"/>
      <c r="K1970" s="10"/>
    </row>
    <row r="1971" spans="2:11" s="5" customFormat="1" ht="173.25">
      <c r="B1971" s="1"/>
      <c r="C1971" s="351">
        <v>6298</v>
      </c>
      <c r="D1971" s="352" t="s">
        <v>2029</v>
      </c>
      <c r="E1971" s="353" t="s">
        <v>119</v>
      </c>
      <c r="F1971" s="354">
        <v>469028</v>
      </c>
      <c r="G1971" s="288" t="s">
        <v>117</v>
      </c>
      <c r="H1971" s="288"/>
      <c r="I1971" s="1"/>
      <c r="J1971" s="10"/>
      <c r="K1971" s="10"/>
    </row>
    <row r="1972" spans="2:11" s="5" customFormat="1" ht="47.25">
      <c r="B1972" s="1"/>
      <c r="C1972" s="351">
        <v>6299</v>
      </c>
      <c r="D1972" s="352" t="s">
        <v>2030</v>
      </c>
      <c r="E1972" s="353" t="s">
        <v>119</v>
      </c>
      <c r="F1972" s="354">
        <v>454912</v>
      </c>
      <c r="G1972" s="288" t="s">
        <v>117</v>
      </c>
      <c r="H1972" s="288"/>
      <c r="I1972" s="1"/>
      <c r="J1972" s="10"/>
      <c r="K1972" s="10"/>
    </row>
    <row r="1973" spans="2:11" s="5" customFormat="1" ht="189">
      <c r="B1973" s="1"/>
      <c r="C1973" s="351">
        <v>6300</v>
      </c>
      <c r="D1973" s="352" t="s">
        <v>2031</v>
      </c>
      <c r="E1973" s="353" t="s">
        <v>119</v>
      </c>
      <c r="F1973" s="354">
        <v>544772</v>
      </c>
      <c r="G1973" s="288" t="s">
        <v>117</v>
      </c>
      <c r="H1973" s="288"/>
      <c r="I1973" s="1"/>
      <c r="J1973" s="10"/>
      <c r="K1973" s="10"/>
    </row>
    <row r="1974" spans="2:11" s="5" customFormat="1" ht="141.75">
      <c r="B1974" s="1"/>
      <c r="C1974" s="351">
        <v>6301</v>
      </c>
      <c r="D1974" s="352" t="s">
        <v>2032</v>
      </c>
      <c r="E1974" s="353" t="s">
        <v>119</v>
      </c>
      <c r="F1974" s="354">
        <v>681866</v>
      </c>
      <c r="G1974" s="288" t="s">
        <v>117</v>
      </c>
      <c r="H1974" s="288"/>
      <c r="I1974" s="1"/>
      <c r="J1974" s="10"/>
      <c r="K1974" s="10"/>
    </row>
    <row r="1975" spans="2:11" s="5" customFormat="1" ht="141.75">
      <c r="B1975" s="1"/>
      <c r="C1975" s="351">
        <v>6302</v>
      </c>
      <c r="D1975" s="352" t="s">
        <v>2033</v>
      </c>
      <c r="E1975" s="353" t="s">
        <v>119</v>
      </c>
      <c r="F1975" s="354">
        <v>553937</v>
      </c>
      <c r="G1975" s="288" t="s">
        <v>117</v>
      </c>
      <c r="H1975" s="288"/>
      <c r="I1975" s="1"/>
      <c r="J1975" s="10"/>
      <c r="K1975" s="10"/>
    </row>
    <row r="1976" spans="2:11" s="5" customFormat="1" ht="47.25" hidden="1">
      <c r="B1976" s="1"/>
      <c r="C1976" s="351">
        <v>6303</v>
      </c>
      <c r="D1976" s="352" t="s">
        <v>2034</v>
      </c>
      <c r="E1976" s="353" t="s">
        <v>116</v>
      </c>
      <c r="F1976" s="354">
        <v>6677</v>
      </c>
      <c r="G1976" s="288" t="s">
        <v>117</v>
      </c>
      <c r="H1976" s="288"/>
      <c r="I1976" s="1"/>
      <c r="J1976" s="10"/>
      <c r="K1976" s="10"/>
    </row>
    <row r="1977" spans="2:11" s="5" customFormat="1" ht="78.75" hidden="1">
      <c r="B1977" s="1"/>
      <c r="C1977" s="351">
        <v>6304</v>
      </c>
      <c r="D1977" s="352" t="s">
        <v>2035</v>
      </c>
      <c r="E1977" s="353" t="s">
        <v>116</v>
      </c>
      <c r="F1977" s="354">
        <v>5501</v>
      </c>
      <c r="G1977" s="288" t="s">
        <v>117</v>
      </c>
      <c r="H1977" s="288"/>
      <c r="I1977" s="1"/>
      <c r="J1977" s="10"/>
      <c r="K1977" s="10"/>
    </row>
    <row r="1978" spans="2:11" s="5" customFormat="1" ht="63" hidden="1">
      <c r="B1978" s="1"/>
      <c r="C1978" s="351">
        <v>6305</v>
      </c>
      <c r="D1978" s="352" t="s">
        <v>2036</v>
      </c>
      <c r="E1978" s="353" t="s">
        <v>116</v>
      </c>
      <c r="F1978" s="354">
        <v>13905</v>
      </c>
      <c r="G1978" s="288" t="s">
        <v>117</v>
      </c>
      <c r="H1978" s="288"/>
      <c r="I1978" s="1"/>
      <c r="J1978" s="10"/>
      <c r="K1978" s="10"/>
    </row>
    <row r="1979" spans="2:11" s="5" customFormat="1" ht="220.5" hidden="1">
      <c r="B1979" s="1"/>
      <c r="C1979" s="351">
        <v>6306</v>
      </c>
      <c r="D1979" s="352" t="s">
        <v>2037</v>
      </c>
      <c r="E1979" s="353" t="s">
        <v>122</v>
      </c>
      <c r="F1979" s="354">
        <v>7870</v>
      </c>
      <c r="G1979" s="288" t="s">
        <v>117</v>
      </c>
      <c r="H1979" s="288"/>
      <c r="I1979" s="1"/>
      <c r="J1979" s="10"/>
      <c r="K1979" s="10"/>
    </row>
    <row r="1980" spans="2:11" s="5" customFormat="1" ht="94.5">
      <c r="B1980" s="1"/>
      <c r="C1980" s="351">
        <v>6308</v>
      </c>
      <c r="D1980" s="352" t="s">
        <v>2038</v>
      </c>
      <c r="E1980" s="353" t="s">
        <v>116</v>
      </c>
      <c r="F1980" s="354">
        <v>3141</v>
      </c>
      <c r="G1980" s="288" t="s">
        <v>117</v>
      </c>
      <c r="H1980" s="288"/>
      <c r="I1980" s="1"/>
      <c r="J1980" s="10"/>
      <c r="K1980" s="10"/>
    </row>
    <row r="1981" spans="2:11" s="5" customFormat="1" ht="31.5" hidden="1">
      <c r="B1981" s="1"/>
      <c r="C1981" s="351">
        <v>6309</v>
      </c>
      <c r="D1981" s="352" t="s">
        <v>2039</v>
      </c>
      <c r="E1981" s="353" t="s">
        <v>116</v>
      </c>
      <c r="F1981" s="354">
        <v>16570</v>
      </c>
      <c r="G1981" s="288" t="s">
        <v>117</v>
      </c>
      <c r="H1981" s="288"/>
      <c r="I1981" s="1"/>
      <c r="J1981" s="10"/>
      <c r="K1981" s="10"/>
    </row>
    <row r="1982" spans="2:11" s="5" customFormat="1" ht="78.75" hidden="1">
      <c r="B1982" s="1"/>
      <c r="C1982" s="351">
        <v>6313</v>
      </c>
      <c r="D1982" s="352" t="s">
        <v>2040</v>
      </c>
      <c r="E1982" s="353" t="s">
        <v>119</v>
      </c>
      <c r="F1982" s="354">
        <v>749970</v>
      </c>
      <c r="G1982" s="288" t="s">
        <v>117</v>
      </c>
      <c r="H1982" s="288"/>
      <c r="I1982" s="1"/>
      <c r="J1982" s="10"/>
      <c r="K1982" s="10"/>
    </row>
    <row r="1983" spans="2:11" s="5" customFormat="1" ht="94.5" hidden="1">
      <c r="B1983" s="1"/>
      <c r="C1983" s="351">
        <v>6314</v>
      </c>
      <c r="D1983" s="352" t="s">
        <v>2041</v>
      </c>
      <c r="E1983" s="353" t="s">
        <v>119</v>
      </c>
      <c r="F1983" s="354">
        <v>808875</v>
      </c>
      <c r="G1983" s="288" t="s">
        <v>117</v>
      </c>
      <c r="H1983" s="288"/>
      <c r="I1983" s="1"/>
      <c r="J1983" s="10"/>
      <c r="K1983" s="10"/>
    </row>
    <row r="1984" spans="2:11" s="5" customFormat="1" ht="94.5" hidden="1">
      <c r="B1984" s="1"/>
      <c r="C1984" s="351">
        <v>6315</v>
      </c>
      <c r="D1984" s="352" t="s">
        <v>2042</v>
      </c>
      <c r="E1984" s="353" t="s">
        <v>119</v>
      </c>
      <c r="F1984" s="354">
        <v>811465</v>
      </c>
      <c r="G1984" s="288" t="s">
        <v>117</v>
      </c>
      <c r="H1984" s="288"/>
      <c r="I1984" s="1"/>
      <c r="J1984" s="10"/>
      <c r="K1984" s="10"/>
    </row>
    <row r="1985" spans="2:11" s="5" customFormat="1" ht="110.25" hidden="1">
      <c r="B1985" s="1"/>
      <c r="C1985" s="351">
        <v>6316</v>
      </c>
      <c r="D1985" s="352" t="s">
        <v>2043</v>
      </c>
      <c r="E1985" s="353" t="s">
        <v>119</v>
      </c>
      <c r="F1985" s="354">
        <v>798440</v>
      </c>
      <c r="G1985" s="288" t="s">
        <v>117</v>
      </c>
      <c r="H1985" s="288"/>
      <c r="I1985" s="1"/>
      <c r="J1985" s="10"/>
      <c r="K1985" s="10"/>
    </row>
    <row r="1986" spans="2:11" s="5" customFormat="1" ht="126">
      <c r="B1986" s="1"/>
      <c r="C1986" s="351">
        <v>6317</v>
      </c>
      <c r="D1986" s="352" t="s">
        <v>2044</v>
      </c>
      <c r="E1986" s="353" t="s">
        <v>122</v>
      </c>
      <c r="F1986" s="354">
        <v>4899270</v>
      </c>
      <c r="G1986" s="288" t="s">
        <v>117</v>
      </c>
      <c r="H1986" s="288"/>
      <c r="I1986" s="1"/>
      <c r="J1986" s="10"/>
      <c r="K1986" s="10"/>
    </row>
    <row r="1987" spans="2:11" s="5" customFormat="1" ht="141.75" hidden="1">
      <c r="B1987" s="1"/>
      <c r="C1987" s="351">
        <v>6318</v>
      </c>
      <c r="D1987" s="352" t="s">
        <v>2045</v>
      </c>
      <c r="E1987" s="353" t="s">
        <v>1215</v>
      </c>
      <c r="F1987" s="354">
        <v>154700</v>
      </c>
      <c r="G1987" s="288" t="s">
        <v>117</v>
      </c>
      <c r="H1987" s="288"/>
      <c r="I1987" s="1"/>
      <c r="J1987" s="10"/>
      <c r="K1987" s="10"/>
    </row>
    <row r="1988" spans="2:11" s="5" customFormat="1" ht="126">
      <c r="B1988" s="1"/>
      <c r="C1988" s="351">
        <v>6319</v>
      </c>
      <c r="D1988" s="352" t="s">
        <v>2046</v>
      </c>
      <c r="E1988" s="353" t="s">
        <v>122</v>
      </c>
      <c r="F1988" s="354">
        <v>3319985</v>
      </c>
      <c r="G1988" s="288" t="s">
        <v>117</v>
      </c>
      <c r="H1988" s="288"/>
      <c r="I1988" s="1"/>
      <c r="J1988" s="10"/>
      <c r="K1988" s="10"/>
    </row>
    <row r="1989" spans="2:11" s="5" customFormat="1" ht="63" hidden="1">
      <c r="B1989" s="1"/>
      <c r="C1989" s="351">
        <v>6320</v>
      </c>
      <c r="D1989" s="352" t="s">
        <v>2047</v>
      </c>
      <c r="E1989" s="353" t="s">
        <v>125</v>
      </c>
      <c r="F1989" s="354">
        <v>3875006</v>
      </c>
      <c r="G1989" s="288" t="s">
        <v>117</v>
      </c>
      <c r="H1989" s="288"/>
      <c r="I1989" s="1"/>
      <c r="J1989" s="10"/>
      <c r="K1989" s="10"/>
    </row>
    <row r="1990" spans="2:11" s="5" customFormat="1" ht="94.5">
      <c r="B1990" s="1"/>
      <c r="C1990" s="351">
        <v>6321</v>
      </c>
      <c r="D1990" s="352" t="s">
        <v>2048</v>
      </c>
      <c r="E1990" s="353" t="s">
        <v>119</v>
      </c>
      <c r="F1990" s="354">
        <v>659286</v>
      </c>
      <c r="G1990" s="288" t="s">
        <v>117</v>
      </c>
      <c r="H1990" s="288"/>
      <c r="I1990" s="1"/>
      <c r="J1990" s="10"/>
      <c r="K1990" s="10"/>
    </row>
    <row r="1991" spans="2:11" s="5" customFormat="1" ht="78.75" hidden="1">
      <c r="B1991" s="1"/>
      <c r="C1991" s="351">
        <v>6322</v>
      </c>
      <c r="D1991" s="352" t="s">
        <v>2049</v>
      </c>
      <c r="E1991" s="353" t="s">
        <v>125</v>
      </c>
      <c r="F1991" s="354">
        <v>182091</v>
      </c>
      <c r="G1991" s="288" t="s">
        <v>117</v>
      </c>
      <c r="H1991" s="288"/>
      <c r="I1991" s="1"/>
      <c r="J1991" s="10"/>
      <c r="K1991" s="10"/>
    </row>
    <row r="1992" spans="2:11" s="5" customFormat="1" ht="94.5">
      <c r="B1992" s="1"/>
      <c r="C1992" s="351">
        <v>6323</v>
      </c>
      <c r="D1992" s="352" t="s">
        <v>2050</v>
      </c>
      <c r="E1992" s="353" t="s">
        <v>122</v>
      </c>
      <c r="F1992" s="354">
        <v>683110</v>
      </c>
      <c r="G1992" s="288" t="s">
        <v>117</v>
      </c>
      <c r="H1992" s="288"/>
      <c r="I1992" s="1"/>
      <c r="J1992" s="10"/>
      <c r="K1992" s="10"/>
    </row>
    <row r="1993" spans="2:11" s="5" customFormat="1" ht="78.75" hidden="1">
      <c r="B1993" s="1"/>
      <c r="C1993" s="351">
        <v>6324</v>
      </c>
      <c r="D1993" s="352" t="s">
        <v>2051</v>
      </c>
      <c r="E1993" s="353" t="s">
        <v>125</v>
      </c>
      <c r="F1993" s="354">
        <v>74909</v>
      </c>
      <c r="G1993" s="288" t="s">
        <v>117</v>
      </c>
      <c r="H1993" s="288"/>
      <c r="I1993" s="1"/>
      <c r="J1993" s="10"/>
      <c r="K1993" s="10"/>
    </row>
    <row r="1994" spans="2:11" s="5" customFormat="1" ht="25.5" hidden="1">
      <c r="B1994" s="1"/>
      <c r="C1994" s="351">
        <v>6325</v>
      </c>
      <c r="D1994" s="352" t="s">
        <v>2052</v>
      </c>
      <c r="E1994" s="353" t="s">
        <v>125</v>
      </c>
      <c r="F1994" s="354">
        <v>67382</v>
      </c>
      <c r="G1994" s="288" t="s">
        <v>117</v>
      </c>
      <c r="H1994" s="288"/>
      <c r="I1994" s="1"/>
      <c r="J1994" s="10"/>
      <c r="K1994" s="10"/>
    </row>
    <row r="1995" spans="2:11" s="5" customFormat="1" ht="63" hidden="1">
      <c r="B1995" s="1"/>
      <c r="C1995" s="351">
        <v>6326</v>
      </c>
      <c r="D1995" s="352" t="s">
        <v>2053</v>
      </c>
      <c r="E1995" s="353" t="s">
        <v>119</v>
      </c>
      <c r="F1995" s="354">
        <v>130679</v>
      </c>
      <c r="G1995" s="288" t="s">
        <v>117</v>
      </c>
      <c r="H1995" s="288"/>
      <c r="I1995" s="1"/>
      <c r="J1995" s="10"/>
      <c r="K1995" s="10"/>
    </row>
    <row r="1996" spans="2:11" s="5" customFormat="1" ht="78.75" hidden="1">
      <c r="B1996" s="1"/>
      <c r="C1996" s="351">
        <v>6327</v>
      </c>
      <c r="D1996" s="352" t="s">
        <v>2054</v>
      </c>
      <c r="E1996" s="353" t="s">
        <v>2055</v>
      </c>
      <c r="F1996" s="354">
        <v>535500</v>
      </c>
      <c r="G1996" s="288" t="s">
        <v>117</v>
      </c>
      <c r="H1996" s="288"/>
      <c r="I1996" s="1"/>
      <c r="J1996" s="10"/>
      <c r="K1996" s="10"/>
    </row>
    <row r="1997" spans="2:11" s="5" customFormat="1" ht="78.75" hidden="1">
      <c r="B1997" s="1"/>
      <c r="C1997" s="351">
        <v>6328</v>
      </c>
      <c r="D1997" s="352" t="s">
        <v>2056</v>
      </c>
      <c r="E1997" s="353" t="s">
        <v>2055</v>
      </c>
      <c r="F1997" s="354">
        <v>654500</v>
      </c>
      <c r="G1997" s="288" t="s">
        <v>117</v>
      </c>
      <c r="H1997" s="288"/>
      <c r="I1997" s="1"/>
      <c r="J1997" s="10"/>
      <c r="K1997" s="10"/>
    </row>
    <row r="1998" spans="2:11" s="5" customFormat="1" ht="78.75" hidden="1">
      <c r="B1998" s="1"/>
      <c r="C1998" s="351">
        <v>6329</v>
      </c>
      <c r="D1998" s="352" t="s">
        <v>2057</v>
      </c>
      <c r="E1998" s="353" t="s">
        <v>2055</v>
      </c>
      <c r="F1998" s="354">
        <v>892500</v>
      </c>
      <c r="G1998" s="288" t="s">
        <v>117</v>
      </c>
      <c r="H1998" s="288"/>
      <c r="I1998" s="1"/>
      <c r="J1998" s="10"/>
      <c r="K1998" s="10"/>
    </row>
    <row r="1999" spans="2:11" s="5" customFormat="1" ht="47.25" hidden="1">
      <c r="B1999" s="1"/>
      <c r="C1999" s="351">
        <v>6333</v>
      </c>
      <c r="D1999" s="352" t="s">
        <v>2058</v>
      </c>
      <c r="E1999" s="353" t="s">
        <v>119</v>
      </c>
      <c r="F1999" s="354">
        <v>182191</v>
      </c>
      <c r="G1999" s="288" t="s">
        <v>117</v>
      </c>
      <c r="H1999" s="288" t="s">
        <v>145</v>
      </c>
      <c r="I1999" s="1"/>
      <c r="J1999" s="10"/>
      <c r="K1999" s="10"/>
    </row>
    <row r="2000" spans="2:11" s="5" customFormat="1" ht="31.5" hidden="1">
      <c r="B2000" s="1"/>
      <c r="C2000" s="351">
        <v>6335</v>
      </c>
      <c r="D2000" s="352" t="s">
        <v>2059</v>
      </c>
      <c r="E2000" s="353" t="s">
        <v>122</v>
      </c>
      <c r="F2000" s="354">
        <v>137332</v>
      </c>
      <c r="G2000" s="288" t="s">
        <v>117</v>
      </c>
      <c r="H2000" s="288"/>
      <c r="I2000" s="1"/>
      <c r="J2000" s="10"/>
      <c r="K2000" s="10"/>
    </row>
    <row r="2001" spans="2:11" s="5" customFormat="1" ht="63" hidden="1">
      <c r="B2001" s="1"/>
      <c r="C2001" s="351">
        <v>6339</v>
      </c>
      <c r="D2001" s="352" t="s">
        <v>2060</v>
      </c>
      <c r="E2001" s="353" t="s">
        <v>125</v>
      </c>
      <c r="F2001" s="354">
        <v>4202981</v>
      </c>
      <c r="G2001" s="288" t="s">
        <v>117</v>
      </c>
      <c r="H2001" s="288"/>
      <c r="I2001" s="1"/>
      <c r="J2001" s="10"/>
      <c r="K2001" s="10"/>
    </row>
    <row r="2002" spans="2:11" s="5" customFormat="1" ht="78.75" hidden="1">
      <c r="B2002" s="1"/>
      <c r="C2002" s="351">
        <v>6340</v>
      </c>
      <c r="D2002" s="352" t="s">
        <v>2061</v>
      </c>
      <c r="E2002" s="353" t="s">
        <v>119</v>
      </c>
      <c r="F2002" s="354">
        <v>200584</v>
      </c>
      <c r="G2002" s="288" t="s">
        <v>117</v>
      </c>
      <c r="H2002" s="288"/>
      <c r="I2002" s="1"/>
      <c r="J2002" s="10"/>
      <c r="K2002" s="10"/>
    </row>
    <row r="2003" spans="2:11" s="5" customFormat="1" ht="94.5">
      <c r="B2003" s="1"/>
      <c r="C2003" s="351">
        <v>6341</v>
      </c>
      <c r="D2003" s="352" t="s">
        <v>2062</v>
      </c>
      <c r="E2003" s="353" t="s">
        <v>125</v>
      </c>
      <c r="F2003" s="354">
        <v>582863</v>
      </c>
      <c r="G2003" s="288" t="s">
        <v>117</v>
      </c>
      <c r="H2003" s="288"/>
      <c r="I2003" s="1"/>
      <c r="J2003" s="10"/>
      <c r="K2003" s="10"/>
    </row>
    <row r="2004" spans="2:11" s="5" customFormat="1" ht="78.75">
      <c r="B2004" s="1"/>
      <c r="C2004" s="351">
        <v>6342</v>
      </c>
      <c r="D2004" s="352" t="s">
        <v>2063</v>
      </c>
      <c r="E2004" s="353" t="s">
        <v>125</v>
      </c>
      <c r="F2004" s="354">
        <v>6817625</v>
      </c>
      <c r="G2004" s="288" t="s">
        <v>117</v>
      </c>
      <c r="H2004" s="288" t="s">
        <v>145</v>
      </c>
      <c r="I2004" s="1"/>
      <c r="J2004" s="10"/>
      <c r="K2004" s="10"/>
    </row>
    <row r="2005" spans="2:11" s="5" customFormat="1" ht="31.5" hidden="1">
      <c r="B2005" s="1"/>
      <c r="C2005" s="351">
        <v>6343</v>
      </c>
      <c r="D2005" s="352" t="s">
        <v>2064</v>
      </c>
      <c r="E2005" s="353" t="s">
        <v>122</v>
      </c>
      <c r="F2005" s="354">
        <v>807520</v>
      </c>
      <c r="G2005" s="288" t="s">
        <v>117</v>
      </c>
      <c r="H2005" s="288"/>
      <c r="I2005" s="1"/>
      <c r="J2005" s="10"/>
      <c r="K2005" s="10"/>
    </row>
    <row r="2006" spans="2:11" s="5" customFormat="1" ht="31.5" hidden="1">
      <c r="B2006" s="1"/>
      <c r="C2006" s="351">
        <v>6346</v>
      </c>
      <c r="D2006" s="352" t="s">
        <v>2065</v>
      </c>
      <c r="E2006" s="353" t="s">
        <v>122</v>
      </c>
      <c r="F2006" s="354">
        <v>28006</v>
      </c>
      <c r="G2006" s="288" t="s">
        <v>117</v>
      </c>
      <c r="H2006" s="288"/>
      <c r="I2006" s="1"/>
      <c r="J2006" s="10"/>
      <c r="K2006" s="10"/>
    </row>
    <row r="2007" spans="2:11" s="5" customFormat="1" ht="63">
      <c r="B2007" s="1"/>
      <c r="C2007" s="351">
        <v>6352</v>
      </c>
      <c r="D2007" s="352" t="s">
        <v>2066</v>
      </c>
      <c r="E2007" s="353" t="s">
        <v>116</v>
      </c>
      <c r="F2007" s="354">
        <v>74080</v>
      </c>
      <c r="G2007" s="288" t="s">
        <v>117</v>
      </c>
      <c r="H2007" s="288"/>
      <c r="I2007" s="1"/>
      <c r="J2007" s="10"/>
      <c r="K2007" s="10"/>
    </row>
    <row r="2008" spans="2:11" s="5" customFormat="1" ht="126" hidden="1">
      <c r="B2008" s="1"/>
      <c r="C2008" s="351">
        <v>6353</v>
      </c>
      <c r="D2008" s="352" t="s">
        <v>2067</v>
      </c>
      <c r="E2008" s="353" t="s">
        <v>1982</v>
      </c>
      <c r="F2008" s="354">
        <v>2060</v>
      </c>
      <c r="G2008" s="288" t="s">
        <v>117</v>
      </c>
      <c r="H2008" s="288"/>
      <c r="I2008" s="1"/>
      <c r="J2008" s="10"/>
      <c r="K2008" s="10"/>
    </row>
    <row r="2009" spans="2:11" s="5" customFormat="1" ht="78.75" hidden="1">
      <c r="B2009" s="1"/>
      <c r="C2009" s="351">
        <v>6364</v>
      </c>
      <c r="D2009" s="352" t="s">
        <v>2068</v>
      </c>
      <c r="E2009" s="353" t="s">
        <v>125</v>
      </c>
      <c r="F2009" s="354">
        <v>6571422</v>
      </c>
      <c r="G2009" s="288" t="s">
        <v>117</v>
      </c>
      <c r="H2009" s="288" t="s">
        <v>145</v>
      </c>
      <c r="I2009" s="1"/>
      <c r="J2009" s="10"/>
      <c r="K2009" s="10"/>
    </row>
    <row r="2010" spans="2:11" s="5" customFormat="1" ht="78.75" hidden="1">
      <c r="B2010" s="1"/>
      <c r="C2010" s="351">
        <v>6365</v>
      </c>
      <c r="D2010" s="352" t="s">
        <v>2069</v>
      </c>
      <c r="E2010" s="353" t="s">
        <v>125</v>
      </c>
      <c r="F2010" s="354">
        <v>975800</v>
      </c>
      <c r="G2010" s="288" t="s">
        <v>117</v>
      </c>
      <c r="H2010" s="288"/>
      <c r="I2010" s="1"/>
      <c r="J2010" s="10"/>
      <c r="K2010" s="10"/>
    </row>
    <row r="2011" spans="2:11" s="5" customFormat="1" ht="78.75" hidden="1">
      <c r="B2011" s="1"/>
      <c r="C2011" s="351">
        <v>6366</v>
      </c>
      <c r="D2011" s="352" t="s">
        <v>2070</v>
      </c>
      <c r="E2011" s="353" t="s">
        <v>125</v>
      </c>
      <c r="F2011" s="354">
        <v>644555</v>
      </c>
      <c r="G2011" s="288" t="s">
        <v>117</v>
      </c>
      <c r="H2011" s="288"/>
      <c r="I2011" s="1"/>
      <c r="J2011" s="10"/>
      <c r="K2011" s="10"/>
    </row>
    <row r="2012" spans="2:11" s="5" customFormat="1" ht="78.75" hidden="1">
      <c r="B2012" s="1"/>
      <c r="C2012" s="351">
        <v>6367</v>
      </c>
      <c r="D2012" s="352" t="s">
        <v>2071</v>
      </c>
      <c r="E2012" s="353" t="s">
        <v>125</v>
      </c>
      <c r="F2012" s="354">
        <v>644555</v>
      </c>
      <c r="G2012" s="288" t="s">
        <v>117</v>
      </c>
      <c r="H2012" s="288"/>
      <c r="I2012" s="1"/>
      <c r="J2012" s="10"/>
      <c r="K2012" s="10"/>
    </row>
    <row r="2013" spans="2:11" s="5" customFormat="1" ht="78.75" hidden="1">
      <c r="B2013" s="1"/>
      <c r="C2013" s="351">
        <v>6371</v>
      </c>
      <c r="D2013" s="352" t="s">
        <v>2072</v>
      </c>
      <c r="E2013" s="353" t="s">
        <v>125</v>
      </c>
      <c r="F2013" s="354">
        <v>6571422</v>
      </c>
      <c r="G2013" s="288" t="s">
        <v>117</v>
      </c>
      <c r="H2013" s="288" t="s">
        <v>145</v>
      </c>
      <c r="I2013" s="1"/>
      <c r="J2013" s="10"/>
      <c r="K2013" s="10"/>
    </row>
    <row r="2014" spans="2:11" s="5" customFormat="1" ht="78.75" hidden="1">
      <c r="B2014" s="1"/>
      <c r="C2014" s="351">
        <v>6372</v>
      </c>
      <c r="D2014" s="352" t="s">
        <v>2073</v>
      </c>
      <c r="E2014" s="353" t="s">
        <v>125</v>
      </c>
      <c r="F2014" s="354">
        <v>7473955</v>
      </c>
      <c r="G2014" s="288" t="s">
        <v>117</v>
      </c>
      <c r="H2014" s="288" t="s">
        <v>145</v>
      </c>
      <c r="I2014" s="1"/>
      <c r="J2014" s="10"/>
      <c r="K2014" s="10"/>
    </row>
    <row r="2015" spans="2:11" s="5" customFormat="1" ht="63" hidden="1">
      <c r="B2015" s="1"/>
      <c r="C2015" s="351">
        <v>6373</v>
      </c>
      <c r="D2015" s="352" t="s">
        <v>2074</v>
      </c>
      <c r="E2015" s="353" t="s">
        <v>125</v>
      </c>
      <c r="F2015" s="354">
        <v>4122922</v>
      </c>
      <c r="G2015" s="288" t="s">
        <v>117</v>
      </c>
      <c r="H2015" s="288" t="s">
        <v>145</v>
      </c>
      <c r="I2015" s="1"/>
      <c r="J2015" s="10"/>
      <c r="K2015" s="10"/>
    </row>
    <row r="2016" spans="2:11" s="5" customFormat="1" ht="78.75" hidden="1">
      <c r="B2016" s="1"/>
      <c r="C2016" s="351">
        <v>6374</v>
      </c>
      <c r="D2016" s="352" t="s">
        <v>2075</v>
      </c>
      <c r="E2016" s="353" t="s">
        <v>125</v>
      </c>
      <c r="F2016" s="354">
        <v>428400</v>
      </c>
      <c r="G2016" s="288" t="s">
        <v>117</v>
      </c>
      <c r="H2016" s="288" t="s">
        <v>145</v>
      </c>
      <c r="I2016" s="1"/>
      <c r="J2016" s="10"/>
      <c r="K2016" s="10"/>
    </row>
    <row r="2017" spans="2:11" s="5" customFormat="1" ht="78.75" hidden="1">
      <c r="B2017" s="1"/>
      <c r="C2017" s="351">
        <v>6375</v>
      </c>
      <c r="D2017" s="352" t="s">
        <v>2076</v>
      </c>
      <c r="E2017" s="353" t="s">
        <v>125</v>
      </c>
      <c r="F2017" s="354">
        <v>493850</v>
      </c>
      <c r="G2017" s="288" t="s">
        <v>117</v>
      </c>
      <c r="H2017" s="288" t="s">
        <v>145</v>
      </c>
      <c r="I2017" s="1"/>
      <c r="J2017" s="10"/>
      <c r="K2017" s="10"/>
    </row>
    <row r="2018" spans="2:11" s="5" customFormat="1" ht="78.75" hidden="1">
      <c r="B2018" s="1"/>
      <c r="C2018" s="351">
        <v>6376</v>
      </c>
      <c r="D2018" s="352" t="s">
        <v>2077</v>
      </c>
      <c r="E2018" s="353" t="s">
        <v>125</v>
      </c>
      <c r="F2018" s="354">
        <v>493850</v>
      </c>
      <c r="G2018" s="288" t="s">
        <v>117</v>
      </c>
      <c r="H2018" s="288" t="s">
        <v>145</v>
      </c>
      <c r="I2018" s="1"/>
      <c r="J2018" s="10"/>
      <c r="K2018" s="10"/>
    </row>
    <row r="2019" spans="2:11" s="5" customFormat="1" ht="78.75" hidden="1">
      <c r="B2019" s="1"/>
      <c r="C2019" s="351">
        <v>6377</v>
      </c>
      <c r="D2019" s="352" t="s">
        <v>2078</v>
      </c>
      <c r="E2019" s="353" t="s">
        <v>125</v>
      </c>
      <c r="F2019" s="354">
        <v>493850</v>
      </c>
      <c r="G2019" s="288" t="s">
        <v>117</v>
      </c>
      <c r="H2019" s="288" t="s">
        <v>145</v>
      </c>
      <c r="I2019" s="1"/>
      <c r="J2019" s="10"/>
      <c r="K2019" s="10"/>
    </row>
    <row r="2020" spans="2:11" s="5" customFormat="1" ht="78.75" hidden="1">
      <c r="B2020" s="1"/>
      <c r="C2020" s="351">
        <v>6379</v>
      </c>
      <c r="D2020" s="352" t="s">
        <v>2079</v>
      </c>
      <c r="E2020" s="353" t="s">
        <v>125</v>
      </c>
      <c r="F2020" s="354">
        <v>668780</v>
      </c>
      <c r="G2020" s="288" t="s">
        <v>117</v>
      </c>
      <c r="H2020" s="288" t="s">
        <v>145</v>
      </c>
      <c r="I2020" s="1"/>
      <c r="J2020" s="10"/>
      <c r="K2020" s="10"/>
    </row>
    <row r="2021" spans="2:11" s="5" customFormat="1" ht="47.25" hidden="1">
      <c r="B2021" s="1"/>
      <c r="C2021" s="351">
        <v>6380</v>
      </c>
      <c r="D2021" s="352" t="s">
        <v>2080</v>
      </c>
      <c r="E2021" s="353" t="s">
        <v>122</v>
      </c>
      <c r="F2021" s="354">
        <v>81804</v>
      </c>
      <c r="G2021" s="288" t="s">
        <v>117</v>
      </c>
      <c r="H2021" s="288"/>
      <c r="I2021" s="1"/>
      <c r="J2021" s="10"/>
      <c r="K2021" s="10"/>
    </row>
    <row r="2022" spans="2:11" s="5" customFormat="1" ht="78.75" hidden="1">
      <c r="B2022" s="1"/>
      <c r="C2022" s="351">
        <v>6381</v>
      </c>
      <c r="D2022" s="352" t="s">
        <v>2081</v>
      </c>
      <c r="E2022" s="353" t="s">
        <v>122</v>
      </c>
      <c r="F2022" s="354">
        <v>3964237</v>
      </c>
      <c r="G2022" s="288" t="s">
        <v>117</v>
      </c>
      <c r="H2022" s="288"/>
      <c r="I2022" s="1"/>
      <c r="J2022" s="10"/>
      <c r="K2022" s="10"/>
    </row>
    <row r="2023" spans="2:11" s="5" customFormat="1" ht="31.5" hidden="1">
      <c r="B2023" s="1"/>
      <c r="C2023" s="351">
        <v>6382</v>
      </c>
      <c r="D2023" s="352" t="s">
        <v>2082</v>
      </c>
      <c r="E2023" s="353" t="s">
        <v>122</v>
      </c>
      <c r="F2023" s="354">
        <v>529751</v>
      </c>
      <c r="G2023" s="288" t="s">
        <v>117</v>
      </c>
      <c r="H2023" s="288"/>
      <c r="I2023" s="1"/>
      <c r="J2023" s="10"/>
      <c r="K2023" s="10"/>
    </row>
    <row r="2024" spans="2:11" s="5" customFormat="1" ht="31.5" hidden="1">
      <c r="B2024" s="1"/>
      <c r="C2024" s="351">
        <v>6383</v>
      </c>
      <c r="D2024" s="352" t="s">
        <v>2083</v>
      </c>
      <c r="E2024" s="353" t="s">
        <v>122</v>
      </c>
      <c r="F2024" s="354">
        <v>536970</v>
      </c>
      <c r="G2024" s="288" t="s">
        <v>117</v>
      </c>
      <c r="H2024" s="288"/>
      <c r="I2024" s="1"/>
      <c r="J2024" s="10"/>
      <c r="K2024" s="10"/>
    </row>
    <row r="2025" spans="2:11" s="5" customFormat="1" ht="220.5">
      <c r="B2025" s="1"/>
      <c r="C2025" s="351">
        <v>6387</v>
      </c>
      <c r="D2025" s="352" t="s">
        <v>2084</v>
      </c>
      <c r="E2025" s="353" t="s">
        <v>125</v>
      </c>
      <c r="F2025" s="354">
        <v>14665038</v>
      </c>
      <c r="G2025" s="288" t="s">
        <v>117</v>
      </c>
      <c r="H2025" s="288" t="s">
        <v>145</v>
      </c>
      <c r="I2025" s="1"/>
      <c r="J2025" s="10"/>
      <c r="K2025" s="10"/>
    </row>
    <row r="2026" spans="2:11" s="5" customFormat="1" ht="220.5">
      <c r="B2026" s="1"/>
      <c r="C2026" s="351">
        <v>6388</v>
      </c>
      <c r="D2026" s="352" t="s">
        <v>2085</v>
      </c>
      <c r="E2026" s="353" t="s">
        <v>125</v>
      </c>
      <c r="F2026" s="354">
        <v>18947805</v>
      </c>
      <c r="G2026" s="288" t="s">
        <v>117</v>
      </c>
      <c r="H2026" s="288" t="s">
        <v>145</v>
      </c>
      <c r="I2026" s="1"/>
      <c r="J2026" s="10"/>
      <c r="K2026" s="10"/>
    </row>
    <row r="2027" spans="2:11" s="5" customFormat="1" ht="220.5">
      <c r="B2027" s="1"/>
      <c r="C2027" s="351">
        <v>6389</v>
      </c>
      <c r="D2027" s="352" t="s">
        <v>2086</v>
      </c>
      <c r="E2027" s="353" t="s">
        <v>125</v>
      </c>
      <c r="F2027" s="354">
        <v>20350966</v>
      </c>
      <c r="G2027" s="288" t="s">
        <v>117</v>
      </c>
      <c r="H2027" s="288" t="s">
        <v>145</v>
      </c>
      <c r="I2027" s="1"/>
      <c r="J2027" s="10"/>
      <c r="K2027" s="10"/>
    </row>
    <row r="2028" spans="2:11" s="5" customFormat="1" ht="126">
      <c r="B2028" s="1"/>
      <c r="C2028" s="351">
        <v>6392</v>
      </c>
      <c r="D2028" s="352" t="s">
        <v>2087</v>
      </c>
      <c r="E2028" s="353" t="s">
        <v>119</v>
      </c>
      <c r="F2028" s="354">
        <v>1657637</v>
      </c>
      <c r="G2028" s="288" t="s">
        <v>117</v>
      </c>
      <c r="H2028" s="288" t="s">
        <v>145</v>
      </c>
      <c r="I2028" s="1"/>
      <c r="J2028" s="10"/>
      <c r="K2028" s="10"/>
    </row>
    <row r="2029" spans="2:11" s="5" customFormat="1" ht="126">
      <c r="B2029" s="1"/>
      <c r="C2029" s="351">
        <v>6393</v>
      </c>
      <c r="D2029" s="352" t="s">
        <v>2088</v>
      </c>
      <c r="E2029" s="353" t="s">
        <v>119</v>
      </c>
      <c r="F2029" s="354">
        <v>1942984</v>
      </c>
      <c r="G2029" s="288" t="s">
        <v>117</v>
      </c>
      <c r="H2029" s="288" t="s">
        <v>145</v>
      </c>
      <c r="I2029" s="1"/>
      <c r="J2029" s="10"/>
      <c r="K2029" s="10"/>
    </row>
    <row r="2030" spans="2:11" s="5" customFormat="1" ht="78.75" hidden="1">
      <c r="B2030" s="1"/>
      <c r="C2030" s="351">
        <v>6394</v>
      </c>
      <c r="D2030" s="352" t="s">
        <v>2089</v>
      </c>
      <c r="E2030" s="353" t="s">
        <v>122</v>
      </c>
      <c r="F2030" s="354">
        <v>22284</v>
      </c>
      <c r="G2030" s="288" t="s">
        <v>117</v>
      </c>
      <c r="H2030" s="288"/>
      <c r="I2030" s="1"/>
      <c r="J2030" s="10"/>
      <c r="K2030" s="10"/>
    </row>
    <row r="2031" spans="2:11" s="5" customFormat="1" ht="126">
      <c r="B2031" s="1"/>
      <c r="C2031" s="351">
        <v>6395</v>
      </c>
      <c r="D2031" s="352" t="s">
        <v>2090</v>
      </c>
      <c r="E2031" s="353" t="s">
        <v>119</v>
      </c>
      <c r="F2031" s="354">
        <v>2462437</v>
      </c>
      <c r="G2031" s="288" t="s">
        <v>117</v>
      </c>
      <c r="H2031" s="288" t="s">
        <v>145</v>
      </c>
      <c r="I2031" s="1"/>
      <c r="J2031" s="10"/>
      <c r="K2031" s="10"/>
    </row>
    <row r="2032" spans="2:11" s="5" customFormat="1" ht="47.25" hidden="1">
      <c r="B2032" s="1"/>
      <c r="C2032" s="351">
        <v>6396</v>
      </c>
      <c r="D2032" s="352" t="s">
        <v>2091</v>
      </c>
      <c r="E2032" s="353" t="s">
        <v>125</v>
      </c>
      <c r="F2032" s="354">
        <v>417348</v>
      </c>
      <c r="G2032" s="288" t="s">
        <v>117</v>
      </c>
      <c r="H2032" s="288"/>
      <c r="I2032" s="1"/>
      <c r="J2032" s="10"/>
      <c r="K2032" s="10"/>
    </row>
    <row r="2033" spans="2:11" s="5" customFormat="1" ht="47.25" hidden="1">
      <c r="B2033" s="1"/>
      <c r="C2033" s="351">
        <v>6397</v>
      </c>
      <c r="D2033" s="352" t="s">
        <v>2092</v>
      </c>
      <c r="E2033" s="353" t="s">
        <v>125</v>
      </c>
      <c r="F2033" s="354">
        <v>245333</v>
      </c>
      <c r="G2033" s="288" t="s">
        <v>117</v>
      </c>
      <c r="H2033" s="288"/>
      <c r="I2033" s="1"/>
      <c r="J2033" s="10"/>
      <c r="K2033" s="10"/>
    </row>
    <row r="2034" spans="2:11" s="5" customFormat="1" ht="47.25" hidden="1">
      <c r="B2034" s="1"/>
      <c r="C2034" s="351">
        <v>6400</v>
      </c>
      <c r="D2034" s="352" t="s">
        <v>2093</v>
      </c>
      <c r="E2034" s="353" t="s">
        <v>122</v>
      </c>
      <c r="F2034" s="354">
        <v>629331</v>
      </c>
      <c r="G2034" s="288" t="s">
        <v>117</v>
      </c>
      <c r="H2034" s="288"/>
      <c r="I2034" s="1"/>
      <c r="J2034" s="10"/>
      <c r="K2034" s="10"/>
    </row>
    <row r="2035" spans="2:11" s="5" customFormat="1" ht="78.75" hidden="1">
      <c r="B2035" s="1"/>
      <c r="C2035" s="351">
        <v>6407</v>
      </c>
      <c r="D2035" s="352" t="s">
        <v>2094</v>
      </c>
      <c r="E2035" s="353" t="s">
        <v>116</v>
      </c>
      <c r="F2035" s="354">
        <v>160636</v>
      </c>
      <c r="G2035" s="288" t="s">
        <v>117</v>
      </c>
      <c r="H2035" s="288"/>
      <c r="I2035" s="1"/>
      <c r="J2035" s="10"/>
      <c r="K2035" s="10"/>
    </row>
    <row r="2036" spans="2:11" s="5" customFormat="1" ht="63" hidden="1">
      <c r="B2036" s="1"/>
      <c r="C2036" s="351">
        <v>6411</v>
      </c>
      <c r="D2036" s="352" t="s">
        <v>2095</v>
      </c>
      <c r="E2036" s="353" t="s">
        <v>125</v>
      </c>
      <c r="F2036" s="354">
        <v>335167</v>
      </c>
      <c r="G2036" s="288" t="s">
        <v>117</v>
      </c>
      <c r="H2036" s="288" t="s">
        <v>145</v>
      </c>
      <c r="I2036" s="1"/>
      <c r="J2036" s="10"/>
      <c r="K2036" s="10"/>
    </row>
    <row r="2037" spans="2:11" s="5" customFormat="1" ht="63" hidden="1">
      <c r="B2037" s="1"/>
      <c r="C2037" s="351">
        <v>6413</v>
      </c>
      <c r="D2037" s="352" t="s">
        <v>2096</v>
      </c>
      <c r="E2037" s="353" t="s">
        <v>125</v>
      </c>
      <c r="F2037" s="354">
        <v>1532143</v>
      </c>
      <c r="G2037" s="288" t="s">
        <v>117</v>
      </c>
      <c r="H2037" s="288"/>
      <c r="I2037" s="1"/>
      <c r="J2037" s="10"/>
      <c r="K2037" s="10"/>
    </row>
    <row r="2038" spans="2:11" s="5" customFormat="1" ht="204.75">
      <c r="B2038" s="1"/>
      <c r="C2038" s="351">
        <v>6416</v>
      </c>
      <c r="D2038" s="352" t="s">
        <v>2097</v>
      </c>
      <c r="E2038" s="353" t="s">
        <v>116</v>
      </c>
      <c r="F2038" s="354">
        <v>83376</v>
      </c>
      <c r="G2038" s="288" t="s">
        <v>117</v>
      </c>
      <c r="H2038" s="288"/>
      <c r="I2038" s="1"/>
      <c r="J2038" s="10"/>
      <c r="K2038" s="10"/>
    </row>
    <row r="2039" spans="2:11" s="5" customFormat="1" ht="78.75">
      <c r="B2039" s="1"/>
      <c r="C2039" s="351">
        <v>6421</v>
      </c>
      <c r="D2039" s="352" t="s">
        <v>2098</v>
      </c>
      <c r="E2039" s="353" t="s">
        <v>122</v>
      </c>
      <c r="F2039" s="354">
        <v>36152</v>
      </c>
      <c r="G2039" s="288" t="s">
        <v>117</v>
      </c>
      <c r="H2039" s="288" t="s">
        <v>145</v>
      </c>
      <c r="I2039" s="1"/>
      <c r="J2039" s="10"/>
      <c r="K2039" s="10"/>
    </row>
    <row r="2040" spans="2:11" s="5" customFormat="1" ht="47.25">
      <c r="B2040" s="1"/>
      <c r="C2040" s="351">
        <v>6422</v>
      </c>
      <c r="D2040" s="352" t="s">
        <v>2099</v>
      </c>
      <c r="E2040" s="353" t="s">
        <v>125</v>
      </c>
      <c r="F2040" s="354">
        <v>98233</v>
      </c>
      <c r="G2040" s="288" t="s">
        <v>117</v>
      </c>
      <c r="H2040" s="288"/>
      <c r="I2040" s="1"/>
      <c r="J2040" s="10"/>
      <c r="K2040" s="10"/>
    </row>
    <row r="2041" spans="2:11" s="5" customFormat="1" ht="110.25">
      <c r="B2041" s="1"/>
      <c r="C2041" s="351">
        <v>6423</v>
      </c>
      <c r="D2041" s="352" t="s">
        <v>2100</v>
      </c>
      <c r="E2041" s="353" t="s">
        <v>125</v>
      </c>
      <c r="F2041" s="354">
        <v>2153467</v>
      </c>
      <c r="G2041" s="288" t="s">
        <v>117</v>
      </c>
      <c r="H2041" s="288" t="s">
        <v>145</v>
      </c>
      <c r="I2041" s="1"/>
      <c r="J2041" s="10"/>
      <c r="K2041" s="10"/>
    </row>
    <row r="2042" spans="2:11" s="5" customFormat="1" ht="63" hidden="1">
      <c r="B2042" s="1"/>
      <c r="C2042" s="351">
        <v>6425</v>
      </c>
      <c r="D2042" s="352" t="s">
        <v>2101</v>
      </c>
      <c r="E2042" s="353" t="s">
        <v>122</v>
      </c>
      <c r="F2042" s="354">
        <v>92279</v>
      </c>
      <c r="G2042" s="288" t="s">
        <v>117</v>
      </c>
      <c r="H2042" s="288"/>
      <c r="I2042" s="1"/>
      <c r="J2042" s="10"/>
      <c r="K2042" s="10"/>
    </row>
    <row r="2043" spans="2:11" s="5" customFormat="1" ht="78.75" hidden="1">
      <c r="B2043" s="1"/>
      <c r="C2043" s="351">
        <v>6426</v>
      </c>
      <c r="D2043" s="352" t="s">
        <v>2102</v>
      </c>
      <c r="E2043" s="353" t="s">
        <v>125</v>
      </c>
      <c r="F2043" s="354">
        <v>926520</v>
      </c>
      <c r="G2043" s="288" t="s">
        <v>117</v>
      </c>
      <c r="H2043" s="288"/>
      <c r="I2043" s="1"/>
      <c r="J2043" s="10"/>
      <c r="K2043" s="10"/>
    </row>
    <row r="2044" spans="2:11" s="5" customFormat="1" ht="47.25" hidden="1">
      <c r="B2044" s="1"/>
      <c r="C2044" s="351">
        <v>6427</v>
      </c>
      <c r="D2044" s="352" t="s">
        <v>2103</v>
      </c>
      <c r="E2044" s="353" t="s">
        <v>122</v>
      </c>
      <c r="F2044" s="354">
        <v>27795</v>
      </c>
      <c r="G2044" s="288" t="s">
        <v>117</v>
      </c>
      <c r="H2044" s="288"/>
      <c r="I2044" s="1"/>
      <c r="J2044" s="10"/>
      <c r="K2044" s="10"/>
    </row>
    <row r="2045" spans="2:11" s="5" customFormat="1" ht="78.75">
      <c r="B2045" s="1"/>
      <c r="C2045" s="351">
        <v>6428</v>
      </c>
      <c r="D2045" s="352" t="s">
        <v>2104</v>
      </c>
      <c r="E2045" s="353" t="s">
        <v>119</v>
      </c>
      <c r="F2045" s="354">
        <v>740394</v>
      </c>
      <c r="G2045" s="288" t="s">
        <v>117</v>
      </c>
      <c r="H2045" s="288"/>
      <c r="I2045" s="1"/>
      <c r="J2045" s="10"/>
      <c r="K2045" s="10"/>
    </row>
    <row r="2046" spans="2:11" s="5" customFormat="1" ht="47.25" hidden="1">
      <c r="B2046" s="1"/>
      <c r="C2046" s="351">
        <v>6429</v>
      </c>
      <c r="D2046" s="352" t="s">
        <v>2105</v>
      </c>
      <c r="E2046" s="353" t="s">
        <v>122</v>
      </c>
      <c r="F2046" s="354">
        <v>38516</v>
      </c>
      <c r="G2046" s="288" t="s">
        <v>117</v>
      </c>
      <c r="H2046" s="288"/>
      <c r="I2046" s="1"/>
      <c r="J2046" s="10"/>
      <c r="K2046" s="10"/>
    </row>
    <row r="2047" spans="2:11" s="5" customFormat="1" ht="94.5">
      <c r="B2047" s="1"/>
      <c r="C2047" s="351">
        <v>6430</v>
      </c>
      <c r="D2047" s="352" t="s">
        <v>2106</v>
      </c>
      <c r="E2047" s="353" t="s">
        <v>122</v>
      </c>
      <c r="F2047" s="354">
        <v>248140</v>
      </c>
      <c r="G2047" s="288" t="s">
        <v>117</v>
      </c>
      <c r="H2047" s="288" t="s">
        <v>145</v>
      </c>
      <c r="I2047" s="1"/>
      <c r="J2047" s="10"/>
      <c r="K2047" s="10"/>
    </row>
    <row r="2048" spans="2:11" s="5" customFormat="1" ht="63" hidden="1">
      <c r="B2048" s="1"/>
      <c r="C2048" s="351">
        <v>6431</v>
      </c>
      <c r="D2048" s="352" t="s">
        <v>2107</v>
      </c>
      <c r="E2048" s="353" t="s">
        <v>119</v>
      </c>
      <c r="F2048" s="354">
        <v>938483</v>
      </c>
      <c r="G2048" s="288" t="s">
        <v>117</v>
      </c>
      <c r="H2048" s="288"/>
      <c r="I2048" s="1"/>
      <c r="J2048" s="10"/>
      <c r="K2048" s="10"/>
    </row>
    <row r="2049" spans="2:11" s="5" customFormat="1" ht="189" hidden="1">
      <c r="B2049" s="1"/>
      <c r="C2049" s="351">
        <v>6433</v>
      </c>
      <c r="D2049" s="352" t="s">
        <v>2108</v>
      </c>
      <c r="E2049" s="353" t="s">
        <v>472</v>
      </c>
      <c r="F2049" s="354">
        <v>13633</v>
      </c>
      <c r="G2049" s="288" t="s">
        <v>117</v>
      </c>
      <c r="H2049" s="288" t="s">
        <v>145</v>
      </c>
      <c r="I2049" s="1"/>
      <c r="J2049" s="10"/>
      <c r="K2049" s="10"/>
    </row>
    <row r="2050" spans="2:11" s="5" customFormat="1" ht="236.25" hidden="1">
      <c r="B2050" s="1"/>
      <c r="C2050" s="351">
        <v>6434</v>
      </c>
      <c r="D2050" s="352" t="s">
        <v>2109</v>
      </c>
      <c r="E2050" s="353" t="s">
        <v>472</v>
      </c>
      <c r="F2050" s="354">
        <v>14273</v>
      </c>
      <c r="G2050" s="288" t="s">
        <v>117</v>
      </c>
      <c r="H2050" s="288" t="s">
        <v>145</v>
      </c>
      <c r="I2050" s="1"/>
      <c r="J2050" s="10"/>
      <c r="K2050" s="10"/>
    </row>
    <row r="2051" spans="2:11" s="5" customFormat="1" ht="204.75" hidden="1">
      <c r="B2051" s="1"/>
      <c r="C2051" s="351">
        <v>6435</v>
      </c>
      <c r="D2051" s="352" t="s">
        <v>2110</v>
      </c>
      <c r="E2051" s="353" t="s">
        <v>472</v>
      </c>
      <c r="F2051" s="354">
        <v>13492</v>
      </c>
      <c r="G2051" s="288" t="s">
        <v>117</v>
      </c>
      <c r="H2051" s="288" t="s">
        <v>145</v>
      </c>
      <c r="I2051" s="1"/>
      <c r="J2051" s="10"/>
      <c r="K2051" s="10"/>
    </row>
    <row r="2052" spans="2:11" s="5" customFormat="1" ht="220.5" hidden="1">
      <c r="B2052" s="1"/>
      <c r="C2052" s="351">
        <v>6436</v>
      </c>
      <c r="D2052" s="352" t="s">
        <v>2111</v>
      </c>
      <c r="E2052" s="353" t="s">
        <v>472</v>
      </c>
      <c r="F2052" s="354">
        <v>11889</v>
      </c>
      <c r="G2052" s="288" t="s">
        <v>117</v>
      </c>
      <c r="H2052" s="288" t="s">
        <v>145</v>
      </c>
      <c r="I2052" s="1"/>
      <c r="J2052" s="10"/>
      <c r="K2052" s="10"/>
    </row>
    <row r="2053" spans="2:11" s="5" customFormat="1" ht="173.25" hidden="1">
      <c r="B2053" s="1"/>
      <c r="C2053" s="351">
        <v>6437</v>
      </c>
      <c r="D2053" s="352" t="s">
        <v>2112</v>
      </c>
      <c r="E2053" s="353" t="s">
        <v>472</v>
      </c>
      <c r="F2053" s="354">
        <v>11638</v>
      </c>
      <c r="G2053" s="288" t="s">
        <v>117</v>
      </c>
      <c r="H2053" s="288" t="s">
        <v>145</v>
      </c>
      <c r="I2053" s="1"/>
      <c r="J2053" s="10"/>
      <c r="K2053" s="10"/>
    </row>
    <row r="2054" spans="2:11" s="5" customFormat="1" ht="94.5" hidden="1">
      <c r="B2054" s="1"/>
      <c r="C2054" s="351">
        <v>6438</v>
      </c>
      <c r="D2054" s="352" t="s">
        <v>2113</v>
      </c>
      <c r="E2054" s="353" t="s">
        <v>122</v>
      </c>
      <c r="F2054" s="354">
        <v>14875</v>
      </c>
      <c r="G2054" s="288" t="s">
        <v>117</v>
      </c>
      <c r="H2054" s="288"/>
      <c r="I2054" s="1"/>
      <c r="J2054" s="10"/>
      <c r="K2054" s="10"/>
    </row>
    <row r="2055" spans="2:11" s="5" customFormat="1" ht="94.5" hidden="1">
      <c r="B2055" s="1"/>
      <c r="C2055" s="351">
        <v>6439</v>
      </c>
      <c r="D2055" s="352" t="s">
        <v>2114</v>
      </c>
      <c r="E2055" s="353" t="s">
        <v>122</v>
      </c>
      <c r="F2055" s="354">
        <v>16065</v>
      </c>
      <c r="G2055" s="288" t="s">
        <v>117</v>
      </c>
      <c r="H2055" s="288"/>
      <c r="I2055" s="1"/>
      <c r="J2055" s="10"/>
      <c r="K2055" s="10"/>
    </row>
    <row r="2056" spans="2:11" s="5" customFormat="1" ht="47.25" hidden="1">
      <c r="B2056" s="1"/>
      <c r="C2056" s="351">
        <v>6440</v>
      </c>
      <c r="D2056" s="352" t="s">
        <v>2115</v>
      </c>
      <c r="E2056" s="353" t="s">
        <v>472</v>
      </c>
      <c r="F2056" s="354">
        <v>298</v>
      </c>
      <c r="G2056" s="288" t="s">
        <v>117</v>
      </c>
      <c r="H2056" s="288"/>
      <c r="I2056" s="1"/>
      <c r="J2056" s="10"/>
      <c r="K2056" s="10"/>
    </row>
    <row r="2057" spans="2:11" s="5" customFormat="1" ht="47.25" hidden="1">
      <c r="B2057" s="1"/>
      <c r="C2057" s="351">
        <v>6441</v>
      </c>
      <c r="D2057" s="352" t="s">
        <v>2116</v>
      </c>
      <c r="E2057" s="353" t="s">
        <v>472</v>
      </c>
      <c r="F2057" s="354">
        <v>345</v>
      </c>
      <c r="G2057" s="288" t="s">
        <v>117</v>
      </c>
      <c r="H2057" s="288"/>
      <c r="I2057" s="1"/>
      <c r="J2057" s="10"/>
      <c r="K2057" s="10"/>
    </row>
    <row r="2058" spans="2:11" s="5" customFormat="1" ht="47.25" hidden="1">
      <c r="B2058" s="1"/>
      <c r="C2058" s="351">
        <v>6442</v>
      </c>
      <c r="D2058" s="352" t="s">
        <v>2117</v>
      </c>
      <c r="E2058" s="353" t="s">
        <v>472</v>
      </c>
      <c r="F2058" s="354">
        <v>381</v>
      </c>
      <c r="G2058" s="288" t="s">
        <v>117</v>
      </c>
      <c r="H2058" s="288"/>
      <c r="I2058" s="1"/>
      <c r="J2058" s="10"/>
      <c r="K2058" s="10"/>
    </row>
    <row r="2059" spans="2:11" s="5" customFormat="1" ht="47.25" hidden="1">
      <c r="B2059" s="1"/>
      <c r="C2059" s="351">
        <v>6443</v>
      </c>
      <c r="D2059" s="352" t="s">
        <v>2118</v>
      </c>
      <c r="E2059" s="353" t="s">
        <v>472</v>
      </c>
      <c r="F2059" s="354">
        <v>411</v>
      </c>
      <c r="G2059" s="288" t="s">
        <v>117</v>
      </c>
      <c r="H2059" s="288"/>
      <c r="I2059" s="1"/>
      <c r="J2059" s="10"/>
      <c r="K2059" s="10"/>
    </row>
    <row r="2060" spans="2:11" s="5" customFormat="1" ht="47.25" hidden="1">
      <c r="B2060" s="1"/>
      <c r="C2060" s="351">
        <v>6444</v>
      </c>
      <c r="D2060" s="352" t="s">
        <v>2119</v>
      </c>
      <c r="E2060" s="353" t="s">
        <v>472</v>
      </c>
      <c r="F2060" s="354">
        <v>428</v>
      </c>
      <c r="G2060" s="288" t="s">
        <v>117</v>
      </c>
      <c r="H2060" s="288"/>
      <c r="I2060" s="1"/>
      <c r="J2060" s="10"/>
      <c r="K2060" s="10"/>
    </row>
    <row r="2061" spans="2:11" s="5" customFormat="1" ht="47.25" hidden="1">
      <c r="B2061" s="1"/>
      <c r="C2061" s="351">
        <v>6445</v>
      </c>
      <c r="D2061" s="352" t="s">
        <v>2120</v>
      </c>
      <c r="E2061" s="353" t="s">
        <v>472</v>
      </c>
      <c r="F2061" s="354">
        <v>428</v>
      </c>
      <c r="G2061" s="288" t="s">
        <v>117</v>
      </c>
      <c r="H2061" s="288"/>
      <c r="I2061" s="1"/>
      <c r="J2061" s="10"/>
      <c r="K2061" s="10"/>
    </row>
    <row r="2062" spans="2:11" s="5" customFormat="1" ht="63" hidden="1">
      <c r="B2062" s="1"/>
      <c r="C2062" s="351">
        <v>6446</v>
      </c>
      <c r="D2062" s="352" t="s">
        <v>2121</v>
      </c>
      <c r="E2062" s="353" t="s">
        <v>472</v>
      </c>
      <c r="F2062" s="354">
        <v>470</v>
      </c>
      <c r="G2062" s="288" t="s">
        <v>117</v>
      </c>
      <c r="H2062" s="288"/>
      <c r="I2062" s="1"/>
      <c r="J2062" s="10"/>
      <c r="K2062" s="10"/>
    </row>
    <row r="2063" spans="2:11" s="5" customFormat="1" ht="47.25" hidden="1">
      <c r="B2063" s="1"/>
      <c r="C2063" s="351">
        <v>6448</v>
      </c>
      <c r="D2063" s="352" t="s">
        <v>2122</v>
      </c>
      <c r="E2063" s="353" t="s">
        <v>125</v>
      </c>
      <c r="F2063" s="354">
        <v>1567481</v>
      </c>
      <c r="G2063" s="288" t="s">
        <v>117</v>
      </c>
      <c r="H2063" s="288"/>
      <c r="I2063" s="1"/>
      <c r="J2063" s="10"/>
      <c r="K2063" s="10"/>
    </row>
    <row r="2064" spans="2:11" s="5" customFormat="1" ht="30" hidden="1">
      <c r="B2064" s="1"/>
      <c r="C2064" s="458">
        <v>6449</v>
      </c>
      <c r="D2064" s="460" t="s">
        <v>2123</v>
      </c>
      <c r="E2064" s="462" t="s">
        <v>125</v>
      </c>
      <c r="F2064" s="464">
        <v>458414</v>
      </c>
      <c r="G2064" s="288" t="s">
        <v>117</v>
      </c>
      <c r="H2064" s="288"/>
      <c r="I2064" s="1"/>
      <c r="J2064" s="10"/>
      <c r="K2064" s="10"/>
    </row>
    <row r="2065" spans="2:11" s="5" customFormat="1" ht="78.75" hidden="1">
      <c r="B2065" s="1"/>
      <c r="C2065" s="351">
        <v>6450</v>
      </c>
      <c r="D2065" s="352" t="s">
        <v>2124</v>
      </c>
      <c r="E2065" s="353" t="s">
        <v>116</v>
      </c>
      <c r="F2065" s="354">
        <v>3972</v>
      </c>
      <c r="G2065" s="288" t="s">
        <v>117</v>
      </c>
      <c r="H2065" s="288"/>
      <c r="I2065" s="1"/>
      <c r="J2065" s="10"/>
      <c r="K2065" s="10"/>
    </row>
    <row r="2066" spans="2:11" s="5" customFormat="1" ht="47.25" hidden="1">
      <c r="B2066" s="1"/>
      <c r="C2066" s="351">
        <v>6451</v>
      </c>
      <c r="D2066" s="352" t="s">
        <v>2125</v>
      </c>
      <c r="E2066" s="353" t="s">
        <v>122</v>
      </c>
      <c r="F2066" s="354">
        <v>11392</v>
      </c>
      <c r="G2066" s="288" t="s">
        <v>117</v>
      </c>
      <c r="H2066" s="288"/>
      <c r="I2066" s="1"/>
      <c r="J2066" s="10"/>
      <c r="K2066" s="10"/>
    </row>
    <row r="2067" spans="2:11" s="5" customFormat="1" ht="141.75" hidden="1">
      <c r="B2067" s="1"/>
      <c r="C2067" s="351">
        <v>6456</v>
      </c>
      <c r="D2067" s="352" t="s">
        <v>2126</v>
      </c>
      <c r="E2067" s="353" t="s">
        <v>119</v>
      </c>
      <c r="F2067" s="354">
        <v>801118</v>
      </c>
      <c r="G2067" s="288" t="s">
        <v>117</v>
      </c>
      <c r="H2067" s="288"/>
      <c r="I2067" s="1"/>
      <c r="J2067" s="10"/>
      <c r="K2067" s="10"/>
    </row>
    <row r="2068" spans="2:11" s="5" customFormat="1" ht="31.5" hidden="1">
      <c r="B2068" s="1"/>
      <c r="C2068" s="351">
        <v>6457</v>
      </c>
      <c r="D2068" s="352" t="s">
        <v>2127</v>
      </c>
      <c r="E2068" s="353" t="s">
        <v>785</v>
      </c>
      <c r="F2068" s="354">
        <v>69105</v>
      </c>
      <c r="G2068" s="288" t="s">
        <v>117</v>
      </c>
      <c r="H2068" s="288"/>
      <c r="I2068" s="1"/>
      <c r="J2068" s="10"/>
      <c r="K2068" s="10"/>
    </row>
    <row r="2069" spans="2:11" s="5" customFormat="1" ht="78.75" hidden="1">
      <c r="B2069" s="1"/>
      <c r="C2069" s="351">
        <v>6458</v>
      </c>
      <c r="D2069" s="352" t="s">
        <v>2128</v>
      </c>
      <c r="E2069" s="353" t="s">
        <v>122</v>
      </c>
      <c r="F2069" s="354">
        <v>11174</v>
      </c>
      <c r="G2069" s="288" t="s">
        <v>117</v>
      </c>
      <c r="H2069" s="288"/>
      <c r="I2069" s="1"/>
      <c r="J2069" s="10"/>
      <c r="K2069" s="10"/>
    </row>
    <row r="2070" spans="2:11" s="5" customFormat="1" ht="47.25" hidden="1">
      <c r="B2070" s="1"/>
      <c r="C2070" s="351">
        <v>6459</v>
      </c>
      <c r="D2070" s="352" t="s">
        <v>2129</v>
      </c>
      <c r="E2070" s="353" t="s">
        <v>116</v>
      </c>
      <c r="F2070" s="354">
        <v>37315</v>
      </c>
      <c r="G2070" s="288" t="s">
        <v>117</v>
      </c>
      <c r="H2070" s="288"/>
      <c r="I2070" s="1"/>
      <c r="J2070" s="10"/>
      <c r="K2070" s="10"/>
    </row>
    <row r="2071" spans="2:11" s="5" customFormat="1" ht="94.5" hidden="1">
      <c r="B2071" s="1"/>
      <c r="C2071" s="351">
        <v>6461</v>
      </c>
      <c r="D2071" s="352" t="s">
        <v>2130</v>
      </c>
      <c r="E2071" s="353" t="s">
        <v>1215</v>
      </c>
      <c r="F2071" s="354">
        <v>7501</v>
      </c>
      <c r="G2071" s="288" t="s">
        <v>117</v>
      </c>
      <c r="H2071" s="288"/>
      <c r="I2071" s="1"/>
      <c r="J2071" s="10"/>
      <c r="K2071" s="10"/>
    </row>
    <row r="2072" spans="2:11" s="5" customFormat="1" ht="78.75" hidden="1">
      <c r="B2072" s="1"/>
      <c r="C2072" s="351">
        <v>6462</v>
      </c>
      <c r="D2072" s="352" t="s">
        <v>2131</v>
      </c>
      <c r="E2072" s="353" t="s">
        <v>2132</v>
      </c>
      <c r="F2072" s="354">
        <v>1449</v>
      </c>
      <c r="G2072" s="288" t="s">
        <v>117</v>
      </c>
      <c r="H2072" s="288"/>
      <c r="I2072" s="1"/>
      <c r="J2072" s="10"/>
      <c r="K2072" s="10"/>
    </row>
    <row r="2073" spans="2:11" s="5" customFormat="1" ht="63" hidden="1">
      <c r="B2073" s="1"/>
      <c r="C2073" s="351">
        <v>6463</v>
      </c>
      <c r="D2073" s="352" t="s">
        <v>2133</v>
      </c>
      <c r="E2073" s="353" t="s">
        <v>2132</v>
      </c>
      <c r="F2073" s="354">
        <v>4467</v>
      </c>
      <c r="G2073" s="288" t="s">
        <v>117</v>
      </c>
      <c r="H2073" s="288"/>
      <c r="I2073" s="1"/>
      <c r="J2073" s="10"/>
      <c r="K2073" s="10"/>
    </row>
    <row r="2074" spans="2:11" s="5" customFormat="1" ht="47.25" hidden="1">
      <c r="B2074" s="1"/>
      <c r="C2074" s="351">
        <v>6464</v>
      </c>
      <c r="D2074" s="352" t="s">
        <v>2134</v>
      </c>
      <c r="E2074" s="353" t="s">
        <v>116</v>
      </c>
      <c r="F2074" s="354">
        <v>2347</v>
      </c>
      <c r="G2074" s="288" t="s">
        <v>117</v>
      </c>
      <c r="H2074" s="288"/>
      <c r="I2074" s="1"/>
      <c r="J2074" s="10"/>
      <c r="K2074" s="10"/>
    </row>
    <row r="2075" spans="2:11" s="5" customFormat="1" ht="31.5" hidden="1">
      <c r="B2075" s="1"/>
      <c r="C2075" s="351">
        <v>6465</v>
      </c>
      <c r="D2075" s="352" t="s">
        <v>2135</v>
      </c>
      <c r="E2075" s="353" t="s">
        <v>785</v>
      </c>
      <c r="F2075" s="354">
        <v>18580</v>
      </c>
      <c r="G2075" s="288" t="s">
        <v>117</v>
      </c>
      <c r="H2075" s="288"/>
      <c r="I2075" s="1"/>
      <c r="J2075" s="10"/>
      <c r="K2075" s="10"/>
    </row>
    <row r="2076" spans="2:11" s="5" customFormat="1" ht="141.75" hidden="1">
      <c r="B2076" s="1"/>
      <c r="C2076" s="351">
        <v>6466</v>
      </c>
      <c r="D2076" s="352" t="s">
        <v>2136</v>
      </c>
      <c r="E2076" s="353" t="s">
        <v>119</v>
      </c>
      <c r="F2076" s="354">
        <v>803285</v>
      </c>
      <c r="G2076" s="288" t="s">
        <v>117</v>
      </c>
      <c r="H2076" s="288"/>
      <c r="I2076" s="1"/>
      <c r="J2076" s="10"/>
      <c r="K2076" s="10"/>
    </row>
    <row r="2077" spans="2:11" s="5" customFormat="1" ht="78.75" hidden="1">
      <c r="B2077" s="1"/>
      <c r="C2077" s="351">
        <v>6467</v>
      </c>
      <c r="D2077" s="352" t="s">
        <v>2137</v>
      </c>
      <c r="E2077" s="353" t="s">
        <v>122</v>
      </c>
      <c r="F2077" s="354">
        <v>10928</v>
      </c>
      <c r="G2077" s="288" t="s">
        <v>117</v>
      </c>
      <c r="H2077" s="288"/>
      <c r="I2077" s="1"/>
      <c r="J2077" s="10"/>
      <c r="K2077" s="10"/>
    </row>
    <row r="2078" spans="2:11" s="5" customFormat="1" ht="94.5" hidden="1">
      <c r="B2078" s="1"/>
      <c r="C2078" s="351">
        <v>6469</v>
      </c>
      <c r="D2078" s="352" t="s">
        <v>2138</v>
      </c>
      <c r="E2078" s="353" t="s">
        <v>116</v>
      </c>
      <c r="F2078" s="354">
        <v>185779</v>
      </c>
      <c r="G2078" s="288" t="s">
        <v>117</v>
      </c>
      <c r="H2078" s="288"/>
      <c r="I2078" s="1"/>
      <c r="J2078" s="10"/>
      <c r="K2078" s="10"/>
    </row>
    <row r="2079" spans="2:11" s="5" customFormat="1" ht="94.5" hidden="1">
      <c r="B2079" s="1"/>
      <c r="C2079" s="351">
        <v>6471</v>
      </c>
      <c r="D2079" s="352" t="s">
        <v>2139</v>
      </c>
      <c r="E2079" s="353" t="s">
        <v>119</v>
      </c>
      <c r="F2079" s="354">
        <v>135258</v>
      </c>
      <c r="G2079" s="288" t="s">
        <v>117</v>
      </c>
      <c r="H2079" s="288"/>
      <c r="I2079" s="1"/>
      <c r="J2079" s="10"/>
      <c r="K2079" s="10"/>
    </row>
    <row r="2080" spans="2:11" s="5" customFormat="1" ht="110.25" hidden="1">
      <c r="B2080" s="1"/>
      <c r="C2080" s="351">
        <v>6472</v>
      </c>
      <c r="D2080" s="352" t="s">
        <v>2140</v>
      </c>
      <c r="E2080" s="353" t="s">
        <v>119</v>
      </c>
      <c r="F2080" s="354">
        <v>863955</v>
      </c>
      <c r="G2080" s="288" t="s">
        <v>117</v>
      </c>
      <c r="H2080" s="288"/>
      <c r="I2080" s="1"/>
      <c r="J2080" s="10"/>
      <c r="K2080" s="10"/>
    </row>
    <row r="2081" spans="2:11" s="5" customFormat="1" ht="110.25" hidden="1">
      <c r="B2081" s="1"/>
      <c r="C2081" s="351">
        <v>6473</v>
      </c>
      <c r="D2081" s="352" t="s">
        <v>2141</v>
      </c>
      <c r="E2081" s="353" t="s">
        <v>119</v>
      </c>
      <c r="F2081" s="354">
        <v>114809</v>
      </c>
      <c r="G2081" s="288" t="s">
        <v>117</v>
      </c>
      <c r="H2081" s="288"/>
      <c r="I2081" s="1"/>
      <c r="J2081" s="10"/>
      <c r="K2081" s="10"/>
    </row>
    <row r="2082" spans="2:11" s="5" customFormat="1" ht="78.75" hidden="1">
      <c r="B2082" s="1"/>
      <c r="C2082" s="351">
        <v>6474</v>
      </c>
      <c r="D2082" s="352" t="s">
        <v>2142</v>
      </c>
      <c r="E2082" s="353" t="s">
        <v>119</v>
      </c>
      <c r="F2082" s="354">
        <v>138943</v>
      </c>
      <c r="G2082" s="288" t="s">
        <v>117</v>
      </c>
      <c r="H2082" s="288"/>
      <c r="I2082" s="1"/>
      <c r="J2082" s="10"/>
      <c r="K2082" s="10"/>
    </row>
    <row r="2083" spans="2:11" s="5" customFormat="1" ht="78.75" hidden="1">
      <c r="B2083" s="1"/>
      <c r="C2083" s="351">
        <v>6475</v>
      </c>
      <c r="D2083" s="352" t="s">
        <v>2143</v>
      </c>
      <c r="E2083" s="353" t="s">
        <v>122</v>
      </c>
      <c r="F2083" s="354">
        <v>58285</v>
      </c>
      <c r="G2083" s="288" t="s">
        <v>117</v>
      </c>
      <c r="H2083" s="288"/>
      <c r="I2083" s="1"/>
      <c r="J2083" s="10"/>
      <c r="K2083" s="10"/>
    </row>
    <row r="2084" spans="2:11" s="5" customFormat="1" ht="31.5" hidden="1">
      <c r="B2084" s="1"/>
      <c r="C2084" s="351">
        <v>6476</v>
      </c>
      <c r="D2084" s="352" t="s">
        <v>2144</v>
      </c>
      <c r="E2084" s="353" t="s">
        <v>116</v>
      </c>
      <c r="F2084" s="354">
        <v>139462</v>
      </c>
      <c r="G2084" s="288" t="s">
        <v>117</v>
      </c>
      <c r="H2084" s="288"/>
      <c r="I2084" s="1"/>
      <c r="J2084" s="10"/>
      <c r="K2084" s="10"/>
    </row>
    <row r="2085" spans="2:11" s="5" customFormat="1" ht="78.75">
      <c r="B2085" s="1"/>
      <c r="C2085" s="351">
        <v>6480</v>
      </c>
      <c r="D2085" s="352" t="s">
        <v>2145</v>
      </c>
      <c r="E2085" s="353" t="s">
        <v>119</v>
      </c>
      <c r="F2085" s="354">
        <v>16112</v>
      </c>
      <c r="G2085" s="288" t="s">
        <v>117</v>
      </c>
      <c r="H2085" s="288"/>
      <c r="I2085" s="1"/>
      <c r="J2085" s="10"/>
      <c r="K2085" s="10"/>
    </row>
    <row r="2086" spans="2:11" s="5" customFormat="1" ht="63" hidden="1">
      <c r="B2086" s="1"/>
      <c r="C2086" s="351">
        <v>6482</v>
      </c>
      <c r="D2086" s="352" t="s">
        <v>2146</v>
      </c>
      <c r="E2086" s="353" t="s">
        <v>785</v>
      </c>
      <c r="F2086" s="354">
        <v>77653</v>
      </c>
      <c r="G2086" s="288" t="s">
        <v>117</v>
      </c>
      <c r="H2086" s="288"/>
      <c r="I2086" s="1"/>
      <c r="J2086" s="10"/>
      <c r="K2086" s="10"/>
    </row>
    <row r="2087" spans="2:11" s="5" customFormat="1" ht="78.75" hidden="1">
      <c r="B2087" s="1"/>
      <c r="C2087" s="351">
        <v>6483</v>
      </c>
      <c r="D2087" s="352" t="s">
        <v>2147</v>
      </c>
      <c r="E2087" s="353" t="s">
        <v>1215</v>
      </c>
      <c r="F2087" s="354">
        <v>41971</v>
      </c>
      <c r="G2087" s="288" t="s">
        <v>117</v>
      </c>
      <c r="H2087" s="288" t="s">
        <v>145</v>
      </c>
      <c r="I2087" s="1"/>
      <c r="J2087" s="10"/>
      <c r="K2087" s="10"/>
    </row>
    <row r="2088" spans="2:11" s="5" customFormat="1" ht="47.25" hidden="1">
      <c r="B2088" s="1"/>
      <c r="C2088" s="351">
        <v>6484</v>
      </c>
      <c r="D2088" s="352" t="s">
        <v>2148</v>
      </c>
      <c r="E2088" s="353" t="s">
        <v>1215</v>
      </c>
      <c r="F2088" s="354">
        <v>125434</v>
      </c>
      <c r="G2088" s="288" t="s">
        <v>117</v>
      </c>
      <c r="H2088" s="288" t="s">
        <v>145</v>
      </c>
      <c r="I2088" s="1"/>
      <c r="J2088" s="10"/>
      <c r="K2088" s="10"/>
    </row>
    <row r="2089" spans="2:11" s="5" customFormat="1" ht="78.75" hidden="1">
      <c r="B2089" s="1"/>
      <c r="C2089" s="351">
        <v>6485</v>
      </c>
      <c r="D2089" s="352" t="s">
        <v>2149</v>
      </c>
      <c r="E2089" s="353" t="s">
        <v>125</v>
      </c>
      <c r="F2089" s="354">
        <v>42922</v>
      </c>
      <c r="G2089" s="288" t="s">
        <v>117</v>
      </c>
      <c r="H2089" s="288"/>
      <c r="I2089" s="1"/>
      <c r="J2089" s="10"/>
      <c r="K2089" s="10"/>
    </row>
    <row r="2090" spans="2:11" s="5" customFormat="1" ht="31.5" hidden="1">
      <c r="B2090" s="1"/>
      <c r="C2090" s="351">
        <v>6486</v>
      </c>
      <c r="D2090" s="352" t="s">
        <v>2150</v>
      </c>
      <c r="E2090" s="353" t="s">
        <v>119</v>
      </c>
      <c r="F2090" s="354">
        <v>47792</v>
      </c>
      <c r="G2090" s="288" t="s">
        <v>117</v>
      </c>
      <c r="H2090" s="288"/>
      <c r="I2090" s="1"/>
      <c r="J2090" s="10"/>
      <c r="K2090" s="10"/>
    </row>
    <row r="2091" spans="2:11" s="5" customFormat="1" ht="63" hidden="1">
      <c r="B2091" s="1"/>
      <c r="C2091" s="351">
        <v>6487</v>
      </c>
      <c r="D2091" s="352" t="s">
        <v>2151</v>
      </c>
      <c r="E2091" s="353" t="s">
        <v>125</v>
      </c>
      <c r="F2091" s="354">
        <v>83254</v>
      </c>
      <c r="G2091" s="288" t="s">
        <v>117</v>
      </c>
      <c r="H2091" s="288"/>
      <c r="I2091" s="1"/>
      <c r="J2091" s="10"/>
      <c r="K2091" s="10"/>
    </row>
    <row r="2092" spans="2:11" s="5" customFormat="1" ht="94.5" hidden="1">
      <c r="B2092" s="1"/>
      <c r="C2092" s="351">
        <v>6488</v>
      </c>
      <c r="D2092" s="352" t="s">
        <v>2152</v>
      </c>
      <c r="E2092" s="353" t="s">
        <v>122</v>
      </c>
      <c r="F2092" s="354">
        <v>199347</v>
      </c>
      <c r="G2092" s="288" t="s">
        <v>117</v>
      </c>
      <c r="H2092" s="288"/>
      <c r="I2092" s="1"/>
      <c r="J2092" s="10"/>
      <c r="K2092" s="10"/>
    </row>
    <row r="2093" spans="2:11" s="5" customFormat="1" ht="63" hidden="1">
      <c r="B2093" s="1"/>
      <c r="C2093" s="351">
        <v>6489</v>
      </c>
      <c r="D2093" s="352" t="s">
        <v>2153</v>
      </c>
      <c r="E2093" s="353" t="s">
        <v>122</v>
      </c>
      <c r="F2093" s="354">
        <v>81987</v>
      </c>
      <c r="G2093" s="288" t="s">
        <v>117</v>
      </c>
      <c r="H2093" s="288"/>
      <c r="I2093" s="1"/>
      <c r="J2093" s="10"/>
      <c r="K2093" s="10"/>
    </row>
    <row r="2094" spans="2:11" s="5" customFormat="1" ht="110.25" hidden="1">
      <c r="B2094" s="1"/>
      <c r="C2094" s="351">
        <v>6494</v>
      </c>
      <c r="D2094" s="352" t="s">
        <v>2154</v>
      </c>
      <c r="E2094" s="353" t="s">
        <v>122</v>
      </c>
      <c r="F2094" s="354">
        <v>194940</v>
      </c>
      <c r="G2094" s="288" t="s">
        <v>117</v>
      </c>
      <c r="H2094" s="288"/>
      <c r="I2094" s="1"/>
      <c r="J2094" s="10"/>
      <c r="K2094" s="10"/>
    </row>
    <row r="2095" spans="2:11" s="5" customFormat="1" ht="126" hidden="1">
      <c r="B2095" s="1"/>
      <c r="C2095" s="351">
        <v>6495</v>
      </c>
      <c r="D2095" s="352" t="s">
        <v>2155</v>
      </c>
      <c r="E2095" s="353" t="s">
        <v>122</v>
      </c>
      <c r="F2095" s="354">
        <v>194940</v>
      </c>
      <c r="G2095" s="288" t="s">
        <v>117</v>
      </c>
      <c r="H2095" s="288"/>
      <c r="I2095" s="1"/>
      <c r="J2095" s="10"/>
      <c r="K2095" s="10"/>
    </row>
    <row r="2096" spans="2:11" s="5" customFormat="1" ht="47.25" hidden="1">
      <c r="B2096" s="1"/>
      <c r="C2096" s="351">
        <v>6498</v>
      </c>
      <c r="D2096" s="352" t="s">
        <v>2156</v>
      </c>
      <c r="E2096" s="353" t="s">
        <v>125</v>
      </c>
      <c r="F2096" s="354">
        <v>16951</v>
      </c>
      <c r="G2096" s="288" t="s">
        <v>117</v>
      </c>
      <c r="H2096" s="288"/>
      <c r="I2096" s="1"/>
      <c r="J2096" s="10"/>
      <c r="K2096" s="10"/>
    </row>
    <row r="2097" spans="2:11" s="5" customFormat="1" ht="47.25" hidden="1">
      <c r="B2097" s="1"/>
      <c r="C2097" s="351">
        <v>6499</v>
      </c>
      <c r="D2097" s="352" t="s">
        <v>2157</v>
      </c>
      <c r="E2097" s="353" t="s">
        <v>122</v>
      </c>
      <c r="F2097" s="354">
        <v>12144</v>
      </c>
      <c r="G2097" s="288" t="s">
        <v>117</v>
      </c>
      <c r="H2097" s="288"/>
      <c r="I2097" s="1"/>
      <c r="J2097" s="10"/>
      <c r="K2097" s="10"/>
    </row>
    <row r="2098" spans="2:11" s="5" customFormat="1" ht="47.25" hidden="1">
      <c r="B2098" s="1"/>
      <c r="C2098" s="351">
        <v>6500</v>
      </c>
      <c r="D2098" s="352" t="s">
        <v>2158</v>
      </c>
      <c r="E2098" s="353" t="s">
        <v>125</v>
      </c>
      <c r="F2098" s="354">
        <v>118968</v>
      </c>
      <c r="G2098" s="288" t="s">
        <v>117</v>
      </c>
      <c r="H2098" s="288"/>
      <c r="I2098" s="1"/>
      <c r="J2098" s="10"/>
      <c r="K2098" s="10"/>
    </row>
    <row r="2099" spans="2:11" s="5" customFormat="1" ht="47.25" hidden="1">
      <c r="B2099" s="1"/>
      <c r="C2099" s="351">
        <v>6501</v>
      </c>
      <c r="D2099" s="352" t="s">
        <v>2159</v>
      </c>
      <c r="E2099" s="353" t="s">
        <v>125</v>
      </c>
      <c r="F2099" s="354">
        <v>188345</v>
      </c>
      <c r="G2099" s="288" t="s">
        <v>117</v>
      </c>
      <c r="H2099" s="288"/>
      <c r="I2099" s="1"/>
      <c r="J2099" s="10"/>
      <c r="K2099" s="10"/>
    </row>
    <row r="2100" spans="2:11" s="5" customFormat="1" ht="25.5" hidden="1">
      <c r="B2100" s="1"/>
      <c r="C2100" s="351">
        <v>6505</v>
      </c>
      <c r="D2100" s="352" t="s">
        <v>2160</v>
      </c>
      <c r="E2100" s="353" t="s">
        <v>116</v>
      </c>
      <c r="F2100" s="354">
        <v>1623</v>
      </c>
      <c r="G2100" s="288" t="s">
        <v>117</v>
      </c>
      <c r="H2100" s="288"/>
      <c r="I2100" s="1"/>
      <c r="J2100" s="10"/>
      <c r="K2100" s="10"/>
    </row>
    <row r="2101" spans="2:11" s="5" customFormat="1" ht="47.25" hidden="1">
      <c r="B2101" s="1"/>
      <c r="C2101" s="351">
        <v>6506</v>
      </c>
      <c r="D2101" s="352" t="s">
        <v>2161</v>
      </c>
      <c r="E2101" s="353" t="s">
        <v>122</v>
      </c>
      <c r="F2101" s="354">
        <v>135227</v>
      </c>
      <c r="G2101" s="288" t="s">
        <v>117</v>
      </c>
      <c r="H2101" s="288" t="s">
        <v>145</v>
      </c>
      <c r="I2101" s="1"/>
      <c r="J2101" s="10"/>
      <c r="K2101" s="10"/>
    </row>
    <row r="2102" spans="2:11" s="5" customFormat="1" ht="47.25" hidden="1">
      <c r="B2102" s="1"/>
      <c r="C2102" s="351">
        <v>6507</v>
      </c>
      <c r="D2102" s="352" t="s">
        <v>2162</v>
      </c>
      <c r="E2102" s="353" t="s">
        <v>116</v>
      </c>
      <c r="F2102" s="354">
        <v>224934</v>
      </c>
      <c r="G2102" s="288" t="s">
        <v>117</v>
      </c>
      <c r="H2102" s="288"/>
      <c r="I2102" s="1"/>
      <c r="J2102" s="10"/>
      <c r="K2102" s="10"/>
    </row>
    <row r="2103" spans="2:11" s="5" customFormat="1" ht="47.25">
      <c r="B2103" s="1"/>
      <c r="C2103" s="351">
        <v>6510</v>
      </c>
      <c r="D2103" s="352" t="s">
        <v>2163</v>
      </c>
      <c r="E2103" s="353" t="s">
        <v>122</v>
      </c>
      <c r="F2103" s="354">
        <v>41502</v>
      </c>
      <c r="G2103" s="288" t="s">
        <v>117</v>
      </c>
      <c r="H2103" s="288" t="s">
        <v>145</v>
      </c>
      <c r="I2103" s="1"/>
      <c r="J2103" s="10"/>
      <c r="K2103" s="10"/>
    </row>
    <row r="2104" spans="2:11" s="5" customFormat="1" ht="31.5" hidden="1">
      <c r="B2104" s="1"/>
      <c r="C2104" s="351">
        <v>6511</v>
      </c>
      <c r="D2104" s="352" t="s">
        <v>2164</v>
      </c>
      <c r="E2104" s="353" t="s">
        <v>116</v>
      </c>
      <c r="F2104" s="354">
        <v>250230</v>
      </c>
      <c r="G2104" s="288" t="s">
        <v>117</v>
      </c>
      <c r="H2104" s="288"/>
      <c r="I2104" s="1"/>
      <c r="J2104" s="10"/>
      <c r="K2104" s="10"/>
    </row>
    <row r="2105" spans="2:11" s="5" customFormat="1" ht="47.25">
      <c r="B2105" s="1"/>
      <c r="C2105" s="351">
        <v>6512</v>
      </c>
      <c r="D2105" s="352" t="s">
        <v>2165</v>
      </c>
      <c r="E2105" s="353" t="s">
        <v>119</v>
      </c>
      <c r="F2105" s="354">
        <v>446157</v>
      </c>
      <c r="G2105" s="288" t="s">
        <v>117</v>
      </c>
      <c r="H2105" s="288" t="s">
        <v>145</v>
      </c>
      <c r="I2105" s="1"/>
      <c r="J2105" s="10"/>
      <c r="K2105" s="10"/>
    </row>
    <row r="2106" spans="2:11" s="5" customFormat="1" ht="31.5" hidden="1">
      <c r="B2106" s="1"/>
      <c r="C2106" s="351">
        <v>6514</v>
      </c>
      <c r="D2106" s="352" t="s">
        <v>2166</v>
      </c>
      <c r="E2106" s="353" t="s">
        <v>125</v>
      </c>
      <c r="F2106" s="354">
        <v>3591</v>
      </c>
      <c r="G2106" s="288" t="s">
        <v>117</v>
      </c>
      <c r="H2106" s="288"/>
      <c r="I2106" s="1"/>
      <c r="J2106" s="10"/>
      <c r="K2106" s="10"/>
    </row>
    <row r="2107" spans="2:11" s="5" customFormat="1" ht="31.5" hidden="1">
      <c r="B2107" s="1"/>
      <c r="C2107" s="351">
        <v>6515</v>
      </c>
      <c r="D2107" s="352" t="s">
        <v>2167</v>
      </c>
      <c r="E2107" s="353" t="s">
        <v>122</v>
      </c>
      <c r="F2107" s="354">
        <v>6847</v>
      </c>
      <c r="G2107" s="288" t="s">
        <v>117</v>
      </c>
      <c r="H2107" s="288"/>
      <c r="I2107" s="1"/>
      <c r="J2107" s="10"/>
      <c r="K2107" s="10"/>
    </row>
    <row r="2108" spans="2:11" s="5" customFormat="1" ht="78.75" hidden="1">
      <c r="B2108" s="1"/>
      <c r="C2108" s="351">
        <v>6517</v>
      </c>
      <c r="D2108" s="352" t="s">
        <v>2168</v>
      </c>
      <c r="E2108" s="353" t="s">
        <v>472</v>
      </c>
      <c r="F2108" s="354">
        <v>9975</v>
      </c>
      <c r="G2108" s="288" t="s">
        <v>117</v>
      </c>
      <c r="H2108" s="288" t="s">
        <v>145</v>
      </c>
      <c r="I2108" s="1"/>
      <c r="J2108" s="10"/>
      <c r="K2108" s="10"/>
    </row>
    <row r="2109" spans="2:11" s="5" customFormat="1" ht="31.5" hidden="1">
      <c r="B2109" s="1"/>
      <c r="C2109" s="351">
        <v>6518</v>
      </c>
      <c r="D2109" s="352" t="s">
        <v>2169</v>
      </c>
      <c r="E2109" s="353" t="s">
        <v>125</v>
      </c>
      <c r="F2109" s="354">
        <v>120510</v>
      </c>
      <c r="G2109" s="288" t="s">
        <v>117</v>
      </c>
      <c r="H2109" s="288"/>
      <c r="I2109" s="1"/>
      <c r="J2109" s="10"/>
      <c r="K2109" s="10"/>
    </row>
    <row r="2110" spans="2:11" s="5" customFormat="1" ht="31.5" hidden="1">
      <c r="B2110" s="1"/>
      <c r="C2110" s="351">
        <v>6519</v>
      </c>
      <c r="D2110" s="352" t="s">
        <v>2170</v>
      </c>
      <c r="E2110" s="353" t="s">
        <v>125</v>
      </c>
      <c r="F2110" s="354">
        <v>22882</v>
      </c>
      <c r="G2110" s="288" t="s">
        <v>117</v>
      </c>
      <c r="H2110" s="288"/>
      <c r="I2110" s="1"/>
      <c r="J2110" s="10"/>
      <c r="K2110" s="10"/>
    </row>
    <row r="2111" spans="2:11" s="5" customFormat="1" ht="31.5" hidden="1">
      <c r="B2111" s="1"/>
      <c r="C2111" s="351">
        <v>6520</v>
      </c>
      <c r="D2111" s="352" t="s">
        <v>2171</v>
      </c>
      <c r="E2111" s="353" t="s">
        <v>125</v>
      </c>
      <c r="F2111" s="354">
        <v>11482</v>
      </c>
      <c r="G2111" s="288" t="s">
        <v>117</v>
      </c>
      <c r="H2111" s="288"/>
      <c r="I2111" s="1"/>
      <c r="J2111" s="10"/>
      <c r="K2111" s="10"/>
    </row>
    <row r="2112" spans="2:11" s="5" customFormat="1" ht="31.5" hidden="1">
      <c r="B2112" s="1"/>
      <c r="C2112" s="351">
        <v>6521</v>
      </c>
      <c r="D2112" s="352" t="s">
        <v>2172</v>
      </c>
      <c r="E2112" s="353" t="s">
        <v>125</v>
      </c>
      <c r="F2112" s="354">
        <v>6629</v>
      </c>
      <c r="G2112" s="288" t="s">
        <v>117</v>
      </c>
      <c r="H2112" s="288"/>
      <c r="I2112" s="1"/>
      <c r="J2112" s="10"/>
      <c r="K2112" s="10"/>
    </row>
    <row r="2113" spans="2:11" s="5" customFormat="1" ht="31.5" hidden="1">
      <c r="B2113" s="1"/>
      <c r="C2113" s="351">
        <v>6523</v>
      </c>
      <c r="D2113" s="352" t="s">
        <v>2173</v>
      </c>
      <c r="E2113" s="353" t="s">
        <v>125</v>
      </c>
      <c r="F2113" s="354">
        <v>13225</v>
      </c>
      <c r="G2113" s="288" t="s">
        <v>117</v>
      </c>
      <c r="H2113" s="288"/>
      <c r="I2113" s="1"/>
      <c r="J2113" s="10"/>
      <c r="K2113" s="10"/>
    </row>
    <row r="2114" spans="2:11" s="5" customFormat="1" ht="31.5" hidden="1">
      <c r="B2114" s="1"/>
      <c r="C2114" s="351">
        <v>6524</v>
      </c>
      <c r="D2114" s="352" t="s">
        <v>2174</v>
      </c>
      <c r="E2114" s="353" t="s">
        <v>125</v>
      </c>
      <c r="F2114" s="354">
        <v>48532</v>
      </c>
      <c r="G2114" s="288" t="s">
        <v>117</v>
      </c>
      <c r="H2114" s="288"/>
      <c r="I2114" s="1"/>
      <c r="J2114" s="10"/>
      <c r="K2114" s="10"/>
    </row>
    <row r="2115" spans="2:11" s="5" customFormat="1" ht="31.5" hidden="1">
      <c r="B2115" s="1"/>
      <c r="C2115" s="351">
        <v>6525</v>
      </c>
      <c r="D2115" s="352" t="s">
        <v>2175</v>
      </c>
      <c r="E2115" s="353" t="s">
        <v>125</v>
      </c>
      <c r="F2115" s="354">
        <v>107742</v>
      </c>
      <c r="G2115" s="288" t="s">
        <v>117</v>
      </c>
      <c r="H2115" s="288"/>
      <c r="I2115" s="1"/>
      <c r="J2115" s="10"/>
      <c r="K2115" s="10"/>
    </row>
    <row r="2116" spans="2:11" s="5" customFormat="1" ht="110.25" hidden="1">
      <c r="B2116" s="1"/>
      <c r="C2116" s="351">
        <v>6527</v>
      </c>
      <c r="D2116" s="352" t="s">
        <v>2176</v>
      </c>
      <c r="E2116" s="353" t="s">
        <v>125</v>
      </c>
      <c r="F2116" s="354">
        <v>490303</v>
      </c>
      <c r="G2116" s="288" t="s">
        <v>117</v>
      </c>
      <c r="H2116" s="288"/>
      <c r="I2116" s="1"/>
      <c r="J2116" s="10"/>
      <c r="K2116" s="10"/>
    </row>
    <row r="2117" spans="2:11" s="5" customFormat="1" ht="126" hidden="1">
      <c r="B2117" s="1"/>
      <c r="C2117" s="351">
        <v>6528</v>
      </c>
      <c r="D2117" s="352" t="s">
        <v>2177</v>
      </c>
      <c r="E2117" s="353" t="s">
        <v>122</v>
      </c>
      <c r="F2117" s="354">
        <v>196404</v>
      </c>
      <c r="G2117" s="288" t="s">
        <v>117</v>
      </c>
      <c r="H2117" s="288"/>
      <c r="I2117" s="1"/>
      <c r="J2117" s="10"/>
      <c r="K2117" s="10"/>
    </row>
    <row r="2118" spans="2:11" s="5" customFormat="1" ht="110.25" hidden="1">
      <c r="B2118" s="1"/>
      <c r="C2118" s="351">
        <v>6529</v>
      </c>
      <c r="D2118" s="352" t="s">
        <v>2178</v>
      </c>
      <c r="E2118" s="353" t="s">
        <v>122</v>
      </c>
      <c r="F2118" s="354">
        <v>199513</v>
      </c>
      <c r="G2118" s="288" t="s">
        <v>117</v>
      </c>
      <c r="H2118" s="288"/>
      <c r="I2118" s="1"/>
      <c r="J2118" s="10"/>
      <c r="K2118" s="10"/>
    </row>
    <row r="2119" spans="2:11" s="5" customFormat="1" ht="47.25" hidden="1">
      <c r="B2119" s="1"/>
      <c r="C2119" s="351">
        <v>6532</v>
      </c>
      <c r="D2119" s="352" t="s">
        <v>2179</v>
      </c>
      <c r="E2119" s="353" t="s">
        <v>125</v>
      </c>
      <c r="F2119" s="354">
        <v>47437</v>
      </c>
      <c r="G2119" s="288" t="s">
        <v>117</v>
      </c>
      <c r="H2119" s="288"/>
      <c r="I2119" s="1"/>
      <c r="J2119" s="10"/>
      <c r="K2119" s="10"/>
    </row>
    <row r="2120" spans="2:11" s="5" customFormat="1" ht="78.75" hidden="1">
      <c r="B2120" s="1"/>
      <c r="C2120" s="351">
        <v>6533</v>
      </c>
      <c r="D2120" s="352" t="s">
        <v>2180</v>
      </c>
      <c r="E2120" s="353" t="s">
        <v>116</v>
      </c>
      <c r="F2120" s="354">
        <v>24319</v>
      </c>
      <c r="G2120" s="288" t="s">
        <v>117</v>
      </c>
      <c r="H2120" s="288"/>
      <c r="I2120" s="1"/>
      <c r="J2120" s="10"/>
      <c r="K2120" s="10"/>
    </row>
    <row r="2121" spans="2:11" s="5" customFormat="1" ht="47.25" hidden="1">
      <c r="B2121" s="1"/>
      <c r="C2121" s="351">
        <v>6534</v>
      </c>
      <c r="D2121" s="352" t="s">
        <v>2181</v>
      </c>
      <c r="E2121" s="353" t="s">
        <v>116</v>
      </c>
      <c r="F2121" s="354">
        <v>136657</v>
      </c>
      <c r="G2121" s="288" t="s">
        <v>117</v>
      </c>
      <c r="H2121" s="288"/>
      <c r="I2121" s="1"/>
      <c r="J2121" s="10"/>
      <c r="K2121" s="10"/>
    </row>
    <row r="2122" spans="2:11" s="5" customFormat="1" ht="31.5">
      <c r="B2122" s="1"/>
      <c r="C2122" s="351">
        <v>6535</v>
      </c>
      <c r="D2122" s="352" t="s">
        <v>2182</v>
      </c>
      <c r="E2122" s="353" t="s">
        <v>116</v>
      </c>
      <c r="F2122" s="354">
        <v>34075</v>
      </c>
      <c r="G2122" s="288" t="s">
        <v>117</v>
      </c>
      <c r="H2122" s="288"/>
      <c r="I2122" s="1"/>
      <c r="J2122" s="10"/>
      <c r="K2122" s="10"/>
    </row>
    <row r="2123" spans="2:11" s="5" customFormat="1" ht="47.25" hidden="1">
      <c r="B2123" s="1"/>
      <c r="C2123" s="351">
        <v>6536</v>
      </c>
      <c r="D2123" s="352" t="s">
        <v>2183</v>
      </c>
      <c r="E2123" s="353" t="s">
        <v>116</v>
      </c>
      <c r="F2123" s="354">
        <v>37456</v>
      </c>
      <c r="G2123" s="288" t="s">
        <v>117</v>
      </c>
      <c r="H2123" s="288"/>
      <c r="I2123" s="1"/>
      <c r="J2123" s="10"/>
      <c r="K2123" s="10"/>
    </row>
    <row r="2124" spans="2:11" s="5" customFormat="1" ht="47.25" hidden="1">
      <c r="B2124" s="1"/>
      <c r="C2124" s="351">
        <v>6538</v>
      </c>
      <c r="D2124" s="352" t="s">
        <v>2184</v>
      </c>
      <c r="E2124" s="353" t="s">
        <v>122</v>
      </c>
      <c r="F2124" s="354">
        <v>209511</v>
      </c>
      <c r="G2124" s="288" t="s">
        <v>117</v>
      </c>
      <c r="H2124" s="288"/>
      <c r="I2124" s="1"/>
      <c r="J2124" s="10"/>
      <c r="K2124" s="10"/>
    </row>
    <row r="2125" spans="2:11" s="5" customFormat="1" ht="47.25" hidden="1">
      <c r="B2125" s="1"/>
      <c r="C2125" s="351">
        <v>6541</v>
      </c>
      <c r="D2125" s="352" t="s">
        <v>2185</v>
      </c>
      <c r="E2125" s="353" t="s">
        <v>122</v>
      </c>
      <c r="F2125" s="354">
        <v>163779</v>
      </c>
      <c r="G2125" s="288" t="s">
        <v>117</v>
      </c>
      <c r="H2125" s="288" t="s">
        <v>145</v>
      </c>
      <c r="I2125" s="1"/>
      <c r="J2125" s="10"/>
      <c r="K2125" s="10"/>
    </row>
    <row r="2126" spans="2:11" s="5" customFormat="1" ht="31.5" hidden="1">
      <c r="B2126" s="1"/>
      <c r="C2126" s="351">
        <v>6542</v>
      </c>
      <c r="D2126" s="352" t="s">
        <v>2186</v>
      </c>
      <c r="E2126" s="353" t="s">
        <v>125</v>
      </c>
      <c r="F2126" s="354">
        <v>60953</v>
      </c>
      <c r="G2126" s="288" t="s">
        <v>117</v>
      </c>
      <c r="H2126" s="288"/>
      <c r="I2126" s="1"/>
      <c r="J2126" s="10"/>
      <c r="K2126" s="10"/>
    </row>
    <row r="2127" spans="2:11" s="5" customFormat="1" ht="31.5" hidden="1">
      <c r="B2127" s="1"/>
      <c r="C2127" s="351">
        <v>6543</v>
      </c>
      <c r="D2127" s="352" t="s">
        <v>2187</v>
      </c>
      <c r="E2127" s="353" t="s">
        <v>125</v>
      </c>
      <c r="F2127" s="354">
        <v>6125</v>
      </c>
      <c r="G2127" s="288" t="s">
        <v>117</v>
      </c>
      <c r="H2127" s="288"/>
      <c r="I2127" s="1"/>
      <c r="J2127" s="10"/>
      <c r="K2127" s="10"/>
    </row>
    <row r="2128" spans="2:11" s="5" customFormat="1" ht="31.5" hidden="1">
      <c r="B2128" s="1"/>
      <c r="C2128" s="351">
        <v>6544</v>
      </c>
      <c r="D2128" s="352" t="s">
        <v>2188</v>
      </c>
      <c r="E2128" s="353" t="s">
        <v>125</v>
      </c>
      <c r="F2128" s="354">
        <v>5500</v>
      </c>
      <c r="G2128" s="288" t="s">
        <v>117</v>
      </c>
      <c r="H2128" s="288"/>
      <c r="I2128" s="1"/>
      <c r="J2128" s="10"/>
      <c r="K2128" s="10"/>
    </row>
    <row r="2129" spans="2:11" s="5" customFormat="1" ht="78.75" hidden="1">
      <c r="B2129" s="1"/>
      <c r="C2129" s="351">
        <v>6547</v>
      </c>
      <c r="D2129" s="352" t="s">
        <v>2189</v>
      </c>
      <c r="E2129" s="353" t="s">
        <v>125</v>
      </c>
      <c r="F2129" s="354">
        <v>258231</v>
      </c>
      <c r="G2129" s="288" t="s">
        <v>117</v>
      </c>
      <c r="H2129" s="288" t="s">
        <v>145</v>
      </c>
      <c r="I2129" s="1"/>
      <c r="J2129" s="10"/>
      <c r="K2129" s="10"/>
    </row>
    <row r="2130" spans="2:11" s="5" customFormat="1" ht="47.25" hidden="1">
      <c r="B2130" s="1"/>
      <c r="C2130" s="351">
        <v>6548</v>
      </c>
      <c r="D2130" s="352" t="s">
        <v>2190</v>
      </c>
      <c r="E2130" s="353" t="s">
        <v>125</v>
      </c>
      <c r="F2130" s="354">
        <v>129717</v>
      </c>
      <c r="G2130" s="288" t="s">
        <v>117</v>
      </c>
      <c r="H2130" s="288"/>
      <c r="I2130" s="1"/>
      <c r="J2130" s="10"/>
      <c r="K2130" s="10"/>
    </row>
    <row r="2131" spans="2:11" s="5" customFormat="1" ht="78.75">
      <c r="B2131" s="1"/>
      <c r="C2131" s="351">
        <v>6551</v>
      </c>
      <c r="D2131" s="352" t="s">
        <v>2191</v>
      </c>
      <c r="E2131" s="353" t="s">
        <v>116</v>
      </c>
      <c r="F2131" s="354">
        <v>101612</v>
      </c>
      <c r="G2131" s="288" t="s">
        <v>117</v>
      </c>
      <c r="H2131" s="288" t="s">
        <v>145</v>
      </c>
      <c r="I2131" s="1"/>
      <c r="J2131" s="10"/>
      <c r="K2131" s="10"/>
    </row>
    <row r="2132" spans="2:11" s="5" customFormat="1" ht="31.5" hidden="1">
      <c r="B2132" s="1"/>
      <c r="C2132" s="351">
        <v>6553</v>
      </c>
      <c r="D2132" s="352" t="s">
        <v>2192</v>
      </c>
      <c r="E2132" s="353" t="s">
        <v>125</v>
      </c>
      <c r="F2132" s="354">
        <v>24794</v>
      </c>
      <c r="G2132" s="288" t="s">
        <v>117</v>
      </c>
      <c r="H2132" s="288"/>
      <c r="I2132" s="1"/>
      <c r="J2132" s="10"/>
      <c r="K2132" s="10"/>
    </row>
    <row r="2133" spans="2:11" s="5" customFormat="1" ht="63" hidden="1">
      <c r="B2133" s="1"/>
      <c r="C2133" s="351">
        <v>6554</v>
      </c>
      <c r="D2133" s="352" t="s">
        <v>2193</v>
      </c>
      <c r="E2133" s="353" t="s">
        <v>122</v>
      </c>
      <c r="F2133" s="354">
        <v>316</v>
      </c>
      <c r="G2133" s="288" t="s">
        <v>117</v>
      </c>
      <c r="H2133" s="288"/>
      <c r="I2133" s="1"/>
      <c r="J2133" s="10"/>
      <c r="K2133" s="10"/>
    </row>
    <row r="2134" spans="2:11" s="5" customFormat="1" ht="31.5" hidden="1">
      <c r="B2134" s="1"/>
      <c r="C2134" s="351">
        <v>6555</v>
      </c>
      <c r="D2134" s="352" t="s">
        <v>2194</v>
      </c>
      <c r="E2134" s="353" t="s">
        <v>125</v>
      </c>
      <c r="F2134" s="354">
        <v>3016</v>
      </c>
      <c r="G2134" s="288" t="s">
        <v>117</v>
      </c>
      <c r="H2134" s="288"/>
      <c r="I2134" s="1"/>
      <c r="J2134" s="10"/>
      <c r="K2134" s="10"/>
    </row>
    <row r="2135" spans="2:11" s="5" customFormat="1" ht="31.5" hidden="1">
      <c r="B2135" s="1"/>
      <c r="C2135" s="351">
        <v>6556</v>
      </c>
      <c r="D2135" s="352" t="s">
        <v>2195</v>
      </c>
      <c r="E2135" s="353" t="s">
        <v>125</v>
      </c>
      <c r="F2135" s="354">
        <v>70064</v>
      </c>
      <c r="G2135" s="288" t="s">
        <v>117</v>
      </c>
      <c r="H2135" s="288"/>
      <c r="I2135" s="1"/>
      <c r="J2135" s="10"/>
      <c r="K2135" s="10"/>
    </row>
    <row r="2136" spans="2:11" s="5" customFormat="1" ht="63" hidden="1">
      <c r="B2136" s="1"/>
      <c r="C2136" s="351">
        <v>6557</v>
      </c>
      <c r="D2136" s="352" t="s">
        <v>2196</v>
      </c>
      <c r="E2136" s="353" t="s">
        <v>125</v>
      </c>
      <c r="F2136" s="354">
        <v>18995814</v>
      </c>
      <c r="G2136" s="288" t="s">
        <v>117</v>
      </c>
      <c r="H2136" s="288"/>
      <c r="I2136" s="1"/>
      <c r="J2136" s="10"/>
      <c r="K2136" s="10"/>
    </row>
    <row r="2137" spans="2:11" s="5" customFormat="1" ht="63" hidden="1">
      <c r="B2137" s="1"/>
      <c r="C2137" s="351">
        <v>6559</v>
      </c>
      <c r="D2137" s="352" t="s">
        <v>2197</v>
      </c>
      <c r="E2137" s="353" t="s">
        <v>125</v>
      </c>
      <c r="F2137" s="354">
        <v>556993</v>
      </c>
      <c r="G2137" s="288" t="s">
        <v>117</v>
      </c>
      <c r="H2137" s="288" t="s">
        <v>145</v>
      </c>
      <c r="I2137" s="1"/>
      <c r="J2137" s="10"/>
      <c r="K2137" s="10"/>
    </row>
    <row r="2138" spans="2:11" s="5" customFormat="1" ht="173.25" hidden="1">
      <c r="B2138" s="1"/>
      <c r="C2138" s="351">
        <v>6560</v>
      </c>
      <c r="D2138" s="352" t="s">
        <v>2198</v>
      </c>
      <c r="E2138" s="353" t="s">
        <v>125</v>
      </c>
      <c r="F2138" s="354">
        <v>3203457</v>
      </c>
      <c r="G2138" s="288" t="s">
        <v>117</v>
      </c>
      <c r="H2138" s="288"/>
      <c r="I2138" s="1"/>
      <c r="J2138" s="10"/>
      <c r="K2138" s="10"/>
    </row>
    <row r="2139" spans="2:11" s="5" customFormat="1" ht="63" hidden="1">
      <c r="B2139" s="1"/>
      <c r="C2139" s="351">
        <v>6562</v>
      </c>
      <c r="D2139" s="352" t="s">
        <v>2199</v>
      </c>
      <c r="E2139" s="353" t="s">
        <v>116</v>
      </c>
      <c r="F2139" s="354">
        <v>62075</v>
      </c>
      <c r="G2139" s="288" t="s">
        <v>117</v>
      </c>
      <c r="H2139" s="288"/>
      <c r="I2139" s="1"/>
      <c r="J2139" s="10"/>
      <c r="K2139" s="10"/>
    </row>
    <row r="2140" spans="2:11" s="5" customFormat="1" ht="63" hidden="1">
      <c r="B2140" s="1"/>
      <c r="C2140" s="351">
        <v>6563</v>
      </c>
      <c r="D2140" s="352" t="s">
        <v>2200</v>
      </c>
      <c r="E2140" s="353" t="s">
        <v>122</v>
      </c>
      <c r="F2140" s="354">
        <v>17470</v>
      </c>
      <c r="G2140" s="288" t="s">
        <v>117</v>
      </c>
      <c r="H2140" s="288"/>
      <c r="I2140" s="1"/>
      <c r="J2140" s="10"/>
      <c r="K2140" s="10"/>
    </row>
    <row r="2141" spans="2:11" s="5" customFormat="1" ht="63" hidden="1">
      <c r="B2141" s="1"/>
      <c r="C2141" s="351">
        <v>6564</v>
      </c>
      <c r="D2141" s="352" t="s">
        <v>2201</v>
      </c>
      <c r="E2141" s="353" t="s">
        <v>116</v>
      </c>
      <c r="F2141" s="354">
        <v>445001</v>
      </c>
      <c r="G2141" s="288" t="s">
        <v>117</v>
      </c>
      <c r="H2141" s="288" t="s">
        <v>145</v>
      </c>
      <c r="I2141" s="1"/>
      <c r="J2141" s="10"/>
      <c r="K2141" s="10"/>
    </row>
    <row r="2142" spans="2:11" s="5" customFormat="1" ht="78.75" hidden="1">
      <c r="B2142" s="1"/>
      <c r="C2142" s="351">
        <v>6565</v>
      </c>
      <c r="D2142" s="352" t="s">
        <v>2202</v>
      </c>
      <c r="E2142" s="353" t="s">
        <v>122</v>
      </c>
      <c r="F2142" s="354">
        <v>41702</v>
      </c>
      <c r="G2142" s="288" t="s">
        <v>117</v>
      </c>
      <c r="H2142" s="288"/>
      <c r="I2142" s="1"/>
      <c r="J2142" s="10"/>
      <c r="K2142" s="10"/>
    </row>
    <row r="2143" spans="2:11" s="5" customFormat="1" ht="63" hidden="1">
      <c r="B2143" s="1"/>
      <c r="C2143" s="351">
        <v>6567</v>
      </c>
      <c r="D2143" s="352" t="s">
        <v>2203</v>
      </c>
      <c r="E2143" s="353" t="s">
        <v>122</v>
      </c>
      <c r="F2143" s="354">
        <v>230907</v>
      </c>
      <c r="G2143" s="288" t="s">
        <v>117</v>
      </c>
      <c r="H2143" s="288" t="s">
        <v>145</v>
      </c>
      <c r="I2143" s="1"/>
      <c r="J2143" s="10"/>
      <c r="K2143" s="10"/>
    </row>
    <row r="2144" spans="2:11" s="5" customFormat="1" ht="78.75" hidden="1">
      <c r="B2144" s="1"/>
      <c r="C2144" s="351">
        <v>6568</v>
      </c>
      <c r="D2144" s="352" t="s">
        <v>2204</v>
      </c>
      <c r="E2144" s="353" t="s">
        <v>122</v>
      </c>
      <c r="F2144" s="354">
        <v>31892</v>
      </c>
      <c r="G2144" s="288" t="s">
        <v>117</v>
      </c>
      <c r="H2144" s="288"/>
      <c r="I2144" s="1"/>
      <c r="J2144" s="10"/>
      <c r="K2144" s="10"/>
    </row>
    <row r="2145" spans="2:11" s="5" customFormat="1" ht="78.75" hidden="1">
      <c r="B2145" s="1"/>
      <c r="C2145" s="351">
        <v>6569</v>
      </c>
      <c r="D2145" s="352" t="s">
        <v>2205</v>
      </c>
      <c r="E2145" s="353" t="s">
        <v>125</v>
      </c>
      <c r="F2145" s="354">
        <v>285600</v>
      </c>
      <c r="G2145" s="288" t="s">
        <v>117</v>
      </c>
      <c r="H2145" s="288"/>
      <c r="I2145" s="1"/>
      <c r="J2145" s="10"/>
      <c r="K2145" s="10"/>
    </row>
    <row r="2146" spans="2:11" s="5" customFormat="1" ht="47.25" hidden="1">
      <c r="B2146" s="1"/>
      <c r="C2146" s="351">
        <v>6570</v>
      </c>
      <c r="D2146" s="352" t="s">
        <v>2206</v>
      </c>
      <c r="E2146" s="353" t="s">
        <v>116</v>
      </c>
      <c r="F2146" s="354">
        <v>35194</v>
      </c>
      <c r="G2146" s="288" t="s">
        <v>117</v>
      </c>
      <c r="H2146" s="288"/>
      <c r="I2146" s="1"/>
      <c r="J2146" s="10"/>
      <c r="K2146" s="10"/>
    </row>
    <row r="2147" spans="2:11" s="5" customFormat="1" ht="47.25" hidden="1">
      <c r="B2147" s="1"/>
      <c r="C2147" s="351">
        <v>6571</v>
      </c>
      <c r="D2147" s="352" t="s">
        <v>2207</v>
      </c>
      <c r="E2147" s="353" t="s">
        <v>122</v>
      </c>
      <c r="F2147" s="354">
        <v>2323</v>
      </c>
      <c r="G2147" s="288" t="s">
        <v>117</v>
      </c>
      <c r="H2147" s="288"/>
      <c r="I2147" s="1"/>
      <c r="J2147" s="10"/>
      <c r="K2147" s="10"/>
    </row>
    <row r="2148" spans="2:11" s="5" customFormat="1" ht="47.25" hidden="1">
      <c r="B2148" s="1"/>
      <c r="C2148" s="351">
        <v>6572</v>
      </c>
      <c r="D2148" s="352" t="s">
        <v>2208</v>
      </c>
      <c r="E2148" s="353" t="s">
        <v>122</v>
      </c>
      <c r="F2148" s="354">
        <v>1601</v>
      </c>
      <c r="G2148" s="288" t="s">
        <v>117</v>
      </c>
      <c r="H2148" s="288"/>
      <c r="I2148" s="1"/>
      <c r="J2148" s="10"/>
      <c r="K2148" s="10"/>
    </row>
    <row r="2149" spans="2:11" s="5" customFormat="1" ht="110.25" hidden="1">
      <c r="B2149" s="1"/>
      <c r="C2149" s="351">
        <v>6573</v>
      </c>
      <c r="D2149" s="352" t="s">
        <v>2209</v>
      </c>
      <c r="E2149" s="353" t="s">
        <v>116</v>
      </c>
      <c r="F2149" s="354">
        <v>47124</v>
      </c>
      <c r="G2149" s="288" t="s">
        <v>117</v>
      </c>
      <c r="H2149" s="288"/>
      <c r="I2149" s="1"/>
      <c r="J2149" s="10"/>
      <c r="K2149" s="10"/>
    </row>
    <row r="2150" spans="2:11" s="5" customFormat="1" ht="120" hidden="1">
      <c r="B2150" s="1"/>
      <c r="C2150" s="458">
        <v>6574</v>
      </c>
      <c r="D2150" s="460" t="s">
        <v>2210</v>
      </c>
      <c r="E2150" s="462" t="s">
        <v>125</v>
      </c>
      <c r="F2150" s="464">
        <v>43753</v>
      </c>
      <c r="G2150" s="288" t="s">
        <v>117</v>
      </c>
      <c r="H2150" s="288"/>
      <c r="I2150" s="1"/>
      <c r="J2150" s="10"/>
      <c r="K2150" s="10"/>
    </row>
    <row r="2151" spans="2:11" s="5" customFormat="1" ht="141.75" hidden="1">
      <c r="B2151" s="1"/>
      <c r="C2151" s="351">
        <v>6575</v>
      </c>
      <c r="D2151" s="352" t="s">
        <v>2211</v>
      </c>
      <c r="E2151" s="353" t="s">
        <v>125</v>
      </c>
      <c r="F2151" s="354">
        <v>34570</v>
      </c>
      <c r="G2151" s="288" t="s">
        <v>117</v>
      </c>
      <c r="H2151" s="288"/>
      <c r="I2151" s="1"/>
      <c r="J2151" s="10"/>
      <c r="K2151" s="10"/>
    </row>
    <row r="2152" spans="2:11" s="5" customFormat="1" ht="126" hidden="1">
      <c r="B2152" s="1"/>
      <c r="C2152" s="351">
        <v>6576</v>
      </c>
      <c r="D2152" s="352" t="s">
        <v>2212</v>
      </c>
      <c r="E2152" s="353" t="s">
        <v>125</v>
      </c>
      <c r="F2152" s="354">
        <v>85825</v>
      </c>
      <c r="G2152" s="288" t="s">
        <v>117</v>
      </c>
      <c r="H2152" s="288"/>
      <c r="I2152" s="1"/>
      <c r="J2152" s="10"/>
      <c r="K2152" s="10"/>
    </row>
    <row r="2153" spans="2:11" s="5" customFormat="1" ht="94.5">
      <c r="B2153" s="1"/>
      <c r="C2153" s="351">
        <v>6577</v>
      </c>
      <c r="D2153" s="352" t="s">
        <v>2213</v>
      </c>
      <c r="E2153" s="353" t="s">
        <v>125</v>
      </c>
      <c r="F2153" s="354">
        <v>884109</v>
      </c>
      <c r="G2153" s="288" t="s">
        <v>117</v>
      </c>
      <c r="H2153" s="288" t="s">
        <v>145</v>
      </c>
      <c r="I2153" s="1"/>
      <c r="J2153" s="10"/>
      <c r="K2153" s="10"/>
    </row>
    <row r="2154" spans="2:11" s="5" customFormat="1" ht="63" hidden="1">
      <c r="B2154" s="1"/>
      <c r="C2154" s="351">
        <v>6579</v>
      </c>
      <c r="D2154" s="352" t="s">
        <v>2214</v>
      </c>
      <c r="E2154" s="353" t="s">
        <v>122</v>
      </c>
      <c r="F2154" s="354">
        <v>7039</v>
      </c>
      <c r="G2154" s="288" t="s">
        <v>117</v>
      </c>
      <c r="H2154" s="288"/>
      <c r="I2154" s="1"/>
      <c r="J2154" s="10"/>
      <c r="K2154" s="10"/>
    </row>
    <row r="2155" spans="2:11" s="5" customFormat="1" ht="60" hidden="1">
      <c r="B2155" s="1"/>
      <c r="C2155" s="458">
        <v>6580</v>
      </c>
      <c r="D2155" s="460" t="s">
        <v>2215</v>
      </c>
      <c r="E2155" s="462" t="s">
        <v>125</v>
      </c>
      <c r="F2155" s="464">
        <v>31675</v>
      </c>
      <c r="G2155" s="288" t="s">
        <v>117</v>
      </c>
      <c r="H2155" s="288"/>
      <c r="I2155" s="1"/>
      <c r="J2155" s="10"/>
      <c r="K2155" s="10"/>
    </row>
    <row r="2156" spans="2:11" s="5" customFormat="1" ht="63" hidden="1">
      <c r="B2156" s="1"/>
      <c r="C2156" s="351">
        <v>6581</v>
      </c>
      <c r="D2156" s="352" t="s">
        <v>2216</v>
      </c>
      <c r="E2156" s="353" t="s">
        <v>125</v>
      </c>
      <c r="F2156" s="354">
        <v>9503</v>
      </c>
      <c r="G2156" s="288" t="s">
        <v>117</v>
      </c>
      <c r="H2156" s="288"/>
      <c r="I2156" s="1"/>
      <c r="J2156" s="10"/>
      <c r="K2156" s="10"/>
    </row>
    <row r="2157" spans="2:11" s="5" customFormat="1" ht="47.25" hidden="1">
      <c r="B2157" s="1"/>
      <c r="C2157" s="351">
        <v>6582</v>
      </c>
      <c r="D2157" s="352" t="s">
        <v>2217</v>
      </c>
      <c r="E2157" s="353" t="s">
        <v>125</v>
      </c>
      <c r="F2157" s="354">
        <v>159426</v>
      </c>
      <c r="G2157" s="288" t="s">
        <v>117</v>
      </c>
      <c r="H2157" s="288"/>
      <c r="I2157" s="1"/>
      <c r="J2157" s="10"/>
      <c r="K2157" s="10"/>
    </row>
    <row r="2158" spans="2:11" s="5" customFormat="1" ht="78.75" hidden="1">
      <c r="B2158" s="1"/>
      <c r="C2158" s="351">
        <v>6583</v>
      </c>
      <c r="D2158" s="352" t="s">
        <v>2218</v>
      </c>
      <c r="E2158" s="353" t="s">
        <v>125</v>
      </c>
      <c r="F2158" s="354">
        <v>112973</v>
      </c>
      <c r="G2158" s="288" t="s">
        <v>117</v>
      </c>
      <c r="H2158" s="288"/>
      <c r="I2158" s="1"/>
      <c r="J2158" s="10"/>
      <c r="K2158" s="10"/>
    </row>
    <row r="2159" spans="2:11" s="5" customFormat="1" ht="78.75" hidden="1">
      <c r="B2159" s="1"/>
      <c r="C2159" s="351">
        <v>6584</v>
      </c>
      <c r="D2159" s="352" t="s">
        <v>2219</v>
      </c>
      <c r="E2159" s="353" t="s">
        <v>125</v>
      </c>
      <c r="F2159" s="354">
        <v>13656</v>
      </c>
      <c r="G2159" s="288" t="s">
        <v>117</v>
      </c>
      <c r="H2159" s="288"/>
      <c r="I2159" s="1"/>
      <c r="J2159" s="10"/>
      <c r="K2159" s="10"/>
    </row>
    <row r="2160" spans="2:11" s="5" customFormat="1" ht="63" hidden="1">
      <c r="B2160" s="1"/>
      <c r="C2160" s="351">
        <v>6585</v>
      </c>
      <c r="D2160" s="352" t="s">
        <v>2220</v>
      </c>
      <c r="E2160" s="353" t="s">
        <v>125</v>
      </c>
      <c r="F2160" s="354">
        <v>147287</v>
      </c>
      <c r="G2160" s="288" t="s">
        <v>117</v>
      </c>
      <c r="H2160" s="288"/>
      <c r="I2160" s="1"/>
      <c r="J2160" s="10"/>
      <c r="K2160" s="10"/>
    </row>
    <row r="2161" spans="2:11" s="5" customFormat="1" ht="78.75" hidden="1">
      <c r="B2161" s="1"/>
      <c r="C2161" s="351">
        <v>6586</v>
      </c>
      <c r="D2161" s="352" t="s">
        <v>2221</v>
      </c>
      <c r="E2161" s="353" t="s">
        <v>125</v>
      </c>
      <c r="F2161" s="354">
        <v>61571</v>
      </c>
      <c r="G2161" s="288" t="s">
        <v>117</v>
      </c>
      <c r="H2161" s="288"/>
      <c r="I2161" s="1"/>
      <c r="J2161" s="10"/>
      <c r="K2161" s="10"/>
    </row>
    <row r="2162" spans="2:11" s="5" customFormat="1" ht="63" hidden="1">
      <c r="B2162" s="1"/>
      <c r="C2162" s="351">
        <v>6587</v>
      </c>
      <c r="D2162" s="352" t="s">
        <v>2222</v>
      </c>
      <c r="E2162" s="353" t="s">
        <v>125</v>
      </c>
      <c r="F2162" s="354">
        <v>56030</v>
      </c>
      <c r="G2162" s="288" t="s">
        <v>117</v>
      </c>
      <c r="H2162" s="288"/>
      <c r="I2162" s="1"/>
      <c r="J2162" s="10"/>
      <c r="K2162" s="10"/>
    </row>
    <row r="2163" spans="2:11" s="5" customFormat="1" ht="63" hidden="1">
      <c r="B2163" s="1"/>
      <c r="C2163" s="351">
        <v>6588</v>
      </c>
      <c r="D2163" s="352" t="s">
        <v>2223</v>
      </c>
      <c r="E2163" s="353" t="s">
        <v>116</v>
      </c>
      <c r="F2163" s="354">
        <v>43844</v>
      </c>
      <c r="G2163" s="288" t="s">
        <v>117</v>
      </c>
      <c r="H2163" s="288"/>
      <c r="I2163" s="1"/>
      <c r="J2163" s="10"/>
      <c r="K2163" s="10"/>
    </row>
    <row r="2164" spans="2:11" s="5" customFormat="1" ht="63" hidden="1">
      <c r="B2164" s="1"/>
      <c r="C2164" s="351">
        <v>6589</v>
      </c>
      <c r="D2164" s="352" t="s">
        <v>2224</v>
      </c>
      <c r="E2164" s="353" t="s">
        <v>122</v>
      </c>
      <c r="F2164" s="354">
        <v>25076</v>
      </c>
      <c r="G2164" s="288" t="s">
        <v>117</v>
      </c>
      <c r="H2164" s="288"/>
      <c r="I2164" s="1"/>
      <c r="J2164" s="10"/>
      <c r="K2164" s="10"/>
    </row>
    <row r="2165" spans="2:11" s="5" customFormat="1" ht="63" hidden="1">
      <c r="B2165" s="1"/>
      <c r="C2165" s="351">
        <v>6590</v>
      </c>
      <c r="D2165" s="352" t="s">
        <v>2225</v>
      </c>
      <c r="E2165" s="353" t="s">
        <v>116</v>
      </c>
      <c r="F2165" s="354">
        <v>29766</v>
      </c>
      <c r="G2165" s="288" t="s">
        <v>117</v>
      </c>
      <c r="H2165" s="288"/>
      <c r="I2165" s="1"/>
      <c r="J2165" s="10"/>
      <c r="K2165" s="10"/>
    </row>
    <row r="2166" spans="2:11" s="5" customFormat="1" ht="78.75" hidden="1">
      <c r="B2166" s="1"/>
      <c r="C2166" s="351">
        <v>6591</v>
      </c>
      <c r="D2166" s="352" t="s">
        <v>2226</v>
      </c>
      <c r="E2166" s="353" t="s">
        <v>122</v>
      </c>
      <c r="F2166" s="354">
        <v>13633</v>
      </c>
      <c r="G2166" s="288" t="s">
        <v>117</v>
      </c>
      <c r="H2166" s="288"/>
      <c r="I2166" s="1"/>
      <c r="J2166" s="10"/>
      <c r="K2166" s="10"/>
    </row>
    <row r="2167" spans="2:11" s="5" customFormat="1" ht="63" hidden="1">
      <c r="B2167" s="1"/>
      <c r="C2167" s="351">
        <v>6592</v>
      </c>
      <c r="D2167" s="352" t="s">
        <v>2227</v>
      </c>
      <c r="E2167" s="353" t="s">
        <v>122</v>
      </c>
      <c r="F2167" s="354">
        <v>13633</v>
      </c>
      <c r="G2167" s="288" t="s">
        <v>117</v>
      </c>
      <c r="H2167" s="288"/>
      <c r="I2167" s="1"/>
      <c r="J2167" s="10"/>
      <c r="K2167" s="10"/>
    </row>
    <row r="2168" spans="2:11" s="5" customFormat="1" ht="63" hidden="1">
      <c r="B2168" s="1"/>
      <c r="C2168" s="351">
        <v>6593</v>
      </c>
      <c r="D2168" s="352" t="s">
        <v>2228</v>
      </c>
      <c r="E2168" s="353" t="s">
        <v>125</v>
      </c>
      <c r="F2168" s="354">
        <v>230856</v>
      </c>
      <c r="G2168" s="288" t="s">
        <v>117</v>
      </c>
      <c r="H2168" s="288"/>
      <c r="I2168" s="1"/>
      <c r="J2168" s="10"/>
      <c r="K2168" s="10"/>
    </row>
    <row r="2169" spans="2:11" s="5" customFormat="1" ht="63" hidden="1">
      <c r="B2169" s="1"/>
      <c r="C2169" s="351">
        <v>6594</v>
      </c>
      <c r="D2169" s="352" t="s">
        <v>2229</v>
      </c>
      <c r="E2169" s="353" t="s">
        <v>125</v>
      </c>
      <c r="F2169" s="354">
        <v>38073</v>
      </c>
      <c r="G2169" s="288" t="s">
        <v>117</v>
      </c>
      <c r="H2169" s="288"/>
      <c r="I2169" s="1"/>
      <c r="J2169" s="10"/>
      <c r="K2169" s="10"/>
    </row>
    <row r="2170" spans="2:11" s="5" customFormat="1" ht="78.75" hidden="1">
      <c r="B2170" s="1"/>
      <c r="C2170" s="351">
        <v>6595</v>
      </c>
      <c r="D2170" s="352" t="s">
        <v>2230</v>
      </c>
      <c r="E2170" s="353" t="s">
        <v>125</v>
      </c>
      <c r="F2170" s="354">
        <v>14141</v>
      </c>
      <c r="G2170" s="288" t="s">
        <v>117</v>
      </c>
      <c r="H2170" s="288"/>
      <c r="I2170" s="1"/>
      <c r="J2170" s="10"/>
      <c r="K2170" s="10"/>
    </row>
    <row r="2171" spans="2:11" s="5" customFormat="1" ht="94.5" hidden="1">
      <c r="B2171" s="1"/>
      <c r="C2171" s="351">
        <v>6596</v>
      </c>
      <c r="D2171" s="352" t="s">
        <v>2231</v>
      </c>
      <c r="E2171" s="353" t="s">
        <v>125</v>
      </c>
      <c r="F2171" s="354">
        <v>173967</v>
      </c>
      <c r="G2171" s="288" t="s">
        <v>117</v>
      </c>
      <c r="H2171" s="288"/>
      <c r="I2171" s="1"/>
      <c r="J2171" s="10"/>
      <c r="K2171" s="10"/>
    </row>
    <row r="2172" spans="2:11" s="5" customFormat="1" ht="63" hidden="1">
      <c r="B2172" s="1"/>
      <c r="C2172" s="351">
        <v>6598</v>
      </c>
      <c r="D2172" s="352" t="s">
        <v>2232</v>
      </c>
      <c r="E2172" s="353" t="s">
        <v>125</v>
      </c>
      <c r="F2172" s="354">
        <v>21825362</v>
      </c>
      <c r="G2172" s="288" t="s">
        <v>117</v>
      </c>
      <c r="H2172" s="288"/>
      <c r="I2172" s="1"/>
      <c r="J2172" s="10"/>
      <c r="K2172" s="10"/>
    </row>
    <row r="2173" spans="2:11" s="5" customFormat="1" ht="31.5" hidden="1">
      <c r="B2173" s="1"/>
      <c r="C2173" s="351">
        <v>6600</v>
      </c>
      <c r="D2173" s="352" t="s">
        <v>2233</v>
      </c>
      <c r="E2173" s="353" t="s">
        <v>125</v>
      </c>
      <c r="F2173" s="354">
        <v>10233</v>
      </c>
      <c r="G2173" s="288" t="s">
        <v>117</v>
      </c>
      <c r="H2173" s="288"/>
      <c r="I2173" s="1"/>
      <c r="J2173" s="10"/>
      <c r="K2173" s="10"/>
    </row>
    <row r="2174" spans="2:11" s="5" customFormat="1" ht="63">
      <c r="B2174" s="1"/>
      <c r="C2174" s="351">
        <v>6648</v>
      </c>
      <c r="D2174" s="352" t="s">
        <v>2234</v>
      </c>
      <c r="E2174" s="353" t="s">
        <v>119</v>
      </c>
      <c r="F2174" s="354">
        <v>615327</v>
      </c>
      <c r="G2174" s="288" t="s">
        <v>117</v>
      </c>
      <c r="H2174" s="288"/>
      <c r="I2174" s="1"/>
      <c r="J2174" s="10"/>
      <c r="K2174" s="10"/>
    </row>
    <row r="2175" spans="2:11" s="5" customFormat="1" ht="63">
      <c r="B2175" s="1"/>
      <c r="C2175" s="351">
        <v>6656</v>
      </c>
      <c r="D2175" s="352" t="s">
        <v>2235</v>
      </c>
      <c r="E2175" s="353" t="s">
        <v>119</v>
      </c>
      <c r="F2175" s="354">
        <v>633387</v>
      </c>
      <c r="G2175" s="288" t="s">
        <v>117</v>
      </c>
      <c r="H2175" s="288"/>
      <c r="I2175" s="1"/>
      <c r="J2175" s="10"/>
      <c r="K2175" s="10"/>
    </row>
    <row r="2176" spans="2:11" s="5" customFormat="1" ht="47.25" hidden="1">
      <c r="B2176" s="1"/>
      <c r="C2176" s="351">
        <v>6658</v>
      </c>
      <c r="D2176" s="352" t="s">
        <v>2236</v>
      </c>
      <c r="E2176" s="353" t="s">
        <v>122</v>
      </c>
      <c r="F2176" s="354">
        <v>19752</v>
      </c>
      <c r="G2176" s="288" t="s">
        <v>117</v>
      </c>
      <c r="H2176" s="288"/>
      <c r="I2176" s="1"/>
      <c r="J2176" s="10"/>
      <c r="K2176" s="10"/>
    </row>
    <row r="2177" spans="2:11" s="5" customFormat="1" ht="63">
      <c r="B2177" s="1"/>
      <c r="C2177" s="351">
        <v>6661</v>
      </c>
      <c r="D2177" s="352" t="s">
        <v>2237</v>
      </c>
      <c r="E2177" s="353" t="s">
        <v>119</v>
      </c>
      <c r="F2177" s="354">
        <v>582675</v>
      </c>
      <c r="G2177" s="288" t="s">
        <v>117</v>
      </c>
      <c r="H2177" s="288"/>
      <c r="I2177" s="1"/>
      <c r="J2177" s="10"/>
      <c r="K2177" s="10"/>
    </row>
    <row r="2178" spans="2:11" s="5" customFormat="1" ht="78.75">
      <c r="B2178" s="1"/>
      <c r="C2178" s="351">
        <v>6665</v>
      </c>
      <c r="D2178" s="352" t="s">
        <v>2238</v>
      </c>
      <c r="E2178" s="353" t="s">
        <v>119</v>
      </c>
      <c r="F2178" s="354">
        <v>627011</v>
      </c>
      <c r="G2178" s="288" t="s">
        <v>117</v>
      </c>
      <c r="H2178" s="288"/>
      <c r="I2178" s="1"/>
      <c r="J2178" s="10"/>
      <c r="K2178" s="10"/>
    </row>
    <row r="2179" spans="2:11" s="5" customFormat="1" ht="47.25" hidden="1">
      <c r="B2179" s="1"/>
      <c r="C2179" s="351">
        <v>6673</v>
      </c>
      <c r="D2179" s="352" t="s">
        <v>2239</v>
      </c>
      <c r="E2179" s="353" t="s">
        <v>125</v>
      </c>
      <c r="F2179" s="354">
        <v>166431</v>
      </c>
      <c r="G2179" s="288" t="s">
        <v>117</v>
      </c>
      <c r="H2179" s="288"/>
      <c r="I2179" s="1"/>
      <c r="J2179" s="10"/>
      <c r="K2179" s="10"/>
    </row>
    <row r="2180" spans="2:11" s="5" customFormat="1" ht="63" hidden="1">
      <c r="B2180" s="1"/>
      <c r="C2180" s="351">
        <v>6675</v>
      </c>
      <c r="D2180" s="352" t="s">
        <v>2240</v>
      </c>
      <c r="E2180" s="353" t="s">
        <v>125</v>
      </c>
      <c r="F2180" s="354">
        <v>218057</v>
      </c>
      <c r="G2180" s="288" t="s">
        <v>117</v>
      </c>
      <c r="H2180" s="288"/>
      <c r="I2180" s="1"/>
      <c r="J2180" s="10"/>
      <c r="K2180" s="10"/>
    </row>
    <row r="2181" spans="2:11" s="5" customFormat="1" ht="47.25" hidden="1">
      <c r="B2181" s="1"/>
      <c r="C2181" s="351">
        <v>6676</v>
      </c>
      <c r="D2181" s="352" t="s">
        <v>2241</v>
      </c>
      <c r="E2181" s="353" t="s">
        <v>125</v>
      </c>
      <c r="F2181" s="354">
        <v>124101</v>
      </c>
      <c r="G2181" s="288" t="s">
        <v>117</v>
      </c>
      <c r="H2181" s="288"/>
      <c r="I2181" s="1"/>
      <c r="J2181" s="10"/>
      <c r="K2181" s="10"/>
    </row>
    <row r="2182" spans="2:11" s="5" customFormat="1" ht="47.25" hidden="1">
      <c r="B2182" s="1"/>
      <c r="C2182" s="351">
        <v>6687</v>
      </c>
      <c r="D2182" s="352" t="s">
        <v>2242</v>
      </c>
      <c r="E2182" s="353" t="s">
        <v>125</v>
      </c>
      <c r="F2182" s="354">
        <v>1908365</v>
      </c>
      <c r="G2182" s="288" t="s">
        <v>117</v>
      </c>
      <c r="H2182" s="288" t="s">
        <v>145</v>
      </c>
      <c r="I2182" s="1"/>
      <c r="J2182" s="10"/>
      <c r="K2182" s="10"/>
    </row>
    <row r="2183" spans="2:11" s="5" customFormat="1" ht="63">
      <c r="B2183" s="1"/>
      <c r="C2183" s="351">
        <v>6710</v>
      </c>
      <c r="D2183" s="352" t="s">
        <v>2243</v>
      </c>
      <c r="E2183" s="353" t="s">
        <v>119</v>
      </c>
      <c r="F2183" s="354">
        <v>607478</v>
      </c>
      <c r="G2183" s="288" t="s">
        <v>117</v>
      </c>
      <c r="H2183" s="288"/>
      <c r="I2183" s="1"/>
      <c r="J2183" s="10"/>
      <c r="K2183" s="10"/>
    </row>
    <row r="2184" spans="2:11" s="5" customFormat="1" ht="47.25" hidden="1">
      <c r="B2184" s="1"/>
      <c r="C2184" s="351">
        <v>6715</v>
      </c>
      <c r="D2184" s="352" t="s">
        <v>2244</v>
      </c>
      <c r="E2184" s="353" t="s">
        <v>125</v>
      </c>
      <c r="F2184" s="354">
        <v>2368443</v>
      </c>
      <c r="G2184" s="288" t="s">
        <v>117</v>
      </c>
      <c r="H2184" s="288" t="s">
        <v>145</v>
      </c>
      <c r="I2184" s="1"/>
      <c r="J2184" s="10"/>
      <c r="K2184" s="10"/>
    </row>
    <row r="2185" spans="2:11" s="5" customFormat="1" ht="47.25" hidden="1">
      <c r="B2185" s="1"/>
      <c r="C2185" s="351">
        <v>6717</v>
      </c>
      <c r="D2185" s="352" t="s">
        <v>2245</v>
      </c>
      <c r="E2185" s="353" t="s">
        <v>125</v>
      </c>
      <c r="F2185" s="354">
        <v>2159593</v>
      </c>
      <c r="G2185" s="288" t="s">
        <v>117</v>
      </c>
      <c r="H2185" s="288" t="s">
        <v>145</v>
      </c>
      <c r="I2185" s="1"/>
      <c r="J2185" s="10"/>
      <c r="K2185" s="10"/>
    </row>
    <row r="2186" spans="2:11" s="5" customFormat="1" ht="47.25" hidden="1">
      <c r="B2186" s="1"/>
      <c r="C2186" s="351">
        <v>6718</v>
      </c>
      <c r="D2186" s="352" t="s">
        <v>2246</v>
      </c>
      <c r="E2186" s="353" t="s">
        <v>125</v>
      </c>
      <c r="F2186" s="354">
        <v>2277002</v>
      </c>
      <c r="G2186" s="288" t="s">
        <v>117</v>
      </c>
      <c r="H2186" s="288" t="s">
        <v>145</v>
      </c>
      <c r="I2186" s="1"/>
      <c r="J2186" s="10"/>
      <c r="K2186" s="10"/>
    </row>
    <row r="2187" spans="2:11" s="5" customFormat="1" ht="47.25" hidden="1">
      <c r="B2187" s="1"/>
      <c r="C2187" s="351">
        <v>6719</v>
      </c>
      <c r="D2187" s="352" t="s">
        <v>2247</v>
      </c>
      <c r="E2187" s="353" t="s">
        <v>125</v>
      </c>
      <c r="F2187" s="354">
        <v>2597320</v>
      </c>
      <c r="G2187" s="288" t="s">
        <v>117</v>
      </c>
      <c r="H2187" s="288" t="s">
        <v>145</v>
      </c>
      <c r="I2187" s="1"/>
      <c r="J2187" s="10"/>
      <c r="K2187" s="10"/>
    </row>
    <row r="2188" spans="2:11" s="5" customFormat="1" ht="47.25" hidden="1">
      <c r="B2188" s="1"/>
      <c r="C2188" s="351">
        <v>6720</v>
      </c>
      <c r="D2188" s="352" t="s">
        <v>2248</v>
      </c>
      <c r="E2188" s="353" t="s">
        <v>125</v>
      </c>
      <c r="F2188" s="354">
        <v>3042552</v>
      </c>
      <c r="G2188" s="288" t="s">
        <v>117</v>
      </c>
      <c r="H2188" s="288" t="s">
        <v>145</v>
      </c>
      <c r="I2188" s="1"/>
      <c r="J2188" s="10"/>
      <c r="K2188" s="10"/>
    </row>
    <row r="2189" spans="2:11" s="5" customFormat="1" ht="47.25" hidden="1">
      <c r="B2189" s="1"/>
      <c r="C2189" s="351">
        <v>6742</v>
      </c>
      <c r="D2189" s="352" t="s">
        <v>2249</v>
      </c>
      <c r="E2189" s="353" t="s">
        <v>122</v>
      </c>
      <c r="F2189" s="354">
        <v>586287</v>
      </c>
      <c r="G2189" s="288" t="s">
        <v>117</v>
      </c>
      <c r="H2189" s="288"/>
      <c r="I2189" s="1"/>
      <c r="J2189" s="10"/>
      <c r="K2189" s="10"/>
    </row>
    <row r="2190" spans="2:11" s="5" customFormat="1" ht="31.5" hidden="1">
      <c r="B2190" s="1"/>
      <c r="C2190" s="351">
        <v>6755</v>
      </c>
      <c r="D2190" s="352" t="s">
        <v>2250</v>
      </c>
      <c r="E2190" s="353" t="s">
        <v>125</v>
      </c>
      <c r="F2190" s="354">
        <v>23994</v>
      </c>
      <c r="G2190" s="288" t="s">
        <v>117</v>
      </c>
      <c r="H2190" s="288"/>
      <c r="I2190" s="1"/>
      <c r="J2190" s="10"/>
      <c r="K2190" s="10"/>
    </row>
    <row r="2191" spans="2:11" s="5" customFormat="1" ht="78.75">
      <c r="B2191" s="1"/>
      <c r="C2191" s="351">
        <v>6763</v>
      </c>
      <c r="D2191" s="352" t="s">
        <v>2251</v>
      </c>
      <c r="E2191" s="353" t="s">
        <v>119</v>
      </c>
      <c r="F2191" s="354">
        <v>770606</v>
      </c>
      <c r="G2191" s="288" t="s">
        <v>117</v>
      </c>
      <c r="H2191" s="288"/>
      <c r="I2191" s="1"/>
      <c r="J2191" s="10"/>
      <c r="K2191" s="10"/>
    </row>
    <row r="2192" spans="2:11" s="5" customFormat="1" ht="78.75">
      <c r="B2192" s="1"/>
      <c r="C2192" s="351">
        <v>6765</v>
      </c>
      <c r="D2192" s="352" t="s">
        <v>2252</v>
      </c>
      <c r="E2192" s="353" t="s">
        <v>119</v>
      </c>
      <c r="F2192" s="354">
        <v>632130</v>
      </c>
      <c r="G2192" s="288" t="s">
        <v>117</v>
      </c>
      <c r="H2192" s="288"/>
      <c r="I2192" s="1"/>
      <c r="J2192" s="10"/>
      <c r="K2192" s="10"/>
    </row>
    <row r="2193" spans="2:11" s="5" customFormat="1" ht="63">
      <c r="B2193" s="1"/>
      <c r="C2193" s="351">
        <v>6774</v>
      </c>
      <c r="D2193" s="352" t="s">
        <v>2253</v>
      </c>
      <c r="E2193" s="353" t="s">
        <v>119</v>
      </c>
      <c r="F2193" s="354">
        <v>562992</v>
      </c>
      <c r="G2193" s="288" t="s">
        <v>117</v>
      </c>
      <c r="H2193" s="288"/>
      <c r="I2193" s="1"/>
      <c r="J2193" s="10"/>
      <c r="K2193" s="10"/>
    </row>
    <row r="2194" spans="2:11" s="5" customFormat="1" ht="78.75">
      <c r="B2194" s="1"/>
      <c r="C2194" s="351">
        <v>6775</v>
      </c>
      <c r="D2194" s="352" t="s">
        <v>2254</v>
      </c>
      <c r="E2194" s="353" t="s">
        <v>119</v>
      </c>
      <c r="F2194" s="354">
        <v>645275</v>
      </c>
      <c r="G2194" s="288" t="s">
        <v>117</v>
      </c>
      <c r="H2194" s="288"/>
      <c r="I2194" s="1"/>
      <c r="J2194" s="10"/>
      <c r="K2194" s="10"/>
    </row>
    <row r="2195" spans="2:11" s="5" customFormat="1" ht="31.5" hidden="1">
      <c r="B2195" s="1"/>
      <c r="C2195" s="351">
        <v>6779</v>
      </c>
      <c r="D2195" s="352" t="s">
        <v>2255</v>
      </c>
      <c r="E2195" s="353" t="s">
        <v>125</v>
      </c>
      <c r="F2195" s="354">
        <v>510296</v>
      </c>
      <c r="G2195" s="288" t="s">
        <v>117</v>
      </c>
      <c r="H2195" s="288"/>
      <c r="I2195" s="1"/>
      <c r="J2195" s="10"/>
      <c r="K2195" s="10"/>
    </row>
    <row r="2196" spans="2:11" s="5" customFormat="1" ht="31.5" hidden="1">
      <c r="B2196" s="1"/>
      <c r="C2196" s="351">
        <v>6801</v>
      </c>
      <c r="D2196" s="352" t="s">
        <v>2256</v>
      </c>
      <c r="E2196" s="353" t="s">
        <v>125</v>
      </c>
      <c r="F2196" s="354">
        <v>9054</v>
      </c>
      <c r="G2196" s="288" t="s">
        <v>117</v>
      </c>
      <c r="H2196" s="288"/>
      <c r="I2196" s="1"/>
      <c r="J2196" s="10"/>
      <c r="K2196" s="10"/>
    </row>
    <row r="2197" spans="2:11" s="5" customFormat="1" ht="47.25" hidden="1">
      <c r="B2197" s="1"/>
      <c r="C2197" s="351">
        <v>6848</v>
      </c>
      <c r="D2197" s="352" t="s">
        <v>2257</v>
      </c>
      <c r="E2197" s="353" t="s">
        <v>125</v>
      </c>
      <c r="F2197" s="354">
        <v>336028</v>
      </c>
      <c r="G2197" s="288" t="s">
        <v>117</v>
      </c>
      <c r="H2197" s="288" t="s">
        <v>145</v>
      </c>
      <c r="I2197" s="1"/>
      <c r="J2197" s="10"/>
      <c r="K2197" s="10"/>
    </row>
    <row r="2198" spans="2:11" s="5" customFormat="1" ht="63" hidden="1">
      <c r="B2198" s="1"/>
      <c r="C2198" s="351">
        <v>6856</v>
      </c>
      <c r="D2198" s="352" t="s">
        <v>2258</v>
      </c>
      <c r="E2198" s="353" t="s">
        <v>125</v>
      </c>
      <c r="F2198" s="354">
        <v>583170</v>
      </c>
      <c r="G2198" s="288" t="s">
        <v>117</v>
      </c>
      <c r="H2198" s="288"/>
      <c r="I2198" s="1"/>
      <c r="J2198" s="10"/>
      <c r="K2198" s="10"/>
    </row>
    <row r="2199" spans="2:11" s="5" customFormat="1" ht="31.5" hidden="1">
      <c r="B2199" s="1"/>
      <c r="C2199" s="351">
        <v>6857</v>
      </c>
      <c r="D2199" s="352" t="s">
        <v>2259</v>
      </c>
      <c r="E2199" s="353" t="s">
        <v>125</v>
      </c>
      <c r="F2199" s="354">
        <v>53914</v>
      </c>
      <c r="G2199" s="288" t="s">
        <v>117</v>
      </c>
      <c r="H2199" s="288"/>
      <c r="I2199" s="1"/>
      <c r="J2199" s="10"/>
      <c r="K2199" s="10"/>
    </row>
    <row r="2200" spans="2:11" s="5" customFormat="1" ht="78.75" hidden="1">
      <c r="B2200" s="1"/>
      <c r="C2200" s="351">
        <v>6864</v>
      </c>
      <c r="D2200" s="352" t="s">
        <v>2260</v>
      </c>
      <c r="E2200" s="353" t="s">
        <v>125</v>
      </c>
      <c r="F2200" s="354">
        <v>44341</v>
      </c>
      <c r="G2200" s="288" t="s">
        <v>117</v>
      </c>
      <c r="H2200" s="288"/>
      <c r="I2200" s="1"/>
      <c r="J2200" s="10"/>
      <c r="K2200" s="10"/>
    </row>
    <row r="2201" spans="2:11" s="5" customFormat="1" ht="31.5" hidden="1">
      <c r="B2201" s="1"/>
      <c r="C2201" s="351">
        <v>6866</v>
      </c>
      <c r="D2201" s="352" t="s">
        <v>2261</v>
      </c>
      <c r="E2201" s="353" t="s">
        <v>122</v>
      </c>
      <c r="F2201" s="354">
        <v>34689</v>
      </c>
      <c r="G2201" s="288" t="s">
        <v>117</v>
      </c>
      <c r="H2201" s="288"/>
      <c r="I2201" s="1"/>
      <c r="J2201" s="10"/>
      <c r="K2201" s="10"/>
    </row>
    <row r="2202" spans="2:11" s="5" customFormat="1" ht="63">
      <c r="B2202" s="1"/>
      <c r="C2202" s="351">
        <v>6868</v>
      </c>
      <c r="D2202" s="352" t="s">
        <v>2262</v>
      </c>
      <c r="E2202" s="353" t="s">
        <v>119</v>
      </c>
      <c r="F2202" s="354">
        <v>851317</v>
      </c>
      <c r="G2202" s="288" t="s">
        <v>117</v>
      </c>
      <c r="H2202" s="288"/>
      <c r="I2202" s="1"/>
      <c r="J2202" s="10"/>
      <c r="K2202" s="10"/>
    </row>
    <row r="2203" spans="2:11" s="5" customFormat="1" ht="63">
      <c r="B2203" s="1"/>
      <c r="C2203" s="351">
        <v>6869</v>
      </c>
      <c r="D2203" s="352" t="s">
        <v>2263</v>
      </c>
      <c r="E2203" s="353" t="s">
        <v>119</v>
      </c>
      <c r="F2203" s="354">
        <v>700731</v>
      </c>
      <c r="G2203" s="288" t="s">
        <v>117</v>
      </c>
      <c r="H2203" s="288"/>
      <c r="I2203" s="1"/>
      <c r="J2203" s="10"/>
      <c r="K2203" s="10"/>
    </row>
    <row r="2204" spans="2:11" s="5" customFormat="1" ht="94.5" hidden="1">
      <c r="B2204" s="1"/>
      <c r="C2204" s="351">
        <v>6874</v>
      </c>
      <c r="D2204" s="352" t="s">
        <v>2264</v>
      </c>
      <c r="E2204" s="353" t="s">
        <v>125</v>
      </c>
      <c r="F2204" s="354">
        <v>91022</v>
      </c>
      <c r="G2204" s="288" t="s">
        <v>117</v>
      </c>
      <c r="H2204" s="288"/>
      <c r="I2204" s="1"/>
      <c r="J2204" s="10"/>
      <c r="K2204" s="10"/>
    </row>
    <row r="2205" spans="2:11" s="5" customFormat="1" ht="63">
      <c r="B2205" s="1"/>
      <c r="C2205" s="351">
        <v>6878</v>
      </c>
      <c r="D2205" s="352" t="s">
        <v>2265</v>
      </c>
      <c r="E2205" s="353" t="s">
        <v>119</v>
      </c>
      <c r="F2205" s="354">
        <v>461138</v>
      </c>
      <c r="G2205" s="288" t="s">
        <v>117</v>
      </c>
      <c r="H2205" s="288"/>
      <c r="I2205" s="1"/>
      <c r="J2205" s="10"/>
      <c r="K2205" s="10"/>
    </row>
    <row r="2206" spans="2:11" s="5" customFormat="1" ht="63">
      <c r="B2206" s="1"/>
      <c r="C2206" s="351">
        <v>6880</v>
      </c>
      <c r="D2206" s="352" t="s">
        <v>2266</v>
      </c>
      <c r="E2206" s="353" t="s">
        <v>119</v>
      </c>
      <c r="F2206" s="354">
        <v>900444</v>
      </c>
      <c r="G2206" s="288" t="s">
        <v>117</v>
      </c>
      <c r="H2206" s="288"/>
      <c r="I2206" s="1"/>
      <c r="J2206" s="10"/>
      <c r="K2206" s="10"/>
    </row>
    <row r="2207" spans="2:11" s="5" customFormat="1" ht="47.25" hidden="1">
      <c r="B2207" s="1"/>
      <c r="C2207" s="351">
        <v>6959</v>
      </c>
      <c r="D2207" s="352" t="s">
        <v>2267</v>
      </c>
      <c r="E2207" s="353" t="s">
        <v>122</v>
      </c>
      <c r="F2207" s="354">
        <v>24438</v>
      </c>
      <c r="G2207" s="288" t="s">
        <v>117</v>
      </c>
      <c r="H2207" s="288"/>
      <c r="I2207" s="1"/>
      <c r="J2207" s="10"/>
      <c r="K2207" s="10"/>
    </row>
    <row r="2208" spans="2:11" s="5" customFormat="1" ht="31.5" hidden="1">
      <c r="B2208" s="1"/>
      <c r="C2208" s="351">
        <v>6968</v>
      </c>
      <c r="D2208" s="352" t="s">
        <v>2268</v>
      </c>
      <c r="E2208" s="353" t="s">
        <v>122</v>
      </c>
      <c r="F2208" s="354">
        <v>7438</v>
      </c>
      <c r="G2208" s="288" t="s">
        <v>117</v>
      </c>
      <c r="H2208" s="288"/>
      <c r="I2208" s="1"/>
      <c r="J2208" s="10"/>
      <c r="K2208" s="10"/>
    </row>
    <row r="2209" spans="2:11" s="5" customFormat="1" ht="47.25" hidden="1">
      <c r="B2209" s="1"/>
      <c r="C2209" s="351">
        <v>7026</v>
      </c>
      <c r="D2209" s="352" t="s">
        <v>2269</v>
      </c>
      <c r="E2209" s="353" t="s">
        <v>116</v>
      </c>
      <c r="F2209" s="354">
        <v>229446</v>
      </c>
      <c r="G2209" s="288" t="s">
        <v>117</v>
      </c>
      <c r="H2209" s="288"/>
      <c r="I2209" s="1"/>
      <c r="J2209" s="10"/>
      <c r="K2209" s="10"/>
    </row>
    <row r="2210" spans="2:11" s="5" customFormat="1" ht="47.25" hidden="1">
      <c r="B2210" s="1"/>
      <c r="C2210" s="351">
        <v>7028</v>
      </c>
      <c r="D2210" s="352" t="s">
        <v>2270</v>
      </c>
      <c r="E2210" s="353" t="s">
        <v>122</v>
      </c>
      <c r="F2210" s="354">
        <v>61827</v>
      </c>
      <c r="G2210" s="288" t="s">
        <v>117</v>
      </c>
      <c r="H2210" s="288"/>
      <c r="I2210" s="1"/>
      <c r="J2210" s="10"/>
      <c r="K2210" s="10"/>
    </row>
    <row r="2211" spans="2:11" s="5" customFormat="1" ht="78.75" hidden="1">
      <c r="B2211" s="1"/>
      <c r="C2211" s="351">
        <v>7047</v>
      </c>
      <c r="D2211" s="352" t="s">
        <v>2271</v>
      </c>
      <c r="E2211" s="353" t="s">
        <v>125</v>
      </c>
      <c r="F2211" s="354">
        <v>361510</v>
      </c>
      <c r="G2211" s="288" t="s">
        <v>117</v>
      </c>
      <c r="H2211" s="288"/>
      <c r="I2211" s="1"/>
      <c r="J2211" s="10"/>
      <c r="K2211" s="10"/>
    </row>
    <row r="2212" spans="2:11" s="5" customFormat="1" ht="31.5" hidden="1">
      <c r="B2212" s="1"/>
      <c r="C2212" s="351">
        <v>7057</v>
      </c>
      <c r="D2212" s="352" t="s">
        <v>2272</v>
      </c>
      <c r="E2212" s="353" t="s">
        <v>125</v>
      </c>
      <c r="F2212" s="354">
        <v>36176</v>
      </c>
      <c r="G2212" s="288" t="s">
        <v>117</v>
      </c>
      <c r="H2212" s="288"/>
      <c r="I2212" s="1"/>
      <c r="J2212" s="10"/>
      <c r="K2212" s="10"/>
    </row>
    <row r="2213" spans="2:11" s="5" customFormat="1" ht="63" hidden="1">
      <c r="B2213" s="1"/>
      <c r="C2213" s="351">
        <v>7090</v>
      </c>
      <c r="D2213" s="352" t="s">
        <v>2273</v>
      </c>
      <c r="E2213" s="353" t="s">
        <v>116</v>
      </c>
      <c r="F2213" s="354">
        <v>76627</v>
      </c>
      <c r="G2213" s="288" t="s">
        <v>117</v>
      </c>
      <c r="H2213" s="288"/>
      <c r="I2213" s="1"/>
      <c r="J2213" s="10"/>
      <c r="K2213" s="10"/>
    </row>
    <row r="2214" spans="2:11" s="5" customFormat="1" ht="47.25" hidden="1">
      <c r="B2214" s="1"/>
      <c r="C2214" s="351">
        <v>7113</v>
      </c>
      <c r="D2214" s="352" t="s">
        <v>2274</v>
      </c>
      <c r="E2214" s="353" t="s">
        <v>122</v>
      </c>
      <c r="F2214" s="354">
        <v>44370</v>
      </c>
      <c r="G2214" s="288" t="s">
        <v>117</v>
      </c>
      <c r="H2214" s="288"/>
      <c r="I2214" s="1"/>
      <c r="J2214" s="10"/>
      <c r="K2214" s="10"/>
    </row>
    <row r="2215" spans="2:11" s="5" customFormat="1" ht="31.5" hidden="1">
      <c r="B2215" s="1"/>
      <c r="C2215" s="351">
        <v>7136</v>
      </c>
      <c r="D2215" s="352" t="s">
        <v>2275</v>
      </c>
      <c r="E2215" s="353" t="s">
        <v>472</v>
      </c>
      <c r="F2215" s="354">
        <v>1131</v>
      </c>
      <c r="G2215" s="288" t="s">
        <v>117</v>
      </c>
      <c r="H2215" s="288"/>
      <c r="I2215" s="1"/>
      <c r="J2215" s="10"/>
      <c r="K2215" s="10"/>
    </row>
    <row r="2216" spans="2:11" s="5" customFormat="1" ht="110.25" hidden="1">
      <c r="B2216" s="1"/>
      <c r="C2216" s="351">
        <v>7202</v>
      </c>
      <c r="D2216" s="352" t="s">
        <v>2276</v>
      </c>
      <c r="E2216" s="353" t="s">
        <v>116</v>
      </c>
      <c r="F2216" s="354">
        <v>654930</v>
      </c>
      <c r="G2216" s="288" t="s">
        <v>117</v>
      </c>
      <c r="H2216" s="288"/>
      <c r="I2216" s="1"/>
      <c r="J2216" s="10"/>
      <c r="K2216" s="10"/>
    </row>
    <row r="2217" spans="2:11" s="5" customFormat="1" ht="47.25" hidden="1">
      <c r="B2217" s="1"/>
      <c r="C2217" s="351">
        <v>7267</v>
      </c>
      <c r="D2217" s="352" t="s">
        <v>2277</v>
      </c>
      <c r="E2217" s="353" t="s">
        <v>116</v>
      </c>
      <c r="F2217" s="354">
        <v>279820</v>
      </c>
      <c r="G2217" s="288" t="s">
        <v>117</v>
      </c>
      <c r="H2217" s="288"/>
      <c r="I2217" s="1"/>
      <c r="J2217" s="10"/>
      <c r="K2217" s="10"/>
    </row>
    <row r="2218" spans="2:11" s="5" customFormat="1" ht="63" hidden="1">
      <c r="B2218" s="1"/>
      <c r="C2218" s="351">
        <v>7283</v>
      </c>
      <c r="D2218" s="352" t="s">
        <v>2278</v>
      </c>
      <c r="E2218" s="353" t="s">
        <v>2279</v>
      </c>
      <c r="F2218" s="354">
        <v>70725</v>
      </c>
      <c r="G2218" s="288" t="s">
        <v>117</v>
      </c>
      <c r="H2218" s="288"/>
      <c r="I2218" s="1"/>
      <c r="J2218" s="10"/>
      <c r="K2218" s="10"/>
    </row>
    <row r="2219" spans="2:11" s="5" customFormat="1" ht="94.5" hidden="1">
      <c r="B2219" s="1"/>
      <c r="C2219" s="351">
        <v>7308</v>
      </c>
      <c r="D2219" s="352" t="s">
        <v>2280</v>
      </c>
      <c r="E2219" s="353" t="s">
        <v>122</v>
      </c>
      <c r="F2219" s="354">
        <v>503407</v>
      </c>
      <c r="G2219" s="288" t="s">
        <v>117</v>
      </c>
      <c r="H2219" s="288"/>
      <c r="I2219" s="1"/>
      <c r="J2219" s="10"/>
      <c r="K2219" s="10"/>
    </row>
    <row r="2220" spans="2:11" s="5" customFormat="1" ht="47.25" hidden="1">
      <c r="B2220" s="1"/>
      <c r="C2220" s="351">
        <v>7332</v>
      </c>
      <c r="D2220" s="352" t="s">
        <v>2281</v>
      </c>
      <c r="E2220" s="353" t="s">
        <v>122</v>
      </c>
      <c r="F2220" s="354">
        <v>12465</v>
      </c>
      <c r="G2220" s="288" t="s">
        <v>117</v>
      </c>
      <c r="H2220" s="288"/>
      <c r="I2220" s="1"/>
      <c r="J2220" s="10"/>
      <c r="K2220" s="10"/>
    </row>
    <row r="2221" spans="2:11" s="5" customFormat="1" ht="31.5" hidden="1">
      <c r="B2221" s="1"/>
      <c r="C2221" s="351">
        <v>7336</v>
      </c>
      <c r="D2221" s="352" t="s">
        <v>2282</v>
      </c>
      <c r="E2221" s="353" t="s">
        <v>472</v>
      </c>
      <c r="F2221" s="354">
        <v>3978</v>
      </c>
      <c r="G2221" s="288" t="s">
        <v>117</v>
      </c>
      <c r="H2221" s="288" t="s">
        <v>145</v>
      </c>
      <c r="I2221" s="1"/>
      <c r="J2221" s="10"/>
      <c r="K2221" s="10"/>
    </row>
    <row r="2222" spans="2:11" s="5" customFormat="1" ht="31.5" hidden="1">
      <c r="B2222" s="1"/>
      <c r="C2222" s="351">
        <v>7337</v>
      </c>
      <c r="D2222" s="352" t="s">
        <v>2283</v>
      </c>
      <c r="E2222" s="353" t="s">
        <v>125</v>
      </c>
      <c r="F2222" s="354">
        <v>3362910</v>
      </c>
      <c r="G2222" s="288" t="s">
        <v>117</v>
      </c>
      <c r="H2222" s="288"/>
      <c r="I2222" s="1"/>
      <c r="J2222" s="10"/>
      <c r="K2222" s="10"/>
    </row>
    <row r="2223" spans="2:11" s="5" customFormat="1" ht="94.5" hidden="1">
      <c r="B2223" s="1"/>
      <c r="C2223" s="351">
        <v>7338</v>
      </c>
      <c r="D2223" s="352" t="s">
        <v>2284</v>
      </c>
      <c r="E2223" s="353" t="s">
        <v>1215</v>
      </c>
      <c r="F2223" s="354">
        <v>302122</v>
      </c>
      <c r="G2223" s="288" t="s">
        <v>117</v>
      </c>
      <c r="H2223" s="288"/>
      <c r="I2223" s="1"/>
      <c r="J2223" s="10"/>
      <c r="K2223" s="10"/>
    </row>
    <row r="2224" spans="2:11" s="5" customFormat="1" ht="31.5" hidden="1">
      <c r="B2224" s="1"/>
      <c r="C2224" s="351">
        <v>7339</v>
      </c>
      <c r="D2224" s="352" t="s">
        <v>2285</v>
      </c>
      <c r="E2224" s="353" t="s">
        <v>122</v>
      </c>
      <c r="F2224" s="354">
        <v>3435</v>
      </c>
      <c r="G2224" s="288" t="s">
        <v>117</v>
      </c>
      <c r="H2224" s="288"/>
      <c r="I2224" s="1"/>
      <c r="J2224" s="10"/>
      <c r="K2224" s="10"/>
    </row>
    <row r="2225" spans="2:11" s="5" customFormat="1" ht="63" hidden="1">
      <c r="B2225" s="1"/>
      <c r="C2225" s="351">
        <v>7340</v>
      </c>
      <c r="D2225" s="352" t="s">
        <v>2286</v>
      </c>
      <c r="E2225" s="353" t="s">
        <v>125</v>
      </c>
      <c r="F2225" s="354">
        <v>2720661</v>
      </c>
      <c r="G2225" s="288" t="s">
        <v>117</v>
      </c>
      <c r="H2225" s="288" t="s">
        <v>145</v>
      </c>
      <c r="I2225" s="1"/>
      <c r="J2225" s="10"/>
      <c r="K2225" s="10"/>
    </row>
    <row r="2226" spans="2:11" s="5" customFormat="1" ht="31.5" hidden="1">
      <c r="B2226" s="1"/>
      <c r="C2226" s="351">
        <v>7341</v>
      </c>
      <c r="D2226" s="352" t="s">
        <v>2287</v>
      </c>
      <c r="E2226" s="353" t="s">
        <v>122</v>
      </c>
      <c r="F2226" s="354">
        <v>921352</v>
      </c>
      <c r="G2226" s="288" t="s">
        <v>117</v>
      </c>
      <c r="H2226" s="288" t="s">
        <v>145</v>
      </c>
      <c r="I2226" s="1"/>
      <c r="J2226" s="10"/>
      <c r="K2226" s="10"/>
    </row>
    <row r="2227" spans="2:11" s="5" customFormat="1" ht="110.25" hidden="1">
      <c r="B2227" s="1"/>
      <c r="C2227" s="351">
        <v>7342</v>
      </c>
      <c r="D2227" s="352" t="s">
        <v>2288</v>
      </c>
      <c r="E2227" s="353" t="s">
        <v>122</v>
      </c>
      <c r="F2227" s="354">
        <v>1198140</v>
      </c>
      <c r="G2227" s="288" t="s">
        <v>117</v>
      </c>
      <c r="H2227" s="288" t="s">
        <v>145</v>
      </c>
      <c r="I2227" s="1"/>
      <c r="J2227" s="10"/>
      <c r="K2227" s="10"/>
    </row>
    <row r="2228" spans="2:11" s="5" customFormat="1" ht="47.25" hidden="1">
      <c r="B2228" s="1"/>
      <c r="C2228" s="351">
        <v>7344</v>
      </c>
      <c r="D2228" s="352" t="s">
        <v>2289</v>
      </c>
      <c r="E2228" s="353" t="s">
        <v>122</v>
      </c>
      <c r="F2228" s="354">
        <v>592</v>
      </c>
      <c r="G2228" s="288" t="s">
        <v>117</v>
      </c>
      <c r="H2228" s="288"/>
      <c r="I2228" s="1"/>
      <c r="J2228" s="10"/>
      <c r="K2228" s="10"/>
    </row>
    <row r="2229" spans="2:11" s="5" customFormat="1" ht="63">
      <c r="B2229" s="1"/>
      <c r="C2229" s="351">
        <v>7345</v>
      </c>
      <c r="D2229" s="352" t="s">
        <v>2290</v>
      </c>
      <c r="E2229" s="353" t="s">
        <v>119</v>
      </c>
      <c r="F2229" s="354">
        <v>522884</v>
      </c>
      <c r="G2229" s="288" t="s">
        <v>117</v>
      </c>
      <c r="H2229" s="288"/>
      <c r="I2229" s="1"/>
      <c r="J2229" s="10"/>
      <c r="K2229" s="10"/>
    </row>
    <row r="2230" spans="2:11" s="5" customFormat="1" ht="78.75" hidden="1">
      <c r="B2230" s="1"/>
      <c r="C2230" s="351">
        <v>7346</v>
      </c>
      <c r="D2230" s="352" t="s">
        <v>2291</v>
      </c>
      <c r="E2230" s="353" t="s">
        <v>116</v>
      </c>
      <c r="F2230" s="354">
        <v>24319</v>
      </c>
      <c r="G2230" s="288" t="s">
        <v>117</v>
      </c>
      <c r="H2230" s="288"/>
      <c r="I2230" s="1"/>
      <c r="J2230" s="10"/>
      <c r="K2230" s="10"/>
    </row>
    <row r="2231" spans="2:11" s="5" customFormat="1" ht="63" hidden="1">
      <c r="B2231" s="1"/>
      <c r="C2231" s="351">
        <v>7347</v>
      </c>
      <c r="D2231" s="352" t="s">
        <v>2292</v>
      </c>
      <c r="E2231" s="353" t="s">
        <v>125</v>
      </c>
      <c r="F2231" s="354">
        <v>2765373</v>
      </c>
      <c r="G2231" s="288" t="s">
        <v>117</v>
      </c>
      <c r="H2231" s="288" t="s">
        <v>145</v>
      </c>
      <c r="I2231" s="1"/>
      <c r="J2231" s="10"/>
      <c r="K2231" s="10"/>
    </row>
    <row r="2232" spans="2:11" s="5" customFormat="1" ht="94.5">
      <c r="B2232" s="1"/>
      <c r="C2232" s="351">
        <v>7348</v>
      </c>
      <c r="D2232" s="352" t="s">
        <v>2293</v>
      </c>
      <c r="E2232" s="353" t="s">
        <v>119</v>
      </c>
      <c r="F2232" s="354">
        <v>566748</v>
      </c>
      <c r="G2232" s="288" t="s">
        <v>117</v>
      </c>
      <c r="H2232" s="288"/>
      <c r="I2232" s="1"/>
      <c r="J2232" s="10"/>
      <c r="K2232" s="10"/>
    </row>
    <row r="2233" spans="2:11" s="5" customFormat="1" ht="63">
      <c r="B2233" s="1"/>
      <c r="C2233" s="351">
        <v>7349</v>
      </c>
      <c r="D2233" s="352" t="s">
        <v>2294</v>
      </c>
      <c r="E2233" s="353" t="s">
        <v>119</v>
      </c>
      <c r="F2233" s="354">
        <v>554811</v>
      </c>
      <c r="G2233" s="288" t="s">
        <v>117</v>
      </c>
      <c r="H2233" s="288"/>
      <c r="I2233" s="1"/>
      <c r="J2233" s="10"/>
      <c r="K2233" s="10"/>
    </row>
    <row r="2234" spans="2:11" s="5" customFormat="1" ht="63">
      <c r="B2234" s="1"/>
      <c r="C2234" s="351">
        <v>7351</v>
      </c>
      <c r="D2234" s="352" t="s">
        <v>2295</v>
      </c>
      <c r="E2234" s="353" t="s">
        <v>119</v>
      </c>
      <c r="F2234" s="354">
        <v>572814</v>
      </c>
      <c r="G2234" s="288" t="s">
        <v>117</v>
      </c>
      <c r="H2234" s="288"/>
      <c r="I2234" s="1"/>
      <c r="J2234" s="10"/>
      <c r="K2234" s="10"/>
    </row>
    <row r="2235" spans="2:11" s="5" customFormat="1" ht="63" hidden="1">
      <c r="B2235" s="1"/>
      <c r="C2235" s="351">
        <v>7353</v>
      </c>
      <c r="D2235" s="352" t="s">
        <v>2296</v>
      </c>
      <c r="E2235" s="353" t="s">
        <v>125</v>
      </c>
      <c r="F2235" s="354">
        <v>1286793</v>
      </c>
      <c r="G2235" s="288" t="s">
        <v>117</v>
      </c>
      <c r="H2235" s="288" t="s">
        <v>145</v>
      </c>
      <c r="I2235" s="1"/>
      <c r="J2235" s="10"/>
      <c r="K2235" s="10"/>
    </row>
    <row r="2236" spans="2:11" s="5" customFormat="1" ht="47.25" hidden="1">
      <c r="B2236" s="1"/>
      <c r="C2236" s="351">
        <v>7354</v>
      </c>
      <c r="D2236" s="352" t="s">
        <v>2297</v>
      </c>
      <c r="E2236" s="353" t="s">
        <v>125</v>
      </c>
      <c r="F2236" s="354">
        <v>1553681</v>
      </c>
      <c r="G2236" s="288" t="s">
        <v>117</v>
      </c>
      <c r="H2236" s="288" t="s">
        <v>145</v>
      </c>
      <c r="I2236" s="1"/>
      <c r="J2236" s="10"/>
      <c r="K2236" s="10"/>
    </row>
    <row r="2237" spans="2:11" s="5" customFormat="1" ht="47.25" hidden="1">
      <c r="B2237" s="1"/>
      <c r="C2237" s="351">
        <v>7355</v>
      </c>
      <c r="D2237" s="352" t="s">
        <v>2298</v>
      </c>
      <c r="E2237" s="353" t="s">
        <v>125</v>
      </c>
      <c r="F2237" s="354">
        <v>274301</v>
      </c>
      <c r="G2237" s="288" t="s">
        <v>117</v>
      </c>
      <c r="H2237" s="288" t="s">
        <v>145</v>
      </c>
      <c r="I2237" s="1"/>
      <c r="J2237" s="10"/>
      <c r="K2237" s="10"/>
    </row>
    <row r="2238" spans="2:11" s="5" customFormat="1" ht="47.25" hidden="1">
      <c r="B2238" s="1"/>
      <c r="C2238" s="351">
        <v>7356</v>
      </c>
      <c r="D2238" s="352" t="s">
        <v>2299</v>
      </c>
      <c r="E2238" s="353" t="s">
        <v>125</v>
      </c>
      <c r="F2238" s="354">
        <v>1916748</v>
      </c>
      <c r="G2238" s="288" t="s">
        <v>117</v>
      </c>
      <c r="H2238" s="288"/>
      <c r="I2238" s="1"/>
      <c r="J2238" s="10"/>
      <c r="K2238" s="10"/>
    </row>
    <row r="2239" spans="2:11" s="5" customFormat="1" ht="31.5" hidden="1">
      <c r="B2239" s="1"/>
      <c r="C2239" s="351">
        <v>7357</v>
      </c>
      <c r="D2239" s="352" t="s">
        <v>2300</v>
      </c>
      <c r="E2239" s="353" t="s">
        <v>125</v>
      </c>
      <c r="F2239" s="354">
        <v>379721</v>
      </c>
      <c r="G2239" s="288" t="s">
        <v>117</v>
      </c>
      <c r="H2239" s="288" t="s">
        <v>145</v>
      </c>
      <c r="I2239" s="1"/>
      <c r="J2239" s="10"/>
      <c r="K2239" s="10"/>
    </row>
    <row r="2240" spans="2:11" s="5" customFormat="1" ht="31.5" hidden="1">
      <c r="B2240" s="1"/>
      <c r="C2240" s="351">
        <v>7358</v>
      </c>
      <c r="D2240" s="352" t="s">
        <v>2301</v>
      </c>
      <c r="E2240" s="353" t="s">
        <v>125</v>
      </c>
      <c r="F2240" s="354">
        <v>266146</v>
      </c>
      <c r="G2240" s="288" t="s">
        <v>117</v>
      </c>
      <c r="H2240" s="288" t="s">
        <v>145</v>
      </c>
      <c r="I2240" s="1"/>
      <c r="J2240" s="10"/>
      <c r="K2240" s="10"/>
    </row>
    <row r="2241" spans="2:11" s="5" customFormat="1" ht="63" hidden="1">
      <c r="B2241" s="1"/>
      <c r="C2241" s="351">
        <v>7359</v>
      </c>
      <c r="D2241" s="352" t="s">
        <v>2302</v>
      </c>
      <c r="E2241" s="353" t="s">
        <v>125</v>
      </c>
      <c r="F2241" s="354">
        <v>337797</v>
      </c>
      <c r="G2241" s="288" t="s">
        <v>117</v>
      </c>
      <c r="H2241" s="288"/>
      <c r="I2241" s="1"/>
      <c r="J2241" s="10"/>
      <c r="K2241" s="10"/>
    </row>
    <row r="2242" spans="2:11" s="5" customFormat="1" ht="47.25" hidden="1">
      <c r="B2242" s="1"/>
      <c r="C2242" s="351">
        <v>7362</v>
      </c>
      <c r="D2242" s="352" t="s">
        <v>2303</v>
      </c>
      <c r="E2242" s="353" t="s">
        <v>116</v>
      </c>
      <c r="F2242" s="354">
        <v>11617</v>
      </c>
      <c r="G2242" s="288" t="s">
        <v>117</v>
      </c>
      <c r="H2242" s="288"/>
      <c r="I2242" s="1"/>
      <c r="J2242" s="10"/>
      <c r="K2242" s="10"/>
    </row>
    <row r="2243" spans="2:11" s="5" customFormat="1" ht="63" hidden="1">
      <c r="B2243" s="1"/>
      <c r="C2243" s="351">
        <v>7364</v>
      </c>
      <c r="D2243" s="352" t="s">
        <v>2304</v>
      </c>
      <c r="E2243" s="353" t="s">
        <v>119</v>
      </c>
      <c r="F2243" s="354">
        <v>71528</v>
      </c>
      <c r="G2243" s="288" t="s">
        <v>117</v>
      </c>
      <c r="H2243" s="288"/>
      <c r="I2243" s="1"/>
      <c r="J2243" s="10"/>
      <c r="K2243" s="10"/>
    </row>
    <row r="2244" spans="2:11" s="5" customFormat="1" ht="78.75" hidden="1">
      <c r="B2244" s="1"/>
      <c r="C2244" s="351">
        <v>7365</v>
      </c>
      <c r="D2244" s="352" t="s">
        <v>2305</v>
      </c>
      <c r="E2244" s="353" t="s">
        <v>125</v>
      </c>
      <c r="F2244" s="354">
        <v>667003</v>
      </c>
      <c r="G2244" s="288" t="s">
        <v>117</v>
      </c>
      <c r="H2244" s="288"/>
      <c r="I2244" s="1"/>
      <c r="J2244" s="10"/>
      <c r="K2244" s="10"/>
    </row>
    <row r="2245" spans="2:11" s="5" customFormat="1" ht="78.75" hidden="1">
      <c r="B2245" s="1"/>
      <c r="C2245" s="351">
        <v>7366</v>
      </c>
      <c r="D2245" s="352" t="s">
        <v>2306</v>
      </c>
      <c r="E2245" s="353" t="s">
        <v>125</v>
      </c>
      <c r="F2245" s="354">
        <v>207257</v>
      </c>
      <c r="G2245" s="288" t="s">
        <v>117</v>
      </c>
      <c r="H2245" s="288"/>
      <c r="I2245" s="1"/>
      <c r="J2245" s="10"/>
      <c r="K2245" s="10"/>
    </row>
    <row r="2246" spans="2:11" s="5" customFormat="1" ht="31.5" hidden="1">
      <c r="B2246" s="1"/>
      <c r="C2246" s="351">
        <v>7368</v>
      </c>
      <c r="D2246" s="352" t="s">
        <v>2307</v>
      </c>
      <c r="E2246" s="353" t="s">
        <v>116</v>
      </c>
      <c r="F2246" s="354">
        <v>40592</v>
      </c>
      <c r="G2246" s="288" t="s">
        <v>117</v>
      </c>
      <c r="H2246" s="288"/>
      <c r="I2246" s="1"/>
      <c r="J2246" s="10"/>
      <c r="K2246" s="10"/>
    </row>
    <row r="2247" spans="2:11" s="5" customFormat="1" ht="47.25" hidden="1">
      <c r="B2247" s="1"/>
      <c r="C2247" s="351">
        <v>7369</v>
      </c>
      <c r="D2247" s="352" t="s">
        <v>2308</v>
      </c>
      <c r="E2247" s="353" t="s">
        <v>122</v>
      </c>
      <c r="F2247" s="354">
        <v>8059</v>
      </c>
      <c r="G2247" s="288" t="s">
        <v>117</v>
      </c>
      <c r="H2247" s="288"/>
      <c r="I2247" s="1"/>
      <c r="J2247" s="10"/>
      <c r="K2247" s="10"/>
    </row>
    <row r="2248" spans="2:11" s="5" customFormat="1" ht="31.5" hidden="1">
      <c r="B2248" s="1"/>
      <c r="C2248" s="351">
        <v>7370</v>
      </c>
      <c r="D2248" s="352" t="s">
        <v>2309</v>
      </c>
      <c r="E2248" s="353" t="s">
        <v>125</v>
      </c>
      <c r="F2248" s="354">
        <v>1098680</v>
      </c>
      <c r="G2248" s="288" t="s">
        <v>117</v>
      </c>
      <c r="H2248" s="288"/>
      <c r="I2248" s="1"/>
      <c r="J2248" s="10"/>
      <c r="K2248" s="10"/>
    </row>
    <row r="2249" spans="2:11" s="5" customFormat="1" ht="31.5" hidden="1">
      <c r="B2249" s="1"/>
      <c r="C2249" s="351">
        <v>7371</v>
      </c>
      <c r="D2249" s="352" t="s">
        <v>2310</v>
      </c>
      <c r="E2249" s="353" t="s">
        <v>125</v>
      </c>
      <c r="F2249" s="354">
        <v>1334269</v>
      </c>
      <c r="G2249" s="288" t="s">
        <v>117</v>
      </c>
      <c r="H2249" s="288"/>
      <c r="I2249" s="1"/>
      <c r="J2249" s="10"/>
      <c r="K2249" s="10"/>
    </row>
    <row r="2250" spans="2:11" s="5" customFormat="1" ht="31.5" hidden="1">
      <c r="B2250" s="1"/>
      <c r="C2250" s="351">
        <v>7372</v>
      </c>
      <c r="D2250" s="352" t="s">
        <v>2311</v>
      </c>
      <c r="E2250" s="353" t="s">
        <v>125</v>
      </c>
      <c r="F2250" s="354">
        <v>4418785</v>
      </c>
      <c r="G2250" s="288" t="s">
        <v>117</v>
      </c>
      <c r="H2250" s="288"/>
      <c r="I2250" s="1"/>
      <c r="J2250" s="10"/>
      <c r="K2250" s="10"/>
    </row>
    <row r="2251" spans="2:11" s="5" customFormat="1" ht="47.25" hidden="1">
      <c r="B2251" s="1"/>
      <c r="C2251" s="351">
        <v>7374</v>
      </c>
      <c r="D2251" s="352" t="s">
        <v>2312</v>
      </c>
      <c r="E2251" s="353" t="s">
        <v>125</v>
      </c>
      <c r="F2251" s="354">
        <v>47553</v>
      </c>
      <c r="G2251" s="288" t="s">
        <v>117</v>
      </c>
      <c r="H2251" s="288"/>
      <c r="I2251" s="1"/>
      <c r="J2251" s="10"/>
      <c r="K2251" s="10"/>
    </row>
    <row r="2252" spans="2:11" s="5" customFormat="1" ht="47.25" hidden="1">
      <c r="B2252" s="1"/>
      <c r="C2252" s="351">
        <v>7375</v>
      </c>
      <c r="D2252" s="352" t="s">
        <v>2313</v>
      </c>
      <c r="E2252" s="353" t="s">
        <v>125</v>
      </c>
      <c r="F2252" s="354">
        <v>1067376</v>
      </c>
      <c r="G2252" s="288" t="s">
        <v>117</v>
      </c>
      <c r="H2252" s="288"/>
      <c r="I2252" s="1"/>
      <c r="J2252" s="10"/>
      <c r="K2252" s="10"/>
    </row>
    <row r="2253" spans="2:11" s="5" customFormat="1" ht="47.25" hidden="1">
      <c r="B2253" s="1"/>
      <c r="C2253" s="351">
        <v>7376</v>
      </c>
      <c r="D2253" s="352" t="s">
        <v>2314</v>
      </c>
      <c r="E2253" s="353" t="s">
        <v>125</v>
      </c>
      <c r="F2253" s="354">
        <v>1596048</v>
      </c>
      <c r="G2253" s="288" t="s">
        <v>117</v>
      </c>
      <c r="H2253" s="288"/>
      <c r="I2253" s="1"/>
      <c r="J2253" s="10"/>
      <c r="K2253" s="10"/>
    </row>
    <row r="2254" spans="2:11" s="5" customFormat="1" ht="78.75" hidden="1">
      <c r="B2254" s="1"/>
      <c r="C2254" s="351">
        <v>7377</v>
      </c>
      <c r="D2254" s="352" t="s">
        <v>2315</v>
      </c>
      <c r="E2254" s="353" t="s">
        <v>125</v>
      </c>
      <c r="F2254" s="354">
        <v>858527</v>
      </c>
      <c r="G2254" s="288" t="s">
        <v>117</v>
      </c>
      <c r="H2254" s="288"/>
      <c r="I2254" s="1"/>
      <c r="J2254" s="10"/>
      <c r="K2254" s="10"/>
    </row>
    <row r="2255" spans="2:11" s="5" customFormat="1" ht="63" hidden="1">
      <c r="B2255" s="1"/>
      <c r="C2255" s="351">
        <v>7378</v>
      </c>
      <c r="D2255" s="352" t="s">
        <v>2316</v>
      </c>
      <c r="E2255" s="353" t="s">
        <v>116</v>
      </c>
      <c r="F2255" s="354">
        <v>16982</v>
      </c>
      <c r="G2255" s="288" t="s">
        <v>117</v>
      </c>
      <c r="H2255" s="288"/>
      <c r="I2255" s="1"/>
      <c r="J2255" s="10"/>
      <c r="K2255" s="10"/>
    </row>
    <row r="2256" spans="2:11" s="5" customFormat="1" ht="78.75" hidden="1">
      <c r="B2256" s="1"/>
      <c r="C2256" s="351">
        <v>7379</v>
      </c>
      <c r="D2256" s="352" t="s">
        <v>2317</v>
      </c>
      <c r="E2256" s="353" t="s">
        <v>125</v>
      </c>
      <c r="F2256" s="354">
        <v>360412</v>
      </c>
      <c r="G2256" s="288" t="s">
        <v>117</v>
      </c>
      <c r="H2256" s="288"/>
      <c r="I2256" s="1"/>
      <c r="J2256" s="10"/>
      <c r="K2256" s="10"/>
    </row>
    <row r="2257" spans="2:11" s="5" customFormat="1" ht="47.25" hidden="1">
      <c r="B2257" s="1"/>
      <c r="C2257" s="351">
        <v>7380</v>
      </c>
      <c r="D2257" s="352" t="s">
        <v>2318</v>
      </c>
      <c r="E2257" s="353" t="s">
        <v>785</v>
      </c>
      <c r="F2257" s="354">
        <v>12914</v>
      </c>
      <c r="G2257" s="288" t="s">
        <v>117</v>
      </c>
      <c r="H2257" s="288"/>
      <c r="I2257" s="1"/>
      <c r="J2257" s="10"/>
      <c r="K2257" s="10"/>
    </row>
    <row r="2258" spans="2:11" s="5" customFormat="1" ht="63" hidden="1">
      <c r="B2258" s="1"/>
      <c r="C2258" s="351">
        <v>7381</v>
      </c>
      <c r="D2258" s="352" t="s">
        <v>2319</v>
      </c>
      <c r="E2258" s="353" t="s">
        <v>125</v>
      </c>
      <c r="F2258" s="354">
        <v>2142000</v>
      </c>
      <c r="G2258" s="288" t="s">
        <v>117</v>
      </c>
      <c r="H2258" s="288"/>
      <c r="I2258" s="1"/>
      <c r="J2258" s="10"/>
      <c r="K2258" s="10"/>
    </row>
    <row r="2259" spans="2:11" s="5" customFormat="1" ht="94.5" hidden="1">
      <c r="B2259" s="1"/>
      <c r="C2259" s="351">
        <v>7382</v>
      </c>
      <c r="D2259" s="352" t="s">
        <v>2320</v>
      </c>
      <c r="E2259" s="353" t="s">
        <v>125</v>
      </c>
      <c r="F2259" s="354">
        <v>6247500</v>
      </c>
      <c r="G2259" s="288" t="s">
        <v>117</v>
      </c>
      <c r="H2259" s="288"/>
      <c r="I2259" s="1"/>
      <c r="J2259" s="10"/>
      <c r="K2259" s="10"/>
    </row>
    <row r="2260" spans="2:11" s="5" customFormat="1" ht="63" hidden="1">
      <c r="B2260" s="1"/>
      <c r="C2260" s="351">
        <v>7384</v>
      </c>
      <c r="D2260" s="352" t="s">
        <v>2321</v>
      </c>
      <c r="E2260" s="353" t="s">
        <v>125</v>
      </c>
      <c r="F2260" s="354">
        <v>6590548</v>
      </c>
      <c r="G2260" s="288" t="s">
        <v>117</v>
      </c>
      <c r="H2260" s="288"/>
      <c r="I2260" s="1"/>
      <c r="J2260" s="10"/>
      <c r="K2260" s="10"/>
    </row>
    <row r="2261" spans="2:11" s="5" customFormat="1" ht="31.5" hidden="1">
      <c r="B2261" s="1"/>
      <c r="C2261" s="351">
        <v>7387</v>
      </c>
      <c r="D2261" s="352" t="s">
        <v>2322</v>
      </c>
      <c r="E2261" s="353" t="s">
        <v>472</v>
      </c>
      <c r="F2261" s="354">
        <v>4075</v>
      </c>
      <c r="G2261" s="288" t="s">
        <v>117</v>
      </c>
      <c r="H2261" s="288" t="s">
        <v>145</v>
      </c>
      <c r="I2261" s="1"/>
      <c r="J2261" s="10"/>
      <c r="K2261" s="10"/>
    </row>
    <row r="2262" spans="2:11" s="5" customFormat="1" ht="47.25" hidden="1">
      <c r="B2262" s="1"/>
      <c r="C2262" s="351">
        <v>7388</v>
      </c>
      <c r="D2262" s="352" t="s">
        <v>2323</v>
      </c>
      <c r="E2262" s="353" t="s">
        <v>122</v>
      </c>
      <c r="F2262" s="354">
        <v>3381518</v>
      </c>
      <c r="G2262" s="288" t="s">
        <v>117</v>
      </c>
      <c r="H2262" s="288"/>
      <c r="I2262" s="1"/>
      <c r="J2262" s="10"/>
      <c r="K2262" s="10"/>
    </row>
    <row r="2263" spans="2:11" s="5" customFormat="1" ht="47.25" hidden="1">
      <c r="B2263" s="1"/>
      <c r="C2263" s="351">
        <v>7389</v>
      </c>
      <c r="D2263" s="352" t="s">
        <v>2324</v>
      </c>
      <c r="E2263" s="353" t="s">
        <v>2325</v>
      </c>
      <c r="F2263" s="354">
        <v>4890432</v>
      </c>
      <c r="G2263" s="288" t="s">
        <v>117</v>
      </c>
      <c r="H2263" s="288"/>
      <c r="I2263" s="1"/>
      <c r="J2263" s="10"/>
      <c r="K2263" s="10"/>
    </row>
    <row r="2264" spans="2:11" s="5" customFormat="1" ht="63" hidden="1">
      <c r="B2264" s="1"/>
      <c r="C2264" s="351">
        <v>7390</v>
      </c>
      <c r="D2264" s="352" t="s">
        <v>2326</v>
      </c>
      <c r="E2264" s="353" t="s">
        <v>122</v>
      </c>
      <c r="F2264" s="354">
        <v>42974</v>
      </c>
      <c r="G2264" s="288" t="s">
        <v>117</v>
      </c>
      <c r="H2264" s="288"/>
      <c r="I2264" s="1"/>
      <c r="J2264" s="10"/>
      <c r="K2264" s="10"/>
    </row>
    <row r="2265" spans="2:11" s="5" customFormat="1" ht="31.5" hidden="1">
      <c r="B2265" s="1"/>
      <c r="C2265" s="351">
        <v>7391</v>
      </c>
      <c r="D2265" s="352" t="s">
        <v>2327</v>
      </c>
      <c r="E2265" s="353" t="s">
        <v>125</v>
      </c>
      <c r="F2265" s="354">
        <v>5898530</v>
      </c>
      <c r="G2265" s="288" t="s">
        <v>117</v>
      </c>
      <c r="H2265" s="288"/>
      <c r="I2265" s="1"/>
      <c r="J2265" s="10"/>
      <c r="K2265" s="10"/>
    </row>
    <row r="2266" spans="2:11" s="5" customFormat="1" ht="31.5" hidden="1">
      <c r="B2266" s="1"/>
      <c r="C2266" s="351">
        <v>7392</v>
      </c>
      <c r="D2266" s="352" t="s">
        <v>2328</v>
      </c>
      <c r="E2266" s="353" t="s">
        <v>125</v>
      </c>
      <c r="F2266" s="354">
        <v>1776732</v>
      </c>
      <c r="G2266" s="288" t="s">
        <v>117</v>
      </c>
      <c r="H2266" s="288"/>
      <c r="I2266" s="1"/>
      <c r="J2266" s="10"/>
      <c r="K2266" s="10"/>
    </row>
    <row r="2267" spans="2:11" s="5" customFormat="1" ht="78.75" hidden="1">
      <c r="B2267" s="1"/>
      <c r="C2267" s="351">
        <v>7393</v>
      </c>
      <c r="D2267" s="352" t="s">
        <v>2329</v>
      </c>
      <c r="E2267" s="353" t="s">
        <v>125</v>
      </c>
      <c r="F2267" s="354">
        <v>6824434</v>
      </c>
      <c r="G2267" s="288" t="s">
        <v>117</v>
      </c>
      <c r="H2267" s="288"/>
      <c r="I2267" s="1"/>
      <c r="J2267" s="10"/>
      <c r="K2267" s="10"/>
    </row>
    <row r="2268" spans="2:11" s="5" customFormat="1" ht="31.5" hidden="1">
      <c r="B2268" s="1"/>
      <c r="C2268" s="351">
        <v>7395</v>
      </c>
      <c r="D2268" s="352" t="s">
        <v>2330</v>
      </c>
      <c r="E2268" s="353" t="s">
        <v>125</v>
      </c>
      <c r="F2268" s="354">
        <v>1954042</v>
      </c>
      <c r="G2268" s="288" t="s">
        <v>117</v>
      </c>
      <c r="H2268" s="288"/>
      <c r="I2268" s="1"/>
      <c r="J2268" s="10"/>
      <c r="K2268" s="10"/>
    </row>
    <row r="2269" spans="2:11" s="5" customFormat="1" ht="31.5" hidden="1">
      <c r="B2269" s="1"/>
      <c r="C2269" s="351">
        <v>7396</v>
      </c>
      <c r="D2269" s="352" t="s">
        <v>2331</v>
      </c>
      <c r="E2269" s="353" t="s">
        <v>125</v>
      </c>
      <c r="F2269" s="354">
        <v>321362</v>
      </c>
      <c r="G2269" s="288" t="s">
        <v>117</v>
      </c>
      <c r="H2269" s="288"/>
      <c r="I2269" s="1"/>
      <c r="J2269" s="10"/>
      <c r="K2269" s="10"/>
    </row>
    <row r="2270" spans="2:11" s="5" customFormat="1" ht="47.25" hidden="1">
      <c r="B2270" s="1"/>
      <c r="C2270" s="351">
        <v>7397</v>
      </c>
      <c r="D2270" s="352" t="s">
        <v>2332</v>
      </c>
      <c r="E2270" s="353" t="s">
        <v>125</v>
      </c>
      <c r="F2270" s="354">
        <v>391213</v>
      </c>
      <c r="G2270" s="288" t="s">
        <v>117</v>
      </c>
      <c r="H2270" s="288" t="s">
        <v>145</v>
      </c>
      <c r="I2270" s="1"/>
      <c r="J2270" s="10"/>
      <c r="K2270" s="10"/>
    </row>
    <row r="2271" spans="2:11" s="5" customFormat="1" ht="47.25" hidden="1">
      <c r="B2271" s="1"/>
      <c r="C2271" s="351">
        <v>7398</v>
      </c>
      <c r="D2271" s="352" t="s">
        <v>2333</v>
      </c>
      <c r="E2271" s="353" t="s">
        <v>125</v>
      </c>
      <c r="F2271" s="354">
        <v>426095</v>
      </c>
      <c r="G2271" s="288" t="s">
        <v>117</v>
      </c>
      <c r="H2271" s="288" t="s">
        <v>145</v>
      </c>
      <c r="I2271" s="1"/>
      <c r="J2271" s="10"/>
      <c r="K2271" s="10"/>
    </row>
    <row r="2272" spans="2:11" s="5" customFormat="1" ht="78.75" hidden="1">
      <c r="B2272" s="1"/>
      <c r="C2272" s="351">
        <v>7399</v>
      </c>
      <c r="D2272" s="352" t="s">
        <v>2334</v>
      </c>
      <c r="E2272" s="353" t="s">
        <v>125</v>
      </c>
      <c r="F2272" s="354">
        <v>643301</v>
      </c>
      <c r="G2272" s="288" t="s">
        <v>117</v>
      </c>
      <c r="H2272" s="288" t="s">
        <v>145</v>
      </c>
      <c r="I2272" s="1"/>
      <c r="J2272" s="10"/>
      <c r="K2272" s="10"/>
    </row>
    <row r="2273" spans="2:11" s="5" customFormat="1" ht="47.25" hidden="1">
      <c r="B2273" s="1"/>
      <c r="C2273" s="351">
        <v>7400</v>
      </c>
      <c r="D2273" s="352" t="s">
        <v>2335</v>
      </c>
      <c r="E2273" s="353" t="s">
        <v>125</v>
      </c>
      <c r="F2273" s="354">
        <v>426095</v>
      </c>
      <c r="G2273" s="288" t="s">
        <v>117</v>
      </c>
      <c r="H2273" s="288" t="s">
        <v>145</v>
      </c>
      <c r="I2273" s="1"/>
      <c r="J2273" s="10"/>
      <c r="K2273" s="10"/>
    </row>
    <row r="2274" spans="2:11" s="5" customFormat="1" ht="78.75" hidden="1">
      <c r="B2274" s="1"/>
      <c r="C2274" s="351">
        <v>7401</v>
      </c>
      <c r="D2274" s="352" t="s">
        <v>2336</v>
      </c>
      <c r="E2274" s="353" t="s">
        <v>125</v>
      </c>
      <c r="F2274" s="354">
        <v>643301</v>
      </c>
      <c r="G2274" s="288" t="s">
        <v>117</v>
      </c>
      <c r="H2274" s="288" t="s">
        <v>145</v>
      </c>
      <c r="I2274" s="1"/>
      <c r="J2274" s="10"/>
      <c r="K2274" s="10"/>
    </row>
    <row r="2275" spans="2:11" s="5" customFormat="1" ht="31.5" hidden="1">
      <c r="B2275" s="1"/>
      <c r="C2275" s="351">
        <v>7406</v>
      </c>
      <c r="D2275" s="352" t="s">
        <v>2337</v>
      </c>
      <c r="E2275" s="353" t="s">
        <v>125</v>
      </c>
      <c r="F2275" s="354">
        <v>428400</v>
      </c>
      <c r="G2275" s="288" t="s">
        <v>117</v>
      </c>
      <c r="H2275" s="288" t="s">
        <v>145</v>
      </c>
      <c r="I2275" s="1"/>
      <c r="J2275" s="10"/>
      <c r="K2275" s="10"/>
    </row>
    <row r="2276" spans="2:11" s="5" customFormat="1" ht="63" hidden="1">
      <c r="B2276" s="1"/>
      <c r="C2276" s="351">
        <v>7407</v>
      </c>
      <c r="D2276" s="352" t="s">
        <v>2338</v>
      </c>
      <c r="E2276" s="353" t="s">
        <v>125</v>
      </c>
      <c r="F2276" s="354">
        <v>643301</v>
      </c>
      <c r="G2276" s="288" t="s">
        <v>117</v>
      </c>
      <c r="H2276" s="288" t="s">
        <v>145</v>
      </c>
      <c r="I2276" s="1"/>
      <c r="J2276" s="10"/>
      <c r="K2276" s="10"/>
    </row>
    <row r="2277" spans="2:11" s="5" customFormat="1" ht="47.25" hidden="1">
      <c r="B2277" s="1"/>
      <c r="C2277" s="351">
        <v>7408</v>
      </c>
      <c r="D2277" s="352" t="s">
        <v>2339</v>
      </c>
      <c r="E2277" s="353" t="s">
        <v>125</v>
      </c>
      <c r="F2277" s="354">
        <v>543050</v>
      </c>
      <c r="G2277" s="288" t="s">
        <v>117</v>
      </c>
      <c r="H2277" s="288"/>
      <c r="I2277" s="1"/>
      <c r="J2277" s="10"/>
      <c r="K2277" s="10"/>
    </row>
    <row r="2278" spans="2:11" s="5" customFormat="1" ht="94.5" hidden="1">
      <c r="B2278" s="1"/>
      <c r="C2278" s="351">
        <v>7409</v>
      </c>
      <c r="D2278" s="352" t="s">
        <v>2340</v>
      </c>
      <c r="E2278" s="353" t="s">
        <v>125</v>
      </c>
      <c r="F2278" s="354">
        <v>2958349</v>
      </c>
      <c r="G2278" s="288" t="s">
        <v>117</v>
      </c>
      <c r="H2278" s="288" t="s">
        <v>145</v>
      </c>
      <c r="I2278" s="1"/>
      <c r="J2278" s="10"/>
      <c r="K2278" s="10"/>
    </row>
    <row r="2279" spans="2:11" s="5" customFormat="1" ht="94.5" hidden="1">
      <c r="B2279" s="1"/>
      <c r="C2279" s="351">
        <v>7410</v>
      </c>
      <c r="D2279" s="352" t="s">
        <v>2341</v>
      </c>
      <c r="E2279" s="353" t="s">
        <v>125</v>
      </c>
      <c r="F2279" s="354">
        <v>1686167</v>
      </c>
      <c r="G2279" s="288" t="s">
        <v>117</v>
      </c>
      <c r="H2279" s="288"/>
      <c r="I2279" s="1"/>
      <c r="J2279" s="10"/>
      <c r="K2279" s="10"/>
    </row>
    <row r="2280" spans="2:11" s="5" customFormat="1" ht="94.5" hidden="1">
      <c r="B2280" s="1"/>
      <c r="C2280" s="351">
        <v>7411</v>
      </c>
      <c r="D2280" s="352" t="s">
        <v>2342</v>
      </c>
      <c r="E2280" s="353" t="s">
        <v>125</v>
      </c>
      <c r="F2280" s="354">
        <v>1125887</v>
      </c>
      <c r="G2280" s="288" t="s">
        <v>117</v>
      </c>
      <c r="H2280" s="288"/>
      <c r="I2280" s="1"/>
      <c r="J2280" s="10"/>
      <c r="K2280" s="10"/>
    </row>
    <row r="2281" spans="2:11" s="5" customFormat="1" ht="63" hidden="1">
      <c r="B2281" s="1"/>
      <c r="C2281" s="351">
        <v>7412</v>
      </c>
      <c r="D2281" s="352" t="s">
        <v>2343</v>
      </c>
      <c r="E2281" s="353" t="s">
        <v>125</v>
      </c>
      <c r="F2281" s="354">
        <v>1118290</v>
      </c>
      <c r="G2281" s="288" t="s">
        <v>117</v>
      </c>
      <c r="H2281" s="288"/>
      <c r="I2281" s="1"/>
      <c r="J2281" s="10"/>
      <c r="K2281" s="10"/>
    </row>
    <row r="2282" spans="2:11" s="5" customFormat="1" ht="78.75" hidden="1">
      <c r="B2282" s="1"/>
      <c r="C2282" s="351">
        <v>7413</v>
      </c>
      <c r="D2282" s="352" t="s">
        <v>2344</v>
      </c>
      <c r="E2282" s="353" t="s">
        <v>125</v>
      </c>
      <c r="F2282" s="354">
        <v>1785789</v>
      </c>
      <c r="G2282" s="288" t="s">
        <v>117</v>
      </c>
      <c r="H2282" s="288"/>
      <c r="I2282" s="1"/>
      <c r="J2282" s="10"/>
      <c r="K2282" s="10"/>
    </row>
    <row r="2283" spans="2:11" s="5" customFormat="1" ht="63" hidden="1">
      <c r="B2283" s="1"/>
      <c r="C2283" s="351">
        <v>7414</v>
      </c>
      <c r="D2283" s="352" t="s">
        <v>2345</v>
      </c>
      <c r="E2283" s="353" t="s">
        <v>125</v>
      </c>
      <c r="F2283" s="354">
        <v>2213351</v>
      </c>
      <c r="G2283" s="288" t="s">
        <v>117</v>
      </c>
      <c r="H2283" s="288"/>
      <c r="I2283" s="1"/>
      <c r="J2283" s="10"/>
      <c r="K2283" s="10"/>
    </row>
    <row r="2284" spans="2:11" s="5" customFormat="1" ht="31.5" hidden="1">
      <c r="B2284" s="1"/>
      <c r="C2284" s="351">
        <v>7415</v>
      </c>
      <c r="D2284" s="352" t="s">
        <v>2346</v>
      </c>
      <c r="E2284" s="353" t="s">
        <v>125</v>
      </c>
      <c r="F2284" s="354">
        <v>444968</v>
      </c>
      <c r="G2284" s="288" t="s">
        <v>117</v>
      </c>
      <c r="H2284" s="288"/>
      <c r="I2284" s="1"/>
      <c r="J2284" s="10"/>
      <c r="K2284" s="10"/>
    </row>
    <row r="2285" spans="2:11" s="5" customFormat="1" ht="63">
      <c r="B2285" s="1"/>
      <c r="C2285" s="351">
        <v>7417</v>
      </c>
      <c r="D2285" s="352" t="s">
        <v>2347</v>
      </c>
      <c r="E2285" s="353" t="s">
        <v>119</v>
      </c>
      <c r="F2285" s="354">
        <v>622964</v>
      </c>
      <c r="G2285" s="288" t="s">
        <v>117</v>
      </c>
      <c r="H2285" s="288"/>
      <c r="I2285" s="1"/>
      <c r="J2285" s="10"/>
      <c r="K2285" s="10"/>
    </row>
    <row r="2286" spans="2:11" s="5" customFormat="1" ht="31.5" hidden="1">
      <c r="B2286" s="1"/>
      <c r="C2286" s="351">
        <v>7419</v>
      </c>
      <c r="D2286" s="352" t="s">
        <v>2348</v>
      </c>
      <c r="E2286" s="353" t="s">
        <v>125</v>
      </c>
      <c r="F2286" s="354">
        <v>193862</v>
      </c>
      <c r="G2286" s="288" t="s">
        <v>117</v>
      </c>
      <c r="H2286" s="288"/>
      <c r="I2286" s="1"/>
      <c r="J2286" s="10"/>
      <c r="K2286" s="10"/>
    </row>
    <row r="2287" spans="2:11" s="5" customFormat="1" ht="31.5" hidden="1">
      <c r="B2287" s="1"/>
      <c r="C2287" s="351">
        <v>7420</v>
      </c>
      <c r="D2287" s="352" t="s">
        <v>2349</v>
      </c>
      <c r="E2287" s="353" t="s">
        <v>125</v>
      </c>
      <c r="F2287" s="354">
        <v>461666</v>
      </c>
      <c r="G2287" s="288" t="s">
        <v>117</v>
      </c>
      <c r="H2287" s="288"/>
      <c r="I2287" s="1"/>
      <c r="J2287" s="10"/>
      <c r="K2287" s="10"/>
    </row>
    <row r="2288" spans="2:11" s="5" customFormat="1" ht="31.5" hidden="1">
      <c r="B2288" s="1"/>
      <c r="C2288" s="351">
        <v>7421</v>
      </c>
      <c r="D2288" s="352" t="s">
        <v>2350</v>
      </c>
      <c r="E2288" s="353" t="s">
        <v>125</v>
      </c>
      <c r="F2288" s="354">
        <v>467616</v>
      </c>
      <c r="G2288" s="288" t="s">
        <v>117</v>
      </c>
      <c r="H2288" s="288"/>
      <c r="I2288" s="1"/>
      <c r="J2288" s="10"/>
      <c r="K2288" s="10"/>
    </row>
    <row r="2289" spans="2:11" s="5" customFormat="1" ht="78.75" hidden="1">
      <c r="B2289" s="1"/>
      <c r="C2289" s="351">
        <v>7422</v>
      </c>
      <c r="D2289" s="352" t="s">
        <v>2351</v>
      </c>
      <c r="E2289" s="353" t="s">
        <v>125</v>
      </c>
      <c r="F2289" s="354">
        <v>2447237</v>
      </c>
      <c r="G2289" s="288" t="s">
        <v>117</v>
      </c>
      <c r="H2289" s="288"/>
      <c r="I2289" s="1"/>
      <c r="J2289" s="10"/>
      <c r="K2289" s="10"/>
    </row>
    <row r="2290" spans="2:11" s="5" customFormat="1" ht="31.5" hidden="1">
      <c r="B2290" s="1"/>
      <c r="C2290" s="351">
        <v>7423</v>
      </c>
      <c r="D2290" s="352" t="s">
        <v>2352</v>
      </c>
      <c r="E2290" s="353" t="s">
        <v>125</v>
      </c>
      <c r="F2290" s="354">
        <v>580666</v>
      </c>
      <c r="G2290" s="288" t="s">
        <v>117</v>
      </c>
      <c r="H2290" s="288"/>
      <c r="I2290" s="1"/>
      <c r="J2290" s="10"/>
      <c r="K2290" s="10"/>
    </row>
    <row r="2291" spans="2:11" s="5" customFormat="1" ht="63" hidden="1">
      <c r="B2291" s="1"/>
      <c r="C2291" s="351">
        <v>7424</v>
      </c>
      <c r="D2291" s="352" t="s">
        <v>2353</v>
      </c>
      <c r="E2291" s="353" t="s">
        <v>125</v>
      </c>
      <c r="F2291" s="354">
        <v>3379941</v>
      </c>
      <c r="G2291" s="288" t="s">
        <v>117</v>
      </c>
      <c r="H2291" s="288"/>
      <c r="I2291" s="1"/>
      <c r="J2291" s="10"/>
      <c r="K2291" s="10"/>
    </row>
    <row r="2292" spans="2:11" s="5" customFormat="1" ht="78.75" hidden="1">
      <c r="B2292" s="1"/>
      <c r="C2292" s="351">
        <v>7425</v>
      </c>
      <c r="D2292" s="352" t="s">
        <v>2354</v>
      </c>
      <c r="E2292" s="353" t="s">
        <v>125</v>
      </c>
      <c r="F2292" s="354">
        <v>3613824</v>
      </c>
      <c r="G2292" s="288" t="s">
        <v>117</v>
      </c>
      <c r="H2292" s="288"/>
      <c r="I2292" s="1"/>
      <c r="J2292" s="10"/>
      <c r="K2292" s="10"/>
    </row>
    <row r="2293" spans="2:11" s="5" customFormat="1" ht="63">
      <c r="B2293" s="1"/>
      <c r="C2293" s="351">
        <v>7426</v>
      </c>
      <c r="D2293" s="352" t="s">
        <v>2355</v>
      </c>
      <c r="E2293" s="353" t="s">
        <v>119</v>
      </c>
      <c r="F2293" s="354">
        <v>564814</v>
      </c>
      <c r="G2293" s="288" t="s">
        <v>117</v>
      </c>
      <c r="H2293" s="288"/>
      <c r="I2293" s="1"/>
      <c r="J2293" s="10"/>
      <c r="K2293" s="10"/>
    </row>
    <row r="2294" spans="2:11" s="5" customFormat="1" ht="31.5" hidden="1">
      <c r="B2294" s="1"/>
      <c r="C2294" s="351">
        <v>7427</v>
      </c>
      <c r="D2294" s="352" t="s">
        <v>2356</v>
      </c>
      <c r="E2294" s="353" t="s">
        <v>125</v>
      </c>
      <c r="F2294" s="354">
        <v>962656</v>
      </c>
      <c r="G2294" s="288" t="s">
        <v>117</v>
      </c>
      <c r="H2294" s="288"/>
      <c r="I2294" s="1"/>
      <c r="J2294" s="10"/>
      <c r="K2294" s="10"/>
    </row>
    <row r="2295" spans="2:11" s="5" customFormat="1" ht="31.5" hidden="1">
      <c r="B2295" s="1"/>
      <c r="C2295" s="351">
        <v>7428</v>
      </c>
      <c r="D2295" s="352" t="s">
        <v>2357</v>
      </c>
      <c r="E2295" s="353" t="s">
        <v>125</v>
      </c>
      <c r="F2295" s="354">
        <v>1004306</v>
      </c>
      <c r="G2295" s="288" t="s">
        <v>117</v>
      </c>
      <c r="H2295" s="288"/>
      <c r="I2295" s="1"/>
      <c r="J2295" s="10"/>
      <c r="K2295" s="10"/>
    </row>
    <row r="2296" spans="2:11" s="5" customFormat="1" ht="63" hidden="1">
      <c r="B2296" s="1"/>
      <c r="C2296" s="351">
        <v>7429</v>
      </c>
      <c r="D2296" s="352" t="s">
        <v>2358</v>
      </c>
      <c r="E2296" s="353" t="s">
        <v>125</v>
      </c>
      <c r="F2296" s="354">
        <v>2661635</v>
      </c>
      <c r="G2296" s="288" t="s">
        <v>117</v>
      </c>
      <c r="H2296" s="288" t="s">
        <v>145</v>
      </c>
      <c r="I2296" s="1"/>
      <c r="J2296" s="10"/>
      <c r="K2296" s="10"/>
    </row>
    <row r="2297" spans="2:11" s="5" customFormat="1" ht="63" hidden="1">
      <c r="B2297" s="1"/>
      <c r="C2297" s="351">
        <v>7430</v>
      </c>
      <c r="D2297" s="352" t="s">
        <v>2359</v>
      </c>
      <c r="E2297" s="353" t="s">
        <v>125</v>
      </c>
      <c r="F2297" s="354">
        <v>372521</v>
      </c>
      <c r="G2297" s="288" t="s">
        <v>117</v>
      </c>
      <c r="H2297" s="288"/>
      <c r="I2297" s="1"/>
      <c r="J2297" s="10"/>
      <c r="K2297" s="10"/>
    </row>
    <row r="2298" spans="2:11" s="5" customFormat="1" ht="78.75" hidden="1">
      <c r="B2298" s="1"/>
      <c r="C2298" s="351">
        <v>7431</v>
      </c>
      <c r="D2298" s="352" t="s">
        <v>2360</v>
      </c>
      <c r="E2298" s="353" t="s">
        <v>122</v>
      </c>
      <c r="F2298" s="354">
        <v>1391036</v>
      </c>
      <c r="G2298" s="288" t="s">
        <v>117</v>
      </c>
      <c r="H2298" s="288"/>
      <c r="I2298" s="1"/>
      <c r="J2298" s="10"/>
      <c r="K2298" s="10"/>
    </row>
    <row r="2299" spans="2:11" s="5" customFormat="1" ht="47.25" hidden="1">
      <c r="B2299" s="1"/>
      <c r="C2299" s="351">
        <v>7432</v>
      </c>
      <c r="D2299" s="352" t="s">
        <v>2361</v>
      </c>
      <c r="E2299" s="353" t="s">
        <v>122</v>
      </c>
      <c r="F2299" s="354">
        <v>598672</v>
      </c>
      <c r="G2299" s="288" t="s">
        <v>117</v>
      </c>
      <c r="H2299" s="288"/>
      <c r="I2299" s="1"/>
      <c r="J2299" s="10"/>
      <c r="K2299" s="10"/>
    </row>
    <row r="2300" spans="2:11" s="5" customFormat="1" ht="47.25" hidden="1">
      <c r="B2300" s="1"/>
      <c r="C2300" s="351">
        <v>7433</v>
      </c>
      <c r="D2300" s="352" t="s">
        <v>2362</v>
      </c>
      <c r="E2300" s="353" t="s">
        <v>122</v>
      </c>
      <c r="F2300" s="354">
        <v>705673</v>
      </c>
      <c r="G2300" s="288" t="s">
        <v>117</v>
      </c>
      <c r="H2300" s="288"/>
      <c r="I2300" s="1"/>
      <c r="J2300" s="10"/>
      <c r="K2300" s="10"/>
    </row>
    <row r="2301" spans="2:11" s="5" customFormat="1" ht="47.25" hidden="1">
      <c r="B2301" s="1"/>
      <c r="C2301" s="351">
        <v>7434</v>
      </c>
      <c r="D2301" s="352" t="s">
        <v>2363</v>
      </c>
      <c r="E2301" s="353" t="s">
        <v>122</v>
      </c>
      <c r="F2301" s="354">
        <v>868559</v>
      </c>
      <c r="G2301" s="288" t="s">
        <v>117</v>
      </c>
      <c r="H2301" s="288"/>
      <c r="I2301" s="1"/>
      <c r="J2301" s="10"/>
      <c r="K2301" s="10"/>
    </row>
    <row r="2302" spans="2:11" s="5" customFormat="1" ht="47.25" hidden="1">
      <c r="B2302" s="1"/>
      <c r="C2302" s="351">
        <v>7435</v>
      </c>
      <c r="D2302" s="352" t="s">
        <v>2364</v>
      </c>
      <c r="E2302" s="353" t="s">
        <v>122</v>
      </c>
      <c r="F2302" s="354">
        <v>1568540</v>
      </c>
      <c r="G2302" s="288" t="s">
        <v>117</v>
      </c>
      <c r="H2302" s="288"/>
      <c r="I2302" s="1"/>
      <c r="J2302" s="10"/>
      <c r="K2302" s="10"/>
    </row>
    <row r="2303" spans="2:11" s="5" customFormat="1" ht="47.25" hidden="1">
      <c r="B2303" s="1"/>
      <c r="C2303" s="351">
        <v>7436</v>
      </c>
      <c r="D2303" s="352" t="s">
        <v>2365</v>
      </c>
      <c r="E2303" s="353" t="s">
        <v>125</v>
      </c>
      <c r="F2303" s="354">
        <v>1096381</v>
      </c>
      <c r="G2303" s="288" t="s">
        <v>117</v>
      </c>
      <c r="H2303" s="288" t="s">
        <v>145</v>
      </c>
      <c r="I2303" s="1"/>
      <c r="J2303" s="10"/>
      <c r="K2303" s="10"/>
    </row>
    <row r="2304" spans="2:11" s="5" customFormat="1" ht="63">
      <c r="B2304" s="1"/>
      <c r="C2304" s="351">
        <v>7437</v>
      </c>
      <c r="D2304" s="352" t="s">
        <v>2366</v>
      </c>
      <c r="E2304" s="353" t="s">
        <v>119</v>
      </c>
      <c r="F2304" s="354">
        <v>677121</v>
      </c>
      <c r="G2304" s="288" t="s">
        <v>117</v>
      </c>
      <c r="H2304" s="288" t="s">
        <v>145</v>
      </c>
      <c r="I2304" s="1"/>
      <c r="J2304" s="10"/>
      <c r="K2304" s="10"/>
    </row>
    <row r="2305" spans="2:11" s="5" customFormat="1" ht="63" hidden="1">
      <c r="B2305" s="1"/>
      <c r="C2305" s="351">
        <v>7438</v>
      </c>
      <c r="D2305" s="352" t="s">
        <v>2367</v>
      </c>
      <c r="E2305" s="353" t="s">
        <v>125</v>
      </c>
      <c r="F2305" s="354">
        <v>2475217</v>
      </c>
      <c r="G2305" s="288" t="s">
        <v>117</v>
      </c>
      <c r="H2305" s="288" t="s">
        <v>145</v>
      </c>
      <c r="I2305" s="1"/>
      <c r="J2305" s="10"/>
      <c r="K2305" s="10"/>
    </row>
    <row r="2306" spans="2:11" s="5" customFormat="1" ht="31.5" hidden="1">
      <c r="B2306" s="1"/>
      <c r="C2306" s="351">
        <v>7439</v>
      </c>
      <c r="D2306" s="352" t="s">
        <v>2368</v>
      </c>
      <c r="E2306" s="353" t="s">
        <v>125</v>
      </c>
      <c r="F2306" s="354">
        <v>368160</v>
      </c>
      <c r="G2306" s="288" t="s">
        <v>117</v>
      </c>
      <c r="H2306" s="288" t="s">
        <v>145</v>
      </c>
      <c r="I2306" s="1"/>
      <c r="J2306" s="10"/>
      <c r="K2306" s="10"/>
    </row>
    <row r="2307" spans="2:11" s="5" customFormat="1" ht="63" hidden="1">
      <c r="B2307" s="1"/>
      <c r="C2307" s="351">
        <v>7440</v>
      </c>
      <c r="D2307" s="352" t="s">
        <v>2369</v>
      </c>
      <c r="E2307" s="353" t="s">
        <v>125</v>
      </c>
      <c r="F2307" s="354">
        <v>2465009</v>
      </c>
      <c r="G2307" s="288" t="s">
        <v>117</v>
      </c>
      <c r="H2307" s="288" t="s">
        <v>145</v>
      </c>
      <c r="I2307" s="1"/>
      <c r="J2307" s="10"/>
      <c r="K2307" s="10"/>
    </row>
    <row r="2308" spans="2:11" s="5" customFormat="1" ht="63" hidden="1">
      <c r="B2308" s="1"/>
      <c r="C2308" s="351">
        <v>7441</v>
      </c>
      <c r="D2308" s="352" t="s">
        <v>2370</v>
      </c>
      <c r="E2308" s="353" t="s">
        <v>125</v>
      </c>
      <c r="F2308" s="354">
        <v>2465009</v>
      </c>
      <c r="G2308" s="288" t="s">
        <v>117</v>
      </c>
      <c r="H2308" s="288" t="s">
        <v>145</v>
      </c>
      <c r="I2308" s="1"/>
      <c r="J2308" s="10"/>
      <c r="K2308" s="10"/>
    </row>
    <row r="2309" spans="2:11" s="5" customFormat="1" ht="63" hidden="1">
      <c r="B2309" s="1"/>
      <c r="C2309" s="351">
        <v>7442</v>
      </c>
      <c r="D2309" s="352" t="s">
        <v>2371</v>
      </c>
      <c r="E2309" s="353" t="s">
        <v>125</v>
      </c>
      <c r="F2309" s="354">
        <v>2475217</v>
      </c>
      <c r="G2309" s="288" t="s">
        <v>117</v>
      </c>
      <c r="H2309" s="288" t="s">
        <v>145</v>
      </c>
      <c r="I2309" s="1"/>
      <c r="J2309" s="10"/>
      <c r="K2309" s="10"/>
    </row>
    <row r="2310" spans="2:11" s="5" customFormat="1" ht="31.5" hidden="1">
      <c r="B2310" s="1"/>
      <c r="C2310" s="351">
        <v>7443</v>
      </c>
      <c r="D2310" s="352" t="s">
        <v>2372</v>
      </c>
      <c r="E2310" s="353" t="s">
        <v>122</v>
      </c>
      <c r="F2310" s="354">
        <v>47487</v>
      </c>
      <c r="G2310" s="288" t="s">
        <v>117</v>
      </c>
      <c r="H2310" s="288"/>
      <c r="I2310" s="1"/>
      <c r="J2310" s="10"/>
      <c r="K2310" s="10"/>
    </row>
    <row r="2311" spans="2:11" s="5" customFormat="1" ht="47.25" hidden="1">
      <c r="B2311" s="1"/>
      <c r="C2311" s="351">
        <v>7445</v>
      </c>
      <c r="D2311" s="352" t="s">
        <v>2373</v>
      </c>
      <c r="E2311" s="353" t="s">
        <v>116</v>
      </c>
      <c r="F2311" s="354">
        <v>266766</v>
      </c>
      <c r="G2311" s="288" t="s">
        <v>117</v>
      </c>
      <c r="H2311" s="288" t="s">
        <v>145</v>
      </c>
      <c r="I2311" s="1"/>
      <c r="J2311" s="10"/>
      <c r="K2311" s="10"/>
    </row>
    <row r="2312" spans="2:11" s="5" customFormat="1" ht="47.25" hidden="1">
      <c r="B2312" s="1"/>
      <c r="C2312" s="351">
        <v>7447</v>
      </c>
      <c r="D2312" s="352" t="s">
        <v>2374</v>
      </c>
      <c r="E2312" s="353" t="s">
        <v>122</v>
      </c>
      <c r="F2312" s="354">
        <v>3174582</v>
      </c>
      <c r="G2312" s="288" t="s">
        <v>117</v>
      </c>
      <c r="H2312" s="288"/>
      <c r="I2312" s="1"/>
      <c r="J2312" s="10"/>
      <c r="K2312" s="10"/>
    </row>
    <row r="2313" spans="2:11" s="5" customFormat="1" ht="31.5" hidden="1">
      <c r="B2313" s="1"/>
      <c r="C2313" s="351">
        <v>7448</v>
      </c>
      <c r="D2313" s="352" t="s">
        <v>2375</v>
      </c>
      <c r="E2313" s="353" t="s">
        <v>125</v>
      </c>
      <c r="F2313" s="354">
        <v>338737</v>
      </c>
      <c r="G2313" s="288" t="s">
        <v>117</v>
      </c>
      <c r="H2313" s="288"/>
      <c r="I2313" s="1"/>
      <c r="J2313" s="10"/>
      <c r="K2313" s="10"/>
    </row>
    <row r="2314" spans="2:11" s="5" customFormat="1" ht="47.25" hidden="1">
      <c r="B2314" s="1"/>
      <c r="C2314" s="351">
        <v>7451</v>
      </c>
      <c r="D2314" s="352" t="s">
        <v>2376</v>
      </c>
      <c r="E2314" s="353" t="s">
        <v>125</v>
      </c>
      <c r="F2314" s="354">
        <v>425611</v>
      </c>
      <c r="G2314" s="288" t="s">
        <v>117</v>
      </c>
      <c r="H2314" s="288"/>
      <c r="I2314" s="1"/>
      <c r="J2314" s="10"/>
      <c r="K2314" s="10"/>
    </row>
    <row r="2315" spans="2:11" s="5" customFormat="1" ht="141.75" hidden="1">
      <c r="B2315" s="1"/>
      <c r="C2315" s="351">
        <v>7452</v>
      </c>
      <c r="D2315" s="352" t="s">
        <v>2377</v>
      </c>
      <c r="E2315" s="353" t="s">
        <v>125</v>
      </c>
      <c r="F2315" s="354">
        <v>1822518</v>
      </c>
      <c r="G2315" s="288" t="s">
        <v>117</v>
      </c>
      <c r="H2315" s="288"/>
      <c r="I2315" s="1"/>
      <c r="J2315" s="10"/>
      <c r="K2315" s="10"/>
    </row>
    <row r="2316" spans="2:11" s="5" customFormat="1" ht="47.25" hidden="1">
      <c r="B2316" s="1"/>
      <c r="C2316" s="351">
        <v>7453</v>
      </c>
      <c r="D2316" s="352" t="s">
        <v>2378</v>
      </c>
      <c r="E2316" s="353" t="s">
        <v>125</v>
      </c>
      <c r="F2316" s="354">
        <v>1215643</v>
      </c>
      <c r="G2316" s="288" t="s">
        <v>117</v>
      </c>
      <c r="H2316" s="288"/>
      <c r="I2316" s="1"/>
      <c r="J2316" s="10"/>
      <c r="K2316" s="10"/>
    </row>
    <row r="2317" spans="2:11" s="5" customFormat="1" ht="31.5" hidden="1">
      <c r="B2317" s="1"/>
      <c r="C2317" s="351">
        <v>7454</v>
      </c>
      <c r="D2317" s="352" t="s">
        <v>2379</v>
      </c>
      <c r="E2317" s="353" t="s">
        <v>125</v>
      </c>
      <c r="F2317" s="354">
        <v>2018843</v>
      </c>
      <c r="G2317" s="288" t="s">
        <v>117</v>
      </c>
      <c r="H2317" s="288"/>
      <c r="I2317" s="1"/>
      <c r="J2317" s="10"/>
      <c r="K2317" s="10"/>
    </row>
    <row r="2318" spans="2:11" s="5" customFormat="1" ht="31.5" hidden="1">
      <c r="B2318" s="1"/>
      <c r="C2318" s="351">
        <v>7455</v>
      </c>
      <c r="D2318" s="352" t="s">
        <v>2380</v>
      </c>
      <c r="E2318" s="353" t="s">
        <v>125</v>
      </c>
      <c r="F2318" s="354">
        <v>10597305</v>
      </c>
      <c r="G2318" s="288" t="s">
        <v>117</v>
      </c>
      <c r="H2318" s="288"/>
      <c r="I2318" s="1"/>
      <c r="J2318" s="10"/>
      <c r="K2318" s="10"/>
    </row>
    <row r="2319" spans="2:11" s="5" customFormat="1" ht="141.75" hidden="1">
      <c r="B2319" s="1"/>
      <c r="C2319" s="351">
        <v>7458</v>
      </c>
      <c r="D2319" s="352" t="s">
        <v>2381</v>
      </c>
      <c r="E2319" s="353" t="s">
        <v>125</v>
      </c>
      <c r="F2319" s="354">
        <v>6175623</v>
      </c>
      <c r="G2319" s="288" t="s">
        <v>117</v>
      </c>
      <c r="H2319" s="288"/>
      <c r="I2319" s="1"/>
      <c r="J2319" s="10"/>
      <c r="K2319" s="10"/>
    </row>
    <row r="2320" spans="2:11" s="5" customFormat="1" ht="78.75" hidden="1">
      <c r="B2320" s="1"/>
      <c r="C2320" s="351">
        <v>7459</v>
      </c>
      <c r="D2320" s="352" t="s">
        <v>2382</v>
      </c>
      <c r="E2320" s="353" t="s">
        <v>125</v>
      </c>
      <c r="F2320" s="354">
        <v>3134532</v>
      </c>
      <c r="G2320" s="288" t="s">
        <v>117</v>
      </c>
      <c r="H2320" s="288" t="s">
        <v>145</v>
      </c>
      <c r="I2320" s="1"/>
      <c r="J2320" s="10"/>
      <c r="K2320" s="10"/>
    </row>
    <row r="2321" spans="2:11" s="5" customFormat="1" ht="141.75" hidden="1">
      <c r="B2321" s="1"/>
      <c r="C2321" s="351">
        <v>7460</v>
      </c>
      <c r="D2321" s="352" t="s">
        <v>2383</v>
      </c>
      <c r="E2321" s="353" t="s">
        <v>125</v>
      </c>
      <c r="F2321" s="354">
        <v>2383656</v>
      </c>
      <c r="G2321" s="288" t="s">
        <v>117</v>
      </c>
      <c r="H2321" s="288"/>
      <c r="I2321" s="1"/>
      <c r="J2321" s="10"/>
      <c r="K2321" s="10"/>
    </row>
    <row r="2322" spans="2:11" s="5" customFormat="1" ht="63" hidden="1">
      <c r="B2322" s="1"/>
      <c r="C2322" s="351">
        <v>7462</v>
      </c>
      <c r="D2322" s="352" t="s">
        <v>2384</v>
      </c>
      <c r="E2322" s="353" t="s">
        <v>125</v>
      </c>
      <c r="F2322" s="354">
        <v>2135582</v>
      </c>
      <c r="G2322" s="288" t="s">
        <v>117</v>
      </c>
      <c r="H2322" s="288" t="s">
        <v>145</v>
      </c>
      <c r="I2322" s="1"/>
      <c r="J2322" s="10"/>
      <c r="K2322" s="10"/>
    </row>
    <row r="2323" spans="2:11" s="5" customFormat="1" ht="141.75" hidden="1">
      <c r="B2323" s="1"/>
      <c r="C2323" s="351">
        <v>7464</v>
      </c>
      <c r="D2323" s="352" t="s">
        <v>2385</v>
      </c>
      <c r="E2323" s="353" t="s">
        <v>125</v>
      </c>
      <c r="F2323" s="354">
        <v>2516860</v>
      </c>
      <c r="G2323" s="288" t="s">
        <v>117</v>
      </c>
      <c r="H2323" s="288"/>
      <c r="I2323" s="1"/>
      <c r="J2323" s="10"/>
      <c r="K2323" s="10"/>
    </row>
    <row r="2324" spans="2:11" s="5" customFormat="1" ht="31.5" hidden="1">
      <c r="B2324" s="1"/>
      <c r="C2324" s="351">
        <v>7465</v>
      </c>
      <c r="D2324" s="352" t="s">
        <v>2386</v>
      </c>
      <c r="E2324" s="353" t="s">
        <v>125</v>
      </c>
      <c r="F2324" s="354">
        <v>106201</v>
      </c>
      <c r="G2324" s="288" t="s">
        <v>117</v>
      </c>
      <c r="H2324" s="288" t="s">
        <v>145</v>
      </c>
      <c r="I2324" s="1"/>
      <c r="J2324" s="10"/>
      <c r="K2324" s="10"/>
    </row>
    <row r="2325" spans="2:11" s="5" customFormat="1" ht="63" hidden="1">
      <c r="B2325" s="1"/>
      <c r="C2325" s="351">
        <v>7468</v>
      </c>
      <c r="D2325" s="352" t="s">
        <v>2387</v>
      </c>
      <c r="E2325" s="353" t="s">
        <v>125</v>
      </c>
      <c r="F2325" s="354">
        <v>1805761</v>
      </c>
      <c r="G2325" s="288" t="s">
        <v>117</v>
      </c>
      <c r="H2325" s="288" t="s">
        <v>145</v>
      </c>
      <c r="I2325" s="1"/>
      <c r="J2325" s="10"/>
      <c r="K2325" s="10"/>
    </row>
    <row r="2326" spans="2:11" s="5" customFormat="1" ht="94.5" hidden="1">
      <c r="B2326" s="1"/>
      <c r="C2326" s="351">
        <v>7469</v>
      </c>
      <c r="D2326" s="352" t="s">
        <v>2388</v>
      </c>
      <c r="E2326" s="353" t="s">
        <v>125</v>
      </c>
      <c r="F2326" s="354">
        <v>318562</v>
      </c>
      <c r="G2326" s="288" t="s">
        <v>117</v>
      </c>
      <c r="H2326" s="288" t="s">
        <v>145</v>
      </c>
      <c r="I2326" s="1"/>
      <c r="J2326" s="10"/>
      <c r="K2326" s="10"/>
    </row>
    <row r="2327" spans="2:11" s="5" customFormat="1" ht="78.75" hidden="1">
      <c r="B2327" s="1"/>
      <c r="C2327" s="351">
        <v>7470</v>
      </c>
      <c r="D2327" s="352" t="s">
        <v>2389</v>
      </c>
      <c r="E2327" s="353" t="s">
        <v>125</v>
      </c>
      <c r="F2327" s="354">
        <v>290098</v>
      </c>
      <c r="G2327" s="288" t="s">
        <v>117</v>
      </c>
      <c r="H2327" s="288" t="s">
        <v>145</v>
      </c>
      <c r="I2327" s="1"/>
      <c r="J2327" s="10"/>
      <c r="K2327" s="10"/>
    </row>
    <row r="2328" spans="2:11" s="5" customFormat="1" ht="31.5" hidden="1">
      <c r="B2328" s="1"/>
      <c r="C2328" s="351">
        <v>7471</v>
      </c>
      <c r="D2328" s="352" t="s">
        <v>2390</v>
      </c>
      <c r="E2328" s="353" t="s">
        <v>125</v>
      </c>
      <c r="F2328" s="354">
        <v>2064596</v>
      </c>
      <c r="G2328" s="288" t="s">
        <v>117</v>
      </c>
      <c r="H2328" s="288"/>
      <c r="I2328" s="1"/>
      <c r="J2328" s="10"/>
      <c r="K2328" s="10"/>
    </row>
    <row r="2329" spans="2:11" s="5" customFormat="1" ht="47.25" hidden="1">
      <c r="B2329" s="1"/>
      <c r="C2329" s="351">
        <v>7472</v>
      </c>
      <c r="D2329" s="352" t="s">
        <v>2391</v>
      </c>
      <c r="E2329" s="353" t="s">
        <v>122</v>
      </c>
      <c r="F2329" s="354">
        <v>1149715</v>
      </c>
      <c r="G2329" s="288" t="s">
        <v>117</v>
      </c>
      <c r="H2329" s="288"/>
      <c r="I2329" s="1"/>
      <c r="J2329" s="10"/>
      <c r="K2329" s="10"/>
    </row>
    <row r="2330" spans="2:11" s="5" customFormat="1" ht="31.5" hidden="1">
      <c r="B2330" s="1"/>
      <c r="C2330" s="351">
        <v>7473</v>
      </c>
      <c r="D2330" s="352" t="s">
        <v>2392</v>
      </c>
      <c r="E2330" s="353" t="s">
        <v>125</v>
      </c>
      <c r="F2330" s="354">
        <v>1711166</v>
      </c>
      <c r="G2330" s="288" t="s">
        <v>117</v>
      </c>
      <c r="H2330" s="288"/>
      <c r="I2330" s="1"/>
      <c r="J2330" s="10"/>
      <c r="K2330" s="10"/>
    </row>
    <row r="2331" spans="2:11" s="5" customFormat="1" ht="47.25" hidden="1">
      <c r="B2331" s="1"/>
      <c r="C2331" s="351">
        <v>7474</v>
      </c>
      <c r="D2331" s="352" t="s">
        <v>2393</v>
      </c>
      <c r="E2331" s="353" t="s">
        <v>122</v>
      </c>
      <c r="F2331" s="354">
        <v>2490925</v>
      </c>
      <c r="G2331" s="288" t="s">
        <v>117</v>
      </c>
      <c r="H2331" s="288"/>
      <c r="I2331" s="1"/>
      <c r="J2331" s="10"/>
      <c r="K2331" s="10"/>
    </row>
    <row r="2332" spans="2:11" s="5" customFormat="1" ht="31.5" hidden="1">
      <c r="B2332" s="1"/>
      <c r="C2332" s="351">
        <v>7477</v>
      </c>
      <c r="D2332" s="352" t="s">
        <v>2394</v>
      </c>
      <c r="E2332" s="353" t="s">
        <v>125</v>
      </c>
      <c r="F2332" s="354">
        <v>1067038</v>
      </c>
      <c r="G2332" s="288" t="s">
        <v>117</v>
      </c>
      <c r="H2332" s="288"/>
      <c r="I2332" s="1"/>
      <c r="J2332" s="10"/>
      <c r="K2332" s="10"/>
    </row>
    <row r="2333" spans="2:11" s="5" customFormat="1" ht="31.5" hidden="1">
      <c r="B2333" s="1"/>
      <c r="C2333" s="351">
        <v>7480</v>
      </c>
      <c r="D2333" s="352" t="s">
        <v>2395</v>
      </c>
      <c r="E2333" s="353" t="s">
        <v>125</v>
      </c>
      <c r="F2333" s="354">
        <v>2365560</v>
      </c>
      <c r="G2333" s="288" t="s">
        <v>117</v>
      </c>
      <c r="H2333" s="288"/>
      <c r="I2333" s="1"/>
      <c r="J2333" s="10"/>
      <c r="K2333" s="10"/>
    </row>
    <row r="2334" spans="2:11" s="5" customFormat="1" ht="31.5" hidden="1">
      <c r="B2334" s="1"/>
      <c r="C2334" s="351">
        <v>7482</v>
      </c>
      <c r="D2334" s="352" t="s">
        <v>2396</v>
      </c>
      <c r="E2334" s="353" t="s">
        <v>125</v>
      </c>
      <c r="F2334" s="354">
        <v>4386157</v>
      </c>
      <c r="G2334" s="288" t="s">
        <v>117</v>
      </c>
      <c r="H2334" s="288"/>
      <c r="I2334" s="1"/>
      <c r="J2334" s="10"/>
      <c r="K2334" s="10"/>
    </row>
    <row r="2335" spans="2:11" s="5" customFormat="1" ht="31.5" hidden="1">
      <c r="B2335" s="1"/>
      <c r="C2335" s="351">
        <v>7483</v>
      </c>
      <c r="D2335" s="352" t="s">
        <v>2397</v>
      </c>
      <c r="E2335" s="353" t="s">
        <v>125</v>
      </c>
      <c r="F2335" s="354">
        <v>23996</v>
      </c>
      <c r="G2335" s="288" t="s">
        <v>117</v>
      </c>
      <c r="H2335" s="288"/>
      <c r="I2335" s="1"/>
      <c r="J2335" s="10"/>
      <c r="K2335" s="10"/>
    </row>
    <row r="2336" spans="2:11" s="5" customFormat="1" ht="63" hidden="1">
      <c r="B2336" s="1"/>
      <c r="C2336" s="351">
        <v>7485</v>
      </c>
      <c r="D2336" s="352" t="s">
        <v>2398</v>
      </c>
      <c r="E2336" s="353" t="s">
        <v>125</v>
      </c>
      <c r="F2336" s="354">
        <v>2018059</v>
      </c>
      <c r="G2336" s="288" t="s">
        <v>117</v>
      </c>
      <c r="H2336" s="288" t="s">
        <v>145</v>
      </c>
      <c r="I2336" s="1"/>
      <c r="J2336" s="10"/>
      <c r="K2336" s="10"/>
    </row>
    <row r="2337" spans="2:11" s="5" customFormat="1" ht="31.5" hidden="1">
      <c r="B2337" s="1"/>
      <c r="C2337" s="351">
        <v>7486</v>
      </c>
      <c r="D2337" s="352" t="s">
        <v>2399</v>
      </c>
      <c r="E2337" s="353" t="s">
        <v>125</v>
      </c>
      <c r="F2337" s="354">
        <v>9574050</v>
      </c>
      <c r="G2337" s="288" t="s">
        <v>117</v>
      </c>
      <c r="H2337" s="288"/>
      <c r="I2337" s="1"/>
      <c r="J2337" s="10"/>
      <c r="K2337" s="10"/>
    </row>
    <row r="2338" spans="2:11" s="5" customFormat="1" ht="47.25" hidden="1">
      <c r="B2338" s="1"/>
      <c r="C2338" s="351">
        <v>7487</v>
      </c>
      <c r="D2338" s="352" t="s">
        <v>2400</v>
      </c>
      <c r="E2338" s="353" t="s">
        <v>125</v>
      </c>
      <c r="F2338" s="354">
        <v>1699657</v>
      </c>
      <c r="G2338" s="288" t="s">
        <v>117</v>
      </c>
      <c r="H2338" s="288"/>
      <c r="I2338" s="1"/>
      <c r="J2338" s="10"/>
      <c r="K2338" s="10"/>
    </row>
    <row r="2339" spans="2:11" s="5" customFormat="1" ht="31.5" hidden="1">
      <c r="B2339" s="1"/>
      <c r="C2339" s="351">
        <v>7488</v>
      </c>
      <c r="D2339" s="352" t="s">
        <v>2401</v>
      </c>
      <c r="E2339" s="353" t="s">
        <v>125</v>
      </c>
      <c r="F2339" s="354">
        <v>470883</v>
      </c>
      <c r="G2339" s="288" t="s">
        <v>117</v>
      </c>
      <c r="H2339" s="288"/>
      <c r="I2339" s="1"/>
      <c r="J2339" s="10"/>
      <c r="K2339" s="10"/>
    </row>
    <row r="2340" spans="2:11" s="5" customFormat="1" ht="126" hidden="1">
      <c r="B2340" s="1"/>
      <c r="C2340" s="351">
        <v>7492</v>
      </c>
      <c r="D2340" s="352" t="s">
        <v>2402</v>
      </c>
      <c r="E2340" s="353" t="s">
        <v>125</v>
      </c>
      <c r="F2340" s="354">
        <v>5316322</v>
      </c>
      <c r="G2340" s="288" t="s">
        <v>117</v>
      </c>
      <c r="H2340" s="288"/>
      <c r="I2340" s="1"/>
      <c r="J2340" s="10"/>
      <c r="K2340" s="10"/>
    </row>
    <row r="2341" spans="2:11" s="5" customFormat="1" ht="31.5" hidden="1">
      <c r="B2341" s="1"/>
      <c r="C2341" s="351">
        <v>7493</v>
      </c>
      <c r="D2341" s="352" t="s">
        <v>2403</v>
      </c>
      <c r="E2341" s="353" t="s">
        <v>125</v>
      </c>
      <c r="F2341" s="354">
        <v>125359</v>
      </c>
      <c r="G2341" s="288" t="s">
        <v>117</v>
      </c>
      <c r="H2341" s="288"/>
      <c r="I2341" s="1"/>
      <c r="J2341" s="10"/>
      <c r="K2341" s="10"/>
    </row>
    <row r="2342" spans="2:11" s="5" customFormat="1" ht="63" hidden="1">
      <c r="B2342" s="1"/>
      <c r="C2342" s="351">
        <v>7494</v>
      </c>
      <c r="D2342" s="352" t="s">
        <v>2404</v>
      </c>
      <c r="E2342" s="353" t="s">
        <v>125</v>
      </c>
      <c r="F2342" s="354">
        <v>617529</v>
      </c>
      <c r="G2342" s="288" t="s">
        <v>117</v>
      </c>
      <c r="H2342" s="288"/>
      <c r="I2342" s="1"/>
      <c r="J2342" s="10"/>
      <c r="K2342" s="10"/>
    </row>
    <row r="2343" spans="2:11" s="5" customFormat="1" ht="78.75" hidden="1">
      <c r="B2343" s="1"/>
      <c r="C2343" s="351">
        <v>7495</v>
      </c>
      <c r="D2343" s="352" t="s">
        <v>2405</v>
      </c>
      <c r="E2343" s="353" t="s">
        <v>125</v>
      </c>
      <c r="F2343" s="354">
        <v>4215785</v>
      </c>
      <c r="G2343" s="288" t="s">
        <v>117</v>
      </c>
      <c r="H2343" s="288"/>
      <c r="I2343" s="1"/>
      <c r="J2343" s="10"/>
      <c r="K2343" s="10"/>
    </row>
    <row r="2344" spans="2:11" s="5" customFormat="1" ht="63" hidden="1">
      <c r="B2344" s="1"/>
      <c r="C2344" s="351">
        <v>7497</v>
      </c>
      <c r="D2344" s="352" t="s">
        <v>2406</v>
      </c>
      <c r="E2344" s="353" t="s">
        <v>125</v>
      </c>
      <c r="F2344" s="354">
        <v>527150</v>
      </c>
      <c r="G2344" s="288" t="s">
        <v>117</v>
      </c>
      <c r="H2344" s="288" t="s">
        <v>145</v>
      </c>
      <c r="I2344" s="1"/>
      <c r="J2344" s="10"/>
      <c r="K2344" s="10"/>
    </row>
    <row r="2345" spans="2:11" s="5" customFormat="1" ht="47.25" hidden="1">
      <c r="B2345" s="1"/>
      <c r="C2345" s="351">
        <v>7498</v>
      </c>
      <c r="D2345" s="352" t="s">
        <v>2407</v>
      </c>
      <c r="E2345" s="353" t="s">
        <v>125</v>
      </c>
      <c r="F2345" s="354">
        <v>586046</v>
      </c>
      <c r="G2345" s="288" t="s">
        <v>117</v>
      </c>
      <c r="H2345" s="288" t="s">
        <v>145</v>
      </c>
      <c r="I2345" s="1"/>
      <c r="J2345" s="10"/>
      <c r="K2345" s="10"/>
    </row>
    <row r="2346" spans="2:11" s="5" customFormat="1" ht="47.25" hidden="1">
      <c r="B2346" s="1"/>
      <c r="C2346" s="351">
        <v>7500</v>
      </c>
      <c r="D2346" s="352" t="s">
        <v>2408</v>
      </c>
      <c r="E2346" s="353" t="s">
        <v>125</v>
      </c>
      <c r="F2346" s="354">
        <v>586046</v>
      </c>
      <c r="G2346" s="288" t="s">
        <v>117</v>
      </c>
      <c r="H2346" s="288" t="s">
        <v>145</v>
      </c>
      <c r="I2346" s="1"/>
      <c r="J2346" s="10"/>
      <c r="K2346" s="10"/>
    </row>
    <row r="2347" spans="2:11" s="5" customFormat="1" ht="47.25" hidden="1">
      <c r="B2347" s="1"/>
      <c r="C2347" s="351">
        <v>7501</v>
      </c>
      <c r="D2347" s="352" t="s">
        <v>2409</v>
      </c>
      <c r="E2347" s="353" t="s">
        <v>125</v>
      </c>
      <c r="F2347" s="354">
        <v>520596</v>
      </c>
      <c r="G2347" s="288" t="s">
        <v>117</v>
      </c>
      <c r="H2347" s="288" t="s">
        <v>145</v>
      </c>
      <c r="I2347" s="1"/>
      <c r="J2347" s="10"/>
      <c r="K2347" s="10"/>
    </row>
    <row r="2348" spans="2:11" s="5" customFormat="1" ht="141.75" hidden="1">
      <c r="B2348" s="1"/>
      <c r="C2348" s="351">
        <v>7502</v>
      </c>
      <c r="D2348" s="352" t="s">
        <v>2410</v>
      </c>
      <c r="E2348" s="353" t="s">
        <v>125</v>
      </c>
      <c r="F2348" s="354">
        <v>1822518</v>
      </c>
      <c r="G2348" s="288" t="s">
        <v>117</v>
      </c>
      <c r="H2348" s="288"/>
      <c r="I2348" s="1"/>
      <c r="J2348" s="10"/>
      <c r="K2348" s="10"/>
    </row>
    <row r="2349" spans="2:11" s="5" customFormat="1" ht="47.25" hidden="1">
      <c r="B2349" s="1"/>
      <c r="C2349" s="351">
        <v>7503</v>
      </c>
      <c r="D2349" s="352" t="s">
        <v>2411</v>
      </c>
      <c r="E2349" s="353" t="s">
        <v>125</v>
      </c>
      <c r="F2349" s="354">
        <v>520596</v>
      </c>
      <c r="G2349" s="288" t="s">
        <v>117</v>
      </c>
      <c r="H2349" s="288" t="s">
        <v>145</v>
      </c>
      <c r="I2349" s="1"/>
      <c r="J2349" s="10"/>
      <c r="K2349" s="10"/>
    </row>
    <row r="2350" spans="2:11" s="5" customFormat="1" ht="141.75" hidden="1">
      <c r="B2350" s="1"/>
      <c r="C2350" s="351">
        <v>7504</v>
      </c>
      <c r="D2350" s="352" t="s">
        <v>2412</v>
      </c>
      <c r="E2350" s="353" t="s">
        <v>125</v>
      </c>
      <c r="F2350" s="354">
        <v>9628213</v>
      </c>
      <c r="G2350" s="288" t="s">
        <v>117</v>
      </c>
      <c r="H2350" s="288"/>
      <c r="I2350" s="1"/>
      <c r="J2350" s="10"/>
      <c r="K2350" s="10"/>
    </row>
    <row r="2351" spans="2:11" s="5" customFormat="1" ht="141.75" hidden="1">
      <c r="B2351" s="1"/>
      <c r="C2351" s="351">
        <v>7505</v>
      </c>
      <c r="D2351" s="352" t="s">
        <v>2413</v>
      </c>
      <c r="E2351" s="353" t="s">
        <v>125</v>
      </c>
      <c r="F2351" s="354">
        <v>2383656</v>
      </c>
      <c r="G2351" s="288" t="s">
        <v>117</v>
      </c>
      <c r="H2351" s="288"/>
      <c r="I2351" s="1"/>
      <c r="J2351" s="10"/>
      <c r="K2351" s="10"/>
    </row>
    <row r="2352" spans="2:11" s="5" customFormat="1" ht="141.75" hidden="1">
      <c r="B2352" s="1"/>
      <c r="C2352" s="351">
        <v>7506</v>
      </c>
      <c r="D2352" s="352" t="s">
        <v>2414</v>
      </c>
      <c r="E2352" s="353" t="s">
        <v>125</v>
      </c>
      <c r="F2352" s="354">
        <v>4383078</v>
      </c>
      <c r="G2352" s="288" t="s">
        <v>117</v>
      </c>
      <c r="H2352" s="288"/>
      <c r="I2352" s="1"/>
      <c r="J2352" s="10"/>
      <c r="K2352" s="10"/>
    </row>
    <row r="2353" spans="2:11" s="5" customFormat="1" ht="141.75" hidden="1">
      <c r="B2353" s="1"/>
      <c r="C2353" s="351">
        <v>7507</v>
      </c>
      <c r="D2353" s="352" t="s">
        <v>2415</v>
      </c>
      <c r="E2353" s="353" t="s">
        <v>125</v>
      </c>
      <c r="F2353" s="354">
        <v>1793052</v>
      </c>
      <c r="G2353" s="288" t="s">
        <v>117</v>
      </c>
      <c r="H2353" s="288"/>
      <c r="I2353" s="1"/>
      <c r="J2353" s="10"/>
      <c r="K2353" s="10"/>
    </row>
    <row r="2354" spans="2:11" s="5" customFormat="1" ht="47.25" hidden="1">
      <c r="B2354" s="1"/>
      <c r="C2354" s="351">
        <v>7508</v>
      </c>
      <c r="D2354" s="352" t="s">
        <v>2416</v>
      </c>
      <c r="E2354" s="353" t="s">
        <v>125</v>
      </c>
      <c r="F2354" s="354">
        <v>413282</v>
      </c>
      <c r="G2354" s="288" t="s">
        <v>117</v>
      </c>
      <c r="H2354" s="288"/>
      <c r="I2354" s="1"/>
      <c r="J2354" s="10"/>
      <c r="K2354" s="10"/>
    </row>
    <row r="2355" spans="2:11" s="5" customFormat="1" ht="47.25" hidden="1">
      <c r="B2355" s="1"/>
      <c r="C2355" s="351">
        <v>7510</v>
      </c>
      <c r="D2355" s="352" t="s">
        <v>2417</v>
      </c>
      <c r="E2355" s="353" t="s">
        <v>122</v>
      </c>
      <c r="F2355" s="354">
        <v>228837</v>
      </c>
      <c r="G2355" s="288" t="s">
        <v>117</v>
      </c>
      <c r="H2355" s="288"/>
      <c r="I2355" s="1"/>
      <c r="J2355" s="10"/>
      <c r="K2355" s="10"/>
    </row>
    <row r="2356" spans="2:11" s="5" customFormat="1" ht="78.75" hidden="1">
      <c r="B2356" s="1"/>
      <c r="C2356" s="351">
        <v>7512</v>
      </c>
      <c r="D2356" s="352" t="s">
        <v>2418</v>
      </c>
      <c r="E2356" s="353" t="s">
        <v>125</v>
      </c>
      <c r="F2356" s="354">
        <v>499226</v>
      </c>
      <c r="G2356" s="288" t="s">
        <v>117</v>
      </c>
      <c r="H2356" s="288"/>
      <c r="I2356" s="1"/>
      <c r="J2356" s="10"/>
      <c r="K2356" s="10"/>
    </row>
    <row r="2357" spans="2:11" s="5" customFormat="1" ht="63" hidden="1">
      <c r="B2357" s="1"/>
      <c r="C2357" s="351">
        <v>7513</v>
      </c>
      <c r="D2357" s="352" t="s">
        <v>2419</v>
      </c>
      <c r="E2357" s="353" t="s">
        <v>116</v>
      </c>
      <c r="F2357" s="354">
        <v>24306</v>
      </c>
      <c r="G2357" s="288" t="s">
        <v>117</v>
      </c>
      <c r="H2357" s="288"/>
      <c r="I2357" s="1"/>
      <c r="J2357" s="10"/>
      <c r="K2357" s="10"/>
    </row>
    <row r="2358" spans="2:11" s="5" customFormat="1" ht="31.5" hidden="1">
      <c r="B2358" s="1"/>
      <c r="C2358" s="351">
        <v>7514</v>
      </c>
      <c r="D2358" s="352" t="s">
        <v>2420</v>
      </c>
      <c r="E2358" s="353" t="s">
        <v>125</v>
      </c>
      <c r="F2358" s="354">
        <v>485503</v>
      </c>
      <c r="G2358" s="288" t="s">
        <v>117</v>
      </c>
      <c r="H2358" s="288"/>
      <c r="I2358" s="1"/>
      <c r="J2358" s="10"/>
      <c r="K2358" s="10"/>
    </row>
    <row r="2359" spans="2:11" s="5" customFormat="1" ht="31.5" hidden="1">
      <c r="B2359" s="1"/>
      <c r="C2359" s="351">
        <v>7515</v>
      </c>
      <c r="D2359" s="352" t="s">
        <v>2421</v>
      </c>
      <c r="E2359" s="353" t="s">
        <v>125</v>
      </c>
      <c r="F2359" s="354">
        <v>832447</v>
      </c>
      <c r="G2359" s="288" t="s">
        <v>117</v>
      </c>
      <c r="H2359" s="288"/>
      <c r="I2359" s="1"/>
      <c r="J2359" s="10"/>
      <c r="K2359" s="10"/>
    </row>
    <row r="2360" spans="2:11" s="5" customFormat="1" ht="63" hidden="1">
      <c r="B2360" s="1"/>
      <c r="C2360" s="351">
        <v>7519</v>
      </c>
      <c r="D2360" s="352" t="s">
        <v>2422</v>
      </c>
      <c r="E2360" s="353" t="s">
        <v>122</v>
      </c>
      <c r="F2360" s="354">
        <v>472336</v>
      </c>
      <c r="G2360" s="288" t="s">
        <v>117</v>
      </c>
      <c r="H2360" s="288" t="s">
        <v>145</v>
      </c>
      <c r="I2360" s="1"/>
      <c r="J2360" s="10"/>
      <c r="K2360" s="10"/>
    </row>
    <row r="2361" spans="2:11" s="5" customFormat="1" ht="63" hidden="1">
      <c r="B2361" s="1"/>
      <c r="C2361" s="351">
        <v>7521</v>
      </c>
      <c r="D2361" s="352" t="s">
        <v>2423</v>
      </c>
      <c r="E2361" s="353" t="s">
        <v>122</v>
      </c>
      <c r="F2361" s="354">
        <v>760889</v>
      </c>
      <c r="G2361" s="288" t="s">
        <v>117</v>
      </c>
      <c r="H2361" s="288" t="s">
        <v>145</v>
      </c>
      <c r="I2361" s="1"/>
      <c r="J2361" s="10"/>
      <c r="K2361" s="10"/>
    </row>
    <row r="2362" spans="2:11" s="5" customFormat="1" ht="47.25" hidden="1">
      <c r="B2362" s="1"/>
      <c r="C2362" s="351">
        <v>7522</v>
      </c>
      <c r="D2362" s="352" t="s">
        <v>2424</v>
      </c>
      <c r="E2362" s="353" t="s">
        <v>125</v>
      </c>
      <c r="F2362" s="354">
        <v>2570323</v>
      </c>
      <c r="G2362" s="288" t="s">
        <v>117</v>
      </c>
      <c r="H2362" s="288"/>
      <c r="I2362" s="1"/>
      <c r="J2362" s="10"/>
      <c r="K2362" s="10"/>
    </row>
    <row r="2363" spans="2:11" s="5" customFormat="1" ht="47.25" hidden="1">
      <c r="B2363" s="1"/>
      <c r="C2363" s="351">
        <v>7524</v>
      </c>
      <c r="D2363" s="352" t="s">
        <v>2425</v>
      </c>
      <c r="E2363" s="353" t="s">
        <v>125</v>
      </c>
      <c r="F2363" s="354">
        <v>516046</v>
      </c>
      <c r="G2363" s="288" t="s">
        <v>117</v>
      </c>
      <c r="H2363" s="288"/>
      <c r="I2363" s="1"/>
      <c r="J2363" s="10"/>
      <c r="K2363" s="10"/>
    </row>
    <row r="2364" spans="2:11" s="5" customFormat="1" ht="47.25" hidden="1">
      <c r="B2364" s="1"/>
      <c r="C2364" s="351">
        <v>7525</v>
      </c>
      <c r="D2364" s="352" t="s">
        <v>2426</v>
      </c>
      <c r="E2364" s="353" t="s">
        <v>122</v>
      </c>
      <c r="F2364" s="354">
        <v>2076669</v>
      </c>
      <c r="G2364" s="288" t="s">
        <v>117</v>
      </c>
      <c r="H2364" s="288"/>
      <c r="I2364" s="1"/>
      <c r="J2364" s="10"/>
      <c r="K2364" s="10"/>
    </row>
    <row r="2365" spans="2:11" s="5" customFormat="1" ht="47.25" hidden="1">
      <c r="B2365" s="1"/>
      <c r="C2365" s="351">
        <v>7527</v>
      </c>
      <c r="D2365" s="352" t="s">
        <v>2427</v>
      </c>
      <c r="E2365" s="353" t="s">
        <v>116</v>
      </c>
      <c r="F2365" s="354">
        <v>91006</v>
      </c>
      <c r="G2365" s="288" t="s">
        <v>117</v>
      </c>
      <c r="H2365" s="288"/>
      <c r="I2365" s="1"/>
      <c r="J2365" s="10"/>
      <c r="K2365" s="10"/>
    </row>
    <row r="2366" spans="2:11" s="5" customFormat="1" ht="47.25" hidden="1">
      <c r="B2366" s="1"/>
      <c r="C2366" s="351">
        <v>7528</v>
      </c>
      <c r="D2366" s="352" t="s">
        <v>2428</v>
      </c>
      <c r="E2366" s="353" t="s">
        <v>116</v>
      </c>
      <c r="F2366" s="354">
        <v>109982</v>
      </c>
      <c r="G2366" s="288" t="s">
        <v>117</v>
      </c>
      <c r="H2366" s="288"/>
      <c r="I2366" s="1"/>
      <c r="J2366" s="10"/>
      <c r="K2366" s="10"/>
    </row>
    <row r="2367" spans="2:11" s="5" customFormat="1" ht="31.5" hidden="1">
      <c r="B2367" s="1"/>
      <c r="C2367" s="351">
        <v>7529</v>
      </c>
      <c r="D2367" s="352" t="s">
        <v>2429</v>
      </c>
      <c r="E2367" s="353" t="s">
        <v>116</v>
      </c>
      <c r="F2367" s="354">
        <v>138115</v>
      </c>
      <c r="G2367" s="288" t="s">
        <v>117</v>
      </c>
      <c r="H2367" s="288" t="s">
        <v>145</v>
      </c>
      <c r="I2367" s="1"/>
      <c r="J2367" s="10"/>
      <c r="K2367" s="10"/>
    </row>
    <row r="2368" spans="2:11" s="5" customFormat="1" ht="63" hidden="1">
      <c r="B2368" s="1"/>
      <c r="C2368" s="351">
        <v>7531</v>
      </c>
      <c r="D2368" s="352" t="s">
        <v>2430</v>
      </c>
      <c r="E2368" s="353" t="s">
        <v>125</v>
      </c>
      <c r="F2368" s="354">
        <v>818939</v>
      </c>
      <c r="G2368" s="288" t="s">
        <v>117</v>
      </c>
      <c r="H2368" s="288"/>
      <c r="I2368" s="1"/>
      <c r="J2368" s="10"/>
      <c r="K2368" s="10"/>
    </row>
    <row r="2369" spans="2:11" s="5" customFormat="1" ht="31.5" hidden="1">
      <c r="B2369" s="1"/>
      <c r="C2369" s="351">
        <v>7532</v>
      </c>
      <c r="D2369" s="352" t="s">
        <v>2431</v>
      </c>
      <c r="E2369" s="353" t="s">
        <v>125</v>
      </c>
      <c r="F2369" s="354">
        <v>4689058</v>
      </c>
      <c r="G2369" s="288" t="s">
        <v>117</v>
      </c>
      <c r="H2369" s="288"/>
      <c r="I2369" s="1"/>
      <c r="J2369" s="10"/>
      <c r="K2369" s="10"/>
    </row>
    <row r="2370" spans="2:11" s="5" customFormat="1" ht="63" hidden="1">
      <c r="B2370" s="1"/>
      <c r="C2370" s="351">
        <v>7533</v>
      </c>
      <c r="D2370" s="352" t="s">
        <v>2432</v>
      </c>
      <c r="E2370" s="353" t="s">
        <v>125</v>
      </c>
      <c r="F2370" s="354">
        <v>875107</v>
      </c>
      <c r="G2370" s="288" t="s">
        <v>117</v>
      </c>
      <c r="H2370" s="288"/>
      <c r="I2370" s="1"/>
      <c r="J2370" s="10"/>
      <c r="K2370" s="10"/>
    </row>
    <row r="2371" spans="2:11" s="5" customFormat="1" ht="63" hidden="1">
      <c r="B2371" s="1"/>
      <c r="C2371" s="351">
        <v>7534</v>
      </c>
      <c r="D2371" s="352" t="s">
        <v>2433</v>
      </c>
      <c r="E2371" s="353" t="s">
        <v>125</v>
      </c>
      <c r="F2371" s="354">
        <v>818939</v>
      </c>
      <c r="G2371" s="288" t="s">
        <v>117</v>
      </c>
      <c r="H2371" s="288"/>
      <c r="I2371" s="1"/>
      <c r="J2371" s="10"/>
      <c r="K2371" s="10"/>
    </row>
    <row r="2372" spans="2:11" s="5" customFormat="1" ht="31.5" hidden="1">
      <c r="B2372" s="1"/>
      <c r="C2372" s="351">
        <v>7535</v>
      </c>
      <c r="D2372" s="352" t="s">
        <v>2434</v>
      </c>
      <c r="E2372" s="353" t="s">
        <v>125</v>
      </c>
      <c r="F2372" s="354">
        <v>2715245</v>
      </c>
      <c r="G2372" s="288" t="s">
        <v>117</v>
      </c>
      <c r="H2372" s="288"/>
      <c r="I2372" s="1"/>
      <c r="J2372" s="10"/>
      <c r="K2372" s="10"/>
    </row>
    <row r="2373" spans="2:11" s="5" customFormat="1" ht="31.5" hidden="1">
      <c r="B2373" s="1"/>
      <c r="C2373" s="351">
        <v>7536</v>
      </c>
      <c r="D2373" s="352" t="s">
        <v>2435</v>
      </c>
      <c r="E2373" s="353" t="s">
        <v>125</v>
      </c>
      <c r="F2373" s="354">
        <v>1729925</v>
      </c>
      <c r="G2373" s="288" t="s">
        <v>117</v>
      </c>
      <c r="H2373" s="288"/>
      <c r="I2373" s="1"/>
      <c r="J2373" s="10"/>
      <c r="K2373" s="10"/>
    </row>
    <row r="2374" spans="2:11" s="5" customFormat="1" ht="31.5" hidden="1">
      <c r="B2374" s="1"/>
      <c r="C2374" s="351">
        <v>7537</v>
      </c>
      <c r="D2374" s="352" t="s">
        <v>2436</v>
      </c>
      <c r="E2374" s="353" t="s">
        <v>125</v>
      </c>
      <c r="F2374" s="354">
        <v>1002835</v>
      </c>
      <c r="G2374" s="288" t="s">
        <v>117</v>
      </c>
      <c r="H2374" s="288"/>
      <c r="I2374" s="1"/>
      <c r="J2374" s="10"/>
      <c r="K2374" s="10"/>
    </row>
    <row r="2375" spans="2:11" s="5" customFormat="1" ht="63" hidden="1">
      <c r="B2375" s="1"/>
      <c r="C2375" s="351">
        <v>7538</v>
      </c>
      <c r="D2375" s="352" t="s">
        <v>2437</v>
      </c>
      <c r="E2375" s="353" t="s">
        <v>116</v>
      </c>
      <c r="F2375" s="354">
        <v>37358</v>
      </c>
      <c r="G2375" s="288" t="s">
        <v>117</v>
      </c>
      <c r="H2375" s="288" t="s">
        <v>145</v>
      </c>
      <c r="I2375" s="1"/>
      <c r="J2375" s="10"/>
      <c r="K2375" s="10"/>
    </row>
    <row r="2376" spans="2:11" s="5" customFormat="1" ht="31.5" hidden="1">
      <c r="B2376" s="1"/>
      <c r="C2376" s="351">
        <v>7546</v>
      </c>
      <c r="D2376" s="352" t="s">
        <v>2438</v>
      </c>
      <c r="E2376" s="353" t="s">
        <v>125</v>
      </c>
      <c r="F2376" s="354">
        <v>119237</v>
      </c>
      <c r="G2376" s="288" t="s">
        <v>117</v>
      </c>
      <c r="H2376" s="288"/>
      <c r="I2376" s="1"/>
      <c r="J2376" s="10"/>
      <c r="K2376" s="10"/>
    </row>
    <row r="2377" spans="2:11" s="5" customFormat="1" ht="47.25" hidden="1">
      <c r="B2377" s="1"/>
      <c r="C2377" s="351">
        <v>7548</v>
      </c>
      <c r="D2377" s="352" t="s">
        <v>2439</v>
      </c>
      <c r="E2377" s="353" t="s">
        <v>116</v>
      </c>
      <c r="F2377" s="354">
        <v>130886</v>
      </c>
      <c r="G2377" s="288" t="s">
        <v>117</v>
      </c>
      <c r="H2377" s="288" t="s">
        <v>145</v>
      </c>
      <c r="I2377" s="1"/>
      <c r="J2377" s="10"/>
      <c r="K2377" s="10"/>
    </row>
    <row r="2378" spans="2:11" s="5" customFormat="1" ht="31.5" hidden="1">
      <c r="B2378" s="1"/>
      <c r="C2378" s="351">
        <v>7549</v>
      </c>
      <c r="D2378" s="352" t="s">
        <v>2440</v>
      </c>
      <c r="E2378" s="353" t="s">
        <v>125</v>
      </c>
      <c r="F2378" s="354">
        <v>3287398</v>
      </c>
      <c r="G2378" s="288" t="s">
        <v>117</v>
      </c>
      <c r="H2378" s="288" t="s">
        <v>145</v>
      </c>
      <c r="I2378" s="1"/>
      <c r="J2378" s="10"/>
      <c r="K2378" s="10"/>
    </row>
    <row r="2379" spans="2:11" s="5" customFormat="1" ht="31.5" hidden="1">
      <c r="B2379" s="1"/>
      <c r="C2379" s="351">
        <v>7553</v>
      </c>
      <c r="D2379" s="352" t="s">
        <v>2441</v>
      </c>
      <c r="E2379" s="353" t="s">
        <v>125</v>
      </c>
      <c r="F2379" s="354">
        <v>11028302</v>
      </c>
      <c r="G2379" s="288" t="s">
        <v>117</v>
      </c>
      <c r="H2379" s="288"/>
      <c r="I2379" s="1"/>
      <c r="J2379" s="10"/>
      <c r="K2379" s="10"/>
    </row>
    <row r="2380" spans="2:11" s="5" customFormat="1" ht="31.5" hidden="1">
      <c r="B2380" s="1"/>
      <c r="C2380" s="351">
        <v>7555</v>
      </c>
      <c r="D2380" s="352" t="s">
        <v>2442</v>
      </c>
      <c r="E2380" s="353" t="s">
        <v>125</v>
      </c>
      <c r="F2380" s="354">
        <v>1123219</v>
      </c>
      <c r="G2380" s="288" t="s">
        <v>117</v>
      </c>
      <c r="H2380" s="288"/>
      <c r="I2380" s="1"/>
      <c r="J2380" s="10"/>
      <c r="K2380" s="10"/>
    </row>
    <row r="2381" spans="2:11" s="5" customFormat="1" ht="47.25" hidden="1">
      <c r="B2381" s="1"/>
      <c r="C2381" s="351">
        <v>7558</v>
      </c>
      <c r="D2381" s="352" t="s">
        <v>2443</v>
      </c>
      <c r="E2381" s="353" t="s">
        <v>125</v>
      </c>
      <c r="F2381" s="354">
        <v>1072097</v>
      </c>
      <c r="G2381" s="288" t="s">
        <v>117</v>
      </c>
      <c r="H2381" s="288"/>
      <c r="I2381" s="1"/>
      <c r="J2381" s="10"/>
      <c r="K2381" s="10"/>
    </row>
    <row r="2382" spans="2:11" s="5" customFormat="1" ht="47.25" hidden="1">
      <c r="B2382" s="1"/>
      <c r="C2382" s="351">
        <v>7566</v>
      </c>
      <c r="D2382" s="352" t="s">
        <v>2444</v>
      </c>
      <c r="E2382" s="353" t="s">
        <v>125</v>
      </c>
      <c r="F2382" s="354">
        <v>938504</v>
      </c>
      <c r="G2382" s="288" t="s">
        <v>117</v>
      </c>
      <c r="H2382" s="288"/>
      <c r="I2382" s="1"/>
      <c r="J2382" s="10"/>
      <c r="K2382" s="10"/>
    </row>
    <row r="2383" spans="2:11" s="5" customFormat="1" ht="31.5" hidden="1">
      <c r="B2383" s="1"/>
      <c r="C2383" s="351">
        <v>7567</v>
      </c>
      <c r="D2383" s="352" t="s">
        <v>2445</v>
      </c>
      <c r="E2383" s="353" t="s">
        <v>125</v>
      </c>
      <c r="F2383" s="354">
        <v>314105</v>
      </c>
      <c r="G2383" s="288" t="s">
        <v>117</v>
      </c>
      <c r="H2383" s="288"/>
      <c r="I2383" s="1"/>
      <c r="J2383" s="10"/>
      <c r="K2383" s="10"/>
    </row>
    <row r="2384" spans="2:11" s="5" customFormat="1" ht="63">
      <c r="B2384" s="1"/>
      <c r="C2384" s="351">
        <v>7569</v>
      </c>
      <c r="D2384" s="352" t="s">
        <v>2446</v>
      </c>
      <c r="E2384" s="353" t="s">
        <v>125</v>
      </c>
      <c r="F2384" s="354">
        <v>938142</v>
      </c>
      <c r="G2384" s="288" t="s">
        <v>117</v>
      </c>
      <c r="H2384" s="288" t="s">
        <v>145</v>
      </c>
      <c r="I2384" s="1"/>
      <c r="J2384" s="10"/>
      <c r="K2384" s="10"/>
    </row>
    <row r="2385" spans="2:11" s="5" customFormat="1" ht="78.75" hidden="1">
      <c r="B2385" s="1"/>
      <c r="C2385" s="351">
        <v>7577</v>
      </c>
      <c r="D2385" s="352" t="s">
        <v>2447</v>
      </c>
      <c r="E2385" s="353" t="s">
        <v>125</v>
      </c>
      <c r="F2385" s="354">
        <v>125977</v>
      </c>
      <c r="G2385" s="288" t="s">
        <v>117</v>
      </c>
      <c r="H2385" s="288"/>
      <c r="I2385" s="1"/>
      <c r="J2385" s="10"/>
      <c r="K2385" s="10"/>
    </row>
    <row r="2386" spans="2:11" s="5" customFormat="1" ht="78.75" hidden="1">
      <c r="B2386" s="1"/>
      <c r="C2386" s="351">
        <v>7578</v>
      </c>
      <c r="D2386" s="352" t="s">
        <v>2448</v>
      </c>
      <c r="E2386" s="353" t="s">
        <v>125</v>
      </c>
      <c r="F2386" s="354">
        <v>180565</v>
      </c>
      <c r="G2386" s="288" t="s">
        <v>117</v>
      </c>
      <c r="H2386" s="288"/>
      <c r="I2386" s="1"/>
      <c r="J2386" s="10"/>
      <c r="K2386" s="10"/>
    </row>
    <row r="2387" spans="2:11" s="5" customFormat="1" ht="110.25" hidden="1">
      <c r="B2387" s="1"/>
      <c r="C2387" s="351">
        <v>7580</v>
      </c>
      <c r="D2387" s="352" t="s">
        <v>2449</v>
      </c>
      <c r="E2387" s="353" t="s">
        <v>125</v>
      </c>
      <c r="F2387" s="354">
        <v>83747</v>
      </c>
      <c r="G2387" s="288" t="s">
        <v>117</v>
      </c>
      <c r="H2387" s="288" t="s">
        <v>145</v>
      </c>
      <c r="I2387" s="1"/>
      <c r="J2387" s="10"/>
      <c r="K2387" s="10"/>
    </row>
    <row r="2388" spans="2:11" s="5" customFormat="1" ht="78.75" hidden="1">
      <c r="B2388" s="1"/>
      <c r="C2388" s="351">
        <v>7584</v>
      </c>
      <c r="D2388" s="352" t="s">
        <v>2450</v>
      </c>
      <c r="E2388" s="353" t="s">
        <v>125</v>
      </c>
      <c r="F2388" s="354">
        <v>71249</v>
      </c>
      <c r="G2388" s="288" t="s">
        <v>117</v>
      </c>
      <c r="H2388" s="288"/>
      <c r="I2388" s="1"/>
      <c r="J2388" s="10"/>
      <c r="K2388" s="10"/>
    </row>
    <row r="2389" spans="2:11" s="5" customFormat="1" ht="63" hidden="1">
      <c r="B2389" s="1"/>
      <c r="C2389" s="351">
        <v>7586</v>
      </c>
      <c r="D2389" s="352" t="s">
        <v>2451</v>
      </c>
      <c r="E2389" s="353" t="s">
        <v>125</v>
      </c>
      <c r="F2389" s="354">
        <v>86234</v>
      </c>
      <c r="G2389" s="288" t="s">
        <v>117</v>
      </c>
      <c r="H2389" s="288"/>
      <c r="I2389" s="1"/>
      <c r="J2389" s="10"/>
      <c r="K2389" s="10"/>
    </row>
    <row r="2390" spans="2:11" s="5" customFormat="1" ht="63" hidden="1">
      <c r="B2390" s="1"/>
      <c r="C2390" s="351">
        <v>7587</v>
      </c>
      <c r="D2390" s="352" t="s">
        <v>2452</v>
      </c>
      <c r="E2390" s="353" t="s">
        <v>122</v>
      </c>
      <c r="F2390" s="354">
        <v>60602</v>
      </c>
      <c r="G2390" s="288" t="s">
        <v>117</v>
      </c>
      <c r="H2390" s="288"/>
      <c r="I2390" s="1"/>
      <c r="J2390" s="10"/>
      <c r="K2390" s="10"/>
    </row>
    <row r="2391" spans="2:11" s="5" customFormat="1" ht="31.5">
      <c r="B2391" s="1"/>
      <c r="C2391" s="351">
        <v>7589</v>
      </c>
      <c r="D2391" s="352" t="s">
        <v>2453</v>
      </c>
      <c r="E2391" s="353" t="s">
        <v>125</v>
      </c>
      <c r="F2391" s="354">
        <v>5426</v>
      </c>
      <c r="G2391" s="288" t="s">
        <v>117</v>
      </c>
      <c r="H2391" s="288"/>
      <c r="I2391" s="1"/>
      <c r="J2391" s="10"/>
      <c r="K2391" s="10"/>
    </row>
    <row r="2392" spans="2:11" s="5" customFormat="1" ht="31.5" hidden="1">
      <c r="B2392" s="1"/>
      <c r="C2392" s="351">
        <v>7590</v>
      </c>
      <c r="D2392" s="352" t="s">
        <v>2454</v>
      </c>
      <c r="E2392" s="353" t="s">
        <v>125</v>
      </c>
      <c r="F2392" s="354">
        <v>32151</v>
      </c>
      <c r="G2392" s="288" t="s">
        <v>117</v>
      </c>
      <c r="H2392" s="288"/>
      <c r="I2392" s="1"/>
      <c r="J2392" s="10"/>
      <c r="K2392" s="10"/>
    </row>
    <row r="2393" spans="2:11" s="5" customFormat="1" ht="78.75" hidden="1">
      <c r="B2393" s="1"/>
      <c r="C2393" s="351">
        <v>7591</v>
      </c>
      <c r="D2393" s="352" t="s">
        <v>2455</v>
      </c>
      <c r="E2393" s="353" t="s">
        <v>119</v>
      </c>
      <c r="F2393" s="354">
        <v>149737</v>
      </c>
      <c r="G2393" s="288" t="s">
        <v>117</v>
      </c>
      <c r="H2393" s="288"/>
      <c r="I2393" s="1"/>
      <c r="J2393" s="10"/>
      <c r="K2393" s="10"/>
    </row>
    <row r="2394" spans="2:11" s="5" customFormat="1" ht="25.5" hidden="1">
      <c r="B2394" s="1"/>
      <c r="C2394" s="351">
        <v>7597</v>
      </c>
      <c r="D2394" s="352" t="s">
        <v>2456</v>
      </c>
      <c r="E2394" s="353" t="s">
        <v>125</v>
      </c>
      <c r="F2394" s="354">
        <v>302806</v>
      </c>
      <c r="G2394" s="288" t="s">
        <v>117</v>
      </c>
      <c r="H2394" s="288"/>
      <c r="I2394" s="1"/>
      <c r="J2394" s="10"/>
      <c r="K2394" s="10"/>
    </row>
    <row r="2395" spans="2:11" s="5" customFormat="1" ht="25.5" hidden="1">
      <c r="B2395" s="1"/>
      <c r="C2395" s="351">
        <v>7599</v>
      </c>
      <c r="D2395" s="352" t="s">
        <v>2457</v>
      </c>
      <c r="E2395" s="353" t="s">
        <v>116</v>
      </c>
      <c r="F2395" s="354">
        <v>413547</v>
      </c>
      <c r="G2395" s="288" t="s">
        <v>117</v>
      </c>
      <c r="H2395" s="288"/>
      <c r="I2395" s="1"/>
      <c r="J2395" s="10"/>
      <c r="K2395" s="10"/>
    </row>
    <row r="2396" spans="2:11" s="5" customFormat="1" ht="31.5" hidden="1">
      <c r="B2396" s="1"/>
      <c r="C2396" s="351">
        <v>7600</v>
      </c>
      <c r="D2396" s="352" t="s">
        <v>2458</v>
      </c>
      <c r="E2396" s="353" t="s">
        <v>125</v>
      </c>
      <c r="F2396" s="354">
        <v>17120</v>
      </c>
      <c r="G2396" s="288" t="s">
        <v>117</v>
      </c>
      <c r="H2396" s="288"/>
      <c r="I2396" s="1"/>
      <c r="J2396" s="10"/>
      <c r="K2396" s="10"/>
    </row>
    <row r="2397" spans="2:11" s="5" customFormat="1" ht="31.5" hidden="1">
      <c r="B2397" s="1"/>
      <c r="C2397" s="351">
        <v>7602</v>
      </c>
      <c r="D2397" s="352" t="s">
        <v>2459</v>
      </c>
      <c r="E2397" s="353" t="s">
        <v>125</v>
      </c>
      <c r="F2397" s="354">
        <v>33935</v>
      </c>
      <c r="G2397" s="288" t="s">
        <v>117</v>
      </c>
      <c r="H2397" s="288"/>
      <c r="I2397" s="1"/>
      <c r="J2397" s="10"/>
      <c r="K2397" s="10"/>
    </row>
    <row r="2398" spans="2:11" s="5" customFormat="1" ht="78.75" hidden="1">
      <c r="B2398" s="1"/>
      <c r="C2398" s="351">
        <v>7606</v>
      </c>
      <c r="D2398" s="352" t="s">
        <v>2460</v>
      </c>
      <c r="E2398" s="353" t="s">
        <v>122</v>
      </c>
      <c r="F2398" s="354">
        <v>29215</v>
      </c>
      <c r="G2398" s="288" t="s">
        <v>117</v>
      </c>
      <c r="H2398" s="288"/>
      <c r="I2398" s="1"/>
      <c r="J2398" s="10"/>
      <c r="K2398" s="10"/>
    </row>
    <row r="2399" spans="2:11" s="5" customFormat="1" ht="47.25" hidden="1">
      <c r="B2399" s="1"/>
      <c r="C2399" s="351">
        <v>7609</v>
      </c>
      <c r="D2399" s="352" t="s">
        <v>2461</v>
      </c>
      <c r="E2399" s="353" t="s">
        <v>122</v>
      </c>
      <c r="F2399" s="354">
        <v>117723</v>
      </c>
      <c r="G2399" s="288" t="s">
        <v>117</v>
      </c>
      <c r="H2399" s="288"/>
      <c r="I2399" s="1"/>
      <c r="J2399" s="10"/>
      <c r="K2399" s="10"/>
    </row>
    <row r="2400" spans="2:11" s="5" customFormat="1" ht="63" hidden="1">
      <c r="B2400" s="1"/>
      <c r="C2400" s="351">
        <v>7615</v>
      </c>
      <c r="D2400" s="352" t="s">
        <v>2462</v>
      </c>
      <c r="E2400" s="353" t="s">
        <v>125</v>
      </c>
      <c r="F2400" s="354">
        <v>116917</v>
      </c>
      <c r="G2400" s="288" t="s">
        <v>117</v>
      </c>
      <c r="H2400" s="288"/>
      <c r="I2400" s="1"/>
      <c r="J2400" s="10"/>
      <c r="K2400" s="10"/>
    </row>
    <row r="2401" spans="2:11" s="5" customFormat="1" ht="47.25" hidden="1">
      <c r="B2401" s="1"/>
      <c r="C2401" s="351">
        <v>7618</v>
      </c>
      <c r="D2401" s="352" t="s">
        <v>2463</v>
      </c>
      <c r="E2401" s="353" t="s">
        <v>125</v>
      </c>
      <c r="F2401" s="354">
        <v>84073</v>
      </c>
      <c r="G2401" s="288" t="s">
        <v>117</v>
      </c>
      <c r="H2401" s="288"/>
      <c r="I2401" s="1"/>
      <c r="J2401" s="10"/>
      <c r="K2401" s="10"/>
    </row>
    <row r="2402" spans="2:11" s="5" customFormat="1" ht="47.25" hidden="1">
      <c r="B2402" s="1"/>
      <c r="C2402" s="351">
        <v>7619</v>
      </c>
      <c r="D2402" s="352" t="s">
        <v>2464</v>
      </c>
      <c r="E2402" s="353" t="s">
        <v>125</v>
      </c>
      <c r="F2402" s="354">
        <v>30709</v>
      </c>
      <c r="G2402" s="288" t="s">
        <v>117</v>
      </c>
      <c r="H2402" s="288"/>
      <c r="I2402" s="1"/>
      <c r="J2402" s="10"/>
      <c r="K2402" s="10"/>
    </row>
    <row r="2403" spans="2:11" s="5" customFormat="1" ht="63" hidden="1">
      <c r="B2403" s="1"/>
      <c r="C2403" s="351">
        <v>7624</v>
      </c>
      <c r="D2403" s="352" t="s">
        <v>2465</v>
      </c>
      <c r="E2403" s="353" t="s">
        <v>2466</v>
      </c>
      <c r="F2403" s="354">
        <v>70616</v>
      </c>
      <c r="G2403" s="288" t="s">
        <v>117</v>
      </c>
      <c r="H2403" s="288"/>
      <c r="I2403" s="1"/>
      <c r="J2403" s="10"/>
      <c r="K2403" s="10"/>
    </row>
    <row r="2404" spans="2:11" s="5" customFormat="1" ht="47.25" hidden="1">
      <c r="B2404" s="1"/>
      <c r="C2404" s="351">
        <v>7632</v>
      </c>
      <c r="D2404" s="352" t="s">
        <v>2467</v>
      </c>
      <c r="E2404" s="353" t="s">
        <v>122</v>
      </c>
      <c r="F2404" s="354">
        <v>14186</v>
      </c>
      <c r="G2404" s="288" t="s">
        <v>117</v>
      </c>
      <c r="H2404" s="288"/>
      <c r="I2404" s="1"/>
      <c r="J2404" s="10"/>
      <c r="K2404" s="10"/>
    </row>
    <row r="2405" spans="2:11" s="5" customFormat="1" ht="31.5" hidden="1">
      <c r="B2405" s="1"/>
      <c r="C2405" s="351">
        <v>7633</v>
      </c>
      <c r="D2405" s="352" t="s">
        <v>2468</v>
      </c>
      <c r="E2405" s="353" t="s">
        <v>125</v>
      </c>
      <c r="F2405" s="354">
        <v>79082</v>
      </c>
      <c r="G2405" s="288" t="s">
        <v>117</v>
      </c>
      <c r="H2405" s="288"/>
      <c r="I2405" s="1"/>
      <c r="J2405" s="10"/>
      <c r="K2405" s="10"/>
    </row>
    <row r="2406" spans="2:11" s="5" customFormat="1" ht="47.25" hidden="1">
      <c r="B2406" s="1"/>
      <c r="C2406" s="351">
        <v>7638</v>
      </c>
      <c r="D2406" s="352" t="s">
        <v>2469</v>
      </c>
      <c r="E2406" s="353" t="s">
        <v>125</v>
      </c>
      <c r="F2406" s="354">
        <v>117334</v>
      </c>
      <c r="G2406" s="288" t="s">
        <v>117</v>
      </c>
      <c r="H2406" s="288"/>
      <c r="I2406" s="1"/>
      <c r="J2406" s="10"/>
      <c r="K2406" s="10"/>
    </row>
    <row r="2407" spans="2:11" s="5" customFormat="1" ht="78.75">
      <c r="B2407" s="1"/>
      <c r="C2407" s="351">
        <v>7639</v>
      </c>
      <c r="D2407" s="352" t="s">
        <v>2470</v>
      </c>
      <c r="E2407" s="353" t="s">
        <v>119</v>
      </c>
      <c r="F2407" s="354">
        <v>463803</v>
      </c>
      <c r="G2407" s="288" t="s">
        <v>117</v>
      </c>
      <c r="H2407" s="288"/>
      <c r="I2407" s="1"/>
      <c r="J2407" s="10"/>
      <c r="K2407" s="10"/>
    </row>
    <row r="2408" spans="2:11" s="5" customFormat="1" ht="63" hidden="1">
      <c r="B2408" s="1"/>
      <c r="C2408" s="351">
        <v>7642</v>
      </c>
      <c r="D2408" s="352" t="s">
        <v>2471</v>
      </c>
      <c r="E2408" s="353" t="s">
        <v>116</v>
      </c>
      <c r="F2408" s="354">
        <v>836942</v>
      </c>
      <c r="G2408" s="288" t="s">
        <v>117</v>
      </c>
      <c r="H2408" s="288"/>
      <c r="I2408" s="1"/>
      <c r="J2408" s="10"/>
      <c r="K2408" s="10"/>
    </row>
    <row r="2409" spans="2:11" s="5" customFormat="1" ht="94.5" hidden="1">
      <c r="B2409" s="1"/>
      <c r="C2409" s="351">
        <v>7643</v>
      </c>
      <c r="D2409" s="352" t="s">
        <v>2472</v>
      </c>
      <c r="E2409" s="353" t="s">
        <v>125</v>
      </c>
      <c r="F2409" s="354">
        <v>1367614</v>
      </c>
      <c r="G2409" s="288" t="s">
        <v>117</v>
      </c>
      <c r="H2409" s="288"/>
      <c r="I2409" s="1"/>
      <c r="J2409" s="10"/>
      <c r="K2409" s="10"/>
    </row>
    <row r="2410" spans="2:11" s="5" customFormat="1" ht="63" hidden="1">
      <c r="B2410" s="1"/>
      <c r="C2410" s="351">
        <v>7644</v>
      </c>
      <c r="D2410" s="352" t="s">
        <v>2473</v>
      </c>
      <c r="E2410" s="353" t="s">
        <v>116</v>
      </c>
      <c r="F2410" s="354">
        <v>408174</v>
      </c>
      <c r="G2410" s="288" t="s">
        <v>117</v>
      </c>
      <c r="H2410" s="288"/>
      <c r="I2410" s="1"/>
      <c r="J2410" s="10"/>
      <c r="K2410" s="10"/>
    </row>
    <row r="2411" spans="2:11" s="5" customFormat="1" ht="63" hidden="1">
      <c r="B2411" s="1"/>
      <c r="C2411" s="351">
        <v>7646</v>
      </c>
      <c r="D2411" s="352" t="s">
        <v>2474</v>
      </c>
      <c r="E2411" s="353" t="s">
        <v>125</v>
      </c>
      <c r="F2411" s="354">
        <v>5894601</v>
      </c>
      <c r="G2411" s="288" t="s">
        <v>117</v>
      </c>
      <c r="H2411" s="288"/>
      <c r="I2411" s="1"/>
      <c r="J2411" s="10"/>
      <c r="K2411" s="10"/>
    </row>
    <row r="2412" spans="2:11" s="5" customFormat="1" ht="63" hidden="1">
      <c r="B2412" s="1"/>
      <c r="C2412" s="351">
        <v>7648</v>
      </c>
      <c r="D2412" s="352" t="s">
        <v>2475</v>
      </c>
      <c r="E2412" s="353" t="s">
        <v>125</v>
      </c>
      <c r="F2412" s="354">
        <v>6019345</v>
      </c>
      <c r="G2412" s="288" t="s">
        <v>117</v>
      </c>
      <c r="H2412" s="288"/>
      <c r="I2412" s="1"/>
      <c r="J2412" s="10"/>
      <c r="K2412" s="10"/>
    </row>
    <row r="2413" spans="2:11" s="5" customFormat="1" ht="63" hidden="1">
      <c r="B2413" s="1"/>
      <c r="C2413" s="351">
        <v>7651</v>
      </c>
      <c r="D2413" s="352" t="s">
        <v>2476</v>
      </c>
      <c r="E2413" s="353" t="s">
        <v>125</v>
      </c>
      <c r="F2413" s="354">
        <v>4819998</v>
      </c>
      <c r="G2413" s="288" t="s">
        <v>117</v>
      </c>
      <c r="H2413" s="288"/>
      <c r="I2413" s="1"/>
      <c r="J2413" s="10"/>
      <c r="K2413" s="10"/>
    </row>
    <row r="2414" spans="2:11" s="5" customFormat="1" ht="31.5" hidden="1">
      <c r="B2414" s="1"/>
      <c r="C2414" s="351">
        <v>7652</v>
      </c>
      <c r="D2414" s="352" t="s">
        <v>2477</v>
      </c>
      <c r="E2414" s="353" t="s">
        <v>122</v>
      </c>
      <c r="F2414" s="354">
        <v>108226</v>
      </c>
      <c r="G2414" s="288" t="s">
        <v>117</v>
      </c>
      <c r="H2414" s="288"/>
      <c r="I2414" s="1"/>
      <c r="J2414" s="10"/>
      <c r="K2414" s="10"/>
    </row>
    <row r="2415" spans="2:11" s="5" customFormat="1" ht="47.25" hidden="1">
      <c r="B2415" s="1"/>
      <c r="C2415" s="351">
        <v>7653</v>
      </c>
      <c r="D2415" s="352" t="s">
        <v>2478</v>
      </c>
      <c r="E2415" s="353" t="s">
        <v>125</v>
      </c>
      <c r="F2415" s="354">
        <v>288966</v>
      </c>
      <c r="G2415" s="288" t="s">
        <v>117</v>
      </c>
      <c r="H2415" s="288"/>
      <c r="I2415" s="1"/>
      <c r="J2415" s="10"/>
      <c r="K2415" s="10"/>
    </row>
    <row r="2416" spans="2:11" s="5" customFormat="1" ht="31.5" hidden="1">
      <c r="B2416" s="1"/>
      <c r="C2416" s="351">
        <v>7655</v>
      </c>
      <c r="D2416" s="352" t="s">
        <v>2479</v>
      </c>
      <c r="E2416" s="353" t="s">
        <v>122</v>
      </c>
      <c r="F2416" s="354">
        <v>100743</v>
      </c>
      <c r="G2416" s="288" t="s">
        <v>117</v>
      </c>
      <c r="H2416" s="288"/>
      <c r="I2416" s="1"/>
      <c r="J2416" s="10"/>
      <c r="K2416" s="10"/>
    </row>
    <row r="2417" spans="2:11" s="5" customFormat="1" ht="31.5" hidden="1">
      <c r="B2417" s="1"/>
      <c r="C2417" s="351">
        <v>7656</v>
      </c>
      <c r="D2417" s="352" t="s">
        <v>2480</v>
      </c>
      <c r="E2417" s="353" t="s">
        <v>125</v>
      </c>
      <c r="F2417" s="354">
        <v>1742642</v>
      </c>
      <c r="G2417" s="288" t="s">
        <v>117</v>
      </c>
      <c r="H2417" s="288"/>
      <c r="I2417" s="1"/>
      <c r="J2417" s="10"/>
      <c r="K2417" s="10"/>
    </row>
    <row r="2418" spans="2:11" s="5" customFormat="1" ht="78.75">
      <c r="B2418" s="1"/>
      <c r="C2418" s="351">
        <v>7657</v>
      </c>
      <c r="D2418" s="352" t="s">
        <v>2481</v>
      </c>
      <c r="E2418" s="353" t="s">
        <v>119</v>
      </c>
      <c r="F2418" s="354">
        <v>1005431</v>
      </c>
      <c r="G2418" s="288" t="s">
        <v>117</v>
      </c>
      <c r="H2418" s="288"/>
      <c r="I2418" s="1"/>
      <c r="J2418" s="10"/>
      <c r="K2418" s="10"/>
    </row>
    <row r="2419" spans="2:11" s="5" customFormat="1" ht="47.25" hidden="1">
      <c r="B2419" s="1"/>
      <c r="C2419" s="351">
        <v>7658</v>
      </c>
      <c r="D2419" s="352" t="s">
        <v>2482</v>
      </c>
      <c r="E2419" s="353" t="s">
        <v>122</v>
      </c>
      <c r="F2419" s="354">
        <v>88891</v>
      </c>
      <c r="G2419" s="288" t="s">
        <v>117</v>
      </c>
      <c r="H2419" s="288"/>
      <c r="I2419" s="1"/>
      <c r="J2419" s="10"/>
      <c r="K2419" s="10"/>
    </row>
    <row r="2420" spans="2:11" s="5" customFormat="1" ht="47.25" hidden="1">
      <c r="B2420" s="1"/>
      <c r="C2420" s="351">
        <v>7659</v>
      </c>
      <c r="D2420" s="352" t="s">
        <v>2483</v>
      </c>
      <c r="E2420" s="353" t="s">
        <v>125</v>
      </c>
      <c r="F2420" s="354">
        <v>6066054</v>
      </c>
      <c r="G2420" s="288" t="s">
        <v>117</v>
      </c>
      <c r="H2420" s="288"/>
      <c r="I2420" s="1"/>
      <c r="J2420" s="10"/>
      <c r="K2420" s="10"/>
    </row>
    <row r="2421" spans="2:11" s="5" customFormat="1" ht="47.25" hidden="1">
      <c r="B2421" s="1"/>
      <c r="C2421" s="351">
        <v>7660</v>
      </c>
      <c r="D2421" s="352" t="s">
        <v>2484</v>
      </c>
      <c r="E2421" s="353" t="s">
        <v>125</v>
      </c>
      <c r="F2421" s="354">
        <v>2300960</v>
      </c>
      <c r="G2421" s="288" t="s">
        <v>117</v>
      </c>
      <c r="H2421" s="288"/>
      <c r="I2421" s="1"/>
      <c r="J2421" s="10"/>
      <c r="K2421" s="10"/>
    </row>
    <row r="2422" spans="2:11" s="5" customFormat="1" ht="31.5" hidden="1">
      <c r="B2422" s="1"/>
      <c r="C2422" s="351">
        <v>7661</v>
      </c>
      <c r="D2422" s="352" t="s">
        <v>2485</v>
      </c>
      <c r="E2422" s="353" t="s">
        <v>122</v>
      </c>
      <c r="F2422" s="354">
        <v>146105</v>
      </c>
      <c r="G2422" s="288" t="s">
        <v>117</v>
      </c>
      <c r="H2422" s="288"/>
      <c r="I2422" s="1"/>
      <c r="J2422" s="10"/>
      <c r="K2422" s="10"/>
    </row>
    <row r="2423" spans="2:11" s="5" customFormat="1" ht="63">
      <c r="B2423" s="1"/>
      <c r="C2423" s="351">
        <v>7662</v>
      </c>
      <c r="D2423" s="352" t="s">
        <v>2486</v>
      </c>
      <c r="E2423" s="353" t="s">
        <v>119</v>
      </c>
      <c r="F2423" s="354">
        <v>675660</v>
      </c>
      <c r="G2423" s="288" t="s">
        <v>117</v>
      </c>
      <c r="H2423" s="288"/>
      <c r="I2423" s="1"/>
      <c r="J2423" s="10"/>
      <c r="K2423" s="10"/>
    </row>
    <row r="2424" spans="2:11" s="5" customFormat="1" ht="31.5" hidden="1">
      <c r="B2424" s="1"/>
      <c r="C2424" s="351">
        <v>7663</v>
      </c>
      <c r="D2424" s="352" t="s">
        <v>2487</v>
      </c>
      <c r="E2424" s="353" t="s">
        <v>122</v>
      </c>
      <c r="F2424" s="354">
        <v>166722</v>
      </c>
      <c r="G2424" s="288" t="s">
        <v>117</v>
      </c>
      <c r="H2424" s="288"/>
      <c r="I2424" s="1"/>
      <c r="J2424" s="10"/>
      <c r="K2424" s="10"/>
    </row>
    <row r="2425" spans="2:11" s="5" customFormat="1" ht="31.5" hidden="1">
      <c r="B2425" s="1"/>
      <c r="C2425" s="351">
        <v>7665</v>
      </c>
      <c r="D2425" s="352" t="s">
        <v>2488</v>
      </c>
      <c r="E2425" s="353" t="s">
        <v>125</v>
      </c>
      <c r="F2425" s="354">
        <v>81902</v>
      </c>
      <c r="G2425" s="288" t="s">
        <v>117</v>
      </c>
      <c r="H2425" s="288"/>
      <c r="I2425" s="1"/>
      <c r="J2425" s="10"/>
      <c r="K2425" s="10"/>
    </row>
    <row r="2426" spans="2:11" s="5" customFormat="1" ht="94.5" hidden="1">
      <c r="B2426" s="1"/>
      <c r="C2426" s="351">
        <v>7671</v>
      </c>
      <c r="D2426" s="352" t="s">
        <v>2489</v>
      </c>
      <c r="E2426" s="353" t="s">
        <v>125</v>
      </c>
      <c r="F2426" s="354">
        <v>1812306</v>
      </c>
      <c r="G2426" s="288" t="s">
        <v>117</v>
      </c>
      <c r="H2426" s="288"/>
      <c r="I2426" s="1"/>
      <c r="J2426" s="10"/>
      <c r="K2426" s="10"/>
    </row>
    <row r="2427" spans="2:11" s="5" customFormat="1" ht="157.5" hidden="1">
      <c r="B2427" s="1"/>
      <c r="C2427" s="351">
        <v>7675</v>
      </c>
      <c r="D2427" s="352" t="s">
        <v>2490</v>
      </c>
      <c r="E2427" s="353" t="s">
        <v>125</v>
      </c>
      <c r="F2427" s="354">
        <v>2464826</v>
      </c>
      <c r="G2427" s="288" t="s">
        <v>117</v>
      </c>
      <c r="H2427" s="288"/>
      <c r="I2427" s="1"/>
      <c r="J2427" s="10"/>
      <c r="K2427" s="10"/>
    </row>
    <row r="2428" spans="2:11" s="5" customFormat="1" ht="63" hidden="1">
      <c r="B2428" s="1"/>
      <c r="C2428" s="351">
        <v>7676</v>
      </c>
      <c r="D2428" s="352" t="s">
        <v>2491</v>
      </c>
      <c r="E2428" s="353" t="s">
        <v>125</v>
      </c>
      <c r="F2428" s="354">
        <v>286587</v>
      </c>
      <c r="G2428" s="288" t="s">
        <v>117</v>
      </c>
      <c r="H2428" s="288"/>
      <c r="I2428" s="1"/>
      <c r="J2428" s="10"/>
      <c r="K2428" s="10"/>
    </row>
    <row r="2429" spans="2:11" s="5" customFormat="1" ht="31.5" hidden="1">
      <c r="B2429" s="1"/>
      <c r="C2429" s="351">
        <v>7679</v>
      </c>
      <c r="D2429" s="352" t="s">
        <v>2492</v>
      </c>
      <c r="E2429" s="353" t="s">
        <v>125</v>
      </c>
      <c r="F2429" s="354">
        <v>419627</v>
      </c>
      <c r="G2429" s="288" t="s">
        <v>117</v>
      </c>
      <c r="H2429" s="288"/>
      <c r="I2429" s="1"/>
      <c r="J2429" s="10"/>
      <c r="K2429" s="10"/>
    </row>
    <row r="2430" spans="2:11" s="5" customFormat="1" ht="78.75">
      <c r="B2430" s="1"/>
      <c r="C2430" s="351">
        <v>7680</v>
      </c>
      <c r="D2430" s="352" t="s">
        <v>2493</v>
      </c>
      <c r="E2430" s="353" t="s">
        <v>119</v>
      </c>
      <c r="F2430" s="354">
        <v>618527</v>
      </c>
      <c r="G2430" s="288" t="s">
        <v>117</v>
      </c>
      <c r="H2430" s="288"/>
      <c r="I2430" s="1"/>
      <c r="J2430" s="10"/>
      <c r="K2430" s="10"/>
    </row>
    <row r="2431" spans="2:11" s="5" customFormat="1" ht="63">
      <c r="B2431" s="1"/>
      <c r="C2431" s="351">
        <v>7681</v>
      </c>
      <c r="D2431" s="352" t="s">
        <v>2494</v>
      </c>
      <c r="E2431" s="353" t="s">
        <v>119</v>
      </c>
      <c r="F2431" s="354">
        <v>691583</v>
      </c>
      <c r="G2431" s="288" t="s">
        <v>117</v>
      </c>
      <c r="H2431" s="288"/>
      <c r="I2431" s="1"/>
      <c r="J2431" s="10"/>
      <c r="K2431" s="10"/>
    </row>
    <row r="2432" spans="2:11" s="5" customFormat="1" ht="63" hidden="1">
      <c r="B2432" s="1"/>
      <c r="C2432" s="351">
        <v>7687</v>
      </c>
      <c r="D2432" s="352" t="s">
        <v>2495</v>
      </c>
      <c r="E2432" s="353" t="s">
        <v>122</v>
      </c>
      <c r="F2432" s="354">
        <v>169661</v>
      </c>
      <c r="G2432" s="288" t="s">
        <v>117</v>
      </c>
      <c r="H2432" s="288"/>
      <c r="I2432" s="1"/>
      <c r="J2432" s="10"/>
      <c r="K2432" s="10"/>
    </row>
    <row r="2433" spans="2:11" s="5" customFormat="1" ht="78.75">
      <c r="B2433" s="1"/>
      <c r="C2433" s="351">
        <v>7689</v>
      </c>
      <c r="D2433" s="352" t="s">
        <v>2496</v>
      </c>
      <c r="E2433" s="353" t="s">
        <v>125</v>
      </c>
      <c r="F2433" s="354">
        <v>13063283</v>
      </c>
      <c r="G2433" s="288" t="s">
        <v>117</v>
      </c>
      <c r="H2433" s="288"/>
      <c r="I2433" s="1"/>
      <c r="J2433" s="10"/>
      <c r="K2433" s="10"/>
    </row>
    <row r="2434" spans="2:11" s="5" customFormat="1" ht="63" hidden="1">
      <c r="B2434" s="1"/>
      <c r="C2434" s="351">
        <v>7690</v>
      </c>
      <c r="D2434" s="352" t="s">
        <v>2497</v>
      </c>
      <c r="E2434" s="353" t="s">
        <v>125</v>
      </c>
      <c r="F2434" s="354">
        <v>4040102</v>
      </c>
      <c r="G2434" s="288" t="s">
        <v>117</v>
      </c>
      <c r="H2434" s="288"/>
      <c r="I2434" s="1"/>
      <c r="J2434" s="10"/>
      <c r="K2434" s="10"/>
    </row>
    <row r="2435" spans="2:11" s="5" customFormat="1" ht="31.5" hidden="1">
      <c r="B2435" s="1"/>
      <c r="C2435" s="351">
        <v>7691</v>
      </c>
      <c r="D2435" s="352" t="s">
        <v>2498</v>
      </c>
      <c r="E2435" s="353" t="s">
        <v>125</v>
      </c>
      <c r="F2435" s="354">
        <v>9878</v>
      </c>
      <c r="G2435" s="288" t="s">
        <v>117</v>
      </c>
      <c r="H2435" s="288"/>
      <c r="I2435" s="1"/>
      <c r="J2435" s="10"/>
      <c r="K2435" s="10"/>
    </row>
    <row r="2436" spans="2:11" s="5" customFormat="1" ht="126" hidden="1">
      <c r="B2436" s="1"/>
      <c r="C2436" s="351">
        <v>7697</v>
      </c>
      <c r="D2436" s="352" t="s">
        <v>2499</v>
      </c>
      <c r="E2436" s="353" t="s">
        <v>122</v>
      </c>
      <c r="F2436" s="354">
        <v>2578619</v>
      </c>
      <c r="G2436" s="288" t="s">
        <v>117</v>
      </c>
      <c r="H2436" s="288"/>
      <c r="I2436" s="1"/>
      <c r="J2436" s="10"/>
      <c r="K2436" s="10"/>
    </row>
    <row r="2437" spans="2:11" s="5" customFormat="1" ht="47.25" hidden="1">
      <c r="B2437" s="1"/>
      <c r="C2437" s="351">
        <v>7713</v>
      </c>
      <c r="D2437" s="352" t="s">
        <v>2500</v>
      </c>
      <c r="E2437" s="353" t="s">
        <v>472</v>
      </c>
      <c r="F2437" s="354">
        <v>4043</v>
      </c>
      <c r="G2437" s="288" t="s">
        <v>117</v>
      </c>
      <c r="H2437" s="288" t="s">
        <v>145</v>
      </c>
      <c r="I2437" s="1"/>
      <c r="J2437" s="10"/>
      <c r="K2437" s="10"/>
    </row>
    <row r="2438" spans="2:11" s="5" customFormat="1" ht="47.25" hidden="1">
      <c r="B2438" s="1"/>
      <c r="C2438" s="351">
        <v>7714</v>
      </c>
      <c r="D2438" s="352" t="s">
        <v>2501</v>
      </c>
      <c r="E2438" s="353" t="s">
        <v>472</v>
      </c>
      <c r="F2438" s="354">
        <v>3720</v>
      </c>
      <c r="G2438" s="288" t="s">
        <v>117</v>
      </c>
      <c r="H2438" s="288" t="s">
        <v>145</v>
      </c>
      <c r="I2438" s="1"/>
      <c r="J2438" s="10"/>
      <c r="K2438" s="10"/>
    </row>
    <row r="2439" spans="2:11" s="5" customFormat="1" ht="110.25" hidden="1">
      <c r="B2439" s="1"/>
      <c r="C2439" s="351">
        <v>7715</v>
      </c>
      <c r="D2439" s="352" t="s">
        <v>2502</v>
      </c>
      <c r="E2439" s="353" t="s">
        <v>125</v>
      </c>
      <c r="F2439" s="354">
        <v>3952</v>
      </c>
      <c r="G2439" s="288" t="s">
        <v>117</v>
      </c>
      <c r="H2439" s="288" t="s">
        <v>145</v>
      </c>
      <c r="I2439" s="1"/>
      <c r="J2439" s="10"/>
      <c r="K2439" s="10"/>
    </row>
    <row r="2440" spans="2:11" s="5" customFormat="1" ht="110.25">
      <c r="B2440" s="1"/>
      <c r="C2440" s="351">
        <v>7717</v>
      </c>
      <c r="D2440" s="352" t="s">
        <v>2503</v>
      </c>
      <c r="E2440" s="353" t="s">
        <v>119</v>
      </c>
      <c r="F2440" s="354">
        <v>1636578</v>
      </c>
      <c r="G2440" s="288" t="s">
        <v>117</v>
      </c>
      <c r="H2440" s="288"/>
      <c r="I2440" s="1"/>
      <c r="J2440" s="10"/>
      <c r="K2440" s="10"/>
    </row>
    <row r="2441" spans="2:11" s="5" customFormat="1" ht="31.5">
      <c r="B2441" s="1"/>
      <c r="C2441" s="351">
        <v>7720</v>
      </c>
      <c r="D2441" s="352" t="s">
        <v>2504</v>
      </c>
      <c r="E2441" s="353" t="s">
        <v>119</v>
      </c>
      <c r="F2441" s="354">
        <v>8894</v>
      </c>
      <c r="G2441" s="288" t="s">
        <v>117</v>
      </c>
      <c r="H2441" s="288"/>
      <c r="I2441" s="1"/>
      <c r="J2441" s="10"/>
      <c r="K2441" s="10"/>
    </row>
    <row r="2442" spans="2:11" s="5" customFormat="1" ht="63" hidden="1">
      <c r="B2442" s="1"/>
      <c r="C2442" s="351">
        <v>7722</v>
      </c>
      <c r="D2442" s="352" t="s">
        <v>2505</v>
      </c>
      <c r="E2442" s="353" t="s">
        <v>472</v>
      </c>
      <c r="F2442" s="354">
        <v>2612</v>
      </c>
      <c r="G2442" s="288" t="s">
        <v>117</v>
      </c>
      <c r="H2442" s="288" t="s">
        <v>145</v>
      </c>
      <c r="I2442" s="1"/>
      <c r="J2442" s="10"/>
      <c r="K2442" s="10"/>
    </row>
    <row r="2443" spans="2:11" s="5" customFormat="1" ht="110.25" hidden="1">
      <c r="B2443" s="1"/>
      <c r="C2443" s="351">
        <v>7723</v>
      </c>
      <c r="D2443" s="352" t="s">
        <v>2506</v>
      </c>
      <c r="E2443" s="353" t="s">
        <v>472</v>
      </c>
      <c r="F2443" s="354">
        <v>5479</v>
      </c>
      <c r="G2443" s="288" t="s">
        <v>117</v>
      </c>
      <c r="H2443" s="288"/>
      <c r="I2443" s="1"/>
      <c r="J2443" s="10"/>
      <c r="K2443" s="10"/>
    </row>
    <row r="2444" spans="2:11" s="5" customFormat="1" ht="63">
      <c r="B2444" s="1"/>
      <c r="C2444" s="351">
        <v>7725</v>
      </c>
      <c r="D2444" s="352" t="s">
        <v>2507</v>
      </c>
      <c r="E2444" s="353" t="s">
        <v>122</v>
      </c>
      <c r="F2444" s="354">
        <v>951200</v>
      </c>
      <c r="G2444" s="288" t="s">
        <v>117</v>
      </c>
      <c r="H2444" s="288"/>
      <c r="I2444" s="1"/>
      <c r="J2444" s="10"/>
      <c r="K2444" s="10"/>
    </row>
    <row r="2445" spans="2:11" s="5" customFormat="1" ht="31.5" hidden="1">
      <c r="B2445" s="1"/>
      <c r="C2445" s="351">
        <v>7726</v>
      </c>
      <c r="D2445" s="352" t="s">
        <v>2508</v>
      </c>
      <c r="E2445" s="353" t="s">
        <v>125</v>
      </c>
      <c r="F2445" s="354">
        <v>1668978</v>
      </c>
      <c r="G2445" s="288" t="s">
        <v>117</v>
      </c>
      <c r="H2445" s="288" t="s">
        <v>145</v>
      </c>
      <c r="I2445" s="1"/>
      <c r="J2445" s="10"/>
      <c r="K2445" s="10"/>
    </row>
    <row r="2446" spans="2:11" s="5" customFormat="1" ht="31.5" hidden="1">
      <c r="B2446" s="1"/>
      <c r="C2446" s="351">
        <v>7727</v>
      </c>
      <c r="D2446" s="352" t="s">
        <v>2509</v>
      </c>
      <c r="E2446" s="353" t="s">
        <v>125</v>
      </c>
      <c r="F2446" s="354">
        <v>921006</v>
      </c>
      <c r="G2446" s="288" t="s">
        <v>117</v>
      </c>
      <c r="H2446" s="288"/>
      <c r="I2446" s="1"/>
      <c r="J2446" s="10"/>
      <c r="K2446" s="10"/>
    </row>
    <row r="2447" spans="2:11" s="5" customFormat="1" ht="47.25" hidden="1">
      <c r="B2447" s="1"/>
      <c r="C2447" s="351">
        <v>7739</v>
      </c>
      <c r="D2447" s="352" t="s">
        <v>2510</v>
      </c>
      <c r="E2447" s="353" t="s">
        <v>125</v>
      </c>
      <c r="F2447" s="354">
        <v>123667</v>
      </c>
      <c r="G2447" s="288" t="s">
        <v>117</v>
      </c>
      <c r="H2447" s="288" t="s">
        <v>145</v>
      </c>
      <c r="I2447" s="1"/>
      <c r="J2447" s="10"/>
      <c r="K2447" s="10"/>
    </row>
    <row r="2448" spans="2:11" s="5" customFormat="1" ht="47.25" hidden="1">
      <c r="B2448" s="1"/>
      <c r="C2448" s="351">
        <v>7740</v>
      </c>
      <c r="D2448" s="352" t="s">
        <v>2511</v>
      </c>
      <c r="E2448" s="353" t="s">
        <v>125</v>
      </c>
      <c r="F2448" s="354">
        <v>244011</v>
      </c>
      <c r="G2448" s="288" t="s">
        <v>117</v>
      </c>
      <c r="H2448" s="288" t="s">
        <v>145</v>
      </c>
      <c r="I2448" s="1"/>
      <c r="J2448" s="10"/>
      <c r="K2448" s="10"/>
    </row>
    <row r="2449" spans="2:12" s="5" customFormat="1" ht="47.25" hidden="1">
      <c r="B2449" s="1"/>
      <c r="C2449" s="351">
        <v>7741</v>
      </c>
      <c r="D2449" s="352" t="s">
        <v>2512</v>
      </c>
      <c r="E2449" s="353" t="s">
        <v>125</v>
      </c>
      <c r="F2449" s="354">
        <v>1010315</v>
      </c>
      <c r="G2449" s="288" t="s">
        <v>117</v>
      </c>
      <c r="H2449" s="288" t="s">
        <v>145</v>
      </c>
      <c r="I2449" s="1"/>
      <c r="J2449" s="10"/>
      <c r="K2449" s="10"/>
    </row>
    <row r="2450" spans="2:12" s="5" customFormat="1" ht="47.25" hidden="1">
      <c r="B2450" s="1"/>
      <c r="C2450" s="351">
        <v>7744</v>
      </c>
      <c r="D2450" s="352" t="s">
        <v>2513</v>
      </c>
      <c r="E2450" s="353" t="s">
        <v>125</v>
      </c>
      <c r="F2450" s="354">
        <v>124220</v>
      </c>
      <c r="G2450" s="288" t="s">
        <v>117</v>
      </c>
      <c r="H2450" s="288"/>
      <c r="I2450" s="1"/>
      <c r="J2450" s="10"/>
      <c r="K2450" s="10"/>
    </row>
    <row r="2451" spans="2:12" s="5" customFormat="1" ht="47.25" hidden="1">
      <c r="B2451" s="1"/>
      <c r="C2451" s="351">
        <v>7745</v>
      </c>
      <c r="D2451" s="352" t="s">
        <v>2514</v>
      </c>
      <c r="E2451" s="353" t="s">
        <v>125</v>
      </c>
      <c r="F2451" s="354">
        <v>423007</v>
      </c>
      <c r="G2451" s="288" t="s">
        <v>117</v>
      </c>
      <c r="H2451" s="288"/>
      <c r="I2451" s="1"/>
      <c r="J2451" s="10"/>
      <c r="K2451" s="10"/>
    </row>
    <row r="2452" spans="2:12" s="5" customFormat="1" ht="78.75">
      <c r="B2452" s="1"/>
      <c r="C2452" s="351">
        <v>7750</v>
      </c>
      <c r="D2452" s="352" t="s">
        <v>2515</v>
      </c>
      <c r="E2452" s="353" t="s">
        <v>122</v>
      </c>
      <c r="F2452" s="354">
        <v>792153</v>
      </c>
      <c r="G2452" s="288" t="s">
        <v>117</v>
      </c>
      <c r="H2452" s="288"/>
      <c r="I2452" s="1"/>
      <c r="J2452" s="10"/>
      <c r="K2452" s="10"/>
    </row>
    <row r="2453" spans="2:12" s="5" customFormat="1" ht="78.75" hidden="1">
      <c r="B2453" s="1"/>
      <c r="C2453" s="351">
        <v>7751</v>
      </c>
      <c r="D2453" s="352" t="s">
        <v>2516</v>
      </c>
      <c r="E2453" s="353" t="s">
        <v>119</v>
      </c>
      <c r="F2453" s="354">
        <v>92188</v>
      </c>
      <c r="G2453" s="288" t="s">
        <v>117</v>
      </c>
      <c r="H2453" s="288"/>
      <c r="I2453" s="1"/>
      <c r="J2453" s="10"/>
      <c r="K2453" s="10"/>
    </row>
    <row r="2454" spans="2:12" s="5" customFormat="1" ht="78.75">
      <c r="B2454" s="1"/>
      <c r="C2454" s="351">
        <v>7768</v>
      </c>
      <c r="D2454" s="352" t="s">
        <v>2517</v>
      </c>
      <c r="E2454" s="353" t="s">
        <v>119</v>
      </c>
      <c r="F2454" s="354">
        <v>572671</v>
      </c>
      <c r="G2454" s="288" t="s">
        <v>117</v>
      </c>
      <c r="H2454" s="288"/>
      <c r="I2454" s="1"/>
      <c r="J2454" s="10"/>
      <c r="K2454" s="10"/>
    </row>
    <row r="2455" spans="2:12" s="5" customFormat="1" ht="94.5">
      <c r="B2455" s="1"/>
      <c r="C2455" s="351">
        <v>7771</v>
      </c>
      <c r="D2455" s="352" t="s">
        <v>2518</v>
      </c>
      <c r="E2455" s="353" t="s">
        <v>122</v>
      </c>
      <c r="F2455" s="354">
        <v>87809</v>
      </c>
      <c r="G2455" s="288" t="s">
        <v>117</v>
      </c>
      <c r="H2455" s="288"/>
      <c r="I2455" s="1"/>
      <c r="J2455" s="10"/>
      <c r="K2455" s="10"/>
    </row>
    <row r="2456" spans="2:12" s="5" customFormat="1" ht="63" hidden="1">
      <c r="B2456" s="1"/>
      <c r="C2456" s="351">
        <v>7772</v>
      </c>
      <c r="D2456" s="352" t="s">
        <v>2519</v>
      </c>
      <c r="E2456" s="353" t="s">
        <v>1215</v>
      </c>
      <c r="F2456" s="354">
        <v>31560</v>
      </c>
      <c r="G2456" s="288" t="s">
        <v>117</v>
      </c>
      <c r="H2456" s="288"/>
      <c r="I2456" s="1"/>
      <c r="J2456" s="10"/>
      <c r="K2456" s="10"/>
    </row>
    <row r="2457" spans="2:12" s="5" customFormat="1" ht="78.75" hidden="1">
      <c r="B2457" s="1"/>
      <c r="C2457" s="351">
        <v>7773</v>
      </c>
      <c r="D2457" s="352" t="s">
        <v>2520</v>
      </c>
      <c r="E2457" s="353" t="s">
        <v>125</v>
      </c>
      <c r="F2457" s="354">
        <v>4545714</v>
      </c>
      <c r="G2457" s="288" t="s">
        <v>117</v>
      </c>
      <c r="H2457" s="288"/>
      <c r="I2457" s="1"/>
      <c r="J2457" s="10"/>
      <c r="K2457" s="10"/>
    </row>
    <row r="2458" spans="2:12" s="5" customFormat="1" ht="94.5" hidden="1">
      <c r="B2458" s="1"/>
      <c r="C2458" s="351">
        <v>7774</v>
      </c>
      <c r="D2458" s="352" t="s">
        <v>2521</v>
      </c>
      <c r="E2458" s="353" t="s">
        <v>125</v>
      </c>
      <c r="F2458" s="354">
        <v>382737</v>
      </c>
      <c r="G2458" s="288" t="s">
        <v>117</v>
      </c>
      <c r="H2458" s="288" t="s">
        <v>145</v>
      </c>
      <c r="I2458" s="1"/>
      <c r="J2458" s="10"/>
      <c r="K2458" s="10"/>
    </row>
    <row r="2459" spans="2:12" s="5" customFormat="1" ht="31.5" hidden="1">
      <c r="B2459" s="1"/>
      <c r="C2459" s="351">
        <v>7775</v>
      </c>
      <c r="D2459" s="352" t="s">
        <v>2522</v>
      </c>
      <c r="E2459" s="353" t="s">
        <v>116</v>
      </c>
      <c r="F2459" s="354">
        <v>13090</v>
      </c>
      <c r="G2459" s="288" t="s">
        <v>117</v>
      </c>
      <c r="H2459" s="288"/>
      <c r="I2459" s="1"/>
      <c r="J2459" s="10"/>
      <c r="K2459" s="10"/>
    </row>
    <row r="2460" spans="2:12" s="5" customFormat="1" ht="47.25" hidden="1">
      <c r="B2460" s="1"/>
      <c r="C2460" s="351">
        <v>7776</v>
      </c>
      <c r="D2460" s="352" t="s">
        <v>2523</v>
      </c>
      <c r="E2460" s="353" t="s">
        <v>119</v>
      </c>
      <c r="F2460" s="354">
        <v>176268</v>
      </c>
      <c r="G2460" s="288" t="s">
        <v>117</v>
      </c>
      <c r="H2460" s="288"/>
      <c r="I2460" s="1"/>
      <c r="J2460" s="10"/>
      <c r="K2460" s="10"/>
      <c r="L2460" s="1"/>
    </row>
    <row r="2461" spans="2:12" s="5" customFormat="1" ht="47.25" hidden="1">
      <c r="B2461" s="1"/>
      <c r="C2461" s="351">
        <v>7777</v>
      </c>
      <c r="D2461" s="352" t="s">
        <v>2524</v>
      </c>
      <c r="E2461" s="353" t="s">
        <v>122</v>
      </c>
      <c r="F2461" s="354">
        <v>35117</v>
      </c>
      <c r="G2461" s="288" t="s">
        <v>117</v>
      </c>
      <c r="H2461" s="288"/>
      <c r="I2461" s="1"/>
      <c r="J2461" s="10"/>
      <c r="K2461" s="10"/>
      <c r="L2461" s="1"/>
    </row>
    <row r="2462" spans="2:12" s="5" customFormat="1" ht="31.5" hidden="1">
      <c r="B2462" s="1"/>
      <c r="C2462" s="351">
        <v>7778</v>
      </c>
      <c r="D2462" s="352" t="s">
        <v>2525</v>
      </c>
      <c r="E2462" s="353" t="s">
        <v>785</v>
      </c>
      <c r="F2462" s="354">
        <v>50523</v>
      </c>
      <c r="G2462" s="288" t="s">
        <v>117</v>
      </c>
      <c r="H2462" s="288"/>
      <c r="I2462" s="1"/>
      <c r="J2462" s="10"/>
      <c r="K2462" s="10"/>
      <c r="L2462" s="1"/>
    </row>
    <row r="2463" spans="2:12" s="5" customFormat="1" ht="31.5" hidden="1">
      <c r="B2463" s="1"/>
      <c r="C2463" s="351">
        <v>7779</v>
      </c>
      <c r="D2463" s="352" t="s">
        <v>2526</v>
      </c>
      <c r="E2463" s="353" t="s">
        <v>494</v>
      </c>
      <c r="F2463" s="354">
        <v>148644</v>
      </c>
      <c r="G2463" s="288" t="s">
        <v>117</v>
      </c>
      <c r="H2463" s="288"/>
      <c r="I2463" s="1"/>
      <c r="J2463" s="10"/>
      <c r="K2463" s="10"/>
      <c r="L2463" s="1"/>
    </row>
    <row r="2464" spans="2:12" s="5" customFormat="1" ht="31.5" hidden="1">
      <c r="B2464" s="1"/>
      <c r="C2464" s="351">
        <v>7780</v>
      </c>
      <c r="D2464" s="352" t="s">
        <v>2527</v>
      </c>
      <c r="E2464" s="353" t="s">
        <v>785</v>
      </c>
      <c r="F2464" s="354">
        <v>22653</v>
      </c>
      <c r="G2464" s="288" t="s">
        <v>117</v>
      </c>
      <c r="H2464" s="288"/>
      <c r="I2464" s="1"/>
      <c r="J2464" s="10"/>
      <c r="K2464" s="10"/>
      <c r="L2464" s="1"/>
    </row>
    <row r="2465" spans="2:12" s="5" customFormat="1" ht="31.5" hidden="1">
      <c r="B2465" s="1"/>
      <c r="C2465" s="351">
        <v>7781</v>
      </c>
      <c r="D2465" s="352" t="s">
        <v>2528</v>
      </c>
      <c r="E2465" s="353" t="s">
        <v>494</v>
      </c>
      <c r="F2465" s="354">
        <v>255544</v>
      </c>
      <c r="G2465" s="288" t="s">
        <v>117</v>
      </c>
      <c r="H2465" s="288"/>
      <c r="I2465" s="1"/>
      <c r="J2465" s="10"/>
      <c r="K2465" s="10"/>
      <c r="L2465" s="1"/>
    </row>
    <row r="2466" spans="2:12" ht="31.5" hidden="1">
      <c r="C2466" s="351">
        <v>7782</v>
      </c>
      <c r="D2466" s="352" t="s">
        <v>2529</v>
      </c>
      <c r="E2466" s="353" t="s">
        <v>785</v>
      </c>
      <c r="F2466" s="354">
        <v>31943</v>
      </c>
      <c r="G2466" s="288" t="s">
        <v>117</v>
      </c>
      <c r="H2466" s="288"/>
    </row>
    <row r="2467" spans="2:12" ht="31.5" hidden="1">
      <c r="C2467" s="351">
        <v>7783</v>
      </c>
      <c r="D2467" s="352" t="s">
        <v>2530</v>
      </c>
      <c r="E2467" s="353" t="s">
        <v>494</v>
      </c>
      <c r="F2467" s="354">
        <v>766632</v>
      </c>
      <c r="G2467" s="288" t="s">
        <v>117</v>
      </c>
      <c r="H2467" s="288"/>
    </row>
    <row r="2468" spans="2:12" ht="31.5" hidden="1">
      <c r="C2468" s="351">
        <v>7784</v>
      </c>
      <c r="D2468" s="352" t="s">
        <v>2531</v>
      </c>
      <c r="E2468" s="353" t="s">
        <v>494</v>
      </c>
      <c r="F2468" s="354">
        <v>181222</v>
      </c>
      <c r="G2468" s="288" t="s">
        <v>117</v>
      </c>
      <c r="H2468" s="288"/>
    </row>
    <row r="2469" spans="2:12" ht="63">
      <c r="C2469" s="351">
        <v>7785</v>
      </c>
      <c r="D2469" s="352" t="s">
        <v>2532</v>
      </c>
      <c r="E2469" s="353" t="s">
        <v>119</v>
      </c>
      <c r="F2469" s="354">
        <v>699545</v>
      </c>
      <c r="G2469" s="288" t="s">
        <v>117</v>
      </c>
      <c r="H2469" s="288" t="s">
        <v>145</v>
      </c>
    </row>
    <row r="2470" spans="2:12" ht="31.5">
      <c r="C2470" s="351">
        <v>7786</v>
      </c>
      <c r="D2470" s="352" t="s">
        <v>2533</v>
      </c>
      <c r="E2470" s="353" t="s">
        <v>116</v>
      </c>
      <c r="F2470" s="354">
        <v>2004</v>
      </c>
      <c r="G2470" s="288" t="s">
        <v>117</v>
      </c>
      <c r="H2470" s="288"/>
    </row>
    <row r="2471" spans="2:12" ht="47.25" hidden="1">
      <c r="C2471" s="351">
        <v>7787</v>
      </c>
      <c r="D2471" s="352" t="s">
        <v>2534</v>
      </c>
      <c r="E2471" s="353" t="s">
        <v>472</v>
      </c>
      <c r="F2471" s="354">
        <v>5112</v>
      </c>
      <c r="G2471" s="288" t="s">
        <v>117</v>
      </c>
      <c r="H2471" s="288" t="s">
        <v>145</v>
      </c>
    </row>
    <row r="2472" spans="2:12" ht="94.5">
      <c r="C2472" s="351">
        <v>7788</v>
      </c>
      <c r="D2472" s="352" t="s">
        <v>2535</v>
      </c>
      <c r="E2472" s="353" t="s">
        <v>122</v>
      </c>
      <c r="F2472" s="354">
        <v>2222</v>
      </c>
      <c r="G2472" s="288" t="s">
        <v>117</v>
      </c>
      <c r="H2472" s="288"/>
    </row>
    <row r="2473" spans="2:12" ht="63" hidden="1">
      <c r="C2473" s="351">
        <v>7789</v>
      </c>
      <c r="D2473" s="352" t="s">
        <v>2536</v>
      </c>
      <c r="E2473" s="353" t="s">
        <v>122</v>
      </c>
      <c r="F2473" s="354">
        <v>6421</v>
      </c>
      <c r="G2473" s="288" t="s">
        <v>117</v>
      </c>
      <c r="H2473" s="288"/>
    </row>
    <row r="2474" spans="2:12" s="5" customFormat="1" ht="31.5" hidden="1">
      <c r="B2474" s="1"/>
      <c r="C2474" s="351">
        <v>7790</v>
      </c>
      <c r="D2474" s="352" t="s">
        <v>2537</v>
      </c>
      <c r="E2474" s="353" t="s">
        <v>119</v>
      </c>
      <c r="F2474" s="354">
        <v>42682</v>
      </c>
      <c r="G2474" s="288" t="s">
        <v>117</v>
      </c>
      <c r="H2474" s="288"/>
      <c r="I2474" s="1"/>
      <c r="J2474" s="10"/>
      <c r="K2474" s="10"/>
      <c r="L2474" s="1"/>
    </row>
    <row r="2475" spans="2:12" s="5" customFormat="1" ht="63" hidden="1">
      <c r="B2475" s="1"/>
      <c r="C2475" s="351">
        <v>7791</v>
      </c>
      <c r="D2475" s="352" t="s">
        <v>2538</v>
      </c>
      <c r="E2475" s="353" t="s">
        <v>119</v>
      </c>
      <c r="F2475" s="354">
        <v>154265</v>
      </c>
      <c r="G2475" s="288" t="s">
        <v>117</v>
      </c>
      <c r="H2475" s="288"/>
      <c r="I2475" s="1"/>
      <c r="J2475" s="10"/>
      <c r="K2475" s="10"/>
      <c r="L2475" s="1"/>
    </row>
    <row r="2476" spans="2:12" s="5" customFormat="1" ht="78.75" hidden="1">
      <c r="B2476" s="1"/>
      <c r="C2476" s="351">
        <v>7792</v>
      </c>
      <c r="D2476" s="352" t="s">
        <v>2539</v>
      </c>
      <c r="E2476" s="353" t="s">
        <v>119</v>
      </c>
      <c r="F2476" s="354">
        <v>92873</v>
      </c>
      <c r="G2476" s="288" t="s">
        <v>117</v>
      </c>
      <c r="H2476" s="288"/>
      <c r="I2476" s="1"/>
      <c r="J2476" s="10"/>
      <c r="K2476" s="10"/>
      <c r="L2476" s="1"/>
    </row>
    <row r="2477" spans="2:12" s="5" customFormat="1" ht="47.25" hidden="1">
      <c r="B2477" s="1"/>
      <c r="C2477" s="351">
        <v>7793</v>
      </c>
      <c r="D2477" s="352" t="s">
        <v>2540</v>
      </c>
      <c r="E2477" s="353" t="s">
        <v>116</v>
      </c>
      <c r="F2477" s="354">
        <v>3411</v>
      </c>
      <c r="G2477" s="288" t="s">
        <v>117</v>
      </c>
      <c r="H2477" s="288"/>
      <c r="I2477" s="1"/>
      <c r="J2477" s="10"/>
      <c r="K2477" s="10"/>
      <c r="L2477" s="1"/>
    </row>
    <row r="2478" spans="2:12" s="5" customFormat="1" ht="94.5" hidden="1">
      <c r="B2478" s="1"/>
      <c r="C2478" s="351">
        <v>7794</v>
      </c>
      <c r="D2478" s="352" t="s">
        <v>2541</v>
      </c>
      <c r="E2478" s="353" t="s">
        <v>119</v>
      </c>
      <c r="F2478" s="354">
        <v>820562</v>
      </c>
      <c r="G2478" s="288" t="s">
        <v>117</v>
      </c>
      <c r="H2478" s="288"/>
      <c r="I2478" s="1"/>
      <c r="J2478" s="10"/>
      <c r="K2478" s="10"/>
      <c r="L2478" s="1"/>
    </row>
    <row r="2479" spans="2:12" s="5" customFormat="1" ht="110.25" hidden="1">
      <c r="B2479" s="1"/>
      <c r="C2479" s="351">
        <v>7795</v>
      </c>
      <c r="D2479" s="352" t="s">
        <v>2542</v>
      </c>
      <c r="E2479" s="353" t="s">
        <v>119</v>
      </c>
      <c r="F2479" s="354">
        <v>849177</v>
      </c>
      <c r="G2479" s="288" t="s">
        <v>117</v>
      </c>
      <c r="H2479" s="288"/>
      <c r="I2479" s="1"/>
      <c r="J2479" s="10"/>
      <c r="K2479" s="10"/>
      <c r="L2479" s="1"/>
    </row>
    <row r="2480" spans="2:12" s="5" customFormat="1" ht="47.25" hidden="1">
      <c r="B2480" s="1"/>
      <c r="C2480" s="351">
        <v>7796</v>
      </c>
      <c r="D2480" s="352" t="s">
        <v>2543</v>
      </c>
      <c r="E2480" s="353" t="s">
        <v>119</v>
      </c>
      <c r="F2480" s="354">
        <v>5001</v>
      </c>
      <c r="G2480" s="288" t="s">
        <v>117</v>
      </c>
      <c r="H2480" s="288"/>
      <c r="I2480" s="1"/>
      <c r="J2480" s="10"/>
      <c r="K2480" s="10"/>
      <c r="L2480" s="1"/>
    </row>
    <row r="2481" spans="2:12" s="5" customFormat="1" ht="78.75" hidden="1">
      <c r="B2481" s="1"/>
      <c r="C2481" s="351">
        <v>7797</v>
      </c>
      <c r="D2481" s="352" t="s">
        <v>2544</v>
      </c>
      <c r="E2481" s="353" t="s">
        <v>119</v>
      </c>
      <c r="F2481" s="354">
        <v>159558</v>
      </c>
      <c r="G2481" s="288" t="s">
        <v>117</v>
      </c>
      <c r="H2481" s="288"/>
      <c r="I2481" s="1"/>
      <c r="J2481" s="10"/>
      <c r="K2481" s="10"/>
      <c r="L2481" s="1"/>
    </row>
    <row r="2482" spans="2:12" s="5" customFormat="1" ht="63" hidden="1">
      <c r="B2482" s="1"/>
      <c r="C2482" s="351">
        <v>7798</v>
      </c>
      <c r="D2482" s="352" t="s">
        <v>2545</v>
      </c>
      <c r="E2482" s="353" t="s">
        <v>119</v>
      </c>
      <c r="F2482" s="354">
        <v>34720</v>
      </c>
      <c r="G2482" s="288" t="s">
        <v>117</v>
      </c>
      <c r="H2482" s="288"/>
      <c r="I2482" s="1"/>
      <c r="J2482" s="10"/>
      <c r="K2482" s="10"/>
      <c r="L2482" s="1"/>
    </row>
    <row r="2483" spans="2:12" s="5" customFormat="1" ht="63" hidden="1">
      <c r="B2483" s="1"/>
      <c r="C2483" s="351">
        <v>7799</v>
      </c>
      <c r="D2483" s="352" t="s">
        <v>2546</v>
      </c>
      <c r="E2483" s="353" t="s">
        <v>116</v>
      </c>
      <c r="F2483" s="354">
        <v>6818</v>
      </c>
      <c r="G2483" s="288" t="s">
        <v>117</v>
      </c>
      <c r="H2483" s="288"/>
      <c r="I2483" s="1"/>
      <c r="J2483" s="10"/>
      <c r="K2483" s="10"/>
      <c r="L2483" s="1"/>
    </row>
    <row r="2484" spans="2:12" s="5" customFormat="1" ht="110.25" hidden="1">
      <c r="B2484" s="1"/>
      <c r="C2484" s="351">
        <v>7800</v>
      </c>
      <c r="D2484" s="352" t="s">
        <v>2547</v>
      </c>
      <c r="E2484" s="353" t="s">
        <v>119</v>
      </c>
      <c r="F2484" s="354">
        <v>818924</v>
      </c>
      <c r="G2484" s="288" t="s">
        <v>117</v>
      </c>
      <c r="H2484" s="288"/>
      <c r="I2484" s="1"/>
      <c r="J2484" s="10"/>
      <c r="K2484" s="10"/>
      <c r="L2484" s="1"/>
    </row>
    <row r="2485" spans="2:12" s="5" customFormat="1" ht="63">
      <c r="B2485" s="1"/>
      <c r="C2485" s="351">
        <v>7801</v>
      </c>
      <c r="D2485" s="352" t="s">
        <v>2548</v>
      </c>
      <c r="E2485" s="353" t="s">
        <v>119</v>
      </c>
      <c r="F2485" s="354">
        <v>51982</v>
      </c>
      <c r="G2485" s="288" t="s">
        <v>117</v>
      </c>
      <c r="H2485" s="288"/>
      <c r="I2485" s="1"/>
      <c r="J2485" s="10"/>
      <c r="K2485" s="10"/>
      <c r="L2485" s="1"/>
    </row>
    <row r="2486" spans="2:12" s="5" customFormat="1" ht="47.25" hidden="1">
      <c r="B2486" s="1"/>
      <c r="C2486" s="351">
        <v>7802</v>
      </c>
      <c r="D2486" s="352" t="s">
        <v>2549</v>
      </c>
      <c r="E2486" s="353" t="s">
        <v>116</v>
      </c>
      <c r="F2486" s="354">
        <v>147388</v>
      </c>
      <c r="G2486" s="288" t="s">
        <v>117</v>
      </c>
      <c r="H2486" s="288"/>
      <c r="I2486" s="1"/>
      <c r="J2486" s="10"/>
      <c r="K2486" s="10"/>
      <c r="L2486" s="1"/>
    </row>
    <row r="2487" spans="2:12" s="5" customFormat="1" ht="25.5" hidden="1">
      <c r="B2487" s="1"/>
      <c r="C2487" s="351">
        <v>7803</v>
      </c>
      <c r="D2487" s="352" t="s">
        <v>2550</v>
      </c>
      <c r="E2487" s="353" t="s">
        <v>116</v>
      </c>
      <c r="F2487" s="354">
        <v>779</v>
      </c>
      <c r="G2487" s="288" t="s">
        <v>117</v>
      </c>
      <c r="H2487" s="288"/>
      <c r="I2487" s="1"/>
      <c r="J2487" s="10"/>
      <c r="K2487" s="10"/>
      <c r="L2487" s="1"/>
    </row>
    <row r="2488" spans="2:12" s="5" customFormat="1" ht="78.75">
      <c r="B2488" s="1"/>
      <c r="C2488" s="351">
        <v>7804</v>
      </c>
      <c r="D2488" s="352" t="s">
        <v>2551</v>
      </c>
      <c r="E2488" s="353" t="s">
        <v>116</v>
      </c>
      <c r="F2488" s="354">
        <v>191305</v>
      </c>
      <c r="G2488" s="288" t="s">
        <v>117</v>
      </c>
      <c r="H2488" s="288"/>
      <c r="I2488" s="1"/>
      <c r="J2488" s="10"/>
      <c r="K2488" s="10"/>
      <c r="L2488" s="1"/>
    </row>
    <row r="2489" spans="2:12" s="5" customFormat="1" ht="31.5" hidden="1">
      <c r="B2489" s="1"/>
      <c r="C2489" s="351">
        <v>7805</v>
      </c>
      <c r="D2489" s="352" t="s">
        <v>2552</v>
      </c>
      <c r="E2489" s="353" t="s">
        <v>472</v>
      </c>
      <c r="F2489" s="354">
        <v>4104</v>
      </c>
      <c r="G2489" s="288" t="s">
        <v>117</v>
      </c>
      <c r="H2489" s="288" t="s">
        <v>145</v>
      </c>
      <c r="I2489" s="1"/>
      <c r="J2489" s="10"/>
      <c r="K2489" s="10"/>
      <c r="L2489" s="1"/>
    </row>
    <row r="2490" spans="2:12" s="5" customFormat="1" ht="63">
      <c r="B2490" s="1"/>
      <c r="C2490" s="351">
        <v>7806</v>
      </c>
      <c r="D2490" s="352" t="s">
        <v>2553</v>
      </c>
      <c r="E2490" s="353" t="s">
        <v>119</v>
      </c>
      <c r="F2490" s="354">
        <v>722684</v>
      </c>
      <c r="G2490" s="288" t="s">
        <v>117</v>
      </c>
      <c r="H2490" s="288" t="s">
        <v>145</v>
      </c>
      <c r="I2490" s="1"/>
      <c r="J2490" s="10"/>
      <c r="K2490" s="10"/>
      <c r="L2490" s="1"/>
    </row>
    <row r="2491" spans="2:12" s="5" customFormat="1" ht="63" hidden="1">
      <c r="B2491" s="1"/>
      <c r="C2491" s="351">
        <v>7807</v>
      </c>
      <c r="D2491" s="352" t="s">
        <v>2554</v>
      </c>
      <c r="E2491" s="353" t="s">
        <v>119</v>
      </c>
      <c r="F2491" s="354">
        <v>145254</v>
      </c>
      <c r="G2491" s="288" t="s">
        <v>117</v>
      </c>
      <c r="H2491" s="288"/>
      <c r="I2491" s="1"/>
      <c r="J2491" s="10"/>
      <c r="K2491" s="10"/>
      <c r="L2491" s="1"/>
    </row>
    <row r="2492" spans="2:12" s="5" customFormat="1" ht="110.25" hidden="1">
      <c r="B2492" s="1"/>
      <c r="C2492" s="351">
        <v>7808</v>
      </c>
      <c r="D2492" s="352" t="s">
        <v>2555</v>
      </c>
      <c r="E2492" s="353" t="s">
        <v>125</v>
      </c>
      <c r="F2492" s="354">
        <v>4206174</v>
      </c>
      <c r="G2492" s="288" t="s">
        <v>117</v>
      </c>
      <c r="H2492" s="288"/>
      <c r="I2492" s="1"/>
      <c r="J2492" s="10"/>
      <c r="K2492" s="10"/>
      <c r="L2492" s="1"/>
    </row>
    <row r="2493" spans="2:12" s="5" customFormat="1" ht="110.25" hidden="1">
      <c r="B2493" s="1"/>
      <c r="C2493" s="351">
        <v>7809</v>
      </c>
      <c r="D2493" s="352" t="s">
        <v>2556</v>
      </c>
      <c r="E2493" s="353" t="s">
        <v>122</v>
      </c>
      <c r="F2493" s="354">
        <v>267560</v>
      </c>
      <c r="G2493" s="288" t="s">
        <v>117</v>
      </c>
      <c r="H2493" s="288" t="s">
        <v>145</v>
      </c>
      <c r="I2493" s="1"/>
      <c r="J2493" s="10"/>
      <c r="K2493" s="10"/>
      <c r="L2493" s="1"/>
    </row>
    <row r="2494" spans="2:12" s="5" customFormat="1" ht="94.5" hidden="1">
      <c r="B2494" s="1"/>
      <c r="C2494" s="351">
        <v>7810</v>
      </c>
      <c r="D2494" s="352" t="s">
        <v>2557</v>
      </c>
      <c r="E2494" s="353" t="s">
        <v>116</v>
      </c>
      <c r="F2494" s="354">
        <v>1547</v>
      </c>
      <c r="G2494" s="288" t="s">
        <v>117</v>
      </c>
      <c r="H2494" s="288"/>
      <c r="I2494" s="1"/>
      <c r="J2494" s="10"/>
      <c r="K2494" s="10"/>
      <c r="L2494" s="1"/>
    </row>
    <row r="2495" spans="2:12" s="5" customFormat="1" ht="94.5" hidden="1">
      <c r="B2495" s="1"/>
      <c r="C2495" s="351">
        <v>7811</v>
      </c>
      <c r="D2495" s="352" t="s">
        <v>2558</v>
      </c>
      <c r="E2495" s="353" t="s">
        <v>116</v>
      </c>
      <c r="F2495" s="354">
        <v>1131</v>
      </c>
      <c r="G2495" s="288" t="s">
        <v>117</v>
      </c>
      <c r="H2495" s="288"/>
      <c r="I2495" s="1"/>
      <c r="J2495" s="10"/>
      <c r="K2495" s="10"/>
      <c r="L2495" s="1"/>
    </row>
    <row r="2496" spans="2:12" s="5" customFormat="1" ht="94.5" hidden="1">
      <c r="B2496" s="1"/>
      <c r="C2496" s="351">
        <v>7812</v>
      </c>
      <c r="D2496" s="352" t="s">
        <v>2559</v>
      </c>
      <c r="E2496" s="353" t="s">
        <v>116</v>
      </c>
      <c r="F2496" s="354">
        <v>812</v>
      </c>
      <c r="G2496" s="288" t="s">
        <v>117</v>
      </c>
      <c r="H2496" s="288"/>
      <c r="I2496" s="1"/>
      <c r="J2496" s="10"/>
      <c r="K2496" s="10"/>
      <c r="L2496" s="1"/>
    </row>
    <row r="2497" spans="2:12" s="5" customFormat="1" ht="47.25" hidden="1">
      <c r="B2497" s="1"/>
      <c r="C2497" s="351">
        <v>7818</v>
      </c>
      <c r="D2497" s="352" t="s">
        <v>2560</v>
      </c>
      <c r="E2497" s="353" t="s">
        <v>1215</v>
      </c>
      <c r="F2497" s="354">
        <v>9747</v>
      </c>
      <c r="G2497" s="288" t="s">
        <v>117</v>
      </c>
      <c r="H2497" s="288"/>
      <c r="I2497" s="1"/>
      <c r="J2497" s="10"/>
      <c r="K2497" s="10"/>
      <c r="L2497" s="1"/>
    </row>
    <row r="2498" spans="2:12" s="5" customFormat="1" ht="63" hidden="1">
      <c r="B2498" s="1"/>
      <c r="C2498" s="351">
        <v>7819</v>
      </c>
      <c r="D2498" s="352" t="s">
        <v>2561</v>
      </c>
      <c r="E2498" s="353" t="s">
        <v>1215</v>
      </c>
      <c r="F2498" s="354">
        <v>3693</v>
      </c>
      <c r="G2498" s="288" t="s">
        <v>117</v>
      </c>
      <c r="H2498" s="288"/>
      <c r="I2498" s="1"/>
      <c r="J2498" s="10"/>
      <c r="K2498" s="10"/>
      <c r="L2498" s="1"/>
    </row>
    <row r="2499" spans="2:12" s="5" customFormat="1" ht="78.75" hidden="1">
      <c r="B2499" s="1"/>
      <c r="C2499" s="351">
        <v>7820</v>
      </c>
      <c r="D2499" s="352" t="s">
        <v>2562</v>
      </c>
      <c r="E2499" s="353" t="s">
        <v>125</v>
      </c>
      <c r="F2499" s="354">
        <v>21406</v>
      </c>
      <c r="G2499" s="288" t="s">
        <v>117</v>
      </c>
      <c r="H2499" s="288" t="s">
        <v>145</v>
      </c>
      <c r="I2499" s="1"/>
      <c r="J2499" s="10"/>
      <c r="K2499" s="10"/>
      <c r="L2499" s="1"/>
    </row>
    <row r="2500" spans="2:12" s="5" customFormat="1" ht="63" hidden="1">
      <c r="B2500" s="1"/>
      <c r="C2500" s="351">
        <v>7821</v>
      </c>
      <c r="D2500" s="352" t="s">
        <v>2563</v>
      </c>
      <c r="E2500" s="353" t="s">
        <v>122</v>
      </c>
      <c r="F2500" s="354">
        <v>8411</v>
      </c>
      <c r="G2500" s="288" t="s">
        <v>117</v>
      </c>
      <c r="H2500" s="288"/>
      <c r="I2500" s="1"/>
      <c r="J2500" s="10"/>
      <c r="K2500" s="10"/>
      <c r="L2500" s="1"/>
    </row>
    <row r="2501" spans="2:12" s="5" customFormat="1" ht="63" hidden="1">
      <c r="B2501" s="1"/>
      <c r="C2501" s="351">
        <v>7822</v>
      </c>
      <c r="D2501" s="352" t="s">
        <v>2564</v>
      </c>
      <c r="E2501" s="353" t="s">
        <v>122</v>
      </c>
      <c r="F2501" s="354">
        <v>8662</v>
      </c>
      <c r="G2501" s="288" t="s">
        <v>117</v>
      </c>
      <c r="H2501" s="288"/>
      <c r="I2501" s="1"/>
      <c r="J2501" s="10"/>
      <c r="K2501" s="10"/>
      <c r="L2501" s="1"/>
    </row>
    <row r="2502" spans="2:12" s="5" customFormat="1" ht="47.25" hidden="1">
      <c r="B2502" s="1"/>
      <c r="C2502" s="351">
        <v>7823</v>
      </c>
      <c r="D2502" s="352" t="s">
        <v>2565</v>
      </c>
      <c r="E2502" s="353" t="s">
        <v>122</v>
      </c>
      <c r="F2502" s="354">
        <v>9445</v>
      </c>
      <c r="G2502" s="288" t="s">
        <v>117</v>
      </c>
      <c r="H2502" s="288"/>
      <c r="I2502" s="1"/>
      <c r="J2502" s="10"/>
      <c r="K2502" s="10"/>
      <c r="L2502" s="1"/>
    </row>
    <row r="2503" spans="2:12" s="5" customFormat="1" ht="63">
      <c r="B2503" s="1"/>
      <c r="C2503" s="351">
        <v>7824</v>
      </c>
      <c r="D2503" s="352" t="s">
        <v>2566</v>
      </c>
      <c r="E2503" s="353" t="s">
        <v>125</v>
      </c>
      <c r="F2503" s="354">
        <v>69160</v>
      </c>
      <c r="G2503" s="288" t="s">
        <v>117</v>
      </c>
      <c r="H2503" s="288"/>
      <c r="I2503" s="1"/>
      <c r="J2503" s="10"/>
      <c r="K2503" s="10"/>
      <c r="L2503" s="1"/>
    </row>
    <row r="2504" spans="2:12" s="5" customFormat="1" ht="47.25">
      <c r="B2504" s="1"/>
      <c r="C2504" s="351">
        <v>7826</v>
      </c>
      <c r="D2504" s="352" t="s">
        <v>2567</v>
      </c>
      <c r="E2504" s="353" t="s">
        <v>116</v>
      </c>
      <c r="F2504" s="354">
        <v>35794</v>
      </c>
      <c r="G2504" s="288" t="s">
        <v>117</v>
      </c>
      <c r="H2504" s="288"/>
      <c r="I2504" s="1"/>
      <c r="J2504" s="10"/>
      <c r="K2504" s="10"/>
      <c r="L2504" s="1"/>
    </row>
    <row r="2505" spans="2:12" s="5" customFormat="1" ht="47.25" hidden="1">
      <c r="B2505" s="1"/>
      <c r="C2505" s="351">
        <v>7828</v>
      </c>
      <c r="D2505" s="352" t="s">
        <v>2568</v>
      </c>
      <c r="E2505" s="353" t="s">
        <v>122</v>
      </c>
      <c r="F2505" s="354">
        <v>23295</v>
      </c>
      <c r="G2505" s="288" t="s">
        <v>117</v>
      </c>
      <c r="H2505" s="288"/>
      <c r="I2505" s="1"/>
      <c r="J2505" s="10"/>
      <c r="K2505" s="10"/>
      <c r="L2505" s="1"/>
    </row>
    <row r="2506" spans="2:12" s="5" customFormat="1" ht="47.25" hidden="1">
      <c r="B2506" s="1"/>
      <c r="C2506" s="351">
        <v>7829</v>
      </c>
      <c r="D2506" s="352" t="s">
        <v>2569</v>
      </c>
      <c r="E2506" s="353" t="s">
        <v>122</v>
      </c>
      <c r="F2506" s="354">
        <v>11648</v>
      </c>
      <c r="G2506" s="288" t="s">
        <v>117</v>
      </c>
      <c r="H2506" s="288"/>
      <c r="I2506" s="1"/>
      <c r="J2506" s="10"/>
      <c r="K2506" s="10"/>
      <c r="L2506" s="1"/>
    </row>
    <row r="2507" spans="2:12" s="5" customFormat="1" ht="31.5" hidden="1">
      <c r="B2507" s="1"/>
      <c r="C2507" s="351">
        <v>7830</v>
      </c>
      <c r="D2507" s="352" t="s">
        <v>2570</v>
      </c>
      <c r="E2507" s="353" t="s">
        <v>125</v>
      </c>
      <c r="F2507" s="354">
        <v>219693</v>
      </c>
      <c r="G2507" s="288" t="s">
        <v>117</v>
      </c>
      <c r="H2507" s="288"/>
      <c r="I2507" s="1"/>
      <c r="J2507" s="10"/>
      <c r="K2507" s="10"/>
      <c r="L2507" s="1"/>
    </row>
    <row r="2508" spans="2:12" s="5" customFormat="1" ht="31.5" hidden="1">
      <c r="B2508" s="1"/>
      <c r="C2508" s="351">
        <v>7831</v>
      </c>
      <c r="D2508" s="352" t="s">
        <v>2571</v>
      </c>
      <c r="E2508" s="353" t="s">
        <v>125</v>
      </c>
      <c r="F2508" s="354">
        <v>301449</v>
      </c>
      <c r="G2508" s="288" t="s">
        <v>117</v>
      </c>
      <c r="H2508" s="288"/>
      <c r="I2508" s="1"/>
      <c r="J2508" s="10"/>
      <c r="K2508" s="10"/>
      <c r="L2508" s="1"/>
    </row>
    <row r="2509" spans="2:12" s="5" customFormat="1" ht="31.5" hidden="1">
      <c r="B2509" s="1"/>
      <c r="C2509" s="351">
        <v>7832</v>
      </c>
      <c r="D2509" s="352" t="s">
        <v>2572</v>
      </c>
      <c r="E2509" s="353" t="s">
        <v>125</v>
      </c>
      <c r="F2509" s="354">
        <v>363258</v>
      </c>
      <c r="G2509" s="288" t="s">
        <v>117</v>
      </c>
      <c r="H2509" s="288"/>
      <c r="I2509" s="1"/>
      <c r="J2509" s="10"/>
      <c r="K2509" s="10"/>
      <c r="L2509" s="1"/>
    </row>
    <row r="2510" spans="2:12" s="5" customFormat="1" ht="31.5" hidden="1">
      <c r="B2510" s="1"/>
      <c r="C2510" s="351">
        <v>7833</v>
      </c>
      <c r="D2510" s="352" t="s">
        <v>2573</v>
      </c>
      <c r="E2510" s="353" t="s">
        <v>125</v>
      </c>
      <c r="F2510" s="354">
        <v>385861</v>
      </c>
      <c r="G2510" s="288" t="s">
        <v>117</v>
      </c>
      <c r="H2510" s="288"/>
      <c r="I2510" s="1"/>
      <c r="J2510" s="10"/>
      <c r="K2510" s="10"/>
      <c r="L2510" s="1"/>
    </row>
    <row r="2511" spans="2:12" s="5" customFormat="1" ht="189" hidden="1">
      <c r="B2511" s="1"/>
      <c r="C2511" s="351">
        <v>7857</v>
      </c>
      <c r="D2511" s="352" t="s">
        <v>2574</v>
      </c>
      <c r="E2511" s="353" t="s">
        <v>125</v>
      </c>
      <c r="F2511" s="354">
        <v>5341695</v>
      </c>
      <c r="G2511" s="288" t="s">
        <v>117</v>
      </c>
      <c r="H2511" s="288" t="s">
        <v>145</v>
      </c>
      <c r="I2511" s="1"/>
      <c r="J2511" s="10"/>
      <c r="K2511" s="10"/>
      <c r="L2511" s="1"/>
    </row>
    <row r="2512" spans="2:12" s="5" customFormat="1" ht="63" hidden="1">
      <c r="B2512" s="1"/>
      <c r="C2512" s="351">
        <v>7858</v>
      </c>
      <c r="D2512" s="352" t="s">
        <v>2575</v>
      </c>
      <c r="E2512" s="353" t="s">
        <v>116</v>
      </c>
      <c r="F2512" s="354">
        <v>379800</v>
      </c>
      <c r="G2512" s="288" t="s">
        <v>117</v>
      </c>
      <c r="H2512" s="288" t="s">
        <v>145</v>
      </c>
      <c r="I2512" s="1"/>
      <c r="J2512" s="10"/>
      <c r="K2512" s="10"/>
      <c r="L2512" s="1"/>
    </row>
    <row r="2513" spans="2:12" s="5" customFormat="1" ht="157.5" hidden="1">
      <c r="B2513" s="1"/>
      <c r="C2513" s="351">
        <v>7859</v>
      </c>
      <c r="D2513" s="352" t="s">
        <v>2576</v>
      </c>
      <c r="E2513" s="353" t="s">
        <v>125</v>
      </c>
      <c r="F2513" s="354">
        <v>3311754</v>
      </c>
      <c r="G2513" s="288" t="s">
        <v>117</v>
      </c>
      <c r="H2513" s="288" t="s">
        <v>145</v>
      </c>
      <c r="I2513" s="1"/>
      <c r="J2513" s="10"/>
      <c r="K2513" s="10"/>
      <c r="L2513" s="1"/>
    </row>
    <row r="2514" spans="2:12" s="5" customFormat="1" ht="173.25" hidden="1">
      <c r="B2514" s="1"/>
      <c r="C2514" s="351">
        <v>7860</v>
      </c>
      <c r="D2514" s="352" t="s">
        <v>2577</v>
      </c>
      <c r="E2514" s="353" t="s">
        <v>125</v>
      </c>
      <c r="F2514" s="354">
        <v>3324682</v>
      </c>
      <c r="G2514" s="288" t="s">
        <v>117</v>
      </c>
      <c r="H2514" s="288" t="s">
        <v>145</v>
      </c>
      <c r="I2514" s="1"/>
      <c r="J2514" s="10"/>
      <c r="K2514" s="10"/>
      <c r="L2514" s="1"/>
    </row>
    <row r="2515" spans="2:12" s="5" customFormat="1" ht="25.5" hidden="1">
      <c r="B2515" s="1"/>
      <c r="C2515" s="351">
        <v>7861</v>
      </c>
      <c r="D2515" s="352" t="s">
        <v>2578</v>
      </c>
      <c r="E2515" s="353" t="s">
        <v>122</v>
      </c>
      <c r="F2515" s="354">
        <v>42514</v>
      </c>
      <c r="G2515" s="288" t="s">
        <v>117</v>
      </c>
      <c r="H2515" s="288"/>
      <c r="I2515" s="1"/>
      <c r="J2515" s="10"/>
      <c r="K2515" s="10"/>
      <c r="L2515" s="1"/>
    </row>
    <row r="2516" spans="2:12" s="5" customFormat="1" ht="94.5" hidden="1">
      <c r="B2516" s="1"/>
      <c r="C2516" s="351">
        <v>7862</v>
      </c>
      <c r="D2516" s="352" t="s">
        <v>2579</v>
      </c>
      <c r="E2516" s="353" t="s">
        <v>122</v>
      </c>
      <c r="F2516" s="354">
        <v>5257</v>
      </c>
      <c r="G2516" s="288" t="s">
        <v>117</v>
      </c>
      <c r="H2516" s="288"/>
      <c r="I2516" s="1"/>
      <c r="J2516" s="10"/>
      <c r="K2516" s="10"/>
      <c r="L2516" s="1"/>
    </row>
    <row r="2517" spans="2:12" s="5" customFormat="1" ht="78.75" hidden="1">
      <c r="B2517" s="1"/>
      <c r="C2517" s="351">
        <v>7863</v>
      </c>
      <c r="D2517" s="352" t="s">
        <v>2580</v>
      </c>
      <c r="E2517" s="353" t="s">
        <v>116</v>
      </c>
      <c r="F2517" s="354">
        <v>42821</v>
      </c>
      <c r="G2517" s="288" t="s">
        <v>117</v>
      </c>
      <c r="H2517" s="288"/>
      <c r="I2517" s="1"/>
      <c r="J2517" s="10"/>
      <c r="K2517" s="10"/>
      <c r="L2517" s="1"/>
    </row>
    <row r="2518" spans="2:12" s="5" customFormat="1" ht="78.75">
      <c r="B2518" s="1"/>
      <c r="C2518" s="351">
        <v>7864</v>
      </c>
      <c r="D2518" s="352" t="s">
        <v>2581</v>
      </c>
      <c r="E2518" s="353" t="s">
        <v>116</v>
      </c>
      <c r="F2518" s="354">
        <v>5086</v>
      </c>
      <c r="G2518" s="288" t="s">
        <v>117</v>
      </c>
      <c r="H2518" s="288"/>
      <c r="I2518" s="1"/>
      <c r="J2518" s="10"/>
      <c r="K2518" s="10"/>
      <c r="L2518" s="1"/>
    </row>
    <row r="2519" spans="2:12" s="5" customFormat="1" ht="31.5" hidden="1">
      <c r="B2519" s="1"/>
      <c r="C2519" s="351">
        <v>7865</v>
      </c>
      <c r="D2519" s="352" t="s">
        <v>2582</v>
      </c>
      <c r="E2519" s="353" t="s">
        <v>125</v>
      </c>
      <c r="F2519" s="354">
        <v>156234</v>
      </c>
      <c r="G2519" s="288" t="s">
        <v>117</v>
      </c>
      <c r="H2519" s="288"/>
      <c r="I2519" s="1"/>
      <c r="J2519" s="10"/>
      <c r="K2519" s="10"/>
      <c r="L2519" s="1"/>
    </row>
    <row r="2520" spans="2:12" s="5" customFormat="1" ht="47.25" hidden="1">
      <c r="B2520" s="1"/>
      <c r="C2520" s="351">
        <v>7869</v>
      </c>
      <c r="D2520" s="352" t="s">
        <v>2583</v>
      </c>
      <c r="E2520" s="353" t="s">
        <v>119</v>
      </c>
      <c r="F2520" s="354">
        <v>57817</v>
      </c>
      <c r="G2520" s="288" t="s">
        <v>117</v>
      </c>
      <c r="H2520" s="288"/>
      <c r="I2520" s="1"/>
      <c r="J2520" s="10"/>
      <c r="K2520" s="10"/>
      <c r="L2520" s="1"/>
    </row>
    <row r="2521" spans="2:12" s="5" customFormat="1" ht="110.25">
      <c r="B2521" s="1"/>
      <c r="C2521" s="351">
        <v>7870</v>
      </c>
      <c r="D2521" s="352" t="s">
        <v>2584</v>
      </c>
      <c r="E2521" s="353" t="s">
        <v>125</v>
      </c>
      <c r="F2521" s="354">
        <v>999510</v>
      </c>
      <c r="G2521" s="288" t="s">
        <v>117</v>
      </c>
      <c r="H2521" s="288" t="s">
        <v>145</v>
      </c>
      <c r="I2521" s="1"/>
      <c r="J2521" s="10"/>
      <c r="K2521" s="10"/>
      <c r="L2521" s="1"/>
    </row>
    <row r="2522" spans="2:12" s="5" customFormat="1" ht="63" hidden="1">
      <c r="B2522" s="1"/>
      <c r="C2522" s="351">
        <v>7871</v>
      </c>
      <c r="D2522" s="352" t="s">
        <v>2585</v>
      </c>
      <c r="E2522" s="353" t="s">
        <v>122</v>
      </c>
      <c r="F2522" s="354">
        <v>28211</v>
      </c>
      <c r="G2522" s="288" t="s">
        <v>117</v>
      </c>
      <c r="H2522" s="288"/>
      <c r="I2522" s="1"/>
      <c r="J2522" s="10"/>
      <c r="K2522" s="10"/>
      <c r="L2522" s="1"/>
    </row>
    <row r="2523" spans="2:12" s="5" customFormat="1" ht="31.5" hidden="1">
      <c r="B2523" s="1"/>
      <c r="C2523" s="351">
        <v>7873</v>
      </c>
      <c r="D2523" s="352" t="s">
        <v>2586</v>
      </c>
      <c r="E2523" s="353" t="s">
        <v>472</v>
      </c>
      <c r="F2523" s="354">
        <v>952</v>
      </c>
      <c r="G2523" s="288" t="s">
        <v>117</v>
      </c>
      <c r="H2523" s="288"/>
      <c r="I2523" s="1"/>
      <c r="J2523" s="10"/>
      <c r="K2523" s="10"/>
      <c r="L2523" s="1"/>
    </row>
    <row r="2524" spans="2:12" s="5" customFormat="1" ht="63" hidden="1">
      <c r="B2524" s="1"/>
      <c r="C2524" s="351">
        <v>7875</v>
      </c>
      <c r="D2524" s="352" t="s">
        <v>2587</v>
      </c>
      <c r="E2524" s="353" t="s">
        <v>125</v>
      </c>
      <c r="F2524" s="354">
        <v>29395</v>
      </c>
      <c r="G2524" s="288" t="s">
        <v>117</v>
      </c>
      <c r="H2524" s="288"/>
      <c r="I2524" s="1"/>
      <c r="J2524" s="10"/>
      <c r="K2524" s="10"/>
      <c r="L2524" s="1"/>
    </row>
    <row r="2525" spans="2:12" s="5" customFormat="1" ht="63">
      <c r="B2525" s="1"/>
      <c r="C2525" s="351">
        <v>7876</v>
      </c>
      <c r="D2525" s="352" t="s">
        <v>2588</v>
      </c>
      <c r="E2525" s="353" t="s">
        <v>122</v>
      </c>
      <c r="F2525" s="354">
        <v>1148936</v>
      </c>
      <c r="G2525" s="288" t="s">
        <v>117</v>
      </c>
      <c r="H2525" s="288" t="s">
        <v>145</v>
      </c>
      <c r="I2525" s="1"/>
      <c r="J2525" s="10"/>
      <c r="K2525" s="10"/>
      <c r="L2525" s="1"/>
    </row>
    <row r="2526" spans="2:12" s="5" customFormat="1" ht="31.5" hidden="1">
      <c r="B2526" s="1"/>
      <c r="C2526" s="351">
        <v>7877</v>
      </c>
      <c r="D2526" s="352" t="s">
        <v>2589</v>
      </c>
      <c r="E2526" s="353" t="s">
        <v>122</v>
      </c>
      <c r="F2526" s="354">
        <v>4339</v>
      </c>
      <c r="G2526" s="288" t="s">
        <v>117</v>
      </c>
      <c r="H2526" s="288"/>
      <c r="I2526" s="1"/>
      <c r="J2526" s="10"/>
      <c r="K2526" s="10"/>
      <c r="L2526" s="1"/>
    </row>
    <row r="2527" spans="2:12" s="5" customFormat="1" ht="78.75" hidden="1">
      <c r="B2527" s="1"/>
      <c r="C2527" s="351">
        <v>7878</v>
      </c>
      <c r="D2527" s="352" t="s">
        <v>2590</v>
      </c>
      <c r="E2527" s="353" t="s">
        <v>116</v>
      </c>
      <c r="F2527" s="354">
        <v>58094</v>
      </c>
      <c r="G2527" s="288" t="s">
        <v>117</v>
      </c>
      <c r="H2527" s="288"/>
      <c r="I2527" s="1"/>
      <c r="J2527" s="10"/>
      <c r="K2527" s="10"/>
      <c r="L2527" s="1"/>
    </row>
    <row r="2528" spans="2:12" s="5" customFormat="1" ht="31.5">
      <c r="B2528" s="1"/>
      <c r="C2528" s="351">
        <v>7879</v>
      </c>
      <c r="D2528" s="352" t="s">
        <v>2591</v>
      </c>
      <c r="E2528" s="353" t="s">
        <v>125</v>
      </c>
      <c r="F2528" s="354">
        <v>191085</v>
      </c>
      <c r="G2528" s="288" t="s">
        <v>117</v>
      </c>
      <c r="H2528" s="288"/>
      <c r="I2528" s="1"/>
      <c r="J2528" s="10"/>
      <c r="K2528" s="10"/>
      <c r="L2528" s="1"/>
    </row>
    <row r="2529" spans="2:12" s="5" customFormat="1" ht="47.25" hidden="1">
      <c r="B2529" s="1"/>
      <c r="C2529" s="351">
        <v>7880</v>
      </c>
      <c r="D2529" s="352" t="s">
        <v>2592</v>
      </c>
      <c r="E2529" s="353" t="s">
        <v>125</v>
      </c>
      <c r="F2529" s="354">
        <v>29359</v>
      </c>
      <c r="G2529" s="288" t="s">
        <v>117</v>
      </c>
      <c r="H2529" s="288"/>
      <c r="I2529" s="1"/>
      <c r="J2529" s="10"/>
      <c r="K2529" s="10"/>
      <c r="L2529" s="1"/>
    </row>
    <row r="2530" spans="2:12" s="5" customFormat="1" ht="31.5" hidden="1">
      <c r="B2530" s="1"/>
      <c r="C2530" s="351">
        <v>7881</v>
      </c>
      <c r="D2530" s="352" t="s">
        <v>2593</v>
      </c>
      <c r="E2530" s="353" t="s">
        <v>125</v>
      </c>
      <c r="F2530" s="354">
        <v>6025</v>
      </c>
      <c r="G2530" s="288" t="s">
        <v>117</v>
      </c>
      <c r="H2530" s="288" t="s">
        <v>145</v>
      </c>
      <c r="I2530" s="1"/>
      <c r="J2530" s="10"/>
      <c r="K2530" s="10"/>
      <c r="L2530" s="1"/>
    </row>
    <row r="2531" spans="2:12" s="5" customFormat="1" ht="126">
      <c r="B2531" s="1"/>
      <c r="C2531" s="351">
        <v>7883</v>
      </c>
      <c r="D2531" s="352" t="s">
        <v>2594</v>
      </c>
      <c r="E2531" s="353" t="s">
        <v>1982</v>
      </c>
      <c r="F2531" s="354">
        <v>1786</v>
      </c>
      <c r="G2531" s="288" t="s">
        <v>117</v>
      </c>
      <c r="H2531" s="288"/>
      <c r="I2531" s="1"/>
      <c r="J2531" s="10"/>
      <c r="K2531" s="10"/>
      <c r="L2531" s="1"/>
    </row>
    <row r="2532" spans="2:12" s="5" customFormat="1" ht="126" hidden="1">
      <c r="B2532" s="1"/>
      <c r="C2532" s="351">
        <v>7884</v>
      </c>
      <c r="D2532" s="352" t="s">
        <v>2595</v>
      </c>
      <c r="E2532" s="353" t="s">
        <v>1982</v>
      </c>
      <c r="F2532" s="354">
        <v>1684</v>
      </c>
      <c r="G2532" s="288" t="s">
        <v>117</v>
      </c>
      <c r="H2532" s="288"/>
      <c r="I2532" s="1"/>
      <c r="J2532" s="10"/>
      <c r="K2532" s="10"/>
      <c r="L2532" s="1"/>
    </row>
    <row r="2533" spans="2:12" s="5" customFormat="1" ht="126" hidden="1">
      <c r="B2533" s="1"/>
      <c r="C2533" s="351">
        <v>7885</v>
      </c>
      <c r="D2533" s="352" t="s">
        <v>2596</v>
      </c>
      <c r="E2533" s="353" t="s">
        <v>1982</v>
      </c>
      <c r="F2533" s="354">
        <v>1934</v>
      </c>
      <c r="G2533" s="288" t="s">
        <v>117</v>
      </c>
      <c r="H2533" s="288"/>
      <c r="I2533" s="1"/>
      <c r="J2533" s="10"/>
      <c r="K2533" s="10"/>
      <c r="L2533" s="1"/>
    </row>
    <row r="2534" spans="2:12" s="5" customFormat="1" ht="126" hidden="1">
      <c r="B2534" s="1"/>
      <c r="C2534" s="351">
        <v>7886</v>
      </c>
      <c r="D2534" s="352" t="s">
        <v>2597</v>
      </c>
      <c r="E2534" s="353" t="s">
        <v>1982</v>
      </c>
      <c r="F2534" s="354">
        <v>1349</v>
      </c>
      <c r="G2534" s="288" t="s">
        <v>117</v>
      </c>
      <c r="H2534" s="288"/>
      <c r="I2534" s="1"/>
      <c r="J2534" s="10"/>
      <c r="K2534" s="10"/>
      <c r="L2534" s="1"/>
    </row>
    <row r="2535" spans="2:12" s="5" customFormat="1" ht="126" hidden="1">
      <c r="B2535" s="1"/>
      <c r="C2535" s="351">
        <v>7887</v>
      </c>
      <c r="D2535" s="352" t="s">
        <v>2598</v>
      </c>
      <c r="E2535" s="353" t="s">
        <v>1982</v>
      </c>
      <c r="F2535" s="354">
        <v>1500</v>
      </c>
      <c r="G2535" s="288" t="s">
        <v>117</v>
      </c>
      <c r="H2535" s="288"/>
      <c r="I2535" s="1"/>
      <c r="J2535" s="10"/>
      <c r="K2535" s="10"/>
      <c r="L2535" s="1"/>
    </row>
    <row r="2536" spans="2:12" s="5" customFormat="1" ht="31.5" hidden="1">
      <c r="B2536" s="1"/>
      <c r="C2536" s="351">
        <v>7888</v>
      </c>
      <c r="D2536" s="352" t="s">
        <v>2599</v>
      </c>
      <c r="E2536" s="353" t="s">
        <v>125</v>
      </c>
      <c r="F2536" s="354">
        <v>184624</v>
      </c>
      <c r="G2536" s="288" t="s">
        <v>117</v>
      </c>
      <c r="H2536" s="288"/>
      <c r="I2536" s="1"/>
      <c r="J2536" s="10"/>
      <c r="K2536" s="10"/>
      <c r="L2536" s="1"/>
    </row>
    <row r="2537" spans="2:12" s="5" customFormat="1" ht="110.25" hidden="1">
      <c r="B2537" s="1"/>
      <c r="C2537" s="351">
        <v>7889</v>
      </c>
      <c r="D2537" s="352" t="s">
        <v>2600</v>
      </c>
      <c r="E2537" s="353" t="s">
        <v>1982</v>
      </c>
      <c r="F2537" s="354">
        <v>1786</v>
      </c>
      <c r="G2537" s="288" t="s">
        <v>117</v>
      </c>
      <c r="H2537" s="288"/>
      <c r="I2537" s="1"/>
      <c r="J2537" s="10"/>
      <c r="K2537" s="10"/>
      <c r="L2537" s="1"/>
    </row>
    <row r="2538" spans="2:12" s="5" customFormat="1" ht="31.5" hidden="1">
      <c r="B2538" s="1"/>
      <c r="C2538" s="351">
        <v>7892</v>
      </c>
      <c r="D2538" s="352" t="s">
        <v>2601</v>
      </c>
      <c r="E2538" s="353" t="s">
        <v>122</v>
      </c>
      <c r="F2538" s="354">
        <v>93177</v>
      </c>
      <c r="G2538" s="288" t="s">
        <v>117</v>
      </c>
      <c r="H2538" s="288"/>
      <c r="I2538" s="1"/>
      <c r="J2538" s="10"/>
      <c r="K2538" s="10"/>
      <c r="L2538" s="1"/>
    </row>
    <row r="2539" spans="2:12" s="5" customFormat="1" ht="63" hidden="1">
      <c r="B2539" s="1"/>
      <c r="C2539" s="351">
        <v>7893</v>
      </c>
      <c r="D2539" s="352" t="s">
        <v>2602</v>
      </c>
      <c r="E2539" s="353" t="s">
        <v>125</v>
      </c>
      <c r="F2539" s="354">
        <v>192594</v>
      </c>
      <c r="G2539" s="288" t="s">
        <v>117</v>
      </c>
      <c r="H2539" s="288"/>
      <c r="I2539" s="1"/>
      <c r="J2539" s="10"/>
      <c r="K2539" s="10"/>
      <c r="L2539" s="1"/>
    </row>
    <row r="2540" spans="2:12" s="5" customFormat="1" ht="47.25" hidden="1">
      <c r="B2540" s="1"/>
      <c r="C2540" s="351">
        <v>7894</v>
      </c>
      <c r="D2540" s="352" t="s">
        <v>2603</v>
      </c>
      <c r="E2540" s="353" t="s">
        <v>125</v>
      </c>
      <c r="F2540" s="354">
        <v>321429</v>
      </c>
      <c r="G2540" s="288" t="s">
        <v>117</v>
      </c>
      <c r="H2540" s="288"/>
      <c r="I2540" s="1"/>
      <c r="J2540" s="10"/>
      <c r="K2540" s="10"/>
      <c r="L2540" s="1"/>
    </row>
    <row r="2541" spans="2:12" s="5" customFormat="1" ht="78.75" hidden="1">
      <c r="B2541" s="1"/>
      <c r="C2541" s="351">
        <v>7895</v>
      </c>
      <c r="D2541" s="352" t="s">
        <v>2604</v>
      </c>
      <c r="E2541" s="353" t="s">
        <v>125</v>
      </c>
      <c r="F2541" s="354">
        <v>481447</v>
      </c>
      <c r="G2541" s="288" t="s">
        <v>117</v>
      </c>
      <c r="H2541" s="288" t="s">
        <v>145</v>
      </c>
      <c r="I2541" s="1"/>
      <c r="J2541" s="10"/>
      <c r="K2541" s="10"/>
      <c r="L2541" s="1"/>
    </row>
    <row r="2542" spans="2:12" s="5" customFormat="1" ht="31.5" hidden="1">
      <c r="B2542" s="1"/>
      <c r="C2542" s="351">
        <v>7896</v>
      </c>
      <c r="D2542" s="352" t="s">
        <v>2605</v>
      </c>
      <c r="E2542" s="353" t="s">
        <v>125</v>
      </c>
      <c r="F2542" s="354">
        <v>661</v>
      </c>
      <c r="G2542" s="288" t="s">
        <v>117</v>
      </c>
      <c r="H2542" s="288"/>
      <c r="I2542" s="1"/>
      <c r="J2542" s="10"/>
      <c r="K2542" s="10"/>
      <c r="L2542" s="1"/>
    </row>
    <row r="2543" spans="2:12" s="5" customFormat="1" ht="63">
      <c r="B2543" s="1"/>
      <c r="C2543" s="351">
        <v>7898</v>
      </c>
      <c r="D2543" s="352" t="s">
        <v>2606</v>
      </c>
      <c r="E2543" s="353" t="s">
        <v>119</v>
      </c>
      <c r="F2543" s="354">
        <v>599816</v>
      </c>
      <c r="G2543" s="288" t="s">
        <v>117</v>
      </c>
      <c r="H2543" s="288" t="s">
        <v>145</v>
      </c>
      <c r="I2543" s="1"/>
      <c r="J2543" s="10"/>
      <c r="K2543" s="10"/>
      <c r="L2543" s="1"/>
    </row>
    <row r="2544" spans="2:12" s="5" customFormat="1" ht="63">
      <c r="B2544" s="1"/>
      <c r="C2544" s="351">
        <v>7899</v>
      </c>
      <c r="D2544" s="352" t="s">
        <v>2607</v>
      </c>
      <c r="E2544" s="353" t="s">
        <v>119</v>
      </c>
      <c r="F2544" s="354">
        <v>657987</v>
      </c>
      <c r="G2544" s="288" t="s">
        <v>117</v>
      </c>
      <c r="H2544" s="288" t="s">
        <v>145</v>
      </c>
      <c r="I2544" s="1"/>
      <c r="J2544" s="10"/>
      <c r="K2544" s="10"/>
      <c r="L2544" s="1"/>
    </row>
    <row r="2545" spans="2:12" s="5" customFormat="1" ht="31.5" hidden="1">
      <c r="B2545" s="1"/>
      <c r="C2545" s="351">
        <v>7900</v>
      </c>
      <c r="D2545" s="352" t="s">
        <v>2608</v>
      </c>
      <c r="E2545" s="353" t="s">
        <v>116</v>
      </c>
      <c r="F2545" s="354">
        <v>68946</v>
      </c>
      <c r="G2545" s="288" t="s">
        <v>117</v>
      </c>
      <c r="H2545" s="288" t="s">
        <v>145</v>
      </c>
      <c r="I2545" s="1"/>
      <c r="J2545" s="10"/>
      <c r="K2545" s="10"/>
      <c r="L2545" s="1"/>
    </row>
    <row r="2546" spans="2:12" s="5" customFormat="1" ht="31.5" hidden="1">
      <c r="B2546" s="1"/>
      <c r="C2546" s="351">
        <v>7901</v>
      </c>
      <c r="D2546" s="352" t="s">
        <v>2609</v>
      </c>
      <c r="E2546" s="353" t="s">
        <v>785</v>
      </c>
      <c r="F2546" s="354">
        <v>10667</v>
      </c>
      <c r="G2546" s="288" t="s">
        <v>117</v>
      </c>
      <c r="H2546" s="288"/>
      <c r="I2546" s="1"/>
      <c r="J2546" s="10"/>
      <c r="K2546" s="10"/>
      <c r="L2546" s="1"/>
    </row>
    <row r="2547" spans="2:12" s="5" customFormat="1" ht="47.25" hidden="1">
      <c r="B2547" s="1"/>
      <c r="C2547" s="351">
        <v>7902</v>
      </c>
      <c r="D2547" s="352" t="s">
        <v>2610</v>
      </c>
      <c r="E2547" s="353" t="s">
        <v>122</v>
      </c>
      <c r="F2547" s="354">
        <v>51760</v>
      </c>
      <c r="G2547" s="288" t="s">
        <v>117</v>
      </c>
      <c r="H2547" s="288"/>
      <c r="I2547" s="1"/>
      <c r="J2547" s="10"/>
      <c r="K2547" s="10"/>
      <c r="L2547" s="1"/>
    </row>
    <row r="2548" spans="2:12" s="5" customFormat="1" ht="63" hidden="1">
      <c r="B2548" s="1"/>
      <c r="C2548" s="351">
        <v>7903</v>
      </c>
      <c r="D2548" s="352" t="s">
        <v>2611</v>
      </c>
      <c r="E2548" s="353" t="s">
        <v>125</v>
      </c>
      <c r="F2548" s="354">
        <v>44625</v>
      </c>
      <c r="G2548" s="288" t="s">
        <v>117</v>
      </c>
      <c r="H2548" s="288"/>
      <c r="I2548" s="1"/>
      <c r="J2548" s="10"/>
      <c r="K2548" s="10"/>
      <c r="L2548" s="1"/>
    </row>
    <row r="2549" spans="2:12" s="5" customFormat="1" ht="31.5" hidden="1">
      <c r="B2549" s="1"/>
      <c r="C2549" s="351">
        <v>7904</v>
      </c>
      <c r="D2549" s="352" t="s">
        <v>2612</v>
      </c>
      <c r="E2549" s="353" t="s">
        <v>1215</v>
      </c>
      <c r="F2549" s="354">
        <v>4164</v>
      </c>
      <c r="G2549" s="288" t="s">
        <v>117</v>
      </c>
      <c r="H2549" s="288"/>
      <c r="I2549" s="1"/>
      <c r="J2549" s="10"/>
      <c r="K2549" s="10"/>
      <c r="L2549" s="1"/>
    </row>
    <row r="2550" spans="2:12" s="5" customFormat="1" ht="63" hidden="1">
      <c r="B2550" s="1"/>
      <c r="C2550" s="351">
        <v>7905</v>
      </c>
      <c r="D2550" s="352" t="s">
        <v>2613</v>
      </c>
      <c r="E2550" s="353" t="s">
        <v>119</v>
      </c>
      <c r="F2550" s="354">
        <v>55277</v>
      </c>
      <c r="G2550" s="288" t="s">
        <v>117</v>
      </c>
      <c r="H2550" s="288"/>
      <c r="I2550" s="1"/>
      <c r="J2550" s="10"/>
      <c r="K2550" s="10"/>
      <c r="L2550" s="1"/>
    </row>
    <row r="2551" spans="2:12" s="5" customFormat="1" ht="63" hidden="1">
      <c r="B2551" s="1"/>
      <c r="C2551" s="351">
        <v>7944</v>
      </c>
      <c r="D2551" s="352" t="s">
        <v>2614</v>
      </c>
      <c r="E2551" s="353" t="s">
        <v>119</v>
      </c>
      <c r="F2551" s="354">
        <v>4167</v>
      </c>
      <c r="G2551" s="288" t="s">
        <v>117</v>
      </c>
      <c r="H2551" s="288"/>
      <c r="I2551" s="1"/>
      <c r="J2551" s="10"/>
      <c r="K2551" s="10"/>
      <c r="L2551" s="1"/>
    </row>
    <row r="2552" spans="2:12" s="5" customFormat="1" ht="47.25" hidden="1">
      <c r="B2552" s="1"/>
      <c r="C2552" s="351">
        <v>7945</v>
      </c>
      <c r="D2552" s="352" t="s">
        <v>2615</v>
      </c>
      <c r="E2552" s="353" t="s">
        <v>119</v>
      </c>
      <c r="F2552" s="354">
        <v>3378</v>
      </c>
      <c r="G2552" s="288" t="s">
        <v>117</v>
      </c>
      <c r="H2552" s="288"/>
      <c r="I2552" s="1"/>
      <c r="J2552" s="10"/>
      <c r="K2552" s="10"/>
      <c r="L2552" s="1"/>
    </row>
    <row r="2553" spans="2:12" s="5" customFormat="1" ht="47.25" hidden="1">
      <c r="B2553" s="1"/>
      <c r="C2553" s="351">
        <v>7946</v>
      </c>
      <c r="D2553" s="352" t="s">
        <v>2616</v>
      </c>
      <c r="E2553" s="353" t="s">
        <v>119</v>
      </c>
      <c r="F2553" s="354">
        <v>5849</v>
      </c>
      <c r="G2553" s="288" t="s">
        <v>117</v>
      </c>
      <c r="H2553" s="288"/>
      <c r="I2553" s="1"/>
      <c r="J2553" s="10"/>
      <c r="K2553" s="10"/>
      <c r="L2553" s="1"/>
    </row>
    <row r="2554" spans="2:12" s="5" customFormat="1" ht="63" hidden="1">
      <c r="B2554" s="1"/>
      <c r="C2554" s="351">
        <v>7947</v>
      </c>
      <c r="D2554" s="352" t="s">
        <v>2617</v>
      </c>
      <c r="E2554" s="353" t="s">
        <v>122</v>
      </c>
      <c r="F2554" s="354">
        <v>58575</v>
      </c>
      <c r="G2554" s="288" t="s">
        <v>117</v>
      </c>
      <c r="H2554" s="288"/>
      <c r="I2554" s="1"/>
      <c r="J2554" s="10"/>
      <c r="K2554" s="10"/>
      <c r="L2554" s="1"/>
    </row>
    <row r="2555" spans="2:12" s="5" customFormat="1" ht="63" hidden="1">
      <c r="B2555" s="1"/>
      <c r="C2555" s="351">
        <v>7948</v>
      </c>
      <c r="D2555" s="352" t="s">
        <v>2618</v>
      </c>
      <c r="E2555" s="353" t="s">
        <v>122</v>
      </c>
      <c r="F2555" s="354">
        <v>68452</v>
      </c>
      <c r="G2555" s="288" t="s">
        <v>117</v>
      </c>
      <c r="H2555" s="288"/>
      <c r="I2555" s="1"/>
      <c r="J2555" s="10"/>
      <c r="K2555" s="10"/>
      <c r="L2555" s="1"/>
    </row>
    <row r="2556" spans="2:12" s="5" customFormat="1" ht="63" hidden="1">
      <c r="B2556" s="1"/>
      <c r="C2556" s="351">
        <v>7949</v>
      </c>
      <c r="D2556" s="352" t="s">
        <v>2619</v>
      </c>
      <c r="E2556" s="353" t="s">
        <v>122</v>
      </c>
      <c r="F2556" s="354">
        <v>73047</v>
      </c>
      <c r="G2556" s="288" t="s">
        <v>117</v>
      </c>
      <c r="H2556" s="288"/>
      <c r="I2556" s="1"/>
      <c r="J2556" s="10"/>
      <c r="K2556" s="10"/>
      <c r="L2556" s="1"/>
    </row>
    <row r="2557" spans="2:12" s="5" customFormat="1" ht="63" hidden="1">
      <c r="B2557" s="1"/>
      <c r="C2557" s="351">
        <v>7950</v>
      </c>
      <c r="D2557" s="352" t="s">
        <v>2620</v>
      </c>
      <c r="E2557" s="353" t="s">
        <v>122</v>
      </c>
      <c r="F2557" s="354">
        <v>90811</v>
      </c>
      <c r="G2557" s="288" t="s">
        <v>117</v>
      </c>
      <c r="H2557" s="288"/>
      <c r="I2557" s="1"/>
      <c r="J2557" s="10"/>
      <c r="K2557" s="10"/>
      <c r="L2557" s="1"/>
    </row>
    <row r="2558" spans="2:12" s="5" customFormat="1" ht="63" hidden="1">
      <c r="B2558" s="1"/>
      <c r="C2558" s="351">
        <v>7951</v>
      </c>
      <c r="D2558" s="352" t="s">
        <v>2621</v>
      </c>
      <c r="E2558" s="353" t="s">
        <v>122</v>
      </c>
      <c r="F2558" s="354">
        <v>124100</v>
      </c>
      <c r="G2558" s="288" t="s">
        <v>117</v>
      </c>
      <c r="H2558" s="288"/>
      <c r="I2558" s="1"/>
      <c r="J2558" s="10"/>
      <c r="K2558" s="10"/>
      <c r="L2558" s="1"/>
    </row>
    <row r="2559" spans="2:12" s="5" customFormat="1" ht="94.5">
      <c r="B2559" s="1"/>
      <c r="C2559" s="351">
        <v>7953</v>
      </c>
      <c r="D2559" s="352" t="s">
        <v>2622</v>
      </c>
      <c r="E2559" s="353" t="s">
        <v>122</v>
      </c>
      <c r="F2559" s="354">
        <v>1195198</v>
      </c>
      <c r="G2559" s="288" t="s">
        <v>117</v>
      </c>
      <c r="H2559" s="288" t="s">
        <v>145</v>
      </c>
      <c r="I2559" s="1"/>
      <c r="J2559" s="10"/>
      <c r="K2559" s="10"/>
      <c r="L2559" s="1"/>
    </row>
    <row r="2560" spans="2:12" s="5" customFormat="1" ht="126" hidden="1">
      <c r="B2560" s="1"/>
      <c r="C2560" s="351">
        <v>7954</v>
      </c>
      <c r="D2560" s="352" t="s">
        <v>2623</v>
      </c>
      <c r="E2560" s="353" t="s">
        <v>125</v>
      </c>
      <c r="F2560" s="354">
        <v>671993</v>
      </c>
      <c r="G2560" s="288" t="s">
        <v>117</v>
      </c>
      <c r="H2560" s="288"/>
      <c r="I2560" s="1"/>
      <c r="J2560" s="10"/>
      <c r="K2560" s="10"/>
      <c r="L2560" s="1"/>
    </row>
    <row r="2561" spans="2:12" s="5" customFormat="1" ht="94.5" hidden="1">
      <c r="B2561" s="1"/>
      <c r="C2561" s="351">
        <v>7955</v>
      </c>
      <c r="D2561" s="352" t="s">
        <v>2624</v>
      </c>
      <c r="E2561" s="353" t="s">
        <v>125</v>
      </c>
      <c r="F2561" s="354">
        <v>875248</v>
      </c>
      <c r="G2561" s="288" t="s">
        <v>117</v>
      </c>
      <c r="H2561" s="288"/>
      <c r="I2561" s="1"/>
      <c r="J2561" s="10"/>
      <c r="K2561" s="10"/>
      <c r="L2561" s="1"/>
    </row>
    <row r="2562" spans="2:12" s="5" customFormat="1" ht="94.5" hidden="1">
      <c r="B2562" s="1"/>
      <c r="C2562" s="351">
        <v>7956</v>
      </c>
      <c r="D2562" s="352" t="s">
        <v>2625</v>
      </c>
      <c r="E2562" s="353" t="s">
        <v>125</v>
      </c>
      <c r="F2562" s="354">
        <v>1384748</v>
      </c>
      <c r="G2562" s="288" t="s">
        <v>117</v>
      </c>
      <c r="H2562" s="288"/>
      <c r="I2562" s="1"/>
      <c r="J2562" s="10"/>
      <c r="K2562" s="10"/>
      <c r="L2562" s="1"/>
    </row>
    <row r="2563" spans="2:12" s="5" customFormat="1" ht="78.75" hidden="1">
      <c r="B2563" s="1"/>
      <c r="C2563" s="351">
        <v>7957</v>
      </c>
      <c r="D2563" s="352" t="s">
        <v>2626</v>
      </c>
      <c r="E2563" s="353" t="s">
        <v>122</v>
      </c>
      <c r="F2563" s="354">
        <v>60486</v>
      </c>
      <c r="G2563" s="288" t="s">
        <v>117</v>
      </c>
      <c r="H2563" s="288" t="s">
        <v>145</v>
      </c>
      <c r="I2563" s="1"/>
      <c r="J2563" s="10"/>
      <c r="K2563" s="10"/>
      <c r="L2563" s="1"/>
    </row>
    <row r="2564" spans="2:12" s="5" customFormat="1" ht="63" hidden="1">
      <c r="B2564" s="1"/>
      <c r="C2564" s="351">
        <v>7958</v>
      </c>
      <c r="D2564" s="352" t="s">
        <v>2627</v>
      </c>
      <c r="E2564" s="353" t="s">
        <v>122</v>
      </c>
      <c r="F2564" s="354">
        <v>12109</v>
      </c>
      <c r="G2564" s="288" t="s">
        <v>117</v>
      </c>
      <c r="H2564" s="288"/>
      <c r="I2564" s="1"/>
      <c r="J2564" s="10"/>
      <c r="K2564" s="10"/>
      <c r="L2564" s="1"/>
    </row>
    <row r="2565" spans="2:12" s="5" customFormat="1" ht="78.75" hidden="1">
      <c r="B2565" s="1"/>
      <c r="C2565" s="351">
        <v>7959</v>
      </c>
      <c r="D2565" s="352" t="s">
        <v>2628</v>
      </c>
      <c r="E2565" s="353" t="s">
        <v>122</v>
      </c>
      <c r="F2565" s="354">
        <v>14531</v>
      </c>
      <c r="G2565" s="288" t="s">
        <v>117</v>
      </c>
      <c r="H2565" s="288"/>
      <c r="I2565" s="1"/>
      <c r="J2565" s="10"/>
      <c r="K2565" s="10"/>
      <c r="L2565" s="1"/>
    </row>
    <row r="2566" spans="2:12" s="5" customFormat="1" ht="78.75" hidden="1">
      <c r="B2566" s="1"/>
      <c r="C2566" s="351">
        <v>7960</v>
      </c>
      <c r="D2566" s="352" t="s">
        <v>2629</v>
      </c>
      <c r="E2566" s="353" t="s">
        <v>122</v>
      </c>
      <c r="F2566" s="354">
        <v>12109</v>
      </c>
      <c r="G2566" s="288" t="s">
        <v>117</v>
      </c>
      <c r="H2566" s="288"/>
      <c r="I2566" s="1"/>
      <c r="J2566" s="10"/>
      <c r="K2566" s="10"/>
      <c r="L2566" s="1"/>
    </row>
    <row r="2567" spans="2:12" s="5" customFormat="1" ht="78.75" hidden="1">
      <c r="B2567" s="1"/>
      <c r="C2567" s="351">
        <v>7961</v>
      </c>
      <c r="D2567" s="352" t="s">
        <v>2630</v>
      </c>
      <c r="E2567" s="353" t="s">
        <v>122</v>
      </c>
      <c r="F2567" s="354">
        <v>18163</v>
      </c>
      <c r="G2567" s="288" t="s">
        <v>117</v>
      </c>
      <c r="H2567" s="288"/>
      <c r="I2567" s="1"/>
      <c r="J2567" s="10"/>
      <c r="K2567" s="10"/>
      <c r="L2567" s="1"/>
    </row>
    <row r="2568" spans="2:12" s="5" customFormat="1" ht="47.25" hidden="1">
      <c r="B2568" s="1"/>
      <c r="C2568" s="351">
        <v>7962</v>
      </c>
      <c r="D2568" s="352" t="s">
        <v>2631</v>
      </c>
      <c r="E2568" s="353" t="s">
        <v>125</v>
      </c>
      <c r="F2568" s="354">
        <v>11156</v>
      </c>
      <c r="G2568" s="288" t="s">
        <v>117</v>
      </c>
      <c r="H2568" s="288"/>
      <c r="I2568" s="1"/>
      <c r="J2568" s="10"/>
      <c r="K2568" s="10"/>
      <c r="L2568" s="1"/>
    </row>
    <row r="2569" spans="2:12" s="5" customFormat="1" ht="31.5" hidden="1">
      <c r="B2569" s="1"/>
      <c r="C2569" s="351">
        <v>7963</v>
      </c>
      <c r="D2569" s="352" t="s">
        <v>2632</v>
      </c>
      <c r="E2569" s="353" t="s">
        <v>125</v>
      </c>
      <c r="F2569" s="354">
        <v>435421</v>
      </c>
      <c r="G2569" s="288" t="s">
        <v>117</v>
      </c>
      <c r="H2569" s="288" t="s">
        <v>145</v>
      </c>
      <c r="I2569" s="1"/>
      <c r="J2569" s="10"/>
      <c r="K2569" s="10"/>
      <c r="L2569" s="1"/>
    </row>
    <row r="2570" spans="2:12" s="5" customFormat="1" ht="47.25" hidden="1">
      <c r="B2570" s="1"/>
      <c r="C2570" s="351">
        <v>7964</v>
      </c>
      <c r="D2570" s="352" t="s">
        <v>2633</v>
      </c>
      <c r="E2570" s="353" t="s">
        <v>125</v>
      </c>
      <c r="F2570" s="354">
        <v>569891</v>
      </c>
      <c r="G2570" s="288" t="s">
        <v>117</v>
      </c>
      <c r="H2570" s="288"/>
      <c r="I2570" s="1"/>
      <c r="J2570" s="10"/>
      <c r="K2570" s="10"/>
      <c r="L2570" s="1"/>
    </row>
    <row r="2571" spans="2:12" s="5" customFormat="1" ht="47.25" hidden="1">
      <c r="B2571" s="1"/>
      <c r="C2571" s="351">
        <v>7965</v>
      </c>
      <c r="D2571" s="352" t="s">
        <v>2634</v>
      </c>
      <c r="E2571" s="353" t="s">
        <v>125</v>
      </c>
      <c r="F2571" s="354">
        <v>3550254</v>
      </c>
      <c r="G2571" s="288" t="s">
        <v>117</v>
      </c>
      <c r="H2571" s="288"/>
      <c r="I2571" s="1"/>
      <c r="J2571" s="10"/>
      <c r="K2571" s="10"/>
      <c r="L2571" s="1"/>
    </row>
    <row r="2572" spans="2:12" s="5" customFormat="1" ht="78.75">
      <c r="B2572" s="1"/>
      <c r="C2572" s="351">
        <v>7966</v>
      </c>
      <c r="D2572" s="352" t="s">
        <v>2635</v>
      </c>
      <c r="E2572" s="353" t="s">
        <v>125</v>
      </c>
      <c r="F2572" s="354">
        <v>143056</v>
      </c>
      <c r="G2572" s="288" t="s">
        <v>117</v>
      </c>
      <c r="H2572" s="288" t="s">
        <v>145</v>
      </c>
      <c r="I2572" s="1"/>
      <c r="J2572" s="10"/>
      <c r="K2572" s="10"/>
      <c r="L2572" s="1"/>
    </row>
    <row r="2573" spans="2:12" s="5" customFormat="1" ht="63" hidden="1">
      <c r="B2573" s="1"/>
      <c r="C2573" s="351">
        <v>7967</v>
      </c>
      <c r="D2573" s="352" t="s">
        <v>2636</v>
      </c>
      <c r="E2573" s="353" t="s">
        <v>119</v>
      </c>
      <c r="F2573" s="354">
        <v>6436</v>
      </c>
      <c r="G2573" s="288" t="s">
        <v>117</v>
      </c>
      <c r="H2573" s="288"/>
      <c r="I2573" s="1"/>
      <c r="J2573" s="10"/>
      <c r="K2573" s="10"/>
      <c r="L2573" s="1"/>
    </row>
    <row r="2574" spans="2:12" s="5" customFormat="1" ht="110.25" hidden="1">
      <c r="B2574" s="1"/>
      <c r="C2574" s="351">
        <v>7968</v>
      </c>
      <c r="D2574" s="352" t="s">
        <v>2637</v>
      </c>
      <c r="E2574" s="353" t="s">
        <v>1982</v>
      </c>
      <c r="F2574" s="354">
        <v>1601</v>
      </c>
      <c r="G2574" s="288" t="s">
        <v>117</v>
      </c>
      <c r="H2574" s="288"/>
      <c r="I2574" s="1"/>
      <c r="J2574" s="10"/>
      <c r="K2574" s="10"/>
      <c r="L2574" s="1"/>
    </row>
    <row r="2575" spans="2:12" s="5" customFormat="1" ht="126">
      <c r="B2575" s="1"/>
      <c r="C2575" s="351">
        <v>7969</v>
      </c>
      <c r="D2575" s="352" t="s">
        <v>2638</v>
      </c>
      <c r="E2575" s="353" t="s">
        <v>1982</v>
      </c>
      <c r="F2575" s="354">
        <v>1601</v>
      </c>
      <c r="G2575" s="288" t="s">
        <v>117</v>
      </c>
      <c r="H2575" s="288"/>
      <c r="I2575" s="1"/>
      <c r="J2575" s="10"/>
      <c r="K2575" s="10"/>
      <c r="L2575" s="1"/>
    </row>
    <row r="2576" spans="2:12" s="5" customFormat="1" ht="94.5">
      <c r="B2576" s="1"/>
      <c r="C2576" s="351">
        <v>7970</v>
      </c>
      <c r="D2576" s="352" t="s">
        <v>2639</v>
      </c>
      <c r="E2576" s="353" t="s">
        <v>122</v>
      </c>
      <c r="F2576" s="354">
        <v>202316</v>
      </c>
      <c r="G2576" s="288" t="s">
        <v>117</v>
      </c>
      <c r="H2576" s="288"/>
      <c r="I2576" s="1"/>
      <c r="J2576" s="10"/>
      <c r="K2576" s="10"/>
      <c r="L2576" s="1"/>
    </row>
    <row r="2577" spans="2:12" s="5" customFormat="1" ht="47.25" hidden="1">
      <c r="B2577" s="1"/>
      <c r="C2577" s="351">
        <v>7972</v>
      </c>
      <c r="D2577" s="352" t="s">
        <v>2640</v>
      </c>
      <c r="E2577" s="353" t="s">
        <v>119</v>
      </c>
      <c r="F2577" s="354">
        <v>18740</v>
      </c>
      <c r="G2577" s="288" t="s">
        <v>117</v>
      </c>
      <c r="H2577" s="288"/>
      <c r="I2577" s="1"/>
      <c r="J2577" s="10"/>
      <c r="K2577" s="10"/>
      <c r="L2577" s="1"/>
    </row>
    <row r="2578" spans="2:12" s="5" customFormat="1" ht="47.25">
      <c r="B2578" s="1"/>
      <c r="C2578" s="351">
        <v>7974</v>
      </c>
      <c r="D2578" s="352" t="s">
        <v>2641</v>
      </c>
      <c r="E2578" s="353" t="s">
        <v>125</v>
      </c>
      <c r="F2578" s="354">
        <v>575418</v>
      </c>
      <c r="G2578" s="288" t="s">
        <v>117</v>
      </c>
      <c r="H2578" s="288" t="s">
        <v>145</v>
      </c>
      <c r="I2578" s="1"/>
      <c r="J2578" s="10"/>
      <c r="K2578" s="10"/>
      <c r="L2578" s="1"/>
    </row>
    <row r="2579" spans="2:12" s="5" customFormat="1" ht="47.25" hidden="1">
      <c r="B2579" s="1"/>
      <c r="C2579" s="351">
        <v>7989</v>
      </c>
      <c r="D2579" s="352" t="s">
        <v>2642</v>
      </c>
      <c r="E2579" s="353" t="s">
        <v>122</v>
      </c>
      <c r="F2579" s="354">
        <v>102654</v>
      </c>
      <c r="G2579" s="288" t="s">
        <v>117</v>
      </c>
      <c r="H2579" s="288"/>
      <c r="I2579" s="1"/>
      <c r="J2579" s="10"/>
      <c r="K2579" s="10"/>
      <c r="L2579" s="1"/>
    </row>
    <row r="2580" spans="2:12" s="5" customFormat="1" ht="126" hidden="1">
      <c r="B2580" s="1"/>
      <c r="C2580" s="351">
        <v>7990</v>
      </c>
      <c r="D2580" s="352" t="s">
        <v>2643</v>
      </c>
      <c r="E2580" s="353" t="s">
        <v>2644</v>
      </c>
      <c r="F2580" s="354">
        <v>101150</v>
      </c>
      <c r="G2580" s="288" t="s">
        <v>117</v>
      </c>
      <c r="H2580" s="288"/>
      <c r="I2580" s="1"/>
      <c r="J2580" s="10"/>
      <c r="K2580" s="10"/>
      <c r="L2580" s="1"/>
    </row>
    <row r="2581" spans="2:12" s="5" customFormat="1" ht="126" hidden="1">
      <c r="B2581" s="1"/>
      <c r="C2581" s="351">
        <v>7991</v>
      </c>
      <c r="D2581" s="352" t="s">
        <v>2645</v>
      </c>
      <c r="E2581" s="353" t="s">
        <v>2644</v>
      </c>
      <c r="F2581" s="354">
        <v>113536</v>
      </c>
      <c r="G2581" s="288" t="s">
        <v>117</v>
      </c>
      <c r="H2581" s="288"/>
      <c r="I2581" s="1"/>
      <c r="J2581" s="10"/>
      <c r="K2581" s="10"/>
      <c r="L2581" s="1"/>
    </row>
    <row r="2582" spans="2:12" s="5" customFormat="1" ht="78.75">
      <c r="B2582" s="1"/>
      <c r="C2582" s="351">
        <v>7992</v>
      </c>
      <c r="D2582" s="352" t="s">
        <v>2646</v>
      </c>
      <c r="E2582" s="353" t="s">
        <v>122</v>
      </c>
      <c r="F2582" s="354">
        <v>15497</v>
      </c>
      <c r="G2582" s="288" t="s">
        <v>117</v>
      </c>
      <c r="H2582" s="288" t="s">
        <v>145</v>
      </c>
      <c r="I2582" s="1"/>
      <c r="J2582" s="10"/>
      <c r="K2582" s="10"/>
      <c r="L2582" s="1"/>
    </row>
    <row r="2583" spans="2:12" s="5" customFormat="1" ht="78.75">
      <c r="B2583" s="1"/>
      <c r="C2583" s="351">
        <v>7993</v>
      </c>
      <c r="D2583" s="352" t="s">
        <v>2647</v>
      </c>
      <c r="E2583" s="353" t="s">
        <v>122</v>
      </c>
      <c r="F2583" s="354">
        <v>21061</v>
      </c>
      <c r="G2583" s="288" t="s">
        <v>117</v>
      </c>
      <c r="H2583" s="288" t="s">
        <v>145</v>
      </c>
      <c r="I2583" s="1"/>
      <c r="J2583" s="10"/>
      <c r="K2583" s="10"/>
      <c r="L2583" s="1"/>
    </row>
    <row r="2584" spans="2:12" s="5" customFormat="1" ht="78.75">
      <c r="B2584" s="1"/>
      <c r="C2584" s="351">
        <v>7994</v>
      </c>
      <c r="D2584" s="352" t="s">
        <v>2648</v>
      </c>
      <c r="E2584" s="353" t="s">
        <v>122</v>
      </c>
      <c r="F2584" s="354">
        <v>48257</v>
      </c>
      <c r="G2584" s="288" t="s">
        <v>117</v>
      </c>
      <c r="H2584" s="288" t="s">
        <v>145</v>
      </c>
      <c r="I2584" s="1"/>
      <c r="J2584" s="10"/>
      <c r="K2584" s="10"/>
      <c r="L2584" s="1"/>
    </row>
    <row r="2585" spans="2:12" s="5" customFormat="1" ht="63">
      <c r="B2585" s="1"/>
      <c r="C2585" s="351">
        <v>7995</v>
      </c>
      <c r="D2585" s="352" t="s">
        <v>2649</v>
      </c>
      <c r="E2585" s="353" t="s">
        <v>122</v>
      </c>
      <c r="F2585" s="354">
        <v>1233</v>
      </c>
      <c r="G2585" s="288" t="s">
        <v>117</v>
      </c>
      <c r="H2585" s="288"/>
      <c r="I2585" s="1"/>
      <c r="J2585" s="10"/>
      <c r="K2585" s="10"/>
      <c r="L2585" s="1"/>
    </row>
    <row r="2586" spans="2:12" s="5" customFormat="1" ht="47.25" hidden="1">
      <c r="B2586" s="1"/>
      <c r="C2586" s="351">
        <v>7996</v>
      </c>
      <c r="D2586" s="352" t="s">
        <v>2650</v>
      </c>
      <c r="E2586" s="353" t="s">
        <v>119</v>
      </c>
      <c r="F2586" s="354">
        <v>75264</v>
      </c>
      <c r="G2586" s="288" t="s">
        <v>117</v>
      </c>
      <c r="H2586" s="288"/>
      <c r="I2586" s="1"/>
      <c r="J2586" s="10"/>
      <c r="K2586" s="10"/>
      <c r="L2586" s="1"/>
    </row>
    <row r="2587" spans="2:12" s="5" customFormat="1" ht="47.25" hidden="1">
      <c r="B2587" s="1"/>
      <c r="C2587" s="351">
        <v>7997</v>
      </c>
      <c r="D2587" s="352" t="s">
        <v>2651</v>
      </c>
      <c r="E2587" s="353" t="s">
        <v>119</v>
      </c>
      <c r="F2587" s="354">
        <v>73717</v>
      </c>
      <c r="G2587" s="288" t="s">
        <v>117</v>
      </c>
      <c r="H2587" s="288"/>
      <c r="I2587" s="1"/>
      <c r="J2587" s="10"/>
      <c r="K2587" s="10"/>
      <c r="L2587" s="1"/>
    </row>
    <row r="2588" spans="2:12" s="5" customFormat="1" ht="47.25" hidden="1">
      <c r="B2588" s="1"/>
      <c r="C2588" s="351">
        <v>8000</v>
      </c>
      <c r="D2588" s="352" t="s">
        <v>2652</v>
      </c>
      <c r="E2588" s="353" t="s">
        <v>1215</v>
      </c>
      <c r="F2588" s="354">
        <v>3693</v>
      </c>
      <c r="G2588" s="288" t="s">
        <v>117</v>
      </c>
      <c r="H2588" s="288"/>
      <c r="I2588" s="1"/>
      <c r="J2588" s="10"/>
      <c r="K2588" s="10"/>
      <c r="L2588" s="1"/>
    </row>
    <row r="2589" spans="2:12" s="5" customFormat="1" ht="225" hidden="1">
      <c r="B2589" s="1"/>
      <c r="C2589" s="458">
        <v>8001</v>
      </c>
      <c r="D2589" s="460" t="s">
        <v>2653</v>
      </c>
      <c r="E2589" s="462" t="s">
        <v>122</v>
      </c>
      <c r="F2589" s="464">
        <v>1092122</v>
      </c>
      <c r="G2589" s="288" t="s">
        <v>117</v>
      </c>
      <c r="H2589" s="288"/>
      <c r="I2589" s="1"/>
      <c r="J2589" s="10"/>
      <c r="K2589" s="10"/>
      <c r="L2589" s="1"/>
    </row>
    <row r="2590" spans="2:12" s="5" customFormat="1" ht="252" hidden="1">
      <c r="B2590" s="1"/>
      <c r="C2590" s="351">
        <v>8002</v>
      </c>
      <c r="D2590" s="352" t="s">
        <v>2654</v>
      </c>
      <c r="E2590" s="353" t="s">
        <v>122</v>
      </c>
      <c r="F2590" s="354">
        <v>1148435</v>
      </c>
      <c r="G2590" s="288" t="s">
        <v>117</v>
      </c>
      <c r="H2590" s="288"/>
      <c r="I2590" s="1"/>
      <c r="J2590" s="10"/>
      <c r="K2590" s="10"/>
      <c r="L2590" s="1"/>
    </row>
    <row r="2591" spans="2:12" s="5" customFormat="1" ht="225" hidden="1">
      <c r="B2591" s="1"/>
      <c r="C2591" s="458">
        <v>8003</v>
      </c>
      <c r="D2591" s="460" t="s">
        <v>2655</v>
      </c>
      <c r="E2591" s="462" t="s">
        <v>122</v>
      </c>
      <c r="F2591" s="464">
        <v>1268061</v>
      </c>
      <c r="G2591" s="288" t="s">
        <v>117</v>
      </c>
      <c r="H2591" s="288"/>
      <c r="I2591" s="1"/>
      <c r="J2591" s="10"/>
      <c r="K2591" s="10"/>
      <c r="L2591" s="1"/>
    </row>
    <row r="2592" spans="2:12" s="5" customFormat="1" ht="252" hidden="1">
      <c r="B2592" s="1"/>
      <c r="C2592" s="351">
        <v>8004</v>
      </c>
      <c r="D2592" s="352" t="s">
        <v>2656</v>
      </c>
      <c r="E2592" s="353" t="s">
        <v>122</v>
      </c>
      <c r="F2592" s="354">
        <v>1506815</v>
      </c>
      <c r="G2592" s="288" t="s">
        <v>117</v>
      </c>
      <c r="H2592" s="288"/>
      <c r="I2592" s="1"/>
      <c r="J2592" s="10"/>
      <c r="K2592" s="10"/>
      <c r="L2592" s="1"/>
    </row>
    <row r="2593" spans="2:12" s="5" customFormat="1" ht="252" hidden="1">
      <c r="B2593" s="1"/>
      <c r="C2593" s="351">
        <v>8005</v>
      </c>
      <c r="D2593" s="352" t="s">
        <v>2657</v>
      </c>
      <c r="E2593" s="353" t="s">
        <v>122</v>
      </c>
      <c r="F2593" s="354">
        <v>1720713</v>
      </c>
      <c r="G2593" s="288" t="s">
        <v>117</v>
      </c>
      <c r="H2593" s="288"/>
      <c r="I2593" s="1"/>
      <c r="J2593" s="10"/>
      <c r="K2593" s="10"/>
      <c r="L2593" s="1"/>
    </row>
    <row r="2594" spans="2:12" s="5" customFormat="1" ht="252" hidden="1">
      <c r="B2594" s="1"/>
      <c r="C2594" s="351">
        <v>8006</v>
      </c>
      <c r="D2594" s="352" t="s">
        <v>2658</v>
      </c>
      <c r="E2594" s="353" t="s">
        <v>122</v>
      </c>
      <c r="F2594" s="354">
        <v>1877924</v>
      </c>
      <c r="G2594" s="288" t="s">
        <v>117</v>
      </c>
      <c r="H2594" s="288"/>
      <c r="I2594" s="1"/>
      <c r="J2594" s="10"/>
      <c r="K2594" s="10"/>
      <c r="L2594" s="1"/>
    </row>
    <row r="2595" spans="2:12" s="5" customFormat="1" ht="252" hidden="1">
      <c r="B2595" s="1"/>
      <c r="C2595" s="351">
        <v>8007</v>
      </c>
      <c r="D2595" s="352" t="s">
        <v>2659</v>
      </c>
      <c r="E2595" s="353" t="s">
        <v>122</v>
      </c>
      <c r="F2595" s="354">
        <v>2306992</v>
      </c>
      <c r="G2595" s="288" t="s">
        <v>117</v>
      </c>
      <c r="H2595" s="288"/>
      <c r="I2595" s="1"/>
      <c r="J2595" s="10"/>
      <c r="K2595" s="10"/>
      <c r="L2595" s="1"/>
    </row>
    <row r="2596" spans="2:12" s="5" customFormat="1" ht="252" hidden="1">
      <c r="B2596" s="1"/>
      <c r="C2596" s="351">
        <v>8008</v>
      </c>
      <c r="D2596" s="352" t="s">
        <v>2660</v>
      </c>
      <c r="E2596" s="353" t="s">
        <v>122</v>
      </c>
      <c r="F2596" s="354">
        <v>2561579</v>
      </c>
      <c r="G2596" s="288" t="s">
        <v>117</v>
      </c>
      <c r="H2596" s="288"/>
      <c r="I2596" s="1"/>
      <c r="J2596" s="10"/>
      <c r="K2596" s="10"/>
      <c r="L2596" s="1"/>
    </row>
    <row r="2597" spans="2:12" s="5" customFormat="1" ht="252" hidden="1">
      <c r="B2597" s="1"/>
      <c r="C2597" s="351">
        <v>8009</v>
      </c>
      <c r="D2597" s="352" t="s">
        <v>2661</v>
      </c>
      <c r="E2597" s="353" t="s">
        <v>122</v>
      </c>
      <c r="F2597" s="354">
        <v>3062029</v>
      </c>
      <c r="G2597" s="288" t="s">
        <v>117</v>
      </c>
      <c r="H2597" s="288"/>
      <c r="I2597" s="1"/>
      <c r="J2597" s="10"/>
      <c r="K2597" s="10"/>
      <c r="L2597" s="1"/>
    </row>
    <row r="2598" spans="2:12" s="5" customFormat="1" ht="252" hidden="1">
      <c r="B2598" s="1"/>
      <c r="C2598" s="351">
        <v>8010</v>
      </c>
      <c r="D2598" s="352" t="s">
        <v>2662</v>
      </c>
      <c r="E2598" s="353" t="s">
        <v>122</v>
      </c>
      <c r="F2598" s="354">
        <v>3524432</v>
      </c>
      <c r="G2598" s="288" t="s">
        <v>117</v>
      </c>
      <c r="H2598" s="288"/>
      <c r="I2598" s="1"/>
      <c r="J2598" s="10"/>
      <c r="K2598" s="10"/>
      <c r="L2598" s="1"/>
    </row>
    <row r="2599" spans="2:12" s="5" customFormat="1" ht="252" hidden="1">
      <c r="B2599" s="1"/>
      <c r="C2599" s="351">
        <v>8011</v>
      </c>
      <c r="D2599" s="352" t="s">
        <v>2663</v>
      </c>
      <c r="E2599" s="353" t="s">
        <v>122</v>
      </c>
      <c r="F2599" s="354">
        <v>4633902</v>
      </c>
      <c r="G2599" s="288" t="s">
        <v>117</v>
      </c>
      <c r="H2599" s="288"/>
      <c r="I2599" s="1"/>
      <c r="J2599" s="10"/>
      <c r="K2599" s="10"/>
      <c r="L2599" s="1"/>
    </row>
    <row r="2600" spans="2:12" s="5" customFormat="1" ht="252" hidden="1">
      <c r="B2600" s="1"/>
      <c r="C2600" s="351">
        <v>8012</v>
      </c>
      <c r="D2600" s="352" t="s">
        <v>2664</v>
      </c>
      <c r="E2600" s="353" t="s">
        <v>122</v>
      </c>
      <c r="F2600" s="354">
        <v>5894965</v>
      </c>
      <c r="G2600" s="288" t="s">
        <v>117</v>
      </c>
      <c r="H2600" s="288"/>
      <c r="I2600" s="1"/>
      <c r="J2600" s="10"/>
      <c r="K2600" s="10"/>
      <c r="L2600" s="1"/>
    </row>
    <row r="2601" spans="2:12" s="5" customFormat="1" ht="252" hidden="1">
      <c r="B2601" s="1"/>
      <c r="C2601" s="351">
        <v>8013</v>
      </c>
      <c r="D2601" s="352" t="s">
        <v>2665</v>
      </c>
      <c r="E2601" s="353" t="s">
        <v>122</v>
      </c>
      <c r="F2601" s="354">
        <v>6454983</v>
      </c>
      <c r="G2601" s="288" t="s">
        <v>117</v>
      </c>
      <c r="H2601" s="288"/>
      <c r="I2601" s="1"/>
      <c r="J2601" s="10"/>
      <c r="K2601" s="10"/>
      <c r="L2601" s="1"/>
    </row>
    <row r="2602" spans="2:12" s="5" customFormat="1" ht="110.25">
      <c r="B2602" s="1"/>
      <c r="C2602" s="351">
        <v>8016</v>
      </c>
      <c r="D2602" s="352" t="s">
        <v>2666</v>
      </c>
      <c r="E2602" s="353" t="s">
        <v>122</v>
      </c>
      <c r="F2602" s="354">
        <v>520910</v>
      </c>
      <c r="G2602" s="288" t="s">
        <v>117</v>
      </c>
      <c r="H2602" s="288"/>
      <c r="I2602" s="1"/>
      <c r="J2602" s="10"/>
      <c r="K2602" s="10"/>
      <c r="L2602" s="1"/>
    </row>
    <row r="2603" spans="2:12" s="5" customFormat="1" ht="110.25">
      <c r="B2603" s="1"/>
      <c r="C2603" s="351">
        <v>8017</v>
      </c>
      <c r="D2603" s="352" t="s">
        <v>2667</v>
      </c>
      <c r="E2603" s="353" t="s">
        <v>125</v>
      </c>
      <c r="F2603" s="354">
        <v>520910</v>
      </c>
      <c r="G2603" s="288" t="s">
        <v>117</v>
      </c>
      <c r="H2603" s="288"/>
      <c r="I2603" s="1"/>
      <c r="J2603" s="10"/>
      <c r="K2603" s="10"/>
      <c r="L2603" s="1"/>
    </row>
    <row r="2604" spans="2:12" s="5" customFormat="1" ht="110.25">
      <c r="B2604" s="1"/>
      <c r="C2604" s="351">
        <v>8018</v>
      </c>
      <c r="D2604" s="352" t="s">
        <v>2668</v>
      </c>
      <c r="E2604" s="353" t="s">
        <v>125</v>
      </c>
      <c r="F2604" s="354">
        <v>754349</v>
      </c>
      <c r="G2604" s="288" t="s">
        <v>117</v>
      </c>
      <c r="H2604" s="288"/>
      <c r="I2604" s="1"/>
      <c r="J2604" s="10"/>
      <c r="K2604" s="10"/>
      <c r="L2604" s="1"/>
    </row>
    <row r="2605" spans="2:12" s="5" customFormat="1" ht="110.25">
      <c r="B2605" s="1"/>
      <c r="C2605" s="351">
        <v>8019</v>
      </c>
      <c r="D2605" s="352" t="s">
        <v>2669</v>
      </c>
      <c r="E2605" s="353" t="s">
        <v>122</v>
      </c>
      <c r="F2605" s="354">
        <v>1009591</v>
      </c>
      <c r="G2605" s="288" t="s">
        <v>117</v>
      </c>
      <c r="H2605" s="288"/>
      <c r="I2605" s="1"/>
      <c r="J2605" s="10"/>
      <c r="K2605" s="10"/>
      <c r="L2605" s="1"/>
    </row>
    <row r="2606" spans="2:12" s="5" customFormat="1" ht="110.25">
      <c r="B2606" s="1"/>
      <c r="C2606" s="351">
        <v>8020</v>
      </c>
      <c r="D2606" s="352" t="s">
        <v>2670</v>
      </c>
      <c r="E2606" s="353" t="s">
        <v>125</v>
      </c>
      <c r="F2606" s="354">
        <v>1192627</v>
      </c>
      <c r="G2606" s="288" t="s">
        <v>117</v>
      </c>
      <c r="H2606" s="288"/>
      <c r="I2606" s="1"/>
      <c r="J2606" s="10"/>
      <c r="K2606" s="10"/>
      <c r="L2606" s="1"/>
    </row>
    <row r="2607" spans="2:12" s="5" customFormat="1" ht="47.25" hidden="1">
      <c r="B2607" s="1"/>
      <c r="C2607" s="351">
        <v>8022</v>
      </c>
      <c r="D2607" s="352" t="s">
        <v>2671</v>
      </c>
      <c r="E2607" s="353" t="s">
        <v>125</v>
      </c>
      <c r="F2607" s="354">
        <v>682455</v>
      </c>
      <c r="G2607" s="288" t="s">
        <v>117</v>
      </c>
      <c r="H2607" s="288"/>
      <c r="I2607" s="1"/>
      <c r="J2607" s="10"/>
      <c r="K2607" s="10"/>
      <c r="L2607" s="1"/>
    </row>
    <row r="2608" spans="2:12" s="5" customFormat="1" ht="47.25" hidden="1">
      <c r="B2608" s="1"/>
      <c r="C2608" s="351">
        <v>8023</v>
      </c>
      <c r="D2608" s="352" t="s">
        <v>2672</v>
      </c>
      <c r="E2608" s="353" t="s">
        <v>125</v>
      </c>
      <c r="F2608" s="354">
        <v>944257</v>
      </c>
      <c r="G2608" s="288" t="s">
        <v>117</v>
      </c>
      <c r="H2608" s="288"/>
      <c r="I2608" s="1"/>
      <c r="J2608" s="10"/>
      <c r="K2608" s="10"/>
      <c r="L2608" s="1"/>
    </row>
    <row r="2609" spans="2:12" s="5" customFormat="1" ht="47.25" hidden="1">
      <c r="B2609" s="1"/>
      <c r="C2609" s="351">
        <v>8025</v>
      </c>
      <c r="D2609" s="352" t="s">
        <v>2673</v>
      </c>
      <c r="E2609" s="353" t="s">
        <v>125</v>
      </c>
      <c r="F2609" s="354">
        <v>502624</v>
      </c>
      <c r="G2609" s="288" t="s">
        <v>117</v>
      </c>
      <c r="H2609" s="288"/>
      <c r="I2609" s="1"/>
      <c r="J2609" s="10"/>
      <c r="K2609" s="10"/>
      <c r="L2609" s="1"/>
    </row>
    <row r="2610" spans="2:12" s="5" customFormat="1" ht="47.25" hidden="1">
      <c r="B2610" s="1"/>
      <c r="C2610" s="351">
        <v>8026</v>
      </c>
      <c r="D2610" s="352" t="s">
        <v>2674</v>
      </c>
      <c r="E2610" s="353" t="s">
        <v>125</v>
      </c>
      <c r="F2610" s="354">
        <v>799866</v>
      </c>
      <c r="G2610" s="288" t="s">
        <v>117</v>
      </c>
      <c r="H2610" s="288"/>
      <c r="I2610" s="1"/>
      <c r="J2610" s="10"/>
      <c r="K2610" s="10"/>
      <c r="L2610" s="1"/>
    </row>
    <row r="2611" spans="2:12" s="5" customFormat="1" ht="94.5" hidden="1">
      <c r="B2611" s="1"/>
      <c r="C2611" s="351">
        <v>8029</v>
      </c>
      <c r="D2611" s="352" t="s">
        <v>2675</v>
      </c>
      <c r="E2611" s="353" t="s">
        <v>125</v>
      </c>
      <c r="F2611" s="354">
        <v>10823332</v>
      </c>
      <c r="G2611" s="288" t="s">
        <v>117</v>
      </c>
      <c r="H2611" s="288"/>
      <c r="I2611" s="1"/>
      <c r="J2611" s="10"/>
      <c r="K2611" s="10"/>
      <c r="L2611" s="1"/>
    </row>
    <row r="2612" spans="2:12" s="5" customFormat="1" ht="141.75" hidden="1">
      <c r="B2612" s="1"/>
      <c r="C2612" s="351">
        <v>8033</v>
      </c>
      <c r="D2612" s="352" t="s">
        <v>2676</v>
      </c>
      <c r="E2612" s="353" t="s">
        <v>125</v>
      </c>
      <c r="F2612" s="354">
        <v>12230490</v>
      </c>
      <c r="G2612" s="288" t="s">
        <v>117</v>
      </c>
      <c r="H2612" s="288"/>
      <c r="I2612" s="1"/>
      <c r="J2612" s="10"/>
      <c r="K2612" s="10"/>
      <c r="L2612" s="1"/>
    </row>
    <row r="2613" spans="2:12" s="5" customFormat="1" ht="141.75" hidden="1">
      <c r="B2613" s="1"/>
      <c r="C2613" s="351">
        <v>8042</v>
      </c>
      <c r="D2613" s="352" t="s">
        <v>2677</v>
      </c>
      <c r="E2613" s="353" t="s">
        <v>122</v>
      </c>
      <c r="F2613" s="354">
        <v>1204567</v>
      </c>
      <c r="G2613" s="288" t="s">
        <v>117</v>
      </c>
      <c r="H2613" s="288"/>
      <c r="I2613" s="1"/>
      <c r="J2613" s="10"/>
      <c r="K2613" s="10"/>
      <c r="L2613" s="1"/>
    </row>
    <row r="2614" spans="2:12" s="5" customFormat="1" ht="141.75" hidden="1">
      <c r="B2614" s="1"/>
      <c r="C2614" s="351">
        <v>8043</v>
      </c>
      <c r="D2614" s="352" t="s">
        <v>2678</v>
      </c>
      <c r="E2614" s="353" t="s">
        <v>122</v>
      </c>
      <c r="F2614" s="354">
        <v>1404772</v>
      </c>
      <c r="G2614" s="288" t="s">
        <v>117</v>
      </c>
      <c r="H2614" s="288"/>
      <c r="I2614" s="1"/>
      <c r="J2614" s="10"/>
      <c r="K2614" s="10"/>
      <c r="L2614" s="1"/>
    </row>
    <row r="2615" spans="2:12" s="5" customFormat="1" ht="110.25" hidden="1">
      <c r="B2615" s="1"/>
      <c r="C2615" s="351">
        <v>8044</v>
      </c>
      <c r="D2615" s="352" t="s">
        <v>2679</v>
      </c>
      <c r="E2615" s="353" t="s">
        <v>125</v>
      </c>
      <c r="F2615" s="354">
        <v>2930300</v>
      </c>
      <c r="G2615" s="288" t="s">
        <v>117</v>
      </c>
      <c r="H2615" s="288"/>
      <c r="I2615" s="1"/>
      <c r="J2615" s="10"/>
      <c r="K2615" s="10"/>
      <c r="L2615" s="1"/>
    </row>
    <row r="2616" spans="2:12" s="5" customFormat="1" ht="110.25" hidden="1">
      <c r="B2616" s="1"/>
      <c r="C2616" s="351">
        <v>8045</v>
      </c>
      <c r="D2616" s="352" t="s">
        <v>2680</v>
      </c>
      <c r="E2616" s="353" t="s">
        <v>125</v>
      </c>
      <c r="F2616" s="354">
        <v>3735830</v>
      </c>
      <c r="G2616" s="288" t="s">
        <v>117</v>
      </c>
      <c r="H2616" s="288"/>
      <c r="I2616" s="1"/>
      <c r="J2616" s="10"/>
      <c r="K2616" s="10"/>
      <c r="L2616" s="1"/>
    </row>
    <row r="2617" spans="2:12" s="5" customFormat="1" ht="94.5" hidden="1">
      <c r="B2617" s="1"/>
      <c r="C2617" s="351">
        <v>8046</v>
      </c>
      <c r="D2617" s="352" t="s">
        <v>2681</v>
      </c>
      <c r="E2617" s="353" t="s">
        <v>125</v>
      </c>
      <c r="F2617" s="354">
        <v>4738943</v>
      </c>
      <c r="G2617" s="288" t="s">
        <v>117</v>
      </c>
      <c r="H2617" s="288"/>
      <c r="I2617" s="1"/>
      <c r="J2617" s="10"/>
      <c r="K2617" s="10"/>
      <c r="L2617" s="1"/>
    </row>
    <row r="2618" spans="2:12" s="5" customFormat="1" ht="110.25" hidden="1">
      <c r="B2618" s="1"/>
      <c r="C2618" s="351">
        <v>8047</v>
      </c>
      <c r="D2618" s="352" t="s">
        <v>2682</v>
      </c>
      <c r="E2618" s="353" t="s">
        <v>125</v>
      </c>
      <c r="F2618" s="354">
        <v>5677216</v>
      </c>
      <c r="G2618" s="288" t="s">
        <v>117</v>
      </c>
      <c r="H2618" s="288"/>
      <c r="I2618" s="1"/>
      <c r="J2618" s="10"/>
      <c r="K2618" s="10"/>
      <c r="L2618" s="1"/>
    </row>
    <row r="2619" spans="2:12" s="5" customFormat="1" ht="110.25" hidden="1">
      <c r="B2619" s="1"/>
      <c r="C2619" s="351">
        <v>8048</v>
      </c>
      <c r="D2619" s="352" t="s">
        <v>2683</v>
      </c>
      <c r="E2619" s="353" t="s">
        <v>125</v>
      </c>
      <c r="F2619" s="354">
        <v>3259523</v>
      </c>
      <c r="G2619" s="288" t="s">
        <v>117</v>
      </c>
      <c r="H2619" s="288"/>
      <c r="I2619" s="1"/>
      <c r="J2619" s="10"/>
      <c r="K2619" s="10"/>
      <c r="L2619" s="1"/>
    </row>
    <row r="2620" spans="2:12" s="5" customFormat="1" ht="110.25" hidden="1">
      <c r="B2620" s="1"/>
      <c r="C2620" s="351">
        <v>8049</v>
      </c>
      <c r="D2620" s="352" t="s">
        <v>2684</v>
      </c>
      <c r="E2620" s="353" t="s">
        <v>125</v>
      </c>
      <c r="F2620" s="354">
        <v>4321469</v>
      </c>
      <c r="G2620" s="288" t="s">
        <v>117</v>
      </c>
      <c r="H2620" s="288"/>
      <c r="I2620" s="1"/>
      <c r="J2620" s="10"/>
      <c r="K2620" s="10"/>
      <c r="L2620" s="1"/>
    </row>
    <row r="2621" spans="2:12" s="5" customFormat="1" ht="110.25" hidden="1">
      <c r="B2621" s="1"/>
      <c r="C2621" s="351">
        <v>8050</v>
      </c>
      <c r="D2621" s="352" t="s">
        <v>2685</v>
      </c>
      <c r="E2621" s="353" t="s">
        <v>125</v>
      </c>
      <c r="F2621" s="354">
        <v>4109178</v>
      </c>
      <c r="G2621" s="288" t="s">
        <v>117</v>
      </c>
      <c r="H2621" s="288"/>
      <c r="I2621" s="1"/>
      <c r="J2621" s="10"/>
      <c r="K2621" s="10"/>
      <c r="L2621" s="1"/>
    </row>
    <row r="2622" spans="2:12" s="5" customFormat="1" ht="110.25" hidden="1">
      <c r="B2622" s="1"/>
      <c r="C2622" s="351">
        <v>8051</v>
      </c>
      <c r="D2622" s="352" t="s">
        <v>2686</v>
      </c>
      <c r="E2622" s="353" t="s">
        <v>125</v>
      </c>
      <c r="F2622" s="354">
        <v>5718522</v>
      </c>
      <c r="G2622" s="288" t="s">
        <v>117</v>
      </c>
      <c r="H2622" s="288"/>
      <c r="I2622" s="1"/>
      <c r="J2622" s="10"/>
      <c r="K2622" s="10"/>
      <c r="L2622" s="1"/>
    </row>
    <row r="2623" spans="2:12" s="5" customFormat="1" ht="110.25" hidden="1">
      <c r="B2623" s="1"/>
      <c r="C2623" s="351">
        <v>8052</v>
      </c>
      <c r="D2623" s="352" t="s">
        <v>2687</v>
      </c>
      <c r="E2623" s="353" t="s">
        <v>125</v>
      </c>
      <c r="F2623" s="354">
        <v>7412238</v>
      </c>
      <c r="G2623" s="288" t="s">
        <v>117</v>
      </c>
      <c r="H2623" s="288"/>
      <c r="I2623" s="1"/>
      <c r="J2623" s="10"/>
      <c r="K2623" s="10"/>
      <c r="L2623" s="1"/>
    </row>
    <row r="2624" spans="2:12" s="5" customFormat="1" ht="31.5" hidden="1">
      <c r="B2624" s="1"/>
      <c r="C2624" s="351">
        <v>8053</v>
      </c>
      <c r="D2624" s="352" t="s">
        <v>2688</v>
      </c>
      <c r="E2624" s="353" t="s">
        <v>125</v>
      </c>
      <c r="F2624" s="354">
        <v>800575</v>
      </c>
      <c r="G2624" s="288" t="s">
        <v>117</v>
      </c>
      <c r="H2624" s="288"/>
      <c r="I2624" s="1"/>
      <c r="J2624" s="10"/>
      <c r="K2624" s="10"/>
      <c r="L2624" s="1"/>
    </row>
    <row r="2625" spans="2:12" s="5" customFormat="1" ht="31.5" hidden="1">
      <c r="B2625" s="1"/>
      <c r="C2625" s="351">
        <v>8058</v>
      </c>
      <c r="D2625" s="352" t="s">
        <v>2689</v>
      </c>
      <c r="E2625" s="353" t="s">
        <v>122</v>
      </c>
      <c r="F2625" s="354">
        <v>40988</v>
      </c>
      <c r="G2625" s="288" t="s">
        <v>117</v>
      </c>
      <c r="H2625" s="288"/>
      <c r="I2625" s="1"/>
      <c r="J2625" s="10"/>
      <c r="K2625" s="10"/>
      <c r="L2625" s="1"/>
    </row>
    <row r="2626" spans="2:12" s="5" customFormat="1" ht="47.25" hidden="1">
      <c r="B2626" s="1"/>
      <c r="C2626" s="351">
        <v>8060</v>
      </c>
      <c r="D2626" s="352" t="s">
        <v>2690</v>
      </c>
      <c r="E2626" s="353" t="s">
        <v>125</v>
      </c>
      <c r="F2626" s="354">
        <v>972929</v>
      </c>
      <c r="G2626" s="288" t="s">
        <v>117</v>
      </c>
      <c r="H2626" s="288"/>
      <c r="I2626" s="1"/>
      <c r="J2626" s="10"/>
      <c r="K2626" s="10"/>
      <c r="L2626" s="1"/>
    </row>
    <row r="2627" spans="2:12" s="5" customFormat="1" ht="47.25" hidden="1">
      <c r="B2627" s="1"/>
      <c r="C2627" s="351">
        <v>8076</v>
      </c>
      <c r="D2627" s="352" t="s">
        <v>2691</v>
      </c>
      <c r="E2627" s="353" t="s">
        <v>125</v>
      </c>
      <c r="F2627" s="354">
        <v>39208</v>
      </c>
      <c r="G2627" s="288" t="s">
        <v>117</v>
      </c>
      <c r="H2627" s="288"/>
      <c r="I2627" s="1"/>
      <c r="J2627" s="10"/>
      <c r="K2627" s="10"/>
      <c r="L2627" s="1"/>
    </row>
    <row r="2628" spans="2:12" s="5" customFormat="1" ht="47.25" hidden="1">
      <c r="B2628" s="1"/>
      <c r="C2628" s="351">
        <v>8077</v>
      </c>
      <c r="D2628" s="352" t="s">
        <v>2692</v>
      </c>
      <c r="E2628" s="353" t="s">
        <v>125</v>
      </c>
      <c r="F2628" s="354">
        <v>253529</v>
      </c>
      <c r="G2628" s="288" t="s">
        <v>117</v>
      </c>
      <c r="H2628" s="288"/>
      <c r="I2628" s="1"/>
      <c r="J2628" s="10"/>
      <c r="K2628" s="10"/>
      <c r="L2628" s="1"/>
    </row>
    <row r="2629" spans="2:12" s="5" customFormat="1" ht="47.25" hidden="1">
      <c r="B2629" s="1"/>
      <c r="C2629" s="351">
        <v>8078</v>
      </c>
      <c r="D2629" s="352" t="s">
        <v>2693</v>
      </c>
      <c r="E2629" s="353" t="s">
        <v>125</v>
      </c>
      <c r="F2629" s="354">
        <v>161549</v>
      </c>
      <c r="G2629" s="288" t="s">
        <v>117</v>
      </c>
      <c r="H2629" s="288"/>
      <c r="I2629" s="1"/>
      <c r="J2629" s="10"/>
      <c r="K2629" s="10"/>
      <c r="L2629" s="1"/>
    </row>
    <row r="2630" spans="2:12" s="5" customFormat="1" ht="47.25" hidden="1">
      <c r="B2630" s="1"/>
      <c r="C2630" s="351">
        <v>8079</v>
      </c>
      <c r="D2630" s="352" t="s">
        <v>2694</v>
      </c>
      <c r="E2630" s="353" t="s">
        <v>125</v>
      </c>
      <c r="F2630" s="354">
        <v>211297</v>
      </c>
      <c r="G2630" s="288" t="s">
        <v>117</v>
      </c>
      <c r="H2630" s="288"/>
      <c r="I2630" s="1"/>
      <c r="J2630" s="10"/>
      <c r="K2630" s="10"/>
      <c r="L2630" s="1"/>
    </row>
    <row r="2631" spans="2:12" s="5" customFormat="1" ht="110.25" hidden="1">
      <c r="B2631" s="1"/>
      <c r="C2631" s="351">
        <v>8080</v>
      </c>
      <c r="D2631" s="352" t="s">
        <v>2695</v>
      </c>
      <c r="E2631" s="353" t="s">
        <v>125</v>
      </c>
      <c r="F2631" s="354">
        <v>132000</v>
      </c>
      <c r="G2631" s="288" t="s">
        <v>117</v>
      </c>
      <c r="H2631" s="288"/>
      <c r="I2631" s="1"/>
      <c r="J2631" s="10"/>
      <c r="K2631" s="10"/>
      <c r="L2631" s="1"/>
    </row>
    <row r="2632" spans="2:12" s="5" customFormat="1" ht="31.5" hidden="1">
      <c r="B2632" s="1"/>
      <c r="C2632" s="351">
        <v>8081</v>
      </c>
      <c r="D2632" s="352" t="s">
        <v>2696</v>
      </c>
      <c r="E2632" s="353" t="s">
        <v>125</v>
      </c>
      <c r="F2632" s="354">
        <v>28289</v>
      </c>
      <c r="G2632" s="288" t="s">
        <v>117</v>
      </c>
      <c r="H2632" s="288"/>
      <c r="I2632" s="1"/>
      <c r="J2632" s="10"/>
      <c r="K2632" s="10"/>
      <c r="L2632" s="1"/>
    </row>
    <row r="2633" spans="2:12" s="5" customFormat="1" ht="78.75" hidden="1">
      <c r="B2633" s="1"/>
      <c r="C2633" s="351">
        <v>8082</v>
      </c>
      <c r="D2633" s="352" t="s">
        <v>2697</v>
      </c>
      <c r="E2633" s="353" t="s">
        <v>116</v>
      </c>
      <c r="F2633" s="354">
        <v>62167</v>
      </c>
      <c r="G2633" s="288" t="s">
        <v>117</v>
      </c>
      <c r="H2633" s="288"/>
      <c r="I2633" s="1"/>
      <c r="J2633" s="10"/>
      <c r="K2633" s="10"/>
      <c r="L2633" s="1"/>
    </row>
    <row r="2634" spans="2:12" s="5" customFormat="1" ht="78.75" hidden="1">
      <c r="B2634" s="1"/>
      <c r="C2634" s="351">
        <v>8083</v>
      </c>
      <c r="D2634" s="352" t="s">
        <v>2698</v>
      </c>
      <c r="E2634" s="353" t="s">
        <v>116</v>
      </c>
      <c r="F2634" s="354">
        <v>56667</v>
      </c>
      <c r="G2634" s="288" t="s">
        <v>117</v>
      </c>
      <c r="H2634" s="288"/>
      <c r="I2634" s="1"/>
      <c r="J2634" s="10"/>
      <c r="K2634" s="10"/>
      <c r="L2634" s="1"/>
    </row>
    <row r="2635" spans="2:12" s="5" customFormat="1" ht="78.75" hidden="1">
      <c r="B2635" s="1"/>
      <c r="C2635" s="351">
        <v>8084</v>
      </c>
      <c r="D2635" s="352" t="s">
        <v>2699</v>
      </c>
      <c r="E2635" s="353" t="s">
        <v>116</v>
      </c>
      <c r="F2635" s="354">
        <v>33667</v>
      </c>
      <c r="G2635" s="288" t="s">
        <v>117</v>
      </c>
      <c r="H2635" s="288"/>
      <c r="I2635" s="1"/>
      <c r="J2635" s="10"/>
      <c r="K2635" s="10"/>
      <c r="L2635" s="1"/>
    </row>
    <row r="2636" spans="2:12" s="5" customFormat="1" ht="63">
      <c r="B2636" s="1"/>
      <c r="C2636" s="351">
        <v>8086</v>
      </c>
      <c r="D2636" s="352" t="s">
        <v>2700</v>
      </c>
      <c r="E2636" s="353" t="s">
        <v>119</v>
      </c>
      <c r="F2636" s="354">
        <v>780889</v>
      </c>
      <c r="G2636" s="288" t="s">
        <v>117</v>
      </c>
      <c r="H2636" s="288"/>
      <c r="I2636" s="1"/>
      <c r="J2636" s="10"/>
      <c r="K2636" s="10"/>
      <c r="L2636" s="1"/>
    </row>
    <row r="2637" spans="2:12" s="5" customFormat="1" ht="63">
      <c r="B2637" s="1"/>
      <c r="C2637" s="351">
        <v>8087</v>
      </c>
      <c r="D2637" s="352" t="s">
        <v>2701</v>
      </c>
      <c r="E2637" s="353" t="s">
        <v>119</v>
      </c>
      <c r="F2637" s="354">
        <v>719275</v>
      </c>
      <c r="G2637" s="288" t="s">
        <v>117</v>
      </c>
      <c r="H2637" s="288"/>
      <c r="I2637" s="1"/>
      <c r="J2637" s="10"/>
      <c r="K2637" s="10"/>
      <c r="L2637" s="1"/>
    </row>
    <row r="2638" spans="2:12" s="5" customFormat="1" ht="63">
      <c r="B2638" s="1"/>
      <c r="C2638" s="351">
        <v>8088</v>
      </c>
      <c r="D2638" s="352" t="s">
        <v>2702</v>
      </c>
      <c r="E2638" s="353" t="s">
        <v>119</v>
      </c>
      <c r="F2638" s="354">
        <v>693923</v>
      </c>
      <c r="G2638" s="288" t="s">
        <v>117</v>
      </c>
      <c r="H2638" s="288"/>
      <c r="I2638" s="1"/>
      <c r="J2638" s="10"/>
      <c r="K2638" s="10"/>
      <c r="L2638" s="1"/>
    </row>
    <row r="2639" spans="2:12" s="5" customFormat="1" ht="94.5">
      <c r="B2639" s="1"/>
      <c r="C2639" s="351">
        <v>8089</v>
      </c>
      <c r="D2639" s="352" t="s">
        <v>2703</v>
      </c>
      <c r="E2639" s="353" t="s">
        <v>125</v>
      </c>
      <c r="F2639" s="354">
        <v>32130000</v>
      </c>
      <c r="G2639" s="288" t="s">
        <v>117</v>
      </c>
      <c r="H2639" s="288"/>
      <c r="I2639" s="1"/>
      <c r="J2639" s="10"/>
      <c r="K2639" s="10"/>
      <c r="L2639" s="1"/>
    </row>
    <row r="2640" spans="2:12" s="5" customFormat="1" ht="63" hidden="1">
      <c r="B2640" s="1"/>
      <c r="C2640" s="351">
        <v>8090</v>
      </c>
      <c r="D2640" s="352" t="s">
        <v>2704</v>
      </c>
      <c r="E2640" s="353" t="s">
        <v>116</v>
      </c>
      <c r="F2640" s="354">
        <v>375068</v>
      </c>
      <c r="G2640" s="288" t="s">
        <v>117</v>
      </c>
      <c r="H2640" s="288"/>
      <c r="I2640" s="1"/>
      <c r="J2640" s="10"/>
      <c r="K2640" s="10"/>
      <c r="L2640" s="1"/>
    </row>
    <row r="2641" spans="2:12" s="5" customFormat="1" ht="31.5" hidden="1">
      <c r="B2641" s="1"/>
      <c r="C2641" s="351">
        <v>8091</v>
      </c>
      <c r="D2641" s="352" t="s">
        <v>2705</v>
      </c>
      <c r="E2641" s="353" t="s">
        <v>125</v>
      </c>
      <c r="F2641" s="354">
        <v>6856</v>
      </c>
      <c r="G2641" s="288" t="s">
        <v>117</v>
      </c>
      <c r="H2641" s="288"/>
      <c r="I2641" s="1"/>
      <c r="J2641" s="10"/>
      <c r="K2641" s="10"/>
      <c r="L2641" s="1"/>
    </row>
    <row r="2642" spans="2:12" s="5" customFormat="1" ht="94.5" hidden="1">
      <c r="B2642" s="1"/>
      <c r="C2642" s="351">
        <v>8092</v>
      </c>
      <c r="D2642" s="352" t="s">
        <v>2706</v>
      </c>
      <c r="E2642" s="353" t="s">
        <v>125</v>
      </c>
      <c r="F2642" s="354">
        <v>32357</v>
      </c>
      <c r="G2642" s="288" t="s">
        <v>117</v>
      </c>
      <c r="H2642" s="288"/>
      <c r="I2642" s="1"/>
      <c r="J2642" s="10"/>
      <c r="K2642" s="10"/>
      <c r="L2642" s="1"/>
    </row>
    <row r="2643" spans="2:12" s="5" customFormat="1" ht="78.75" hidden="1">
      <c r="B2643" s="1"/>
      <c r="C2643" s="351">
        <v>8093</v>
      </c>
      <c r="D2643" s="352" t="s">
        <v>2707</v>
      </c>
      <c r="E2643" s="353" t="s">
        <v>125</v>
      </c>
      <c r="F2643" s="354">
        <v>36195</v>
      </c>
      <c r="G2643" s="288" t="s">
        <v>117</v>
      </c>
      <c r="H2643" s="288"/>
      <c r="I2643" s="1"/>
      <c r="J2643" s="10"/>
      <c r="K2643" s="10"/>
      <c r="L2643" s="1"/>
    </row>
    <row r="2644" spans="2:12" s="5" customFormat="1" ht="94.5" hidden="1">
      <c r="B2644" s="1"/>
      <c r="C2644" s="351">
        <v>8094</v>
      </c>
      <c r="D2644" s="352" t="s">
        <v>2708</v>
      </c>
      <c r="E2644" s="353" t="s">
        <v>125</v>
      </c>
      <c r="F2644" s="354">
        <v>303083</v>
      </c>
      <c r="G2644" s="288" t="s">
        <v>117</v>
      </c>
      <c r="H2644" s="288"/>
      <c r="I2644" s="1"/>
      <c r="J2644" s="10"/>
      <c r="K2644" s="10"/>
      <c r="L2644" s="1"/>
    </row>
    <row r="2645" spans="2:12" s="5" customFormat="1" ht="47.25" hidden="1">
      <c r="B2645" s="1"/>
      <c r="C2645" s="351">
        <v>8098</v>
      </c>
      <c r="D2645" s="352" t="s">
        <v>2709</v>
      </c>
      <c r="E2645" s="353" t="s">
        <v>125</v>
      </c>
      <c r="F2645" s="354">
        <v>273700</v>
      </c>
      <c r="G2645" s="288" t="s">
        <v>117</v>
      </c>
      <c r="H2645" s="288"/>
      <c r="I2645" s="1"/>
      <c r="J2645" s="10"/>
      <c r="K2645" s="10"/>
      <c r="L2645" s="1"/>
    </row>
    <row r="2646" spans="2:12" s="5" customFormat="1" ht="47.25" hidden="1">
      <c r="B2646" s="1"/>
      <c r="C2646" s="351">
        <v>8099</v>
      </c>
      <c r="D2646" s="352" t="s">
        <v>2710</v>
      </c>
      <c r="E2646" s="353" t="s">
        <v>119</v>
      </c>
      <c r="F2646" s="354">
        <v>167307</v>
      </c>
      <c r="G2646" s="288" t="s">
        <v>117</v>
      </c>
      <c r="H2646" s="288"/>
      <c r="I2646" s="1"/>
      <c r="J2646" s="10"/>
      <c r="K2646" s="10"/>
      <c r="L2646" s="1"/>
    </row>
    <row r="2647" spans="2:12" s="5" customFormat="1" ht="126">
      <c r="B2647" s="1"/>
      <c r="C2647" s="351">
        <v>8100</v>
      </c>
      <c r="D2647" s="352" t="s">
        <v>2711</v>
      </c>
      <c r="E2647" s="353" t="s">
        <v>125</v>
      </c>
      <c r="F2647" s="354">
        <v>623085</v>
      </c>
      <c r="G2647" s="288" t="s">
        <v>117</v>
      </c>
      <c r="H2647" s="288"/>
      <c r="I2647" s="1"/>
      <c r="J2647" s="10"/>
      <c r="K2647" s="10"/>
      <c r="L2647" s="1"/>
    </row>
    <row r="2648" spans="2:12" s="5" customFormat="1" ht="126">
      <c r="B2648" s="1"/>
      <c r="C2648" s="351">
        <v>8101</v>
      </c>
      <c r="D2648" s="352" t="s">
        <v>2712</v>
      </c>
      <c r="E2648" s="353" t="s">
        <v>125</v>
      </c>
      <c r="F2648" s="354">
        <v>1576278</v>
      </c>
      <c r="G2648" s="288" t="s">
        <v>117</v>
      </c>
      <c r="H2648" s="288"/>
      <c r="I2648" s="1"/>
      <c r="J2648" s="10"/>
      <c r="K2648" s="10"/>
      <c r="L2648" s="1"/>
    </row>
    <row r="2649" spans="2:12" s="5" customFormat="1" ht="94.5" hidden="1">
      <c r="B2649" s="1"/>
      <c r="C2649" s="351">
        <v>8102</v>
      </c>
      <c r="D2649" s="352" t="s">
        <v>2713</v>
      </c>
      <c r="E2649" s="353" t="s">
        <v>122</v>
      </c>
      <c r="F2649" s="354">
        <v>165838</v>
      </c>
      <c r="G2649" s="288" t="s">
        <v>117</v>
      </c>
      <c r="H2649" s="288"/>
      <c r="I2649" s="1"/>
      <c r="J2649" s="10"/>
      <c r="K2649" s="10"/>
      <c r="L2649" s="1"/>
    </row>
    <row r="2650" spans="2:12" s="5" customFormat="1" ht="63">
      <c r="B2650" s="1"/>
      <c r="C2650" s="351">
        <v>8103</v>
      </c>
      <c r="D2650" s="352" t="s">
        <v>2714</v>
      </c>
      <c r="E2650" s="353" t="s">
        <v>116</v>
      </c>
      <c r="F2650" s="354">
        <v>19949</v>
      </c>
      <c r="G2650" s="288" t="s">
        <v>117</v>
      </c>
      <c r="H2650" s="288"/>
      <c r="I2650" s="1"/>
      <c r="J2650" s="10"/>
      <c r="K2650" s="10"/>
      <c r="L2650" s="1"/>
    </row>
    <row r="2651" spans="2:12" s="5" customFormat="1" ht="94.5">
      <c r="B2651" s="1"/>
      <c r="C2651" s="351">
        <v>8104</v>
      </c>
      <c r="D2651" s="352" t="s">
        <v>2715</v>
      </c>
      <c r="E2651" s="353" t="s">
        <v>116</v>
      </c>
      <c r="F2651" s="354">
        <v>89202</v>
      </c>
      <c r="G2651" s="288" t="s">
        <v>117</v>
      </c>
      <c r="H2651" s="288"/>
      <c r="I2651" s="1"/>
      <c r="J2651" s="10"/>
      <c r="K2651" s="10"/>
      <c r="L2651" s="1"/>
    </row>
    <row r="2652" spans="2:12" s="5" customFormat="1" ht="47.25">
      <c r="B2652" s="1"/>
      <c r="C2652" s="351">
        <v>8106</v>
      </c>
      <c r="D2652" s="352" t="s">
        <v>2716</v>
      </c>
      <c r="E2652" s="353" t="s">
        <v>116</v>
      </c>
      <c r="F2652" s="354">
        <v>106382</v>
      </c>
      <c r="G2652" s="288" t="s">
        <v>117</v>
      </c>
      <c r="H2652" s="288"/>
      <c r="I2652" s="1"/>
      <c r="J2652" s="10"/>
      <c r="K2652" s="10"/>
      <c r="L2652" s="1"/>
    </row>
    <row r="2653" spans="2:12" s="5" customFormat="1" ht="63">
      <c r="B2653" s="1"/>
      <c r="C2653" s="351">
        <v>8107</v>
      </c>
      <c r="D2653" s="352" t="s">
        <v>2717</v>
      </c>
      <c r="E2653" s="353" t="s">
        <v>125</v>
      </c>
      <c r="F2653" s="354">
        <v>37078</v>
      </c>
      <c r="G2653" s="288" t="s">
        <v>117</v>
      </c>
      <c r="H2653" s="288"/>
      <c r="I2653" s="1"/>
      <c r="J2653" s="10"/>
      <c r="K2653" s="10"/>
      <c r="L2653" s="1"/>
    </row>
    <row r="2654" spans="2:12" s="5" customFormat="1" ht="63" hidden="1">
      <c r="B2654" s="1"/>
      <c r="C2654" s="351">
        <v>8109</v>
      </c>
      <c r="D2654" s="352" t="s">
        <v>2718</v>
      </c>
      <c r="E2654" s="353" t="s">
        <v>122</v>
      </c>
      <c r="F2654" s="354">
        <v>52053</v>
      </c>
      <c r="G2654" s="288" t="s">
        <v>117</v>
      </c>
      <c r="H2654" s="288"/>
      <c r="I2654" s="1"/>
      <c r="J2654" s="10"/>
      <c r="K2654" s="10"/>
      <c r="L2654" s="1"/>
    </row>
    <row r="2655" spans="2:12" s="5" customFormat="1" ht="63" hidden="1">
      <c r="B2655" s="1"/>
      <c r="C2655" s="351">
        <v>8110</v>
      </c>
      <c r="D2655" s="352" t="s">
        <v>2719</v>
      </c>
      <c r="E2655" s="353" t="s">
        <v>122</v>
      </c>
      <c r="F2655" s="354">
        <v>67884</v>
      </c>
      <c r="G2655" s="288" t="s">
        <v>117</v>
      </c>
      <c r="H2655" s="288"/>
      <c r="I2655" s="1"/>
      <c r="J2655" s="10"/>
      <c r="K2655" s="10"/>
      <c r="L2655" s="1"/>
    </row>
    <row r="2656" spans="2:12" s="5" customFormat="1" ht="94.5" hidden="1">
      <c r="B2656" s="1"/>
      <c r="C2656" s="351">
        <v>8111</v>
      </c>
      <c r="D2656" s="352" t="s">
        <v>2720</v>
      </c>
      <c r="E2656" s="353" t="s">
        <v>122</v>
      </c>
      <c r="F2656" s="354">
        <v>201638</v>
      </c>
      <c r="G2656" s="288" t="s">
        <v>117</v>
      </c>
      <c r="H2656" s="288"/>
      <c r="I2656" s="1"/>
      <c r="J2656" s="10"/>
      <c r="K2656" s="10"/>
      <c r="L2656" s="1"/>
    </row>
    <row r="2657" spans="2:12" s="5" customFormat="1" ht="31.5" hidden="1">
      <c r="B2657" s="1"/>
      <c r="C2657" s="351">
        <v>8112</v>
      </c>
      <c r="D2657" s="352" t="s">
        <v>2721</v>
      </c>
      <c r="E2657" s="353" t="s">
        <v>125</v>
      </c>
      <c r="F2657" s="354">
        <v>152346</v>
      </c>
      <c r="G2657" s="288" t="s">
        <v>117</v>
      </c>
      <c r="H2657" s="288"/>
      <c r="I2657" s="1"/>
      <c r="J2657" s="10"/>
      <c r="K2657" s="10"/>
      <c r="L2657" s="1"/>
    </row>
    <row r="2658" spans="2:12" s="5" customFormat="1" ht="47.25" hidden="1">
      <c r="B2658" s="1"/>
      <c r="C2658" s="351">
        <v>8113</v>
      </c>
      <c r="D2658" s="352" t="s">
        <v>2722</v>
      </c>
      <c r="E2658" s="353" t="s">
        <v>125</v>
      </c>
      <c r="F2658" s="354">
        <v>76174</v>
      </c>
      <c r="G2658" s="288" t="s">
        <v>117</v>
      </c>
      <c r="H2658" s="288"/>
      <c r="I2658" s="1"/>
      <c r="J2658" s="10"/>
      <c r="K2658" s="10"/>
      <c r="L2658" s="1"/>
    </row>
    <row r="2659" spans="2:12" s="5" customFormat="1" ht="78.75" hidden="1">
      <c r="B2659" s="1"/>
      <c r="C2659" s="351">
        <v>8114</v>
      </c>
      <c r="D2659" s="352" t="s">
        <v>2723</v>
      </c>
      <c r="E2659" s="353" t="s">
        <v>122</v>
      </c>
      <c r="F2659" s="354">
        <v>19143</v>
      </c>
      <c r="G2659" s="288" t="s">
        <v>117</v>
      </c>
      <c r="H2659" s="288"/>
      <c r="I2659" s="1"/>
      <c r="J2659" s="10"/>
      <c r="K2659" s="10"/>
      <c r="L2659" s="1"/>
    </row>
    <row r="2660" spans="2:12" s="5" customFormat="1" ht="78.75" hidden="1">
      <c r="B2660" s="1"/>
      <c r="C2660" s="351">
        <v>8115</v>
      </c>
      <c r="D2660" s="352" t="s">
        <v>2724</v>
      </c>
      <c r="E2660" s="353" t="s">
        <v>125</v>
      </c>
      <c r="F2660" s="354">
        <v>144332</v>
      </c>
      <c r="G2660" s="288" t="s">
        <v>117</v>
      </c>
      <c r="H2660" s="288" t="s">
        <v>145</v>
      </c>
      <c r="I2660" s="1"/>
      <c r="J2660" s="10"/>
      <c r="K2660" s="10"/>
      <c r="L2660" s="1"/>
    </row>
    <row r="2661" spans="2:12" s="5" customFormat="1" ht="78.75" hidden="1">
      <c r="B2661" s="1"/>
      <c r="C2661" s="351">
        <v>8116</v>
      </c>
      <c r="D2661" s="352" t="s">
        <v>2725</v>
      </c>
      <c r="E2661" s="353" t="s">
        <v>125</v>
      </c>
      <c r="F2661" s="354">
        <v>4138765</v>
      </c>
      <c r="G2661" s="288" t="s">
        <v>117</v>
      </c>
      <c r="H2661" s="288"/>
      <c r="I2661" s="1"/>
      <c r="J2661" s="10"/>
      <c r="K2661" s="10"/>
      <c r="L2661" s="1"/>
    </row>
    <row r="2662" spans="2:12" s="5" customFormat="1" ht="63" hidden="1">
      <c r="B2662" s="1"/>
      <c r="C2662" s="351">
        <v>8117</v>
      </c>
      <c r="D2662" s="352" t="s">
        <v>2726</v>
      </c>
      <c r="E2662" s="353" t="s">
        <v>122</v>
      </c>
      <c r="F2662" s="354">
        <v>37890</v>
      </c>
      <c r="G2662" s="288" t="s">
        <v>117</v>
      </c>
      <c r="H2662" s="288"/>
      <c r="I2662" s="1"/>
      <c r="J2662" s="10"/>
      <c r="K2662" s="10"/>
      <c r="L2662" s="1"/>
    </row>
    <row r="2663" spans="2:12" s="5" customFormat="1" ht="63" hidden="1">
      <c r="B2663" s="1"/>
      <c r="C2663" s="351">
        <v>8118</v>
      </c>
      <c r="D2663" s="352" t="s">
        <v>2727</v>
      </c>
      <c r="E2663" s="353" t="s">
        <v>122</v>
      </c>
      <c r="F2663" s="354">
        <v>32484</v>
      </c>
      <c r="G2663" s="288" t="s">
        <v>117</v>
      </c>
      <c r="H2663" s="288"/>
      <c r="I2663" s="1"/>
      <c r="J2663" s="10"/>
      <c r="K2663" s="10"/>
      <c r="L2663" s="1"/>
    </row>
    <row r="2664" spans="2:12" s="5" customFormat="1" ht="31.5" hidden="1">
      <c r="B2664" s="1"/>
      <c r="C2664" s="351">
        <v>8119</v>
      </c>
      <c r="D2664" s="352" t="s">
        <v>2728</v>
      </c>
      <c r="E2664" s="353" t="s">
        <v>125</v>
      </c>
      <c r="F2664" s="354">
        <v>351422</v>
      </c>
      <c r="G2664" s="288" t="s">
        <v>117</v>
      </c>
      <c r="H2664" s="288"/>
      <c r="I2664" s="1"/>
      <c r="J2664" s="10"/>
      <c r="K2664" s="10"/>
      <c r="L2664" s="1"/>
    </row>
    <row r="2665" spans="2:12" s="5" customFormat="1" ht="126">
      <c r="B2665" s="1"/>
      <c r="C2665" s="351">
        <v>8120</v>
      </c>
      <c r="D2665" s="352" t="s">
        <v>2729</v>
      </c>
      <c r="E2665" s="353" t="s">
        <v>125</v>
      </c>
      <c r="F2665" s="354">
        <v>1770681</v>
      </c>
      <c r="G2665" s="288" t="s">
        <v>117</v>
      </c>
      <c r="H2665" s="288" t="s">
        <v>145</v>
      </c>
      <c r="I2665" s="1"/>
      <c r="J2665" s="10"/>
      <c r="K2665" s="10"/>
      <c r="L2665" s="1"/>
    </row>
    <row r="2666" spans="2:12" s="5" customFormat="1" ht="126">
      <c r="B2666" s="1"/>
      <c r="C2666" s="351">
        <v>8121</v>
      </c>
      <c r="D2666" s="352" t="s">
        <v>2730</v>
      </c>
      <c r="E2666" s="353" t="s">
        <v>125</v>
      </c>
      <c r="F2666" s="354">
        <v>1932147</v>
      </c>
      <c r="G2666" s="288" t="s">
        <v>117</v>
      </c>
      <c r="H2666" s="288" t="s">
        <v>145</v>
      </c>
      <c r="I2666" s="1"/>
      <c r="J2666" s="10"/>
      <c r="K2666" s="10"/>
      <c r="L2666" s="1"/>
    </row>
    <row r="2667" spans="2:12" s="5" customFormat="1" ht="110.25" hidden="1">
      <c r="B2667" s="1"/>
      <c r="C2667" s="351">
        <v>8122</v>
      </c>
      <c r="D2667" s="352" t="s">
        <v>2731</v>
      </c>
      <c r="E2667" s="353" t="s">
        <v>125</v>
      </c>
      <c r="F2667" s="354">
        <v>797328</v>
      </c>
      <c r="G2667" s="288" t="s">
        <v>117</v>
      </c>
      <c r="H2667" s="288" t="s">
        <v>145</v>
      </c>
      <c r="I2667" s="1"/>
      <c r="J2667" s="10"/>
      <c r="K2667" s="10"/>
      <c r="L2667" s="1"/>
    </row>
    <row r="2668" spans="2:12" s="5" customFormat="1" ht="47.25" hidden="1">
      <c r="B2668" s="1"/>
      <c r="C2668" s="351">
        <v>8123</v>
      </c>
      <c r="D2668" s="352" t="s">
        <v>2732</v>
      </c>
      <c r="E2668" s="353" t="s">
        <v>116</v>
      </c>
      <c r="F2668" s="354">
        <v>76942</v>
      </c>
      <c r="G2668" s="288" t="s">
        <v>117</v>
      </c>
      <c r="H2668" s="288"/>
      <c r="I2668" s="1"/>
      <c r="J2668" s="10"/>
      <c r="K2668" s="10"/>
      <c r="L2668" s="1"/>
    </row>
    <row r="2669" spans="2:12" s="5" customFormat="1" ht="47.25" hidden="1">
      <c r="B2669" s="1"/>
      <c r="C2669" s="351">
        <v>8124</v>
      </c>
      <c r="D2669" s="352" t="s">
        <v>2733</v>
      </c>
      <c r="E2669" s="353" t="s">
        <v>125</v>
      </c>
      <c r="F2669" s="354">
        <v>20973554</v>
      </c>
      <c r="G2669" s="288" t="s">
        <v>117</v>
      </c>
      <c r="H2669" s="288"/>
      <c r="I2669" s="1"/>
      <c r="J2669" s="10"/>
      <c r="K2669" s="10"/>
      <c r="L2669" s="1"/>
    </row>
    <row r="2670" spans="2:12" s="5" customFormat="1" ht="63">
      <c r="B2670" s="1"/>
      <c r="C2670" s="351">
        <v>8125</v>
      </c>
      <c r="D2670" s="352" t="s">
        <v>2734</v>
      </c>
      <c r="E2670" s="353" t="s">
        <v>125</v>
      </c>
      <c r="F2670" s="354">
        <v>57443</v>
      </c>
      <c r="G2670" s="288" t="s">
        <v>117</v>
      </c>
      <c r="H2670" s="288"/>
      <c r="I2670" s="1"/>
      <c r="J2670" s="10"/>
      <c r="K2670" s="10"/>
      <c r="L2670" s="1"/>
    </row>
    <row r="2671" spans="2:12" s="5" customFormat="1" ht="63" hidden="1">
      <c r="B2671" s="1"/>
      <c r="C2671" s="351">
        <v>8126</v>
      </c>
      <c r="D2671" s="352" t="s">
        <v>2735</v>
      </c>
      <c r="E2671" s="353" t="s">
        <v>122</v>
      </c>
      <c r="F2671" s="354">
        <v>174266</v>
      </c>
      <c r="G2671" s="288" t="s">
        <v>117</v>
      </c>
      <c r="H2671" s="288"/>
      <c r="I2671" s="1"/>
      <c r="J2671" s="10"/>
      <c r="K2671" s="10"/>
      <c r="L2671" s="1"/>
    </row>
    <row r="2672" spans="2:12" s="5" customFormat="1" ht="47.25" hidden="1">
      <c r="B2672" s="1"/>
      <c r="C2672" s="351">
        <v>8127</v>
      </c>
      <c r="D2672" s="352" t="s">
        <v>2736</v>
      </c>
      <c r="E2672" s="353" t="s">
        <v>125</v>
      </c>
      <c r="F2672" s="354">
        <v>22341557</v>
      </c>
      <c r="G2672" s="288" t="s">
        <v>117</v>
      </c>
      <c r="H2672" s="288"/>
      <c r="I2672" s="1"/>
      <c r="J2672" s="10"/>
      <c r="K2672" s="10"/>
      <c r="L2672" s="1"/>
    </row>
    <row r="2673" spans="2:12" s="5" customFormat="1" ht="47.25" hidden="1">
      <c r="B2673" s="1"/>
      <c r="C2673" s="351">
        <v>8128</v>
      </c>
      <c r="D2673" s="352" t="s">
        <v>2737</v>
      </c>
      <c r="E2673" s="353" t="s">
        <v>125</v>
      </c>
      <c r="F2673" s="354">
        <v>26487730</v>
      </c>
      <c r="G2673" s="288" t="s">
        <v>117</v>
      </c>
      <c r="H2673" s="288"/>
      <c r="I2673" s="1"/>
      <c r="J2673" s="10"/>
      <c r="K2673" s="10"/>
      <c r="L2673" s="1"/>
    </row>
    <row r="2674" spans="2:12" s="5" customFormat="1" ht="47.25" hidden="1">
      <c r="B2674" s="1"/>
      <c r="C2674" s="351">
        <v>8129</v>
      </c>
      <c r="D2674" s="352" t="s">
        <v>2738</v>
      </c>
      <c r="E2674" s="353" t="s">
        <v>122</v>
      </c>
      <c r="F2674" s="354">
        <v>66621</v>
      </c>
      <c r="G2674" s="288" t="s">
        <v>117</v>
      </c>
      <c r="H2674" s="288"/>
      <c r="I2674" s="1"/>
      <c r="J2674" s="10"/>
      <c r="K2674" s="10"/>
      <c r="L2674" s="1"/>
    </row>
    <row r="2675" spans="2:12" s="5" customFormat="1" ht="47.25" hidden="1">
      <c r="B2675" s="1"/>
      <c r="C2675" s="351">
        <v>8130</v>
      </c>
      <c r="D2675" s="352" t="s">
        <v>2739</v>
      </c>
      <c r="E2675" s="353" t="s">
        <v>122</v>
      </c>
      <c r="F2675" s="354">
        <v>44550</v>
      </c>
      <c r="G2675" s="288" t="s">
        <v>117</v>
      </c>
      <c r="H2675" s="288"/>
      <c r="I2675" s="1"/>
      <c r="J2675" s="10"/>
      <c r="K2675" s="10"/>
      <c r="L2675" s="1"/>
    </row>
    <row r="2676" spans="2:12" s="5" customFormat="1" ht="31.5" hidden="1">
      <c r="B2676" s="1"/>
      <c r="C2676" s="351">
        <v>8131</v>
      </c>
      <c r="D2676" s="352" t="s">
        <v>2740</v>
      </c>
      <c r="E2676" s="353" t="s">
        <v>122</v>
      </c>
      <c r="F2676" s="354">
        <v>2250</v>
      </c>
      <c r="G2676" s="288" t="s">
        <v>117</v>
      </c>
      <c r="H2676" s="288"/>
      <c r="I2676" s="1"/>
      <c r="J2676" s="10"/>
      <c r="K2676" s="10"/>
      <c r="L2676" s="1"/>
    </row>
    <row r="2677" spans="2:12" s="5" customFormat="1" ht="47.25" hidden="1">
      <c r="B2677" s="1"/>
      <c r="C2677" s="351">
        <v>8132</v>
      </c>
      <c r="D2677" s="352" t="s">
        <v>2741</v>
      </c>
      <c r="E2677" s="353" t="s">
        <v>125</v>
      </c>
      <c r="F2677" s="354">
        <v>21173714</v>
      </c>
      <c r="G2677" s="288" t="s">
        <v>117</v>
      </c>
      <c r="H2677" s="288"/>
      <c r="I2677" s="1"/>
      <c r="J2677" s="10"/>
      <c r="K2677" s="10"/>
      <c r="L2677" s="1"/>
    </row>
    <row r="2678" spans="2:12" s="5" customFormat="1" ht="47.25" hidden="1">
      <c r="B2678" s="1"/>
      <c r="C2678" s="351">
        <v>8133</v>
      </c>
      <c r="D2678" s="352" t="s">
        <v>2742</v>
      </c>
      <c r="E2678" s="353" t="s">
        <v>122</v>
      </c>
      <c r="F2678" s="354">
        <v>5983</v>
      </c>
      <c r="G2678" s="288" t="s">
        <v>117</v>
      </c>
      <c r="H2678" s="288"/>
      <c r="I2678" s="1"/>
      <c r="J2678" s="10"/>
      <c r="K2678" s="10"/>
      <c r="L2678" s="1"/>
    </row>
    <row r="2679" spans="2:12" s="5" customFormat="1" ht="126" hidden="1">
      <c r="B2679" s="1"/>
      <c r="C2679" s="351">
        <v>8134</v>
      </c>
      <c r="D2679" s="352" t="s">
        <v>2743</v>
      </c>
      <c r="E2679" s="353" t="s">
        <v>125</v>
      </c>
      <c r="F2679" s="354">
        <v>737796</v>
      </c>
      <c r="G2679" s="288" t="s">
        <v>117</v>
      </c>
      <c r="H2679" s="288" t="s">
        <v>145</v>
      </c>
      <c r="I2679" s="1"/>
      <c r="J2679" s="10"/>
      <c r="K2679" s="10"/>
      <c r="L2679" s="1"/>
    </row>
    <row r="2680" spans="2:12" s="5" customFormat="1" ht="63">
      <c r="B2680" s="1"/>
      <c r="C2680" s="351">
        <v>8135</v>
      </c>
      <c r="D2680" s="352" t="s">
        <v>2744</v>
      </c>
      <c r="E2680" s="353" t="s">
        <v>122</v>
      </c>
      <c r="F2680" s="354">
        <v>577573</v>
      </c>
      <c r="G2680" s="288" t="s">
        <v>117</v>
      </c>
      <c r="H2680" s="288"/>
      <c r="I2680" s="1"/>
      <c r="J2680" s="10"/>
      <c r="K2680" s="10"/>
      <c r="L2680" s="1"/>
    </row>
    <row r="2681" spans="2:12" s="5" customFormat="1" ht="47.25" hidden="1">
      <c r="B2681" s="1"/>
      <c r="C2681" s="351">
        <v>8136</v>
      </c>
      <c r="D2681" s="352" t="s">
        <v>2745</v>
      </c>
      <c r="E2681" s="353" t="s">
        <v>122</v>
      </c>
      <c r="F2681" s="354">
        <v>72278</v>
      </c>
      <c r="G2681" s="288" t="s">
        <v>117</v>
      </c>
      <c r="H2681" s="288"/>
      <c r="I2681" s="1"/>
      <c r="J2681" s="10"/>
      <c r="K2681" s="10"/>
      <c r="L2681" s="1"/>
    </row>
    <row r="2682" spans="2:12" s="5" customFormat="1" ht="47.25" hidden="1">
      <c r="B2682" s="1"/>
      <c r="C2682" s="351">
        <v>8138</v>
      </c>
      <c r="D2682" s="352" t="s">
        <v>2746</v>
      </c>
      <c r="E2682" s="353" t="s">
        <v>122</v>
      </c>
      <c r="F2682" s="354">
        <v>101136</v>
      </c>
      <c r="G2682" s="288" t="s">
        <v>117</v>
      </c>
      <c r="H2682" s="288"/>
      <c r="I2682" s="1"/>
      <c r="J2682" s="10"/>
      <c r="K2682" s="10"/>
      <c r="L2682" s="1"/>
    </row>
    <row r="2683" spans="2:12" s="5" customFormat="1" ht="63">
      <c r="B2683" s="1"/>
      <c r="C2683" s="351">
        <v>8139</v>
      </c>
      <c r="D2683" s="352" t="s">
        <v>2747</v>
      </c>
      <c r="E2683" s="353" t="s">
        <v>119</v>
      </c>
      <c r="F2683" s="354">
        <v>481813</v>
      </c>
      <c r="G2683" s="288" t="s">
        <v>117</v>
      </c>
      <c r="H2683" s="288"/>
      <c r="I2683" s="1"/>
      <c r="J2683" s="10"/>
      <c r="K2683" s="10"/>
      <c r="L2683" s="1"/>
    </row>
    <row r="2684" spans="2:12" s="5" customFormat="1" ht="126" hidden="1">
      <c r="B2684" s="1"/>
      <c r="C2684" s="351">
        <v>8140</v>
      </c>
      <c r="D2684" s="352" t="s">
        <v>2748</v>
      </c>
      <c r="E2684" s="353" t="s">
        <v>125</v>
      </c>
      <c r="F2684" s="354">
        <v>986427</v>
      </c>
      <c r="G2684" s="288" t="s">
        <v>117</v>
      </c>
      <c r="H2684" s="288" t="s">
        <v>145</v>
      </c>
      <c r="I2684" s="1"/>
      <c r="J2684" s="10"/>
      <c r="K2684" s="10"/>
      <c r="L2684" s="1"/>
    </row>
    <row r="2685" spans="2:12" s="5" customFormat="1" ht="47.25" hidden="1">
      <c r="B2685" s="1"/>
      <c r="C2685" s="351">
        <v>8142</v>
      </c>
      <c r="D2685" s="352" t="s">
        <v>2749</v>
      </c>
      <c r="E2685" s="353" t="s">
        <v>122</v>
      </c>
      <c r="F2685" s="354">
        <v>81069</v>
      </c>
      <c r="G2685" s="288" t="s">
        <v>117</v>
      </c>
      <c r="H2685" s="288"/>
      <c r="I2685" s="1"/>
      <c r="J2685" s="10"/>
      <c r="K2685" s="10"/>
      <c r="L2685" s="1"/>
    </row>
    <row r="2686" spans="2:12" s="5" customFormat="1" ht="126">
      <c r="B2686" s="1"/>
      <c r="C2686" s="351">
        <v>8143</v>
      </c>
      <c r="D2686" s="352" t="s">
        <v>2750</v>
      </c>
      <c r="E2686" s="353" t="s">
        <v>125</v>
      </c>
      <c r="F2686" s="354">
        <v>2272113</v>
      </c>
      <c r="G2686" s="288" t="s">
        <v>117</v>
      </c>
      <c r="H2686" s="288" t="s">
        <v>145</v>
      </c>
      <c r="I2686" s="1"/>
      <c r="J2686" s="10"/>
      <c r="K2686" s="10"/>
      <c r="L2686" s="1"/>
    </row>
    <row r="2687" spans="2:12" s="5" customFormat="1" ht="126">
      <c r="B2687" s="1"/>
      <c r="C2687" s="351">
        <v>8144</v>
      </c>
      <c r="D2687" s="352" t="s">
        <v>2751</v>
      </c>
      <c r="E2687" s="353" t="s">
        <v>125</v>
      </c>
      <c r="F2687" s="354">
        <v>984817</v>
      </c>
      <c r="G2687" s="288" t="s">
        <v>117</v>
      </c>
      <c r="H2687" s="288" t="s">
        <v>145</v>
      </c>
      <c r="I2687" s="1"/>
      <c r="J2687" s="10"/>
      <c r="K2687" s="10"/>
      <c r="L2687" s="1"/>
    </row>
    <row r="2688" spans="2:12" s="5" customFormat="1" ht="110.25" hidden="1">
      <c r="B2688" s="1"/>
      <c r="C2688" s="351">
        <v>8145</v>
      </c>
      <c r="D2688" s="352" t="s">
        <v>2752</v>
      </c>
      <c r="E2688" s="353" t="s">
        <v>125</v>
      </c>
      <c r="F2688" s="354">
        <v>734116</v>
      </c>
      <c r="G2688" s="288" t="s">
        <v>117</v>
      </c>
      <c r="H2688" s="288" t="s">
        <v>145</v>
      </c>
      <c r="I2688" s="1"/>
      <c r="J2688" s="10"/>
      <c r="K2688" s="10"/>
      <c r="L2688" s="1"/>
    </row>
    <row r="2689" spans="2:12" s="5" customFormat="1" ht="126" hidden="1">
      <c r="B2689" s="1"/>
      <c r="C2689" s="351">
        <v>8146</v>
      </c>
      <c r="D2689" s="352" t="s">
        <v>2753</v>
      </c>
      <c r="E2689" s="353" t="s">
        <v>125</v>
      </c>
      <c r="F2689" s="354">
        <v>372023</v>
      </c>
      <c r="G2689" s="288" t="s">
        <v>117</v>
      </c>
      <c r="H2689" s="288"/>
      <c r="I2689" s="1"/>
      <c r="J2689" s="10"/>
      <c r="K2689" s="10"/>
      <c r="L2689" s="1"/>
    </row>
    <row r="2690" spans="2:12" s="5" customFormat="1" ht="94.5" hidden="1">
      <c r="B2690" s="1"/>
      <c r="C2690" s="351">
        <v>8148</v>
      </c>
      <c r="D2690" s="352" t="s">
        <v>2754</v>
      </c>
      <c r="E2690" s="353" t="s">
        <v>125</v>
      </c>
      <c r="F2690" s="354">
        <v>364847</v>
      </c>
      <c r="G2690" s="288" t="s">
        <v>117</v>
      </c>
      <c r="H2690" s="288"/>
      <c r="I2690" s="1"/>
      <c r="J2690" s="10"/>
      <c r="K2690" s="10"/>
      <c r="L2690" s="1"/>
    </row>
    <row r="2691" spans="2:12" s="5" customFormat="1" ht="94.5" hidden="1">
      <c r="B2691" s="1"/>
      <c r="C2691" s="351">
        <v>8150</v>
      </c>
      <c r="D2691" s="352" t="s">
        <v>2755</v>
      </c>
      <c r="E2691" s="353" t="s">
        <v>125</v>
      </c>
      <c r="F2691" s="354">
        <v>1077571</v>
      </c>
      <c r="G2691" s="288" t="s">
        <v>117</v>
      </c>
      <c r="H2691" s="288"/>
      <c r="I2691" s="1"/>
      <c r="J2691" s="10"/>
      <c r="K2691" s="10"/>
      <c r="L2691" s="1"/>
    </row>
    <row r="2692" spans="2:12" s="5" customFormat="1" ht="47.25" hidden="1">
      <c r="B2692" s="1"/>
      <c r="C2692" s="351">
        <v>8151</v>
      </c>
      <c r="D2692" s="352" t="s">
        <v>2756</v>
      </c>
      <c r="E2692" s="353" t="s">
        <v>125</v>
      </c>
      <c r="F2692" s="354">
        <v>1695694</v>
      </c>
      <c r="G2692" s="288" t="s">
        <v>117</v>
      </c>
      <c r="H2692" s="288"/>
      <c r="I2692" s="1"/>
      <c r="J2692" s="10"/>
      <c r="K2692" s="10"/>
      <c r="L2692" s="1"/>
    </row>
    <row r="2693" spans="2:12" s="5" customFormat="1" ht="25.5" hidden="1">
      <c r="B2693" s="1"/>
      <c r="C2693" s="351">
        <v>8152</v>
      </c>
      <c r="D2693" s="352" t="s">
        <v>2757</v>
      </c>
      <c r="E2693" s="353" t="s">
        <v>125</v>
      </c>
      <c r="F2693" s="354">
        <v>36724</v>
      </c>
      <c r="G2693" s="288" t="s">
        <v>117</v>
      </c>
      <c r="H2693" s="288"/>
      <c r="I2693" s="1"/>
      <c r="J2693" s="10"/>
      <c r="K2693" s="10"/>
      <c r="L2693" s="1"/>
    </row>
    <row r="2694" spans="2:12" s="5" customFormat="1" ht="47.25" hidden="1">
      <c r="B2694" s="1"/>
      <c r="C2694" s="351">
        <v>8153</v>
      </c>
      <c r="D2694" s="352" t="s">
        <v>2758</v>
      </c>
      <c r="E2694" s="353" t="s">
        <v>125</v>
      </c>
      <c r="F2694" s="354">
        <v>20484643</v>
      </c>
      <c r="G2694" s="288" t="s">
        <v>117</v>
      </c>
      <c r="H2694" s="288"/>
      <c r="I2694" s="1"/>
      <c r="J2694" s="10"/>
      <c r="K2694" s="10"/>
      <c r="L2694" s="1"/>
    </row>
    <row r="2695" spans="2:12" s="5" customFormat="1" ht="94.5" hidden="1">
      <c r="B2695" s="1"/>
      <c r="C2695" s="351">
        <v>8154</v>
      </c>
      <c r="D2695" s="352" t="s">
        <v>2759</v>
      </c>
      <c r="E2695" s="353" t="s">
        <v>125</v>
      </c>
      <c r="F2695" s="354">
        <v>668207</v>
      </c>
      <c r="G2695" s="288" t="s">
        <v>117</v>
      </c>
      <c r="H2695" s="288"/>
      <c r="I2695" s="1"/>
      <c r="J2695" s="10"/>
      <c r="K2695" s="10"/>
      <c r="L2695" s="1"/>
    </row>
    <row r="2696" spans="2:12" s="5" customFormat="1" ht="126">
      <c r="B2696" s="1"/>
      <c r="C2696" s="351">
        <v>8155</v>
      </c>
      <c r="D2696" s="352" t="s">
        <v>2760</v>
      </c>
      <c r="E2696" s="353" t="s">
        <v>125</v>
      </c>
      <c r="F2696" s="354">
        <v>1483986</v>
      </c>
      <c r="G2696" s="288" t="s">
        <v>117</v>
      </c>
      <c r="H2696" s="288" t="s">
        <v>145</v>
      </c>
      <c r="I2696" s="1"/>
      <c r="J2696" s="10"/>
      <c r="K2696" s="10"/>
      <c r="L2696" s="1"/>
    </row>
    <row r="2697" spans="2:12" s="5" customFormat="1" ht="31.5" hidden="1">
      <c r="B2697" s="1"/>
      <c r="C2697" s="351">
        <v>8156</v>
      </c>
      <c r="D2697" s="352" t="s">
        <v>2761</v>
      </c>
      <c r="E2697" s="353" t="s">
        <v>125</v>
      </c>
      <c r="F2697" s="354">
        <v>3750</v>
      </c>
      <c r="G2697" s="288" t="s">
        <v>117</v>
      </c>
      <c r="H2697" s="288"/>
      <c r="I2697" s="1"/>
      <c r="J2697" s="10"/>
      <c r="K2697" s="10"/>
      <c r="L2697" s="1"/>
    </row>
    <row r="2698" spans="2:12" s="5" customFormat="1" ht="47.25" hidden="1">
      <c r="B2698" s="1"/>
      <c r="C2698" s="351">
        <v>8157</v>
      </c>
      <c r="D2698" s="352" t="s">
        <v>2762</v>
      </c>
      <c r="E2698" s="353" t="s">
        <v>125</v>
      </c>
      <c r="F2698" s="354">
        <v>21409178</v>
      </c>
      <c r="G2698" s="288" t="s">
        <v>117</v>
      </c>
      <c r="H2698" s="288"/>
      <c r="I2698" s="1"/>
      <c r="J2698" s="10"/>
      <c r="K2698" s="10"/>
      <c r="L2698" s="1"/>
    </row>
    <row r="2699" spans="2:12" s="5" customFormat="1" ht="78.75">
      <c r="B2699" s="1"/>
      <c r="C2699" s="351">
        <v>8158</v>
      </c>
      <c r="D2699" s="352" t="s">
        <v>2763</v>
      </c>
      <c r="E2699" s="353" t="s">
        <v>119</v>
      </c>
      <c r="F2699" s="354">
        <v>496410</v>
      </c>
      <c r="G2699" s="288" t="s">
        <v>117</v>
      </c>
      <c r="H2699" s="288" t="s">
        <v>145</v>
      </c>
      <c r="I2699" s="1"/>
      <c r="J2699" s="10"/>
      <c r="K2699" s="10"/>
      <c r="L2699" s="1"/>
    </row>
    <row r="2700" spans="2:12" s="5" customFormat="1" ht="47.25" hidden="1">
      <c r="B2700" s="1"/>
      <c r="C2700" s="351">
        <v>8159</v>
      </c>
      <c r="D2700" s="352" t="s">
        <v>2764</v>
      </c>
      <c r="E2700" s="353" t="s">
        <v>125</v>
      </c>
      <c r="F2700" s="354">
        <v>30058654</v>
      </c>
      <c r="G2700" s="288" t="s">
        <v>117</v>
      </c>
      <c r="H2700" s="288"/>
      <c r="I2700" s="1"/>
      <c r="J2700" s="10"/>
      <c r="K2700" s="10"/>
      <c r="L2700" s="1"/>
    </row>
    <row r="2701" spans="2:12" s="5" customFormat="1" ht="47.25">
      <c r="B2701" s="1"/>
      <c r="C2701" s="351">
        <v>8160</v>
      </c>
      <c r="D2701" s="352" t="s">
        <v>2765</v>
      </c>
      <c r="E2701" s="353" t="s">
        <v>122</v>
      </c>
      <c r="F2701" s="354">
        <v>17871</v>
      </c>
      <c r="G2701" s="288" t="s">
        <v>117</v>
      </c>
      <c r="H2701" s="288"/>
      <c r="I2701" s="1"/>
      <c r="J2701" s="10"/>
      <c r="K2701" s="10"/>
      <c r="L2701" s="1"/>
    </row>
    <row r="2702" spans="2:12" s="5" customFormat="1" ht="126">
      <c r="B2702" s="1"/>
      <c r="C2702" s="351">
        <v>8161</v>
      </c>
      <c r="D2702" s="352" t="s">
        <v>2766</v>
      </c>
      <c r="E2702" s="353" t="s">
        <v>125</v>
      </c>
      <c r="F2702" s="354">
        <v>1853632</v>
      </c>
      <c r="G2702" s="288" t="s">
        <v>117</v>
      </c>
      <c r="H2702" s="288" t="s">
        <v>145</v>
      </c>
      <c r="I2702" s="1"/>
      <c r="J2702" s="10"/>
      <c r="K2702" s="10"/>
      <c r="L2702" s="1"/>
    </row>
    <row r="2703" spans="2:12" s="5" customFormat="1" ht="47.25" hidden="1">
      <c r="B2703" s="1"/>
      <c r="C2703" s="351">
        <v>8162</v>
      </c>
      <c r="D2703" s="352" t="s">
        <v>2767</v>
      </c>
      <c r="E2703" s="353" t="s">
        <v>122</v>
      </c>
      <c r="F2703" s="354">
        <v>41795</v>
      </c>
      <c r="G2703" s="288" t="s">
        <v>117</v>
      </c>
      <c r="H2703" s="288"/>
      <c r="I2703" s="1"/>
      <c r="J2703" s="10"/>
      <c r="K2703" s="10"/>
      <c r="L2703" s="1"/>
    </row>
    <row r="2704" spans="2:12" s="5" customFormat="1" ht="47.25" hidden="1">
      <c r="B2704" s="1"/>
      <c r="C2704" s="351">
        <v>8163</v>
      </c>
      <c r="D2704" s="352" t="s">
        <v>2768</v>
      </c>
      <c r="E2704" s="353" t="s">
        <v>122</v>
      </c>
      <c r="F2704" s="354">
        <v>175035</v>
      </c>
      <c r="G2704" s="288" t="s">
        <v>117</v>
      </c>
      <c r="H2704" s="288"/>
      <c r="I2704" s="1"/>
      <c r="J2704" s="10"/>
      <c r="K2704" s="10"/>
      <c r="L2704" s="1"/>
    </row>
    <row r="2705" spans="2:12" s="5" customFormat="1" ht="47.25" hidden="1">
      <c r="B2705" s="1"/>
      <c r="C2705" s="351">
        <v>8165</v>
      </c>
      <c r="D2705" s="352" t="s">
        <v>2769</v>
      </c>
      <c r="E2705" s="353" t="s">
        <v>125</v>
      </c>
      <c r="F2705" s="354">
        <v>352767</v>
      </c>
      <c r="G2705" s="288" t="s">
        <v>117</v>
      </c>
      <c r="H2705" s="288" t="s">
        <v>145</v>
      </c>
      <c r="I2705" s="1"/>
      <c r="J2705" s="10"/>
      <c r="K2705" s="10"/>
      <c r="L2705" s="1"/>
    </row>
    <row r="2706" spans="2:12" s="5" customFormat="1" ht="63" hidden="1">
      <c r="B2706" s="1"/>
      <c r="C2706" s="351">
        <v>8166</v>
      </c>
      <c r="D2706" s="352" t="s">
        <v>2770</v>
      </c>
      <c r="E2706" s="353" t="s">
        <v>116</v>
      </c>
      <c r="F2706" s="354">
        <v>77505</v>
      </c>
      <c r="G2706" s="288" t="s">
        <v>117</v>
      </c>
      <c r="H2706" s="288"/>
      <c r="I2706" s="1"/>
      <c r="J2706" s="10"/>
      <c r="K2706" s="10"/>
      <c r="L2706" s="1"/>
    </row>
    <row r="2707" spans="2:12" s="5" customFormat="1" ht="78.75">
      <c r="B2707" s="1"/>
      <c r="C2707" s="351">
        <v>8167</v>
      </c>
      <c r="D2707" s="352" t="s">
        <v>2771</v>
      </c>
      <c r="E2707" s="353" t="s">
        <v>116</v>
      </c>
      <c r="F2707" s="354">
        <v>116100</v>
      </c>
      <c r="G2707" s="288" t="s">
        <v>117</v>
      </c>
      <c r="H2707" s="288" t="s">
        <v>145</v>
      </c>
      <c r="I2707" s="1"/>
      <c r="J2707" s="10"/>
      <c r="K2707" s="10"/>
      <c r="L2707" s="1"/>
    </row>
    <row r="2708" spans="2:12" s="5" customFormat="1" ht="126">
      <c r="B2708" s="1"/>
      <c r="C2708" s="351">
        <v>8168</v>
      </c>
      <c r="D2708" s="352" t="s">
        <v>2772</v>
      </c>
      <c r="E2708" s="353" t="s">
        <v>125</v>
      </c>
      <c r="F2708" s="354">
        <v>1866876</v>
      </c>
      <c r="G2708" s="288" t="s">
        <v>117</v>
      </c>
      <c r="H2708" s="288" t="s">
        <v>145</v>
      </c>
      <c r="I2708" s="1"/>
      <c r="J2708" s="10"/>
      <c r="K2708" s="10"/>
      <c r="L2708" s="1"/>
    </row>
    <row r="2709" spans="2:12" s="5" customFormat="1" ht="78.75" hidden="1">
      <c r="B2709" s="1"/>
      <c r="C2709" s="351">
        <v>8169</v>
      </c>
      <c r="D2709" s="352" t="s">
        <v>2773</v>
      </c>
      <c r="E2709" s="353" t="s">
        <v>116</v>
      </c>
      <c r="F2709" s="354">
        <v>77505</v>
      </c>
      <c r="G2709" s="288" t="s">
        <v>117</v>
      </c>
      <c r="H2709" s="288"/>
      <c r="I2709" s="1"/>
      <c r="J2709" s="10"/>
      <c r="K2709" s="10"/>
      <c r="L2709" s="1"/>
    </row>
    <row r="2710" spans="2:12" s="5" customFormat="1" ht="94.5" hidden="1">
      <c r="B2710" s="1"/>
      <c r="C2710" s="351">
        <v>8170</v>
      </c>
      <c r="D2710" s="352" t="s">
        <v>2774</v>
      </c>
      <c r="E2710" s="353" t="s">
        <v>125</v>
      </c>
      <c r="F2710" s="354">
        <v>1099226</v>
      </c>
      <c r="G2710" s="288" t="s">
        <v>117</v>
      </c>
      <c r="H2710" s="288"/>
      <c r="I2710" s="1"/>
      <c r="J2710" s="10"/>
      <c r="K2710" s="10"/>
      <c r="L2710" s="1"/>
    </row>
    <row r="2711" spans="2:12" s="5" customFormat="1" ht="47.25" hidden="1">
      <c r="B2711" s="1"/>
      <c r="C2711" s="351">
        <v>8171</v>
      </c>
      <c r="D2711" s="352" t="s">
        <v>2775</v>
      </c>
      <c r="E2711" s="353" t="s">
        <v>122</v>
      </c>
      <c r="F2711" s="354">
        <v>443221</v>
      </c>
      <c r="G2711" s="288" t="s">
        <v>117</v>
      </c>
      <c r="H2711" s="288"/>
      <c r="I2711" s="1"/>
      <c r="J2711" s="10"/>
      <c r="K2711" s="10"/>
      <c r="L2711" s="1"/>
    </row>
    <row r="2712" spans="2:12" s="5" customFormat="1" ht="94.5" hidden="1">
      <c r="B2712" s="1"/>
      <c r="C2712" s="351">
        <v>8172</v>
      </c>
      <c r="D2712" s="352" t="s">
        <v>2776</v>
      </c>
      <c r="E2712" s="353" t="s">
        <v>125</v>
      </c>
      <c r="F2712" s="354">
        <v>521705</v>
      </c>
      <c r="G2712" s="288" t="s">
        <v>117</v>
      </c>
      <c r="H2712" s="288"/>
      <c r="I2712" s="1"/>
      <c r="J2712" s="10"/>
      <c r="K2712" s="10"/>
      <c r="L2712" s="1"/>
    </row>
    <row r="2713" spans="2:12" s="5" customFormat="1" ht="94.5" hidden="1">
      <c r="B2713" s="1"/>
      <c r="C2713" s="351">
        <v>8173</v>
      </c>
      <c r="D2713" s="352" t="s">
        <v>2777</v>
      </c>
      <c r="E2713" s="353" t="s">
        <v>125</v>
      </c>
      <c r="F2713" s="354">
        <v>759705</v>
      </c>
      <c r="G2713" s="288" t="s">
        <v>117</v>
      </c>
      <c r="H2713" s="288"/>
      <c r="I2713" s="1"/>
      <c r="J2713" s="10"/>
      <c r="K2713" s="10"/>
      <c r="L2713" s="1"/>
    </row>
    <row r="2714" spans="2:12" s="5" customFormat="1" ht="47.25" hidden="1">
      <c r="B2714" s="1"/>
      <c r="C2714" s="351">
        <v>8177</v>
      </c>
      <c r="D2714" s="352" t="s">
        <v>2778</v>
      </c>
      <c r="E2714" s="353" t="s">
        <v>122</v>
      </c>
      <c r="F2714" s="354">
        <v>291494</v>
      </c>
      <c r="G2714" s="288" t="s">
        <v>117</v>
      </c>
      <c r="H2714" s="288"/>
      <c r="I2714" s="1"/>
      <c r="J2714" s="10"/>
      <c r="K2714" s="10"/>
      <c r="L2714" s="1"/>
    </row>
    <row r="2715" spans="2:12" s="5" customFormat="1" ht="47.25" hidden="1">
      <c r="B2715" s="1"/>
      <c r="C2715" s="351">
        <v>8181</v>
      </c>
      <c r="D2715" s="352" t="s">
        <v>2779</v>
      </c>
      <c r="E2715" s="353" t="s">
        <v>125</v>
      </c>
      <c r="F2715" s="354">
        <v>1866619</v>
      </c>
      <c r="G2715" s="288" t="s">
        <v>117</v>
      </c>
      <c r="H2715" s="288"/>
      <c r="I2715" s="1"/>
      <c r="J2715" s="10"/>
      <c r="K2715" s="10"/>
      <c r="L2715" s="1"/>
    </row>
    <row r="2716" spans="2:12" s="5" customFormat="1" ht="47.25" hidden="1">
      <c r="B2716" s="1"/>
      <c r="C2716" s="351">
        <v>8182</v>
      </c>
      <c r="D2716" s="352" t="s">
        <v>2780</v>
      </c>
      <c r="E2716" s="353" t="s">
        <v>125</v>
      </c>
      <c r="F2716" s="354">
        <v>4945514</v>
      </c>
      <c r="G2716" s="288" t="s">
        <v>117</v>
      </c>
      <c r="H2716" s="288"/>
      <c r="I2716" s="1"/>
      <c r="J2716" s="10"/>
      <c r="K2716" s="10"/>
      <c r="L2716" s="1"/>
    </row>
    <row r="2717" spans="2:12" s="5" customFormat="1" ht="94.5" hidden="1">
      <c r="B2717" s="1"/>
      <c r="C2717" s="351">
        <v>8183</v>
      </c>
      <c r="D2717" s="352" t="s">
        <v>2781</v>
      </c>
      <c r="E2717" s="353" t="s">
        <v>116</v>
      </c>
      <c r="F2717" s="354">
        <v>396809</v>
      </c>
      <c r="G2717" s="288" t="s">
        <v>117</v>
      </c>
      <c r="H2717" s="288"/>
      <c r="I2717" s="1"/>
      <c r="J2717" s="10"/>
      <c r="K2717" s="10"/>
      <c r="L2717" s="1"/>
    </row>
    <row r="2718" spans="2:12" s="5" customFormat="1" ht="31.5" hidden="1">
      <c r="B2718" s="1"/>
      <c r="C2718" s="351">
        <v>8184</v>
      </c>
      <c r="D2718" s="352" t="s">
        <v>2782</v>
      </c>
      <c r="E2718" s="353" t="s">
        <v>116</v>
      </c>
      <c r="F2718" s="354">
        <v>6178</v>
      </c>
      <c r="G2718" s="288" t="s">
        <v>117</v>
      </c>
      <c r="H2718" s="288"/>
      <c r="I2718" s="1"/>
      <c r="J2718" s="10"/>
      <c r="K2718" s="10"/>
      <c r="L2718" s="1"/>
    </row>
    <row r="2719" spans="2:12" s="5" customFormat="1" ht="47.25" hidden="1">
      <c r="B2719" s="1"/>
      <c r="C2719" s="351">
        <v>8185</v>
      </c>
      <c r="D2719" s="352" t="s">
        <v>2783</v>
      </c>
      <c r="E2719" s="353" t="s">
        <v>125</v>
      </c>
      <c r="F2719" s="354">
        <v>42983</v>
      </c>
      <c r="G2719" s="288" t="s">
        <v>117</v>
      </c>
      <c r="H2719" s="288"/>
      <c r="I2719" s="1"/>
      <c r="J2719" s="10"/>
      <c r="K2719" s="10"/>
      <c r="L2719" s="1"/>
    </row>
    <row r="2720" spans="2:12" s="5" customFormat="1" ht="31.5" hidden="1">
      <c r="B2720" s="1"/>
      <c r="C2720" s="351">
        <v>8186</v>
      </c>
      <c r="D2720" s="352" t="s">
        <v>2784</v>
      </c>
      <c r="E2720" s="353" t="s">
        <v>116</v>
      </c>
      <c r="F2720" s="354">
        <v>70581</v>
      </c>
      <c r="G2720" s="288" t="s">
        <v>117</v>
      </c>
      <c r="H2720" s="288"/>
      <c r="I2720" s="1"/>
      <c r="J2720" s="10"/>
      <c r="K2720" s="10"/>
      <c r="L2720" s="1"/>
    </row>
    <row r="2721" spans="2:12" s="5" customFormat="1" ht="31.5" hidden="1">
      <c r="B2721" s="1"/>
      <c r="C2721" s="351">
        <v>8187</v>
      </c>
      <c r="D2721" s="352" t="s">
        <v>2785</v>
      </c>
      <c r="E2721" s="353" t="s">
        <v>125</v>
      </c>
      <c r="F2721" s="354">
        <v>5745731</v>
      </c>
      <c r="G2721" s="288" t="s">
        <v>117</v>
      </c>
      <c r="H2721" s="288"/>
      <c r="I2721" s="1"/>
      <c r="J2721" s="10"/>
      <c r="K2721" s="10"/>
      <c r="L2721" s="1"/>
    </row>
    <row r="2722" spans="2:12" s="5" customFormat="1" ht="47.25" hidden="1">
      <c r="B2722" s="1"/>
      <c r="C2722" s="351">
        <v>8188</v>
      </c>
      <c r="D2722" s="352" t="s">
        <v>2786</v>
      </c>
      <c r="E2722" s="353" t="s">
        <v>125</v>
      </c>
      <c r="F2722" s="354">
        <v>5546004</v>
      </c>
      <c r="G2722" s="288" t="s">
        <v>117</v>
      </c>
      <c r="H2722" s="288"/>
      <c r="I2722" s="1"/>
      <c r="J2722" s="10"/>
      <c r="K2722" s="10"/>
      <c r="L2722" s="1"/>
    </row>
    <row r="2723" spans="2:12" s="5" customFormat="1" ht="94.5">
      <c r="B2723" s="1"/>
      <c r="C2723" s="351">
        <v>8189</v>
      </c>
      <c r="D2723" s="352" t="s">
        <v>2787</v>
      </c>
      <c r="E2723" s="353" t="s">
        <v>119</v>
      </c>
      <c r="F2723" s="354">
        <v>1722202</v>
      </c>
      <c r="G2723" s="288" t="s">
        <v>117</v>
      </c>
      <c r="H2723" s="288"/>
      <c r="I2723" s="1"/>
      <c r="J2723" s="10"/>
      <c r="K2723" s="10"/>
      <c r="L2723" s="1"/>
    </row>
    <row r="2724" spans="2:12" s="5" customFormat="1" ht="94.5">
      <c r="B2724" s="1"/>
      <c r="C2724" s="351">
        <v>8190</v>
      </c>
      <c r="D2724" s="352" t="s">
        <v>2788</v>
      </c>
      <c r="E2724" s="353" t="s">
        <v>119</v>
      </c>
      <c r="F2724" s="354">
        <v>769426</v>
      </c>
      <c r="G2724" s="288" t="s">
        <v>117</v>
      </c>
      <c r="H2724" s="288"/>
      <c r="I2724" s="1"/>
      <c r="J2724" s="10"/>
      <c r="K2724" s="10"/>
      <c r="L2724" s="1"/>
    </row>
    <row r="2725" spans="2:12" s="5" customFormat="1" ht="78.75">
      <c r="B2725" s="1"/>
      <c r="C2725" s="351">
        <v>8192</v>
      </c>
      <c r="D2725" s="352" t="s">
        <v>2789</v>
      </c>
      <c r="E2725" s="353" t="s">
        <v>119</v>
      </c>
      <c r="F2725" s="354">
        <v>772814</v>
      </c>
      <c r="G2725" s="288" t="s">
        <v>117</v>
      </c>
      <c r="H2725" s="288"/>
      <c r="I2725" s="1"/>
      <c r="J2725" s="10"/>
      <c r="K2725" s="10"/>
      <c r="L2725" s="1"/>
    </row>
    <row r="2726" spans="2:12" s="5" customFormat="1" ht="63">
      <c r="B2726" s="1"/>
      <c r="C2726" s="351">
        <v>8193</v>
      </c>
      <c r="D2726" s="352" t="s">
        <v>2790</v>
      </c>
      <c r="E2726" s="353" t="s">
        <v>119</v>
      </c>
      <c r="F2726" s="354">
        <v>682811</v>
      </c>
      <c r="G2726" s="288" t="s">
        <v>117</v>
      </c>
      <c r="H2726" s="288"/>
      <c r="I2726" s="1"/>
      <c r="J2726" s="10"/>
      <c r="K2726" s="10"/>
      <c r="L2726" s="1"/>
    </row>
    <row r="2727" spans="2:12" s="5" customFormat="1" ht="63" hidden="1">
      <c r="B2727" s="1"/>
      <c r="C2727" s="351">
        <v>8194</v>
      </c>
      <c r="D2727" s="352" t="s">
        <v>2791</v>
      </c>
      <c r="E2727" s="353" t="s">
        <v>125</v>
      </c>
      <c r="F2727" s="354">
        <v>7431249</v>
      </c>
      <c r="G2727" s="288" t="s">
        <v>117</v>
      </c>
      <c r="H2727" s="288"/>
      <c r="I2727" s="1"/>
      <c r="J2727" s="10"/>
      <c r="K2727" s="10"/>
      <c r="L2727" s="1"/>
    </row>
    <row r="2728" spans="2:12" s="5" customFormat="1" ht="63">
      <c r="B2728" s="1"/>
      <c r="C2728" s="351">
        <v>8195</v>
      </c>
      <c r="D2728" s="352" t="s">
        <v>2792</v>
      </c>
      <c r="E2728" s="353" t="s">
        <v>119</v>
      </c>
      <c r="F2728" s="354">
        <v>772539</v>
      </c>
      <c r="G2728" s="288" t="s">
        <v>117</v>
      </c>
      <c r="H2728" s="288"/>
      <c r="I2728" s="1"/>
      <c r="J2728" s="10"/>
      <c r="K2728" s="10"/>
      <c r="L2728" s="1"/>
    </row>
    <row r="2729" spans="2:12" s="5" customFormat="1" ht="63" hidden="1">
      <c r="B2729" s="1"/>
      <c r="C2729" s="351">
        <v>8196</v>
      </c>
      <c r="D2729" s="352" t="s">
        <v>2793</v>
      </c>
      <c r="E2729" s="353" t="s">
        <v>119</v>
      </c>
      <c r="F2729" s="354">
        <v>534205</v>
      </c>
      <c r="G2729" s="288" t="s">
        <v>117</v>
      </c>
      <c r="H2729" s="288"/>
      <c r="I2729" s="1"/>
      <c r="J2729" s="10"/>
      <c r="K2729" s="10"/>
      <c r="L2729" s="1"/>
    </row>
    <row r="2730" spans="2:12" s="5" customFormat="1" ht="94.5" hidden="1">
      <c r="B2730" s="1"/>
      <c r="C2730" s="351">
        <v>8197</v>
      </c>
      <c r="D2730" s="352" t="s">
        <v>2794</v>
      </c>
      <c r="E2730" s="353" t="s">
        <v>122</v>
      </c>
      <c r="F2730" s="354">
        <v>2097015</v>
      </c>
      <c r="G2730" s="288" t="s">
        <v>117</v>
      </c>
      <c r="H2730" s="288"/>
      <c r="I2730" s="1"/>
      <c r="J2730" s="10"/>
      <c r="K2730" s="10"/>
      <c r="L2730" s="1"/>
    </row>
    <row r="2731" spans="2:12" s="5" customFormat="1" ht="63">
      <c r="B2731" s="1"/>
      <c r="C2731" s="351">
        <v>8200</v>
      </c>
      <c r="D2731" s="352" t="s">
        <v>2795</v>
      </c>
      <c r="E2731" s="353" t="s">
        <v>122</v>
      </c>
      <c r="F2731" s="354">
        <v>798114</v>
      </c>
      <c r="G2731" s="288" t="s">
        <v>117</v>
      </c>
      <c r="H2731" s="288"/>
      <c r="I2731" s="1"/>
      <c r="J2731" s="10"/>
      <c r="K2731" s="10"/>
      <c r="L2731" s="1"/>
    </row>
    <row r="2732" spans="2:12" s="5" customFormat="1" ht="31.5" hidden="1">
      <c r="B2732" s="1"/>
      <c r="C2732" s="351">
        <v>8202</v>
      </c>
      <c r="D2732" s="352" t="s">
        <v>2796</v>
      </c>
      <c r="E2732" s="353" t="s">
        <v>125</v>
      </c>
      <c r="F2732" s="354">
        <v>273418</v>
      </c>
      <c r="G2732" s="288" t="s">
        <v>117</v>
      </c>
      <c r="H2732" s="288"/>
      <c r="I2732" s="1"/>
      <c r="J2732" s="10"/>
      <c r="K2732" s="10"/>
      <c r="L2732" s="1"/>
    </row>
    <row r="2733" spans="2:12" s="5" customFormat="1" ht="63">
      <c r="B2733" s="1"/>
      <c r="C2733" s="351">
        <v>8204</v>
      </c>
      <c r="D2733" s="352" t="s">
        <v>2797</v>
      </c>
      <c r="E2733" s="353" t="s">
        <v>119</v>
      </c>
      <c r="F2733" s="354">
        <v>551192</v>
      </c>
      <c r="G2733" s="288" t="s">
        <v>117</v>
      </c>
      <c r="H2733" s="288"/>
      <c r="I2733" s="1"/>
      <c r="J2733" s="10"/>
      <c r="K2733" s="10"/>
      <c r="L2733" s="1"/>
    </row>
    <row r="2734" spans="2:12" s="5" customFormat="1" ht="78.75">
      <c r="B2734" s="1"/>
      <c r="C2734" s="351">
        <v>8205</v>
      </c>
      <c r="D2734" s="352" t="s">
        <v>2798</v>
      </c>
      <c r="E2734" s="353" t="s">
        <v>116</v>
      </c>
      <c r="F2734" s="354">
        <v>154125</v>
      </c>
      <c r="G2734" s="288" t="s">
        <v>117</v>
      </c>
      <c r="H2734" s="288" t="s">
        <v>145</v>
      </c>
      <c r="I2734" s="1"/>
      <c r="J2734" s="10"/>
      <c r="K2734" s="10"/>
      <c r="L2734" s="1"/>
    </row>
    <row r="2735" spans="2:12" s="5" customFormat="1" ht="94.5">
      <c r="B2735" s="1"/>
      <c r="C2735" s="351">
        <v>8209</v>
      </c>
      <c r="D2735" s="352" t="s">
        <v>2799</v>
      </c>
      <c r="E2735" s="353" t="s">
        <v>125</v>
      </c>
      <c r="F2735" s="354">
        <v>480805</v>
      </c>
      <c r="G2735" s="288" t="s">
        <v>117</v>
      </c>
      <c r="H2735" s="288" t="s">
        <v>145</v>
      </c>
      <c r="I2735" s="1"/>
      <c r="J2735" s="10"/>
      <c r="K2735" s="10"/>
      <c r="L2735" s="1"/>
    </row>
    <row r="2736" spans="2:12" s="5" customFormat="1" ht="47.25" hidden="1">
      <c r="B2736" s="1"/>
      <c r="C2736" s="351">
        <v>8210</v>
      </c>
      <c r="D2736" s="352" t="s">
        <v>2800</v>
      </c>
      <c r="E2736" s="353" t="s">
        <v>122</v>
      </c>
      <c r="F2736" s="354">
        <v>4377</v>
      </c>
      <c r="G2736" s="288" t="s">
        <v>117</v>
      </c>
      <c r="H2736" s="288"/>
      <c r="I2736" s="1"/>
      <c r="J2736" s="10"/>
      <c r="K2736" s="10"/>
      <c r="L2736" s="1"/>
    </row>
    <row r="2737" spans="2:12" s="5" customFormat="1" ht="63">
      <c r="B2737" s="1"/>
      <c r="C2737" s="351">
        <v>8212</v>
      </c>
      <c r="D2737" s="352" t="s">
        <v>2801</v>
      </c>
      <c r="E2737" s="353" t="s">
        <v>116</v>
      </c>
      <c r="F2737" s="354">
        <v>66431</v>
      </c>
      <c r="G2737" s="288" t="s">
        <v>117</v>
      </c>
      <c r="H2737" s="288"/>
      <c r="I2737" s="1"/>
      <c r="J2737" s="10"/>
      <c r="K2737" s="10"/>
      <c r="L2737" s="1"/>
    </row>
    <row r="2738" spans="2:12" s="5" customFormat="1" ht="31.5" hidden="1">
      <c r="B2738" s="1"/>
      <c r="C2738" s="351">
        <v>8213</v>
      </c>
      <c r="D2738" s="352" t="s">
        <v>2802</v>
      </c>
      <c r="E2738" s="353" t="s">
        <v>122</v>
      </c>
      <c r="F2738" s="354">
        <v>163724</v>
      </c>
      <c r="G2738" s="288" t="s">
        <v>117</v>
      </c>
      <c r="H2738" s="288"/>
      <c r="I2738" s="1"/>
      <c r="J2738" s="10"/>
      <c r="K2738" s="10"/>
      <c r="L2738" s="1"/>
    </row>
    <row r="2739" spans="2:12" s="5" customFormat="1" ht="25.5" hidden="1">
      <c r="B2739" s="1"/>
      <c r="C2739" s="351">
        <v>8214</v>
      </c>
      <c r="D2739" s="352" t="s">
        <v>2803</v>
      </c>
      <c r="E2739" s="353" t="s">
        <v>122</v>
      </c>
      <c r="F2739" s="354">
        <v>122090</v>
      </c>
      <c r="G2739" s="288" t="s">
        <v>117</v>
      </c>
      <c r="H2739" s="288"/>
      <c r="I2739" s="1"/>
      <c r="J2739" s="10"/>
      <c r="K2739" s="10"/>
      <c r="L2739" s="1"/>
    </row>
    <row r="2740" spans="2:12" s="5" customFormat="1" ht="31.5" hidden="1">
      <c r="B2740" s="1"/>
      <c r="C2740" s="351">
        <v>8217</v>
      </c>
      <c r="D2740" s="352" t="s">
        <v>2804</v>
      </c>
      <c r="E2740" s="353" t="s">
        <v>122</v>
      </c>
      <c r="F2740" s="354">
        <v>446460</v>
      </c>
      <c r="G2740" s="288" t="s">
        <v>117</v>
      </c>
      <c r="H2740" s="288"/>
      <c r="I2740" s="1"/>
      <c r="J2740" s="10"/>
      <c r="K2740" s="10"/>
      <c r="L2740" s="1"/>
    </row>
    <row r="2741" spans="2:12" s="5" customFormat="1" ht="31.5" hidden="1">
      <c r="B2741" s="1"/>
      <c r="C2741" s="351">
        <v>8218</v>
      </c>
      <c r="D2741" s="352" t="s">
        <v>2805</v>
      </c>
      <c r="E2741" s="353" t="s">
        <v>125</v>
      </c>
      <c r="F2741" s="354">
        <v>1557970</v>
      </c>
      <c r="G2741" s="288" t="s">
        <v>117</v>
      </c>
      <c r="H2741" s="288"/>
      <c r="I2741" s="1"/>
      <c r="J2741" s="10"/>
      <c r="K2741" s="10"/>
      <c r="L2741" s="1"/>
    </row>
    <row r="2742" spans="2:12" s="5" customFormat="1" ht="31.5" hidden="1">
      <c r="B2742" s="1"/>
      <c r="C2742" s="351">
        <v>8219</v>
      </c>
      <c r="D2742" s="352" t="s">
        <v>2806</v>
      </c>
      <c r="E2742" s="353" t="s">
        <v>125</v>
      </c>
      <c r="F2742" s="354">
        <v>1267434</v>
      </c>
      <c r="G2742" s="288" t="s">
        <v>117</v>
      </c>
      <c r="H2742" s="288"/>
      <c r="I2742" s="1"/>
      <c r="J2742" s="10"/>
      <c r="K2742" s="10"/>
      <c r="L2742" s="1"/>
    </row>
    <row r="2743" spans="2:12" s="5" customFormat="1" ht="31.5" hidden="1">
      <c r="B2743" s="1"/>
      <c r="C2743" s="351">
        <v>8220</v>
      </c>
      <c r="D2743" s="352" t="s">
        <v>2807</v>
      </c>
      <c r="E2743" s="353" t="s">
        <v>125</v>
      </c>
      <c r="F2743" s="354">
        <v>1589924</v>
      </c>
      <c r="G2743" s="288" t="s">
        <v>117</v>
      </c>
      <c r="H2743" s="288"/>
      <c r="I2743" s="1"/>
      <c r="J2743" s="10"/>
      <c r="K2743" s="10"/>
      <c r="L2743" s="1"/>
    </row>
    <row r="2744" spans="2:12" s="5" customFormat="1" ht="31.5" hidden="1">
      <c r="B2744" s="1"/>
      <c r="C2744" s="351">
        <v>8221</v>
      </c>
      <c r="D2744" s="352" t="s">
        <v>2808</v>
      </c>
      <c r="E2744" s="353" t="s">
        <v>125</v>
      </c>
      <c r="F2744" s="354">
        <v>394253</v>
      </c>
      <c r="G2744" s="288" t="s">
        <v>117</v>
      </c>
      <c r="H2744" s="288"/>
      <c r="I2744" s="1"/>
      <c r="J2744" s="10"/>
      <c r="K2744" s="10"/>
      <c r="L2744" s="1"/>
    </row>
    <row r="2745" spans="2:12" s="5" customFormat="1" ht="78.75" hidden="1">
      <c r="B2745" s="1"/>
      <c r="C2745" s="351">
        <v>8222</v>
      </c>
      <c r="D2745" s="352" t="s">
        <v>2809</v>
      </c>
      <c r="E2745" s="353" t="s">
        <v>116</v>
      </c>
      <c r="F2745" s="354">
        <v>52771</v>
      </c>
      <c r="G2745" s="288" t="s">
        <v>117</v>
      </c>
      <c r="H2745" s="288"/>
      <c r="I2745" s="1"/>
      <c r="J2745" s="10"/>
      <c r="K2745" s="10"/>
      <c r="L2745" s="1"/>
    </row>
    <row r="2746" spans="2:12" s="5" customFormat="1" ht="63" hidden="1">
      <c r="B2746" s="1"/>
      <c r="C2746" s="351">
        <v>8223</v>
      </c>
      <c r="D2746" s="352" t="s">
        <v>2810</v>
      </c>
      <c r="E2746" s="353" t="s">
        <v>116</v>
      </c>
      <c r="F2746" s="354">
        <v>52771</v>
      </c>
      <c r="G2746" s="288" t="s">
        <v>117</v>
      </c>
      <c r="H2746" s="288"/>
      <c r="I2746" s="1"/>
      <c r="J2746" s="10"/>
      <c r="K2746" s="10"/>
      <c r="L2746" s="1"/>
    </row>
    <row r="2747" spans="2:12" s="5" customFormat="1" ht="47.25" hidden="1">
      <c r="B2747" s="1"/>
      <c r="C2747" s="351">
        <v>8224</v>
      </c>
      <c r="D2747" s="352" t="s">
        <v>2811</v>
      </c>
      <c r="E2747" s="353" t="s">
        <v>125</v>
      </c>
      <c r="F2747" s="354">
        <v>6534489</v>
      </c>
      <c r="G2747" s="288" t="s">
        <v>117</v>
      </c>
      <c r="H2747" s="288" t="s">
        <v>145</v>
      </c>
      <c r="I2747" s="1"/>
      <c r="J2747" s="10"/>
      <c r="K2747" s="10"/>
      <c r="L2747" s="1"/>
    </row>
    <row r="2748" spans="2:12" s="5" customFormat="1" ht="47.25" hidden="1">
      <c r="B2748" s="1"/>
      <c r="C2748" s="351">
        <v>8225</v>
      </c>
      <c r="D2748" s="352" t="s">
        <v>2812</v>
      </c>
      <c r="E2748" s="353" t="s">
        <v>125</v>
      </c>
      <c r="F2748" s="354">
        <v>1325074</v>
      </c>
      <c r="G2748" s="288" t="s">
        <v>117</v>
      </c>
      <c r="H2748" s="288" t="s">
        <v>145</v>
      </c>
      <c r="I2748" s="1"/>
      <c r="J2748" s="10"/>
      <c r="K2748" s="10"/>
      <c r="L2748" s="1"/>
    </row>
    <row r="2749" spans="2:12" s="5" customFormat="1" ht="78.75" hidden="1">
      <c r="B2749" s="1"/>
      <c r="C2749" s="351">
        <v>8226</v>
      </c>
      <c r="D2749" s="352" t="s">
        <v>2813</v>
      </c>
      <c r="E2749" s="353" t="s">
        <v>116</v>
      </c>
      <c r="F2749" s="354">
        <v>42317</v>
      </c>
      <c r="G2749" s="288" t="s">
        <v>117</v>
      </c>
      <c r="H2749" s="288"/>
      <c r="I2749" s="1"/>
      <c r="J2749" s="10"/>
      <c r="K2749" s="10"/>
      <c r="L2749" s="1"/>
    </row>
    <row r="2750" spans="2:12" s="5" customFormat="1" ht="63">
      <c r="B2750" s="1"/>
      <c r="C2750" s="351">
        <v>8227</v>
      </c>
      <c r="D2750" s="352" t="s">
        <v>2814</v>
      </c>
      <c r="E2750" s="353" t="s">
        <v>122</v>
      </c>
      <c r="F2750" s="354">
        <v>48470</v>
      </c>
      <c r="G2750" s="288" t="s">
        <v>117</v>
      </c>
      <c r="H2750" s="288"/>
      <c r="I2750" s="1"/>
      <c r="J2750" s="10"/>
      <c r="K2750" s="10"/>
      <c r="L2750" s="1"/>
    </row>
    <row r="2751" spans="2:12" s="5" customFormat="1" ht="78.75" hidden="1">
      <c r="B2751" s="1"/>
      <c r="C2751" s="351">
        <v>8228</v>
      </c>
      <c r="D2751" s="352" t="s">
        <v>2815</v>
      </c>
      <c r="E2751" s="353" t="s">
        <v>122</v>
      </c>
      <c r="F2751" s="354">
        <v>19746</v>
      </c>
      <c r="G2751" s="288" t="s">
        <v>117</v>
      </c>
      <c r="H2751" s="288"/>
      <c r="I2751" s="1"/>
      <c r="J2751" s="10"/>
      <c r="K2751" s="10"/>
      <c r="L2751" s="1"/>
    </row>
    <row r="2752" spans="2:12" s="5" customFormat="1" ht="78.75">
      <c r="B2752" s="1"/>
      <c r="C2752" s="351">
        <v>8229</v>
      </c>
      <c r="D2752" s="352" t="s">
        <v>2816</v>
      </c>
      <c r="E2752" s="353" t="s">
        <v>122</v>
      </c>
      <c r="F2752" s="354">
        <v>15221</v>
      </c>
      <c r="G2752" s="288" t="s">
        <v>117</v>
      </c>
      <c r="H2752" s="288"/>
      <c r="I2752" s="1"/>
      <c r="J2752" s="10"/>
      <c r="K2752" s="10"/>
      <c r="L2752" s="1"/>
    </row>
    <row r="2753" spans="2:12" s="5" customFormat="1" ht="78.75">
      <c r="B2753" s="1"/>
      <c r="C2753" s="351">
        <v>8230</v>
      </c>
      <c r="D2753" s="352" t="s">
        <v>2817</v>
      </c>
      <c r="E2753" s="353" t="s">
        <v>116</v>
      </c>
      <c r="F2753" s="354">
        <v>98662</v>
      </c>
      <c r="G2753" s="288" t="s">
        <v>117</v>
      </c>
      <c r="H2753" s="288"/>
      <c r="I2753" s="1"/>
      <c r="J2753" s="10"/>
      <c r="K2753" s="10"/>
      <c r="L2753" s="1"/>
    </row>
    <row r="2754" spans="2:12" s="5" customFormat="1" ht="126" hidden="1">
      <c r="B2754" s="1"/>
      <c r="C2754" s="351">
        <v>8231</v>
      </c>
      <c r="D2754" s="352" t="s">
        <v>2818</v>
      </c>
      <c r="E2754" s="353" t="s">
        <v>472</v>
      </c>
      <c r="F2754" s="354">
        <v>11829</v>
      </c>
      <c r="G2754" s="288" t="s">
        <v>117</v>
      </c>
      <c r="H2754" s="288" t="s">
        <v>145</v>
      </c>
      <c r="I2754" s="1"/>
      <c r="J2754" s="10"/>
      <c r="K2754" s="10"/>
      <c r="L2754" s="1"/>
    </row>
    <row r="2755" spans="2:12" s="5" customFormat="1" ht="126" hidden="1">
      <c r="B2755" s="1"/>
      <c r="C2755" s="351">
        <v>8236</v>
      </c>
      <c r="D2755" s="352" t="s">
        <v>2819</v>
      </c>
      <c r="E2755" s="353" t="s">
        <v>116</v>
      </c>
      <c r="F2755" s="354">
        <v>3616851</v>
      </c>
      <c r="G2755" s="288" t="s">
        <v>117</v>
      </c>
      <c r="H2755" s="288"/>
      <c r="I2755" s="1"/>
      <c r="J2755" s="10"/>
      <c r="K2755" s="10"/>
      <c r="L2755" s="1"/>
    </row>
    <row r="2756" spans="2:12" s="5" customFormat="1" ht="63">
      <c r="B2756" s="1"/>
      <c r="C2756" s="351">
        <v>8237</v>
      </c>
      <c r="D2756" s="352" t="s">
        <v>2820</v>
      </c>
      <c r="E2756" s="353" t="s">
        <v>122</v>
      </c>
      <c r="F2756" s="354">
        <v>16241</v>
      </c>
      <c r="G2756" s="288" t="s">
        <v>117</v>
      </c>
      <c r="H2756" s="288"/>
      <c r="I2756" s="1"/>
      <c r="J2756" s="10"/>
      <c r="K2756" s="10"/>
      <c r="L2756" s="1"/>
    </row>
    <row r="2757" spans="2:12" s="5" customFormat="1" ht="78.75" hidden="1">
      <c r="B2757" s="1"/>
      <c r="C2757" s="351">
        <v>8238</v>
      </c>
      <c r="D2757" s="352" t="s">
        <v>2821</v>
      </c>
      <c r="E2757" s="353" t="s">
        <v>125</v>
      </c>
      <c r="F2757" s="354">
        <v>217874</v>
      </c>
      <c r="G2757" s="288" t="s">
        <v>117</v>
      </c>
      <c r="H2757" s="288"/>
      <c r="I2757" s="1"/>
      <c r="J2757" s="10"/>
      <c r="K2757" s="10"/>
      <c r="L2757" s="1"/>
    </row>
    <row r="2758" spans="2:12" s="5" customFormat="1" ht="31.5" hidden="1">
      <c r="B2758" s="1"/>
      <c r="C2758" s="351">
        <v>8239</v>
      </c>
      <c r="D2758" s="352" t="s">
        <v>2822</v>
      </c>
      <c r="E2758" s="353" t="s">
        <v>125</v>
      </c>
      <c r="F2758" s="354">
        <v>7491050</v>
      </c>
      <c r="G2758" s="288" t="s">
        <v>117</v>
      </c>
      <c r="H2758" s="288"/>
      <c r="I2758" s="1"/>
      <c r="J2758" s="10"/>
      <c r="K2758" s="10"/>
      <c r="L2758" s="1"/>
    </row>
    <row r="2759" spans="2:12" s="5" customFormat="1" ht="31.5" hidden="1">
      <c r="B2759" s="1"/>
      <c r="C2759" s="351">
        <v>8240</v>
      </c>
      <c r="D2759" s="352" t="s">
        <v>2823</v>
      </c>
      <c r="E2759" s="353" t="s">
        <v>125</v>
      </c>
      <c r="F2759" s="354">
        <v>1370271</v>
      </c>
      <c r="G2759" s="288" t="s">
        <v>117</v>
      </c>
      <c r="H2759" s="288"/>
      <c r="I2759" s="1"/>
      <c r="J2759" s="10"/>
      <c r="K2759" s="10"/>
      <c r="L2759" s="1"/>
    </row>
    <row r="2760" spans="2:12" s="5" customFormat="1" ht="94.5" hidden="1">
      <c r="B2760" s="1"/>
      <c r="C2760" s="351">
        <v>8241</v>
      </c>
      <c r="D2760" s="352" t="s">
        <v>2824</v>
      </c>
      <c r="E2760" s="353" t="s">
        <v>125</v>
      </c>
      <c r="F2760" s="354">
        <v>7698784</v>
      </c>
      <c r="G2760" s="288" t="s">
        <v>117</v>
      </c>
      <c r="H2760" s="288"/>
      <c r="I2760" s="1"/>
      <c r="J2760" s="10"/>
      <c r="K2760" s="10"/>
      <c r="L2760" s="1"/>
    </row>
    <row r="2761" spans="2:12" s="5" customFormat="1" ht="94.5" hidden="1">
      <c r="B2761" s="1"/>
      <c r="C2761" s="351">
        <v>8242</v>
      </c>
      <c r="D2761" s="352" t="s">
        <v>2825</v>
      </c>
      <c r="E2761" s="353" t="s">
        <v>125</v>
      </c>
      <c r="F2761" s="354">
        <v>3467747</v>
      </c>
      <c r="G2761" s="288" t="s">
        <v>117</v>
      </c>
      <c r="H2761" s="288"/>
      <c r="I2761" s="1"/>
      <c r="J2761" s="10"/>
      <c r="K2761" s="10"/>
      <c r="L2761" s="1"/>
    </row>
    <row r="2762" spans="2:12" s="5" customFormat="1" ht="94.5" hidden="1">
      <c r="B2762" s="1"/>
      <c r="C2762" s="351">
        <v>8243</v>
      </c>
      <c r="D2762" s="352" t="s">
        <v>2826</v>
      </c>
      <c r="E2762" s="353" t="s">
        <v>125</v>
      </c>
      <c r="F2762" s="354">
        <v>9838994</v>
      </c>
      <c r="G2762" s="288" t="s">
        <v>117</v>
      </c>
      <c r="H2762" s="288"/>
      <c r="I2762" s="1"/>
      <c r="J2762" s="10"/>
      <c r="K2762" s="10"/>
      <c r="L2762" s="1"/>
    </row>
    <row r="2763" spans="2:12" s="5" customFormat="1" ht="94.5" hidden="1">
      <c r="B2763" s="1"/>
      <c r="C2763" s="351">
        <v>8244</v>
      </c>
      <c r="D2763" s="352" t="s">
        <v>2827</v>
      </c>
      <c r="E2763" s="353" t="s">
        <v>125</v>
      </c>
      <c r="F2763" s="354">
        <v>12441587</v>
      </c>
      <c r="G2763" s="288" t="s">
        <v>117</v>
      </c>
      <c r="H2763" s="288"/>
      <c r="I2763" s="1"/>
      <c r="J2763" s="10"/>
      <c r="K2763" s="10"/>
      <c r="L2763" s="1"/>
    </row>
    <row r="2764" spans="2:12" s="5" customFormat="1" ht="94.5" hidden="1">
      <c r="B2764" s="1"/>
      <c r="C2764" s="351">
        <v>8245</v>
      </c>
      <c r="D2764" s="352" t="s">
        <v>2828</v>
      </c>
      <c r="E2764" s="353" t="s">
        <v>125</v>
      </c>
      <c r="F2764" s="354">
        <v>15275370</v>
      </c>
      <c r="G2764" s="288" t="s">
        <v>117</v>
      </c>
      <c r="H2764" s="288"/>
      <c r="I2764" s="1"/>
      <c r="J2764" s="10"/>
      <c r="K2764" s="10"/>
      <c r="L2764" s="1"/>
    </row>
    <row r="2765" spans="2:12" s="5" customFormat="1" ht="78.75" hidden="1">
      <c r="B2765" s="1"/>
      <c r="C2765" s="351">
        <v>8246</v>
      </c>
      <c r="D2765" s="352" t="s">
        <v>2829</v>
      </c>
      <c r="E2765" s="353" t="s">
        <v>125</v>
      </c>
      <c r="F2765" s="354">
        <v>7051080</v>
      </c>
      <c r="G2765" s="288" t="s">
        <v>117</v>
      </c>
      <c r="H2765" s="288"/>
      <c r="I2765" s="1"/>
      <c r="J2765" s="10"/>
      <c r="K2765" s="10"/>
      <c r="L2765" s="1"/>
    </row>
    <row r="2766" spans="2:12" s="5" customFormat="1" ht="94.5" hidden="1">
      <c r="B2766" s="1"/>
      <c r="C2766" s="351">
        <v>8247</v>
      </c>
      <c r="D2766" s="352" t="s">
        <v>2830</v>
      </c>
      <c r="E2766" s="353" t="s">
        <v>125</v>
      </c>
      <c r="F2766" s="354">
        <v>11708552</v>
      </c>
      <c r="G2766" s="288" t="s">
        <v>117</v>
      </c>
      <c r="H2766" s="288"/>
      <c r="I2766" s="1"/>
      <c r="J2766" s="10"/>
      <c r="K2766" s="10"/>
      <c r="L2766" s="1"/>
    </row>
    <row r="2767" spans="2:12" s="5" customFormat="1" ht="63" hidden="1">
      <c r="B2767" s="1"/>
      <c r="C2767" s="351">
        <v>8252</v>
      </c>
      <c r="D2767" s="352" t="s">
        <v>2831</v>
      </c>
      <c r="E2767" s="353" t="s">
        <v>125</v>
      </c>
      <c r="F2767" s="354">
        <v>3482783</v>
      </c>
      <c r="G2767" s="288" t="s">
        <v>117</v>
      </c>
      <c r="H2767" s="288"/>
      <c r="I2767" s="1"/>
      <c r="J2767" s="10"/>
      <c r="K2767" s="10"/>
      <c r="L2767" s="1"/>
    </row>
    <row r="2768" spans="2:12" s="5" customFormat="1" ht="78.75" hidden="1">
      <c r="B2768" s="1"/>
      <c r="C2768" s="351">
        <v>8253</v>
      </c>
      <c r="D2768" s="352" t="s">
        <v>2832</v>
      </c>
      <c r="E2768" s="353" t="s">
        <v>125</v>
      </c>
      <c r="F2768" s="354">
        <v>6508905</v>
      </c>
      <c r="G2768" s="288" t="s">
        <v>117</v>
      </c>
      <c r="H2768" s="288"/>
      <c r="I2768" s="1"/>
      <c r="J2768" s="10"/>
      <c r="K2768" s="10"/>
      <c r="L2768" s="1"/>
    </row>
    <row r="2769" spans="2:12" s="5" customFormat="1" ht="94.5" hidden="1">
      <c r="B2769" s="1"/>
      <c r="C2769" s="351">
        <v>8254</v>
      </c>
      <c r="D2769" s="352" t="s">
        <v>2833</v>
      </c>
      <c r="E2769" s="353" t="s">
        <v>122</v>
      </c>
      <c r="F2769" s="354">
        <v>2338822</v>
      </c>
      <c r="G2769" s="288" t="s">
        <v>117</v>
      </c>
      <c r="H2769" s="288"/>
      <c r="I2769" s="1"/>
      <c r="J2769" s="10"/>
      <c r="K2769" s="10"/>
      <c r="L2769" s="1"/>
    </row>
    <row r="2770" spans="2:12" s="5" customFormat="1" ht="47.25" hidden="1">
      <c r="B2770" s="1"/>
      <c r="C2770" s="351">
        <v>8255</v>
      </c>
      <c r="D2770" s="352" t="s">
        <v>2834</v>
      </c>
      <c r="E2770" s="353" t="s">
        <v>125</v>
      </c>
      <c r="F2770" s="354">
        <v>846294</v>
      </c>
      <c r="G2770" s="288" t="s">
        <v>117</v>
      </c>
      <c r="H2770" s="288"/>
      <c r="I2770" s="1"/>
      <c r="J2770" s="10"/>
      <c r="K2770" s="10"/>
      <c r="L2770" s="1"/>
    </row>
    <row r="2771" spans="2:12" s="5" customFormat="1" ht="94.5" hidden="1">
      <c r="B2771" s="1"/>
      <c r="C2771" s="351">
        <v>8257</v>
      </c>
      <c r="D2771" s="352" t="s">
        <v>2835</v>
      </c>
      <c r="E2771" s="353" t="s">
        <v>125</v>
      </c>
      <c r="F2771" s="354">
        <v>8927343</v>
      </c>
      <c r="G2771" s="288" t="s">
        <v>117</v>
      </c>
      <c r="H2771" s="288"/>
      <c r="I2771" s="1"/>
      <c r="J2771" s="10"/>
      <c r="K2771" s="10"/>
      <c r="L2771" s="1"/>
    </row>
    <row r="2772" spans="2:12" s="5" customFormat="1" ht="78.75" hidden="1">
      <c r="B2772" s="1"/>
      <c r="C2772" s="351">
        <v>8258</v>
      </c>
      <c r="D2772" s="352" t="s">
        <v>2836</v>
      </c>
      <c r="E2772" s="353" t="s">
        <v>125</v>
      </c>
      <c r="F2772" s="354">
        <v>5746863</v>
      </c>
      <c r="G2772" s="288" t="s">
        <v>117</v>
      </c>
      <c r="H2772" s="288"/>
      <c r="I2772" s="1"/>
      <c r="J2772" s="10"/>
      <c r="K2772" s="10"/>
      <c r="L2772" s="1"/>
    </row>
    <row r="2773" spans="2:12" s="5" customFormat="1" ht="31.5" hidden="1">
      <c r="B2773" s="1"/>
      <c r="C2773" s="351">
        <v>8259</v>
      </c>
      <c r="D2773" s="352" t="s">
        <v>2837</v>
      </c>
      <c r="E2773" s="353" t="s">
        <v>125</v>
      </c>
      <c r="F2773" s="354">
        <v>4588781</v>
      </c>
      <c r="G2773" s="288" t="s">
        <v>117</v>
      </c>
      <c r="H2773" s="288"/>
      <c r="I2773" s="1"/>
      <c r="J2773" s="10"/>
      <c r="K2773" s="10"/>
      <c r="L2773" s="1"/>
    </row>
    <row r="2774" spans="2:12" s="5" customFormat="1" ht="78.75" hidden="1">
      <c r="B2774" s="1"/>
      <c r="C2774" s="351">
        <v>8262</v>
      </c>
      <c r="D2774" s="352" t="s">
        <v>2838</v>
      </c>
      <c r="E2774" s="353" t="s">
        <v>125</v>
      </c>
      <c r="F2774" s="354">
        <v>14308833</v>
      </c>
      <c r="G2774" s="288" t="s">
        <v>117</v>
      </c>
      <c r="H2774" s="288"/>
      <c r="I2774" s="1"/>
      <c r="J2774" s="10"/>
      <c r="K2774" s="10"/>
      <c r="L2774" s="1"/>
    </row>
    <row r="2775" spans="2:12" s="5" customFormat="1" ht="94.5" hidden="1">
      <c r="B2775" s="1"/>
      <c r="C2775" s="351">
        <v>8263</v>
      </c>
      <c r="D2775" s="352" t="s">
        <v>2839</v>
      </c>
      <c r="E2775" s="353" t="s">
        <v>125</v>
      </c>
      <c r="F2775" s="354">
        <v>16277956</v>
      </c>
      <c r="G2775" s="288" t="s">
        <v>117</v>
      </c>
      <c r="H2775" s="288"/>
      <c r="I2775" s="1"/>
      <c r="J2775" s="10"/>
      <c r="K2775" s="10"/>
      <c r="L2775" s="1"/>
    </row>
    <row r="2776" spans="2:12" s="5" customFormat="1" ht="47.25" hidden="1">
      <c r="B2776" s="1"/>
      <c r="C2776" s="351">
        <v>8265</v>
      </c>
      <c r="D2776" s="352" t="s">
        <v>2840</v>
      </c>
      <c r="E2776" s="353" t="s">
        <v>125</v>
      </c>
      <c r="F2776" s="354">
        <v>507399</v>
      </c>
      <c r="G2776" s="288" t="s">
        <v>117</v>
      </c>
      <c r="H2776" s="288"/>
      <c r="I2776" s="1"/>
      <c r="J2776" s="10"/>
      <c r="K2776" s="10"/>
      <c r="L2776" s="1"/>
    </row>
    <row r="2777" spans="2:12" s="5" customFormat="1" ht="47.25" hidden="1">
      <c r="B2777" s="1"/>
      <c r="C2777" s="351">
        <v>8267</v>
      </c>
      <c r="D2777" s="352" t="s">
        <v>2841</v>
      </c>
      <c r="E2777" s="353" t="s">
        <v>125</v>
      </c>
      <c r="F2777" s="354">
        <v>7161956</v>
      </c>
      <c r="G2777" s="288" t="s">
        <v>117</v>
      </c>
      <c r="H2777" s="288"/>
      <c r="I2777" s="1"/>
      <c r="J2777" s="10"/>
      <c r="K2777" s="10"/>
      <c r="L2777" s="1"/>
    </row>
    <row r="2778" spans="2:12" s="5" customFormat="1" ht="31.5" hidden="1">
      <c r="B2778" s="1"/>
      <c r="C2778" s="351">
        <v>8273</v>
      </c>
      <c r="D2778" s="352" t="s">
        <v>2842</v>
      </c>
      <c r="E2778" s="353" t="s">
        <v>125</v>
      </c>
      <c r="F2778" s="354">
        <v>1387729</v>
      </c>
      <c r="G2778" s="288" t="s">
        <v>117</v>
      </c>
      <c r="H2778" s="288"/>
      <c r="I2778" s="1"/>
      <c r="J2778" s="10"/>
      <c r="K2778" s="10"/>
      <c r="L2778" s="1"/>
    </row>
    <row r="2779" spans="2:12" s="5" customFormat="1" ht="31.5" hidden="1">
      <c r="B2779" s="1"/>
      <c r="C2779" s="351">
        <v>8274</v>
      </c>
      <c r="D2779" s="352" t="s">
        <v>2843</v>
      </c>
      <c r="E2779" s="353" t="s">
        <v>122</v>
      </c>
      <c r="F2779" s="354">
        <v>22571434</v>
      </c>
      <c r="G2779" s="288" t="s">
        <v>117</v>
      </c>
      <c r="H2779" s="288"/>
      <c r="I2779" s="1"/>
      <c r="J2779" s="10"/>
      <c r="K2779" s="10"/>
      <c r="L2779" s="1"/>
    </row>
    <row r="2780" spans="2:12" s="5" customFormat="1" ht="63" hidden="1">
      <c r="B2780" s="1"/>
      <c r="C2780" s="351">
        <v>8276</v>
      </c>
      <c r="D2780" s="352" t="s">
        <v>2844</v>
      </c>
      <c r="E2780" s="353" t="s">
        <v>125</v>
      </c>
      <c r="F2780" s="354">
        <v>309381</v>
      </c>
      <c r="G2780" s="288" t="s">
        <v>117</v>
      </c>
      <c r="H2780" s="288"/>
      <c r="I2780" s="1"/>
      <c r="J2780" s="10"/>
      <c r="K2780" s="10"/>
      <c r="L2780" s="1"/>
    </row>
    <row r="2781" spans="2:12" s="5" customFormat="1" ht="47.25" hidden="1">
      <c r="B2781" s="1"/>
      <c r="C2781" s="351">
        <v>8278</v>
      </c>
      <c r="D2781" s="352" t="s">
        <v>2845</v>
      </c>
      <c r="E2781" s="353" t="s">
        <v>125</v>
      </c>
      <c r="F2781" s="354">
        <v>1070547</v>
      </c>
      <c r="G2781" s="288" t="s">
        <v>117</v>
      </c>
      <c r="H2781" s="288"/>
      <c r="I2781" s="1"/>
      <c r="J2781" s="10"/>
      <c r="K2781" s="10"/>
      <c r="L2781" s="1"/>
    </row>
    <row r="2782" spans="2:12" s="5" customFormat="1" ht="94.5" hidden="1">
      <c r="B2782" s="1"/>
      <c r="C2782" s="351">
        <v>8291</v>
      </c>
      <c r="D2782" s="352" t="s">
        <v>2846</v>
      </c>
      <c r="E2782" s="353" t="s">
        <v>122</v>
      </c>
      <c r="F2782" s="354">
        <v>5697287</v>
      </c>
      <c r="G2782" s="288" t="s">
        <v>117</v>
      </c>
      <c r="H2782" s="288"/>
      <c r="I2782" s="1"/>
      <c r="J2782" s="10"/>
      <c r="K2782" s="10"/>
      <c r="L2782" s="1"/>
    </row>
    <row r="2783" spans="2:12" s="5" customFormat="1" ht="31.5" hidden="1">
      <c r="B2783" s="1"/>
      <c r="C2783" s="351">
        <v>8298</v>
      </c>
      <c r="D2783" s="352" t="s">
        <v>2847</v>
      </c>
      <c r="E2783" s="353" t="s">
        <v>125</v>
      </c>
      <c r="F2783" s="354">
        <v>2083507</v>
      </c>
      <c r="G2783" s="288" t="s">
        <v>117</v>
      </c>
      <c r="H2783" s="288"/>
      <c r="I2783" s="1"/>
      <c r="J2783" s="10"/>
      <c r="K2783" s="10"/>
      <c r="L2783" s="1"/>
    </row>
    <row r="2784" spans="2:12" s="5" customFormat="1" ht="31.5" hidden="1">
      <c r="B2784" s="1"/>
      <c r="C2784" s="351">
        <v>8301</v>
      </c>
      <c r="D2784" s="352" t="s">
        <v>2848</v>
      </c>
      <c r="E2784" s="353" t="s">
        <v>125</v>
      </c>
      <c r="F2784" s="354">
        <v>294171</v>
      </c>
      <c r="G2784" s="288" t="s">
        <v>117</v>
      </c>
      <c r="H2784" s="288"/>
      <c r="I2784" s="1"/>
      <c r="J2784" s="10"/>
      <c r="K2784" s="10"/>
      <c r="L2784" s="1"/>
    </row>
    <row r="2785" spans="2:12" s="5" customFormat="1" ht="110.25" hidden="1">
      <c r="B2785" s="1"/>
      <c r="C2785" s="351">
        <v>8304</v>
      </c>
      <c r="D2785" s="352" t="s">
        <v>2849</v>
      </c>
      <c r="E2785" s="353" t="s">
        <v>125</v>
      </c>
      <c r="F2785" s="354">
        <v>6503125</v>
      </c>
      <c r="G2785" s="288" t="s">
        <v>117</v>
      </c>
      <c r="H2785" s="288"/>
      <c r="I2785" s="1"/>
      <c r="J2785" s="10"/>
      <c r="K2785" s="10"/>
      <c r="L2785" s="1"/>
    </row>
    <row r="2786" spans="2:12" s="5" customFormat="1" ht="47.25" hidden="1">
      <c r="B2786" s="1"/>
      <c r="C2786" s="351">
        <v>8305</v>
      </c>
      <c r="D2786" s="352" t="s">
        <v>2850</v>
      </c>
      <c r="E2786" s="353" t="s">
        <v>125</v>
      </c>
      <c r="F2786" s="354">
        <v>3717664</v>
      </c>
      <c r="G2786" s="288" t="s">
        <v>117</v>
      </c>
      <c r="H2786" s="288"/>
      <c r="I2786" s="1"/>
      <c r="J2786" s="10"/>
      <c r="K2786" s="10"/>
      <c r="L2786" s="1"/>
    </row>
    <row r="2787" spans="2:12" s="5" customFormat="1" ht="31.5" hidden="1">
      <c r="B2787" s="1"/>
      <c r="C2787" s="351">
        <v>8306</v>
      </c>
      <c r="D2787" s="352" t="s">
        <v>2851</v>
      </c>
      <c r="E2787" s="353" t="s">
        <v>125</v>
      </c>
      <c r="F2787" s="354">
        <v>5088</v>
      </c>
      <c r="G2787" s="288" t="s">
        <v>117</v>
      </c>
      <c r="H2787" s="288"/>
      <c r="I2787" s="1"/>
      <c r="J2787" s="10"/>
      <c r="K2787" s="10"/>
      <c r="L2787" s="1"/>
    </row>
    <row r="2788" spans="2:12" s="5" customFormat="1" ht="31.5" hidden="1">
      <c r="B2788" s="1"/>
      <c r="C2788" s="351">
        <v>8307</v>
      </c>
      <c r="D2788" s="352" t="s">
        <v>2852</v>
      </c>
      <c r="E2788" s="353" t="s">
        <v>122</v>
      </c>
      <c r="F2788" s="354">
        <v>3725262</v>
      </c>
      <c r="G2788" s="288" t="s">
        <v>117</v>
      </c>
      <c r="H2788" s="288"/>
      <c r="I2788" s="1"/>
      <c r="J2788" s="10"/>
      <c r="K2788" s="10"/>
      <c r="L2788" s="1"/>
    </row>
    <row r="2789" spans="2:12" s="5" customFormat="1" ht="47.25" hidden="1">
      <c r="B2789" s="1"/>
      <c r="C2789" s="351">
        <v>8308</v>
      </c>
      <c r="D2789" s="352" t="s">
        <v>2853</v>
      </c>
      <c r="E2789" s="353" t="s">
        <v>125</v>
      </c>
      <c r="F2789" s="354">
        <v>8001664</v>
      </c>
      <c r="G2789" s="288" t="s">
        <v>117</v>
      </c>
      <c r="H2789" s="288"/>
      <c r="I2789" s="1"/>
      <c r="J2789" s="10"/>
      <c r="K2789" s="10"/>
      <c r="L2789" s="1"/>
    </row>
    <row r="2790" spans="2:12" s="5" customFormat="1" ht="31.5" hidden="1">
      <c r="B2790" s="1"/>
      <c r="C2790" s="351">
        <v>8309</v>
      </c>
      <c r="D2790" s="352" t="s">
        <v>2854</v>
      </c>
      <c r="E2790" s="353" t="s">
        <v>122</v>
      </c>
      <c r="F2790" s="354">
        <v>4069561</v>
      </c>
      <c r="G2790" s="288" t="s">
        <v>117</v>
      </c>
      <c r="H2790" s="288"/>
      <c r="I2790" s="1"/>
      <c r="J2790" s="10"/>
      <c r="K2790" s="10"/>
      <c r="L2790" s="1"/>
    </row>
    <row r="2791" spans="2:12" s="5" customFormat="1" ht="31.5" hidden="1">
      <c r="B2791" s="1"/>
      <c r="C2791" s="351">
        <v>8310</v>
      </c>
      <c r="D2791" s="352" t="s">
        <v>2855</v>
      </c>
      <c r="E2791" s="353" t="s">
        <v>122</v>
      </c>
      <c r="F2791" s="354">
        <v>4591401</v>
      </c>
      <c r="G2791" s="288" t="s">
        <v>117</v>
      </c>
      <c r="H2791" s="288"/>
      <c r="I2791" s="1"/>
      <c r="J2791" s="10"/>
      <c r="K2791" s="10"/>
      <c r="L2791" s="1"/>
    </row>
    <row r="2792" spans="2:12" s="5" customFormat="1" ht="31.5" hidden="1">
      <c r="B2792" s="1"/>
      <c r="C2792" s="351">
        <v>8311</v>
      </c>
      <c r="D2792" s="352" t="s">
        <v>2856</v>
      </c>
      <c r="E2792" s="353" t="s">
        <v>122</v>
      </c>
      <c r="F2792" s="354">
        <v>5148608</v>
      </c>
      <c r="G2792" s="288" t="s">
        <v>117</v>
      </c>
      <c r="H2792" s="288"/>
      <c r="I2792" s="1"/>
      <c r="J2792" s="10"/>
      <c r="K2792" s="10"/>
      <c r="L2792" s="1"/>
    </row>
    <row r="2793" spans="2:12" s="5" customFormat="1" ht="31.5" hidden="1">
      <c r="B2793" s="1"/>
      <c r="C2793" s="351">
        <v>8312</v>
      </c>
      <c r="D2793" s="352" t="s">
        <v>2857</v>
      </c>
      <c r="E2793" s="353" t="s">
        <v>122</v>
      </c>
      <c r="F2793" s="354">
        <v>6546455</v>
      </c>
      <c r="G2793" s="288" t="s">
        <v>117</v>
      </c>
      <c r="H2793" s="288"/>
      <c r="I2793" s="1"/>
      <c r="J2793" s="10"/>
      <c r="K2793" s="10"/>
      <c r="L2793" s="1"/>
    </row>
    <row r="2794" spans="2:12" s="5" customFormat="1" ht="31.5" hidden="1">
      <c r="B2794" s="1"/>
      <c r="C2794" s="351">
        <v>8313</v>
      </c>
      <c r="D2794" s="352" t="s">
        <v>2858</v>
      </c>
      <c r="E2794" s="353" t="s">
        <v>122</v>
      </c>
      <c r="F2794" s="354">
        <v>7970052</v>
      </c>
      <c r="G2794" s="288" t="s">
        <v>117</v>
      </c>
      <c r="H2794" s="288"/>
      <c r="I2794" s="1"/>
      <c r="J2794" s="10"/>
      <c r="K2794" s="10"/>
      <c r="L2794" s="1"/>
    </row>
    <row r="2795" spans="2:12" s="5" customFormat="1" ht="47.25" hidden="1">
      <c r="B2795" s="1"/>
      <c r="C2795" s="351">
        <v>8314</v>
      </c>
      <c r="D2795" s="352" t="s">
        <v>2859</v>
      </c>
      <c r="E2795" s="353" t="s">
        <v>125</v>
      </c>
      <c r="F2795" s="354">
        <v>754947</v>
      </c>
      <c r="G2795" s="288" t="s">
        <v>117</v>
      </c>
      <c r="H2795" s="288"/>
      <c r="I2795" s="1"/>
      <c r="J2795" s="10"/>
      <c r="K2795" s="10"/>
      <c r="L2795" s="1"/>
    </row>
    <row r="2796" spans="2:12" s="5" customFormat="1" ht="47.25" hidden="1">
      <c r="B2796" s="1"/>
      <c r="C2796" s="351">
        <v>8315</v>
      </c>
      <c r="D2796" s="352" t="s">
        <v>2860</v>
      </c>
      <c r="E2796" s="353" t="s">
        <v>125</v>
      </c>
      <c r="F2796" s="354">
        <v>773500</v>
      </c>
      <c r="G2796" s="288" t="s">
        <v>117</v>
      </c>
      <c r="H2796" s="288"/>
      <c r="I2796" s="1"/>
      <c r="J2796" s="10"/>
      <c r="K2796" s="10"/>
      <c r="L2796" s="1"/>
    </row>
    <row r="2797" spans="2:12" s="5" customFormat="1" ht="31.5" hidden="1">
      <c r="B2797" s="1"/>
      <c r="C2797" s="351">
        <v>8316</v>
      </c>
      <c r="D2797" s="352" t="s">
        <v>2861</v>
      </c>
      <c r="E2797" s="353" t="s">
        <v>125</v>
      </c>
      <c r="F2797" s="354">
        <v>15553</v>
      </c>
      <c r="G2797" s="288" t="s">
        <v>117</v>
      </c>
      <c r="H2797" s="288"/>
      <c r="I2797" s="1"/>
      <c r="J2797" s="10"/>
      <c r="K2797" s="10"/>
      <c r="L2797" s="1"/>
    </row>
    <row r="2798" spans="2:12" s="5" customFormat="1" ht="47.25" hidden="1">
      <c r="B2798" s="1"/>
      <c r="C2798" s="351">
        <v>8317</v>
      </c>
      <c r="D2798" s="352" t="s">
        <v>2862</v>
      </c>
      <c r="E2798" s="353" t="s">
        <v>122</v>
      </c>
      <c r="F2798" s="354">
        <v>52058</v>
      </c>
      <c r="G2798" s="288" t="s">
        <v>117</v>
      </c>
      <c r="H2798" s="288"/>
      <c r="I2798" s="1"/>
      <c r="J2798" s="10"/>
      <c r="K2798" s="10"/>
      <c r="L2798" s="1"/>
    </row>
    <row r="2799" spans="2:12" s="5" customFormat="1" ht="47.25" hidden="1">
      <c r="B2799" s="1"/>
      <c r="C2799" s="351">
        <v>8318</v>
      </c>
      <c r="D2799" s="352" t="s">
        <v>2863</v>
      </c>
      <c r="E2799" s="353" t="s">
        <v>122</v>
      </c>
      <c r="F2799" s="354">
        <v>75748</v>
      </c>
      <c r="G2799" s="288" t="s">
        <v>117</v>
      </c>
      <c r="H2799" s="288"/>
      <c r="I2799" s="1"/>
      <c r="J2799" s="10"/>
      <c r="K2799" s="10"/>
      <c r="L2799" s="1"/>
    </row>
    <row r="2800" spans="2:12" s="5" customFormat="1" ht="47.25" hidden="1">
      <c r="B2800" s="1"/>
      <c r="C2800" s="351">
        <v>8319</v>
      </c>
      <c r="D2800" s="352" t="s">
        <v>2864</v>
      </c>
      <c r="E2800" s="353" t="s">
        <v>122</v>
      </c>
      <c r="F2800" s="354">
        <v>156832</v>
      </c>
      <c r="G2800" s="288" t="s">
        <v>117</v>
      </c>
      <c r="H2800" s="288"/>
      <c r="I2800" s="1"/>
      <c r="J2800" s="10"/>
      <c r="K2800" s="10"/>
      <c r="L2800" s="1"/>
    </row>
    <row r="2801" spans="2:12" s="5" customFormat="1" ht="31.5" hidden="1">
      <c r="B2801" s="1"/>
      <c r="C2801" s="351">
        <v>8320</v>
      </c>
      <c r="D2801" s="352" t="s">
        <v>2865</v>
      </c>
      <c r="E2801" s="353" t="s">
        <v>125</v>
      </c>
      <c r="F2801" s="354">
        <v>172323</v>
      </c>
      <c r="G2801" s="288" t="s">
        <v>117</v>
      </c>
      <c r="H2801" s="288"/>
      <c r="I2801" s="1"/>
      <c r="J2801" s="10"/>
      <c r="K2801" s="10"/>
      <c r="L2801" s="1"/>
    </row>
    <row r="2802" spans="2:12" s="5" customFormat="1" ht="31.5" hidden="1">
      <c r="B2802" s="1"/>
      <c r="C2802" s="351">
        <v>8321</v>
      </c>
      <c r="D2802" s="352" t="s">
        <v>2866</v>
      </c>
      <c r="E2802" s="353" t="s">
        <v>125</v>
      </c>
      <c r="F2802" s="354">
        <v>308552</v>
      </c>
      <c r="G2802" s="288" t="s">
        <v>117</v>
      </c>
      <c r="H2802" s="288"/>
      <c r="I2802" s="1"/>
      <c r="J2802" s="10"/>
      <c r="K2802" s="10"/>
      <c r="L2802" s="1"/>
    </row>
    <row r="2803" spans="2:12" s="5" customFormat="1" ht="31.5" hidden="1">
      <c r="B2803" s="1"/>
      <c r="C2803" s="351">
        <v>8322</v>
      </c>
      <c r="D2803" s="352" t="s">
        <v>2867</v>
      </c>
      <c r="E2803" s="353" t="s">
        <v>125</v>
      </c>
      <c r="F2803" s="354">
        <v>421691</v>
      </c>
      <c r="G2803" s="288" t="s">
        <v>117</v>
      </c>
      <c r="H2803" s="288"/>
      <c r="I2803" s="1"/>
      <c r="J2803" s="10"/>
      <c r="K2803" s="10"/>
      <c r="L2803" s="1"/>
    </row>
    <row r="2804" spans="2:12" s="5" customFormat="1" ht="31.5" hidden="1">
      <c r="B2804" s="1"/>
      <c r="C2804" s="351">
        <v>8323</v>
      </c>
      <c r="D2804" s="352" t="s">
        <v>2868</v>
      </c>
      <c r="E2804" s="353" t="s">
        <v>125</v>
      </c>
      <c r="F2804" s="354">
        <v>533640</v>
      </c>
      <c r="G2804" s="288" t="s">
        <v>117</v>
      </c>
      <c r="H2804" s="288"/>
      <c r="I2804" s="1"/>
      <c r="J2804" s="10"/>
      <c r="K2804" s="10"/>
      <c r="L2804" s="1"/>
    </row>
    <row r="2805" spans="2:12" s="5" customFormat="1" ht="63" hidden="1">
      <c r="B2805" s="1"/>
      <c r="C2805" s="351">
        <v>8324</v>
      </c>
      <c r="D2805" s="352" t="s">
        <v>2869</v>
      </c>
      <c r="E2805" s="353" t="s">
        <v>125</v>
      </c>
      <c r="F2805" s="354">
        <v>3898831</v>
      </c>
      <c r="G2805" s="288" t="s">
        <v>117</v>
      </c>
      <c r="H2805" s="288"/>
      <c r="I2805" s="1"/>
      <c r="J2805" s="10"/>
      <c r="K2805" s="10"/>
      <c r="L2805" s="1"/>
    </row>
    <row r="2806" spans="2:12" s="5" customFormat="1" ht="47.25" hidden="1">
      <c r="B2806" s="1"/>
      <c r="C2806" s="351">
        <v>8325</v>
      </c>
      <c r="D2806" s="352" t="s">
        <v>2870</v>
      </c>
      <c r="E2806" s="353" t="s">
        <v>125</v>
      </c>
      <c r="F2806" s="354">
        <v>3898831</v>
      </c>
      <c r="G2806" s="288" t="s">
        <v>117</v>
      </c>
      <c r="H2806" s="288"/>
      <c r="I2806" s="1"/>
      <c r="J2806" s="10"/>
      <c r="K2806" s="10"/>
      <c r="L2806" s="1"/>
    </row>
    <row r="2807" spans="2:12" s="5" customFormat="1" ht="31.5" hidden="1">
      <c r="B2807" s="1"/>
      <c r="C2807" s="351">
        <v>8328</v>
      </c>
      <c r="D2807" s="352" t="s">
        <v>2871</v>
      </c>
      <c r="E2807" s="353" t="s">
        <v>125</v>
      </c>
      <c r="F2807" s="354">
        <v>1189661</v>
      </c>
      <c r="G2807" s="288" t="s">
        <v>117</v>
      </c>
      <c r="H2807" s="288"/>
      <c r="I2807" s="1"/>
      <c r="J2807" s="10"/>
      <c r="K2807" s="10"/>
      <c r="L2807" s="1"/>
    </row>
    <row r="2808" spans="2:12" s="5" customFormat="1" ht="173.25" hidden="1">
      <c r="B2808" s="1"/>
      <c r="C2808" s="351">
        <v>8330</v>
      </c>
      <c r="D2808" s="352" t="s">
        <v>2872</v>
      </c>
      <c r="E2808" s="353" t="s">
        <v>122</v>
      </c>
      <c r="F2808" s="354">
        <v>93211</v>
      </c>
      <c r="G2808" s="288" t="s">
        <v>117</v>
      </c>
      <c r="H2808" s="288" t="s">
        <v>145</v>
      </c>
      <c r="I2808" s="1"/>
      <c r="J2808" s="10"/>
      <c r="K2808" s="10"/>
      <c r="L2808" s="1"/>
    </row>
    <row r="2809" spans="2:12" s="5" customFormat="1" ht="157.5" hidden="1">
      <c r="B2809" s="1"/>
      <c r="C2809" s="351">
        <v>8331</v>
      </c>
      <c r="D2809" s="352" t="s">
        <v>2873</v>
      </c>
      <c r="E2809" s="353" t="s">
        <v>122</v>
      </c>
      <c r="F2809" s="354">
        <v>23833</v>
      </c>
      <c r="G2809" s="288" t="s">
        <v>117</v>
      </c>
      <c r="H2809" s="288" t="s">
        <v>145</v>
      </c>
      <c r="I2809" s="1"/>
      <c r="J2809" s="10"/>
      <c r="K2809" s="10"/>
      <c r="L2809" s="1"/>
    </row>
    <row r="2810" spans="2:12" s="5" customFormat="1" ht="157.5">
      <c r="B2810" s="1"/>
      <c r="C2810" s="351">
        <v>8332</v>
      </c>
      <c r="D2810" s="352" t="s">
        <v>2874</v>
      </c>
      <c r="E2810" s="353" t="s">
        <v>122</v>
      </c>
      <c r="F2810" s="354">
        <v>92267</v>
      </c>
      <c r="G2810" s="288" t="s">
        <v>117</v>
      </c>
      <c r="H2810" s="288" t="s">
        <v>145</v>
      </c>
      <c r="I2810" s="1"/>
      <c r="J2810" s="10"/>
      <c r="K2810" s="10"/>
      <c r="L2810" s="1"/>
    </row>
    <row r="2811" spans="2:12" s="5" customFormat="1" ht="110.25" hidden="1">
      <c r="B2811" s="1"/>
      <c r="C2811" s="351">
        <v>8333</v>
      </c>
      <c r="D2811" s="352" t="s">
        <v>2875</v>
      </c>
      <c r="E2811" s="353" t="s">
        <v>122</v>
      </c>
      <c r="F2811" s="354">
        <v>57578</v>
      </c>
      <c r="G2811" s="288" t="s">
        <v>117</v>
      </c>
      <c r="H2811" s="288" t="s">
        <v>145</v>
      </c>
      <c r="I2811" s="1"/>
      <c r="J2811" s="10"/>
      <c r="K2811" s="10"/>
      <c r="L2811" s="1"/>
    </row>
    <row r="2812" spans="2:12" s="5" customFormat="1" ht="78.75" hidden="1">
      <c r="B2812" s="1"/>
      <c r="C2812" s="351">
        <v>8335</v>
      </c>
      <c r="D2812" s="352" t="s">
        <v>2876</v>
      </c>
      <c r="E2812" s="353" t="s">
        <v>119</v>
      </c>
      <c r="F2812" s="354">
        <v>845160</v>
      </c>
      <c r="G2812" s="288" t="s">
        <v>117</v>
      </c>
      <c r="H2812" s="288"/>
      <c r="I2812" s="1"/>
      <c r="J2812" s="10"/>
      <c r="K2812" s="10"/>
      <c r="L2812" s="1"/>
    </row>
    <row r="2813" spans="2:12" s="5" customFormat="1" ht="47.25" hidden="1">
      <c r="B2813" s="1"/>
      <c r="C2813" s="351">
        <v>8336</v>
      </c>
      <c r="D2813" s="352" t="s">
        <v>2877</v>
      </c>
      <c r="E2813" s="353" t="s">
        <v>119</v>
      </c>
      <c r="F2813" s="354">
        <v>100592</v>
      </c>
      <c r="G2813" s="288" t="s">
        <v>117</v>
      </c>
      <c r="H2813" s="288"/>
      <c r="I2813" s="1"/>
      <c r="J2813" s="10"/>
      <c r="K2813" s="10"/>
      <c r="L2813" s="1"/>
    </row>
    <row r="2814" spans="2:12" s="5" customFormat="1" ht="47.25" hidden="1">
      <c r="B2814" s="1"/>
      <c r="C2814" s="351">
        <v>8337</v>
      </c>
      <c r="D2814" s="352" t="s">
        <v>2878</v>
      </c>
      <c r="E2814" s="353" t="s">
        <v>122</v>
      </c>
      <c r="F2814" s="354">
        <v>27681</v>
      </c>
      <c r="G2814" s="288" t="s">
        <v>117</v>
      </c>
      <c r="H2814" s="288" t="s">
        <v>145</v>
      </c>
      <c r="I2814" s="1"/>
      <c r="J2814" s="10"/>
      <c r="K2814" s="10"/>
      <c r="L2814" s="1"/>
    </row>
    <row r="2815" spans="2:12" s="5" customFormat="1" ht="31.5" hidden="1">
      <c r="B2815" s="1"/>
      <c r="C2815" s="351">
        <v>8338</v>
      </c>
      <c r="D2815" s="352" t="s">
        <v>2879</v>
      </c>
      <c r="E2815" s="353" t="s">
        <v>125</v>
      </c>
      <c r="F2815" s="354">
        <v>76340</v>
      </c>
      <c r="G2815" s="288" t="s">
        <v>117</v>
      </c>
      <c r="H2815" s="288" t="s">
        <v>145</v>
      </c>
      <c r="I2815" s="1"/>
      <c r="J2815" s="10"/>
      <c r="K2815" s="10"/>
      <c r="L2815" s="1"/>
    </row>
    <row r="2816" spans="2:12" s="5" customFormat="1" ht="31.5" hidden="1">
      <c r="B2816" s="1"/>
      <c r="C2816" s="351">
        <v>8339</v>
      </c>
      <c r="D2816" s="352" t="s">
        <v>2880</v>
      </c>
      <c r="E2816" s="353" t="s">
        <v>125</v>
      </c>
      <c r="F2816" s="354">
        <v>600494</v>
      </c>
      <c r="G2816" s="288" t="s">
        <v>117</v>
      </c>
      <c r="H2816" s="288"/>
      <c r="I2816" s="1"/>
      <c r="J2816" s="10"/>
      <c r="K2816" s="10"/>
      <c r="L2816" s="1"/>
    </row>
    <row r="2817" spans="2:12" s="5" customFormat="1" ht="31.5" hidden="1">
      <c r="B2817" s="1"/>
      <c r="C2817" s="351">
        <v>8340</v>
      </c>
      <c r="D2817" s="352" t="s">
        <v>2881</v>
      </c>
      <c r="E2817" s="353" t="s">
        <v>125</v>
      </c>
      <c r="F2817" s="354">
        <v>79689</v>
      </c>
      <c r="G2817" s="288" t="s">
        <v>117</v>
      </c>
      <c r="H2817" s="288"/>
      <c r="I2817" s="1"/>
      <c r="J2817" s="10"/>
      <c r="K2817" s="10"/>
      <c r="L2817" s="1"/>
    </row>
    <row r="2818" spans="2:12" s="5" customFormat="1" ht="31.5" hidden="1">
      <c r="B2818" s="1"/>
      <c r="C2818" s="351">
        <v>8341</v>
      </c>
      <c r="D2818" s="352" t="s">
        <v>2882</v>
      </c>
      <c r="E2818" s="353" t="s">
        <v>125</v>
      </c>
      <c r="F2818" s="354">
        <v>69692</v>
      </c>
      <c r="G2818" s="288" t="s">
        <v>117</v>
      </c>
      <c r="H2818" s="288"/>
      <c r="I2818" s="1"/>
      <c r="J2818" s="10"/>
      <c r="K2818" s="10"/>
      <c r="L2818" s="1"/>
    </row>
    <row r="2819" spans="2:12" s="5" customFormat="1" ht="63" hidden="1">
      <c r="B2819" s="1"/>
      <c r="C2819" s="351">
        <v>8342</v>
      </c>
      <c r="D2819" s="352" t="s">
        <v>2883</v>
      </c>
      <c r="E2819" s="353" t="s">
        <v>125</v>
      </c>
      <c r="F2819" s="354">
        <v>2905379</v>
      </c>
      <c r="G2819" s="288" t="s">
        <v>117</v>
      </c>
      <c r="H2819" s="288"/>
      <c r="I2819" s="1"/>
      <c r="J2819" s="10"/>
      <c r="K2819" s="10"/>
      <c r="L2819" s="1"/>
    </row>
    <row r="2820" spans="2:12" s="5" customFormat="1" ht="31.5" hidden="1">
      <c r="B2820" s="1"/>
      <c r="C2820" s="351">
        <v>8344</v>
      </c>
      <c r="D2820" s="352" t="s">
        <v>2884</v>
      </c>
      <c r="E2820" s="353" t="s">
        <v>125</v>
      </c>
      <c r="F2820" s="354">
        <v>3185776</v>
      </c>
      <c r="G2820" s="288" t="s">
        <v>117</v>
      </c>
      <c r="H2820" s="288"/>
      <c r="I2820" s="1"/>
      <c r="J2820" s="10"/>
      <c r="K2820" s="10"/>
      <c r="L2820" s="1"/>
    </row>
    <row r="2821" spans="2:12" s="5" customFormat="1" ht="31.5" hidden="1">
      <c r="B2821" s="1"/>
      <c r="C2821" s="351">
        <v>8345</v>
      </c>
      <c r="D2821" s="352" t="s">
        <v>2885</v>
      </c>
      <c r="E2821" s="353" t="s">
        <v>125</v>
      </c>
      <c r="F2821" s="354">
        <v>85356</v>
      </c>
      <c r="G2821" s="288" t="s">
        <v>117</v>
      </c>
      <c r="H2821" s="288"/>
      <c r="I2821" s="1"/>
      <c r="J2821" s="10"/>
      <c r="K2821" s="10"/>
      <c r="L2821" s="1"/>
    </row>
    <row r="2822" spans="2:12" s="5" customFormat="1" ht="47.25" hidden="1">
      <c r="B2822" s="1"/>
      <c r="C2822" s="351">
        <v>8346</v>
      </c>
      <c r="D2822" s="352" t="s">
        <v>2886</v>
      </c>
      <c r="E2822" s="353" t="s">
        <v>125</v>
      </c>
      <c r="F2822" s="354">
        <v>1579484</v>
      </c>
      <c r="G2822" s="288" t="s">
        <v>117</v>
      </c>
      <c r="H2822" s="288"/>
      <c r="I2822" s="1"/>
      <c r="J2822" s="10"/>
      <c r="K2822" s="10"/>
      <c r="L2822" s="1"/>
    </row>
    <row r="2823" spans="2:12" s="5" customFormat="1" ht="63" hidden="1">
      <c r="B2823" s="1"/>
      <c r="C2823" s="351">
        <v>8347</v>
      </c>
      <c r="D2823" s="352" t="s">
        <v>2887</v>
      </c>
      <c r="E2823" s="353" t="s">
        <v>125</v>
      </c>
      <c r="F2823" s="354">
        <v>1461446</v>
      </c>
      <c r="G2823" s="288" t="s">
        <v>117</v>
      </c>
      <c r="H2823" s="288"/>
      <c r="I2823" s="1"/>
      <c r="J2823" s="10"/>
      <c r="K2823" s="10"/>
      <c r="L2823" s="1"/>
    </row>
    <row r="2824" spans="2:12" s="5" customFormat="1" ht="63" hidden="1">
      <c r="B2824" s="1"/>
      <c r="C2824" s="351">
        <v>8348</v>
      </c>
      <c r="D2824" s="352" t="s">
        <v>2888</v>
      </c>
      <c r="E2824" s="353" t="s">
        <v>125</v>
      </c>
      <c r="F2824" s="354">
        <v>396835</v>
      </c>
      <c r="G2824" s="288" t="s">
        <v>117</v>
      </c>
      <c r="H2824" s="288"/>
      <c r="I2824" s="1"/>
      <c r="J2824" s="10"/>
      <c r="K2824" s="10"/>
      <c r="L2824" s="1"/>
    </row>
    <row r="2825" spans="2:12" s="5" customFormat="1" ht="63" hidden="1">
      <c r="B2825" s="1"/>
      <c r="C2825" s="351">
        <v>8349</v>
      </c>
      <c r="D2825" s="352" t="s">
        <v>2889</v>
      </c>
      <c r="E2825" s="353" t="s">
        <v>125</v>
      </c>
      <c r="F2825" s="354">
        <v>750146</v>
      </c>
      <c r="G2825" s="288" t="s">
        <v>117</v>
      </c>
      <c r="H2825" s="288"/>
      <c r="I2825" s="1"/>
      <c r="J2825" s="10"/>
      <c r="K2825" s="10"/>
      <c r="L2825" s="1"/>
    </row>
    <row r="2826" spans="2:12" s="5" customFormat="1" ht="31.5" hidden="1">
      <c r="B2826" s="1"/>
      <c r="C2826" s="351">
        <v>8350</v>
      </c>
      <c r="D2826" s="352" t="s">
        <v>2890</v>
      </c>
      <c r="E2826" s="353" t="s">
        <v>125</v>
      </c>
      <c r="F2826" s="354">
        <v>170967</v>
      </c>
      <c r="G2826" s="288" t="s">
        <v>117</v>
      </c>
      <c r="H2826" s="288"/>
      <c r="I2826" s="1"/>
      <c r="J2826" s="10"/>
      <c r="K2826" s="10"/>
      <c r="L2826" s="1"/>
    </row>
    <row r="2827" spans="2:12" s="5" customFormat="1" ht="63" hidden="1">
      <c r="B2827" s="1"/>
      <c r="C2827" s="351">
        <v>8351</v>
      </c>
      <c r="D2827" s="352" t="s">
        <v>2891</v>
      </c>
      <c r="E2827" s="353" t="s">
        <v>125</v>
      </c>
      <c r="F2827" s="354">
        <v>1582854</v>
      </c>
      <c r="G2827" s="288" t="s">
        <v>117</v>
      </c>
      <c r="H2827" s="288"/>
      <c r="I2827" s="1"/>
      <c r="J2827" s="10"/>
      <c r="K2827" s="10"/>
      <c r="L2827" s="1"/>
    </row>
    <row r="2828" spans="2:12" s="5" customFormat="1" ht="63" hidden="1">
      <c r="B2828" s="1"/>
      <c r="C2828" s="351">
        <v>8352</v>
      </c>
      <c r="D2828" s="352" t="s">
        <v>2892</v>
      </c>
      <c r="E2828" s="353" t="s">
        <v>125</v>
      </c>
      <c r="F2828" s="354">
        <v>411467</v>
      </c>
      <c r="G2828" s="288" t="s">
        <v>117</v>
      </c>
      <c r="H2828" s="288"/>
      <c r="I2828" s="1"/>
      <c r="J2828" s="10"/>
      <c r="K2828" s="10"/>
      <c r="L2828" s="1"/>
    </row>
    <row r="2829" spans="2:12" s="5" customFormat="1" ht="63" hidden="1">
      <c r="B2829" s="1"/>
      <c r="C2829" s="351">
        <v>8353</v>
      </c>
      <c r="D2829" s="352" t="s">
        <v>2893</v>
      </c>
      <c r="E2829" s="353" t="s">
        <v>125</v>
      </c>
      <c r="F2829" s="354">
        <v>2210281</v>
      </c>
      <c r="G2829" s="288" t="s">
        <v>117</v>
      </c>
      <c r="H2829" s="288"/>
      <c r="I2829" s="1"/>
      <c r="J2829" s="10"/>
      <c r="K2829" s="10"/>
      <c r="L2829" s="1"/>
    </row>
    <row r="2830" spans="2:12" s="5" customFormat="1" ht="47.25" hidden="1">
      <c r="B2830" s="1"/>
      <c r="C2830" s="351">
        <v>8357</v>
      </c>
      <c r="D2830" s="352" t="s">
        <v>2894</v>
      </c>
      <c r="E2830" s="353" t="s">
        <v>125</v>
      </c>
      <c r="F2830" s="354">
        <v>2589102</v>
      </c>
      <c r="G2830" s="288" t="s">
        <v>117</v>
      </c>
      <c r="H2830" s="288"/>
      <c r="I2830" s="1"/>
      <c r="J2830" s="10"/>
      <c r="K2830" s="10"/>
      <c r="L2830" s="1"/>
    </row>
    <row r="2831" spans="2:12" s="5" customFormat="1" ht="31.5" hidden="1">
      <c r="B2831" s="1"/>
      <c r="C2831" s="351">
        <v>8359</v>
      </c>
      <c r="D2831" s="352" t="s">
        <v>2895</v>
      </c>
      <c r="E2831" s="353" t="s">
        <v>125</v>
      </c>
      <c r="F2831" s="354">
        <v>2762305</v>
      </c>
      <c r="G2831" s="288" t="s">
        <v>117</v>
      </c>
      <c r="H2831" s="288"/>
      <c r="I2831" s="1"/>
      <c r="J2831" s="10"/>
      <c r="K2831" s="10"/>
      <c r="L2831" s="1"/>
    </row>
    <row r="2832" spans="2:12" s="5" customFormat="1" ht="47.25" hidden="1">
      <c r="B2832" s="1"/>
      <c r="C2832" s="351">
        <v>8361</v>
      </c>
      <c r="D2832" s="352" t="s">
        <v>2896</v>
      </c>
      <c r="E2832" s="353" t="s">
        <v>125</v>
      </c>
      <c r="F2832" s="354">
        <v>553002</v>
      </c>
      <c r="G2832" s="288" t="s">
        <v>117</v>
      </c>
      <c r="H2832" s="288"/>
      <c r="I2832" s="1"/>
      <c r="J2832" s="10"/>
      <c r="K2832" s="10"/>
      <c r="L2832" s="1"/>
    </row>
    <row r="2833" spans="2:12" s="5" customFormat="1" ht="47.25" hidden="1">
      <c r="B2833" s="1"/>
      <c r="C2833" s="351">
        <v>8362</v>
      </c>
      <c r="D2833" s="352" t="s">
        <v>2897</v>
      </c>
      <c r="E2833" s="353" t="s">
        <v>125</v>
      </c>
      <c r="F2833" s="354">
        <v>352529</v>
      </c>
      <c r="G2833" s="288" t="s">
        <v>117</v>
      </c>
      <c r="H2833" s="288"/>
      <c r="I2833" s="1"/>
      <c r="J2833" s="10"/>
      <c r="K2833" s="10"/>
      <c r="L2833" s="1"/>
    </row>
    <row r="2834" spans="2:12" s="5" customFormat="1" ht="31.5" hidden="1">
      <c r="B2834" s="1"/>
      <c r="C2834" s="351">
        <v>8363</v>
      </c>
      <c r="D2834" s="352" t="s">
        <v>2898</v>
      </c>
      <c r="E2834" s="353" t="s">
        <v>122</v>
      </c>
      <c r="F2834" s="354">
        <v>337794</v>
      </c>
      <c r="G2834" s="288" t="s">
        <v>117</v>
      </c>
      <c r="H2834" s="288"/>
      <c r="I2834" s="1"/>
      <c r="J2834" s="10"/>
      <c r="K2834" s="10"/>
      <c r="L2834" s="1"/>
    </row>
    <row r="2835" spans="2:12" s="5" customFormat="1" ht="47.25" hidden="1">
      <c r="B2835" s="1"/>
      <c r="C2835" s="351">
        <v>8364</v>
      </c>
      <c r="D2835" s="352" t="s">
        <v>2899</v>
      </c>
      <c r="E2835" s="353" t="s">
        <v>125</v>
      </c>
      <c r="F2835" s="354">
        <v>997558</v>
      </c>
      <c r="G2835" s="288" t="s">
        <v>117</v>
      </c>
      <c r="H2835" s="288"/>
      <c r="I2835" s="1"/>
      <c r="J2835" s="10"/>
      <c r="K2835" s="10"/>
      <c r="L2835" s="1"/>
    </row>
    <row r="2836" spans="2:12" s="5" customFormat="1" ht="63">
      <c r="B2836" s="1"/>
      <c r="C2836" s="351">
        <v>8365</v>
      </c>
      <c r="D2836" s="352" t="s">
        <v>2900</v>
      </c>
      <c r="E2836" s="353" t="s">
        <v>125</v>
      </c>
      <c r="F2836" s="354">
        <v>245583</v>
      </c>
      <c r="G2836" s="288" t="s">
        <v>117</v>
      </c>
      <c r="H2836" s="288"/>
      <c r="I2836" s="1"/>
      <c r="J2836" s="10"/>
      <c r="K2836" s="10"/>
      <c r="L2836" s="1"/>
    </row>
    <row r="2837" spans="2:12" s="5" customFormat="1" ht="94.5" hidden="1">
      <c r="B2837" s="1"/>
      <c r="C2837" s="351">
        <v>8366</v>
      </c>
      <c r="D2837" s="352" t="s">
        <v>2901</v>
      </c>
      <c r="E2837" s="353" t="s">
        <v>125</v>
      </c>
      <c r="F2837" s="354">
        <v>24188811</v>
      </c>
      <c r="G2837" s="288" t="s">
        <v>117</v>
      </c>
      <c r="H2837" s="288"/>
      <c r="I2837" s="1"/>
      <c r="J2837" s="10"/>
      <c r="K2837" s="10"/>
      <c r="L2837" s="1"/>
    </row>
    <row r="2838" spans="2:12" s="5" customFormat="1" ht="25.5" hidden="1">
      <c r="B2838" s="1"/>
      <c r="C2838" s="351">
        <v>8367</v>
      </c>
      <c r="D2838" s="352" t="s">
        <v>2902</v>
      </c>
      <c r="E2838" s="353" t="s">
        <v>122</v>
      </c>
      <c r="F2838" s="354">
        <v>193570</v>
      </c>
      <c r="G2838" s="288" t="s">
        <v>117</v>
      </c>
      <c r="H2838" s="288"/>
      <c r="I2838" s="1"/>
      <c r="J2838" s="10"/>
      <c r="K2838" s="10"/>
      <c r="L2838" s="1"/>
    </row>
    <row r="2839" spans="2:12" s="5" customFormat="1" ht="31.5" hidden="1">
      <c r="B2839" s="1"/>
      <c r="C2839" s="351">
        <v>8368</v>
      </c>
      <c r="D2839" s="352" t="s">
        <v>2903</v>
      </c>
      <c r="E2839" s="353" t="s">
        <v>122</v>
      </c>
      <c r="F2839" s="354">
        <v>234887</v>
      </c>
      <c r="G2839" s="288" t="s">
        <v>117</v>
      </c>
      <c r="H2839" s="288"/>
      <c r="I2839" s="1"/>
      <c r="J2839" s="10"/>
      <c r="K2839" s="10"/>
      <c r="L2839" s="1"/>
    </row>
    <row r="2840" spans="2:12" s="5" customFormat="1" ht="31.5" hidden="1">
      <c r="B2840" s="1"/>
      <c r="C2840" s="351">
        <v>8369</v>
      </c>
      <c r="D2840" s="352" t="s">
        <v>2904</v>
      </c>
      <c r="E2840" s="353" t="s">
        <v>122</v>
      </c>
      <c r="F2840" s="354">
        <v>258922</v>
      </c>
      <c r="G2840" s="288" t="s">
        <v>117</v>
      </c>
      <c r="H2840" s="288"/>
      <c r="I2840" s="1"/>
      <c r="J2840" s="10"/>
      <c r="K2840" s="10"/>
      <c r="L2840" s="1"/>
    </row>
    <row r="2841" spans="2:12" s="5" customFormat="1" ht="31.5" hidden="1">
      <c r="B2841" s="1"/>
      <c r="C2841" s="351">
        <v>8370</v>
      </c>
      <c r="D2841" s="352" t="s">
        <v>2905</v>
      </c>
      <c r="E2841" s="353" t="s">
        <v>122</v>
      </c>
      <c r="F2841" s="354">
        <v>282812</v>
      </c>
      <c r="G2841" s="288" t="s">
        <v>117</v>
      </c>
      <c r="H2841" s="288"/>
      <c r="I2841" s="1"/>
      <c r="J2841" s="10"/>
      <c r="K2841" s="10"/>
      <c r="L2841" s="1"/>
    </row>
    <row r="2842" spans="2:12" s="5" customFormat="1" ht="31.5" hidden="1">
      <c r="B2842" s="1"/>
      <c r="C2842" s="351">
        <v>8371</v>
      </c>
      <c r="D2842" s="352" t="s">
        <v>2906</v>
      </c>
      <c r="E2842" s="353" t="s">
        <v>122</v>
      </c>
      <c r="F2842" s="354">
        <v>320639</v>
      </c>
      <c r="G2842" s="288" t="s">
        <v>117</v>
      </c>
      <c r="H2842" s="288"/>
      <c r="I2842" s="1"/>
      <c r="J2842" s="10"/>
      <c r="K2842" s="10"/>
      <c r="L2842" s="1"/>
    </row>
    <row r="2843" spans="2:12" s="5" customFormat="1" ht="110.25">
      <c r="B2843" s="1"/>
      <c r="C2843" s="351">
        <v>8382</v>
      </c>
      <c r="D2843" s="352" t="s">
        <v>2907</v>
      </c>
      <c r="E2843" s="353" t="s">
        <v>119</v>
      </c>
      <c r="F2843" s="354">
        <v>847435</v>
      </c>
      <c r="G2843" s="288" t="s">
        <v>117</v>
      </c>
      <c r="H2843" s="288"/>
      <c r="I2843" s="1"/>
      <c r="J2843" s="10"/>
      <c r="K2843" s="10"/>
      <c r="L2843" s="1"/>
    </row>
    <row r="2844" spans="2:12" s="5" customFormat="1" ht="110.25">
      <c r="B2844" s="1"/>
      <c r="C2844" s="351">
        <v>8383</v>
      </c>
      <c r="D2844" s="352" t="s">
        <v>2908</v>
      </c>
      <c r="E2844" s="353" t="s">
        <v>119</v>
      </c>
      <c r="F2844" s="354">
        <v>847435</v>
      </c>
      <c r="G2844" s="288" t="s">
        <v>117</v>
      </c>
      <c r="H2844" s="288"/>
      <c r="I2844" s="1"/>
      <c r="J2844" s="10"/>
      <c r="K2844" s="10"/>
      <c r="L2844" s="1"/>
    </row>
    <row r="2845" spans="2:12" s="5" customFormat="1" ht="78.75" hidden="1">
      <c r="B2845" s="1"/>
      <c r="C2845" s="351">
        <v>8384</v>
      </c>
      <c r="D2845" s="352" t="s">
        <v>2909</v>
      </c>
      <c r="E2845" s="353" t="s">
        <v>122</v>
      </c>
      <c r="F2845" s="354">
        <v>2108043</v>
      </c>
      <c r="G2845" s="288" t="s">
        <v>117</v>
      </c>
      <c r="H2845" s="288"/>
      <c r="I2845" s="1"/>
      <c r="J2845" s="10"/>
      <c r="K2845" s="10"/>
      <c r="L2845" s="1"/>
    </row>
    <row r="2846" spans="2:12" s="5" customFormat="1" ht="31.5" hidden="1">
      <c r="B2846" s="1"/>
      <c r="C2846" s="351">
        <v>8386</v>
      </c>
      <c r="D2846" s="352" t="s">
        <v>2910</v>
      </c>
      <c r="E2846" s="353" t="s">
        <v>125</v>
      </c>
      <c r="F2846" s="354">
        <v>1776700</v>
      </c>
      <c r="G2846" s="288" t="s">
        <v>117</v>
      </c>
      <c r="H2846" s="288"/>
      <c r="I2846" s="1"/>
      <c r="J2846" s="10"/>
      <c r="K2846" s="10"/>
      <c r="L2846" s="1"/>
    </row>
    <row r="2847" spans="2:12" s="5" customFormat="1" ht="31.5" hidden="1">
      <c r="B2847" s="1"/>
      <c r="C2847" s="351">
        <v>8388</v>
      </c>
      <c r="D2847" s="352" t="s">
        <v>2911</v>
      </c>
      <c r="E2847" s="353" t="s">
        <v>125</v>
      </c>
      <c r="F2847" s="354">
        <v>23744</v>
      </c>
      <c r="G2847" s="288" t="s">
        <v>117</v>
      </c>
      <c r="H2847" s="288"/>
      <c r="I2847" s="1"/>
      <c r="J2847" s="10"/>
      <c r="K2847" s="10"/>
      <c r="L2847" s="1"/>
    </row>
    <row r="2848" spans="2:12" s="5" customFormat="1" ht="31.5" hidden="1">
      <c r="B2848" s="1"/>
      <c r="C2848" s="351">
        <v>8389</v>
      </c>
      <c r="D2848" s="352" t="s">
        <v>2912</v>
      </c>
      <c r="E2848" s="353" t="s">
        <v>122</v>
      </c>
      <c r="F2848" s="354">
        <v>31413</v>
      </c>
      <c r="G2848" s="288" t="s">
        <v>117</v>
      </c>
      <c r="H2848" s="288" t="s">
        <v>145</v>
      </c>
      <c r="I2848" s="1"/>
      <c r="J2848" s="10"/>
      <c r="K2848" s="10"/>
      <c r="L2848" s="1"/>
    </row>
    <row r="2849" spans="2:12" s="5" customFormat="1" ht="31.5" hidden="1">
      <c r="B2849" s="1"/>
      <c r="C2849" s="351">
        <v>8390</v>
      </c>
      <c r="D2849" s="352" t="s">
        <v>2913</v>
      </c>
      <c r="E2849" s="353" t="s">
        <v>122</v>
      </c>
      <c r="F2849" s="354">
        <v>71640</v>
      </c>
      <c r="G2849" s="288" t="s">
        <v>117</v>
      </c>
      <c r="H2849" s="288" t="s">
        <v>145</v>
      </c>
      <c r="I2849" s="1"/>
      <c r="J2849" s="10"/>
      <c r="K2849" s="10"/>
      <c r="L2849" s="1"/>
    </row>
    <row r="2850" spans="2:12" s="5" customFormat="1" ht="31.5" hidden="1">
      <c r="B2850" s="1"/>
      <c r="C2850" s="351">
        <v>8392</v>
      </c>
      <c r="D2850" s="352" t="s">
        <v>2914</v>
      </c>
      <c r="E2850" s="353" t="s">
        <v>125</v>
      </c>
      <c r="F2850" s="354">
        <v>7618</v>
      </c>
      <c r="G2850" s="288" t="s">
        <v>117</v>
      </c>
      <c r="H2850" s="288"/>
      <c r="I2850" s="1"/>
      <c r="J2850" s="10"/>
      <c r="K2850" s="10"/>
      <c r="L2850" s="1"/>
    </row>
    <row r="2851" spans="2:12" s="5" customFormat="1" ht="94.5" hidden="1">
      <c r="B2851" s="1"/>
      <c r="C2851" s="351">
        <v>8393</v>
      </c>
      <c r="D2851" s="352" t="s">
        <v>2915</v>
      </c>
      <c r="E2851" s="353" t="s">
        <v>125</v>
      </c>
      <c r="F2851" s="354">
        <v>346257</v>
      </c>
      <c r="G2851" s="288" t="s">
        <v>117</v>
      </c>
      <c r="H2851" s="288"/>
      <c r="I2851" s="1"/>
      <c r="J2851" s="10"/>
      <c r="K2851" s="10"/>
      <c r="L2851" s="1"/>
    </row>
    <row r="2852" spans="2:12" s="5" customFormat="1" ht="94.5" hidden="1">
      <c r="B2852" s="1"/>
      <c r="C2852" s="351">
        <v>8399</v>
      </c>
      <c r="D2852" s="352" t="s">
        <v>2916</v>
      </c>
      <c r="E2852" s="353" t="s">
        <v>122</v>
      </c>
      <c r="F2852" s="354">
        <v>595519</v>
      </c>
      <c r="G2852" s="288" t="s">
        <v>117</v>
      </c>
      <c r="H2852" s="288"/>
      <c r="I2852" s="1"/>
      <c r="J2852" s="10"/>
      <c r="K2852" s="10"/>
      <c r="L2852" s="1"/>
    </row>
    <row r="2853" spans="2:12" s="5" customFormat="1" ht="47.25" hidden="1">
      <c r="B2853" s="1"/>
      <c r="C2853" s="351">
        <v>8401</v>
      </c>
      <c r="D2853" s="352" t="s">
        <v>2917</v>
      </c>
      <c r="E2853" s="353" t="s">
        <v>122</v>
      </c>
      <c r="F2853" s="354">
        <v>3819698</v>
      </c>
      <c r="G2853" s="288" t="s">
        <v>117</v>
      </c>
      <c r="H2853" s="288"/>
      <c r="I2853" s="1"/>
      <c r="J2853" s="10"/>
      <c r="K2853" s="10"/>
      <c r="L2853" s="1"/>
    </row>
    <row r="2854" spans="2:12" s="5" customFormat="1" ht="31.5" hidden="1">
      <c r="B2854" s="1"/>
      <c r="C2854" s="351">
        <v>8402</v>
      </c>
      <c r="D2854" s="352" t="s">
        <v>2918</v>
      </c>
      <c r="E2854" s="353" t="s">
        <v>125</v>
      </c>
      <c r="F2854" s="354">
        <v>4801</v>
      </c>
      <c r="G2854" s="288" t="s">
        <v>117</v>
      </c>
      <c r="H2854" s="288"/>
      <c r="I2854" s="1"/>
      <c r="J2854" s="10"/>
      <c r="K2854" s="10"/>
      <c r="L2854" s="1"/>
    </row>
    <row r="2855" spans="2:12" s="5" customFormat="1" ht="94.5">
      <c r="B2855" s="1"/>
      <c r="C2855" s="351">
        <v>8406</v>
      </c>
      <c r="D2855" s="352" t="s">
        <v>2919</v>
      </c>
      <c r="E2855" s="353" t="s">
        <v>125</v>
      </c>
      <c r="F2855" s="354">
        <v>2083974</v>
      </c>
      <c r="G2855" s="288" t="s">
        <v>117</v>
      </c>
      <c r="H2855" s="288"/>
      <c r="I2855" s="1"/>
      <c r="J2855" s="10"/>
      <c r="K2855" s="10"/>
      <c r="L2855" s="1"/>
    </row>
    <row r="2856" spans="2:12" s="5" customFormat="1" ht="63">
      <c r="B2856" s="1"/>
      <c r="C2856" s="351">
        <v>8407</v>
      </c>
      <c r="D2856" s="352" t="s">
        <v>2920</v>
      </c>
      <c r="E2856" s="353" t="s">
        <v>122</v>
      </c>
      <c r="F2856" s="354">
        <v>1350566</v>
      </c>
      <c r="G2856" s="288" t="s">
        <v>117</v>
      </c>
      <c r="H2856" s="288"/>
      <c r="I2856" s="1"/>
      <c r="J2856" s="10"/>
      <c r="K2856" s="10"/>
      <c r="L2856" s="1"/>
    </row>
    <row r="2857" spans="2:12" s="5" customFormat="1" ht="47.25" hidden="1">
      <c r="B2857" s="1"/>
      <c r="C2857" s="351">
        <v>8409</v>
      </c>
      <c r="D2857" s="352" t="s">
        <v>2921</v>
      </c>
      <c r="E2857" s="353" t="s">
        <v>125</v>
      </c>
      <c r="F2857" s="354">
        <v>4448680</v>
      </c>
      <c r="G2857" s="288" t="s">
        <v>117</v>
      </c>
      <c r="H2857" s="288" t="s">
        <v>145</v>
      </c>
      <c r="I2857" s="1"/>
      <c r="J2857" s="10"/>
      <c r="K2857" s="10"/>
      <c r="L2857" s="1"/>
    </row>
    <row r="2858" spans="2:12" s="5" customFormat="1" ht="47.25" hidden="1">
      <c r="B2858" s="1"/>
      <c r="C2858" s="351">
        <v>8410</v>
      </c>
      <c r="D2858" s="352" t="s">
        <v>2922</v>
      </c>
      <c r="E2858" s="353" t="s">
        <v>125</v>
      </c>
      <c r="F2858" s="354">
        <v>3654375</v>
      </c>
      <c r="G2858" s="288" t="s">
        <v>117</v>
      </c>
      <c r="H2858" s="288" t="s">
        <v>145</v>
      </c>
      <c r="I2858" s="1"/>
      <c r="J2858" s="10"/>
      <c r="K2858" s="10"/>
      <c r="L2858" s="1"/>
    </row>
    <row r="2859" spans="2:12" s="5" customFormat="1" ht="63">
      <c r="B2859" s="1"/>
      <c r="C2859" s="351">
        <v>8411</v>
      </c>
      <c r="D2859" s="352" t="s">
        <v>2923</v>
      </c>
      <c r="E2859" s="353" t="s">
        <v>122</v>
      </c>
      <c r="F2859" s="354">
        <v>492547</v>
      </c>
      <c r="G2859" s="288" t="s">
        <v>117</v>
      </c>
      <c r="H2859" s="288"/>
      <c r="I2859" s="1"/>
      <c r="J2859" s="10"/>
      <c r="K2859" s="10"/>
      <c r="L2859" s="1"/>
    </row>
    <row r="2860" spans="2:12" s="5" customFormat="1" ht="31.5" hidden="1">
      <c r="B2860" s="1"/>
      <c r="C2860" s="351">
        <v>8412</v>
      </c>
      <c r="D2860" s="352" t="s">
        <v>2924</v>
      </c>
      <c r="E2860" s="353" t="s">
        <v>125</v>
      </c>
      <c r="F2860" s="354">
        <v>581319</v>
      </c>
      <c r="G2860" s="288" t="s">
        <v>117</v>
      </c>
      <c r="H2860" s="288"/>
      <c r="I2860" s="1"/>
      <c r="J2860" s="10"/>
      <c r="K2860" s="10"/>
      <c r="L2860" s="1"/>
    </row>
    <row r="2861" spans="2:12" s="5" customFormat="1" ht="31.5" hidden="1">
      <c r="B2861" s="1"/>
      <c r="C2861" s="351">
        <v>8413</v>
      </c>
      <c r="D2861" s="352" t="s">
        <v>2925</v>
      </c>
      <c r="E2861" s="353" t="s">
        <v>125</v>
      </c>
      <c r="F2861" s="354">
        <v>283218</v>
      </c>
      <c r="G2861" s="288" t="s">
        <v>117</v>
      </c>
      <c r="H2861" s="288"/>
      <c r="I2861" s="1"/>
      <c r="J2861" s="10"/>
      <c r="K2861" s="10"/>
      <c r="L2861" s="1"/>
    </row>
    <row r="2862" spans="2:12" s="5" customFormat="1" ht="31.5" hidden="1">
      <c r="B2862" s="1"/>
      <c r="C2862" s="351">
        <v>8414</v>
      </c>
      <c r="D2862" s="352" t="s">
        <v>2926</v>
      </c>
      <c r="E2862" s="353" t="s">
        <v>125</v>
      </c>
      <c r="F2862" s="354">
        <v>3199583</v>
      </c>
      <c r="G2862" s="288" t="s">
        <v>117</v>
      </c>
      <c r="H2862" s="288"/>
      <c r="I2862" s="1"/>
      <c r="J2862" s="10"/>
      <c r="K2862" s="10"/>
      <c r="L2862" s="1"/>
    </row>
    <row r="2863" spans="2:12" s="5" customFormat="1" ht="31.5" hidden="1">
      <c r="B2863" s="1"/>
      <c r="C2863" s="351">
        <v>8415</v>
      </c>
      <c r="D2863" s="352" t="s">
        <v>2927</v>
      </c>
      <c r="E2863" s="353" t="s">
        <v>125</v>
      </c>
      <c r="F2863" s="354">
        <v>691404</v>
      </c>
      <c r="G2863" s="288" t="s">
        <v>117</v>
      </c>
      <c r="H2863" s="288"/>
      <c r="I2863" s="1"/>
      <c r="J2863" s="10"/>
      <c r="K2863" s="10"/>
      <c r="L2863" s="1"/>
    </row>
    <row r="2864" spans="2:12" s="5" customFormat="1" ht="31.5" hidden="1">
      <c r="B2864" s="1"/>
      <c r="C2864" s="351">
        <v>8416</v>
      </c>
      <c r="D2864" s="352" t="s">
        <v>2928</v>
      </c>
      <c r="E2864" s="353" t="s">
        <v>125</v>
      </c>
      <c r="F2864" s="354">
        <v>722728</v>
      </c>
      <c r="G2864" s="288" t="s">
        <v>117</v>
      </c>
      <c r="H2864" s="288"/>
      <c r="I2864" s="1"/>
      <c r="J2864" s="10"/>
      <c r="K2864" s="10"/>
      <c r="L2864" s="1"/>
    </row>
    <row r="2865" spans="2:12" s="5" customFormat="1" ht="47.25" hidden="1">
      <c r="B2865" s="1"/>
      <c r="C2865" s="351">
        <v>8418</v>
      </c>
      <c r="D2865" s="352" t="s">
        <v>2929</v>
      </c>
      <c r="E2865" s="353" t="s">
        <v>125</v>
      </c>
      <c r="F2865" s="354">
        <v>17960381</v>
      </c>
      <c r="G2865" s="288" t="s">
        <v>117</v>
      </c>
      <c r="H2865" s="288"/>
      <c r="I2865" s="1"/>
      <c r="J2865" s="10"/>
      <c r="K2865" s="10"/>
      <c r="L2865" s="1"/>
    </row>
    <row r="2866" spans="2:12" s="5" customFormat="1" ht="31.5" hidden="1">
      <c r="B2866" s="1"/>
      <c r="C2866" s="351">
        <v>8419</v>
      </c>
      <c r="D2866" s="352" t="s">
        <v>2930</v>
      </c>
      <c r="E2866" s="353" t="s">
        <v>125</v>
      </c>
      <c r="F2866" s="354">
        <v>173132</v>
      </c>
      <c r="G2866" s="288" t="s">
        <v>117</v>
      </c>
      <c r="H2866" s="288"/>
      <c r="I2866" s="1"/>
      <c r="J2866" s="10"/>
      <c r="K2866" s="10"/>
      <c r="L2866" s="1"/>
    </row>
    <row r="2867" spans="2:12" s="5" customFormat="1" ht="31.5" hidden="1">
      <c r="B2867" s="1"/>
      <c r="C2867" s="351">
        <v>8420</v>
      </c>
      <c r="D2867" s="352" t="s">
        <v>2931</v>
      </c>
      <c r="E2867" s="353" t="s">
        <v>125</v>
      </c>
      <c r="F2867" s="354">
        <v>173132</v>
      </c>
      <c r="G2867" s="288" t="s">
        <v>117</v>
      </c>
      <c r="H2867" s="288"/>
      <c r="I2867" s="1"/>
      <c r="J2867" s="10"/>
      <c r="K2867" s="10"/>
      <c r="L2867" s="1"/>
    </row>
    <row r="2868" spans="2:12" s="5" customFormat="1" ht="31.5" hidden="1">
      <c r="B2868" s="1"/>
      <c r="C2868" s="351">
        <v>8421</v>
      </c>
      <c r="D2868" s="352" t="s">
        <v>2932</v>
      </c>
      <c r="E2868" s="353" t="s">
        <v>125</v>
      </c>
      <c r="F2868" s="354">
        <v>175904</v>
      </c>
      <c r="G2868" s="288" t="s">
        <v>117</v>
      </c>
      <c r="H2868" s="288"/>
      <c r="I2868" s="1"/>
      <c r="J2868" s="10"/>
      <c r="K2868" s="10"/>
      <c r="L2868" s="1"/>
    </row>
    <row r="2869" spans="2:12" s="5" customFormat="1" ht="47.25" hidden="1">
      <c r="B2869" s="1"/>
      <c r="C2869" s="351">
        <v>8422</v>
      </c>
      <c r="D2869" s="352" t="s">
        <v>2933</v>
      </c>
      <c r="E2869" s="353" t="s">
        <v>125</v>
      </c>
      <c r="F2869" s="354">
        <v>563301</v>
      </c>
      <c r="G2869" s="288" t="s">
        <v>117</v>
      </c>
      <c r="H2869" s="288"/>
      <c r="I2869" s="1"/>
      <c r="J2869" s="10"/>
      <c r="K2869" s="10"/>
      <c r="L2869" s="1"/>
    </row>
    <row r="2870" spans="2:12" s="5" customFormat="1" ht="47.25" hidden="1">
      <c r="B2870" s="1"/>
      <c r="C2870" s="351">
        <v>8423</v>
      </c>
      <c r="D2870" s="352" t="s">
        <v>2934</v>
      </c>
      <c r="E2870" s="353" t="s">
        <v>125</v>
      </c>
      <c r="F2870" s="354">
        <v>792671</v>
      </c>
      <c r="G2870" s="288" t="s">
        <v>117</v>
      </c>
      <c r="H2870" s="288"/>
      <c r="I2870" s="1"/>
      <c r="J2870" s="10"/>
      <c r="K2870" s="10"/>
      <c r="L2870" s="1"/>
    </row>
    <row r="2871" spans="2:12" s="5" customFormat="1" ht="47.25" hidden="1">
      <c r="B2871" s="1"/>
      <c r="C2871" s="351">
        <v>8425</v>
      </c>
      <c r="D2871" s="352" t="s">
        <v>2935</v>
      </c>
      <c r="E2871" s="353" t="s">
        <v>125</v>
      </c>
      <c r="F2871" s="354">
        <v>111574</v>
      </c>
      <c r="G2871" s="288" t="s">
        <v>117</v>
      </c>
      <c r="H2871" s="288"/>
      <c r="I2871" s="1"/>
      <c r="J2871" s="10"/>
      <c r="K2871" s="10"/>
      <c r="L2871" s="1"/>
    </row>
    <row r="2872" spans="2:12" s="5" customFormat="1" ht="47.25" hidden="1">
      <c r="B2872" s="1"/>
      <c r="C2872" s="351">
        <v>8427</v>
      </c>
      <c r="D2872" s="352" t="s">
        <v>2936</v>
      </c>
      <c r="E2872" s="353" t="s">
        <v>125</v>
      </c>
      <c r="F2872" s="354">
        <v>634852</v>
      </c>
      <c r="G2872" s="288" t="s">
        <v>117</v>
      </c>
      <c r="H2872" s="288"/>
      <c r="I2872" s="1"/>
      <c r="J2872" s="10"/>
      <c r="K2872" s="10"/>
      <c r="L2872" s="1"/>
    </row>
    <row r="2873" spans="2:12" s="5" customFormat="1" ht="47.25" hidden="1">
      <c r="B2873" s="1"/>
      <c r="C2873" s="351">
        <v>8430</v>
      </c>
      <c r="D2873" s="352" t="s">
        <v>2937</v>
      </c>
      <c r="E2873" s="353" t="s">
        <v>125</v>
      </c>
      <c r="F2873" s="354">
        <v>5495359</v>
      </c>
      <c r="G2873" s="288" t="s">
        <v>117</v>
      </c>
      <c r="H2873" s="288"/>
      <c r="I2873" s="1"/>
      <c r="J2873" s="10"/>
      <c r="K2873" s="10"/>
      <c r="L2873" s="1"/>
    </row>
    <row r="2874" spans="2:12" s="5" customFormat="1" ht="47.25" hidden="1">
      <c r="B2874" s="1"/>
      <c r="C2874" s="351">
        <v>8431</v>
      </c>
      <c r="D2874" s="352" t="s">
        <v>2938</v>
      </c>
      <c r="E2874" s="353" t="s">
        <v>125</v>
      </c>
      <c r="F2874" s="354">
        <v>5176406</v>
      </c>
      <c r="G2874" s="288" t="s">
        <v>117</v>
      </c>
      <c r="H2874" s="288"/>
      <c r="I2874" s="1"/>
      <c r="J2874" s="10"/>
      <c r="K2874" s="10"/>
      <c r="L2874" s="1"/>
    </row>
    <row r="2875" spans="2:12" s="5" customFormat="1" ht="31.5" hidden="1">
      <c r="B2875" s="1"/>
      <c r="C2875" s="351">
        <v>8432</v>
      </c>
      <c r="D2875" s="352" t="s">
        <v>2939</v>
      </c>
      <c r="E2875" s="353" t="s">
        <v>125</v>
      </c>
      <c r="F2875" s="354">
        <v>10791784</v>
      </c>
      <c r="G2875" s="288" t="s">
        <v>117</v>
      </c>
      <c r="H2875" s="288"/>
      <c r="I2875" s="1"/>
      <c r="J2875" s="10"/>
      <c r="K2875" s="10"/>
      <c r="L2875" s="1"/>
    </row>
    <row r="2876" spans="2:12" s="5" customFormat="1" ht="78.75" hidden="1">
      <c r="B2876" s="1"/>
      <c r="C2876" s="351">
        <v>8433</v>
      </c>
      <c r="D2876" s="352" t="s">
        <v>2940</v>
      </c>
      <c r="E2876" s="353" t="s">
        <v>125</v>
      </c>
      <c r="F2876" s="354">
        <v>258470</v>
      </c>
      <c r="G2876" s="288" t="s">
        <v>117</v>
      </c>
      <c r="H2876" s="288"/>
      <c r="I2876" s="1"/>
      <c r="J2876" s="10"/>
      <c r="K2876" s="10"/>
      <c r="L2876" s="1"/>
    </row>
    <row r="2877" spans="2:12" s="5" customFormat="1" ht="78.75" hidden="1">
      <c r="B2877" s="1"/>
      <c r="C2877" s="351">
        <v>8434</v>
      </c>
      <c r="D2877" s="352" t="s">
        <v>2941</v>
      </c>
      <c r="E2877" s="353" t="s">
        <v>125</v>
      </c>
      <c r="F2877" s="354">
        <v>776932</v>
      </c>
      <c r="G2877" s="288" t="s">
        <v>117</v>
      </c>
      <c r="H2877" s="288"/>
      <c r="I2877" s="1"/>
      <c r="J2877" s="10"/>
      <c r="K2877" s="10"/>
      <c r="L2877" s="1"/>
    </row>
    <row r="2878" spans="2:12" s="5" customFormat="1" ht="47.25" hidden="1">
      <c r="B2878" s="1"/>
      <c r="C2878" s="351">
        <v>8435</v>
      </c>
      <c r="D2878" s="352" t="s">
        <v>2942</v>
      </c>
      <c r="E2878" s="353" t="s">
        <v>125</v>
      </c>
      <c r="F2878" s="354">
        <v>520647</v>
      </c>
      <c r="G2878" s="288" t="s">
        <v>117</v>
      </c>
      <c r="H2878" s="288"/>
      <c r="I2878" s="1"/>
      <c r="J2878" s="10"/>
      <c r="K2878" s="10"/>
      <c r="L2878" s="1"/>
    </row>
    <row r="2879" spans="2:12" s="5" customFormat="1" ht="25.5" hidden="1">
      <c r="B2879" s="1"/>
      <c r="C2879" s="351">
        <v>8436</v>
      </c>
      <c r="D2879" s="352" t="s">
        <v>2943</v>
      </c>
      <c r="E2879" s="353" t="s">
        <v>125</v>
      </c>
      <c r="F2879" s="354">
        <v>137838</v>
      </c>
      <c r="G2879" s="288" t="s">
        <v>117</v>
      </c>
      <c r="H2879" s="288"/>
      <c r="I2879" s="1"/>
      <c r="J2879" s="10"/>
      <c r="K2879" s="10"/>
      <c r="L2879" s="1"/>
    </row>
    <row r="2880" spans="2:12" s="5" customFormat="1" ht="25.5" hidden="1">
      <c r="B2880" s="1"/>
      <c r="C2880" s="351">
        <v>8437</v>
      </c>
      <c r="D2880" s="352" t="s">
        <v>2944</v>
      </c>
      <c r="E2880" s="353" t="s">
        <v>125</v>
      </c>
      <c r="F2880" s="354">
        <v>301719</v>
      </c>
      <c r="G2880" s="288" t="s">
        <v>117</v>
      </c>
      <c r="H2880" s="288"/>
      <c r="I2880" s="1"/>
      <c r="J2880" s="10"/>
      <c r="K2880" s="10"/>
      <c r="L2880" s="1"/>
    </row>
    <row r="2881" spans="2:12" s="5" customFormat="1" ht="47.25">
      <c r="B2881" s="1"/>
      <c r="C2881" s="351">
        <v>8438</v>
      </c>
      <c r="D2881" s="352" t="s">
        <v>2945</v>
      </c>
      <c r="E2881" s="353" t="s">
        <v>116</v>
      </c>
      <c r="F2881" s="354">
        <v>75733</v>
      </c>
      <c r="G2881" s="288" t="s">
        <v>117</v>
      </c>
      <c r="H2881" s="288"/>
      <c r="I2881" s="1"/>
      <c r="J2881" s="10"/>
      <c r="K2881" s="10"/>
      <c r="L2881" s="1"/>
    </row>
    <row r="2882" spans="2:12" s="5" customFormat="1" ht="47.25">
      <c r="B2882" s="1"/>
      <c r="C2882" s="351">
        <v>8439</v>
      </c>
      <c r="D2882" s="352" t="s">
        <v>2946</v>
      </c>
      <c r="E2882" s="353" t="s">
        <v>116</v>
      </c>
      <c r="F2882" s="354">
        <v>75733</v>
      </c>
      <c r="G2882" s="288" t="s">
        <v>117</v>
      </c>
      <c r="H2882" s="288"/>
      <c r="I2882" s="1"/>
      <c r="J2882" s="10"/>
      <c r="K2882" s="10"/>
      <c r="L2882" s="1"/>
    </row>
    <row r="2883" spans="2:12" s="5" customFormat="1" ht="47.25">
      <c r="B2883" s="1"/>
      <c r="C2883" s="351">
        <v>8440</v>
      </c>
      <c r="D2883" s="352" t="s">
        <v>2947</v>
      </c>
      <c r="E2883" s="353" t="s">
        <v>116</v>
      </c>
      <c r="F2883" s="354">
        <v>75733</v>
      </c>
      <c r="G2883" s="288" t="s">
        <v>117</v>
      </c>
      <c r="H2883" s="288"/>
      <c r="I2883" s="1"/>
      <c r="J2883" s="10"/>
      <c r="K2883" s="10"/>
      <c r="L2883" s="1"/>
    </row>
    <row r="2884" spans="2:12" s="5" customFormat="1" ht="63" hidden="1">
      <c r="B2884" s="1"/>
      <c r="C2884" s="351">
        <v>8442</v>
      </c>
      <c r="D2884" s="352" t="s">
        <v>2948</v>
      </c>
      <c r="E2884" s="353" t="s">
        <v>122</v>
      </c>
      <c r="F2884" s="354">
        <v>5733</v>
      </c>
      <c r="G2884" s="288" t="s">
        <v>117</v>
      </c>
      <c r="H2884" s="288"/>
      <c r="I2884" s="1"/>
      <c r="J2884" s="10"/>
      <c r="K2884" s="10"/>
      <c r="L2884" s="1"/>
    </row>
    <row r="2885" spans="2:12" s="5" customFormat="1" ht="63" hidden="1">
      <c r="B2885" s="1"/>
      <c r="C2885" s="351">
        <v>8443</v>
      </c>
      <c r="D2885" s="352" t="s">
        <v>2949</v>
      </c>
      <c r="E2885" s="353" t="s">
        <v>122</v>
      </c>
      <c r="F2885" s="354">
        <v>5359</v>
      </c>
      <c r="G2885" s="288" t="s">
        <v>117</v>
      </c>
      <c r="H2885" s="288"/>
      <c r="I2885" s="1"/>
      <c r="J2885" s="10"/>
      <c r="K2885" s="10"/>
      <c r="L2885" s="1"/>
    </row>
    <row r="2886" spans="2:12" s="5" customFormat="1" ht="63" hidden="1">
      <c r="B2886" s="1"/>
      <c r="C2886" s="351">
        <v>8444</v>
      </c>
      <c r="D2886" s="352" t="s">
        <v>2950</v>
      </c>
      <c r="E2886" s="353" t="s">
        <v>125</v>
      </c>
      <c r="F2886" s="354">
        <v>950063</v>
      </c>
      <c r="G2886" s="288" t="s">
        <v>117</v>
      </c>
      <c r="H2886" s="288"/>
      <c r="I2886" s="1"/>
      <c r="J2886" s="10"/>
      <c r="K2886" s="10"/>
      <c r="L2886" s="1"/>
    </row>
    <row r="2887" spans="2:12" s="5" customFormat="1" ht="141.75" hidden="1">
      <c r="B2887" s="1"/>
      <c r="C2887" s="351">
        <v>8445</v>
      </c>
      <c r="D2887" s="352" t="s">
        <v>2951</v>
      </c>
      <c r="E2887" s="353" t="s">
        <v>125</v>
      </c>
      <c r="F2887" s="354">
        <v>910315</v>
      </c>
      <c r="G2887" s="288" t="s">
        <v>117</v>
      </c>
      <c r="H2887" s="288"/>
      <c r="I2887" s="1"/>
      <c r="J2887" s="10"/>
      <c r="K2887" s="10"/>
      <c r="L2887" s="1"/>
    </row>
    <row r="2888" spans="2:12" s="5" customFormat="1" ht="47.25">
      <c r="B2888" s="1"/>
      <c r="C2888" s="351">
        <v>8448</v>
      </c>
      <c r="D2888" s="352" t="s">
        <v>2952</v>
      </c>
      <c r="E2888" s="353" t="s">
        <v>116</v>
      </c>
      <c r="F2888" s="354">
        <v>75733</v>
      </c>
      <c r="G2888" s="288" t="s">
        <v>117</v>
      </c>
      <c r="H2888" s="288"/>
      <c r="I2888" s="1"/>
      <c r="J2888" s="10"/>
      <c r="K2888" s="10"/>
      <c r="L2888" s="1"/>
    </row>
    <row r="2889" spans="2:12" s="5" customFormat="1" ht="47.25">
      <c r="B2889" s="1"/>
      <c r="C2889" s="351">
        <v>8449</v>
      </c>
      <c r="D2889" s="352" t="s">
        <v>2953</v>
      </c>
      <c r="E2889" s="353" t="s">
        <v>116</v>
      </c>
      <c r="F2889" s="354">
        <v>75733</v>
      </c>
      <c r="G2889" s="288" t="s">
        <v>117</v>
      </c>
      <c r="H2889" s="288"/>
      <c r="I2889" s="1"/>
      <c r="J2889" s="10"/>
      <c r="K2889" s="10"/>
      <c r="L2889" s="1"/>
    </row>
    <row r="2890" spans="2:12" s="5" customFormat="1" ht="141.75" hidden="1">
      <c r="B2890" s="1"/>
      <c r="C2890" s="351">
        <v>8452</v>
      </c>
      <c r="D2890" s="352" t="s">
        <v>2954</v>
      </c>
      <c r="E2890" s="353" t="s">
        <v>122</v>
      </c>
      <c r="F2890" s="354">
        <v>181731</v>
      </c>
      <c r="G2890" s="288" t="s">
        <v>117</v>
      </c>
      <c r="H2890" s="288"/>
      <c r="I2890" s="1"/>
      <c r="J2890" s="10"/>
      <c r="K2890" s="10"/>
      <c r="L2890" s="1"/>
    </row>
    <row r="2891" spans="2:12" s="5" customFormat="1" ht="47.25" hidden="1">
      <c r="B2891" s="1"/>
      <c r="C2891" s="351">
        <v>8453</v>
      </c>
      <c r="D2891" s="352" t="s">
        <v>2955</v>
      </c>
      <c r="E2891" s="353" t="s">
        <v>122</v>
      </c>
      <c r="F2891" s="354">
        <v>23843</v>
      </c>
      <c r="G2891" s="288" t="s">
        <v>117</v>
      </c>
      <c r="H2891" s="288"/>
      <c r="I2891" s="1"/>
      <c r="J2891" s="10"/>
      <c r="K2891" s="10"/>
      <c r="L2891" s="1"/>
    </row>
    <row r="2892" spans="2:12" s="5" customFormat="1" ht="47.25" hidden="1">
      <c r="B2892" s="1"/>
      <c r="C2892" s="351">
        <v>8455</v>
      </c>
      <c r="D2892" s="352" t="s">
        <v>2956</v>
      </c>
      <c r="E2892" s="353" t="s">
        <v>125</v>
      </c>
      <c r="F2892" s="354">
        <v>16371344</v>
      </c>
      <c r="G2892" s="288" t="s">
        <v>117</v>
      </c>
      <c r="H2892" s="288"/>
      <c r="I2892" s="1"/>
      <c r="J2892" s="10"/>
      <c r="K2892" s="10"/>
      <c r="L2892" s="1"/>
    </row>
    <row r="2893" spans="2:12" s="5" customFormat="1" ht="47.25" hidden="1">
      <c r="B2893" s="1"/>
      <c r="C2893" s="351">
        <v>8456</v>
      </c>
      <c r="D2893" s="352" t="s">
        <v>2957</v>
      </c>
      <c r="E2893" s="353" t="s">
        <v>125</v>
      </c>
      <c r="F2893" s="354">
        <v>17051957</v>
      </c>
      <c r="G2893" s="288" t="s">
        <v>117</v>
      </c>
      <c r="H2893" s="288"/>
      <c r="I2893" s="1"/>
      <c r="J2893" s="10"/>
      <c r="K2893" s="10"/>
      <c r="L2893" s="1"/>
    </row>
    <row r="2894" spans="2:12" s="5" customFormat="1" ht="47.25" hidden="1">
      <c r="B2894" s="1"/>
      <c r="C2894" s="351">
        <v>8457</v>
      </c>
      <c r="D2894" s="352" t="s">
        <v>2958</v>
      </c>
      <c r="E2894" s="353" t="s">
        <v>125</v>
      </c>
      <c r="F2894" s="354">
        <v>19551900</v>
      </c>
      <c r="G2894" s="288" t="s">
        <v>117</v>
      </c>
      <c r="H2894" s="288"/>
      <c r="I2894" s="1"/>
      <c r="J2894" s="10"/>
      <c r="K2894" s="10"/>
      <c r="L2894" s="1"/>
    </row>
    <row r="2895" spans="2:12" s="5" customFormat="1" ht="47.25" hidden="1">
      <c r="B2895" s="1"/>
      <c r="C2895" s="351">
        <v>8458</v>
      </c>
      <c r="D2895" s="352" t="s">
        <v>2959</v>
      </c>
      <c r="E2895" s="353" t="s">
        <v>125</v>
      </c>
      <c r="F2895" s="354">
        <v>5206674</v>
      </c>
      <c r="G2895" s="288" t="s">
        <v>117</v>
      </c>
      <c r="H2895" s="288"/>
      <c r="I2895" s="1"/>
      <c r="J2895" s="10"/>
      <c r="K2895" s="10"/>
      <c r="L2895" s="1"/>
    </row>
    <row r="2896" spans="2:12" s="5" customFormat="1" ht="47.25" hidden="1">
      <c r="B2896" s="1"/>
      <c r="C2896" s="351">
        <v>8459</v>
      </c>
      <c r="D2896" s="352" t="s">
        <v>2960</v>
      </c>
      <c r="E2896" s="353" t="s">
        <v>125</v>
      </c>
      <c r="F2896" s="354">
        <v>7111082</v>
      </c>
      <c r="G2896" s="288" t="s">
        <v>117</v>
      </c>
      <c r="H2896" s="288"/>
      <c r="I2896" s="1"/>
      <c r="J2896" s="10"/>
      <c r="K2896" s="10"/>
      <c r="L2896" s="1"/>
    </row>
    <row r="2897" spans="2:12" s="5" customFormat="1" ht="47.25" hidden="1">
      <c r="B2897" s="1"/>
      <c r="C2897" s="351">
        <v>8460</v>
      </c>
      <c r="D2897" s="352" t="s">
        <v>2961</v>
      </c>
      <c r="E2897" s="353" t="s">
        <v>125</v>
      </c>
      <c r="F2897" s="354">
        <v>11018062</v>
      </c>
      <c r="G2897" s="288" t="s">
        <v>117</v>
      </c>
      <c r="H2897" s="288"/>
      <c r="I2897" s="1"/>
      <c r="J2897" s="10"/>
      <c r="K2897" s="10"/>
      <c r="L2897" s="1"/>
    </row>
    <row r="2898" spans="2:12" s="5" customFormat="1" ht="47.25" hidden="1">
      <c r="B2898" s="1"/>
      <c r="C2898" s="351">
        <v>8461</v>
      </c>
      <c r="D2898" s="352" t="s">
        <v>2962</v>
      </c>
      <c r="E2898" s="353" t="s">
        <v>122</v>
      </c>
      <c r="F2898" s="354">
        <v>31303</v>
      </c>
      <c r="G2898" s="288" t="s">
        <v>117</v>
      </c>
      <c r="H2898" s="288"/>
      <c r="I2898" s="1"/>
      <c r="J2898" s="10"/>
      <c r="K2898" s="10"/>
      <c r="L2898" s="1"/>
    </row>
    <row r="2899" spans="2:12" s="5" customFormat="1" ht="47.25" hidden="1">
      <c r="B2899" s="1"/>
      <c r="C2899" s="351">
        <v>8462</v>
      </c>
      <c r="D2899" s="352" t="s">
        <v>2963</v>
      </c>
      <c r="E2899" s="353" t="s">
        <v>122</v>
      </c>
      <c r="F2899" s="354">
        <v>7756</v>
      </c>
      <c r="G2899" s="288" t="s">
        <v>117</v>
      </c>
      <c r="H2899" s="288"/>
      <c r="I2899" s="1"/>
      <c r="J2899" s="10"/>
      <c r="K2899" s="10"/>
      <c r="L2899" s="1"/>
    </row>
    <row r="2900" spans="2:12" s="5" customFormat="1" ht="94.5">
      <c r="B2900" s="1"/>
      <c r="C2900" s="351">
        <v>8464</v>
      </c>
      <c r="D2900" s="352" t="s">
        <v>2964</v>
      </c>
      <c r="E2900" s="353" t="s">
        <v>122</v>
      </c>
      <c r="F2900" s="354">
        <v>40553</v>
      </c>
      <c r="G2900" s="288" t="s">
        <v>117</v>
      </c>
      <c r="H2900" s="288"/>
      <c r="I2900" s="1"/>
      <c r="J2900" s="10"/>
      <c r="K2900" s="10"/>
      <c r="L2900" s="1"/>
    </row>
    <row r="2901" spans="2:12" s="5" customFormat="1" ht="78.75">
      <c r="B2901" s="1"/>
      <c r="C2901" s="351">
        <v>8465</v>
      </c>
      <c r="D2901" s="352" t="s">
        <v>2965</v>
      </c>
      <c r="E2901" s="353" t="s">
        <v>116</v>
      </c>
      <c r="F2901" s="354">
        <v>117614</v>
      </c>
      <c r="G2901" s="288" t="s">
        <v>117</v>
      </c>
      <c r="H2901" s="288" t="s">
        <v>145</v>
      </c>
      <c r="I2901" s="1"/>
      <c r="J2901" s="10"/>
      <c r="K2901" s="10"/>
      <c r="L2901" s="1"/>
    </row>
    <row r="2902" spans="2:12" s="5" customFormat="1" ht="78.75">
      <c r="B2902" s="1"/>
      <c r="C2902" s="351">
        <v>8466</v>
      </c>
      <c r="D2902" s="352" t="s">
        <v>2966</v>
      </c>
      <c r="E2902" s="353" t="s">
        <v>122</v>
      </c>
      <c r="F2902" s="354">
        <v>72159</v>
      </c>
      <c r="G2902" s="288" t="s">
        <v>117</v>
      </c>
      <c r="H2902" s="288"/>
      <c r="I2902" s="1"/>
      <c r="J2902" s="10"/>
      <c r="K2902" s="10"/>
      <c r="L2902" s="1"/>
    </row>
    <row r="2903" spans="2:12" s="5" customFormat="1" ht="47.25" hidden="1">
      <c r="B2903" s="1"/>
      <c r="C2903" s="351">
        <v>8467</v>
      </c>
      <c r="D2903" s="352" t="s">
        <v>2967</v>
      </c>
      <c r="E2903" s="353" t="s">
        <v>116</v>
      </c>
      <c r="F2903" s="354">
        <v>21275</v>
      </c>
      <c r="G2903" s="288" t="s">
        <v>117</v>
      </c>
      <c r="H2903" s="288"/>
      <c r="I2903" s="1"/>
      <c r="J2903" s="10"/>
      <c r="K2903" s="10"/>
      <c r="L2903" s="1"/>
    </row>
    <row r="2904" spans="2:12" s="5" customFormat="1" ht="47.25" hidden="1">
      <c r="B2904" s="1"/>
      <c r="C2904" s="351">
        <v>8468</v>
      </c>
      <c r="D2904" s="352" t="s">
        <v>2968</v>
      </c>
      <c r="E2904" s="353" t="s">
        <v>125</v>
      </c>
      <c r="F2904" s="354">
        <v>169084</v>
      </c>
      <c r="G2904" s="288" t="s">
        <v>117</v>
      </c>
      <c r="H2904" s="288"/>
      <c r="I2904" s="1"/>
      <c r="J2904" s="10"/>
      <c r="K2904" s="10"/>
      <c r="L2904" s="1"/>
    </row>
    <row r="2905" spans="2:12" s="5" customFormat="1" ht="47.25" hidden="1">
      <c r="B2905" s="1"/>
      <c r="C2905" s="351">
        <v>8471</v>
      </c>
      <c r="D2905" s="352" t="s">
        <v>2969</v>
      </c>
      <c r="E2905" s="353" t="s">
        <v>472</v>
      </c>
      <c r="F2905" s="354">
        <v>4222</v>
      </c>
      <c r="G2905" s="288" t="s">
        <v>117</v>
      </c>
      <c r="H2905" s="288" t="s">
        <v>145</v>
      </c>
      <c r="I2905" s="1"/>
      <c r="J2905" s="10"/>
      <c r="K2905" s="10"/>
      <c r="L2905" s="1"/>
    </row>
    <row r="2906" spans="2:12" s="5" customFormat="1" ht="47.25" hidden="1">
      <c r="B2906" s="1"/>
      <c r="C2906" s="351">
        <v>8472</v>
      </c>
      <c r="D2906" s="352" t="s">
        <v>2970</v>
      </c>
      <c r="E2906" s="353" t="s">
        <v>125</v>
      </c>
      <c r="F2906" s="354">
        <v>1070480</v>
      </c>
      <c r="G2906" s="288" t="s">
        <v>117</v>
      </c>
      <c r="H2906" s="288"/>
      <c r="I2906" s="1"/>
      <c r="J2906" s="10"/>
      <c r="K2906" s="10"/>
      <c r="L2906" s="1"/>
    </row>
    <row r="2907" spans="2:12" s="5" customFormat="1" ht="315" hidden="1">
      <c r="B2907" s="1"/>
      <c r="C2907" s="351">
        <v>8473</v>
      </c>
      <c r="D2907" s="352" t="s">
        <v>2971</v>
      </c>
      <c r="E2907" s="353" t="s">
        <v>125</v>
      </c>
      <c r="F2907" s="354">
        <v>530636418</v>
      </c>
      <c r="G2907" s="288" t="s">
        <v>117</v>
      </c>
      <c r="H2907" s="288"/>
      <c r="I2907" s="1"/>
      <c r="J2907" s="10"/>
      <c r="K2907" s="10"/>
      <c r="L2907" s="1"/>
    </row>
    <row r="2908" spans="2:12" s="5" customFormat="1" ht="47.25" hidden="1">
      <c r="B2908" s="1"/>
      <c r="C2908" s="351">
        <v>8474</v>
      </c>
      <c r="D2908" s="352" t="s">
        <v>2972</v>
      </c>
      <c r="E2908" s="353" t="s">
        <v>125</v>
      </c>
      <c r="F2908" s="354">
        <v>327040</v>
      </c>
      <c r="G2908" s="288" t="s">
        <v>117</v>
      </c>
      <c r="H2908" s="288"/>
      <c r="I2908" s="1"/>
      <c r="J2908" s="10"/>
      <c r="K2908" s="10"/>
      <c r="L2908" s="1"/>
    </row>
    <row r="2909" spans="2:12" s="5" customFormat="1" ht="110.25">
      <c r="B2909" s="1"/>
      <c r="C2909" s="351">
        <v>8475</v>
      </c>
      <c r="D2909" s="352" t="s">
        <v>2973</v>
      </c>
      <c r="E2909" s="353" t="s">
        <v>122</v>
      </c>
      <c r="F2909" s="354">
        <v>41959</v>
      </c>
      <c r="G2909" s="288" t="s">
        <v>117</v>
      </c>
      <c r="H2909" s="288"/>
      <c r="I2909" s="1"/>
      <c r="J2909" s="10"/>
      <c r="K2909" s="10"/>
      <c r="L2909" s="1"/>
    </row>
    <row r="2910" spans="2:12" s="5" customFormat="1" ht="78.75">
      <c r="B2910" s="1"/>
      <c r="C2910" s="351">
        <v>8476</v>
      </c>
      <c r="D2910" s="352" t="s">
        <v>2974</v>
      </c>
      <c r="E2910" s="353" t="s">
        <v>125</v>
      </c>
      <c r="F2910" s="354">
        <v>1451466</v>
      </c>
      <c r="G2910" s="288" t="s">
        <v>117</v>
      </c>
      <c r="H2910" s="288" t="s">
        <v>145</v>
      </c>
      <c r="I2910" s="1"/>
      <c r="J2910" s="10"/>
      <c r="K2910" s="10"/>
      <c r="L2910" s="1"/>
    </row>
    <row r="2911" spans="2:12" s="5" customFormat="1" ht="47.25" hidden="1">
      <c r="B2911" s="1"/>
      <c r="C2911" s="351">
        <v>8480</v>
      </c>
      <c r="D2911" s="352" t="s">
        <v>2975</v>
      </c>
      <c r="E2911" s="353" t="s">
        <v>125</v>
      </c>
      <c r="F2911" s="354">
        <v>327040</v>
      </c>
      <c r="G2911" s="288" t="s">
        <v>117</v>
      </c>
      <c r="H2911" s="288"/>
      <c r="I2911" s="1"/>
      <c r="J2911" s="10"/>
      <c r="K2911" s="10"/>
      <c r="L2911" s="1"/>
    </row>
    <row r="2912" spans="2:12" s="5" customFormat="1" ht="31.5" hidden="1">
      <c r="B2912" s="1"/>
      <c r="C2912" s="351">
        <v>8482</v>
      </c>
      <c r="D2912" s="352" t="s">
        <v>2976</v>
      </c>
      <c r="E2912" s="353" t="s">
        <v>125</v>
      </c>
      <c r="F2912" s="354">
        <v>1304259</v>
      </c>
      <c r="G2912" s="288" t="s">
        <v>117</v>
      </c>
      <c r="H2912" s="288"/>
      <c r="I2912" s="1"/>
      <c r="J2912" s="10"/>
      <c r="K2912" s="10"/>
      <c r="L2912" s="1"/>
    </row>
    <row r="2913" spans="2:12" s="5" customFormat="1" ht="31.5" hidden="1">
      <c r="B2913" s="1"/>
      <c r="C2913" s="351">
        <v>8483</v>
      </c>
      <c r="D2913" s="352" t="s">
        <v>2977</v>
      </c>
      <c r="E2913" s="353" t="s">
        <v>125</v>
      </c>
      <c r="F2913" s="354">
        <v>942841</v>
      </c>
      <c r="G2913" s="288" t="s">
        <v>117</v>
      </c>
      <c r="H2913" s="288"/>
      <c r="I2913" s="1"/>
      <c r="J2913" s="10"/>
      <c r="K2913" s="10"/>
      <c r="L2913" s="1"/>
    </row>
    <row r="2914" spans="2:12" s="5" customFormat="1" ht="47.25" hidden="1">
      <c r="B2914" s="1"/>
      <c r="C2914" s="351">
        <v>8484</v>
      </c>
      <c r="D2914" s="352" t="s">
        <v>2978</v>
      </c>
      <c r="E2914" s="353" t="s">
        <v>125</v>
      </c>
      <c r="F2914" s="354">
        <v>153389</v>
      </c>
      <c r="G2914" s="288" t="s">
        <v>117</v>
      </c>
      <c r="H2914" s="288"/>
      <c r="I2914" s="1"/>
      <c r="J2914" s="10"/>
      <c r="K2914" s="10"/>
      <c r="L2914" s="1"/>
    </row>
    <row r="2915" spans="2:12" s="5" customFormat="1" ht="47.25" hidden="1">
      <c r="B2915" s="1"/>
      <c r="C2915" s="351">
        <v>8486</v>
      </c>
      <c r="D2915" s="352" t="s">
        <v>2979</v>
      </c>
      <c r="E2915" s="353" t="s">
        <v>122</v>
      </c>
      <c r="F2915" s="354">
        <v>970576</v>
      </c>
      <c r="G2915" s="288" t="s">
        <v>117</v>
      </c>
      <c r="H2915" s="288"/>
      <c r="I2915" s="1"/>
      <c r="J2915" s="10"/>
      <c r="K2915" s="10"/>
      <c r="L2915" s="1"/>
    </row>
    <row r="2916" spans="2:12" s="5" customFormat="1" ht="47.25" hidden="1">
      <c r="B2916" s="1"/>
      <c r="C2916" s="351">
        <v>8487</v>
      </c>
      <c r="D2916" s="352" t="s">
        <v>2980</v>
      </c>
      <c r="E2916" s="353" t="s">
        <v>122</v>
      </c>
      <c r="F2916" s="354">
        <v>28785</v>
      </c>
      <c r="G2916" s="288" t="s">
        <v>117</v>
      </c>
      <c r="H2916" s="288"/>
      <c r="I2916" s="1"/>
      <c r="J2916" s="10"/>
      <c r="K2916" s="10"/>
      <c r="L2916" s="1"/>
    </row>
    <row r="2917" spans="2:12" s="5" customFormat="1" ht="47.25" hidden="1">
      <c r="B2917" s="1"/>
      <c r="C2917" s="351">
        <v>8488</v>
      </c>
      <c r="D2917" s="352" t="s">
        <v>2981</v>
      </c>
      <c r="E2917" s="353" t="s">
        <v>122</v>
      </c>
      <c r="F2917" s="354">
        <v>18419</v>
      </c>
      <c r="G2917" s="288" t="s">
        <v>117</v>
      </c>
      <c r="H2917" s="288"/>
      <c r="I2917" s="1"/>
      <c r="J2917" s="10"/>
      <c r="K2917" s="10"/>
      <c r="L2917" s="1"/>
    </row>
    <row r="2918" spans="2:12" s="5" customFormat="1" ht="47.25" hidden="1">
      <c r="B2918" s="1"/>
      <c r="C2918" s="351">
        <v>8489</v>
      </c>
      <c r="D2918" s="352" t="s">
        <v>2982</v>
      </c>
      <c r="E2918" s="353" t="s">
        <v>125</v>
      </c>
      <c r="F2918" s="354">
        <v>32742</v>
      </c>
      <c r="G2918" s="288" t="s">
        <v>117</v>
      </c>
      <c r="H2918" s="288"/>
      <c r="I2918" s="1"/>
      <c r="J2918" s="10"/>
      <c r="K2918" s="10"/>
      <c r="L2918" s="1"/>
    </row>
    <row r="2919" spans="2:12" s="5" customFormat="1" ht="31.5" hidden="1">
      <c r="B2919" s="1"/>
      <c r="C2919" s="351">
        <v>8491</v>
      </c>
      <c r="D2919" s="352" t="s">
        <v>2983</v>
      </c>
      <c r="E2919" s="353" t="s">
        <v>125</v>
      </c>
      <c r="F2919" s="354">
        <v>6994</v>
      </c>
      <c r="G2919" s="288" t="s">
        <v>117</v>
      </c>
      <c r="H2919" s="288"/>
      <c r="I2919" s="1"/>
      <c r="J2919" s="10"/>
      <c r="K2919" s="10"/>
      <c r="L2919" s="1"/>
    </row>
    <row r="2920" spans="2:12" s="5" customFormat="1" ht="47.25">
      <c r="B2920" s="1"/>
      <c r="C2920" s="351">
        <v>8492</v>
      </c>
      <c r="D2920" s="352" t="s">
        <v>2984</v>
      </c>
      <c r="E2920" s="353" t="s">
        <v>125</v>
      </c>
      <c r="F2920" s="354">
        <v>139742</v>
      </c>
      <c r="G2920" s="288" t="s">
        <v>117</v>
      </c>
      <c r="H2920" s="288"/>
      <c r="I2920" s="1"/>
      <c r="J2920" s="10"/>
      <c r="K2920" s="10"/>
      <c r="L2920" s="1"/>
    </row>
    <row r="2921" spans="2:12" s="5" customFormat="1" ht="63" hidden="1">
      <c r="B2921" s="1"/>
      <c r="C2921" s="351">
        <v>8493</v>
      </c>
      <c r="D2921" s="352" t="s">
        <v>2985</v>
      </c>
      <c r="E2921" s="353" t="s">
        <v>125</v>
      </c>
      <c r="F2921" s="354">
        <v>590600</v>
      </c>
      <c r="G2921" s="288" t="s">
        <v>117</v>
      </c>
      <c r="H2921" s="288"/>
      <c r="I2921" s="1"/>
      <c r="J2921" s="10"/>
      <c r="K2921" s="10"/>
      <c r="L2921" s="1"/>
    </row>
    <row r="2922" spans="2:12" s="5" customFormat="1" ht="31.5" hidden="1">
      <c r="B2922" s="1"/>
      <c r="C2922" s="351">
        <v>8494</v>
      </c>
      <c r="D2922" s="352" t="s">
        <v>2986</v>
      </c>
      <c r="E2922" s="353" t="s">
        <v>125</v>
      </c>
      <c r="F2922" s="354">
        <v>1068634</v>
      </c>
      <c r="G2922" s="288" t="s">
        <v>117</v>
      </c>
      <c r="H2922" s="288"/>
      <c r="I2922" s="1"/>
      <c r="J2922" s="10"/>
      <c r="K2922" s="10"/>
      <c r="L2922" s="1"/>
    </row>
    <row r="2923" spans="2:12" s="5" customFormat="1" ht="47.25" hidden="1">
      <c r="B2923" s="1"/>
      <c r="C2923" s="351">
        <v>8495</v>
      </c>
      <c r="D2923" s="352" t="s">
        <v>2987</v>
      </c>
      <c r="E2923" s="353" t="s">
        <v>122</v>
      </c>
      <c r="F2923" s="354">
        <v>23812</v>
      </c>
      <c r="G2923" s="288" t="s">
        <v>117</v>
      </c>
      <c r="H2923" s="288"/>
      <c r="I2923" s="1"/>
      <c r="J2923" s="10"/>
      <c r="K2923" s="10"/>
      <c r="L2923" s="1"/>
    </row>
    <row r="2924" spans="2:12" s="5" customFormat="1" ht="47.25" hidden="1">
      <c r="B2924" s="1"/>
      <c r="C2924" s="351">
        <v>8496</v>
      </c>
      <c r="D2924" s="352" t="s">
        <v>2988</v>
      </c>
      <c r="E2924" s="353" t="s">
        <v>122</v>
      </c>
      <c r="F2924" s="354">
        <v>21075</v>
      </c>
      <c r="G2924" s="288" t="s">
        <v>117</v>
      </c>
      <c r="H2924" s="288"/>
      <c r="I2924" s="1"/>
      <c r="J2924" s="10"/>
      <c r="K2924" s="10"/>
      <c r="L2924" s="1"/>
    </row>
    <row r="2925" spans="2:12" s="5" customFormat="1" ht="47.25" hidden="1">
      <c r="B2925" s="1"/>
      <c r="C2925" s="351">
        <v>8497</v>
      </c>
      <c r="D2925" s="352" t="s">
        <v>2989</v>
      </c>
      <c r="E2925" s="353" t="s">
        <v>122</v>
      </c>
      <c r="F2925" s="354">
        <v>16424</v>
      </c>
      <c r="G2925" s="288" t="s">
        <v>117</v>
      </c>
      <c r="H2925" s="288"/>
      <c r="I2925" s="1"/>
      <c r="J2925" s="10"/>
      <c r="K2925" s="10"/>
      <c r="L2925" s="1"/>
    </row>
    <row r="2926" spans="2:12" s="5" customFormat="1" ht="63">
      <c r="B2926" s="1"/>
      <c r="C2926" s="351">
        <v>8498</v>
      </c>
      <c r="D2926" s="352" t="s">
        <v>2990</v>
      </c>
      <c r="E2926" s="353" t="s">
        <v>122</v>
      </c>
      <c r="F2926" s="354">
        <v>8104</v>
      </c>
      <c r="G2926" s="288" t="s">
        <v>117</v>
      </c>
      <c r="H2926" s="288"/>
      <c r="I2926" s="1"/>
      <c r="J2926" s="10"/>
      <c r="K2926" s="10"/>
      <c r="L2926" s="1"/>
    </row>
    <row r="2927" spans="2:12" s="5" customFormat="1" ht="63">
      <c r="B2927" s="1"/>
      <c r="C2927" s="351">
        <v>8499</v>
      </c>
      <c r="D2927" s="352" t="s">
        <v>2991</v>
      </c>
      <c r="E2927" s="353" t="s">
        <v>116</v>
      </c>
      <c r="F2927" s="354">
        <v>79974</v>
      </c>
      <c r="G2927" s="288" t="s">
        <v>117</v>
      </c>
      <c r="H2927" s="288"/>
      <c r="I2927" s="1"/>
      <c r="J2927" s="10"/>
      <c r="K2927" s="10"/>
      <c r="L2927" s="1"/>
    </row>
    <row r="2928" spans="2:12" s="5" customFormat="1" ht="31.5" hidden="1">
      <c r="B2928" s="1"/>
      <c r="C2928" s="351">
        <v>8500</v>
      </c>
      <c r="D2928" s="352" t="s">
        <v>2992</v>
      </c>
      <c r="E2928" s="353" t="s">
        <v>116</v>
      </c>
      <c r="F2928" s="354">
        <v>61880</v>
      </c>
      <c r="G2928" s="288" t="s">
        <v>117</v>
      </c>
      <c r="H2928" s="288"/>
      <c r="I2928" s="1"/>
      <c r="J2928" s="10"/>
      <c r="K2928" s="10"/>
      <c r="L2928" s="1"/>
    </row>
    <row r="2929" spans="2:12" s="5" customFormat="1" ht="63" hidden="1">
      <c r="B2929" s="1"/>
      <c r="C2929" s="351">
        <v>8501</v>
      </c>
      <c r="D2929" s="352" t="s">
        <v>2993</v>
      </c>
      <c r="E2929" s="353" t="s">
        <v>125</v>
      </c>
      <c r="F2929" s="354">
        <v>106998</v>
      </c>
      <c r="G2929" s="288" t="s">
        <v>117</v>
      </c>
      <c r="H2929" s="288"/>
      <c r="I2929" s="1"/>
      <c r="J2929" s="10"/>
      <c r="K2929" s="10"/>
      <c r="L2929" s="1"/>
    </row>
    <row r="2930" spans="2:12" s="5" customFormat="1" ht="63" hidden="1">
      <c r="B2930" s="1"/>
      <c r="C2930" s="351">
        <v>8503</v>
      </c>
      <c r="D2930" s="352" t="s">
        <v>2994</v>
      </c>
      <c r="E2930" s="353" t="s">
        <v>125</v>
      </c>
      <c r="F2930" s="354">
        <v>85462</v>
      </c>
      <c r="G2930" s="288" t="s">
        <v>117</v>
      </c>
      <c r="H2930" s="288"/>
      <c r="I2930" s="1"/>
      <c r="J2930" s="10"/>
      <c r="K2930" s="10"/>
      <c r="L2930" s="1"/>
    </row>
    <row r="2931" spans="2:12" s="5" customFormat="1" ht="31.5" hidden="1">
      <c r="B2931" s="1"/>
      <c r="C2931" s="351">
        <v>8504</v>
      </c>
      <c r="D2931" s="352" t="s">
        <v>2995</v>
      </c>
      <c r="E2931" s="353" t="s">
        <v>125</v>
      </c>
      <c r="F2931" s="354">
        <v>220318</v>
      </c>
      <c r="G2931" s="288" t="s">
        <v>117</v>
      </c>
      <c r="H2931" s="288"/>
      <c r="I2931" s="1"/>
      <c r="J2931" s="10"/>
      <c r="K2931" s="10"/>
      <c r="L2931" s="1"/>
    </row>
    <row r="2932" spans="2:12" s="5" customFormat="1" ht="47.25" hidden="1">
      <c r="B2932" s="1"/>
      <c r="C2932" s="351">
        <v>8505</v>
      </c>
      <c r="D2932" s="352" t="s">
        <v>2996</v>
      </c>
      <c r="E2932" s="353" t="s">
        <v>125</v>
      </c>
      <c r="F2932" s="354">
        <v>421602</v>
      </c>
      <c r="G2932" s="288" t="s">
        <v>117</v>
      </c>
      <c r="H2932" s="288"/>
      <c r="I2932" s="1"/>
      <c r="J2932" s="10"/>
      <c r="K2932" s="10"/>
      <c r="L2932" s="1"/>
    </row>
    <row r="2933" spans="2:12" s="5" customFormat="1" ht="126" hidden="1">
      <c r="B2933" s="1"/>
      <c r="C2933" s="351">
        <v>8506</v>
      </c>
      <c r="D2933" s="352" t="s">
        <v>2997</v>
      </c>
      <c r="E2933" s="353" t="s">
        <v>125</v>
      </c>
      <c r="F2933" s="354">
        <v>641366</v>
      </c>
      <c r="G2933" s="288" t="s">
        <v>117</v>
      </c>
      <c r="H2933" s="288" t="s">
        <v>145</v>
      </c>
      <c r="I2933" s="1"/>
      <c r="J2933" s="10"/>
      <c r="K2933" s="10"/>
      <c r="L2933" s="1"/>
    </row>
    <row r="2934" spans="2:12" s="5" customFormat="1" ht="94.5">
      <c r="B2934" s="1"/>
      <c r="C2934" s="351">
        <v>8507</v>
      </c>
      <c r="D2934" s="352" t="s">
        <v>2998</v>
      </c>
      <c r="E2934" s="353" t="s">
        <v>122</v>
      </c>
      <c r="F2934" s="354">
        <v>522911</v>
      </c>
      <c r="G2934" s="288" t="s">
        <v>117</v>
      </c>
      <c r="H2934" s="288" t="s">
        <v>145</v>
      </c>
      <c r="I2934" s="1"/>
      <c r="J2934" s="10"/>
      <c r="K2934" s="10"/>
      <c r="L2934" s="1"/>
    </row>
    <row r="2935" spans="2:12" s="5" customFormat="1" ht="94.5">
      <c r="B2935" s="1"/>
      <c r="C2935" s="351">
        <v>8508</v>
      </c>
      <c r="D2935" s="352" t="s">
        <v>2999</v>
      </c>
      <c r="E2935" s="353" t="s">
        <v>122</v>
      </c>
      <c r="F2935" s="354">
        <v>608094</v>
      </c>
      <c r="G2935" s="288" t="s">
        <v>117</v>
      </c>
      <c r="H2935" s="288" t="s">
        <v>145</v>
      </c>
      <c r="I2935" s="1"/>
      <c r="J2935" s="10"/>
      <c r="K2935" s="10"/>
      <c r="L2935" s="1"/>
    </row>
    <row r="2936" spans="2:12" s="5" customFormat="1" ht="94.5">
      <c r="B2936" s="1"/>
      <c r="C2936" s="351">
        <v>8509</v>
      </c>
      <c r="D2936" s="352" t="s">
        <v>3000</v>
      </c>
      <c r="E2936" s="353" t="s">
        <v>122</v>
      </c>
      <c r="F2936" s="354">
        <v>671064</v>
      </c>
      <c r="G2936" s="288" t="s">
        <v>117</v>
      </c>
      <c r="H2936" s="288"/>
      <c r="I2936" s="1"/>
      <c r="J2936" s="10"/>
      <c r="K2936" s="10"/>
      <c r="L2936" s="1"/>
    </row>
    <row r="2937" spans="2:12" s="5" customFormat="1" ht="78.75" hidden="1">
      <c r="B2937" s="1"/>
      <c r="C2937" s="351">
        <v>8511</v>
      </c>
      <c r="D2937" s="352" t="s">
        <v>3001</v>
      </c>
      <c r="E2937" s="353" t="s">
        <v>122</v>
      </c>
      <c r="F2937" s="354">
        <v>288417</v>
      </c>
      <c r="G2937" s="288" t="s">
        <v>117</v>
      </c>
      <c r="H2937" s="288"/>
      <c r="I2937" s="1"/>
      <c r="J2937" s="10"/>
      <c r="K2937" s="10"/>
      <c r="L2937" s="1"/>
    </row>
    <row r="2938" spans="2:12" s="5" customFormat="1" ht="47.25" hidden="1">
      <c r="B2938" s="1"/>
      <c r="C2938" s="351">
        <v>8512</v>
      </c>
      <c r="D2938" s="352" t="s">
        <v>3002</v>
      </c>
      <c r="E2938" s="353" t="s">
        <v>122</v>
      </c>
      <c r="F2938" s="354">
        <v>203760</v>
      </c>
      <c r="G2938" s="288" t="s">
        <v>117</v>
      </c>
      <c r="H2938" s="288"/>
      <c r="I2938" s="1"/>
      <c r="J2938" s="10"/>
      <c r="K2938" s="10"/>
      <c r="L2938" s="1"/>
    </row>
    <row r="2939" spans="2:12" s="5" customFormat="1" ht="31.5" hidden="1">
      <c r="B2939" s="1"/>
      <c r="C2939" s="351">
        <v>8513</v>
      </c>
      <c r="D2939" s="352" t="s">
        <v>3003</v>
      </c>
      <c r="E2939" s="353" t="s">
        <v>125</v>
      </c>
      <c r="F2939" s="354">
        <v>478710</v>
      </c>
      <c r="G2939" s="288" t="s">
        <v>117</v>
      </c>
      <c r="H2939" s="288"/>
      <c r="I2939" s="1"/>
      <c r="J2939" s="10"/>
      <c r="K2939" s="10"/>
      <c r="L2939" s="1"/>
    </row>
    <row r="2940" spans="2:12" s="5" customFormat="1" ht="31.5" hidden="1">
      <c r="B2940" s="1"/>
      <c r="C2940" s="351">
        <v>8514</v>
      </c>
      <c r="D2940" s="352" t="s">
        <v>3004</v>
      </c>
      <c r="E2940" s="353" t="s">
        <v>122</v>
      </c>
      <c r="F2940" s="354">
        <v>17760</v>
      </c>
      <c r="G2940" s="288" t="s">
        <v>117</v>
      </c>
      <c r="H2940" s="288"/>
      <c r="I2940" s="1"/>
      <c r="J2940" s="10"/>
      <c r="K2940" s="10"/>
      <c r="L2940" s="1"/>
    </row>
    <row r="2941" spans="2:12" s="5" customFormat="1" ht="63" hidden="1">
      <c r="B2941" s="1"/>
      <c r="C2941" s="351">
        <v>8515</v>
      </c>
      <c r="D2941" s="352" t="s">
        <v>3005</v>
      </c>
      <c r="E2941" s="353" t="s">
        <v>125</v>
      </c>
      <c r="F2941" s="354">
        <v>16633</v>
      </c>
      <c r="G2941" s="288" t="s">
        <v>117</v>
      </c>
      <c r="H2941" s="288"/>
      <c r="I2941" s="1"/>
      <c r="J2941" s="10"/>
      <c r="K2941" s="10"/>
      <c r="L2941" s="1"/>
    </row>
    <row r="2942" spans="2:12" s="5" customFormat="1" ht="63" hidden="1">
      <c r="B2942" s="1"/>
      <c r="C2942" s="351">
        <v>8516</v>
      </c>
      <c r="D2942" s="352" t="s">
        <v>3006</v>
      </c>
      <c r="E2942" s="353" t="s">
        <v>125</v>
      </c>
      <c r="F2942" s="354">
        <v>37964</v>
      </c>
      <c r="G2942" s="288" t="s">
        <v>117</v>
      </c>
      <c r="H2942" s="288"/>
      <c r="I2942" s="1"/>
      <c r="J2942" s="10"/>
      <c r="K2942" s="10"/>
      <c r="L2942" s="1"/>
    </row>
    <row r="2943" spans="2:12" s="5" customFormat="1" ht="63" hidden="1">
      <c r="B2943" s="1"/>
      <c r="C2943" s="351">
        <v>8518</v>
      </c>
      <c r="D2943" s="352" t="s">
        <v>3007</v>
      </c>
      <c r="E2943" s="353" t="s">
        <v>125</v>
      </c>
      <c r="F2943" s="354">
        <v>26062</v>
      </c>
      <c r="G2943" s="288" t="s">
        <v>117</v>
      </c>
      <c r="H2943" s="288"/>
      <c r="I2943" s="1"/>
      <c r="J2943" s="10"/>
      <c r="K2943" s="10"/>
      <c r="L2943" s="1"/>
    </row>
    <row r="2944" spans="2:12" s="5" customFormat="1" ht="63" hidden="1">
      <c r="B2944" s="1"/>
      <c r="C2944" s="351">
        <v>8519</v>
      </c>
      <c r="D2944" s="352" t="s">
        <v>3008</v>
      </c>
      <c r="E2944" s="353" t="s">
        <v>125</v>
      </c>
      <c r="F2944" s="354">
        <v>17735</v>
      </c>
      <c r="G2944" s="288" t="s">
        <v>117</v>
      </c>
      <c r="H2944" s="288"/>
      <c r="I2944" s="1"/>
      <c r="J2944" s="10"/>
      <c r="K2944" s="10"/>
      <c r="L2944" s="1"/>
    </row>
    <row r="2945" spans="2:12" s="5" customFormat="1" ht="31.5" hidden="1">
      <c r="B2945" s="1"/>
      <c r="C2945" s="351">
        <v>8521</v>
      </c>
      <c r="D2945" s="352" t="s">
        <v>3009</v>
      </c>
      <c r="E2945" s="353" t="s">
        <v>125</v>
      </c>
      <c r="F2945" s="354">
        <v>7691</v>
      </c>
      <c r="G2945" s="288" t="s">
        <v>117</v>
      </c>
      <c r="H2945" s="288"/>
      <c r="I2945" s="1"/>
      <c r="J2945" s="10"/>
      <c r="K2945" s="10"/>
      <c r="L2945" s="1"/>
    </row>
    <row r="2946" spans="2:12" s="5" customFormat="1" ht="31.5" hidden="1">
      <c r="B2946" s="1"/>
      <c r="C2946" s="351">
        <v>8522</v>
      </c>
      <c r="D2946" s="352" t="s">
        <v>3010</v>
      </c>
      <c r="E2946" s="353" t="s">
        <v>122</v>
      </c>
      <c r="F2946" s="354">
        <v>12060</v>
      </c>
      <c r="G2946" s="288" t="s">
        <v>117</v>
      </c>
      <c r="H2946" s="288"/>
      <c r="I2946" s="1"/>
      <c r="J2946" s="10"/>
      <c r="K2946" s="10"/>
      <c r="L2946" s="1"/>
    </row>
    <row r="2947" spans="2:12" s="5" customFormat="1" ht="31.5" hidden="1">
      <c r="B2947" s="1"/>
      <c r="C2947" s="351">
        <v>8523</v>
      </c>
      <c r="D2947" s="352" t="s">
        <v>3011</v>
      </c>
      <c r="E2947" s="353" t="s">
        <v>125</v>
      </c>
      <c r="F2947" s="354">
        <v>4828</v>
      </c>
      <c r="G2947" s="288" t="s">
        <v>117</v>
      </c>
      <c r="H2947" s="288"/>
      <c r="I2947" s="1"/>
      <c r="J2947" s="10"/>
      <c r="K2947" s="10"/>
      <c r="L2947" s="1"/>
    </row>
    <row r="2948" spans="2:12" s="5" customFormat="1" ht="31.5" hidden="1">
      <c r="B2948" s="1"/>
      <c r="C2948" s="351">
        <v>8524</v>
      </c>
      <c r="D2948" s="352" t="s">
        <v>3012</v>
      </c>
      <c r="E2948" s="353" t="s">
        <v>125</v>
      </c>
      <c r="F2948" s="354">
        <v>5492</v>
      </c>
      <c r="G2948" s="288" t="s">
        <v>117</v>
      </c>
      <c r="H2948" s="288"/>
      <c r="I2948" s="1"/>
      <c r="J2948" s="10"/>
      <c r="K2948" s="10"/>
      <c r="L2948" s="1"/>
    </row>
    <row r="2949" spans="2:12" s="5" customFormat="1" ht="31.5" hidden="1">
      <c r="B2949" s="1"/>
      <c r="C2949" s="351">
        <v>8525</v>
      </c>
      <c r="D2949" s="352" t="s">
        <v>3013</v>
      </c>
      <c r="E2949" s="353" t="s">
        <v>125</v>
      </c>
      <c r="F2949" s="354">
        <v>5641</v>
      </c>
      <c r="G2949" s="288" t="s">
        <v>117</v>
      </c>
      <c r="H2949" s="288"/>
      <c r="I2949" s="1"/>
      <c r="J2949" s="10"/>
      <c r="K2949" s="10"/>
      <c r="L2949" s="1"/>
    </row>
    <row r="2950" spans="2:12" s="5" customFormat="1" ht="31.5" hidden="1">
      <c r="B2950" s="1"/>
      <c r="C2950" s="351">
        <v>8526</v>
      </c>
      <c r="D2950" s="352" t="s">
        <v>3014</v>
      </c>
      <c r="E2950" s="353" t="s">
        <v>125</v>
      </c>
      <c r="F2950" s="354">
        <v>12634</v>
      </c>
      <c r="G2950" s="288" t="s">
        <v>117</v>
      </c>
      <c r="H2950" s="288"/>
      <c r="I2950" s="1"/>
      <c r="J2950" s="10"/>
      <c r="K2950" s="10"/>
      <c r="L2950" s="1"/>
    </row>
    <row r="2951" spans="2:12" s="5" customFormat="1" ht="31.5" hidden="1">
      <c r="B2951" s="1"/>
      <c r="C2951" s="351">
        <v>8527</v>
      </c>
      <c r="D2951" s="352" t="s">
        <v>3015</v>
      </c>
      <c r="E2951" s="353" t="s">
        <v>125</v>
      </c>
      <c r="F2951" s="354">
        <v>14121</v>
      </c>
      <c r="G2951" s="288" t="s">
        <v>117</v>
      </c>
      <c r="H2951" s="288"/>
      <c r="I2951" s="1"/>
      <c r="J2951" s="10"/>
      <c r="K2951" s="10"/>
      <c r="L2951" s="1"/>
    </row>
    <row r="2952" spans="2:12" s="5" customFormat="1" ht="63" hidden="1">
      <c r="B2952" s="1"/>
      <c r="C2952" s="351">
        <v>8528</v>
      </c>
      <c r="D2952" s="352" t="s">
        <v>3016</v>
      </c>
      <c r="E2952" s="353" t="s">
        <v>125</v>
      </c>
      <c r="F2952" s="354">
        <v>16925</v>
      </c>
      <c r="G2952" s="288" t="s">
        <v>117</v>
      </c>
      <c r="H2952" s="288"/>
      <c r="I2952" s="1"/>
      <c r="J2952" s="10"/>
      <c r="K2952" s="10"/>
      <c r="L2952" s="1"/>
    </row>
    <row r="2953" spans="2:12" s="5" customFormat="1" ht="31.5" hidden="1">
      <c r="B2953" s="1"/>
      <c r="C2953" s="351">
        <v>8529</v>
      </c>
      <c r="D2953" s="352" t="s">
        <v>3017</v>
      </c>
      <c r="E2953" s="353" t="s">
        <v>125</v>
      </c>
      <c r="F2953" s="354">
        <v>16190</v>
      </c>
      <c r="G2953" s="288" t="s">
        <v>117</v>
      </c>
      <c r="H2953" s="288"/>
      <c r="I2953" s="1"/>
      <c r="J2953" s="10"/>
      <c r="K2953" s="10"/>
      <c r="L2953" s="1"/>
    </row>
    <row r="2954" spans="2:12" s="5" customFormat="1" ht="31.5" hidden="1">
      <c r="B2954" s="1"/>
      <c r="C2954" s="351">
        <v>8530</v>
      </c>
      <c r="D2954" s="352" t="s">
        <v>3018</v>
      </c>
      <c r="E2954" s="353" t="s">
        <v>125</v>
      </c>
      <c r="F2954" s="354">
        <v>37808</v>
      </c>
      <c r="G2954" s="288" t="s">
        <v>117</v>
      </c>
      <c r="H2954" s="288"/>
      <c r="I2954" s="1"/>
      <c r="J2954" s="10"/>
      <c r="K2954" s="10"/>
      <c r="L2954" s="1"/>
    </row>
    <row r="2955" spans="2:12" s="5" customFormat="1" ht="31.5" hidden="1">
      <c r="B2955" s="1"/>
      <c r="C2955" s="351">
        <v>8531</v>
      </c>
      <c r="D2955" s="352" t="s">
        <v>3019</v>
      </c>
      <c r="E2955" s="353" t="s">
        <v>125</v>
      </c>
      <c r="F2955" s="354">
        <v>110307</v>
      </c>
      <c r="G2955" s="288" t="s">
        <v>117</v>
      </c>
      <c r="H2955" s="288"/>
      <c r="I2955" s="1"/>
      <c r="J2955" s="10"/>
      <c r="K2955" s="10"/>
      <c r="L2955" s="1"/>
    </row>
    <row r="2956" spans="2:12" s="5" customFormat="1" ht="94.5" hidden="1">
      <c r="B2956" s="1"/>
      <c r="C2956" s="351">
        <v>8533</v>
      </c>
      <c r="D2956" s="352" t="s">
        <v>3020</v>
      </c>
      <c r="E2956" s="353" t="s">
        <v>125</v>
      </c>
      <c r="F2956" s="354">
        <v>21838</v>
      </c>
      <c r="G2956" s="288" t="s">
        <v>117</v>
      </c>
      <c r="H2956" s="288"/>
      <c r="I2956" s="1"/>
      <c r="J2956" s="10"/>
      <c r="K2956" s="10"/>
      <c r="L2956" s="1"/>
    </row>
    <row r="2957" spans="2:12" s="5" customFormat="1" ht="63" hidden="1">
      <c r="B2957" s="1"/>
      <c r="C2957" s="351">
        <v>8534</v>
      </c>
      <c r="D2957" s="352" t="s">
        <v>3021</v>
      </c>
      <c r="E2957" s="353" t="s">
        <v>125</v>
      </c>
      <c r="F2957" s="354">
        <v>195700</v>
      </c>
      <c r="G2957" s="288" t="s">
        <v>117</v>
      </c>
      <c r="H2957" s="288"/>
      <c r="I2957" s="1"/>
      <c r="J2957" s="10"/>
      <c r="K2957" s="10"/>
      <c r="L2957" s="1"/>
    </row>
    <row r="2958" spans="2:12" s="5" customFormat="1" ht="63" hidden="1">
      <c r="B2958" s="1"/>
      <c r="C2958" s="351">
        <v>8535</v>
      </c>
      <c r="D2958" s="352" t="s">
        <v>3022</v>
      </c>
      <c r="E2958" s="353" t="s">
        <v>125</v>
      </c>
      <c r="F2958" s="354">
        <v>263200</v>
      </c>
      <c r="G2958" s="288" t="s">
        <v>117</v>
      </c>
      <c r="H2958" s="288"/>
      <c r="I2958" s="1"/>
      <c r="J2958" s="10"/>
      <c r="K2958" s="10"/>
      <c r="L2958" s="1"/>
    </row>
    <row r="2959" spans="2:12" s="5" customFormat="1" ht="78.75" hidden="1">
      <c r="B2959" s="1"/>
      <c r="C2959" s="351">
        <v>8536</v>
      </c>
      <c r="D2959" s="352" t="s">
        <v>3023</v>
      </c>
      <c r="E2959" s="353" t="s">
        <v>116</v>
      </c>
      <c r="F2959" s="354">
        <v>15900</v>
      </c>
      <c r="G2959" s="288" t="s">
        <v>117</v>
      </c>
      <c r="H2959" s="288"/>
      <c r="I2959" s="1"/>
      <c r="J2959" s="10"/>
      <c r="K2959" s="10"/>
      <c r="L2959" s="1"/>
    </row>
    <row r="2960" spans="2:12" s="5" customFormat="1" ht="47.25" hidden="1">
      <c r="B2960" s="1"/>
      <c r="C2960" s="351">
        <v>8537</v>
      </c>
      <c r="D2960" s="352" t="s">
        <v>3024</v>
      </c>
      <c r="E2960" s="353" t="s">
        <v>125</v>
      </c>
      <c r="F2960" s="354">
        <v>1566579</v>
      </c>
      <c r="G2960" s="288" t="s">
        <v>117</v>
      </c>
      <c r="H2960" s="288"/>
      <c r="I2960" s="1"/>
      <c r="J2960" s="10"/>
      <c r="K2960" s="10"/>
      <c r="L2960" s="1"/>
    </row>
    <row r="2961" spans="2:12" s="5" customFormat="1" ht="47.25" hidden="1">
      <c r="B2961" s="1"/>
      <c r="C2961" s="351">
        <v>8538</v>
      </c>
      <c r="D2961" s="352" t="s">
        <v>3025</v>
      </c>
      <c r="E2961" s="353" t="s">
        <v>122</v>
      </c>
      <c r="F2961" s="354">
        <v>41030</v>
      </c>
      <c r="G2961" s="288" t="s">
        <v>117</v>
      </c>
      <c r="H2961" s="288"/>
      <c r="I2961" s="1"/>
      <c r="J2961" s="10"/>
      <c r="K2961" s="10"/>
      <c r="L2961" s="1"/>
    </row>
    <row r="2962" spans="2:12" s="5" customFormat="1" ht="47.25" hidden="1">
      <c r="B2962" s="1"/>
      <c r="C2962" s="351">
        <v>8539</v>
      </c>
      <c r="D2962" s="352" t="s">
        <v>3026</v>
      </c>
      <c r="E2962" s="353" t="s">
        <v>122</v>
      </c>
      <c r="F2962" s="354">
        <v>46181</v>
      </c>
      <c r="G2962" s="288" t="s">
        <v>117</v>
      </c>
      <c r="H2962" s="288"/>
      <c r="I2962" s="1"/>
      <c r="J2962" s="10"/>
      <c r="K2962" s="10"/>
      <c r="L2962" s="1"/>
    </row>
    <row r="2963" spans="2:12" s="5" customFormat="1" ht="47.25" hidden="1">
      <c r="B2963" s="1"/>
      <c r="C2963" s="351">
        <v>8540</v>
      </c>
      <c r="D2963" s="352" t="s">
        <v>3027</v>
      </c>
      <c r="E2963" s="353" t="s">
        <v>122</v>
      </c>
      <c r="F2963" s="354">
        <v>95135</v>
      </c>
      <c r="G2963" s="288" t="s">
        <v>117</v>
      </c>
      <c r="H2963" s="288"/>
      <c r="I2963" s="1"/>
      <c r="J2963" s="10"/>
      <c r="K2963" s="10"/>
      <c r="L2963" s="1"/>
    </row>
    <row r="2964" spans="2:12" s="5" customFormat="1" ht="47.25" hidden="1">
      <c r="B2964" s="1"/>
      <c r="C2964" s="351">
        <v>8541</v>
      </c>
      <c r="D2964" s="352" t="s">
        <v>3028</v>
      </c>
      <c r="E2964" s="353" t="s">
        <v>122</v>
      </c>
      <c r="F2964" s="354">
        <v>402923</v>
      </c>
      <c r="G2964" s="288" t="s">
        <v>117</v>
      </c>
      <c r="H2964" s="288"/>
      <c r="I2964" s="1"/>
      <c r="J2964" s="10"/>
      <c r="K2964" s="10"/>
      <c r="L2964" s="1"/>
    </row>
    <row r="2965" spans="2:12" s="5" customFormat="1" ht="157.5" hidden="1">
      <c r="B2965" s="1"/>
      <c r="C2965" s="351">
        <v>8542</v>
      </c>
      <c r="D2965" s="352" t="s">
        <v>3029</v>
      </c>
      <c r="E2965" s="353" t="s">
        <v>125</v>
      </c>
      <c r="F2965" s="354">
        <v>177759</v>
      </c>
      <c r="G2965" s="288" t="s">
        <v>117</v>
      </c>
      <c r="H2965" s="288"/>
      <c r="I2965" s="1"/>
      <c r="J2965" s="10"/>
      <c r="K2965" s="10"/>
      <c r="L2965" s="1"/>
    </row>
    <row r="2966" spans="2:12" s="5" customFormat="1" ht="63" hidden="1">
      <c r="B2966" s="1"/>
      <c r="C2966" s="351">
        <v>8543</v>
      </c>
      <c r="D2966" s="352" t="s">
        <v>3030</v>
      </c>
      <c r="E2966" s="353" t="s">
        <v>125</v>
      </c>
      <c r="F2966" s="354">
        <v>906</v>
      </c>
      <c r="G2966" s="288" t="s">
        <v>117</v>
      </c>
      <c r="H2966" s="288"/>
      <c r="I2966" s="1"/>
      <c r="J2966" s="10"/>
      <c r="K2966" s="10"/>
      <c r="L2966" s="1"/>
    </row>
    <row r="2967" spans="2:12" s="5" customFormat="1" ht="63" hidden="1">
      <c r="B2967" s="1"/>
      <c r="C2967" s="351">
        <v>8544</v>
      </c>
      <c r="D2967" s="352" t="s">
        <v>3031</v>
      </c>
      <c r="E2967" s="353" t="s">
        <v>125</v>
      </c>
      <c r="F2967" s="354">
        <v>906</v>
      </c>
      <c r="G2967" s="288" t="s">
        <v>117</v>
      </c>
      <c r="H2967" s="288"/>
      <c r="I2967" s="1"/>
      <c r="J2967" s="10"/>
      <c r="K2967" s="10"/>
      <c r="L2967" s="1"/>
    </row>
    <row r="2968" spans="2:12" s="5" customFormat="1" ht="94.5" hidden="1">
      <c r="B2968" s="1"/>
      <c r="C2968" s="351">
        <v>8545</v>
      </c>
      <c r="D2968" s="352" t="s">
        <v>3032</v>
      </c>
      <c r="E2968" s="353" t="s">
        <v>119</v>
      </c>
      <c r="F2968" s="354">
        <v>33608</v>
      </c>
      <c r="G2968" s="288" t="s">
        <v>117</v>
      </c>
      <c r="H2968" s="288"/>
      <c r="I2968" s="1"/>
      <c r="J2968" s="10"/>
      <c r="K2968" s="10"/>
      <c r="L2968" s="1"/>
    </row>
    <row r="2969" spans="2:12" s="5" customFormat="1" ht="110.25" hidden="1">
      <c r="B2969" s="1"/>
      <c r="C2969" s="351">
        <v>8546</v>
      </c>
      <c r="D2969" s="352" t="s">
        <v>3033</v>
      </c>
      <c r="E2969" s="353" t="s">
        <v>125</v>
      </c>
      <c r="F2969" s="354">
        <v>484821</v>
      </c>
      <c r="G2969" s="288" t="s">
        <v>117</v>
      </c>
      <c r="H2969" s="288" t="s">
        <v>145</v>
      </c>
      <c r="I2969" s="1"/>
      <c r="J2969" s="10"/>
      <c r="K2969" s="10"/>
      <c r="L2969" s="1"/>
    </row>
    <row r="2970" spans="2:12" s="5" customFormat="1" ht="110.25" hidden="1">
      <c r="B2970" s="1"/>
      <c r="C2970" s="351">
        <v>8547</v>
      </c>
      <c r="D2970" s="352" t="s">
        <v>3034</v>
      </c>
      <c r="E2970" s="353" t="s">
        <v>125</v>
      </c>
      <c r="F2970" s="354">
        <v>484821</v>
      </c>
      <c r="G2970" s="288" t="s">
        <v>117</v>
      </c>
      <c r="H2970" s="288" t="s">
        <v>145</v>
      </c>
      <c r="I2970" s="1"/>
      <c r="J2970" s="10"/>
      <c r="K2970" s="10"/>
      <c r="L2970" s="1"/>
    </row>
    <row r="2971" spans="2:12" s="5" customFormat="1" ht="126" hidden="1">
      <c r="B2971" s="1"/>
      <c r="C2971" s="351">
        <v>8548</v>
      </c>
      <c r="D2971" s="352" t="s">
        <v>3035</v>
      </c>
      <c r="E2971" s="353" t="s">
        <v>125</v>
      </c>
      <c r="F2971" s="354">
        <v>310306</v>
      </c>
      <c r="G2971" s="288" t="s">
        <v>117</v>
      </c>
      <c r="H2971" s="288" t="s">
        <v>145</v>
      </c>
      <c r="I2971" s="1"/>
      <c r="J2971" s="10"/>
      <c r="K2971" s="10"/>
      <c r="L2971" s="1"/>
    </row>
    <row r="2972" spans="2:12" s="5" customFormat="1" ht="126" hidden="1">
      <c r="B2972" s="1"/>
      <c r="C2972" s="351">
        <v>8549</v>
      </c>
      <c r="D2972" s="352" t="s">
        <v>3036</v>
      </c>
      <c r="E2972" s="353" t="s">
        <v>125</v>
      </c>
      <c r="F2972" s="354">
        <v>592635</v>
      </c>
      <c r="G2972" s="288" t="s">
        <v>117</v>
      </c>
      <c r="H2972" s="288" t="s">
        <v>145</v>
      </c>
      <c r="I2972" s="1"/>
      <c r="J2972" s="10"/>
      <c r="K2972" s="10"/>
      <c r="L2972" s="1"/>
    </row>
    <row r="2973" spans="2:12" s="5" customFormat="1" ht="126">
      <c r="B2973" s="1"/>
      <c r="C2973" s="351">
        <v>8551</v>
      </c>
      <c r="D2973" s="352" t="s">
        <v>3037</v>
      </c>
      <c r="E2973" s="353" t="s">
        <v>119</v>
      </c>
      <c r="F2973" s="354">
        <v>1394304</v>
      </c>
      <c r="G2973" s="288" t="s">
        <v>117</v>
      </c>
      <c r="H2973" s="288"/>
      <c r="I2973" s="1"/>
      <c r="J2973" s="10"/>
      <c r="K2973" s="10"/>
      <c r="L2973" s="1"/>
    </row>
    <row r="2974" spans="2:12" s="5" customFormat="1" ht="110.25">
      <c r="B2974" s="1"/>
      <c r="C2974" s="351">
        <v>8552</v>
      </c>
      <c r="D2974" s="352" t="s">
        <v>3038</v>
      </c>
      <c r="E2974" s="353" t="s">
        <v>119</v>
      </c>
      <c r="F2974" s="354">
        <v>1107151</v>
      </c>
      <c r="G2974" s="288" t="s">
        <v>117</v>
      </c>
      <c r="H2974" s="288"/>
      <c r="I2974" s="1"/>
      <c r="J2974" s="10"/>
      <c r="K2974" s="10"/>
      <c r="L2974" s="1"/>
    </row>
    <row r="2975" spans="2:12" s="5" customFormat="1" ht="47.25" hidden="1">
      <c r="B2975" s="1"/>
      <c r="C2975" s="351">
        <v>8553</v>
      </c>
      <c r="D2975" s="352" t="s">
        <v>3039</v>
      </c>
      <c r="E2975" s="353" t="s">
        <v>125</v>
      </c>
      <c r="F2975" s="354">
        <v>35643</v>
      </c>
      <c r="G2975" s="288" t="s">
        <v>117</v>
      </c>
      <c r="H2975" s="288"/>
      <c r="I2975" s="1"/>
      <c r="J2975" s="10"/>
      <c r="K2975" s="10"/>
      <c r="L2975" s="1"/>
    </row>
    <row r="2976" spans="2:12" s="5" customFormat="1" ht="126">
      <c r="B2976" s="1"/>
      <c r="C2976" s="351">
        <v>8554</v>
      </c>
      <c r="D2976" s="352" t="s">
        <v>3040</v>
      </c>
      <c r="E2976" s="353" t="s">
        <v>119</v>
      </c>
      <c r="F2976" s="354">
        <v>1665874</v>
      </c>
      <c r="G2976" s="288" t="s">
        <v>117</v>
      </c>
      <c r="H2976" s="288"/>
      <c r="I2976" s="1"/>
      <c r="J2976" s="10"/>
      <c r="K2976" s="10"/>
      <c r="L2976" s="1"/>
    </row>
    <row r="2977" spans="2:12" s="5" customFormat="1" ht="110.25">
      <c r="B2977" s="1"/>
      <c r="C2977" s="351">
        <v>8555</v>
      </c>
      <c r="D2977" s="352" t="s">
        <v>3041</v>
      </c>
      <c r="E2977" s="353" t="s">
        <v>119</v>
      </c>
      <c r="F2977" s="354">
        <v>1380274</v>
      </c>
      <c r="G2977" s="288" t="s">
        <v>117</v>
      </c>
      <c r="H2977" s="288"/>
      <c r="I2977" s="1"/>
      <c r="J2977" s="10"/>
      <c r="K2977" s="10"/>
      <c r="L2977" s="1"/>
    </row>
    <row r="2978" spans="2:12" s="5" customFormat="1" ht="78.75" hidden="1">
      <c r="B2978" s="1"/>
      <c r="C2978" s="351">
        <v>8556</v>
      </c>
      <c r="D2978" s="352" t="s">
        <v>3042</v>
      </c>
      <c r="E2978" s="353" t="s">
        <v>116</v>
      </c>
      <c r="F2978" s="354">
        <v>45499</v>
      </c>
      <c r="G2978" s="288" t="s">
        <v>117</v>
      </c>
      <c r="H2978" s="288"/>
      <c r="I2978" s="1"/>
      <c r="J2978" s="10"/>
      <c r="K2978" s="10"/>
      <c r="L2978" s="1"/>
    </row>
    <row r="2979" spans="2:12" s="5" customFormat="1" ht="63">
      <c r="B2979" s="1"/>
      <c r="C2979" s="351">
        <v>8557</v>
      </c>
      <c r="D2979" s="352" t="s">
        <v>3043</v>
      </c>
      <c r="E2979" s="353" t="s">
        <v>116</v>
      </c>
      <c r="F2979" s="354">
        <v>96147</v>
      </c>
      <c r="G2979" s="288" t="s">
        <v>117</v>
      </c>
      <c r="H2979" s="288"/>
      <c r="I2979" s="1"/>
      <c r="J2979" s="10"/>
      <c r="K2979" s="10"/>
      <c r="L2979" s="1"/>
    </row>
    <row r="2980" spans="2:12" s="5" customFormat="1" ht="110.25">
      <c r="B2980" s="1"/>
      <c r="C2980" s="351">
        <v>8558</v>
      </c>
      <c r="D2980" s="352" t="s">
        <v>3044</v>
      </c>
      <c r="E2980" s="353" t="s">
        <v>125</v>
      </c>
      <c r="F2980" s="354">
        <v>15780508</v>
      </c>
      <c r="G2980" s="288" t="s">
        <v>117</v>
      </c>
      <c r="H2980" s="288" t="s">
        <v>145</v>
      </c>
      <c r="I2980" s="1"/>
      <c r="J2980" s="10"/>
      <c r="K2980" s="10"/>
      <c r="L2980" s="1"/>
    </row>
    <row r="2981" spans="2:12" s="5" customFormat="1" ht="94.5">
      <c r="B2981" s="1"/>
      <c r="C2981" s="351">
        <v>8559</v>
      </c>
      <c r="D2981" s="352" t="s">
        <v>3045</v>
      </c>
      <c r="E2981" s="353" t="s">
        <v>125</v>
      </c>
      <c r="F2981" s="354">
        <v>11820157</v>
      </c>
      <c r="G2981" s="288" t="s">
        <v>117</v>
      </c>
      <c r="H2981" s="288" t="s">
        <v>145</v>
      </c>
      <c r="I2981" s="1"/>
      <c r="J2981" s="10"/>
      <c r="K2981" s="10"/>
      <c r="L2981" s="1"/>
    </row>
    <row r="2982" spans="2:12" s="5" customFormat="1" ht="110.25">
      <c r="B2982" s="1"/>
      <c r="C2982" s="351">
        <v>8560</v>
      </c>
      <c r="D2982" s="352" t="s">
        <v>3046</v>
      </c>
      <c r="E2982" s="353" t="s">
        <v>125</v>
      </c>
      <c r="F2982" s="354">
        <v>1971710</v>
      </c>
      <c r="G2982" s="288" t="s">
        <v>117</v>
      </c>
      <c r="H2982" s="288" t="s">
        <v>145</v>
      </c>
      <c r="I2982" s="1"/>
      <c r="J2982" s="10"/>
      <c r="K2982" s="10"/>
      <c r="L2982" s="1"/>
    </row>
    <row r="2983" spans="2:12" s="5" customFormat="1" ht="47.25" hidden="1">
      <c r="B2983" s="1"/>
      <c r="C2983" s="351">
        <v>8561</v>
      </c>
      <c r="D2983" s="352" t="s">
        <v>3047</v>
      </c>
      <c r="E2983" s="353" t="s">
        <v>125</v>
      </c>
      <c r="F2983" s="354">
        <v>383689</v>
      </c>
      <c r="G2983" s="288" t="s">
        <v>117</v>
      </c>
      <c r="H2983" s="288" t="s">
        <v>145</v>
      </c>
      <c r="I2983" s="1"/>
      <c r="J2983" s="10"/>
      <c r="K2983" s="10"/>
      <c r="L2983" s="1"/>
    </row>
    <row r="2984" spans="2:12" s="5" customFormat="1" ht="47.25" hidden="1">
      <c r="B2984" s="1"/>
      <c r="C2984" s="351">
        <v>8562</v>
      </c>
      <c r="D2984" s="352" t="s">
        <v>3048</v>
      </c>
      <c r="E2984" s="353" t="s">
        <v>125</v>
      </c>
      <c r="F2984" s="354">
        <v>383689</v>
      </c>
      <c r="G2984" s="288" t="s">
        <v>117</v>
      </c>
      <c r="H2984" s="288" t="s">
        <v>145</v>
      </c>
      <c r="I2984" s="1"/>
      <c r="J2984" s="10"/>
      <c r="K2984" s="10"/>
      <c r="L2984" s="1"/>
    </row>
    <row r="2985" spans="2:12" s="5" customFormat="1" ht="47.25" hidden="1">
      <c r="B2985" s="1"/>
      <c r="C2985" s="351">
        <v>8563</v>
      </c>
      <c r="D2985" s="352" t="s">
        <v>3049</v>
      </c>
      <c r="E2985" s="353" t="s">
        <v>125</v>
      </c>
      <c r="F2985" s="354">
        <v>383689</v>
      </c>
      <c r="G2985" s="288" t="s">
        <v>117</v>
      </c>
      <c r="H2985" s="288" t="s">
        <v>145</v>
      </c>
      <c r="I2985" s="1"/>
      <c r="J2985" s="10"/>
      <c r="K2985" s="10"/>
      <c r="L2985" s="1"/>
    </row>
    <row r="2986" spans="2:12" s="5" customFormat="1" ht="63" hidden="1">
      <c r="B2986" s="1"/>
      <c r="C2986" s="351">
        <v>8564</v>
      </c>
      <c r="D2986" s="352" t="s">
        <v>3050</v>
      </c>
      <c r="E2986" s="353" t="s">
        <v>125</v>
      </c>
      <c r="F2986" s="354">
        <v>383689</v>
      </c>
      <c r="G2986" s="288" t="s">
        <v>117</v>
      </c>
      <c r="H2986" s="288" t="s">
        <v>145</v>
      </c>
      <c r="I2986" s="1"/>
      <c r="J2986" s="10"/>
      <c r="K2986" s="10"/>
      <c r="L2986" s="1"/>
    </row>
    <row r="2987" spans="2:12" s="5" customFormat="1" ht="110.25" hidden="1">
      <c r="B2987" s="1"/>
      <c r="C2987" s="351">
        <v>8566</v>
      </c>
      <c r="D2987" s="352" t="s">
        <v>3051</v>
      </c>
      <c r="E2987" s="353" t="s">
        <v>116</v>
      </c>
      <c r="F2987" s="354">
        <v>116869</v>
      </c>
      <c r="G2987" s="288" t="s">
        <v>117</v>
      </c>
      <c r="H2987" s="288"/>
      <c r="I2987" s="1"/>
      <c r="J2987" s="10"/>
      <c r="K2987" s="10"/>
      <c r="L2987" s="1"/>
    </row>
    <row r="2988" spans="2:12" s="5" customFormat="1" ht="47.25" hidden="1">
      <c r="B2988" s="1"/>
      <c r="C2988" s="351">
        <v>8567</v>
      </c>
      <c r="D2988" s="352" t="s">
        <v>3052</v>
      </c>
      <c r="E2988" s="353" t="s">
        <v>125</v>
      </c>
      <c r="F2988" s="354">
        <v>2673710</v>
      </c>
      <c r="G2988" s="288" t="s">
        <v>117</v>
      </c>
      <c r="H2988" s="288"/>
      <c r="I2988" s="1"/>
      <c r="J2988" s="10"/>
      <c r="K2988" s="10"/>
      <c r="L2988" s="1"/>
    </row>
    <row r="2989" spans="2:12" s="5" customFormat="1" ht="47.25" hidden="1">
      <c r="B2989" s="1"/>
      <c r="C2989" s="351">
        <v>8568</v>
      </c>
      <c r="D2989" s="352" t="s">
        <v>3053</v>
      </c>
      <c r="E2989" s="353" t="s">
        <v>125</v>
      </c>
      <c r="F2989" s="354">
        <v>2171820</v>
      </c>
      <c r="G2989" s="288" t="s">
        <v>117</v>
      </c>
      <c r="H2989" s="288"/>
      <c r="I2989" s="1"/>
      <c r="J2989" s="10"/>
      <c r="K2989" s="10"/>
      <c r="L2989" s="1"/>
    </row>
    <row r="2990" spans="2:12" s="5" customFormat="1" ht="31.5" hidden="1">
      <c r="B2990" s="1"/>
      <c r="C2990" s="351">
        <v>8569</v>
      </c>
      <c r="D2990" s="352" t="s">
        <v>3054</v>
      </c>
      <c r="E2990" s="353" t="s">
        <v>125</v>
      </c>
      <c r="F2990" s="354">
        <v>21379814</v>
      </c>
      <c r="G2990" s="288" t="s">
        <v>117</v>
      </c>
      <c r="H2990" s="288"/>
      <c r="I2990" s="1"/>
      <c r="J2990" s="10"/>
      <c r="K2990" s="10"/>
      <c r="L2990" s="1"/>
    </row>
    <row r="2991" spans="2:12" s="5" customFormat="1" ht="31.5" hidden="1">
      <c r="B2991" s="1"/>
      <c r="C2991" s="351">
        <v>8571</v>
      </c>
      <c r="D2991" s="352" t="s">
        <v>3055</v>
      </c>
      <c r="E2991" s="353" t="s">
        <v>125</v>
      </c>
      <c r="F2991" s="354">
        <v>25760</v>
      </c>
      <c r="G2991" s="288" t="s">
        <v>117</v>
      </c>
      <c r="H2991" s="288"/>
      <c r="I2991" s="1"/>
      <c r="J2991" s="10"/>
      <c r="K2991" s="10"/>
      <c r="L2991" s="1"/>
    </row>
    <row r="2992" spans="2:12" s="5" customFormat="1" ht="31.5" hidden="1">
      <c r="B2992" s="1"/>
      <c r="C2992" s="351">
        <v>8572</v>
      </c>
      <c r="D2992" s="352" t="s">
        <v>3056</v>
      </c>
      <c r="E2992" s="353" t="s">
        <v>125</v>
      </c>
      <c r="F2992" s="354">
        <v>21360</v>
      </c>
      <c r="G2992" s="288" t="s">
        <v>117</v>
      </c>
      <c r="H2992" s="288"/>
      <c r="I2992" s="1"/>
      <c r="J2992" s="10"/>
      <c r="K2992" s="10"/>
      <c r="L2992" s="1"/>
    </row>
    <row r="2993" spans="2:12" s="5" customFormat="1" ht="47.25" hidden="1">
      <c r="B2993" s="1"/>
      <c r="C2993" s="351">
        <v>8574</v>
      </c>
      <c r="D2993" s="352" t="s">
        <v>3057</v>
      </c>
      <c r="E2993" s="353" t="s">
        <v>125</v>
      </c>
      <c r="F2993" s="354">
        <v>109923</v>
      </c>
      <c r="G2993" s="288" t="s">
        <v>117</v>
      </c>
      <c r="H2993" s="288"/>
      <c r="I2993" s="1"/>
      <c r="J2993" s="10"/>
      <c r="K2993" s="10"/>
      <c r="L2993" s="1"/>
    </row>
    <row r="2994" spans="2:12" s="5" customFormat="1" ht="31.5" hidden="1">
      <c r="B2994" s="1"/>
      <c r="C2994" s="351">
        <v>8575</v>
      </c>
      <c r="D2994" s="352" t="s">
        <v>3058</v>
      </c>
      <c r="E2994" s="353" t="s">
        <v>125</v>
      </c>
      <c r="F2994" s="354">
        <v>7039</v>
      </c>
      <c r="G2994" s="288" t="s">
        <v>117</v>
      </c>
      <c r="H2994" s="288"/>
      <c r="I2994" s="1"/>
      <c r="J2994" s="10"/>
      <c r="K2994" s="10"/>
      <c r="L2994" s="1"/>
    </row>
    <row r="2995" spans="2:12" s="5" customFormat="1" ht="31.5" hidden="1">
      <c r="B2995" s="1"/>
      <c r="C2995" s="351">
        <v>8576</v>
      </c>
      <c r="D2995" s="352" t="s">
        <v>3059</v>
      </c>
      <c r="E2995" s="353" t="s">
        <v>125</v>
      </c>
      <c r="F2995" s="354">
        <v>149524</v>
      </c>
      <c r="G2995" s="288" t="s">
        <v>117</v>
      </c>
      <c r="H2995" s="288"/>
      <c r="I2995" s="1"/>
      <c r="J2995" s="10"/>
      <c r="K2995" s="10"/>
      <c r="L2995" s="1"/>
    </row>
    <row r="2996" spans="2:12" s="5" customFormat="1" ht="47.25" hidden="1">
      <c r="B2996" s="1"/>
      <c r="C2996" s="351">
        <v>8579</v>
      </c>
      <c r="D2996" s="352" t="s">
        <v>3060</v>
      </c>
      <c r="E2996" s="353" t="s">
        <v>125</v>
      </c>
      <c r="F2996" s="354">
        <v>114502</v>
      </c>
      <c r="G2996" s="288" t="s">
        <v>117</v>
      </c>
      <c r="H2996" s="288"/>
      <c r="I2996" s="1"/>
      <c r="J2996" s="10"/>
      <c r="K2996" s="10"/>
      <c r="L2996" s="1"/>
    </row>
    <row r="2997" spans="2:12" s="5" customFormat="1" ht="31.5" hidden="1">
      <c r="B2997" s="1"/>
      <c r="C2997" s="351">
        <v>8581</v>
      </c>
      <c r="D2997" s="352" t="s">
        <v>3061</v>
      </c>
      <c r="E2997" s="353" t="s">
        <v>125</v>
      </c>
      <c r="F2997" s="354">
        <v>4735</v>
      </c>
      <c r="G2997" s="288" t="s">
        <v>117</v>
      </c>
      <c r="H2997" s="288"/>
      <c r="I2997" s="1"/>
      <c r="J2997" s="10"/>
      <c r="K2997" s="10"/>
      <c r="L2997" s="1"/>
    </row>
    <row r="2998" spans="2:12" s="5" customFormat="1" ht="31.5" hidden="1">
      <c r="B2998" s="1"/>
      <c r="C2998" s="351">
        <v>8582</v>
      </c>
      <c r="D2998" s="352" t="s">
        <v>3062</v>
      </c>
      <c r="E2998" s="353" t="s">
        <v>125</v>
      </c>
      <c r="F2998" s="354">
        <v>5883</v>
      </c>
      <c r="G2998" s="288" t="s">
        <v>117</v>
      </c>
      <c r="H2998" s="288"/>
      <c r="I2998" s="1"/>
      <c r="J2998" s="10"/>
      <c r="K2998" s="10"/>
      <c r="L2998" s="1"/>
    </row>
    <row r="2999" spans="2:12" s="5" customFormat="1" ht="47.25" hidden="1">
      <c r="B2999" s="1"/>
      <c r="C2999" s="351">
        <v>8583</v>
      </c>
      <c r="D2999" s="352" t="s">
        <v>3063</v>
      </c>
      <c r="E2999" s="353" t="s">
        <v>122</v>
      </c>
      <c r="F2999" s="354">
        <v>7567</v>
      </c>
      <c r="G2999" s="288" t="s">
        <v>117</v>
      </c>
      <c r="H2999" s="288"/>
      <c r="I2999" s="1"/>
      <c r="J2999" s="10"/>
      <c r="K2999" s="10"/>
      <c r="L2999" s="1"/>
    </row>
    <row r="3000" spans="2:12" s="5" customFormat="1" ht="31.5" hidden="1">
      <c r="B3000" s="1"/>
      <c r="C3000" s="351">
        <v>8584</v>
      </c>
      <c r="D3000" s="352" t="s">
        <v>3064</v>
      </c>
      <c r="E3000" s="353" t="s">
        <v>125</v>
      </c>
      <c r="F3000" s="354">
        <v>6678</v>
      </c>
      <c r="G3000" s="288" t="s">
        <v>117</v>
      </c>
      <c r="H3000" s="288"/>
      <c r="I3000" s="1"/>
      <c r="J3000" s="10"/>
      <c r="K3000" s="10"/>
      <c r="L3000" s="1"/>
    </row>
    <row r="3001" spans="2:12" s="5" customFormat="1" ht="31.5" hidden="1">
      <c r="B3001" s="1"/>
      <c r="C3001" s="351">
        <v>8585</v>
      </c>
      <c r="D3001" s="352" t="s">
        <v>3065</v>
      </c>
      <c r="E3001" s="353" t="s">
        <v>125</v>
      </c>
      <c r="F3001" s="354">
        <v>4230</v>
      </c>
      <c r="G3001" s="288" t="s">
        <v>117</v>
      </c>
      <c r="H3001" s="288"/>
      <c r="I3001" s="1"/>
      <c r="J3001" s="10"/>
      <c r="K3001" s="10"/>
      <c r="L3001" s="1"/>
    </row>
    <row r="3002" spans="2:12" s="5" customFormat="1" ht="31.5" hidden="1">
      <c r="B3002" s="1"/>
      <c r="C3002" s="351">
        <v>8586</v>
      </c>
      <c r="D3002" s="352" t="s">
        <v>3066</v>
      </c>
      <c r="E3002" s="353" t="s">
        <v>125</v>
      </c>
      <c r="F3002" s="354">
        <v>5885</v>
      </c>
      <c r="G3002" s="288" t="s">
        <v>117</v>
      </c>
      <c r="H3002" s="288"/>
      <c r="I3002" s="1"/>
      <c r="J3002" s="10"/>
      <c r="K3002" s="10"/>
      <c r="L3002" s="1"/>
    </row>
    <row r="3003" spans="2:12" s="5" customFormat="1" ht="31.5" hidden="1">
      <c r="B3003" s="1"/>
      <c r="C3003" s="351">
        <v>8587</v>
      </c>
      <c r="D3003" s="352" t="s">
        <v>3067</v>
      </c>
      <c r="E3003" s="353" t="s">
        <v>125</v>
      </c>
      <c r="F3003" s="354">
        <v>14034</v>
      </c>
      <c r="G3003" s="288" t="s">
        <v>117</v>
      </c>
      <c r="H3003" s="288"/>
      <c r="I3003" s="1"/>
      <c r="J3003" s="10"/>
      <c r="K3003" s="10"/>
      <c r="L3003" s="1"/>
    </row>
    <row r="3004" spans="2:12" s="5" customFormat="1" ht="31.5" hidden="1">
      <c r="B3004" s="1"/>
      <c r="C3004" s="351">
        <v>8588</v>
      </c>
      <c r="D3004" s="352" t="s">
        <v>3068</v>
      </c>
      <c r="E3004" s="353" t="s">
        <v>125</v>
      </c>
      <c r="F3004" s="354">
        <v>14034</v>
      </c>
      <c r="G3004" s="288" t="s">
        <v>117</v>
      </c>
      <c r="H3004" s="288"/>
      <c r="I3004" s="1"/>
      <c r="J3004" s="10"/>
      <c r="K3004" s="10"/>
      <c r="L3004" s="1"/>
    </row>
    <row r="3005" spans="2:12" s="5" customFormat="1" ht="31.5" hidden="1">
      <c r="B3005" s="1"/>
      <c r="C3005" s="351">
        <v>8589</v>
      </c>
      <c r="D3005" s="352" t="s">
        <v>3069</v>
      </c>
      <c r="E3005" s="353" t="s">
        <v>125</v>
      </c>
      <c r="F3005" s="354">
        <v>13025</v>
      </c>
      <c r="G3005" s="288" t="s">
        <v>117</v>
      </c>
      <c r="H3005" s="288"/>
      <c r="I3005" s="1"/>
      <c r="J3005" s="10"/>
      <c r="K3005" s="10"/>
      <c r="L3005" s="1"/>
    </row>
    <row r="3006" spans="2:12" s="5" customFormat="1" ht="78.75">
      <c r="B3006" s="1"/>
      <c r="C3006" s="351">
        <v>8590</v>
      </c>
      <c r="D3006" s="352" t="s">
        <v>3070</v>
      </c>
      <c r="E3006" s="353" t="s">
        <v>125</v>
      </c>
      <c r="F3006" s="354">
        <v>1707403</v>
      </c>
      <c r="G3006" s="288" t="s">
        <v>117</v>
      </c>
      <c r="H3006" s="288" t="s">
        <v>145</v>
      </c>
      <c r="I3006" s="1"/>
      <c r="J3006" s="10"/>
      <c r="K3006" s="10"/>
      <c r="L3006" s="1"/>
    </row>
    <row r="3007" spans="2:12" s="5" customFormat="1" ht="47.25" hidden="1">
      <c r="B3007" s="1"/>
      <c r="C3007" s="351">
        <v>8591</v>
      </c>
      <c r="D3007" s="352" t="s">
        <v>3071</v>
      </c>
      <c r="E3007" s="353" t="s">
        <v>116</v>
      </c>
      <c r="F3007" s="354">
        <v>51337</v>
      </c>
      <c r="G3007" s="288" t="s">
        <v>117</v>
      </c>
      <c r="H3007" s="288"/>
      <c r="I3007" s="1"/>
      <c r="J3007" s="10"/>
      <c r="K3007" s="10"/>
      <c r="L3007" s="1"/>
    </row>
    <row r="3008" spans="2:12" s="5" customFormat="1" ht="110.25">
      <c r="B3008" s="1"/>
      <c r="C3008" s="351">
        <v>8592</v>
      </c>
      <c r="D3008" s="352" t="s">
        <v>3072</v>
      </c>
      <c r="E3008" s="353" t="s">
        <v>122</v>
      </c>
      <c r="F3008" s="354">
        <v>85917</v>
      </c>
      <c r="G3008" s="288" t="s">
        <v>117</v>
      </c>
      <c r="H3008" s="288" t="s">
        <v>145</v>
      </c>
      <c r="I3008" s="1"/>
      <c r="J3008" s="10"/>
      <c r="K3008" s="10"/>
      <c r="L3008" s="1"/>
    </row>
    <row r="3009" spans="2:12" s="5" customFormat="1" ht="31.5" hidden="1">
      <c r="B3009" s="1"/>
      <c r="C3009" s="351">
        <v>8593</v>
      </c>
      <c r="D3009" s="352" t="s">
        <v>3073</v>
      </c>
      <c r="E3009" s="353" t="s">
        <v>125</v>
      </c>
      <c r="F3009" s="354">
        <v>38560</v>
      </c>
      <c r="G3009" s="288" t="s">
        <v>117</v>
      </c>
      <c r="H3009" s="288"/>
      <c r="I3009" s="1"/>
      <c r="J3009" s="10"/>
      <c r="K3009" s="10"/>
      <c r="L3009" s="1"/>
    </row>
    <row r="3010" spans="2:12" s="5" customFormat="1" ht="31.5" hidden="1">
      <c r="B3010" s="1"/>
      <c r="C3010" s="351">
        <v>8594</v>
      </c>
      <c r="D3010" s="352" t="s">
        <v>3074</v>
      </c>
      <c r="E3010" s="353" t="s">
        <v>125</v>
      </c>
      <c r="F3010" s="354">
        <v>176833</v>
      </c>
      <c r="G3010" s="288" t="s">
        <v>117</v>
      </c>
      <c r="H3010" s="288"/>
      <c r="I3010" s="1"/>
      <c r="J3010" s="10"/>
      <c r="K3010" s="10"/>
      <c r="L3010" s="1"/>
    </row>
    <row r="3011" spans="2:12" s="5" customFormat="1" ht="31.5" hidden="1">
      <c r="B3011" s="1"/>
      <c r="C3011" s="351">
        <v>8595</v>
      </c>
      <c r="D3011" s="352" t="s">
        <v>3075</v>
      </c>
      <c r="E3011" s="353" t="s">
        <v>125</v>
      </c>
      <c r="F3011" s="354">
        <v>193493</v>
      </c>
      <c r="G3011" s="288" t="s">
        <v>117</v>
      </c>
      <c r="H3011" s="288"/>
      <c r="I3011" s="1"/>
      <c r="J3011" s="10"/>
      <c r="K3011" s="10"/>
      <c r="L3011" s="1"/>
    </row>
    <row r="3012" spans="2:12" s="5" customFormat="1" ht="47.25" hidden="1">
      <c r="B3012" s="1"/>
      <c r="C3012" s="351">
        <v>8597</v>
      </c>
      <c r="D3012" s="352" t="s">
        <v>3076</v>
      </c>
      <c r="E3012" s="353" t="s">
        <v>125</v>
      </c>
      <c r="F3012" s="354">
        <v>145501</v>
      </c>
      <c r="G3012" s="288" t="s">
        <v>117</v>
      </c>
      <c r="H3012" s="288"/>
      <c r="I3012" s="1"/>
      <c r="J3012" s="10"/>
      <c r="K3012" s="10"/>
      <c r="L3012" s="1"/>
    </row>
    <row r="3013" spans="2:12" s="5" customFormat="1" ht="47.25" hidden="1">
      <c r="B3013" s="1"/>
      <c r="C3013" s="351">
        <v>8598</v>
      </c>
      <c r="D3013" s="352" t="s">
        <v>3077</v>
      </c>
      <c r="E3013" s="353" t="s">
        <v>125</v>
      </c>
      <c r="F3013" s="354">
        <v>347762</v>
      </c>
      <c r="G3013" s="288" t="s">
        <v>117</v>
      </c>
      <c r="H3013" s="288"/>
      <c r="I3013" s="1"/>
      <c r="J3013" s="10"/>
      <c r="K3013" s="10"/>
      <c r="L3013" s="1"/>
    </row>
    <row r="3014" spans="2:12" s="5" customFormat="1" ht="31.5" hidden="1">
      <c r="B3014" s="1"/>
      <c r="C3014" s="351">
        <v>8599</v>
      </c>
      <c r="D3014" s="352" t="s">
        <v>3078</v>
      </c>
      <c r="E3014" s="353" t="s">
        <v>125</v>
      </c>
      <c r="F3014" s="354">
        <v>52066</v>
      </c>
      <c r="G3014" s="288" t="s">
        <v>117</v>
      </c>
      <c r="H3014" s="288"/>
      <c r="I3014" s="1"/>
      <c r="J3014" s="10"/>
      <c r="K3014" s="10"/>
      <c r="L3014" s="1"/>
    </row>
    <row r="3015" spans="2:12" s="5" customFormat="1" ht="31.5" hidden="1">
      <c r="B3015" s="1"/>
      <c r="C3015" s="351">
        <v>8600</v>
      </c>
      <c r="D3015" s="352" t="s">
        <v>3079</v>
      </c>
      <c r="E3015" s="353" t="s">
        <v>125</v>
      </c>
      <c r="F3015" s="354">
        <v>49312</v>
      </c>
      <c r="G3015" s="288" t="s">
        <v>117</v>
      </c>
      <c r="H3015" s="288"/>
      <c r="I3015" s="1"/>
      <c r="J3015" s="10"/>
      <c r="K3015" s="10"/>
      <c r="L3015" s="1"/>
    </row>
    <row r="3016" spans="2:12" s="5" customFormat="1" ht="47.25" hidden="1">
      <c r="B3016" s="1"/>
      <c r="C3016" s="351">
        <v>8601</v>
      </c>
      <c r="D3016" s="352" t="s">
        <v>3080</v>
      </c>
      <c r="E3016" s="353" t="s">
        <v>125</v>
      </c>
      <c r="F3016" s="354">
        <v>241724</v>
      </c>
      <c r="G3016" s="288" t="s">
        <v>117</v>
      </c>
      <c r="H3016" s="288"/>
      <c r="I3016" s="1"/>
      <c r="J3016" s="10"/>
      <c r="K3016" s="10"/>
      <c r="L3016" s="1"/>
    </row>
    <row r="3017" spans="2:12" s="5" customFormat="1" ht="63" hidden="1">
      <c r="B3017" s="1"/>
      <c r="C3017" s="351">
        <v>8603</v>
      </c>
      <c r="D3017" s="352" t="s">
        <v>3081</v>
      </c>
      <c r="E3017" s="353" t="s">
        <v>125</v>
      </c>
      <c r="F3017" s="354">
        <v>45904</v>
      </c>
      <c r="G3017" s="288" t="s">
        <v>117</v>
      </c>
      <c r="H3017" s="288"/>
      <c r="I3017" s="1"/>
      <c r="J3017" s="10"/>
      <c r="K3017" s="10"/>
      <c r="L3017" s="1"/>
    </row>
    <row r="3018" spans="2:12" s="5" customFormat="1" ht="31.5" hidden="1">
      <c r="B3018" s="1"/>
      <c r="C3018" s="351">
        <v>8605</v>
      </c>
      <c r="D3018" s="352" t="s">
        <v>3082</v>
      </c>
      <c r="E3018" s="353" t="s">
        <v>116</v>
      </c>
      <c r="F3018" s="354">
        <v>54475</v>
      </c>
      <c r="G3018" s="288" t="s">
        <v>117</v>
      </c>
      <c r="H3018" s="288"/>
      <c r="I3018" s="1"/>
      <c r="J3018" s="10"/>
      <c r="K3018" s="10"/>
      <c r="L3018" s="1"/>
    </row>
    <row r="3019" spans="2:12" s="5" customFormat="1" ht="78.75">
      <c r="B3019" s="1"/>
      <c r="C3019" s="351">
        <v>8606</v>
      </c>
      <c r="D3019" s="352" t="s">
        <v>3083</v>
      </c>
      <c r="E3019" s="353" t="s">
        <v>116</v>
      </c>
      <c r="F3019" s="354">
        <v>9821</v>
      </c>
      <c r="G3019" s="288" t="s">
        <v>117</v>
      </c>
      <c r="H3019" s="288"/>
      <c r="I3019" s="1"/>
      <c r="J3019" s="10"/>
      <c r="K3019" s="10"/>
      <c r="L3019" s="1"/>
    </row>
    <row r="3020" spans="2:12" s="5" customFormat="1" ht="31.5" hidden="1">
      <c r="B3020" s="1"/>
      <c r="C3020" s="351">
        <v>8610</v>
      </c>
      <c r="D3020" s="352" t="s">
        <v>3084</v>
      </c>
      <c r="E3020" s="353" t="s">
        <v>125</v>
      </c>
      <c r="F3020" s="354">
        <v>28984205</v>
      </c>
      <c r="G3020" s="288" t="s">
        <v>117</v>
      </c>
      <c r="H3020" s="288"/>
      <c r="I3020" s="1"/>
      <c r="J3020" s="10"/>
      <c r="K3020" s="10"/>
      <c r="L3020" s="1"/>
    </row>
    <row r="3021" spans="2:12" s="5" customFormat="1" ht="63" hidden="1">
      <c r="B3021" s="1"/>
      <c r="C3021" s="351">
        <v>8611</v>
      </c>
      <c r="D3021" s="352" t="s">
        <v>3085</v>
      </c>
      <c r="E3021" s="353" t="s">
        <v>472</v>
      </c>
      <c r="F3021" s="354">
        <v>2940</v>
      </c>
      <c r="G3021" s="288" t="s">
        <v>117</v>
      </c>
      <c r="H3021" s="288"/>
      <c r="I3021" s="1"/>
      <c r="J3021" s="10"/>
      <c r="K3021" s="10"/>
      <c r="L3021" s="1"/>
    </row>
    <row r="3022" spans="2:12" s="5" customFormat="1" ht="94.5" hidden="1">
      <c r="B3022" s="1"/>
      <c r="C3022" s="351">
        <v>8612</v>
      </c>
      <c r="D3022" s="352" t="s">
        <v>3086</v>
      </c>
      <c r="E3022" s="353" t="s">
        <v>116</v>
      </c>
      <c r="F3022" s="354">
        <v>123487</v>
      </c>
      <c r="G3022" s="288" t="s">
        <v>117</v>
      </c>
      <c r="H3022" s="288"/>
      <c r="I3022" s="1"/>
      <c r="J3022" s="10"/>
      <c r="K3022" s="10"/>
      <c r="L3022" s="1"/>
    </row>
    <row r="3023" spans="2:12" s="5" customFormat="1" ht="78.75" hidden="1">
      <c r="B3023" s="1"/>
      <c r="C3023" s="351">
        <v>8613</v>
      </c>
      <c r="D3023" s="352" t="s">
        <v>3087</v>
      </c>
      <c r="E3023" s="353" t="s">
        <v>119</v>
      </c>
      <c r="F3023" s="354">
        <v>723471</v>
      </c>
      <c r="G3023" s="288" t="s">
        <v>117</v>
      </c>
      <c r="H3023" s="288"/>
      <c r="I3023" s="1"/>
      <c r="J3023" s="10"/>
      <c r="K3023" s="10"/>
      <c r="L3023" s="1"/>
    </row>
    <row r="3024" spans="2:12" s="5" customFormat="1" ht="78.75" hidden="1">
      <c r="B3024" s="1"/>
      <c r="C3024" s="351">
        <v>8614</v>
      </c>
      <c r="D3024" s="352" t="s">
        <v>3088</v>
      </c>
      <c r="E3024" s="353" t="s">
        <v>119</v>
      </c>
      <c r="F3024" s="354">
        <v>663971</v>
      </c>
      <c r="G3024" s="288" t="s">
        <v>117</v>
      </c>
      <c r="H3024" s="288"/>
      <c r="I3024" s="1"/>
      <c r="J3024" s="10"/>
      <c r="K3024" s="10"/>
      <c r="L3024" s="1"/>
    </row>
    <row r="3025" spans="2:12" s="5" customFormat="1" ht="63" hidden="1">
      <c r="B3025" s="1"/>
      <c r="C3025" s="351">
        <v>8615</v>
      </c>
      <c r="D3025" s="352" t="s">
        <v>3089</v>
      </c>
      <c r="E3025" s="353" t="s">
        <v>119</v>
      </c>
      <c r="F3025" s="354">
        <v>168886</v>
      </c>
      <c r="G3025" s="288" t="s">
        <v>117</v>
      </c>
      <c r="H3025" s="288"/>
      <c r="I3025" s="1"/>
      <c r="J3025" s="10"/>
      <c r="K3025" s="10"/>
      <c r="L3025" s="1"/>
    </row>
    <row r="3026" spans="2:12" s="5" customFormat="1" ht="63" hidden="1">
      <c r="B3026" s="1"/>
      <c r="C3026" s="351">
        <v>8616</v>
      </c>
      <c r="D3026" s="352" t="s">
        <v>3090</v>
      </c>
      <c r="E3026" s="353" t="s">
        <v>119</v>
      </c>
      <c r="F3026" s="354">
        <v>159542</v>
      </c>
      <c r="G3026" s="288" t="s">
        <v>117</v>
      </c>
      <c r="H3026" s="288"/>
      <c r="I3026" s="1"/>
      <c r="J3026" s="10"/>
      <c r="K3026" s="10"/>
      <c r="L3026" s="1"/>
    </row>
    <row r="3027" spans="2:12" s="5" customFormat="1" ht="63" hidden="1">
      <c r="B3027" s="1"/>
      <c r="C3027" s="351">
        <v>8617</v>
      </c>
      <c r="D3027" s="352" t="s">
        <v>3091</v>
      </c>
      <c r="E3027" s="353" t="s">
        <v>119</v>
      </c>
      <c r="F3027" s="354">
        <v>141828</v>
      </c>
      <c r="G3027" s="288" t="s">
        <v>117</v>
      </c>
      <c r="H3027" s="288"/>
      <c r="I3027" s="1"/>
      <c r="J3027" s="10"/>
      <c r="K3027" s="10"/>
      <c r="L3027" s="1"/>
    </row>
    <row r="3028" spans="2:12" s="5" customFormat="1" ht="63" hidden="1">
      <c r="B3028" s="1"/>
      <c r="C3028" s="351">
        <v>8618</v>
      </c>
      <c r="D3028" s="352" t="s">
        <v>3092</v>
      </c>
      <c r="E3028" s="353" t="s">
        <v>119</v>
      </c>
      <c r="F3028" s="354">
        <v>674999</v>
      </c>
      <c r="G3028" s="288" t="s">
        <v>117</v>
      </c>
      <c r="H3028" s="288"/>
      <c r="I3028" s="1"/>
      <c r="J3028" s="10"/>
      <c r="K3028" s="10"/>
      <c r="L3028" s="1"/>
    </row>
    <row r="3029" spans="2:12" s="5" customFormat="1" ht="94.5" hidden="1">
      <c r="B3029" s="1"/>
      <c r="C3029" s="351">
        <v>8619</v>
      </c>
      <c r="D3029" s="352" t="s">
        <v>3093</v>
      </c>
      <c r="E3029" s="353" t="s">
        <v>119</v>
      </c>
      <c r="F3029" s="354">
        <v>743954</v>
      </c>
      <c r="G3029" s="288" t="s">
        <v>117</v>
      </c>
      <c r="H3029" s="288"/>
      <c r="I3029" s="1"/>
      <c r="J3029" s="10"/>
      <c r="K3029" s="10"/>
      <c r="L3029" s="1"/>
    </row>
    <row r="3030" spans="2:12" s="5" customFormat="1" ht="78.75" hidden="1">
      <c r="B3030" s="1"/>
      <c r="C3030" s="351">
        <v>8620</v>
      </c>
      <c r="D3030" s="352" t="s">
        <v>3094</v>
      </c>
      <c r="E3030" s="353" t="s">
        <v>119</v>
      </c>
      <c r="F3030" s="354">
        <v>692636</v>
      </c>
      <c r="G3030" s="288" t="s">
        <v>117</v>
      </c>
      <c r="H3030" s="288"/>
      <c r="I3030" s="1"/>
      <c r="J3030" s="10"/>
      <c r="K3030" s="10"/>
      <c r="L3030" s="1"/>
    </row>
    <row r="3031" spans="2:12" s="5" customFormat="1" ht="63" hidden="1">
      <c r="B3031" s="1"/>
      <c r="C3031" s="351">
        <v>8621</v>
      </c>
      <c r="D3031" s="352" t="s">
        <v>3095</v>
      </c>
      <c r="E3031" s="353" t="s">
        <v>119</v>
      </c>
      <c r="F3031" s="354">
        <v>671786</v>
      </c>
      <c r="G3031" s="288" t="s">
        <v>117</v>
      </c>
      <c r="H3031" s="288"/>
      <c r="I3031" s="1"/>
      <c r="J3031" s="10"/>
      <c r="K3031" s="10"/>
      <c r="L3031" s="1"/>
    </row>
    <row r="3032" spans="2:12" s="5" customFormat="1" ht="47.25" hidden="1">
      <c r="B3032" s="1"/>
      <c r="C3032" s="351">
        <v>8622</v>
      </c>
      <c r="D3032" s="352" t="s">
        <v>3096</v>
      </c>
      <c r="E3032" s="353" t="s">
        <v>116</v>
      </c>
      <c r="F3032" s="354">
        <v>9193</v>
      </c>
      <c r="G3032" s="288" t="s">
        <v>117</v>
      </c>
      <c r="H3032" s="288"/>
      <c r="I3032" s="1"/>
      <c r="J3032" s="10"/>
      <c r="K3032" s="10"/>
      <c r="L3032" s="1"/>
    </row>
    <row r="3033" spans="2:12" s="5" customFormat="1" ht="47.25" hidden="1">
      <c r="B3033" s="1"/>
      <c r="C3033" s="351">
        <v>8624</v>
      </c>
      <c r="D3033" s="352" t="s">
        <v>3097</v>
      </c>
      <c r="E3033" s="353" t="s">
        <v>125</v>
      </c>
      <c r="F3033" s="354">
        <v>4319726</v>
      </c>
      <c r="G3033" s="288" t="s">
        <v>117</v>
      </c>
      <c r="H3033" s="288" t="s">
        <v>145</v>
      </c>
      <c r="I3033" s="1"/>
      <c r="J3033" s="10"/>
      <c r="K3033" s="10"/>
      <c r="L3033" s="1"/>
    </row>
    <row r="3034" spans="2:12" s="5" customFormat="1" ht="94.5" hidden="1">
      <c r="B3034" s="1"/>
      <c r="C3034" s="351">
        <v>8625</v>
      </c>
      <c r="D3034" s="352" t="s">
        <v>3098</v>
      </c>
      <c r="E3034" s="353" t="s">
        <v>125</v>
      </c>
      <c r="F3034" s="354">
        <v>230017</v>
      </c>
      <c r="G3034" s="288" t="s">
        <v>117</v>
      </c>
      <c r="H3034" s="288" t="s">
        <v>145</v>
      </c>
      <c r="I3034" s="1"/>
      <c r="J3034" s="10"/>
      <c r="K3034" s="10"/>
      <c r="L3034" s="1"/>
    </row>
    <row r="3035" spans="2:12" s="5" customFormat="1" ht="94.5" hidden="1">
      <c r="B3035" s="1"/>
      <c r="C3035" s="351">
        <v>8626</v>
      </c>
      <c r="D3035" s="352" t="s">
        <v>3099</v>
      </c>
      <c r="E3035" s="353" t="s">
        <v>125</v>
      </c>
      <c r="F3035" s="354">
        <v>2047550</v>
      </c>
      <c r="G3035" s="288" t="s">
        <v>117</v>
      </c>
      <c r="H3035" s="288" t="s">
        <v>145</v>
      </c>
      <c r="I3035" s="1"/>
      <c r="J3035" s="10"/>
      <c r="K3035" s="10"/>
      <c r="L3035" s="1"/>
    </row>
    <row r="3036" spans="2:12" s="5" customFormat="1" ht="110.25" hidden="1">
      <c r="B3036" s="1"/>
      <c r="C3036" s="351">
        <v>8627</v>
      </c>
      <c r="D3036" s="352" t="s">
        <v>3100</v>
      </c>
      <c r="E3036" s="353" t="s">
        <v>125</v>
      </c>
      <c r="F3036" s="354">
        <v>384676</v>
      </c>
      <c r="G3036" s="288" t="s">
        <v>117</v>
      </c>
      <c r="H3036" s="288" t="s">
        <v>145</v>
      </c>
      <c r="I3036" s="1"/>
      <c r="J3036" s="10"/>
      <c r="K3036" s="10"/>
      <c r="L3036" s="1"/>
    </row>
    <row r="3037" spans="2:12" s="5" customFormat="1" ht="110.25" hidden="1">
      <c r="B3037" s="1"/>
      <c r="C3037" s="351">
        <v>8628</v>
      </c>
      <c r="D3037" s="352" t="s">
        <v>3101</v>
      </c>
      <c r="E3037" s="353" t="s">
        <v>125</v>
      </c>
      <c r="F3037" s="354">
        <v>127001</v>
      </c>
      <c r="G3037" s="288" t="s">
        <v>117</v>
      </c>
      <c r="H3037" s="288" t="s">
        <v>145</v>
      </c>
      <c r="I3037" s="1"/>
      <c r="J3037" s="10"/>
      <c r="K3037" s="10"/>
      <c r="L3037" s="1"/>
    </row>
    <row r="3038" spans="2:12" s="5" customFormat="1" ht="78.75">
      <c r="B3038" s="1"/>
      <c r="C3038" s="351">
        <v>8629</v>
      </c>
      <c r="D3038" s="352" t="s">
        <v>3102</v>
      </c>
      <c r="E3038" s="353" t="s">
        <v>122</v>
      </c>
      <c r="F3038" s="354">
        <v>735525</v>
      </c>
      <c r="G3038" s="288" t="s">
        <v>117</v>
      </c>
      <c r="H3038" s="288"/>
      <c r="I3038" s="1"/>
      <c r="J3038" s="10"/>
      <c r="K3038" s="10"/>
      <c r="L3038" s="1"/>
    </row>
    <row r="3039" spans="2:12" s="5" customFormat="1" ht="94.5" hidden="1">
      <c r="B3039" s="1"/>
      <c r="C3039" s="351">
        <v>8631</v>
      </c>
      <c r="D3039" s="352" t="s">
        <v>3103</v>
      </c>
      <c r="E3039" s="353" t="s">
        <v>125</v>
      </c>
      <c r="F3039" s="354">
        <v>1062567</v>
      </c>
      <c r="G3039" s="288" t="s">
        <v>117</v>
      </c>
      <c r="H3039" s="288"/>
      <c r="I3039" s="1"/>
      <c r="J3039" s="10"/>
      <c r="K3039" s="10"/>
      <c r="L3039" s="1"/>
    </row>
    <row r="3040" spans="2:12" s="5" customFormat="1" ht="78.75">
      <c r="B3040" s="1"/>
      <c r="C3040" s="351">
        <v>8632</v>
      </c>
      <c r="D3040" s="352" t="s">
        <v>3104</v>
      </c>
      <c r="E3040" s="353" t="s">
        <v>122</v>
      </c>
      <c r="F3040" s="354">
        <v>304483</v>
      </c>
      <c r="G3040" s="288" t="s">
        <v>117</v>
      </c>
      <c r="H3040" s="288"/>
      <c r="I3040" s="1"/>
      <c r="J3040" s="10"/>
      <c r="K3040" s="10"/>
      <c r="L3040" s="1"/>
    </row>
    <row r="3041" spans="2:12" s="5" customFormat="1" ht="78.75">
      <c r="B3041" s="1"/>
      <c r="C3041" s="351">
        <v>8633</v>
      </c>
      <c r="D3041" s="352" t="s">
        <v>3105</v>
      </c>
      <c r="E3041" s="353" t="s">
        <v>122</v>
      </c>
      <c r="F3041" s="354">
        <v>825402</v>
      </c>
      <c r="G3041" s="288" t="s">
        <v>117</v>
      </c>
      <c r="H3041" s="288"/>
      <c r="I3041" s="1"/>
      <c r="J3041" s="10"/>
      <c r="K3041" s="10"/>
      <c r="L3041" s="1"/>
    </row>
    <row r="3042" spans="2:12" s="5" customFormat="1" ht="94.5" hidden="1">
      <c r="B3042" s="1"/>
      <c r="C3042" s="351">
        <v>8634</v>
      </c>
      <c r="D3042" s="352" t="s">
        <v>3106</v>
      </c>
      <c r="E3042" s="353" t="s">
        <v>125</v>
      </c>
      <c r="F3042" s="354">
        <v>1082656</v>
      </c>
      <c r="G3042" s="288" t="s">
        <v>117</v>
      </c>
      <c r="H3042" s="288"/>
      <c r="I3042" s="1"/>
      <c r="J3042" s="10"/>
      <c r="K3042" s="10"/>
      <c r="L3042" s="1"/>
    </row>
    <row r="3043" spans="2:12" s="5" customFormat="1" ht="110.25" hidden="1">
      <c r="B3043" s="1"/>
      <c r="C3043" s="351">
        <v>8636</v>
      </c>
      <c r="D3043" s="352" t="s">
        <v>3107</v>
      </c>
      <c r="E3043" s="353" t="s">
        <v>125</v>
      </c>
      <c r="F3043" s="354">
        <v>569520</v>
      </c>
      <c r="G3043" s="288" t="s">
        <v>117</v>
      </c>
      <c r="H3043" s="288"/>
      <c r="I3043" s="1"/>
      <c r="J3043" s="10"/>
      <c r="K3043" s="10"/>
      <c r="L3043" s="1"/>
    </row>
    <row r="3044" spans="2:12" s="5" customFormat="1" ht="94.5" hidden="1">
      <c r="B3044" s="1"/>
      <c r="C3044" s="351">
        <v>8637</v>
      </c>
      <c r="D3044" s="352" t="s">
        <v>3108</v>
      </c>
      <c r="E3044" s="353" t="s">
        <v>125</v>
      </c>
      <c r="F3044" s="354">
        <v>1877604</v>
      </c>
      <c r="G3044" s="288" t="s">
        <v>117</v>
      </c>
      <c r="H3044" s="288"/>
      <c r="I3044" s="1"/>
      <c r="J3044" s="10"/>
      <c r="K3044" s="10"/>
      <c r="L3044" s="1"/>
    </row>
    <row r="3045" spans="2:12" s="5" customFormat="1" ht="110.25">
      <c r="B3045" s="1"/>
      <c r="C3045" s="351">
        <v>8638</v>
      </c>
      <c r="D3045" s="352" t="s">
        <v>3109</v>
      </c>
      <c r="E3045" s="353" t="s">
        <v>125</v>
      </c>
      <c r="F3045" s="354">
        <v>3298506</v>
      </c>
      <c r="G3045" s="288" t="s">
        <v>117</v>
      </c>
      <c r="H3045" s="288" t="s">
        <v>145</v>
      </c>
      <c r="I3045" s="1"/>
      <c r="J3045" s="10"/>
      <c r="K3045" s="10"/>
      <c r="L3045" s="1"/>
    </row>
    <row r="3046" spans="2:12" s="5" customFormat="1" ht="110.25">
      <c r="B3046" s="1"/>
      <c r="C3046" s="351">
        <v>8639</v>
      </c>
      <c r="D3046" s="352" t="s">
        <v>3110</v>
      </c>
      <c r="E3046" s="353" t="s">
        <v>125</v>
      </c>
      <c r="F3046" s="354">
        <v>5515544</v>
      </c>
      <c r="G3046" s="288" t="s">
        <v>117</v>
      </c>
      <c r="H3046" s="288" t="s">
        <v>145</v>
      </c>
      <c r="I3046" s="1"/>
      <c r="J3046" s="10"/>
      <c r="K3046" s="10"/>
      <c r="L3046" s="1"/>
    </row>
    <row r="3047" spans="2:12" s="5" customFormat="1" ht="31.5" hidden="1">
      <c r="B3047" s="1"/>
      <c r="C3047" s="351">
        <v>8640</v>
      </c>
      <c r="D3047" s="352" t="s">
        <v>3111</v>
      </c>
      <c r="E3047" s="353" t="s">
        <v>125</v>
      </c>
      <c r="F3047" s="354">
        <v>76996</v>
      </c>
      <c r="G3047" s="288" t="s">
        <v>117</v>
      </c>
      <c r="H3047" s="288"/>
      <c r="I3047" s="1"/>
      <c r="J3047" s="10"/>
      <c r="K3047" s="10"/>
      <c r="L3047" s="1"/>
    </row>
    <row r="3048" spans="2:12" s="5" customFormat="1" ht="31.5" hidden="1">
      <c r="B3048" s="1"/>
      <c r="C3048" s="351">
        <v>8641</v>
      </c>
      <c r="D3048" s="352" t="s">
        <v>3112</v>
      </c>
      <c r="E3048" s="353" t="s">
        <v>125</v>
      </c>
      <c r="F3048" s="354">
        <v>1701992</v>
      </c>
      <c r="G3048" s="288" t="s">
        <v>117</v>
      </c>
      <c r="H3048" s="288"/>
      <c r="I3048" s="1"/>
      <c r="J3048" s="10"/>
      <c r="K3048" s="10"/>
      <c r="L3048" s="1"/>
    </row>
    <row r="3049" spans="2:12" s="5" customFormat="1" ht="31.5" hidden="1">
      <c r="B3049" s="1"/>
      <c r="C3049" s="351">
        <v>8642</v>
      </c>
      <c r="D3049" s="352" t="s">
        <v>3113</v>
      </c>
      <c r="E3049" s="353" t="s">
        <v>125</v>
      </c>
      <c r="F3049" s="354">
        <v>108492</v>
      </c>
      <c r="G3049" s="288" t="s">
        <v>117</v>
      </c>
      <c r="H3049" s="288"/>
      <c r="I3049" s="1"/>
      <c r="J3049" s="10"/>
      <c r="K3049" s="10"/>
      <c r="L3049" s="1"/>
    </row>
    <row r="3050" spans="2:12" s="5" customFormat="1" ht="94.5" hidden="1">
      <c r="B3050" s="1"/>
      <c r="C3050" s="351">
        <v>8643</v>
      </c>
      <c r="D3050" s="352" t="s">
        <v>3114</v>
      </c>
      <c r="E3050" s="353" t="s">
        <v>3115</v>
      </c>
      <c r="F3050" s="354">
        <v>37638</v>
      </c>
      <c r="G3050" s="288" t="s">
        <v>117</v>
      </c>
      <c r="H3050" s="288"/>
      <c r="I3050" s="1"/>
      <c r="J3050" s="10"/>
      <c r="K3050" s="10"/>
      <c r="L3050" s="1"/>
    </row>
    <row r="3051" spans="2:12" s="5" customFormat="1" ht="110.25">
      <c r="B3051" s="1"/>
      <c r="C3051" s="351">
        <v>8644</v>
      </c>
      <c r="D3051" s="352" t="s">
        <v>3116</v>
      </c>
      <c r="E3051" s="353" t="s">
        <v>125</v>
      </c>
      <c r="F3051" s="354">
        <v>3358464</v>
      </c>
      <c r="G3051" s="288" t="s">
        <v>117</v>
      </c>
      <c r="H3051" s="288" t="s">
        <v>145</v>
      </c>
      <c r="I3051" s="1"/>
      <c r="J3051" s="10"/>
      <c r="K3051" s="10"/>
      <c r="L3051" s="1"/>
    </row>
    <row r="3052" spans="2:12" s="5" customFormat="1" ht="110.25" hidden="1">
      <c r="B3052" s="1"/>
      <c r="C3052" s="351">
        <v>8645</v>
      </c>
      <c r="D3052" s="352" t="s">
        <v>3117</v>
      </c>
      <c r="E3052" s="353" t="s">
        <v>125</v>
      </c>
      <c r="F3052" s="354">
        <v>2005364</v>
      </c>
      <c r="G3052" s="288" t="s">
        <v>117</v>
      </c>
      <c r="H3052" s="288"/>
      <c r="I3052" s="1"/>
      <c r="J3052" s="10"/>
      <c r="K3052" s="10"/>
      <c r="L3052" s="1"/>
    </row>
    <row r="3053" spans="2:12" s="5" customFormat="1" ht="63" hidden="1">
      <c r="B3053" s="1"/>
      <c r="C3053" s="351">
        <v>8646</v>
      </c>
      <c r="D3053" s="352" t="s">
        <v>3118</v>
      </c>
      <c r="E3053" s="353" t="s">
        <v>125</v>
      </c>
      <c r="F3053" s="354">
        <v>332799</v>
      </c>
      <c r="G3053" s="288" t="s">
        <v>117</v>
      </c>
      <c r="H3053" s="288"/>
      <c r="I3053" s="1"/>
      <c r="J3053" s="10"/>
      <c r="K3053" s="10"/>
      <c r="L3053" s="1"/>
    </row>
    <row r="3054" spans="2:12" s="5" customFormat="1" ht="110.25" hidden="1">
      <c r="B3054" s="1"/>
      <c r="C3054" s="351">
        <v>8647</v>
      </c>
      <c r="D3054" s="352" t="s">
        <v>3119</v>
      </c>
      <c r="E3054" s="353" t="s">
        <v>125</v>
      </c>
      <c r="F3054" s="354">
        <v>4381281</v>
      </c>
      <c r="G3054" s="288" t="s">
        <v>117</v>
      </c>
      <c r="H3054" s="288"/>
      <c r="I3054" s="1"/>
      <c r="J3054" s="10"/>
      <c r="K3054" s="10"/>
      <c r="L3054" s="1"/>
    </row>
    <row r="3055" spans="2:12" s="5" customFormat="1" ht="63">
      <c r="B3055" s="1"/>
      <c r="C3055" s="351">
        <v>8648</v>
      </c>
      <c r="D3055" s="352" t="s">
        <v>3120</v>
      </c>
      <c r="E3055" s="353" t="s">
        <v>122</v>
      </c>
      <c r="F3055" s="354">
        <v>407015</v>
      </c>
      <c r="G3055" s="288" t="s">
        <v>117</v>
      </c>
      <c r="H3055" s="288"/>
      <c r="I3055" s="1"/>
      <c r="J3055" s="10"/>
      <c r="K3055" s="10"/>
      <c r="L3055" s="1"/>
    </row>
    <row r="3056" spans="2:12" s="5" customFormat="1" ht="63">
      <c r="B3056" s="1"/>
      <c r="C3056" s="351">
        <v>8649</v>
      </c>
      <c r="D3056" s="352" t="s">
        <v>3121</v>
      </c>
      <c r="E3056" s="353" t="s">
        <v>122</v>
      </c>
      <c r="F3056" s="354">
        <v>374079</v>
      </c>
      <c r="G3056" s="288" t="s">
        <v>117</v>
      </c>
      <c r="H3056" s="288"/>
      <c r="I3056" s="1"/>
      <c r="J3056" s="10"/>
      <c r="K3056" s="10"/>
      <c r="L3056" s="1"/>
    </row>
    <row r="3057" spans="2:12" s="5" customFormat="1" ht="31.5" hidden="1">
      <c r="B3057" s="1"/>
      <c r="C3057" s="351">
        <v>8650</v>
      </c>
      <c r="D3057" s="352" t="s">
        <v>3122</v>
      </c>
      <c r="E3057" s="353" t="s">
        <v>3123</v>
      </c>
      <c r="F3057" s="354">
        <v>37</v>
      </c>
      <c r="G3057" s="288" t="s">
        <v>117</v>
      </c>
      <c r="H3057" s="288"/>
      <c r="I3057" s="1"/>
      <c r="J3057" s="10"/>
      <c r="K3057" s="10"/>
      <c r="L3057" s="1"/>
    </row>
    <row r="3058" spans="2:12" s="5" customFormat="1" ht="78.75" hidden="1">
      <c r="B3058" s="1"/>
      <c r="C3058" s="351">
        <v>8651</v>
      </c>
      <c r="D3058" s="352" t="s">
        <v>3124</v>
      </c>
      <c r="E3058" s="353" t="s">
        <v>125</v>
      </c>
      <c r="F3058" s="354">
        <v>148000</v>
      </c>
      <c r="G3058" s="288" t="s">
        <v>117</v>
      </c>
      <c r="H3058" s="288"/>
      <c r="I3058" s="1"/>
      <c r="J3058" s="10"/>
      <c r="K3058" s="10"/>
      <c r="L3058" s="1"/>
    </row>
    <row r="3059" spans="2:12" s="5" customFormat="1" ht="47.25" hidden="1">
      <c r="B3059" s="1"/>
      <c r="C3059" s="351">
        <v>8652</v>
      </c>
      <c r="D3059" s="352" t="s">
        <v>3125</v>
      </c>
      <c r="E3059" s="353" t="s">
        <v>125</v>
      </c>
      <c r="F3059" s="354">
        <v>138000</v>
      </c>
      <c r="G3059" s="288" t="s">
        <v>117</v>
      </c>
      <c r="H3059" s="288"/>
      <c r="I3059" s="1"/>
      <c r="J3059" s="10"/>
      <c r="K3059" s="10"/>
      <c r="L3059" s="1"/>
    </row>
    <row r="3060" spans="2:12" s="5" customFormat="1" ht="78.75" hidden="1">
      <c r="B3060" s="1"/>
      <c r="C3060" s="351">
        <v>8653</v>
      </c>
      <c r="D3060" s="352" t="s">
        <v>3126</v>
      </c>
      <c r="E3060" s="353" t="s">
        <v>125</v>
      </c>
      <c r="F3060" s="354">
        <v>133500</v>
      </c>
      <c r="G3060" s="288" t="s">
        <v>117</v>
      </c>
      <c r="H3060" s="288"/>
      <c r="I3060" s="1"/>
      <c r="J3060" s="10"/>
      <c r="K3060" s="10"/>
      <c r="L3060" s="1"/>
    </row>
    <row r="3061" spans="2:12" s="5" customFormat="1" ht="63" hidden="1">
      <c r="B3061" s="1"/>
      <c r="C3061" s="351">
        <v>8654</v>
      </c>
      <c r="D3061" s="352" t="s">
        <v>3127</v>
      </c>
      <c r="E3061" s="353" t="s">
        <v>125</v>
      </c>
      <c r="F3061" s="354">
        <v>205000</v>
      </c>
      <c r="G3061" s="288" t="s">
        <v>117</v>
      </c>
      <c r="H3061" s="288"/>
      <c r="I3061" s="1"/>
      <c r="J3061" s="10"/>
      <c r="K3061" s="10"/>
      <c r="L3061" s="1"/>
    </row>
    <row r="3062" spans="2:12" s="5" customFormat="1" ht="31.5" hidden="1">
      <c r="B3062" s="1"/>
      <c r="C3062" s="351">
        <v>8655</v>
      </c>
      <c r="D3062" s="352" t="s">
        <v>3128</v>
      </c>
      <c r="E3062" s="353" t="s">
        <v>119</v>
      </c>
      <c r="F3062" s="354">
        <v>63806</v>
      </c>
      <c r="G3062" s="288" t="s">
        <v>117</v>
      </c>
      <c r="H3062" s="288"/>
      <c r="I3062" s="1"/>
      <c r="J3062" s="10"/>
      <c r="K3062" s="10"/>
      <c r="L3062" s="1"/>
    </row>
    <row r="3063" spans="2:12" s="5" customFormat="1" ht="47.25" hidden="1">
      <c r="B3063" s="1"/>
      <c r="C3063" s="351">
        <v>8656</v>
      </c>
      <c r="D3063" s="352" t="s">
        <v>3129</v>
      </c>
      <c r="E3063" s="353" t="s">
        <v>119</v>
      </c>
      <c r="F3063" s="354">
        <v>17171</v>
      </c>
      <c r="G3063" s="288" t="s">
        <v>117</v>
      </c>
      <c r="H3063" s="288"/>
      <c r="I3063" s="1"/>
      <c r="J3063" s="10"/>
      <c r="K3063" s="10"/>
      <c r="L3063" s="1"/>
    </row>
    <row r="3064" spans="2:12" s="5" customFormat="1" ht="25.5" hidden="1">
      <c r="B3064" s="1"/>
      <c r="C3064" s="351">
        <v>8657</v>
      </c>
      <c r="D3064" s="352" t="s">
        <v>3130</v>
      </c>
      <c r="E3064" s="353" t="s">
        <v>116</v>
      </c>
      <c r="F3064" s="354">
        <v>7139</v>
      </c>
      <c r="G3064" s="288" t="s">
        <v>117</v>
      </c>
      <c r="H3064" s="288"/>
      <c r="I3064" s="1"/>
      <c r="J3064" s="10"/>
      <c r="K3064" s="10"/>
      <c r="L3064" s="1"/>
    </row>
    <row r="3065" spans="2:12" s="5" customFormat="1" ht="47.25" hidden="1">
      <c r="B3065" s="1"/>
      <c r="C3065" s="351">
        <v>8712</v>
      </c>
      <c r="D3065" s="352" t="s">
        <v>3131</v>
      </c>
      <c r="E3065" s="353" t="s">
        <v>122</v>
      </c>
      <c r="F3065" s="354">
        <v>338221</v>
      </c>
      <c r="G3065" s="288" t="s">
        <v>117</v>
      </c>
      <c r="H3065" s="288"/>
      <c r="I3065" s="1"/>
      <c r="J3065" s="10"/>
      <c r="K3065" s="10"/>
      <c r="L3065" s="1"/>
    </row>
    <row r="3066" spans="2:12" s="5" customFormat="1" ht="47.25" hidden="1">
      <c r="B3066" s="1"/>
      <c r="C3066" s="351">
        <v>8713</v>
      </c>
      <c r="D3066" s="352" t="s">
        <v>3132</v>
      </c>
      <c r="E3066" s="353" t="s">
        <v>122</v>
      </c>
      <c r="F3066" s="354">
        <v>141242</v>
      </c>
      <c r="G3066" s="288" t="s">
        <v>117</v>
      </c>
      <c r="H3066" s="288"/>
      <c r="I3066" s="1"/>
      <c r="J3066" s="10"/>
      <c r="K3066" s="10"/>
      <c r="L3066" s="1"/>
    </row>
    <row r="3067" spans="2:12" s="5" customFormat="1" ht="47.25" hidden="1">
      <c r="B3067" s="1"/>
      <c r="C3067" s="351">
        <v>8714</v>
      </c>
      <c r="D3067" s="352" t="s">
        <v>3133</v>
      </c>
      <c r="E3067" s="353" t="s">
        <v>122</v>
      </c>
      <c r="F3067" s="354">
        <v>171936</v>
      </c>
      <c r="G3067" s="288" t="s">
        <v>117</v>
      </c>
      <c r="H3067" s="288"/>
      <c r="I3067" s="1"/>
      <c r="J3067" s="10"/>
      <c r="K3067" s="10"/>
      <c r="L3067" s="1"/>
    </row>
    <row r="3068" spans="2:12" s="5" customFormat="1" ht="78.75" hidden="1">
      <c r="B3068" s="1"/>
      <c r="C3068" s="351">
        <v>8715</v>
      </c>
      <c r="D3068" s="352" t="s">
        <v>3134</v>
      </c>
      <c r="E3068" s="353" t="s">
        <v>125</v>
      </c>
      <c r="F3068" s="354">
        <v>435525</v>
      </c>
      <c r="G3068" s="288" t="s">
        <v>117</v>
      </c>
      <c r="H3068" s="288" t="s">
        <v>145</v>
      </c>
      <c r="I3068" s="1"/>
      <c r="J3068" s="10"/>
      <c r="K3068" s="10"/>
      <c r="L3068" s="1"/>
    </row>
    <row r="3069" spans="2:12" s="5" customFormat="1" ht="31.5" hidden="1">
      <c r="B3069" s="1"/>
      <c r="C3069" s="351">
        <v>8716</v>
      </c>
      <c r="D3069" s="352" t="s">
        <v>3135</v>
      </c>
      <c r="E3069" s="353" t="s">
        <v>122</v>
      </c>
      <c r="F3069" s="354">
        <v>55626</v>
      </c>
      <c r="G3069" s="288" t="s">
        <v>117</v>
      </c>
      <c r="H3069" s="288"/>
      <c r="I3069" s="1"/>
      <c r="J3069" s="10"/>
      <c r="K3069" s="10"/>
      <c r="L3069" s="1"/>
    </row>
    <row r="3070" spans="2:12" s="5" customFormat="1" ht="78.75" hidden="1">
      <c r="B3070" s="1"/>
      <c r="C3070" s="351">
        <v>8717</v>
      </c>
      <c r="D3070" s="352" t="s">
        <v>3136</v>
      </c>
      <c r="E3070" s="353" t="s">
        <v>125</v>
      </c>
      <c r="F3070" s="354">
        <v>715580</v>
      </c>
      <c r="G3070" s="288" t="s">
        <v>117</v>
      </c>
      <c r="H3070" s="288" t="s">
        <v>145</v>
      </c>
      <c r="I3070" s="1"/>
      <c r="J3070" s="10"/>
      <c r="K3070" s="10"/>
      <c r="L3070" s="1"/>
    </row>
    <row r="3071" spans="2:12" s="5" customFormat="1" ht="31.5" hidden="1">
      <c r="B3071" s="1"/>
      <c r="C3071" s="351">
        <v>8718</v>
      </c>
      <c r="D3071" s="352" t="s">
        <v>3137</v>
      </c>
      <c r="E3071" s="353" t="s">
        <v>125</v>
      </c>
      <c r="F3071" s="354">
        <v>1606252</v>
      </c>
      <c r="G3071" s="288" t="s">
        <v>117</v>
      </c>
      <c r="H3071" s="288"/>
      <c r="I3071" s="1"/>
      <c r="J3071" s="10"/>
      <c r="K3071" s="10"/>
      <c r="L3071" s="1"/>
    </row>
    <row r="3072" spans="2:12" s="5" customFormat="1" ht="94.5" hidden="1">
      <c r="B3072" s="1"/>
      <c r="C3072" s="351">
        <v>8719</v>
      </c>
      <c r="D3072" s="352" t="s">
        <v>3138</v>
      </c>
      <c r="E3072" s="353" t="s">
        <v>125</v>
      </c>
      <c r="F3072" s="354">
        <v>1236500</v>
      </c>
      <c r="G3072" s="288" t="s">
        <v>117</v>
      </c>
      <c r="H3072" s="288"/>
      <c r="I3072" s="1"/>
      <c r="J3072" s="10"/>
      <c r="K3072" s="10"/>
      <c r="L3072" s="1"/>
    </row>
    <row r="3073" spans="2:12" s="5" customFormat="1" ht="78.75" hidden="1">
      <c r="B3073" s="1"/>
      <c r="C3073" s="351">
        <v>8720</v>
      </c>
      <c r="D3073" s="352" t="s">
        <v>3139</v>
      </c>
      <c r="E3073" s="353" t="s">
        <v>125</v>
      </c>
      <c r="F3073" s="354">
        <v>610409</v>
      </c>
      <c r="G3073" s="288" t="s">
        <v>117</v>
      </c>
      <c r="H3073" s="288"/>
      <c r="I3073" s="1"/>
      <c r="J3073" s="10"/>
      <c r="K3073" s="10"/>
      <c r="L3073" s="1"/>
    </row>
    <row r="3074" spans="2:12" s="5" customFormat="1" ht="31.5" hidden="1">
      <c r="B3074" s="1"/>
      <c r="C3074" s="351">
        <v>8722</v>
      </c>
      <c r="D3074" s="352" t="s">
        <v>3140</v>
      </c>
      <c r="E3074" s="353" t="s">
        <v>125</v>
      </c>
      <c r="F3074" s="354">
        <v>181561</v>
      </c>
      <c r="G3074" s="288" t="s">
        <v>117</v>
      </c>
      <c r="H3074" s="288"/>
      <c r="I3074" s="1"/>
      <c r="J3074" s="10"/>
      <c r="K3074" s="10"/>
      <c r="L3074" s="1"/>
    </row>
    <row r="3075" spans="2:12" s="5" customFormat="1" ht="78.75" hidden="1">
      <c r="B3075" s="1"/>
      <c r="C3075" s="351">
        <v>8723</v>
      </c>
      <c r="D3075" s="352" t="s">
        <v>3141</v>
      </c>
      <c r="E3075" s="353" t="s">
        <v>122</v>
      </c>
      <c r="F3075" s="354">
        <v>170279</v>
      </c>
      <c r="G3075" s="288" t="s">
        <v>117</v>
      </c>
      <c r="H3075" s="288" t="s">
        <v>145</v>
      </c>
      <c r="I3075" s="1"/>
      <c r="J3075" s="10"/>
      <c r="K3075" s="10"/>
      <c r="L3075" s="1"/>
    </row>
    <row r="3076" spans="2:12" s="5" customFormat="1" ht="63" hidden="1">
      <c r="B3076" s="1"/>
      <c r="C3076" s="351">
        <v>8724</v>
      </c>
      <c r="D3076" s="352" t="s">
        <v>3142</v>
      </c>
      <c r="E3076" s="353" t="s">
        <v>125</v>
      </c>
      <c r="F3076" s="354">
        <v>132000</v>
      </c>
      <c r="G3076" s="288" t="s">
        <v>117</v>
      </c>
      <c r="H3076" s="288"/>
      <c r="I3076" s="1"/>
      <c r="J3076" s="10"/>
      <c r="K3076" s="10"/>
      <c r="L3076" s="1"/>
    </row>
    <row r="3077" spans="2:12" s="5" customFormat="1" ht="94.5" hidden="1">
      <c r="B3077" s="1"/>
      <c r="C3077" s="351">
        <v>8725</v>
      </c>
      <c r="D3077" s="352" t="s">
        <v>3143</v>
      </c>
      <c r="E3077" s="353" t="s">
        <v>122</v>
      </c>
      <c r="F3077" s="354">
        <v>32690</v>
      </c>
      <c r="G3077" s="288" t="s">
        <v>117</v>
      </c>
      <c r="H3077" s="288"/>
      <c r="I3077" s="1"/>
      <c r="J3077" s="10"/>
      <c r="K3077" s="10"/>
      <c r="L3077" s="1"/>
    </row>
    <row r="3078" spans="2:12" s="5" customFormat="1" ht="110.25">
      <c r="B3078" s="1"/>
      <c r="C3078" s="351">
        <v>8726</v>
      </c>
      <c r="D3078" s="352" t="s">
        <v>3144</v>
      </c>
      <c r="E3078" s="353" t="s">
        <v>125</v>
      </c>
      <c r="F3078" s="354">
        <v>828170</v>
      </c>
      <c r="G3078" s="288" t="s">
        <v>117</v>
      </c>
      <c r="H3078" s="288" t="s">
        <v>145</v>
      </c>
      <c r="I3078" s="1"/>
      <c r="J3078" s="10"/>
      <c r="K3078" s="10"/>
      <c r="L3078" s="1"/>
    </row>
    <row r="3079" spans="2:12" s="5" customFormat="1" ht="47.25" hidden="1">
      <c r="B3079" s="1"/>
      <c r="C3079" s="351">
        <v>8727</v>
      </c>
      <c r="D3079" s="352" t="s">
        <v>3145</v>
      </c>
      <c r="E3079" s="353" t="s">
        <v>116</v>
      </c>
      <c r="F3079" s="354">
        <v>390766</v>
      </c>
      <c r="G3079" s="288" t="s">
        <v>117</v>
      </c>
      <c r="H3079" s="288"/>
      <c r="I3079" s="1"/>
      <c r="J3079" s="10"/>
      <c r="K3079" s="10"/>
      <c r="L3079" s="1"/>
    </row>
    <row r="3080" spans="2:12" s="5" customFormat="1" ht="63" hidden="1">
      <c r="B3080" s="1"/>
      <c r="C3080" s="351">
        <v>8728</v>
      </c>
      <c r="D3080" s="352" t="s">
        <v>3146</v>
      </c>
      <c r="E3080" s="353" t="s">
        <v>122</v>
      </c>
      <c r="F3080" s="354">
        <v>424977</v>
      </c>
      <c r="G3080" s="288" t="s">
        <v>117</v>
      </c>
      <c r="H3080" s="288"/>
      <c r="I3080" s="1"/>
      <c r="J3080" s="10"/>
      <c r="K3080" s="10"/>
      <c r="L3080" s="1"/>
    </row>
    <row r="3081" spans="2:12" s="5" customFormat="1" ht="63" hidden="1">
      <c r="B3081" s="1"/>
      <c r="C3081" s="351">
        <v>8729</v>
      </c>
      <c r="D3081" s="352" t="s">
        <v>3147</v>
      </c>
      <c r="E3081" s="353" t="s">
        <v>122</v>
      </c>
      <c r="F3081" s="354">
        <v>851926</v>
      </c>
      <c r="G3081" s="288" t="s">
        <v>117</v>
      </c>
      <c r="H3081" s="288"/>
      <c r="I3081" s="1"/>
      <c r="J3081" s="10"/>
      <c r="K3081" s="10"/>
      <c r="L3081" s="1"/>
    </row>
    <row r="3082" spans="2:12" s="5" customFormat="1" ht="94.5" hidden="1">
      <c r="B3082" s="1"/>
      <c r="C3082" s="351">
        <v>8730</v>
      </c>
      <c r="D3082" s="352" t="s">
        <v>3148</v>
      </c>
      <c r="E3082" s="353" t="s">
        <v>125</v>
      </c>
      <c r="F3082" s="354">
        <v>4885003</v>
      </c>
      <c r="G3082" s="288" t="s">
        <v>117</v>
      </c>
      <c r="H3082" s="288"/>
      <c r="I3082" s="1"/>
      <c r="J3082" s="10"/>
      <c r="K3082" s="10"/>
      <c r="L3082" s="1"/>
    </row>
    <row r="3083" spans="2:12" s="5" customFormat="1" ht="110.25" hidden="1">
      <c r="B3083" s="1"/>
      <c r="C3083" s="351">
        <v>8731</v>
      </c>
      <c r="D3083" s="352" t="s">
        <v>3149</v>
      </c>
      <c r="E3083" s="353" t="s">
        <v>125</v>
      </c>
      <c r="F3083" s="354">
        <v>227525</v>
      </c>
      <c r="G3083" s="288" t="s">
        <v>117</v>
      </c>
      <c r="H3083" s="288" t="s">
        <v>145</v>
      </c>
      <c r="I3083" s="1"/>
      <c r="J3083" s="10"/>
      <c r="K3083" s="10"/>
      <c r="L3083" s="1"/>
    </row>
    <row r="3084" spans="2:12" s="5" customFormat="1" ht="110.25" hidden="1">
      <c r="B3084" s="1"/>
      <c r="C3084" s="351">
        <v>8732</v>
      </c>
      <c r="D3084" s="352" t="s">
        <v>3150</v>
      </c>
      <c r="E3084" s="353" t="s">
        <v>125</v>
      </c>
      <c r="F3084" s="354">
        <v>384550</v>
      </c>
      <c r="G3084" s="288" t="s">
        <v>117</v>
      </c>
      <c r="H3084" s="288" t="s">
        <v>145</v>
      </c>
      <c r="I3084" s="1"/>
      <c r="J3084" s="10"/>
      <c r="K3084" s="10"/>
      <c r="L3084" s="1"/>
    </row>
    <row r="3085" spans="2:12" s="5" customFormat="1" ht="47.25" hidden="1">
      <c r="B3085" s="1"/>
      <c r="C3085" s="351">
        <v>8733</v>
      </c>
      <c r="D3085" s="352" t="s">
        <v>3151</v>
      </c>
      <c r="E3085" s="353" t="s">
        <v>122</v>
      </c>
      <c r="F3085" s="354">
        <v>207149</v>
      </c>
      <c r="G3085" s="288" t="s">
        <v>117</v>
      </c>
      <c r="H3085" s="288"/>
      <c r="I3085" s="1"/>
      <c r="J3085" s="10"/>
      <c r="K3085" s="10"/>
      <c r="L3085" s="1"/>
    </row>
    <row r="3086" spans="2:12" s="5" customFormat="1" ht="47.25" hidden="1">
      <c r="B3086" s="1"/>
      <c r="C3086" s="351">
        <v>8734</v>
      </c>
      <c r="D3086" s="352" t="s">
        <v>3152</v>
      </c>
      <c r="E3086" s="353" t="s">
        <v>122</v>
      </c>
      <c r="F3086" s="354">
        <v>262885</v>
      </c>
      <c r="G3086" s="288" t="s">
        <v>117</v>
      </c>
      <c r="H3086" s="288"/>
      <c r="I3086" s="1"/>
      <c r="J3086" s="10"/>
      <c r="K3086" s="10"/>
      <c r="L3086" s="1"/>
    </row>
    <row r="3087" spans="2:12" s="5" customFormat="1" ht="47.25" hidden="1">
      <c r="B3087" s="1"/>
      <c r="C3087" s="351">
        <v>8735</v>
      </c>
      <c r="D3087" s="352" t="s">
        <v>3153</v>
      </c>
      <c r="E3087" s="353" t="s">
        <v>122</v>
      </c>
      <c r="F3087" s="354">
        <v>561612</v>
      </c>
      <c r="G3087" s="288" t="s">
        <v>117</v>
      </c>
      <c r="H3087" s="288"/>
      <c r="I3087" s="1"/>
      <c r="J3087" s="10"/>
      <c r="K3087" s="10"/>
      <c r="L3087" s="1"/>
    </row>
    <row r="3088" spans="2:12" s="5" customFormat="1" ht="47.25" hidden="1">
      <c r="B3088" s="1"/>
      <c r="C3088" s="351">
        <v>8736</v>
      </c>
      <c r="D3088" s="352" t="s">
        <v>3154</v>
      </c>
      <c r="E3088" s="353" t="s">
        <v>122</v>
      </c>
      <c r="F3088" s="354">
        <v>282792</v>
      </c>
      <c r="G3088" s="288" t="s">
        <v>117</v>
      </c>
      <c r="H3088" s="288"/>
      <c r="I3088" s="1"/>
      <c r="J3088" s="10"/>
      <c r="K3088" s="10"/>
      <c r="L3088" s="1"/>
    </row>
    <row r="3089" spans="2:12" s="5" customFormat="1" ht="31.5" hidden="1">
      <c r="B3089" s="1"/>
      <c r="C3089" s="351">
        <v>8737</v>
      </c>
      <c r="D3089" s="352" t="s">
        <v>3155</v>
      </c>
      <c r="E3089" s="353" t="s">
        <v>125</v>
      </c>
      <c r="F3089" s="354">
        <v>6850</v>
      </c>
      <c r="G3089" s="288" t="s">
        <v>117</v>
      </c>
      <c r="H3089" s="288"/>
      <c r="I3089" s="1"/>
      <c r="J3089" s="10"/>
      <c r="K3089" s="10"/>
      <c r="L3089" s="1"/>
    </row>
    <row r="3090" spans="2:12" s="5" customFormat="1" ht="63">
      <c r="B3090" s="1"/>
      <c r="C3090" s="351">
        <v>8738</v>
      </c>
      <c r="D3090" s="352" t="s">
        <v>3156</v>
      </c>
      <c r="E3090" s="353" t="s">
        <v>125</v>
      </c>
      <c r="F3090" s="354">
        <v>297400</v>
      </c>
      <c r="G3090" s="288" t="s">
        <v>117</v>
      </c>
      <c r="H3090" s="288"/>
      <c r="I3090" s="1"/>
      <c r="J3090" s="10"/>
      <c r="K3090" s="10"/>
      <c r="L3090" s="1"/>
    </row>
    <row r="3091" spans="2:12" s="5" customFormat="1" ht="47.25" hidden="1">
      <c r="B3091" s="1"/>
      <c r="C3091" s="351">
        <v>8739</v>
      </c>
      <c r="D3091" s="352" t="s">
        <v>3157</v>
      </c>
      <c r="E3091" s="353" t="s">
        <v>122</v>
      </c>
      <c r="F3091" s="354">
        <v>151623</v>
      </c>
      <c r="G3091" s="288" t="s">
        <v>117</v>
      </c>
      <c r="H3091" s="288"/>
      <c r="I3091" s="1"/>
      <c r="J3091" s="10"/>
      <c r="K3091" s="10"/>
      <c r="L3091" s="1"/>
    </row>
    <row r="3092" spans="2:12" s="5" customFormat="1" ht="47.25" hidden="1">
      <c r="B3092" s="1"/>
      <c r="C3092" s="351">
        <v>8740</v>
      </c>
      <c r="D3092" s="352" t="s">
        <v>3158</v>
      </c>
      <c r="E3092" s="353" t="s">
        <v>122</v>
      </c>
      <c r="F3092" s="354">
        <v>318076</v>
      </c>
      <c r="G3092" s="288" t="s">
        <v>117</v>
      </c>
      <c r="H3092" s="288"/>
      <c r="I3092" s="1"/>
      <c r="J3092" s="10"/>
      <c r="K3092" s="10"/>
      <c r="L3092" s="1"/>
    </row>
    <row r="3093" spans="2:12" s="5" customFormat="1" ht="47.25" hidden="1">
      <c r="B3093" s="1"/>
      <c r="C3093" s="351">
        <v>8741</v>
      </c>
      <c r="D3093" s="352" t="s">
        <v>3159</v>
      </c>
      <c r="E3093" s="353" t="s">
        <v>122</v>
      </c>
      <c r="F3093" s="354">
        <v>95942</v>
      </c>
      <c r="G3093" s="288" t="s">
        <v>117</v>
      </c>
      <c r="H3093" s="288"/>
      <c r="I3093" s="1"/>
      <c r="J3093" s="10"/>
      <c r="K3093" s="10"/>
      <c r="L3093" s="1"/>
    </row>
    <row r="3094" spans="2:12" s="5" customFormat="1" ht="47.25" hidden="1">
      <c r="B3094" s="1"/>
      <c r="C3094" s="351">
        <v>8742</v>
      </c>
      <c r="D3094" s="352" t="s">
        <v>3160</v>
      </c>
      <c r="E3094" s="353" t="s">
        <v>122</v>
      </c>
      <c r="F3094" s="354">
        <v>227267</v>
      </c>
      <c r="G3094" s="288" t="s">
        <v>117</v>
      </c>
      <c r="H3094" s="288"/>
      <c r="I3094" s="1"/>
      <c r="J3094" s="10"/>
      <c r="K3094" s="10"/>
      <c r="L3094" s="1"/>
    </row>
    <row r="3095" spans="2:12" s="5" customFormat="1" ht="110.25">
      <c r="B3095" s="1"/>
      <c r="C3095" s="351">
        <v>8743</v>
      </c>
      <c r="D3095" s="352" t="s">
        <v>3161</v>
      </c>
      <c r="E3095" s="353" t="s">
        <v>125</v>
      </c>
      <c r="F3095" s="354">
        <v>3833747</v>
      </c>
      <c r="G3095" s="288" t="s">
        <v>117</v>
      </c>
      <c r="H3095" s="288" t="s">
        <v>145</v>
      </c>
      <c r="I3095" s="1"/>
      <c r="J3095" s="10"/>
      <c r="K3095" s="10"/>
      <c r="L3095" s="1"/>
    </row>
    <row r="3096" spans="2:12" s="5" customFormat="1" ht="110.25" hidden="1">
      <c r="B3096" s="1"/>
      <c r="C3096" s="351">
        <v>8744</v>
      </c>
      <c r="D3096" s="352" t="s">
        <v>3162</v>
      </c>
      <c r="E3096" s="353" t="s">
        <v>125</v>
      </c>
      <c r="F3096" s="354">
        <v>1797432</v>
      </c>
      <c r="G3096" s="288" t="s">
        <v>117</v>
      </c>
      <c r="H3096" s="288"/>
      <c r="I3096" s="1"/>
      <c r="J3096" s="10"/>
      <c r="K3096" s="10"/>
      <c r="L3096" s="1"/>
    </row>
    <row r="3097" spans="2:12" s="5" customFormat="1" ht="78.75" hidden="1">
      <c r="B3097" s="1"/>
      <c r="C3097" s="351">
        <v>8745</v>
      </c>
      <c r="D3097" s="352" t="s">
        <v>3163</v>
      </c>
      <c r="E3097" s="353" t="s">
        <v>125</v>
      </c>
      <c r="F3097" s="354">
        <v>2913291</v>
      </c>
      <c r="G3097" s="288" t="s">
        <v>117</v>
      </c>
      <c r="H3097" s="288" t="s">
        <v>145</v>
      </c>
      <c r="I3097" s="1"/>
      <c r="J3097" s="10"/>
      <c r="K3097" s="10"/>
      <c r="L3097" s="1"/>
    </row>
    <row r="3098" spans="2:12" s="5" customFormat="1" ht="78.75" hidden="1">
      <c r="B3098" s="1"/>
      <c r="C3098" s="351">
        <v>8746</v>
      </c>
      <c r="D3098" s="352" t="s">
        <v>3164</v>
      </c>
      <c r="E3098" s="353" t="s">
        <v>125</v>
      </c>
      <c r="F3098" s="354">
        <v>785470</v>
      </c>
      <c r="G3098" s="288" t="s">
        <v>117</v>
      </c>
      <c r="H3098" s="288" t="s">
        <v>145</v>
      </c>
      <c r="I3098" s="1"/>
      <c r="J3098" s="10"/>
      <c r="K3098" s="10"/>
      <c r="L3098" s="1"/>
    </row>
    <row r="3099" spans="2:12" s="5" customFormat="1" ht="78.75" hidden="1">
      <c r="B3099" s="1"/>
      <c r="C3099" s="351">
        <v>8747</v>
      </c>
      <c r="D3099" s="352" t="s">
        <v>3165</v>
      </c>
      <c r="E3099" s="353" t="s">
        <v>125</v>
      </c>
      <c r="F3099" s="354">
        <v>512305</v>
      </c>
      <c r="G3099" s="288" t="s">
        <v>117</v>
      </c>
      <c r="H3099" s="288" t="s">
        <v>145</v>
      </c>
      <c r="I3099" s="1"/>
      <c r="J3099" s="10"/>
      <c r="K3099" s="10"/>
      <c r="L3099" s="1"/>
    </row>
    <row r="3100" spans="2:12" s="5" customFormat="1" ht="31.5" hidden="1">
      <c r="B3100" s="1"/>
      <c r="C3100" s="351">
        <v>8748</v>
      </c>
      <c r="D3100" s="352" t="s">
        <v>3166</v>
      </c>
      <c r="E3100" s="353" t="s">
        <v>125</v>
      </c>
      <c r="F3100" s="354">
        <v>445726</v>
      </c>
      <c r="G3100" s="288" t="s">
        <v>117</v>
      </c>
      <c r="H3100" s="288"/>
      <c r="I3100" s="1"/>
      <c r="J3100" s="10"/>
      <c r="K3100" s="10"/>
      <c r="L3100" s="1"/>
    </row>
    <row r="3101" spans="2:12" s="5" customFormat="1" ht="31.5" hidden="1">
      <c r="B3101" s="1"/>
      <c r="C3101" s="351">
        <v>8749</v>
      </c>
      <c r="D3101" s="352" t="s">
        <v>3167</v>
      </c>
      <c r="E3101" s="353" t="s">
        <v>125</v>
      </c>
      <c r="F3101" s="354">
        <v>181713</v>
      </c>
      <c r="G3101" s="288" t="s">
        <v>117</v>
      </c>
      <c r="H3101" s="288"/>
      <c r="I3101" s="1"/>
      <c r="J3101" s="10"/>
      <c r="K3101" s="10"/>
      <c r="L3101" s="1"/>
    </row>
    <row r="3102" spans="2:12" s="5" customFormat="1" ht="31.5" hidden="1">
      <c r="B3102" s="1"/>
      <c r="C3102" s="351">
        <v>8750</v>
      </c>
      <c r="D3102" s="352" t="s">
        <v>3168</v>
      </c>
      <c r="E3102" s="353" t="s">
        <v>125</v>
      </c>
      <c r="F3102" s="354">
        <v>1178793</v>
      </c>
      <c r="G3102" s="288" t="s">
        <v>117</v>
      </c>
      <c r="H3102" s="288"/>
      <c r="I3102" s="1"/>
      <c r="J3102" s="10"/>
      <c r="K3102" s="10"/>
      <c r="L3102" s="1"/>
    </row>
    <row r="3103" spans="2:12" s="5" customFormat="1" ht="47.25">
      <c r="B3103" s="1"/>
      <c r="C3103" s="351">
        <v>8753</v>
      </c>
      <c r="D3103" s="352" t="s">
        <v>3169</v>
      </c>
      <c r="E3103" s="353" t="s">
        <v>125</v>
      </c>
      <c r="F3103" s="354">
        <v>143102</v>
      </c>
      <c r="G3103" s="288" t="s">
        <v>117</v>
      </c>
      <c r="H3103" s="288"/>
      <c r="I3103" s="1"/>
      <c r="J3103" s="10"/>
      <c r="K3103" s="10"/>
      <c r="L3103" s="1"/>
    </row>
    <row r="3104" spans="2:12" s="5" customFormat="1" ht="31.5">
      <c r="B3104" s="1"/>
      <c r="C3104" s="351">
        <v>8754</v>
      </c>
      <c r="D3104" s="352" t="s">
        <v>3170</v>
      </c>
      <c r="E3104" s="353" t="s">
        <v>125</v>
      </c>
      <c r="F3104" s="354">
        <v>65395</v>
      </c>
      <c r="G3104" s="288" t="s">
        <v>117</v>
      </c>
      <c r="H3104" s="288"/>
      <c r="I3104" s="1"/>
      <c r="J3104" s="10"/>
      <c r="K3104" s="10"/>
      <c r="L3104" s="1"/>
    </row>
    <row r="3105" spans="2:12" s="5" customFormat="1" ht="47.25" hidden="1">
      <c r="B3105" s="1"/>
      <c r="C3105" s="351">
        <v>8755</v>
      </c>
      <c r="D3105" s="352" t="s">
        <v>3171</v>
      </c>
      <c r="E3105" s="353" t="s">
        <v>125</v>
      </c>
      <c r="F3105" s="354">
        <v>15605</v>
      </c>
      <c r="G3105" s="288" t="s">
        <v>117</v>
      </c>
      <c r="H3105" s="288"/>
      <c r="I3105" s="1"/>
      <c r="J3105" s="10"/>
      <c r="K3105" s="10"/>
      <c r="L3105" s="1"/>
    </row>
    <row r="3106" spans="2:12" s="5" customFormat="1" ht="110.25" hidden="1">
      <c r="B3106" s="1"/>
      <c r="C3106" s="351">
        <v>8756</v>
      </c>
      <c r="D3106" s="352" t="s">
        <v>3172</v>
      </c>
      <c r="E3106" s="353" t="s">
        <v>125</v>
      </c>
      <c r="F3106" s="354">
        <v>15605</v>
      </c>
      <c r="G3106" s="288" t="s">
        <v>117</v>
      </c>
      <c r="H3106" s="288"/>
      <c r="I3106" s="1"/>
      <c r="J3106" s="10"/>
      <c r="K3106" s="10"/>
      <c r="L3106" s="1"/>
    </row>
    <row r="3107" spans="2:12" s="5" customFormat="1" ht="47.25" hidden="1">
      <c r="B3107" s="1"/>
      <c r="C3107" s="351">
        <v>8764</v>
      </c>
      <c r="D3107" s="352" t="s">
        <v>3173</v>
      </c>
      <c r="E3107" s="353" t="s">
        <v>1215</v>
      </c>
      <c r="F3107" s="354">
        <v>3274</v>
      </c>
      <c r="G3107" s="288" t="s">
        <v>117</v>
      </c>
      <c r="H3107" s="288"/>
      <c r="I3107" s="1"/>
      <c r="J3107" s="10"/>
      <c r="K3107" s="10"/>
      <c r="L3107" s="1"/>
    </row>
    <row r="3108" spans="2:12" s="5" customFormat="1" ht="31.5" hidden="1">
      <c r="B3108" s="1"/>
      <c r="C3108" s="351">
        <v>8765</v>
      </c>
      <c r="D3108" s="352" t="s">
        <v>3174</v>
      </c>
      <c r="E3108" s="353" t="s">
        <v>1215</v>
      </c>
      <c r="F3108" s="354">
        <v>6222</v>
      </c>
      <c r="G3108" s="288" t="s">
        <v>117</v>
      </c>
      <c r="H3108" s="288"/>
      <c r="I3108" s="1"/>
      <c r="J3108" s="10"/>
      <c r="K3108" s="10"/>
      <c r="L3108" s="1"/>
    </row>
    <row r="3109" spans="2:12" s="5" customFormat="1" ht="63" hidden="1">
      <c r="B3109" s="1"/>
      <c r="C3109" s="351">
        <v>8766</v>
      </c>
      <c r="D3109" s="352" t="s">
        <v>3175</v>
      </c>
      <c r="E3109" s="353" t="s">
        <v>1215</v>
      </c>
      <c r="F3109" s="354">
        <v>8250</v>
      </c>
      <c r="G3109" s="288" t="s">
        <v>117</v>
      </c>
      <c r="H3109" s="288"/>
      <c r="I3109" s="1"/>
      <c r="J3109" s="10"/>
      <c r="K3109" s="10"/>
      <c r="L3109" s="1"/>
    </row>
    <row r="3110" spans="2:12" s="5" customFormat="1" ht="63" hidden="1">
      <c r="B3110" s="1"/>
      <c r="C3110" s="351">
        <v>8768</v>
      </c>
      <c r="D3110" s="352" t="s">
        <v>3176</v>
      </c>
      <c r="E3110" s="353" t="s">
        <v>1215</v>
      </c>
      <c r="F3110" s="354">
        <v>78750</v>
      </c>
      <c r="G3110" s="288" t="s">
        <v>117</v>
      </c>
      <c r="H3110" s="288"/>
      <c r="I3110" s="1"/>
      <c r="J3110" s="10"/>
      <c r="K3110" s="10"/>
      <c r="L3110" s="1"/>
    </row>
    <row r="3111" spans="2:12" s="5" customFormat="1" ht="47.25" hidden="1">
      <c r="B3111" s="1"/>
      <c r="C3111" s="351">
        <v>8771</v>
      </c>
      <c r="D3111" s="352" t="s">
        <v>3177</v>
      </c>
      <c r="E3111" s="353" t="s">
        <v>1215</v>
      </c>
      <c r="F3111" s="354">
        <v>11993</v>
      </c>
      <c r="G3111" s="288" t="s">
        <v>117</v>
      </c>
      <c r="H3111" s="288"/>
      <c r="I3111" s="1"/>
      <c r="J3111" s="10"/>
      <c r="K3111" s="10"/>
      <c r="L3111" s="1"/>
    </row>
    <row r="3112" spans="2:12" s="5" customFormat="1" ht="47.25" hidden="1">
      <c r="B3112" s="1"/>
      <c r="C3112" s="351">
        <v>8772</v>
      </c>
      <c r="D3112" s="352" t="s">
        <v>3178</v>
      </c>
      <c r="E3112" s="353" t="s">
        <v>1215</v>
      </c>
      <c r="F3112" s="354">
        <v>7493</v>
      </c>
      <c r="G3112" s="288" t="s">
        <v>117</v>
      </c>
      <c r="H3112" s="288"/>
      <c r="I3112" s="1"/>
      <c r="J3112" s="10"/>
      <c r="K3112" s="10"/>
      <c r="L3112" s="1"/>
    </row>
    <row r="3113" spans="2:12" s="5" customFormat="1" ht="157.5" hidden="1">
      <c r="B3113" s="1"/>
      <c r="C3113" s="351">
        <v>8773</v>
      </c>
      <c r="D3113" s="352" t="s">
        <v>3179</v>
      </c>
      <c r="E3113" s="353" t="s">
        <v>1215</v>
      </c>
      <c r="F3113" s="354">
        <v>563917</v>
      </c>
      <c r="G3113" s="288" t="s">
        <v>117</v>
      </c>
      <c r="H3113" s="288"/>
      <c r="I3113" s="1"/>
      <c r="J3113" s="10"/>
      <c r="K3113" s="10"/>
      <c r="L3113" s="1"/>
    </row>
    <row r="3114" spans="2:12" s="5" customFormat="1" ht="126" hidden="1">
      <c r="B3114" s="1"/>
      <c r="C3114" s="351">
        <v>8774</v>
      </c>
      <c r="D3114" s="352" t="s">
        <v>3180</v>
      </c>
      <c r="E3114" s="353" t="s">
        <v>1215</v>
      </c>
      <c r="F3114" s="354">
        <v>401167</v>
      </c>
      <c r="G3114" s="288" t="s">
        <v>117</v>
      </c>
      <c r="H3114" s="288"/>
      <c r="I3114" s="1"/>
      <c r="J3114" s="10"/>
      <c r="K3114" s="10"/>
      <c r="L3114" s="1"/>
    </row>
    <row r="3115" spans="2:12" s="5" customFormat="1" ht="78.75" hidden="1">
      <c r="B3115" s="1"/>
      <c r="C3115" s="351">
        <v>8775</v>
      </c>
      <c r="D3115" s="352" t="s">
        <v>3181</v>
      </c>
      <c r="E3115" s="353" t="s">
        <v>1215</v>
      </c>
      <c r="F3115" s="354">
        <v>46152</v>
      </c>
      <c r="G3115" s="288" t="s">
        <v>117</v>
      </c>
      <c r="H3115" s="288"/>
      <c r="I3115" s="1"/>
      <c r="J3115" s="10"/>
      <c r="K3115" s="10"/>
      <c r="L3115" s="1"/>
    </row>
    <row r="3116" spans="2:12" s="5" customFormat="1" ht="78.75" hidden="1">
      <c r="B3116" s="1"/>
      <c r="C3116" s="351">
        <v>8776</v>
      </c>
      <c r="D3116" s="352" t="s">
        <v>3182</v>
      </c>
      <c r="E3116" s="353" t="s">
        <v>122</v>
      </c>
      <c r="F3116" s="354">
        <v>20749</v>
      </c>
      <c r="G3116" s="288" t="s">
        <v>117</v>
      </c>
      <c r="H3116" s="288"/>
      <c r="I3116" s="1"/>
      <c r="J3116" s="10"/>
      <c r="K3116" s="10"/>
      <c r="L3116" s="1"/>
    </row>
    <row r="3117" spans="2:12" s="5" customFormat="1" ht="25.5" hidden="1">
      <c r="B3117" s="1"/>
      <c r="C3117" s="351">
        <v>8779</v>
      </c>
      <c r="D3117" s="352" t="s">
        <v>3183</v>
      </c>
      <c r="E3117" s="353" t="s">
        <v>116</v>
      </c>
      <c r="F3117" s="354">
        <v>2567</v>
      </c>
      <c r="G3117" s="288" t="s">
        <v>117</v>
      </c>
      <c r="H3117" s="288"/>
      <c r="I3117" s="1"/>
      <c r="J3117" s="10"/>
      <c r="K3117" s="10"/>
      <c r="L3117" s="1"/>
    </row>
    <row r="3118" spans="2:12" s="5" customFormat="1" ht="47.25" hidden="1">
      <c r="B3118" s="1"/>
      <c r="C3118" s="351">
        <v>8780</v>
      </c>
      <c r="D3118" s="352" t="s">
        <v>3184</v>
      </c>
      <c r="E3118" s="353" t="s">
        <v>119</v>
      </c>
      <c r="F3118" s="354">
        <v>68826</v>
      </c>
      <c r="G3118" s="288" t="s">
        <v>117</v>
      </c>
      <c r="H3118" s="288"/>
      <c r="I3118" s="1"/>
      <c r="J3118" s="10"/>
      <c r="K3118" s="10"/>
      <c r="L3118" s="1"/>
    </row>
    <row r="3119" spans="2:12" s="5" customFormat="1" ht="31.5" hidden="1">
      <c r="B3119" s="1"/>
      <c r="C3119" s="351">
        <v>8781</v>
      </c>
      <c r="D3119" s="352" t="s">
        <v>3185</v>
      </c>
      <c r="E3119" s="353" t="s">
        <v>125</v>
      </c>
      <c r="F3119" s="354">
        <v>2172740</v>
      </c>
      <c r="G3119" s="288" t="s">
        <v>117</v>
      </c>
      <c r="H3119" s="288"/>
      <c r="I3119" s="1"/>
      <c r="J3119" s="10"/>
      <c r="K3119" s="10"/>
      <c r="L3119" s="1"/>
    </row>
    <row r="3120" spans="2:12" s="5" customFormat="1" ht="31.5" hidden="1">
      <c r="B3120" s="1"/>
      <c r="C3120" s="351">
        <v>8782</v>
      </c>
      <c r="D3120" s="352" t="s">
        <v>3186</v>
      </c>
      <c r="E3120" s="353" t="s">
        <v>125</v>
      </c>
      <c r="F3120" s="354">
        <v>104034</v>
      </c>
      <c r="G3120" s="288" t="s">
        <v>117</v>
      </c>
      <c r="H3120" s="288"/>
      <c r="I3120" s="1"/>
      <c r="J3120" s="10"/>
      <c r="K3120" s="10"/>
      <c r="L3120" s="1"/>
    </row>
    <row r="3121" spans="2:12" s="5" customFormat="1" ht="94.5" hidden="1">
      <c r="B3121" s="1"/>
      <c r="C3121" s="351">
        <v>8785</v>
      </c>
      <c r="D3121" s="352" t="s">
        <v>3187</v>
      </c>
      <c r="E3121" s="353" t="s">
        <v>125</v>
      </c>
      <c r="F3121" s="354">
        <v>476904</v>
      </c>
      <c r="G3121" s="288" t="s">
        <v>117</v>
      </c>
      <c r="H3121" s="288"/>
      <c r="I3121" s="1"/>
      <c r="J3121" s="10"/>
      <c r="K3121" s="10"/>
      <c r="L3121" s="1"/>
    </row>
    <row r="3122" spans="2:12" s="5" customFormat="1" ht="78.75" hidden="1">
      <c r="B3122" s="1"/>
      <c r="C3122" s="351">
        <v>8786</v>
      </c>
      <c r="D3122" s="352" t="s">
        <v>3188</v>
      </c>
      <c r="E3122" s="353" t="s">
        <v>125</v>
      </c>
      <c r="F3122" s="354">
        <v>892992</v>
      </c>
      <c r="G3122" s="288" t="s">
        <v>117</v>
      </c>
      <c r="H3122" s="288"/>
      <c r="I3122" s="1"/>
      <c r="J3122" s="10"/>
      <c r="K3122" s="10"/>
      <c r="L3122" s="1"/>
    </row>
    <row r="3123" spans="2:12" s="5" customFormat="1" ht="94.5" hidden="1">
      <c r="B3123" s="1"/>
      <c r="C3123" s="351">
        <v>8787</v>
      </c>
      <c r="D3123" s="352" t="s">
        <v>3189</v>
      </c>
      <c r="E3123" s="353" t="s">
        <v>125</v>
      </c>
      <c r="F3123" s="354">
        <v>2555980</v>
      </c>
      <c r="G3123" s="288" t="s">
        <v>117</v>
      </c>
      <c r="H3123" s="288"/>
      <c r="I3123" s="1"/>
      <c r="J3123" s="10"/>
      <c r="K3123" s="10"/>
      <c r="L3123" s="1"/>
    </row>
    <row r="3124" spans="2:12" s="5" customFormat="1" ht="94.5" hidden="1">
      <c r="B3124" s="1"/>
      <c r="C3124" s="351">
        <v>8788</v>
      </c>
      <c r="D3124" s="352" t="s">
        <v>3190</v>
      </c>
      <c r="E3124" s="353" t="s">
        <v>125</v>
      </c>
      <c r="F3124" s="354">
        <v>2555980</v>
      </c>
      <c r="G3124" s="288" t="s">
        <v>117</v>
      </c>
      <c r="H3124" s="288"/>
      <c r="I3124" s="1"/>
      <c r="J3124" s="10"/>
      <c r="K3124" s="10"/>
      <c r="L3124" s="1"/>
    </row>
    <row r="3125" spans="2:12" s="5" customFormat="1" ht="31.5" hidden="1">
      <c r="B3125" s="1"/>
      <c r="C3125" s="351">
        <v>8789</v>
      </c>
      <c r="D3125" s="352" t="s">
        <v>3191</v>
      </c>
      <c r="E3125" s="353" t="s">
        <v>119</v>
      </c>
      <c r="F3125" s="354">
        <v>9496320</v>
      </c>
      <c r="G3125" s="288" t="s">
        <v>117</v>
      </c>
      <c r="H3125" s="288"/>
      <c r="I3125" s="1"/>
      <c r="J3125" s="10"/>
      <c r="K3125" s="10"/>
      <c r="L3125" s="1"/>
    </row>
    <row r="3126" spans="2:12" s="5" customFormat="1" ht="31.5" hidden="1">
      <c r="B3126" s="1"/>
      <c r="C3126" s="351">
        <v>8790</v>
      </c>
      <c r="D3126" s="352" t="s">
        <v>3192</v>
      </c>
      <c r="E3126" s="353" t="s">
        <v>119</v>
      </c>
      <c r="F3126" s="354">
        <v>1846320</v>
      </c>
      <c r="G3126" s="288" t="s">
        <v>117</v>
      </c>
      <c r="H3126" s="288"/>
      <c r="I3126" s="1"/>
      <c r="J3126" s="10"/>
      <c r="K3126" s="10"/>
      <c r="L3126" s="1"/>
    </row>
    <row r="3127" spans="2:12" s="5" customFormat="1" ht="47.25" hidden="1">
      <c r="B3127" s="1"/>
      <c r="C3127" s="351">
        <v>8791</v>
      </c>
      <c r="D3127" s="352" t="s">
        <v>3193</v>
      </c>
      <c r="E3127" s="353" t="s">
        <v>122</v>
      </c>
      <c r="F3127" s="354">
        <v>851570</v>
      </c>
      <c r="G3127" s="288" t="s">
        <v>117</v>
      </c>
      <c r="H3127" s="288"/>
      <c r="I3127" s="1"/>
      <c r="J3127" s="10"/>
      <c r="K3127" s="10"/>
      <c r="L3127" s="1"/>
    </row>
    <row r="3128" spans="2:12" s="5" customFormat="1" ht="31.5" hidden="1">
      <c r="B3128" s="1"/>
      <c r="C3128" s="351">
        <v>8792</v>
      </c>
      <c r="D3128" s="352" t="s">
        <v>3194</v>
      </c>
      <c r="E3128" s="353" t="s">
        <v>122</v>
      </c>
      <c r="F3128" s="354">
        <v>196751</v>
      </c>
      <c r="G3128" s="288" t="s">
        <v>117</v>
      </c>
      <c r="H3128" s="288"/>
      <c r="I3128" s="1"/>
      <c r="J3128" s="10"/>
      <c r="K3128" s="10"/>
      <c r="L3128" s="1"/>
    </row>
    <row r="3129" spans="2:12" s="5" customFormat="1" ht="31.5" hidden="1">
      <c r="B3129" s="1"/>
      <c r="C3129" s="351">
        <v>8793</v>
      </c>
      <c r="D3129" s="352" t="s">
        <v>3195</v>
      </c>
      <c r="E3129" s="353" t="s">
        <v>125</v>
      </c>
      <c r="F3129" s="354">
        <v>212715</v>
      </c>
      <c r="G3129" s="288" t="s">
        <v>117</v>
      </c>
      <c r="H3129" s="288"/>
      <c r="I3129" s="1"/>
      <c r="J3129" s="10"/>
      <c r="K3129" s="10"/>
      <c r="L3129" s="1"/>
    </row>
    <row r="3130" spans="2:12" s="5" customFormat="1" ht="31.5" hidden="1">
      <c r="B3130" s="1"/>
      <c r="C3130" s="351">
        <v>8794</v>
      </c>
      <c r="D3130" s="352" t="s">
        <v>3196</v>
      </c>
      <c r="E3130" s="353" t="s">
        <v>125</v>
      </c>
      <c r="F3130" s="354">
        <v>183767</v>
      </c>
      <c r="G3130" s="288" t="s">
        <v>117</v>
      </c>
      <c r="H3130" s="288"/>
      <c r="I3130" s="1"/>
      <c r="J3130" s="10"/>
      <c r="K3130" s="10"/>
      <c r="L3130" s="1"/>
    </row>
    <row r="3131" spans="2:12" s="5" customFormat="1" ht="31.5" hidden="1">
      <c r="B3131" s="1"/>
      <c r="C3131" s="351">
        <v>8799</v>
      </c>
      <c r="D3131" s="352" t="s">
        <v>3197</v>
      </c>
      <c r="E3131" s="353" t="s">
        <v>125</v>
      </c>
      <c r="F3131" s="354">
        <v>362674</v>
      </c>
      <c r="G3131" s="288" t="s">
        <v>117</v>
      </c>
      <c r="H3131" s="288"/>
      <c r="I3131" s="1"/>
      <c r="J3131" s="10"/>
      <c r="K3131" s="10"/>
      <c r="L3131" s="1"/>
    </row>
    <row r="3132" spans="2:12" s="5" customFormat="1" ht="78.75" hidden="1">
      <c r="B3132" s="1"/>
      <c r="C3132" s="351">
        <v>8827</v>
      </c>
      <c r="D3132" s="352" t="s">
        <v>3198</v>
      </c>
      <c r="E3132" s="353" t="s">
        <v>116</v>
      </c>
      <c r="F3132" s="354">
        <v>92305</v>
      </c>
      <c r="G3132" s="288" t="s">
        <v>117</v>
      </c>
      <c r="H3132" s="288"/>
      <c r="I3132" s="1"/>
      <c r="J3132" s="10"/>
      <c r="K3132" s="10"/>
      <c r="L3132" s="1"/>
    </row>
    <row r="3133" spans="2:12" s="5" customFormat="1" ht="78.75" hidden="1">
      <c r="B3133" s="1"/>
      <c r="C3133" s="351">
        <v>8893</v>
      </c>
      <c r="D3133" s="352" t="s">
        <v>3199</v>
      </c>
      <c r="E3133" s="353" t="s">
        <v>125</v>
      </c>
      <c r="F3133" s="354">
        <v>1817571</v>
      </c>
      <c r="G3133" s="288" t="s">
        <v>117</v>
      </c>
      <c r="H3133" s="288"/>
      <c r="I3133" s="1"/>
      <c r="J3133" s="10"/>
      <c r="K3133" s="10"/>
      <c r="L3133" s="1"/>
    </row>
    <row r="3134" spans="2:12" s="5" customFormat="1" ht="31.5" hidden="1">
      <c r="B3134" s="1"/>
      <c r="C3134" s="351">
        <v>8904</v>
      </c>
      <c r="D3134" s="352" t="s">
        <v>3200</v>
      </c>
      <c r="E3134" s="353" t="s">
        <v>122</v>
      </c>
      <c r="F3134" s="354">
        <v>434285</v>
      </c>
      <c r="G3134" s="288" t="s">
        <v>117</v>
      </c>
      <c r="H3134" s="288"/>
      <c r="I3134" s="1"/>
      <c r="J3134" s="10"/>
      <c r="K3134" s="10"/>
      <c r="L3134" s="1"/>
    </row>
    <row r="3135" spans="2:12" s="5" customFormat="1" ht="47.25" hidden="1">
      <c r="B3135" s="1"/>
      <c r="C3135" s="351">
        <v>8920</v>
      </c>
      <c r="D3135" s="352" t="s">
        <v>3201</v>
      </c>
      <c r="E3135" s="353" t="s">
        <v>125</v>
      </c>
      <c r="F3135" s="354">
        <v>1607108</v>
      </c>
      <c r="G3135" s="288" t="s">
        <v>117</v>
      </c>
      <c r="H3135" s="288"/>
      <c r="I3135" s="1"/>
      <c r="J3135" s="10"/>
      <c r="K3135" s="10"/>
      <c r="L3135" s="1"/>
    </row>
    <row r="3136" spans="2:12" s="5" customFormat="1" ht="47.25" hidden="1">
      <c r="B3136" s="1"/>
      <c r="C3136" s="351">
        <v>8926</v>
      </c>
      <c r="D3136" s="352" t="s">
        <v>3202</v>
      </c>
      <c r="E3136" s="353" t="s">
        <v>125</v>
      </c>
      <c r="F3136" s="354">
        <v>485841</v>
      </c>
      <c r="G3136" s="288" t="s">
        <v>117</v>
      </c>
      <c r="H3136" s="288"/>
      <c r="I3136" s="1"/>
      <c r="J3136" s="10"/>
      <c r="K3136" s="10"/>
      <c r="L3136" s="1"/>
    </row>
    <row r="3137" spans="2:12" s="5" customFormat="1" ht="31.5" hidden="1">
      <c r="B3137" s="1"/>
      <c r="C3137" s="351">
        <v>8946</v>
      </c>
      <c r="D3137" s="352" t="s">
        <v>3203</v>
      </c>
      <c r="E3137" s="353" t="s">
        <v>125</v>
      </c>
      <c r="F3137" s="354">
        <v>408762</v>
      </c>
      <c r="G3137" s="288" t="s">
        <v>117</v>
      </c>
      <c r="H3137" s="288"/>
      <c r="I3137" s="1"/>
      <c r="J3137" s="10"/>
      <c r="K3137" s="10"/>
      <c r="L3137" s="1"/>
    </row>
    <row r="3138" spans="2:12" s="5" customFormat="1" ht="31.5" hidden="1">
      <c r="B3138" s="1"/>
      <c r="C3138" s="351">
        <v>8951</v>
      </c>
      <c r="D3138" s="352" t="s">
        <v>3204</v>
      </c>
      <c r="E3138" s="353" t="s">
        <v>125</v>
      </c>
      <c r="F3138" s="354">
        <v>429586</v>
      </c>
      <c r="G3138" s="288" t="s">
        <v>117</v>
      </c>
      <c r="H3138" s="288"/>
      <c r="I3138" s="1"/>
      <c r="J3138" s="10"/>
      <c r="K3138" s="10"/>
      <c r="L3138" s="1"/>
    </row>
    <row r="3139" spans="2:12" s="5" customFormat="1" ht="78.75">
      <c r="B3139" s="1"/>
      <c r="C3139" s="351">
        <v>8953</v>
      </c>
      <c r="D3139" s="352" t="s">
        <v>3205</v>
      </c>
      <c r="E3139" s="353" t="s">
        <v>122</v>
      </c>
      <c r="F3139" s="354">
        <v>458573</v>
      </c>
      <c r="G3139" s="288" t="s">
        <v>117</v>
      </c>
      <c r="H3139" s="288" t="s">
        <v>145</v>
      </c>
      <c r="I3139" s="1"/>
      <c r="J3139" s="10"/>
      <c r="K3139" s="10"/>
      <c r="L3139" s="1"/>
    </row>
    <row r="3140" spans="2:12" s="5" customFormat="1" ht="63" hidden="1">
      <c r="B3140" s="1"/>
      <c r="C3140" s="351">
        <v>8955</v>
      </c>
      <c r="D3140" s="352" t="s">
        <v>3206</v>
      </c>
      <c r="E3140" s="353" t="s">
        <v>122</v>
      </c>
      <c r="F3140" s="354">
        <v>455449</v>
      </c>
      <c r="G3140" s="288" t="s">
        <v>117</v>
      </c>
      <c r="H3140" s="288" t="s">
        <v>145</v>
      </c>
      <c r="I3140" s="1"/>
      <c r="J3140" s="10"/>
      <c r="K3140" s="10"/>
      <c r="L3140" s="1"/>
    </row>
    <row r="3141" spans="2:12" s="5" customFormat="1" ht="47.25" hidden="1">
      <c r="B3141" s="1"/>
      <c r="C3141" s="351">
        <v>8958</v>
      </c>
      <c r="D3141" s="352" t="s">
        <v>3207</v>
      </c>
      <c r="E3141" s="353" t="s">
        <v>116</v>
      </c>
      <c r="F3141" s="354">
        <v>77726</v>
      </c>
      <c r="G3141" s="288" t="s">
        <v>117</v>
      </c>
      <c r="H3141" s="288"/>
      <c r="I3141" s="1"/>
      <c r="J3141" s="10"/>
      <c r="K3141" s="10"/>
      <c r="L3141" s="1"/>
    </row>
    <row r="3142" spans="2:12" s="5" customFormat="1" ht="31.5" hidden="1">
      <c r="B3142" s="1"/>
      <c r="C3142" s="351">
        <v>8960</v>
      </c>
      <c r="D3142" s="352" t="s">
        <v>3208</v>
      </c>
      <c r="E3142" s="353" t="s">
        <v>1215</v>
      </c>
      <c r="F3142" s="354">
        <v>78750</v>
      </c>
      <c r="G3142" s="288" t="s">
        <v>117</v>
      </c>
      <c r="H3142" s="288"/>
      <c r="I3142" s="1"/>
      <c r="J3142" s="10"/>
      <c r="K3142" s="10"/>
      <c r="L3142" s="1"/>
    </row>
    <row r="3143" spans="2:12" s="5" customFormat="1" ht="63" hidden="1">
      <c r="B3143" s="1"/>
      <c r="C3143" s="351">
        <v>8961</v>
      </c>
      <c r="D3143" s="352" t="s">
        <v>3209</v>
      </c>
      <c r="E3143" s="353" t="s">
        <v>1215</v>
      </c>
      <c r="F3143" s="354">
        <v>59817</v>
      </c>
      <c r="G3143" s="288" t="s">
        <v>117</v>
      </c>
      <c r="H3143" s="288"/>
      <c r="I3143" s="1"/>
      <c r="J3143" s="10"/>
      <c r="K3143" s="10"/>
      <c r="L3143" s="1"/>
    </row>
    <row r="3144" spans="2:12" s="5" customFormat="1" ht="47.25" hidden="1">
      <c r="B3144" s="1"/>
      <c r="C3144" s="351">
        <v>8962</v>
      </c>
      <c r="D3144" s="352" t="s">
        <v>3210</v>
      </c>
      <c r="E3144" s="353" t="s">
        <v>1215</v>
      </c>
      <c r="F3144" s="354">
        <v>4165</v>
      </c>
      <c r="G3144" s="288" t="s">
        <v>117</v>
      </c>
      <c r="H3144" s="288"/>
      <c r="I3144" s="1"/>
      <c r="J3144" s="10"/>
      <c r="K3144" s="10"/>
      <c r="L3144" s="1"/>
    </row>
    <row r="3145" spans="2:12" s="5" customFormat="1" ht="31.5" hidden="1">
      <c r="B3145" s="1"/>
      <c r="C3145" s="351">
        <v>8963</v>
      </c>
      <c r="D3145" s="352" t="s">
        <v>3211</v>
      </c>
      <c r="E3145" s="353" t="s">
        <v>1215</v>
      </c>
      <c r="F3145" s="354">
        <v>3274</v>
      </c>
      <c r="G3145" s="288" t="s">
        <v>117</v>
      </c>
      <c r="H3145" s="288"/>
      <c r="I3145" s="1"/>
      <c r="J3145" s="10"/>
      <c r="K3145" s="10"/>
      <c r="L3145" s="1"/>
    </row>
    <row r="3146" spans="2:12" s="5" customFormat="1" ht="78.75" hidden="1">
      <c r="B3146" s="1"/>
      <c r="C3146" s="351">
        <v>8964</v>
      </c>
      <c r="D3146" s="352" t="s">
        <v>3212</v>
      </c>
      <c r="E3146" s="353" t="s">
        <v>1215</v>
      </c>
      <c r="F3146" s="354">
        <v>446318</v>
      </c>
      <c r="G3146" s="288" t="s">
        <v>117</v>
      </c>
      <c r="H3146" s="288"/>
      <c r="I3146" s="1"/>
      <c r="J3146" s="10"/>
      <c r="K3146" s="10"/>
      <c r="L3146" s="1"/>
    </row>
    <row r="3147" spans="2:12" s="5" customFormat="1" ht="63" hidden="1">
      <c r="B3147" s="1"/>
      <c r="C3147" s="351">
        <v>8965</v>
      </c>
      <c r="D3147" s="352" t="s">
        <v>3213</v>
      </c>
      <c r="E3147" s="353" t="s">
        <v>119</v>
      </c>
      <c r="F3147" s="354">
        <v>297500</v>
      </c>
      <c r="G3147" s="288" t="s">
        <v>117</v>
      </c>
      <c r="H3147" s="288"/>
      <c r="I3147" s="1"/>
      <c r="J3147" s="10"/>
      <c r="K3147" s="10"/>
      <c r="L3147" s="1"/>
    </row>
    <row r="3148" spans="2:12" s="5" customFormat="1" ht="31.5" hidden="1">
      <c r="B3148" s="1"/>
      <c r="C3148" s="351">
        <v>8966</v>
      </c>
      <c r="D3148" s="352" t="s">
        <v>3214</v>
      </c>
      <c r="E3148" s="353" t="s">
        <v>1215</v>
      </c>
      <c r="F3148" s="354">
        <v>25493</v>
      </c>
      <c r="G3148" s="288" t="s">
        <v>117</v>
      </c>
      <c r="H3148" s="288"/>
      <c r="I3148" s="1"/>
      <c r="J3148" s="10"/>
      <c r="K3148" s="10"/>
      <c r="L3148" s="1"/>
    </row>
    <row r="3149" spans="2:12" s="5" customFormat="1" ht="31.5" hidden="1">
      <c r="B3149" s="1"/>
      <c r="C3149" s="351">
        <v>8970</v>
      </c>
      <c r="D3149" s="352" t="s">
        <v>3215</v>
      </c>
      <c r="E3149" s="353" t="s">
        <v>125</v>
      </c>
      <c r="F3149" s="354">
        <v>284552</v>
      </c>
      <c r="G3149" s="288" t="s">
        <v>117</v>
      </c>
      <c r="H3149" s="288"/>
      <c r="I3149" s="1"/>
      <c r="J3149" s="10"/>
      <c r="K3149" s="10"/>
      <c r="L3149" s="1"/>
    </row>
    <row r="3150" spans="2:12" s="5" customFormat="1" ht="94.5" hidden="1">
      <c r="B3150" s="1"/>
      <c r="C3150" s="351">
        <v>8971</v>
      </c>
      <c r="D3150" s="352" t="s">
        <v>3216</v>
      </c>
      <c r="E3150" s="353" t="s">
        <v>116</v>
      </c>
      <c r="F3150" s="354">
        <v>5730</v>
      </c>
      <c r="G3150" s="288" t="s">
        <v>117</v>
      </c>
      <c r="H3150" s="288"/>
      <c r="I3150" s="1"/>
      <c r="J3150" s="10"/>
      <c r="K3150" s="10"/>
      <c r="L3150" s="1"/>
    </row>
    <row r="3151" spans="2:12" s="5" customFormat="1" ht="94.5" hidden="1">
      <c r="B3151" s="1"/>
      <c r="C3151" s="351">
        <v>8972</v>
      </c>
      <c r="D3151" s="352" t="s">
        <v>3217</v>
      </c>
      <c r="E3151" s="353" t="s">
        <v>785</v>
      </c>
      <c r="F3151" s="354">
        <v>251285</v>
      </c>
      <c r="G3151" s="288" t="s">
        <v>117</v>
      </c>
      <c r="H3151" s="288"/>
      <c r="I3151" s="1"/>
      <c r="J3151" s="10"/>
      <c r="K3151" s="10"/>
      <c r="L3151" s="1"/>
    </row>
    <row r="3152" spans="2:12" s="5" customFormat="1" ht="60" hidden="1">
      <c r="B3152" s="1"/>
      <c r="C3152" s="458">
        <v>8973</v>
      </c>
      <c r="D3152" s="460" t="s">
        <v>3218</v>
      </c>
      <c r="E3152" s="462" t="s">
        <v>116</v>
      </c>
      <c r="F3152" s="464">
        <v>60856</v>
      </c>
      <c r="G3152" s="288" t="s">
        <v>117</v>
      </c>
      <c r="H3152" s="288"/>
      <c r="I3152" s="1"/>
      <c r="J3152" s="10"/>
      <c r="K3152" s="10"/>
      <c r="L3152" s="1"/>
    </row>
    <row r="3153" spans="2:12" s="5" customFormat="1" ht="60" hidden="1">
      <c r="B3153" s="1"/>
      <c r="C3153" s="458">
        <v>8974</v>
      </c>
      <c r="D3153" s="460" t="s">
        <v>3219</v>
      </c>
      <c r="E3153" s="462" t="s">
        <v>116</v>
      </c>
      <c r="F3153" s="464">
        <v>60856</v>
      </c>
      <c r="G3153" s="288" t="s">
        <v>117</v>
      </c>
      <c r="H3153" s="288"/>
      <c r="I3153" s="1"/>
      <c r="J3153" s="10"/>
      <c r="K3153" s="10"/>
      <c r="L3153" s="1"/>
    </row>
    <row r="3154" spans="2:12" s="5" customFormat="1" ht="60" hidden="1">
      <c r="B3154" s="1"/>
      <c r="C3154" s="458">
        <v>8975</v>
      </c>
      <c r="D3154" s="460" t="s">
        <v>3220</v>
      </c>
      <c r="E3154" s="462" t="s">
        <v>116</v>
      </c>
      <c r="F3154" s="464">
        <v>58595</v>
      </c>
      <c r="G3154" s="288" t="s">
        <v>117</v>
      </c>
      <c r="H3154" s="288"/>
      <c r="I3154" s="1"/>
      <c r="J3154" s="10"/>
      <c r="K3154" s="10"/>
      <c r="L3154" s="1"/>
    </row>
    <row r="3155" spans="2:12" s="5" customFormat="1" ht="75" hidden="1">
      <c r="B3155" s="1"/>
      <c r="C3155" s="458">
        <v>8976</v>
      </c>
      <c r="D3155" s="460" t="s">
        <v>3221</v>
      </c>
      <c r="E3155" s="462" t="s">
        <v>116</v>
      </c>
      <c r="F3155" s="464">
        <v>75049</v>
      </c>
      <c r="G3155" s="288" t="s">
        <v>117</v>
      </c>
      <c r="H3155" s="288"/>
      <c r="I3155" s="1"/>
      <c r="J3155" s="10"/>
      <c r="K3155" s="10"/>
      <c r="L3155" s="1"/>
    </row>
    <row r="3156" spans="2:12" s="5" customFormat="1" ht="45" hidden="1">
      <c r="B3156" s="1"/>
      <c r="C3156" s="458">
        <v>8977</v>
      </c>
      <c r="D3156" s="460" t="s">
        <v>3222</v>
      </c>
      <c r="E3156" s="462" t="s">
        <v>119</v>
      </c>
      <c r="F3156" s="464">
        <v>554156</v>
      </c>
      <c r="G3156" s="288" t="s">
        <v>117</v>
      </c>
      <c r="H3156" s="288"/>
      <c r="I3156" s="1"/>
      <c r="J3156" s="10"/>
      <c r="K3156" s="10"/>
      <c r="L3156" s="1"/>
    </row>
    <row r="3157" spans="2:12" s="5" customFormat="1" ht="180">
      <c r="B3157" s="1"/>
      <c r="C3157" s="458">
        <v>8978</v>
      </c>
      <c r="D3157" s="460" t="s">
        <v>3223</v>
      </c>
      <c r="E3157" s="462" t="s">
        <v>122</v>
      </c>
      <c r="F3157" s="464">
        <v>326719</v>
      </c>
      <c r="G3157" s="288" t="s">
        <v>117</v>
      </c>
      <c r="H3157" s="288"/>
      <c r="I3157" s="1"/>
      <c r="J3157" s="10"/>
      <c r="K3157" s="10"/>
      <c r="L3157" s="1"/>
    </row>
    <row r="3158" spans="2:12" s="5" customFormat="1" ht="60" hidden="1">
      <c r="B3158" s="1"/>
      <c r="C3158" s="458">
        <v>8979</v>
      </c>
      <c r="D3158" s="460" t="s">
        <v>3224</v>
      </c>
      <c r="E3158" s="462" t="s">
        <v>125</v>
      </c>
      <c r="F3158" s="464">
        <v>762402</v>
      </c>
      <c r="G3158" s="288" t="s">
        <v>117</v>
      </c>
      <c r="H3158" s="288"/>
      <c r="I3158" s="1"/>
      <c r="J3158" s="10"/>
      <c r="K3158" s="10"/>
      <c r="L3158" s="1"/>
    </row>
    <row r="3159" spans="2:12" s="5" customFormat="1" ht="90" hidden="1">
      <c r="B3159" s="1"/>
      <c r="C3159" s="458">
        <v>8980</v>
      </c>
      <c r="D3159" s="460" t="s">
        <v>3225</v>
      </c>
      <c r="E3159" s="462" t="s">
        <v>125</v>
      </c>
      <c r="F3159" s="464">
        <v>419320</v>
      </c>
      <c r="G3159" s="288" t="s">
        <v>117</v>
      </c>
      <c r="H3159" s="288"/>
      <c r="I3159" s="1"/>
      <c r="J3159" s="10"/>
      <c r="K3159" s="10"/>
      <c r="L3159" s="1"/>
    </row>
    <row r="3160" spans="2:12" s="5" customFormat="1" ht="90" hidden="1">
      <c r="B3160" s="1"/>
      <c r="C3160" s="458">
        <v>8981</v>
      </c>
      <c r="D3160" s="460" t="s">
        <v>3226</v>
      </c>
      <c r="E3160" s="462" t="s">
        <v>125</v>
      </c>
      <c r="F3160" s="464">
        <v>424883</v>
      </c>
      <c r="G3160" s="288" t="s">
        <v>117</v>
      </c>
      <c r="H3160" s="288"/>
      <c r="I3160" s="1"/>
      <c r="J3160" s="10"/>
      <c r="K3160" s="10"/>
      <c r="L3160" s="1"/>
    </row>
    <row r="3161" spans="2:12" s="5" customFormat="1" ht="60" hidden="1">
      <c r="B3161" s="1"/>
      <c r="C3161" s="458">
        <v>8982</v>
      </c>
      <c r="D3161" s="460" t="s">
        <v>3227</v>
      </c>
      <c r="E3161" s="462" t="s">
        <v>125</v>
      </c>
      <c r="F3161" s="464">
        <v>9800515</v>
      </c>
      <c r="G3161" s="288" t="s">
        <v>117</v>
      </c>
      <c r="H3161" s="288"/>
      <c r="I3161" s="1"/>
      <c r="J3161" s="10"/>
      <c r="K3161" s="10"/>
      <c r="L3161" s="1"/>
    </row>
    <row r="3162" spans="2:12" s="5" customFormat="1" ht="60" hidden="1">
      <c r="B3162" s="1"/>
      <c r="C3162" s="458">
        <v>8983</v>
      </c>
      <c r="D3162" s="460" t="s">
        <v>3228</v>
      </c>
      <c r="E3162" s="462" t="s">
        <v>125</v>
      </c>
      <c r="F3162" s="464">
        <v>10299411</v>
      </c>
      <c r="G3162" s="288" t="s">
        <v>117</v>
      </c>
      <c r="H3162" s="288"/>
      <c r="I3162" s="1"/>
      <c r="J3162" s="10"/>
      <c r="K3162" s="10"/>
      <c r="L3162" s="1"/>
    </row>
    <row r="3163" spans="2:12" s="5" customFormat="1" ht="105" hidden="1">
      <c r="B3163" s="1"/>
      <c r="C3163" s="458">
        <v>8984</v>
      </c>
      <c r="D3163" s="460" t="s">
        <v>3229</v>
      </c>
      <c r="E3163" s="462" t="s">
        <v>122</v>
      </c>
      <c r="F3163" s="464">
        <v>98344</v>
      </c>
      <c r="G3163" s="288" t="s">
        <v>117</v>
      </c>
      <c r="H3163" s="288"/>
      <c r="I3163" s="1"/>
      <c r="J3163" s="10"/>
      <c r="K3163" s="10"/>
      <c r="L3163" s="1"/>
    </row>
    <row r="3164" spans="2:12" s="5" customFormat="1" ht="45" hidden="1">
      <c r="B3164" s="1"/>
      <c r="C3164" s="458">
        <v>8985</v>
      </c>
      <c r="D3164" s="460" t="s">
        <v>3230</v>
      </c>
      <c r="E3164" s="462" t="s">
        <v>122</v>
      </c>
      <c r="F3164" s="464">
        <v>215486</v>
      </c>
      <c r="G3164" s="288" t="s">
        <v>117</v>
      </c>
      <c r="H3164" s="288"/>
      <c r="I3164" s="1"/>
      <c r="J3164" s="10"/>
      <c r="K3164" s="10"/>
      <c r="L3164" s="1"/>
    </row>
    <row r="3165" spans="2:12" s="5" customFormat="1" ht="45" hidden="1">
      <c r="B3165" s="1"/>
      <c r="C3165" s="458">
        <v>8986</v>
      </c>
      <c r="D3165" s="460" t="s">
        <v>3231</v>
      </c>
      <c r="E3165" s="462" t="s">
        <v>122</v>
      </c>
      <c r="F3165" s="464">
        <v>114152</v>
      </c>
      <c r="G3165" s="288" t="s">
        <v>117</v>
      </c>
      <c r="H3165" s="288"/>
      <c r="I3165" s="1"/>
      <c r="J3165" s="10"/>
      <c r="K3165" s="10"/>
      <c r="L3165" s="1"/>
    </row>
    <row r="3166" spans="2:12" s="5" customFormat="1" ht="45" hidden="1">
      <c r="B3166" s="1"/>
      <c r="C3166" s="458">
        <v>8987</v>
      </c>
      <c r="D3166" s="460" t="s">
        <v>3232</v>
      </c>
      <c r="E3166" s="462" t="s">
        <v>122</v>
      </c>
      <c r="F3166" s="464">
        <v>190425</v>
      </c>
      <c r="G3166" s="288" t="s">
        <v>117</v>
      </c>
      <c r="H3166" s="288"/>
      <c r="I3166" s="1"/>
      <c r="J3166" s="10"/>
      <c r="K3166" s="10"/>
      <c r="L3166" s="1"/>
    </row>
    <row r="3167" spans="2:12" s="5" customFormat="1" ht="105" hidden="1">
      <c r="B3167" s="1"/>
      <c r="C3167" s="458">
        <v>8988</v>
      </c>
      <c r="D3167" s="460" t="s">
        <v>3233</v>
      </c>
      <c r="E3167" s="462" t="s">
        <v>122</v>
      </c>
      <c r="F3167" s="464">
        <v>1612019</v>
      </c>
      <c r="G3167" s="288" t="s">
        <v>117</v>
      </c>
      <c r="H3167" s="288"/>
      <c r="I3167" s="1"/>
      <c r="J3167" s="10"/>
      <c r="K3167" s="10"/>
      <c r="L3167" s="1"/>
    </row>
    <row r="3168" spans="2:12" s="5" customFormat="1" ht="60" hidden="1">
      <c r="B3168" s="1"/>
      <c r="C3168" s="458">
        <v>8989</v>
      </c>
      <c r="D3168" s="460" t="s">
        <v>3234</v>
      </c>
      <c r="E3168" s="462" t="s">
        <v>122</v>
      </c>
      <c r="F3168" s="464">
        <v>60639</v>
      </c>
      <c r="G3168" s="288" t="s">
        <v>117</v>
      </c>
      <c r="H3168" s="288"/>
      <c r="I3168" s="1"/>
      <c r="J3168" s="10"/>
      <c r="K3168" s="10"/>
      <c r="L3168" s="1"/>
    </row>
    <row r="3169" spans="2:12" s="5" customFormat="1" ht="75" hidden="1">
      <c r="B3169" s="1"/>
      <c r="C3169" s="458">
        <v>8990</v>
      </c>
      <c r="D3169" s="460" t="s">
        <v>3235</v>
      </c>
      <c r="E3169" s="462" t="s">
        <v>125</v>
      </c>
      <c r="F3169" s="464">
        <v>97818552</v>
      </c>
      <c r="G3169" s="288" t="s">
        <v>117</v>
      </c>
      <c r="H3169" s="288"/>
      <c r="I3169" s="1"/>
      <c r="J3169" s="10"/>
      <c r="K3169" s="10"/>
      <c r="L3169" s="1"/>
    </row>
    <row r="3170" spans="2:12" s="5" customFormat="1" ht="45" hidden="1">
      <c r="B3170" s="1"/>
      <c r="C3170" s="458">
        <v>8991</v>
      </c>
      <c r="D3170" s="460" t="s">
        <v>3236</v>
      </c>
      <c r="E3170" s="462" t="s">
        <v>125</v>
      </c>
      <c r="F3170" s="464">
        <v>120264</v>
      </c>
      <c r="G3170" s="288" t="s">
        <v>117</v>
      </c>
      <c r="H3170" s="288"/>
      <c r="I3170" s="1"/>
      <c r="J3170" s="10"/>
      <c r="K3170" s="10"/>
      <c r="L3170" s="1"/>
    </row>
    <row r="3171" spans="2:12" s="5" customFormat="1" ht="75" hidden="1">
      <c r="B3171" s="1"/>
      <c r="C3171" s="458">
        <v>8992</v>
      </c>
      <c r="D3171" s="460" t="s">
        <v>3237</v>
      </c>
      <c r="E3171" s="462" t="s">
        <v>122</v>
      </c>
      <c r="F3171" s="464">
        <v>214076</v>
      </c>
      <c r="G3171" s="288" t="s">
        <v>117</v>
      </c>
      <c r="H3171" s="288"/>
      <c r="I3171" s="1"/>
      <c r="J3171" s="10"/>
      <c r="K3171" s="10"/>
      <c r="L3171" s="1"/>
    </row>
    <row r="3172" spans="2:12" s="5" customFormat="1" ht="45" hidden="1">
      <c r="B3172" s="1"/>
      <c r="C3172" s="458">
        <v>8993</v>
      </c>
      <c r="D3172" s="460" t="s">
        <v>3238</v>
      </c>
      <c r="E3172" s="462" t="s">
        <v>125</v>
      </c>
      <c r="F3172" s="464">
        <v>94730</v>
      </c>
      <c r="G3172" s="288" t="s">
        <v>117</v>
      </c>
      <c r="H3172" s="288"/>
      <c r="I3172" s="1"/>
      <c r="J3172" s="10"/>
      <c r="K3172" s="10"/>
      <c r="L3172" s="1"/>
    </row>
    <row r="3173" spans="2:12" s="5" customFormat="1" ht="45" hidden="1">
      <c r="B3173" s="1"/>
      <c r="C3173" s="458">
        <v>8994</v>
      </c>
      <c r="D3173" s="460" t="s">
        <v>3239</v>
      </c>
      <c r="E3173" s="462" t="s">
        <v>125</v>
      </c>
      <c r="F3173" s="464">
        <v>3399171</v>
      </c>
      <c r="G3173" s="288" t="s">
        <v>117</v>
      </c>
      <c r="H3173" s="288" t="s">
        <v>145</v>
      </c>
      <c r="I3173" s="1"/>
      <c r="J3173" s="10"/>
      <c r="K3173" s="10"/>
      <c r="L3173" s="1"/>
    </row>
    <row r="3174" spans="2:12" s="5" customFormat="1" ht="135" hidden="1">
      <c r="B3174" s="1"/>
      <c r="C3174" s="458">
        <v>8995</v>
      </c>
      <c r="D3174" s="460" t="s">
        <v>3240</v>
      </c>
      <c r="E3174" s="462" t="s">
        <v>122</v>
      </c>
      <c r="F3174" s="464">
        <v>743691</v>
      </c>
      <c r="G3174" s="288" t="s">
        <v>117</v>
      </c>
      <c r="H3174" s="288"/>
      <c r="I3174" s="1"/>
      <c r="J3174" s="10"/>
      <c r="K3174" s="10"/>
      <c r="L3174" s="1"/>
    </row>
    <row r="3175" spans="2:12" s="5" customFormat="1" ht="90" hidden="1">
      <c r="B3175" s="1"/>
      <c r="C3175" s="458">
        <v>8996</v>
      </c>
      <c r="D3175" s="460" t="s">
        <v>3241</v>
      </c>
      <c r="E3175" s="462" t="s">
        <v>125</v>
      </c>
      <c r="F3175" s="464">
        <v>363708</v>
      </c>
      <c r="G3175" s="288" t="s">
        <v>117</v>
      </c>
      <c r="H3175" s="288"/>
      <c r="I3175" s="1"/>
      <c r="J3175" s="10"/>
      <c r="K3175" s="10"/>
      <c r="L3175" s="1"/>
    </row>
    <row r="3176" spans="2:12" s="5" customFormat="1" ht="120" hidden="1">
      <c r="B3176" s="1"/>
      <c r="C3176" s="458">
        <v>8997</v>
      </c>
      <c r="D3176" s="460" t="s">
        <v>3242</v>
      </c>
      <c r="E3176" s="462" t="s">
        <v>125</v>
      </c>
      <c r="F3176" s="464">
        <v>3772013</v>
      </c>
      <c r="G3176" s="288" t="s">
        <v>117</v>
      </c>
      <c r="H3176" s="288"/>
      <c r="I3176" s="1"/>
      <c r="J3176" s="10"/>
      <c r="K3176" s="10"/>
      <c r="L3176" s="1"/>
    </row>
    <row r="3177" spans="2:12" s="5" customFormat="1" ht="90" hidden="1">
      <c r="B3177" s="1"/>
      <c r="C3177" s="458">
        <v>8998</v>
      </c>
      <c r="D3177" s="460" t="s">
        <v>3243</v>
      </c>
      <c r="E3177" s="462" t="s">
        <v>125</v>
      </c>
      <c r="F3177" s="464">
        <v>594026</v>
      </c>
      <c r="G3177" s="288" t="s">
        <v>117</v>
      </c>
      <c r="H3177" s="288"/>
      <c r="I3177" s="1"/>
      <c r="J3177" s="10"/>
      <c r="K3177" s="10"/>
      <c r="L3177" s="1"/>
    </row>
    <row r="3178" spans="2:12" s="5" customFormat="1" ht="90" hidden="1">
      <c r="B3178" s="1"/>
      <c r="C3178" s="458">
        <v>8999</v>
      </c>
      <c r="D3178" s="460" t="s">
        <v>3244</v>
      </c>
      <c r="E3178" s="462" t="s">
        <v>125</v>
      </c>
      <c r="F3178" s="464">
        <v>876227</v>
      </c>
      <c r="G3178" s="288" t="s">
        <v>117</v>
      </c>
      <c r="H3178" s="288"/>
      <c r="I3178" s="1"/>
      <c r="J3178" s="10"/>
      <c r="K3178" s="10"/>
      <c r="L3178" s="1"/>
    </row>
    <row r="3179" spans="2:12" s="5" customFormat="1" ht="165" hidden="1">
      <c r="B3179" s="1"/>
      <c r="C3179" s="458">
        <v>9000</v>
      </c>
      <c r="D3179" s="460" t="s">
        <v>3245</v>
      </c>
      <c r="E3179" s="462" t="s">
        <v>125</v>
      </c>
      <c r="F3179" s="464">
        <v>11853179</v>
      </c>
      <c r="G3179" s="288" t="s">
        <v>117</v>
      </c>
      <c r="H3179" s="288"/>
      <c r="I3179" s="1"/>
      <c r="J3179" s="10"/>
      <c r="K3179" s="10"/>
      <c r="L3179" s="1"/>
    </row>
    <row r="3180" spans="2:12" s="5" customFormat="1" ht="75" hidden="1">
      <c r="B3180" s="1"/>
      <c r="C3180" s="458">
        <v>9001</v>
      </c>
      <c r="D3180" s="460" t="s">
        <v>3246</v>
      </c>
      <c r="E3180" s="462" t="s">
        <v>119</v>
      </c>
      <c r="F3180" s="464">
        <v>484079</v>
      </c>
      <c r="G3180" s="288" t="s">
        <v>117</v>
      </c>
      <c r="H3180" s="288"/>
      <c r="I3180" s="1"/>
      <c r="J3180" s="10"/>
      <c r="K3180" s="10"/>
      <c r="L3180" s="1"/>
    </row>
    <row r="3181" spans="2:12" s="5" customFormat="1" ht="45" hidden="1">
      <c r="B3181" s="1"/>
      <c r="C3181" s="458">
        <v>9002</v>
      </c>
      <c r="D3181" s="460" t="s">
        <v>3247</v>
      </c>
      <c r="E3181" s="462" t="s">
        <v>125</v>
      </c>
      <c r="F3181" s="464">
        <v>387532</v>
      </c>
      <c r="G3181" s="288" t="s">
        <v>117</v>
      </c>
      <c r="H3181" s="288"/>
      <c r="I3181" s="1"/>
      <c r="J3181" s="10"/>
      <c r="K3181" s="10"/>
      <c r="L3181" s="1"/>
    </row>
    <row r="3182" spans="2:12" s="5" customFormat="1" ht="165" hidden="1">
      <c r="B3182" s="1"/>
      <c r="C3182" s="458">
        <v>9003</v>
      </c>
      <c r="D3182" s="460" t="s">
        <v>3248</v>
      </c>
      <c r="E3182" s="462" t="s">
        <v>125</v>
      </c>
      <c r="F3182" s="464">
        <v>18186953</v>
      </c>
      <c r="G3182" s="288" t="s">
        <v>117</v>
      </c>
      <c r="H3182" s="288"/>
      <c r="I3182" s="1"/>
      <c r="J3182" s="10"/>
      <c r="K3182" s="10"/>
      <c r="L3182" s="1"/>
    </row>
    <row r="3183" spans="2:12" s="5" customFormat="1" ht="45">
      <c r="B3183" s="1"/>
      <c r="C3183" s="458">
        <v>9004</v>
      </c>
      <c r="D3183" s="460" t="s">
        <v>3249</v>
      </c>
      <c r="E3183" s="462" t="s">
        <v>122</v>
      </c>
      <c r="F3183" s="464">
        <v>130985</v>
      </c>
      <c r="G3183" s="288" t="s">
        <v>117</v>
      </c>
      <c r="H3183" s="288"/>
      <c r="I3183" s="1"/>
      <c r="J3183" s="10"/>
      <c r="K3183" s="10"/>
      <c r="L3183" s="1"/>
    </row>
    <row r="3184" spans="2:12" s="5" customFormat="1" ht="135" hidden="1">
      <c r="B3184" s="1"/>
      <c r="C3184" s="458">
        <v>9005</v>
      </c>
      <c r="D3184" s="460" t="s">
        <v>3250</v>
      </c>
      <c r="E3184" s="462" t="s">
        <v>125</v>
      </c>
      <c r="F3184" s="464">
        <v>551150</v>
      </c>
      <c r="G3184" s="288" t="s">
        <v>117</v>
      </c>
      <c r="H3184" s="288"/>
      <c r="I3184" s="1"/>
      <c r="J3184" s="10"/>
      <c r="K3184" s="10"/>
      <c r="L3184" s="1"/>
    </row>
    <row r="3185" spans="2:12" s="5" customFormat="1" ht="105" hidden="1">
      <c r="B3185" s="1"/>
      <c r="C3185" s="458">
        <v>9006</v>
      </c>
      <c r="D3185" s="460" t="s">
        <v>3251</v>
      </c>
      <c r="E3185" s="462" t="s">
        <v>125</v>
      </c>
      <c r="F3185" s="464">
        <v>6687549</v>
      </c>
      <c r="G3185" s="288" t="s">
        <v>117</v>
      </c>
      <c r="H3185" s="288"/>
      <c r="I3185" s="1"/>
      <c r="J3185" s="10"/>
      <c r="K3185" s="10"/>
      <c r="L3185" s="1"/>
    </row>
    <row r="3186" spans="2:12" s="5" customFormat="1" ht="45" hidden="1">
      <c r="B3186" s="1"/>
      <c r="C3186" s="458">
        <v>9007</v>
      </c>
      <c r="D3186" s="460" t="s">
        <v>3252</v>
      </c>
      <c r="E3186" s="462" t="s">
        <v>122</v>
      </c>
      <c r="F3186" s="464">
        <v>98972</v>
      </c>
      <c r="G3186" s="288" t="s">
        <v>117</v>
      </c>
      <c r="H3186" s="288"/>
      <c r="I3186" s="1"/>
      <c r="J3186" s="10"/>
      <c r="K3186" s="10"/>
      <c r="L3186" s="1"/>
    </row>
    <row r="3187" spans="2:12" s="5" customFormat="1" ht="45" hidden="1">
      <c r="B3187" s="1"/>
      <c r="C3187" s="458">
        <v>9008</v>
      </c>
      <c r="D3187" s="460" t="s">
        <v>3253</v>
      </c>
      <c r="E3187" s="462" t="s">
        <v>125</v>
      </c>
      <c r="F3187" s="464">
        <v>71218907</v>
      </c>
      <c r="G3187" s="288" t="s">
        <v>117</v>
      </c>
      <c r="H3187" s="288" t="s">
        <v>145</v>
      </c>
      <c r="I3187" s="1"/>
      <c r="J3187" s="10"/>
      <c r="K3187" s="10"/>
      <c r="L3187" s="1"/>
    </row>
    <row r="3188" spans="2:12" s="5" customFormat="1" ht="45" hidden="1">
      <c r="B3188" s="1"/>
      <c r="C3188" s="458">
        <v>9009</v>
      </c>
      <c r="D3188" s="460" t="s">
        <v>3254</v>
      </c>
      <c r="E3188" s="462" t="s">
        <v>119</v>
      </c>
      <c r="F3188" s="464">
        <v>121337</v>
      </c>
      <c r="G3188" s="288" t="s">
        <v>117</v>
      </c>
      <c r="H3188" s="288"/>
      <c r="I3188" s="1"/>
      <c r="J3188" s="10"/>
      <c r="K3188" s="10"/>
      <c r="L3188" s="1"/>
    </row>
    <row r="3189" spans="2:12" s="5" customFormat="1" ht="45" hidden="1">
      <c r="B3189" s="1"/>
      <c r="C3189" s="458">
        <v>9010</v>
      </c>
      <c r="D3189" s="460" t="s">
        <v>3255</v>
      </c>
      <c r="E3189" s="462" t="s">
        <v>122</v>
      </c>
      <c r="F3189" s="464">
        <v>43287</v>
      </c>
      <c r="G3189" s="288" t="s">
        <v>117</v>
      </c>
      <c r="H3189" s="288"/>
      <c r="I3189" s="1"/>
      <c r="J3189" s="10"/>
      <c r="K3189" s="10"/>
      <c r="L3189" s="1"/>
    </row>
    <row r="3190" spans="2:12" s="5" customFormat="1" ht="90" hidden="1">
      <c r="B3190" s="1"/>
      <c r="C3190" s="458">
        <v>9011</v>
      </c>
      <c r="D3190" s="460" t="s">
        <v>3256</v>
      </c>
      <c r="E3190" s="462" t="s">
        <v>2005</v>
      </c>
      <c r="F3190" s="464">
        <v>3213</v>
      </c>
      <c r="G3190" s="288" t="s">
        <v>117</v>
      </c>
      <c r="H3190" s="288" t="s">
        <v>145</v>
      </c>
      <c r="I3190" s="1"/>
      <c r="J3190" s="10"/>
      <c r="K3190" s="10"/>
      <c r="L3190" s="1"/>
    </row>
    <row r="3191" spans="2:12" s="5" customFormat="1" ht="45" hidden="1">
      <c r="B3191" s="1"/>
      <c r="C3191" s="458">
        <v>9012</v>
      </c>
      <c r="D3191" s="460" t="s">
        <v>3257</v>
      </c>
      <c r="E3191" s="462" t="s">
        <v>122</v>
      </c>
      <c r="F3191" s="464">
        <v>163070</v>
      </c>
      <c r="G3191" s="288" t="s">
        <v>117</v>
      </c>
      <c r="H3191" s="288"/>
      <c r="I3191" s="1"/>
      <c r="J3191" s="10"/>
      <c r="K3191" s="10"/>
      <c r="L3191" s="1"/>
    </row>
    <row r="3192" spans="2:12" s="5" customFormat="1" ht="150" hidden="1">
      <c r="B3192" s="1"/>
      <c r="C3192" s="458">
        <v>9014</v>
      </c>
      <c r="D3192" s="460" t="s">
        <v>3258</v>
      </c>
      <c r="E3192" s="462" t="s">
        <v>472</v>
      </c>
      <c r="F3192" s="464">
        <v>15693</v>
      </c>
      <c r="G3192" s="288" t="s">
        <v>117</v>
      </c>
      <c r="H3192" s="288" t="s">
        <v>145</v>
      </c>
      <c r="I3192" s="1"/>
      <c r="J3192" s="10"/>
      <c r="K3192" s="10"/>
      <c r="L3192" s="1"/>
    </row>
    <row r="3193" spans="2:12" s="5" customFormat="1" ht="45" hidden="1">
      <c r="B3193" s="1"/>
      <c r="C3193" s="458">
        <v>9015</v>
      </c>
      <c r="D3193" s="460" t="s">
        <v>3259</v>
      </c>
      <c r="E3193" s="462" t="s">
        <v>125</v>
      </c>
      <c r="F3193" s="464">
        <v>74572619</v>
      </c>
      <c r="G3193" s="288" t="s">
        <v>117</v>
      </c>
      <c r="H3193" s="288" t="s">
        <v>145</v>
      </c>
      <c r="I3193" s="1"/>
      <c r="J3193" s="10"/>
      <c r="K3193" s="10"/>
      <c r="L3193" s="1"/>
    </row>
    <row r="3194" spans="2:12" s="5" customFormat="1" ht="60" hidden="1">
      <c r="B3194" s="1"/>
      <c r="C3194" s="458">
        <v>9016</v>
      </c>
      <c r="D3194" s="460" t="s">
        <v>3260</v>
      </c>
      <c r="E3194" s="462" t="s">
        <v>122</v>
      </c>
      <c r="F3194" s="464">
        <v>10851</v>
      </c>
      <c r="G3194" s="288" t="s">
        <v>117</v>
      </c>
      <c r="H3194" s="288"/>
      <c r="I3194" s="1"/>
      <c r="J3194" s="10"/>
      <c r="K3194" s="10"/>
      <c r="L3194" s="1"/>
    </row>
    <row r="3195" spans="2:12" s="5" customFormat="1" ht="75" hidden="1">
      <c r="B3195" s="1"/>
      <c r="C3195" s="458">
        <v>9017</v>
      </c>
      <c r="D3195" s="460" t="s">
        <v>3261</v>
      </c>
      <c r="E3195" s="462" t="s">
        <v>116</v>
      </c>
      <c r="F3195" s="464">
        <v>72747</v>
      </c>
      <c r="G3195" s="288" t="s">
        <v>117</v>
      </c>
      <c r="H3195" s="288"/>
      <c r="I3195" s="1"/>
      <c r="J3195" s="10"/>
      <c r="K3195" s="10"/>
      <c r="L3195" s="1"/>
    </row>
    <row r="3196" spans="2:12" s="5" customFormat="1" ht="45" hidden="1">
      <c r="B3196" s="1"/>
      <c r="C3196" s="458">
        <v>9018</v>
      </c>
      <c r="D3196" s="460" t="s">
        <v>3262</v>
      </c>
      <c r="E3196" s="462" t="s">
        <v>122</v>
      </c>
      <c r="F3196" s="464">
        <v>19452</v>
      </c>
      <c r="G3196" s="288" t="s">
        <v>117</v>
      </c>
      <c r="H3196" s="288"/>
      <c r="I3196" s="1"/>
      <c r="J3196" s="10"/>
      <c r="K3196" s="10"/>
      <c r="L3196" s="1"/>
    </row>
    <row r="3197" spans="2:12" s="5" customFormat="1" ht="90" hidden="1">
      <c r="B3197" s="1"/>
      <c r="C3197" s="458">
        <v>9019</v>
      </c>
      <c r="D3197" s="460" t="s">
        <v>3263</v>
      </c>
      <c r="E3197" s="462" t="s">
        <v>125</v>
      </c>
      <c r="F3197" s="464">
        <v>417896</v>
      </c>
      <c r="G3197" s="288" t="s">
        <v>117</v>
      </c>
      <c r="H3197" s="288"/>
      <c r="I3197" s="1"/>
      <c r="J3197" s="10"/>
      <c r="K3197" s="10"/>
      <c r="L3197" s="1"/>
    </row>
    <row r="3198" spans="2:12" s="5" customFormat="1" ht="60" hidden="1">
      <c r="B3198" s="1"/>
      <c r="C3198" s="458">
        <v>9020</v>
      </c>
      <c r="D3198" s="460" t="s">
        <v>3264</v>
      </c>
      <c r="E3198" s="462" t="s">
        <v>119</v>
      </c>
      <c r="F3198" s="464">
        <v>614631</v>
      </c>
      <c r="G3198" s="288" t="s">
        <v>117</v>
      </c>
      <c r="H3198" s="288"/>
      <c r="I3198" s="1"/>
      <c r="J3198" s="10"/>
      <c r="K3198" s="10"/>
      <c r="L3198" s="1"/>
    </row>
    <row r="3199" spans="2:12" s="5" customFormat="1" ht="45" hidden="1">
      <c r="B3199" s="1"/>
      <c r="C3199" s="458">
        <v>9021</v>
      </c>
      <c r="D3199" s="460" t="s">
        <v>3265</v>
      </c>
      <c r="E3199" s="462" t="s">
        <v>122</v>
      </c>
      <c r="F3199" s="464">
        <v>46669</v>
      </c>
      <c r="G3199" s="288" t="s">
        <v>117</v>
      </c>
      <c r="H3199" s="288"/>
      <c r="I3199" s="1"/>
      <c r="J3199" s="10"/>
      <c r="K3199" s="10"/>
      <c r="L3199" s="1"/>
    </row>
    <row r="3200" spans="2:12" s="5" customFormat="1" ht="78.75" hidden="1">
      <c r="B3200" s="1"/>
      <c r="C3200" s="351">
        <v>9022</v>
      </c>
      <c r="D3200" s="352" t="s">
        <v>3266</v>
      </c>
      <c r="E3200" s="353" t="s">
        <v>122</v>
      </c>
      <c r="F3200" s="354">
        <v>2773346</v>
      </c>
      <c r="G3200" s="288" t="s">
        <v>117</v>
      </c>
      <c r="H3200" s="288"/>
      <c r="I3200" s="1"/>
      <c r="J3200" s="10"/>
      <c r="K3200" s="10"/>
      <c r="L3200" s="1"/>
    </row>
    <row r="3201" spans="2:12" s="5" customFormat="1" ht="63">
      <c r="B3201" s="1"/>
      <c r="C3201" s="351">
        <v>9023</v>
      </c>
      <c r="D3201" s="352" t="s">
        <v>3267</v>
      </c>
      <c r="E3201" s="353" t="s">
        <v>125</v>
      </c>
      <c r="F3201" s="354">
        <v>21590776</v>
      </c>
      <c r="G3201" s="288" t="s">
        <v>117</v>
      </c>
      <c r="H3201" s="288" t="s">
        <v>145</v>
      </c>
      <c r="I3201" s="1"/>
      <c r="J3201" s="10"/>
      <c r="K3201" s="10"/>
      <c r="L3201" s="1"/>
    </row>
    <row r="3202" spans="2:12" s="5" customFormat="1" ht="63" hidden="1">
      <c r="B3202" s="1"/>
      <c r="C3202" s="351">
        <v>9024</v>
      </c>
      <c r="D3202" s="352" t="s">
        <v>3268</v>
      </c>
      <c r="E3202" s="353" t="s">
        <v>119</v>
      </c>
      <c r="F3202" s="354">
        <v>8954</v>
      </c>
      <c r="G3202" s="288" t="s">
        <v>117</v>
      </c>
      <c r="H3202" s="288"/>
      <c r="I3202" s="1"/>
      <c r="J3202" s="10"/>
      <c r="K3202" s="10"/>
      <c r="L3202" s="1"/>
    </row>
    <row r="3203" spans="2:12" s="5" customFormat="1" ht="78.75" hidden="1">
      <c r="B3203" s="1"/>
      <c r="C3203" s="351">
        <v>9025</v>
      </c>
      <c r="D3203" s="352" t="s">
        <v>3269</v>
      </c>
      <c r="E3203" s="353" t="s">
        <v>122</v>
      </c>
      <c r="F3203" s="354">
        <v>3735531</v>
      </c>
      <c r="G3203" s="288" t="s">
        <v>117</v>
      </c>
      <c r="H3203" s="288"/>
      <c r="I3203" s="1"/>
      <c r="J3203" s="10"/>
      <c r="K3203" s="10"/>
      <c r="L3203" s="1"/>
    </row>
    <row r="3204" spans="2:12" s="5" customFormat="1" ht="94.5" hidden="1">
      <c r="B3204" s="1"/>
      <c r="C3204" s="351">
        <v>9026</v>
      </c>
      <c r="D3204" s="352" t="s">
        <v>3270</v>
      </c>
      <c r="E3204" s="353" t="s">
        <v>119</v>
      </c>
      <c r="F3204" s="354">
        <v>192413</v>
      </c>
      <c r="G3204" s="288" t="s">
        <v>117</v>
      </c>
      <c r="H3204" s="288"/>
      <c r="I3204" s="1"/>
      <c r="J3204" s="10"/>
      <c r="K3204" s="10"/>
      <c r="L3204" s="1"/>
    </row>
    <row r="3205" spans="2:12" s="5" customFormat="1" ht="63" hidden="1">
      <c r="B3205" s="1"/>
      <c r="C3205" s="351">
        <v>9027</v>
      </c>
      <c r="D3205" s="352" t="s">
        <v>3271</v>
      </c>
      <c r="E3205" s="353" t="s">
        <v>125</v>
      </c>
      <c r="F3205" s="354">
        <v>4255294</v>
      </c>
      <c r="G3205" s="288" t="s">
        <v>117</v>
      </c>
      <c r="H3205" s="288"/>
      <c r="I3205" s="1"/>
      <c r="J3205" s="10"/>
      <c r="K3205" s="10"/>
      <c r="L3205" s="1"/>
    </row>
    <row r="3206" spans="2:12" s="5" customFormat="1" ht="63" hidden="1">
      <c r="B3206" s="1"/>
      <c r="C3206" s="351">
        <v>9028</v>
      </c>
      <c r="D3206" s="352" t="s">
        <v>3272</v>
      </c>
      <c r="E3206" s="353" t="s">
        <v>119</v>
      </c>
      <c r="F3206" s="354">
        <v>297500</v>
      </c>
      <c r="G3206" s="288" t="s">
        <v>117</v>
      </c>
      <c r="H3206" s="288"/>
      <c r="I3206" s="1"/>
      <c r="J3206" s="10"/>
      <c r="K3206" s="10"/>
      <c r="L3206" s="1"/>
    </row>
    <row r="3207" spans="2:12" s="5" customFormat="1" ht="94.5" hidden="1">
      <c r="B3207" s="1"/>
      <c r="C3207" s="351">
        <v>9029</v>
      </c>
      <c r="D3207" s="352" t="s">
        <v>3273</v>
      </c>
      <c r="E3207" s="353" t="s">
        <v>125</v>
      </c>
      <c r="F3207" s="354">
        <v>678577</v>
      </c>
      <c r="G3207" s="288" t="s">
        <v>117</v>
      </c>
      <c r="H3207" s="288"/>
      <c r="I3207" s="1"/>
      <c r="J3207" s="10"/>
      <c r="K3207" s="10"/>
      <c r="L3207" s="1"/>
    </row>
    <row r="3208" spans="2:12" s="5" customFormat="1" ht="126">
      <c r="B3208" s="1"/>
      <c r="C3208" s="351">
        <v>9030</v>
      </c>
      <c r="D3208" s="352" t="s">
        <v>3274</v>
      </c>
      <c r="E3208" s="353" t="s">
        <v>125</v>
      </c>
      <c r="F3208" s="354">
        <v>799323</v>
      </c>
      <c r="G3208" s="288" t="s">
        <v>117</v>
      </c>
      <c r="H3208" s="288"/>
      <c r="I3208" s="1"/>
      <c r="J3208" s="10"/>
      <c r="K3208" s="10"/>
      <c r="L3208" s="1"/>
    </row>
    <row r="3209" spans="2:12" s="5" customFormat="1" ht="141.75">
      <c r="B3209" s="1"/>
      <c r="C3209" s="351">
        <v>9031</v>
      </c>
      <c r="D3209" s="352" t="s">
        <v>3275</v>
      </c>
      <c r="E3209" s="353" t="s">
        <v>125</v>
      </c>
      <c r="F3209" s="354">
        <v>1706282</v>
      </c>
      <c r="G3209" s="288" t="s">
        <v>117</v>
      </c>
      <c r="H3209" s="288"/>
      <c r="I3209" s="1"/>
      <c r="J3209" s="10"/>
      <c r="K3209" s="10"/>
      <c r="L3209" s="1"/>
    </row>
    <row r="3210" spans="2:12" s="5" customFormat="1" ht="126">
      <c r="B3210" s="1"/>
      <c r="C3210" s="351">
        <v>9032</v>
      </c>
      <c r="D3210" s="352" t="s">
        <v>3276</v>
      </c>
      <c r="E3210" s="353" t="s">
        <v>125</v>
      </c>
      <c r="F3210" s="354">
        <v>2906625</v>
      </c>
      <c r="G3210" s="288" t="s">
        <v>117</v>
      </c>
      <c r="H3210" s="288"/>
      <c r="I3210" s="1"/>
      <c r="J3210" s="10"/>
      <c r="K3210" s="10"/>
      <c r="L3210" s="1"/>
    </row>
    <row r="3211" spans="2:12" s="5" customFormat="1" ht="110.25">
      <c r="B3211" s="1"/>
      <c r="C3211" s="351">
        <v>9033</v>
      </c>
      <c r="D3211" s="352" t="s">
        <v>3277</v>
      </c>
      <c r="E3211" s="353" t="s">
        <v>125</v>
      </c>
      <c r="F3211" s="354">
        <v>3766457</v>
      </c>
      <c r="G3211" s="288" t="s">
        <v>117</v>
      </c>
      <c r="H3211" s="288"/>
      <c r="I3211" s="1"/>
      <c r="J3211" s="10"/>
      <c r="K3211" s="10"/>
      <c r="L3211" s="1"/>
    </row>
    <row r="3212" spans="2:12" s="5" customFormat="1" ht="126">
      <c r="B3212" s="1"/>
      <c r="C3212" s="351">
        <v>9034</v>
      </c>
      <c r="D3212" s="352" t="s">
        <v>3278</v>
      </c>
      <c r="E3212" s="353" t="s">
        <v>125</v>
      </c>
      <c r="F3212" s="354">
        <v>3532405</v>
      </c>
      <c r="G3212" s="288" t="s">
        <v>117</v>
      </c>
      <c r="H3212" s="288" t="s">
        <v>145</v>
      </c>
      <c r="I3212" s="1"/>
      <c r="J3212" s="10"/>
      <c r="K3212" s="10"/>
      <c r="L3212" s="1"/>
    </row>
    <row r="3213" spans="2:12" s="5" customFormat="1" ht="141.75">
      <c r="B3213" s="1"/>
      <c r="C3213" s="351">
        <v>9035</v>
      </c>
      <c r="D3213" s="352" t="s">
        <v>3279</v>
      </c>
      <c r="E3213" s="353" t="s">
        <v>125</v>
      </c>
      <c r="F3213" s="354">
        <v>5433367</v>
      </c>
      <c r="G3213" s="288" t="s">
        <v>117</v>
      </c>
      <c r="H3213" s="288" t="s">
        <v>145</v>
      </c>
      <c r="I3213" s="1"/>
      <c r="J3213" s="10"/>
      <c r="K3213" s="10"/>
      <c r="L3213" s="1"/>
    </row>
    <row r="3214" spans="2:12" s="5" customFormat="1" ht="110.25" hidden="1">
      <c r="B3214" s="1"/>
      <c r="C3214" s="351">
        <v>9036</v>
      </c>
      <c r="D3214" s="352" t="s">
        <v>3280</v>
      </c>
      <c r="E3214" s="353" t="s">
        <v>125</v>
      </c>
      <c r="F3214" s="354">
        <v>31029713</v>
      </c>
      <c r="G3214" s="288" t="s">
        <v>117</v>
      </c>
      <c r="H3214" s="288"/>
      <c r="I3214" s="1"/>
      <c r="J3214" s="10"/>
      <c r="K3214" s="10"/>
      <c r="L3214" s="1"/>
    </row>
    <row r="3215" spans="2:12" s="5" customFormat="1" ht="110.25" hidden="1">
      <c r="B3215" s="1"/>
      <c r="C3215" s="351">
        <v>9037</v>
      </c>
      <c r="D3215" s="352" t="s">
        <v>3281</v>
      </c>
      <c r="E3215" s="353" t="s">
        <v>125</v>
      </c>
      <c r="F3215" s="354">
        <v>37860215</v>
      </c>
      <c r="G3215" s="288" t="s">
        <v>117</v>
      </c>
      <c r="H3215" s="288"/>
      <c r="I3215" s="1"/>
      <c r="J3215" s="10"/>
      <c r="K3215" s="10"/>
      <c r="L3215" s="1"/>
    </row>
    <row r="3216" spans="2:12" s="5" customFormat="1" ht="110.25" hidden="1">
      <c r="B3216" s="1"/>
      <c r="C3216" s="351">
        <v>9038</v>
      </c>
      <c r="D3216" s="352" t="s">
        <v>3282</v>
      </c>
      <c r="E3216" s="353" t="s">
        <v>125</v>
      </c>
      <c r="F3216" s="354">
        <v>42064429</v>
      </c>
      <c r="G3216" s="288" t="s">
        <v>117</v>
      </c>
      <c r="H3216" s="288"/>
      <c r="I3216" s="1"/>
      <c r="J3216" s="10"/>
      <c r="K3216" s="10"/>
      <c r="L3216" s="1"/>
    </row>
    <row r="3217" spans="2:12" s="5" customFormat="1" ht="63" hidden="1">
      <c r="B3217" s="1"/>
      <c r="C3217" s="351">
        <v>9039</v>
      </c>
      <c r="D3217" s="352" t="s">
        <v>3283</v>
      </c>
      <c r="E3217" s="353" t="s">
        <v>116</v>
      </c>
      <c r="F3217" s="354">
        <v>49955</v>
      </c>
      <c r="G3217" s="288" t="s">
        <v>117</v>
      </c>
      <c r="H3217" s="288"/>
      <c r="I3217" s="1"/>
      <c r="J3217" s="10"/>
      <c r="K3217" s="10"/>
      <c r="L3217" s="1"/>
    </row>
    <row r="3218" spans="2:12" s="5" customFormat="1" ht="126" hidden="1">
      <c r="B3218" s="1"/>
      <c r="C3218" s="351">
        <v>9040</v>
      </c>
      <c r="D3218" s="352" t="s">
        <v>3284</v>
      </c>
      <c r="E3218" s="353" t="s">
        <v>116</v>
      </c>
      <c r="F3218" s="354">
        <v>400374</v>
      </c>
      <c r="G3218" s="288" t="s">
        <v>117</v>
      </c>
      <c r="H3218" s="288"/>
      <c r="I3218" s="1"/>
      <c r="J3218" s="10"/>
      <c r="K3218" s="10"/>
      <c r="L3218" s="1"/>
    </row>
    <row r="3219" spans="2:12" s="5" customFormat="1" ht="126" hidden="1">
      <c r="B3219" s="1"/>
      <c r="C3219" s="351">
        <v>9041</v>
      </c>
      <c r="D3219" s="352" t="s">
        <v>3285</v>
      </c>
      <c r="E3219" s="353" t="s">
        <v>125</v>
      </c>
      <c r="F3219" s="354">
        <v>988811</v>
      </c>
      <c r="G3219" s="288" t="s">
        <v>117</v>
      </c>
      <c r="H3219" s="288"/>
      <c r="I3219" s="1"/>
      <c r="J3219" s="10"/>
      <c r="K3219" s="10"/>
      <c r="L3219" s="1"/>
    </row>
    <row r="3220" spans="2:12" s="5" customFormat="1" ht="31.5" hidden="1">
      <c r="B3220" s="1"/>
      <c r="C3220" s="351">
        <v>9042</v>
      </c>
      <c r="D3220" s="352" t="s">
        <v>3286</v>
      </c>
      <c r="E3220" s="353" t="s">
        <v>122</v>
      </c>
      <c r="F3220" s="354">
        <v>50192</v>
      </c>
      <c r="G3220" s="288" t="s">
        <v>117</v>
      </c>
      <c r="H3220" s="288"/>
      <c r="I3220" s="1"/>
      <c r="J3220" s="10"/>
      <c r="K3220" s="10"/>
      <c r="L3220" s="1"/>
    </row>
    <row r="3221" spans="2:12" s="5" customFormat="1" ht="110.25" hidden="1">
      <c r="B3221" s="1"/>
      <c r="C3221" s="351">
        <v>9044</v>
      </c>
      <c r="D3221" s="352" t="s">
        <v>3287</v>
      </c>
      <c r="E3221" s="353" t="s">
        <v>125</v>
      </c>
      <c r="F3221" s="354">
        <v>4215498</v>
      </c>
      <c r="G3221" s="288" t="s">
        <v>117</v>
      </c>
      <c r="H3221" s="288"/>
      <c r="I3221" s="1"/>
      <c r="J3221" s="10"/>
      <c r="K3221" s="10"/>
      <c r="L3221" s="1"/>
    </row>
    <row r="3222" spans="2:12" s="5" customFormat="1" ht="47.25" hidden="1">
      <c r="B3222" s="1"/>
      <c r="C3222" s="351">
        <v>9045</v>
      </c>
      <c r="D3222" s="352" t="s">
        <v>3288</v>
      </c>
      <c r="E3222" s="353" t="s">
        <v>122</v>
      </c>
      <c r="F3222" s="354">
        <v>5816</v>
      </c>
      <c r="G3222" s="288" t="s">
        <v>117</v>
      </c>
      <c r="H3222" s="288"/>
      <c r="I3222" s="1"/>
      <c r="J3222" s="10"/>
      <c r="K3222" s="10"/>
      <c r="L3222" s="1"/>
    </row>
    <row r="3223" spans="2:12" s="5" customFormat="1" ht="47.25" hidden="1">
      <c r="B3223" s="1"/>
      <c r="C3223" s="351">
        <v>9046</v>
      </c>
      <c r="D3223" s="352" t="s">
        <v>3289</v>
      </c>
      <c r="E3223" s="353" t="s">
        <v>125</v>
      </c>
      <c r="F3223" s="354">
        <v>21873</v>
      </c>
      <c r="G3223" s="288" t="s">
        <v>117</v>
      </c>
      <c r="H3223" s="288"/>
      <c r="I3223" s="1"/>
      <c r="J3223" s="10"/>
      <c r="K3223" s="10"/>
      <c r="L3223" s="1"/>
    </row>
    <row r="3224" spans="2:12" s="5" customFormat="1" ht="47.25" hidden="1">
      <c r="B3224" s="1"/>
      <c r="C3224" s="351">
        <v>9047</v>
      </c>
      <c r="D3224" s="352" t="s">
        <v>3290</v>
      </c>
      <c r="E3224" s="353" t="s">
        <v>125</v>
      </c>
      <c r="F3224" s="354">
        <v>60886</v>
      </c>
      <c r="G3224" s="288" t="s">
        <v>117</v>
      </c>
      <c r="H3224" s="288"/>
      <c r="I3224" s="1"/>
      <c r="J3224" s="10"/>
      <c r="K3224" s="10"/>
      <c r="L3224" s="1"/>
    </row>
    <row r="3225" spans="2:12" s="5" customFormat="1" ht="47.25" hidden="1">
      <c r="B3225" s="1"/>
      <c r="C3225" s="351">
        <v>9048</v>
      </c>
      <c r="D3225" s="352" t="s">
        <v>3291</v>
      </c>
      <c r="E3225" s="353" t="s">
        <v>122</v>
      </c>
      <c r="F3225" s="354">
        <v>2909</v>
      </c>
      <c r="G3225" s="288" t="s">
        <v>117</v>
      </c>
      <c r="H3225" s="288"/>
      <c r="I3225" s="1"/>
      <c r="J3225" s="10"/>
      <c r="K3225" s="10"/>
      <c r="L3225" s="1"/>
    </row>
    <row r="3226" spans="2:12" s="5" customFormat="1" ht="94.5" hidden="1">
      <c r="B3226" s="1"/>
      <c r="C3226" s="351">
        <v>9049</v>
      </c>
      <c r="D3226" s="352" t="s">
        <v>3292</v>
      </c>
      <c r="E3226" s="353" t="s">
        <v>125</v>
      </c>
      <c r="F3226" s="354">
        <v>27251565</v>
      </c>
      <c r="G3226" s="288" t="s">
        <v>117</v>
      </c>
      <c r="H3226" s="288"/>
      <c r="I3226" s="1"/>
      <c r="J3226" s="10"/>
      <c r="K3226" s="10"/>
      <c r="L3226" s="1"/>
    </row>
    <row r="3227" spans="2:12" s="5" customFormat="1" ht="126" hidden="1">
      <c r="B3227" s="1"/>
      <c r="C3227" s="351">
        <v>9050</v>
      </c>
      <c r="D3227" s="352" t="s">
        <v>3293</v>
      </c>
      <c r="E3227" s="353" t="s">
        <v>125</v>
      </c>
      <c r="F3227" s="354">
        <v>4446529</v>
      </c>
      <c r="G3227" s="288" t="s">
        <v>117</v>
      </c>
      <c r="H3227" s="288"/>
      <c r="I3227" s="1"/>
      <c r="J3227" s="10"/>
      <c r="K3227" s="10"/>
      <c r="L3227" s="1"/>
    </row>
    <row r="3228" spans="2:12" s="5" customFormat="1" ht="157.5" hidden="1">
      <c r="B3228" s="1"/>
      <c r="C3228" s="351">
        <v>9051</v>
      </c>
      <c r="D3228" s="352" t="s">
        <v>3294</v>
      </c>
      <c r="E3228" s="353" t="s">
        <v>125</v>
      </c>
      <c r="F3228" s="354">
        <v>6626095</v>
      </c>
      <c r="G3228" s="288" t="s">
        <v>117</v>
      </c>
      <c r="H3228" s="288"/>
      <c r="I3228" s="1"/>
      <c r="J3228" s="10"/>
      <c r="K3228" s="10"/>
      <c r="L3228" s="1"/>
    </row>
    <row r="3229" spans="2:12" s="5" customFormat="1" ht="157.5" hidden="1">
      <c r="B3229" s="1"/>
      <c r="C3229" s="351">
        <v>9052</v>
      </c>
      <c r="D3229" s="352" t="s">
        <v>3295</v>
      </c>
      <c r="E3229" s="353" t="s">
        <v>1982</v>
      </c>
      <c r="F3229" s="354">
        <v>2518</v>
      </c>
      <c r="G3229" s="288" t="s">
        <v>117</v>
      </c>
      <c r="H3229" s="288"/>
      <c r="I3229" s="1"/>
      <c r="J3229" s="10"/>
      <c r="K3229" s="10"/>
      <c r="L3229" s="1"/>
    </row>
    <row r="3230" spans="2:12" s="5" customFormat="1" ht="78.75" hidden="1">
      <c r="B3230" s="1"/>
      <c r="C3230" s="351">
        <v>9053</v>
      </c>
      <c r="D3230" s="352" t="s">
        <v>3296</v>
      </c>
      <c r="E3230" s="353" t="s">
        <v>125</v>
      </c>
      <c r="F3230" s="354">
        <v>4787802</v>
      </c>
      <c r="G3230" s="288" t="s">
        <v>117</v>
      </c>
      <c r="H3230" s="288"/>
      <c r="I3230" s="1"/>
      <c r="J3230" s="10"/>
      <c r="K3230" s="10"/>
      <c r="L3230" s="1"/>
    </row>
    <row r="3231" spans="2:12" s="5" customFormat="1" ht="173.25" hidden="1">
      <c r="B3231" s="1"/>
      <c r="C3231" s="351">
        <v>9054</v>
      </c>
      <c r="D3231" s="352" t="s">
        <v>3297</v>
      </c>
      <c r="E3231" s="353" t="s">
        <v>1982</v>
      </c>
      <c r="F3231" s="354">
        <v>2013</v>
      </c>
      <c r="G3231" s="288" t="s">
        <v>117</v>
      </c>
      <c r="H3231" s="288" t="s">
        <v>145</v>
      </c>
      <c r="I3231" s="1"/>
      <c r="J3231" s="10"/>
      <c r="K3231" s="10"/>
      <c r="L3231" s="1"/>
    </row>
    <row r="3232" spans="2:12" s="5" customFormat="1" ht="94.5" hidden="1">
      <c r="B3232" s="1"/>
      <c r="C3232" s="351">
        <v>9055</v>
      </c>
      <c r="D3232" s="352" t="s">
        <v>3298</v>
      </c>
      <c r="E3232" s="353" t="s">
        <v>122</v>
      </c>
      <c r="F3232" s="354">
        <v>11882</v>
      </c>
      <c r="G3232" s="288" t="s">
        <v>117</v>
      </c>
      <c r="H3232" s="288"/>
      <c r="I3232" s="1"/>
      <c r="J3232" s="10"/>
      <c r="K3232" s="10"/>
      <c r="L3232" s="1"/>
    </row>
    <row r="3233" spans="2:12" s="5" customFormat="1" ht="31.5" hidden="1">
      <c r="B3233" s="1"/>
      <c r="C3233" s="351">
        <v>9056</v>
      </c>
      <c r="D3233" s="352" t="s">
        <v>3299</v>
      </c>
      <c r="E3233" s="353" t="s">
        <v>122</v>
      </c>
      <c r="F3233" s="354">
        <v>485221</v>
      </c>
      <c r="G3233" s="288" t="s">
        <v>117</v>
      </c>
      <c r="H3233" s="288" t="s">
        <v>145</v>
      </c>
      <c r="I3233" s="1"/>
      <c r="J3233" s="10"/>
      <c r="K3233" s="10"/>
      <c r="L3233" s="1"/>
    </row>
    <row r="3234" spans="2:12" s="5" customFormat="1" ht="126" hidden="1">
      <c r="B3234" s="1"/>
      <c r="C3234" s="351">
        <v>9057</v>
      </c>
      <c r="D3234" s="352" t="s">
        <v>3300</v>
      </c>
      <c r="E3234" s="353" t="s">
        <v>122</v>
      </c>
      <c r="F3234" s="354">
        <v>1628979</v>
      </c>
      <c r="G3234" s="288" t="s">
        <v>117</v>
      </c>
      <c r="H3234" s="288"/>
      <c r="I3234" s="1"/>
      <c r="J3234" s="10"/>
      <c r="K3234" s="10"/>
      <c r="L3234" s="1"/>
    </row>
    <row r="3235" spans="2:12" s="5" customFormat="1" ht="63" hidden="1">
      <c r="B3235" s="1"/>
      <c r="C3235" s="351">
        <v>9058</v>
      </c>
      <c r="D3235" s="352" t="s">
        <v>3301</v>
      </c>
      <c r="E3235" s="353" t="s">
        <v>116</v>
      </c>
      <c r="F3235" s="354">
        <v>108098</v>
      </c>
      <c r="G3235" s="288" t="s">
        <v>117</v>
      </c>
      <c r="H3235" s="288"/>
      <c r="I3235" s="1"/>
      <c r="J3235" s="10"/>
      <c r="K3235" s="10"/>
      <c r="L3235" s="1"/>
    </row>
    <row r="3236" spans="2:12" s="5" customFormat="1" ht="267.75">
      <c r="B3236" s="1"/>
      <c r="C3236" s="351">
        <v>9059</v>
      </c>
      <c r="D3236" s="352" t="s">
        <v>3302</v>
      </c>
      <c r="E3236" s="353" t="s">
        <v>116</v>
      </c>
      <c r="F3236" s="354">
        <v>37619</v>
      </c>
      <c r="G3236" s="288" t="s">
        <v>117</v>
      </c>
      <c r="H3236" s="288"/>
      <c r="I3236" s="1"/>
      <c r="J3236" s="10"/>
      <c r="K3236" s="10"/>
      <c r="L3236" s="1"/>
    </row>
    <row r="3237" spans="2:12" s="5" customFormat="1" ht="110.25" hidden="1">
      <c r="B3237" s="1"/>
      <c r="C3237" s="351">
        <v>9060</v>
      </c>
      <c r="D3237" s="352" t="s">
        <v>3303</v>
      </c>
      <c r="E3237" s="353" t="s">
        <v>122</v>
      </c>
      <c r="F3237" s="354">
        <v>31573</v>
      </c>
      <c r="G3237" s="288" t="s">
        <v>117</v>
      </c>
      <c r="H3237" s="288"/>
      <c r="I3237" s="1"/>
      <c r="J3237" s="10"/>
      <c r="K3237" s="10"/>
      <c r="L3237" s="1"/>
    </row>
    <row r="3238" spans="2:12" s="5" customFormat="1" ht="63" hidden="1">
      <c r="B3238" s="1"/>
      <c r="C3238" s="351">
        <v>9061</v>
      </c>
      <c r="D3238" s="352" t="s">
        <v>3304</v>
      </c>
      <c r="E3238" s="353" t="s">
        <v>116</v>
      </c>
      <c r="F3238" s="354">
        <v>44668</v>
      </c>
      <c r="G3238" s="288" t="s">
        <v>117</v>
      </c>
      <c r="H3238" s="288"/>
      <c r="I3238" s="1"/>
      <c r="J3238" s="10"/>
      <c r="K3238" s="10"/>
      <c r="L3238" s="1"/>
    </row>
    <row r="3239" spans="2:12" s="5" customFormat="1" ht="78.75" hidden="1">
      <c r="B3239" s="1"/>
      <c r="C3239" s="351">
        <v>9062</v>
      </c>
      <c r="D3239" s="352" t="s">
        <v>3305</v>
      </c>
      <c r="E3239" s="353" t="s">
        <v>116</v>
      </c>
      <c r="F3239" s="354">
        <v>21132</v>
      </c>
      <c r="G3239" s="288" t="s">
        <v>117</v>
      </c>
      <c r="H3239" s="288"/>
      <c r="I3239" s="1"/>
      <c r="J3239" s="10"/>
      <c r="K3239" s="10"/>
      <c r="L3239" s="1"/>
    </row>
    <row r="3240" spans="2:12" s="5" customFormat="1" ht="157.5" hidden="1">
      <c r="B3240" s="1"/>
      <c r="C3240" s="351">
        <v>9063</v>
      </c>
      <c r="D3240" s="352" t="s">
        <v>3306</v>
      </c>
      <c r="E3240" s="353" t="s">
        <v>116</v>
      </c>
      <c r="F3240" s="354">
        <v>6858</v>
      </c>
      <c r="G3240" s="288" t="s">
        <v>117</v>
      </c>
      <c r="H3240" s="288"/>
      <c r="I3240" s="1"/>
      <c r="J3240" s="10"/>
      <c r="K3240" s="10"/>
      <c r="L3240" s="1"/>
    </row>
    <row r="3241" spans="2:12" s="5" customFormat="1" ht="157.5" hidden="1">
      <c r="B3241" s="1"/>
      <c r="C3241" s="351">
        <v>9064</v>
      </c>
      <c r="D3241" s="352" t="s">
        <v>3307</v>
      </c>
      <c r="E3241" s="353" t="s">
        <v>122</v>
      </c>
      <c r="F3241" s="354">
        <v>1793167</v>
      </c>
      <c r="G3241" s="288" t="s">
        <v>117</v>
      </c>
      <c r="H3241" s="288"/>
      <c r="I3241" s="1"/>
      <c r="J3241" s="10"/>
      <c r="K3241" s="10"/>
      <c r="L3241" s="1"/>
    </row>
    <row r="3242" spans="2:12" s="5" customFormat="1" ht="157.5" hidden="1">
      <c r="B3242" s="1"/>
      <c r="C3242" s="351">
        <v>9065</v>
      </c>
      <c r="D3242" s="352" t="s">
        <v>3308</v>
      </c>
      <c r="E3242" s="353" t="s">
        <v>122</v>
      </c>
      <c r="F3242" s="354">
        <v>2069383</v>
      </c>
      <c r="G3242" s="288" t="s">
        <v>117</v>
      </c>
      <c r="H3242" s="288"/>
      <c r="I3242" s="1"/>
      <c r="J3242" s="10"/>
      <c r="K3242" s="10"/>
      <c r="L3242" s="1"/>
    </row>
    <row r="3243" spans="2:12" s="5" customFormat="1" ht="47.25" hidden="1">
      <c r="B3243" s="1"/>
      <c r="C3243" s="351">
        <v>9066</v>
      </c>
      <c r="D3243" s="352" t="s">
        <v>3309</v>
      </c>
      <c r="E3243" s="353" t="s">
        <v>122</v>
      </c>
      <c r="F3243" s="354">
        <v>972</v>
      </c>
      <c r="G3243" s="288" t="s">
        <v>117</v>
      </c>
      <c r="H3243" s="288"/>
      <c r="I3243" s="1"/>
      <c r="J3243" s="10"/>
      <c r="K3243" s="10"/>
      <c r="L3243" s="1"/>
    </row>
    <row r="3244" spans="2:12" s="5" customFormat="1" ht="63" hidden="1">
      <c r="B3244" s="1"/>
      <c r="C3244" s="351">
        <v>9067</v>
      </c>
      <c r="D3244" s="352" t="s">
        <v>3310</v>
      </c>
      <c r="E3244" s="353" t="s">
        <v>116</v>
      </c>
      <c r="F3244" s="354">
        <v>6506</v>
      </c>
      <c r="G3244" s="288" t="s">
        <v>117</v>
      </c>
      <c r="H3244" s="288"/>
      <c r="I3244" s="1"/>
      <c r="J3244" s="10"/>
      <c r="K3244" s="10"/>
      <c r="L3244" s="1"/>
    </row>
    <row r="3245" spans="2:12" s="5" customFormat="1" ht="110.25" hidden="1">
      <c r="B3245" s="1"/>
      <c r="C3245" s="351">
        <v>9068</v>
      </c>
      <c r="D3245" s="352" t="s">
        <v>3311</v>
      </c>
      <c r="E3245" s="353" t="s">
        <v>122</v>
      </c>
      <c r="F3245" s="354">
        <v>20372</v>
      </c>
      <c r="G3245" s="288" t="s">
        <v>117</v>
      </c>
      <c r="H3245" s="288"/>
      <c r="I3245" s="1"/>
      <c r="J3245" s="10"/>
      <c r="K3245" s="10"/>
      <c r="L3245" s="1"/>
    </row>
    <row r="3246" spans="2:12" s="5" customFormat="1" ht="110.25" hidden="1">
      <c r="B3246" s="1"/>
      <c r="C3246" s="351">
        <v>9069</v>
      </c>
      <c r="D3246" s="352" t="s">
        <v>3312</v>
      </c>
      <c r="E3246" s="353" t="s">
        <v>122</v>
      </c>
      <c r="F3246" s="354">
        <v>14101</v>
      </c>
      <c r="G3246" s="288" t="s">
        <v>117</v>
      </c>
      <c r="H3246" s="288"/>
      <c r="I3246" s="1"/>
      <c r="J3246" s="10"/>
      <c r="K3246" s="10"/>
      <c r="L3246" s="1"/>
    </row>
    <row r="3247" spans="2:12" s="5" customFormat="1" ht="63" hidden="1">
      <c r="B3247" s="1"/>
      <c r="C3247" s="351">
        <v>9070</v>
      </c>
      <c r="D3247" s="352" t="s">
        <v>3313</v>
      </c>
      <c r="E3247" s="353" t="s">
        <v>125</v>
      </c>
      <c r="F3247" s="354">
        <v>8528343</v>
      </c>
      <c r="G3247" s="288" t="s">
        <v>117</v>
      </c>
      <c r="H3247" s="288"/>
      <c r="I3247" s="1"/>
      <c r="J3247" s="10"/>
      <c r="K3247" s="10"/>
      <c r="L3247" s="1"/>
    </row>
    <row r="3248" spans="2:12" s="5" customFormat="1" ht="63" hidden="1">
      <c r="B3248" s="1"/>
      <c r="C3248" s="351">
        <v>9071</v>
      </c>
      <c r="D3248" s="352" t="s">
        <v>3314</v>
      </c>
      <c r="E3248" s="353" t="s">
        <v>125</v>
      </c>
      <c r="F3248" s="354">
        <v>1031732</v>
      </c>
      <c r="G3248" s="288" t="s">
        <v>117</v>
      </c>
      <c r="H3248" s="288"/>
      <c r="I3248" s="1"/>
      <c r="J3248" s="10"/>
      <c r="K3248" s="10"/>
      <c r="L3248" s="1"/>
    </row>
    <row r="3249" spans="2:12" s="5" customFormat="1" ht="63">
      <c r="B3249" s="1"/>
      <c r="C3249" s="351">
        <v>9072</v>
      </c>
      <c r="D3249" s="352" t="s">
        <v>3315</v>
      </c>
      <c r="E3249" s="353" t="s">
        <v>119</v>
      </c>
      <c r="F3249" s="354">
        <v>581022</v>
      </c>
      <c r="G3249" s="288" t="s">
        <v>117</v>
      </c>
      <c r="H3249" s="288" t="s">
        <v>145</v>
      </c>
      <c r="I3249" s="1"/>
      <c r="J3249" s="10"/>
      <c r="K3249" s="10"/>
      <c r="L3249" s="1"/>
    </row>
    <row r="3250" spans="2:12" s="5" customFormat="1" ht="94.5">
      <c r="B3250" s="1"/>
      <c r="C3250" s="351">
        <v>9073</v>
      </c>
      <c r="D3250" s="352" t="s">
        <v>3316</v>
      </c>
      <c r="E3250" s="353" t="s">
        <v>116</v>
      </c>
      <c r="F3250" s="354">
        <v>261443</v>
      </c>
      <c r="G3250" s="288" t="s">
        <v>117</v>
      </c>
      <c r="H3250" s="288" t="s">
        <v>145</v>
      </c>
      <c r="I3250" s="1"/>
      <c r="J3250" s="10"/>
      <c r="K3250" s="10"/>
      <c r="L3250" s="1"/>
    </row>
    <row r="3251" spans="2:12" s="5" customFormat="1" ht="47.25" hidden="1">
      <c r="B3251" s="1"/>
      <c r="C3251" s="351">
        <v>9074</v>
      </c>
      <c r="D3251" s="352" t="s">
        <v>3317</v>
      </c>
      <c r="E3251" s="353" t="s">
        <v>116</v>
      </c>
      <c r="F3251" s="354">
        <v>176001</v>
      </c>
      <c r="G3251" s="288" t="s">
        <v>117</v>
      </c>
      <c r="H3251" s="288"/>
      <c r="I3251" s="1"/>
      <c r="J3251" s="10"/>
      <c r="K3251" s="10"/>
      <c r="L3251" s="1"/>
    </row>
    <row r="3252" spans="2:12" s="5" customFormat="1" ht="78.75" hidden="1">
      <c r="B3252" s="1"/>
      <c r="C3252" s="351">
        <v>9075</v>
      </c>
      <c r="D3252" s="352" t="s">
        <v>3318</v>
      </c>
      <c r="E3252" s="353" t="s">
        <v>125</v>
      </c>
      <c r="F3252" s="354">
        <v>2992944</v>
      </c>
      <c r="G3252" s="288" t="s">
        <v>117</v>
      </c>
      <c r="H3252" s="288"/>
      <c r="I3252" s="1"/>
      <c r="J3252" s="10"/>
      <c r="K3252" s="10"/>
      <c r="L3252" s="1"/>
    </row>
    <row r="3253" spans="2:12" s="5" customFormat="1" ht="94.5" hidden="1">
      <c r="B3253" s="1"/>
      <c r="C3253" s="351">
        <v>9076</v>
      </c>
      <c r="D3253" s="352" t="s">
        <v>3319</v>
      </c>
      <c r="E3253" s="353" t="s">
        <v>125</v>
      </c>
      <c r="F3253" s="354">
        <v>9044250</v>
      </c>
      <c r="G3253" s="288" t="s">
        <v>117</v>
      </c>
      <c r="H3253" s="288"/>
      <c r="I3253" s="1"/>
      <c r="J3253" s="10"/>
      <c r="K3253" s="10"/>
      <c r="L3253" s="1"/>
    </row>
    <row r="3254" spans="2:12" s="5" customFormat="1" ht="31.5" hidden="1">
      <c r="B3254" s="1"/>
      <c r="C3254" s="351">
        <v>9077</v>
      </c>
      <c r="D3254" s="352" t="s">
        <v>3320</v>
      </c>
      <c r="E3254" s="353" t="s">
        <v>125</v>
      </c>
      <c r="F3254" s="354">
        <v>459448</v>
      </c>
      <c r="G3254" s="288" t="s">
        <v>117</v>
      </c>
      <c r="H3254" s="288"/>
      <c r="I3254" s="1"/>
      <c r="J3254" s="10"/>
      <c r="K3254" s="10"/>
      <c r="L3254" s="1"/>
    </row>
    <row r="3255" spans="2:12" s="5" customFormat="1" ht="78.75">
      <c r="B3255" s="1"/>
      <c r="C3255" s="351">
        <v>9078</v>
      </c>
      <c r="D3255" s="352" t="s">
        <v>3321</v>
      </c>
      <c r="E3255" s="353" t="s">
        <v>119</v>
      </c>
      <c r="F3255" s="354">
        <v>499502</v>
      </c>
      <c r="G3255" s="288" t="s">
        <v>117</v>
      </c>
      <c r="H3255" s="288"/>
      <c r="I3255" s="1"/>
      <c r="J3255" s="10"/>
      <c r="K3255" s="10"/>
      <c r="L3255" s="1"/>
    </row>
    <row r="3256" spans="2:12" s="5" customFormat="1" ht="94.5" hidden="1">
      <c r="B3256" s="1"/>
      <c r="C3256" s="351">
        <v>9079</v>
      </c>
      <c r="D3256" s="352" t="s">
        <v>3322</v>
      </c>
      <c r="E3256" s="353" t="s">
        <v>116</v>
      </c>
      <c r="F3256" s="354">
        <v>322934</v>
      </c>
      <c r="G3256" s="288" t="s">
        <v>117</v>
      </c>
      <c r="H3256" s="288"/>
      <c r="I3256" s="1"/>
      <c r="J3256" s="10"/>
      <c r="K3256" s="10"/>
      <c r="L3256" s="1"/>
    </row>
    <row r="3257" spans="2:12" s="5" customFormat="1" ht="94.5" hidden="1">
      <c r="B3257" s="1"/>
      <c r="C3257" s="351">
        <v>9080</v>
      </c>
      <c r="D3257" s="352" t="s">
        <v>3323</v>
      </c>
      <c r="E3257" s="353" t="s">
        <v>122</v>
      </c>
      <c r="F3257" s="354">
        <v>562289</v>
      </c>
      <c r="G3257" s="288" t="s">
        <v>117</v>
      </c>
      <c r="H3257" s="288"/>
      <c r="I3257" s="1"/>
      <c r="J3257" s="10"/>
      <c r="K3257" s="10"/>
      <c r="L3257" s="1"/>
    </row>
    <row r="3258" spans="2:12" s="5" customFormat="1" ht="63">
      <c r="B3258" s="1"/>
      <c r="C3258" s="351">
        <v>9081</v>
      </c>
      <c r="D3258" s="352" t="s">
        <v>3324</v>
      </c>
      <c r="E3258" s="353" t="s">
        <v>125</v>
      </c>
      <c r="F3258" s="354">
        <v>49346</v>
      </c>
      <c r="G3258" s="288" t="s">
        <v>117</v>
      </c>
      <c r="H3258" s="288"/>
      <c r="I3258" s="1"/>
      <c r="J3258" s="10"/>
      <c r="K3258" s="10"/>
      <c r="L3258" s="1"/>
    </row>
    <row r="3259" spans="2:12" s="5" customFormat="1" ht="173.25" hidden="1">
      <c r="B3259" s="1"/>
      <c r="C3259" s="351">
        <v>9082</v>
      </c>
      <c r="D3259" s="352" t="s">
        <v>3325</v>
      </c>
      <c r="E3259" s="353" t="s">
        <v>2466</v>
      </c>
      <c r="F3259" s="354">
        <v>53265610</v>
      </c>
      <c r="G3259" s="288" t="s">
        <v>117</v>
      </c>
      <c r="H3259" s="288"/>
      <c r="I3259" s="1"/>
      <c r="J3259" s="10"/>
      <c r="K3259" s="10"/>
      <c r="L3259" s="1"/>
    </row>
    <row r="3260" spans="2:12" s="5" customFormat="1" ht="63" hidden="1">
      <c r="B3260" s="1"/>
      <c r="C3260" s="351">
        <v>9083</v>
      </c>
      <c r="D3260" s="352" t="s">
        <v>3326</v>
      </c>
      <c r="E3260" s="353" t="s">
        <v>472</v>
      </c>
      <c r="F3260" s="354">
        <v>4927</v>
      </c>
      <c r="G3260" s="288" t="s">
        <v>117</v>
      </c>
      <c r="H3260" s="288" t="s">
        <v>145</v>
      </c>
      <c r="I3260" s="1"/>
      <c r="J3260" s="10"/>
      <c r="K3260" s="10"/>
      <c r="L3260" s="1"/>
    </row>
    <row r="3261" spans="2:12" s="5" customFormat="1" ht="267.75" hidden="1">
      <c r="B3261" s="1"/>
      <c r="C3261" s="351">
        <v>9084</v>
      </c>
      <c r="D3261" s="352" t="s">
        <v>3327</v>
      </c>
      <c r="E3261" s="353" t="s">
        <v>125</v>
      </c>
      <c r="F3261" s="354">
        <v>279888</v>
      </c>
      <c r="G3261" s="288" t="s">
        <v>117</v>
      </c>
      <c r="H3261" s="288"/>
      <c r="I3261" s="1"/>
      <c r="J3261" s="10"/>
      <c r="K3261" s="10"/>
      <c r="L3261" s="1"/>
    </row>
    <row r="3262" spans="2:12" s="5" customFormat="1" ht="78.75" hidden="1">
      <c r="B3262" s="1"/>
      <c r="C3262" s="351">
        <v>9085</v>
      </c>
      <c r="D3262" s="352" t="s">
        <v>3328</v>
      </c>
      <c r="E3262" s="353" t="s">
        <v>119</v>
      </c>
      <c r="F3262" s="354">
        <v>691043</v>
      </c>
      <c r="G3262" s="288" t="s">
        <v>117</v>
      </c>
      <c r="H3262" s="288"/>
      <c r="I3262" s="1"/>
      <c r="J3262" s="10"/>
      <c r="K3262" s="10"/>
      <c r="L3262" s="1"/>
    </row>
    <row r="3263" spans="2:12" s="5" customFormat="1" ht="173.25">
      <c r="B3263" s="1"/>
      <c r="C3263" s="351">
        <v>9086</v>
      </c>
      <c r="D3263" s="352" t="s">
        <v>3329</v>
      </c>
      <c r="E3263" s="353" t="s">
        <v>119</v>
      </c>
      <c r="F3263" s="354">
        <v>544378</v>
      </c>
      <c r="G3263" s="288" t="s">
        <v>117</v>
      </c>
      <c r="H3263" s="288"/>
      <c r="I3263" s="1"/>
      <c r="J3263" s="10"/>
      <c r="K3263" s="10"/>
      <c r="L3263" s="1"/>
    </row>
    <row r="3264" spans="2:12" s="5" customFormat="1" ht="63" hidden="1">
      <c r="B3264" s="1"/>
      <c r="C3264" s="351">
        <v>9087</v>
      </c>
      <c r="D3264" s="352" t="s">
        <v>3330</v>
      </c>
      <c r="E3264" s="353" t="s">
        <v>122</v>
      </c>
      <c r="F3264" s="354">
        <v>1218090</v>
      </c>
      <c r="G3264" s="288" t="s">
        <v>117</v>
      </c>
      <c r="H3264" s="288"/>
      <c r="I3264" s="1"/>
      <c r="J3264" s="10"/>
      <c r="K3264" s="10"/>
      <c r="L3264" s="1"/>
    </row>
    <row r="3265" spans="2:12" s="5" customFormat="1" ht="63" hidden="1">
      <c r="B3265" s="1"/>
      <c r="C3265" s="351">
        <v>9088</v>
      </c>
      <c r="D3265" s="352" t="s">
        <v>3331</v>
      </c>
      <c r="E3265" s="353" t="s">
        <v>122</v>
      </c>
      <c r="F3265" s="354">
        <v>2683983</v>
      </c>
      <c r="G3265" s="288" t="s">
        <v>117</v>
      </c>
      <c r="H3265" s="288"/>
      <c r="I3265" s="1"/>
      <c r="J3265" s="10"/>
      <c r="K3265" s="10"/>
      <c r="L3265" s="1"/>
    </row>
    <row r="3266" spans="2:12" s="5" customFormat="1" ht="126" hidden="1">
      <c r="B3266" s="1"/>
      <c r="C3266" s="351">
        <v>9089</v>
      </c>
      <c r="D3266" s="352" t="s">
        <v>3332</v>
      </c>
      <c r="E3266" s="353" t="s">
        <v>122</v>
      </c>
      <c r="F3266" s="354">
        <v>2298790</v>
      </c>
      <c r="G3266" s="288" t="s">
        <v>117</v>
      </c>
      <c r="H3266" s="288"/>
      <c r="I3266" s="1"/>
      <c r="J3266" s="10"/>
      <c r="K3266" s="10"/>
      <c r="L3266" s="1"/>
    </row>
    <row r="3267" spans="2:12" s="5" customFormat="1" ht="63">
      <c r="B3267" s="1"/>
      <c r="C3267" s="351">
        <v>9090</v>
      </c>
      <c r="D3267" s="352" t="s">
        <v>3333</v>
      </c>
      <c r="E3267" s="353" t="s">
        <v>122</v>
      </c>
      <c r="F3267" s="354">
        <v>127072</v>
      </c>
      <c r="G3267" s="288" t="s">
        <v>117</v>
      </c>
      <c r="H3267" s="288"/>
      <c r="I3267" s="1"/>
      <c r="J3267" s="10"/>
      <c r="K3267" s="10"/>
      <c r="L3267" s="1"/>
    </row>
    <row r="3268" spans="2:12" s="5" customFormat="1" ht="75">
      <c r="B3268" s="1"/>
      <c r="C3268" s="458">
        <v>9091</v>
      </c>
      <c r="D3268" s="460" t="s">
        <v>3334</v>
      </c>
      <c r="E3268" s="462" t="s">
        <v>116</v>
      </c>
      <c r="F3268" s="464">
        <v>136464</v>
      </c>
      <c r="G3268" s="288" t="s">
        <v>117</v>
      </c>
      <c r="H3268" s="288"/>
      <c r="I3268" s="1"/>
      <c r="J3268" s="10"/>
      <c r="K3268" s="10"/>
      <c r="L3268" s="1"/>
    </row>
    <row r="3269" spans="2:12" s="5" customFormat="1" ht="90" hidden="1">
      <c r="B3269" s="1"/>
      <c r="C3269" s="458">
        <v>9092</v>
      </c>
      <c r="D3269" s="460" t="s">
        <v>3335</v>
      </c>
      <c r="E3269" s="462" t="s">
        <v>2466</v>
      </c>
      <c r="F3269" s="464">
        <v>172815450</v>
      </c>
      <c r="G3269" s="288" t="s">
        <v>117</v>
      </c>
      <c r="H3269" s="288" t="s">
        <v>145</v>
      </c>
      <c r="I3269" s="1"/>
      <c r="J3269" s="10"/>
      <c r="K3269" s="10"/>
      <c r="L3269" s="1"/>
    </row>
    <row r="3270" spans="2:12" s="5" customFormat="1" ht="30" hidden="1">
      <c r="B3270" s="1"/>
      <c r="C3270" s="458">
        <v>9093</v>
      </c>
      <c r="D3270" s="460" t="s">
        <v>3336</v>
      </c>
      <c r="E3270" s="462" t="s">
        <v>125</v>
      </c>
      <c r="F3270" s="464">
        <v>160844</v>
      </c>
      <c r="G3270" s="288" t="s">
        <v>117</v>
      </c>
      <c r="H3270" s="288"/>
      <c r="I3270" s="1"/>
      <c r="J3270" s="10"/>
      <c r="K3270" s="10"/>
      <c r="L3270" s="1"/>
    </row>
    <row r="3271" spans="2:12" s="5" customFormat="1" ht="60">
      <c r="B3271" s="1"/>
      <c r="C3271" s="458">
        <v>9094</v>
      </c>
      <c r="D3271" s="460" t="s">
        <v>3337</v>
      </c>
      <c r="E3271" s="462" t="s">
        <v>119</v>
      </c>
      <c r="F3271" s="464">
        <v>690553</v>
      </c>
      <c r="G3271" s="288" t="s">
        <v>117</v>
      </c>
      <c r="H3271" s="288"/>
      <c r="I3271" s="1"/>
      <c r="J3271" s="10"/>
      <c r="K3271" s="10"/>
      <c r="L3271" s="1"/>
    </row>
    <row r="3272" spans="2:12" s="5" customFormat="1" ht="75">
      <c r="B3272" s="1"/>
      <c r="C3272" s="458">
        <v>9095</v>
      </c>
      <c r="D3272" s="460" t="s">
        <v>3338</v>
      </c>
      <c r="E3272" s="462" t="s">
        <v>119</v>
      </c>
      <c r="F3272" s="464">
        <v>565678</v>
      </c>
      <c r="G3272" s="288" t="s">
        <v>117</v>
      </c>
      <c r="H3272" s="288"/>
      <c r="I3272" s="1"/>
      <c r="J3272" s="10"/>
      <c r="K3272" s="10"/>
      <c r="L3272" s="1"/>
    </row>
    <row r="3273" spans="2:12" s="5" customFormat="1" ht="60">
      <c r="B3273" s="1"/>
      <c r="C3273" s="458">
        <v>9096</v>
      </c>
      <c r="D3273" s="460" t="s">
        <v>3339</v>
      </c>
      <c r="E3273" s="462" t="s">
        <v>119</v>
      </c>
      <c r="F3273" s="464">
        <v>743366</v>
      </c>
      <c r="G3273" s="288" t="s">
        <v>117</v>
      </c>
      <c r="H3273" s="288"/>
      <c r="I3273" s="1"/>
      <c r="J3273" s="10"/>
      <c r="K3273" s="10"/>
      <c r="L3273" s="1"/>
    </row>
    <row r="3274" spans="2:12" s="5" customFormat="1" ht="47.25" hidden="1">
      <c r="B3274" s="1"/>
      <c r="C3274" s="351">
        <v>9097</v>
      </c>
      <c r="D3274" s="352" t="s">
        <v>3340</v>
      </c>
      <c r="E3274" s="353" t="s">
        <v>125</v>
      </c>
      <c r="F3274" s="354">
        <v>1885000</v>
      </c>
      <c r="G3274" s="288" t="s">
        <v>117</v>
      </c>
      <c r="H3274" s="288"/>
      <c r="I3274" s="1"/>
      <c r="J3274" s="10"/>
      <c r="K3274" s="10"/>
      <c r="L3274" s="1"/>
    </row>
    <row r="3275" spans="2:12" s="5" customFormat="1" ht="47.25" hidden="1">
      <c r="B3275" s="1"/>
      <c r="C3275" s="351">
        <v>9098</v>
      </c>
      <c r="D3275" s="352" t="s">
        <v>3341</v>
      </c>
      <c r="E3275" s="353" t="s">
        <v>125</v>
      </c>
      <c r="F3275" s="354">
        <v>4076396</v>
      </c>
      <c r="G3275" s="288" t="s">
        <v>117</v>
      </c>
      <c r="H3275" s="288"/>
      <c r="I3275" s="1"/>
      <c r="J3275" s="10"/>
      <c r="K3275" s="10"/>
      <c r="L3275" s="1"/>
    </row>
    <row r="3276" spans="2:12" s="5" customFormat="1" ht="31.5" hidden="1">
      <c r="B3276" s="1"/>
      <c r="C3276" s="351">
        <v>9099</v>
      </c>
      <c r="D3276" s="352" t="s">
        <v>3342</v>
      </c>
      <c r="E3276" s="353" t="s">
        <v>125</v>
      </c>
      <c r="F3276" s="354">
        <v>1106700</v>
      </c>
      <c r="G3276" s="288" t="s">
        <v>117</v>
      </c>
      <c r="H3276" s="288"/>
      <c r="I3276" s="1"/>
      <c r="J3276" s="10"/>
      <c r="K3276" s="10"/>
      <c r="L3276" s="1"/>
    </row>
    <row r="3277" spans="2:12" s="5" customFormat="1" ht="31.5" hidden="1">
      <c r="B3277" s="1"/>
      <c r="C3277" s="351">
        <v>9100</v>
      </c>
      <c r="D3277" s="352" t="s">
        <v>3343</v>
      </c>
      <c r="E3277" s="353" t="s">
        <v>125</v>
      </c>
      <c r="F3277" s="354">
        <v>15291500</v>
      </c>
      <c r="G3277" s="288" t="s">
        <v>117</v>
      </c>
      <c r="H3277" s="288"/>
      <c r="I3277" s="1"/>
      <c r="J3277" s="10"/>
      <c r="K3277" s="10"/>
      <c r="L3277" s="1"/>
    </row>
    <row r="3278" spans="2:12" s="5" customFormat="1" ht="63" hidden="1">
      <c r="B3278" s="1"/>
      <c r="C3278" s="351">
        <v>9101</v>
      </c>
      <c r="D3278" s="352" t="s">
        <v>3344</v>
      </c>
      <c r="E3278" s="353" t="s">
        <v>125</v>
      </c>
      <c r="F3278" s="354">
        <v>1605888</v>
      </c>
      <c r="G3278" s="288" t="s">
        <v>117</v>
      </c>
      <c r="H3278" s="288"/>
      <c r="I3278" s="1"/>
      <c r="J3278" s="10"/>
      <c r="K3278" s="10"/>
      <c r="L3278" s="1"/>
    </row>
    <row r="3279" spans="2:12" s="5" customFormat="1" ht="31.5" hidden="1">
      <c r="B3279" s="1"/>
      <c r="C3279" s="351">
        <v>9102</v>
      </c>
      <c r="D3279" s="352" t="s">
        <v>3345</v>
      </c>
      <c r="E3279" s="353" t="s">
        <v>119</v>
      </c>
      <c r="F3279" s="354">
        <v>103087</v>
      </c>
      <c r="G3279" s="288" t="s">
        <v>117</v>
      </c>
      <c r="H3279" s="288"/>
      <c r="I3279" s="1"/>
      <c r="J3279" s="10"/>
      <c r="K3279" s="10"/>
      <c r="L3279" s="1"/>
    </row>
    <row r="3280" spans="2:12" s="5" customFormat="1" ht="78.75" hidden="1">
      <c r="B3280" s="1"/>
      <c r="C3280" s="351">
        <v>9103</v>
      </c>
      <c r="D3280" s="352" t="s">
        <v>3346</v>
      </c>
      <c r="E3280" s="353" t="s">
        <v>122</v>
      </c>
      <c r="F3280" s="354">
        <v>982120</v>
      </c>
      <c r="G3280" s="288" t="s">
        <v>117</v>
      </c>
      <c r="H3280" s="288"/>
      <c r="I3280" s="1"/>
      <c r="J3280" s="10"/>
      <c r="K3280" s="10"/>
      <c r="L3280" s="1"/>
    </row>
    <row r="3281" spans="2:12" s="5" customFormat="1" ht="126">
      <c r="B3281" s="1"/>
      <c r="C3281" s="351">
        <v>9104</v>
      </c>
      <c r="D3281" s="352" t="s">
        <v>3347</v>
      </c>
      <c r="E3281" s="353" t="s">
        <v>125</v>
      </c>
      <c r="F3281" s="354">
        <v>13875400</v>
      </c>
      <c r="G3281" s="288" t="s">
        <v>117</v>
      </c>
      <c r="H3281" s="288"/>
      <c r="I3281" s="1"/>
      <c r="J3281" s="10"/>
      <c r="K3281" s="10"/>
      <c r="L3281" s="1"/>
    </row>
    <row r="3282" spans="2:12" s="5" customFormat="1" ht="110.25" hidden="1">
      <c r="B3282" s="1"/>
      <c r="C3282" s="351">
        <v>9105</v>
      </c>
      <c r="D3282" s="352" t="s">
        <v>3348</v>
      </c>
      <c r="E3282" s="353" t="s">
        <v>125</v>
      </c>
      <c r="F3282" s="354">
        <v>4464509</v>
      </c>
      <c r="G3282" s="288" t="s">
        <v>117</v>
      </c>
      <c r="H3282" s="288"/>
      <c r="I3282" s="1"/>
      <c r="J3282" s="10"/>
      <c r="K3282" s="10"/>
      <c r="L3282" s="1"/>
    </row>
    <row r="3283" spans="2:12" s="5" customFormat="1" ht="110.25" hidden="1">
      <c r="B3283" s="1"/>
      <c r="C3283" s="351">
        <v>9106</v>
      </c>
      <c r="D3283" s="352" t="s">
        <v>3349</v>
      </c>
      <c r="E3283" s="353" t="s">
        <v>125</v>
      </c>
      <c r="F3283" s="354">
        <v>4743705</v>
      </c>
      <c r="G3283" s="288" t="s">
        <v>117</v>
      </c>
      <c r="H3283" s="288"/>
      <c r="I3283" s="1"/>
      <c r="J3283" s="10"/>
      <c r="K3283" s="10"/>
      <c r="L3283" s="1"/>
    </row>
    <row r="3284" spans="2:12" s="5" customFormat="1" ht="78.75" hidden="1">
      <c r="B3284" s="1"/>
      <c r="C3284" s="351">
        <v>9107</v>
      </c>
      <c r="D3284" s="352" t="s">
        <v>3350</v>
      </c>
      <c r="E3284" s="353" t="s">
        <v>116</v>
      </c>
      <c r="F3284" s="354">
        <v>385631</v>
      </c>
      <c r="G3284" s="288" t="s">
        <v>117</v>
      </c>
      <c r="H3284" s="288"/>
      <c r="I3284" s="1"/>
      <c r="J3284" s="10"/>
      <c r="K3284" s="10"/>
      <c r="L3284" s="1"/>
    </row>
    <row r="3285" spans="2:12" s="5" customFormat="1" ht="94.5" hidden="1">
      <c r="B3285" s="1"/>
      <c r="C3285" s="351">
        <v>9108</v>
      </c>
      <c r="D3285" s="352" t="s">
        <v>3351</v>
      </c>
      <c r="E3285" s="353" t="s">
        <v>119</v>
      </c>
      <c r="F3285" s="354">
        <v>272684</v>
      </c>
      <c r="G3285" s="288" t="s">
        <v>117</v>
      </c>
      <c r="H3285" s="288"/>
      <c r="I3285" s="1"/>
      <c r="J3285" s="10"/>
      <c r="K3285" s="10"/>
      <c r="L3285" s="1"/>
    </row>
    <row r="3286" spans="2:12" s="5" customFormat="1" ht="47.25">
      <c r="B3286" s="1"/>
      <c r="C3286" s="351">
        <v>9109</v>
      </c>
      <c r="D3286" s="352" t="s">
        <v>3352</v>
      </c>
      <c r="E3286" s="353" t="s">
        <v>119</v>
      </c>
      <c r="F3286" s="354">
        <v>417921</v>
      </c>
      <c r="G3286" s="288" t="s">
        <v>117</v>
      </c>
      <c r="H3286" s="288"/>
      <c r="I3286" s="1"/>
      <c r="J3286" s="10"/>
      <c r="K3286" s="10"/>
      <c r="L3286" s="1"/>
    </row>
    <row r="3287" spans="2:12" s="5" customFormat="1" ht="252" hidden="1">
      <c r="B3287" s="1"/>
      <c r="C3287" s="351">
        <v>9110</v>
      </c>
      <c r="D3287" s="352" t="s">
        <v>3353</v>
      </c>
      <c r="E3287" s="353" t="s">
        <v>125</v>
      </c>
      <c r="F3287" s="354">
        <v>109802</v>
      </c>
      <c r="G3287" s="288" t="s">
        <v>117</v>
      </c>
      <c r="H3287" s="288"/>
      <c r="I3287" s="1"/>
      <c r="J3287" s="10"/>
      <c r="K3287" s="10"/>
      <c r="L3287" s="1"/>
    </row>
    <row r="3288" spans="2:12" s="5" customFormat="1" ht="252" hidden="1">
      <c r="B3288" s="1"/>
      <c r="C3288" s="351">
        <v>9111</v>
      </c>
      <c r="D3288" s="352" t="s">
        <v>3354</v>
      </c>
      <c r="E3288" s="353" t="s">
        <v>125</v>
      </c>
      <c r="F3288" s="354">
        <v>13966</v>
      </c>
      <c r="G3288" s="288" t="s">
        <v>117</v>
      </c>
      <c r="H3288" s="288"/>
      <c r="I3288" s="1"/>
      <c r="J3288" s="10"/>
      <c r="K3288" s="10"/>
      <c r="L3288" s="1"/>
    </row>
    <row r="3289" spans="2:12" s="5" customFormat="1" ht="78.75" hidden="1">
      <c r="B3289" s="1"/>
      <c r="C3289" s="351">
        <v>9112</v>
      </c>
      <c r="D3289" s="352" t="s">
        <v>3355</v>
      </c>
      <c r="E3289" s="353" t="s">
        <v>125</v>
      </c>
      <c r="F3289" s="354">
        <v>94129089</v>
      </c>
      <c r="G3289" s="288" t="s">
        <v>117</v>
      </c>
      <c r="H3289" s="288"/>
      <c r="I3289" s="1"/>
      <c r="J3289" s="10"/>
      <c r="K3289" s="10"/>
      <c r="L3289" s="1"/>
    </row>
    <row r="3290" spans="2:12" s="5" customFormat="1" ht="63" hidden="1">
      <c r="B3290" s="1"/>
      <c r="C3290" s="351">
        <v>9113</v>
      </c>
      <c r="D3290" s="352" t="s">
        <v>3356</v>
      </c>
      <c r="E3290" s="353" t="s">
        <v>125</v>
      </c>
      <c r="F3290" s="354">
        <v>8625687</v>
      </c>
      <c r="G3290" s="288" t="s">
        <v>117</v>
      </c>
      <c r="H3290" s="288"/>
      <c r="I3290" s="1"/>
      <c r="J3290" s="10"/>
      <c r="K3290" s="10"/>
      <c r="L3290" s="1"/>
    </row>
    <row r="3291" spans="2:12" s="5" customFormat="1" ht="78.75" hidden="1">
      <c r="B3291" s="1"/>
      <c r="C3291" s="351">
        <v>9114</v>
      </c>
      <c r="D3291" s="352" t="s">
        <v>3357</v>
      </c>
      <c r="E3291" s="353" t="s">
        <v>119</v>
      </c>
      <c r="F3291" s="354">
        <v>230785</v>
      </c>
      <c r="G3291" s="288" t="s">
        <v>117</v>
      </c>
      <c r="H3291" s="288"/>
      <c r="I3291" s="1"/>
      <c r="J3291" s="10"/>
      <c r="K3291" s="10"/>
      <c r="L3291" s="1"/>
    </row>
    <row r="3292" spans="2:12" s="5" customFormat="1" ht="63" hidden="1">
      <c r="B3292" s="1"/>
      <c r="C3292" s="351">
        <v>9115</v>
      </c>
      <c r="D3292" s="352" t="s">
        <v>3358</v>
      </c>
      <c r="E3292" s="353" t="s">
        <v>119</v>
      </c>
      <c r="F3292" s="354">
        <v>527989</v>
      </c>
      <c r="G3292" s="288" t="s">
        <v>117</v>
      </c>
      <c r="H3292" s="288"/>
      <c r="I3292" s="1"/>
      <c r="J3292" s="10"/>
      <c r="K3292" s="10"/>
      <c r="L3292" s="1"/>
    </row>
    <row r="3293" spans="2:12" s="5" customFormat="1" ht="94.5">
      <c r="B3293" s="1"/>
      <c r="C3293" s="351">
        <v>9116</v>
      </c>
      <c r="D3293" s="352" t="s">
        <v>3359</v>
      </c>
      <c r="E3293" s="353" t="s">
        <v>125</v>
      </c>
      <c r="F3293" s="354">
        <v>138881</v>
      </c>
      <c r="G3293" s="288" t="s">
        <v>117</v>
      </c>
      <c r="H3293" s="288"/>
      <c r="I3293" s="1"/>
      <c r="J3293" s="10"/>
      <c r="K3293" s="10"/>
      <c r="L3293" s="1"/>
    </row>
    <row r="3294" spans="2:12" s="5" customFormat="1" ht="78.75">
      <c r="B3294" s="1"/>
      <c r="C3294" s="351">
        <v>9117</v>
      </c>
      <c r="D3294" s="352" t="s">
        <v>3360</v>
      </c>
      <c r="E3294" s="353" t="s">
        <v>125</v>
      </c>
      <c r="F3294" s="354">
        <v>304705</v>
      </c>
      <c r="G3294" s="288" t="s">
        <v>117</v>
      </c>
      <c r="H3294" s="288"/>
      <c r="I3294" s="1"/>
      <c r="J3294" s="10"/>
      <c r="K3294" s="10"/>
      <c r="L3294" s="1"/>
    </row>
    <row r="3295" spans="2:12" s="5" customFormat="1" ht="126" hidden="1">
      <c r="B3295" s="1"/>
      <c r="C3295" s="351">
        <v>9118</v>
      </c>
      <c r="D3295" s="352" t="s">
        <v>3361</v>
      </c>
      <c r="E3295" s="353" t="s">
        <v>125</v>
      </c>
      <c r="F3295" s="354">
        <v>12078500</v>
      </c>
      <c r="G3295" s="288" t="s">
        <v>117</v>
      </c>
      <c r="H3295" s="288"/>
      <c r="I3295" s="1"/>
      <c r="J3295" s="10"/>
      <c r="K3295" s="10"/>
      <c r="L3295" s="1"/>
    </row>
    <row r="3296" spans="2:12" s="5" customFormat="1" ht="110.25" hidden="1">
      <c r="B3296" s="1"/>
      <c r="C3296" s="351">
        <v>9119</v>
      </c>
      <c r="D3296" s="352" t="s">
        <v>3362</v>
      </c>
      <c r="E3296" s="353" t="s">
        <v>125</v>
      </c>
      <c r="F3296" s="354">
        <v>11387917</v>
      </c>
      <c r="G3296" s="288" t="s">
        <v>117</v>
      </c>
      <c r="H3296" s="288"/>
      <c r="I3296" s="1"/>
      <c r="J3296" s="10"/>
      <c r="K3296" s="10"/>
      <c r="L3296" s="1"/>
    </row>
    <row r="3297" spans="2:12" s="5" customFormat="1" ht="78.75" hidden="1">
      <c r="B3297" s="1"/>
      <c r="C3297" s="351">
        <v>9120</v>
      </c>
      <c r="D3297" s="352" t="s">
        <v>3363</v>
      </c>
      <c r="E3297" s="353" t="s">
        <v>125</v>
      </c>
      <c r="F3297" s="354">
        <v>297500</v>
      </c>
      <c r="G3297" s="288" t="s">
        <v>117</v>
      </c>
      <c r="H3297" s="288"/>
      <c r="I3297" s="1"/>
      <c r="J3297" s="10"/>
      <c r="K3297" s="10"/>
      <c r="L3297" s="1"/>
    </row>
    <row r="3298" spans="2:12" s="5" customFormat="1" ht="110.25" hidden="1">
      <c r="B3298" s="1"/>
      <c r="C3298" s="351">
        <v>9121</v>
      </c>
      <c r="D3298" s="352" t="s">
        <v>3364</v>
      </c>
      <c r="E3298" s="353" t="s">
        <v>125</v>
      </c>
      <c r="F3298" s="354">
        <v>218575</v>
      </c>
      <c r="G3298" s="288" t="s">
        <v>117</v>
      </c>
      <c r="H3298" s="288"/>
      <c r="I3298" s="1"/>
      <c r="J3298" s="10"/>
      <c r="K3298" s="10"/>
      <c r="L3298" s="1"/>
    </row>
    <row r="3299" spans="2:12" s="5" customFormat="1" ht="63" hidden="1">
      <c r="B3299" s="1"/>
      <c r="C3299" s="351">
        <v>9122</v>
      </c>
      <c r="D3299" s="352" t="s">
        <v>3365</v>
      </c>
      <c r="E3299" s="353" t="s">
        <v>472</v>
      </c>
      <c r="F3299" s="354">
        <v>2107</v>
      </c>
      <c r="G3299" s="288" t="s">
        <v>117</v>
      </c>
      <c r="H3299" s="288"/>
      <c r="I3299" s="1"/>
      <c r="J3299" s="10"/>
      <c r="K3299" s="10"/>
      <c r="L3299" s="1"/>
    </row>
    <row r="3300" spans="2:12" s="5" customFormat="1" ht="110.25">
      <c r="B3300" s="1"/>
      <c r="C3300" s="351">
        <v>9123</v>
      </c>
      <c r="D3300" s="352" t="s">
        <v>3366</v>
      </c>
      <c r="E3300" s="353" t="s">
        <v>119</v>
      </c>
      <c r="F3300" s="354">
        <v>658290</v>
      </c>
      <c r="G3300" s="288" t="s">
        <v>117</v>
      </c>
      <c r="H3300" s="288"/>
      <c r="I3300" s="1"/>
      <c r="J3300" s="10"/>
      <c r="K3300" s="10"/>
      <c r="L3300" s="1"/>
    </row>
    <row r="3301" spans="2:12" s="5" customFormat="1" ht="78.75" hidden="1">
      <c r="B3301" s="1"/>
      <c r="C3301" s="351">
        <v>9124</v>
      </c>
      <c r="D3301" s="352" t="s">
        <v>3367</v>
      </c>
      <c r="E3301" s="353" t="s">
        <v>122</v>
      </c>
      <c r="F3301" s="354">
        <v>3129450</v>
      </c>
      <c r="G3301" s="288" t="s">
        <v>117</v>
      </c>
      <c r="H3301" s="288"/>
      <c r="I3301" s="1"/>
      <c r="J3301" s="10"/>
      <c r="K3301" s="10"/>
      <c r="L3301" s="1"/>
    </row>
    <row r="3302" spans="2:12" s="5" customFormat="1" ht="78.75" hidden="1">
      <c r="B3302" s="1"/>
      <c r="C3302" s="351">
        <v>9125</v>
      </c>
      <c r="D3302" s="352" t="s">
        <v>3368</v>
      </c>
      <c r="E3302" s="353" t="s">
        <v>1215</v>
      </c>
      <c r="F3302" s="354">
        <v>14667</v>
      </c>
      <c r="G3302" s="288" t="s">
        <v>117</v>
      </c>
      <c r="H3302" s="288"/>
      <c r="I3302" s="1"/>
      <c r="J3302" s="10"/>
      <c r="K3302" s="10"/>
      <c r="L3302" s="1"/>
    </row>
    <row r="3303" spans="2:12" s="5" customFormat="1" ht="63" hidden="1">
      <c r="B3303" s="1"/>
      <c r="C3303" s="351">
        <v>9126</v>
      </c>
      <c r="D3303" s="352" t="s">
        <v>3369</v>
      </c>
      <c r="E3303" s="353" t="s">
        <v>125</v>
      </c>
      <c r="F3303" s="354">
        <v>4848333</v>
      </c>
      <c r="G3303" s="288" t="s">
        <v>117</v>
      </c>
      <c r="H3303" s="288"/>
      <c r="I3303" s="1"/>
      <c r="J3303" s="10"/>
      <c r="K3303" s="10"/>
      <c r="L3303" s="1"/>
    </row>
    <row r="3304" spans="2:12" s="5" customFormat="1" ht="78.75" hidden="1">
      <c r="B3304" s="1"/>
      <c r="C3304" s="351">
        <v>9127</v>
      </c>
      <c r="D3304" s="352" t="s">
        <v>3370</v>
      </c>
      <c r="E3304" s="353" t="s">
        <v>125</v>
      </c>
      <c r="F3304" s="354">
        <v>3252565</v>
      </c>
      <c r="G3304" s="288" t="s">
        <v>117</v>
      </c>
      <c r="H3304" s="288"/>
      <c r="I3304" s="1"/>
      <c r="J3304" s="10"/>
      <c r="K3304" s="10"/>
      <c r="L3304" s="1"/>
    </row>
    <row r="3305" spans="2:12" s="5" customFormat="1" ht="94.5" hidden="1">
      <c r="B3305" s="1"/>
      <c r="C3305" s="351">
        <v>9128</v>
      </c>
      <c r="D3305" s="352" t="s">
        <v>3371</v>
      </c>
      <c r="E3305" s="353" t="s">
        <v>125</v>
      </c>
      <c r="F3305" s="354">
        <v>5055603</v>
      </c>
      <c r="G3305" s="288" t="s">
        <v>117</v>
      </c>
      <c r="H3305" s="288"/>
      <c r="I3305" s="1"/>
      <c r="J3305" s="10"/>
      <c r="K3305" s="10"/>
      <c r="L3305" s="1"/>
    </row>
    <row r="3306" spans="2:12" s="5" customFormat="1" ht="31.5" hidden="1">
      <c r="B3306" s="1"/>
      <c r="C3306" s="351">
        <v>9146</v>
      </c>
      <c r="D3306" s="352" t="s">
        <v>3372</v>
      </c>
      <c r="E3306" s="353" t="s">
        <v>116</v>
      </c>
      <c r="F3306" s="354">
        <v>22881</v>
      </c>
      <c r="G3306" s="288" t="s">
        <v>117</v>
      </c>
      <c r="H3306" s="288"/>
      <c r="I3306" s="1"/>
      <c r="J3306" s="10"/>
      <c r="K3306" s="10"/>
      <c r="L3306" s="1"/>
    </row>
    <row r="3307" spans="2:12" s="5" customFormat="1" ht="31.5" hidden="1">
      <c r="B3307" s="1"/>
      <c r="C3307" s="351">
        <v>9147</v>
      </c>
      <c r="D3307" s="352" t="s">
        <v>3373</v>
      </c>
      <c r="E3307" s="353" t="s">
        <v>116</v>
      </c>
      <c r="F3307" s="354">
        <v>25245</v>
      </c>
      <c r="G3307" s="288" t="s">
        <v>117</v>
      </c>
      <c r="H3307" s="288"/>
      <c r="I3307" s="1"/>
      <c r="J3307" s="10"/>
      <c r="K3307" s="10"/>
      <c r="L3307" s="1"/>
    </row>
    <row r="3308" spans="2:12" s="5" customFormat="1" ht="141.75" hidden="1">
      <c r="B3308" s="1"/>
      <c r="C3308" s="351">
        <v>9148</v>
      </c>
      <c r="D3308" s="352" t="s">
        <v>3374</v>
      </c>
      <c r="E3308" s="353" t="s">
        <v>125</v>
      </c>
      <c r="F3308" s="354">
        <v>1136132</v>
      </c>
      <c r="G3308" s="288" t="s">
        <v>117</v>
      </c>
      <c r="H3308" s="288"/>
      <c r="I3308" s="1"/>
      <c r="J3308" s="10"/>
      <c r="K3308" s="10"/>
      <c r="L3308" s="1"/>
    </row>
    <row r="3309" spans="2:12" s="5" customFormat="1" ht="78.75" hidden="1">
      <c r="B3309" s="1"/>
      <c r="C3309" s="351">
        <v>9155</v>
      </c>
      <c r="D3309" s="352" t="s">
        <v>3375</v>
      </c>
      <c r="E3309" s="353" t="s">
        <v>125</v>
      </c>
      <c r="F3309" s="354">
        <v>200000</v>
      </c>
      <c r="G3309" s="288" t="s">
        <v>117</v>
      </c>
      <c r="H3309" s="288"/>
      <c r="I3309" s="1"/>
      <c r="J3309" s="10"/>
      <c r="K3309" s="10"/>
      <c r="L3309" s="1"/>
    </row>
    <row r="3310" spans="2:12" s="5" customFormat="1" ht="94.5" hidden="1">
      <c r="B3310" s="1"/>
      <c r="C3310" s="351">
        <v>9156</v>
      </c>
      <c r="D3310" s="352" t="s">
        <v>3376</v>
      </c>
      <c r="E3310" s="353" t="s">
        <v>125</v>
      </c>
      <c r="F3310" s="354">
        <v>17010</v>
      </c>
      <c r="G3310" s="288" t="s">
        <v>117</v>
      </c>
      <c r="H3310" s="288"/>
      <c r="I3310" s="1"/>
      <c r="J3310" s="10"/>
      <c r="K3310" s="10"/>
      <c r="L3310" s="1"/>
    </row>
    <row r="3311" spans="2:12" s="5" customFormat="1" ht="47.25">
      <c r="B3311" s="1"/>
      <c r="C3311" s="351">
        <v>9157</v>
      </c>
      <c r="D3311" s="352" t="s">
        <v>3377</v>
      </c>
      <c r="E3311" s="353" t="s">
        <v>122</v>
      </c>
      <c r="F3311" s="354">
        <v>28166</v>
      </c>
      <c r="G3311" s="288" t="s">
        <v>117</v>
      </c>
      <c r="H3311" s="288"/>
      <c r="I3311" s="1"/>
      <c r="J3311" s="10"/>
      <c r="K3311" s="10"/>
      <c r="L3311" s="1"/>
    </row>
    <row r="3312" spans="2:12" s="5" customFormat="1" ht="63" hidden="1">
      <c r="B3312" s="1"/>
      <c r="C3312" s="351">
        <v>9158</v>
      </c>
      <c r="D3312" s="352" t="s">
        <v>3378</v>
      </c>
      <c r="E3312" s="353" t="s">
        <v>116</v>
      </c>
      <c r="F3312" s="354">
        <v>77064</v>
      </c>
      <c r="G3312" s="288" t="s">
        <v>117</v>
      </c>
      <c r="H3312" s="288"/>
      <c r="I3312" s="1"/>
      <c r="J3312" s="10"/>
      <c r="K3312" s="10"/>
      <c r="L3312" s="1"/>
    </row>
    <row r="3313" spans="2:12" s="5" customFormat="1" ht="220.5" hidden="1">
      <c r="B3313" s="1"/>
      <c r="C3313" s="351">
        <v>9159</v>
      </c>
      <c r="D3313" s="352" t="s">
        <v>3379</v>
      </c>
      <c r="E3313" s="353" t="s">
        <v>125</v>
      </c>
      <c r="F3313" s="354">
        <v>6189637</v>
      </c>
      <c r="G3313" s="288" t="s">
        <v>117</v>
      </c>
      <c r="H3313" s="288"/>
      <c r="I3313" s="1"/>
      <c r="J3313" s="10"/>
      <c r="K3313" s="10"/>
      <c r="L3313" s="1"/>
    </row>
    <row r="3314" spans="2:12" s="5" customFormat="1" ht="220.5" hidden="1">
      <c r="B3314" s="1"/>
      <c r="C3314" s="351">
        <v>9160</v>
      </c>
      <c r="D3314" s="352" t="s">
        <v>3380</v>
      </c>
      <c r="E3314" s="353" t="s">
        <v>125</v>
      </c>
      <c r="F3314" s="354">
        <v>10001027</v>
      </c>
      <c r="G3314" s="288" t="s">
        <v>117</v>
      </c>
      <c r="H3314" s="288"/>
      <c r="I3314" s="1"/>
      <c r="J3314" s="10"/>
      <c r="K3314" s="10"/>
      <c r="L3314" s="1"/>
    </row>
    <row r="3315" spans="2:12" s="5" customFormat="1" ht="63" hidden="1">
      <c r="B3315" s="1"/>
      <c r="C3315" s="351">
        <v>9161</v>
      </c>
      <c r="D3315" s="352" t="s">
        <v>3381</v>
      </c>
      <c r="E3315" s="353" t="s">
        <v>122</v>
      </c>
      <c r="F3315" s="354">
        <v>627876</v>
      </c>
      <c r="G3315" s="288" t="s">
        <v>117</v>
      </c>
      <c r="H3315" s="288"/>
      <c r="I3315" s="1"/>
      <c r="J3315" s="10"/>
      <c r="K3315" s="10"/>
      <c r="L3315" s="1"/>
    </row>
    <row r="3316" spans="2:12" s="5" customFormat="1" ht="141.75" hidden="1">
      <c r="B3316" s="1"/>
      <c r="C3316" s="351">
        <v>9162</v>
      </c>
      <c r="D3316" s="352" t="s">
        <v>3382</v>
      </c>
      <c r="E3316" s="353" t="s">
        <v>125</v>
      </c>
      <c r="F3316" s="354">
        <v>1826652</v>
      </c>
      <c r="G3316" s="288" t="s">
        <v>117</v>
      </c>
      <c r="H3316" s="288"/>
      <c r="I3316" s="1"/>
      <c r="J3316" s="10"/>
      <c r="K3316" s="10"/>
      <c r="L3316" s="1"/>
    </row>
    <row r="3317" spans="2:12" s="5" customFormat="1" ht="110.25" hidden="1">
      <c r="B3317" s="1"/>
      <c r="C3317" s="351">
        <v>9163</v>
      </c>
      <c r="D3317" s="352" t="s">
        <v>3383</v>
      </c>
      <c r="E3317" s="353" t="s">
        <v>125</v>
      </c>
      <c r="F3317" s="354">
        <v>1297175</v>
      </c>
      <c r="G3317" s="288" t="s">
        <v>117</v>
      </c>
      <c r="H3317" s="288"/>
      <c r="I3317" s="1"/>
      <c r="J3317" s="10"/>
      <c r="K3317" s="10"/>
      <c r="L3317" s="1"/>
    </row>
    <row r="3318" spans="2:12" s="5" customFormat="1" ht="47.25" hidden="1">
      <c r="B3318" s="1"/>
      <c r="C3318" s="351">
        <v>9164</v>
      </c>
      <c r="D3318" s="352" t="s">
        <v>3384</v>
      </c>
      <c r="E3318" s="353" t="s">
        <v>122</v>
      </c>
      <c r="F3318" s="354">
        <v>27225</v>
      </c>
      <c r="G3318" s="288" t="s">
        <v>117</v>
      </c>
      <c r="H3318" s="288"/>
      <c r="I3318" s="1"/>
      <c r="J3318" s="10"/>
      <c r="K3318" s="10"/>
      <c r="L3318" s="1"/>
    </row>
    <row r="3319" spans="2:12" s="5" customFormat="1" ht="63" hidden="1">
      <c r="B3319" s="1"/>
      <c r="C3319" s="351">
        <v>9165</v>
      </c>
      <c r="D3319" s="352" t="s">
        <v>3385</v>
      </c>
      <c r="E3319" s="353" t="s">
        <v>125</v>
      </c>
      <c r="F3319" s="354">
        <v>2235976</v>
      </c>
      <c r="G3319" s="288" t="s">
        <v>117</v>
      </c>
      <c r="H3319" s="288"/>
      <c r="I3319" s="1"/>
      <c r="J3319" s="10"/>
      <c r="K3319" s="10"/>
      <c r="L3319" s="1"/>
    </row>
    <row r="3320" spans="2:12" s="5" customFormat="1" ht="78.75" hidden="1">
      <c r="B3320" s="1"/>
      <c r="C3320" s="351">
        <v>9166</v>
      </c>
      <c r="D3320" s="352" t="s">
        <v>3386</v>
      </c>
      <c r="E3320" s="353" t="s">
        <v>125</v>
      </c>
      <c r="F3320" s="354">
        <v>126683</v>
      </c>
      <c r="G3320" s="288" t="s">
        <v>117</v>
      </c>
      <c r="H3320" s="288"/>
      <c r="I3320" s="1"/>
      <c r="J3320" s="10"/>
      <c r="K3320" s="10"/>
      <c r="L3320" s="1"/>
    </row>
    <row r="3321" spans="2:12" s="5" customFormat="1" ht="63" hidden="1">
      <c r="B3321" s="1"/>
      <c r="C3321" s="351">
        <v>9167</v>
      </c>
      <c r="D3321" s="352" t="s">
        <v>3387</v>
      </c>
      <c r="E3321" s="353" t="s">
        <v>125</v>
      </c>
      <c r="F3321" s="354">
        <v>136260</v>
      </c>
      <c r="G3321" s="288" t="s">
        <v>117</v>
      </c>
      <c r="H3321" s="288"/>
      <c r="I3321" s="1"/>
      <c r="J3321" s="10"/>
      <c r="K3321" s="10"/>
      <c r="L3321" s="1"/>
    </row>
    <row r="3322" spans="2:12" s="5" customFormat="1" ht="78.75" hidden="1">
      <c r="B3322" s="1"/>
      <c r="C3322" s="351">
        <v>9168</v>
      </c>
      <c r="D3322" s="352" t="s">
        <v>3388</v>
      </c>
      <c r="E3322" s="353" t="s">
        <v>125</v>
      </c>
      <c r="F3322" s="354">
        <v>126683</v>
      </c>
      <c r="G3322" s="288" t="s">
        <v>117</v>
      </c>
      <c r="H3322" s="288"/>
      <c r="I3322" s="1"/>
      <c r="J3322" s="10"/>
      <c r="K3322" s="10"/>
      <c r="L3322" s="1"/>
    </row>
    <row r="3323" spans="2:12" s="5" customFormat="1" ht="63" hidden="1">
      <c r="B3323" s="1"/>
      <c r="C3323" s="351">
        <v>9169</v>
      </c>
      <c r="D3323" s="352" t="s">
        <v>3389</v>
      </c>
      <c r="E3323" s="353" t="s">
        <v>125</v>
      </c>
      <c r="F3323" s="354">
        <v>121386</v>
      </c>
      <c r="G3323" s="288" t="s">
        <v>117</v>
      </c>
      <c r="H3323" s="288"/>
      <c r="I3323" s="1"/>
      <c r="J3323" s="10"/>
      <c r="K3323" s="10"/>
      <c r="L3323" s="1"/>
    </row>
    <row r="3324" spans="2:12" s="5" customFormat="1" ht="63" hidden="1">
      <c r="B3324" s="1"/>
      <c r="C3324" s="351">
        <v>9170</v>
      </c>
      <c r="D3324" s="352" t="s">
        <v>3390</v>
      </c>
      <c r="E3324" s="353" t="s">
        <v>125</v>
      </c>
      <c r="F3324" s="354">
        <v>167628</v>
      </c>
      <c r="G3324" s="288" t="s">
        <v>117</v>
      </c>
      <c r="H3324" s="288"/>
      <c r="I3324" s="1"/>
      <c r="J3324" s="10"/>
      <c r="K3324" s="10"/>
      <c r="L3324" s="1"/>
    </row>
    <row r="3325" spans="2:12" s="5" customFormat="1" ht="63" hidden="1">
      <c r="B3325" s="1"/>
      <c r="C3325" s="351">
        <v>9171</v>
      </c>
      <c r="D3325" s="352" t="s">
        <v>3391</v>
      </c>
      <c r="E3325" s="353" t="s">
        <v>125</v>
      </c>
      <c r="F3325" s="354">
        <v>355649</v>
      </c>
      <c r="G3325" s="288" t="s">
        <v>117</v>
      </c>
      <c r="H3325" s="288"/>
      <c r="I3325" s="1"/>
      <c r="J3325" s="10"/>
      <c r="K3325" s="10"/>
      <c r="L3325" s="1"/>
    </row>
    <row r="3326" spans="2:12" s="5" customFormat="1" ht="63" hidden="1">
      <c r="B3326" s="1"/>
      <c r="C3326" s="351">
        <v>9172</v>
      </c>
      <c r="D3326" s="352" t="s">
        <v>3392</v>
      </c>
      <c r="E3326" s="353" t="s">
        <v>125</v>
      </c>
      <c r="F3326" s="354">
        <v>125655</v>
      </c>
      <c r="G3326" s="288" t="s">
        <v>117</v>
      </c>
      <c r="H3326" s="288"/>
      <c r="I3326" s="1"/>
      <c r="J3326" s="10"/>
      <c r="K3326" s="10"/>
      <c r="L3326" s="1"/>
    </row>
    <row r="3327" spans="2:12" s="5" customFormat="1" ht="63" hidden="1">
      <c r="B3327" s="1"/>
      <c r="C3327" s="351">
        <v>9173</v>
      </c>
      <c r="D3327" s="352" t="s">
        <v>3393</v>
      </c>
      <c r="E3327" s="353" t="s">
        <v>125</v>
      </c>
      <c r="F3327" s="354">
        <v>149350</v>
      </c>
      <c r="G3327" s="288" t="s">
        <v>117</v>
      </c>
      <c r="H3327" s="288"/>
      <c r="I3327" s="1"/>
      <c r="J3327" s="10"/>
      <c r="K3327" s="10"/>
      <c r="L3327" s="1"/>
    </row>
    <row r="3328" spans="2:12" s="5" customFormat="1" ht="63" hidden="1">
      <c r="B3328" s="1"/>
      <c r="C3328" s="351">
        <v>9174</v>
      </c>
      <c r="D3328" s="352" t="s">
        <v>3394</v>
      </c>
      <c r="E3328" s="353" t="s">
        <v>125</v>
      </c>
      <c r="F3328" s="354">
        <v>173980</v>
      </c>
      <c r="G3328" s="288" t="s">
        <v>117</v>
      </c>
      <c r="H3328" s="288"/>
      <c r="I3328" s="1"/>
      <c r="J3328" s="10"/>
      <c r="K3328" s="10"/>
      <c r="L3328" s="1"/>
    </row>
    <row r="3329" spans="2:12" s="5" customFormat="1" ht="78.75" hidden="1">
      <c r="B3329" s="1"/>
      <c r="C3329" s="351">
        <v>9175</v>
      </c>
      <c r="D3329" s="352" t="s">
        <v>3395</v>
      </c>
      <c r="E3329" s="353" t="s">
        <v>125</v>
      </c>
      <c r="F3329" s="354">
        <v>182136</v>
      </c>
      <c r="G3329" s="288" t="s">
        <v>117</v>
      </c>
      <c r="H3329" s="288"/>
      <c r="I3329" s="1"/>
      <c r="J3329" s="10"/>
      <c r="K3329" s="10"/>
      <c r="L3329" s="1"/>
    </row>
    <row r="3330" spans="2:12" s="5" customFormat="1" ht="78.75" hidden="1">
      <c r="B3330" s="1"/>
      <c r="C3330" s="351">
        <v>9176</v>
      </c>
      <c r="D3330" s="352" t="s">
        <v>3396</v>
      </c>
      <c r="E3330" s="353" t="s">
        <v>125</v>
      </c>
      <c r="F3330" s="354">
        <v>320036</v>
      </c>
      <c r="G3330" s="288" t="s">
        <v>117</v>
      </c>
      <c r="H3330" s="288"/>
      <c r="I3330" s="1"/>
      <c r="J3330" s="10"/>
      <c r="K3330" s="10"/>
      <c r="L3330" s="1"/>
    </row>
    <row r="3331" spans="2:12" s="5" customFormat="1" ht="47.25" hidden="1">
      <c r="B3331" s="1"/>
      <c r="C3331" s="351">
        <v>9177</v>
      </c>
      <c r="D3331" s="352" t="s">
        <v>3397</v>
      </c>
      <c r="E3331" s="353" t="s">
        <v>122</v>
      </c>
      <c r="F3331" s="354">
        <v>46967</v>
      </c>
      <c r="G3331" s="288" t="s">
        <v>117</v>
      </c>
      <c r="H3331" s="288"/>
      <c r="I3331" s="1"/>
      <c r="J3331" s="10"/>
      <c r="K3331" s="10"/>
      <c r="L3331" s="1"/>
    </row>
    <row r="3332" spans="2:12" s="5" customFormat="1" ht="78.75" hidden="1">
      <c r="B3332" s="1"/>
      <c r="C3332" s="351">
        <v>9178</v>
      </c>
      <c r="D3332" s="352" t="s">
        <v>3398</v>
      </c>
      <c r="E3332" s="353" t="s">
        <v>125</v>
      </c>
      <c r="F3332" s="354">
        <v>94777</v>
      </c>
      <c r="G3332" s="288" t="s">
        <v>117</v>
      </c>
      <c r="H3332" s="288"/>
      <c r="I3332" s="1"/>
      <c r="J3332" s="10"/>
      <c r="K3332" s="10"/>
      <c r="L3332" s="1"/>
    </row>
    <row r="3333" spans="2:12" s="5" customFormat="1" ht="299.25" hidden="1">
      <c r="B3333" s="1"/>
      <c r="C3333" s="351">
        <v>9179</v>
      </c>
      <c r="D3333" s="352" t="s">
        <v>3399</v>
      </c>
      <c r="E3333" s="353" t="s">
        <v>125</v>
      </c>
      <c r="F3333" s="354">
        <v>9565582</v>
      </c>
      <c r="G3333" s="288" t="s">
        <v>117</v>
      </c>
      <c r="H3333" s="288"/>
      <c r="I3333" s="1"/>
      <c r="J3333" s="10"/>
      <c r="K3333" s="10"/>
      <c r="L3333" s="1"/>
    </row>
    <row r="3334" spans="2:12" s="5" customFormat="1" ht="126" hidden="1">
      <c r="B3334" s="1"/>
      <c r="C3334" s="351">
        <v>9180</v>
      </c>
      <c r="D3334" s="352" t="s">
        <v>3400</v>
      </c>
      <c r="E3334" s="353" t="s">
        <v>125</v>
      </c>
      <c r="F3334" s="354">
        <v>389722</v>
      </c>
      <c r="G3334" s="288" t="s">
        <v>117</v>
      </c>
      <c r="H3334" s="288"/>
      <c r="I3334" s="1"/>
      <c r="J3334" s="10"/>
      <c r="K3334" s="10"/>
      <c r="L3334" s="1"/>
    </row>
    <row r="3335" spans="2:12" s="5" customFormat="1" ht="47.25" hidden="1">
      <c r="B3335" s="1"/>
      <c r="C3335" s="351">
        <v>9181</v>
      </c>
      <c r="D3335" s="352" t="s">
        <v>3401</v>
      </c>
      <c r="E3335" s="353" t="s">
        <v>125</v>
      </c>
      <c r="F3335" s="354">
        <v>122552</v>
      </c>
      <c r="G3335" s="288" t="s">
        <v>117</v>
      </c>
      <c r="H3335" s="288"/>
      <c r="I3335" s="1"/>
      <c r="J3335" s="10"/>
      <c r="K3335" s="10"/>
      <c r="L3335" s="1"/>
    </row>
    <row r="3336" spans="2:12" s="5" customFormat="1" ht="47.25" hidden="1">
      <c r="B3336" s="1"/>
      <c r="C3336" s="351">
        <v>9182</v>
      </c>
      <c r="D3336" s="352" t="s">
        <v>3402</v>
      </c>
      <c r="E3336" s="353" t="s">
        <v>125</v>
      </c>
      <c r="F3336" s="354">
        <v>138911</v>
      </c>
      <c r="G3336" s="288" t="s">
        <v>117</v>
      </c>
      <c r="H3336" s="288"/>
      <c r="I3336" s="1"/>
      <c r="J3336" s="10"/>
      <c r="K3336" s="10"/>
      <c r="L3336" s="1"/>
    </row>
    <row r="3337" spans="2:12" s="5" customFormat="1" ht="47.25" hidden="1">
      <c r="B3337" s="1"/>
      <c r="C3337" s="351">
        <v>9183</v>
      </c>
      <c r="D3337" s="352" t="s">
        <v>3403</v>
      </c>
      <c r="E3337" s="353" t="s">
        <v>125</v>
      </c>
      <c r="F3337" s="354">
        <v>92089</v>
      </c>
      <c r="G3337" s="288" t="s">
        <v>117</v>
      </c>
      <c r="H3337" s="288"/>
      <c r="I3337" s="1"/>
      <c r="J3337" s="10"/>
      <c r="K3337" s="10"/>
      <c r="L3337" s="1"/>
    </row>
    <row r="3338" spans="2:12" s="5" customFormat="1" ht="173.25" hidden="1">
      <c r="B3338" s="1"/>
      <c r="C3338" s="351">
        <v>9184</v>
      </c>
      <c r="D3338" s="352" t="s">
        <v>3404</v>
      </c>
      <c r="E3338" s="353" t="s">
        <v>125</v>
      </c>
      <c r="F3338" s="354">
        <v>3247934</v>
      </c>
      <c r="G3338" s="288" t="s">
        <v>117</v>
      </c>
      <c r="H3338" s="288"/>
      <c r="I3338" s="1"/>
      <c r="J3338" s="10"/>
      <c r="K3338" s="10"/>
      <c r="L3338" s="1"/>
    </row>
    <row r="3339" spans="2:12" s="5" customFormat="1" ht="47.25" hidden="1">
      <c r="B3339" s="1"/>
      <c r="C3339" s="351">
        <v>9185</v>
      </c>
      <c r="D3339" s="352" t="s">
        <v>3405</v>
      </c>
      <c r="E3339" s="353" t="s">
        <v>125</v>
      </c>
      <c r="F3339" s="354">
        <v>4403000</v>
      </c>
      <c r="G3339" s="288" t="s">
        <v>117</v>
      </c>
      <c r="H3339" s="288"/>
      <c r="I3339" s="1"/>
      <c r="J3339" s="10"/>
      <c r="K3339" s="10"/>
      <c r="L3339" s="1"/>
    </row>
    <row r="3340" spans="2:12" s="5" customFormat="1" ht="47.25" hidden="1">
      <c r="B3340" s="1"/>
      <c r="C3340" s="351">
        <v>9186</v>
      </c>
      <c r="D3340" s="352" t="s">
        <v>3406</v>
      </c>
      <c r="E3340" s="353" t="s">
        <v>125</v>
      </c>
      <c r="F3340" s="354">
        <v>3808000</v>
      </c>
      <c r="G3340" s="288" t="s">
        <v>117</v>
      </c>
      <c r="H3340" s="288"/>
      <c r="I3340" s="1"/>
      <c r="J3340" s="10"/>
      <c r="K3340" s="10"/>
      <c r="L3340" s="1"/>
    </row>
    <row r="3341" spans="2:12" s="5" customFormat="1" ht="47.25" hidden="1">
      <c r="B3341" s="1"/>
      <c r="C3341" s="351">
        <v>9187</v>
      </c>
      <c r="D3341" s="352" t="s">
        <v>3407</v>
      </c>
      <c r="E3341" s="353" t="s">
        <v>125</v>
      </c>
      <c r="F3341" s="354">
        <v>206787</v>
      </c>
      <c r="G3341" s="288" t="s">
        <v>117</v>
      </c>
      <c r="H3341" s="288"/>
      <c r="I3341" s="1"/>
      <c r="J3341" s="10"/>
      <c r="K3341" s="10"/>
      <c r="L3341" s="1"/>
    </row>
    <row r="3342" spans="2:12" s="5" customFormat="1" ht="47.25" hidden="1">
      <c r="B3342" s="1"/>
      <c r="C3342" s="351">
        <v>9188</v>
      </c>
      <c r="D3342" s="352" t="s">
        <v>3408</v>
      </c>
      <c r="E3342" s="353" t="s">
        <v>125</v>
      </c>
      <c r="F3342" s="354">
        <v>87052</v>
      </c>
      <c r="G3342" s="288" t="s">
        <v>117</v>
      </c>
      <c r="H3342" s="288"/>
      <c r="I3342" s="1"/>
      <c r="J3342" s="10"/>
      <c r="K3342" s="10"/>
      <c r="L3342" s="1"/>
    </row>
    <row r="3343" spans="2:12" s="5" customFormat="1" ht="47.25" hidden="1">
      <c r="B3343" s="1"/>
      <c r="C3343" s="351">
        <v>9189</v>
      </c>
      <c r="D3343" s="352" t="s">
        <v>3409</v>
      </c>
      <c r="E3343" s="353" t="s">
        <v>125</v>
      </c>
      <c r="F3343" s="354">
        <v>126755</v>
      </c>
      <c r="G3343" s="288" t="s">
        <v>117</v>
      </c>
      <c r="H3343" s="288"/>
      <c r="I3343" s="1"/>
      <c r="J3343" s="10"/>
      <c r="K3343" s="10"/>
      <c r="L3343" s="1"/>
    </row>
    <row r="3344" spans="2:12" s="5" customFormat="1" ht="110.25" hidden="1">
      <c r="B3344" s="1"/>
      <c r="C3344" s="351">
        <v>9190</v>
      </c>
      <c r="D3344" s="352" t="s">
        <v>3410</v>
      </c>
      <c r="E3344" s="353" t="s">
        <v>125</v>
      </c>
      <c r="F3344" s="354">
        <v>305079</v>
      </c>
      <c r="G3344" s="288" t="s">
        <v>117</v>
      </c>
      <c r="H3344" s="288"/>
      <c r="I3344" s="1"/>
      <c r="J3344" s="10"/>
      <c r="K3344" s="10"/>
      <c r="L3344" s="1"/>
    </row>
    <row r="3345" spans="2:12" s="5" customFormat="1" ht="78.75" hidden="1">
      <c r="B3345" s="1"/>
      <c r="C3345" s="351">
        <v>9191</v>
      </c>
      <c r="D3345" s="352" t="s">
        <v>3411</v>
      </c>
      <c r="E3345" s="353" t="s">
        <v>125</v>
      </c>
      <c r="F3345" s="354">
        <v>297884</v>
      </c>
      <c r="G3345" s="288" t="s">
        <v>117</v>
      </c>
      <c r="H3345" s="288"/>
      <c r="I3345" s="1"/>
      <c r="J3345" s="10"/>
      <c r="K3345" s="10"/>
      <c r="L3345" s="1"/>
    </row>
    <row r="3346" spans="2:12" s="5" customFormat="1" ht="63" hidden="1">
      <c r="B3346" s="1"/>
      <c r="C3346" s="351">
        <v>9192</v>
      </c>
      <c r="D3346" s="352" t="s">
        <v>3412</v>
      </c>
      <c r="E3346" s="353" t="s">
        <v>125</v>
      </c>
      <c r="F3346" s="354">
        <v>469194</v>
      </c>
      <c r="G3346" s="288" t="s">
        <v>117</v>
      </c>
      <c r="H3346" s="288"/>
      <c r="I3346" s="1"/>
      <c r="J3346" s="10"/>
      <c r="K3346" s="10"/>
      <c r="L3346" s="1"/>
    </row>
    <row r="3347" spans="2:12" s="5" customFormat="1" ht="47.25" hidden="1">
      <c r="B3347" s="1"/>
      <c r="C3347" s="351">
        <v>9193</v>
      </c>
      <c r="D3347" s="352" t="s">
        <v>3413</v>
      </c>
      <c r="E3347" s="353" t="s">
        <v>125</v>
      </c>
      <c r="F3347" s="354">
        <v>23340</v>
      </c>
      <c r="G3347" s="288" t="s">
        <v>117</v>
      </c>
      <c r="H3347" s="288"/>
      <c r="I3347" s="1"/>
      <c r="J3347" s="10"/>
      <c r="K3347" s="10"/>
      <c r="L3347" s="1"/>
    </row>
    <row r="3348" spans="2:12" s="5" customFormat="1" ht="47.25" hidden="1">
      <c r="B3348" s="1"/>
      <c r="C3348" s="351">
        <v>9194</v>
      </c>
      <c r="D3348" s="352" t="s">
        <v>3414</v>
      </c>
      <c r="E3348" s="353" t="s">
        <v>125</v>
      </c>
      <c r="F3348" s="354">
        <v>17747</v>
      </c>
      <c r="G3348" s="288" t="s">
        <v>117</v>
      </c>
      <c r="H3348" s="288"/>
      <c r="I3348" s="1"/>
      <c r="J3348" s="10"/>
      <c r="K3348" s="10"/>
      <c r="L3348" s="1"/>
    </row>
    <row r="3349" spans="2:12" s="5" customFormat="1" ht="47.25" hidden="1">
      <c r="B3349" s="1"/>
      <c r="C3349" s="351">
        <v>9195</v>
      </c>
      <c r="D3349" s="352" t="s">
        <v>3415</v>
      </c>
      <c r="E3349" s="353" t="s">
        <v>125</v>
      </c>
      <c r="F3349" s="354">
        <v>28024</v>
      </c>
      <c r="G3349" s="288" t="s">
        <v>117</v>
      </c>
      <c r="H3349" s="288"/>
      <c r="I3349" s="1"/>
      <c r="J3349" s="10"/>
      <c r="K3349" s="10"/>
      <c r="L3349" s="1"/>
    </row>
    <row r="3350" spans="2:12" s="5" customFormat="1" ht="47.25" hidden="1">
      <c r="B3350" s="1"/>
      <c r="C3350" s="351">
        <v>9196</v>
      </c>
      <c r="D3350" s="352" t="s">
        <v>3416</v>
      </c>
      <c r="E3350" s="353" t="s">
        <v>125</v>
      </c>
      <c r="F3350" s="354">
        <v>58714</v>
      </c>
      <c r="G3350" s="288" t="s">
        <v>117</v>
      </c>
      <c r="H3350" s="288"/>
      <c r="I3350" s="1"/>
      <c r="J3350" s="10"/>
      <c r="K3350" s="10"/>
      <c r="L3350" s="1"/>
    </row>
    <row r="3351" spans="2:12" s="5" customFormat="1" ht="78.75" hidden="1">
      <c r="B3351" s="1"/>
      <c r="C3351" s="351">
        <v>9197</v>
      </c>
      <c r="D3351" s="352" t="s">
        <v>3417</v>
      </c>
      <c r="E3351" s="353" t="s">
        <v>2466</v>
      </c>
      <c r="F3351" s="354">
        <v>2597034</v>
      </c>
      <c r="G3351" s="288" t="s">
        <v>117</v>
      </c>
      <c r="H3351" s="288"/>
      <c r="I3351" s="1"/>
      <c r="J3351" s="10"/>
      <c r="K3351" s="10"/>
      <c r="L3351" s="1"/>
    </row>
    <row r="3352" spans="2:12" s="5" customFormat="1" ht="47.25">
      <c r="B3352" s="1"/>
      <c r="C3352" s="351">
        <v>9198</v>
      </c>
      <c r="D3352" s="352" t="s">
        <v>3418</v>
      </c>
      <c r="E3352" s="353" t="s">
        <v>116</v>
      </c>
      <c r="F3352" s="354">
        <v>135910</v>
      </c>
      <c r="G3352" s="288" t="s">
        <v>117</v>
      </c>
      <c r="H3352" s="288"/>
      <c r="I3352" s="1"/>
      <c r="J3352" s="10"/>
      <c r="K3352" s="10"/>
      <c r="L3352" s="1"/>
    </row>
    <row r="3353" spans="2:12" s="5" customFormat="1" ht="31.5" hidden="1">
      <c r="B3353" s="1"/>
      <c r="C3353" s="351">
        <v>9199</v>
      </c>
      <c r="D3353" s="352" t="s">
        <v>3419</v>
      </c>
      <c r="E3353" s="353" t="s">
        <v>472</v>
      </c>
      <c r="F3353" s="354">
        <v>17196</v>
      </c>
      <c r="G3353" s="288" t="s">
        <v>117</v>
      </c>
      <c r="H3353" s="288"/>
      <c r="I3353" s="1"/>
      <c r="J3353" s="10"/>
      <c r="K3353" s="10"/>
      <c r="L3353" s="1"/>
    </row>
    <row r="3354" spans="2:12" s="5" customFormat="1" ht="47.25" hidden="1">
      <c r="B3354" s="1"/>
      <c r="C3354" s="351">
        <v>9200</v>
      </c>
      <c r="D3354" s="352" t="s">
        <v>3420</v>
      </c>
      <c r="E3354" s="353" t="s">
        <v>125</v>
      </c>
      <c r="F3354" s="354">
        <v>331882</v>
      </c>
      <c r="G3354" s="288" t="s">
        <v>117</v>
      </c>
      <c r="H3354" s="288"/>
      <c r="I3354" s="1"/>
      <c r="J3354" s="10"/>
      <c r="K3354" s="10"/>
      <c r="L3354" s="1"/>
    </row>
    <row r="3355" spans="2:12" s="5" customFormat="1" ht="31.5" hidden="1">
      <c r="B3355" s="1"/>
      <c r="C3355" s="351">
        <v>9201</v>
      </c>
      <c r="D3355" s="352" t="s">
        <v>3421</v>
      </c>
      <c r="E3355" s="353" t="s">
        <v>122</v>
      </c>
      <c r="F3355" s="354">
        <v>58518</v>
      </c>
      <c r="G3355" s="288" t="s">
        <v>117</v>
      </c>
      <c r="H3355" s="288"/>
      <c r="I3355" s="1"/>
      <c r="J3355" s="10"/>
      <c r="K3355" s="10"/>
      <c r="L3355" s="1"/>
    </row>
    <row r="3356" spans="2:12" s="5" customFormat="1" ht="31.5" hidden="1">
      <c r="B3356" s="1"/>
      <c r="C3356" s="351">
        <v>9202</v>
      </c>
      <c r="D3356" s="352" t="s">
        <v>3422</v>
      </c>
      <c r="E3356" s="353" t="s">
        <v>125</v>
      </c>
      <c r="F3356" s="354">
        <v>45314</v>
      </c>
      <c r="G3356" s="288" t="s">
        <v>117</v>
      </c>
      <c r="H3356" s="288"/>
      <c r="I3356" s="1"/>
      <c r="J3356" s="10"/>
      <c r="K3356" s="10"/>
      <c r="L3356" s="1"/>
    </row>
    <row r="3357" spans="2:12" s="5" customFormat="1" ht="31.5" hidden="1">
      <c r="B3357" s="1"/>
      <c r="C3357" s="351">
        <v>9203</v>
      </c>
      <c r="D3357" s="352" t="s">
        <v>3423</v>
      </c>
      <c r="E3357" s="353" t="s">
        <v>125</v>
      </c>
      <c r="F3357" s="354">
        <v>3800</v>
      </c>
      <c r="G3357" s="288" t="s">
        <v>117</v>
      </c>
      <c r="H3357" s="288"/>
      <c r="I3357" s="1"/>
      <c r="J3357" s="10"/>
      <c r="K3357" s="10"/>
      <c r="L3357" s="1"/>
    </row>
    <row r="3358" spans="2:12" s="5" customFormat="1" ht="47.25" hidden="1">
      <c r="B3358" s="1"/>
      <c r="C3358" s="351">
        <v>9204</v>
      </c>
      <c r="D3358" s="352" t="s">
        <v>3424</v>
      </c>
      <c r="E3358" s="353" t="s">
        <v>125</v>
      </c>
      <c r="F3358" s="354">
        <v>139050</v>
      </c>
      <c r="G3358" s="288" t="s">
        <v>117</v>
      </c>
      <c r="H3358" s="288"/>
      <c r="I3358" s="1"/>
      <c r="J3358" s="10"/>
      <c r="K3358" s="10"/>
      <c r="L3358" s="1"/>
    </row>
    <row r="3359" spans="2:12" s="5" customFormat="1" ht="47.25" hidden="1">
      <c r="B3359" s="1"/>
      <c r="C3359" s="351">
        <v>9205</v>
      </c>
      <c r="D3359" s="352" t="s">
        <v>3425</v>
      </c>
      <c r="E3359" s="353" t="s">
        <v>125</v>
      </c>
      <c r="F3359" s="354">
        <v>140934</v>
      </c>
      <c r="G3359" s="288" t="s">
        <v>117</v>
      </c>
      <c r="H3359" s="288"/>
      <c r="I3359" s="1"/>
      <c r="J3359" s="10"/>
      <c r="K3359" s="10"/>
      <c r="L3359" s="1"/>
    </row>
    <row r="3360" spans="2:12" s="5" customFormat="1" ht="47.25" hidden="1">
      <c r="B3360" s="1"/>
      <c r="C3360" s="351">
        <v>9206</v>
      </c>
      <c r="D3360" s="352" t="s">
        <v>3426</v>
      </c>
      <c r="E3360" s="353" t="s">
        <v>125</v>
      </c>
      <c r="F3360" s="354">
        <v>140934</v>
      </c>
      <c r="G3360" s="288" t="s">
        <v>117</v>
      </c>
      <c r="H3360" s="288"/>
      <c r="I3360" s="1"/>
      <c r="J3360" s="10"/>
      <c r="K3360" s="10"/>
      <c r="L3360" s="1"/>
    </row>
    <row r="3361" spans="2:12" s="5" customFormat="1" ht="47.25" hidden="1">
      <c r="B3361" s="1"/>
      <c r="C3361" s="351">
        <v>9207</v>
      </c>
      <c r="D3361" s="352" t="s">
        <v>3427</v>
      </c>
      <c r="E3361" s="353" t="s">
        <v>125</v>
      </c>
      <c r="F3361" s="354">
        <v>207127</v>
      </c>
      <c r="G3361" s="288" t="s">
        <v>117</v>
      </c>
      <c r="H3361" s="288"/>
      <c r="I3361" s="1"/>
      <c r="J3361" s="10"/>
      <c r="K3361" s="10"/>
      <c r="L3361" s="1"/>
    </row>
    <row r="3362" spans="2:12" s="5" customFormat="1" ht="47.25" hidden="1">
      <c r="B3362" s="1"/>
      <c r="C3362" s="351">
        <v>9208</v>
      </c>
      <c r="D3362" s="352" t="s">
        <v>3428</v>
      </c>
      <c r="E3362" s="353" t="s">
        <v>125</v>
      </c>
      <c r="F3362" s="354">
        <v>209734</v>
      </c>
      <c r="G3362" s="288" t="s">
        <v>117</v>
      </c>
      <c r="H3362" s="288"/>
      <c r="I3362" s="1"/>
      <c r="J3362" s="10"/>
      <c r="K3362" s="10"/>
      <c r="L3362" s="1"/>
    </row>
    <row r="3363" spans="2:12" s="5" customFormat="1" ht="47.25" hidden="1">
      <c r="B3363" s="1"/>
      <c r="C3363" s="351">
        <v>9209</v>
      </c>
      <c r="D3363" s="352" t="s">
        <v>3429</v>
      </c>
      <c r="E3363" s="353" t="s">
        <v>125</v>
      </c>
      <c r="F3363" s="354">
        <v>18191</v>
      </c>
      <c r="G3363" s="288" t="s">
        <v>117</v>
      </c>
      <c r="H3363" s="288"/>
      <c r="I3363" s="1"/>
      <c r="J3363" s="10"/>
      <c r="K3363" s="10"/>
      <c r="L3363" s="1"/>
    </row>
    <row r="3364" spans="2:12" s="5" customFormat="1" ht="47.25" hidden="1">
      <c r="B3364" s="1"/>
      <c r="C3364" s="351">
        <v>9210</v>
      </c>
      <c r="D3364" s="352" t="s">
        <v>3430</v>
      </c>
      <c r="E3364" s="353" t="s">
        <v>122</v>
      </c>
      <c r="F3364" s="354">
        <v>31487</v>
      </c>
      <c r="G3364" s="288" t="s">
        <v>117</v>
      </c>
      <c r="H3364" s="288"/>
      <c r="I3364" s="1"/>
      <c r="J3364" s="10"/>
      <c r="K3364" s="10"/>
      <c r="L3364" s="1"/>
    </row>
    <row r="3365" spans="2:12" s="5" customFormat="1" ht="63" hidden="1">
      <c r="B3365" s="1"/>
      <c r="C3365" s="351">
        <v>9211</v>
      </c>
      <c r="D3365" s="352" t="s">
        <v>3431</v>
      </c>
      <c r="E3365" s="353" t="s">
        <v>125</v>
      </c>
      <c r="F3365" s="354">
        <v>547965</v>
      </c>
      <c r="G3365" s="288" t="s">
        <v>117</v>
      </c>
      <c r="H3365" s="288"/>
      <c r="I3365" s="1"/>
      <c r="J3365" s="10"/>
      <c r="K3365" s="10"/>
      <c r="L3365" s="1"/>
    </row>
    <row r="3366" spans="2:12" s="5" customFormat="1" ht="78.75" hidden="1">
      <c r="B3366" s="1"/>
      <c r="C3366" s="351">
        <v>9212</v>
      </c>
      <c r="D3366" s="352" t="s">
        <v>3432</v>
      </c>
      <c r="E3366" s="353" t="s">
        <v>125</v>
      </c>
      <c r="F3366" s="354">
        <v>185053</v>
      </c>
      <c r="G3366" s="288" t="s">
        <v>117</v>
      </c>
      <c r="H3366" s="288"/>
      <c r="I3366" s="1"/>
      <c r="J3366" s="10"/>
      <c r="K3366" s="10"/>
      <c r="L3366" s="1"/>
    </row>
    <row r="3367" spans="2:12" s="5" customFormat="1" ht="63" hidden="1">
      <c r="B3367" s="1"/>
      <c r="C3367" s="351">
        <v>9213</v>
      </c>
      <c r="D3367" s="352" t="s">
        <v>3433</v>
      </c>
      <c r="E3367" s="353" t="s">
        <v>122</v>
      </c>
      <c r="F3367" s="354">
        <v>66578</v>
      </c>
      <c r="G3367" s="288" t="s">
        <v>117</v>
      </c>
      <c r="H3367" s="288"/>
      <c r="I3367" s="1"/>
      <c r="J3367" s="10"/>
      <c r="K3367" s="10"/>
      <c r="L3367" s="1"/>
    </row>
    <row r="3368" spans="2:12" s="5" customFormat="1" ht="63" hidden="1">
      <c r="B3368" s="1"/>
      <c r="C3368" s="351">
        <v>9214</v>
      </c>
      <c r="D3368" s="352" t="s">
        <v>3434</v>
      </c>
      <c r="E3368" s="353" t="s">
        <v>122</v>
      </c>
      <c r="F3368" s="354">
        <v>111844</v>
      </c>
      <c r="G3368" s="288" t="s">
        <v>117</v>
      </c>
      <c r="H3368" s="288"/>
      <c r="I3368" s="1"/>
      <c r="J3368" s="10"/>
      <c r="K3368" s="10"/>
      <c r="L3368" s="1"/>
    </row>
    <row r="3369" spans="2:12" s="5" customFormat="1" ht="47.25" hidden="1">
      <c r="B3369" s="1"/>
      <c r="C3369" s="351">
        <v>9215</v>
      </c>
      <c r="D3369" s="352" t="s">
        <v>3435</v>
      </c>
      <c r="E3369" s="353" t="s">
        <v>122</v>
      </c>
      <c r="F3369" s="354">
        <v>45567</v>
      </c>
      <c r="G3369" s="288" t="s">
        <v>117</v>
      </c>
      <c r="H3369" s="288"/>
      <c r="I3369" s="1"/>
      <c r="J3369" s="10"/>
      <c r="K3369" s="10"/>
      <c r="L3369" s="1"/>
    </row>
    <row r="3370" spans="2:12" s="5" customFormat="1" ht="47.25" hidden="1">
      <c r="B3370" s="1"/>
      <c r="C3370" s="351">
        <v>9216</v>
      </c>
      <c r="D3370" s="352" t="s">
        <v>3436</v>
      </c>
      <c r="E3370" s="353" t="s">
        <v>122</v>
      </c>
      <c r="F3370" s="354">
        <v>89904</v>
      </c>
      <c r="G3370" s="288" t="s">
        <v>117</v>
      </c>
      <c r="H3370" s="288"/>
      <c r="I3370" s="1"/>
      <c r="J3370" s="10"/>
      <c r="K3370" s="10"/>
      <c r="L3370" s="1"/>
    </row>
    <row r="3371" spans="2:12" s="5" customFormat="1" ht="63" hidden="1">
      <c r="B3371" s="1"/>
      <c r="C3371" s="351">
        <v>9217</v>
      </c>
      <c r="D3371" s="352" t="s">
        <v>3437</v>
      </c>
      <c r="E3371" s="353" t="s">
        <v>122</v>
      </c>
      <c r="F3371" s="354">
        <v>191297</v>
      </c>
      <c r="G3371" s="288" t="s">
        <v>117</v>
      </c>
      <c r="H3371" s="288"/>
      <c r="I3371" s="1"/>
      <c r="J3371" s="10"/>
      <c r="K3371" s="10"/>
      <c r="L3371" s="1"/>
    </row>
    <row r="3372" spans="2:12" s="5" customFormat="1" ht="47.25" hidden="1">
      <c r="B3372" s="1"/>
      <c r="C3372" s="351">
        <v>9218</v>
      </c>
      <c r="D3372" s="352" t="s">
        <v>3438</v>
      </c>
      <c r="E3372" s="353" t="s">
        <v>122</v>
      </c>
      <c r="F3372" s="354">
        <v>102970</v>
      </c>
      <c r="G3372" s="288" t="s">
        <v>117</v>
      </c>
      <c r="H3372" s="288"/>
      <c r="I3372" s="1"/>
      <c r="J3372" s="10"/>
      <c r="K3372" s="10"/>
      <c r="L3372" s="1"/>
    </row>
    <row r="3373" spans="2:12" s="5" customFormat="1" ht="63" hidden="1">
      <c r="B3373" s="1"/>
      <c r="C3373" s="351">
        <v>9219</v>
      </c>
      <c r="D3373" s="352" t="s">
        <v>3439</v>
      </c>
      <c r="E3373" s="353" t="s">
        <v>122</v>
      </c>
      <c r="F3373" s="354">
        <v>270191</v>
      </c>
      <c r="G3373" s="288" t="s">
        <v>117</v>
      </c>
      <c r="H3373" s="288"/>
      <c r="I3373" s="1"/>
      <c r="J3373" s="10"/>
      <c r="K3373" s="10"/>
      <c r="L3373" s="1"/>
    </row>
    <row r="3374" spans="2:12" s="5" customFormat="1" ht="47.25" hidden="1">
      <c r="B3374" s="1"/>
      <c r="C3374" s="351">
        <v>9220</v>
      </c>
      <c r="D3374" s="352" t="s">
        <v>3440</v>
      </c>
      <c r="E3374" s="353" t="s">
        <v>122</v>
      </c>
      <c r="F3374" s="354">
        <v>218759</v>
      </c>
      <c r="G3374" s="288" t="s">
        <v>117</v>
      </c>
      <c r="H3374" s="288"/>
      <c r="I3374" s="1"/>
      <c r="J3374" s="10"/>
      <c r="K3374" s="10"/>
      <c r="L3374" s="1"/>
    </row>
    <row r="3375" spans="2:12" s="5" customFormat="1" ht="110.25" hidden="1">
      <c r="B3375" s="1"/>
      <c r="C3375" s="351">
        <v>9221</v>
      </c>
      <c r="D3375" s="352" t="s">
        <v>3441</v>
      </c>
      <c r="E3375" s="353" t="s">
        <v>122</v>
      </c>
      <c r="F3375" s="354">
        <v>270294</v>
      </c>
      <c r="G3375" s="288" t="s">
        <v>117</v>
      </c>
      <c r="H3375" s="288"/>
      <c r="I3375" s="1"/>
      <c r="J3375" s="10"/>
      <c r="K3375" s="10"/>
      <c r="L3375" s="1"/>
    </row>
    <row r="3376" spans="2:12" s="5" customFormat="1" ht="47.25" hidden="1">
      <c r="B3376" s="1"/>
      <c r="C3376" s="351">
        <v>9222</v>
      </c>
      <c r="D3376" s="352" t="s">
        <v>3442</v>
      </c>
      <c r="E3376" s="353" t="s">
        <v>125</v>
      </c>
      <c r="F3376" s="354">
        <v>779016</v>
      </c>
      <c r="G3376" s="288" t="s">
        <v>117</v>
      </c>
      <c r="H3376" s="288"/>
      <c r="I3376" s="1"/>
      <c r="J3376" s="10"/>
      <c r="K3376" s="10"/>
      <c r="L3376" s="1"/>
    </row>
    <row r="3377" spans="2:12" s="5" customFormat="1" ht="31.5" hidden="1">
      <c r="B3377" s="1"/>
      <c r="C3377" s="351">
        <v>9223</v>
      </c>
      <c r="D3377" s="352" t="s">
        <v>3443</v>
      </c>
      <c r="E3377" s="353" t="s">
        <v>122</v>
      </c>
      <c r="F3377" s="354">
        <v>12763</v>
      </c>
      <c r="G3377" s="288" t="s">
        <v>117</v>
      </c>
      <c r="H3377" s="288"/>
      <c r="I3377" s="1"/>
      <c r="J3377" s="10"/>
      <c r="K3377" s="10"/>
      <c r="L3377" s="1"/>
    </row>
    <row r="3378" spans="2:12" s="5" customFormat="1" ht="63" hidden="1">
      <c r="B3378" s="1"/>
      <c r="C3378" s="351">
        <v>9224</v>
      </c>
      <c r="D3378" s="352" t="s">
        <v>3444</v>
      </c>
      <c r="E3378" s="353" t="s">
        <v>125</v>
      </c>
      <c r="F3378" s="354">
        <v>595431</v>
      </c>
      <c r="G3378" s="288" t="s">
        <v>117</v>
      </c>
      <c r="H3378" s="288"/>
      <c r="I3378" s="1"/>
      <c r="J3378" s="10"/>
      <c r="K3378" s="10"/>
      <c r="L3378" s="1"/>
    </row>
    <row r="3379" spans="2:12" s="5" customFormat="1" ht="47.25" hidden="1">
      <c r="B3379" s="1"/>
      <c r="C3379" s="351">
        <v>9225</v>
      </c>
      <c r="D3379" s="352" t="s">
        <v>3445</v>
      </c>
      <c r="E3379" s="353" t="s">
        <v>125</v>
      </c>
      <c r="F3379" s="354">
        <v>431725</v>
      </c>
      <c r="G3379" s="288" t="s">
        <v>117</v>
      </c>
      <c r="H3379" s="288"/>
      <c r="I3379" s="1"/>
      <c r="J3379" s="10"/>
      <c r="K3379" s="10"/>
      <c r="L3379" s="1"/>
    </row>
    <row r="3380" spans="2:12" s="5" customFormat="1" ht="78.75" hidden="1">
      <c r="B3380" s="1"/>
      <c r="C3380" s="351">
        <v>9226</v>
      </c>
      <c r="D3380" s="352" t="s">
        <v>3446</v>
      </c>
      <c r="E3380" s="353" t="s">
        <v>116</v>
      </c>
      <c r="F3380" s="354">
        <v>49284</v>
      </c>
      <c r="G3380" s="288" t="s">
        <v>117</v>
      </c>
      <c r="H3380" s="288"/>
      <c r="I3380" s="1"/>
      <c r="J3380" s="10"/>
      <c r="K3380" s="10"/>
      <c r="L3380" s="1"/>
    </row>
    <row r="3381" spans="2:12" s="5" customFormat="1" ht="47.25" hidden="1">
      <c r="B3381" s="1"/>
      <c r="C3381" s="351">
        <v>9227</v>
      </c>
      <c r="D3381" s="352" t="s">
        <v>3447</v>
      </c>
      <c r="E3381" s="353" t="s">
        <v>125</v>
      </c>
      <c r="F3381" s="354">
        <v>538134</v>
      </c>
      <c r="G3381" s="288" t="s">
        <v>117</v>
      </c>
      <c r="H3381" s="288"/>
      <c r="I3381" s="1"/>
      <c r="J3381" s="10"/>
      <c r="K3381" s="10"/>
      <c r="L3381" s="1"/>
    </row>
    <row r="3382" spans="2:12" s="5" customFormat="1" ht="31.5" hidden="1">
      <c r="B3382" s="1"/>
      <c r="C3382" s="351">
        <v>9228</v>
      </c>
      <c r="D3382" s="352" t="s">
        <v>3448</v>
      </c>
      <c r="E3382" s="353" t="s">
        <v>116</v>
      </c>
      <c r="F3382" s="354">
        <v>541218</v>
      </c>
      <c r="G3382" s="288" t="s">
        <v>117</v>
      </c>
      <c r="H3382" s="288"/>
      <c r="I3382" s="1"/>
      <c r="J3382" s="10"/>
      <c r="K3382" s="10"/>
      <c r="L3382" s="1"/>
    </row>
    <row r="3383" spans="2:12" s="5" customFormat="1" ht="63">
      <c r="B3383" s="1"/>
      <c r="C3383" s="351">
        <v>9229</v>
      </c>
      <c r="D3383" s="352" t="s">
        <v>3449</v>
      </c>
      <c r="E3383" s="353" t="s">
        <v>116</v>
      </c>
      <c r="F3383" s="354">
        <v>25723</v>
      </c>
      <c r="G3383" s="288" t="s">
        <v>117</v>
      </c>
      <c r="H3383" s="288"/>
      <c r="I3383" s="1"/>
      <c r="J3383" s="10"/>
      <c r="K3383" s="10"/>
      <c r="L3383" s="1"/>
    </row>
    <row r="3384" spans="2:12" s="5" customFormat="1" ht="47.25" hidden="1">
      <c r="B3384" s="1"/>
      <c r="C3384" s="351">
        <v>9230</v>
      </c>
      <c r="D3384" s="352" t="s">
        <v>3450</v>
      </c>
      <c r="E3384" s="353" t="s">
        <v>125</v>
      </c>
      <c r="F3384" s="354">
        <v>378479</v>
      </c>
      <c r="G3384" s="288" t="s">
        <v>117</v>
      </c>
      <c r="H3384" s="288"/>
      <c r="I3384" s="1"/>
      <c r="J3384" s="10"/>
      <c r="K3384" s="10"/>
      <c r="L3384" s="1"/>
    </row>
    <row r="3385" spans="2:12" s="5" customFormat="1" ht="47.25" hidden="1">
      <c r="B3385" s="1"/>
      <c r="C3385" s="351">
        <v>9231</v>
      </c>
      <c r="D3385" s="352" t="s">
        <v>3451</v>
      </c>
      <c r="E3385" s="353" t="s">
        <v>125</v>
      </c>
      <c r="F3385" s="354">
        <v>362015</v>
      </c>
      <c r="G3385" s="288" t="s">
        <v>117</v>
      </c>
      <c r="H3385" s="288"/>
      <c r="I3385" s="1"/>
      <c r="J3385" s="10"/>
      <c r="K3385" s="10"/>
      <c r="L3385" s="1"/>
    </row>
    <row r="3386" spans="2:12" s="5" customFormat="1" ht="47.25" hidden="1">
      <c r="B3386" s="1"/>
      <c r="C3386" s="351">
        <v>9232</v>
      </c>
      <c r="D3386" s="352" t="s">
        <v>3452</v>
      </c>
      <c r="E3386" s="353" t="s">
        <v>125</v>
      </c>
      <c r="F3386" s="354">
        <v>183542</v>
      </c>
      <c r="G3386" s="288" t="s">
        <v>117</v>
      </c>
      <c r="H3386" s="288"/>
      <c r="I3386" s="1"/>
      <c r="J3386" s="10"/>
      <c r="K3386" s="10"/>
      <c r="L3386" s="1"/>
    </row>
    <row r="3387" spans="2:12" s="5" customFormat="1" ht="31.5" hidden="1">
      <c r="B3387" s="1"/>
      <c r="C3387" s="351">
        <v>9233</v>
      </c>
      <c r="D3387" s="352" t="s">
        <v>3453</v>
      </c>
      <c r="E3387" s="353" t="s">
        <v>125</v>
      </c>
      <c r="F3387" s="354">
        <v>86597</v>
      </c>
      <c r="G3387" s="288" t="s">
        <v>117</v>
      </c>
      <c r="H3387" s="288"/>
      <c r="I3387" s="1"/>
      <c r="J3387" s="10"/>
      <c r="K3387" s="10"/>
      <c r="L3387" s="1"/>
    </row>
    <row r="3388" spans="2:12" s="5" customFormat="1" ht="31.5" hidden="1">
      <c r="B3388" s="1"/>
      <c r="C3388" s="351">
        <v>9234</v>
      </c>
      <c r="D3388" s="352" t="s">
        <v>3454</v>
      </c>
      <c r="E3388" s="353" t="s">
        <v>125</v>
      </c>
      <c r="F3388" s="354">
        <v>84813</v>
      </c>
      <c r="G3388" s="288" t="s">
        <v>117</v>
      </c>
      <c r="H3388" s="288"/>
      <c r="I3388" s="1"/>
      <c r="J3388" s="10"/>
      <c r="K3388" s="10"/>
      <c r="L3388" s="1"/>
    </row>
    <row r="3389" spans="2:12" s="5" customFormat="1" ht="47.25" hidden="1">
      <c r="B3389" s="1"/>
      <c r="C3389" s="351">
        <v>9235</v>
      </c>
      <c r="D3389" s="352" t="s">
        <v>3455</v>
      </c>
      <c r="E3389" s="353" t="s">
        <v>125</v>
      </c>
      <c r="F3389" s="354">
        <v>35710</v>
      </c>
      <c r="G3389" s="288" t="s">
        <v>117</v>
      </c>
      <c r="H3389" s="288"/>
      <c r="I3389" s="1"/>
      <c r="J3389" s="10"/>
      <c r="K3389" s="10"/>
      <c r="L3389" s="1"/>
    </row>
    <row r="3390" spans="2:12" s="5" customFormat="1" ht="47.25" hidden="1">
      <c r="B3390" s="1"/>
      <c r="C3390" s="351">
        <v>9236</v>
      </c>
      <c r="D3390" s="352" t="s">
        <v>3456</v>
      </c>
      <c r="E3390" s="353" t="s">
        <v>125</v>
      </c>
      <c r="F3390" s="354">
        <v>39009</v>
      </c>
      <c r="G3390" s="288" t="s">
        <v>117</v>
      </c>
      <c r="H3390" s="288"/>
      <c r="I3390" s="1"/>
      <c r="J3390" s="10"/>
      <c r="K3390" s="10"/>
      <c r="L3390" s="1"/>
    </row>
    <row r="3391" spans="2:12" s="5" customFormat="1" ht="31.5" hidden="1">
      <c r="B3391" s="1"/>
      <c r="C3391" s="351">
        <v>9237</v>
      </c>
      <c r="D3391" s="352" t="s">
        <v>3457</v>
      </c>
      <c r="E3391" s="353" t="s">
        <v>125</v>
      </c>
      <c r="F3391" s="354">
        <v>7401</v>
      </c>
      <c r="G3391" s="288" t="s">
        <v>117</v>
      </c>
      <c r="H3391" s="288"/>
      <c r="I3391" s="1"/>
      <c r="J3391" s="10"/>
      <c r="K3391" s="10"/>
      <c r="L3391" s="1"/>
    </row>
    <row r="3392" spans="2:12" s="5" customFormat="1" ht="31.5" hidden="1">
      <c r="B3392" s="1"/>
      <c r="C3392" s="351">
        <v>9238</v>
      </c>
      <c r="D3392" s="352" t="s">
        <v>3458</v>
      </c>
      <c r="E3392" s="353" t="s">
        <v>125</v>
      </c>
      <c r="F3392" s="354">
        <v>16282</v>
      </c>
      <c r="G3392" s="288" t="s">
        <v>117</v>
      </c>
      <c r="H3392" s="288"/>
      <c r="I3392" s="1"/>
      <c r="J3392" s="10"/>
      <c r="K3392" s="10"/>
      <c r="L3392" s="1"/>
    </row>
    <row r="3393" spans="2:12" s="5" customFormat="1" ht="31.5" hidden="1">
      <c r="B3393" s="1"/>
      <c r="C3393" s="351">
        <v>9239</v>
      </c>
      <c r="D3393" s="352" t="s">
        <v>3459</v>
      </c>
      <c r="E3393" s="353" t="s">
        <v>122</v>
      </c>
      <c r="F3393" s="354">
        <v>3820</v>
      </c>
      <c r="G3393" s="288" t="s">
        <v>117</v>
      </c>
      <c r="H3393" s="288"/>
      <c r="I3393" s="1"/>
      <c r="J3393" s="10"/>
      <c r="K3393" s="10"/>
      <c r="L3393" s="1"/>
    </row>
    <row r="3394" spans="2:12" s="5" customFormat="1" ht="31.5" hidden="1">
      <c r="B3394" s="1"/>
      <c r="C3394" s="351">
        <v>9240</v>
      </c>
      <c r="D3394" s="352" t="s">
        <v>3460</v>
      </c>
      <c r="E3394" s="353" t="s">
        <v>125</v>
      </c>
      <c r="F3394" s="354">
        <v>35063</v>
      </c>
      <c r="G3394" s="288" t="s">
        <v>117</v>
      </c>
      <c r="H3394" s="288"/>
      <c r="I3394" s="1"/>
      <c r="J3394" s="10"/>
      <c r="K3394" s="10"/>
      <c r="L3394" s="1"/>
    </row>
    <row r="3395" spans="2:12" s="5" customFormat="1" ht="31.5" hidden="1">
      <c r="B3395" s="1"/>
      <c r="C3395" s="351">
        <v>9241</v>
      </c>
      <c r="D3395" s="352" t="s">
        <v>3461</v>
      </c>
      <c r="E3395" s="353" t="s">
        <v>122</v>
      </c>
      <c r="F3395" s="354">
        <v>2806</v>
      </c>
      <c r="G3395" s="288" t="s">
        <v>117</v>
      </c>
      <c r="H3395" s="288"/>
      <c r="I3395" s="1"/>
      <c r="J3395" s="10"/>
      <c r="K3395" s="10"/>
      <c r="L3395" s="1"/>
    </row>
    <row r="3396" spans="2:12" s="5" customFormat="1" ht="47.25" hidden="1">
      <c r="B3396" s="1"/>
      <c r="C3396" s="351">
        <v>9242</v>
      </c>
      <c r="D3396" s="352" t="s">
        <v>3462</v>
      </c>
      <c r="E3396" s="353" t="s">
        <v>125</v>
      </c>
      <c r="F3396" s="354">
        <v>315942</v>
      </c>
      <c r="G3396" s="288" t="s">
        <v>117</v>
      </c>
      <c r="H3396" s="288"/>
      <c r="I3396" s="1"/>
      <c r="J3396" s="10"/>
      <c r="K3396" s="10"/>
      <c r="L3396" s="1"/>
    </row>
    <row r="3397" spans="2:12" s="5" customFormat="1" ht="47.25" hidden="1">
      <c r="B3397" s="1"/>
      <c r="C3397" s="351">
        <v>9243</v>
      </c>
      <c r="D3397" s="352" t="s">
        <v>3463</v>
      </c>
      <c r="E3397" s="353" t="s">
        <v>125</v>
      </c>
      <c r="F3397" s="354">
        <v>265811</v>
      </c>
      <c r="G3397" s="288" t="s">
        <v>117</v>
      </c>
      <c r="H3397" s="288"/>
      <c r="I3397" s="1"/>
      <c r="J3397" s="10"/>
      <c r="K3397" s="10"/>
      <c r="L3397" s="1"/>
    </row>
    <row r="3398" spans="2:12" s="5" customFormat="1" ht="47.25" hidden="1">
      <c r="B3398" s="1"/>
      <c r="C3398" s="351">
        <v>9244</v>
      </c>
      <c r="D3398" s="352" t="s">
        <v>3464</v>
      </c>
      <c r="E3398" s="353" t="s">
        <v>125</v>
      </c>
      <c r="F3398" s="354">
        <v>583568</v>
      </c>
      <c r="G3398" s="288" t="s">
        <v>117</v>
      </c>
      <c r="H3398" s="288"/>
      <c r="I3398" s="1"/>
      <c r="J3398" s="10"/>
      <c r="K3398" s="10"/>
      <c r="L3398" s="1"/>
    </row>
    <row r="3399" spans="2:12" s="5" customFormat="1" ht="47.25" hidden="1">
      <c r="B3399" s="1"/>
      <c r="C3399" s="351">
        <v>9245</v>
      </c>
      <c r="D3399" s="352" t="s">
        <v>3465</v>
      </c>
      <c r="E3399" s="353" t="s">
        <v>125</v>
      </c>
      <c r="F3399" s="354">
        <v>482391</v>
      </c>
      <c r="G3399" s="288" t="s">
        <v>117</v>
      </c>
      <c r="H3399" s="288"/>
      <c r="I3399" s="1"/>
      <c r="J3399" s="10"/>
      <c r="K3399" s="10"/>
      <c r="L3399" s="1"/>
    </row>
    <row r="3400" spans="2:12" s="5" customFormat="1" ht="47.25" hidden="1">
      <c r="B3400" s="1"/>
      <c r="C3400" s="351">
        <v>9246</v>
      </c>
      <c r="D3400" s="352" t="s">
        <v>3466</v>
      </c>
      <c r="E3400" s="353" t="s">
        <v>125</v>
      </c>
      <c r="F3400" s="354">
        <v>331261</v>
      </c>
      <c r="G3400" s="288" t="s">
        <v>117</v>
      </c>
      <c r="H3400" s="288"/>
      <c r="I3400" s="1"/>
      <c r="J3400" s="10"/>
      <c r="K3400" s="10"/>
      <c r="L3400" s="1"/>
    </row>
    <row r="3401" spans="2:12" s="5" customFormat="1" ht="47.25" hidden="1">
      <c r="B3401" s="1"/>
      <c r="C3401" s="351">
        <v>9247</v>
      </c>
      <c r="D3401" s="352" t="s">
        <v>3467</v>
      </c>
      <c r="E3401" s="353" t="s">
        <v>125</v>
      </c>
      <c r="F3401" s="354">
        <v>265811</v>
      </c>
      <c r="G3401" s="288" t="s">
        <v>117</v>
      </c>
      <c r="H3401" s="288"/>
      <c r="I3401" s="1"/>
      <c r="J3401" s="10"/>
      <c r="K3401" s="10"/>
      <c r="L3401" s="1"/>
    </row>
    <row r="3402" spans="2:12" s="5" customFormat="1" ht="47.25" hidden="1">
      <c r="B3402" s="1"/>
      <c r="C3402" s="351">
        <v>9248</v>
      </c>
      <c r="D3402" s="352" t="s">
        <v>3468</v>
      </c>
      <c r="E3402" s="353" t="s">
        <v>125</v>
      </c>
      <c r="F3402" s="354">
        <v>301543</v>
      </c>
      <c r="G3402" s="288" t="s">
        <v>117</v>
      </c>
      <c r="H3402" s="288"/>
      <c r="I3402" s="1"/>
      <c r="J3402" s="10"/>
      <c r="K3402" s="10"/>
      <c r="L3402" s="1"/>
    </row>
    <row r="3403" spans="2:12" s="5" customFormat="1" ht="47.25" hidden="1">
      <c r="B3403" s="1"/>
      <c r="C3403" s="351">
        <v>9249</v>
      </c>
      <c r="D3403" s="352" t="s">
        <v>3469</v>
      </c>
      <c r="E3403" s="353" t="s">
        <v>125</v>
      </c>
      <c r="F3403" s="354">
        <v>22103</v>
      </c>
      <c r="G3403" s="288" t="s">
        <v>117</v>
      </c>
      <c r="H3403" s="288"/>
      <c r="I3403" s="1"/>
      <c r="J3403" s="10"/>
      <c r="K3403" s="10"/>
      <c r="L3403" s="1"/>
    </row>
    <row r="3404" spans="2:12" s="5" customFormat="1" ht="47.25" hidden="1">
      <c r="B3404" s="1"/>
      <c r="C3404" s="351">
        <v>9250</v>
      </c>
      <c r="D3404" s="352" t="s">
        <v>3470</v>
      </c>
      <c r="E3404" s="353" t="s">
        <v>125</v>
      </c>
      <c r="F3404" s="354">
        <v>21231</v>
      </c>
      <c r="G3404" s="288" t="s">
        <v>117</v>
      </c>
      <c r="H3404" s="288"/>
      <c r="I3404" s="1"/>
      <c r="J3404" s="10"/>
      <c r="K3404" s="10"/>
      <c r="L3404" s="1"/>
    </row>
    <row r="3405" spans="2:12" s="5" customFormat="1" ht="47.25" hidden="1">
      <c r="B3405" s="1"/>
      <c r="C3405" s="351">
        <v>9251</v>
      </c>
      <c r="D3405" s="352" t="s">
        <v>3471</v>
      </c>
      <c r="E3405" s="353" t="s">
        <v>125</v>
      </c>
      <c r="F3405" s="354">
        <v>22064</v>
      </c>
      <c r="G3405" s="288" t="s">
        <v>117</v>
      </c>
      <c r="H3405" s="288"/>
      <c r="I3405" s="1"/>
      <c r="J3405" s="10"/>
      <c r="K3405" s="10"/>
      <c r="L3405" s="1"/>
    </row>
    <row r="3406" spans="2:12" s="5" customFormat="1" ht="47.25" hidden="1">
      <c r="B3406" s="1"/>
      <c r="C3406" s="351">
        <v>9252</v>
      </c>
      <c r="D3406" s="352" t="s">
        <v>3472</v>
      </c>
      <c r="E3406" s="353" t="s">
        <v>125</v>
      </c>
      <c r="F3406" s="354">
        <v>23254</v>
      </c>
      <c r="G3406" s="288" t="s">
        <v>117</v>
      </c>
      <c r="H3406" s="288"/>
      <c r="I3406" s="1"/>
      <c r="J3406" s="10"/>
      <c r="K3406" s="10"/>
      <c r="L3406" s="1"/>
    </row>
    <row r="3407" spans="2:12" s="5" customFormat="1" ht="31.5" hidden="1">
      <c r="B3407" s="1"/>
      <c r="C3407" s="351">
        <v>9253</v>
      </c>
      <c r="D3407" s="352" t="s">
        <v>3473</v>
      </c>
      <c r="E3407" s="353" t="s">
        <v>125</v>
      </c>
      <c r="F3407" s="354">
        <v>42667</v>
      </c>
      <c r="G3407" s="288" t="s">
        <v>117</v>
      </c>
      <c r="H3407" s="288"/>
      <c r="I3407" s="1"/>
      <c r="J3407" s="10"/>
      <c r="K3407" s="10"/>
      <c r="L3407" s="1"/>
    </row>
    <row r="3408" spans="2:12" s="5" customFormat="1" ht="47.25" hidden="1">
      <c r="B3408" s="1"/>
      <c r="C3408" s="459">
        <v>9254</v>
      </c>
      <c r="D3408" s="461" t="s">
        <v>3474</v>
      </c>
      <c r="E3408" s="463" t="s">
        <v>125</v>
      </c>
      <c r="F3408" s="465">
        <v>24920</v>
      </c>
      <c r="G3408" s="288" t="s">
        <v>117</v>
      </c>
      <c r="H3408" s="288"/>
      <c r="I3408" s="1"/>
      <c r="J3408" s="10"/>
      <c r="K3408" s="10"/>
      <c r="L3408" s="1"/>
    </row>
    <row r="3409" spans="2:12" s="5" customFormat="1" ht="47.25" hidden="1">
      <c r="B3409" s="1"/>
      <c r="C3409" s="459">
        <v>9255</v>
      </c>
      <c r="D3409" s="461" t="s">
        <v>3475</v>
      </c>
      <c r="E3409" s="463" t="s">
        <v>125</v>
      </c>
      <c r="F3409" s="465">
        <v>34627</v>
      </c>
      <c r="G3409" s="288" t="s">
        <v>117</v>
      </c>
      <c r="H3409" s="288"/>
      <c r="I3409" s="1"/>
      <c r="J3409" s="10"/>
      <c r="K3409" s="10"/>
      <c r="L3409" s="1"/>
    </row>
    <row r="3410" spans="2:12" s="5" customFormat="1" ht="47.25" hidden="1">
      <c r="B3410" s="1"/>
      <c r="C3410" s="459">
        <v>9256</v>
      </c>
      <c r="D3410" s="461" t="s">
        <v>3476</v>
      </c>
      <c r="E3410" s="463" t="s">
        <v>116</v>
      </c>
      <c r="F3410" s="465">
        <v>50028</v>
      </c>
      <c r="G3410" s="288" t="s">
        <v>117</v>
      </c>
      <c r="H3410" s="288"/>
      <c r="I3410" s="1"/>
      <c r="J3410" s="10"/>
      <c r="K3410" s="10"/>
      <c r="L3410" s="1"/>
    </row>
    <row r="3411" spans="2:12" s="5" customFormat="1" ht="47.25" hidden="1">
      <c r="B3411" s="1"/>
      <c r="C3411" s="459">
        <v>9257</v>
      </c>
      <c r="D3411" s="461" t="s">
        <v>3477</v>
      </c>
      <c r="E3411" s="463" t="s">
        <v>116</v>
      </c>
      <c r="F3411" s="465">
        <v>43172</v>
      </c>
      <c r="G3411" s="288" t="s">
        <v>117</v>
      </c>
      <c r="H3411" s="288"/>
      <c r="I3411" s="1"/>
      <c r="J3411" s="10"/>
      <c r="K3411" s="10"/>
      <c r="L3411" s="1"/>
    </row>
    <row r="3412" spans="2:12" s="5" customFormat="1" ht="47.25" hidden="1">
      <c r="B3412" s="1"/>
      <c r="C3412" s="459">
        <v>9258</v>
      </c>
      <c r="D3412" s="461" t="s">
        <v>3478</v>
      </c>
      <c r="E3412" s="463" t="s">
        <v>116</v>
      </c>
      <c r="F3412" s="465">
        <v>216324</v>
      </c>
      <c r="G3412" s="288" t="s">
        <v>117</v>
      </c>
      <c r="H3412" s="288"/>
      <c r="I3412" s="1"/>
      <c r="J3412" s="10"/>
      <c r="K3412" s="10"/>
      <c r="L3412" s="1"/>
    </row>
    <row r="3413" spans="2:12" s="5" customFormat="1" ht="31.5" hidden="1">
      <c r="B3413" s="1"/>
      <c r="C3413" s="459">
        <v>9259</v>
      </c>
      <c r="D3413" s="461" t="s">
        <v>3479</v>
      </c>
      <c r="E3413" s="463" t="s">
        <v>125</v>
      </c>
      <c r="F3413" s="465">
        <v>15495</v>
      </c>
      <c r="G3413" s="288" t="s">
        <v>117</v>
      </c>
      <c r="H3413" s="288"/>
      <c r="I3413" s="1"/>
      <c r="J3413" s="10"/>
      <c r="K3413" s="10"/>
      <c r="L3413" s="1"/>
    </row>
    <row r="3414" spans="2:12" s="5" customFormat="1" ht="31.5" hidden="1">
      <c r="B3414" s="1"/>
      <c r="C3414" s="459">
        <v>9260</v>
      </c>
      <c r="D3414" s="461" t="s">
        <v>3480</v>
      </c>
      <c r="E3414" s="463" t="s">
        <v>125</v>
      </c>
      <c r="F3414" s="465">
        <v>30681</v>
      </c>
      <c r="G3414" s="288" t="s">
        <v>117</v>
      </c>
      <c r="H3414" s="288"/>
      <c r="I3414" s="1"/>
      <c r="J3414" s="10"/>
      <c r="K3414" s="10"/>
      <c r="L3414" s="1"/>
    </row>
    <row r="3415" spans="2:12" s="5" customFormat="1" ht="31.5" hidden="1">
      <c r="B3415" s="1"/>
      <c r="C3415" s="459">
        <v>9261</v>
      </c>
      <c r="D3415" s="461" t="s">
        <v>3481</v>
      </c>
      <c r="E3415" s="463" t="s">
        <v>125</v>
      </c>
      <c r="F3415" s="465">
        <v>42685</v>
      </c>
      <c r="G3415" s="288" t="s">
        <v>117</v>
      </c>
      <c r="H3415" s="288"/>
      <c r="I3415" s="1"/>
      <c r="J3415" s="10"/>
      <c r="K3415" s="10"/>
      <c r="L3415" s="1"/>
    </row>
    <row r="3416" spans="2:12" s="5" customFormat="1" ht="31.5" hidden="1">
      <c r="B3416" s="1"/>
      <c r="C3416" s="459">
        <v>9262</v>
      </c>
      <c r="D3416" s="461" t="s">
        <v>3482</v>
      </c>
      <c r="E3416" s="463" t="s">
        <v>125</v>
      </c>
      <c r="F3416" s="465">
        <v>64298</v>
      </c>
      <c r="G3416" s="288" t="s">
        <v>117</v>
      </c>
      <c r="H3416" s="288"/>
      <c r="I3416" s="1"/>
      <c r="J3416" s="10"/>
      <c r="K3416" s="10"/>
      <c r="L3416" s="1"/>
    </row>
    <row r="3417" spans="2:12" s="5" customFormat="1" ht="31.5" hidden="1">
      <c r="B3417" s="1"/>
      <c r="C3417" s="459">
        <v>9263</v>
      </c>
      <c r="D3417" s="461" t="s">
        <v>3483</v>
      </c>
      <c r="E3417" s="463" t="s">
        <v>125</v>
      </c>
      <c r="F3417" s="465">
        <v>134492</v>
      </c>
      <c r="G3417" s="288" t="s">
        <v>117</v>
      </c>
      <c r="H3417" s="288"/>
      <c r="I3417" s="1"/>
      <c r="J3417" s="10"/>
      <c r="K3417" s="10"/>
      <c r="L3417" s="1"/>
    </row>
    <row r="3418" spans="2:12" s="5" customFormat="1" ht="31.5" hidden="1">
      <c r="B3418" s="1"/>
      <c r="C3418" s="459">
        <v>9264</v>
      </c>
      <c r="D3418" s="461" t="s">
        <v>3484</v>
      </c>
      <c r="E3418" s="463" t="s">
        <v>125</v>
      </c>
      <c r="F3418" s="465">
        <v>4236</v>
      </c>
      <c r="G3418" s="288" t="s">
        <v>117</v>
      </c>
      <c r="H3418" s="288"/>
      <c r="I3418" s="1"/>
      <c r="J3418" s="10"/>
      <c r="K3418" s="10"/>
      <c r="L3418" s="1"/>
    </row>
    <row r="3419" spans="2:12" s="5" customFormat="1" ht="31.5" hidden="1">
      <c r="B3419" s="1"/>
      <c r="C3419" s="459">
        <v>9265</v>
      </c>
      <c r="D3419" s="461" t="s">
        <v>3485</v>
      </c>
      <c r="E3419" s="463" t="s">
        <v>125</v>
      </c>
      <c r="F3419" s="465">
        <v>8805</v>
      </c>
      <c r="G3419" s="288" t="s">
        <v>117</v>
      </c>
      <c r="H3419" s="288"/>
      <c r="I3419" s="1"/>
      <c r="J3419" s="10"/>
      <c r="K3419" s="10"/>
      <c r="L3419" s="1"/>
    </row>
    <row r="3420" spans="2:12" s="5" customFormat="1" ht="31.5" hidden="1">
      <c r="B3420" s="1"/>
      <c r="C3420" s="459">
        <v>9266</v>
      </c>
      <c r="D3420" s="461" t="s">
        <v>3486</v>
      </c>
      <c r="E3420" s="463" t="s">
        <v>125</v>
      </c>
      <c r="F3420" s="465">
        <v>41502</v>
      </c>
      <c r="G3420" s="288" t="s">
        <v>117</v>
      </c>
      <c r="H3420" s="288"/>
      <c r="I3420" s="1"/>
      <c r="J3420" s="10"/>
      <c r="K3420" s="10"/>
      <c r="L3420" s="1"/>
    </row>
    <row r="3421" spans="2:12" s="5" customFormat="1" ht="31.5" hidden="1">
      <c r="B3421" s="1"/>
      <c r="C3421" s="459">
        <v>9267</v>
      </c>
      <c r="D3421" s="461" t="s">
        <v>3487</v>
      </c>
      <c r="E3421" s="463" t="s">
        <v>125</v>
      </c>
      <c r="F3421" s="465">
        <v>24603</v>
      </c>
      <c r="G3421" s="288" t="s">
        <v>117</v>
      </c>
      <c r="H3421" s="288"/>
      <c r="I3421" s="1"/>
      <c r="J3421" s="10"/>
      <c r="K3421" s="10"/>
      <c r="L3421" s="1"/>
    </row>
    <row r="3422" spans="2:12" s="5" customFormat="1" ht="31.5" hidden="1">
      <c r="B3422" s="1"/>
      <c r="C3422" s="459">
        <v>9268</v>
      </c>
      <c r="D3422" s="461" t="s">
        <v>3488</v>
      </c>
      <c r="E3422" s="463" t="s">
        <v>125</v>
      </c>
      <c r="F3422" s="465">
        <v>24722</v>
      </c>
      <c r="G3422" s="288" t="s">
        <v>117</v>
      </c>
      <c r="H3422" s="288"/>
      <c r="I3422" s="1"/>
      <c r="J3422" s="10"/>
      <c r="K3422" s="10"/>
      <c r="L3422" s="1"/>
    </row>
    <row r="3423" spans="2:12" s="5" customFormat="1" ht="31.5" hidden="1">
      <c r="B3423" s="1"/>
      <c r="C3423" s="459">
        <v>9269</v>
      </c>
      <c r="D3423" s="461" t="s">
        <v>3489</v>
      </c>
      <c r="E3423" s="463" t="s">
        <v>125</v>
      </c>
      <c r="F3423" s="465">
        <v>24841</v>
      </c>
      <c r="G3423" s="288" t="s">
        <v>117</v>
      </c>
      <c r="H3423" s="288"/>
      <c r="I3423" s="1"/>
      <c r="J3423" s="10"/>
      <c r="K3423" s="10"/>
      <c r="L3423" s="1"/>
    </row>
    <row r="3424" spans="2:12" s="5" customFormat="1" ht="47.25" hidden="1">
      <c r="B3424" s="1"/>
      <c r="C3424" s="459">
        <v>9270</v>
      </c>
      <c r="D3424" s="461" t="s">
        <v>3490</v>
      </c>
      <c r="E3424" s="463" t="s">
        <v>125</v>
      </c>
      <c r="F3424" s="465">
        <v>71238</v>
      </c>
      <c r="G3424" s="288" t="s">
        <v>117</v>
      </c>
      <c r="H3424" s="288"/>
      <c r="I3424" s="1"/>
      <c r="J3424" s="10"/>
      <c r="K3424" s="10"/>
      <c r="L3424" s="1"/>
    </row>
    <row r="3425" spans="2:12" s="5" customFormat="1" ht="63" hidden="1">
      <c r="B3425" s="1"/>
      <c r="C3425" s="459">
        <v>9271</v>
      </c>
      <c r="D3425" s="461" t="s">
        <v>3491</v>
      </c>
      <c r="E3425" s="463" t="s">
        <v>125</v>
      </c>
      <c r="F3425" s="465">
        <v>48412</v>
      </c>
      <c r="G3425" s="288" t="s">
        <v>117</v>
      </c>
      <c r="H3425" s="288"/>
      <c r="I3425" s="1"/>
      <c r="J3425" s="10"/>
      <c r="K3425" s="10"/>
      <c r="L3425" s="1"/>
    </row>
    <row r="3426" spans="2:12" s="5" customFormat="1" ht="47.25" hidden="1">
      <c r="B3426" s="1"/>
      <c r="C3426" s="459">
        <v>9272</v>
      </c>
      <c r="D3426" s="461" t="s">
        <v>3492</v>
      </c>
      <c r="E3426" s="463" t="s">
        <v>125</v>
      </c>
      <c r="F3426" s="465">
        <v>24489</v>
      </c>
      <c r="G3426" s="288" t="s">
        <v>117</v>
      </c>
      <c r="H3426" s="288"/>
      <c r="I3426" s="1"/>
      <c r="J3426" s="10"/>
      <c r="K3426" s="10"/>
      <c r="L3426" s="1"/>
    </row>
    <row r="3427" spans="2:12" s="5" customFormat="1" ht="47.25" hidden="1">
      <c r="B3427" s="1"/>
      <c r="C3427" s="459">
        <v>9273</v>
      </c>
      <c r="D3427" s="461" t="s">
        <v>3493</v>
      </c>
      <c r="E3427" s="463" t="s">
        <v>125</v>
      </c>
      <c r="F3427" s="465">
        <v>141763</v>
      </c>
      <c r="G3427" s="288" t="s">
        <v>117</v>
      </c>
      <c r="H3427" s="288"/>
      <c r="I3427" s="1"/>
      <c r="J3427" s="10"/>
      <c r="K3427" s="10"/>
      <c r="L3427" s="1"/>
    </row>
    <row r="3428" spans="2:12" s="5" customFormat="1" ht="47.25" hidden="1">
      <c r="B3428" s="1"/>
      <c r="C3428" s="459">
        <v>9274</v>
      </c>
      <c r="D3428" s="461" t="s">
        <v>3494</v>
      </c>
      <c r="E3428" s="463" t="s">
        <v>125</v>
      </c>
      <c r="F3428" s="465">
        <v>179583</v>
      </c>
      <c r="G3428" s="288" t="s">
        <v>117</v>
      </c>
      <c r="H3428" s="288"/>
      <c r="I3428" s="1"/>
      <c r="J3428" s="10"/>
      <c r="K3428" s="10"/>
      <c r="L3428" s="1"/>
    </row>
    <row r="3429" spans="2:12" s="5" customFormat="1" ht="31.5" hidden="1">
      <c r="B3429" s="1"/>
      <c r="C3429" s="459">
        <v>9275</v>
      </c>
      <c r="D3429" s="461" t="s">
        <v>3495</v>
      </c>
      <c r="E3429" s="463" t="s">
        <v>125</v>
      </c>
      <c r="F3429" s="465">
        <v>98584</v>
      </c>
      <c r="G3429" s="288" t="s">
        <v>117</v>
      </c>
      <c r="H3429" s="288"/>
      <c r="I3429" s="1"/>
      <c r="J3429" s="10"/>
      <c r="K3429" s="10"/>
      <c r="L3429" s="1"/>
    </row>
    <row r="3430" spans="2:12" s="5" customFormat="1" ht="31.5" hidden="1">
      <c r="B3430" s="1"/>
      <c r="C3430" s="459">
        <v>9276</v>
      </c>
      <c r="D3430" s="461" t="s">
        <v>3496</v>
      </c>
      <c r="E3430" s="463" t="s">
        <v>125</v>
      </c>
      <c r="F3430" s="465">
        <v>26328</v>
      </c>
      <c r="G3430" s="288" t="s">
        <v>117</v>
      </c>
      <c r="H3430" s="288"/>
      <c r="I3430" s="1"/>
      <c r="J3430" s="10"/>
      <c r="K3430" s="10"/>
      <c r="L3430" s="1"/>
    </row>
    <row r="3431" spans="2:12" s="5" customFormat="1" ht="47.25" hidden="1">
      <c r="B3431" s="1"/>
      <c r="C3431" s="459">
        <v>9277</v>
      </c>
      <c r="D3431" s="461" t="s">
        <v>3497</v>
      </c>
      <c r="E3431" s="463" t="s">
        <v>125</v>
      </c>
      <c r="F3431" s="465">
        <v>482615</v>
      </c>
      <c r="G3431" s="288" t="s">
        <v>117</v>
      </c>
      <c r="H3431" s="288"/>
      <c r="I3431" s="1"/>
      <c r="J3431" s="10"/>
      <c r="K3431" s="10"/>
      <c r="L3431" s="1"/>
    </row>
    <row r="3432" spans="2:12" s="5" customFormat="1" ht="47.25" hidden="1">
      <c r="B3432" s="1"/>
      <c r="C3432" s="459">
        <v>9278</v>
      </c>
      <c r="D3432" s="461" t="s">
        <v>3498</v>
      </c>
      <c r="E3432" s="463" t="s">
        <v>125</v>
      </c>
      <c r="F3432" s="465">
        <v>194322361</v>
      </c>
      <c r="G3432" s="288" t="s">
        <v>117</v>
      </c>
      <c r="H3432" s="288"/>
      <c r="I3432" s="1"/>
      <c r="J3432" s="10"/>
      <c r="K3432" s="10"/>
      <c r="L3432" s="1"/>
    </row>
    <row r="3433" spans="2:12" s="5" customFormat="1" ht="47.25" hidden="1">
      <c r="B3433" s="1"/>
      <c r="C3433" s="459">
        <v>9279</v>
      </c>
      <c r="D3433" s="461" t="s">
        <v>3499</v>
      </c>
      <c r="E3433" s="463" t="s">
        <v>125</v>
      </c>
      <c r="F3433" s="465">
        <v>29611</v>
      </c>
      <c r="G3433" s="288" t="s">
        <v>117</v>
      </c>
      <c r="H3433" s="288"/>
      <c r="I3433" s="1"/>
      <c r="J3433" s="10"/>
      <c r="K3433" s="10"/>
      <c r="L3433" s="1"/>
    </row>
    <row r="3434" spans="2:12" s="5" customFormat="1" ht="47.25" hidden="1">
      <c r="B3434" s="1"/>
      <c r="C3434" s="459">
        <v>9280</v>
      </c>
      <c r="D3434" s="461" t="s">
        <v>3500</v>
      </c>
      <c r="E3434" s="463" t="s">
        <v>125</v>
      </c>
      <c r="F3434" s="465">
        <v>57384</v>
      </c>
      <c r="G3434" s="288" t="s">
        <v>117</v>
      </c>
      <c r="H3434" s="288"/>
      <c r="I3434" s="1"/>
      <c r="J3434" s="10"/>
      <c r="K3434" s="10"/>
      <c r="L3434" s="1"/>
    </row>
    <row r="3435" spans="2:12" s="5" customFormat="1" ht="31.5" hidden="1">
      <c r="B3435" s="1"/>
      <c r="C3435" s="459">
        <v>9281</v>
      </c>
      <c r="D3435" s="461" t="s">
        <v>3501</v>
      </c>
      <c r="E3435" s="463" t="s">
        <v>125</v>
      </c>
      <c r="F3435" s="465">
        <v>27578</v>
      </c>
      <c r="G3435" s="288" t="s">
        <v>117</v>
      </c>
      <c r="H3435" s="288"/>
      <c r="I3435" s="1"/>
      <c r="J3435" s="10"/>
      <c r="K3435" s="10"/>
      <c r="L3435" s="1"/>
    </row>
    <row r="3436" spans="2:12" s="5" customFormat="1" ht="47.25" hidden="1">
      <c r="B3436" s="1"/>
      <c r="C3436" s="459">
        <v>9282</v>
      </c>
      <c r="D3436" s="461" t="s">
        <v>3502</v>
      </c>
      <c r="E3436" s="463" t="s">
        <v>122</v>
      </c>
      <c r="F3436" s="465">
        <v>18286</v>
      </c>
      <c r="G3436" s="288" t="s">
        <v>117</v>
      </c>
      <c r="H3436" s="288"/>
      <c r="I3436" s="1"/>
      <c r="J3436" s="10"/>
      <c r="K3436" s="10"/>
      <c r="L3436" s="1"/>
    </row>
    <row r="3437" spans="2:12" s="5" customFormat="1" ht="47.25" hidden="1">
      <c r="B3437" s="1"/>
      <c r="C3437" s="459">
        <v>9283</v>
      </c>
      <c r="D3437" s="461" t="s">
        <v>3503</v>
      </c>
      <c r="E3437" s="463" t="s">
        <v>125</v>
      </c>
      <c r="F3437" s="465">
        <v>72071</v>
      </c>
      <c r="G3437" s="288" t="s">
        <v>117</v>
      </c>
      <c r="H3437" s="288"/>
      <c r="I3437" s="1"/>
      <c r="J3437" s="10"/>
      <c r="K3437" s="10"/>
      <c r="L3437" s="1"/>
    </row>
    <row r="3438" spans="2:12" s="5" customFormat="1" ht="31.5" hidden="1">
      <c r="B3438" s="1"/>
      <c r="C3438" s="459">
        <v>9284</v>
      </c>
      <c r="D3438" s="461" t="s">
        <v>3504</v>
      </c>
      <c r="E3438" s="463" t="s">
        <v>125</v>
      </c>
      <c r="F3438" s="465">
        <v>75701</v>
      </c>
      <c r="G3438" s="288" t="s">
        <v>117</v>
      </c>
      <c r="H3438" s="288"/>
      <c r="I3438" s="1"/>
      <c r="J3438" s="10"/>
      <c r="K3438" s="10"/>
      <c r="L3438" s="1"/>
    </row>
    <row r="3439" spans="2:12" s="5" customFormat="1" ht="31.5" hidden="1">
      <c r="B3439" s="1"/>
      <c r="C3439" s="459">
        <v>9285</v>
      </c>
      <c r="D3439" s="461" t="s">
        <v>3505</v>
      </c>
      <c r="E3439" s="463" t="s">
        <v>125</v>
      </c>
      <c r="F3439" s="465">
        <v>5619</v>
      </c>
      <c r="G3439" s="288" t="s">
        <v>117</v>
      </c>
      <c r="H3439" s="288"/>
      <c r="I3439" s="1"/>
      <c r="J3439" s="10"/>
      <c r="K3439" s="10"/>
      <c r="L3439" s="1"/>
    </row>
    <row r="3440" spans="2:12" s="5" customFormat="1" ht="47.25" hidden="1">
      <c r="B3440" s="1"/>
      <c r="C3440" s="459">
        <v>9286</v>
      </c>
      <c r="D3440" s="461" t="s">
        <v>3506</v>
      </c>
      <c r="E3440" s="463" t="s">
        <v>125</v>
      </c>
      <c r="F3440" s="465">
        <v>10368</v>
      </c>
      <c r="G3440" s="288" t="s">
        <v>117</v>
      </c>
      <c r="H3440" s="288"/>
      <c r="I3440" s="1"/>
      <c r="J3440" s="10"/>
      <c r="K3440" s="10"/>
      <c r="L3440" s="1"/>
    </row>
    <row r="3441" spans="2:12" s="5" customFormat="1" ht="31.5" hidden="1">
      <c r="B3441" s="1"/>
      <c r="C3441" s="459">
        <v>9287</v>
      </c>
      <c r="D3441" s="461" t="s">
        <v>3507</v>
      </c>
      <c r="E3441" s="463" t="s">
        <v>125</v>
      </c>
      <c r="F3441" s="465">
        <v>7801</v>
      </c>
      <c r="G3441" s="288" t="s">
        <v>117</v>
      </c>
      <c r="H3441" s="288"/>
      <c r="I3441" s="1"/>
      <c r="J3441" s="10"/>
      <c r="K3441" s="10"/>
      <c r="L3441" s="1"/>
    </row>
    <row r="3442" spans="2:12" s="5" customFormat="1" ht="47.25" hidden="1">
      <c r="B3442" s="1"/>
      <c r="C3442" s="459">
        <v>9288</v>
      </c>
      <c r="D3442" s="461" t="s">
        <v>3508</v>
      </c>
      <c r="E3442" s="463" t="s">
        <v>116</v>
      </c>
      <c r="F3442" s="465">
        <v>118208</v>
      </c>
      <c r="G3442" s="288" t="s">
        <v>117</v>
      </c>
      <c r="H3442" s="288"/>
      <c r="I3442" s="1"/>
      <c r="J3442" s="10"/>
      <c r="K3442" s="10"/>
      <c r="L3442" s="1"/>
    </row>
    <row r="3443" spans="2:12" s="5" customFormat="1" ht="31.5" hidden="1">
      <c r="B3443" s="1"/>
      <c r="C3443" s="459">
        <v>9289</v>
      </c>
      <c r="D3443" s="461" t="s">
        <v>3509</v>
      </c>
      <c r="E3443" s="463" t="s">
        <v>125</v>
      </c>
      <c r="F3443" s="465">
        <v>235877</v>
      </c>
      <c r="G3443" s="288" t="s">
        <v>117</v>
      </c>
      <c r="H3443" s="288"/>
      <c r="I3443" s="1"/>
      <c r="J3443" s="10"/>
      <c r="K3443" s="10"/>
      <c r="L3443" s="1"/>
    </row>
    <row r="3444" spans="2:12" s="5" customFormat="1" ht="78.75" hidden="1">
      <c r="B3444" s="1"/>
      <c r="C3444" s="459">
        <v>9290</v>
      </c>
      <c r="D3444" s="461" t="s">
        <v>3510</v>
      </c>
      <c r="E3444" s="463" t="s">
        <v>125</v>
      </c>
      <c r="F3444" s="465">
        <v>278832</v>
      </c>
      <c r="G3444" s="288" t="s">
        <v>117</v>
      </c>
      <c r="H3444" s="288"/>
      <c r="I3444" s="1"/>
      <c r="J3444" s="10"/>
      <c r="K3444" s="10"/>
      <c r="L3444" s="1"/>
    </row>
    <row r="3445" spans="2:12" s="5" customFormat="1" ht="78.75" hidden="1">
      <c r="B3445" s="1"/>
      <c r="C3445" s="459">
        <v>9291</v>
      </c>
      <c r="D3445" s="461" t="s">
        <v>3511</v>
      </c>
      <c r="E3445" s="463" t="s">
        <v>125</v>
      </c>
      <c r="F3445" s="465">
        <v>1079345</v>
      </c>
      <c r="G3445" s="288" t="s">
        <v>117</v>
      </c>
      <c r="H3445" s="288"/>
      <c r="I3445" s="1"/>
      <c r="J3445" s="10"/>
      <c r="K3445" s="10"/>
      <c r="L3445" s="1"/>
    </row>
    <row r="3446" spans="2:12" s="5" customFormat="1" ht="31.5" hidden="1">
      <c r="B3446" s="1"/>
      <c r="C3446" s="459">
        <v>9292</v>
      </c>
      <c r="D3446" s="461" t="s">
        <v>3512</v>
      </c>
      <c r="E3446" s="463" t="s">
        <v>125</v>
      </c>
      <c r="F3446" s="465">
        <v>223522</v>
      </c>
      <c r="G3446" s="288" t="s">
        <v>117</v>
      </c>
      <c r="H3446" s="288"/>
      <c r="I3446" s="1"/>
      <c r="J3446" s="10"/>
      <c r="K3446" s="10"/>
      <c r="L3446" s="1"/>
    </row>
    <row r="3447" spans="2:12" s="5" customFormat="1" ht="31.5" hidden="1">
      <c r="B3447" s="1"/>
      <c r="C3447" s="459">
        <v>9293</v>
      </c>
      <c r="D3447" s="461" t="s">
        <v>3513</v>
      </c>
      <c r="E3447" s="463" t="s">
        <v>122</v>
      </c>
      <c r="F3447" s="465">
        <v>15871</v>
      </c>
      <c r="G3447" s="288" t="s">
        <v>117</v>
      </c>
      <c r="H3447" s="288"/>
      <c r="I3447" s="1"/>
      <c r="J3447" s="10"/>
      <c r="K3447" s="10"/>
      <c r="L3447" s="1"/>
    </row>
    <row r="3448" spans="2:12" s="5" customFormat="1" ht="31.5" hidden="1">
      <c r="B3448" s="1"/>
      <c r="C3448" s="459">
        <v>9294</v>
      </c>
      <c r="D3448" s="461" t="s">
        <v>3514</v>
      </c>
      <c r="E3448" s="463" t="s">
        <v>125</v>
      </c>
      <c r="F3448" s="465">
        <v>255120</v>
      </c>
      <c r="G3448" s="288" t="s">
        <v>117</v>
      </c>
      <c r="H3448" s="288"/>
      <c r="I3448" s="1"/>
      <c r="J3448" s="10"/>
      <c r="K3448" s="10"/>
      <c r="L3448" s="1"/>
    </row>
    <row r="3449" spans="2:12" s="5" customFormat="1" ht="31.5" hidden="1">
      <c r="B3449" s="1"/>
      <c r="C3449" s="459">
        <v>9295</v>
      </c>
      <c r="D3449" s="461" t="s">
        <v>3515</v>
      </c>
      <c r="E3449" s="463" t="s">
        <v>125</v>
      </c>
      <c r="F3449" s="465">
        <v>355948</v>
      </c>
      <c r="G3449" s="288" t="s">
        <v>117</v>
      </c>
      <c r="H3449" s="288"/>
      <c r="I3449" s="1"/>
      <c r="J3449" s="10"/>
      <c r="K3449" s="10"/>
      <c r="L3449" s="1"/>
    </row>
    <row r="3450" spans="2:12" s="5" customFormat="1" ht="31.5" hidden="1">
      <c r="B3450" s="1"/>
      <c r="C3450" s="459">
        <v>9296</v>
      </c>
      <c r="D3450" s="461" t="s">
        <v>3516</v>
      </c>
      <c r="E3450" s="463" t="s">
        <v>125</v>
      </c>
      <c r="F3450" s="465">
        <v>313108</v>
      </c>
      <c r="G3450" s="288" t="s">
        <v>117</v>
      </c>
      <c r="H3450" s="288"/>
      <c r="I3450" s="1"/>
      <c r="J3450" s="10"/>
      <c r="K3450" s="10"/>
      <c r="L3450" s="1"/>
    </row>
    <row r="3451" spans="2:12" s="5" customFormat="1" ht="31.5" hidden="1">
      <c r="B3451" s="1"/>
      <c r="C3451" s="459">
        <v>9297</v>
      </c>
      <c r="D3451" s="461" t="s">
        <v>3517</v>
      </c>
      <c r="E3451" s="463" t="s">
        <v>125</v>
      </c>
      <c r="F3451" s="465">
        <v>393307</v>
      </c>
      <c r="G3451" s="288" t="s">
        <v>117</v>
      </c>
      <c r="H3451" s="288"/>
      <c r="I3451" s="1"/>
      <c r="J3451" s="10"/>
      <c r="K3451" s="10"/>
      <c r="L3451" s="1"/>
    </row>
    <row r="3452" spans="2:12" s="5" customFormat="1" ht="47.25" hidden="1">
      <c r="B3452" s="1"/>
      <c r="C3452" s="459">
        <v>9298</v>
      </c>
      <c r="D3452" s="461" t="s">
        <v>3518</v>
      </c>
      <c r="E3452" s="463" t="s">
        <v>125</v>
      </c>
      <c r="F3452" s="465">
        <v>128814</v>
      </c>
      <c r="G3452" s="288" t="s">
        <v>117</v>
      </c>
      <c r="H3452" s="288"/>
      <c r="I3452" s="1"/>
      <c r="J3452" s="10"/>
      <c r="K3452" s="10"/>
      <c r="L3452" s="1"/>
    </row>
    <row r="3453" spans="2:12" s="5" customFormat="1" ht="47.25" hidden="1">
      <c r="B3453" s="1"/>
      <c r="C3453" s="459">
        <v>9299</v>
      </c>
      <c r="D3453" s="461" t="s">
        <v>3519</v>
      </c>
      <c r="E3453" s="463" t="s">
        <v>125</v>
      </c>
      <c r="F3453" s="465">
        <v>141984</v>
      </c>
      <c r="G3453" s="288" t="s">
        <v>117</v>
      </c>
      <c r="H3453" s="288"/>
      <c r="I3453" s="1"/>
      <c r="J3453" s="10"/>
      <c r="K3453" s="10"/>
      <c r="L3453" s="1"/>
    </row>
    <row r="3454" spans="2:12" s="5" customFormat="1" ht="31.5" hidden="1">
      <c r="B3454" s="1"/>
      <c r="C3454" s="459">
        <v>9300</v>
      </c>
      <c r="D3454" s="461" t="s">
        <v>3520</v>
      </c>
      <c r="E3454" s="463" t="s">
        <v>122</v>
      </c>
      <c r="F3454" s="465">
        <v>35561</v>
      </c>
      <c r="G3454" s="288" t="s">
        <v>117</v>
      </c>
      <c r="H3454" s="288"/>
      <c r="I3454" s="1"/>
      <c r="J3454" s="10"/>
      <c r="K3454" s="10"/>
      <c r="L3454" s="1"/>
    </row>
    <row r="3455" spans="2:12" s="5" customFormat="1" ht="31.5" hidden="1">
      <c r="B3455" s="1"/>
      <c r="C3455" s="459">
        <v>9301</v>
      </c>
      <c r="D3455" s="461" t="s">
        <v>3521</v>
      </c>
      <c r="E3455" s="463" t="s">
        <v>116</v>
      </c>
      <c r="F3455" s="465">
        <v>17905</v>
      </c>
      <c r="G3455" s="288" t="s">
        <v>117</v>
      </c>
      <c r="H3455" s="288"/>
      <c r="I3455" s="1"/>
      <c r="J3455" s="10"/>
      <c r="K3455" s="10"/>
      <c r="L3455" s="1"/>
    </row>
    <row r="3456" spans="2:12" s="5" customFormat="1" ht="47.25" hidden="1">
      <c r="B3456" s="1"/>
      <c r="C3456" s="459">
        <v>9302</v>
      </c>
      <c r="D3456" s="461" t="s">
        <v>3522</v>
      </c>
      <c r="E3456" s="463" t="s">
        <v>125</v>
      </c>
      <c r="F3456" s="465">
        <v>11318</v>
      </c>
      <c r="G3456" s="288" t="s">
        <v>117</v>
      </c>
      <c r="H3456" s="288"/>
      <c r="I3456" s="1"/>
      <c r="J3456" s="10"/>
      <c r="K3456" s="10"/>
      <c r="L3456" s="1"/>
    </row>
    <row r="3457" spans="2:12" s="5" customFormat="1" ht="31.5" hidden="1">
      <c r="B3457" s="1"/>
      <c r="C3457" s="459">
        <v>9303</v>
      </c>
      <c r="D3457" s="461" t="s">
        <v>3523</v>
      </c>
      <c r="E3457" s="463" t="s">
        <v>125</v>
      </c>
      <c r="F3457" s="465">
        <v>13969</v>
      </c>
      <c r="G3457" s="288" t="s">
        <v>117</v>
      </c>
      <c r="H3457" s="288"/>
      <c r="I3457" s="1"/>
      <c r="J3457" s="10"/>
      <c r="K3457" s="10"/>
      <c r="L3457" s="1"/>
    </row>
    <row r="3458" spans="2:12" s="5" customFormat="1" ht="31.5" hidden="1">
      <c r="B3458" s="1"/>
      <c r="C3458" s="459">
        <v>9304</v>
      </c>
      <c r="D3458" s="461" t="s">
        <v>3524</v>
      </c>
      <c r="E3458" s="463" t="s">
        <v>125</v>
      </c>
      <c r="F3458" s="465">
        <v>15118</v>
      </c>
      <c r="G3458" s="288" t="s">
        <v>117</v>
      </c>
      <c r="H3458" s="288"/>
      <c r="I3458" s="1"/>
      <c r="J3458" s="10"/>
      <c r="K3458" s="10"/>
      <c r="L3458" s="1"/>
    </row>
    <row r="3459" spans="2:12" s="5" customFormat="1" ht="31.5" hidden="1">
      <c r="B3459" s="1"/>
      <c r="C3459" s="459">
        <v>9305</v>
      </c>
      <c r="D3459" s="461" t="s">
        <v>3525</v>
      </c>
      <c r="E3459" s="463" t="s">
        <v>125</v>
      </c>
      <c r="F3459" s="465">
        <v>18518</v>
      </c>
      <c r="G3459" s="288" t="s">
        <v>117</v>
      </c>
      <c r="H3459" s="288"/>
      <c r="I3459" s="1"/>
      <c r="J3459" s="10"/>
      <c r="K3459" s="10"/>
      <c r="L3459" s="1"/>
    </row>
    <row r="3460" spans="2:12" s="5" customFormat="1" ht="31.5" hidden="1">
      <c r="B3460" s="1"/>
      <c r="C3460" s="459">
        <v>9306</v>
      </c>
      <c r="D3460" s="461" t="s">
        <v>3526</v>
      </c>
      <c r="E3460" s="463" t="s">
        <v>125</v>
      </c>
      <c r="F3460" s="465">
        <v>2013</v>
      </c>
      <c r="G3460" s="288" t="s">
        <v>117</v>
      </c>
      <c r="H3460" s="288"/>
      <c r="I3460" s="1"/>
      <c r="J3460" s="10"/>
      <c r="K3460" s="10"/>
      <c r="L3460" s="1"/>
    </row>
    <row r="3461" spans="2:12" s="5" customFormat="1" ht="31.5" hidden="1">
      <c r="B3461" s="1"/>
      <c r="C3461" s="459">
        <v>9307</v>
      </c>
      <c r="D3461" s="461" t="s">
        <v>3527</v>
      </c>
      <c r="E3461" s="463" t="s">
        <v>125</v>
      </c>
      <c r="F3461" s="465">
        <v>277255</v>
      </c>
      <c r="G3461" s="288" t="s">
        <v>117</v>
      </c>
      <c r="H3461" s="288"/>
      <c r="I3461" s="1"/>
      <c r="J3461" s="10"/>
      <c r="K3461" s="10"/>
      <c r="L3461" s="1"/>
    </row>
    <row r="3462" spans="2:12" s="5" customFormat="1" ht="31.5" hidden="1">
      <c r="B3462" s="1"/>
      <c r="C3462" s="459">
        <v>9308</v>
      </c>
      <c r="D3462" s="461" t="s">
        <v>3528</v>
      </c>
      <c r="E3462" s="463" t="s">
        <v>125</v>
      </c>
      <c r="F3462" s="465">
        <v>789623</v>
      </c>
      <c r="G3462" s="288" t="s">
        <v>117</v>
      </c>
      <c r="H3462" s="288"/>
      <c r="I3462" s="1"/>
      <c r="J3462" s="10"/>
      <c r="K3462" s="10"/>
      <c r="L3462" s="1"/>
    </row>
    <row r="3463" spans="2:12" s="5" customFormat="1" ht="31.5" hidden="1">
      <c r="B3463" s="1"/>
      <c r="C3463" s="459">
        <v>9309</v>
      </c>
      <c r="D3463" s="461" t="s">
        <v>3529</v>
      </c>
      <c r="E3463" s="463" t="s">
        <v>125</v>
      </c>
      <c r="F3463" s="465">
        <v>191036</v>
      </c>
      <c r="G3463" s="288" t="s">
        <v>117</v>
      </c>
      <c r="H3463" s="288"/>
      <c r="I3463" s="1"/>
      <c r="J3463" s="10"/>
      <c r="K3463" s="10"/>
      <c r="L3463" s="1"/>
    </row>
    <row r="3464" spans="2:12" s="5" customFormat="1" ht="31.5" hidden="1">
      <c r="B3464" s="1"/>
      <c r="C3464" s="459">
        <v>9310</v>
      </c>
      <c r="D3464" s="461" t="s">
        <v>3530</v>
      </c>
      <c r="E3464" s="463" t="s">
        <v>122</v>
      </c>
      <c r="F3464" s="465">
        <v>4735</v>
      </c>
      <c r="G3464" s="288" t="s">
        <v>117</v>
      </c>
      <c r="H3464" s="288"/>
      <c r="I3464" s="1"/>
      <c r="J3464" s="10"/>
      <c r="K3464" s="10"/>
      <c r="L3464" s="1"/>
    </row>
    <row r="3465" spans="2:12" s="5" customFormat="1" ht="47.25" hidden="1">
      <c r="B3465" s="1"/>
      <c r="C3465" s="459">
        <v>9311</v>
      </c>
      <c r="D3465" s="461" t="s">
        <v>3531</v>
      </c>
      <c r="E3465" s="463" t="s">
        <v>125</v>
      </c>
      <c r="F3465" s="465">
        <v>312517</v>
      </c>
      <c r="G3465" s="288" t="s">
        <v>117</v>
      </c>
      <c r="H3465" s="288"/>
      <c r="I3465" s="1"/>
      <c r="J3465" s="10"/>
      <c r="K3465" s="10"/>
      <c r="L3465" s="1"/>
    </row>
    <row r="3466" spans="2:12" s="5" customFormat="1" ht="47.25" hidden="1">
      <c r="B3466" s="1"/>
      <c r="C3466" s="459">
        <v>9312</v>
      </c>
      <c r="D3466" s="461" t="s">
        <v>3532</v>
      </c>
      <c r="E3466" s="463" t="s">
        <v>125</v>
      </c>
      <c r="F3466" s="465">
        <v>420916</v>
      </c>
      <c r="G3466" s="288" t="s">
        <v>117</v>
      </c>
      <c r="H3466" s="288"/>
      <c r="I3466" s="1"/>
      <c r="J3466" s="10"/>
      <c r="K3466" s="10"/>
      <c r="L3466" s="1"/>
    </row>
    <row r="3467" spans="2:12" s="5" customFormat="1" ht="47.25" hidden="1">
      <c r="B3467" s="1"/>
      <c r="C3467" s="459">
        <v>9313</v>
      </c>
      <c r="D3467" s="461" t="s">
        <v>3533</v>
      </c>
      <c r="E3467" s="463" t="s">
        <v>125</v>
      </c>
      <c r="F3467" s="465">
        <v>29597</v>
      </c>
      <c r="G3467" s="288" t="s">
        <v>117</v>
      </c>
      <c r="H3467" s="288"/>
      <c r="I3467" s="1"/>
      <c r="J3467" s="10"/>
      <c r="K3467" s="10"/>
      <c r="L3467" s="1"/>
    </row>
    <row r="3468" spans="2:12" s="5" customFormat="1" ht="47.25" hidden="1">
      <c r="B3468" s="1"/>
      <c r="C3468" s="459">
        <v>9314</v>
      </c>
      <c r="D3468" s="461" t="s">
        <v>3534</v>
      </c>
      <c r="E3468" s="463" t="s">
        <v>125</v>
      </c>
      <c r="F3468" s="465">
        <v>50098</v>
      </c>
      <c r="G3468" s="288" t="s">
        <v>117</v>
      </c>
      <c r="H3468" s="288"/>
      <c r="I3468" s="1"/>
      <c r="J3468" s="10"/>
      <c r="K3468" s="10"/>
      <c r="L3468" s="1"/>
    </row>
    <row r="3469" spans="2:12" s="5" customFormat="1" ht="31.5" hidden="1">
      <c r="B3469" s="1"/>
      <c r="C3469" s="459">
        <v>9315</v>
      </c>
      <c r="D3469" s="461" t="s">
        <v>3535</v>
      </c>
      <c r="E3469" s="463" t="s">
        <v>125</v>
      </c>
      <c r="F3469" s="465">
        <v>4456</v>
      </c>
      <c r="G3469" s="288" t="s">
        <v>117</v>
      </c>
      <c r="H3469" s="288"/>
      <c r="I3469" s="1"/>
      <c r="J3469" s="10"/>
      <c r="K3469" s="10"/>
      <c r="L3469" s="1"/>
    </row>
    <row r="3470" spans="2:12" s="5" customFormat="1" ht="47.25" hidden="1">
      <c r="B3470" s="1"/>
      <c r="C3470" s="459">
        <v>9316</v>
      </c>
      <c r="D3470" s="461" t="s">
        <v>3536</v>
      </c>
      <c r="E3470" s="463" t="s">
        <v>125</v>
      </c>
      <c r="F3470" s="465">
        <v>8137</v>
      </c>
      <c r="G3470" s="288" t="s">
        <v>117</v>
      </c>
      <c r="H3470" s="288"/>
      <c r="I3470" s="1"/>
      <c r="J3470" s="10"/>
      <c r="K3470" s="10"/>
      <c r="L3470" s="1"/>
    </row>
    <row r="3471" spans="2:12" s="5" customFormat="1" ht="31.5" hidden="1">
      <c r="B3471" s="1"/>
      <c r="C3471" s="459">
        <v>9317</v>
      </c>
      <c r="D3471" s="461" t="s">
        <v>3537</v>
      </c>
      <c r="E3471" s="463" t="s">
        <v>125</v>
      </c>
      <c r="F3471" s="465">
        <v>17771</v>
      </c>
      <c r="G3471" s="288" t="s">
        <v>117</v>
      </c>
      <c r="H3471" s="288"/>
      <c r="I3471" s="1"/>
      <c r="J3471" s="10"/>
      <c r="K3471" s="10"/>
      <c r="L3471" s="1"/>
    </row>
    <row r="3472" spans="2:12" s="5" customFormat="1" ht="47.25" hidden="1">
      <c r="B3472" s="1"/>
      <c r="C3472" s="459">
        <v>9318</v>
      </c>
      <c r="D3472" s="461" t="s">
        <v>3538</v>
      </c>
      <c r="E3472" s="463" t="s">
        <v>125</v>
      </c>
      <c r="F3472" s="465">
        <v>6201</v>
      </c>
      <c r="G3472" s="288" t="s">
        <v>117</v>
      </c>
      <c r="H3472" s="288"/>
      <c r="I3472" s="1"/>
      <c r="J3472" s="10"/>
      <c r="K3472" s="10"/>
      <c r="L3472" s="1"/>
    </row>
    <row r="3473" spans="2:12" s="5" customFormat="1" ht="31.5" hidden="1">
      <c r="B3473" s="1"/>
      <c r="C3473" s="459">
        <v>9319</v>
      </c>
      <c r="D3473" s="461" t="s">
        <v>3539</v>
      </c>
      <c r="E3473" s="463" t="s">
        <v>125</v>
      </c>
      <c r="F3473" s="465">
        <v>5301</v>
      </c>
      <c r="G3473" s="288" t="s">
        <v>117</v>
      </c>
      <c r="H3473" s="288"/>
      <c r="I3473" s="1"/>
      <c r="J3473" s="10"/>
      <c r="K3473" s="10"/>
      <c r="L3473" s="1"/>
    </row>
    <row r="3474" spans="2:12" s="5" customFormat="1" ht="31.5" hidden="1">
      <c r="B3474" s="1"/>
      <c r="C3474" s="459">
        <v>9320</v>
      </c>
      <c r="D3474" s="461" t="s">
        <v>3540</v>
      </c>
      <c r="E3474" s="463" t="s">
        <v>125</v>
      </c>
      <c r="F3474" s="465">
        <v>6201</v>
      </c>
      <c r="G3474" s="288" t="s">
        <v>117</v>
      </c>
      <c r="H3474" s="288"/>
      <c r="I3474" s="1"/>
      <c r="J3474" s="10"/>
      <c r="K3474" s="10"/>
      <c r="L3474" s="1"/>
    </row>
    <row r="3475" spans="2:12" s="5" customFormat="1" ht="31.5" hidden="1">
      <c r="B3475" s="1"/>
      <c r="C3475" s="459">
        <v>9321</v>
      </c>
      <c r="D3475" s="461" t="s">
        <v>3541</v>
      </c>
      <c r="E3475" s="463" t="s">
        <v>122</v>
      </c>
      <c r="F3475" s="465">
        <v>25219</v>
      </c>
      <c r="G3475" s="288" t="s">
        <v>117</v>
      </c>
      <c r="H3475" s="288"/>
      <c r="I3475" s="1"/>
      <c r="J3475" s="10"/>
      <c r="K3475" s="10"/>
      <c r="L3475" s="1"/>
    </row>
    <row r="3476" spans="2:12" s="5" customFormat="1" ht="63" hidden="1">
      <c r="B3476" s="1"/>
      <c r="C3476" s="459">
        <v>9322</v>
      </c>
      <c r="D3476" s="461" t="s">
        <v>3542</v>
      </c>
      <c r="E3476" s="463" t="s">
        <v>116</v>
      </c>
      <c r="F3476" s="465">
        <v>985098</v>
      </c>
      <c r="G3476" s="288" t="s">
        <v>117</v>
      </c>
      <c r="H3476" s="288"/>
      <c r="I3476" s="1"/>
      <c r="J3476" s="10"/>
      <c r="K3476" s="10"/>
      <c r="L3476" s="1"/>
    </row>
    <row r="3477" spans="2:12" s="5" customFormat="1" ht="126" hidden="1">
      <c r="B3477" s="1"/>
      <c r="C3477" s="459">
        <v>9323</v>
      </c>
      <c r="D3477" s="461" t="s">
        <v>3543</v>
      </c>
      <c r="E3477" s="463" t="s">
        <v>116</v>
      </c>
      <c r="F3477" s="465">
        <v>1401059</v>
      </c>
      <c r="G3477" s="288" t="s">
        <v>117</v>
      </c>
      <c r="H3477" s="288"/>
      <c r="I3477" s="1"/>
      <c r="J3477" s="10"/>
      <c r="K3477" s="10"/>
      <c r="L3477" s="1"/>
    </row>
    <row r="3478" spans="2:12" s="5" customFormat="1" ht="141.75">
      <c r="B3478" s="1"/>
      <c r="C3478" s="459">
        <v>9324</v>
      </c>
      <c r="D3478" s="461" t="s">
        <v>3544</v>
      </c>
      <c r="E3478" s="463" t="s">
        <v>116</v>
      </c>
      <c r="F3478" s="465">
        <v>1397398</v>
      </c>
      <c r="G3478" s="288" t="s">
        <v>117</v>
      </c>
      <c r="H3478" s="288"/>
      <c r="I3478" s="1"/>
      <c r="J3478" s="10"/>
      <c r="K3478" s="10"/>
      <c r="L3478" s="1"/>
    </row>
    <row r="3479" spans="2:12" s="5" customFormat="1" ht="63" hidden="1">
      <c r="B3479" s="1"/>
      <c r="C3479" s="459">
        <v>9325</v>
      </c>
      <c r="D3479" s="461" t="s">
        <v>3545</v>
      </c>
      <c r="E3479" s="463" t="s">
        <v>122</v>
      </c>
      <c r="F3479" s="465">
        <v>569719</v>
      </c>
      <c r="G3479" s="288" t="s">
        <v>117</v>
      </c>
      <c r="H3479" s="288"/>
      <c r="I3479" s="1"/>
      <c r="J3479" s="10"/>
      <c r="K3479" s="10"/>
      <c r="L3479" s="1"/>
    </row>
    <row r="3480" spans="2:12" s="5" customFormat="1" ht="126" hidden="1">
      <c r="B3480" s="1"/>
      <c r="C3480" s="459">
        <v>9326</v>
      </c>
      <c r="D3480" s="461" t="s">
        <v>3546</v>
      </c>
      <c r="E3480" s="463" t="s">
        <v>122</v>
      </c>
      <c r="F3480" s="465">
        <v>958652</v>
      </c>
      <c r="G3480" s="288" t="s">
        <v>117</v>
      </c>
      <c r="H3480" s="288"/>
      <c r="I3480" s="1"/>
      <c r="J3480" s="10"/>
      <c r="K3480" s="10"/>
      <c r="L3480" s="1"/>
    </row>
    <row r="3481" spans="2:12" s="5" customFormat="1" ht="141.75">
      <c r="B3481" s="1"/>
      <c r="C3481" s="459">
        <v>9327</v>
      </c>
      <c r="D3481" s="461" t="s">
        <v>3547</v>
      </c>
      <c r="E3481" s="463" t="s">
        <v>122</v>
      </c>
      <c r="F3481" s="465">
        <v>957261</v>
      </c>
      <c r="G3481" s="288" t="s">
        <v>117</v>
      </c>
      <c r="H3481" s="288"/>
      <c r="I3481" s="1"/>
      <c r="J3481" s="10"/>
      <c r="K3481" s="10"/>
      <c r="L3481" s="1"/>
    </row>
    <row r="3482" spans="2:12" s="5" customFormat="1" ht="63" hidden="1">
      <c r="B3482" s="1"/>
      <c r="C3482" s="459">
        <v>9328</v>
      </c>
      <c r="D3482" s="461" t="s">
        <v>3548</v>
      </c>
      <c r="E3482" s="463" t="s">
        <v>119</v>
      </c>
      <c r="F3482" s="465">
        <v>52902</v>
      </c>
      <c r="G3482" s="288" t="s">
        <v>117</v>
      </c>
      <c r="H3482" s="288"/>
      <c r="I3482" s="1"/>
      <c r="J3482" s="10"/>
      <c r="K3482" s="10"/>
      <c r="L3482" s="1"/>
    </row>
    <row r="3483" spans="2:12" s="5" customFormat="1" ht="31.5" hidden="1">
      <c r="B3483" s="1"/>
      <c r="C3483" s="459">
        <v>9329</v>
      </c>
      <c r="D3483" s="461" t="s">
        <v>3549</v>
      </c>
      <c r="E3483" s="463" t="s">
        <v>125</v>
      </c>
      <c r="F3483" s="465">
        <v>42760</v>
      </c>
      <c r="G3483" s="288" t="s">
        <v>117</v>
      </c>
      <c r="H3483" s="288"/>
      <c r="I3483" s="1"/>
      <c r="J3483" s="10"/>
      <c r="K3483" s="10"/>
      <c r="L3483" s="1"/>
    </row>
    <row r="3484" spans="2:12" s="5" customFormat="1" ht="25.5" hidden="1">
      <c r="B3484" s="1"/>
      <c r="C3484" s="459">
        <v>9330</v>
      </c>
      <c r="D3484" s="461" t="s">
        <v>3550</v>
      </c>
      <c r="E3484" s="463" t="s">
        <v>125</v>
      </c>
      <c r="F3484" s="465">
        <v>275385</v>
      </c>
      <c r="G3484" s="288" t="s">
        <v>117</v>
      </c>
      <c r="H3484" s="288"/>
      <c r="I3484" s="1"/>
      <c r="J3484" s="10"/>
      <c r="K3484" s="10"/>
      <c r="L3484" s="1"/>
    </row>
    <row r="3485" spans="2:12" s="5" customFormat="1" ht="31.5" hidden="1">
      <c r="B3485" s="1"/>
      <c r="C3485" s="459">
        <v>9331</v>
      </c>
      <c r="D3485" s="461" t="s">
        <v>3551</v>
      </c>
      <c r="E3485" s="463" t="s">
        <v>125</v>
      </c>
      <c r="F3485" s="465">
        <v>29744</v>
      </c>
      <c r="G3485" s="288" t="s">
        <v>117</v>
      </c>
      <c r="H3485" s="288"/>
      <c r="I3485" s="1"/>
      <c r="J3485" s="10"/>
      <c r="K3485" s="10"/>
      <c r="L3485" s="1"/>
    </row>
    <row r="3486" spans="2:12" s="5" customFormat="1" ht="31.5" hidden="1">
      <c r="B3486" s="1"/>
      <c r="C3486" s="459">
        <v>9332</v>
      </c>
      <c r="D3486" s="461" t="s">
        <v>3552</v>
      </c>
      <c r="E3486" s="463" t="s">
        <v>122</v>
      </c>
      <c r="F3486" s="465">
        <v>50073</v>
      </c>
      <c r="G3486" s="288" t="s">
        <v>117</v>
      </c>
      <c r="H3486" s="288"/>
      <c r="I3486" s="1"/>
      <c r="J3486" s="10"/>
      <c r="K3486" s="10"/>
      <c r="L3486" s="1"/>
    </row>
    <row r="3487" spans="2:12" s="5" customFormat="1" ht="31.5" hidden="1">
      <c r="B3487" s="1"/>
      <c r="C3487" s="459">
        <v>9333</v>
      </c>
      <c r="D3487" s="461" t="s">
        <v>3553</v>
      </c>
      <c r="E3487" s="463" t="s">
        <v>122</v>
      </c>
      <c r="F3487" s="465">
        <v>74073</v>
      </c>
      <c r="G3487" s="288" t="s">
        <v>117</v>
      </c>
      <c r="H3487" s="288"/>
      <c r="I3487" s="1"/>
      <c r="J3487" s="10"/>
      <c r="K3487" s="10"/>
      <c r="L3487" s="1"/>
    </row>
    <row r="3488" spans="2:12" s="5" customFormat="1" ht="173.25" hidden="1">
      <c r="B3488" s="1"/>
      <c r="C3488" s="459">
        <v>9334</v>
      </c>
      <c r="D3488" s="461" t="s">
        <v>3554</v>
      </c>
      <c r="E3488" s="463" t="s">
        <v>122</v>
      </c>
      <c r="F3488" s="465">
        <v>8333</v>
      </c>
      <c r="G3488" s="288" t="s">
        <v>117</v>
      </c>
      <c r="H3488" s="288"/>
      <c r="I3488" s="1"/>
      <c r="J3488" s="10"/>
      <c r="K3488" s="10"/>
      <c r="L3488" s="1"/>
    </row>
    <row r="3489" spans="2:12" s="5" customFormat="1" ht="173.25" hidden="1">
      <c r="B3489" s="1"/>
      <c r="C3489" s="459">
        <v>9335</v>
      </c>
      <c r="D3489" s="461" t="s">
        <v>3555</v>
      </c>
      <c r="E3489" s="463" t="s">
        <v>122</v>
      </c>
      <c r="F3489" s="465">
        <v>8333</v>
      </c>
      <c r="G3489" s="288" t="s">
        <v>117</v>
      </c>
      <c r="H3489" s="288"/>
      <c r="I3489" s="1"/>
      <c r="J3489" s="10"/>
      <c r="K3489" s="10"/>
      <c r="L3489" s="1"/>
    </row>
    <row r="3490" spans="2:12" s="5" customFormat="1" ht="78.75" hidden="1">
      <c r="B3490" s="1"/>
      <c r="C3490" s="459">
        <v>9336</v>
      </c>
      <c r="D3490" s="461" t="s">
        <v>3556</v>
      </c>
      <c r="E3490" s="463" t="s">
        <v>125</v>
      </c>
      <c r="F3490" s="465">
        <v>155308</v>
      </c>
      <c r="G3490" s="288" t="s">
        <v>117</v>
      </c>
      <c r="H3490" s="288"/>
      <c r="I3490" s="1"/>
      <c r="J3490" s="10"/>
      <c r="K3490" s="10"/>
      <c r="L3490" s="1"/>
    </row>
    <row r="3491" spans="2:12" s="5" customFormat="1" ht="63" hidden="1">
      <c r="B3491" s="1"/>
      <c r="C3491" s="459">
        <v>9337</v>
      </c>
      <c r="D3491" s="461" t="s">
        <v>3557</v>
      </c>
      <c r="E3491" s="463" t="s">
        <v>125</v>
      </c>
      <c r="F3491" s="465">
        <v>156617</v>
      </c>
      <c r="G3491" s="288" t="s">
        <v>117</v>
      </c>
      <c r="H3491" s="288"/>
      <c r="I3491" s="1"/>
      <c r="J3491" s="10"/>
      <c r="K3491" s="10"/>
      <c r="L3491" s="1"/>
    </row>
    <row r="3492" spans="2:12" s="5" customFormat="1" ht="63" hidden="1">
      <c r="B3492" s="1"/>
      <c r="C3492" s="459">
        <v>9338</v>
      </c>
      <c r="D3492" s="461" t="s">
        <v>3558</v>
      </c>
      <c r="E3492" s="463" t="s">
        <v>125</v>
      </c>
      <c r="F3492" s="465">
        <v>175501</v>
      </c>
      <c r="G3492" s="288" t="s">
        <v>117</v>
      </c>
      <c r="H3492" s="288"/>
      <c r="I3492" s="1"/>
      <c r="J3492" s="10"/>
      <c r="K3492" s="10"/>
      <c r="L3492" s="1"/>
    </row>
    <row r="3493" spans="2:12" s="5" customFormat="1" ht="63" hidden="1">
      <c r="B3493" s="1"/>
      <c r="C3493" s="459">
        <v>9339</v>
      </c>
      <c r="D3493" s="461" t="s">
        <v>3559</v>
      </c>
      <c r="E3493" s="463" t="s">
        <v>125</v>
      </c>
      <c r="F3493" s="465">
        <v>114287</v>
      </c>
      <c r="G3493" s="288" t="s">
        <v>117</v>
      </c>
      <c r="H3493" s="288"/>
      <c r="I3493" s="1"/>
      <c r="J3493" s="10"/>
      <c r="K3493" s="10"/>
      <c r="L3493" s="1"/>
    </row>
    <row r="3494" spans="2:12" s="5" customFormat="1" ht="63" hidden="1">
      <c r="B3494" s="1"/>
      <c r="C3494" s="459">
        <v>9340</v>
      </c>
      <c r="D3494" s="461" t="s">
        <v>3560</v>
      </c>
      <c r="E3494" s="463" t="s">
        <v>125</v>
      </c>
      <c r="F3494" s="465">
        <v>129758</v>
      </c>
      <c r="G3494" s="288" t="s">
        <v>117</v>
      </c>
      <c r="H3494" s="288"/>
      <c r="I3494" s="1"/>
      <c r="J3494" s="10"/>
      <c r="K3494" s="10"/>
      <c r="L3494" s="1"/>
    </row>
    <row r="3495" spans="2:12" s="5" customFormat="1" ht="63" hidden="1">
      <c r="B3495" s="1"/>
      <c r="C3495" s="459">
        <v>9341</v>
      </c>
      <c r="D3495" s="461" t="s">
        <v>3561</v>
      </c>
      <c r="E3495" s="463" t="s">
        <v>122</v>
      </c>
      <c r="F3495" s="465">
        <v>25740</v>
      </c>
      <c r="G3495" s="288" t="s">
        <v>117</v>
      </c>
      <c r="H3495" s="288"/>
      <c r="I3495" s="1"/>
      <c r="J3495" s="10"/>
      <c r="K3495" s="10"/>
      <c r="L3495" s="1"/>
    </row>
    <row r="3496" spans="2:12" s="5" customFormat="1" ht="63" hidden="1">
      <c r="B3496" s="1"/>
      <c r="C3496" s="459">
        <v>9342</v>
      </c>
      <c r="D3496" s="461" t="s">
        <v>3562</v>
      </c>
      <c r="E3496" s="463" t="s">
        <v>122</v>
      </c>
      <c r="F3496" s="465">
        <v>37342</v>
      </c>
      <c r="G3496" s="288" t="s">
        <v>117</v>
      </c>
      <c r="H3496" s="288"/>
      <c r="I3496" s="1"/>
      <c r="J3496" s="10"/>
      <c r="K3496" s="10"/>
      <c r="L3496" s="1"/>
    </row>
    <row r="3497" spans="2:12" s="5" customFormat="1" ht="47.25" hidden="1">
      <c r="B3497" s="1"/>
      <c r="C3497" s="459">
        <v>9343</v>
      </c>
      <c r="D3497" s="461" t="s">
        <v>3563</v>
      </c>
      <c r="E3497" s="463" t="s">
        <v>122</v>
      </c>
      <c r="F3497" s="465">
        <v>355820</v>
      </c>
      <c r="G3497" s="288" t="s">
        <v>117</v>
      </c>
      <c r="H3497" s="288"/>
      <c r="I3497" s="1"/>
      <c r="J3497" s="10"/>
      <c r="K3497" s="10"/>
      <c r="L3497" s="1"/>
    </row>
    <row r="3498" spans="2:12" s="5" customFormat="1" ht="78.75" hidden="1">
      <c r="B3498" s="1"/>
      <c r="C3498" s="459">
        <v>9344</v>
      </c>
      <c r="D3498" s="461" t="s">
        <v>3564</v>
      </c>
      <c r="E3498" s="463" t="s">
        <v>122</v>
      </c>
      <c r="F3498" s="465">
        <v>11129</v>
      </c>
      <c r="G3498" s="288" t="s">
        <v>117</v>
      </c>
      <c r="H3498" s="288"/>
      <c r="I3498" s="1"/>
      <c r="J3498" s="10"/>
      <c r="K3498" s="10"/>
      <c r="L3498" s="1"/>
    </row>
    <row r="3499" spans="2:12" s="5" customFormat="1" ht="78.75" hidden="1">
      <c r="B3499" s="1"/>
      <c r="C3499" s="459">
        <v>9345</v>
      </c>
      <c r="D3499" s="461" t="s">
        <v>3565</v>
      </c>
      <c r="E3499" s="463" t="s">
        <v>122</v>
      </c>
      <c r="F3499" s="465">
        <v>57136</v>
      </c>
      <c r="G3499" s="288" t="s">
        <v>117</v>
      </c>
      <c r="H3499" s="288"/>
      <c r="I3499" s="1"/>
      <c r="J3499" s="10"/>
      <c r="K3499" s="10"/>
      <c r="L3499" s="1"/>
    </row>
    <row r="3500" spans="2:12" s="5" customFormat="1" ht="47.25" hidden="1">
      <c r="B3500" s="1"/>
      <c r="C3500" s="459">
        <v>9346</v>
      </c>
      <c r="D3500" s="461" t="s">
        <v>3566</v>
      </c>
      <c r="E3500" s="463" t="s">
        <v>125</v>
      </c>
      <c r="F3500" s="465">
        <v>9169</v>
      </c>
      <c r="G3500" s="288" t="s">
        <v>117</v>
      </c>
      <c r="H3500" s="288"/>
      <c r="I3500" s="1"/>
      <c r="J3500" s="10"/>
      <c r="K3500" s="10"/>
      <c r="L3500" s="1"/>
    </row>
    <row r="3501" spans="2:12" s="5" customFormat="1" ht="47.25" hidden="1">
      <c r="B3501" s="1"/>
      <c r="C3501" s="459">
        <v>9347</v>
      </c>
      <c r="D3501" s="461" t="s">
        <v>3567</v>
      </c>
      <c r="E3501" s="463" t="s">
        <v>125</v>
      </c>
      <c r="F3501" s="465">
        <v>8569</v>
      </c>
      <c r="G3501" s="288" t="s">
        <v>117</v>
      </c>
      <c r="H3501" s="288"/>
      <c r="I3501" s="1"/>
      <c r="J3501" s="10"/>
      <c r="K3501" s="10"/>
      <c r="L3501" s="1"/>
    </row>
    <row r="3502" spans="2:12" s="5" customFormat="1" ht="31.5" hidden="1">
      <c r="B3502" s="1"/>
      <c r="C3502" s="459">
        <v>9348</v>
      </c>
      <c r="D3502" s="461" t="s">
        <v>3568</v>
      </c>
      <c r="E3502" s="463" t="s">
        <v>125</v>
      </c>
      <c r="F3502" s="465">
        <v>5632</v>
      </c>
      <c r="G3502" s="288" t="s">
        <v>117</v>
      </c>
      <c r="H3502" s="288"/>
      <c r="I3502" s="1"/>
      <c r="J3502" s="10"/>
      <c r="K3502" s="10"/>
      <c r="L3502" s="1"/>
    </row>
    <row r="3503" spans="2:12" s="5" customFormat="1" ht="31.5" hidden="1">
      <c r="B3503" s="1"/>
      <c r="C3503" s="459">
        <v>9349</v>
      </c>
      <c r="D3503" s="461" t="s">
        <v>3569</v>
      </c>
      <c r="E3503" s="463" t="s">
        <v>116</v>
      </c>
      <c r="F3503" s="465">
        <v>22034</v>
      </c>
      <c r="G3503" s="288" t="s">
        <v>117</v>
      </c>
      <c r="H3503" s="288"/>
      <c r="I3503" s="1"/>
      <c r="J3503" s="10"/>
      <c r="K3503" s="10"/>
      <c r="L3503" s="1"/>
    </row>
    <row r="3504" spans="2:12" s="5" customFormat="1" ht="63" hidden="1">
      <c r="B3504" s="1"/>
      <c r="C3504" s="459">
        <v>9350</v>
      </c>
      <c r="D3504" s="461" t="s">
        <v>3570</v>
      </c>
      <c r="E3504" s="463" t="s">
        <v>125</v>
      </c>
      <c r="F3504" s="465">
        <v>2519407</v>
      </c>
      <c r="G3504" s="288" t="s">
        <v>117</v>
      </c>
      <c r="H3504" s="288"/>
      <c r="I3504" s="1"/>
      <c r="J3504" s="10"/>
      <c r="K3504" s="10"/>
      <c r="L3504" s="1"/>
    </row>
    <row r="3505" spans="2:12" s="5" customFormat="1" ht="47.25" hidden="1">
      <c r="B3505" s="1"/>
      <c r="C3505" s="459">
        <v>9351</v>
      </c>
      <c r="D3505" s="461" t="s">
        <v>3571</v>
      </c>
      <c r="E3505" s="463" t="s">
        <v>125</v>
      </c>
      <c r="F3505" s="465">
        <v>11929571</v>
      </c>
      <c r="G3505" s="288" t="s">
        <v>117</v>
      </c>
      <c r="H3505" s="288"/>
      <c r="I3505" s="1"/>
      <c r="J3505" s="10"/>
      <c r="K3505" s="10"/>
      <c r="L3505" s="1"/>
    </row>
    <row r="3506" spans="2:12" s="5" customFormat="1" ht="47.25" hidden="1">
      <c r="B3506" s="1"/>
      <c r="C3506" s="459">
        <v>9352</v>
      </c>
      <c r="D3506" s="461" t="s">
        <v>3572</v>
      </c>
      <c r="E3506" s="463" t="s">
        <v>125</v>
      </c>
      <c r="F3506" s="465">
        <v>172638512</v>
      </c>
      <c r="G3506" s="288" t="s">
        <v>117</v>
      </c>
      <c r="H3506" s="288"/>
      <c r="I3506" s="1"/>
      <c r="J3506" s="10"/>
      <c r="K3506" s="10"/>
      <c r="L3506" s="1"/>
    </row>
    <row r="3507" spans="2:12" s="5" customFormat="1" ht="47.25" hidden="1">
      <c r="B3507" s="1"/>
      <c r="C3507" s="459">
        <v>9353</v>
      </c>
      <c r="D3507" s="461" t="s">
        <v>3573</v>
      </c>
      <c r="E3507" s="463" t="s">
        <v>125</v>
      </c>
      <c r="F3507" s="465">
        <v>150910</v>
      </c>
      <c r="G3507" s="288" t="s">
        <v>117</v>
      </c>
      <c r="H3507" s="288"/>
      <c r="I3507" s="1"/>
      <c r="J3507" s="10"/>
      <c r="K3507" s="10"/>
      <c r="L3507" s="1"/>
    </row>
    <row r="3508" spans="2:12" s="5" customFormat="1" ht="78.75" hidden="1">
      <c r="B3508" s="1"/>
      <c r="C3508" s="459">
        <v>9354</v>
      </c>
      <c r="D3508" s="461" t="s">
        <v>3574</v>
      </c>
      <c r="E3508" s="463" t="s">
        <v>125</v>
      </c>
      <c r="F3508" s="465">
        <v>10894</v>
      </c>
      <c r="G3508" s="288" t="s">
        <v>117</v>
      </c>
      <c r="H3508" s="288"/>
      <c r="I3508" s="1"/>
      <c r="J3508" s="10"/>
      <c r="K3508" s="10"/>
      <c r="L3508" s="1"/>
    </row>
    <row r="3509" spans="2:12" s="5" customFormat="1" ht="47.25" hidden="1">
      <c r="B3509" s="1"/>
      <c r="C3509" s="459">
        <v>9355</v>
      </c>
      <c r="D3509" s="461" t="s">
        <v>3575</v>
      </c>
      <c r="E3509" s="463" t="s">
        <v>125</v>
      </c>
      <c r="F3509" s="465">
        <v>6673</v>
      </c>
      <c r="G3509" s="288" t="s">
        <v>117</v>
      </c>
      <c r="H3509" s="288"/>
      <c r="I3509" s="1"/>
      <c r="J3509" s="10"/>
      <c r="K3509" s="10"/>
      <c r="L3509" s="1"/>
    </row>
    <row r="3510" spans="2:12" s="5" customFormat="1" ht="31.5" hidden="1">
      <c r="B3510" s="1"/>
      <c r="C3510" s="459">
        <v>9356</v>
      </c>
      <c r="D3510" s="461" t="s">
        <v>3576</v>
      </c>
      <c r="E3510" s="463" t="s">
        <v>125</v>
      </c>
      <c r="F3510" s="465">
        <v>8102</v>
      </c>
      <c r="G3510" s="288" t="s">
        <v>117</v>
      </c>
      <c r="H3510" s="288"/>
      <c r="I3510" s="1"/>
      <c r="J3510" s="10"/>
      <c r="K3510" s="10"/>
      <c r="L3510" s="1"/>
    </row>
    <row r="3511" spans="2:12" s="5" customFormat="1" ht="47.25" hidden="1">
      <c r="B3511" s="1"/>
      <c r="C3511" s="459">
        <v>9357</v>
      </c>
      <c r="D3511" s="461" t="s">
        <v>3577</v>
      </c>
      <c r="E3511" s="463" t="s">
        <v>116</v>
      </c>
      <c r="F3511" s="465">
        <v>59005</v>
      </c>
      <c r="G3511" s="288" t="s">
        <v>117</v>
      </c>
      <c r="H3511" s="288"/>
      <c r="I3511" s="1"/>
      <c r="J3511" s="10"/>
      <c r="K3511" s="10"/>
      <c r="L3511" s="1"/>
    </row>
    <row r="3512" spans="2:12" s="5" customFormat="1" ht="47.25" hidden="1">
      <c r="B3512" s="1"/>
      <c r="C3512" s="459">
        <v>9358</v>
      </c>
      <c r="D3512" s="461" t="s">
        <v>3578</v>
      </c>
      <c r="E3512" s="463" t="s">
        <v>125</v>
      </c>
      <c r="F3512" s="465">
        <v>7501</v>
      </c>
      <c r="G3512" s="288" t="s">
        <v>117</v>
      </c>
      <c r="H3512" s="288"/>
      <c r="I3512" s="1"/>
      <c r="J3512" s="10"/>
      <c r="K3512" s="10"/>
      <c r="L3512" s="1"/>
    </row>
    <row r="3513" spans="2:12" s="5" customFormat="1" ht="47.25" hidden="1">
      <c r="B3513" s="1"/>
      <c r="C3513" s="459">
        <v>9359</v>
      </c>
      <c r="D3513" s="461" t="s">
        <v>3579</v>
      </c>
      <c r="E3513" s="463" t="s">
        <v>116</v>
      </c>
      <c r="F3513" s="465">
        <v>83587</v>
      </c>
      <c r="G3513" s="288" t="s">
        <v>117</v>
      </c>
      <c r="H3513" s="288"/>
      <c r="I3513" s="1"/>
      <c r="J3513" s="10"/>
      <c r="K3513" s="10"/>
      <c r="L3513" s="1"/>
    </row>
    <row r="3514" spans="2:12" s="5" customFormat="1" ht="63" hidden="1">
      <c r="B3514" s="1"/>
      <c r="C3514" s="459">
        <v>9360</v>
      </c>
      <c r="D3514" s="461" t="s">
        <v>3580</v>
      </c>
      <c r="E3514" s="463" t="s">
        <v>116</v>
      </c>
      <c r="F3514" s="465">
        <v>127658</v>
      </c>
      <c r="G3514" s="288" t="s">
        <v>117</v>
      </c>
      <c r="H3514" s="288"/>
      <c r="I3514" s="1"/>
      <c r="J3514" s="10"/>
      <c r="K3514" s="10"/>
      <c r="L3514" s="1"/>
    </row>
    <row r="3515" spans="2:12" s="5" customFormat="1" ht="31.5" hidden="1">
      <c r="B3515" s="1"/>
      <c r="C3515" s="459">
        <v>9361</v>
      </c>
      <c r="D3515" s="461" t="s">
        <v>3581</v>
      </c>
      <c r="E3515" s="463" t="s">
        <v>125</v>
      </c>
      <c r="F3515" s="465">
        <v>78292</v>
      </c>
      <c r="G3515" s="288" t="s">
        <v>117</v>
      </c>
      <c r="H3515" s="288"/>
      <c r="I3515" s="1"/>
      <c r="J3515" s="10"/>
      <c r="K3515" s="10"/>
      <c r="L3515" s="1"/>
    </row>
    <row r="3516" spans="2:12" s="5" customFormat="1" ht="47.25" hidden="1">
      <c r="B3516" s="1"/>
      <c r="C3516" s="459">
        <v>9362</v>
      </c>
      <c r="D3516" s="461" t="s">
        <v>3582</v>
      </c>
      <c r="E3516" s="463" t="s">
        <v>116</v>
      </c>
      <c r="F3516" s="465">
        <v>14455</v>
      </c>
      <c r="G3516" s="288" t="s">
        <v>117</v>
      </c>
      <c r="H3516" s="288"/>
      <c r="I3516" s="1"/>
      <c r="J3516" s="10"/>
      <c r="K3516" s="10"/>
      <c r="L3516" s="1"/>
    </row>
    <row r="3517" spans="2:12" s="5" customFormat="1" ht="47.25" hidden="1">
      <c r="B3517" s="1"/>
      <c r="C3517" s="459">
        <v>9363</v>
      </c>
      <c r="D3517" s="461" t="s">
        <v>3583</v>
      </c>
      <c r="E3517" s="463" t="s">
        <v>122</v>
      </c>
      <c r="F3517" s="465">
        <v>53474</v>
      </c>
      <c r="G3517" s="288" t="s">
        <v>117</v>
      </c>
      <c r="H3517" s="288"/>
      <c r="I3517" s="1"/>
      <c r="J3517" s="10"/>
      <c r="K3517" s="10"/>
      <c r="L3517" s="1"/>
    </row>
    <row r="3518" spans="2:12" s="5" customFormat="1" ht="47.25" hidden="1">
      <c r="B3518" s="1"/>
      <c r="C3518" s="459">
        <v>9364</v>
      </c>
      <c r="D3518" s="461" t="s">
        <v>3584</v>
      </c>
      <c r="E3518" s="463" t="s">
        <v>125</v>
      </c>
      <c r="F3518" s="465">
        <v>390137</v>
      </c>
      <c r="G3518" s="288" t="s">
        <v>117</v>
      </c>
      <c r="H3518" s="288"/>
      <c r="I3518" s="1"/>
      <c r="J3518" s="10"/>
      <c r="K3518" s="10"/>
      <c r="L3518" s="1"/>
    </row>
    <row r="3519" spans="2:12" s="5" customFormat="1" ht="31.5" hidden="1">
      <c r="B3519" s="1"/>
      <c r="C3519" s="459">
        <v>9365</v>
      </c>
      <c r="D3519" s="461" t="s">
        <v>3585</v>
      </c>
      <c r="E3519" s="463" t="s">
        <v>125</v>
      </c>
      <c r="F3519" s="465">
        <v>74278</v>
      </c>
      <c r="G3519" s="288" t="s">
        <v>117</v>
      </c>
      <c r="H3519" s="288"/>
      <c r="I3519" s="1"/>
      <c r="J3519" s="10"/>
      <c r="K3519" s="10"/>
      <c r="L3519" s="1"/>
    </row>
    <row r="3520" spans="2:12" s="5" customFormat="1" ht="47.25" hidden="1">
      <c r="B3520" s="1"/>
      <c r="C3520" s="459">
        <v>9366</v>
      </c>
      <c r="D3520" s="461" t="s">
        <v>3586</v>
      </c>
      <c r="E3520" s="463" t="s">
        <v>125</v>
      </c>
      <c r="F3520" s="465">
        <v>10001</v>
      </c>
      <c r="G3520" s="288" t="s">
        <v>117</v>
      </c>
      <c r="H3520" s="288"/>
      <c r="I3520" s="1"/>
      <c r="J3520" s="10"/>
      <c r="K3520" s="10"/>
      <c r="L3520" s="1"/>
    </row>
    <row r="3521" spans="2:12" s="5" customFormat="1" ht="94.5" hidden="1">
      <c r="B3521" s="1"/>
      <c r="C3521" s="459">
        <v>9367</v>
      </c>
      <c r="D3521" s="461" t="s">
        <v>3587</v>
      </c>
      <c r="E3521" s="463" t="s">
        <v>125</v>
      </c>
      <c r="F3521" s="465">
        <v>833000</v>
      </c>
      <c r="G3521" s="288" t="s">
        <v>117</v>
      </c>
      <c r="H3521" s="288"/>
      <c r="I3521" s="1"/>
      <c r="J3521" s="10"/>
      <c r="K3521" s="10"/>
      <c r="L3521" s="1"/>
    </row>
    <row r="3522" spans="2:12" s="5" customFormat="1" ht="78.75" hidden="1">
      <c r="B3522" s="1"/>
      <c r="C3522" s="459">
        <v>9368</v>
      </c>
      <c r="D3522" s="461" t="s">
        <v>3588</v>
      </c>
      <c r="E3522" s="463" t="s">
        <v>125</v>
      </c>
      <c r="F3522" s="465">
        <v>1130500</v>
      </c>
      <c r="G3522" s="288" t="s">
        <v>117</v>
      </c>
      <c r="H3522" s="288"/>
      <c r="I3522" s="1"/>
      <c r="J3522" s="10"/>
      <c r="K3522" s="10"/>
      <c r="L3522" s="1"/>
    </row>
    <row r="3523" spans="2:12" s="5" customFormat="1" ht="47.25" hidden="1">
      <c r="B3523" s="1"/>
      <c r="C3523" s="459">
        <v>9369</v>
      </c>
      <c r="D3523" s="461" t="s">
        <v>3589</v>
      </c>
      <c r="E3523" s="463" t="s">
        <v>125</v>
      </c>
      <c r="F3523" s="465">
        <v>28287</v>
      </c>
      <c r="G3523" s="288" t="s">
        <v>117</v>
      </c>
      <c r="H3523" s="288"/>
      <c r="I3523" s="1"/>
      <c r="J3523" s="10"/>
      <c r="K3523" s="10"/>
      <c r="L3523" s="1"/>
    </row>
    <row r="3524" spans="2:12" s="5" customFormat="1" ht="47.25" hidden="1">
      <c r="B3524" s="1"/>
      <c r="C3524" s="459">
        <v>9370</v>
      </c>
      <c r="D3524" s="461" t="s">
        <v>3590</v>
      </c>
      <c r="E3524" s="463" t="s">
        <v>125</v>
      </c>
      <c r="F3524" s="465">
        <v>25289</v>
      </c>
      <c r="G3524" s="288" t="s">
        <v>117</v>
      </c>
      <c r="H3524" s="288"/>
      <c r="I3524" s="1"/>
      <c r="J3524" s="10"/>
      <c r="K3524" s="10"/>
      <c r="L3524" s="1"/>
    </row>
    <row r="3525" spans="2:12" s="5" customFormat="1" ht="47.25" hidden="1">
      <c r="B3525" s="1"/>
      <c r="C3525" s="459">
        <v>9371</v>
      </c>
      <c r="D3525" s="461" t="s">
        <v>3591</v>
      </c>
      <c r="E3525" s="463" t="s">
        <v>125</v>
      </c>
      <c r="F3525" s="465">
        <v>32607</v>
      </c>
      <c r="G3525" s="288" t="s">
        <v>117</v>
      </c>
      <c r="H3525" s="288"/>
      <c r="I3525" s="1"/>
      <c r="J3525" s="10"/>
      <c r="K3525" s="10"/>
      <c r="L3525" s="1"/>
    </row>
    <row r="3526" spans="2:12" s="5" customFormat="1" ht="78.75" hidden="1">
      <c r="B3526" s="1"/>
      <c r="C3526" s="459">
        <v>9372</v>
      </c>
      <c r="D3526" s="461" t="s">
        <v>3592</v>
      </c>
      <c r="E3526" s="463" t="s">
        <v>122</v>
      </c>
      <c r="F3526" s="465">
        <v>914999</v>
      </c>
      <c r="G3526" s="288" t="s">
        <v>117</v>
      </c>
      <c r="H3526" s="288"/>
      <c r="I3526" s="1"/>
      <c r="J3526" s="10"/>
      <c r="K3526" s="10"/>
      <c r="L3526" s="1"/>
    </row>
    <row r="3527" spans="2:12" s="5" customFormat="1" ht="110.25" hidden="1">
      <c r="B3527" s="1"/>
      <c r="C3527" s="459">
        <v>9373</v>
      </c>
      <c r="D3527" s="461" t="s">
        <v>3593</v>
      </c>
      <c r="E3527" s="463" t="s">
        <v>125</v>
      </c>
      <c r="F3527" s="465">
        <v>3099220</v>
      </c>
      <c r="G3527" s="288" t="s">
        <v>117</v>
      </c>
      <c r="H3527" s="288"/>
      <c r="I3527" s="1"/>
      <c r="J3527" s="10"/>
      <c r="K3527" s="10"/>
      <c r="L3527" s="1"/>
    </row>
    <row r="3528" spans="2:12" s="5" customFormat="1" ht="283.5" hidden="1">
      <c r="B3528" s="1"/>
      <c r="C3528" s="459">
        <v>9374</v>
      </c>
      <c r="D3528" s="461" t="s">
        <v>3594</v>
      </c>
      <c r="E3528" s="463" t="s">
        <v>125</v>
      </c>
      <c r="F3528" s="465">
        <v>68030416</v>
      </c>
      <c r="G3528" s="288" t="s">
        <v>117</v>
      </c>
      <c r="H3528" s="288"/>
      <c r="I3528" s="1"/>
      <c r="J3528" s="10"/>
      <c r="K3528" s="10"/>
      <c r="L3528" s="1"/>
    </row>
    <row r="3529" spans="2:12" s="5" customFormat="1" ht="283.5" hidden="1">
      <c r="B3529" s="1"/>
      <c r="C3529" s="459">
        <v>9375</v>
      </c>
      <c r="D3529" s="461" t="s">
        <v>3595</v>
      </c>
      <c r="E3529" s="463" t="s">
        <v>125</v>
      </c>
      <c r="F3529" s="465">
        <v>80354994</v>
      </c>
      <c r="G3529" s="288" t="s">
        <v>117</v>
      </c>
      <c r="H3529" s="288"/>
      <c r="I3529" s="1"/>
      <c r="J3529" s="10"/>
      <c r="K3529" s="10"/>
      <c r="L3529" s="1"/>
    </row>
    <row r="3530" spans="2:12" s="5" customFormat="1" ht="283.5" hidden="1">
      <c r="B3530" s="1"/>
      <c r="C3530" s="459">
        <v>9376</v>
      </c>
      <c r="D3530" s="461" t="s">
        <v>3596</v>
      </c>
      <c r="E3530" s="463" t="s">
        <v>125</v>
      </c>
      <c r="F3530" s="465">
        <v>46006099</v>
      </c>
      <c r="G3530" s="288" t="s">
        <v>117</v>
      </c>
      <c r="H3530" s="288"/>
      <c r="I3530" s="1"/>
      <c r="J3530" s="10"/>
      <c r="K3530" s="10"/>
      <c r="L3530" s="1"/>
    </row>
    <row r="3531" spans="2:12" s="5" customFormat="1" ht="173.25" hidden="1">
      <c r="B3531" s="1"/>
      <c r="C3531" s="459">
        <v>9377</v>
      </c>
      <c r="D3531" s="461" t="s">
        <v>3597</v>
      </c>
      <c r="E3531" s="463" t="s">
        <v>122</v>
      </c>
      <c r="F3531" s="465">
        <v>4282936</v>
      </c>
      <c r="G3531" s="288" t="s">
        <v>117</v>
      </c>
      <c r="H3531" s="288"/>
      <c r="I3531" s="1"/>
      <c r="J3531" s="10"/>
      <c r="K3531" s="10"/>
      <c r="L3531" s="1"/>
    </row>
    <row r="3532" spans="2:12" s="5" customFormat="1" ht="173.25" hidden="1">
      <c r="B3532" s="1"/>
      <c r="C3532" s="459">
        <v>9378</v>
      </c>
      <c r="D3532" s="461" t="s">
        <v>3598</v>
      </c>
      <c r="E3532" s="463" t="s">
        <v>125</v>
      </c>
      <c r="F3532" s="465">
        <v>7486679</v>
      </c>
      <c r="G3532" s="288" t="s">
        <v>117</v>
      </c>
      <c r="H3532" s="288"/>
      <c r="I3532" s="1"/>
      <c r="J3532" s="10"/>
      <c r="K3532" s="10"/>
      <c r="L3532" s="1"/>
    </row>
    <row r="3533" spans="2:12" s="5" customFormat="1" ht="94.5" hidden="1">
      <c r="B3533" s="1"/>
      <c r="C3533" s="459">
        <v>9379</v>
      </c>
      <c r="D3533" s="461" t="s">
        <v>3599</v>
      </c>
      <c r="E3533" s="463" t="s">
        <v>125</v>
      </c>
      <c r="F3533" s="465">
        <v>2952647</v>
      </c>
      <c r="G3533" s="288" t="s">
        <v>117</v>
      </c>
      <c r="H3533" s="288"/>
      <c r="I3533" s="1"/>
      <c r="J3533" s="10"/>
      <c r="K3533" s="10"/>
      <c r="L3533" s="1"/>
    </row>
    <row r="3534" spans="2:12" s="5" customFormat="1" ht="173.25" hidden="1">
      <c r="B3534" s="1"/>
      <c r="C3534" s="459">
        <v>9380</v>
      </c>
      <c r="D3534" s="461" t="s">
        <v>3600</v>
      </c>
      <c r="E3534" s="463" t="s">
        <v>122</v>
      </c>
      <c r="F3534" s="465">
        <v>5350874</v>
      </c>
      <c r="G3534" s="288" t="s">
        <v>117</v>
      </c>
      <c r="H3534" s="288"/>
      <c r="I3534" s="1"/>
      <c r="J3534" s="10"/>
      <c r="K3534" s="10"/>
      <c r="L3534" s="1"/>
    </row>
    <row r="3535" spans="2:12" s="5" customFormat="1" ht="94.5" hidden="1">
      <c r="B3535" s="1"/>
      <c r="C3535" s="459">
        <v>9381</v>
      </c>
      <c r="D3535" s="461" t="s">
        <v>3601</v>
      </c>
      <c r="E3535" s="463" t="s">
        <v>125</v>
      </c>
      <c r="F3535" s="465">
        <v>3290332</v>
      </c>
      <c r="G3535" s="288" t="s">
        <v>117</v>
      </c>
      <c r="H3535" s="288"/>
      <c r="I3535" s="1"/>
      <c r="J3535" s="10"/>
      <c r="K3535" s="10"/>
      <c r="L3535" s="1"/>
    </row>
    <row r="3536" spans="2:12" s="5" customFormat="1" ht="47.25" hidden="1">
      <c r="B3536" s="1"/>
      <c r="C3536" s="459">
        <v>9382</v>
      </c>
      <c r="D3536" s="461" t="s">
        <v>3602</v>
      </c>
      <c r="E3536" s="463" t="s">
        <v>125</v>
      </c>
      <c r="F3536" s="465">
        <v>301260703</v>
      </c>
      <c r="G3536" s="288" t="s">
        <v>117</v>
      </c>
      <c r="H3536" s="288"/>
      <c r="I3536" s="1"/>
      <c r="J3536" s="10"/>
      <c r="K3536" s="10"/>
      <c r="L3536" s="1"/>
    </row>
    <row r="3537" spans="2:12" s="5" customFormat="1" ht="47.25" hidden="1">
      <c r="B3537" s="1"/>
      <c r="C3537" s="459">
        <v>9383</v>
      </c>
      <c r="D3537" s="461" t="s">
        <v>3603</v>
      </c>
      <c r="E3537" s="463" t="s">
        <v>125</v>
      </c>
      <c r="F3537" s="465">
        <v>147288504</v>
      </c>
      <c r="G3537" s="288" t="s">
        <v>117</v>
      </c>
      <c r="H3537" s="288"/>
      <c r="I3537" s="1"/>
      <c r="J3537" s="10"/>
      <c r="K3537" s="10"/>
      <c r="L3537" s="1"/>
    </row>
    <row r="3538" spans="2:12" s="5" customFormat="1" ht="173.25" hidden="1">
      <c r="B3538" s="1"/>
      <c r="C3538" s="459">
        <v>9384</v>
      </c>
      <c r="D3538" s="461" t="s">
        <v>3604</v>
      </c>
      <c r="E3538" s="463" t="s">
        <v>122</v>
      </c>
      <c r="F3538" s="465">
        <v>781527</v>
      </c>
      <c r="G3538" s="288" t="s">
        <v>117</v>
      </c>
      <c r="H3538" s="288"/>
      <c r="I3538" s="1"/>
      <c r="J3538" s="10"/>
      <c r="K3538" s="10"/>
      <c r="L3538" s="1"/>
    </row>
    <row r="3539" spans="2:12" s="5" customFormat="1" ht="204.75" hidden="1">
      <c r="B3539" s="1"/>
      <c r="C3539" s="459">
        <v>9385</v>
      </c>
      <c r="D3539" s="461" t="s">
        <v>3605</v>
      </c>
      <c r="E3539" s="463" t="s">
        <v>122</v>
      </c>
      <c r="F3539" s="465">
        <v>1427783</v>
      </c>
      <c r="G3539" s="288" t="s">
        <v>117</v>
      </c>
      <c r="H3539" s="288"/>
      <c r="I3539" s="1"/>
      <c r="J3539" s="10"/>
      <c r="K3539" s="10"/>
      <c r="L3539" s="1"/>
    </row>
    <row r="3540" spans="2:12" s="5" customFormat="1" ht="47.25" hidden="1">
      <c r="B3540" s="1"/>
      <c r="C3540" s="459">
        <v>9386</v>
      </c>
      <c r="D3540" s="461" t="s">
        <v>3606</v>
      </c>
      <c r="E3540" s="463" t="s">
        <v>122</v>
      </c>
      <c r="F3540" s="465">
        <v>728763</v>
      </c>
      <c r="G3540" s="288" t="s">
        <v>117</v>
      </c>
      <c r="H3540" s="288"/>
      <c r="I3540" s="1"/>
      <c r="J3540" s="10"/>
      <c r="K3540" s="10"/>
      <c r="L3540" s="1"/>
    </row>
    <row r="3541" spans="2:12" s="5" customFormat="1" ht="47.25" hidden="1">
      <c r="B3541" s="1"/>
      <c r="C3541" s="459">
        <v>9387</v>
      </c>
      <c r="D3541" s="461" t="s">
        <v>3607</v>
      </c>
      <c r="E3541" s="463" t="s">
        <v>125</v>
      </c>
      <c r="F3541" s="465">
        <v>30940376</v>
      </c>
      <c r="G3541" s="288" t="s">
        <v>117</v>
      </c>
      <c r="H3541" s="288"/>
      <c r="I3541" s="1"/>
      <c r="J3541" s="10"/>
      <c r="K3541" s="10"/>
      <c r="L3541" s="1"/>
    </row>
    <row r="3542" spans="2:12" s="5" customFormat="1" ht="47.25" hidden="1">
      <c r="B3542" s="1"/>
      <c r="C3542" s="459">
        <v>9388</v>
      </c>
      <c r="D3542" s="461" t="s">
        <v>3608</v>
      </c>
      <c r="E3542" s="463" t="s">
        <v>125</v>
      </c>
      <c r="F3542" s="465">
        <v>62334154</v>
      </c>
      <c r="G3542" s="288" t="s">
        <v>117</v>
      </c>
      <c r="H3542" s="288"/>
      <c r="I3542" s="1"/>
      <c r="J3542" s="10"/>
      <c r="K3542" s="10"/>
      <c r="L3542" s="1"/>
    </row>
    <row r="3543" spans="2:12" s="5" customFormat="1" ht="47.25" hidden="1">
      <c r="B3543" s="1"/>
      <c r="C3543" s="459">
        <v>9389</v>
      </c>
      <c r="D3543" s="461" t="s">
        <v>3609</v>
      </c>
      <c r="E3543" s="463" t="s">
        <v>125</v>
      </c>
      <c r="F3543" s="465">
        <v>18371</v>
      </c>
      <c r="G3543" s="288" t="s">
        <v>117</v>
      </c>
      <c r="H3543" s="288"/>
      <c r="I3543" s="1"/>
      <c r="J3543" s="10"/>
      <c r="K3543" s="10"/>
      <c r="L3543" s="1"/>
    </row>
    <row r="3544" spans="2:12" s="5" customFormat="1" ht="47.25" hidden="1">
      <c r="B3544" s="1"/>
      <c r="C3544" s="459">
        <v>9390</v>
      </c>
      <c r="D3544" s="461" t="s">
        <v>3610</v>
      </c>
      <c r="E3544" s="463" t="s">
        <v>125</v>
      </c>
      <c r="F3544" s="465">
        <v>21675</v>
      </c>
      <c r="G3544" s="288" t="s">
        <v>117</v>
      </c>
      <c r="H3544" s="288"/>
      <c r="I3544" s="1"/>
      <c r="J3544" s="10"/>
      <c r="K3544" s="10"/>
      <c r="L3544" s="1"/>
    </row>
    <row r="3545" spans="2:12" s="5" customFormat="1" ht="31.5" hidden="1">
      <c r="B3545" s="1"/>
      <c r="C3545" s="459">
        <v>9391</v>
      </c>
      <c r="D3545" s="461" t="s">
        <v>3611</v>
      </c>
      <c r="E3545" s="463" t="s">
        <v>125</v>
      </c>
      <c r="F3545" s="465">
        <v>311045</v>
      </c>
      <c r="G3545" s="288" t="s">
        <v>117</v>
      </c>
      <c r="H3545" s="288"/>
      <c r="I3545" s="1"/>
      <c r="J3545" s="10"/>
      <c r="K3545" s="10"/>
      <c r="L3545" s="1"/>
    </row>
    <row r="3546" spans="2:12" s="5" customFormat="1" ht="47.25" hidden="1">
      <c r="B3546" s="1"/>
      <c r="C3546" s="459">
        <v>9392</v>
      </c>
      <c r="D3546" s="461" t="s">
        <v>3612</v>
      </c>
      <c r="E3546" s="463" t="s">
        <v>125</v>
      </c>
      <c r="F3546" s="465">
        <v>37449</v>
      </c>
      <c r="G3546" s="288" t="s">
        <v>117</v>
      </c>
      <c r="H3546" s="288"/>
      <c r="I3546" s="1"/>
      <c r="J3546" s="10"/>
      <c r="K3546" s="10"/>
      <c r="L3546" s="1"/>
    </row>
    <row r="3547" spans="2:12" s="5" customFormat="1" ht="47.25" hidden="1">
      <c r="B3547" s="1"/>
      <c r="C3547" s="459">
        <v>9393</v>
      </c>
      <c r="D3547" s="461" t="s">
        <v>3613</v>
      </c>
      <c r="E3547" s="463" t="s">
        <v>125</v>
      </c>
      <c r="F3547" s="465">
        <v>119630</v>
      </c>
      <c r="G3547" s="288" t="s">
        <v>117</v>
      </c>
      <c r="H3547" s="288"/>
      <c r="I3547" s="1"/>
      <c r="J3547" s="10"/>
      <c r="K3547" s="10"/>
      <c r="L3547" s="1"/>
    </row>
    <row r="3548" spans="2:12" s="5" customFormat="1" ht="157.5" hidden="1">
      <c r="B3548" s="1"/>
      <c r="C3548" s="459">
        <v>9394</v>
      </c>
      <c r="D3548" s="461" t="s">
        <v>3614</v>
      </c>
      <c r="E3548" s="463" t="s">
        <v>122</v>
      </c>
      <c r="F3548" s="465">
        <v>1510100</v>
      </c>
      <c r="G3548" s="288" t="s">
        <v>117</v>
      </c>
      <c r="H3548" s="288"/>
      <c r="I3548" s="1"/>
      <c r="J3548" s="10"/>
      <c r="K3548" s="10"/>
      <c r="L3548" s="1"/>
    </row>
    <row r="3549" spans="2:12" s="5" customFormat="1" ht="150" hidden="1">
      <c r="B3549" s="1"/>
      <c r="C3549" s="31">
        <v>9395</v>
      </c>
      <c r="D3549" s="34" t="s">
        <v>3615</v>
      </c>
      <c r="E3549" s="32" t="s">
        <v>122</v>
      </c>
      <c r="F3549" s="36">
        <v>2325910</v>
      </c>
      <c r="G3549" s="288" t="s">
        <v>117</v>
      </c>
      <c r="H3549" s="288"/>
      <c r="I3549" s="1"/>
      <c r="J3549" s="10"/>
      <c r="K3549" s="10"/>
      <c r="L3549" s="1"/>
    </row>
    <row r="3550" spans="2:12" s="5" customFormat="1" ht="135" hidden="1">
      <c r="B3550" s="1"/>
      <c r="C3550" s="31">
        <v>9396</v>
      </c>
      <c r="D3550" s="34" t="s">
        <v>3616</v>
      </c>
      <c r="E3550" s="32" t="s">
        <v>122</v>
      </c>
      <c r="F3550" s="36">
        <v>831954</v>
      </c>
      <c r="G3550" s="288" t="s">
        <v>117</v>
      </c>
      <c r="H3550" s="288"/>
      <c r="I3550" s="1"/>
      <c r="J3550" s="10"/>
      <c r="K3550" s="10"/>
      <c r="L3550" s="1"/>
    </row>
    <row r="3551" spans="2:12" s="5" customFormat="1" ht="135" hidden="1">
      <c r="B3551" s="1"/>
      <c r="C3551" s="31">
        <v>9397</v>
      </c>
      <c r="D3551" s="34" t="s">
        <v>3617</v>
      </c>
      <c r="E3551" s="32" t="s">
        <v>122</v>
      </c>
      <c r="F3551" s="36">
        <v>831954</v>
      </c>
      <c r="G3551" s="288" t="s">
        <v>117</v>
      </c>
      <c r="H3551" s="288"/>
      <c r="I3551" s="1"/>
      <c r="J3551" s="10"/>
      <c r="K3551" s="10"/>
      <c r="L3551" s="1"/>
    </row>
    <row r="3552" spans="2:12" s="5" customFormat="1" ht="135" hidden="1">
      <c r="B3552" s="1"/>
      <c r="C3552" s="31">
        <v>9398</v>
      </c>
      <c r="D3552" s="34" t="s">
        <v>3618</v>
      </c>
      <c r="E3552" s="32" t="s">
        <v>122</v>
      </c>
      <c r="F3552" s="36">
        <v>900759</v>
      </c>
      <c r="G3552" s="288" t="s">
        <v>117</v>
      </c>
      <c r="H3552" s="288"/>
      <c r="I3552" s="1"/>
      <c r="J3552" s="10"/>
      <c r="K3552" s="10"/>
      <c r="L3552" s="1"/>
    </row>
    <row r="3553" spans="2:12" s="5" customFormat="1" ht="75" hidden="1">
      <c r="B3553" s="1"/>
      <c r="C3553" s="31">
        <v>9399</v>
      </c>
      <c r="D3553" s="34" t="s">
        <v>3619</v>
      </c>
      <c r="E3553" s="32" t="s">
        <v>122</v>
      </c>
      <c r="F3553" s="36">
        <v>7581</v>
      </c>
      <c r="G3553" s="288" t="s">
        <v>117</v>
      </c>
      <c r="H3553" s="288"/>
      <c r="I3553" s="1"/>
      <c r="J3553" s="10"/>
      <c r="K3553" s="10"/>
      <c r="L3553" s="1"/>
    </row>
    <row r="3554" spans="2:12" s="5" customFormat="1" ht="45" hidden="1">
      <c r="B3554" s="1"/>
      <c r="C3554" s="31">
        <v>9400</v>
      </c>
      <c r="D3554" s="34" t="s">
        <v>3620</v>
      </c>
      <c r="E3554" s="32" t="s">
        <v>125</v>
      </c>
      <c r="F3554" s="36">
        <v>86407</v>
      </c>
      <c r="G3554" s="288" t="s">
        <v>117</v>
      </c>
      <c r="H3554" s="288"/>
      <c r="I3554" s="1"/>
      <c r="J3554" s="10"/>
      <c r="K3554" s="10"/>
      <c r="L3554" s="1"/>
    </row>
    <row r="3555" spans="2:12" s="5" customFormat="1" ht="45" hidden="1">
      <c r="B3555" s="1"/>
      <c r="C3555" s="31">
        <v>9401</v>
      </c>
      <c r="D3555" s="34" t="s">
        <v>3621</v>
      </c>
      <c r="E3555" s="32" t="s">
        <v>125</v>
      </c>
      <c r="F3555" s="36">
        <v>108406</v>
      </c>
      <c r="G3555" s="288" t="s">
        <v>117</v>
      </c>
      <c r="H3555" s="288"/>
      <c r="I3555" s="1"/>
      <c r="J3555" s="10"/>
      <c r="K3555" s="10"/>
      <c r="L3555" s="1"/>
    </row>
    <row r="3556" spans="2:12" s="5" customFormat="1" ht="30" hidden="1">
      <c r="B3556" s="1"/>
      <c r="C3556" s="31">
        <v>9402</v>
      </c>
      <c r="D3556" s="34" t="s">
        <v>3622</v>
      </c>
      <c r="E3556" s="32" t="s">
        <v>125</v>
      </c>
      <c r="F3556" s="36">
        <v>522371</v>
      </c>
      <c r="G3556" s="288" t="s">
        <v>117</v>
      </c>
      <c r="H3556" s="288"/>
      <c r="I3556" s="1"/>
      <c r="J3556" s="10"/>
      <c r="K3556" s="10"/>
      <c r="L3556" s="1"/>
    </row>
    <row r="3557" spans="2:12" s="5" customFormat="1" ht="30" hidden="1">
      <c r="B3557" s="1"/>
      <c r="C3557" s="31">
        <v>9403</v>
      </c>
      <c r="D3557" s="34" t="s">
        <v>3623</v>
      </c>
      <c r="E3557" s="32" t="s">
        <v>125</v>
      </c>
      <c r="F3557" s="36">
        <v>543672</v>
      </c>
      <c r="G3557" s="288" t="s">
        <v>117</v>
      </c>
      <c r="H3557" s="288"/>
      <c r="I3557" s="1"/>
      <c r="J3557" s="10"/>
      <c r="K3557" s="10"/>
      <c r="L3557" s="1"/>
    </row>
    <row r="3558" spans="2:12" s="5" customFormat="1" ht="30" hidden="1">
      <c r="B3558" s="1"/>
      <c r="C3558" s="31">
        <v>9404</v>
      </c>
      <c r="D3558" s="34" t="s">
        <v>3624</v>
      </c>
      <c r="E3558" s="32" t="s">
        <v>125</v>
      </c>
      <c r="F3558" s="36">
        <v>607871</v>
      </c>
      <c r="G3558" s="288" t="s">
        <v>117</v>
      </c>
      <c r="H3558" s="288"/>
      <c r="I3558" s="1"/>
      <c r="J3558" s="10"/>
      <c r="K3558" s="10"/>
      <c r="L3558" s="1"/>
    </row>
    <row r="3559" spans="2:12" s="5" customFormat="1" ht="30" hidden="1">
      <c r="B3559" s="1"/>
      <c r="C3559" s="31">
        <v>9405</v>
      </c>
      <c r="D3559" s="34" t="s">
        <v>3625</v>
      </c>
      <c r="E3559" s="32" t="s">
        <v>125</v>
      </c>
      <c r="F3559" s="36">
        <v>448707</v>
      </c>
      <c r="G3559" s="288" t="s">
        <v>117</v>
      </c>
      <c r="H3559" s="288"/>
      <c r="I3559" s="1"/>
      <c r="J3559" s="10"/>
      <c r="K3559" s="10"/>
      <c r="L3559" s="1"/>
    </row>
    <row r="3560" spans="2:12" s="5" customFormat="1" ht="30" hidden="1">
      <c r="B3560" s="1"/>
      <c r="C3560" s="31">
        <v>9406</v>
      </c>
      <c r="D3560" s="34" t="s">
        <v>3626</v>
      </c>
      <c r="E3560" s="32" t="s">
        <v>125</v>
      </c>
      <c r="F3560" s="36">
        <v>422601</v>
      </c>
      <c r="G3560" s="288" t="s">
        <v>117</v>
      </c>
      <c r="H3560" s="288"/>
      <c r="I3560" s="1"/>
      <c r="J3560" s="10"/>
      <c r="K3560" s="10"/>
      <c r="L3560" s="1"/>
    </row>
    <row r="3561" spans="2:12" s="5" customFormat="1" ht="30" hidden="1">
      <c r="B3561" s="1"/>
      <c r="C3561" s="31">
        <v>9407</v>
      </c>
      <c r="D3561" s="34" t="s">
        <v>3627</v>
      </c>
      <c r="E3561" s="32" t="s">
        <v>125</v>
      </c>
      <c r="F3561" s="36">
        <v>491907</v>
      </c>
      <c r="G3561" s="288" t="s">
        <v>117</v>
      </c>
      <c r="H3561" s="288"/>
      <c r="I3561" s="1"/>
      <c r="J3561" s="10"/>
      <c r="K3561" s="10"/>
      <c r="L3561" s="1"/>
    </row>
    <row r="3562" spans="2:12" s="5" customFormat="1" ht="30" hidden="1">
      <c r="B3562" s="1"/>
      <c r="C3562" s="31">
        <v>9408</v>
      </c>
      <c r="D3562" s="34" t="s">
        <v>3628</v>
      </c>
      <c r="E3562" s="32" t="s">
        <v>125</v>
      </c>
      <c r="F3562" s="36">
        <v>454599</v>
      </c>
      <c r="G3562" s="288" t="s">
        <v>117</v>
      </c>
      <c r="H3562" s="288"/>
      <c r="I3562" s="1"/>
      <c r="J3562" s="10"/>
      <c r="K3562" s="10"/>
      <c r="L3562" s="1"/>
    </row>
    <row r="3563" spans="2:12" s="5" customFormat="1" ht="30" hidden="1">
      <c r="B3563" s="1"/>
      <c r="C3563" s="31">
        <v>9409</v>
      </c>
      <c r="D3563" s="34" t="s">
        <v>3629</v>
      </c>
      <c r="E3563" s="32" t="s">
        <v>125</v>
      </c>
      <c r="F3563" s="36">
        <v>390644</v>
      </c>
      <c r="G3563" s="288" t="s">
        <v>117</v>
      </c>
      <c r="H3563" s="288"/>
      <c r="I3563" s="1"/>
      <c r="J3563" s="10"/>
      <c r="K3563" s="10"/>
      <c r="L3563" s="1"/>
    </row>
    <row r="3564" spans="2:12" s="5" customFormat="1" ht="30" hidden="1">
      <c r="B3564" s="1"/>
      <c r="C3564" s="31">
        <v>9410</v>
      </c>
      <c r="D3564" s="34" t="s">
        <v>3630</v>
      </c>
      <c r="E3564" s="32" t="s">
        <v>125</v>
      </c>
      <c r="F3564" s="36">
        <v>467197</v>
      </c>
      <c r="G3564" s="288" t="s">
        <v>117</v>
      </c>
      <c r="H3564" s="288"/>
      <c r="I3564" s="1"/>
      <c r="J3564" s="10"/>
      <c r="K3564" s="10"/>
      <c r="L3564" s="1"/>
    </row>
    <row r="3565" spans="2:12" s="5" customFormat="1" ht="30" hidden="1">
      <c r="B3565" s="1"/>
      <c r="C3565" s="31">
        <v>9411</v>
      </c>
      <c r="D3565" s="34" t="s">
        <v>3631</v>
      </c>
      <c r="E3565" s="32" t="s">
        <v>125</v>
      </c>
      <c r="F3565" s="36">
        <v>1045196</v>
      </c>
      <c r="G3565" s="288" t="s">
        <v>117</v>
      </c>
      <c r="H3565" s="288"/>
      <c r="I3565" s="1"/>
      <c r="J3565" s="10"/>
      <c r="K3565" s="10"/>
      <c r="L3565" s="1"/>
    </row>
    <row r="3566" spans="2:12" s="5" customFormat="1" ht="30" hidden="1">
      <c r="B3566" s="1"/>
      <c r="C3566" s="31">
        <v>9412</v>
      </c>
      <c r="D3566" s="34" t="s">
        <v>3632</v>
      </c>
      <c r="E3566" s="32" t="s">
        <v>125</v>
      </c>
      <c r="F3566" s="36">
        <v>2263720</v>
      </c>
      <c r="G3566" s="288" t="s">
        <v>117</v>
      </c>
      <c r="H3566" s="288"/>
      <c r="I3566" s="1"/>
      <c r="J3566" s="10"/>
      <c r="K3566" s="10"/>
      <c r="L3566" s="1"/>
    </row>
    <row r="3567" spans="2:12" s="5" customFormat="1" ht="45" hidden="1">
      <c r="B3567" s="1"/>
      <c r="C3567" s="31">
        <v>9413</v>
      </c>
      <c r="D3567" s="34" t="s">
        <v>3633</v>
      </c>
      <c r="E3567" s="32" t="s">
        <v>125</v>
      </c>
      <c r="F3567" s="36">
        <v>124945</v>
      </c>
      <c r="G3567" s="288" t="s">
        <v>117</v>
      </c>
      <c r="H3567" s="288"/>
      <c r="I3567" s="1"/>
      <c r="J3567" s="10"/>
      <c r="K3567" s="10"/>
      <c r="L3567" s="1"/>
    </row>
    <row r="3568" spans="2:12" s="5" customFormat="1" ht="45" hidden="1">
      <c r="B3568" s="1"/>
      <c r="C3568" s="31">
        <v>9414</v>
      </c>
      <c r="D3568" s="34" t="s">
        <v>3634</v>
      </c>
      <c r="E3568" s="32" t="s">
        <v>125</v>
      </c>
      <c r="F3568" s="36">
        <v>123406</v>
      </c>
      <c r="G3568" s="288" t="s">
        <v>117</v>
      </c>
      <c r="H3568" s="288"/>
      <c r="I3568" s="1"/>
      <c r="J3568" s="10"/>
      <c r="K3568" s="10"/>
      <c r="L3568" s="1"/>
    </row>
    <row r="3569" spans="2:12" s="5" customFormat="1" ht="45" hidden="1">
      <c r="B3569" s="1"/>
      <c r="C3569" s="31">
        <v>9415</v>
      </c>
      <c r="D3569" s="34" t="s">
        <v>3635</v>
      </c>
      <c r="E3569" s="32" t="s">
        <v>125</v>
      </c>
      <c r="F3569" s="36">
        <v>145406</v>
      </c>
      <c r="G3569" s="288" t="s">
        <v>117</v>
      </c>
      <c r="H3569" s="288"/>
      <c r="I3569" s="1"/>
      <c r="J3569" s="10"/>
      <c r="K3569" s="10"/>
      <c r="L3569" s="1"/>
    </row>
    <row r="3570" spans="2:12" s="5" customFormat="1" ht="60" hidden="1">
      <c r="B3570" s="1"/>
      <c r="C3570" s="31">
        <v>9416</v>
      </c>
      <c r="D3570" s="34" t="s">
        <v>3636</v>
      </c>
      <c r="E3570" s="32" t="s">
        <v>116</v>
      </c>
      <c r="F3570" s="36">
        <v>24799</v>
      </c>
      <c r="G3570" s="288" t="s">
        <v>117</v>
      </c>
      <c r="H3570" s="288"/>
      <c r="I3570" s="1"/>
      <c r="J3570" s="10"/>
      <c r="K3570" s="10"/>
      <c r="L3570" s="1"/>
    </row>
    <row r="3571" spans="2:12" s="5" customFormat="1" ht="60" hidden="1">
      <c r="B3571" s="1"/>
      <c r="C3571" s="31">
        <v>9417</v>
      </c>
      <c r="D3571" s="34" t="s">
        <v>3637</v>
      </c>
      <c r="E3571" s="32" t="s">
        <v>2466</v>
      </c>
      <c r="F3571" s="36">
        <v>77350000</v>
      </c>
      <c r="G3571" s="288" t="s">
        <v>117</v>
      </c>
      <c r="H3571" s="288"/>
      <c r="I3571" s="1"/>
      <c r="J3571" s="10"/>
      <c r="K3571" s="10"/>
      <c r="L3571" s="1"/>
    </row>
    <row r="3572" spans="2:12" s="5" customFormat="1" ht="105" hidden="1">
      <c r="B3572" s="1"/>
      <c r="C3572" s="31">
        <v>9418</v>
      </c>
      <c r="D3572" s="34" t="s">
        <v>3638</v>
      </c>
      <c r="E3572" s="32" t="s">
        <v>125</v>
      </c>
      <c r="F3572" s="36">
        <v>220222</v>
      </c>
      <c r="G3572" s="288" t="s">
        <v>117</v>
      </c>
      <c r="H3572" s="288"/>
      <c r="I3572" s="1"/>
      <c r="J3572" s="10"/>
      <c r="K3572" s="10"/>
      <c r="L3572" s="1"/>
    </row>
    <row r="3573" spans="2:12" s="5" customFormat="1" ht="90">
      <c r="B3573" s="1"/>
      <c r="C3573" s="31">
        <v>9419</v>
      </c>
      <c r="D3573" s="34" t="s">
        <v>3639</v>
      </c>
      <c r="E3573" s="32" t="s">
        <v>116</v>
      </c>
      <c r="F3573" s="36">
        <v>658391</v>
      </c>
      <c r="G3573" s="288" t="s">
        <v>117</v>
      </c>
      <c r="H3573" s="288"/>
      <c r="I3573" s="1"/>
      <c r="J3573" s="10"/>
      <c r="K3573" s="10"/>
      <c r="L3573" s="1"/>
    </row>
    <row r="3574" spans="2:12" s="5" customFormat="1" ht="30" hidden="1">
      <c r="B3574" s="1"/>
      <c r="C3574" s="31">
        <v>9420</v>
      </c>
      <c r="D3574" s="34" t="s">
        <v>3640</v>
      </c>
      <c r="E3574" s="32" t="s">
        <v>125</v>
      </c>
      <c r="F3574" s="36">
        <v>214906</v>
      </c>
      <c r="G3574" s="288" t="s">
        <v>117</v>
      </c>
      <c r="H3574" s="288"/>
      <c r="I3574" s="1"/>
      <c r="J3574" s="10"/>
      <c r="K3574" s="10"/>
      <c r="L3574" s="1"/>
    </row>
    <row r="3575" spans="2:12" s="5" customFormat="1" ht="30" hidden="1">
      <c r="B3575" s="1"/>
      <c r="C3575" s="31">
        <v>9421</v>
      </c>
      <c r="D3575" s="34" t="s">
        <v>3641</v>
      </c>
      <c r="E3575" s="32" t="s">
        <v>125</v>
      </c>
      <c r="F3575" s="36">
        <v>262406</v>
      </c>
      <c r="G3575" s="288" t="s">
        <v>117</v>
      </c>
      <c r="H3575" s="288"/>
      <c r="I3575" s="1"/>
      <c r="J3575" s="10"/>
      <c r="K3575" s="10"/>
      <c r="L3575" s="1"/>
    </row>
    <row r="3576" spans="2:12" s="5" customFormat="1" ht="30" hidden="1">
      <c r="B3576" s="1"/>
      <c r="C3576" s="31">
        <v>9422</v>
      </c>
      <c r="D3576" s="34" t="s">
        <v>3642</v>
      </c>
      <c r="E3576" s="32" t="s">
        <v>125</v>
      </c>
      <c r="F3576" s="36">
        <v>348406</v>
      </c>
      <c r="G3576" s="288" t="s">
        <v>117</v>
      </c>
      <c r="H3576" s="288"/>
      <c r="I3576" s="1"/>
      <c r="J3576" s="10"/>
      <c r="K3576" s="10"/>
      <c r="L3576" s="1"/>
    </row>
    <row r="3577" spans="2:12" s="5" customFormat="1" ht="30" hidden="1">
      <c r="B3577" s="1"/>
      <c r="C3577" s="31">
        <v>9423</v>
      </c>
      <c r="D3577" s="34" t="s">
        <v>3643</v>
      </c>
      <c r="E3577" s="32" t="s">
        <v>125</v>
      </c>
      <c r="F3577" s="36">
        <v>560678</v>
      </c>
      <c r="G3577" s="288" t="s">
        <v>117</v>
      </c>
      <c r="H3577" s="288"/>
      <c r="I3577" s="1"/>
      <c r="J3577" s="10"/>
      <c r="K3577" s="10"/>
      <c r="L3577" s="1"/>
    </row>
    <row r="3578" spans="2:12" s="5" customFormat="1" ht="45" hidden="1">
      <c r="B3578" s="1"/>
      <c r="C3578" s="31">
        <v>9424</v>
      </c>
      <c r="D3578" s="34" t="s">
        <v>3644</v>
      </c>
      <c r="E3578" s="32" t="s">
        <v>119</v>
      </c>
      <c r="F3578" s="36">
        <v>439691</v>
      </c>
      <c r="G3578" s="288" t="s">
        <v>117</v>
      </c>
      <c r="H3578" s="288"/>
      <c r="I3578" s="1"/>
      <c r="J3578" s="10"/>
      <c r="K3578" s="10"/>
      <c r="L3578" s="1"/>
    </row>
    <row r="3579" spans="2:12" s="5" customFormat="1" ht="135" hidden="1">
      <c r="B3579" s="1"/>
      <c r="C3579" s="31">
        <v>9425</v>
      </c>
      <c r="D3579" s="34" t="s">
        <v>3645</v>
      </c>
      <c r="E3579" s="32" t="s">
        <v>122</v>
      </c>
      <c r="F3579" s="36">
        <v>2230918</v>
      </c>
      <c r="G3579" s="288" t="s">
        <v>117</v>
      </c>
      <c r="H3579" s="288"/>
      <c r="I3579" s="1"/>
      <c r="J3579" s="10"/>
      <c r="K3579" s="10"/>
      <c r="L3579" s="1"/>
    </row>
    <row r="3580" spans="2:12" s="5" customFormat="1" ht="75" hidden="1">
      <c r="B3580" s="1"/>
      <c r="C3580" s="31">
        <v>9426</v>
      </c>
      <c r="D3580" s="34" t="s">
        <v>3646</v>
      </c>
      <c r="E3580" s="32" t="s">
        <v>125</v>
      </c>
      <c r="F3580" s="36">
        <v>3299221</v>
      </c>
      <c r="G3580" s="288" t="s">
        <v>117</v>
      </c>
      <c r="H3580" s="288"/>
      <c r="I3580" s="1"/>
      <c r="J3580" s="10"/>
      <c r="K3580" s="10"/>
      <c r="L3580" s="1"/>
    </row>
    <row r="3581" spans="2:12" s="5" customFormat="1" ht="75" hidden="1">
      <c r="B3581" s="1"/>
      <c r="C3581" s="31">
        <v>9427</v>
      </c>
      <c r="D3581" s="34" t="s">
        <v>3647</v>
      </c>
      <c r="E3581" s="32" t="s">
        <v>125</v>
      </c>
      <c r="F3581" s="36">
        <v>1624117</v>
      </c>
      <c r="G3581" s="288" t="s">
        <v>117</v>
      </c>
      <c r="H3581" s="288"/>
      <c r="I3581" s="1"/>
      <c r="J3581" s="10"/>
      <c r="K3581" s="10"/>
      <c r="L3581" s="1"/>
    </row>
    <row r="3582" spans="2:12" s="5" customFormat="1" ht="60" hidden="1">
      <c r="B3582" s="1"/>
      <c r="C3582" s="31">
        <v>9428</v>
      </c>
      <c r="D3582" s="34" t="s">
        <v>3648</v>
      </c>
      <c r="E3582" s="32" t="s">
        <v>125</v>
      </c>
      <c r="F3582" s="36">
        <v>1028481</v>
      </c>
      <c r="G3582" s="288" t="s">
        <v>117</v>
      </c>
      <c r="H3582" s="288"/>
      <c r="I3582" s="1"/>
      <c r="J3582" s="10"/>
      <c r="K3582" s="10"/>
      <c r="L3582" s="1"/>
    </row>
    <row r="3583" spans="2:12" s="5" customFormat="1" ht="60" hidden="1">
      <c r="B3583" s="1"/>
      <c r="C3583" s="31">
        <v>9429</v>
      </c>
      <c r="D3583" s="34" t="s">
        <v>3649</v>
      </c>
      <c r="E3583" s="32" t="s">
        <v>125</v>
      </c>
      <c r="F3583" s="36">
        <v>544531</v>
      </c>
      <c r="G3583" s="288" t="s">
        <v>117</v>
      </c>
      <c r="H3583" s="288"/>
      <c r="I3583" s="1"/>
      <c r="J3583" s="10"/>
      <c r="K3583" s="10"/>
      <c r="L3583" s="1"/>
    </row>
    <row r="3584" spans="2:12" s="5" customFormat="1" ht="120" hidden="1">
      <c r="B3584" s="1"/>
      <c r="C3584" s="31">
        <v>9430</v>
      </c>
      <c r="D3584" s="34" t="s">
        <v>3650</v>
      </c>
      <c r="E3584" s="32" t="s">
        <v>125</v>
      </c>
      <c r="F3584" s="36">
        <v>20950608</v>
      </c>
      <c r="G3584" s="288" t="s">
        <v>117</v>
      </c>
      <c r="H3584" s="288"/>
      <c r="I3584" s="1"/>
      <c r="J3584" s="10"/>
      <c r="K3584" s="10"/>
      <c r="L3584" s="1"/>
    </row>
    <row r="3585" spans="2:12" s="5" customFormat="1" ht="135" hidden="1">
      <c r="B3585" s="1"/>
      <c r="C3585" s="31">
        <v>9431</v>
      </c>
      <c r="D3585" s="34" t="s">
        <v>3651</v>
      </c>
      <c r="E3585" s="32" t="s">
        <v>125</v>
      </c>
      <c r="F3585" s="36">
        <v>56692054</v>
      </c>
      <c r="G3585" s="288" t="s">
        <v>117</v>
      </c>
      <c r="H3585" s="288"/>
      <c r="I3585" s="1"/>
      <c r="J3585" s="10"/>
      <c r="K3585" s="10"/>
      <c r="L3585" s="1"/>
    </row>
    <row r="3586" spans="2:12" s="5" customFormat="1" ht="150">
      <c r="B3586" s="1"/>
      <c r="C3586" s="31">
        <v>9432</v>
      </c>
      <c r="D3586" s="34" t="s">
        <v>3652</v>
      </c>
      <c r="E3586" s="32" t="s">
        <v>125</v>
      </c>
      <c r="F3586" s="36">
        <v>2048887</v>
      </c>
      <c r="G3586" s="288" t="s">
        <v>117</v>
      </c>
      <c r="H3586" s="288"/>
      <c r="I3586" s="1"/>
      <c r="J3586" s="10"/>
      <c r="K3586" s="10"/>
      <c r="L3586" s="1"/>
    </row>
    <row r="3587" spans="2:12" s="5" customFormat="1" ht="135">
      <c r="B3587" s="1"/>
      <c r="C3587" s="31">
        <v>9433</v>
      </c>
      <c r="D3587" s="34" t="s">
        <v>3653</v>
      </c>
      <c r="E3587" s="32" t="s">
        <v>125</v>
      </c>
      <c r="F3587" s="36">
        <v>1868342</v>
      </c>
      <c r="G3587" s="288" t="s">
        <v>117</v>
      </c>
      <c r="H3587" s="288"/>
      <c r="I3587" s="1"/>
      <c r="J3587" s="10"/>
      <c r="K3587" s="10"/>
      <c r="L3587" s="1"/>
    </row>
    <row r="3588" spans="2:12" s="5" customFormat="1" ht="135">
      <c r="B3588" s="1"/>
      <c r="C3588" s="31">
        <v>9434</v>
      </c>
      <c r="D3588" s="34" t="s">
        <v>3654</v>
      </c>
      <c r="E3588" s="32" t="s">
        <v>125</v>
      </c>
      <c r="F3588" s="36">
        <v>2078687</v>
      </c>
      <c r="G3588" s="288" t="s">
        <v>117</v>
      </c>
      <c r="H3588" s="288"/>
      <c r="I3588" s="1"/>
      <c r="J3588" s="10"/>
      <c r="K3588" s="10"/>
      <c r="L3588" s="1"/>
    </row>
    <row r="3589" spans="2:12" s="5" customFormat="1" ht="90" hidden="1">
      <c r="B3589" s="1"/>
      <c r="C3589" s="31">
        <v>9435</v>
      </c>
      <c r="D3589" s="34" t="s">
        <v>3655</v>
      </c>
      <c r="E3589" s="32" t="s">
        <v>125</v>
      </c>
      <c r="F3589" s="36">
        <v>4953676</v>
      </c>
      <c r="G3589" s="288" t="s">
        <v>117</v>
      </c>
      <c r="H3589" s="288"/>
      <c r="I3589" s="1"/>
      <c r="J3589" s="10"/>
      <c r="K3589" s="10"/>
      <c r="L3589" s="1"/>
    </row>
    <row r="3590" spans="2:12" s="5" customFormat="1" ht="135">
      <c r="B3590" s="1"/>
      <c r="C3590" s="31">
        <v>9436</v>
      </c>
      <c r="D3590" s="34" t="s">
        <v>3656</v>
      </c>
      <c r="E3590" s="32" t="s">
        <v>125</v>
      </c>
      <c r="F3590" s="36">
        <v>3174635</v>
      </c>
      <c r="G3590" s="288" t="s">
        <v>117</v>
      </c>
      <c r="H3590" s="288"/>
      <c r="I3590" s="1"/>
      <c r="J3590" s="10"/>
      <c r="K3590" s="10"/>
      <c r="L3590" s="1"/>
    </row>
    <row r="3591" spans="2:12" s="5" customFormat="1" ht="90" hidden="1">
      <c r="B3591" s="1"/>
      <c r="C3591" s="31">
        <v>9437</v>
      </c>
      <c r="D3591" s="34" t="s">
        <v>3657</v>
      </c>
      <c r="E3591" s="32" t="s">
        <v>125</v>
      </c>
      <c r="F3591" s="36">
        <v>2131720</v>
      </c>
      <c r="G3591" s="288" t="s">
        <v>117</v>
      </c>
      <c r="H3591" s="288"/>
      <c r="I3591" s="1"/>
      <c r="J3591" s="10"/>
      <c r="K3591" s="10"/>
      <c r="L3591" s="1"/>
    </row>
    <row r="3592" spans="2:12" s="5" customFormat="1" ht="90" hidden="1">
      <c r="B3592" s="1"/>
      <c r="C3592" s="31">
        <v>9438</v>
      </c>
      <c r="D3592" s="34" t="s">
        <v>3658</v>
      </c>
      <c r="E3592" s="32" t="s">
        <v>125</v>
      </c>
      <c r="F3592" s="36">
        <v>2131720</v>
      </c>
      <c r="G3592" s="288" t="s">
        <v>117</v>
      </c>
      <c r="H3592" s="288"/>
      <c r="I3592" s="1"/>
      <c r="J3592" s="10"/>
      <c r="K3592" s="10"/>
      <c r="L3592" s="1"/>
    </row>
    <row r="3593" spans="2:12" s="5" customFormat="1" ht="150">
      <c r="B3593" s="1"/>
      <c r="C3593" s="31">
        <v>9439</v>
      </c>
      <c r="D3593" s="34" t="s">
        <v>3659</v>
      </c>
      <c r="E3593" s="32" t="s">
        <v>125</v>
      </c>
      <c r="F3593" s="36">
        <v>2770797</v>
      </c>
      <c r="G3593" s="288" t="s">
        <v>117</v>
      </c>
      <c r="H3593" s="288"/>
      <c r="I3593" s="1"/>
      <c r="J3593" s="10"/>
      <c r="K3593" s="10"/>
      <c r="L3593" s="1"/>
    </row>
    <row r="3594" spans="2:12" s="5" customFormat="1" ht="90" hidden="1">
      <c r="B3594" s="1"/>
      <c r="C3594" s="31">
        <v>9440</v>
      </c>
      <c r="D3594" s="34" t="s">
        <v>3660</v>
      </c>
      <c r="E3594" s="32" t="s">
        <v>125</v>
      </c>
      <c r="F3594" s="36">
        <v>9708421</v>
      </c>
      <c r="G3594" s="288" t="s">
        <v>117</v>
      </c>
      <c r="H3594" s="288"/>
      <c r="I3594" s="1"/>
      <c r="J3594" s="10"/>
      <c r="K3594" s="10"/>
      <c r="L3594" s="1"/>
    </row>
    <row r="3595" spans="2:12" s="5" customFormat="1" ht="90" hidden="1">
      <c r="B3595" s="1"/>
      <c r="C3595" s="31">
        <v>9441</v>
      </c>
      <c r="D3595" s="34" t="s">
        <v>3661</v>
      </c>
      <c r="E3595" s="32" t="s">
        <v>125</v>
      </c>
      <c r="F3595" s="36">
        <v>15331336</v>
      </c>
      <c r="G3595" s="288" t="s">
        <v>117</v>
      </c>
      <c r="H3595" s="288"/>
      <c r="I3595" s="1"/>
      <c r="J3595" s="10"/>
      <c r="K3595" s="10"/>
      <c r="L3595" s="1"/>
    </row>
    <row r="3596" spans="2:12" s="5" customFormat="1" ht="90" hidden="1">
      <c r="B3596" s="1"/>
      <c r="C3596" s="31">
        <v>9442</v>
      </c>
      <c r="D3596" s="34" t="s">
        <v>3662</v>
      </c>
      <c r="E3596" s="32" t="s">
        <v>125</v>
      </c>
      <c r="F3596" s="36">
        <v>3665679</v>
      </c>
      <c r="G3596" s="288" t="s">
        <v>117</v>
      </c>
      <c r="H3596" s="288"/>
      <c r="I3596" s="1"/>
      <c r="J3596" s="10"/>
      <c r="K3596" s="10"/>
      <c r="L3596" s="1"/>
    </row>
    <row r="3597" spans="2:12" s="5" customFormat="1" ht="90" hidden="1">
      <c r="B3597" s="1"/>
      <c r="C3597" s="31">
        <v>9443</v>
      </c>
      <c r="D3597" s="34" t="s">
        <v>3663</v>
      </c>
      <c r="E3597" s="32" t="s">
        <v>125</v>
      </c>
      <c r="F3597" s="36">
        <v>5717868</v>
      </c>
      <c r="G3597" s="288" t="s">
        <v>117</v>
      </c>
      <c r="H3597" s="288"/>
      <c r="I3597" s="1"/>
      <c r="J3597" s="10"/>
      <c r="K3597" s="10"/>
      <c r="L3597" s="1"/>
    </row>
    <row r="3598" spans="2:12" s="5" customFormat="1" ht="105" hidden="1">
      <c r="B3598" s="1"/>
      <c r="C3598" s="31">
        <v>9444</v>
      </c>
      <c r="D3598" s="34" t="s">
        <v>3664</v>
      </c>
      <c r="E3598" s="32" t="s">
        <v>116</v>
      </c>
      <c r="F3598" s="36">
        <v>408848</v>
      </c>
      <c r="G3598" s="288" t="s">
        <v>117</v>
      </c>
      <c r="H3598" s="288"/>
      <c r="I3598" s="1"/>
      <c r="J3598" s="10"/>
      <c r="K3598" s="10"/>
      <c r="L3598" s="1"/>
    </row>
    <row r="3599" spans="2:12" s="5" customFormat="1" ht="150" hidden="1">
      <c r="B3599" s="1"/>
      <c r="C3599" s="31">
        <v>9445</v>
      </c>
      <c r="D3599" s="34" t="s">
        <v>3665</v>
      </c>
      <c r="E3599" s="32" t="s">
        <v>472</v>
      </c>
      <c r="F3599" s="36">
        <v>14582</v>
      </c>
      <c r="G3599" s="288" t="s">
        <v>117</v>
      </c>
      <c r="H3599" s="288"/>
      <c r="I3599" s="1"/>
      <c r="J3599" s="10"/>
      <c r="K3599" s="10"/>
      <c r="L3599" s="1"/>
    </row>
    <row r="3600" spans="2:12" s="5" customFormat="1" ht="105">
      <c r="B3600" s="1"/>
      <c r="C3600" s="31">
        <v>9446</v>
      </c>
      <c r="D3600" s="34" t="s">
        <v>3666</v>
      </c>
      <c r="E3600" s="32" t="s">
        <v>125</v>
      </c>
      <c r="F3600" s="36">
        <v>10710000</v>
      </c>
      <c r="G3600" s="288" t="s">
        <v>117</v>
      </c>
      <c r="H3600" s="288"/>
      <c r="I3600" s="1"/>
      <c r="J3600" s="10"/>
      <c r="K3600" s="10"/>
      <c r="L3600" s="1"/>
    </row>
    <row r="3601" spans="2:12" s="5" customFormat="1" ht="90">
      <c r="B3601" s="1"/>
      <c r="C3601" s="31">
        <v>9448</v>
      </c>
      <c r="D3601" s="34" t="s">
        <v>3667</v>
      </c>
      <c r="E3601" s="32" t="s">
        <v>116</v>
      </c>
      <c r="F3601" s="36">
        <v>184464</v>
      </c>
      <c r="G3601" s="288" t="s">
        <v>117</v>
      </c>
      <c r="H3601" s="288"/>
      <c r="I3601" s="1"/>
      <c r="J3601" s="10"/>
      <c r="K3601" s="10"/>
      <c r="L3601" s="1"/>
    </row>
    <row r="3602" spans="2:12" s="5" customFormat="1" ht="90">
      <c r="B3602" s="1"/>
      <c r="C3602" s="31">
        <v>9449</v>
      </c>
      <c r="D3602" s="34" t="s">
        <v>3668</v>
      </c>
      <c r="E3602" s="32" t="s">
        <v>116</v>
      </c>
      <c r="F3602" s="36">
        <v>276407</v>
      </c>
      <c r="G3602" s="288" t="s">
        <v>117</v>
      </c>
      <c r="H3602" s="288"/>
      <c r="I3602" s="1"/>
      <c r="J3602" s="10"/>
      <c r="K3602" s="10"/>
      <c r="L3602" s="1"/>
    </row>
    <row r="3603" spans="2:12" s="5" customFormat="1" ht="90">
      <c r="B3603" s="1"/>
      <c r="C3603" s="31">
        <v>9450</v>
      </c>
      <c r="D3603" s="34" t="s">
        <v>3669</v>
      </c>
      <c r="E3603" s="32" t="s">
        <v>116</v>
      </c>
      <c r="F3603" s="36">
        <v>356970</v>
      </c>
      <c r="G3603" s="288" t="s">
        <v>117</v>
      </c>
      <c r="H3603" s="288"/>
      <c r="I3603" s="1"/>
      <c r="J3603" s="10"/>
      <c r="K3603" s="10"/>
      <c r="L3603" s="1"/>
    </row>
    <row r="3604" spans="2:12" s="5" customFormat="1" ht="90">
      <c r="B3604" s="1"/>
      <c r="C3604" s="31">
        <v>9451</v>
      </c>
      <c r="D3604" s="34" t="s">
        <v>3670</v>
      </c>
      <c r="E3604" s="32" t="s">
        <v>116</v>
      </c>
      <c r="F3604" s="36">
        <v>233602</v>
      </c>
      <c r="G3604" s="288" t="s">
        <v>117</v>
      </c>
      <c r="H3604" s="288"/>
      <c r="I3604" s="1"/>
      <c r="J3604" s="10"/>
      <c r="K3604" s="10"/>
      <c r="L3604" s="1"/>
    </row>
    <row r="3605" spans="2:12" s="5" customFormat="1" ht="75">
      <c r="B3605" s="1"/>
      <c r="C3605" s="31">
        <v>9452</v>
      </c>
      <c r="D3605" s="34" t="s">
        <v>3671</v>
      </c>
      <c r="E3605" s="32" t="s">
        <v>116</v>
      </c>
      <c r="F3605" s="36">
        <v>358207</v>
      </c>
      <c r="G3605" s="288" t="s">
        <v>117</v>
      </c>
      <c r="H3605" s="288"/>
      <c r="I3605" s="1"/>
      <c r="J3605" s="10"/>
      <c r="K3605" s="10"/>
      <c r="L3605" s="1"/>
    </row>
    <row r="3606" spans="2:12" s="5" customFormat="1" ht="30" hidden="1">
      <c r="B3606" s="1"/>
      <c r="C3606" s="31">
        <v>9453</v>
      </c>
      <c r="D3606" s="34" t="s">
        <v>3672</v>
      </c>
      <c r="E3606" s="32" t="s">
        <v>125</v>
      </c>
      <c r="F3606" s="36">
        <v>17850</v>
      </c>
      <c r="G3606" s="288" t="s">
        <v>117</v>
      </c>
      <c r="H3606" s="288"/>
      <c r="I3606" s="1"/>
      <c r="J3606" s="10"/>
      <c r="K3606" s="10"/>
      <c r="L3606" s="1"/>
    </row>
    <row r="3607" spans="2:12" s="5" customFormat="1" ht="30" hidden="1">
      <c r="B3607" s="1"/>
      <c r="C3607" s="31">
        <v>9454</v>
      </c>
      <c r="D3607" s="34" t="s">
        <v>3673</v>
      </c>
      <c r="E3607" s="32" t="s">
        <v>125</v>
      </c>
      <c r="F3607" s="36">
        <v>1107243</v>
      </c>
      <c r="G3607" s="288" t="s">
        <v>117</v>
      </c>
      <c r="H3607" s="288"/>
      <c r="I3607" s="1"/>
      <c r="J3607" s="10"/>
      <c r="K3607" s="10"/>
      <c r="L3607" s="1"/>
    </row>
    <row r="3608" spans="2:12" s="5" customFormat="1" ht="165" hidden="1">
      <c r="B3608" s="1"/>
      <c r="C3608" s="31">
        <v>9455</v>
      </c>
      <c r="D3608" s="34" t="s">
        <v>3674</v>
      </c>
      <c r="E3608" s="32" t="s">
        <v>125</v>
      </c>
      <c r="F3608" s="36">
        <v>7563426</v>
      </c>
      <c r="G3608" s="288" t="s">
        <v>117</v>
      </c>
      <c r="H3608" s="288"/>
      <c r="I3608" s="1"/>
      <c r="J3608" s="10"/>
      <c r="K3608" s="10"/>
      <c r="L3608" s="1"/>
    </row>
    <row r="3609" spans="2:12" s="5" customFormat="1" ht="30" hidden="1">
      <c r="B3609" s="1"/>
      <c r="C3609" s="31">
        <v>9456</v>
      </c>
      <c r="D3609" s="34" t="s">
        <v>3675</v>
      </c>
      <c r="E3609" s="32" t="s">
        <v>122</v>
      </c>
      <c r="F3609" s="36">
        <v>20040</v>
      </c>
      <c r="G3609" s="288" t="s">
        <v>117</v>
      </c>
      <c r="H3609" s="288"/>
      <c r="I3609" s="1"/>
      <c r="J3609" s="10"/>
      <c r="K3609" s="10"/>
      <c r="L3609" s="1"/>
    </row>
    <row r="3610" spans="2:12" s="5" customFormat="1" ht="45">
      <c r="B3610" s="1"/>
      <c r="C3610" s="31">
        <v>9457</v>
      </c>
      <c r="D3610" s="34" t="s">
        <v>3676</v>
      </c>
      <c r="E3610" s="32" t="s">
        <v>125</v>
      </c>
      <c r="F3610" s="36">
        <v>43893</v>
      </c>
      <c r="G3610" s="288" t="s">
        <v>117</v>
      </c>
      <c r="H3610" s="288"/>
      <c r="I3610" s="1"/>
      <c r="J3610" s="10"/>
      <c r="K3610" s="10"/>
      <c r="L3610" s="1"/>
    </row>
    <row r="3611" spans="2:12" s="5" customFormat="1" ht="45" hidden="1">
      <c r="B3611" s="1"/>
      <c r="C3611" s="31">
        <v>9458</v>
      </c>
      <c r="D3611" s="34" t="s">
        <v>3677</v>
      </c>
      <c r="E3611" s="32" t="s">
        <v>125</v>
      </c>
      <c r="F3611" s="36">
        <v>23015</v>
      </c>
      <c r="G3611" s="288" t="s">
        <v>117</v>
      </c>
      <c r="H3611" s="288"/>
      <c r="I3611" s="1"/>
      <c r="J3611" s="10"/>
      <c r="K3611" s="10"/>
      <c r="L3611" s="1"/>
    </row>
    <row r="3612" spans="2:12" s="5" customFormat="1" ht="45" hidden="1">
      <c r="B3612" s="1"/>
      <c r="C3612" s="31">
        <v>9459</v>
      </c>
      <c r="D3612" s="34" t="s">
        <v>3678</v>
      </c>
      <c r="E3612" s="32" t="s">
        <v>122</v>
      </c>
      <c r="F3612" s="36">
        <v>25978</v>
      </c>
      <c r="G3612" s="288" t="s">
        <v>117</v>
      </c>
      <c r="H3612" s="288"/>
      <c r="I3612" s="1"/>
      <c r="J3612" s="10"/>
      <c r="K3612" s="10"/>
      <c r="L3612" s="1"/>
    </row>
    <row r="3613" spans="2:12" s="5" customFormat="1" ht="45" hidden="1">
      <c r="B3613" s="1"/>
      <c r="C3613" s="31">
        <v>9460</v>
      </c>
      <c r="D3613" s="34" t="s">
        <v>3679</v>
      </c>
      <c r="E3613" s="32" t="s">
        <v>116</v>
      </c>
      <c r="F3613" s="36">
        <v>81010</v>
      </c>
      <c r="G3613" s="288" t="s">
        <v>117</v>
      </c>
      <c r="H3613" s="288"/>
      <c r="I3613" s="1"/>
      <c r="J3613" s="10"/>
      <c r="K3613" s="10"/>
      <c r="L3613" s="1"/>
    </row>
    <row r="3614" spans="2:12" s="5" customFormat="1" ht="45" hidden="1">
      <c r="B3614" s="1"/>
      <c r="C3614" s="31">
        <v>9461</v>
      </c>
      <c r="D3614" s="34" t="s">
        <v>3680</v>
      </c>
      <c r="E3614" s="32" t="s">
        <v>116</v>
      </c>
      <c r="F3614" s="36">
        <v>66643</v>
      </c>
      <c r="G3614" s="288" t="s">
        <v>117</v>
      </c>
      <c r="H3614" s="288"/>
      <c r="I3614" s="1"/>
      <c r="J3614" s="10"/>
      <c r="K3614" s="10"/>
      <c r="L3614" s="1"/>
    </row>
    <row r="3615" spans="2:12" s="5" customFormat="1" ht="90">
      <c r="B3615" s="1"/>
      <c r="C3615" s="31">
        <v>9462</v>
      </c>
      <c r="D3615" s="34" t="s">
        <v>3681</v>
      </c>
      <c r="E3615" s="32" t="s">
        <v>119</v>
      </c>
      <c r="F3615" s="36">
        <v>1628462</v>
      </c>
      <c r="G3615" s="288" t="s">
        <v>117</v>
      </c>
      <c r="H3615" s="288"/>
      <c r="I3615" s="1"/>
      <c r="J3615" s="10"/>
      <c r="K3615" s="10"/>
      <c r="L3615" s="1"/>
    </row>
    <row r="3616" spans="2:12" s="5" customFormat="1" ht="45" hidden="1">
      <c r="B3616" s="1"/>
      <c r="C3616" s="31">
        <v>9463</v>
      </c>
      <c r="D3616" s="34" t="s">
        <v>3682</v>
      </c>
      <c r="E3616" s="32" t="s">
        <v>2279</v>
      </c>
      <c r="F3616" s="36">
        <v>50500</v>
      </c>
      <c r="G3616" s="288" t="s">
        <v>117</v>
      </c>
      <c r="H3616" s="288"/>
      <c r="I3616" s="1"/>
      <c r="J3616" s="10"/>
      <c r="K3616" s="10"/>
      <c r="L3616" s="1"/>
    </row>
    <row r="3617" spans="2:12" s="5" customFormat="1" ht="105">
      <c r="B3617" s="1"/>
      <c r="C3617" s="31">
        <v>9464</v>
      </c>
      <c r="D3617" s="34" t="s">
        <v>3683</v>
      </c>
      <c r="E3617" s="32" t="s">
        <v>125</v>
      </c>
      <c r="F3617" s="36">
        <v>5593000</v>
      </c>
      <c r="G3617" s="288" t="s">
        <v>117</v>
      </c>
      <c r="H3617" s="288"/>
      <c r="I3617" s="1"/>
      <c r="J3617" s="10"/>
      <c r="K3617" s="10"/>
      <c r="L3617" s="1"/>
    </row>
    <row r="3618" spans="2:12" s="5" customFormat="1" ht="105" hidden="1">
      <c r="B3618" s="1"/>
      <c r="C3618" s="31">
        <v>9465</v>
      </c>
      <c r="D3618" s="34" t="s">
        <v>3684</v>
      </c>
      <c r="E3618" s="32" t="s">
        <v>2005</v>
      </c>
      <c r="F3618" s="36">
        <v>2482</v>
      </c>
      <c r="G3618" s="288" t="s">
        <v>117</v>
      </c>
      <c r="H3618" s="288"/>
      <c r="I3618" s="1"/>
      <c r="J3618" s="10"/>
      <c r="K3618" s="10"/>
      <c r="L3618" s="1"/>
    </row>
    <row r="3619" spans="2:12" s="5" customFormat="1" ht="120" hidden="1">
      <c r="B3619" s="1"/>
      <c r="C3619" s="31">
        <v>9471</v>
      </c>
      <c r="D3619" s="34" t="s">
        <v>3685</v>
      </c>
      <c r="E3619" s="32" t="s">
        <v>125</v>
      </c>
      <c r="F3619" s="36">
        <v>8406636</v>
      </c>
      <c r="G3619" s="288" t="s">
        <v>117</v>
      </c>
      <c r="H3619" s="288"/>
      <c r="I3619" s="1"/>
      <c r="J3619" s="10"/>
      <c r="K3619" s="10"/>
      <c r="L3619" s="1"/>
    </row>
    <row r="3620" spans="2:12" s="5" customFormat="1" ht="135" hidden="1">
      <c r="B3620" s="1"/>
      <c r="C3620" s="31">
        <v>9472</v>
      </c>
      <c r="D3620" s="34" t="s">
        <v>3686</v>
      </c>
      <c r="E3620" s="32" t="s">
        <v>125</v>
      </c>
      <c r="F3620" s="36">
        <v>7397840</v>
      </c>
      <c r="G3620" s="288" t="s">
        <v>117</v>
      </c>
      <c r="H3620" s="288"/>
      <c r="I3620" s="1"/>
      <c r="J3620" s="10"/>
      <c r="K3620" s="10"/>
      <c r="L3620" s="1"/>
    </row>
    <row r="3621" spans="2:12" s="5" customFormat="1" ht="120" hidden="1">
      <c r="B3621" s="1"/>
      <c r="C3621" s="31">
        <v>9473</v>
      </c>
      <c r="D3621" s="34" t="s">
        <v>3687</v>
      </c>
      <c r="E3621" s="32" t="s">
        <v>125</v>
      </c>
      <c r="F3621" s="36">
        <v>7070612</v>
      </c>
      <c r="G3621" s="288" t="s">
        <v>117</v>
      </c>
      <c r="H3621" s="288"/>
      <c r="I3621" s="1"/>
      <c r="J3621" s="10"/>
      <c r="K3621" s="10"/>
      <c r="L3621" s="1"/>
    </row>
    <row r="3622" spans="2:12" s="5" customFormat="1" ht="120" hidden="1">
      <c r="B3622" s="1"/>
      <c r="C3622" s="31">
        <v>9474</v>
      </c>
      <c r="D3622" s="34" t="s">
        <v>3688</v>
      </c>
      <c r="E3622" s="32" t="s">
        <v>125</v>
      </c>
      <c r="F3622" s="36">
        <v>10194292</v>
      </c>
      <c r="G3622" s="288" t="s">
        <v>117</v>
      </c>
      <c r="H3622" s="288"/>
      <c r="I3622" s="1"/>
      <c r="J3622" s="10"/>
      <c r="K3622" s="10"/>
      <c r="L3622" s="1"/>
    </row>
    <row r="3623" spans="2:12" s="5" customFormat="1" ht="120" hidden="1">
      <c r="B3623" s="1"/>
      <c r="C3623" s="31">
        <v>9475</v>
      </c>
      <c r="D3623" s="34" t="s">
        <v>3689</v>
      </c>
      <c r="E3623" s="32" t="s">
        <v>125</v>
      </c>
      <c r="F3623" s="36">
        <v>9399483</v>
      </c>
      <c r="G3623" s="288" t="s">
        <v>117</v>
      </c>
      <c r="H3623" s="288"/>
      <c r="I3623" s="1"/>
      <c r="J3623" s="10"/>
      <c r="K3623" s="10"/>
      <c r="L3623" s="1"/>
    </row>
    <row r="3624" spans="2:12" s="5" customFormat="1" ht="120" hidden="1">
      <c r="B3624" s="1"/>
      <c r="C3624" s="31">
        <v>9476</v>
      </c>
      <c r="D3624" s="34" t="s">
        <v>3690</v>
      </c>
      <c r="E3624" s="32" t="s">
        <v>125</v>
      </c>
      <c r="F3624" s="36">
        <v>4250501</v>
      </c>
      <c r="G3624" s="288" t="s">
        <v>117</v>
      </c>
      <c r="H3624" s="288"/>
      <c r="I3624" s="1"/>
      <c r="J3624" s="10"/>
      <c r="K3624" s="10"/>
      <c r="L3624" s="1"/>
    </row>
    <row r="3625" spans="2:12" s="5" customFormat="1" ht="120" hidden="1">
      <c r="B3625" s="1"/>
      <c r="C3625" s="31">
        <v>9477</v>
      </c>
      <c r="D3625" s="34" t="s">
        <v>3691</v>
      </c>
      <c r="E3625" s="32" t="s">
        <v>125</v>
      </c>
      <c r="F3625" s="36">
        <v>4008603</v>
      </c>
      <c r="G3625" s="288" t="s">
        <v>117</v>
      </c>
      <c r="H3625" s="288"/>
      <c r="I3625" s="1"/>
      <c r="J3625" s="10"/>
      <c r="K3625" s="10"/>
      <c r="L3625" s="1"/>
    </row>
    <row r="3626" spans="2:12" s="5" customFormat="1" ht="120" hidden="1">
      <c r="B3626" s="1"/>
      <c r="C3626" s="31">
        <v>9478</v>
      </c>
      <c r="D3626" s="34" t="s">
        <v>3692</v>
      </c>
      <c r="E3626" s="32" t="s">
        <v>125</v>
      </c>
      <c r="F3626" s="36">
        <v>9503154</v>
      </c>
      <c r="G3626" s="288" t="s">
        <v>117</v>
      </c>
      <c r="H3626" s="288"/>
      <c r="I3626" s="1"/>
      <c r="J3626" s="10"/>
      <c r="K3626" s="10"/>
      <c r="L3626" s="1"/>
    </row>
    <row r="3627" spans="2:12" s="5" customFormat="1" ht="120" hidden="1">
      <c r="B3627" s="1"/>
      <c r="C3627" s="31">
        <v>9479</v>
      </c>
      <c r="D3627" s="34" t="s">
        <v>3693</v>
      </c>
      <c r="E3627" s="32" t="s">
        <v>125</v>
      </c>
      <c r="F3627" s="36">
        <v>9589546</v>
      </c>
      <c r="G3627" s="288" t="s">
        <v>117</v>
      </c>
      <c r="H3627" s="288"/>
      <c r="I3627" s="1"/>
      <c r="J3627" s="10"/>
      <c r="K3627" s="10"/>
      <c r="L3627" s="1"/>
    </row>
    <row r="3628" spans="2:12" s="5" customFormat="1" ht="120" hidden="1">
      <c r="B3628" s="1"/>
      <c r="C3628" s="31">
        <v>9480</v>
      </c>
      <c r="D3628" s="34" t="s">
        <v>3694</v>
      </c>
      <c r="E3628" s="32" t="s">
        <v>125</v>
      </c>
      <c r="F3628" s="36">
        <v>5252652</v>
      </c>
      <c r="G3628" s="288" t="s">
        <v>117</v>
      </c>
      <c r="H3628" s="288"/>
      <c r="I3628" s="1"/>
      <c r="J3628" s="10"/>
      <c r="K3628" s="10"/>
      <c r="L3628" s="1"/>
    </row>
    <row r="3629" spans="2:12" s="5" customFormat="1" ht="120" hidden="1">
      <c r="B3629" s="1"/>
      <c r="C3629" s="31">
        <v>9481</v>
      </c>
      <c r="D3629" s="34" t="s">
        <v>3695</v>
      </c>
      <c r="E3629" s="32" t="s">
        <v>125</v>
      </c>
      <c r="F3629" s="36">
        <v>5736449</v>
      </c>
      <c r="G3629" s="288" t="s">
        <v>117</v>
      </c>
      <c r="H3629" s="288"/>
      <c r="I3629" s="1"/>
      <c r="J3629" s="10"/>
      <c r="K3629" s="10"/>
      <c r="L3629" s="1"/>
    </row>
    <row r="3630" spans="2:12" s="5" customFormat="1" ht="120" hidden="1">
      <c r="B3630" s="1"/>
      <c r="C3630" s="31">
        <v>9482</v>
      </c>
      <c r="D3630" s="34" t="s">
        <v>3696</v>
      </c>
      <c r="E3630" s="32" t="s">
        <v>125</v>
      </c>
      <c r="F3630" s="36">
        <v>7239675</v>
      </c>
      <c r="G3630" s="288" t="s">
        <v>117</v>
      </c>
      <c r="H3630" s="288"/>
      <c r="I3630" s="1"/>
      <c r="J3630" s="10"/>
      <c r="K3630" s="10"/>
      <c r="L3630" s="1"/>
    </row>
    <row r="3631" spans="2:12" s="5" customFormat="1" ht="120" hidden="1">
      <c r="B3631" s="1"/>
      <c r="C3631" s="31">
        <v>9483</v>
      </c>
      <c r="D3631" s="34" t="s">
        <v>3697</v>
      </c>
      <c r="E3631" s="32" t="s">
        <v>125</v>
      </c>
      <c r="F3631" s="36">
        <v>5598221</v>
      </c>
      <c r="G3631" s="288" t="s">
        <v>117</v>
      </c>
      <c r="H3631" s="288"/>
      <c r="I3631" s="1"/>
      <c r="J3631" s="10"/>
      <c r="K3631" s="10"/>
      <c r="L3631" s="1"/>
    </row>
    <row r="3632" spans="2:12" s="5" customFormat="1" ht="120" hidden="1">
      <c r="B3632" s="1"/>
      <c r="C3632" s="31">
        <v>9484</v>
      </c>
      <c r="D3632" s="34" t="s">
        <v>3698</v>
      </c>
      <c r="E3632" s="32" t="s">
        <v>125</v>
      </c>
      <c r="F3632" s="36">
        <v>3369300</v>
      </c>
      <c r="G3632" s="288" t="s">
        <v>117</v>
      </c>
      <c r="H3632" s="288"/>
      <c r="I3632" s="1"/>
      <c r="J3632" s="10"/>
      <c r="K3632" s="10"/>
      <c r="L3632" s="1"/>
    </row>
    <row r="3633" spans="2:12" s="5" customFormat="1" ht="120" hidden="1">
      <c r="B3633" s="1"/>
      <c r="C3633" s="31">
        <v>9485</v>
      </c>
      <c r="D3633" s="34" t="s">
        <v>3699</v>
      </c>
      <c r="E3633" s="32" t="s">
        <v>125</v>
      </c>
      <c r="F3633" s="36">
        <v>13822769</v>
      </c>
      <c r="G3633" s="288" t="s">
        <v>117</v>
      </c>
      <c r="H3633" s="288"/>
      <c r="I3633" s="1"/>
      <c r="J3633" s="10"/>
      <c r="K3633" s="10"/>
      <c r="L3633" s="1"/>
    </row>
    <row r="3634" spans="2:12" s="5" customFormat="1" ht="45" hidden="1">
      <c r="B3634" s="1"/>
      <c r="C3634" s="31">
        <v>9486</v>
      </c>
      <c r="D3634" s="34" t="s">
        <v>3700</v>
      </c>
      <c r="E3634" s="32" t="s">
        <v>116</v>
      </c>
      <c r="F3634" s="36">
        <v>30118</v>
      </c>
      <c r="G3634" s="288" t="s">
        <v>117</v>
      </c>
      <c r="H3634" s="288"/>
      <c r="I3634" s="1"/>
      <c r="J3634" s="10"/>
      <c r="K3634" s="10"/>
      <c r="L3634" s="1"/>
    </row>
    <row r="3635" spans="2:12" s="5" customFormat="1" ht="45" hidden="1">
      <c r="B3635" s="1"/>
      <c r="C3635" s="31">
        <v>9487</v>
      </c>
      <c r="D3635" s="34" t="s">
        <v>3701</v>
      </c>
      <c r="E3635" s="32" t="s">
        <v>116</v>
      </c>
      <c r="F3635" s="36">
        <v>127877</v>
      </c>
      <c r="G3635" s="288" t="s">
        <v>117</v>
      </c>
      <c r="H3635" s="288"/>
      <c r="I3635" s="1"/>
      <c r="J3635" s="10"/>
      <c r="K3635" s="10"/>
      <c r="L3635" s="1"/>
    </row>
    <row r="3636" spans="2:12" s="5" customFormat="1" ht="75" hidden="1">
      <c r="B3636" s="1"/>
      <c r="C3636" s="31">
        <v>9488</v>
      </c>
      <c r="D3636" s="34" t="s">
        <v>3702</v>
      </c>
      <c r="E3636" s="32" t="s">
        <v>116</v>
      </c>
      <c r="F3636" s="36">
        <v>50532</v>
      </c>
      <c r="G3636" s="288" t="s">
        <v>117</v>
      </c>
      <c r="H3636" s="288"/>
      <c r="I3636" s="1"/>
      <c r="J3636" s="10"/>
      <c r="K3636" s="10"/>
      <c r="L3636" s="1"/>
    </row>
    <row r="3637" spans="2:12" s="5" customFormat="1" ht="90" hidden="1">
      <c r="B3637" s="1"/>
      <c r="C3637" s="31">
        <v>9489</v>
      </c>
      <c r="D3637" s="34" t="s">
        <v>3703</v>
      </c>
      <c r="E3637" s="32" t="s">
        <v>116</v>
      </c>
      <c r="F3637" s="36">
        <v>71292</v>
      </c>
      <c r="G3637" s="288" t="s">
        <v>117</v>
      </c>
      <c r="H3637" s="288"/>
      <c r="I3637" s="1"/>
      <c r="J3637" s="10"/>
      <c r="K3637" s="10"/>
      <c r="L3637" s="1"/>
    </row>
    <row r="3638" spans="2:12" s="5" customFormat="1" ht="45" hidden="1">
      <c r="B3638" s="1"/>
      <c r="C3638" s="31">
        <v>9490</v>
      </c>
      <c r="D3638" s="34" t="s">
        <v>3704</v>
      </c>
      <c r="E3638" s="32" t="s">
        <v>116</v>
      </c>
      <c r="F3638" s="36">
        <v>82432</v>
      </c>
      <c r="G3638" s="288" t="s">
        <v>117</v>
      </c>
      <c r="H3638" s="288"/>
      <c r="I3638" s="1"/>
      <c r="J3638" s="10"/>
      <c r="K3638" s="10"/>
      <c r="L3638" s="1"/>
    </row>
    <row r="3639" spans="2:12" s="5" customFormat="1" ht="60" hidden="1">
      <c r="B3639" s="1"/>
      <c r="C3639" s="31">
        <v>9491</v>
      </c>
      <c r="D3639" s="34" t="s">
        <v>3705</v>
      </c>
      <c r="E3639" s="32" t="s">
        <v>116</v>
      </c>
      <c r="F3639" s="36">
        <v>86185</v>
      </c>
      <c r="G3639" s="288" t="s">
        <v>117</v>
      </c>
      <c r="H3639" s="288"/>
      <c r="I3639" s="1"/>
      <c r="J3639" s="10"/>
      <c r="K3639" s="10"/>
      <c r="L3639" s="1"/>
    </row>
    <row r="3640" spans="2:12" s="5" customFormat="1" ht="60" hidden="1">
      <c r="B3640" s="1"/>
      <c r="C3640" s="31">
        <v>9492</v>
      </c>
      <c r="D3640" s="34" t="s">
        <v>3706</v>
      </c>
      <c r="E3640" s="32" t="s">
        <v>116</v>
      </c>
      <c r="F3640" s="36">
        <v>55585</v>
      </c>
      <c r="G3640" s="288" t="s">
        <v>117</v>
      </c>
      <c r="H3640" s="288"/>
      <c r="I3640" s="1"/>
      <c r="J3640" s="10"/>
      <c r="K3640" s="10"/>
      <c r="L3640" s="1"/>
    </row>
    <row r="3641" spans="2:12" s="5" customFormat="1" ht="135" hidden="1">
      <c r="B3641" s="1"/>
      <c r="C3641" s="31">
        <v>9493</v>
      </c>
      <c r="D3641" s="34" t="s">
        <v>3707</v>
      </c>
      <c r="E3641" s="32" t="s">
        <v>116</v>
      </c>
      <c r="F3641" s="36">
        <v>98185</v>
      </c>
      <c r="G3641" s="288" t="s">
        <v>117</v>
      </c>
      <c r="H3641" s="288"/>
      <c r="I3641" s="1"/>
      <c r="J3641" s="10"/>
      <c r="K3641" s="10"/>
      <c r="L3641" s="1"/>
    </row>
    <row r="3642" spans="2:12" s="5" customFormat="1" ht="90" hidden="1">
      <c r="B3642" s="1"/>
      <c r="C3642" s="31">
        <v>9494</v>
      </c>
      <c r="D3642" s="34" t="s">
        <v>3708</v>
      </c>
      <c r="E3642" s="32" t="s">
        <v>116</v>
      </c>
      <c r="F3642" s="36">
        <v>122494</v>
      </c>
      <c r="G3642" s="288" t="s">
        <v>117</v>
      </c>
      <c r="H3642" s="288"/>
      <c r="I3642" s="1"/>
      <c r="J3642" s="10"/>
      <c r="K3642" s="10"/>
      <c r="L3642" s="1"/>
    </row>
    <row r="3643" spans="2:12" s="5" customFormat="1" ht="75" hidden="1">
      <c r="B3643" s="1"/>
      <c r="C3643" s="31">
        <v>9495</v>
      </c>
      <c r="D3643" s="34" t="s">
        <v>3709</v>
      </c>
      <c r="E3643" s="32" t="s">
        <v>125</v>
      </c>
      <c r="F3643" s="36">
        <v>275835</v>
      </c>
      <c r="G3643" s="288" t="s">
        <v>117</v>
      </c>
      <c r="H3643" s="288"/>
      <c r="I3643" s="1"/>
      <c r="J3643" s="10"/>
      <c r="K3643" s="10"/>
      <c r="L3643" s="1"/>
    </row>
    <row r="3644" spans="2:12" s="5" customFormat="1" ht="45" hidden="1">
      <c r="B3644" s="1"/>
      <c r="C3644" s="31">
        <v>9496</v>
      </c>
      <c r="D3644" s="34" t="s">
        <v>3710</v>
      </c>
      <c r="E3644" s="32" t="s">
        <v>125</v>
      </c>
      <c r="F3644" s="36">
        <v>14032</v>
      </c>
      <c r="G3644" s="288" t="s">
        <v>117</v>
      </c>
      <c r="H3644" s="288"/>
      <c r="I3644" s="1"/>
      <c r="J3644" s="10"/>
      <c r="K3644" s="10"/>
      <c r="L3644" s="1"/>
    </row>
    <row r="3645" spans="2:12" s="5" customFormat="1" ht="45" hidden="1">
      <c r="B3645" s="1"/>
      <c r="C3645" s="31">
        <v>9497</v>
      </c>
      <c r="D3645" s="34" t="s">
        <v>3711</v>
      </c>
      <c r="E3645" s="32" t="s">
        <v>122</v>
      </c>
      <c r="F3645" s="36">
        <v>77452</v>
      </c>
      <c r="G3645" s="288" t="s">
        <v>117</v>
      </c>
      <c r="H3645" s="288"/>
      <c r="I3645" s="1"/>
      <c r="J3645" s="10"/>
      <c r="K3645" s="10"/>
      <c r="L3645" s="1"/>
    </row>
    <row r="3646" spans="2:12" s="5" customFormat="1" ht="45" hidden="1">
      <c r="B3646" s="1"/>
      <c r="C3646" s="31">
        <v>9498</v>
      </c>
      <c r="D3646" s="34" t="s">
        <v>3712</v>
      </c>
      <c r="E3646" s="32" t="s">
        <v>122</v>
      </c>
      <c r="F3646" s="36">
        <v>7173</v>
      </c>
      <c r="G3646" s="288" t="s">
        <v>117</v>
      </c>
      <c r="H3646" s="288"/>
      <c r="I3646" s="1"/>
      <c r="J3646" s="10"/>
      <c r="K3646" s="10"/>
      <c r="L3646" s="1"/>
    </row>
    <row r="3647" spans="2:12" s="5" customFormat="1" ht="45" hidden="1">
      <c r="B3647" s="1"/>
      <c r="C3647" s="31">
        <v>9499</v>
      </c>
      <c r="D3647" s="34" t="s">
        <v>3713</v>
      </c>
      <c r="E3647" s="32" t="s">
        <v>122</v>
      </c>
      <c r="F3647" s="36">
        <v>6793</v>
      </c>
      <c r="G3647" s="288" t="s">
        <v>117</v>
      </c>
      <c r="H3647" s="288"/>
      <c r="I3647" s="1"/>
      <c r="J3647" s="10"/>
      <c r="K3647" s="10"/>
      <c r="L3647" s="1"/>
    </row>
    <row r="3648" spans="2:12" s="5" customFormat="1" ht="45" hidden="1">
      <c r="B3648" s="1"/>
      <c r="C3648" s="31">
        <v>9500</v>
      </c>
      <c r="D3648" s="34" t="s">
        <v>3714</v>
      </c>
      <c r="E3648" s="32" t="s">
        <v>125</v>
      </c>
      <c r="F3648" s="36">
        <v>41580</v>
      </c>
      <c r="G3648" s="288" t="s">
        <v>117</v>
      </c>
      <c r="H3648" s="288"/>
      <c r="I3648" s="1"/>
      <c r="J3648" s="10"/>
      <c r="K3648" s="10"/>
      <c r="L3648" s="1"/>
    </row>
    <row r="3649" spans="2:12" s="5" customFormat="1" ht="45" hidden="1">
      <c r="B3649" s="1"/>
      <c r="C3649" s="31">
        <v>9501</v>
      </c>
      <c r="D3649" s="34" t="s">
        <v>3715</v>
      </c>
      <c r="E3649" s="32" t="s">
        <v>125</v>
      </c>
      <c r="F3649" s="36">
        <v>56511</v>
      </c>
      <c r="G3649" s="288" t="s">
        <v>117</v>
      </c>
      <c r="H3649" s="288"/>
      <c r="I3649" s="1"/>
      <c r="J3649" s="10"/>
      <c r="K3649" s="10"/>
      <c r="L3649" s="1"/>
    </row>
    <row r="3650" spans="2:12" s="5" customFormat="1" ht="45" hidden="1">
      <c r="B3650" s="1"/>
      <c r="C3650" s="31">
        <v>9502</v>
      </c>
      <c r="D3650" s="34" t="s">
        <v>3716</v>
      </c>
      <c r="E3650" s="32" t="s">
        <v>125</v>
      </c>
      <c r="F3650" s="36">
        <v>80322</v>
      </c>
      <c r="G3650" s="288" t="s">
        <v>117</v>
      </c>
      <c r="H3650" s="288"/>
      <c r="I3650" s="1"/>
      <c r="J3650" s="10"/>
      <c r="K3650" s="10"/>
      <c r="L3650" s="1"/>
    </row>
    <row r="3651" spans="2:12" s="5" customFormat="1" ht="45" hidden="1">
      <c r="B3651" s="1"/>
      <c r="C3651" s="31">
        <v>9503</v>
      </c>
      <c r="D3651" s="34" t="s">
        <v>3717</v>
      </c>
      <c r="E3651" s="32" t="s">
        <v>125</v>
      </c>
      <c r="F3651" s="36">
        <v>90981</v>
      </c>
      <c r="G3651" s="288" t="s">
        <v>117</v>
      </c>
      <c r="H3651" s="288"/>
      <c r="I3651" s="1"/>
      <c r="J3651" s="10"/>
      <c r="K3651" s="10"/>
      <c r="L3651" s="1"/>
    </row>
    <row r="3652" spans="2:12" s="5" customFormat="1" ht="45" hidden="1">
      <c r="B3652" s="1"/>
      <c r="C3652" s="31">
        <v>9504</v>
      </c>
      <c r="D3652" s="34" t="s">
        <v>3718</v>
      </c>
      <c r="E3652" s="32" t="s">
        <v>125</v>
      </c>
      <c r="F3652" s="36">
        <v>126597</v>
      </c>
      <c r="G3652" s="288" t="s">
        <v>117</v>
      </c>
      <c r="H3652" s="288"/>
      <c r="I3652" s="1"/>
      <c r="J3652" s="10"/>
      <c r="K3652" s="10"/>
      <c r="L3652" s="1"/>
    </row>
    <row r="3653" spans="2:12" s="5" customFormat="1" ht="45" hidden="1">
      <c r="B3653" s="1"/>
      <c r="C3653" s="31">
        <v>9505</v>
      </c>
      <c r="D3653" s="34" t="s">
        <v>3719</v>
      </c>
      <c r="E3653" s="32" t="s">
        <v>122</v>
      </c>
      <c r="F3653" s="36">
        <v>105360</v>
      </c>
      <c r="G3653" s="288" t="s">
        <v>117</v>
      </c>
      <c r="H3653" s="288"/>
      <c r="I3653" s="1"/>
      <c r="J3653" s="10"/>
      <c r="K3653" s="10"/>
      <c r="L3653" s="1"/>
    </row>
    <row r="3654" spans="2:12" s="5" customFormat="1" ht="45" hidden="1">
      <c r="B3654" s="1"/>
      <c r="C3654" s="31">
        <v>9506</v>
      </c>
      <c r="D3654" s="34" t="s">
        <v>3720</v>
      </c>
      <c r="E3654" s="32" t="s">
        <v>122</v>
      </c>
      <c r="F3654" s="36">
        <v>169674</v>
      </c>
      <c r="G3654" s="288" t="s">
        <v>117</v>
      </c>
      <c r="H3654" s="288"/>
      <c r="I3654" s="1"/>
      <c r="J3654" s="10"/>
      <c r="K3654" s="10"/>
      <c r="L3654" s="1"/>
    </row>
    <row r="3655" spans="2:12" s="5" customFormat="1" ht="45" hidden="1">
      <c r="B3655" s="1"/>
      <c r="C3655" s="31">
        <v>9507</v>
      </c>
      <c r="D3655" s="34" t="s">
        <v>3721</v>
      </c>
      <c r="E3655" s="32" t="s">
        <v>122</v>
      </c>
      <c r="F3655" s="36">
        <v>85953</v>
      </c>
      <c r="G3655" s="288" t="s">
        <v>117</v>
      </c>
      <c r="H3655" s="288"/>
      <c r="I3655" s="1"/>
      <c r="J3655" s="10"/>
      <c r="K3655" s="10"/>
      <c r="L3655" s="1"/>
    </row>
    <row r="3656" spans="2:12" s="5" customFormat="1" ht="45" hidden="1">
      <c r="B3656" s="1"/>
      <c r="C3656" s="31">
        <v>9508</v>
      </c>
      <c r="D3656" s="34" t="s">
        <v>3722</v>
      </c>
      <c r="E3656" s="32" t="s">
        <v>122</v>
      </c>
      <c r="F3656" s="36">
        <v>70048</v>
      </c>
      <c r="G3656" s="288" t="s">
        <v>117</v>
      </c>
      <c r="H3656" s="288"/>
      <c r="I3656" s="1"/>
      <c r="J3656" s="10"/>
      <c r="K3656" s="10"/>
      <c r="L3656" s="1"/>
    </row>
    <row r="3657" spans="2:12" s="5" customFormat="1" ht="45" hidden="1">
      <c r="B3657" s="1"/>
      <c r="C3657" s="31">
        <v>9509</v>
      </c>
      <c r="D3657" s="34" t="s">
        <v>3723</v>
      </c>
      <c r="E3657" s="32" t="s">
        <v>122</v>
      </c>
      <c r="F3657" s="36">
        <v>45914</v>
      </c>
      <c r="G3657" s="288" t="s">
        <v>117</v>
      </c>
      <c r="H3657" s="288"/>
      <c r="I3657" s="1"/>
      <c r="J3657" s="10"/>
      <c r="K3657" s="10"/>
      <c r="L3657" s="1"/>
    </row>
    <row r="3658" spans="2:12" s="5" customFormat="1" ht="75" hidden="1">
      <c r="B3658" s="1"/>
      <c r="C3658" s="31">
        <v>9510</v>
      </c>
      <c r="D3658" s="34" t="s">
        <v>3724</v>
      </c>
      <c r="E3658" s="32" t="s">
        <v>125</v>
      </c>
      <c r="F3658" s="36">
        <v>57038</v>
      </c>
      <c r="G3658" s="288" t="s">
        <v>117</v>
      </c>
      <c r="H3658" s="288"/>
      <c r="I3658" s="1"/>
      <c r="J3658" s="10"/>
      <c r="K3658" s="10"/>
      <c r="L3658" s="1"/>
    </row>
    <row r="3659" spans="2:12" s="5" customFormat="1" ht="60" hidden="1">
      <c r="B3659" s="1"/>
      <c r="C3659" s="31">
        <v>9511</v>
      </c>
      <c r="D3659" s="34" t="s">
        <v>3725</v>
      </c>
      <c r="E3659" s="32" t="s">
        <v>122</v>
      </c>
      <c r="F3659" s="36">
        <v>37342</v>
      </c>
      <c r="G3659" s="288" t="s">
        <v>117</v>
      </c>
      <c r="H3659" s="288"/>
      <c r="I3659" s="1"/>
      <c r="J3659" s="10"/>
      <c r="K3659" s="10"/>
      <c r="L3659" s="1"/>
    </row>
    <row r="3660" spans="2:12" s="5" customFormat="1" ht="60" hidden="1">
      <c r="B3660" s="1"/>
      <c r="C3660" s="31">
        <v>9512</v>
      </c>
      <c r="D3660" s="34" t="s">
        <v>3726</v>
      </c>
      <c r="E3660" s="32" t="s">
        <v>122</v>
      </c>
      <c r="F3660" s="36">
        <v>59236</v>
      </c>
      <c r="G3660" s="288" t="s">
        <v>117</v>
      </c>
      <c r="H3660" s="288"/>
      <c r="I3660" s="1"/>
      <c r="J3660" s="10"/>
      <c r="K3660" s="10"/>
      <c r="L3660" s="1"/>
    </row>
    <row r="3661" spans="2:12" s="5" customFormat="1" ht="60" hidden="1">
      <c r="B3661" s="1"/>
      <c r="C3661" s="31">
        <v>9513</v>
      </c>
      <c r="D3661" s="34" t="s">
        <v>3727</v>
      </c>
      <c r="E3661" s="32" t="s">
        <v>122</v>
      </c>
      <c r="F3661" s="36">
        <v>104484</v>
      </c>
      <c r="G3661" s="288" t="s">
        <v>117</v>
      </c>
      <c r="H3661" s="288"/>
      <c r="I3661" s="1"/>
      <c r="J3661" s="10"/>
      <c r="K3661" s="10"/>
      <c r="L3661" s="1"/>
    </row>
    <row r="3662" spans="2:12" s="5" customFormat="1" ht="60" hidden="1">
      <c r="B3662" s="1"/>
      <c r="C3662" s="31">
        <v>9514</v>
      </c>
      <c r="D3662" s="34" t="s">
        <v>3728</v>
      </c>
      <c r="E3662" s="32" t="s">
        <v>122</v>
      </c>
      <c r="F3662" s="36">
        <v>262679</v>
      </c>
      <c r="G3662" s="288" t="s">
        <v>117</v>
      </c>
      <c r="H3662" s="288"/>
      <c r="I3662" s="1"/>
      <c r="J3662" s="10"/>
      <c r="K3662" s="10"/>
      <c r="L3662" s="1"/>
    </row>
    <row r="3663" spans="2:12" s="5" customFormat="1" ht="90" hidden="1">
      <c r="B3663" s="1"/>
      <c r="C3663" s="31">
        <v>9515</v>
      </c>
      <c r="D3663" s="34" t="s">
        <v>3729</v>
      </c>
      <c r="E3663" s="32" t="s">
        <v>125</v>
      </c>
      <c r="F3663" s="36">
        <v>5617589</v>
      </c>
      <c r="G3663" s="288" t="s">
        <v>117</v>
      </c>
      <c r="H3663" s="288"/>
      <c r="I3663" s="1"/>
      <c r="J3663" s="10"/>
      <c r="K3663" s="10"/>
      <c r="L3663" s="1"/>
    </row>
    <row r="3664" spans="2:12" s="5" customFormat="1" ht="90" hidden="1">
      <c r="B3664" s="1"/>
      <c r="C3664" s="31">
        <v>9516</v>
      </c>
      <c r="D3664" s="34" t="s">
        <v>3730</v>
      </c>
      <c r="E3664" s="32" t="s">
        <v>125</v>
      </c>
      <c r="F3664" s="36">
        <v>4725089</v>
      </c>
      <c r="G3664" s="288" t="s">
        <v>117</v>
      </c>
      <c r="H3664" s="288"/>
      <c r="I3664" s="1"/>
      <c r="J3664" s="10"/>
      <c r="K3664" s="10"/>
      <c r="L3664" s="1"/>
    </row>
    <row r="3665" spans="2:12" s="5" customFormat="1" ht="90" hidden="1">
      <c r="B3665" s="1"/>
      <c r="C3665" s="31">
        <v>9517</v>
      </c>
      <c r="D3665" s="34" t="s">
        <v>3731</v>
      </c>
      <c r="E3665" s="32" t="s">
        <v>125</v>
      </c>
      <c r="F3665" s="36">
        <v>4498989</v>
      </c>
      <c r="G3665" s="288" t="s">
        <v>117</v>
      </c>
      <c r="H3665" s="288"/>
      <c r="I3665" s="1"/>
      <c r="J3665" s="10"/>
      <c r="K3665" s="10"/>
      <c r="L3665" s="1"/>
    </row>
    <row r="3666" spans="2:12" s="5" customFormat="1" ht="45" hidden="1">
      <c r="B3666" s="1"/>
      <c r="C3666" s="31">
        <v>9518</v>
      </c>
      <c r="D3666" s="34" t="s">
        <v>3732</v>
      </c>
      <c r="E3666" s="32" t="s">
        <v>125</v>
      </c>
      <c r="F3666" s="36">
        <v>20892</v>
      </c>
      <c r="G3666" s="288" t="s">
        <v>117</v>
      </c>
      <c r="H3666" s="288"/>
      <c r="I3666" s="1"/>
      <c r="J3666" s="10"/>
      <c r="K3666" s="10"/>
      <c r="L3666" s="1"/>
    </row>
    <row r="3667" spans="2:12" s="5" customFormat="1" ht="45" hidden="1">
      <c r="B3667" s="1"/>
      <c r="C3667" s="31">
        <v>9520</v>
      </c>
      <c r="D3667" s="34" t="s">
        <v>3733</v>
      </c>
      <c r="E3667" s="32" t="s">
        <v>125</v>
      </c>
      <c r="F3667" s="36">
        <v>285679</v>
      </c>
      <c r="G3667" s="288" t="s">
        <v>117</v>
      </c>
      <c r="H3667" s="288"/>
      <c r="I3667" s="1"/>
      <c r="J3667" s="10"/>
      <c r="K3667" s="10"/>
      <c r="L3667" s="1"/>
    </row>
    <row r="3668" spans="2:12" s="5" customFormat="1" ht="45" hidden="1">
      <c r="B3668" s="1"/>
      <c r="C3668" s="31">
        <v>9521</v>
      </c>
      <c r="D3668" s="34" t="s">
        <v>3734</v>
      </c>
      <c r="E3668" s="32" t="s">
        <v>116</v>
      </c>
      <c r="F3668" s="36">
        <v>15854</v>
      </c>
      <c r="G3668" s="288" t="s">
        <v>117</v>
      </c>
      <c r="H3668" s="288"/>
      <c r="I3668" s="1"/>
      <c r="J3668" s="10"/>
      <c r="K3668" s="10"/>
      <c r="L3668" s="1"/>
    </row>
    <row r="3669" spans="2:12" s="5" customFormat="1" ht="90" hidden="1">
      <c r="B3669" s="1"/>
      <c r="C3669" s="31">
        <v>9522</v>
      </c>
      <c r="D3669" s="34" t="s">
        <v>3735</v>
      </c>
      <c r="E3669" s="32" t="s">
        <v>116</v>
      </c>
      <c r="F3669" s="36">
        <v>541218</v>
      </c>
      <c r="G3669" s="288" t="s">
        <v>117</v>
      </c>
      <c r="H3669" s="288"/>
      <c r="I3669" s="1"/>
      <c r="J3669" s="10"/>
      <c r="K3669" s="10"/>
      <c r="L3669" s="1"/>
    </row>
    <row r="3670" spans="2:12" s="5" customFormat="1" ht="60" hidden="1">
      <c r="B3670" s="1"/>
      <c r="C3670" s="31">
        <v>9524</v>
      </c>
      <c r="D3670" s="34" t="s">
        <v>3736</v>
      </c>
      <c r="E3670" s="32" t="s">
        <v>125</v>
      </c>
      <c r="F3670" s="36">
        <v>1896230</v>
      </c>
      <c r="G3670" s="288" t="s">
        <v>117</v>
      </c>
      <c r="H3670" s="288"/>
      <c r="I3670" s="1"/>
      <c r="J3670" s="10"/>
      <c r="K3670" s="10"/>
      <c r="L3670" s="1"/>
    </row>
    <row r="3671" spans="2:12" s="5" customFormat="1" ht="45" hidden="1">
      <c r="B3671" s="1"/>
      <c r="C3671" s="31">
        <v>9525</v>
      </c>
      <c r="D3671" s="34" t="s">
        <v>3737</v>
      </c>
      <c r="E3671" s="32" t="s">
        <v>125</v>
      </c>
      <c r="F3671" s="36">
        <v>4666560</v>
      </c>
      <c r="G3671" s="288" t="s">
        <v>117</v>
      </c>
      <c r="H3671" s="288"/>
      <c r="I3671" s="1"/>
      <c r="J3671" s="10"/>
      <c r="K3671" s="10"/>
      <c r="L3671" s="1"/>
    </row>
    <row r="3672" spans="2:12" s="5" customFormat="1" ht="60" hidden="1">
      <c r="B3672" s="1"/>
      <c r="C3672" s="31">
        <v>9526</v>
      </c>
      <c r="D3672" s="34" t="s">
        <v>3738</v>
      </c>
      <c r="E3672" s="32" t="s">
        <v>125</v>
      </c>
      <c r="F3672" s="36">
        <v>311118</v>
      </c>
      <c r="G3672" s="288" t="s">
        <v>117</v>
      </c>
      <c r="H3672" s="288"/>
      <c r="I3672" s="1"/>
      <c r="J3672" s="10"/>
      <c r="K3672" s="10"/>
      <c r="L3672" s="1"/>
    </row>
    <row r="3673" spans="2:12" s="5" customFormat="1" ht="45" hidden="1">
      <c r="B3673" s="1"/>
      <c r="C3673" s="31">
        <v>9527</v>
      </c>
      <c r="D3673" s="34" t="s">
        <v>3739</v>
      </c>
      <c r="E3673" s="32" t="s">
        <v>125</v>
      </c>
      <c r="F3673" s="36">
        <v>133000087</v>
      </c>
      <c r="G3673" s="288" t="s">
        <v>117</v>
      </c>
      <c r="H3673" s="288"/>
      <c r="I3673" s="1"/>
      <c r="J3673" s="10"/>
      <c r="K3673" s="10"/>
      <c r="L3673" s="1"/>
    </row>
    <row r="3674" spans="2:12" s="5" customFormat="1" ht="60">
      <c r="B3674" s="1"/>
      <c r="C3674" s="31">
        <v>9528</v>
      </c>
      <c r="D3674" s="34" t="s">
        <v>3740</v>
      </c>
      <c r="E3674" s="32" t="s">
        <v>122</v>
      </c>
      <c r="F3674" s="36">
        <v>29859</v>
      </c>
      <c r="G3674" s="288" t="s">
        <v>117</v>
      </c>
      <c r="H3674" s="288"/>
      <c r="I3674" s="1"/>
      <c r="J3674" s="10"/>
      <c r="K3674" s="10"/>
      <c r="L3674" s="1"/>
    </row>
    <row r="3675" spans="2:12" s="5" customFormat="1" ht="45" hidden="1">
      <c r="B3675" s="1"/>
      <c r="C3675" s="31">
        <v>9529</v>
      </c>
      <c r="D3675" s="34" t="s">
        <v>3741</v>
      </c>
      <c r="E3675" s="32" t="s">
        <v>125</v>
      </c>
      <c r="F3675" s="36">
        <v>38859</v>
      </c>
      <c r="G3675" s="288" t="s">
        <v>117</v>
      </c>
      <c r="H3675" s="288"/>
      <c r="I3675" s="1"/>
      <c r="J3675" s="10"/>
      <c r="K3675" s="10"/>
      <c r="L3675" s="1"/>
    </row>
    <row r="3676" spans="2:12" s="5" customFormat="1" ht="60" hidden="1">
      <c r="B3676" s="1"/>
      <c r="C3676" s="31">
        <v>9530</v>
      </c>
      <c r="D3676" s="34" t="s">
        <v>3742</v>
      </c>
      <c r="E3676" s="32" t="s">
        <v>125</v>
      </c>
      <c r="F3676" s="36">
        <v>45860</v>
      </c>
      <c r="G3676" s="288" t="s">
        <v>117</v>
      </c>
      <c r="H3676" s="288"/>
      <c r="I3676" s="1"/>
      <c r="J3676" s="10"/>
      <c r="K3676" s="10"/>
      <c r="L3676" s="1"/>
    </row>
    <row r="3677" spans="2:12" s="5" customFormat="1" ht="45" hidden="1">
      <c r="B3677" s="1"/>
      <c r="C3677" s="31">
        <v>9531</v>
      </c>
      <c r="D3677" s="34" t="s">
        <v>3743</v>
      </c>
      <c r="E3677" s="32" t="s">
        <v>125</v>
      </c>
      <c r="F3677" s="36">
        <v>116375</v>
      </c>
      <c r="G3677" s="288" t="s">
        <v>117</v>
      </c>
      <c r="H3677" s="288"/>
      <c r="I3677" s="1"/>
      <c r="J3677" s="10"/>
      <c r="K3677" s="10"/>
      <c r="L3677" s="1"/>
    </row>
    <row r="3678" spans="2:12" s="5" customFormat="1" ht="60">
      <c r="B3678" s="1"/>
      <c r="C3678" s="31">
        <v>9532</v>
      </c>
      <c r="D3678" s="34" t="s">
        <v>3744</v>
      </c>
      <c r="E3678" s="32" t="s">
        <v>119</v>
      </c>
      <c r="F3678" s="36">
        <v>470661</v>
      </c>
      <c r="G3678" s="288" t="s">
        <v>117</v>
      </c>
      <c r="H3678" s="288"/>
      <c r="I3678" s="1"/>
      <c r="J3678" s="10"/>
      <c r="K3678" s="10"/>
      <c r="L3678" s="1"/>
    </row>
    <row r="3679" spans="2:12" s="5" customFormat="1" ht="45">
      <c r="B3679" s="1"/>
      <c r="C3679" s="31">
        <v>9533</v>
      </c>
      <c r="D3679" s="34" t="s">
        <v>3745</v>
      </c>
      <c r="E3679" s="32" t="s">
        <v>116</v>
      </c>
      <c r="F3679" s="36">
        <v>432891</v>
      </c>
      <c r="G3679" s="288" t="s">
        <v>117</v>
      </c>
      <c r="H3679" s="288"/>
      <c r="I3679" s="1"/>
      <c r="J3679" s="10"/>
      <c r="K3679" s="10"/>
      <c r="L3679" s="1"/>
    </row>
    <row r="3680" spans="2:12" s="5" customFormat="1" ht="105">
      <c r="B3680" s="1"/>
      <c r="C3680" s="31">
        <v>9534</v>
      </c>
      <c r="D3680" s="34" t="s">
        <v>3746</v>
      </c>
      <c r="E3680" s="32" t="s">
        <v>119</v>
      </c>
      <c r="F3680" s="36">
        <v>591244</v>
      </c>
      <c r="G3680" s="288" t="s">
        <v>117</v>
      </c>
      <c r="H3680" s="288"/>
      <c r="I3680" s="1"/>
      <c r="J3680" s="10"/>
      <c r="K3680" s="10"/>
      <c r="L3680" s="1"/>
    </row>
    <row r="3681" spans="2:12" s="5" customFormat="1" ht="90">
      <c r="B3681" s="1"/>
      <c r="C3681" s="31">
        <v>9535</v>
      </c>
      <c r="D3681" s="34" t="s">
        <v>3747</v>
      </c>
      <c r="E3681" s="32" t="s">
        <v>119</v>
      </c>
      <c r="F3681" s="36">
        <v>752401</v>
      </c>
      <c r="G3681" s="288" t="s">
        <v>117</v>
      </c>
      <c r="H3681" s="288"/>
      <c r="I3681" s="1"/>
      <c r="J3681" s="10"/>
      <c r="K3681" s="10"/>
      <c r="L3681" s="1"/>
    </row>
    <row r="3682" spans="2:12" s="5" customFormat="1" ht="60" hidden="1">
      <c r="B3682" s="1"/>
      <c r="C3682" s="31">
        <v>9536</v>
      </c>
      <c r="D3682" s="34" t="s">
        <v>3748</v>
      </c>
      <c r="E3682" s="32" t="s">
        <v>125</v>
      </c>
      <c r="F3682" s="36">
        <v>450525</v>
      </c>
      <c r="G3682" s="288" t="s">
        <v>117</v>
      </c>
      <c r="H3682" s="288"/>
      <c r="I3682" s="1"/>
      <c r="J3682" s="10"/>
      <c r="K3682" s="10"/>
      <c r="L3682" s="1"/>
    </row>
    <row r="3683" spans="2:12" s="5" customFormat="1" ht="45" hidden="1">
      <c r="B3683" s="1"/>
      <c r="C3683" s="31">
        <v>9537</v>
      </c>
      <c r="D3683" s="34" t="s">
        <v>3749</v>
      </c>
      <c r="E3683" s="32" t="s">
        <v>125</v>
      </c>
      <c r="F3683" s="36">
        <v>139378</v>
      </c>
      <c r="G3683" s="288" t="s">
        <v>117</v>
      </c>
      <c r="H3683" s="288"/>
      <c r="I3683" s="1"/>
      <c r="J3683" s="10"/>
      <c r="K3683" s="10"/>
      <c r="L3683" s="1"/>
    </row>
    <row r="3684" spans="2:12" s="5" customFormat="1" ht="45" hidden="1">
      <c r="B3684" s="1"/>
      <c r="C3684" s="31">
        <v>9538</v>
      </c>
      <c r="D3684" s="34" t="s">
        <v>3750</v>
      </c>
      <c r="E3684" s="32" t="s">
        <v>125</v>
      </c>
      <c r="F3684" s="36">
        <v>139374</v>
      </c>
      <c r="G3684" s="288" t="s">
        <v>117</v>
      </c>
      <c r="H3684" s="288"/>
      <c r="I3684" s="1"/>
      <c r="J3684" s="10"/>
      <c r="K3684" s="10"/>
      <c r="L3684" s="1"/>
    </row>
    <row r="3685" spans="2:12" s="5" customFormat="1" ht="45" hidden="1">
      <c r="B3685" s="1"/>
      <c r="C3685" s="31">
        <v>9539</v>
      </c>
      <c r="D3685" s="34" t="s">
        <v>3751</v>
      </c>
      <c r="E3685" s="32" t="s">
        <v>125</v>
      </c>
      <c r="F3685" s="36">
        <v>137494</v>
      </c>
      <c r="G3685" s="288" t="s">
        <v>117</v>
      </c>
      <c r="H3685" s="288"/>
      <c r="I3685" s="1"/>
      <c r="J3685" s="10"/>
      <c r="K3685" s="10"/>
      <c r="L3685" s="1"/>
    </row>
    <row r="3686" spans="2:12" s="5" customFormat="1" ht="60" hidden="1">
      <c r="B3686" s="1"/>
      <c r="C3686" s="31">
        <v>9540</v>
      </c>
      <c r="D3686" s="34" t="s">
        <v>3752</v>
      </c>
      <c r="E3686" s="32" t="s">
        <v>125</v>
      </c>
      <c r="F3686" s="36">
        <v>205568</v>
      </c>
      <c r="G3686" s="288" t="s">
        <v>117</v>
      </c>
      <c r="H3686" s="288"/>
      <c r="I3686" s="1"/>
      <c r="J3686" s="10"/>
      <c r="K3686" s="10"/>
      <c r="L3686" s="1"/>
    </row>
    <row r="3687" spans="2:12" s="5" customFormat="1" ht="45" hidden="1">
      <c r="B3687" s="1"/>
      <c r="C3687" s="31">
        <v>9541</v>
      </c>
      <c r="D3687" s="34" t="s">
        <v>3753</v>
      </c>
      <c r="E3687" s="32" t="s">
        <v>125</v>
      </c>
      <c r="F3687" s="36">
        <v>620660</v>
      </c>
      <c r="G3687" s="288" t="s">
        <v>117</v>
      </c>
      <c r="H3687" s="288"/>
      <c r="I3687" s="1"/>
      <c r="J3687" s="10"/>
      <c r="K3687" s="10"/>
      <c r="L3687" s="1"/>
    </row>
    <row r="3688" spans="2:12" s="5" customFormat="1" ht="45" hidden="1">
      <c r="B3688" s="1"/>
      <c r="C3688" s="31">
        <v>9542</v>
      </c>
      <c r="D3688" s="34" t="s">
        <v>3754</v>
      </c>
      <c r="E3688" s="32" t="s">
        <v>125</v>
      </c>
      <c r="F3688" s="36">
        <v>174289</v>
      </c>
      <c r="G3688" s="288" t="s">
        <v>117</v>
      </c>
      <c r="H3688" s="288"/>
      <c r="I3688" s="1"/>
      <c r="J3688" s="10"/>
      <c r="K3688" s="10"/>
      <c r="L3688" s="1"/>
    </row>
    <row r="3689" spans="2:12" s="5" customFormat="1" ht="45" hidden="1">
      <c r="B3689" s="1"/>
      <c r="C3689" s="31">
        <v>9543</v>
      </c>
      <c r="D3689" s="34" t="s">
        <v>3755</v>
      </c>
      <c r="E3689" s="32" t="s">
        <v>125</v>
      </c>
      <c r="F3689" s="36">
        <v>16657</v>
      </c>
      <c r="G3689" s="288" t="s">
        <v>117</v>
      </c>
      <c r="H3689" s="288"/>
      <c r="I3689" s="1"/>
      <c r="J3689" s="10"/>
      <c r="K3689" s="10"/>
      <c r="L3689" s="1"/>
    </row>
    <row r="3690" spans="2:12" s="5" customFormat="1" ht="120">
      <c r="B3690" s="1"/>
      <c r="C3690" s="31">
        <v>9545</v>
      </c>
      <c r="D3690" s="34" t="s">
        <v>3756</v>
      </c>
      <c r="E3690" s="32" t="s">
        <v>122</v>
      </c>
      <c r="F3690" s="36">
        <v>266277</v>
      </c>
      <c r="G3690" s="288" t="s">
        <v>117</v>
      </c>
      <c r="H3690" s="288"/>
      <c r="I3690" s="1"/>
      <c r="J3690" s="10"/>
      <c r="K3690" s="10"/>
      <c r="L3690" s="1"/>
    </row>
    <row r="3691" spans="2:12" s="5" customFormat="1" ht="60">
      <c r="B3691" s="1"/>
      <c r="C3691" s="31">
        <v>9547</v>
      </c>
      <c r="D3691" s="34" t="s">
        <v>3757</v>
      </c>
      <c r="E3691" s="32" t="s">
        <v>119</v>
      </c>
      <c r="F3691" s="36">
        <v>470125</v>
      </c>
      <c r="G3691" s="288" t="s">
        <v>117</v>
      </c>
      <c r="H3691" s="288"/>
      <c r="I3691" s="1"/>
      <c r="J3691" s="10"/>
      <c r="K3691" s="10"/>
      <c r="L3691" s="1"/>
    </row>
    <row r="3692" spans="2:12" s="5" customFormat="1" ht="135">
      <c r="B3692" s="1"/>
      <c r="C3692" s="31">
        <v>9548</v>
      </c>
      <c r="D3692" s="34" t="s">
        <v>3758</v>
      </c>
      <c r="E3692" s="32" t="s">
        <v>122</v>
      </c>
      <c r="F3692" s="36">
        <v>574823</v>
      </c>
      <c r="G3692" s="288" t="s">
        <v>117</v>
      </c>
      <c r="H3692" s="288"/>
      <c r="I3692" s="1"/>
      <c r="J3692" s="10"/>
      <c r="K3692" s="10"/>
      <c r="L3692" s="1"/>
    </row>
    <row r="3693" spans="2:12" s="5" customFormat="1" ht="135">
      <c r="B3693" s="1"/>
      <c r="C3693" s="31">
        <v>9549</v>
      </c>
      <c r="D3693" s="34" t="s">
        <v>3759</v>
      </c>
      <c r="E3693" s="32" t="s">
        <v>122</v>
      </c>
      <c r="F3693" s="36">
        <v>752981</v>
      </c>
      <c r="G3693" s="288" t="s">
        <v>117</v>
      </c>
      <c r="H3693" s="288"/>
      <c r="I3693" s="1"/>
      <c r="J3693" s="10"/>
      <c r="K3693" s="10"/>
      <c r="L3693" s="1"/>
    </row>
    <row r="3694" spans="2:12" s="5" customFormat="1" ht="60">
      <c r="B3694" s="1"/>
      <c r="C3694" s="31">
        <v>9550</v>
      </c>
      <c r="D3694" s="34" t="s">
        <v>3760</v>
      </c>
      <c r="E3694" s="32" t="s">
        <v>119</v>
      </c>
      <c r="F3694" s="36">
        <v>751198</v>
      </c>
      <c r="G3694" s="288" t="s">
        <v>117</v>
      </c>
      <c r="H3694" s="288"/>
      <c r="I3694" s="1"/>
      <c r="J3694" s="10"/>
      <c r="K3694" s="10"/>
      <c r="L3694" s="1"/>
    </row>
    <row r="3695" spans="2:12" s="5" customFormat="1" ht="60">
      <c r="B3695" s="1"/>
      <c r="C3695" s="31">
        <v>9551</v>
      </c>
      <c r="D3695" s="34" t="s">
        <v>3761</v>
      </c>
      <c r="E3695" s="32" t="s">
        <v>122</v>
      </c>
      <c r="F3695" s="36">
        <v>40039</v>
      </c>
      <c r="G3695" s="288" t="s">
        <v>117</v>
      </c>
      <c r="H3695" s="288"/>
      <c r="I3695" s="1"/>
      <c r="J3695" s="10"/>
      <c r="K3695" s="10"/>
      <c r="L3695" s="1"/>
    </row>
    <row r="3696" spans="2:12" s="5" customFormat="1" ht="60" hidden="1">
      <c r="B3696" s="1"/>
      <c r="C3696" s="31">
        <v>9552</v>
      </c>
      <c r="D3696" s="34" t="s">
        <v>3762</v>
      </c>
      <c r="E3696" s="32" t="s">
        <v>125</v>
      </c>
      <c r="F3696" s="36">
        <v>56461</v>
      </c>
      <c r="G3696" s="288" t="s">
        <v>117</v>
      </c>
      <c r="H3696" s="288"/>
      <c r="I3696" s="1"/>
      <c r="J3696" s="10"/>
      <c r="K3696" s="10"/>
      <c r="L3696" s="1"/>
    </row>
    <row r="3697" spans="2:12" s="5" customFormat="1" ht="60" hidden="1">
      <c r="B3697" s="1"/>
      <c r="C3697" s="31">
        <v>9553</v>
      </c>
      <c r="D3697" s="34" t="s">
        <v>3763</v>
      </c>
      <c r="E3697" s="32" t="s">
        <v>122</v>
      </c>
      <c r="F3697" s="36">
        <v>24036</v>
      </c>
      <c r="G3697" s="288" t="s">
        <v>117</v>
      </c>
      <c r="H3697" s="288"/>
      <c r="I3697" s="1"/>
      <c r="J3697" s="10"/>
      <c r="K3697" s="10"/>
      <c r="L3697" s="1"/>
    </row>
    <row r="3698" spans="2:12" s="5" customFormat="1" ht="45" hidden="1">
      <c r="B3698" s="1"/>
      <c r="C3698" s="31">
        <v>9554</v>
      </c>
      <c r="D3698" s="34" t="s">
        <v>3764</v>
      </c>
      <c r="E3698" s="32" t="s">
        <v>2132</v>
      </c>
      <c r="F3698" s="36">
        <v>1449</v>
      </c>
      <c r="G3698" s="288" t="s">
        <v>117</v>
      </c>
      <c r="H3698" s="288"/>
      <c r="I3698" s="1"/>
      <c r="J3698" s="10"/>
      <c r="K3698" s="10"/>
      <c r="L3698" s="1"/>
    </row>
    <row r="3699" spans="2:12" s="5" customFormat="1" ht="75">
      <c r="B3699" s="1"/>
      <c r="C3699" s="31">
        <v>9555</v>
      </c>
      <c r="D3699" s="34" t="s">
        <v>3765</v>
      </c>
      <c r="E3699" s="32" t="s">
        <v>122</v>
      </c>
      <c r="F3699" s="36">
        <v>1148912</v>
      </c>
      <c r="G3699" s="288" t="s">
        <v>117</v>
      </c>
      <c r="H3699" s="288"/>
      <c r="I3699" s="1"/>
      <c r="J3699" s="10"/>
      <c r="K3699" s="10"/>
      <c r="L3699" s="1"/>
    </row>
    <row r="3700" spans="2:12" s="5" customFormat="1" ht="60">
      <c r="B3700" s="1"/>
      <c r="C3700" s="31">
        <v>9556</v>
      </c>
      <c r="D3700" s="34" t="s">
        <v>3766</v>
      </c>
      <c r="E3700" s="32" t="s">
        <v>122</v>
      </c>
      <c r="F3700" s="36">
        <v>1318788</v>
      </c>
      <c r="G3700" s="288" t="s">
        <v>117</v>
      </c>
      <c r="H3700" s="288"/>
      <c r="I3700" s="1"/>
      <c r="J3700" s="10"/>
      <c r="K3700" s="10"/>
      <c r="L3700" s="1"/>
    </row>
    <row r="3701" spans="2:12" s="5" customFormat="1" ht="60">
      <c r="B3701" s="1"/>
      <c r="C3701" s="31">
        <v>9557</v>
      </c>
      <c r="D3701" s="34" t="s">
        <v>3767</v>
      </c>
      <c r="E3701" s="32" t="s">
        <v>122</v>
      </c>
      <c r="F3701" s="36">
        <v>1500327</v>
      </c>
      <c r="G3701" s="288" t="s">
        <v>117</v>
      </c>
      <c r="H3701" s="288"/>
      <c r="I3701" s="1"/>
      <c r="J3701" s="10"/>
      <c r="K3701" s="10"/>
      <c r="L3701" s="1"/>
    </row>
    <row r="3702" spans="2:12" s="5" customFormat="1" ht="60">
      <c r="B3702" s="1"/>
      <c r="C3702" s="31">
        <v>9558</v>
      </c>
      <c r="D3702" s="34" t="s">
        <v>3768</v>
      </c>
      <c r="E3702" s="32" t="s">
        <v>122</v>
      </c>
      <c r="F3702" s="36">
        <v>1565824</v>
      </c>
      <c r="G3702" s="288" t="s">
        <v>117</v>
      </c>
      <c r="H3702" s="288"/>
      <c r="I3702" s="1"/>
      <c r="J3702" s="10"/>
      <c r="K3702" s="10"/>
      <c r="L3702" s="1"/>
    </row>
    <row r="3703" spans="2:12" s="5" customFormat="1" ht="75">
      <c r="B3703" s="1"/>
      <c r="C3703" s="31">
        <v>9559</v>
      </c>
      <c r="D3703" s="34" t="s">
        <v>3769</v>
      </c>
      <c r="E3703" s="32" t="s">
        <v>122</v>
      </c>
      <c r="F3703" s="36">
        <v>998894</v>
      </c>
      <c r="G3703" s="288" t="s">
        <v>117</v>
      </c>
      <c r="H3703" s="288"/>
      <c r="I3703" s="1"/>
      <c r="J3703" s="10"/>
      <c r="K3703" s="10"/>
      <c r="L3703" s="1"/>
    </row>
    <row r="3704" spans="2:12" s="5" customFormat="1" ht="60" hidden="1">
      <c r="B3704" s="1"/>
      <c r="C3704" s="31">
        <v>9560</v>
      </c>
      <c r="D3704" s="34" t="s">
        <v>3770</v>
      </c>
      <c r="E3704" s="32" t="s">
        <v>119</v>
      </c>
      <c r="F3704" s="36">
        <v>14453</v>
      </c>
      <c r="G3704" s="288" t="s">
        <v>117</v>
      </c>
      <c r="H3704" s="288"/>
      <c r="I3704" s="1"/>
      <c r="J3704" s="10"/>
      <c r="K3704" s="10"/>
      <c r="L3704" s="1"/>
    </row>
    <row r="3705" spans="2:12" s="5" customFormat="1" ht="90" hidden="1">
      <c r="B3705" s="1"/>
      <c r="C3705" s="31">
        <v>9562</v>
      </c>
      <c r="D3705" s="34" t="s">
        <v>3771</v>
      </c>
      <c r="E3705" s="32" t="s">
        <v>116</v>
      </c>
      <c r="F3705" s="36">
        <v>1785</v>
      </c>
      <c r="G3705" s="288" t="s">
        <v>117</v>
      </c>
      <c r="H3705" s="288"/>
      <c r="I3705" s="1"/>
      <c r="J3705" s="10"/>
      <c r="K3705" s="10"/>
      <c r="L3705" s="1"/>
    </row>
    <row r="3706" spans="2:12" s="5" customFormat="1" ht="45">
      <c r="B3706" s="1"/>
      <c r="C3706" s="31">
        <v>9563</v>
      </c>
      <c r="D3706" s="34" t="s">
        <v>3772</v>
      </c>
      <c r="E3706" s="32" t="s">
        <v>122</v>
      </c>
      <c r="F3706" s="36">
        <v>126634</v>
      </c>
      <c r="G3706" s="288" t="s">
        <v>117</v>
      </c>
      <c r="H3706" s="288"/>
      <c r="I3706" s="1"/>
      <c r="J3706" s="10"/>
      <c r="K3706" s="10"/>
      <c r="L3706" s="1"/>
    </row>
    <row r="3707" spans="2:12" s="5" customFormat="1" ht="225">
      <c r="B3707" s="1"/>
      <c r="C3707" s="31">
        <v>9565</v>
      </c>
      <c r="D3707" s="34" t="s">
        <v>3773</v>
      </c>
      <c r="E3707" s="32" t="s">
        <v>125</v>
      </c>
      <c r="F3707" s="36">
        <v>21411609</v>
      </c>
      <c r="G3707" s="288" t="s">
        <v>117</v>
      </c>
      <c r="H3707" s="288"/>
      <c r="I3707" s="1"/>
      <c r="J3707" s="10"/>
      <c r="K3707" s="10"/>
      <c r="L3707" s="1"/>
    </row>
    <row r="3708" spans="2:12" s="5" customFormat="1" ht="30">
      <c r="B3708" s="1"/>
      <c r="C3708" s="31">
        <v>9566</v>
      </c>
      <c r="D3708" s="34" t="s">
        <v>3774</v>
      </c>
      <c r="E3708" s="32" t="s">
        <v>125</v>
      </c>
      <c r="F3708" s="36">
        <v>1475919</v>
      </c>
      <c r="G3708" s="288" t="s">
        <v>117</v>
      </c>
      <c r="H3708" s="288"/>
      <c r="I3708" s="1"/>
      <c r="J3708" s="10"/>
      <c r="K3708" s="10"/>
      <c r="L3708" s="1"/>
    </row>
    <row r="3709" spans="2:12" s="5" customFormat="1" ht="45">
      <c r="B3709" s="1"/>
      <c r="C3709" s="31">
        <v>9567</v>
      </c>
      <c r="D3709" s="34" t="s">
        <v>3775</v>
      </c>
      <c r="E3709" s="32" t="s">
        <v>119</v>
      </c>
      <c r="F3709" s="36">
        <v>621638</v>
      </c>
      <c r="G3709" s="288" t="s">
        <v>117</v>
      </c>
      <c r="H3709" s="288"/>
      <c r="I3709" s="1"/>
      <c r="J3709" s="10"/>
      <c r="K3709" s="10"/>
      <c r="L3709" s="1"/>
    </row>
    <row r="3710" spans="2:12" s="5" customFormat="1" ht="60">
      <c r="B3710" s="1"/>
      <c r="C3710" s="31">
        <v>9568</v>
      </c>
      <c r="D3710" s="34" t="s">
        <v>3776</v>
      </c>
      <c r="E3710" s="32" t="s">
        <v>125</v>
      </c>
      <c r="F3710" s="36">
        <v>274056</v>
      </c>
      <c r="G3710" s="288" t="s">
        <v>117</v>
      </c>
      <c r="H3710" s="288"/>
      <c r="I3710" s="1"/>
      <c r="J3710" s="10"/>
      <c r="K3710" s="10"/>
      <c r="L3710" s="1"/>
    </row>
    <row r="3711" spans="2:12" s="5" customFormat="1" ht="60">
      <c r="B3711" s="1"/>
      <c r="C3711" s="31">
        <v>9569</v>
      </c>
      <c r="D3711" s="34" t="s">
        <v>3777</v>
      </c>
      <c r="E3711" s="32" t="s">
        <v>125</v>
      </c>
      <c r="F3711" s="36">
        <v>1507485</v>
      </c>
      <c r="G3711" s="288" t="s">
        <v>117</v>
      </c>
      <c r="H3711" s="288"/>
      <c r="I3711" s="1"/>
      <c r="J3711" s="10"/>
      <c r="K3711" s="10"/>
      <c r="L3711" s="1"/>
    </row>
    <row r="3712" spans="2:12" s="5" customFormat="1" ht="30" hidden="1">
      <c r="B3712" s="1"/>
      <c r="C3712" s="31">
        <v>9570</v>
      </c>
      <c r="D3712" s="34" t="s">
        <v>3778</v>
      </c>
      <c r="E3712" s="32" t="s">
        <v>116</v>
      </c>
      <c r="F3712" s="36">
        <v>17405</v>
      </c>
      <c r="G3712" s="288" t="s">
        <v>117</v>
      </c>
      <c r="H3712" s="288"/>
      <c r="I3712" s="1"/>
      <c r="J3712" s="10"/>
      <c r="K3712" s="10"/>
      <c r="L3712" s="1"/>
    </row>
    <row r="3713" spans="2:12" s="5" customFormat="1" ht="45" hidden="1">
      <c r="B3713" s="1"/>
      <c r="C3713" s="31">
        <v>9571</v>
      </c>
      <c r="D3713" s="34" t="s">
        <v>3779</v>
      </c>
      <c r="E3713" s="32" t="s">
        <v>122</v>
      </c>
      <c r="F3713" s="36">
        <v>237453</v>
      </c>
      <c r="G3713" s="288" t="s">
        <v>117</v>
      </c>
      <c r="H3713" s="288"/>
      <c r="I3713" s="1"/>
      <c r="J3713" s="10"/>
      <c r="K3713" s="10"/>
      <c r="L3713" s="1"/>
    </row>
    <row r="3714" spans="2:12" s="5" customFormat="1" ht="60" hidden="1">
      <c r="B3714" s="1"/>
      <c r="C3714" s="31">
        <v>9572</v>
      </c>
      <c r="D3714" s="34" t="s">
        <v>3780</v>
      </c>
      <c r="E3714" s="32" t="s">
        <v>125</v>
      </c>
      <c r="F3714" s="36">
        <v>8407</v>
      </c>
      <c r="G3714" s="288" t="s">
        <v>117</v>
      </c>
      <c r="H3714" s="288"/>
      <c r="I3714" s="1"/>
      <c r="J3714" s="10"/>
      <c r="K3714" s="10"/>
      <c r="L3714" s="1"/>
    </row>
    <row r="3715" spans="2:12" s="5" customFormat="1" ht="45" hidden="1">
      <c r="B3715" s="1"/>
      <c r="C3715" s="31">
        <v>9573</v>
      </c>
      <c r="D3715" s="34" t="s">
        <v>3781</v>
      </c>
      <c r="E3715" s="32" t="s">
        <v>472</v>
      </c>
      <c r="F3715" s="36">
        <v>20851</v>
      </c>
      <c r="G3715" s="288" t="s">
        <v>117</v>
      </c>
      <c r="H3715" s="288"/>
      <c r="I3715" s="1"/>
      <c r="J3715" s="10"/>
      <c r="K3715" s="10"/>
      <c r="L3715" s="1"/>
    </row>
    <row r="3716" spans="2:12" s="5" customFormat="1" ht="45" hidden="1">
      <c r="B3716" s="1"/>
      <c r="C3716" s="31">
        <v>9574</v>
      </c>
      <c r="D3716" s="34" t="s">
        <v>3782</v>
      </c>
      <c r="E3716" s="32" t="s">
        <v>116</v>
      </c>
      <c r="F3716" s="36">
        <v>109114</v>
      </c>
      <c r="G3716" s="288" t="s">
        <v>117</v>
      </c>
      <c r="H3716" s="288"/>
      <c r="I3716" s="1"/>
      <c r="J3716" s="10"/>
      <c r="K3716" s="10"/>
      <c r="L3716" s="1"/>
    </row>
    <row r="3717" spans="2:12" s="5" customFormat="1" ht="30" hidden="1">
      <c r="B3717" s="1"/>
      <c r="C3717" s="31">
        <v>9575</v>
      </c>
      <c r="D3717" s="34" t="s">
        <v>3783</v>
      </c>
      <c r="E3717" s="32" t="s">
        <v>122</v>
      </c>
      <c r="F3717" s="36">
        <v>15486</v>
      </c>
      <c r="G3717" s="288" t="s">
        <v>117</v>
      </c>
      <c r="H3717" s="288"/>
      <c r="I3717" s="1"/>
      <c r="J3717" s="10"/>
      <c r="K3717" s="10"/>
      <c r="L3717" s="1"/>
    </row>
    <row r="3718" spans="2:12" s="5" customFormat="1" ht="45" hidden="1">
      <c r="B3718" s="1"/>
      <c r="C3718" s="31">
        <v>9576</v>
      </c>
      <c r="D3718" s="34" t="s">
        <v>3784</v>
      </c>
      <c r="E3718" s="32" t="s">
        <v>122</v>
      </c>
      <c r="F3718" s="36">
        <v>23488</v>
      </c>
      <c r="G3718" s="288" t="s">
        <v>117</v>
      </c>
      <c r="H3718" s="288"/>
      <c r="I3718" s="1"/>
      <c r="J3718" s="10"/>
      <c r="K3718" s="10"/>
      <c r="L3718" s="1"/>
    </row>
    <row r="3719" spans="2:12" s="5" customFormat="1" ht="90" hidden="1">
      <c r="B3719" s="1"/>
      <c r="C3719" s="31">
        <v>9577</v>
      </c>
      <c r="D3719" s="34" t="s">
        <v>3785</v>
      </c>
      <c r="E3719" s="32" t="s">
        <v>119</v>
      </c>
      <c r="F3719" s="36">
        <v>128286</v>
      </c>
      <c r="G3719" s="288" t="s">
        <v>117</v>
      </c>
      <c r="H3719" s="288"/>
      <c r="I3719" s="1"/>
      <c r="J3719" s="10"/>
      <c r="K3719" s="10"/>
      <c r="L3719" s="1"/>
    </row>
    <row r="3720" spans="2:12" s="5" customFormat="1" ht="60">
      <c r="B3720" s="1"/>
      <c r="C3720" s="31">
        <v>9578</v>
      </c>
      <c r="D3720" s="34" t="s">
        <v>3786</v>
      </c>
      <c r="E3720" s="32" t="s">
        <v>119</v>
      </c>
      <c r="F3720" s="36">
        <v>456886</v>
      </c>
      <c r="G3720" s="288" t="s">
        <v>117</v>
      </c>
      <c r="H3720" s="288"/>
      <c r="I3720" s="1"/>
      <c r="J3720" s="10"/>
      <c r="K3720" s="10"/>
      <c r="L3720" s="1"/>
    </row>
    <row r="3721" spans="2:12" s="5" customFormat="1" ht="60" hidden="1">
      <c r="B3721" s="1"/>
      <c r="C3721" s="31">
        <v>9579</v>
      </c>
      <c r="D3721" s="34" t="s">
        <v>3787</v>
      </c>
      <c r="E3721" s="32" t="s">
        <v>116</v>
      </c>
      <c r="F3721" s="36">
        <v>12359</v>
      </c>
      <c r="G3721" s="288" t="s">
        <v>117</v>
      </c>
      <c r="H3721" s="288"/>
      <c r="I3721" s="1"/>
      <c r="J3721" s="10"/>
      <c r="K3721" s="10"/>
      <c r="L3721" s="1"/>
    </row>
    <row r="3722" spans="2:12" s="5" customFormat="1" ht="60" hidden="1">
      <c r="B3722" s="1"/>
      <c r="C3722" s="31">
        <v>9580</v>
      </c>
      <c r="D3722" s="34" t="s">
        <v>3788</v>
      </c>
      <c r="E3722" s="32" t="s">
        <v>119</v>
      </c>
      <c r="F3722" s="36">
        <v>122851</v>
      </c>
      <c r="G3722" s="288" t="s">
        <v>117</v>
      </c>
      <c r="H3722" s="288"/>
      <c r="I3722" s="1"/>
      <c r="J3722" s="10"/>
      <c r="K3722" s="10"/>
      <c r="L3722" s="1"/>
    </row>
    <row r="3723" spans="2:12" s="5" customFormat="1" ht="60" hidden="1">
      <c r="B3723" s="1"/>
      <c r="C3723" s="31">
        <v>9581</v>
      </c>
      <c r="D3723" s="34" t="s">
        <v>3789</v>
      </c>
      <c r="E3723" s="32" t="s">
        <v>122</v>
      </c>
      <c r="F3723" s="36">
        <v>11749</v>
      </c>
      <c r="G3723" s="288" t="s">
        <v>117</v>
      </c>
      <c r="H3723" s="288"/>
      <c r="I3723" s="1"/>
      <c r="J3723" s="10"/>
      <c r="K3723" s="10"/>
      <c r="L3723" s="1"/>
    </row>
    <row r="3724" spans="2:12" s="5" customFormat="1" ht="75" hidden="1">
      <c r="B3724" s="1"/>
      <c r="C3724" s="31">
        <v>9582</v>
      </c>
      <c r="D3724" s="34" t="s">
        <v>3790</v>
      </c>
      <c r="E3724" s="32" t="s">
        <v>122</v>
      </c>
      <c r="F3724" s="36">
        <v>11262</v>
      </c>
      <c r="G3724" s="288" t="s">
        <v>117</v>
      </c>
      <c r="H3724" s="288"/>
      <c r="I3724" s="1"/>
      <c r="J3724" s="10"/>
      <c r="K3724" s="10"/>
      <c r="L3724" s="1"/>
    </row>
    <row r="3725" spans="2:12" s="5" customFormat="1" ht="45" hidden="1">
      <c r="B3725" s="1"/>
      <c r="C3725" s="31">
        <v>9583</v>
      </c>
      <c r="D3725" s="34" t="s">
        <v>3791</v>
      </c>
      <c r="E3725" s="32" t="s">
        <v>122</v>
      </c>
      <c r="F3725" s="36">
        <v>15307</v>
      </c>
      <c r="G3725" s="288" t="s">
        <v>117</v>
      </c>
      <c r="H3725" s="288"/>
      <c r="I3725" s="1"/>
      <c r="J3725" s="10"/>
      <c r="K3725" s="10"/>
      <c r="L3725" s="1"/>
    </row>
    <row r="3726" spans="2:12" s="5" customFormat="1" ht="105">
      <c r="B3726" s="1"/>
      <c r="C3726" s="31">
        <v>9584</v>
      </c>
      <c r="D3726" s="34" t="s">
        <v>3792</v>
      </c>
      <c r="E3726" s="32" t="s">
        <v>125</v>
      </c>
      <c r="F3726" s="36">
        <v>929910</v>
      </c>
      <c r="G3726" s="288" t="s">
        <v>117</v>
      </c>
      <c r="H3726" s="288"/>
      <c r="I3726" s="1"/>
      <c r="J3726" s="10"/>
      <c r="K3726" s="10"/>
      <c r="L3726" s="1"/>
    </row>
    <row r="3727" spans="2:12" s="5" customFormat="1" ht="150" hidden="1">
      <c r="B3727" s="1"/>
      <c r="C3727" s="31">
        <v>9585</v>
      </c>
      <c r="D3727" s="34" t="s">
        <v>3793</v>
      </c>
      <c r="E3727" s="32" t="s">
        <v>122</v>
      </c>
      <c r="F3727" s="36">
        <v>65336</v>
      </c>
      <c r="G3727" s="288" t="s">
        <v>117</v>
      </c>
      <c r="H3727" s="288"/>
      <c r="I3727" s="1"/>
      <c r="J3727" s="10"/>
      <c r="K3727" s="10"/>
      <c r="L3727" s="1"/>
    </row>
    <row r="3728" spans="2:12" s="5" customFormat="1" ht="390" hidden="1">
      <c r="B3728" s="1"/>
      <c r="C3728" s="31">
        <v>9586</v>
      </c>
      <c r="D3728" s="34" t="s">
        <v>3794</v>
      </c>
      <c r="E3728" s="32" t="s">
        <v>125</v>
      </c>
      <c r="F3728" s="36">
        <v>71400000</v>
      </c>
      <c r="G3728" s="288" t="s">
        <v>117</v>
      </c>
      <c r="H3728" s="288"/>
      <c r="I3728" s="1"/>
      <c r="J3728" s="10"/>
      <c r="K3728" s="10"/>
      <c r="L3728" s="1"/>
    </row>
    <row r="3729" spans="2:12" s="5" customFormat="1" ht="225" hidden="1">
      <c r="B3729" s="1"/>
      <c r="C3729" s="31">
        <v>9587</v>
      </c>
      <c r="D3729" s="34" t="s">
        <v>3795</v>
      </c>
      <c r="E3729" s="32" t="s">
        <v>125</v>
      </c>
      <c r="F3729" s="36">
        <v>844601</v>
      </c>
      <c r="G3729" s="288" t="s">
        <v>117</v>
      </c>
      <c r="H3729" s="288"/>
      <c r="I3729" s="1"/>
      <c r="J3729" s="10"/>
      <c r="K3729" s="10"/>
      <c r="L3729" s="1"/>
    </row>
    <row r="3730" spans="2:12" s="5" customFormat="1" ht="270">
      <c r="B3730" s="1"/>
      <c r="C3730" s="31">
        <v>9588</v>
      </c>
      <c r="D3730" s="34" t="s">
        <v>3796</v>
      </c>
      <c r="E3730" s="32" t="s">
        <v>125</v>
      </c>
      <c r="F3730" s="36">
        <v>403800000</v>
      </c>
      <c r="G3730" s="288" t="s">
        <v>117</v>
      </c>
      <c r="H3730" s="288"/>
      <c r="I3730" s="1"/>
      <c r="J3730" s="10"/>
      <c r="K3730" s="10"/>
      <c r="L3730" s="1"/>
    </row>
    <row r="3731" spans="2:12" s="5" customFormat="1" ht="195" hidden="1">
      <c r="B3731" s="1"/>
      <c r="C3731" s="31">
        <v>9589</v>
      </c>
      <c r="D3731" s="34" t="s">
        <v>3797</v>
      </c>
      <c r="E3731" s="32" t="s">
        <v>2466</v>
      </c>
      <c r="F3731" s="36">
        <v>3707235140</v>
      </c>
      <c r="G3731" s="288" t="s">
        <v>117</v>
      </c>
      <c r="H3731" s="288"/>
      <c r="I3731" s="1"/>
      <c r="J3731" s="10"/>
      <c r="K3731" s="10"/>
      <c r="L3731" s="1"/>
    </row>
    <row r="3732" spans="2:12" s="5" customFormat="1" ht="30" hidden="1">
      <c r="B3732" s="1"/>
      <c r="C3732" s="31">
        <v>9590</v>
      </c>
      <c r="D3732" s="34" t="s">
        <v>3798</v>
      </c>
      <c r="E3732" s="32" t="s">
        <v>2466</v>
      </c>
      <c r="F3732" s="36">
        <v>20419</v>
      </c>
      <c r="G3732" s="288" t="s">
        <v>117</v>
      </c>
      <c r="H3732" s="288"/>
      <c r="I3732" s="1"/>
      <c r="J3732" s="10"/>
      <c r="K3732" s="10"/>
      <c r="L3732" s="1"/>
    </row>
    <row r="3733" spans="2:12" s="5" customFormat="1" ht="105" hidden="1">
      <c r="B3733" s="1"/>
      <c r="C3733" s="31">
        <v>9591</v>
      </c>
      <c r="D3733" s="34" t="s">
        <v>3799</v>
      </c>
      <c r="E3733" s="32" t="s">
        <v>116</v>
      </c>
      <c r="F3733" s="36">
        <v>637</v>
      </c>
      <c r="G3733" s="288" t="s">
        <v>117</v>
      </c>
      <c r="H3733" s="288"/>
      <c r="I3733" s="1"/>
      <c r="J3733" s="10"/>
      <c r="K3733" s="10"/>
      <c r="L3733" s="1"/>
    </row>
    <row r="3734" spans="2:12" s="5" customFormat="1" ht="195" hidden="1">
      <c r="B3734" s="1"/>
      <c r="C3734" s="31">
        <v>9592</v>
      </c>
      <c r="D3734" s="34" t="s">
        <v>3800</v>
      </c>
      <c r="E3734" s="32" t="s">
        <v>116</v>
      </c>
      <c r="F3734" s="36">
        <v>1027</v>
      </c>
      <c r="G3734" s="288" t="s">
        <v>117</v>
      </c>
      <c r="H3734" s="288"/>
      <c r="I3734" s="1"/>
      <c r="J3734" s="10"/>
      <c r="K3734" s="10"/>
      <c r="L3734" s="1"/>
    </row>
    <row r="3735" spans="2:12" s="5" customFormat="1" ht="90" hidden="1">
      <c r="B3735" s="1"/>
      <c r="C3735" s="31">
        <v>9440</v>
      </c>
      <c r="D3735" s="34" t="s">
        <v>3660</v>
      </c>
      <c r="E3735" s="32" t="s">
        <v>125</v>
      </c>
      <c r="F3735" s="36">
        <v>9708421</v>
      </c>
      <c r="G3735" s="288" t="s">
        <v>117</v>
      </c>
      <c r="H3735" s="288"/>
      <c r="I3735" s="1"/>
      <c r="J3735" s="10"/>
      <c r="K3735" s="10"/>
      <c r="L3735" s="1"/>
    </row>
    <row r="3736" spans="2:12" s="5" customFormat="1" ht="90" hidden="1">
      <c r="B3736" s="1"/>
      <c r="C3736" s="31">
        <v>9441</v>
      </c>
      <c r="D3736" s="34" t="s">
        <v>3661</v>
      </c>
      <c r="E3736" s="32" t="s">
        <v>125</v>
      </c>
      <c r="F3736" s="36">
        <v>15331336</v>
      </c>
      <c r="G3736" s="288" t="s">
        <v>117</v>
      </c>
      <c r="H3736" s="288"/>
      <c r="I3736" s="1"/>
      <c r="J3736" s="10"/>
      <c r="K3736" s="10"/>
      <c r="L3736" s="1"/>
    </row>
    <row r="3737" spans="2:12" s="5" customFormat="1" ht="90" hidden="1">
      <c r="B3737" s="1"/>
      <c r="C3737" s="31">
        <v>9442</v>
      </c>
      <c r="D3737" s="34" t="s">
        <v>3662</v>
      </c>
      <c r="E3737" s="32" t="s">
        <v>125</v>
      </c>
      <c r="F3737" s="36">
        <v>3665679</v>
      </c>
      <c r="G3737" s="288" t="s">
        <v>117</v>
      </c>
      <c r="H3737" s="288"/>
      <c r="I3737" s="1"/>
      <c r="J3737" s="10"/>
      <c r="K3737" s="10"/>
      <c r="L3737" s="1"/>
    </row>
    <row r="3738" spans="2:12" s="5" customFormat="1" ht="90" hidden="1">
      <c r="B3738" s="1"/>
      <c r="C3738" s="31">
        <v>9443</v>
      </c>
      <c r="D3738" s="34" t="s">
        <v>3663</v>
      </c>
      <c r="E3738" s="32" t="s">
        <v>125</v>
      </c>
      <c r="F3738" s="36">
        <v>5717868</v>
      </c>
      <c r="G3738" s="288" t="s">
        <v>117</v>
      </c>
      <c r="H3738" s="288"/>
      <c r="I3738" s="1"/>
      <c r="J3738" s="10"/>
      <c r="K3738" s="10"/>
      <c r="L3738" s="1"/>
    </row>
    <row r="3739" spans="2:12" s="5" customFormat="1" ht="105" hidden="1">
      <c r="B3739" s="1"/>
      <c r="C3739" s="31">
        <v>9444</v>
      </c>
      <c r="D3739" s="34" t="s">
        <v>3664</v>
      </c>
      <c r="E3739" s="32" t="s">
        <v>116</v>
      </c>
      <c r="F3739" s="36">
        <v>408848</v>
      </c>
      <c r="G3739" s="288" t="s">
        <v>117</v>
      </c>
      <c r="H3739" s="288"/>
      <c r="I3739" s="1"/>
      <c r="J3739" s="10"/>
      <c r="K3739" s="10"/>
      <c r="L3739" s="1"/>
    </row>
    <row r="3740" spans="2:12" s="5" customFormat="1" ht="150" hidden="1">
      <c r="B3740" s="1"/>
      <c r="C3740" s="31">
        <v>9445</v>
      </c>
      <c r="D3740" s="34" t="s">
        <v>3665</v>
      </c>
      <c r="E3740" s="32" t="s">
        <v>472</v>
      </c>
      <c r="F3740" s="36">
        <v>14582</v>
      </c>
      <c r="G3740" s="288" t="s">
        <v>117</v>
      </c>
      <c r="H3740" s="288"/>
      <c r="I3740" s="1"/>
      <c r="J3740" s="10"/>
      <c r="K3740" s="10"/>
      <c r="L3740" s="1"/>
    </row>
    <row r="3741" spans="2:12" s="5" customFormat="1" ht="105">
      <c r="B3741" s="1"/>
      <c r="C3741" s="31">
        <v>9446</v>
      </c>
      <c r="D3741" s="34" t="s">
        <v>3666</v>
      </c>
      <c r="E3741" s="32" t="s">
        <v>125</v>
      </c>
      <c r="F3741" s="36">
        <v>10710000</v>
      </c>
      <c r="G3741" s="288" t="s">
        <v>117</v>
      </c>
      <c r="H3741" s="288"/>
      <c r="I3741" s="1"/>
      <c r="J3741" s="10"/>
      <c r="K3741" s="10"/>
      <c r="L3741" s="1"/>
    </row>
    <row r="3742" spans="2:12" s="5" customFormat="1" ht="90">
      <c r="B3742" s="1"/>
      <c r="C3742" s="31">
        <v>9448</v>
      </c>
      <c r="D3742" s="34" t="s">
        <v>3667</v>
      </c>
      <c r="E3742" s="32" t="s">
        <v>116</v>
      </c>
      <c r="F3742" s="36">
        <v>184464</v>
      </c>
      <c r="G3742" s="288" t="s">
        <v>117</v>
      </c>
      <c r="H3742" s="288"/>
      <c r="I3742" s="1"/>
      <c r="J3742" s="10"/>
      <c r="K3742" s="10"/>
      <c r="L3742" s="1"/>
    </row>
    <row r="3743" spans="2:12" s="5" customFormat="1" ht="90">
      <c r="B3743" s="1"/>
      <c r="C3743" s="31">
        <v>9449</v>
      </c>
      <c r="D3743" s="34" t="s">
        <v>3668</v>
      </c>
      <c r="E3743" s="32" t="s">
        <v>116</v>
      </c>
      <c r="F3743" s="36">
        <v>276407</v>
      </c>
      <c r="G3743" s="288" t="s">
        <v>117</v>
      </c>
      <c r="H3743" s="288"/>
      <c r="I3743" s="1"/>
      <c r="J3743" s="10"/>
      <c r="K3743" s="10"/>
      <c r="L3743" s="1"/>
    </row>
    <row r="3744" spans="2:12" s="5" customFormat="1" ht="90">
      <c r="B3744" s="1"/>
      <c r="C3744" s="31">
        <v>9450</v>
      </c>
      <c r="D3744" s="34" t="s">
        <v>3669</v>
      </c>
      <c r="E3744" s="32" t="s">
        <v>116</v>
      </c>
      <c r="F3744" s="36">
        <v>356970</v>
      </c>
      <c r="G3744" s="288" t="s">
        <v>117</v>
      </c>
      <c r="H3744" s="288"/>
      <c r="I3744" s="1"/>
      <c r="J3744" s="10"/>
      <c r="K3744" s="10"/>
      <c r="L3744" s="1"/>
    </row>
    <row r="3745" spans="2:12" s="5" customFormat="1" ht="90">
      <c r="B3745" s="1"/>
      <c r="C3745" s="31">
        <v>9451</v>
      </c>
      <c r="D3745" s="34" t="s">
        <v>3670</v>
      </c>
      <c r="E3745" s="32" t="s">
        <v>116</v>
      </c>
      <c r="F3745" s="36">
        <v>233602</v>
      </c>
      <c r="G3745" s="288" t="s">
        <v>117</v>
      </c>
      <c r="H3745" s="288"/>
      <c r="I3745" s="1"/>
      <c r="J3745" s="10"/>
      <c r="K3745" s="10"/>
      <c r="L3745" s="1"/>
    </row>
    <row r="3746" spans="2:12" s="5" customFormat="1" ht="75">
      <c r="B3746" s="1"/>
      <c r="C3746" s="31">
        <v>9452</v>
      </c>
      <c r="D3746" s="34" t="s">
        <v>3671</v>
      </c>
      <c r="E3746" s="32" t="s">
        <v>116</v>
      </c>
      <c r="F3746" s="36">
        <v>358207</v>
      </c>
      <c r="G3746" s="288" t="s">
        <v>117</v>
      </c>
      <c r="H3746" s="288"/>
      <c r="I3746" s="1"/>
      <c r="J3746" s="10"/>
      <c r="K3746" s="10"/>
      <c r="L3746" s="1"/>
    </row>
    <row r="3747" spans="2:12" s="5" customFormat="1" ht="30" hidden="1">
      <c r="B3747" s="1"/>
      <c r="C3747" s="31">
        <v>9453</v>
      </c>
      <c r="D3747" s="34" t="s">
        <v>3672</v>
      </c>
      <c r="E3747" s="32" t="s">
        <v>125</v>
      </c>
      <c r="F3747" s="36">
        <v>17850</v>
      </c>
      <c r="G3747" s="288" t="s">
        <v>117</v>
      </c>
      <c r="H3747" s="288"/>
      <c r="I3747" s="1"/>
      <c r="J3747" s="10"/>
      <c r="K3747" s="10"/>
      <c r="L3747" s="1"/>
    </row>
    <row r="3748" spans="2:12" s="5" customFormat="1" ht="30" hidden="1">
      <c r="B3748" s="1"/>
      <c r="C3748" s="31">
        <v>9454</v>
      </c>
      <c r="D3748" s="34" t="s">
        <v>3673</v>
      </c>
      <c r="E3748" s="32" t="s">
        <v>125</v>
      </c>
      <c r="F3748" s="36">
        <v>1107243</v>
      </c>
      <c r="G3748" s="288" t="s">
        <v>117</v>
      </c>
      <c r="H3748" s="288"/>
      <c r="I3748" s="1"/>
      <c r="J3748" s="10"/>
      <c r="K3748" s="10"/>
      <c r="L3748" s="1"/>
    </row>
    <row r="3749" spans="2:12" s="5" customFormat="1" ht="165" hidden="1">
      <c r="B3749" s="1"/>
      <c r="C3749" s="31">
        <v>9455</v>
      </c>
      <c r="D3749" s="34" t="s">
        <v>3674</v>
      </c>
      <c r="E3749" s="32" t="s">
        <v>125</v>
      </c>
      <c r="F3749" s="36">
        <v>7563426</v>
      </c>
      <c r="G3749" s="288" t="s">
        <v>117</v>
      </c>
      <c r="H3749" s="288"/>
      <c r="I3749" s="1"/>
      <c r="J3749" s="10"/>
      <c r="K3749" s="10"/>
      <c r="L3749" s="1"/>
    </row>
    <row r="3750" spans="2:12" s="5" customFormat="1" ht="30" hidden="1">
      <c r="B3750" s="1"/>
      <c r="C3750" s="31">
        <v>9456</v>
      </c>
      <c r="D3750" s="34" t="s">
        <v>3675</v>
      </c>
      <c r="E3750" s="32" t="s">
        <v>122</v>
      </c>
      <c r="F3750" s="36">
        <v>20040</v>
      </c>
      <c r="G3750" s="288" t="s">
        <v>117</v>
      </c>
      <c r="H3750" s="288"/>
      <c r="I3750" s="1"/>
      <c r="J3750" s="10"/>
      <c r="K3750" s="10"/>
      <c r="L3750" s="1"/>
    </row>
    <row r="3751" spans="2:12" s="5" customFormat="1" ht="45">
      <c r="B3751" s="1"/>
      <c r="C3751" s="31">
        <v>9457</v>
      </c>
      <c r="D3751" s="34" t="s">
        <v>3676</v>
      </c>
      <c r="E3751" s="32" t="s">
        <v>125</v>
      </c>
      <c r="F3751" s="36">
        <v>43893</v>
      </c>
      <c r="G3751" s="288" t="s">
        <v>117</v>
      </c>
      <c r="H3751" s="288"/>
      <c r="I3751" s="1"/>
      <c r="J3751" s="10"/>
      <c r="K3751" s="10"/>
      <c r="L3751" s="1"/>
    </row>
    <row r="3752" spans="2:12" s="5" customFormat="1" ht="45" hidden="1">
      <c r="B3752" s="1"/>
      <c r="C3752" s="31">
        <v>9458</v>
      </c>
      <c r="D3752" s="34" t="s">
        <v>3677</v>
      </c>
      <c r="E3752" s="32" t="s">
        <v>125</v>
      </c>
      <c r="F3752" s="36">
        <v>23015</v>
      </c>
      <c r="G3752" s="288" t="s">
        <v>117</v>
      </c>
      <c r="H3752" s="288"/>
      <c r="I3752" s="1"/>
      <c r="J3752" s="10"/>
      <c r="K3752" s="10"/>
      <c r="L3752" s="1"/>
    </row>
    <row r="3753" spans="2:12" s="5" customFormat="1" ht="45" hidden="1">
      <c r="B3753" s="1"/>
      <c r="C3753" s="31">
        <v>9459</v>
      </c>
      <c r="D3753" s="34" t="s">
        <v>3678</v>
      </c>
      <c r="E3753" s="32" t="s">
        <v>122</v>
      </c>
      <c r="F3753" s="36">
        <v>25978</v>
      </c>
      <c r="G3753" s="288" t="s">
        <v>117</v>
      </c>
      <c r="H3753" s="288"/>
      <c r="I3753" s="1"/>
      <c r="J3753" s="10"/>
      <c r="K3753" s="10"/>
      <c r="L3753" s="1"/>
    </row>
    <row r="3754" spans="2:12" s="5" customFormat="1" ht="45" hidden="1">
      <c r="B3754" s="1"/>
      <c r="C3754" s="31">
        <v>9460</v>
      </c>
      <c r="D3754" s="34" t="s">
        <v>3679</v>
      </c>
      <c r="E3754" s="32" t="s">
        <v>116</v>
      </c>
      <c r="F3754" s="36">
        <v>81010</v>
      </c>
      <c r="G3754" s="288" t="s">
        <v>117</v>
      </c>
      <c r="H3754" s="288"/>
      <c r="I3754" s="1"/>
      <c r="J3754" s="10"/>
      <c r="K3754" s="10"/>
      <c r="L3754" s="1"/>
    </row>
    <row r="3755" spans="2:12" s="5" customFormat="1" ht="45" hidden="1">
      <c r="B3755" s="1"/>
      <c r="C3755" s="31">
        <v>9461</v>
      </c>
      <c r="D3755" s="34" t="s">
        <v>3680</v>
      </c>
      <c r="E3755" s="32" t="s">
        <v>116</v>
      </c>
      <c r="F3755" s="36">
        <v>66643</v>
      </c>
      <c r="G3755" s="288" t="s">
        <v>117</v>
      </c>
      <c r="H3755" s="288"/>
      <c r="I3755" s="1"/>
      <c r="J3755" s="10"/>
      <c r="K3755" s="10"/>
      <c r="L3755" s="1"/>
    </row>
    <row r="3756" spans="2:12" s="5" customFormat="1" ht="90">
      <c r="B3756" s="1"/>
      <c r="C3756" s="31">
        <v>9462</v>
      </c>
      <c r="D3756" s="34" t="s">
        <v>3681</v>
      </c>
      <c r="E3756" s="32" t="s">
        <v>119</v>
      </c>
      <c r="F3756" s="36">
        <v>1628462</v>
      </c>
      <c r="G3756" s="288" t="s">
        <v>117</v>
      </c>
      <c r="H3756" s="288"/>
      <c r="I3756" s="1"/>
      <c r="J3756" s="10"/>
      <c r="K3756" s="10"/>
      <c r="L3756" s="1"/>
    </row>
    <row r="3757" spans="2:12" s="5" customFormat="1" ht="45" hidden="1">
      <c r="B3757" s="1"/>
      <c r="C3757" s="31">
        <v>9463</v>
      </c>
      <c r="D3757" s="34" t="s">
        <v>3682</v>
      </c>
      <c r="E3757" s="32" t="s">
        <v>2279</v>
      </c>
      <c r="F3757" s="36">
        <v>50500</v>
      </c>
      <c r="G3757" s="288" t="s">
        <v>117</v>
      </c>
      <c r="H3757" s="288"/>
      <c r="I3757" s="1"/>
      <c r="J3757" s="10"/>
      <c r="K3757" s="10"/>
      <c r="L3757" s="1"/>
    </row>
    <row r="3758" spans="2:12" s="5" customFormat="1" ht="105">
      <c r="B3758" s="1"/>
      <c r="C3758" s="31">
        <v>9464</v>
      </c>
      <c r="D3758" s="34" t="s">
        <v>3683</v>
      </c>
      <c r="E3758" s="32" t="s">
        <v>125</v>
      </c>
      <c r="F3758" s="36">
        <v>5593000</v>
      </c>
      <c r="G3758" s="288" t="s">
        <v>117</v>
      </c>
      <c r="H3758" s="288"/>
      <c r="I3758" s="1"/>
      <c r="J3758" s="10"/>
      <c r="K3758" s="10"/>
      <c r="L3758" s="1"/>
    </row>
    <row r="3759" spans="2:12" s="5" customFormat="1" ht="105" hidden="1">
      <c r="B3759" s="1"/>
      <c r="C3759" s="31">
        <v>9465</v>
      </c>
      <c r="D3759" s="34" t="s">
        <v>3684</v>
      </c>
      <c r="E3759" s="32" t="s">
        <v>2005</v>
      </c>
      <c r="F3759" s="36">
        <v>2482</v>
      </c>
      <c r="G3759" s="288" t="s">
        <v>117</v>
      </c>
      <c r="H3759" s="288"/>
      <c r="I3759" s="1"/>
      <c r="J3759" s="10"/>
      <c r="K3759" s="10"/>
      <c r="L3759" s="1"/>
    </row>
    <row r="3760" spans="2:12" s="5" customFormat="1" ht="120" hidden="1">
      <c r="B3760" s="1"/>
      <c r="C3760" s="31">
        <v>9471</v>
      </c>
      <c r="D3760" s="34" t="s">
        <v>3685</v>
      </c>
      <c r="E3760" s="32" t="s">
        <v>125</v>
      </c>
      <c r="F3760" s="36">
        <v>8406636</v>
      </c>
      <c r="G3760" s="288" t="s">
        <v>117</v>
      </c>
      <c r="H3760" s="288"/>
      <c r="I3760" s="1"/>
      <c r="J3760" s="10"/>
      <c r="K3760" s="10"/>
      <c r="L3760" s="1"/>
    </row>
    <row r="3761" spans="2:12" s="5" customFormat="1" ht="135" hidden="1">
      <c r="B3761" s="1"/>
      <c r="C3761" s="31">
        <v>9472</v>
      </c>
      <c r="D3761" s="34" t="s">
        <v>3686</v>
      </c>
      <c r="E3761" s="32" t="s">
        <v>125</v>
      </c>
      <c r="F3761" s="36">
        <v>7397840</v>
      </c>
      <c r="G3761" s="288" t="s">
        <v>117</v>
      </c>
      <c r="H3761" s="288"/>
      <c r="I3761" s="1"/>
      <c r="J3761" s="10"/>
      <c r="K3761" s="10"/>
      <c r="L3761" s="1"/>
    </row>
    <row r="3762" spans="2:12" s="5" customFormat="1" ht="120" hidden="1">
      <c r="B3762" s="1"/>
      <c r="C3762" s="31">
        <v>9473</v>
      </c>
      <c r="D3762" s="34" t="s">
        <v>3687</v>
      </c>
      <c r="E3762" s="32" t="s">
        <v>125</v>
      </c>
      <c r="F3762" s="36">
        <v>7070612</v>
      </c>
      <c r="G3762" s="288" t="s">
        <v>117</v>
      </c>
      <c r="H3762" s="288"/>
      <c r="I3762" s="1"/>
      <c r="J3762" s="10"/>
      <c r="K3762" s="10"/>
      <c r="L3762" s="1"/>
    </row>
    <row r="3763" spans="2:12" s="5" customFormat="1" ht="120" hidden="1">
      <c r="B3763" s="1"/>
      <c r="C3763" s="31">
        <v>9474</v>
      </c>
      <c r="D3763" s="34" t="s">
        <v>3688</v>
      </c>
      <c r="E3763" s="32" t="s">
        <v>125</v>
      </c>
      <c r="F3763" s="36">
        <v>10194292</v>
      </c>
      <c r="G3763" s="288" t="s">
        <v>117</v>
      </c>
      <c r="H3763" s="288"/>
      <c r="I3763" s="1"/>
      <c r="J3763" s="10"/>
      <c r="K3763" s="10"/>
      <c r="L3763" s="1"/>
    </row>
    <row r="3764" spans="2:12" s="5" customFormat="1" ht="120" hidden="1">
      <c r="B3764" s="1"/>
      <c r="C3764" s="31">
        <v>9475</v>
      </c>
      <c r="D3764" s="34" t="s">
        <v>3689</v>
      </c>
      <c r="E3764" s="32" t="s">
        <v>125</v>
      </c>
      <c r="F3764" s="36">
        <v>9399483</v>
      </c>
      <c r="G3764" s="288" t="s">
        <v>117</v>
      </c>
      <c r="H3764" s="288"/>
      <c r="I3764" s="1"/>
      <c r="J3764" s="10"/>
      <c r="K3764" s="10"/>
      <c r="L3764" s="1"/>
    </row>
    <row r="3765" spans="2:12" s="5" customFormat="1" ht="120" hidden="1">
      <c r="B3765" s="1"/>
      <c r="C3765" s="31">
        <v>9476</v>
      </c>
      <c r="D3765" s="34" t="s">
        <v>3690</v>
      </c>
      <c r="E3765" s="32" t="s">
        <v>125</v>
      </c>
      <c r="F3765" s="36">
        <v>4250501</v>
      </c>
      <c r="G3765" s="288" t="s">
        <v>117</v>
      </c>
      <c r="H3765" s="288"/>
      <c r="I3765" s="1"/>
      <c r="J3765" s="10"/>
      <c r="K3765" s="10"/>
      <c r="L3765" s="1"/>
    </row>
    <row r="3766" spans="2:12" s="5" customFormat="1" ht="120" hidden="1">
      <c r="B3766" s="1"/>
      <c r="C3766" s="31">
        <v>9477</v>
      </c>
      <c r="D3766" s="34" t="s">
        <v>3691</v>
      </c>
      <c r="E3766" s="32" t="s">
        <v>125</v>
      </c>
      <c r="F3766" s="36">
        <v>4008603</v>
      </c>
      <c r="G3766" s="288" t="s">
        <v>117</v>
      </c>
      <c r="H3766" s="288"/>
      <c r="I3766" s="1"/>
      <c r="J3766" s="10"/>
      <c r="K3766" s="10"/>
      <c r="L3766" s="1"/>
    </row>
    <row r="3767" spans="2:12" s="5" customFormat="1" ht="120" hidden="1">
      <c r="B3767" s="1"/>
      <c r="C3767" s="31">
        <v>9478</v>
      </c>
      <c r="D3767" s="34" t="s">
        <v>3692</v>
      </c>
      <c r="E3767" s="32" t="s">
        <v>125</v>
      </c>
      <c r="F3767" s="36">
        <v>9503154</v>
      </c>
      <c r="G3767" s="288" t="s">
        <v>117</v>
      </c>
      <c r="H3767" s="288"/>
      <c r="I3767" s="1"/>
      <c r="J3767" s="10"/>
      <c r="K3767" s="10"/>
      <c r="L3767" s="1"/>
    </row>
    <row r="3768" spans="2:12" s="5" customFormat="1" ht="120" hidden="1">
      <c r="B3768" s="1"/>
      <c r="C3768" s="31">
        <v>9479</v>
      </c>
      <c r="D3768" s="34" t="s">
        <v>3693</v>
      </c>
      <c r="E3768" s="32" t="s">
        <v>125</v>
      </c>
      <c r="F3768" s="36">
        <v>9589546</v>
      </c>
      <c r="G3768" s="288" t="s">
        <v>117</v>
      </c>
      <c r="H3768" s="288"/>
      <c r="I3768" s="1"/>
      <c r="J3768" s="10"/>
      <c r="K3768" s="10"/>
      <c r="L3768" s="1"/>
    </row>
    <row r="3769" spans="2:12" s="5" customFormat="1" ht="120" hidden="1">
      <c r="B3769" s="1"/>
      <c r="C3769" s="31">
        <v>9480</v>
      </c>
      <c r="D3769" s="34" t="s">
        <v>3694</v>
      </c>
      <c r="E3769" s="32" t="s">
        <v>125</v>
      </c>
      <c r="F3769" s="36">
        <v>5252652</v>
      </c>
      <c r="G3769" s="288" t="s">
        <v>117</v>
      </c>
      <c r="H3769" s="288"/>
      <c r="I3769" s="1"/>
      <c r="J3769" s="10"/>
      <c r="K3769" s="10"/>
      <c r="L3769" s="1"/>
    </row>
    <row r="3770" spans="2:12" s="5" customFormat="1" ht="120" hidden="1">
      <c r="B3770" s="1"/>
      <c r="C3770" s="31">
        <v>9481</v>
      </c>
      <c r="D3770" s="34" t="s">
        <v>3695</v>
      </c>
      <c r="E3770" s="32" t="s">
        <v>125</v>
      </c>
      <c r="F3770" s="36">
        <v>5736449</v>
      </c>
      <c r="G3770" s="288" t="s">
        <v>117</v>
      </c>
      <c r="H3770" s="288"/>
      <c r="I3770" s="1"/>
      <c r="J3770" s="10"/>
      <c r="K3770" s="10"/>
      <c r="L3770" s="1"/>
    </row>
    <row r="3771" spans="2:12" s="5" customFormat="1" ht="120" hidden="1">
      <c r="B3771" s="1"/>
      <c r="C3771" s="31">
        <v>9482</v>
      </c>
      <c r="D3771" s="34" t="s">
        <v>3696</v>
      </c>
      <c r="E3771" s="32" t="s">
        <v>125</v>
      </c>
      <c r="F3771" s="36">
        <v>7239675</v>
      </c>
      <c r="G3771" s="288" t="s">
        <v>117</v>
      </c>
      <c r="H3771" s="288"/>
      <c r="I3771" s="1"/>
      <c r="J3771" s="10"/>
      <c r="K3771" s="10"/>
      <c r="L3771" s="1"/>
    </row>
    <row r="3772" spans="2:12" s="5" customFormat="1" ht="120" hidden="1">
      <c r="B3772" s="1"/>
      <c r="C3772" s="31">
        <v>9483</v>
      </c>
      <c r="D3772" s="34" t="s">
        <v>3697</v>
      </c>
      <c r="E3772" s="32" t="s">
        <v>125</v>
      </c>
      <c r="F3772" s="36">
        <v>5598221</v>
      </c>
      <c r="G3772" s="288" t="s">
        <v>117</v>
      </c>
      <c r="H3772" s="288"/>
      <c r="I3772" s="1"/>
      <c r="J3772" s="10"/>
      <c r="K3772" s="10"/>
      <c r="L3772" s="1"/>
    </row>
    <row r="3773" spans="2:12" s="5" customFormat="1" ht="120" hidden="1">
      <c r="B3773" s="1"/>
      <c r="C3773" s="31">
        <v>9484</v>
      </c>
      <c r="D3773" s="34" t="s">
        <v>3698</v>
      </c>
      <c r="E3773" s="32" t="s">
        <v>125</v>
      </c>
      <c r="F3773" s="36">
        <v>3369300</v>
      </c>
      <c r="G3773" s="288" t="s">
        <v>117</v>
      </c>
      <c r="H3773" s="288"/>
      <c r="I3773" s="1"/>
      <c r="J3773" s="10"/>
      <c r="K3773" s="10"/>
      <c r="L3773" s="1"/>
    </row>
    <row r="3774" spans="2:12" s="5" customFormat="1" ht="120" hidden="1">
      <c r="B3774" s="1"/>
      <c r="C3774" s="31">
        <v>9485</v>
      </c>
      <c r="D3774" s="34" t="s">
        <v>3699</v>
      </c>
      <c r="E3774" s="32" t="s">
        <v>125</v>
      </c>
      <c r="F3774" s="36">
        <v>13822769</v>
      </c>
      <c r="G3774" s="288" t="s">
        <v>117</v>
      </c>
      <c r="H3774" s="288"/>
      <c r="I3774" s="1"/>
      <c r="J3774" s="10"/>
      <c r="K3774" s="10"/>
      <c r="L3774" s="1"/>
    </row>
    <row r="3775" spans="2:12" s="5" customFormat="1" ht="45" hidden="1">
      <c r="B3775" s="1"/>
      <c r="C3775" s="31">
        <v>9486</v>
      </c>
      <c r="D3775" s="34" t="s">
        <v>3700</v>
      </c>
      <c r="E3775" s="32" t="s">
        <v>116</v>
      </c>
      <c r="F3775" s="36">
        <v>30118</v>
      </c>
      <c r="G3775" s="288" t="s">
        <v>117</v>
      </c>
      <c r="H3775" s="288"/>
      <c r="I3775" s="1"/>
      <c r="J3775" s="10"/>
      <c r="K3775" s="10"/>
      <c r="L3775" s="1"/>
    </row>
    <row r="3776" spans="2:12" s="5" customFormat="1" ht="45" hidden="1">
      <c r="B3776" s="1"/>
      <c r="C3776" s="31">
        <v>9487</v>
      </c>
      <c r="D3776" s="34" t="s">
        <v>3701</v>
      </c>
      <c r="E3776" s="32" t="s">
        <v>116</v>
      </c>
      <c r="F3776" s="36">
        <v>127877</v>
      </c>
      <c r="G3776" s="288" t="s">
        <v>117</v>
      </c>
      <c r="H3776" s="288"/>
      <c r="I3776" s="1"/>
      <c r="J3776" s="10"/>
      <c r="K3776" s="10"/>
      <c r="L3776" s="1"/>
    </row>
    <row r="3777" spans="2:12" s="5" customFormat="1" ht="75" hidden="1">
      <c r="B3777" s="1"/>
      <c r="C3777" s="31">
        <v>9488</v>
      </c>
      <c r="D3777" s="34" t="s">
        <v>3702</v>
      </c>
      <c r="E3777" s="32" t="s">
        <v>116</v>
      </c>
      <c r="F3777" s="36">
        <v>50532</v>
      </c>
      <c r="G3777" s="288" t="s">
        <v>117</v>
      </c>
      <c r="H3777" s="288"/>
      <c r="I3777" s="1"/>
      <c r="J3777" s="10"/>
      <c r="K3777" s="10"/>
      <c r="L3777" s="1"/>
    </row>
    <row r="3778" spans="2:12" s="5" customFormat="1" ht="90" hidden="1">
      <c r="B3778" s="1"/>
      <c r="C3778" s="31">
        <v>9489</v>
      </c>
      <c r="D3778" s="34" t="s">
        <v>3703</v>
      </c>
      <c r="E3778" s="32" t="s">
        <v>116</v>
      </c>
      <c r="F3778" s="36">
        <v>71292</v>
      </c>
      <c r="G3778" s="288" t="s">
        <v>117</v>
      </c>
      <c r="H3778" s="288"/>
      <c r="I3778" s="1"/>
      <c r="J3778" s="10"/>
      <c r="K3778" s="10"/>
      <c r="L3778" s="1"/>
    </row>
    <row r="3779" spans="2:12" s="5" customFormat="1" ht="45" hidden="1">
      <c r="B3779" s="1"/>
      <c r="C3779" s="31">
        <v>9490</v>
      </c>
      <c r="D3779" s="34" t="s">
        <v>3704</v>
      </c>
      <c r="E3779" s="32" t="s">
        <v>116</v>
      </c>
      <c r="F3779" s="36">
        <v>82432</v>
      </c>
      <c r="G3779" s="288" t="s">
        <v>117</v>
      </c>
      <c r="H3779" s="288"/>
      <c r="I3779" s="1"/>
      <c r="J3779" s="10"/>
      <c r="K3779" s="10"/>
      <c r="L3779" s="1"/>
    </row>
    <row r="3780" spans="2:12" s="5" customFormat="1" ht="60" hidden="1">
      <c r="B3780" s="1"/>
      <c r="C3780" s="31">
        <v>9491</v>
      </c>
      <c r="D3780" s="34" t="s">
        <v>3705</v>
      </c>
      <c r="E3780" s="32" t="s">
        <v>116</v>
      </c>
      <c r="F3780" s="36">
        <v>86185</v>
      </c>
      <c r="G3780" s="288" t="s">
        <v>117</v>
      </c>
      <c r="H3780" s="288"/>
      <c r="I3780" s="1"/>
      <c r="J3780" s="10"/>
      <c r="K3780" s="10"/>
      <c r="L3780" s="1"/>
    </row>
    <row r="3781" spans="2:12" s="5" customFormat="1" ht="60" hidden="1">
      <c r="B3781" s="1"/>
      <c r="C3781" s="31">
        <v>9492</v>
      </c>
      <c r="D3781" s="34" t="s">
        <v>3706</v>
      </c>
      <c r="E3781" s="32" t="s">
        <v>116</v>
      </c>
      <c r="F3781" s="36">
        <v>55585</v>
      </c>
      <c r="G3781" s="288" t="s">
        <v>117</v>
      </c>
      <c r="H3781" s="288"/>
      <c r="I3781" s="1"/>
      <c r="J3781" s="10"/>
      <c r="K3781" s="10"/>
      <c r="L3781" s="1"/>
    </row>
    <row r="3782" spans="2:12" s="5" customFormat="1" ht="135" hidden="1">
      <c r="B3782" s="1"/>
      <c r="C3782" s="31">
        <v>9493</v>
      </c>
      <c r="D3782" s="34" t="s">
        <v>3707</v>
      </c>
      <c r="E3782" s="32" t="s">
        <v>116</v>
      </c>
      <c r="F3782" s="36">
        <v>98185</v>
      </c>
      <c r="G3782" s="288" t="s">
        <v>117</v>
      </c>
      <c r="H3782" s="288"/>
      <c r="I3782" s="1"/>
      <c r="J3782" s="10"/>
      <c r="K3782" s="10"/>
      <c r="L3782" s="1"/>
    </row>
    <row r="3783" spans="2:12" s="5" customFormat="1" ht="90" hidden="1">
      <c r="B3783" s="1"/>
      <c r="C3783" s="31">
        <v>9494</v>
      </c>
      <c r="D3783" s="34" t="s">
        <v>3708</v>
      </c>
      <c r="E3783" s="32" t="s">
        <v>116</v>
      </c>
      <c r="F3783" s="36">
        <v>122494</v>
      </c>
      <c r="G3783" s="288" t="s">
        <v>117</v>
      </c>
      <c r="H3783" s="288"/>
      <c r="I3783" s="1"/>
      <c r="J3783" s="10"/>
      <c r="K3783" s="10"/>
      <c r="L3783" s="1"/>
    </row>
    <row r="3784" spans="2:12" s="5" customFormat="1" ht="75" hidden="1">
      <c r="B3784" s="1"/>
      <c r="C3784" s="31">
        <v>9495</v>
      </c>
      <c r="D3784" s="34" t="s">
        <v>3709</v>
      </c>
      <c r="E3784" s="32" t="s">
        <v>125</v>
      </c>
      <c r="F3784" s="36">
        <v>275835</v>
      </c>
      <c r="G3784" s="288" t="s">
        <v>117</v>
      </c>
      <c r="H3784" s="288"/>
      <c r="I3784" s="1"/>
      <c r="J3784" s="10"/>
      <c r="K3784" s="10"/>
      <c r="L3784" s="1"/>
    </row>
    <row r="3785" spans="2:12" s="5" customFormat="1" ht="45" hidden="1">
      <c r="B3785" s="1"/>
      <c r="C3785" s="31">
        <v>9496</v>
      </c>
      <c r="D3785" s="34" t="s">
        <v>3710</v>
      </c>
      <c r="E3785" s="32" t="s">
        <v>125</v>
      </c>
      <c r="F3785" s="36">
        <v>14032</v>
      </c>
      <c r="G3785" s="288" t="s">
        <v>117</v>
      </c>
      <c r="H3785" s="288"/>
      <c r="I3785" s="1"/>
      <c r="J3785" s="10"/>
      <c r="K3785" s="10"/>
      <c r="L3785" s="1"/>
    </row>
    <row r="3786" spans="2:12" s="5" customFormat="1" ht="45" hidden="1">
      <c r="B3786" s="1"/>
      <c r="C3786" s="31">
        <v>9497</v>
      </c>
      <c r="D3786" s="34" t="s">
        <v>3711</v>
      </c>
      <c r="E3786" s="32" t="s">
        <v>122</v>
      </c>
      <c r="F3786" s="36">
        <v>77452</v>
      </c>
      <c r="G3786" s="288" t="s">
        <v>117</v>
      </c>
      <c r="H3786" s="288"/>
      <c r="I3786" s="1"/>
      <c r="J3786" s="10"/>
      <c r="K3786" s="10"/>
      <c r="L3786" s="1"/>
    </row>
    <row r="3787" spans="2:12" s="5" customFormat="1" ht="45" hidden="1">
      <c r="B3787" s="1"/>
      <c r="C3787" s="31">
        <v>9498</v>
      </c>
      <c r="D3787" s="34" t="s">
        <v>3712</v>
      </c>
      <c r="E3787" s="32" t="s">
        <v>122</v>
      </c>
      <c r="F3787" s="36">
        <v>7173</v>
      </c>
      <c r="G3787" s="288" t="s">
        <v>117</v>
      </c>
      <c r="H3787" s="288"/>
      <c r="I3787" s="1"/>
      <c r="J3787" s="10"/>
      <c r="K3787" s="10"/>
      <c r="L3787" s="1"/>
    </row>
    <row r="3788" spans="2:12" s="5" customFormat="1" ht="45" hidden="1">
      <c r="B3788" s="1"/>
      <c r="C3788" s="31">
        <v>9499</v>
      </c>
      <c r="D3788" s="34" t="s">
        <v>3713</v>
      </c>
      <c r="E3788" s="32" t="s">
        <v>122</v>
      </c>
      <c r="F3788" s="36">
        <v>6793</v>
      </c>
      <c r="G3788" s="288" t="s">
        <v>117</v>
      </c>
      <c r="H3788" s="288"/>
      <c r="I3788" s="1"/>
      <c r="J3788" s="10"/>
      <c r="K3788" s="10"/>
      <c r="L3788" s="1"/>
    </row>
    <row r="3789" spans="2:12" s="5" customFormat="1" ht="45" hidden="1">
      <c r="B3789" s="1"/>
      <c r="C3789" s="31">
        <v>9500</v>
      </c>
      <c r="D3789" s="34" t="s">
        <v>3714</v>
      </c>
      <c r="E3789" s="32" t="s">
        <v>125</v>
      </c>
      <c r="F3789" s="36">
        <v>41580</v>
      </c>
      <c r="G3789" s="288" t="s">
        <v>117</v>
      </c>
      <c r="H3789" s="288"/>
      <c r="I3789" s="1"/>
      <c r="J3789" s="10"/>
      <c r="K3789" s="10"/>
      <c r="L3789" s="1"/>
    </row>
    <row r="3790" spans="2:12" s="5" customFormat="1" ht="45" hidden="1">
      <c r="B3790" s="1"/>
      <c r="C3790" s="31">
        <v>9501</v>
      </c>
      <c r="D3790" s="34" t="s">
        <v>3715</v>
      </c>
      <c r="E3790" s="32" t="s">
        <v>125</v>
      </c>
      <c r="F3790" s="36">
        <v>56511</v>
      </c>
      <c r="G3790" s="288" t="s">
        <v>117</v>
      </c>
      <c r="H3790" s="288"/>
      <c r="I3790" s="1"/>
      <c r="J3790" s="10"/>
      <c r="K3790" s="10"/>
      <c r="L3790" s="1"/>
    </row>
    <row r="3791" spans="2:12" s="5" customFormat="1" ht="45" hidden="1">
      <c r="B3791" s="1"/>
      <c r="C3791" s="31">
        <v>9502</v>
      </c>
      <c r="D3791" s="34" t="s">
        <v>3716</v>
      </c>
      <c r="E3791" s="32" t="s">
        <v>125</v>
      </c>
      <c r="F3791" s="36">
        <v>80322</v>
      </c>
      <c r="G3791" s="288" t="s">
        <v>117</v>
      </c>
      <c r="H3791" s="288"/>
      <c r="I3791" s="1"/>
      <c r="J3791" s="10"/>
      <c r="K3791" s="10"/>
      <c r="L3791" s="1"/>
    </row>
    <row r="3792" spans="2:12" s="5" customFormat="1" ht="45" hidden="1">
      <c r="B3792" s="1"/>
      <c r="C3792" s="31">
        <v>9503</v>
      </c>
      <c r="D3792" s="34" t="s">
        <v>3717</v>
      </c>
      <c r="E3792" s="32" t="s">
        <v>125</v>
      </c>
      <c r="F3792" s="36">
        <v>90981</v>
      </c>
      <c r="G3792" s="288" t="s">
        <v>117</v>
      </c>
      <c r="H3792" s="288"/>
      <c r="I3792" s="1"/>
      <c r="J3792" s="10"/>
      <c r="K3792" s="10"/>
      <c r="L3792" s="1"/>
    </row>
    <row r="3793" spans="2:12" s="5" customFormat="1" ht="45" hidden="1">
      <c r="B3793" s="1"/>
      <c r="C3793" s="31">
        <v>9504</v>
      </c>
      <c r="D3793" s="34" t="s">
        <v>3718</v>
      </c>
      <c r="E3793" s="32" t="s">
        <v>125</v>
      </c>
      <c r="F3793" s="36">
        <v>126597</v>
      </c>
      <c r="G3793" s="288" t="s">
        <v>117</v>
      </c>
      <c r="H3793" s="288"/>
      <c r="I3793" s="1"/>
      <c r="J3793" s="10"/>
      <c r="K3793" s="10"/>
      <c r="L3793" s="1"/>
    </row>
    <row r="3794" spans="2:12" s="5" customFormat="1" ht="45" hidden="1">
      <c r="B3794" s="1"/>
      <c r="C3794" s="31">
        <v>9505</v>
      </c>
      <c r="D3794" s="34" t="s">
        <v>3719</v>
      </c>
      <c r="E3794" s="32" t="s">
        <v>122</v>
      </c>
      <c r="F3794" s="36">
        <v>105360</v>
      </c>
      <c r="G3794" s="288" t="s">
        <v>117</v>
      </c>
      <c r="H3794" s="288"/>
      <c r="I3794" s="1"/>
      <c r="J3794" s="10"/>
      <c r="K3794" s="10"/>
      <c r="L3794" s="1"/>
    </row>
    <row r="3795" spans="2:12" s="5" customFormat="1" ht="45" hidden="1">
      <c r="B3795" s="1"/>
      <c r="C3795" s="31">
        <v>9506</v>
      </c>
      <c r="D3795" s="34" t="s">
        <v>3720</v>
      </c>
      <c r="E3795" s="32" t="s">
        <v>122</v>
      </c>
      <c r="F3795" s="36">
        <v>169674</v>
      </c>
      <c r="G3795" s="288" t="s">
        <v>117</v>
      </c>
      <c r="H3795" s="288"/>
      <c r="I3795" s="1"/>
      <c r="J3795" s="10"/>
      <c r="K3795" s="10"/>
      <c r="L3795" s="1"/>
    </row>
    <row r="3796" spans="2:12" s="5" customFormat="1" ht="45" hidden="1">
      <c r="B3796" s="1"/>
      <c r="C3796" s="31">
        <v>9507</v>
      </c>
      <c r="D3796" s="34" t="s">
        <v>3721</v>
      </c>
      <c r="E3796" s="32" t="s">
        <v>122</v>
      </c>
      <c r="F3796" s="36">
        <v>85953</v>
      </c>
      <c r="G3796" s="288" t="s">
        <v>117</v>
      </c>
      <c r="H3796" s="288"/>
      <c r="I3796" s="1"/>
      <c r="J3796" s="10"/>
      <c r="K3796" s="10"/>
      <c r="L3796" s="1"/>
    </row>
    <row r="3797" spans="2:12" s="5" customFormat="1" ht="45" hidden="1">
      <c r="B3797" s="1"/>
      <c r="C3797" s="31">
        <v>9508</v>
      </c>
      <c r="D3797" s="34" t="s">
        <v>3722</v>
      </c>
      <c r="E3797" s="32" t="s">
        <v>122</v>
      </c>
      <c r="F3797" s="36">
        <v>70048</v>
      </c>
      <c r="G3797" s="288" t="s">
        <v>117</v>
      </c>
      <c r="H3797" s="288"/>
      <c r="I3797" s="1"/>
      <c r="J3797" s="10"/>
      <c r="K3797" s="10"/>
      <c r="L3797" s="1"/>
    </row>
    <row r="3798" spans="2:12" s="5" customFormat="1" ht="45" hidden="1">
      <c r="B3798" s="1"/>
      <c r="C3798" s="31">
        <v>9509</v>
      </c>
      <c r="D3798" s="34" t="s">
        <v>3723</v>
      </c>
      <c r="E3798" s="32" t="s">
        <v>122</v>
      </c>
      <c r="F3798" s="36">
        <v>45914</v>
      </c>
      <c r="G3798" s="288" t="s">
        <v>117</v>
      </c>
      <c r="H3798" s="288"/>
      <c r="I3798" s="1"/>
      <c r="J3798" s="10"/>
      <c r="K3798" s="10"/>
      <c r="L3798" s="1"/>
    </row>
    <row r="3799" spans="2:12" s="5" customFormat="1" ht="75" hidden="1">
      <c r="B3799" s="1"/>
      <c r="C3799" s="31">
        <v>9510</v>
      </c>
      <c r="D3799" s="34" t="s">
        <v>3724</v>
      </c>
      <c r="E3799" s="32" t="s">
        <v>125</v>
      </c>
      <c r="F3799" s="36">
        <v>57038</v>
      </c>
      <c r="G3799" s="288" t="s">
        <v>117</v>
      </c>
      <c r="H3799" s="288"/>
      <c r="I3799" s="1"/>
      <c r="J3799" s="10"/>
      <c r="K3799" s="10"/>
      <c r="L3799" s="1"/>
    </row>
    <row r="3800" spans="2:12" s="5" customFormat="1" ht="60" hidden="1">
      <c r="B3800" s="1"/>
      <c r="C3800" s="31">
        <v>9511</v>
      </c>
      <c r="D3800" s="34" t="s">
        <v>3725</v>
      </c>
      <c r="E3800" s="32" t="s">
        <v>122</v>
      </c>
      <c r="F3800" s="36">
        <v>37342</v>
      </c>
      <c r="G3800" s="288" t="s">
        <v>117</v>
      </c>
      <c r="H3800" s="288"/>
      <c r="I3800" s="1"/>
      <c r="J3800" s="10"/>
      <c r="K3800" s="10"/>
      <c r="L3800" s="1"/>
    </row>
    <row r="3801" spans="2:12" s="5" customFormat="1" ht="60" hidden="1">
      <c r="B3801" s="1"/>
      <c r="C3801" s="31">
        <v>9512</v>
      </c>
      <c r="D3801" s="34" t="s">
        <v>3726</v>
      </c>
      <c r="E3801" s="32" t="s">
        <v>122</v>
      </c>
      <c r="F3801" s="36">
        <v>59236</v>
      </c>
      <c r="G3801" s="288" t="s">
        <v>117</v>
      </c>
      <c r="H3801" s="288"/>
      <c r="I3801" s="1"/>
      <c r="J3801" s="10"/>
      <c r="K3801" s="10"/>
      <c r="L3801" s="1"/>
    </row>
    <row r="3802" spans="2:12" s="5" customFormat="1" ht="60" hidden="1">
      <c r="B3802" s="1"/>
      <c r="C3802" s="31">
        <v>9513</v>
      </c>
      <c r="D3802" s="34" t="s">
        <v>3727</v>
      </c>
      <c r="E3802" s="32" t="s">
        <v>122</v>
      </c>
      <c r="F3802" s="36">
        <v>104484</v>
      </c>
      <c r="G3802" s="288" t="s">
        <v>117</v>
      </c>
      <c r="H3802" s="288"/>
      <c r="I3802" s="1"/>
      <c r="J3802" s="10"/>
      <c r="K3802" s="10"/>
      <c r="L3802" s="1"/>
    </row>
    <row r="3803" spans="2:12" s="5" customFormat="1" ht="60" hidden="1">
      <c r="B3803" s="1"/>
      <c r="C3803" s="31">
        <v>9514</v>
      </c>
      <c r="D3803" s="34" t="s">
        <v>3728</v>
      </c>
      <c r="E3803" s="32" t="s">
        <v>122</v>
      </c>
      <c r="F3803" s="36">
        <v>262679</v>
      </c>
      <c r="G3803" s="288" t="s">
        <v>117</v>
      </c>
      <c r="H3803" s="288"/>
      <c r="I3803" s="1"/>
      <c r="J3803" s="10"/>
      <c r="K3803" s="10"/>
      <c r="L3803" s="1"/>
    </row>
    <row r="3804" spans="2:12" s="5" customFormat="1" ht="90" hidden="1">
      <c r="B3804" s="1"/>
      <c r="C3804" s="31">
        <v>9515</v>
      </c>
      <c r="D3804" s="34" t="s">
        <v>3729</v>
      </c>
      <c r="E3804" s="32" t="s">
        <v>125</v>
      </c>
      <c r="F3804" s="36">
        <v>5617589</v>
      </c>
      <c r="G3804" s="288" t="s">
        <v>117</v>
      </c>
      <c r="H3804" s="288"/>
      <c r="I3804" s="1"/>
      <c r="J3804" s="10"/>
      <c r="K3804" s="10"/>
      <c r="L3804" s="1"/>
    </row>
    <row r="3805" spans="2:12" s="5" customFormat="1" ht="90" hidden="1">
      <c r="B3805" s="1"/>
      <c r="C3805" s="31">
        <v>9516</v>
      </c>
      <c r="D3805" s="34" t="s">
        <v>3730</v>
      </c>
      <c r="E3805" s="32" t="s">
        <v>125</v>
      </c>
      <c r="F3805" s="36">
        <v>4725089</v>
      </c>
      <c r="G3805" s="288" t="s">
        <v>117</v>
      </c>
      <c r="H3805" s="288"/>
      <c r="I3805" s="1"/>
      <c r="J3805" s="10"/>
      <c r="K3805" s="10"/>
      <c r="L3805" s="1"/>
    </row>
    <row r="3806" spans="2:12" s="5" customFormat="1" ht="90" hidden="1">
      <c r="B3806" s="1"/>
      <c r="C3806" s="31">
        <v>9517</v>
      </c>
      <c r="D3806" s="34" t="s">
        <v>3731</v>
      </c>
      <c r="E3806" s="32" t="s">
        <v>125</v>
      </c>
      <c r="F3806" s="36">
        <v>4498989</v>
      </c>
      <c r="G3806" s="288" t="s">
        <v>117</v>
      </c>
      <c r="H3806" s="288"/>
      <c r="I3806" s="1"/>
      <c r="J3806" s="10"/>
      <c r="K3806" s="10"/>
      <c r="L3806" s="1"/>
    </row>
    <row r="3807" spans="2:12" s="5" customFormat="1" ht="45" hidden="1">
      <c r="B3807" s="1"/>
      <c r="C3807" s="31">
        <v>9518</v>
      </c>
      <c r="D3807" s="34" t="s">
        <v>3732</v>
      </c>
      <c r="E3807" s="32" t="s">
        <v>125</v>
      </c>
      <c r="F3807" s="36">
        <v>20892</v>
      </c>
      <c r="G3807" s="288" t="s">
        <v>117</v>
      </c>
      <c r="H3807" s="288"/>
      <c r="I3807" s="1"/>
      <c r="J3807" s="10"/>
      <c r="K3807" s="10"/>
      <c r="L3807" s="1"/>
    </row>
    <row r="3808" spans="2:12" s="5" customFormat="1" ht="45" hidden="1">
      <c r="B3808" s="1"/>
      <c r="C3808" s="31">
        <v>9520</v>
      </c>
      <c r="D3808" s="34" t="s">
        <v>3733</v>
      </c>
      <c r="E3808" s="32" t="s">
        <v>125</v>
      </c>
      <c r="F3808" s="36">
        <v>285679</v>
      </c>
      <c r="G3808" s="288" t="s">
        <v>117</v>
      </c>
      <c r="H3808" s="288"/>
      <c r="I3808" s="1"/>
      <c r="J3808" s="10"/>
      <c r="K3808" s="10"/>
      <c r="L3808" s="1"/>
    </row>
    <row r="3809" spans="2:12" s="5" customFormat="1" ht="45" hidden="1">
      <c r="B3809" s="1"/>
      <c r="C3809" s="31">
        <v>9521</v>
      </c>
      <c r="D3809" s="34" t="s">
        <v>3734</v>
      </c>
      <c r="E3809" s="32" t="s">
        <v>116</v>
      </c>
      <c r="F3809" s="36">
        <v>15854</v>
      </c>
      <c r="G3809" s="288" t="s">
        <v>117</v>
      </c>
      <c r="H3809" s="288"/>
      <c r="I3809" s="1"/>
      <c r="J3809" s="10"/>
      <c r="K3809" s="10"/>
      <c r="L3809" s="1"/>
    </row>
    <row r="3810" spans="2:12" s="5" customFormat="1" ht="90" hidden="1">
      <c r="B3810" s="1"/>
      <c r="C3810" s="31">
        <v>9522</v>
      </c>
      <c r="D3810" s="34" t="s">
        <v>3735</v>
      </c>
      <c r="E3810" s="32" t="s">
        <v>116</v>
      </c>
      <c r="F3810" s="36">
        <v>541218</v>
      </c>
      <c r="G3810" s="288" t="s">
        <v>117</v>
      </c>
      <c r="H3810" s="288"/>
      <c r="I3810" s="1"/>
      <c r="J3810" s="10"/>
      <c r="K3810" s="10"/>
      <c r="L3810" s="1"/>
    </row>
    <row r="3811" spans="2:12" s="5" customFormat="1" ht="60" hidden="1">
      <c r="B3811" s="1"/>
      <c r="C3811" s="31">
        <v>9524</v>
      </c>
      <c r="D3811" s="34" t="s">
        <v>3736</v>
      </c>
      <c r="E3811" s="32" t="s">
        <v>125</v>
      </c>
      <c r="F3811" s="36">
        <v>1896230</v>
      </c>
      <c r="G3811" s="288" t="s">
        <v>117</v>
      </c>
      <c r="H3811" s="288"/>
      <c r="I3811" s="1"/>
      <c r="J3811" s="10"/>
      <c r="K3811" s="10"/>
      <c r="L3811" s="1"/>
    </row>
    <row r="3812" spans="2:12" s="5" customFormat="1" ht="45" hidden="1">
      <c r="B3812" s="1"/>
      <c r="C3812" s="31">
        <v>9525</v>
      </c>
      <c r="D3812" s="34" t="s">
        <v>3737</v>
      </c>
      <c r="E3812" s="32" t="s">
        <v>125</v>
      </c>
      <c r="F3812" s="36">
        <v>4666560</v>
      </c>
      <c r="G3812" s="288" t="s">
        <v>117</v>
      </c>
      <c r="H3812" s="288"/>
      <c r="I3812" s="1"/>
      <c r="J3812" s="10"/>
      <c r="K3812" s="10"/>
      <c r="L3812" s="1"/>
    </row>
    <row r="3813" spans="2:12" s="5" customFormat="1" ht="60" hidden="1">
      <c r="B3813" s="1"/>
      <c r="C3813" s="31">
        <v>9526</v>
      </c>
      <c r="D3813" s="34" t="s">
        <v>3738</v>
      </c>
      <c r="E3813" s="32" t="s">
        <v>125</v>
      </c>
      <c r="F3813" s="36">
        <v>311118</v>
      </c>
      <c r="G3813" s="288" t="s">
        <v>117</v>
      </c>
      <c r="H3813" s="288"/>
      <c r="I3813" s="1"/>
      <c r="J3813" s="10"/>
      <c r="K3813" s="10"/>
      <c r="L3813" s="1"/>
    </row>
    <row r="3814" spans="2:12" s="5" customFormat="1" ht="45" hidden="1">
      <c r="B3814" s="1"/>
      <c r="C3814" s="31">
        <v>9527</v>
      </c>
      <c r="D3814" s="34" t="s">
        <v>3739</v>
      </c>
      <c r="E3814" s="32" t="s">
        <v>125</v>
      </c>
      <c r="F3814" s="36">
        <v>133000087</v>
      </c>
      <c r="G3814" s="288" t="s">
        <v>117</v>
      </c>
      <c r="H3814" s="288"/>
      <c r="I3814" s="1"/>
      <c r="J3814" s="10"/>
      <c r="K3814" s="10"/>
      <c r="L3814" s="1"/>
    </row>
    <row r="3815" spans="2:12" s="5" customFormat="1" ht="60">
      <c r="B3815" s="1"/>
      <c r="C3815" s="31">
        <v>9528</v>
      </c>
      <c r="D3815" s="34" t="s">
        <v>3740</v>
      </c>
      <c r="E3815" s="32" t="s">
        <v>122</v>
      </c>
      <c r="F3815" s="36">
        <v>29859</v>
      </c>
      <c r="G3815" s="288" t="s">
        <v>117</v>
      </c>
      <c r="H3815" s="288"/>
      <c r="I3815" s="1"/>
      <c r="J3815" s="10"/>
      <c r="K3815" s="10"/>
      <c r="L3815" s="1"/>
    </row>
    <row r="3816" spans="2:12" s="5" customFormat="1" ht="45" hidden="1">
      <c r="B3816" s="1"/>
      <c r="C3816" s="31">
        <v>9529</v>
      </c>
      <c r="D3816" s="34" t="s">
        <v>3741</v>
      </c>
      <c r="E3816" s="32" t="s">
        <v>125</v>
      </c>
      <c r="F3816" s="36">
        <v>38859</v>
      </c>
      <c r="G3816" s="288" t="s">
        <v>117</v>
      </c>
      <c r="H3816" s="288"/>
      <c r="I3816" s="1"/>
      <c r="J3816" s="10"/>
      <c r="K3816" s="10"/>
      <c r="L3816" s="1"/>
    </row>
    <row r="3817" spans="2:12" s="5" customFormat="1" ht="60" hidden="1">
      <c r="B3817" s="1"/>
      <c r="C3817" s="31">
        <v>9530</v>
      </c>
      <c r="D3817" s="34" t="s">
        <v>3742</v>
      </c>
      <c r="E3817" s="32" t="s">
        <v>125</v>
      </c>
      <c r="F3817" s="36">
        <v>45860</v>
      </c>
      <c r="G3817" s="288" t="s">
        <v>117</v>
      </c>
      <c r="H3817" s="288"/>
      <c r="I3817" s="1"/>
      <c r="J3817" s="10"/>
      <c r="K3817" s="10"/>
      <c r="L3817" s="1"/>
    </row>
    <row r="3818" spans="2:12" s="5" customFormat="1" ht="45" hidden="1">
      <c r="B3818" s="1"/>
      <c r="C3818" s="31">
        <v>9531</v>
      </c>
      <c r="D3818" s="34" t="s">
        <v>3743</v>
      </c>
      <c r="E3818" s="32" t="s">
        <v>125</v>
      </c>
      <c r="F3818" s="36">
        <v>116375</v>
      </c>
      <c r="G3818" s="288" t="s">
        <v>117</v>
      </c>
      <c r="H3818" s="288"/>
      <c r="I3818" s="1"/>
      <c r="J3818" s="10"/>
      <c r="K3818" s="10"/>
      <c r="L3818" s="1"/>
    </row>
    <row r="3819" spans="2:12" s="5" customFormat="1" ht="60">
      <c r="B3819" s="1"/>
      <c r="C3819" s="31">
        <v>9532</v>
      </c>
      <c r="D3819" s="34" t="s">
        <v>3744</v>
      </c>
      <c r="E3819" s="32" t="s">
        <v>119</v>
      </c>
      <c r="F3819" s="36">
        <v>470661</v>
      </c>
      <c r="G3819" s="288" t="s">
        <v>117</v>
      </c>
      <c r="H3819" s="288"/>
      <c r="I3819" s="1"/>
      <c r="J3819" s="10"/>
      <c r="K3819" s="10"/>
      <c r="L3819" s="1"/>
    </row>
    <row r="3820" spans="2:12" s="5" customFormat="1" ht="45">
      <c r="B3820" s="1"/>
      <c r="C3820" s="31">
        <v>9533</v>
      </c>
      <c r="D3820" s="34" t="s">
        <v>3745</v>
      </c>
      <c r="E3820" s="32" t="s">
        <v>116</v>
      </c>
      <c r="F3820" s="36">
        <v>432891</v>
      </c>
      <c r="G3820" s="288" t="s">
        <v>117</v>
      </c>
      <c r="H3820" s="288"/>
      <c r="I3820" s="1"/>
      <c r="J3820" s="10"/>
      <c r="K3820" s="10"/>
      <c r="L3820" s="1"/>
    </row>
    <row r="3821" spans="2:12" s="5" customFormat="1" ht="105">
      <c r="B3821" s="1"/>
      <c r="C3821" s="31">
        <v>9534</v>
      </c>
      <c r="D3821" s="34" t="s">
        <v>3746</v>
      </c>
      <c r="E3821" s="32" t="s">
        <v>119</v>
      </c>
      <c r="F3821" s="36">
        <v>591244</v>
      </c>
      <c r="G3821" s="288" t="s">
        <v>117</v>
      </c>
      <c r="H3821" s="288"/>
      <c r="I3821" s="1"/>
      <c r="J3821" s="10"/>
      <c r="K3821" s="10"/>
      <c r="L3821" s="1"/>
    </row>
    <row r="3822" spans="2:12" s="5" customFormat="1" ht="90">
      <c r="B3822" s="1"/>
      <c r="C3822" s="31">
        <v>9535</v>
      </c>
      <c r="D3822" s="34" t="s">
        <v>3747</v>
      </c>
      <c r="E3822" s="32" t="s">
        <v>119</v>
      </c>
      <c r="F3822" s="36">
        <v>752401</v>
      </c>
      <c r="G3822" s="288" t="s">
        <v>117</v>
      </c>
      <c r="H3822" s="288"/>
      <c r="I3822" s="1"/>
      <c r="J3822" s="10"/>
      <c r="K3822" s="10"/>
      <c r="L3822" s="1"/>
    </row>
    <row r="3823" spans="2:12" s="5" customFormat="1" ht="60" hidden="1">
      <c r="B3823" s="1"/>
      <c r="C3823" s="31">
        <v>9536</v>
      </c>
      <c r="D3823" s="34" t="s">
        <v>3748</v>
      </c>
      <c r="E3823" s="32" t="s">
        <v>125</v>
      </c>
      <c r="F3823" s="36">
        <v>450525</v>
      </c>
      <c r="G3823" s="288" t="s">
        <v>117</v>
      </c>
      <c r="H3823" s="288"/>
      <c r="I3823" s="1"/>
      <c r="J3823" s="10"/>
      <c r="K3823" s="10"/>
      <c r="L3823" s="1"/>
    </row>
    <row r="3824" spans="2:12" s="5" customFormat="1" ht="45" hidden="1">
      <c r="B3824" s="1"/>
      <c r="C3824" s="31">
        <v>9537</v>
      </c>
      <c r="D3824" s="34" t="s">
        <v>3749</v>
      </c>
      <c r="E3824" s="32" t="s">
        <v>125</v>
      </c>
      <c r="F3824" s="36">
        <v>139378</v>
      </c>
      <c r="G3824" s="288" t="s">
        <v>117</v>
      </c>
      <c r="H3824" s="288"/>
      <c r="I3824" s="1"/>
      <c r="J3824" s="10"/>
      <c r="K3824" s="10"/>
      <c r="L3824" s="1"/>
    </row>
    <row r="3825" spans="2:19" s="5" customFormat="1" ht="45" hidden="1">
      <c r="B3825" s="1"/>
      <c r="C3825" s="31">
        <v>9538</v>
      </c>
      <c r="D3825" s="34" t="s">
        <v>3750</v>
      </c>
      <c r="E3825" s="32" t="s">
        <v>125</v>
      </c>
      <c r="F3825" s="36">
        <v>139374</v>
      </c>
      <c r="G3825" s="288" t="s">
        <v>117</v>
      </c>
      <c r="H3825" s="288"/>
      <c r="I3825" s="1"/>
      <c r="J3825" s="10"/>
      <c r="K3825" s="10"/>
      <c r="L3825" s="1"/>
    </row>
    <row r="3826" spans="2:19" s="5" customFormat="1" ht="45" hidden="1">
      <c r="B3826" s="1"/>
      <c r="C3826" s="31">
        <v>9539</v>
      </c>
      <c r="D3826" s="34" t="s">
        <v>3751</v>
      </c>
      <c r="E3826" s="32" t="s">
        <v>125</v>
      </c>
      <c r="F3826" s="36">
        <v>137494</v>
      </c>
      <c r="G3826" s="288" t="s">
        <v>117</v>
      </c>
      <c r="H3826" s="288"/>
      <c r="I3826" s="1"/>
      <c r="J3826" s="10"/>
      <c r="K3826" s="10"/>
      <c r="L3826" s="1"/>
    </row>
    <row r="3827" spans="2:19" s="5" customFormat="1" ht="60" hidden="1">
      <c r="B3827" s="1"/>
      <c r="C3827" s="31">
        <v>9540</v>
      </c>
      <c r="D3827" s="34" t="s">
        <v>3752</v>
      </c>
      <c r="E3827" s="32" t="s">
        <v>125</v>
      </c>
      <c r="F3827" s="36">
        <v>205568</v>
      </c>
      <c r="G3827" s="288" t="s">
        <v>117</v>
      </c>
      <c r="H3827" s="288"/>
      <c r="I3827" s="1"/>
      <c r="J3827" s="10"/>
      <c r="K3827" s="10"/>
      <c r="L3827" s="1"/>
    </row>
    <row r="3828" spans="2:19" s="5" customFormat="1" ht="45" hidden="1">
      <c r="B3828" s="1"/>
      <c r="C3828" s="31">
        <v>9541</v>
      </c>
      <c r="D3828" s="34" t="s">
        <v>3753</v>
      </c>
      <c r="E3828" s="32" t="s">
        <v>125</v>
      </c>
      <c r="F3828" s="36">
        <v>620660</v>
      </c>
      <c r="G3828" s="288" t="s">
        <v>117</v>
      </c>
      <c r="H3828" s="288"/>
      <c r="I3828" s="1"/>
      <c r="J3828" s="10"/>
      <c r="K3828" s="10"/>
      <c r="L3828" s="1"/>
    </row>
    <row r="3829" spans="2:19" s="5" customFormat="1" ht="45" hidden="1">
      <c r="B3829" s="1"/>
      <c r="C3829" s="31">
        <v>9542</v>
      </c>
      <c r="D3829" s="34" t="s">
        <v>3754</v>
      </c>
      <c r="E3829" s="32" t="s">
        <v>125</v>
      </c>
      <c r="F3829" s="36">
        <v>174289</v>
      </c>
      <c r="G3829" s="288" t="s">
        <v>117</v>
      </c>
      <c r="H3829" s="288"/>
      <c r="I3829" s="1"/>
      <c r="J3829" s="10"/>
      <c r="K3829" s="10"/>
      <c r="L3829" s="1"/>
    </row>
    <row r="3830" spans="2:19" ht="45" hidden="1">
      <c r="C3830" s="31">
        <v>9543</v>
      </c>
      <c r="D3830" s="34" t="s">
        <v>3755</v>
      </c>
      <c r="E3830" s="32" t="s">
        <v>125</v>
      </c>
      <c r="F3830" s="36">
        <v>16657</v>
      </c>
      <c r="G3830" s="288" t="s">
        <v>117</v>
      </c>
      <c r="H3830" s="288"/>
    </row>
    <row r="3831" spans="2:19" ht="120">
      <c r="C3831" s="31">
        <v>9545</v>
      </c>
      <c r="D3831" s="34" t="s">
        <v>3756</v>
      </c>
      <c r="E3831" s="32" t="s">
        <v>122</v>
      </c>
      <c r="F3831" s="36">
        <v>266277</v>
      </c>
      <c r="G3831" s="288" t="s">
        <v>117</v>
      </c>
      <c r="H3831" s="288"/>
    </row>
    <row r="3832" spans="2:19" ht="60">
      <c r="C3832" s="31">
        <v>9547</v>
      </c>
      <c r="D3832" s="34" t="s">
        <v>3757</v>
      </c>
      <c r="E3832" s="32" t="s">
        <v>119</v>
      </c>
      <c r="F3832" s="36">
        <v>470125</v>
      </c>
      <c r="G3832" s="288" t="s">
        <v>117</v>
      </c>
      <c r="H3832" s="288"/>
    </row>
    <row r="3833" spans="2:19" ht="135">
      <c r="C3833" s="31">
        <v>9548</v>
      </c>
      <c r="D3833" s="34" t="s">
        <v>3758</v>
      </c>
      <c r="E3833" s="32" t="s">
        <v>122</v>
      </c>
      <c r="F3833" s="36">
        <v>574823</v>
      </c>
      <c r="G3833" s="288" t="s">
        <v>117</v>
      </c>
      <c r="H3833" s="288"/>
    </row>
    <row r="3834" spans="2:19" ht="135">
      <c r="C3834" s="31">
        <v>9549</v>
      </c>
      <c r="D3834" s="34" t="s">
        <v>3759</v>
      </c>
      <c r="E3834" s="32" t="s">
        <v>122</v>
      </c>
      <c r="F3834" s="36">
        <v>752981</v>
      </c>
      <c r="G3834" s="288" t="s">
        <v>117</v>
      </c>
      <c r="H3834" s="288"/>
    </row>
    <row r="3835" spans="2:19" ht="60">
      <c r="C3835" s="31">
        <v>9550</v>
      </c>
      <c r="D3835" s="34" t="s">
        <v>3760</v>
      </c>
      <c r="E3835" s="32" t="s">
        <v>119</v>
      </c>
      <c r="F3835" s="36">
        <v>751198</v>
      </c>
      <c r="G3835" s="288" t="s">
        <v>117</v>
      </c>
      <c r="H3835" s="288"/>
    </row>
    <row r="3836" spans="2:19" ht="60">
      <c r="C3836" s="31">
        <v>9551</v>
      </c>
      <c r="D3836" s="34" t="s">
        <v>3761</v>
      </c>
      <c r="E3836" s="32" t="s">
        <v>122</v>
      </c>
      <c r="F3836" s="36">
        <v>40039</v>
      </c>
      <c r="G3836" s="288" t="s">
        <v>117</v>
      </c>
      <c r="H3836" s="288"/>
    </row>
    <row r="3837" spans="2:19" ht="60" hidden="1">
      <c r="C3837" s="31">
        <v>9552</v>
      </c>
      <c r="D3837" s="34" t="s">
        <v>3762</v>
      </c>
      <c r="E3837" s="32" t="s">
        <v>125</v>
      </c>
      <c r="F3837" s="36">
        <v>56461</v>
      </c>
      <c r="G3837" s="288" t="s">
        <v>117</v>
      </c>
      <c r="H3837" s="288"/>
    </row>
    <row r="3838" spans="2:19" ht="60" hidden="1">
      <c r="C3838" s="31">
        <v>9553</v>
      </c>
      <c r="D3838" s="34" t="s">
        <v>3763</v>
      </c>
      <c r="E3838" s="32" t="s">
        <v>122</v>
      </c>
      <c r="F3838" s="36">
        <v>24036</v>
      </c>
      <c r="G3838" s="288" t="s">
        <v>117</v>
      </c>
      <c r="H3838" s="288"/>
      <c r="N3838" s="5"/>
      <c r="O3838" s="5"/>
      <c r="P3838" s="5"/>
      <c r="Q3838" s="5"/>
      <c r="R3838" s="5"/>
      <c r="S3838" s="5"/>
    </row>
    <row r="3839" spans="2:19" ht="45" hidden="1">
      <c r="C3839" s="31">
        <v>9554</v>
      </c>
      <c r="D3839" s="34" t="s">
        <v>3764</v>
      </c>
      <c r="E3839" s="32" t="s">
        <v>2132</v>
      </c>
      <c r="F3839" s="36">
        <v>1449</v>
      </c>
      <c r="G3839" s="288" t="s">
        <v>117</v>
      </c>
      <c r="H3839" s="288"/>
      <c r="N3839" s="5"/>
      <c r="O3839" s="5"/>
      <c r="P3839" s="5"/>
      <c r="Q3839" s="5"/>
      <c r="R3839" s="5"/>
      <c r="S3839" s="5"/>
    </row>
    <row r="3840" spans="2:19" ht="75">
      <c r="C3840" s="31">
        <v>9555</v>
      </c>
      <c r="D3840" s="34" t="s">
        <v>3765</v>
      </c>
      <c r="E3840" s="32" t="s">
        <v>122</v>
      </c>
      <c r="F3840" s="36">
        <v>1148912</v>
      </c>
      <c r="G3840" s="288" t="s">
        <v>117</v>
      </c>
      <c r="H3840" s="288"/>
      <c r="N3840" s="5"/>
      <c r="O3840" s="5"/>
      <c r="P3840" s="5"/>
      <c r="Q3840" s="5"/>
      <c r="R3840" s="5"/>
      <c r="S3840" s="5"/>
    </row>
    <row r="3841" spans="3:19" ht="60">
      <c r="C3841" s="31">
        <v>9556</v>
      </c>
      <c r="D3841" s="34" t="s">
        <v>3766</v>
      </c>
      <c r="E3841" s="32" t="s">
        <v>122</v>
      </c>
      <c r="F3841" s="36">
        <v>1318788</v>
      </c>
      <c r="G3841" s="288" t="s">
        <v>117</v>
      </c>
      <c r="H3841" s="288"/>
      <c r="N3841" s="5"/>
      <c r="O3841" s="5"/>
      <c r="P3841" s="5"/>
      <c r="Q3841" s="5"/>
      <c r="R3841" s="5"/>
      <c r="S3841" s="5"/>
    </row>
    <row r="3842" spans="3:19" ht="60">
      <c r="C3842" s="31">
        <v>9557</v>
      </c>
      <c r="D3842" s="34" t="s">
        <v>3767</v>
      </c>
      <c r="E3842" s="32" t="s">
        <v>122</v>
      </c>
      <c r="F3842" s="36">
        <v>1500327</v>
      </c>
      <c r="G3842" s="288" t="s">
        <v>117</v>
      </c>
      <c r="H3842" s="288"/>
      <c r="N3842" s="5"/>
      <c r="O3842" s="5"/>
      <c r="P3842" s="5"/>
      <c r="Q3842" s="5"/>
      <c r="R3842" s="5"/>
      <c r="S3842" s="5"/>
    </row>
    <row r="3843" spans="3:19" ht="60">
      <c r="C3843" s="31">
        <v>9558</v>
      </c>
      <c r="D3843" s="34" t="s">
        <v>3768</v>
      </c>
      <c r="E3843" s="32" t="s">
        <v>122</v>
      </c>
      <c r="F3843" s="36">
        <v>1565824</v>
      </c>
      <c r="G3843" s="288" t="s">
        <v>117</v>
      </c>
      <c r="H3843" s="288"/>
      <c r="N3843" s="5"/>
      <c r="O3843" s="5"/>
      <c r="P3843" s="5"/>
      <c r="Q3843" s="5"/>
      <c r="R3843" s="5"/>
      <c r="S3843" s="5"/>
    </row>
    <row r="3844" spans="3:19" ht="75">
      <c r="C3844" s="31">
        <v>9559</v>
      </c>
      <c r="D3844" s="34" t="s">
        <v>3769</v>
      </c>
      <c r="E3844" s="32" t="s">
        <v>122</v>
      </c>
      <c r="F3844" s="36">
        <v>998894</v>
      </c>
      <c r="G3844" s="288" t="s">
        <v>117</v>
      </c>
      <c r="H3844" s="288"/>
      <c r="N3844" s="5"/>
      <c r="O3844" s="5"/>
      <c r="P3844" s="5"/>
      <c r="Q3844" s="5"/>
      <c r="R3844" s="5"/>
      <c r="S3844" s="5"/>
    </row>
    <row r="3845" spans="3:19" ht="60" hidden="1">
      <c r="C3845" s="31">
        <v>9560</v>
      </c>
      <c r="D3845" s="34" t="s">
        <v>3770</v>
      </c>
      <c r="E3845" s="32" t="s">
        <v>119</v>
      </c>
      <c r="F3845" s="36">
        <v>14453</v>
      </c>
      <c r="G3845" s="288" t="s">
        <v>117</v>
      </c>
      <c r="H3845" s="288"/>
      <c r="N3845" s="5"/>
      <c r="O3845" s="5"/>
      <c r="P3845" s="5"/>
      <c r="Q3845" s="5"/>
      <c r="R3845" s="5"/>
      <c r="S3845" s="5"/>
    </row>
    <row r="3846" spans="3:19" ht="90" hidden="1">
      <c r="C3846" s="31">
        <v>9562</v>
      </c>
      <c r="D3846" s="34" t="s">
        <v>3771</v>
      </c>
      <c r="E3846" s="32" t="s">
        <v>116</v>
      </c>
      <c r="F3846" s="36">
        <v>1785</v>
      </c>
      <c r="G3846" s="288" t="s">
        <v>117</v>
      </c>
      <c r="H3846" s="288"/>
      <c r="N3846" s="5"/>
      <c r="O3846" s="5"/>
      <c r="P3846" s="5"/>
      <c r="Q3846" s="5"/>
      <c r="R3846" s="5"/>
      <c r="S3846" s="5"/>
    </row>
    <row r="3847" spans="3:19" ht="45">
      <c r="C3847" s="31">
        <v>9563</v>
      </c>
      <c r="D3847" s="34" t="s">
        <v>3772</v>
      </c>
      <c r="E3847" s="32" t="s">
        <v>122</v>
      </c>
      <c r="F3847" s="36">
        <v>126634</v>
      </c>
      <c r="G3847" s="288" t="s">
        <v>117</v>
      </c>
      <c r="H3847" s="288"/>
      <c r="N3847" s="5"/>
      <c r="O3847" s="5"/>
      <c r="P3847" s="5"/>
      <c r="Q3847" s="5"/>
      <c r="R3847" s="5"/>
      <c r="S3847" s="5"/>
    </row>
    <row r="3848" spans="3:19" ht="225">
      <c r="C3848" s="31">
        <v>9565</v>
      </c>
      <c r="D3848" s="34" t="s">
        <v>3773</v>
      </c>
      <c r="E3848" s="32" t="s">
        <v>125</v>
      </c>
      <c r="F3848" s="36">
        <v>21411609</v>
      </c>
      <c r="G3848" s="288" t="s">
        <v>117</v>
      </c>
      <c r="H3848" s="288"/>
      <c r="N3848" s="5"/>
      <c r="O3848" s="5"/>
      <c r="P3848" s="5"/>
      <c r="Q3848" s="5"/>
      <c r="R3848" s="5"/>
      <c r="S3848" s="5"/>
    </row>
    <row r="3849" spans="3:19" ht="30">
      <c r="C3849" s="31">
        <v>9566</v>
      </c>
      <c r="D3849" s="34" t="s">
        <v>3774</v>
      </c>
      <c r="E3849" s="32" t="s">
        <v>125</v>
      </c>
      <c r="F3849" s="36">
        <v>1475919</v>
      </c>
      <c r="G3849" s="288" t="s">
        <v>117</v>
      </c>
      <c r="H3849" s="288"/>
      <c r="N3849" s="5"/>
      <c r="O3849" s="5"/>
      <c r="P3849" s="5"/>
      <c r="Q3849" s="5"/>
      <c r="R3849" s="5"/>
      <c r="S3849" s="5"/>
    </row>
    <row r="3850" spans="3:19" ht="45">
      <c r="C3850" s="31">
        <v>9567</v>
      </c>
      <c r="D3850" s="34" t="s">
        <v>3775</v>
      </c>
      <c r="E3850" s="32" t="s">
        <v>119</v>
      </c>
      <c r="F3850" s="36">
        <v>621638</v>
      </c>
      <c r="G3850" s="288" t="s">
        <v>117</v>
      </c>
      <c r="H3850" s="288"/>
      <c r="N3850" s="5"/>
      <c r="O3850" s="5"/>
      <c r="P3850" s="5"/>
      <c r="Q3850" s="5"/>
      <c r="R3850" s="5"/>
      <c r="S3850" s="5"/>
    </row>
    <row r="3851" spans="3:19" ht="60">
      <c r="C3851" s="31">
        <v>9568</v>
      </c>
      <c r="D3851" s="34" t="s">
        <v>3776</v>
      </c>
      <c r="E3851" s="32" t="s">
        <v>125</v>
      </c>
      <c r="F3851" s="36">
        <v>274056</v>
      </c>
      <c r="G3851" s="288" t="s">
        <v>117</v>
      </c>
      <c r="H3851" s="288"/>
      <c r="N3851" s="5"/>
      <c r="O3851" s="5"/>
      <c r="P3851" s="5"/>
      <c r="Q3851" s="5"/>
      <c r="R3851" s="5"/>
      <c r="S3851" s="5"/>
    </row>
    <row r="3852" spans="3:19" ht="60">
      <c r="C3852" s="31">
        <v>9569</v>
      </c>
      <c r="D3852" s="34" t="s">
        <v>3777</v>
      </c>
      <c r="E3852" s="32" t="s">
        <v>125</v>
      </c>
      <c r="F3852" s="36">
        <v>1507485</v>
      </c>
      <c r="G3852" s="288" t="s">
        <v>117</v>
      </c>
      <c r="H3852" s="288"/>
      <c r="N3852" s="5"/>
      <c r="O3852" s="5"/>
      <c r="P3852" s="5"/>
      <c r="Q3852" s="5"/>
      <c r="R3852" s="5"/>
      <c r="S3852" s="5"/>
    </row>
    <row r="3853" spans="3:19" ht="30" hidden="1">
      <c r="C3853" s="31">
        <v>9570</v>
      </c>
      <c r="D3853" s="34" t="s">
        <v>3778</v>
      </c>
      <c r="E3853" s="32" t="s">
        <v>116</v>
      </c>
      <c r="F3853" s="36">
        <v>17405</v>
      </c>
      <c r="G3853" s="288" t="s">
        <v>117</v>
      </c>
      <c r="H3853" s="288"/>
      <c r="N3853" s="5"/>
      <c r="O3853" s="5"/>
      <c r="P3853" s="5"/>
      <c r="Q3853" s="5"/>
      <c r="R3853" s="5"/>
      <c r="S3853" s="5"/>
    </row>
    <row r="3854" spans="3:19" ht="45" hidden="1">
      <c r="C3854" s="31">
        <v>9571</v>
      </c>
      <c r="D3854" s="34" t="s">
        <v>3779</v>
      </c>
      <c r="E3854" s="32" t="s">
        <v>122</v>
      </c>
      <c r="F3854" s="36">
        <v>237453</v>
      </c>
      <c r="G3854" s="288" t="s">
        <v>117</v>
      </c>
      <c r="H3854" s="288"/>
      <c r="N3854" s="5"/>
      <c r="O3854" s="5"/>
      <c r="P3854" s="5"/>
      <c r="Q3854" s="5"/>
      <c r="R3854" s="5"/>
      <c r="S3854" s="5"/>
    </row>
    <row r="3855" spans="3:19" ht="60" hidden="1">
      <c r="C3855" s="31">
        <v>9572</v>
      </c>
      <c r="D3855" s="34" t="s">
        <v>3780</v>
      </c>
      <c r="E3855" s="32" t="s">
        <v>125</v>
      </c>
      <c r="F3855" s="36">
        <v>8407</v>
      </c>
      <c r="G3855" s="288" t="s">
        <v>117</v>
      </c>
      <c r="H3855" s="288"/>
      <c r="N3855" s="5"/>
      <c r="O3855" s="5"/>
      <c r="P3855" s="5"/>
      <c r="Q3855" s="5"/>
      <c r="R3855" s="5"/>
      <c r="S3855" s="5"/>
    </row>
    <row r="3856" spans="3:19" ht="45" hidden="1">
      <c r="C3856" s="31">
        <v>9573</v>
      </c>
      <c r="D3856" s="34" t="s">
        <v>3781</v>
      </c>
      <c r="E3856" s="32" t="s">
        <v>472</v>
      </c>
      <c r="F3856" s="36">
        <v>20851</v>
      </c>
      <c r="G3856" s="288" t="s">
        <v>117</v>
      </c>
      <c r="H3856" s="288"/>
      <c r="N3856" s="5"/>
      <c r="O3856" s="5"/>
      <c r="P3856" s="5"/>
      <c r="Q3856" s="5"/>
      <c r="R3856" s="5"/>
      <c r="S3856" s="5"/>
    </row>
    <row r="3857" spans="3:19" ht="45" hidden="1">
      <c r="C3857" s="31">
        <v>9574</v>
      </c>
      <c r="D3857" s="34" t="s">
        <v>3782</v>
      </c>
      <c r="E3857" s="32" t="s">
        <v>116</v>
      </c>
      <c r="F3857" s="36">
        <v>109114</v>
      </c>
      <c r="G3857" s="288" t="s">
        <v>117</v>
      </c>
      <c r="H3857" s="288"/>
      <c r="N3857" s="5"/>
      <c r="O3857" s="5"/>
      <c r="P3857" s="5"/>
      <c r="Q3857" s="5"/>
      <c r="R3857" s="5"/>
      <c r="S3857" s="5"/>
    </row>
    <row r="3858" spans="3:19" ht="30" hidden="1">
      <c r="C3858" s="31">
        <v>9575</v>
      </c>
      <c r="D3858" s="34" t="s">
        <v>3783</v>
      </c>
      <c r="E3858" s="32" t="s">
        <v>122</v>
      </c>
      <c r="F3858" s="36">
        <v>15486</v>
      </c>
      <c r="G3858" s="288" t="s">
        <v>117</v>
      </c>
      <c r="H3858" s="288"/>
      <c r="N3858" s="5"/>
      <c r="O3858" s="5"/>
      <c r="P3858" s="5"/>
      <c r="Q3858" s="5"/>
      <c r="R3858" s="5"/>
      <c r="S3858" s="5"/>
    </row>
    <row r="3859" spans="3:19" ht="45" hidden="1">
      <c r="C3859" s="31">
        <v>9576</v>
      </c>
      <c r="D3859" s="34" t="s">
        <v>3784</v>
      </c>
      <c r="E3859" s="32" t="s">
        <v>122</v>
      </c>
      <c r="F3859" s="36">
        <v>23488</v>
      </c>
      <c r="G3859" s="288" t="s">
        <v>117</v>
      </c>
      <c r="H3859" s="288"/>
      <c r="N3859" s="5"/>
      <c r="O3859" s="5"/>
      <c r="P3859" s="5"/>
      <c r="Q3859" s="5"/>
      <c r="R3859" s="5"/>
      <c r="S3859" s="5"/>
    </row>
    <row r="3860" spans="3:19" ht="90" hidden="1">
      <c r="C3860" s="31">
        <v>9577</v>
      </c>
      <c r="D3860" s="34" t="s">
        <v>3785</v>
      </c>
      <c r="E3860" s="32" t="s">
        <v>119</v>
      </c>
      <c r="F3860" s="36">
        <v>128286</v>
      </c>
      <c r="G3860" s="288" t="s">
        <v>117</v>
      </c>
      <c r="H3860" s="288"/>
      <c r="N3860" s="5"/>
      <c r="O3860" s="5"/>
      <c r="P3860" s="5"/>
      <c r="Q3860" s="5"/>
      <c r="R3860" s="5"/>
      <c r="S3860" s="5"/>
    </row>
    <row r="3861" spans="3:19" ht="60">
      <c r="C3861" s="31">
        <v>9578</v>
      </c>
      <c r="D3861" s="34" t="s">
        <v>3786</v>
      </c>
      <c r="E3861" s="32" t="s">
        <v>119</v>
      </c>
      <c r="F3861" s="36">
        <v>456886</v>
      </c>
      <c r="G3861" s="288" t="s">
        <v>117</v>
      </c>
      <c r="H3861" s="288"/>
      <c r="N3861" s="5"/>
      <c r="O3861" s="5"/>
      <c r="P3861" s="5"/>
      <c r="Q3861" s="5"/>
      <c r="R3861" s="5"/>
      <c r="S3861" s="5"/>
    </row>
    <row r="3862" spans="3:19" ht="60" hidden="1">
      <c r="C3862" s="31">
        <v>9579</v>
      </c>
      <c r="D3862" s="34" t="s">
        <v>3787</v>
      </c>
      <c r="E3862" s="32" t="s">
        <v>116</v>
      </c>
      <c r="F3862" s="36">
        <v>12359</v>
      </c>
      <c r="G3862" s="288" t="s">
        <v>117</v>
      </c>
      <c r="H3862" s="288"/>
      <c r="N3862" s="5"/>
      <c r="O3862" s="5"/>
      <c r="P3862" s="5"/>
      <c r="Q3862" s="5"/>
      <c r="R3862" s="5"/>
      <c r="S3862" s="5"/>
    </row>
    <row r="3863" spans="3:19" ht="60" hidden="1">
      <c r="C3863" s="31">
        <v>9580</v>
      </c>
      <c r="D3863" s="34" t="s">
        <v>3788</v>
      </c>
      <c r="E3863" s="32" t="s">
        <v>119</v>
      </c>
      <c r="F3863" s="36">
        <v>122851</v>
      </c>
      <c r="G3863" s="288" t="s">
        <v>117</v>
      </c>
      <c r="H3863" s="288"/>
      <c r="N3863" s="5"/>
      <c r="O3863" s="5"/>
      <c r="P3863" s="5"/>
      <c r="Q3863" s="5"/>
      <c r="R3863" s="5"/>
      <c r="S3863" s="5"/>
    </row>
    <row r="3864" spans="3:19" ht="60" hidden="1">
      <c r="C3864" s="31">
        <v>9581</v>
      </c>
      <c r="D3864" s="34" t="s">
        <v>3789</v>
      </c>
      <c r="E3864" s="32" t="s">
        <v>122</v>
      </c>
      <c r="F3864" s="36">
        <v>11749</v>
      </c>
      <c r="G3864" s="288" t="s">
        <v>117</v>
      </c>
      <c r="H3864" s="288"/>
      <c r="N3864" s="5"/>
      <c r="O3864" s="5"/>
      <c r="P3864" s="5"/>
      <c r="Q3864" s="5"/>
      <c r="R3864" s="5"/>
      <c r="S3864" s="5"/>
    </row>
    <row r="3865" spans="3:19" ht="75" hidden="1">
      <c r="C3865" s="31">
        <v>9582</v>
      </c>
      <c r="D3865" s="34" t="s">
        <v>3790</v>
      </c>
      <c r="E3865" s="32" t="s">
        <v>122</v>
      </c>
      <c r="F3865" s="36">
        <v>11262</v>
      </c>
      <c r="G3865" s="288" t="s">
        <v>117</v>
      </c>
      <c r="H3865" s="288"/>
      <c r="N3865" s="5"/>
      <c r="O3865" s="5"/>
      <c r="P3865" s="5"/>
      <c r="Q3865" s="5"/>
      <c r="R3865" s="5"/>
      <c r="S3865" s="5"/>
    </row>
    <row r="3866" spans="3:19" ht="45" hidden="1">
      <c r="C3866" s="31">
        <v>9583</v>
      </c>
      <c r="D3866" s="34" t="s">
        <v>3791</v>
      </c>
      <c r="E3866" s="32" t="s">
        <v>122</v>
      </c>
      <c r="F3866" s="36">
        <v>15307</v>
      </c>
      <c r="G3866" s="288" t="s">
        <v>117</v>
      </c>
      <c r="H3866" s="288"/>
      <c r="N3866" s="5"/>
      <c r="O3866" s="5"/>
      <c r="P3866" s="5"/>
      <c r="Q3866" s="5"/>
      <c r="R3866" s="5"/>
      <c r="S3866" s="5"/>
    </row>
    <row r="3867" spans="3:19" ht="105">
      <c r="C3867" s="31">
        <v>9584</v>
      </c>
      <c r="D3867" s="34" t="s">
        <v>3792</v>
      </c>
      <c r="E3867" s="32" t="s">
        <v>125</v>
      </c>
      <c r="F3867" s="36">
        <v>929910</v>
      </c>
      <c r="G3867" s="288" t="s">
        <v>117</v>
      </c>
      <c r="H3867" s="288"/>
      <c r="N3867" s="5"/>
      <c r="O3867" s="5"/>
      <c r="P3867" s="5"/>
      <c r="Q3867" s="5"/>
      <c r="R3867" s="5"/>
      <c r="S3867" s="5"/>
    </row>
    <row r="3868" spans="3:19" ht="150" hidden="1">
      <c r="C3868" s="31">
        <v>9585</v>
      </c>
      <c r="D3868" s="34" t="s">
        <v>3793</v>
      </c>
      <c r="E3868" s="32" t="s">
        <v>122</v>
      </c>
      <c r="F3868" s="36">
        <v>65336</v>
      </c>
      <c r="G3868" s="288" t="s">
        <v>117</v>
      </c>
      <c r="H3868" s="288"/>
      <c r="N3868" s="5"/>
      <c r="O3868" s="5"/>
      <c r="P3868" s="5"/>
      <c r="Q3868" s="5"/>
      <c r="R3868" s="5"/>
      <c r="S3868" s="5"/>
    </row>
    <row r="3869" spans="3:19" ht="390" hidden="1">
      <c r="C3869" s="31">
        <v>9586</v>
      </c>
      <c r="D3869" s="34" t="s">
        <v>3794</v>
      </c>
      <c r="E3869" s="32" t="s">
        <v>125</v>
      </c>
      <c r="F3869" s="36">
        <v>71400000</v>
      </c>
      <c r="G3869" s="288" t="s">
        <v>117</v>
      </c>
      <c r="H3869" s="288"/>
      <c r="N3869" s="5"/>
      <c r="O3869" s="5"/>
      <c r="P3869" s="5"/>
      <c r="Q3869" s="5"/>
      <c r="R3869" s="5"/>
      <c r="S3869" s="5"/>
    </row>
    <row r="3870" spans="3:19" ht="225" hidden="1">
      <c r="C3870" s="31">
        <v>9587</v>
      </c>
      <c r="D3870" s="34" t="s">
        <v>3795</v>
      </c>
      <c r="E3870" s="32" t="s">
        <v>125</v>
      </c>
      <c r="F3870" s="36">
        <v>844601</v>
      </c>
      <c r="G3870" s="288" t="s">
        <v>117</v>
      </c>
      <c r="H3870" s="288"/>
      <c r="N3870" s="5"/>
      <c r="O3870" s="5"/>
      <c r="P3870" s="5"/>
      <c r="Q3870" s="5"/>
      <c r="R3870" s="5"/>
      <c r="S3870" s="5"/>
    </row>
    <row r="3871" spans="3:19" ht="270">
      <c r="C3871" s="31">
        <v>9588</v>
      </c>
      <c r="D3871" s="34" t="s">
        <v>3796</v>
      </c>
      <c r="E3871" s="32" t="s">
        <v>125</v>
      </c>
      <c r="F3871" s="36">
        <v>403800000</v>
      </c>
      <c r="G3871" s="288" t="s">
        <v>117</v>
      </c>
      <c r="H3871" s="288"/>
      <c r="N3871" s="5"/>
      <c r="O3871" s="5"/>
      <c r="P3871" s="5"/>
      <c r="Q3871" s="5"/>
      <c r="R3871" s="5"/>
      <c r="S3871" s="5"/>
    </row>
    <row r="3872" spans="3:19" ht="195" hidden="1">
      <c r="C3872" s="31">
        <v>9589</v>
      </c>
      <c r="D3872" s="34" t="s">
        <v>3797</v>
      </c>
      <c r="E3872" s="32" t="s">
        <v>2466</v>
      </c>
      <c r="F3872" s="36">
        <v>3707235140</v>
      </c>
      <c r="G3872" s="288" t="s">
        <v>117</v>
      </c>
      <c r="H3872" s="288"/>
      <c r="N3872" s="5"/>
      <c r="O3872" s="5"/>
      <c r="P3872" s="5"/>
      <c r="Q3872" s="5"/>
      <c r="R3872" s="5"/>
      <c r="S3872" s="5"/>
    </row>
    <row r="3873" spans="3:19" ht="30" hidden="1">
      <c r="C3873" s="31">
        <v>9590</v>
      </c>
      <c r="D3873" s="34" t="s">
        <v>3798</v>
      </c>
      <c r="E3873" s="32" t="s">
        <v>2466</v>
      </c>
      <c r="F3873" s="36">
        <v>20419</v>
      </c>
      <c r="G3873" s="288" t="s">
        <v>117</v>
      </c>
      <c r="H3873" s="288"/>
      <c r="N3873" s="5"/>
      <c r="O3873" s="5"/>
      <c r="P3873" s="5"/>
      <c r="Q3873" s="5"/>
      <c r="R3873" s="5"/>
      <c r="S3873" s="5"/>
    </row>
    <row r="3874" spans="3:19" ht="105" hidden="1">
      <c r="C3874" s="31">
        <v>9591</v>
      </c>
      <c r="D3874" s="34" t="s">
        <v>3799</v>
      </c>
      <c r="E3874" s="32" t="s">
        <v>116</v>
      </c>
      <c r="F3874" s="36">
        <v>637</v>
      </c>
      <c r="G3874" s="288" t="s">
        <v>117</v>
      </c>
      <c r="H3874" s="288"/>
      <c r="N3874" s="5"/>
      <c r="O3874" s="5"/>
      <c r="P3874" s="5"/>
      <c r="Q3874" s="5"/>
      <c r="R3874" s="5"/>
      <c r="S3874" s="5"/>
    </row>
    <row r="3875" spans="3:19" ht="195" hidden="1">
      <c r="C3875" s="31">
        <v>9592</v>
      </c>
      <c r="D3875" s="34" t="s">
        <v>3800</v>
      </c>
      <c r="E3875" s="32" t="s">
        <v>116</v>
      </c>
      <c r="F3875" s="36">
        <v>1027</v>
      </c>
      <c r="G3875" s="288" t="s">
        <v>117</v>
      </c>
      <c r="H3875" s="288"/>
      <c r="N3875" s="5"/>
      <c r="O3875" s="5"/>
      <c r="P3875" s="5"/>
      <c r="Q3875" s="5"/>
      <c r="R3875" s="5"/>
      <c r="S3875" s="5"/>
    </row>
    <row r="3876" spans="3:19" ht="15.75">
      <c r="C3876" s="31"/>
      <c r="D3876" s="34"/>
      <c r="E3876" s="32"/>
      <c r="F3876" s="36"/>
      <c r="G3876" s="288"/>
      <c r="N3876" s="5"/>
      <c r="O3876" s="5"/>
      <c r="P3876" s="5"/>
      <c r="Q3876" s="5"/>
      <c r="R3876" s="5"/>
      <c r="S3876" s="5"/>
    </row>
    <row r="3877" spans="3:19" ht="15.75">
      <c r="C3877" s="31"/>
      <c r="D3877" s="34"/>
      <c r="E3877" s="32"/>
      <c r="F3877" s="36"/>
      <c r="G3877" s="288"/>
      <c r="N3877" s="5"/>
      <c r="O3877" s="5"/>
      <c r="P3877" s="5"/>
      <c r="Q3877" s="5"/>
      <c r="R3877" s="5"/>
      <c r="S3877" s="5"/>
    </row>
    <row r="3878" spans="3:19" ht="15.75">
      <c r="C3878" s="31"/>
      <c r="D3878" s="34"/>
      <c r="E3878" s="32"/>
      <c r="F3878" s="36"/>
      <c r="G3878" s="288"/>
      <c r="N3878" s="5"/>
      <c r="O3878" s="5"/>
      <c r="P3878" s="5"/>
      <c r="Q3878" s="5"/>
      <c r="R3878" s="5"/>
      <c r="S3878" s="5"/>
    </row>
    <row r="3879" spans="3:19" ht="15.75">
      <c r="C3879" s="31"/>
      <c r="D3879" s="34"/>
      <c r="E3879" s="32"/>
      <c r="F3879" s="36"/>
      <c r="G3879" s="288"/>
      <c r="N3879" s="5"/>
      <c r="O3879" s="5"/>
      <c r="P3879" s="5"/>
      <c r="Q3879" s="5"/>
      <c r="R3879" s="5"/>
      <c r="S3879" s="5"/>
    </row>
    <row r="3880" spans="3:19" ht="15.75">
      <c r="C3880" s="31"/>
      <c r="D3880" s="34"/>
      <c r="E3880" s="32"/>
      <c r="F3880" s="36"/>
      <c r="G3880" s="288"/>
      <c r="N3880" s="5"/>
      <c r="O3880" s="5"/>
      <c r="P3880" s="5"/>
      <c r="Q3880" s="5"/>
      <c r="R3880" s="5"/>
      <c r="S3880" s="5"/>
    </row>
    <row r="3881" spans="3:19" ht="15.75">
      <c r="C3881" s="31"/>
      <c r="D3881" s="34"/>
      <c r="E3881" s="32"/>
      <c r="F3881" s="36"/>
      <c r="G3881" s="288"/>
      <c r="N3881" s="5"/>
      <c r="O3881" s="5"/>
      <c r="P3881" s="5"/>
      <c r="Q3881" s="5"/>
      <c r="R3881" s="5"/>
      <c r="S3881" s="5"/>
    </row>
    <row r="3882" spans="3:19" ht="15.75">
      <c r="C3882" s="31"/>
      <c r="D3882" s="34"/>
      <c r="E3882" s="32"/>
      <c r="F3882" s="36"/>
      <c r="G3882" s="288"/>
      <c r="N3882" s="5"/>
      <c r="O3882" s="5"/>
      <c r="P3882" s="5"/>
      <c r="Q3882" s="5"/>
      <c r="R3882" s="5"/>
      <c r="S3882" s="5"/>
    </row>
    <row r="3883" spans="3:19" ht="15.75">
      <c r="C3883" s="31"/>
      <c r="D3883" s="34"/>
      <c r="E3883" s="32"/>
      <c r="F3883" s="36"/>
      <c r="G3883" s="288"/>
      <c r="N3883" s="5"/>
      <c r="O3883" s="5"/>
      <c r="P3883" s="5"/>
      <c r="Q3883" s="5"/>
      <c r="R3883" s="5"/>
      <c r="S3883" s="5"/>
    </row>
    <row r="3884" spans="3:19" ht="15.75">
      <c r="C3884" s="31"/>
      <c r="D3884" s="34"/>
      <c r="E3884" s="32"/>
      <c r="F3884" s="36"/>
      <c r="G3884" s="288"/>
      <c r="N3884" s="5"/>
      <c r="O3884" s="5"/>
      <c r="P3884" s="5"/>
      <c r="Q3884" s="5"/>
      <c r="R3884" s="5"/>
      <c r="S3884" s="5"/>
    </row>
    <row r="3885" spans="3:19" ht="15.75">
      <c r="C3885" s="31"/>
      <c r="D3885" s="34"/>
      <c r="E3885" s="32"/>
      <c r="F3885" s="36"/>
      <c r="G3885" s="288"/>
      <c r="N3885" s="5"/>
      <c r="O3885" s="5"/>
      <c r="P3885" s="5"/>
      <c r="Q3885" s="5"/>
      <c r="R3885" s="5"/>
      <c r="S3885" s="5"/>
    </row>
    <row r="3886" spans="3:19" ht="15.75">
      <c r="C3886" s="31"/>
      <c r="D3886" s="34"/>
      <c r="E3886" s="32"/>
      <c r="F3886" s="36"/>
      <c r="G3886" s="288"/>
      <c r="N3886" s="5"/>
      <c r="O3886" s="5"/>
      <c r="P3886" s="5"/>
      <c r="Q3886" s="5"/>
      <c r="R3886" s="5"/>
      <c r="S3886" s="5"/>
    </row>
    <row r="3887" spans="3:19" ht="15.75">
      <c r="C3887" s="31"/>
      <c r="D3887" s="34"/>
      <c r="E3887" s="32"/>
      <c r="F3887" s="36"/>
      <c r="G3887" s="288"/>
      <c r="N3887" s="5"/>
      <c r="O3887" s="5"/>
      <c r="P3887" s="5"/>
      <c r="Q3887" s="5"/>
      <c r="R3887" s="5"/>
      <c r="S3887" s="5"/>
    </row>
    <row r="3888" spans="3:19" ht="15.75">
      <c r="C3888" s="31"/>
      <c r="D3888" s="34"/>
      <c r="E3888" s="32"/>
      <c r="F3888" s="36"/>
      <c r="G3888" s="288"/>
      <c r="N3888" s="5"/>
      <c r="O3888" s="5"/>
      <c r="P3888" s="5"/>
      <c r="Q3888" s="5"/>
      <c r="R3888" s="5"/>
      <c r="S3888" s="5"/>
    </row>
    <row r="3889" spans="3:19" ht="15.75">
      <c r="C3889" s="31"/>
      <c r="D3889" s="34"/>
      <c r="E3889" s="32"/>
      <c r="F3889" s="36"/>
      <c r="G3889" s="288"/>
      <c r="N3889" s="5"/>
      <c r="O3889" s="5"/>
      <c r="P3889" s="5"/>
      <c r="Q3889" s="5"/>
      <c r="R3889" s="5"/>
      <c r="S3889" s="5"/>
    </row>
    <row r="3890" spans="3:19" ht="15.75">
      <c r="C3890" s="31"/>
      <c r="D3890" s="34"/>
      <c r="E3890" s="32"/>
      <c r="F3890" s="36"/>
      <c r="G3890" s="288"/>
      <c r="N3890" s="5"/>
      <c r="O3890" s="5"/>
      <c r="P3890" s="5"/>
      <c r="Q3890" s="5"/>
      <c r="R3890" s="5"/>
      <c r="S3890" s="5"/>
    </row>
    <row r="3891" spans="3:19" ht="15.75">
      <c r="C3891" s="31"/>
      <c r="D3891" s="34"/>
      <c r="E3891" s="32"/>
      <c r="F3891" s="36"/>
      <c r="G3891" s="288"/>
      <c r="N3891" s="5"/>
      <c r="O3891" s="5"/>
      <c r="P3891" s="5"/>
      <c r="Q3891" s="5"/>
      <c r="R3891" s="5"/>
      <c r="S3891" s="5"/>
    </row>
    <row r="3892" spans="3:19" ht="15.75">
      <c r="C3892" s="31"/>
      <c r="D3892" s="34"/>
      <c r="E3892" s="32"/>
      <c r="F3892" s="36"/>
      <c r="G3892" s="288"/>
      <c r="N3892" s="5"/>
      <c r="O3892" s="5"/>
      <c r="P3892" s="5"/>
      <c r="Q3892" s="5"/>
      <c r="R3892" s="5"/>
      <c r="S3892" s="5"/>
    </row>
    <row r="3893" spans="3:19" ht="15.75">
      <c r="C3893" s="31"/>
      <c r="D3893" s="34"/>
      <c r="E3893" s="32"/>
      <c r="F3893" s="36"/>
      <c r="G3893" s="288"/>
      <c r="N3893" s="5"/>
      <c r="O3893" s="5"/>
      <c r="P3893" s="5"/>
      <c r="Q3893" s="5"/>
      <c r="R3893" s="5"/>
      <c r="S3893" s="5"/>
    </row>
    <row r="3894" spans="3:19" ht="15.75">
      <c r="C3894" s="31"/>
      <c r="D3894" s="34"/>
      <c r="E3894" s="32"/>
      <c r="F3894" s="36"/>
      <c r="G3894" s="288"/>
      <c r="N3894" s="5"/>
      <c r="O3894" s="5"/>
      <c r="P3894" s="5"/>
      <c r="Q3894" s="5"/>
      <c r="R3894" s="5"/>
      <c r="S3894" s="5"/>
    </row>
    <row r="3895" spans="3:19" ht="15.75">
      <c r="C3895" s="31"/>
      <c r="D3895" s="34"/>
      <c r="E3895" s="32"/>
      <c r="F3895" s="36"/>
      <c r="G3895" s="288"/>
      <c r="N3895" s="5"/>
      <c r="O3895" s="5"/>
      <c r="P3895" s="5"/>
      <c r="Q3895" s="5"/>
      <c r="R3895" s="5"/>
      <c r="S3895" s="5"/>
    </row>
    <row r="3896" spans="3:19" ht="15.75">
      <c r="C3896" s="31"/>
      <c r="D3896" s="34"/>
      <c r="E3896" s="32"/>
      <c r="F3896" s="36"/>
      <c r="G3896" s="288"/>
      <c r="N3896" s="5"/>
      <c r="O3896" s="5"/>
      <c r="P3896" s="5"/>
      <c r="Q3896" s="5"/>
      <c r="R3896" s="5"/>
      <c r="S3896" s="5"/>
    </row>
    <row r="3897" spans="3:19" ht="15.75">
      <c r="C3897" s="31"/>
      <c r="D3897" s="34"/>
      <c r="E3897" s="32"/>
      <c r="F3897" s="36"/>
      <c r="G3897" s="288"/>
      <c r="N3897" s="5"/>
      <c r="O3897" s="5"/>
      <c r="P3897" s="5"/>
      <c r="Q3897" s="5"/>
      <c r="R3897" s="5"/>
      <c r="S3897" s="5"/>
    </row>
    <row r="3898" spans="3:19" ht="15.75">
      <c r="C3898" s="31"/>
      <c r="D3898" s="34"/>
      <c r="E3898" s="32"/>
      <c r="F3898" s="36"/>
      <c r="G3898" s="288"/>
      <c r="N3898" s="5"/>
      <c r="O3898" s="5"/>
      <c r="P3898" s="5"/>
      <c r="Q3898" s="5"/>
      <c r="R3898" s="5"/>
      <c r="S3898" s="5"/>
    </row>
    <row r="3899" spans="3:19" ht="15.75">
      <c r="C3899" s="31"/>
      <c r="D3899" s="34"/>
      <c r="E3899" s="32"/>
      <c r="F3899" s="36"/>
      <c r="G3899" s="288"/>
      <c r="N3899" s="5"/>
      <c r="O3899" s="5"/>
      <c r="P3899" s="5"/>
      <c r="Q3899" s="5"/>
      <c r="R3899" s="5"/>
      <c r="S3899" s="5"/>
    </row>
    <row r="3900" spans="3:19" ht="15.75">
      <c r="C3900" s="31"/>
      <c r="D3900" s="34"/>
      <c r="E3900" s="32"/>
      <c r="F3900" s="36"/>
      <c r="G3900" s="288"/>
      <c r="N3900" s="5"/>
      <c r="O3900" s="5"/>
      <c r="P3900" s="5"/>
      <c r="Q3900" s="5"/>
      <c r="R3900" s="5"/>
      <c r="S3900" s="5"/>
    </row>
    <row r="3901" spans="3:19" ht="15.75">
      <c r="C3901" s="31"/>
      <c r="D3901" s="34"/>
      <c r="E3901" s="32"/>
      <c r="F3901" s="36"/>
      <c r="G3901" s="288"/>
      <c r="N3901" s="5"/>
      <c r="O3901" s="5"/>
      <c r="P3901" s="5"/>
      <c r="Q3901" s="5"/>
      <c r="R3901" s="5"/>
      <c r="S3901" s="5"/>
    </row>
    <row r="3902" spans="3:19" ht="15.75">
      <c r="C3902" s="31"/>
      <c r="D3902" s="34"/>
      <c r="E3902" s="32"/>
      <c r="F3902" s="36"/>
      <c r="G3902" s="288"/>
      <c r="N3902" s="5"/>
      <c r="O3902" s="5"/>
      <c r="P3902" s="5"/>
      <c r="Q3902" s="5"/>
      <c r="R3902" s="5"/>
      <c r="S3902" s="5"/>
    </row>
    <row r="3903" spans="3:19" ht="15.75">
      <c r="C3903" s="31"/>
      <c r="D3903" s="34"/>
      <c r="E3903" s="32"/>
      <c r="F3903" s="36"/>
      <c r="G3903" s="288"/>
      <c r="N3903" s="5"/>
      <c r="O3903" s="5"/>
      <c r="P3903" s="5"/>
      <c r="Q3903" s="5"/>
      <c r="R3903" s="5"/>
      <c r="S3903" s="5"/>
    </row>
    <row r="3904" spans="3:19" ht="15.75">
      <c r="C3904" s="31"/>
      <c r="D3904" s="34"/>
      <c r="E3904" s="32"/>
      <c r="F3904" s="36"/>
      <c r="G3904" s="288"/>
      <c r="N3904" s="5"/>
      <c r="O3904" s="5"/>
      <c r="P3904" s="5"/>
      <c r="Q3904" s="5"/>
      <c r="R3904" s="5"/>
      <c r="S3904" s="5"/>
    </row>
    <row r="3905" spans="3:19" ht="15.75">
      <c r="C3905" s="31"/>
      <c r="D3905" s="34"/>
      <c r="E3905" s="32"/>
      <c r="F3905" s="36"/>
      <c r="G3905" s="288"/>
      <c r="N3905" s="5"/>
      <c r="O3905" s="5"/>
      <c r="P3905" s="5"/>
      <c r="Q3905" s="5"/>
      <c r="R3905" s="5"/>
      <c r="S3905" s="5"/>
    </row>
    <row r="3906" spans="3:19" ht="15.75">
      <c r="C3906" s="31"/>
      <c r="D3906" s="34"/>
      <c r="E3906" s="32"/>
      <c r="F3906" s="36"/>
      <c r="G3906" s="288"/>
      <c r="N3906" s="5"/>
      <c r="O3906" s="5"/>
      <c r="P3906" s="5"/>
      <c r="Q3906" s="5"/>
      <c r="R3906" s="5"/>
      <c r="S3906" s="5"/>
    </row>
    <row r="3907" spans="3:19" ht="15.75">
      <c r="C3907" s="31"/>
      <c r="D3907" s="34"/>
      <c r="E3907" s="32"/>
      <c r="F3907" s="36"/>
      <c r="G3907" s="288"/>
      <c r="N3907" s="5"/>
      <c r="O3907" s="5"/>
      <c r="P3907" s="5"/>
      <c r="Q3907" s="5"/>
      <c r="R3907" s="5"/>
      <c r="S3907" s="5"/>
    </row>
    <row r="3908" spans="3:19" ht="15.75">
      <c r="C3908" s="31"/>
      <c r="D3908" s="34"/>
      <c r="E3908" s="32"/>
      <c r="F3908" s="36"/>
      <c r="G3908" s="288"/>
      <c r="N3908" s="5"/>
      <c r="O3908" s="5"/>
      <c r="P3908" s="5"/>
      <c r="Q3908" s="5"/>
      <c r="R3908" s="5"/>
      <c r="S3908" s="5"/>
    </row>
    <row r="3909" spans="3:19" ht="15.75">
      <c r="C3909" s="31"/>
      <c r="D3909" s="34"/>
      <c r="E3909" s="32"/>
      <c r="F3909" s="36"/>
      <c r="G3909" s="288"/>
      <c r="N3909" s="5"/>
      <c r="O3909" s="5"/>
      <c r="P3909" s="5"/>
      <c r="Q3909" s="5"/>
      <c r="R3909" s="5"/>
      <c r="S3909" s="5"/>
    </row>
    <row r="3910" spans="3:19" ht="15.75">
      <c r="C3910" s="31"/>
      <c r="D3910" s="34"/>
      <c r="E3910" s="32"/>
      <c r="F3910" s="36"/>
      <c r="G3910" s="288"/>
      <c r="N3910" s="5"/>
      <c r="O3910" s="5"/>
      <c r="P3910" s="5"/>
      <c r="Q3910" s="5"/>
      <c r="R3910" s="5"/>
      <c r="S3910" s="5"/>
    </row>
    <row r="3911" spans="3:19" ht="15.75">
      <c r="C3911" s="31"/>
      <c r="D3911" s="34"/>
      <c r="E3911" s="32"/>
      <c r="F3911" s="36"/>
      <c r="G3911" s="288"/>
      <c r="N3911" s="5"/>
      <c r="O3911" s="5"/>
      <c r="P3911" s="5"/>
      <c r="Q3911" s="5"/>
      <c r="R3911" s="5"/>
      <c r="S3911" s="5"/>
    </row>
    <row r="3912" spans="3:19" ht="15.75">
      <c r="C3912" s="31"/>
      <c r="D3912" s="34"/>
      <c r="E3912" s="32"/>
      <c r="F3912" s="36"/>
      <c r="G3912" s="288"/>
      <c r="N3912" s="5"/>
      <c r="O3912" s="5"/>
      <c r="P3912" s="5"/>
      <c r="Q3912" s="5"/>
      <c r="R3912" s="5"/>
      <c r="S3912" s="5"/>
    </row>
    <row r="3913" spans="3:19" ht="15.75">
      <c r="C3913" s="31"/>
      <c r="D3913" s="34"/>
      <c r="E3913" s="32"/>
      <c r="F3913" s="36"/>
      <c r="G3913" s="288"/>
      <c r="N3913" s="5"/>
      <c r="O3913" s="5"/>
      <c r="P3913" s="5"/>
      <c r="Q3913" s="5"/>
      <c r="R3913" s="5"/>
      <c r="S3913" s="5"/>
    </row>
    <row r="3914" spans="3:19" ht="15.75">
      <c r="C3914" s="31"/>
      <c r="D3914" s="34"/>
      <c r="E3914" s="32"/>
      <c r="F3914" s="36"/>
      <c r="G3914" s="288"/>
      <c r="N3914" s="5"/>
      <c r="O3914" s="5"/>
      <c r="P3914" s="5"/>
      <c r="Q3914" s="5"/>
      <c r="R3914" s="5"/>
      <c r="S3914" s="5"/>
    </row>
    <row r="3915" spans="3:19" ht="15.75">
      <c r="C3915" s="31"/>
      <c r="D3915" s="34"/>
      <c r="E3915" s="32"/>
      <c r="F3915" s="36"/>
      <c r="G3915" s="288"/>
      <c r="N3915" s="5"/>
      <c r="O3915" s="5"/>
      <c r="P3915" s="5"/>
      <c r="Q3915" s="5"/>
      <c r="R3915" s="5"/>
      <c r="S3915" s="5"/>
    </row>
    <row r="3916" spans="3:19" ht="15.75">
      <c r="C3916" s="31"/>
      <c r="D3916" s="34"/>
      <c r="E3916" s="32"/>
      <c r="F3916" s="36"/>
      <c r="G3916" s="288"/>
      <c r="N3916" s="5"/>
      <c r="O3916" s="5"/>
      <c r="P3916" s="5"/>
      <c r="Q3916" s="5"/>
      <c r="R3916" s="5"/>
      <c r="S3916" s="5"/>
    </row>
    <row r="3917" spans="3:19" ht="15.75">
      <c r="C3917" s="31"/>
      <c r="D3917" s="34"/>
      <c r="E3917" s="32"/>
      <c r="F3917" s="36"/>
      <c r="G3917" s="288"/>
      <c r="N3917" s="5"/>
      <c r="O3917" s="5"/>
      <c r="P3917" s="5"/>
      <c r="Q3917" s="5"/>
      <c r="R3917" s="5"/>
      <c r="S3917" s="5"/>
    </row>
    <row r="3918" spans="3:19" ht="15.75">
      <c r="C3918" s="31"/>
      <c r="D3918" s="34"/>
      <c r="E3918" s="32"/>
      <c r="F3918" s="36"/>
      <c r="G3918" s="288"/>
      <c r="N3918" s="5"/>
      <c r="O3918" s="5"/>
      <c r="P3918" s="5"/>
      <c r="Q3918" s="5"/>
      <c r="R3918" s="5"/>
      <c r="S3918" s="5"/>
    </row>
    <row r="3919" spans="3:19" ht="15.75">
      <c r="C3919" s="31"/>
      <c r="D3919" s="34"/>
      <c r="E3919" s="32"/>
      <c r="F3919" s="36"/>
      <c r="G3919" s="288"/>
      <c r="N3919" s="5"/>
      <c r="O3919" s="5"/>
      <c r="P3919" s="5"/>
      <c r="Q3919" s="5"/>
      <c r="R3919" s="5"/>
      <c r="S3919" s="5"/>
    </row>
    <row r="3920" spans="3:19" ht="15.75">
      <c r="C3920" s="31"/>
      <c r="D3920" s="34"/>
      <c r="E3920" s="32"/>
      <c r="F3920" s="36"/>
      <c r="G3920" s="288"/>
      <c r="N3920" s="5"/>
      <c r="O3920" s="5"/>
      <c r="P3920" s="5"/>
      <c r="Q3920" s="5"/>
      <c r="R3920" s="5"/>
      <c r="S3920" s="5"/>
    </row>
    <row r="3921" spans="3:19" ht="15.75">
      <c r="C3921" s="31"/>
      <c r="D3921" s="34"/>
      <c r="E3921" s="32"/>
      <c r="F3921" s="36"/>
      <c r="G3921" s="288"/>
      <c r="N3921" s="5"/>
      <c r="O3921" s="5"/>
      <c r="P3921" s="5"/>
      <c r="Q3921" s="5"/>
      <c r="R3921" s="5"/>
      <c r="S3921" s="5"/>
    </row>
    <row r="3922" spans="3:19" ht="15.75">
      <c r="C3922" s="31"/>
      <c r="D3922" s="34"/>
      <c r="E3922" s="32"/>
      <c r="F3922" s="36"/>
      <c r="G3922" s="288"/>
      <c r="N3922" s="5"/>
      <c r="O3922" s="5"/>
      <c r="P3922" s="5"/>
      <c r="Q3922" s="5"/>
      <c r="R3922" s="5"/>
      <c r="S3922" s="5"/>
    </row>
    <row r="3923" spans="3:19" ht="15.75">
      <c r="C3923" s="31"/>
      <c r="D3923" s="34"/>
      <c r="E3923" s="32"/>
      <c r="F3923" s="36"/>
      <c r="G3923" s="288"/>
      <c r="N3923" s="5"/>
      <c r="O3923" s="5"/>
      <c r="P3923" s="5"/>
      <c r="Q3923" s="5"/>
      <c r="R3923" s="5"/>
      <c r="S3923" s="5"/>
    </row>
    <row r="3924" spans="3:19" ht="15.75">
      <c r="C3924" s="31"/>
      <c r="D3924" s="34"/>
      <c r="E3924" s="32"/>
      <c r="F3924" s="36"/>
      <c r="G3924" s="288"/>
      <c r="N3924" s="5"/>
      <c r="O3924" s="5"/>
      <c r="P3924" s="5"/>
      <c r="Q3924" s="5"/>
      <c r="R3924" s="5"/>
      <c r="S3924" s="5"/>
    </row>
    <row r="3925" spans="3:19" ht="15.75">
      <c r="C3925" s="31"/>
      <c r="D3925" s="34"/>
      <c r="E3925" s="32"/>
      <c r="F3925" s="36"/>
      <c r="G3925" s="288"/>
      <c r="N3925" s="5"/>
      <c r="O3925" s="5"/>
      <c r="P3925" s="5"/>
      <c r="Q3925" s="5"/>
      <c r="R3925" s="5"/>
      <c r="S3925" s="5"/>
    </row>
    <row r="3926" spans="3:19" ht="15.75">
      <c r="C3926" s="31"/>
      <c r="D3926" s="34"/>
      <c r="E3926" s="32"/>
      <c r="F3926" s="36"/>
      <c r="G3926" s="288"/>
      <c r="N3926" s="5"/>
      <c r="O3926" s="5"/>
      <c r="P3926" s="5"/>
      <c r="Q3926" s="5"/>
      <c r="R3926" s="5"/>
      <c r="S3926" s="5"/>
    </row>
    <row r="3927" spans="3:19" ht="15.75">
      <c r="C3927" s="31"/>
      <c r="D3927" s="34"/>
      <c r="E3927" s="32"/>
      <c r="F3927" s="36"/>
      <c r="G3927" s="288"/>
      <c r="N3927" s="5"/>
      <c r="O3927" s="5"/>
      <c r="P3927" s="5"/>
      <c r="Q3927" s="5"/>
      <c r="R3927" s="5"/>
      <c r="S3927" s="5"/>
    </row>
    <row r="3928" spans="3:19" ht="15.75">
      <c r="C3928" s="31"/>
      <c r="D3928" s="34"/>
      <c r="E3928" s="32"/>
      <c r="F3928" s="36"/>
      <c r="G3928" s="288"/>
      <c r="N3928" s="5"/>
      <c r="O3928" s="5"/>
      <c r="P3928" s="5"/>
      <c r="Q3928" s="5"/>
      <c r="R3928" s="5"/>
      <c r="S3928" s="5"/>
    </row>
    <row r="3929" spans="3:19" ht="15.75">
      <c r="C3929" s="31"/>
      <c r="D3929" s="34"/>
      <c r="E3929" s="32"/>
      <c r="F3929" s="36"/>
      <c r="G3929" s="288"/>
      <c r="N3929" s="5"/>
      <c r="O3929" s="5"/>
      <c r="P3929" s="5"/>
      <c r="Q3929" s="5"/>
      <c r="R3929" s="5"/>
      <c r="S3929" s="5"/>
    </row>
    <row r="3930" spans="3:19" ht="15.75">
      <c r="C3930" s="31"/>
      <c r="D3930" s="34"/>
      <c r="E3930" s="32"/>
      <c r="F3930" s="36"/>
      <c r="G3930" s="288"/>
      <c r="N3930" s="5"/>
      <c r="O3930" s="5"/>
      <c r="P3930" s="5"/>
      <c r="Q3930" s="5"/>
      <c r="R3930" s="5"/>
      <c r="S3930" s="5"/>
    </row>
    <row r="3931" spans="3:19" ht="15.75">
      <c r="C3931" s="31"/>
      <c r="D3931" s="34"/>
      <c r="E3931" s="32"/>
      <c r="F3931" s="36"/>
      <c r="G3931" s="288"/>
      <c r="N3931" s="5"/>
      <c r="O3931" s="5"/>
      <c r="P3931" s="5"/>
      <c r="Q3931" s="5"/>
      <c r="R3931" s="5"/>
      <c r="S3931" s="5"/>
    </row>
    <row r="3932" spans="3:19" ht="15.75">
      <c r="C3932" s="31"/>
      <c r="D3932" s="34"/>
      <c r="E3932" s="32"/>
      <c r="F3932" s="36"/>
      <c r="G3932" s="288"/>
      <c r="N3932" s="5"/>
      <c r="O3932" s="5"/>
      <c r="P3932" s="5"/>
      <c r="Q3932" s="5"/>
      <c r="R3932" s="5"/>
      <c r="S3932" s="5"/>
    </row>
    <row r="3933" spans="3:19" ht="15.75">
      <c r="C3933" s="31"/>
      <c r="D3933" s="34"/>
      <c r="E3933" s="32"/>
      <c r="F3933" s="36"/>
      <c r="G3933" s="288"/>
      <c r="N3933" s="5"/>
      <c r="O3933" s="5"/>
      <c r="P3933" s="5"/>
      <c r="Q3933" s="5"/>
      <c r="R3933" s="5"/>
      <c r="S3933" s="5"/>
    </row>
    <row r="3934" spans="3:19" ht="15.75">
      <c r="C3934" s="31"/>
      <c r="D3934" s="34"/>
      <c r="E3934" s="32"/>
      <c r="F3934" s="36"/>
      <c r="G3934" s="288"/>
      <c r="N3934" s="5"/>
      <c r="O3934" s="5"/>
      <c r="P3934" s="5"/>
      <c r="Q3934" s="5"/>
      <c r="R3934" s="5"/>
      <c r="S3934" s="5"/>
    </row>
    <row r="3935" spans="3:19" ht="15.75">
      <c r="C3935" s="31"/>
      <c r="D3935" s="34"/>
      <c r="E3935" s="32"/>
      <c r="F3935" s="36"/>
      <c r="G3935" s="288"/>
      <c r="N3935" s="5"/>
      <c r="O3935" s="5"/>
      <c r="P3935" s="5"/>
      <c r="Q3935" s="5"/>
      <c r="R3935" s="5"/>
      <c r="S3935" s="5"/>
    </row>
    <row r="3936" spans="3:19" ht="15.75">
      <c r="C3936" s="31"/>
      <c r="D3936" s="34"/>
      <c r="E3936" s="32"/>
      <c r="F3936" s="36"/>
      <c r="G3936" s="288"/>
      <c r="N3936" s="5"/>
      <c r="O3936" s="5"/>
      <c r="P3936" s="5"/>
      <c r="Q3936" s="5"/>
      <c r="R3936" s="5"/>
      <c r="S3936" s="5"/>
    </row>
    <row r="3937" spans="3:19" ht="15.75">
      <c r="C3937" s="31"/>
      <c r="D3937" s="34"/>
      <c r="E3937" s="32"/>
      <c r="F3937" s="36"/>
      <c r="G3937" s="288"/>
      <c r="N3937" s="5"/>
      <c r="O3937" s="5"/>
      <c r="P3937" s="5"/>
      <c r="Q3937" s="5"/>
      <c r="R3937" s="5"/>
      <c r="S3937" s="5"/>
    </row>
    <row r="3938" spans="3:19" ht="15.75">
      <c r="C3938" s="31"/>
      <c r="D3938" s="34"/>
      <c r="E3938" s="32"/>
      <c r="F3938" s="36"/>
      <c r="G3938" s="288"/>
      <c r="N3938" s="5"/>
      <c r="O3938" s="5"/>
      <c r="P3938" s="5"/>
      <c r="Q3938" s="5"/>
      <c r="R3938" s="5"/>
      <c r="S3938" s="5"/>
    </row>
    <row r="3939" spans="3:19" ht="15.75">
      <c r="C3939" s="31"/>
      <c r="D3939" s="34"/>
      <c r="E3939" s="32"/>
      <c r="F3939" s="36"/>
      <c r="G3939" s="288"/>
      <c r="N3939" s="5"/>
      <c r="O3939" s="5"/>
      <c r="P3939" s="5"/>
      <c r="Q3939" s="5"/>
      <c r="R3939" s="5"/>
      <c r="S3939" s="5"/>
    </row>
    <row r="3940" spans="3:19" ht="15.75">
      <c r="C3940" s="31"/>
      <c r="D3940" s="34"/>
      <c r="E3940" s="32"/>
      <c r="F3940" s="36"/>
      <c r="G3940" s="288"/>
      <c r="N3940" s="5"/>
      <c r="O3940" s="5"/>
      <c r="P3940" s="5"/>
      <c r="Q3940" s="5"/>
      <c r="R3940" s="5"/>
      <c r="S3940" s="5"/>
    </row>
    <row r="3941" spans="3:19" ht="15.75">
      <c r="C3941" s="31"/>
      <c r="D3941" s="34"/>
      <c r="E3941" s="32"/>
      <c r="F3941" s="36"/>
      <c r="G3941" s="288"/>
      <c r="N3941" s="5"/>
      <c r="O3941" s="5"/>
      <c r="P3941" s="5"/>
      <c r="Q3941" s="5"/>
      <c r="R3941" s="5"/>
      <c r="S3941" s="5"/>
    </row>
    <row r="3942" spans="3:19" ht="15.75">
      <c r="C3942" s="31"/>
      <c r="D3942" s="34"/>
      <c r="E3942" s="32"/>
      <c r="F3942" s="36"/>
      <c r="G3942" s="288"/>
      <c r="N3942" s="5"/>
      <c r="O3942" s="5"/>
      <c r="P3942" s="5"/>
      <c r="Q3942" s="5"/>
      <c r="R3942" s="5"/>
      <c r="S3942" s="5"/>
    </row>
    <row r="3943" spans="3:19" ht="15.75">
      <c r="C3943" s="31"/>
      <c r="D3943" s="34"/>
      <c r="E3943" s="32"/>
      <c r="F3943" s="36"/>
      <c r="G3943" s="288"/>
      <c r="N3943" s="5"/>
      <c r="O3943" s="5"/>
      <c r="P3943" s="5"/>
      <c r="Q3943" s="5"/>
      <c r="R3943" s="5"/>
      <c r="S3943" s="5"/>
    </row>
    <row r="3944" spans="3:19" ht="15.75">
      <c r="C3944" s="31"/>
      <c r="D3944" s="34"/>
      <c r="E3944" s="32"/>
      <c r="F3944" s="36"/>
      <c r="G3944" s="288"/>
      <c r="N3944" s="5"/>
      <c r="O3944" s="5"/>
      <c r="P3944" s="5"/>
      <c r="Q3944" s="5"/>
      <c r="R3944" s="5"/>
      <c r="S3944" s="5"/>
    </row>
    <row r="3945" spans="3:19" ht="15.75">
      <c r="C3945" s="31"/>
      <c r="D3945" s="34"/>
      <c r="E3945" s="32"/>
      <c r="F3945" s="36"/>
      <c r="G3945" s="288"/>
      <c r="N3945" s="5"/>
      <c r="O3945" s="5"/>
      <c r="P3945" s="5"/>
      <c r="Q3945" s="5"/>
      <c r="R3945" s="5"/>
      <c r="S3945" s="5"/>
    </row>
    <row r="3946" spans="3:19" ht="15.75">
      <c r="C3946" s="31"/>
      <c r="D3946" s="34"/>
      <c r="E3946" s="32"/>
      <c r="F3946" s="36"/>
      <c r="G3946" s="288"/>
      <c r="N3946" s="5"/>
      <c r="O3946" s="5"/>
      <c r="P3946" s="5"/>
      <c r="Q3946" s="5"/>
      <c r="R3946" s="5"/>
      <c r="S3946" s="5"/>
    </row>
    <row r="3947" spans="3:19" ht="15.75">
      <c r="C3947" s="31"/>
      <c r="D3947" s="34"/>
      <c r="E3947" s="32"/>
      <c r="F3947" s="36"/>
      <c r="G3947" s="288"/>
      <c r="N3947" s="5"/>
      <c r="O3947" s="5"/>
      <c r="P3947" s="5"/>
      <c r="Q3947" s="5"/>
      <c r="R3947" s="5"/>
      <c r="S3947" s="5"/>
    </row>
    <row r="3948" spans="3:19" ht="15.75">
      <c r="C3948" s="31"/>
      <c r="D3948" s="34"/>
      <c r="E3948" s="32"/>
      <c r="F3948" s="36"/>
      <c r="G3948" s="288"/>
      <c r="N3948" s="5"/>
      <c r="O3948" s="5"/>
      <c r="P3948" s="5"/>
      <c r="Q3948" s="5"/>
      <c r="R3948" s="5"/>
      <c r="S3948" s="5"/>
    </row>
    <row r="3949" spans="3:19" ht="15.75">
      <c r="C3949" s="31"/>
      <c r="D3949" s="34"/>
      <c r="E3949" s="32"/>
      <c r="F3949" s="36"/>
      <c r="G3949" s="288"/>
      <c r="N3949" s="5"/>
      <c r="O3949" s="5"/>
      <c r="P3949" s="5"/>
      <c r="Q3949" s="5"/>
      <c r="R3949" s="5"/>
      <c r="S3949" s="5"/>
    </row>
    <row r="3950" spans="3:19" ht="15.75">
      <c r="C3950" s="31"/>
      <c r="D3950" s="34"/>
      <c r="E3950" s="32"/>
      <c r="F3950" s="36"/>
      <c r="G3950" s="288"/>
      <c r="N3950" s="5"/>
      <c r="O3950" s="5"/>
      <c r="P3950" s="5"/>
      <c r="Q3950" s="5"/>
      <c r="R3950" s="5"/>
      <c r="S3950" s="5"/>
    </row>
    <row r="3951" spans="3:19" ht="15.75">
      <c r="C3951" s="31"/>
      <c r="D3951" s="34"/>
      <c r="E3951" s="32"/>
      <c r="F3951" s="36"/>
      <c r="G3951" s="288"/>
      <c r="N3951" s="5"/>
      <c r="O3951" s="5"/>
      <c r="P3951" s="5"/>
      <c r="Q3951" s="5"/>
      <c r="R3951" s="5"/>
      <c r="S3951" s="5"/>
    </row>
    <row r="3952" spans="3:19" ht="15.75">
      <c r="C3952" s="31"/>
      <c r="D3952" s="34"/>
      <c r="E3952" s="32"/>
      <c r="F3952" s="36"/>
      <c r="G3952" s="288"/>
      <c r="N3952" s="5"/>
      <c r="O3952" s="5"/>
      <c r="P3952" s="5"/>
      <c r="Q3952" s="5"/>
      <c r="R3952" s="5"/>
      <c r="S3952" s="5"/>
    </row>
    <row r="3953" spans="3:19" ht="15.75">
      <c r="C3953" s="31"/>
      <c r="D3953" s="34"/>
      <c r="E3953" s="32"/>
      <c r="F3953" s="36"/>
      <c r="G3953" s="288"/>
      <c r="N3953" s="5"/>
      <c r="O3953" s="5"/>
      <c r="P3953" s="5"/>
      <c r="Q3953" s="5"/>
      <c r="R3953" s="5"/>
      <c r="S3953" s="5"/>
    </row>
    <row r="3954" spans="3:19" ht="15.75">
      <c r="C3954" s="31"/>
      <c r="D3954" s="34"/>
      <c r="E3954" s="32"/>
      <c r="F3954" s="36"/>
      <c r="G3954" s="288"/>
      <c r="N3954" s="5"/>
      <c r="O3954" s="5"/>
      <c r="P3954" s="5"/>
      <c r="Q3954" s="5"/>
      <c r="R3954" s="5"/>
      <c r="S3954" s="5"/>
    </row>
    <row r="3955" spans="3:19" ht="15.75">
      <c r="C3955" s="31"/>
      <c r="D3955" s="34"/>
      <c r="E3955" s="32"/>
      <c r="F3955" s="36"/>
      <c r="G3955" s="288"/>
      <c r="N3955" s="5"/>
      <c r="O3955" s="5"/>
      <c r="P3955" s="5"/>
      <c r="Q3955" s="5"/>
      <c r="R3955" s="5"/>
      <c r="S3955" s="5"/>
    </row>
    <row r="3956" spans="3:19" ht="15.75">
      <c r="C3956" s="31"/>
      <c r="D3956" s="34"/>
      <c r="E3956" s="32"/>
      <c r="F3956" s="36"/>
      <c r="G3956" s="288"/>
      <c r="N3956" s="5"/>
      <c r="O3956" s="5"/>
      <c r="P3956" s="5"/>
      <c r="Q3956" s="5"/>
      <c r="R3956" s="5"/>
      <c r="S3956" s="5"/>
    </row>
    <row r="3957" spans="3:19" ht="15.75">
      <c r="C3957" s="31"/>
      <c r="D3957" s="34"/>
      <c r="E3957" s="32"/>
      <c r="F3957" s="36"/>
      <c r="G3957" s="288"/>
      <c r="N3957" s="5"/>
      <c r="O3957" s="5"/>
      <c r="P3957" s="5"/>
      <c r="Q3957" s="5"/>
      <c r="R3957" s="5"/>
      <c r="S3957" s="5"/>
    </row>
    <row r="3958" spans="3:19" ht="15.75">
      <c r="C3958" s="31"/>
      <c r="D3958" s="34"/>
      <c r="E3958" s="32"/>
      <c r="F3958" s="36"/>
      <c r="G3958" s="288"/>
      <c r="N3958" s="5"/>
      <c r="O3958" s="5"/>
      <c r="P3958" s="5"/>
      <c r="Q3958" s="5"/>
      <c r="R3958" s="5"/>
      <c r="S3958" s="5"/>
    </row>
    <row r="3959" spans="3:19" ht="15.75">
      <c r="C3959" s="31"/>
      <c r="D3959" s="34"/>
      <c r="E3959" s="32"/>
      <c r="F3959" s="36"/>
      <c r="G3959" s="288"/>
      <c r="N3959" s="5"/>
      <c r="O3959" s="5"/>
      <c r="P3959" s="5"/>
      <c r="Q3959" s="5"/>
      <c r="R3959" s="5"/>
      <c r="S3959" s="5"/>
    </row>
    <row r="3960" spans="3:19" ht="15.75">
      <c r="C3960" s="31"/>
      <c r="D3960" s="34"/>
      <c r="E3960" s="32"/>
      <c r="F3960" s="36"/>
      <c r="G3960" s="288"/>
      <c r="N3960" s="5"/>
      <c r="O3960" s="5"/>
      <c r="P3960" s="5"/>
      <c r="Q3960" s="5"/>
      <c r="R3960" s="5"/>
      <c r="S3960" s="5"/>
    </row>
    <row r="3961" spans="3:19" ht="15.75">
      <c r="C3961" s="31"/>
      <c r="D3961" s="34"/>
      <c r="E3961" s="32"/>
      <c r="F3961" s="36"/>
      <c r="G3961" s="288"/>
      <c r="N3961" s="5"/>
      <c r="O3961" s="5"/>
      <c r="P3961" s="5"/>
      <c r="Q3961" s="5"/>
      <c r="R3961" s="5"/>
      <c r="S3961" s="5"/>
    </row>
    <row r="3962" spans="3:19" ht="15.75">
      <c r="C3962" s="31"/>
      <c r="D3962" s="34"/>
      <c r="E3962" s="32"/>
      <c r="F3962" s="36"/>
      <c r="G3962" s="288"/>
      <c r="N3962" s="5"/>
      <c r="O3962" s="5"/>
      <c r="P3962" s="5"/>
      <c r="Q3962" s="5"/>
      <c r="R3962" s="5"/>
      <c r="S3962" s="5"/>
    </row>
    <row r="3963" spans="3:19" ht="15.75">
      <c r="C3963" s="31"/>
      <c r="D3963" s="34"/>
      <c r="E3963" s="32"/>
      <c r="F3963" s="36"/>
      <c r="G3963" s="288"/>
      <c r="N3963" s="5"/>
      <c r="O3963" s="5"/>
      <c r="P3963" s="5"/>
      <c r="Q3963" s="5"/>
      <c r="R3963" s="5"/>
      <c r="S3963" s="5"/>
    </row>
    <row r="3964" spans="3:19" ht="15.75">
      <c r="C3964" s="31"/>
      <c r="D3964" s="34"/>
      <c r="E3964" s="32"/>
      <c r="F3964" s="36"/>
      <c r="G3964" s="288"/>
      <c r="N3964" s="5"/>
      <c r="O3964" s="5"/>
      <c r="P3964" s="5"/>
      <c r="Q3964" s="5"/>
      <c r="R3964" s="5"/>
      <c r="S3964" s="5"/>
    </row>
    <row r="3965" spans="3:19" ht="15.75">
      <c r="C3965" s="31"/>
      <c r="D3965" s="34"/>
      <c r="E3965" s="32"/>
      <c r="F3965" s="36"/>
      <c r="G3965" s="288"/>
      <c r="N3965" s="5"/>
      <c r="O3965" s="5"/>
      <c r="P3965" s="5"/>
      <c r="Q3965" s="5"/>
      <c r="R3965" s="5"/>
      <c r="S3965" s="5"/>
    </row>
    <row r="3966" spans="3:19" ht="15.75">
      <c r="C3966" s="31"/>
      <c r="D3966" s="34"/>
      <c r="E3966" s="32"/>
      <c r="F3966" s="36"/>
      <c r="G3966" s="288"/>
      <c r="N3966" s="5"/>
      <c r="O3966" s="5"/>
      <c r="P3966" s="5"/>
      <c r="Q3966" s="5"/>
      <c r="R3966" s="5"/>
      <c r="S3966" s="5"/>
    </row>
    <row r="3967" spans="3:19" ht="15.75">
      <c r="C3967" s="31"/>
      <c r="D3967" s="34"/>
      <c r="E3967" s="32"/>
      <c r="F3967" s="36"/>
      <c r="G3967" s="288"/>
      <c r="N3967" s="5"/>
      <c r="O3967" s="5"/>
      <c r="P3967" s="5"/>
      <c r="Q3967" s="5"/>
      <c r="R3967" s="5"/>
      <c r="S3967" s="5"/>
    </row>
    <row r="3968" spans="3:19" ht="15.75">
      <c r="C3968" s="31"/>
      <c r="D3968" s="34"/>
      <c r="E3968" s="32"/>
      <c r="F3968" s="36"/>
      <c r="G3968" s="288"/>
      <c r="N3968" s="5"/>
      <c r="O3968" s="5"/>
      <c r="P3968" s="5"/>
      <c r="Q3968" s="5"/>
      <c r="R3968" s="5"/>
      <c r="S3968" s="5"/>
    </row>
    <row r="3969" spans="3:19" ht="15.75">
      <c r="C3969" s="31"/>
      <c r="D3969" s="34"/>
      <c r="E3969" s="32"/>
      <c r="F3969" s="36"/>
      <c r="G3969" s="288"/>
      <c r="N3969" s="5"/>
      <c r="O3969" s="5"/>
      <c r="P3969" s="5"/>
      <c r="Q3969" s="5"/>
      <c r="R3969" s="5"/>
      <c r="S3969" s="5"/>
    </row>
    <row r="3970" spans="3:19" ht="15.75">
      <c r="C3970" s="31"/>
      <c r="D3970" s="34"/>
      <c r="E3970" s="32"/>
      <c r="F3970" s="36"/>
      <c r="G3970" s="288"/>
      <c r="N3970" s="5"/>
      <c r="O3970" s="5"/>
      <c r="P3970" s="5"/>
      <c r="Q3970" s="5"/>
      <c r="R3970" s="5"/>
      <c r="S3970" s="5"/>
    </row>
    <row r="3971" spans="3:19" ht="15.75">
      <c r="C3971" s="31"/>
      <c r="D3971" s="34"/>
      <c r="E3971" s="32"/>
      <c r="F3971" s="36"/>
      <c r="G3971" s="288"/>
      <c r="N3971" s="5"/>
      <c r="O3971" s="5"/>
      <c r="P3971" s="5"/>
      <c r="Q3971" s="5"/>
      <c r="R3971" s="5"/>
      <c r="S3971" s="5"/>
    </row>
    <row r="3972" spans="3:19" ht="15.75">
      <c r="C3972" s="31"/>
      <c r="D3972" s="34"/>
      <c r="E3972" s="32"/>
      <c r="F3972" s="36"/>
      <c r="G3972" s="288"/>
      <c r="N3972" s="5"/>
      <c r="O3972" s="5"/>
      <c r="P3972" s="5"/>
      <c r="Q3972" s="5"/>
      <c r="R3972" s="5"/>
      <c r="S3972" s="5"/>
    </row>
    <row r="3973" spans="3:19" ht="15.75">
      <c r="C3973" s="31"/>
      <c r="D3973" s="34"/>
      <c r="E3973" s="32"/>
      <c r="F3973" s="36"/>
      <c r="G3973" s="288"/>
      <c r="N3973" s="5"/>
      <c r="O3973" s="5"/>
      <c r="P3973" s="5"/>
      <c r="Q3973" s="5"/>
      <c r="R3973" s="5"/>
      <c r="S3973" s="5"/>
    </row>
    <row r="3974" spans="3:19" ht="15.75">
      <c r="C3974" s="31"/>
      <c r="D3974" s="34"/>
      <c r="E3974" s="32"/>
      <c r="F3974" s="36"/>
      <c r="G3974" s="288"/>
      <c r="N3974" s="5"/>
      <c r="O3974" s="5"/>
      <c r="P3974" s="5"/>
      <c r="Q3974" s="5"/>
      <c r="R3974" s="5"/>
      <c r="S3974" s="5"/>
    </row>
    <row r="3975" spans="3:19" ht="15.75">
      <c r="C3975" s="31"/>
      <c r="D3975" s="34"/>
      <c r="E3975" s="32"/>
      <c r="F3975" s="36"/>
      <c r="G3975" s="288"/>
      <c r="N3975" s="5"/>
      <c r="O3975" s="5"/>
      <c r="P3975" s="5"/>
      <c r="Q3975" s="5"/>
      <c r="R3975" s="5"/>
      <c r="S3975" s="5"/>
    </row>
    <row r="3976" spans="3:19" ht="15.75">
      <c r="C3976" s="31"/>
      <c r="D3976" s="34"/>
      <c r="E3976" s="32"/>
      <c r="F3976" s="36"/>
      <c r="G3976" s="288"/>
      <c r="N3976" s="5"/>
      <c r="O3976" s="5"/>
      <c r="P3976" s="5"/>
      <c r="Q3976" s="5"/>
      <c r="R3976" s="5"/>
      <c r="S3976" s="5"/>
    </row>
    <row r="3977" spans="3:19" ht="15.75">
      <c r="C3977" s="31"/>
      <c r="D3977" s="34"/>
      <c r="E3977" s="32"/>
      <c r="F3977" s="36"/>
      <c r="G3977" s="288"/>
      <c r="N3977" s="5"/>
      <c r="O3977" s="5"/>
      <c r="P3977" s="5"/>
      <c r="Q3977" s="5"/>
      <c r="R3977" s="5"/>
      <c r="S3977" s="5"/>
    </row>
    <row r="3978" spans="3:19" ht="15.75">
      <c r="C3978" s="31"/>
      <c r="D3978" s="34"/>
      <c r="E3978" s="32"/>
      <c r="F3978" s="36"/>
      <c r="G3978" s="288"/>
      <c r="N3978" s="5"/>
      <c r="O3978" s="5"/>
      <c r="P3978" s="5"/>
      <c r="Q3978" s="5"/>
      <c r="R3978" s="5"/>
      <c r="S3978" s="5"/>
    </row>
    <row r="3979" spans="3:19" ht="15.75">
      <c r="C3979" s="31"/>
      <c r="D3979" s="34"/>
      <c r="E3979" s="32"/>
      <c r="F3979" s="36"/>
      <c r="G3979" s="288"/>
      <c r="N3979" s="5"/>
      <c r="O3979" s="5"/>
      <c r="P3979" s="5"/>
      <c r="Q3979" s="5"/>
      <c r="R3979" s="5"/>
      <c r="S3979" s="5"/>
    </row>
    <row r="3980" spans="3:19" ht="15.75">
      <c r="C3980" s="31"/>
      <c r="D3980" s="34"/>
      <c r="E3980" s="32"/>
      <c r="F3980" s="36"/>
      <c r="G3980" s="288"/>
      <c r="N3980" s="5"/>
      <c r="O3980" s="5"/>
      <c r="P3980" s="5"/>
      <c r="Q3980" s="5"/>
      <c r="R3980" s="5"/>
      <c r="S3980" s="5"/>
    </row>
    <row r="3981" spans="3:19" ht="15.75">
      <c r="C3981" s="31"/>
      <c r="D3981" s="34"/>
      <c r="E3981" s="32"/>
      <c r="F3981" s="36"/>
      <c r="G3981" s="288"/>
      <c r="N3981" s="5"/>
      <c r="O3981" s="5"/>
      <c r="P3981" s="5"/>
      <c r="Q3981" s="5"/>
      <c r="R3981" s="5"/>
      <c r="S3981" s="5"/>
    </row>
    <row r="3982" spans="3:19" ht="15.75">
      <c r="C3982" s="31"/>
      <c r="D3982" s="34"/>
      <c r="E3982" s="32"/>
      <c r="F3982" s="36"/>
      <c r="G3982" s="288"/>
      <c r="N3982" s="5"/>
      <c r="O3982" s="5"/>
      <c r="P3982" s="5"/>
      <c r="Q3982" s="5"/>
      <c r="R3982" s="5"/>
      <c r="S3982" s="5"/>
    </row>
    <row r="3983" spans="3:19" ht="15.75">
      <c r="C3983" s="31"/>
      <c r="D3983" s="34"/>
      <c r="E3983" s="32"/>
      <c r="F3983" s="36"/>
      <c r="G3983" s="288"/>
      <c r="N3983" s="5"/>
      <c r="O3983" s="5"/>
      <c r="P3983" s="5"/>
      <c r="Q3983" s="5"/>
      <c r="R3983" s="5"/>
      <c r="S3983" s="5"/>
    </row>
    <row r="3984" spans="3:19" ht="15.75">
      <c r="C3984" s="31"/>
      <c r="D3984" s="34"/>
      <c r="E3984" s="32"/>
      <c r="F3984" s="36"/>
      <c r="G3984" s="288"/>
      <c r="N3984" s="5"/>
      <c r="O3984" s="5"/>
      <c r="P3984" s="5"/>
      <c r="Q3984" s="5"/>
      <c r="R3984" s="5"/>
      <c r="S3984" s="5"/>
    </row>
    <row r="3985" spans="3:19" ht="15.75">
      <c r="C3985" s="31"/>
      <c r="D3985" s="34"/>
      <c r="E3985" s="32"/>
      <c r="F3985" s="36"/>
      <c r="G3985" s="288"/>
      <c r="N3985" s="5"/>
      <c r="O3985" s="5"/>
      <c r="P3985" s="5"/>
      <c r="Q3985" s="5"/>
      <c r="R3985" s="5"/>
      <c r="S3985" s="5"/>
    </row>
    <row r="3986" spans="3:19" ht="15.75">
      <c r="C3986" s="31"/>
      <c r="D3986" s="34"/>
      <c r="E3986" s="32"/>
      <c r="F3986" s="36"/>
      <c r="G3986" s="288"/>
      <c r="N3986" s="5"/>
      <c r="O3986" s="5"/>
      <c r="P3986" s="5"/>
      <c r="Q3986" s="5"/>
      <c r="R3986" s="5"/>
      <c r="S3986" s="5"/>
    </row>
    <row r="3987" spans="3:19" ht="15.75">
      <c r="C3987" s="31"/>
      <c r="D3987" s="34"/>
      <c r="E3987" s="32"/>
      <c r="F3987" s="36"/>
      <c r="G3987" s="288"/>
      <c r="N3987" s="5"/>
      <c r="O3987" s="5"/>
      <c r="P3987" s="5"/>
      <c r="Q3987" s="5"/>
      <c r="R3987" s="5"/>
      <c r="S3987" s="5"/>
    </row>
    <row r="3988" spans="3:19" ht="15.75">
      <c r="C3988" s="31"/>
      <c r="D3988" s="34"/>
      <c r="E3988" s="32"/>
      <c r="F3988" s="36"/>
      <c r="G3988" s="288"/>
      <c r="N3988" s="5"/>
      <c r="O3988" s="5"/>
      <c r="P3988" s="5"/>
      <c r="Q3988" s="5"/>
      <c r="R3988" s="5"/>
      <c r="S3988" s="5"/>
    </row>
    <row r="3989" spans="3:19" ht="15.75">
      <c r="C3989" s="31"/>
      <c r="D3989" s="34"/>
      <c r="E3989" s="32"/>
      <c r="F3989" s="36"/>
      <c r="G3989" s="288"/>
      <c r="N3989" s="5"/>
      <c r="O3989" s="5"/>
      <c r="P3989" s="5"/>
      <c r="Q3989" s="5"/>
      <c r="R3989" s="5"/>
      <c r="S3989" s="5"/>
    </row>
    <row r="3990" spans="3:19" ht="15.75">
      <c r="C3990" s="31"/>
      <c r="D3990" s="34"/>
      <c r="E3990" s="32"/>
      <c r="F3990" s="36"/>
      <c r="G3990" s="288"/>
      <c r="N3990" s="5"/>
      <c r="O3990" s="5"/>
      <c r="P3990" s="5"/>
      <c r="Q3990" s="5"/>
      <c r="R3990" s="5"/>
      <c r="S3990" s="5"/>
    </row>
    <row r="3991" spans="3:19" ht="15.75">
      <c r="C3991" s="31"/>
      <c r="D3991" s="34"/>
      <c r="E3991" s="32"/>
      <c r="F3991" s="36"/>
      <c r="G3991" s="288"/>
      <c r="N3991" s="5"/>
      <c r="O3991" s="5"/>
      <c r="P3991" s="5"/>
      <c r="Q3991" s="5"/>
      <c r="R3991" s="5"/>
      <c r="S3991" s="5"/>
    </row>
    <row r="3992" spans="3:19" ht="15.75">
      <c r="C3992" s="31"/>
      <c r="D3992" s="34"/>
      <c r="E3992" s="32"/>
      <c r="F3992" s="36"/>
      <c r="G3992" s="288"/>
      <c r="N3992" s="5"/>
      <c r="O3992" s="5"/>
      <c r="P3992" s="5"/>
      <c r="Q3992" s="5"/>
      <c r="R3992" s="5"/>
      <c r="S3992" s="5"/>
    </row>
    <row r="3993" spans="3:19" ht="15.75">
      <c r="C3993" s="31"/>
      <c r="D3993" s="34"/>
      <c r="E3993" s="32"/>
      <c r="F3993" s="36"/>
      <c r="G3993" s="288"/>
      <c r="N3993" s="5"/>
      <c r="O3993" s="5"/>
      <c r="P3993" s="5"/>
      <c r="Q3993" s="5"/>
      <c r="R3993" s="5"/>
      <c r="S3993" s="5"/>
    </row>
    <row r="3994" spans="3:19" ht="15.75">
      <c r="C3994" s="31"/>
      <c r="D3994" s="34"/>
      <c r="E3994" s="32"/>
      <c r="F3994" s="36"/>
      <c r="G3994" s="288"/>
      <c r="N3994" s="5"/>
      <c r="O3994" s="5"/>
      <c r="P3994" s="5"/>
      <c r="Q3994" s="5"/>
      <c r="R3994" s="5"/>
      <c r="S3994" s="5"/>
    </row>
    <row r="3995" spans="3:19" ht="15.75">
      <c r="C3995" s="31"/>
      <c r="D3995" s="34"/>
      <c r="E3995" s="32"/>
      <c r="F3995" s="36"/>
      <c r="G3995" s="288"/>
      <c r="N3995" s="5"/>
      <c r="O3995" s="5"/>
      <c r="P3995" s="5"/>
      <c r="Q3995" s="5"/>
      <c r="R3995" s="5"/>
      <c r="S3995" s="5"/>
    </row>
    <row r="3996" spans="3:19" ht="15.75">
      <c r="C3996" s="31"/>
      <c r="D3996" s="34"/>
      <c r="E3996" s="32"/>
      <c r="F3996" s="36"/>
      <c r="G3996" s="288"/>
      <c r="N3996" s="5"/>
      <c r="O3996" s="5"/>
      <c r="P3996" s="5"/>
      <c r="Q3996" s="5"/>
      <c r="R3996" s="5"/>
      <c r="S3996" s="5"/>
    </row>
    <row r="3997" spans="3:19" ht="15.75">
      <c r="C3997" s="31"/>
      <c r="D3997" s="34"/>
      <c r="E3997" s="32"/>
      <c r="F3997" s="36"/>
      <c r="G3997" s="288"/>
      <c r="N3997" s="5"/>
      <c r="O3997" s="5"/>
      <c r="P3997" s="5"/>
      <c r="Q3997" s="5"/>
      <c r="R3997" s="5"/>
      <c r="S3997" s="5"/>
    </row>
    <row r="3998" spans="3:19" ht="15.75">
      <c r="C3998" s="31"/>
      <c r="D3998" s="34"/>
      <c r="E3998" s="32"/>
      <c r="F3998" s="36"/>
      <c r="G3998" s="288"/>
      <c r="N3998" s="5"/>
      <c r="O3998" s="5"/>
      <c r="P3998" s="5"/>
      <c r="Q3998" s="5"/>
      <c r="R3998" s="5"/>
      <c r="S3998" s="5"/>
    </row>
    <row r="3999" spans="3:19" ht="15.75">
      <c r="C3999" s="31"/>
      <c r="D3999" s="34"/>
      <c r="E3999" s="32"/>
      <c r="F3999" s="36"/>
      <c r="G3999" s="288"/>
      <c r="N3999" s="5"/>
      <c r="O3999" s="5"/>
      <c r="P3999" s="5"/>
      <c r="Q3999" s="5"/>
      <c r="R3999" s="5"/>
      <c r="S3999" s="5"/>
    </row>
    <row r="4000" spans="3:19" ht="15.75">
      <c r="C4000" s="31"/>
      <c r="D4000" s="34"/>
      <c r="E4000" s="32"/>
      <c r="F4000" s="36"/>
      <c r="G4000" s="288"/>
      <c r="N4000" s="5"/>
      <c r="O4000" s="5"/>
      <c r="P4000" s="5"/>
      <c r="Q4000" s="5"/>
      <c r="R4000" s="5"/>
      <c r="S4000" s="5"/>
    </row>
    <row r="4001" spans="3:19" ht="15.75">
      <c r="C4001" s="31"/>
      <c r="D4001" s="34"/>
      <c r="E4001" s="32"/>
      <c r="F4001" s="36"/>
      <c r="G4001" s="288"/>
      <c r="N4001" s="5"/>
      <c r="O4001" s="5"/>
      <c r="P4001" s="5"/>
      <c r="Q4001" s="5"/>
      <c r="R4001" s="5"/>
      <c r="S4001" s="5"/>
    </row>
    <row r="4002" spans="3:19" ht="15.75">
      <c r="C4002" s="31"/>
      <c r="D4002" s="34"/>
      <c r="E4002" s="32"/>
      <c r="F4002" s="36"/>
      <c r="G4002" s="288"/>
      <c r="N4002" s="5"/>
      <c r="O4002" s="5"/>
      <c r="P4002" s="5"/>
      <c r="Q4002" s="5"/>
      <c r="R4002" s="5"/>
      <c r="S4002" s="5"/>
    </row>
    <row r="4003" spans="3:19" ht="15.75">
      <c r="C4003" s="31"/>
      <c r="D4003" s="34"/>
      <c r="E4003" s="32"/>
      <c r="F4003" s="36"/>
      <c r="G4003" s="288"/>
      <c r="N4003" s="5"/>
      <c r="O4003" s="5"/>
      <c r="P4003" s="5"/>
      <c r="Q4003" s="5"/>
      <c r="R4003" s="5"/>
      <c r="S4003" s="5"/>
    </row>
    <row r="4004" spans="3:19" ht="15.75">
      <c r="C4004" s="31"/>
      <c r="D4004" s="34"/>
      <c r="E4004" s="32"/>
      <c r="F4004" s="36"/>
      <c r="G4004" s="288"/>
      <c r="N4004" s="5"/>
      <c r="O4004" s="5"/>
      <c r="P4004" s="5"/>
      <c r="Q4004" s="5"/>
      <c r="R4004" s="5"/>
      <c r="S4004" s="5"/>
    </row>
    <row r="4005" spans="3:19" ht="15.75">
      <c r="C4005" s="31"/>
      <c r="D4005" s="34"/>
      <c r="E4005" s="32"/>
      <c r="F4005" s="36"/>
      <c r="G4005" s="288"/>
      <c r="N4005" s="5"/>
      <c r="O4005" s="5"/>
      <c r="P4005" s="5"/>
      <c r="Q4005" s="5"/>
      <c r="R4005" s="5"/>
      <c r="S4005" s="5"/>
    </row>
    <row r="4006" spans="3:19" ht="15.75">
      <c r="C4006" s="31"/>
      <c r="D4006" s="34"/>
      <c r="E4006" s="32"/>
      <c r="F4006" s="36"/>
      <c r="G4006" s="288"/>
      <c r="N4006" s="5"/>
      <c r="O4006" s="5"/>
      <c r="P4006" s="5"/>
      <c r="Q4006" s="5"/>
      <c r="R4006" s="5"/>
      <c r="S4006" s="5"/>
    </row>
    <row r="4007" spans="3:19" ht="15.75">
      <c r="C4007" s="31"/>
      <c r="D4007" s="34"/>
      <c r="E4007" s="32"/>
      <c r="F4007" s="36"/>
      <c r="G4007" s="288"/>
      <c r="N4007" s="5"/>
      <c r="O4007" s="5"/>
      <c r="P4007" s="5"/>
      <c r="Q4007" s="5"/>
      <c r="R4007" s="5"/>
      <c r="S4007" s="5"/>
    </row>
    <row r="4008" spans="3:19" ht="15.75">
      <c r="C4008" s="31"/>
      <c r="D4008" s="34"/>
      <c r="E4008" s="32"/>
      <c r="F4008" s="36"/>
      <c r="G4008" s="288"/>
      <c r="N4008" s="5"/>
      <c r="O4008" s="5"/>
      <c r="P4008" s="5"/>
      <c r="Q4008" s="5"/>
      <c r="R4008" s="5"/>
      <c r="S4008" s="5"/>
    </row>
    <row r="4009" spans="3:19" ht="15.75">
      <c r="C4009" s="31"/>
      <c r="D4009" s="34"/>
      <c r="E4009" s="32"/>
      <c r="F4009" s="36"/>
      <c r="G4009" s="288"/>
      <c r="N4009" s="5"/>
      <c r="O4009" s="5"/>
      <c r="P4009" s="5"/>
      <c r="Q4009" s="5"/>
      <c r="R4009" s="5"/>
      <c r="S4009" s="5"/>
    </row>
    <row r="4010" spans="3:19" ht="15.75">
      <c r="C4010" s="31"/>
      <c r="D4010" s="34"/>
      <c r="E4010" s="32"/>
      <c r="F4010" s="36"/>
      <c r="G4010" s="288"/>
      <c r="N4010" s="5"/>
      <c r="O4010" s="5"/>
      <c r="P4010" s="5"/>
      <c r="Q4010" s="5"/>
      <c r="R4010" s="5"/>
      <c r="S4010" s="5"/>
    </row>
    <row r="4011" spans="3:19" ht="15.75">
      <c r="C4011" s="31"/>
      <c r="D4011" s="34"/>
      <c r="E4011" s="32"/>
      <c r="F4011" s="36"/>
      <c r="G4011" s="288"/>
      <c r="N4011" s="5"/>
      <c r="O4011" s="5"/>
      <c r="P4011" s="5"/>
      <c r="Q4011" s="5"/>
      <c r="R4011" s="5"/>
      <c r="S4011" s="5"/>
    </row>
    <row r="4012" spans="3:19" ht="15.75">
      <c r="C4012" s="31"/>
      <c r="D4012" s="34"/>
      <c r="E4012" s="32"/>
      <c r="F4012" s="36"/>
      <c r="G4012" s="288"/>
      <c r="N4012" s="5"/>
      <c r="O4012" s="5"/>
      <c r="P4012" s="5"/>
      <c r="Q4012" s="5"/>
      <c r="R4012" s="5"/>
      <c r="S4012" s="5"/>
    </row>
    <row r="4013" spans="3:19" ht="15.75">
      <c r="C4013" s="31"/>
      <c r="D4013" s="34"/>
      <c r="E4013" s="32"/>
      <c r="F4013" s="36"/>
      <c r="G4013" s="288"/>
      <c r="N4013" s="5"/>
      <c r="O4013" s="5"/>
      <c r="P4013" s="5"/>
      <c r="Q4013" s="5"/>
      <c r="R4013" s="5"/>
      <c r="S4013" s="5"/>
    </row>
    <row r="4014" spans="3:19" ht="15.75">
      <c r="C4014" s="31"/>
      <c r="D4014" s="34"/>
      <c r="E4014" s="32"/>
      <c r="F4014" s="36"/>
      <c r="G4014" s="288"/>
      <c r="N4014" s="5"/>
      <c r="O4014" s="5"/>
      <c r="P4014" s="5"/>
      <c r="Q4014" s="5"/>
      <c r="R4014" s="5"/>
      <c r="S4014" s="5"/>
    </row>
    <row r="4015" spans="3:19" ht="15.75">
      <c r="C4015" s="31"/>
      <c r="D4015" s="34"/>
      <c r="E4015" s="32"/>
      <c r="F4015" s="36"/>
      <c r="G4015" s="288"/>
      <c r="N4015" s="5"/>
      <c r="O4015" s="5"/>
      <c r="P4015" s="5"/>
      <c r="Q4015" s="5"/>
      <c r="R4015" s="5"/>
      <c r="S4015" s="5"/>
    </row>
    <row r="4016" spans="3:19" ht="15.75">
      <c r="C4016" s="31"/>
      <c r="D4016" s="34"/>
      <c r="E4016" s="32"/>
      <c r="F4016" s="36"/>
      <c r="G4016" s="288"/>
      <c r="N4016" s="5"/>
      <c r="O4016" s="5"/>
      <c r="P4016" s="5"/>
      <c r="Q4016" s="5"/>
      <c r="R4016" s="5"/>
      <c r="S4016" s="5"/>
    </row>
    <row r="4017" spans="3:19" ht="15.75">
      <c r="C4017" s="31"/>
      <c r="D4017" s="34"/>
      <c r="E4017" s="32"/>
      <c r="F4017" s="36"/>
      <c r="G4017" s="288"/>
      <c r="N4017" s="5"/>
      <c r="O4017" s="5"/>
      <c r="P4017" s="5"/>
      <c r="Q4017" s="5"/>
      <c r="R4017" s="5"/>
      <c r="S4017" s="5"/>
    </row>
    <row r="4018" spans="3:19" ht="15.75">
      <c r="C4018" s="31"/>
      <c r="D4018" s="34"/>
      <c r="E4018" s="32"/>
      <c r="F4018" s="36"/>
      <c r="G4018" s="288"/>
      <c r="N4018" s="5"/>
      <c r="O4018" s="5"/>
      <c r="P4018" s="5"/>
      <c r="Q4018" s="5"/>
      <c r="R4018" s="5"/>
      <c r="S4018" s="5"/>
    </row>
    <row r="4019" spans="3:19" ht="15.75">
      <c r="C4019" s="31"/>
      <c r="D4019" s="34"/>
      <c r="E4019" s="32"/>
      <c r="F4019" s="36"/>
      <c r="G4019" s="288"/>
      <c r="N4019" s="5"/>
      <c r="O4019" s="5"/>
      <c r="P4019" s="5"/>
      <c r="Q4019" s="5"/>
      <c r="R4019" s="5"/>
      <c r="S4019" s="5"/>
    </row>
    <row r="4020" spans="3:19" ht="15.75">
      <c r="C4020" s="31"/>
      <c r="D4020" s="34"/>
      <c r="E4020" s="32"/>
      <c r="F4020" s="36"/>
      <c r="G4020" s="288"/>
      <c r="N4020" s="5"/>
      <c r="O4020" s="5"/>
      <c r="P4020" s="5"/>
      <c r="Q4020" s="5"/>
      <c r="R4020" s="5"/>
      <c r="S4020" s="5"/>
    </row>
    <row r="4021" spans="3:19" ht="15.75">
      <c r="C4021" s="31"/>
      <c r="D4021" s="34"/>
      <c r="E4021" s="32"/>
      <c r="F4021" s="36"/>
      <c r="G4021" s="288"/>
      <c r="N4021" s="5"/>
      <c r="O4021" s="5"/>
      <c r="P4021" s="5"/>
      <c r="Q4021" s="5"/>
      <c r="R4021" s="5"/>
      <c r="S4021" s="5"/>
    </row>
    <row r="4022" spans="3:19" ht="15.75">
      <c r="C4022" s="31"/>
      <c r="D4022" s="34"/>
      <c r="E4022" s="32"/>
      <c r="F4022" s="36"/>
      <c r="G4022" s="288"/>
      <c r="N4022" s="5"/>
      <c r="O4022" s="5"/>
      <c r="P4022" s="5"/>
      <c r="Q4022" s="5"/>
      <c r="R4022" s="5"/>
      <c r="S4022" s="5"/>
    </row>
    <row r="4023" spans="3:19" ht="15.75">
      <c r="C4023" s="31"/>
      <c r="D4023" s="34"/>
      <c r="E4023" s="32"/>
      <c r="F4023" s="36"/>
      <c r="G4023" s="288"/>
      <c r="N4023" s="5"/>
      <c r="O4023" s="5"/>
      <c r="P4023" s="5"/>
      <c r="Q4023" s="5"/>
      <c r="R4023" s="5"/>
      <c r="S4023" s="5"/>
    </row>
    <row r="4024" spans="3:19" ht="15.75">
      <c r="C4024" s="31"/>
      <c r="D4024" s="34"/>
      <c r="E4024" s="32"/>
      <c r="F4024" s="36"/>
      <c r="G4024" s="288"/>
      <c r="N4024" s="5"/>
      <c r="O4024" s="5"/>
      <c r="P4024" s="5"/>
      <c r="Q4024" s="5"/>
      <c r="R4024" s="5"/>
      <c r="S4024" s="5"/>
    </row>
    <row r="4025" spans="3:19" ht="15.75">
      <c r="C4025" s="31"/>
      <c r="D4025" s="34"/>
      <c r="E4025" s="32"/>
      <c r="F4025" s="36"/>
      <c r="G4025" s="288"/>
      <c r="N4025" s="5"/>
      <c r="O4025" s="5"/>
      <c r="P4025" s="5"/>
      <c r="Q4025" s="5"/>
      <c r="R4025" s="5"/>
      <c r="S4025" s="5"/>
    </row>
    <row r="4026" spans="3:19" ht="15.75">
      <c r="C4026" s="31"/>
      <c r="D4026" s="34"/>
      <c r="E4026" s="32"/>
      <c r="F4026" s="36"/>
      <c r="G4026" s="288"/>
      <c r="N4026" s="5"/>
      <c r="O4026" s="5"/>
      <c r="P4026" s="5"/>
      <c r="Q4026" s="5"/>
      <c r="R4026" s="5"/>
      <c r="S4026" s="5"/>
    </row>
    <row r="4027" spans="3:19" ht="15.75">
      <c r="C4027" s="31"/>
      <c r="D4027" s="34"/>
      <c r="E4027" s="32"/>
      <c r="F4027" s="36"/>
      <c r="G4027" s="288"/>
      <c r="N4027" s="5"/>
      <c r="O4027" s="5"/>
      <c r="P4027" s="5"/>
      <c r="Q4027" s="5"/>
      <c r="R4027" s="5"/>
      <c r="S4027" s="5"/>
    </row>
    <row r="4028" spans="3:19" ht="15.75">
      <c r="C4028" s="31"/>
      <c r="D4028" s="34"/>
      <c r="E4028" s="32"/>
      <c r="F4028" s="36"/>
      <c r="G4028" s="288"/>
      <c r="N4028" s="5"/>
      <c r="O4028" s="5"/>
      <c r="P4028" s="5"/>
      <c r="Q4028" s="5"/>
      <c r="R4028" s="5"/>
      <c r="S4028" s="5"/>
    </row>
    <row r="4029" spans="3:19" ht="15.75">
      <c r="C4029" s="31"/>
      <c r="D4029" s="34"/>
      <c r="E4029" s="32"/>
      <c r="F4029" s="36"/>
      <c r="G4029" s="288"/>
      <c r="N4029" s="5"/>
      <c r="O4029" s="5"/>
      <c r="P4029" s="5"/>
      <c r="Q4029" s="5"/>
      <c r="R4029" s="5"/>
      <c r="S4029" s="5"/>
    </row>
    <row r="4030" spans="3:19" ht="15.75">
      <c r="C4030" s="31"/>
      <c r="D4030" s="34"/>
      <c r="E4030" s="32"/>
      <c r="F4030" s="36"/>
      <c r="G4030" s="288"/>
      <c r="N4030" s="5"/>
      <c r="O4030" s="5"/>
      <c r="P4030" s="5"/>
      <c r="Q4030" s="5"/>
      <c r="R4030" s="5"/>
      <c r="S4030" s="5"/>
    </row>
    <row r="4031" spans="3:19" ht="15.75">
      <c r="C4031" s="31"/>
      <c r="D4031" s="34"/>
      <c r="E4031" s="32"/>
      <c r="F4031" s="36"/>
      <c r="G4031" s="288"/>
      <c r="N4031" s="5"/>
      <c r="O4031" s="5"/>
      <c r="P4031" s="5"/>
      <c r="Q4031" s="5"/>
      <c r="R4031" s="5"/>
      <c r="S4031" s="5"/>
    </row>
    <row r="4032" spans="3:19" ht="15.75">
      <c r="C4032" s="31"/>
      <c r="D4032" s="34"/>
      <c r="E4032" s="32"/>
      <c r="F4032" s="36"/>
      <c r="G4032" s="288"/>
      <c r="N4032" s="5"/>
      <c r="O4032" s="5"/>
      <c r="P4032" s="5"/>
      <c r="Q4032" s="5"/>
      <c r="R4032" s="5"/>
      <c r="S4032" s="5"/>
    </row>
    <row r="4033" spans="3:19" ht="15.75">
      <c r="C4033" s="31"/>
      <c r="D4033" s="34"/>
      <c r="E4033" s="32"/>
      <c r="F4033" s="36"/>
      <c r="G4033" s="288"/>
      <c r="N4033" s="5"/>
      <c r="O4033" s="5"/>
      <c r="P4033" s="5"/>
      <c r="Q4033" s="5"/>
      <c r="R4033" s="5"/>
      <c r="S4033" s="5"/>
    </row>
    <row r="4034" spans="3:19" ht="15.75">
      <c r="C4034" s="31"/>
      <c r="D4034" s="34"/>
      <c r="E4034" s="32"/>
      <c r="F4034" s="36"/>
      <c r="G4034" s="288"/>
      <c r="N4034" s="5"/>
      <c r="O4034" s="5"/>
      <c r="P4034" s="5"/>
      <c r="Q4034" s="5"/>
      <c r="R4034" s="5"/>
      <c r="S4034" s="5"/>
    </row>
    <row r="4035" spans="3:19" ht="15.75">
      <c r="C4035" s="31"/>
      <c r="D4035" s="34"/>
      <c r="E4035" s="32"/>
      <c r="F4035" s="36"/>
      <c r="G4035" s="288"/>
      <c r="N4035" s="5"/>
      <c r="O4035" s="5"/>
      <c r="P4035" s="5"/>
      <c r="Q4035" s="5"/>
      <c r="R4035" s="5"/>
      <c r="S4035" s="5"/>
    </row>
    <row r="4036" spans="3:19" ht="15.75">
      <c r="C4036" s="31"/>
      <c r="D4036" s="34"/>
      <c r="E4036" s="32"/>
      <c r="F4036" s="36"/>
      <c r="G4036" s="288"/>
      <c r="N4036" s="5"/>
      <c r="O4036" s="5"/>
      <c r="P4036" s="5"/>
      <c r="Q4036" s="5"/>
      <c r="R4036" s="5"/>
      <c r="S4036" s="5"/>
    </row>
    <row r="4037" spans="3:19" ht="15.75">
      <c r="C4037" s="31"/>
      <c r="D4037" s="34"/>
      <c r="E4037" s="32"/>
      <c r="F4037" s="36"/>
      <c r="G4037" s="288"/>
      <c r="N4037" s="5"/>
      <c r="O4037" s="5"/>
      <c r="P4037" s="5"/>
      <c r="Q4037" s="5"/>
      <c r="R4037" s="5"/>
      <c r="S4037" s="5"/>
    </row>
    <row r="4038" spans="3:19" ht="15.75">
      <c r="C4038" s="31"/>
      <c r="D4038" s="34"/>
      <c r="E4038" s="32"/>
      <c r="F4038" s="36"/>
      <c r="G4038" s="288"/>
      <c r="N4038" s="5"/>
      <c r="O4038" s="5"/>
      <c r="P4038" s="5"/>
      <c r="Q4038" s="5"/>
      <c r="R4038" s="5"/>
      <c r="S4038" s="5"/>
    </row>
    <row r="4039" spans="3:19" ht="15.75">
      <c r="C4039" s="31"/>
      <c r="D4039" s="34"/>
      <c r="E4039" s="32"/>
      <c r="F4039" s="36"/>
      <c r="G4039" s="288"/>
      <c r="N4039" s="5"/>
      <c r="O4039" s="5"/>
      <c r="P4039" s="5"/>
      <c r="Q4039" s="5"/>
      <c r="R4039" s="5"/>
      <c r="S4039" s="5"/>
    </row>
    <row r="4040" spans="3:19" ht="15.75">
      <c r="C4040" s="31"/>
      <c r="D4040" s="34"/>
      <c r="E4040" s="32"/>
      <c r="F4040" s="36"/>
      <c r="G4040" s="288"/>
      <c r="N4040" s="5"/>
      <c r="O4040" s="5"/>
      <c r="P4040" s="5"/>
      <c r="Q4040" s="5"/>
      <c r="R4040" s="5"/>
      <c r="S4040" s="5"/>
    </row>
    <row r="4041" spans="3:19" ht="15.75">
      <c r="C4041" s="31"/>
      <c r="D4041" s="34"/>
      <c r="E4041" s="32"/>
      <c r="F4041" s="36"/>
      <c r="G4041" s="288"/>
      <c r="N4041" s="5"/>
      <c r="O4041" s="5"/>
      <c r="P4041" s="5"/>
      <c r="Q4041" s="5"/>
      <c r="R4041" s="5"/>
      <c r="S4041" s="5"/>
    </row>
    <row r="4042" spans="3:19" ht="15.75">
      <c r="C4042" s="31"/>
      <c r="D4042" s="34"/>
      <c r="E4042" s="32"/>
      <c r="F4042" s="36"/>
      <c r="G4042" s="288"/>
      <c r="N4042" s="5"/>
      <c r="O4042" s="5"/>
      <c r="P4042" s="5"/>
      <c r="Q4042" s="5"/>
      <c r="R4042" s="5"/>
      <c r="S4042" s="5"/>
    </row>
    <row r="4043" spans="3:19" ht="15.75">
      <c r="C4043" s="31"/>
      <c r="D4043" s="34"/>
      <c r="E4043" s="32"/>
      <c r="F4043" s="36"/>
      <c r="G4043" s="288"/>
      <c r="N4043" s="5"/>
      <c r="O4043" s="5"/>
      <c r="P4043" s="5"/>
      <c r="Q4043" s="5"/>
      <c r="R4043" s="5"/>
      <c r="S4043" s="5"/>
    </row>
    <row r="4044" spans="3:19" ht="15.75">
      <c r="C4044" s="31"/>
      <c r="D4044" s="34"/>
      <c r="E4044" s="32"/>
      <c r="F4044" s="36"/>
      <c r="G4044" s="288"/>
      <c r="N4044" s="5"/>
      <c r="O4044" s="5"/>
      <c r="P4044" s="5"/>
      <c r="Q4044" s="5"/>
      <c r="R4044" s="5"/>
      <c r="S4044" s="5"/>
    </row>
    <row r="4045" spans="3:19" ht="15.75">
      <c r="C4045" s="31"/>
      <c r="D4045" s="34"/>
      <c r="E4045" s="32"/>
      <c r="F4045" s="36"/>
      <c r="G4045" s="288"/>
      <c r="N4045" s="5"/>
      <c r="O4045" s="5"/>
      <c r="P4045" s="5"/>
      <c r="Q4045" s="5"/>
      <c r="R4045" s="5"/>
      <c r="S4045" s="5"/>
    </row>
    <row r="4046" spans="3:19" ht="15.75">
      <c r="C4046" s="31"/>
      <c r="D4046" s="34"/>
      <c r="E4046" s="32"/>
      <c r="F4046" s="36"/>
      <c r="G4046" s="288"/>
      <c r="N4046" s="5"/>
      <c r="O4046" s="5"/>
      <c r="P4046" s="5"/>
      <c r="Q4046" s="5"/>
      <c r="R4046" s="5"/>
      <c r="S4046" s="5"/>
    </row>
    <row r="4047" spans="3:19" ht="15.75">
      <c r="C4047" s="31"/>
      <c r="D4047" s="34"/>
      <c r="E4047" s="32"/>
      <c r="F4047" s="36"/>
      <c r="G4047" s="288"/>
      <c r="N4047" s="5"/>
      <c r="O4047" s="5"/>
      <c r="P4047" s="5"/>
      <c r="Q4047" s="5"/>
      <c r="R4047" s="5"/>
      <c r="S4047" s="5"/>
    </row>
    <row r="4048" spans="3:19" ht="15.75">
      <c r="C4048" s="31"/>
      <c r="D4048" s="34"/>
      <c r="E4048" s="32"/>
      <c r="F4048" s="36"/>
      <c r="G4048" s="288"/>
      <c r="N4048" s="5"/>
      <c r="O4048" s="5"/>
      <c r="P4048" s="5"/>
      <c r="Q4048" s="5"/>
      <c r="R4048" s="5"/>
      <c r="S4048" s="5"/>
    </row>
    <row r="4049" spans="3:19" ht="15.75">
      <c r="C4049" s="31"/>
      <c r="D4049" s="34"/>
      <c r="E4049" s="32"/>
      <c r="F4049" s="36"/>
      <c r="G4049" s="288"/>
      <c r="N4049" s="5"/>
      <c r="O4049" s="5"/>
      <c r="P4049" s="5"/>
      <c r="Q4049" s="5"/>
      <c r="R4049" s="5"/>
      <c r="S4049" s="5"/>
    </row>
    <row r="4050" spans="3:19" ht="15.75">
      <c r="C4050" s="31"/>
      <c r="D4050" s="34"/>
      <c r="E4050" s="32"/>
      <c r="F4050" s="36"/>
      <c r="G4050" s="288"/>
      <c r="N4050" s="5"/>
      <c r="O4050" s="5"/>
      <c r="P4050" s="5"/>
      <c r="Q4050" s="5"/>
      <c r="R4050" s="5"/>
      <c r="S4050" s="5"/>
    </row>
    <row r="4051" spans="3:19" ht="15.75">
      <c r="C4051" s="31"/>
      <c r="D4051" s="34"/>
      <c r="E4051" s="32"/>
      <c r="F4051" s="36"/>
      <c r="G4051" s="288"/>
      <c r="N4051" s="5"/>
      <c r="O4051" s="5"/>
      <c r="P4051" s="5"/>
      <c r="Q4051" s="5"/>
      <c r="R4051" s="5"/>
      <c r="S4051" s="5"/>
    </row>
    <row r="4052" spans="3:19" ht="15.75">
      <c r="C4052" s="31"/>
      <c r="D4052" s="34"/>
      <c r="E4052" s="32"/>
      <c r="F4052" s="36"/>
      <c r="G4052" s="288"/>
      <c r="N4052" s="5"/>
      <c r="O4052" s="5"/>
      <c r="P4052" s="5"/>
      <c r="Q4052" s="5"/>
      <c r="R4052" s="5"/>
      <c r="S4052" s="5"/>
    </row>
    <row r="4053" spans="3:19" ht="15.75">
      <c r="C4053" s="31"/>
      <c r="D4053" s="34"/>
      <c r="E4053" s="32"/>
      <c r="F4053" s="36"/>
      <c r="G4053" s="288"/>
      <c r="N4053" s="5"/>
      <c r="O4053" s="5"/>
      <c r="P4053" s="5"/>
      <c r="Q4053" s="5"/>
      <c r="R4053" s="5"/>
      <c r="S4053" s="5"/>
    </row>
    <row r="4054" spans="3:19" ht="15.75">
      <c r="C4054" s="31"/>
      <c r="D4054" s="34"/>
      <c r="E4054" s="32"/>
      <c r="F4054" s="36"/>
      <c r="G4054" s="288"/>
      <c r="N4054" s="5"/>
      <c r="O4054" s="5"/>
      <c r="P4054" s="5"/>
      <c r="Q4054" s="5"/>
      <c r="R4054" s="5"/>
      <c r="S4054" s="5"/>
    </row>
    <row r="4055" spans="3:19" ht="15.75">
      <c r="C4055" s="31"/>
      <c r="D4055" s="34"/>
      <c r="E4055" s="32"/>
      <c r="F4055" s="36"/>
      <c r="G4055" s="288"/>
      <c r="N4055" s="5"/>
      <c r="O4055" s="5"/>
      <c r="P4055" s="5"/>
      <c r="Q4055" s="5"/>
      <c r="R4055" s="5"/>
      <c r="S4055" s="5"/>
    </row>
    <row r="4056" spans="3:19" ht="15.75">
      <c r="C4056" s="31"/>
      <c r="D4056" s="34"/>
      <c r="E4056" s="32"/>
      <c r="F4056" s="36"/>
      <c r="G4056" s="288"/>
      <c r="N4056" s="5"/>
      <c r="O4056" s="5"/>
      <c r="P4056" s="5"/>
      <c r="Q4056" s="5"/>
      <c r="R4056" s="5"/>
      <c r="S4056" s="5"/>
    </row>
    <row r="4057" spans="3:19" ht="15.75">
      <c r="C4057" s="31"/>
      <c r="D4057" s="34"/>
      <c r="E4057" s="32"/>
      <c r="F4057" s="36"/>
      <c r="G4057" s="288"/>
      <c r="N4057" s="5"/>
      <c r="O4057" s="5"/>
      <c r="P4057" s="5"/>
      <c r="Q4057" s="5"/>
      <c r="R4057" s="5"/>
      <c r="S4057" s="5"/>
    </row>
    <row r="4058" spans="3:19" ht="15.75">
      <c r="C4058" s="31"/>
      <c r="D4058" s="34"/>
      <c r="E4058" s="32"/>
      <c r="F4058" s="36"/>
      <c r="G4058" s="288"/>
      <c r="N4058" s="5"/>
      <c r="O4058" s="5"/>
      <c r="P4058" s="5"/>
      <c r="Q4058" s="5"/>
      <c r="R4058" s="5"/>
      <c r="S4058" s="5"/>
    </row>
    <row r="4059" spans="3:19" ht="15.75">
      <c r="C4059" s="31"/>
      <c r="D4059" s="34"/>
      <c r="E4059" s="32"/>
      <c r="F4059" s="36"/>
      <c r="G4059" s="288"/>
      <c r="N4059" s="5"/>
      <c r="O4059" s="5"/>
      <c r="P4059" s="5"/>
      <c r="Q4059" s="5"/>
      <c r="R4059" s="5"/>
      <c r="S4059" s="5"/>
    </row>
    <row r="4060" spans="3:19" ht="15.75">
      <c r="C4060" s="31"/>
      <c r="D4060" s="34"/>
      <c r="E4060" s="32"/>
      <c r="F4060" s="36"/>
      <c r="G4060" s="288"/>
      <c r="N4060" s="5"/>
      <c r="O4060" s="5"/>
      <c r="P4060" s="5"/>
      <c r="Q4060" s="5"/>
      <c r="R4060" s="5"/>
      <c r="S4060" s="5"/>
    </row>
    <row r="4061" spans="3:19" ht="15.75">
      <c r="C4061" s="31"/>
      <c r="D4061" s="34"/>
      <c r="E4061" s="32"/>
      <c r="F4061" s="36"/>
      <c r="G4061" s="288"/>
      <c r="N4061" s="5"/>
      <c r="O4061" s="5"/>
      <c r="P4061" s="5"/>
      <c r="Q4061" s="5"/>
      <c r="R4061" s="5"/>
      <c r="S4061" s="5"/>
    </row>
    <row r="4062" spans="3:19" ht="15.75">
      <c r="C4062" s="31"/>
      <c r="D4062" s="34"/>
      <c r="E4062" s="32"/>
      <c r="F4062" s="36"/>
      <c r="G4062" s="288"/>
      <c r="N4062" s="5"/>
      <c r="O4062" s="5"/>
      <c r="P4062" s="5"/>
      <c r="Q4062" s="5"/>
      <c r="R4062" s="5"/>
      <c r="S4062" s="5"/>
    </row>
    <row r="4063" spans="3:19" ht="15.75">
      <c r="C4063" s="31"/>
      <c r="D4063" s="34"/>
      <c r="E4063" s="32"/>
      <c r="F4063" s="36"/>
      <c r="G4063" s="288"/>
      <c r="N4063" s="5"/>
      <c r="O4063" s="5"/>
      <c r="P4063" s="5"/>
      <c r="Q4063" s="5"/>
      <c r="R4063" s="5"/>
      <c r="S4063" s="5"/>
    </row>
    <row r="4064" spans="3:19" ht="15.75">
      <c r="C4064" s="31"/>
      <c r="D4064" s="34"/>
      <c r="E4064" s="32"/>
      <c r="F4064" s="36"/>
      <c r="G4064" s="288"/>
      <c r="N4064" s="5"/>
      <c r="O4064" s="5"/>
      <c r="P4064" s="5"/>
      <c r="Q4064" s="5"/>
      <c r="R4064" s="5"/>
      <c r="S4064" s="5"/>
    </row>
    <row r="4065" spans="3:19" ht="15.75">
      <c r="C4065" s="31"/>
      <c r="D4065" s="34"/>
      <c r="E4065" s="32"/>
      <c r="F4065" s="36"/>
      <c r="G4065" s="288"/>
      <c r="N4065" s="5"/>
      <c r="O4065" s="5"/>
      <c r="P4065" s="5"/>
      <c r="Q4065" s="5"/>
      <c r="R4065" s="5"/>
      <c r="S4065" s="5"/>
    </row>
    <row r="4066" spans="3:19" ht="15.75">
      <c r="C4066" s="31"/>
      <c r="D4066" s="34"/>
      <c r="E4066" s="32"/>
      <c r="F4066" s="36"/>
      <c r="G4066" s="288"/>
      <c r="N4066" s="5"/>
      <c r="O4066" s="5"/>
      <c r="P4066" s="5"/>
      <c r="Q4066" s="5"/>
      <c r="R4066" s="5"/>
      <c r="S4066" s="5"/>
    </row>
    <row r="4067" spans="3:19" ht="15.75">
      <c r="C4067" s="31"/>
      <c r="D4067" s="34"/>
      <c r="E4067" s="32"/>
      <c r="F4067" s="36"/>
      <c r="G4067" s="288"/>
      <c r="N4067" s="5"/>
      <c r="O4067" s="5"/>
      <c r="P4067" s="5"/>
      <c r="Q4067" s="5"/>
      <c r="R4067" s="5"/>
      <c r="S4067" s="5"/>
    </row>
    <row r="4068" spans="3:19" ht="15.75">
      <c r="C4068" s="31"/>
      <c r="D4068" s="34"/>
      <c r="E4068" s="32"/>
      <c r="F4068" s="36"/>
      <c r="G4068" s="288"/>
      <c r="N4068" s="5"/>
      <c r="O4068" s="5"/>
      <c r="P4068" s="5"/>
      <c r="Q4068" s="5"/>
      <c r="R4068" s="5"/>
      <c r="S4068" s="5"/>
    </row>
    <row r="4069" spans="3:19" ht="15.75">
      <c r="C4069" s="31"/>
      <c r="D4069" s="34"/>
      <c r="E4069" s="32"/>
      <c r="F4069" s="36"/>
      <c r="G4069" s="288"/>
      <c r="N4069" s="5"/>
      <c r="O4069" s="5"/>
      <c r="P4069" s="5"/>
      <c r="Q4069" s="5"/>
      <c r="R4069" s="5"/>
      <c r="S4069" s="5"/>
    </row>
    <row r="4070" spans="3:19" ht="15.75">
      <c r="C4070" s="31"/>
      <c r="D4070" s="34"/>
      <c r="E4070" s="32"/>
      <c r="F4070" s="36"/>
      <c r="G4070" s="288"/>
      <c r="N4070" s="5"/>
      <c r="O4070" s="5"/>
      <c r="P4070" s="5"/>
      <c r="Q4070" s="5"/>
      <c r="R4070" s="5"/>
      <c r="S4070" s="5"/>
    </row>
    <row r="4071" spans="3:19" ht="15.75">
      <c r="C4071" s="31"/>
      <c r="D4071" s="34"/>
      <c r="E4071" s="32"/>
      <c r="F4071" s="36"/>
      <c r="G4071" s="288"/>
      <c r="N4071" s="5"/>
      <c r="O4071" s="5"/>
      <c r="P4071" s="5"/>
      <c r="Q4071" s="5"/>
      <c r="R4071" s="5"/>
      <c r="S4071" s="5"/>
    </row>
    <row r="4072" spans="3:19" ht="15.75">
      <c r="C4072" s="31"/>
      <c r="D4072" s="34"/>
      <c r="E4072" s="32"/>
      <c r="F4072" s="36"/>
      <c r="G4072" s="288"/>
      <c r="N4072" s="5"/>
      <c r="O4072" s="5"/>
      <c r="P4072" s="5"/>
      <c r="Q4072" s="5"/>
      <c r="R4072" s="5"/>
      <c r="S4072" s="5"/>
    </row>
    <row r="4073" spans="3:19" ht="15.75">
      <c r="C4073" s="31"/>
      <c r="D4073" s="34"/>
      <c r="E4073" s="32"/>
      <c r="F4073" s="36"/>
      <c r="G4073" s="288"/>
      <c r="N4073" s="5"/>
      <c r="O4073" s="5"/>
      <c r="P4073" s="5"/>
      <c r="Q4073" s="5"/>
      <c r="R4073" s="5"/>
      <c r="S4073" s="5"/>
    </row>
    <row r="4074" spans="3:19" ht="15.75">
      <c r="C4074" s="31"/>
      <c r="D4074" s="34"/>
      <c r="E4074" s="32"/>
      <c r="F4074" s="36"/>
      <c r="G4074" s="288"/>
      <c r="N4074" s="5"/>
      <c r="O4074" s="5"/>
      <c r="P4074" s="5"/>
      <c r="Q4074" s="5"/>
      <c r="R4074" s="5"/>
      <c r="S4074" s="5"/>
    </row>
    <row r="4075" spans="3:19" ht="15.75">
      <c r="C4075" s="31"/>
      <c r="D4075" s="34"/>
      <c r="E4075" s="32"/>
      <c r="F4075" s="36"/>
      <c r="G4075" s="288"/>
      <c r="N4075" s="5"/>
      <c r="O4075" s="5"/>
      <c r="P4075" s="5"/>
      <c r="Q4075" s="5"/>
      <c r="R4075" s="5"/>
      <c r="S4075" s="5"/>
    </row>
    <row r="4076" spans="3:19" ht="15.75">
      <c r="C4076" s="31"/>
      <c r="D4076" s="34"/>
      <c r="E4076" s="32"/>
      <c r="F4076" s="36"/>
      <c r="G4076" s="288"/>
      <c r="N4076" s="5"/>
      <c r="O4076" s="5"/>
      <c r="P4076" s="5"/>
      <c r="Q4076" s="5"/>
      <c r="R4076" s="5"/>
      <c r="S4076" s="5"/>
    </row>
    <row r="4077" spans="3:19" ht="15.75">
      <c r="C4077" s="31"/>
      <c r="D4077" s="34"/>
      <c r="E4077" s="32"/>
      <c r="F4077" s="36"/>
      <c r="G4077" s="288"/>
      <c r="N4077" s="5"/>
      <c r="O4077" s="5"/>
      <c r="P4077" s="5"/>
      <c r="Q4077" s="5"/>
      <c r="R4077" s="5"/>
      <c r="S4077" s="5"/>
    </row>
    <row r="4078" spans="3:19" ht="15.75">
      <c r="C4078" s="31"/>
      <c r="D4078" s="34"/>
      <c r="E4078" s="32"/>
      <c r="F4078" s="36"/>
      <c r="G4078" s="288"/>
      <c r="N4078" s="5"/>
      <c r="O4078" s="5"/>
      <c r="P4078" s="5"/>
      <c r="Q4078" s="5"/>
      <c r="R4078" s="5"/>
      <c r="S4078" s="5"/>
    </row>
    <row r="4079" spans="3:19" ht="15.75">
      <c r="C4079" s="31"/>
      <c r="D4079" s="34"/>
      <c r="E4079" s="32"/>
      <c r="F4079" s="36"/>
      <c r="G4079" s="288"/>
      <c r="N4079" s="5"/>
      <c r="O4079" s="5"/>
      <c r="P4079" s="5"/>
      <c r="Q4079" s="5"/>
      <c r="R4079" s="5"/>
      <c r="S4079" s="5"/>
    </row>
    <row r="4080" spans="3:19" ht="15.75">
      <c r="C4080" s="31"/>
      <c r="D4080" s="34"/>
      <c r="E4080" s="32"/>
      <c r="F4080" s="36"/>
      <c r="G4080" s="288"/>
      <c r="N4080" s="5"/>
      <c r="O4080" s="5"/>
      <c r="P4080" s="5"/>
      <c r="Q4080" s="5"/>
      <c r="R4080" s="5"/>
      <c r="S4080" s="5"/>
    </row>
    <row r="4081" spans="3:19" ht="15.75">
      <c r="C4081" s="31"/>
      <c r="D4081" s="34"/>
      <c r="E4081" s="32"/>
      <c r="F4081" s="36"/>
      <c r="G4081" s="288"/>
      <c r="N4081" s="5"/>
      <c r="O4081" s="5"/>
      <c r="P4081" s="5"/>
      <c r="Q4081" s="5"/>
      <c r="R4081" s="5"/>
      <c r="S4081" s="5"/>
    </row>
    <row r="4082" spans="3:19" ht="15.75">
      <c r="C4082" s="31"/>
      <c r="D4082" s="34"/>
      <c r="E4082" s="32"/>
      <c r="F4082" s="36"/>
      <c r="G4082" s="288"/>
      <c r="N4082" s="5"/>
      <c r="O4082" s="5"/>
      <c r="P4082" s="5"/>
      <c r="Q4082" s="5"/>
      <c r="R4082" s="5"/>
      <c r="S4082" s="5"/>
    </row>
    <row r="4083" spans="3:19" ht="15.75">
      <c r="C4083" s="31"/>
      <c r="D4083" s="34"/>
      <c r="E4083" s="32"/>
      <c r="F4083" s="36"/>
      <c r="G4083" s="288"/>
      <c r="N4083" s="5"/>
      <c r="O4083" s="5"/>
      <c r="P4083" s="5"/>
      <c r="Q4083" s="5"/>
      <c r="R4083" s="5"/>
      <c r="S4083" s="5"/>
    </row>
    <row r="4084" spans="3:19" ht="15.75">
      <c r="C4084" s="31"/>
      <c r="D4084" s="34"/>
      <c r="E4084" s="32"/>
      <c r="F4084" s="36"/>
      <c r="G4084" s="288"/>
      <c r="N4084" s="5"/>
      <c r="O4084" s="5"/>
      <c r="P4084" s="5"/>
      <c r="Q4084" s="5"/>
      <c r="R4084" s="5"/>
      <c r="S4084" s="5"/>
    </row>
    <row r="4085" spans="3:19" ht="15.75">
      <c r="C4085" s="31"/>
      <c r="D4085" s="34"/>
      <c r="E4085" s="32"/>
      <c r="F4085" s="36"/>
      <c r="G4085" s="288"/>
      <c r="N4085" s="5"/>
      <c r="O4085" s="5"/>
      <c r="P4085" s="5"/>
      <c r="Q4085" s="5"/>
      <c r="R4085" s="5"/>
      <c r="S4085" s="5"/>
    </row>
    <row r="4086" spans="3:19" ht="15.75">
      <c r="C4086" s="31"/>
      <c r="D4086" s="34"/>
      <c r="E4086" s="32"/>
      <c r="F4086" s="36"/>
      <c r="G4086" s="288"/>
      <c r="N4086" s="5"/>
      <c r="O4086" s="5"/>
      <c r="P4086" s="5"/>
      <c r="Q4086" s="5"/>
      <c r="R4086" s="5"/>
      <c r="S4086" s="5"/>
    </row>
    <row r="4087" spans="3:19" ht="15.75">
      <c r="C4087" s="31"/>
      <c r="D4087" s="34"/>
      <c r="E4087" s="32"/>
      <c r="F4087" s="36"/>
      <c r="G4087" s="288"/>
      <c r="N4087" s="5"/>
      <c r="O4087" s="5"/>
      <c r="P4087" s="5"/>
      <c r="Q4087" s="5"/>
      <c r="R4087" s="5"/>
      <c r="S4087" s="5"/>
    </row>
    <row r="4088" spans="3:19" ht="15.75">
      <c r="C4088" s="31"/>
      <c r="D4088" s="34"/>
      <c r="E4088" s="32"/>
      <c r="F4088" s="36"/>
      <c r="G4088" s="288"/>
      <c r="N4088" s="5"/>
      <c r="O4088" s="5"/>
      <c r="P4088" s="5"/>
      <c r="Q4088" s="5"/>
      <c r="R4088" s="5"/>
      <c r="S4088" s="5"/>
    </row>
    <row r="4089" spans="3:19" ht="15.75">
      <c r="C4089" s="31"/>
      <c r="D4089" s="34"/>
      <c r="E4089" s="32"/>
      <c r="F4089" s="36"/>
      <c r="G4089" s="288"/>
      <c r="N4089" s="5"/>
      <c r="O4089" s="5"/>
      <c r="P4089" s="5"/>
      <c r="Q4089" s="5"/>
      <c r="R4089" s="5"/>
      <c r="S4089" s="5"/>
    </row>
    <row r="4090" spans="3:19" ht="15.75">
      <c r="C4090" s="31"/>
      <c r="D4090" s="34"/>
      <c r="E4090" s="32"/>
      <c r="F4090" s="36"/>
      <c r="G4090" s="288"/>
      <c r="N4090" s="5"/>
      <c r="O4090" s="5"/>
      <c r="P4090" s="5"/>
      <c r="Q4090" s="5"/>
      <c r="R4090" s="5"/>
      <c r="S4090" s="5"/>
    </row>
    <row r="4091" spans="3:19" ht="15.75">
      <c r="C4091" s="31"/>
      <c r="D4091" s="34"/>
      <c r="E4091" s="32"/>
      <c r="F4091" s="36"/>
      <c r="G4091" s="288"/>
      <c r="N4091" s="5"/>
      <c r="O4091" s="5"/>
      <c r="P4091" s="5"/>
      <c r="Q4091" s="5"/>
      <c r="R4091" s="5"/>
      <c r="S4091" s="5"/>
    </row>
    <row r="4092" spans="3:19" ht="15.75">
      <c r="C4092" s="31"/>
      <c r="D4092" s="34"/>
      <c r="E4092" s="32"/>
      <c r="F4092" s="36"/>
      <c r="G4092" s="288"/>
      <c r="N4092" s="5"/>
      <c r="O4092" s="5"/>
      <c r="P4092" s="5"/>
      <c r="Q4092" s="5"/>
      <c r="R4092" s="5"/>
      <c r="S4092" s="5"/>
    </row>
    <row r="4093" spans="3:19" ht="15.75">
      <c r="C4093" s="31"/>
      <c r="D4093" s="34"/>
      <c r="E4093" s="32"/>
      <c r="F4093" s="36"/>
      <c r="G4093" s="288"/>
      <c r="N4093" s="5"/>
      <c r="O4093" s="5"/>
      <c r="P4093" s="5"/>
      <c r="Q4093" s="5"/>
      <c r="R4093" s="5"/>
      <c r="S4093" s="5"/>
    </row>
    <row r="4094" spans="3:19" ht="15.75">
      <c r="C4094" s="31"/>
      <c r="D4094" s="34"/>
      <c r="E4094" s="32"/>
      <c r="F4094" s="36"/>
      <c r="G4094" s="288"/>
      <c r="N4094" s="5"/>
      <c r="O4094" s="5"/>
      <c r="P4094" s="5"/>
      <c r="Q4094" s="5"/>
      <c r="R4094" s="5"/>
      <c r="S4094" s="5"/>
    </row>
    <row r="4095" spans="3:19" ht="15.75">
      <c r="C4095" s="31"/>
      <c r="D4095" s="34"/>
      <c r="E4095" s="32"/>
      <c r="F4095" s="36"/>
      <c r="G4095" s="288"/>
      <c r="N4095" s="5"/>
      <c r="O4095" s="5"/>
      <c r="P4095" s="5"/>
      <c r="Q4095" s="5"/>
      <c r="R4095" s="5"/>
      <c r="S4095" s="5"/>
    </row>
    <row r="4096" spans="3:19" ht="15.75">
      <c r="C4096" s="31"/>
      <c r="D4096" s="34"/>
      <c r="E4096" s="32"/>
      <c r="F4096" s="36"/>
      <c r="G4096" s="288"/>
      <c r="N4096" s="5"/>
      <c r="O4096" s="5"/>
      <c r="P4096" s="5"/>
      <c r="Q4096" s="5"/>
      <c r="R4096" s="5"/>
      <c r="S4096" s="5"/>
    </row>
    <row r="4097" spans="3:19" ht="15.75">
      <c r="C4097" s="31"/>
      <c r="D4097" s="34"/>
      <c r="E4097" s="32"/>
      <c r="F4097" s="36"/>
      <c r="G4097" s="288"/>
      <c r="N4097" s="5"/>
      <c r="O4097" s="5"/>
      <c r="P4097" s="5"/>
      <c r="Q4097" s="5"/>
      <c r="R4097" s="5"/>
      <c r="S4097" s="5"/>
    </row>
    <row r="4098" spans="3:19" ht="15.75">
      <c r="C4098" s="31"/>
      <c r="D4098" s="34"/>
      <c r="E4098" s="32"/>
      <c r="F4098" s="36"/>
      <c r="G4098" s="288"/>
      <c r="N4098" s="5"/>
      <c r="O4098" s="5"/>
      <c r="P4098" s="5"/>
      <c r="Q4098" s="5"/>
      <c r="R4098" s="5"/>
      <c r="S4098" s="5"/>
    </row>
    <row r="4099" spans="3:19" ht="15.75">
      <c r="C4099" s="31"/>
      <c r="D4099" s="34"/>
      <c r="E4099" s="32"/>
      <c r="F4099" s="36"/>
      <c r="G4099" s="288"/>
      <c r="N4099" s="5"/>
      <c r="O4099" s="5"/>
      <c r="P4099" s="5"/>
      <c r="Q4099" s="5"/>
      <c r="R4099" s="5"/>
      <c r="S4099" s="5"/>
    </row>
    <row r="4100" spans="3:19" ht="15.75">
      <c r="C4100" s="31"/>
      <c r="D4100" s="34"/>
      <c r="E4100" s="32"/>
      <c r="F4100" s="36"/>
      <c r="G4100" s="288"/>
      <c r="N4100" s="5"/>
      <c r="O4100" s="5"/>
      <c r="P4100" s="5"/>
      <c r="Q4100" s="5"/>
      <c r="R4100" s="5"/>
      <c r="S4100" s="5"/>
    </row>
    <row r="4101" spans="3:19" ht="15.75">
      <c r="C4101" s="31"/>
      <c r="D4101" s="34"/>
      <c r="E4101" s="32"/>
      <c r="F4101" s="36"/>
      <c r="G4101" s="288"/>
      <c r="N4101" s="5"/>
      <c r="O4101" s="5"/>
      <c r="P4101" s="5"/>
      <c r="Q4101" s="5"/>
      <c r="R4101" s="5"/>
      <c r="S4101" s="5"/>
    </row>
    <row r="4102" spans="3:19" ht="15.75">
      <c r="C4102" s="31"/>
      <c r="D4102" s="34"/>
      <c r="E4102" s="32"/>
      <c r="F4102" s="36"/>
      <c r="G4102" s="288"/>
      <c r="N4102" s="5"/>
      <c r="O4102" s="5"/>
      <c r="P4102" s="5"/>
      <c r="Q4102" s="5"/>
      <c r="R4102" s="5"/>
      <c r="S4102" s="5"/>
    </row>
    <row r="4103" spans="3:19" ht="15.75">
      <c r="C4103" s="31"/>
      <c r="D4103" s="34"/>
      <c r="E4103" s="32"/>
      <c r="F4103" s="36"/>
      <c r="G4103" s="288"/>
      <c r="N4103" s="5"/>
      <c r="O4103" s="5"/>
      <c r="P4103" s="5"/>
      <c r="Q4103" s="5"/>
      <c r="R4103" s="5"/>
      <c r="S4103" s="5"/>
    </row>
    <row r="4104" spans="3:19" ht="15.75">
      <c r="C4104" s="31"/>
      <c r="D4104" s="34"/>
      <c r="E4104" s="32"/>
      <c r="F4104" s="36"/>
      <c r="G4104" s="288"/>
      <c r="N4104" s="5"/>
      <c r="O4104" s="5"/>
      <c r="P4104" s="5"/>
      <c r="Q4104" s="5"/>
      <c r="R4104" s="5"/>
      <c r="S4104" s="5"/>
    </row>
    <row r="4105" spans="3:19" ht="15.75">
      <c r="C4105" s="31"/>
      <c r="D4105" s="34"/>
      <c r="E4105" s="32"/>
      <c r="F4105" s="36"/>
      <c r="G4105" s="288"/>
      <c r="N4105" s="5"/>
      <c r="O4105" s="5"/>
      <c r="P4105" s="5"/>
      <c r="Q4105" s="5"/>
      <c r="R4105" s="5"/>
      <c r="S4105" s="5"/>
    </row>
    <row r="4106" spans="3:19" ht="15.75">
      <c r="C4106" s="31"/>
      <c r="D4106" s="34"/>
      <c r="E4106" s="32"/>
      <c r="F4106" s="36"/>
      <c r="G4106" s="288"/>
      <c r="N4106" s="5"/>
      <c r="O4106" s="5"/>
      <c r="P4106" s="5"/>
      <c r="Q4106" s="5"/>
      <c r="R4106" s="5"/>
      <c r="S4106" s="5"/>
    </row>
    <row r="4107" spans="3:19" ht="15.75">
      <c r="C4107" s="31"/>
      <c r="D4107" s="34"/>
      <c r="E4107" s="32"/>
      <c r="F4107" s="36"/>
      <c r="G4107" s="288"/>
      <c r="N4107" s="5"/>
      <c r="O4107" s="5"/>
      <c r="P4107" s="5"/>
      <c r="Q4107" s="5"/>
      <c r="R4107" s="5"/>
      <c r="S4107" s="5"/>
    </row>
    <row r="4108" spans="3:19" ht="15.75">
      <c r="C4108" s="31"/>
      <c r="D4108" s="34"/>
      <c r="E4108" s="32"/>
      <c r="F4108" s="36"/>
      <c r="G4108" s="288"/>
      <c r="N4108" s="5"/>
      <c r="O4108" s="5"/>
      <c r="P4108" s="5"/>
      <c r="Q4108" s="5"/>
      <c r="R4108" s="5"/>
      <c r="S4108" s="5"/>
    </row>
    <row r="4109" spans="3:19" ht="15.75">
      <c r="C4109" s="31"/>
      <c r="D4109" s="34"/>
      <c r="E4109" s="32"/>
      <c r="F4109" s="36"/>
      <c r="G4109" s="288"/>
      <c r="N4109" s="5"/>
      <c r="O4109" s="5"/>
      <c r="P4109" s="5"/>
      <c r="Q4109" s="5"/>
      <c r="R4109" s="5"/>
      <c r="S4109" s="5"/>
    </row>
    <row r="4110" spans="3:19" ht="15.75">
      <c r="C4110" s="31"/>
      <c r="D4110" s="34"/>
      <c r="E4110" s="32"/>
      <c r="F4110" s="36"/>
      <c r="G4110" s="288"/>
      <c r="N4110" s="5"/>
      <c r="O4110" s="5"/>
      <c r="P4110" s="5"/>
      <c r="Q4110" s="5"/>
      <c r="R4110" s="5"/>
      <c r="S4110" s="5"/>
    </row>
    <row r="4111" spans="3:19" ht="15.75">
      <c r="C4111" s="31"/>
      <c r="D4111" s="34"/>
      <c r="E4111" s="32"/>
      <c r="F4111" s="36"/>
      <c r="G4111" s="288"/>
      <c r="N4111" s="5"/>
      <c r="O4111" s="5"/>
      <c r="P4111" s="5"/>
      <c r="Q4111" s="5"/>
      <c r="R4111" s="5"/>
      <c r="S4111" s="5"/>
    </row>
    <row r="4112" spans="3:19" ht="15.75">
      <c r="C4112" s="31"/>
      <c r="D4112" s="34"/>
      <c r="E4112" s="32"/>
      <c r="F4112" s="36"/>
      <c r="G4112" s="288"/>
      <c r="N4112" s="5"/>
      <c r="O4112" s="5"/>
      <c r="P4112" s="5"/>
      <c r="Q4112" s="5"/>
      <c r="R4112" s="5"/>
      <c r="S4112" s="5"/>
    </row>
    <row r="4113" spans="3:19" ht="15.75">
      <c r="C4113" s="31"/>
      <c r="D4113" s="34"/>
      <c r="E4113" s="32"/>
      <c r="F4113" s="36"/>
      <c r="G4113" s="288"/>
      <c r="N4113" s="5"/>
      <c r="O4113" s="5"/>
      <c r="P4113" s="5"/>
      <c r="Q4113" s="5"/>
      <c r="R4113" s="5"/>
      <c r="S4113" s="5"/>
    </row>
    <row r="4114" spans="3:19" ht="15.75">
      <c r="C4114" s="31"/>
      <c r="D4114" s="34"/>
      <c r="E4114" s="32"/>
      <c r="F4114" s="36"/>
      <c r="G4114" s="288"/>
      <c r="N4114" s="5"/>
      <c r="O4114" s="5"/>
      <c r="P4114" s="5"/>
      <c r="Q4114" s="5"/>
      <c r="R4114" s="5"/>
      <c r="S4114" s="5"/>
    </row>
    <row r="4115" spans="3:19" ht="15.75">
      <c r="C4115" s="31"/>
      <c r="D4115" s="34"/>
      <c r="E4115" s="32"/>
      <c r="F4115" s="36"/>
      <c r="G4115" s="288"/>
      <c r="N4115" s="5"/>
      <c r="O4115" s="5"/>
      <c r="P4115" s="5"/>
      <c r="Q4115" s="5"/>
      <c r="R4115" s="5"/>
      <c r="S4115" s="5"/>
    </row>
    <row r="4116" spans="3:19" ht="15.75">
      <c r="C4116" s="31"/>
      <c r="D4116" s="34"/>
      <c r="E4116" s="32"/>
      <c r="F4116" s="36"/>
      <c r="G4116" s="288"/>
      <c r="N4116" s="5"/>
      <c r="O4116" s="5"/>
      <c r="P4116" s="5"/>
      <c r="Q4116" s="5"/>
      <c r="R4116" s="5"/>
      <c r="S4116" s="5"/>
    </row>
    <row r="4117" spans="3:19" ht="15.75">
      <c r="C4117" s="31"/>
      <c r="D4117" s="34"/>
      <c r="E4117" s="32"/>
      <c r="F4117" s="36"/>
      <c r="G4117" s="288"/>
      <c r="N4117" s="5"/>
      <c r="O4117" s="5"/>
      <c r="P4117" s="5"/>
      <c r="Q4117" s="5"/>
      <c r="R4117" s="5"/>
      <c r="S4117" s="5"/>
    </row>
    <row r="4118" spans="3:19" ht="15.75">
      <c r="C4118" s="31"/>
      <c r="D4118" s="34"/>
      <c r="E4118" s="32"/>
      <c r="F4118" s="36"/>
      <c r="G4118" s="288"/>
      <c r="N4118" s="5"/>
      <c r="O4118" s="5"/>
      <c r="P4118" s="5"/>
      <c r="Q4118" s="5"/>
      <c r="R4118" s="5"/>
      <c r="S4118" s="5"/>
    </row>
    <row r="4119" spans="3:19" ht="15.75">
      <c r="C4119" s="31"/>
      <c r="D4119" s="34"/>
      <c r="E4119" s="32"/>
      <c r="F4119" s="36"/>
      <c r="G4119" s="288"/>
      <c r="N4119" s="5"/>
      <c r="O4119" s="5"/>
      <c r="P4119" s="5"/>
      <c r="Q4119" s="5"/>
      <c r="R4119" s="5"/>
      <c r="S4119" s="5"/>
    </row>
    <row r="4120" spans="3:19" ht="15.75">
      <c r="C4120" s="31"/>
      <c r="D4120" s="34"/>
      <c r="E4120" s="32"/>
      <c r="F4120" s="36"/>
      <c r="G4120" s="288"/>
      <c r="N4120" s="5"/>
      <c r="O4120" s="5"/>
      <c r="P4120" s="5"/>
      <c r="Q4120" s="5"/>
      <c r="R4120" s="5"/>
      <c r="S4120" s="5"/>
    </row>
    <row r="4121" spans="3:19" ht="15.75">
      <c r="C4121" s="31"/>
      <c r="D4121" s="34"/>
      <c r="E4121" s="32"/>
      <c r="F4121" s="36"/>
      <c r="G4121" s="288"/>
      <c r="N4121" s="5"/>
      <c r="O4121" s="5"/>
      <c r="P4121" s="5"/>
      <c r="Q4121" s="5"/>
      <c r="R4121" s="5"/>
      <c r="S4121" s="5"/>
    </row>
    <row r="4122" spans="3:19" ht="15.75">
      <c r="C4122" s="31"/>
      <c r="D4122" s="34"/>
      <c r="E4122" s="32"/>
      <c r="F4122" s="36"/>
      <c r="G4122" s="288"/>
      <c r="N4122" s="5"/>
      <c r="O4122" s="5"/>
      <c r="P4122" s="5"/>
      <c r="Q4122" s="5"/>
      <c r="R4122" s="5"/>
      <c r="S4122" s="5"/>
    </row>
    <row r="4123" spans="3:19" ht="15.75">
      <c r="C4123" s="31"/>
      <c r="D4123" s="34"/>
      <c r="E4123" s="32"/>
      <c r="F4123" s="36"/>
      <c r="G4123" s="288"/>
      <c r="N4123" s="5"/>
      <c r="O4123" s="5"/>
      <c r="P4123" s="5"/>
      <c r="Q4123" s="5"/>
      <c r="R4123" s="5"/>
      <c r="S4123" s="5"/>
    </row>
    <row r="4124" spans="3:19" ht="15.75">
      <c r="C4124" s="31"/>
      <c r="D4124" s="34"/>
      <c r="E4124" s="32"/>
      <c r="F4124" s="36"/>
      <c r="G4124" s="288"/>
      <c r="N4124" s="5"/>
      <c r="O4124" s="5"/>
      <c r="P4124" s="5"/>
      <c r="Q4124" s="5"/>
      <c r="R4124" s="5"/>
      <c r="S4124" s="5"/>
    </row>
    <row r="4125" spans="3:19" ht="15.75">
      <c r="C4125" s="31"/>
      <c r="D4125" s="34"/>
      <c r="E4125" s="32"/>
      <c r="F4125" s="36"/>
      <c r="G4125" s="288"/>
      <c r="N4125" s="5"/>
      <c r="O4125" s="5"/>
      <c r="P4125" s="5"/>
      <c r="Q4125" s="5"/>
      <c r="R4125" s="5"/>
      <c r="S4125" s="5"/>
    </row>
    <row r="4126" spans="3:19" ht="15.75">
      <c r="C4126" s="31"/>
      <c r="D4126" s="34"/>
      <c r="E4126" s="32"/>
      <c r="F4126" s="36"/>
      <c r="G4126" s="288"/>
      <c r="N4126" s="5"/>
      <c r="O4126" s="5"/>
      <c r="P4126" s="5"/>
      <c r="Q4126" s="5"/>
      <c r="R4126" s="5"/>
      <c r="S4126" s="5"/>
    </row>
    <row r="4127" spans="3:19" ht="15.75">
      <c r="C4127" s="31"/>
      <c r="D4127" s="34"/>
      <c r="E4127" s="32"/>
      <c r="F4127" s="36"/>
      <c r="G4127" s="288"/>
      <c r="N4127" s="5"/>
      <c r="O4127" s="5"/>
      <c r="P4127" s="5"/>
      <c r="Q4127" s="5"/>
      <c r="R4127" s="5"/>
      <c r="S4127" s="5"/>
    </row>
    <row r="4128" spans="3:19" ht="15.75">
      <c r="C4128" s="31"/>
      <c r="D4128" s="34"/>
      <c r="E4128" s="32"/>
      <c r="F4128" s="36"/>
      <c r="G4128" s="288"/>
      <c r="N4128" s="5"/>
      <c r="O4128" s="5"/>
      <c r="P4128" s="5"/>
      <c r="Q4128" s="5"/>
      <c r="R4128" s="5"/>
      <c r="S4128" s="5"/>
    </row>
    <row r="4129" spans="3:19" ht="15.75">
      <c r="C4129" s="31"/>
      <c r="D4129" s="34"/>
      <c r="E4129" s="32"/>
      <c r="F4129" s="36"/>
      <c r="G4129" s="288"/>
      <c r="N4129" s="5"/>
      <c r="O4129" s="5"/>
      <c r="P4129" s="5"/>
      <c r="Q4129" s="5"/>
      <c r="R4129" s="5"/>
      <c r="S4129" s="5"/>
    </row>
    <row r="4130" spans="3:19" ht="15.75">
      <c r="C4130" s="31"/>
      <c r="D4130" s="34"/>
      <c r="E4130" s="32"/>
      <c r="F4130" s="36"/>
      <c r="G4130" s="288"/>
      <c r="N4130" s="5"/>
      <c r="O4130" s="5"/>
      <c r="P4130" s="5"/>
      <c r="Q4130" s="5"/>
      <c r="R4130" s="5"/>
      <c r="S4130" s="5"/>
    </row>
    <row r="4131" spans="3:19" ht="15.75">
      <c r="C4131" s="31"/>
      <c r="D4131" s="34"/>
      <c r="E4131" s="32"/>
      <c r="F4131" s="36"/>
      <c r="G4131" s="288"/>
      <c r="N4131" s="5"/>
      <c r="O4131" s="5"/>
      <c r="P4131" s="5"/>
      <c r="Q4131" s="5"/>
      <c r="R4131" s="5"/>
      <c r="S4131" s="5"/>
    </row>
    <row r="4132" spans="3:19" ht="15.75">
      <c r="C4132" s="31"/>
      <c r="D4132" s="34"/>
      <c r="E4132" s="32"/>
      <c r="F4132" s="36"/>
      <c r="G4132" s="288"/>
      <c r="N4132" s="5"/>
      <c r="O4132" s="5"/>
      <c r="P4132" s="5"/>
      <c r="Q4132" s="5"/>
      <c r="R4132" s="5"/>
      <c r="S4132" s="5"/>
    </row>
    <row r="4133" spans="3:19" ht="15.75">
      <c r="C4133" s="31"/>
      <c r="D4133" s="34"/>
      <c r="E4133" s="32"/>
      <c r="F4133" s="36"/>
      <c r="G4133" s="288"/>
      <c r="N4133" s="5"/>
      <c r="O4133" s="5"/>
      <c r="P4133" s="5"/>
      <c r="Q4133" s="5"/>
      <c r="R4133" s="5"/>
      <c r="S4133" s="5"/>
    </row>
    <row r="4134" spans="3:19" ht="15.75">
      <c r="C4134" s="31"/>
      <c r="D4134" s="34"/>
      <c r="E4134" s="32"/>
      <c r="F4134" s="36"/>
      <c r="G4134" s="288"/>
      <c r="N4134" s="5"/>
      <c r="O4134" s="5"/>
      <c r="P4134" s="5"/>
      <c r="Q4134" s="5"/>
      <c r="R4134" s="5"/>
      <c r="S4134" s="5"/>
    </row>
    <row r="4135" spans="3:19" ht="15.75">
      <c r="C4135" s="31"/>
      <c r="D4135" s="34"/>
      <c r="E4135" s="32"/>
      <c r="F4135" s="36"/>
      <c r="G4135" s="288"/>
      <c r="N4135" s="5"/>
      <c r="O4135" s="5"/>
      <c r="P4135" s="5"/>
      <c r="Q4135" s="5"/>
      <c r="R4135" s="5"/>
      <c r="S4135" s="5"/>
    </row>
    <row r="4136" spans="3:19" ht="15.75">
      <c r="C4136" s="31"/>
      <c r="D4136" s="34"/>
      <c r="E4136" s="32"/>
      <c r="F4136" s="36"/>
      <c r="G4136" s="288"/>
      <c r="N4136" s="5"/>
      <c r="O4136" s="5"/>
      <c r="P4136" s="5"/>
      <c r="Q4136" s="5"/>
      <c r="R4136" s="5"/>
      <c r="S4136" s="5"/>
    </row>
    <row r="4137" spans="3:19" ht="15.75">
      <c r="C4137" s="31"/>
      <c r="D4137" s="34"/>
      <c r="E4137" s="32"/>
      <c r="F4137" s="36"/>
      <c r="G4137" s="288"/>
      <c r="N4137" s="5"/>
      <c r="O4137" s="5"/>
      <c r="P4137" s="5"/>
      <c r="Q4137" s="5"/>
      <c r="R4137" s="5"/>
      <c r="S4137" s="5"/>
    </row>
    <row r="4138" spans="3:19" ht="15.75">
      <c r="C4138" s="31"/>
      <c r="D4138" s="34"/>
      <c r="E4138" s="32"/>
      <c r="F4138" s="36"/>
      <c r="G4138" s="288"/>
      <c r="N4138" s="5"/>
      <c r="O4138" s="5"/>
      <c r="P4138" s="5"/>
      <c r="Q4138" s="5"/>
      <c r="R4138" s="5"/>
      <c r="S4138" s="5"/>
    </row>
    <row r="4139" spans="3:19" ht="15.75">
      <c r="C4139" s="31"/>
      <c r="D4139" s="34"/>
      <c r="E4139" s="32"/>
      <c r="F4139" s="36"/>
      <c r="G4139" s="288"/>
      <c r="N4139" s="5"/>
      <c r="O4139" s="5"/>
      <c r="P4139" s="5"/>
      <c r="Q4139" s="5"/>
      <c r="R4139" s="5"/>
      <c r="S4139" s="5"/>
    </row>
    <row r="4140" spans="3:19" ht="15.75">
      <c r="C4140" s="31"/>
      <c r="D4140" s="34"/>
      <c r="E4140" s="32"/>
      <c r="F4140" s="36"/>
      <c r="G4140" s="288"/>
      <c r="N4140" s="5"/>
      <c r="O4140" s="5"/>
      <c r="P4140" s="5"/>
      <c r="Q4140" s="5"/>
      <c r="R4140" s="5"/>
      <c r="S4140" s="5"/>
    </row>
    <row r="4141" spans="3:19" ht="15.75">
      <c r="C4141" s="31"/>
      <c r="D4141" s="34"/>
      <c r="E4141" s="32"/>
      <c r="F4141" s="36"/>
      <c r="G4141" s="288"/>
      <c r="N4141" s="5"/>
      <c r="O4141" s="5"/>
      <c r="P4141" s="5"/>
      <c r="Q4141" s="5"/>
      <c r="R4141" s="5"/>
      <c r="S4141" s="5"/>
    </row>
    <row r="4142" spans="3:19" ht="15.75">
      <c r="C4142" s="31"/>
      <c r="D4142" s="34"/>
      <c r="E4142" s="32"/>
      <c r="F4142" s="36"/>
      <c r="G4142" s="288"/>
      <c r="N4142" s="5"/>
      <c r="O4142" s="5"/>
      <c r="P4142" s="5"/>
      <c r="Q4142" s="5"/>
      <c r="R4142" s="5"/>
      <c r="S4142" s="5"/>
    </row>
    <row r="4143" spans="3:19" ht="15.75">
      <c r="C4143" s="31"/>
      <c r="D4143" s="34"/>
      <c r="E4143" s="32"/>
      <c r="F4143" s="36"/>
      <c r="G4143" s="288"/>
      <c r="N4143" s="5"/>
      <c r="O4143" s="5"/>
      <c r="P4143" s="5"/>
      <c r="Q4143" s="5"/>
      <c r="R4143" s="5"/>
      <c r="S4143" s="5"/>
    </row>
    <row r="4144" spans="3:19" ht="15.75">
      <c r="C4144" s="31"/>
      <c r="D4144" s="34"/>
      <c r="E4144" s="32"/>
      <c r="F4144" s="36"/>
      <c r="G4144" s="288"/>
      <c r="N4144" s="5"/>
      <c r="O4144" s="5"/>
      <c r="P4144" s="5"/>
      <c r="Q4144" s="5"/>
      <c r="R4144" s="5"/>
      <c r="S4144" s="5"/>
    </row>
    <row r="4145" spans="3:19" ht="15.75">
      <c r="C4145" s="31"/>
      <c r="D4145" s="34"/>
      <c r="E4145" s="32"/>
      <c r="F4145" s="36"/>
      <c r="G4145" s="288"/>
      <c r="N4145" s="5"/>
      <c r="O4145" s="5"/>
      <c r="P4145" s="5"/>
      <c r="Q4145" s="5"/>
      <c r="R4145" s="5"/>
      <c r="S4145" s="5"/>
    </row>
    <row r="4146" spans="3:19" ht="15.75">
      <c r="C4146" s="31"/>
      <c r="D4146" s="34"/>
      <c r="E4146" s="32"/>
      <c r="F4146" s="36"/>
      <c r="G4146" s="288"/>
      <c r="N4146" s="5"/>
      <c r="O4146" s="5"/>
      <c r="P4146" s="5"/>
      <c r="Q4146" s="5"/>
      <c r="R4146" s="5"/>
      <c r="S4146" s="5"/>
    </row>
    <row r="4147" spans="3:19" ht="15.75">
      <c r="C4147" s="31"/>
      <c r="D4147" s="34"/>
      <c r="E4147" s="32"/>
      <c r="F4147" s="36"/>
      <c r="G4147" s="288"/>
      <c r="N4147" s="5"/>
      <c r="O4147" s="5"/>
      <c r="P4147" s="5"/>
      <c r="Q4147" s="5"/>
      <c r="R4147" s="5"/>
      <c r="S4147" s="5"/>
    </row>
    <row r="4148" spans="3:19" ht="15.75">
      <c r="C4148" s="31"/>
      <c r="D4148" s="34"/>
      <c r="E4148" s="32"/>
      <c r="F4148" s="36"/>
      <c r="G4148" s="288"/>
      <c r="N4148" s="5"/>
      <c r="O4148" s="5"/>
      <c r="P4148" s="5"/>
      <c r="Q4148" s="5"/>
      <c r="R4148" s="5"/>
      <c r="S4148" s="5"/>
    </row>
    <row r="4149" spans="3:19" ht="15.75">
      <c r="C4149" s="31"/>
      <c r="D4149" s="34"/>
      <c r="E4149" s="32"/>
      <c r="F4149" s="36"/>
      <c r="G4149" s="288"/>
      <c r="N4149" s="5"/>
      <c r="O4149" s="5"/>
      <c r="P4149" s="5"/>
      <c r="Q4149" s="5"/>
      <c r="R4149" s="5"/>
      <c r="S4149" s="5"/>
    </row>
    <row r="4150" spans="3:19" ht="15.75">
      <c r="C4150" s="31"/>
      <c r="D4150" s="34"/>
      <c r="E4150" s="32"/>
      <c r="F4150" s="36"/>
      <c r="G4150" s="288"/>
      <c r="N4150" s="5"/>
      <c r="O4150" s="5"/>
      <c r="P4150" s="5"/>
      <c r="Q4150" s="5"/>
      <c r="R4150" s="5"/>
      <c r="S4150" s="5"/>
    </row>
    <row r="4151" spans="3:19" ht="15.75">
      <c r="C4151" s="31"/>
      <c r="D4151" s="34"/>
      <c r="E4151" s="32"/>
      <c r="F4151" s="36"/>
      <c r="G4151" s="288"/>
      <c r="N4151" s="5"/>
      <c r="O4151" s="5"/>
      <c r="P4151" s="5"/>
      <c r="Q4151" s="5"/>
      <c r="R4151" s="5"/>
      <c r="S4151" s="5"/>
    </row>
    <row r="4152" spans="3:19" ht="15.75">
      <c r="C4152" s="31"/>
      <c r="D4152" s="34"/>
      <c r="E4152" s="32"/>
      <c r="F4152" s="36"/>
      <c r="G4152" s="288"/>
      <c r="N4152" s="5"/>
      <c r="O4152" s="5"/>
      <c r="P4152" s="5"/>
      <c r="Q4152" s="5"/>
      <c r="R4152" s="5"/>
      <c r="S4152" s="5"/>
    </row>
    <row r="4153" spans="3:19" ht="15.75">
      <c r="C4153" s="31"/>
      <c r="D4153" s="34"/>
      <c r="E4153" s="32"/>
      <c r="F4153" s="36"/>
      <c r="G4153" s="288"/>
      <c r="N4153" s="5"/>
      <c r="O4153" s="5"/>
      <c r="P4153" s="5"/>
      <c r="Q4153" s="5"/>
      <c r="R4153" s="5"/>
      <c r="S4153" s="5"/>
    </row>
    <row r="4154" spans="3:19" ht="15.75">
      <c r="C4154" s="31"/>
      <c r="D4154" s="34"/>
      <c r="E4154" s="32"/>
      <c r="F4154" s="36"/>
      <c r="G4154" s="288"/>
      <c r="N4154" s="5"/>
      <c r="O4154" s="5"/>
      <c r="P4154" s="5"/>
      <c r="Q4154" s="5"/>
      <c r="R4154" s="5"/>
      <c r="S4154" s="5"/>
    </row>
    <row r="4155" spans="3:19" ht="15.75">
      <c r="C4155" s="31"/>
      <c r="D4155" s="34"/>
      <c r="E4155" s="32"/>
      <c r="F4155" s="36"/>
      <c r="G4155" s="288"/>
      <c r="N4155" s="5"/>
      <c r="O4155" s="5"/>
      <c r="P4155" s="5"/>
      <c r="Q4155" s="5"/>
      <c r="R4155" s="5"/>
      <c r="S4155" s="5"/>
    </row>
    <row r="4156" spans="3:19" ht="15.75">
      <c r="C4156" s="31"/>
      <c r="D4156" s="34"/>
      <c r="E4156" s="32"/>
      <c r="F4156" s="36"/>
      <c r="G4156" s="288"/>
      <c r="N4156" s="5"/>
      <c r="O4156" s="5"/>
      <c r="P4156" s="5"/>
      <c r="Q4156" s="5"/>
      <c r="R4156" s="5"/>
      <c r="S4156" s="5"/>
    </row>
    <row r="4157" spans="3:19" ht="15.75">
      <c r="C4157" s="31"/>
      <c r="D4157" s="34"/>
      <c r="E4157" s="32"/>
      <c r="F4157" s="36"/>
      <c r="G4157" s="288"/>
      <c r="N4157" s="5"/>
      <c r="O4157" s="5"/>
      <c r="P4157" s="5"/>
      <c r="Q4157" s="5"/>
      <c r="R4157" s="5"/>
      <c r="S4157" s="5"/>
    </row>
    <row r="4158" spans="3:19" ht="15.75">
      <c r="C4158" s="31"/>
      <c r="D4158" s="34"/>
      <c r="E4158" s="32"/>
      <c r="F4158" s="36"/>
      <c r="G4158" s="288"/>
      <c r="N4158" s="5"/>
      <c r="O4158" s="5"/>
      <c r="P4158" s="5"/>
      <c r="Q4158" s="5"/>
      <c r="R4158" s="5"/>
      <c r="S4158" s="5"/>
    </row>
    <row r="4159" spans="3:19" ht="15.75">
      <c r="C4159" s="31"/>
      <c r="D4159" s="34"/>
      <c r="E4159" s="32"/>
      <c r="F4159" s="36"/>
      <c r="G4159" s="288"/>
      <c r="N4159" s="5"/>
      <c r="O4159" s="5"/>
      <c r="P4159" s="5"/>
      <c r="Q4159" s="5"/>
      <c r="R4159" s="5"/>
      <c r="S4159" s="5"/>
    </row>
    <row r="4160" spans="3:19" ht="15.75">
      <c r="C4160" s="31"/>
      <c r="D4160" s="34"/>
      <c r="E4160" s="32"/>
      <c r="F4160" s="36"/>
      <c r="G4160" s="288"/>
      <c r="N4160" s="5"/>
      <c r="O4160" s="5"/>
      <c r="P4160" s="5"/>
      <c r="Q4160" s="5"/>
      <c r="R4160" s="5"/>
      <c r="S4160" s="5"/>
    </row>
    <row r="4161" spans="3:19" ht="15.75">
      <c r="C4161" s="31"/>
      <c r="D4161" s="34"/>
      <c r="E4161" s="32"/>
      <c r="F4161" s="36"/>
      <c r="G4161" s="288"/>
      <c r="N4161" s="5"/>
      <c r="O4161" s="5"/>
      <c r="P4161" s="5"/>
      <c r="Q4161" s="5"/>
      <c r="R4161" s="5"/>
      <c r="S4161" s="5"/>
    </row>
    <row r="4162" spans="3:19" ht="15.75">
      <c r="C4162" s="31"/>
      <c r="D4162" s="34"/>
      <c r="E4162" s="32"/>
      <c r="F4162" s="36"/>
      <c r="G4162" s="288"/>
      <c r="N4162" s="5"/>
      <c r="O4162" s="5"/>
      <c r="P4162" s="5"/>
      <c r="Q4162" s="5"/>
      <c r="R4162" s="5"/>
      <c r="S4162" s="5"/>
    </row>
    <row r="4163" spans="3:19" ht="15.75">
      <c r="C4163" s="31"/>
      <c r="D4163" s="34"/>
      <c r="E4163" s="32"/>
      <c r="F4163" s="36"/>
      <c r="G4163" s="288"/>
      <c r="N4163" s="5"/>
      <c r="O4163" s="5"/>
      <c r="P4163" s="5"/>
      <c r="Q4163" s="5"/>
      <c r="R4163" s="5"/>
      <c r="S4163" s="5"/>
    </row>
    <row r="4164" spans="3:19" ht="15.75">
      <c r="C4164" s="31"/>
      <c r="D4164" s="34"/>
      <c r="E4164" s="32"/>
      <c r="F4164" s="36"/>
      <c r="G4164" s="288"/>
      <c r="N4164" s="5"/>
      <c r="O4164" s="5"/>
      <c r="P4164" s="5"/>
      <c r="Q4164" s="5"/>
      <c r="R4164" s="5"/>
      <c r="S4164" s="5"/>
    </row>
    <row r="4165" spans="3:19" ht="15.75">
      <c r="C4165" s="31"/>
      <c r="D4165" s="34"/>
      <c r="E4165" s="32"/>
      <c r="F4165" s="36"/>
      <c r="G4165" s="288"/>
      <c r="N4165" s="5"/>
      <c r="O4165" s="5"/>
      <c r="P4165" s="5"/>
      <c r="Q4165" s="5"/>
      <c r="R4165" s="5"/>
      <c r="S4165" s="5"/>
    </row>
    <row r="4166" spans="3:19" ht="15.75">
      <c r="C4166" s="31"/>
      <c r="D4166" s="34"/>
      <c r="E4166" s="32"/>
      <c r="F4166" s="36"/>
      <c r="G4166" s="288"/>
      <c r="N4166" s="5"/>
      <c r="O4166" s="5"/>
      <c r="P4166" s="5"/>
      <c r="Q4166" s="5"/>
      <c r="R4166" s="5"/>
      <c r="S4166" s="5"/>
    </row>
    <row r="4167" spans="3:19" ht="15.75">
      <c r="C4167" s="31"/>
      <c r="D4167" s="34"/>
      <c r="E4167" s="32"/>
      <c r="F4167" s="36"/>
      <c r="G4167" s="288"/>
      <c r="N4167" s="5"/>
      <c r="O4167" s="5"/>
      <c r="P4167" s="5"/>
      <c r="Q4167" s="5"/>
      <c r="R4167" s="5"/>
      <c r="S4167" s="5"/>
    </row>
    <row r="4168" spans="3:19" ht="15.75">
      <c r="C4168" s="31"/>
      <c r="D4168" s="34"/>
      <c r="E4168" s="32"/>
      <c r="F4168" s="36"/>
      <c r="G4168" s="288"/>
      <c r="N4168" s="5"/>
      <c r="O4168" s="5"/>
      <c r="P4168" s="5"/>
      <c r="Q4168" s="5"/>
      <c r="R4168" s="5"/>
      <c r="S4168" s="5"/>
    </row>
    <row r="4169" spans="3:19" ht="15.75">
      <c r="C4169" s="31"/>
      <c r="D4169" s="34"/>
      <c r="E4169" s="32"/>
      <c r="F4169" s="36"/>
      <c r="G4169" s="288"/>
      <c r="N4169" s="5"/>
      <c r="O4169" s="5"/>
      <c r="P4169" s="5"/>
      <c r="Q4169" s="5"/>
      <c r="R4169" s="5"/>
      <c r="S4169" s="5"/>
    </row>
    <row r="4170" spans="3:19" ht="15.75">
      <c r="C4170" s="31"/>
      <c r="D4170" s="34"/>
      <c r="E4170" s="32"/>
      <c r="F4170" s="36"/>
      <c r="G4170" s="288"/>
      <c r="N4170" s="5"/>
      <c r="O4170" s="5"/>
      <c r="P4170" s="5"/>
      <c r="Q4170" s="5"/>
      <c r="R4170" s="5"/>
      <c r="S4170" s="5"/>
    </row>
    <row r="4171" spans="3:19" ht="15.75">
      <c r="C4171" s="31"/>
      <c r="D4171" s="34"/>
      <c r="E4171" s="32"/>
      <c r="F4171" s="36"/>
      <c r="G4171" s="288"/>
      <c r="N4171" s="5"/>
      <c r="O4171" s="5"/>
      <c r="P4171" s="5"/>
      <c r="Q4171" s="5"/>
      <c r="R4171" s="5"/>
      <c r="S4171" s="5"/>
    </row>
    <row r="4172" spans="3:19" ht="15.75">
      <c r="C4172" s="31"/>
      <c r="D4172" s="34"/>
      <c r="E4172" s="32"/>
      <c r="F4172" s="36"/>
      <c r="G4172" s="288"/>
      <c r="N4172" s="5"/>
      <c r="O4172" s="5"/>
      <c r="P4172" s="5"/>
      <c r="Q4172" s="5"/>
      <c r="R4172" s="5"/>
      <c r="S4172" s="5"/>
    </row>
    <row r="4173" spans="3:19" ht="15.75">
      <c r="C4173" s="31"/>
      <c r="D4173" s="34"/>
      <c r="E4173" s="32"/>
      <c r="F4173" s="36"/>
      <c r="G4173" s="288"/>
      <c r="N4173" s="5"/>
      <c r="O4173" s="5"/>
      <c r="P4173" s="5"/>
      <c r="Q4173" s="5"/>
      <c r="R4173" s="5"/>
      <c r="S4173" s="5"/>
    </row>
    <row r="4174" spans="3:19" ht="15.75">
      <c r="C4174" s="31"/>
      <c r="D4174" s="34"/>
      <c r="E4174" s="32"/>
      <c r="F4174" s="36"/>
      <c r="G4174" s="288"/>
      <c r="N4174" s="5"/>
      <c r="O4174" s="5"/>
      <c r="P4174" s="5"/>
      <c r="Q4174" s="5"/>
      <c r="R4174" s="5"/>
      <c r="S4174" s="5"/>
    </row>
    <row r="4175" spans="3:19" ht="15.75">
      <c r="C4175" s="31"/>
      <c r="D4175" s="34"/>
      <c r="E4175" s="32"/>
      <c r="F4175" s="36"/>
      <c r="G4175" s="288"/>
      <c r="N4175" s="5"/>
      <c r="O4175" s="5"/>
      <c r="P4175" s="5"/>
      <c r="Q4175" s="5"/>
      <c r="R4175" s="5"/>
      <c r="S4175" s="5"/>
    </row>
    <row r="4176" spans="3:19" ht="15.75">
      <c r="C4176" s="31"/>
      <c r="D4176" s="34"/>
      <c r="E4176" s="32"/>
      <c r="F4176" s="36"/>
      <c r="G4176" s="288"/>
      <c r="N4176" s="5"/>
      <c r="O4176" s="5"/>
      <c r="P4176" s="5"/>
      <c r="Q4176" s="5"/>
      <c r="R4176" s="5"/>
      <c r="S4176" s="5"/>
    </row>
    <row r="4177" spans="3:19" ht="15.75">
      <c r="C4177" s="31"/>
      <c r="D4177" s="34"/>
      <c r="E4177" s="32"/>
      <c r="F4177" s="36"/>
      <c r="G4177" s="288"/>
      <c r="N4177" s="5"/>
      <c r="O4177" s="5"/>
      <c r="P4177" s="5"/>
      <c r="Q4177" s="5"/>
      <c r="R4177" s="5"/>
      <c r="S4177" s="5"/>
    </row>
    <row r="4178" spans="3:19" ht="15.75">
      <c r="C4178" s="31"/>
      <c r="D4178" s="34"/>
      <c r="E4178" s="32"/>
      <c r="F4178" s="36"/>
      <c r="G4178" s="288"/>
      <c r="N4178" s="5"/>
      <c r="O4178" s="5"/>
      <c r="P4178" s="5"/>
      <c r="Q4178" s="5"/>
      <c r="R4178" s="5"/>
      <c r="S4178" s="5"/>
    </row>
    <row r="4179" spans="3:19" ht="15.75">
      <c r="C4179" s="31"/>
      <c r="D4179" s="34"/>
      <c r="E4179" s="32"/>
      <c r="F4179" s="36"/>
      <c r="G4179" s="288"/>
      <c r="N4179" s="5"/>
      <c r="O4179" s="5"/>
      <c r="P4179" s="5"/>
      <c r="Q4179" s="5"/>
      <c r="R4179" s="5"/>
      <c r="S4179" s="5"/>
    </row>
    <row r="4180" spans="3:19" ht="15.75">
      <c r="C4180" s="31"/>
      <c r="D4180" s="34"/>
      <c r="E4180" s="32"/>
      <c r="F4180" s="36"/>
      <c r="G4180" s="288"/>
      <c r="N4180" s="5"/>
      <c r="O4180" s="5"/>
      <c r="P4180" s="5"/>
      <c r="Q4180" s="5"/>
      <c r="R4180" s="5"/>
      <c r="S4180" s="5"/>
    </row>
    <row r="4181" spans="3:19" ht="15.75">
      <c r="C4181" s="31"/>
      <c r="D4181" s="34"/>
      <c r="E4181" s="32"/>
      <c r="F4181" s="36"/>
      <c r="G4181" s="288"/>
      <c r="N4181" s="5"/>
      <c r="O4181" s="5"/>
      <c r="P4181" s="5"/>
      <c r="Q4181" s="5"/>
      <c r="R4181" s="5"/>
      <c r="S4181" s="5"/>
    </row>
    <row r="4182" spans="3:19" ht="15.75">
      <c r="C4182" s="31"/>
      <c r="D4182" s="34"/>
      <c r="E4182" s="32"/>
      <c r="F4182" s="36"/>
      <c r="G4182" s="288"/>
      <c r="N4182" s="5"/>
      <c r="O4182" s="5"/>
      <c r="P4182" s="5"/>
      <c r="Q4182" s="5"/>
      <c r="R4182" s="5"/>
      <c r="S4182" s="5"/>
    </row>
    <row r="4183" spans="3:19" ht="15.75">
      <c r="C4183" s="31"/>
      <c r="D4183" s="34"/>
      <c r="E4183" s="32"/>
      <c r="F4183" s="36"/>
      <c r="G4183" s="288"/>
      <c r="N4183" s="5"/>
      <c r="O4183" s="5"/>
      <c r="P4183" s="5"/>
      <c r="Q4183" s="5"/>
      <c r="R4183" s="5"/>
      <c r="S4183" s="5"/>
    </row>
    <row r="4184" spans="3:19" ht="15.75">
      <c r="C4184" s="31"/>
      <c r="D4184" s="34"/>
      <c r="E4184" s="32"/>
      <c r="F4184" s="36"/>
      <c r="G4184" s="288"/>
      <c r="N4184" s="5"/>
      <c r="O4184" s="5"/>
      <c r="P4184" s="5"/>
      <c r="Q4184" s="5"/>
      <c r="R4184" s="5"/>
      <c r="S4184" s="5"/>
    </row>
    <row r="4185" spans="3:19" ht="15.75">
      <c r="C4185" s="31"/>
      <c r="D4185" s="34"/>
      <c r="E4185" s="32"/>
      <c r="F4185" s="36"/>
      <c r="G4185" s="288"/>
      <c r="N4185" s="5"/>
      <c r="O4185" s="5"/>
      <c r="P4185" s="5"/>
      <c r="Q4185" s="5"/>
      <c r="R4185" s="5"/>
      <c r="S4185" s="5"/>
    </row>
    <row r="4186" spans="3:19" ht="15.75">
      <c r="C4186" s="31"/>
      <c r="D4186" s="34"/>
      <c r="E4186" s="32"/>
      <c r="F4186" s="36"/>
      <c r="G4186" s="288"/>
      <c r="N4186" s="5"/>
      <c r="O4186" s="5"/>
      <c r="P4186" s="5"/>
      <c r="Q4186" s="5"/>
      <c r="R4186" s="5"/>
      <c r="S4186" s="5"/>
    </row>
    <row r="4187" spans="3:19" ht="15.75">
      <c r="C4187" s="31"/>
      <c r="D4187" s="34"/>
      <c r="E4187" s="32"/>
      <c r="F4187" s="36"/>
      <c r="G4187" s="288"/>
      <c r="N4187" s="5"/>
      <c r="O4187" s="5"/>
      <c r="P4187" s="5"/>
      <c r="Q4187" s="5"/>
      <c r="R4187" s="5"/>
      <c r="S4187" s="5"/>
    </row>
    <row r="4188" spans="3:19" ht="15.75">
      <c r="C4188" s="31"/>
      <c r="D4188" s="34"/>
      <c r="E4188" s="32"/>
      <c r="F4188" s="36"/>
      <c r="G4188" s="288"/>
      <c r="N4188" s="5"/>
      <c r="O4188" s="5"/>
      <c r="P4188" s="5"/>
      <c r="Q4188" s="5"/>
      <c r="R4188" s="5"/>
      <c r="S4188" s="5"/>
    </row>
    <row r="4189" spans="3:19" ht="15.75">
      <c r="C4189" s="31"/>
      <c r="D4189" s="34"/>
      <c r="E4189" s="32"/>
      <c r="F4189" s="36"/>
      <c r="G4189" s="288"/>
      <c r="N4189" s="5"/>
      <c r="O4189" s="5"/>
      <c r="P4189" s="5"/>
      <c r="Q4189" s="5"/>
      <c r="R4189" s="5"/>
      <c r="S4189" s="5"/>
    </row>
    <row r="4190" spans="3:19" ht="15.75">
      <c r="C4190" s="31"/>
      <c r="D4190" s="34"/>
      <c r="E4190" s="32"/>
      <c r="F4190" s="36"/>
      <c r="G4190" s="288"/>
      <c r="N4190" s="5"/>
      <c r="O4190" s="5"/>
      <c r="P4190" s="5"/>
      <c r="Q4190" s="5"/>
      <c r="R4190" s="5"/>
      <c r="S4190" s="5"/>
    </row>
    <row r="4191" spans="3:19" ht="15.75">
      <c r="C4191" s="31"/>
      <c r="D4191" s="34"/>
      <c r="E4191" s="32"/>
      <c r="F4191" s="36"/>
      <c r="G4191" s="288"/>
      <c r="N4191" s="5"/>
      <c r="O4191" s="5"/>
      <c r="P4191" s="5"/>
      <c r="Q4191" s="5"/>
      <c r="R4191" s="5"/>
      <c r="S4191" s="5"/>
    </row>
    <row r="4192" spans="3:19" ht="15.75">
      <c r="C4192" s="31"/>
      <c r="D4192" s="34"/>
      <c r="E4192" s="32"/>
      <c r="F4192" s="36"/>
      <c r="G4192" s="288"/>
      <c r="N4192" s="5"/>
      <c r="O4192" s="5"/>
      <c r="P4192" s="5"/>
      <c r="Q4192" s="5"/>
      <c r="R4192" s="5"/>
      <c r="S4192" s="5"/>
    </row>
    <row r="4193" spans="3:19" ht="15.75">
      <c r="C4193" s="31"/>
      <c r="D4193" s="34"/>
      <c r="E4193" s="32"/>
      <c r="F4193" s="36"/>
      <c r="G4193" s="288"/>
      <c r="N4193" s="5"/>
      <c r="O4193" s="5"/>
      <c r="P4193" s="5"/>
      <c r="Q4193" s="5"/>
      <c r="R4193" s="5"/>
      <c r="S4193" s="5"/>
    </row>
    <row r="4194" spans="3:19" ht="15.75">
      <c r="C4194" s="31"/>
      <c r="D4194" s="34"/>
      <c r="E4194" s="32"/>
      <c r="F4194" s="36"/>
      <c r="G4194" s="288"/>
      <c r="N4194" s="5"/>
      <c r="O4194" s="5"/>
      <c r="P4194" s="5"/>
      <c r="Q4194" s="5"/>
      <c r="R4194" s="5"/>
      <c r="S4194" s="5"/>
    </row>
    <row r="4195" spans="3:19" ht="15.75">
      <c r="C4195" s="31"/>
      <c r="D4195" s="34"/>
      <c r="E4195" s="32"/>
      <c r="F4195" s="36"/>
      <c r="G4195" s="288"/>
      <c r="N4195" s="5"/>
      <c r="O4195" s="5"/>
      <c r="P4195" s="5"/>
      <c r="Q4195" s="5"/>
      <c r="R4195" s="5"/>
      <c r="S4195" s="5"/>
    </row>
    <row r="4196" spans="3:19" ht="15.75">
      <c r="C4196" s="31"/>
      <c r="D4196" s="34"/>
      <c r="E4196" s="32"/>
      <c r="F4196" s="36"/>
      <c r="G4196" s="288"/>
      <c r="N4196" s="5"/>
      <c r="O4196" s="5"/>
      <c r="P4196" s="5"/>
      <c r="Q4196" s="5"/>
      <c r="R4196" s="5"/>
      <c r="S4196" s="5"/>
    </row>
    <row r="4197" spans="3:19" ht="15.75">
      <c r="C4197" s="31"/>
      <c r="D4197" s="34"/>
      <c r="E4197" s="32"/>
      <c r="F4197" s="36"/>
      <c r="G4197" s="288"/>
      <c r="N4197" s="5"/>
      <c r="O4197" s="5"/>
      <c r="P4197" s="5"/>
      <c r="Q4197" s="5"/>
      <c r="R4197" s="5"/>
      <c r="S4197" s="5"/>
    </row>
    <row r="4198" spans="3:19" ht="15.75">
      <c r="C4198" s="31"/>
      <c r="D4198" s="34"/>
      <c r="E4198" s="32"/>
      <c r="F4198" s="36"/>
      <c r="G4198" s="288"/>
      <c r="N4198" s="5"/>
      <c r="O4198" s="5"/>
      <c r="P4198" s="5"/>
      <c r="Q4198" s="5"/>
      <c r="R4198" s="5"/>
      <c r="S4198" s="5"/>
    </row>
    <row r="4199" spans="3:19" ht="15.75">
      <c r="C4199" s="31"/>
      <c r="D4199" s="34"/>
      <c r="E4199" s="32"/>
      <c r="F4199" s="36"/>
      <c r="G4199" s="288"/>
      <c r="N4199" s="5"/>
      <c r="O4199" s="5"/>
      <c r="P4199" s="5"/>
      <c r="Q4199" s="5"/>
      <c r="R4199" s="5"/>
      <c r="S4199" s="5"/>
    </row>
    <row r="4200" spans="3:19" ht="15.75">
      <c r="C4200" s="31"/>
      <c r="D4200" s="34"/>
      <c r="E4200" s="32"/>
      <c r="F4200" s="36"/>
      <c r="G4200" s="288"/>
      <c r="N4200" s="5"/>
      <c r="O4200" s="5"/>
      <c r="P4200" s="5"/>
      <c r="Q4200" s="5"/>
      <c r="R4200" s="5"/>
      <c r="S4200" s="5"/>
    </row>
    <row r="4201" spans="3:19" ht="15.75">
      <c r="C4201" s="31"/>
      <c r="D4201" s="34"/>
      <c r="E4201" s="32"/>
      <c r="F4201" s="36"/>
      <c r="G4201" s="288"/>
      <c r="N4201" s="5"/>
      <c r="O4201" s="5"/>
      <c r="P4201" s="5"/>
      <c r="Q4201" s="5"/>
      <c r="R4201" s="5"/>
      <c r="S4201" s="5"/>
    </row>
    <row r="4202" spans="3:19" ht="15.75">
      <c r="C4202" s="31"/>
      <c r="D4202" s="34"/>
      <c r="E4202" s="32"/>
      <c r="F4202" s="36"/>
      <c r="G4202" s="288"/>
      <c r="N4202" s="5"/>
      <c r="O4202" s="5"/>
      <c r="P4202" s="5"/>
      <c r="Q4202" s="5"/>
      <c r="R4202" s="5"/>
      <c r="S4202" s="5"/>
    </row>
    <row r="4203" spans="3:19" ht="15.75">
      <c r="C4203" s="31"/>
      <c r="D4203" s="34"/>
      <c r="E4203" s="32"/>
      <c r="F4203" s="36"/>
      <c r="G4203" s="288"/>
      <c r="N4203" s="5"/>
      <c r="O4203" s="5"/>
      <c r="P4203" s="5"/>
      <c r="Q4203" s="5"/>
      <c r="R4203" s="5"/>
      <c r="S4203" s="5"/>
    </row>
    <row r="4204" spans="3:19" ht="15.75">
      <c r="C4204" s="31"/>
      <c r="D4204" s="34"/>
      <c r="E4204" s="32"/>
      <c r="F4204" s="36"/>
      <c r="G4204" s="288"/>
      <c r="N4204" s="5"/>
      <c r="O4204" s="5"/>
      <c r="P4204" s="5"/>
      <c r="Q4204" s="5"/>
      <c r="R4204" s="5"/>
      <c r="S4204" s="5"/>
    </row>
    <row r="4205" spans="3:19" ht="15.75">
      <c r="C4205" s="31"/>
      <c r="D4205" s="34"/>
      <c r="E4205" s="32"/>
      <c r="F4205" s="36"/>
      <c r="G4205" s="288"/>
      <c r="N4205" s="5"/>
      <c r="O4205" s="5"/>
      <c r="P4205" s="5"/>
      <c r="Q4205" s="5"/>
      <c r="R4205" s="5"/>
      <c r="S4205" s="5"/>
    </row>
    <row r="4206" spans="3:19" ht="15.75">
      <c r="C4206" s="31"/>
      <c r="D4206" s="34"/>
      <c r="E4206" s="32"/>
      <c r="F4206" s="36"/>
      <c r="G4206" s="288"/>
      <c r="N4206" s="5"/>
      <c r="O4206" s="5"/>
      <c r="P4206" s="5"/>
      <c r="Q4206" s="5"/>
      <c r="R4206" s="5"/>
      <c r="S4206" s="5"/>
    </row>
    <row r="4207" spans="3:19" ht="15.75">
      <c r="C4207" s="31"/>
      <c r="D4207" s="34"/>
      <c r="E4207" s="32"/>
      <c r="F4207" s="36"/>
      <c r="G4207" s="288"/>
      <c r="N4207" s="5"/>
      <c r="O4207" s="5"/>
      <c r="P4207" s="5"/>
      <c r="Q4207" s="5"/>
      <c r="R4207" s="5"/>
      <c r="S4207" s="5"/>
    </row>
    <row r="4208" spans="3:19" ht="15.75">
      <c r="C4208" s="31"/>
      <c r="D4208" s="34"/>
      <c r="E4208" s="32"/>
      <c r="F4208" s="36"/>
      <c r="G4208" s="288"/>
      <c r="N4208" s="5"/>
      <c r="O4208" s="5"/>
      <c r="P4208" s="5"/>
      <c r="Q4208" s="5"/>
      <c r="R4208" s="5"/>
      <c r="S4208" s="5"/>
    </row>
    <row r="4209" spans="3:19" ht="15.75">
      <c r="C4209" s="31"/>
      <c r="D4209" s="34"/>
      <c r="E4209" s="32"/>
      <c r="F4209" s="36"/>
      <c r="G4209" s="288"/>
      <c r="N4209" s="5"/>
      <c r="O4209" s="5"/>
      <c r="P4209" s="5"/>
      <c r="Q4209" s="5"/>
      <c r="R4209" s="5"/>
      <c r="S4209" s="5"/>
    </row>
    <row r="4210" spans="3:19" ht="15.75">
      <c r="C4210" s="31"/>
      <c r="D4210" s="34"/>
      <c r="E4210" s="32"/>
      <c r="F4210" s="36"/>
      <c r="G4210" s="288"/>
      <c r="N4210" s="5"/>
      <c r="O4210" s="5"/>
      <c r="P4210" s="5"/>
      <c r="Q4210" s="5"/>
      <c r="R4210" s="5"/>
      <c r="S4210" s="5"/>
    </row>
    <row r="4211" spans="3:19" ht="15.75">
      <c r="C4211" s="31"/>
      <c r="D4211" s="34"/>
      <c r="E4211" s="32"/>
      <c r="F4211" s="36"/>
      <c r="G4211" s="288"/>
      <c r="N4211" s="5"/>
      <c r="O4211" s="5"/>
      <c r="P4211" s="5"/>
      <c r="Q4211" s="5"/>
      <c r="R4211" s="5"/>
      <c r="S4211" s="5"/>
    </row>
    <row r="4212" spans="3:19" ht="15.75">
      <c r="C4212" s="31"/>
      <c r="D4212" s="34"/>
      <c r="E4212" s="32"/>
      <c r="F4212" s="36"/>
      <c r="G4212" s="288"/>
      <c r="N4212" s="5"/>
      <c r="O4212" s="5"/>
      <c r="P4212" s="5"/>
      <c r="Q4212" s="5"/>
      <c r="R4212" s="5"/>
      <c r="S4212" s="5"/>
    </row>
    <row r="4213" spans="3:19" ht="15.75">
      <c r="C4213" s="31"/>
      <c r="D4213" s="34"/>
      <c r="E4213" s="32"/>
      <c r="F4213" s="36"/>
      <c r="G4213" s="288"/>
      <c r="N4213" s="5"/>
      <c r="O4213" s="5"/>
      <c r="P4213" s="5"/>
      <c r="Q4213" s="5"/>
      <c r="R4213" s="5"/>
      <c r="S4213" s="5"/>
    </row>
    <row r="4214" spans="3:19" ht="15.75">
      <c r="C4214" s="31"/>
      <c r="D4214" s="34"/>
      <c r="E4214" s="32"/>
      <c r="F4214" s="36"/>
      <c r="G4214" s="288"/>
      <c r="N4214" s="5"/>
      <c r="O4214" s="5"/>
      <c r="P4214" s="5"/>
      <c r="Q4214" s="5"/>
      <c r="R4214" s="5"/>
      <c r="S4214" s="5"/>
    </row>
    <row r="4215" spans="3:19" ht="15.75">
      <c r="C4215" s="31"/>
      <c r="D4215" s="34"/>
      <c r="E4215" s="32"/>
      <c r="F4215" s="36"/>
      <c r="G4215" s="288"/>
      <c r="N4215" s="5"/>
      <c r="O4215" s="5"/>
      <c r="P4215" s="5"/>
      <c r="Q4215" s="5"/>
      <c r="R4215" s="5"/>
      <c r="S4215" s="5"/>
    </row>
    <row r="4216" spans="3:19" ht="15.75">
      <c r="C4216" s="31"/>
      <c r="D4216" s="34"/>
      <c r="E4216" s="32"/>
      <c r="F4216" s="36"/>
      <c r="G4216" s="288"/>
      <c r="N4216" s="5"/>
      <c r="O4216" s="5"/>
      <c r="P4216" s="5"/>
      <c r="Q4216" s="5"/>
      <c r="R4216" s="5"/>
      <c r="S4216" s="5"/>
    </row>
    <row r="4217" spans="3:19" ht="15.75">
      <c r="C4217" s="31"/>
      <c r="D4217" s="34"/>
      <c r="E4217" s="32"/>
      <c r="F4217" s="36"/>
      <c r="G4217" s="288"/>
      <c r="N4217" s="5"/>
      <c r="O4217" s="5"/>
      <c r="P4217" s="5"/>
      <c r="Q4217" s="5"/>
      <c r="R4217" s="5"/>
      <c r="S4217" s="5"/>
    </row>
    <row r="4218" spans="3:19" ht="15.75">
      <c r="C4218" s="31"/>
      <c r="D4218" s="34"/>
      <c r="E4218" s="32"/>
      <c r="F4218" s="36"/>
      <c r="G4218" s="288"/>
      <c r="N4218" s="5"/>
      <c r="O4218" s="5"/>
      <c r="P4218" s="5"/>
      <c r="Q4218" s="5"/>
      <c r="R4218" s="5"/>
      <c r="S4218" s="5"/>
    </row>
    <row r="4219" spans="3:19" ht="15.75">
      <c r="C4219" s="31"/>
      <c r="D4219" s="34"/>
      <c r="E4219" s="32"/>
      <c r="F4219" s="36"/>
      <c r="G4219" s="288"/>
      <c r="N4219" s="5"/>
      <c r="O4219" s="5"/>
      <c r="P4219" s="5"/>
      <c r="Q4219" s="5"/>
      <c r="R4219" s="5"/>
      <c r="S4219" s="5"/>
    </row>
    <row r="4220" spans="3:19" ht="15.75">
      <c r="C4220" s="31"/>
      <c r="D4220" s="34"/>
      <c r="E4220" s="32"/>
      <c r="F4220" s="36"/>
      <c r="G4220" s="288"/>
      <c r="N4220" s="5"/>
      <c r="O4220" s="5"/>
      <c r="P4220" s="5"/>
      <c r="Q4220" s="5"/>
      <c r="R4220" s="5"/>
      <c r="S4220" s="5"/>
    </row>
    <row r="4221" spans="3:19" ht="15.75">
      <c r="C4221" s="31"/>
      <c r="D4221" s="34"/>
      <c r="E4221" s="32"/>
      <c r="F4221" s="36"/>
      <c r="G4221" s="288"/>
      <c r="N4221" s="5"/>
      <c r="O4221" s="5"/>
      <c r="P4221" s="5"/>
      <c r="Q4221" s="5"/>
      <c r="R4221" s="5"/>
      <c r="S4221" s="5"/>
    </row>
    <row r="4222" spans="3:19" ht="15.75">
      <c r="C4222" s="31"/>
      <c r="D4222" s="34"/>
      <c r="E4222" s="32"/>
      <c r="F4222" s="36"/>
      <c r="G4222" s="288"/>
      <c r="N4222" s="5"/>
      <c r="O4222" s="5"/>
      <c r="P4222" s="5"/>
      <c r="Q4222" s="5"/>
      <c r="R4222" s="5"/>
      <c r="S4222" s="5"/>
    </row>
    <row r="4223" spans="3:19" ht="15.75">
      <c r="C4223" s="31"/>
      <c r="D4223" s="34"/>
      <c r="E4223" s="32"/>
      <c r="F4223" s="36"/>
      <c r="G4223" s="288"/>
      <c r="N4223" s="5"/>
      <c r="O4223" s="5"/>
      <c r="P4223" s="5"/>
      <c r="Q4223" s="5"/>
      <c r="R4223" s="5"/>
      <c r="S4223" s="5"/>
    </row>
    <row r="4224" spans="3:19" ht="15.75">
      <c r="C4224" s="31"/>
      <c r="D4224" s="34"/>
      <c r="E4224" s="32"/>
      <c r="F4224" s="36"/>
      <c r="G4224" s="288"/>
      <c r="N4224" s="5"/>
      <c r="O4224" s="5"/>
      <c r="P4224" s="5"/>
      <c r="Q4224" s="5"/>
      <c r="R4224" s="5"/>
      <c r="S4224" s="5"/>
    </row>
    <row r="4225" spans="3:19" ht="15.75">
      <c r="C4225" s="31"/>
      <c r="D4225" s="34"/>
      <c r="E4225" s="32"/>
      <c r="F4225" s="36"/>
      <c r="G4225" s="288"/>
      <c r="N4225" s="5"/>
      <c r="O4225" s="5"/>
      <c r="P4225" s="5"/>
      <c r="Q4225" s="5"/>
      <c r="R4225" s="5"/>
      <c r="S4225" s="5"/>
    </row>
    <row r="4226" spans="3:19" ht="15.75">
      <c r="C4226" s="31"/>
      <c r="D4226" s="34"/>
      <c r="E4226" s="32"/>
      <c r="F4226" s="36"/>
      <c r="G4226" s="288"/>
      <c r="N4226" s="5"/>
      <c r="O4226" s="5"/>
      <c r="P4226" s="5"/>
      <c r="Q4226" s="5"/>
      <c r="R4226" s="5"/>
      <c r="S4226" s="5"/>
    </row>
    <row r="4227" spans="3:19" ht="15.75">
      <c r="C4227" s="31"/>
      <c r="D4227" s="34"/>
      <c r="E4227" s="32"/>
      <c r="F4227" s="36"/>
      <c r="G4227" s="288"/>
      <c r="N4227" s="5"/>
      <c r="O4227" s="5"/>
      <c r="P4227" s="5"/>
      <c r="Q4227" s="5"/>
      <c r="R4227" s="5"/>
      <c r="S4227" s="5"/>
    </row>
    <row r="4228" spans="3:19" ht="15.75">
      <c r="C4228" s="31"/>
      <c r="D4228" s="34"/>
      <c r="E4228" s="32"/>
      <c r="F4228" s="36"/>
      <c r="G4228" s="288"/>
      <c r="N4228" s="5"/>
      <c r="O4228" s="5"/>
      <c r="P4228" s="5"/>
      <c r="Q4228" s="5"/>
      <c r="R4228" s="5"/>
      <c r="S4228" s="5"/>
    </row>
    <row r="4229" spans="3:19" ht="15.75">
      <c r="C4229" s="31"/>
      <c r="D4229" s="34"/>
      <c r="E4229" s="32"/>
      <c r="F4229" s="36"/>
      <c r="G4229" s="288"/>
      <c r="N4229" s="5"/>
      <c r="O4229" s="5"/>
      <c r="P4229" s="5"/>
      <c r="Q4229" s="5"/>
      <c r="R4229" s="5"/>
      <c r="S4229" s="5"/>
    </row>
    <row r="4230" spans="3:19" ht="15.75">
      <c r="C4230" s="31"/>
      <c r="D4230" s="34"/>
      <c r="E4230" s="32"/>
      <c r="F4230" s="36"/>
      <c r="G4230" s="288"/>
      <c r="N4230" s="5"/>
      <c r="O4230" s="5"/>
      <c r="P4230" s="5"/>
      <c r="Q4230" s="5"/>
      <c r="R4230" s="5"/>
      <c r="S4230" s="5"/>
    </row>
    <row r="4231" spans="3:19" ht="15.75">
      <c r="C4231" s="31"/>
      <c r="D4231" s="34"/>
      <c r="E4231" s="32"/>
      <c r="F4231" s="36"/>
      <c r="G4231" s="288"/>
      <c r="N4231" s="5"/>
      <c r="O4231" s="5"/>
      <c r="P4231" s="5"/>
      <c r="Q4231" s="5"/>
      <c r="R4231" s="5"/>
      <c r="S4231" s="5"/>
    </row>
    <row r="4232" spans="3:19" ht="15.75">
      <c r="C4232" s="31"/>
      <c r="D4232" s="34"/>
      <c r="E4232" s="32"/>
      <c r="F4232" s="36"/>
      <c r="G4232" s="288"/>
      <c r="N4232" s="5"/>
      <c r="O4232" s="5"/>
      <c r="P4232" s="5"/>
      <c r="Q4232" s="5"/>
      <c r="R4232" s="5"/>
      <c r="S4232" s="5"/>
    </row>
    <row r="4233" spans="3:19" ht="15.75">
      <c r="C4233" s="31"/>
      <c r="D4233" s="34"/>
      <c r="E4233" s="32"/>
      <c r="F4233" s="36"/>
      <c r="G4233" s="288"/>
      <c r="N4233" s="5"/>
      <c r="O4233" s="5"/>
      <c r="P4233" s="5"/>
      <c r="Q4233" s="5"/>
      <c r="R4233" s="5"/>
      <c r="S4233" s="5"/>
    </row>
    <row r="4234" spans="3:19" ht="15.75">
      <c r="C4234" s="31"/>
      <c r="D4234" s="34"/>
      <c r="E4234" s="32"/>
      <c r="F4234" s="36"/>
      <c r="G4234" s="288"/>
      <c r="N4234" s="5"/>
      <c r="O4234" s="5"/>
      <c r="P4234" s="5"/>
      <c r="Q4234" s="5"/>
      <c r="R4234" s="5"/>
      <c r="S4234" s="5"/>
    </row>
    <row r="4235" spans="3:19" ht="15.75">
      <c r="C4235" s="31"/>
      <c r="D4235" s="34"/>
      <c r="E4235" s="32"/>
      <c r="F4235" s="36"/>
      <c r="G4235" s="288"/>
      <c r="N4235" s="5"/>
      <c r="O4235" s="5"/>
      <c r="P4235" s="5"/>
      <c r="Q4235" s="5"/>
      <c r="R4235" s="5"/>
      <c r="S4235" s="5"/>
    </row>
    <row r="4236" spans="3:19" ht="15.75">
      <c r="C4236" s="31"/>
      <c r="D4236" s="34"/>
      <c r="E4236" s="32"/>
      <c r="F4236" s="36"/>
      <c r="G4236" s="288"/>
      <c r="N4236" s="5"/>
      <c r="O4236" s="5"/>
      <c r="P4236" s="5"/>
      <c r="Q4236" s="5"/>
      <c r="R4236" s="5"/>
      <c r="S4236" s="5"/>
    </row>
    <row r="4237" spans="3:19" ht="15.75">
      <c r="C4237" s="31"/>
      <c r="D4237" s="34"/>
      <c r="E4237" s="32"/>
      <c r="F4237" s="36"/>
      <c r="G4237" s="288"/>
      <c r="N4237" s="5"/>
      <c r="O4237" s="5"/>
      <c r="P4237" s="5"/>
      <c r="Q4237" s="5"/>
      <c r="R4237" s="5"/>
      <c r="S4237" s="5"/>
    </row>
    <row r="4238" spans="3:19" ht="15.75">
      <c r="C4238" s="31"/>
      <c r="D4238" s="34"/>
      <c r="E4238" s="32"/>
      <c r="F4238" s="36"/>
      <c r="G4238" s="288"/>
      <c r="N4238" s="5"/>
      <c r="O4238" s="5"/>
      <c r="P4238" s="5"/>
      <c r="Q4238" s="5"/>
      <c r="R4238" s="5"/>
      <c r="S4238" s="5"/>
    </row>
    <row r="4239" spans="3:19" ht="15.75">
      <c r="C4239" s="31"/>
      <c r="D4239" s="34"/>
      <c r="E4239" s="32"/>
      <c r="F4239" s="36"/>
      <c r="G4239" s="288"/>
      <c r="N4239" s="5"/>
      <c r="O4239" s="5"/>
      <c r="P4239" s="5"/>
      <c r="Q4239" s="5"/>
      <c r="R4239" s="5"/>
      <c r="S4239" s="5"/>
    </row>
    <row r="4240" spans="3:19" ht="15.75">
      <c r="C4240" s="31"/>
      <c r="D4240" s="34"/>
      <c r="E4240" s="32"/>
      <c r="F4240" s="36"/>
      <c r="G4240" s="288"/>
      <c r="N4240" s="5"/>
      <c r="O4240" s="5"/>
      <c r="P4240" s="5"/>
      <c r="Q4240" s="5"/>
      <c r="R4240" s="5"/>
      <c r="S4240" s="5"/>
    </row>
    <row r="4241" spans="3:19" ht="15.75">
      <c r="C4241" s="31"/>
      <c r="D4241" s="34"/>
      <c r="E4241" s="32"/>
      <c r="F4241" s="36"/>
      <c r="G4241" s="288"/>
      <c r="N4241" s="5"/>
      <c r="O4241" s="5"/>
      <c r="P4241" s="5"/>
      <c r="Q4241" s="5"/>
      <c r="R4241" s="5"/>
      <c r="S4241" s="5"/>
    </row>
    <row r="4242" spans="3:19" ht="15.75">
      <c r="C4242" s="31"/>
      <c r="D4242" s="34"/>
      <c r="E4242" s="32"/>
      <c r="F4242" s="36"/>
      <c r="G4242" s="288"/>
      <c r="N4242" s="5"/>
      <c r="O4242" s="5"/>
      <c r="P4242" s="5"/>
      <c r="Q4242" s="5"/>
      <c r="R4242" s="5"/>
      <c r="S4242" s="5"/>
    </row>
    <row r="4243" spans="3:19" ht="15.75">
      <c r="C4243" s="31"/>
      <c r="D4243" s="34"/>
      <c r="E4243" s="32"/>
      <c r="F4243" s="36"/>
      <c r="G4243" s="288"/>
      <c r="N4243" s="5"/>
      <c r="O4243" s="5"/>
      <c r="P4243" s="5"/>
      <c r="Q4243" s="5"/>
      <c r="R4243" s="5"/>
      <c r="S4243" s="5"/>
    </row>
    <row r="4244" spans="3:19" ht="15.75">
      <c r="C4244" s="31"/>
      <c r="D4244" s="34"/>
      <c r="E4244" s="32"/>
      <c r="F4244" s="36"/>
      <c r="G4244" s="288"/>
      <c r="N4244" s="5"/>
      <c r="O4244" s="5"/>
      <c r="P4244" s="5"/>
      <c r="Q4244" s="5"/>
      <c r="R4244" s="5"/>
      <c r="S4244" s="5"/>
    </row>
    <row r="4245" spans="3:19" ht="15.75">
      <c r="C4245" s="31"/>
      <c r="D4245" s="34"/>
      <c r="E4245" s="32"/>
      <c r="F4245" s="36"/>
      <c r="G4245" s="288"/>
      <c r="N4245" s="5"/>
      <c r="O4245" s="5"/>
      <c r="P4245" s="5"/>
      <c r="Q4245" s="5"/>
      <c r="R4245" s="5"/>
      <c r="S4245" s="5"/>
    </row>
    <row r="4246" spans="3:19" ht="15.75">
      <c r="C4246" s="31"/>
      <c r="D4246" s="34"/>
      <c r="E4246" s="32"/>
      <c r="F4246" s="36"/>
      <c r="G4246" s="288"/>
      <c r="N4246" s="5"/>
      <c r="O4246" s="5"/>
      <c r="P4246" s="5"/>
      <c r="Q4246" s="5"/>
      <c r="R4246" s="5"/>
      <c r="S4246" s="5"/>
    </row>
    <row r="4247" spans="3:19" ht="15.75">
      <c r="C4247" s="31"/>
      <c r="D4247" s="34"/>
      <c r="E4247" s="32"/>
      <c r="F4247" s="36"/>
      <c r="G4247" s="288"/>
      <c r="N4247" s="5"/>
      <c r="O4247" s="5"/>
      <c r="P4247" s="5"/>
      <c r="Q4247" s="5"/>
      <c r="R4247" s="5"/>
      <c r="S4247" s="5"/>
    </row>
    <row r="4248" spans="3:19" ht="15.75">
      <c r="C4248" s="31"/>
      <c r="D4248" s="34"/>
      <c r="E4248" s="32"/>
      <c r="F4248" s="36"/>
      <c r="G4248" s="288"/>
      <c r="N4248" s="5"/>
      <c r="O4248" s="5"/>
      <c r="P4248" s="5"/>
      <c r="Q4248" s="5"/>
      <c r="R4248" s="5"/>
      <c r="S4248" s="5"/>
    </row>
    <row r="4249" spans="3:19" ht="15.75">
      <c r="C4249" s="31"/>
      <c r="D4249" s="34"/>
      <c r="E4249" s="32"/>
      <c r="F4249" s="36"/>
      <c r="G4249" s="288"/>
      <c r="N4249" s="5"/>
      <c r="O4249" s="5"/>
      <c r="P4249" s="5"/>
      <c r="Q4249" s="5"/>
      <c r="R4249" s="5"/>
      <c r="S4249" s="5"/>
    </row>
    <row r="4250" spans="3:19" ht="15.75">
      <c r="C4250" s="31"/>
      <c r="D4250" s="34"/>
      <c r="E4250" s="32"/>
      <c r="F4250" s="36"/>
      <c r="G4250" s="288"/>
      <c r="N4250" s="5"/>
      <c r="O4250" s="5"/>
      <c r="P4250" s="5"/>
      <c r="Q4250" s="5"/>
      <c r="R4250" s="5"/>
      <c r="S4250" s="5"/>
    </row>
    <row r="4251" spans="3:19" ht="15.75">
      <c r="C4251" s="31"/>
      <c r="D4251" s="34"/>
      <c r="E4251" s="32"/>
      <c r="F4251" s="36"/>
      <c r="G4251" s="288"/>
      <c r="N4251" s="5"/>
      <c r="O4251" s="5"/>
      <c r="P4251" s="5"/>
      <c r="Q4251" s="5"/>
      <c r="R4251" s="5"/>
      <c r="S4251" s="5"/>
    </row>
    <row r="4252" spans="3:19" ht="15.75">
      <c r="C4252" s="31"/>
      <c r="D4252" s="34"/>
      <c r="E4252" s="32"/>
      <c r="F4252" s="36"/>
      <c r="G4252" s="288"/>
      <c r="N4252" s="5"/>
      <c r="O4252" s="5"/>
      <c r="P4252" s="5"/>
      <c r="Q4252" s="5"/>
      <c r="R4252" s="5"/>
      <c r="S4252" s="5"/>
    </row>
    <row r="4253" spans="3:19" ht="15.75">
      <c r="C4253" s="31"/>
      <c r="D4253" s="34"/>
      <c r="E4253" s="32"/>
      <c r="F4253" s="36"/>
      <c r="G4253" s="288"/>
      <c r="N4253" s="5"/>
      <c r="O4253" s="5"/>
      <c r="P4253" s="5"/>
      <c r="Q4253" s="5"/>
      <c r="R4253" s="5"/>
      <c r="S4253" s="5"/>
    </row>
    <row r="4254" spans="3:19" ht="15.75">
      <c r="C4254" s="31"/>
      <c r="D4254" s="34"/>
      <c r="E4254" s="32"/>
      <c r="F4254" s="36"/>
      <c r="G4254" s="288"/>
      <c r="N4254" s="5"/>
      <c r="O4254" s="5"/>
      <c r="P4254" s="5"/>
      <c r="Q4254" s="5"/>
      <c r="R4254" s="5"/>
      <c r="S4254" s="5"/>
    </row>
    <row r="4255" spans="3:19" ht="15.75">
      <c r="C4255" s="31"/>
      <c r="D4255" s="34"/>
      <c r="E4255" s="32"/>
      <c r="F4255" s="36"/>
      <c r="G4255" s="288"/>
      <c r="N4255" s="5"/>
      <c r="O4255" s="5"/>
      <c r="P4255" s="5"/>
      <c r="Q4255" s="5"/>
      <c r="R4255" s="5"/>
      <c r="S4255" s="5"/>
    </row>
    <row r="4256" spans="3:19" ht="15.75">
      <c r="C4256" s="31"/>
      <c r="D4256" s="34"/>
      <c r="E4256" s="32"/>
      <c r="F4256" s="36"/>
      <c r="G4256" s="288"/>
      <c r="N4256" s="5"/>
      <c r="O4256" s="5"/>
      <c r="P4256" s="5"/>
      <c r="Q4256" s="5"/>
      <c r="R4256" s="5"/>
      <c r="S4256" s="5"/>
    </row>
    <row r="4257" spans="3:19" ht="15.75">
      <c r="C4257" s="31"/>
      <c r="D4257" s="34"/>
      <c r="E4257" s="32"/>
      <c r="F4257" s="36"/>
      <c r="G4257" s="288"/>
      <c r="N4257" s="5"/>
      <c r="O4257" s="5"/>
      <c r="P4257" s="5"/>
      <c r="Q4257" s="5"/>
      <c r="R4257" s="5"/>
      <c r="S4257" s="5"/>
    </row>
    <row r="4258" spans="3:19" ht="15.75">
      <c r="C4258" s="31"/>
      <c r="D4258" s="34"/>
      <c r="E4258" s="32"/>
      <c r="F4258" s="36"/>
      <c r="G4258" s="288"/>
      <c r="N4258" s="5"/>
      <c r="O4258" s="5"/>
      <c r="P4258" s="5"/>
      <c r="Q4258" s="5"/>
      <c r="R4258" s="5"/>
      <c r="S4258" s="5"/>
    </row>
    <row r="4259" spans="3:19" ht="15.75">
      <c r="C4259" s="31"/>
      <c r="D4259" s="34"/>
      <c r="E4259" s="32"/>
      <c r="F4259" s="36"/>
      <c r="G4259" s="288"/>
      <c r="N4259" s="5"/>
      <c r="O4259" s="5"/>
      <c r="P4259" s="5"/>
      <c r="Q4259" s="5"/>
      <c r="R4259" s="5"/>
      <c r="S4259" s="5"/>
    </row>
    <row r="4260" spans="3:19" ht="15.75">
      <c r="C4260" s="31"/>
      <c r="D4260" s="34"/>
      <c r="E4260" s="32"/>
      <c r="F4260" s="36"/>
      <c r="G4260" s="288"/>
      <c r="N4260" s="5"/>
      <c r="O4260" s="5"/>
      <c r="P4260" s="5"/>
      <c r="Q4260" s="5"/>
      <c r="R4260" s="5"/>
      <c r="S4260" s="5"/>
    </row>
    <row r="4261" spans="3:19" ht="15.75">
      <c r="C4261" s="31"/>
      <c r="D4261" s="34"/>
      <c r="E4261" s="32"/>
      <c r="F4261" s="36"/>
      <c r="G4261" s="288"/>
      <c r="N4261" s="5"/>
      <c r="O4261" s="5"/>
      <c r="P4261" s="5"/>
      <c r="Q4261" s="5"/>
      <c r="R4261" s="5"/>
      <c r="S4261" s="5"/>
    </row>
    <row r="4262" spans="3:19" ht="15.75">
      <c r="C4262" s="31"/>
      <c r="D4262" s="34"/>
      <c r="E4262" s="32"/>
      <c r="F4262" s="36"/>
      <c r="G4262" s="288"/>
      <c r="N4262" s="5"/>
      <c r="O4262" s="5"/>
      <c r="P4262" s="5"/>
      <c r="Q4262" s="5"/>
      <c r="R4262" s="5"/>
      <c r="S4262" s="5"/>
    </row>
    <row r="4263" spans="3:19" ht="15.75">
      <c r="C4263" s="31"/>
      <c r="D4263" s="34"/>
      <c r="E4263" s="32"/>
      <c r="F4263" s="36"/>
      <c r="G4263" s="288"/>
      <c r="N4263" s="5"/>
      <c r="O4263" s="5"/>
      <c r="P4263" s="5"/>
      <c r="Q4263" s="5"/>
      <c r="R4263" s="5"/>
      <c r="S4263" s="5"/>
    </row>
    <row r="4264" spans="3:19" ht="15.75">
      <c r="C4264" s="31"/>
      <c r="D4264" s="34"/>
      <c r="E4264" s="32"/>
      <c r="F4264" s="36"/>
      <c r="G4264" s="288"/>
      <c r="N4264" s="5"/>
      <c r="O4264" s="5"/>
      <c r="P4264" s="5"/>
      <c r="Q4264" s="5"/>
      <c r="R4264" s="5"/>
      <c r="S4264" s="5"/>
    </row>
    <row r="4265" spans="3:19" ht="15.75">
      <c r="C4265" s="31"/>
      <c r="D4265" s="34"/>
      <c r="E4265" s="32"/>
      <c r="F4265" s="36"/>
      <c r="G4265" s="288"/>
      <c r="N4265" s="5"/>
      <c r="O4265" s="5"/>
      <c r="P4265" s="5"/>
      <c r="Q4265" s="5"/>
      <c r="R4265" s="5"/>
      <c r="S4265" s="5"/>
    </row>
    <row r="4266" spans="3:19" ht="15.75">
      <c r="C4266" s="31"/>
      <c r="D4266" s="34"/>
      <c r="E4266" s="32"/>
      <c r="F4266" s="36"/>
      <c r="G4266" s="288"/>
      <c r="N4266" s="5"/>
      <c r="O4266" s="5"/>
      <c r="P4266" s="5"/>
      <c r="Q4266" s="5"/>
      <c r="R4266" s="5"/>
      <c r="S4266" s="5"/>
    </row>
    <row r="4267" spans="3:19" ht="15.75">
      <c r="C4267" s="31"/>
      <c r="D4267" s="34"/>
      <c r="E4267" s="32"/>
      <c r="F4267" s="36"/>
      <c r="G4267" s="288"/>
      <c r="N4267" s="5"/>
      <c r="O4267" s="5"/>
      <c r="P4267" s="5"/>
      <c r="Q4267" s="5"/>
      <c r="R4267" s="5"/>
      <c r="S4267" s="5"/>
    </row>
    <row r="4268" spans="3:19" ht="15.75">
      <c r="C4268" s="31"/>
      <c r="D4268" s="34"/>
      <c r="E4268" s="32"/>
      <c r="F4268" s="36"/>
      <c r="G4268" s="288"/>
      <c r="N4268" s="5"/>
      <c r="O4268" s="5"/>
      <c r="P4268" s="5"/>
      <c r="Q4268" s="5"/>
      <c r="R4268" s="5"/>
      <c r="S4268" s="5"/>
    </row>
    <row r="4269" spans="3:19" ht="15.75">
      <c r="C4269" s="31"/>
      <c r="D4269" s="34"/>
      <c r="E4269" s="32"/>
      <c r="F4269" s="36"/>
      <c r="G4269" s="288"/>
      <c r="N4269" s="5"/>
      <c r="O4269" s="5"/>
      <c r="P4269" s="5"/>
      <c r="Q4269" s="5"/>
      <c r="R4269" s="5"/>
      <c r="S4269" s="5"/>
    </row>
    <row r="4270" spans="3:19" ht="15.75">
      <c r="C4270" s="31"/>
      <c r="D4270" s="34"/>
      <c r="E4270" s="32"/>
      <c r="F4270" s="36"/>
      <c r="G4270" s="288"/>
      <c r="N4270" s="5"/>
      <c r="O4270" s="5"/>
      <c r="P4270" s="5"/>
      <c r="Q4270" s="5"/>
      <c r="R4270" s="5"/>
      <c r="S4270" s="5"/>
    </row>
    <row r="4271" spans="3:19" ht="15.75">
      <c r="C4271" s="31"/>
      <c r="D4271" s="34"/>
      <c r="E4271" s="32"/>
      <c r="F4271" s="36"/>
      <c r="G4271" s="288"/>
      <c r="N4271" s="5"/>
      <c r="O4271" s="5"/>
      <c r="P4271" s="5"/>
      <c r="Q4271" s="5"/>
      <c r="R4271" s="5"/>
      <c r="S4271" s="5"/>
    </row>
    <row r="4272" spans="3:19" ht="15.75">
      <c r="C4272" s="31"/>
      <c r="D4272" s="34"/>
      <c r="E4272" s="32"/>
      <c r="F4272" s="36"/>
      <c r="G4272" s="288"/>
      <c r="N4272" s="5"/>
      <c r="O4272" s="5"/>
      <c r="P4272" s="5"/>
      <c r="Q4272" s="5"/>
      <c r="R4272" s="5"/>
      <c r="S4272" s="5"/>
    </row>
    <row r="4273" spans="3:19" ht="15.75">
      <c r="C4273" s="31"/>
      <c r="D4273" s="34"/>
      <c r="E4273" s="32"/>
      <c r="F4273" s="36"/>
      <c r="G4273" s="288"/>
      <c r="N4273" s="5"/>
      <c r="O4273" s="5"/>
      <c r="P4273" s="5"/>
      <c r="Q4273" s="5"/>
      <c r="R4273" s="5"/>
      <c r="S4273" s="5"/>
    </row>
    <row r="4274" spans="3:19" ht="15.75">
      <c r="C4274" s="31"/>
      <c r="D4274" s="34"/>
      <c r="E4274" s="32"/>
      <c r="F4274" s="36"/>
      <c r="G4274" s="288"/>
      <c r="N4274" s="5"/>
      <c r="O4274" s="5"/>
      <c r="P4274" s="5"/>
      <c r="Q4274" s="5"/>
      <c r="R4274" s="5"/>
      <c r="S4274" s="5"/>
    </row>
    <row r="4275" spans="3:19" ht="15.75">
      <c r="C4275" s="31"/>
      <c r="D4275" s="34"/>
      <c r="E4275" s="32"/>
      <c r="F4275" s="36"/>
      <c r="G4275" s="288"/>
      <c r="N4275" s="5"/>
      <c r="O4275" s="5"/>
      <c r="P4275" s="5"/>
      <c r="Q4275" s="5"/>
      <c r="R4275" s="5"/>
      <c r="S4275" s="5"/>
    </row>
    <row r="4276" spans="3:19" ht="15.75">
      <c r="C4276" s="31"/>
      <c r="D4276" s="34"/>
      <c r="E4276" s="32"/>
      <c r="F4276" s="36"/>
      <c r="G4276" s="288"/>
      <c r="N4276" s="5"/>
      <c r="O4276" s="5"/>
      <c r="P4276" s="5"/>
      <c r="Q4276" s="5"/>
      <c r="R4276" s="5"/>
      <c r="S4276" s="5"/>
    </row>
    <row r="4277" spans="3:19" ht="15.75">
      <c r="C4277" s="31"/>
      <c r="D4277" s="34"/>
      <c r="E4277" s="32"/>
      <c r="F4277" s="36"/>
      <c r="G4277" s="288"/>
      <c r="N4277" s="5"/>
      <c r="O4277" s="5"/>
      <c r="P4277" s="5"/>
      <c r="Q4277" s="5"/>
      <c r="R4277" s="5"/>
      <c r="S4277" s="5"/>
    </row>
    <row r="4278" spans="3:19" ht="15.75">
      <c r="C4278" s="31"/>
      <c r="D4278" s="34"/>
      <c r="E4278" s="32"/>
      <c r="F4278" s="36"/>
      <c r="G4278" s="288"/>
      <c r="N4278" s="5"/>
      <c r="O4278" s="5"/>
      <c r="P4278" s="5"/>
      <c r="Q4278" s="5"/>
      <c r="R4278" s="5"/>
      <c r="S4278" s="5"/>
    </row>
    <row r="4279" spans="3:19" ht="15.75">
      <c r="C4279" s="31"/>
      <c r="D4279" s="34"/>
      <c r="E4279" s="32"/>
      <c r="F4279" s="36"/>
      <c r="G4279" s="288"/>
      <c r="N4279" s="5"/>
      <c r="O4279" s="5"/>
      <c r="P4279" s="5"/>
      <c r="Q4279" s="5"/>
      <c r="R4279" s="5"/>
      <c r="S4279" s="5"/>
    </row>
    <row r="4280" spans="3:19" ht="15.75">
      <c r="C4280" s="31"/>
      <c r="D4280" s="34"/>
      <c r="E4280" s="32"/>
      <c r="F4280" s="36"/>
      <c r="G4280" s="288"/>
      <c r="N4280" s="5"/>
      <c r="O4280" s="5"/>
      <c r="P4280" s="5"/>
      <c r="Q4280" s="5"/>
      <c r="R4280" s="5"/>
      <c r="S4280" s="5"/>
    </row>
    <row r="4281" spans="3:19" ht="15.75">
      <c r="C4281" s="31"/>
      <c r="D4281" s="34"/>
      <c r="E4281" s="32"/>
      <c r="F4281" s="36"/>
      <c r="G4281" s="288"/>
      <c r="N4281" s="5"/>
      <c r="O4281" s="5"/>
      <c r="P4281" s="5"/>
      <c r="Q4281" s="5"/>
      <c r="R4281" s="5"/>
      <c r="S4281" s="5"/>
    </row>
    <row r="4282" spans="3:19" ht="15.75">
      <c r="C4282" s="31"/>
      <c r="D4282" s="34"/>
      <c r="E4282" s="32"/>
      <c r="F4282" s="36"/>
      <c r="G4282" s="288"/>
      <c r="N4282" s="5"/>
      <c r="O4282" s="5"/>
      <c r="P4282" s="5"/>
      <c r="Q4282" s="5"/>
      <c r="R4282" s="5"/>
      <c r="S4282" s="5"/>
    </row>
    <row r="4283" spans="3:19" ht="15.75">
      <c r="C4283" s="31"/>
      <c r="D4283" s="34"/>
      <c r="E4283" s="32"/>
      <c r="F4283" s="36"/>
      <c r="G4283" s="288"/>
      <c r="N4283" s="5"/>
      <c r="O4283" s="5"/>
      <c r="P4283" s="5"/>
      <c r="Q4283" s="5"/>
      <c r="R4283" s="5"/>
      <c r="S4283" s="5"/>
    </row>
    <row r="4284" spans="3:19" ht="15.75">
      <c r="C4284" s="31"/>
      <c r="D4284" s="34"/>
      <c r="E4284" s="32"/>
      <c r="F4284" s="36"/>
      <c r="G4284" s="288"/>
      <c r="N4284" s="5"/>
      <c r="O4284" s="5"/>
      <c r="P4284" s="5"/>
      <c r="Q4284" s="5"/>
      <c r="R4284" s="5"/>
      <c r="S4284" s="5"/>
    </row>
    <row r="4285" spans="3:19" ht="15.75">
      <c r="C4285" s="31"/>
      <c r="D4285" s="34"/>
      <c r="E4285" s="32"/>
      <c r="F4285" s="36"/>
      <c r="G4285" s="288"/>
      <c r="N4285" s="5"/>
      <c r="O4285" s="5"/>
      <c r="P4285" s="5"/>
      <c r="Q4285" s="5"/>
      <c r="R4285" s="5"/>
      <c r="S4285" s="5"/>
    </row>
    <row r="4286" spans="3:19" ht="15.75">
      <c r="C4286" s="31"/>
      <c r="D4286" s="34"/>
      <c r="E4286" s="32"/>
      <c r="F4286" s="36"/>
      <c r="G4286" s="288"/>
      <c r="N4286" s="5"/>
      <c r="O4286" s="5"/>
      <c r="P4286" s="5"/>
      <c r="Q4286" s="5"/>
      <c r="R4286" s="5"/>
      <c r="S4286" s="5"/>
    </row>
    <row r="4287" spans="3:19" ht="15.75">
      <c r="C4287" s="31"/>
      <c r="D4287" s="34"/>
      <c r="E4287" s="32"/>
      <c r="F4287" s="36"/>
      <c r="G4287" s="288"/>
      <c r="N4287" s="5"/>
      <c r="O4287" s="5"/>
      <c r="P4287" s="5"/>
      <c r="Q4287" s="5"/>
      <c r="R4287" s="5"/>
      <c r="S4287" s="5"/>
    </row>
    <row r="4288" spans="3:19" ht="15.75">
      <c r="C4288" s="31"/>
      <c r="D4288" s="34"/>
      <c r="E4288" s="32"/>
      <c r="F4288" s="36"/>
      <c r="G4288" s="288"/>
      <c r="N4288" s="5"/>
      <c r="O4288" s="5"/>
      <c r="P4288" s="5"/>
      <c r="Q4288" s="5"/>
      <c r="R4288" s="5"/>
      <c r="S4288" s="5"/>
    </row>
    <row r="4289" spans="3:19" ht="15.75">
      <c r="C4289" s="31"/>
      <c r="D4289" s="34"/>
      <c r="E4289" s="32"/>
      <c r="F4289" s="36"/>
      <c r="G4289" s="288"/>
      <c r="N4289" s="5"/>
      <c r="O4289" s="5"/>
      <c r="P4289" s="5"/>
      <c r="Q4289" s="5"/>
      <c r="R4289" s="5"/>
      <c r="S4289" s="5"/>
    </row>
    <row r="4290" spans="3:19" ht="15.75">
      <c r="C4290" s="31"/>
      <c r="D4290" s="34"/>
      <c r="E4290" s="32"/>
      <c r="F4290" s="36"/>
      <c r="G4290" s="288"/>
      <c r="N4290" s="5"/>
      <c r="O4290" s="5"/>
      <c r="P4290" s="5"/>
      <c r="Q4290" s="5"/>
      <c r="R4290" s="5"/>
      <c r="S4290" s="5"/>
    </row>
    <row r="4291" spans="3:19" ht="15.75">
      <c r="C4291" s="31"/>
      <c r="D4291" s="34"/>
      <c r="E4291" s="32"/>
      <c r="F4291" s="36"/>
      <c r="G4291" s="288"/>
      <c r="N4291" s="5"/>
      <c r="O4291" s="5"/>
      <c r="P4291" s="5"/>
      <c r="Q4291" s="5"/>
      <c r="R4291" s="5"/>
      <c r="S4291" s="5"/>
    </row>
    <row r="4292" spans="3:19" ht="15.75">
      <c r="C4292" s="31"/>
      <c r="D4292" s="34"/>
      <c r="E4292" s="32"/>
      <c r="F4292" s="36"/>
      <c r="G4292" s="288"/>
      <c r="N4292" s="5"/>
      <c r="O4292" s="5"/>
      <c r="P4292" s="5"/>
      <c r="Q4292" s="5"/>
      <c r="R4292" s="5"/>
      <c r="S4292" s="5"/>
    </row>
    <row r="4293" spans="3:19" ht="15.75">
      <c r="C4293" s="31"/>
      <c r="D4293" s="34"/>
      <c r="E4293" s="32"/>
      <c r="F4293" s="36"/>
      <c r="G4293" s="288"/>
      <c r="N4293" s="5"/>
      <c r="O4293" s="5"/>
      <c r="P4293" s="5"/>
      <c r="Q4293" s="5"/>
      <c r="R4293" s="5"/>
      <c r="S4293" s="5"/>
    </row>
    <row r="4294" spans="3:19" ht="15.75">
      <c r="C4294" s="31"/>
      <c r="D4294" s="34"/>
      <c r="E4294" s="32"/>
      <c r="F4294" s="36"/>
      <c r="G4294" s="288"/>
      <c r="N4294" s="5"/>
      <c r="O4294" s="5"/>
      <c r="P4294" s="5"/>
      <c r="Q4294" s="5"/>
      <c r="R4294" s="5"/>
      <c r="S4294" s="5"/>
    </row>
    <row r="4295" spans="3:19" ht="15.75">
      <c r="C4295" s="31"/>
      <c r="D4295" s="34"/>
      <c r="E4295" s="32"/>
      <c r="F4295" s="36"/>
      <c r="G4295" s="288"/>
      <c r="N4295" s="5"/>
      <c r="O4295" s="5"/>
      <c r="P4295" s="5"/>
      <c r="Q4295" s="5"/>
      <c r="R4295" s="5"/>
      <c r="S4295" s="5"/>
    </row>
    <row r="4296" spans="3:19" ht="15.75">
      <c r="C4296" s="31"/>
      <c r="D4296" s="34"/>
      <c r="E4296" s="32"/>
      <c r="F4296" s="36"/>
      <c r="G4296" s="288"/>
      <c r="N4296" s="5"/>
      <c r="O4296" s="5"/>
      <c r="P4296" s="5"/>
      <c r="Q4296" s="5"/>
      <c r="R4296" s="5"/>
      <c r="S4296" s="5"/>
    </row>
    <row r="4297" spans="3:19" ht="15.75">
      <c r="C4297" s="31"/>
      <c r="D4297" s="34"/>
      <c r="E4297" s="32"/>
      <c r="F4297" s="36"/>
      <c r="G4297" s="288"/>
      <c r="N4297" s="5"/>
      <c r="O4297" s="5"/>
      <c r="P4297" s="5"/>
      <c r="Q4297" s="5"/>
      <c r="R4297" s="5"/>
      <c r="S4297" s="5"/>
    </row>
    <row r="4298" spans="3:19" ht="15.75">
      <c r="C4298" s="31"/>
      <c r="D4298" s="34"/>
      <c r="E4298" s="32"/>
      <c r="F4298" s="36"/>
      <c r="G4298" s="288"/>
      <c r="N4298" s="5"/>
      <c r="O4298" s="5"/>
      <c r="P4298" s="5"/>
      <c r="Q4298" s="5"/>
      <c r="R4298" s="5"/>
      <c r="S4298" s="5"/>
    </row>
    <row r="4299" spans="3:19" ht="15.75">
      <c r="C4299" s="31"/>
      <c r="D4299" s="34"/>
      <c r="E4299" s="32"/>
      <c r="F4299" s="36"/>
      <c r="G4299" s="288"/>
      <c r="N4299" s="5"/>
      <c r="O4299" s="5"/>
      <c r="P4299" s="5"/>
      <c r="Q4299" s="5"/>
      <c r="R4299" s="5"/>
      <c r="S4299" s="5"/>
    </row>
    <row r="4300" spans="3:19" ht="15.75">
      <c r="C4300" s="31"/>
      <c r="D4300" s="34"/>
      <c r="E4300" s="32"/>
      <c r="F4300" s="36"/>
      <c r="G4300" s="288"/>
      <c r="N4300" s="5"/>
      <c r="O4300" s="5"/>
      <c r="P4300" s="5"/>
      <c r="Q4300" s="5"/>
      <c r="R4300" s="5"/>
      <c r="S4300" s="5"/>
    </row>
    <row r="4301" spans="3:19" ht="15.75">
      <c r="C4301" s="31"/>
      <c r="D4301" s="34"/>
      <c r="E4301" s="32"/>
      <c r="F4301" s="36"/>
      <c r="G4301" s="288"/>
      <c r="N4301" s="5"/>
      <c r="O4301" s="5"/>
      <c r="P4301" s="5"/>
      <c r="Q4301" s="5"/>
      <c r="R4301" s="5"/>
      <c r="S4301" s="5"/>
    </row>
    <row r="4302" spans="3:19" ht="15.75">
      <c r="C4302" s="31"/>
      <c r="D4302" s="34"/>
      <c r="E4302" s="32"/>
      <c r="F4302" s="36"/>
      <c r="G4302" s="288"/>
      <c r="N4302" s="5"/>
      <c r="O4302" s="5"/>
      <c r="P4302" s="5"/>
      <c r="Q4302" s="5"/>
      <c r="R4302" s="5"/>
      <c r="S4302" s="5"/>
    </row>
    <row r="4303" spans="3:19" ht="15.75">
      <c r="C4303" s="31"/>
      <c r="D4303" s="34"/>
      <c r="E4303" s="32"/>
      <c r="F4303" s="36"/>
      <c r="G4303" s="288"/>
      <c r="N4303" s="5"/>
      <c r="O4303" s="5"/>
      <c r="P4303" s="5"/>
      <c r="Q4303" s="5"/>
      <c r="R4303" s="5"/>
      <c r="S4303" s="5"/>
    </row>
    <row r="4304" spans="3:19" ht="15.75">
      <c r="C4304" s="31"/>
      <c r="D4304" s="34"/>
      <c r="E4304" s="32"/>
      <c r="F4304" s="36"/>
      <c r="G4304" s="288"/>
      <c r="N4304" s="5"/>
      <c r="O4304" s="5"/>
      <c r="P4304" s="5"/>
      <c r="Q4304" s="5"/>
      <c r="R4304" s="5"/>
      <c r="S4304" s="5"/>
    </row>
    <row r="4305" spans="3:19" ht="15.75">
      <c r="C4305" s="31"/>
      <c r="D4305" s="34"/>
      <c r="E4305" s="32"/>
      <c r="F4305" s="36"/>
      <c r="G4305" s="288"/>
      <c r="N4305" s="5"/>
      <c r="O4305" s="5"/>
      <c r="P4305" s="5"/>
      <c r="Q4305" s="5"/>
      <c r="R4305" s="5"/>
      <c r="S4305" s="5"/>
    </row>
    <row r="4306" spans="3:19" ht="15.75">
      <c r="C4306" s="31"/>
      <c r="D4306" s="34"/>
      <c r="E4306" s="32"/>
      <c r="F4306" s="36"/>
      <c r="G4306" s="288"/>
      <c r="N4306" s="5"/>
      <c r="O4306" s="5"/>
      <c r="P4306" s="5"/>
      <c r="Q4306" s="5"/>
      <c r="R4306" s="5"/>
      <c r="S4306" s="5"/>
    </row>
    <row r="4307" spans="3:19" ht="15.75">
      <c r="C4307" s="31"/>
      <c r="D4307" s="34"/>
      <c r="E4307" s="32"/>
      <c r="F4307" s="36"/>
      <c r="G4307" s="288"/>
      <c r="N4307" s="5"/>
      <c r="O4307" s="5"/>
      <c r="P4307" s="5"/>
      <c r="Q4307" s="5"/>
      <c r="R4307" s="5"/>
      <c r="S4307" s="5"/>
    </row>
    <row r="4308" spans="3:19" ht="15.75">
      <c r="C4308" s="31"/>
      <c r="D4308" s="34"/>
      <c r="E4308" s="32"/>
      <c r="F4308" s="36"/>
      <c r="G4308" s="288"/>
      <c r="N4308" s="5"/>
      <c r="O4308" s="5"/>
      <c r="P4308" s="5"/>
      <c r="Q4308" s="5"/>
      <c r="R4308" s="5"/>
      <c r="S4308" s="5"/>
    </row>
    <row r="4309" spans="3:19" ht="15.75">
      <c r="C4309" s="31"/>
      <c r="D4309" s="34"/>
      <c r="E4309" s="32"/>
      <c r="F4309" s="36"/>
      <c r="G4309" s="288"/>
      <c r="N4309" s="5"/>
      <c r="O4309" s="5"/>
      <c r="P4309" s="5"/>
      <c r="Q4309" s="5"/>
      <c r="R4309" s="5"/>
      <c r="S4309" s="5"/>
    </row>
    <row r="4310" spans="3:19" ht="15.75">
      <c r="C4310" s="31"/>
      <c r="D4310" s="34"/>
      <c r="E4310" s="32"/>
      <c r="F4310" s="36"/>
      <c r="G4310" s="288"/>
      <c r="N4310" s="5"/>
      <c r="O4310" s="5"/>
      <c r="P4310" s="5"/>
      <c r="Q4310" s="5"/>
      <c r="R4310" s="5"/>
      <c r="S4310" s="5"/>
    </row>
    <row r="4311" spans="3:19" ht="15.75">
      <c r="C4311" s="31"/>
      <c r="D4311" s="34"/>
      <c r="E4311" s="32"/>
      <c r="F4311" s="36"/>
      <c r="G4311" s="288"/>
      <c r="N4311" s="5"/>
      <c r="O4311" s="5"/>
      <c r="P4311" s="5"/>
      <c r="Q4311" s="5"/>
      <c r="R4311" s="5"/>
      <c r="S4311" s="5"/>
    </row>
    <row r="4312" spans="3:19" ht="15.75">
      <c r="C4312" s="31"/>
      <c r="D4312" s="34"/>
      <c r="E4312" s="32"/>
      <c r="F4312" s="36"/>
      <c r="G4312" s="288"/>
      <c r="N4312" s="5"/>
      <c r="O4312" s="5"/>
      <c r="P4312" s="5"/>
      <c r="Q4312" s="5"/>
      <c r="R4312" s="5"/>
      <c r="S4312" s="5"/>
    </row>
    <row r="4313" spans="3:19" ht="15.75">
      <c r="C4313" s="31"/>
      <c r="D4313" s="34"/>
      <c r="E4313" s="32"/>
      <c r="F4313" s="36"/>
      <c r="G4313" s="288"/>
      <c r="N4313" s="5"/>
      <c r="O4313" s="5"/>
      <c r="P4313" s="5"/>
      <c r="Q4313" s="5"/>
      <c r="R4313" s="5"/>
      <c r="S4313" s="5"/>
    </row>
    <row r="4314" spans="3:19" ht="15.75">
      <c r="C4314" s="31"/>
      <c r="D4314" s="34"/>
      <c r="E4314" s="32"/>
      <c r="F4314" s="36"/>
      <c r="G4314" s="288"/>
      <c r="N4314" s="5"/>
      <c r="O4314" s="5"/>
      <c r="P4314" s="5"/>
      <c r="Q4314" s="5"/>
      <c r="R4314" s="5"/>
      <c r="S4314" s="5"/>
    </row>
    <row r="4315" spans="3:19" ht="15.75">
      <c r="C4315" s="31"/>
      <c r="D4315" s="34"/>
      <c r="E4315" s="32"/>
      <c r="F4315" s="36"/>
      <c r="G4315" s="288"/>
      <c r="N4315" s="5"/>
      <c r="O4315" s="5"/>
      <c r="P4315" s="5"/>
      <c r="Q4315" s="5"/>
      <c r="R4315" s="5"/>
      <c r="S4315" s="5"/>
    </row>
    <row r="4316" spans="3:19" ht="15.75">
      <c r="C4316" s="31"/>
      <c r="D4316" s="34"/>
      <c r="E4316" s="32"/>
      <c r="F4316" s="36"/>
      <c r="G4316" s="288"/>
      <c r="N4316" s="5"/>
      <c r="O4316" s="5"/>
      <c r="P4316" s="5"/>
      <c r="Q4316" s="5"/>
      <c r="R4316" s="5"/>
      <c r="S4316" s="5"/>
    </row>
    <row r="4317" spans="3:19" ht="15.75">
      <c r="C4317" s="31"/>
      <c r="D4317" s="34"/>
      <c r="E4317" s="32"/>
      <c r="F4317" s="36"/>
      <c r="G4317" s="288"/>
      <c r="N4317" s="5"/>
      <c r="O4317" s="5"/>
      <c r="P4317" s="5"/>
      <c r="Q4317" s="5"/>
      <c r="R4317" s="5"/>
      <c r="S4317" s="5"/>
    </row>
    <row r="4318" spans="3:19" ht="15.75">
      <c r="C4318" s="31"/>
      <c r="D4318" s="34"/>
      <c r="E4318" s="32"/>
      <c r="F4318" s="36"/>
      <c r="G4318" s="288"/>
      <c r="N4318" s="5"/>
      <c r="O4318" s="5"/>
      <c r="P4318" s="5"/>
      <c r="Q4318" s="5"/>
      <c r="R4318" s="5"/>
      <c r="S4318" s="5"/>
    </row>
    <row r="4319" spans="3:19" ht="15.75">
      <c r="C4319" s="31"/>
      <c r="D4319" s="34"/>
      <c r="E4319" s="32"/>
      <c r="F4319" s="36"/>
      <c r="G4319" s="288"/>
      <c r="N4319" s="5"/>
      <c r="O4319" s="5"/>
      <c r="P4319" s="5"/>
      <c r="Q4319" s="5"/>
      <c r="R4319" s="5"/>
      <c r="S4319" s="5"/>
    </row>
    <row r="4320" spans="3:19" ht="15.75">
      <c r="C4320" s="31"/>
      <c r="D4320" s="34"/>
      <c r="E4320" s="32"/>
      <c r="F4320" s="36"/>
      <c r="G4320" s="288"/>
      <c r="N4320" s="5"/>
      <c r="O4320" s="5"/>
      <c r="P4320" s="5"/>
      <c r="Q4320" s="5"/>
      <c r="R4320" s="5"/>
      <c r="S4320" s="5"/>
    </row>
    <row r="4321" spans="3:19" ht="15.75">
      <c r="C4321" s="31"/>
      <c r="D4321" s="34"/>
      <c r="E4321" s="32"/>
      <c r="F4321" s="36"/>
      <c r="G4321" s="288"/>
      <c r="N4321" s="5"/>
      <c r="O4321" s="5"/>
      <c r="P4321" s="5"/>
      <c r="Q4321" s="5"/>
      <c r="R4321" s="5"/>
      <c r="S4321" s="5"/>
    </row>
    <row r="4322" spans="3:19" ht="15.75">
      <c r="C4322" s="31"/>
      <c r="D4322" s="34"/>
      <c r="E4322" s="32"/>
      <c r="F4322" s="36"/>
      <c r="G4322" s="288"/>
      <c r="N4322" s="5"/>
      <c r="O4322" s="5"/>
      <c r="P4322" s="5"/>
      <c r="Q4322" s="5"/>
      <c r="R4322" s="5"/>
      <c r="S4322" s="5"/>
    </row>
    <row r="4323" spans="3:19" ht="15.75">
      <c r="C4323" s="31"/>
      <c r="D4323" s="34"/>
      <c r="E4323" s="32"/>
      <c r="F4323" s="36"/>
      <c r="G4323" s="288"/>
      <c r="N4323" s="5"/>
      <c r="O4323" s="5"/>
      <c r="P4323" s="5"/>
      <c r="Q4323" s="5"/>
      <c r="R4323" s="5"/>
      <c r="S4323" s="5"/>
    </row>
    <row r="4324" spans="3:19" ht="15.75">
      <c r="C4324" s="31"/>
      <c r="D4324" s="34"/>
      <c r="E4324" s="32"/>
      <c r="F4324" s="36"/>
      <c r="G4324" s="288"/>
      <c r="N4324" s="5"/>
      <c r="O4324" s="5"/>
      <c r="P4324" s="5"/>
      <c r="Q4324" s="5"/>
      <c r="R4324" s="5"/>
      <c r="S4324" s="5"/>
    </row>
    <row r="4325" spans="3:19" ht="15.75">
      <c r="C4325" s="31"/>
      <c r="D4325" s="34"/>
      <c r="E4325" s="32"/>
      <c r="F4325" s="36"/>
      <c r="G4325" s="288"/>
      <c r="N4325" s="5"/>
      <c r="O4325" s="5"/>
      <c r="P4325" s="5"/>
      <c r="Q4325" s="5"/>
      <c r="R4325" s="5"/>
      <c r="S4325" s="5"/>
    </row>
    <row r="4326" spans="3:19" ht="15.75">
      <c r="C4326" s="31"/>
      <c r="D4326" s="34"/>
      <c r="E4326" s="32"/>
      <c r="F4326" s="36"/>
      <c r="G4326" s="288"/>
      <c r="N4326" s="5"/>
      <c r="O4326" s="5"/>
      <c r="P4326" s="5"/>
      <c r="Q4326" s="5"/>
      <c r="R4326" s="5"/>
      <c r="S4326" s="5"/>
    </row>
    <row r="4327" spans="3:19" ht="15.75">
      <c r="C4327" s="31"/>
      <c r="D4327" s="34"/>
      <c r="E4327" s="32"/>
      <c r="F4327" s="36"/>
      <c r="G4327" s="288"/>
      <c r="N4327" s="5"/>
      <c r="O4327" s="5"/>
      <c r="P4327" s="5"/>
      <c r="Q4327" s="5"/>
      <c r="R4327" s="5"/>
      <c r="S4327" s="5"/>
    </row>
    <row r="4328" spans="3:19" ht="15.75">
      <c r="C4328" s="31"/>
      <c r="D4328" s="34"/>
      <c r="E4328" s="32"/>
      <c r="F4328" s="36"/>
      <c r="G4328" s="288"/>
      <c r="N4328" s="5"/>
      <c r="O4328" s="5"/>
      <c r="P4328" s="5"/>
      <c r="Q4328" s="5"/>
      <c r="R4328" s="5"/>
      <c r="S4328" s="5"/>
    </row>
    <row r="4329" spans="3:19" ht="15.75">
      <c r="C4329" s="31"/>
      <c r="D4329" s="34"/>
      <c r="E4329" s="32"/>
      <c r="F4329" s="36"/>
      <c r="G4329" s="288"/>
      <c r="N4329" s="5"/>
      <c r="O4329" s="5"/>
      <c r="P4329" s="5"/>
      <c r="Q4329" s="5"/>
      <c r="R4329" s="5"/>
      <c r="S4329" s="5"/>
    </row>
    <row r="4330" spans="3:19" ht="15.75">
      <c r="C4330" s="31"/>
      <c r="D4330" s="34"/>
      <c r="E4330" s="32"/>
      <c r="F4330" s="36"/>
      <c r="G4330" s="288"/>
      <c r="N4330" s="5"/>
      <c r="O4330" s="5"/>
      <c r="P4330" s="5"/>
      <c r="Q4330" s="5"/>
      <c r="R4330" s="5"/>
      <c r="S4330" s="5"/>
    </row>
    <row r="4331" spans="3:19" ht="15.75">
      <c r="C4331" s="31"/>
      <c r="D4331" s="34"/>
      <c r="E4331" s="32"/>
      <c r="F4331" s="36"/>
      <c r="G4331" s="288"/>
      <c r="N4331" s="5"/>
      <c r="O4331" s="5"/>
      <c r="P4331" s="5"/>
      <c r="Q4331" s="5"/>
      <c r="R4331" s="5"/>
      <c r="S4331" s="5"/>
    </row>
    <row r="4332" spans="3:19" ht="15.75">
      <c r="C4332" s="31"/>
      <c r="D4332" s="34"/>
      <c r="E4332" s="32"/>
      <c r="F4332" s="36"/>
      <c r="G4332" s="288"/>
      <c r="N4332" s="5"/>
      <c r="O4332" s="5"/>
      <c r="P4332" s="5"/>
      <c r="Q4332" s="5"/>
      <c r="R4332" s="5"/>
      <c r="S4332" s="5"/>
    </row>
    <row r="4333" spans="3:19" ht="15.75">
      <c r="C4333" s="31"/>
      <c r="D4333" s="34"/>
      <c r="E4333" s="32"/>
      <c r="F4333" s="36"/>
      <c r="G4333" s="288"/>
      <c r="N4333" s="5"/>
      <c r="O4333" s="5"/>
      <c r="P4333" s="5"/>
      <c r="Q4333" s="5"/>
      <c r="R4333" s="5"/>
      <c r="S4333" s="5"/>
    </row>
    <row r="4334" spans="3:19" ht="15.75">
      <c r="C4334" s="31"/>
      <c r="D4334" s="34"/>
      <c r="E4334" s="32"/>
      <c r="F4334" s="36"/>
      <c r="G4334" s="288"/>
      <c r="N4334" s="5"/>
      <c r="O4334" s="5"/>
      <c r="P4334" s="5"/>
      <c r="Q4334" s="5"/>
      <c r="R4334" s="5"/>
      <c r="S4334" s="5"/>
    </row>
    <row r="4335" spans="3:19" ht="15.75">
      <c r="C4335" s="31"/>
      <c r="D4335" s="34"/>
      <c r="E4335" s="32"/>
      <c r="F4335" s="36"/>
      <c r="G4335" s="288"/>
      <c r="N4335" s="5"/>
      <c r="O4335" s="5"/>
      <c r="P4335" s="5"/>
      <c r="Q4335" s="5"/>
      <c r="R4335" s="5"/>
      <c r="S4335" s="5"/>
    </row>
    <row r="4336" spans="3:19" ht="15.75">
      <c r="C4336" s="31"/>
      <c r="D4336" s="34"/>
      <c r="E4336" s="32"/>
      <c r="F4336" s="36"/>
      <c r="G4336" s="288"/>
      <c r="N4336" s="5"/>
      <c r="O4336" s="5"/>
      <c r="P4336" s="5"/>
      <c r="Q4336" s="5"/>
      <c r="R4336" s="5"/>
      <c r="S4336" s="5"/>
    </row>
    <row r="4337" spans="3:19" ht="15.75">
      <c r="C4337" s="31"/>
      <c r="D4337" s="34"/>
      <c r="E4337" s="32"/>
      <c r="F4337" s="36"/>
      <c r="G4337" s="288"/>
      <c r="N4337" s="5"/>
      <c r="O4337" s="5"/>
      <c r="P4337" s="5"/>
      <c r="Q4337" s="5"/>
      <c r="R4337" s="5"/>
      <c r="S4337" s="5"/>
    </row>
    <row r="4338" spans="3:19" ht="15.75">
      <c r="C4338" s="31"/>
      <c r="D4338" s="34"/>
      <c r="E4338" s="32"/>
      <c r="F4338" s="36"/>
      <c r="G4338" s="288"/>
      <c r="N4338" s="5"/>
      <c r="O4338" s="5"/>
      <c r="P4338" s="5"/>
      <c r="Q4338" s="5"/>
      <c r="R4338" s="5"/>
      <c r="S4338" s="5"/>
    </row>
    <row r="4339" spans="3:19" ht="15.75">
      <c r="C4339" s="31"/>
      <c r="D4339" s="34"/>
      <c r="E4339" s="32"/>
      <c r="F4339" s="36"/>
      <c r="G4339" s="288"/>
      <c r="N4339" s="5"/>
      <c r="O4339" s="5"/>
      <c r="P4339" s="5"/>
      <c r="Q4339" s="5"/>
      <c r="R4339" s="5"/>
      <c r="S4339" s="5"/>
    </row>
    <row r="4340" spans="3:19" ht="15.75">
      <c r="C4340" s="31"/>
      <c r="D4340" s="34"/>
      <c r="E4340" s="32"/>
      <c r="F4340" s="36"/>
      <c r="G4340" s="288"/>
      <c r="N4340" s="5"/>
      <c r="O4340" s="5"/>
      <c r="P4340" s="5"/>
      <c r="Q4340" s="5"/>
      <c r="R4340" s="5"/>
      <c r="S4340" s="5"/>
    </row>
    <row r="4341" spans="3:19" ht="15.75">
      <c r="C4341" s="31"/>
      <c r="D4341" s="34"/>
      <c r="E4341" s="32"/>
      <c r="F4341" s="36"/>
      <c r="G4341" s="288"/>
      <c r="N4341" s="5"/>
      <c r="O4341" s="5"/>
      <c r="P4341" s="5"/>
      <c r="Q4341" s="5"/>
      <c r="R4341" s="5"/>
      <c r="S4341" s="5"/>
    </row>
    <row r="4342" spans="3:19" ht="15.75">
      <c r="C4342" s="31"/>
      <c r="D4342" s="34"/>
      <c r="E4342" s="32"/>
      <c r="F4342" s="36"/>
      <c r="G4342" s="288"/>
      <c r="N4342" s="5"/>
      <c r="O4342" s="5"/>
      <c r="P4342" s="5"/>
      <c r="Q4342" s="5"/>
      <c r="R4342" s="5"/>
      <c r="S4342" s="5"/>
    </row>
    <row r="4343" spans="3:19" ht="15.75">
      <c r="C4343" s="31"/>
      <c r="D4343" s="34"/>
      <c r="E4343" s="32"/>
      <c r="F4343" s="36"/>
      <c r="G4343" s="288"/>
      <c r="N4343" s="5"/>
      <c r="O4343" s="5"/>
      <c r="P4343" s="5"/>
      <c r="Q4343" s="5"/>
      <c r="R4343" s="5"/>
      <c r="S4343" s="5"/>
    </row>
    <row r="4344" spans="3:19" ht="15.75">
      <c r="C4344" s="31"/>
      <c r="D4344" s="34"/>
      <c r="E4344" s="32"/>
      <c r="F4344" s="36"/>
      <c r="G4344" s="288"/>
      <c r="N4344" s="5"/>
      <c r="O4344" s="5"/>
      <c r="P4344" s="5"/>
      <c r="Q4344" s="5"/>
      <c r="R4344" s="5"/>
      <c r="S4344" s="5"/>
    </row>
    <row r="4345" spans="3:19" ht="15.75">
      <c r="C4345" s="31"/>
      <c r="D4345" s="34"/>
      <c r="E4345" s="32"/>
      <c r="F4345" s="36"/>
      <c r="G4345" s="288"/>
      <c r="N4345" s="5"/>
      <c r="O4345" s="5"/>
      <c r="P4345" s="5"/>
      <c r="Q4345" s="5"/>
      <c r="R4345" s="5"/>
      <c r="S4345" s="5"/>
    </row>
    <row r="4346" spans="3:19" ht="15.75">
      <c r="C4346" s="31"/>
      <c r="D4346" s="34"/>
      <c r="E4346" s="32"/>
      <c r="F4346" s="36"/>
      <c r="G4346" s="288"/>
      <c r="N4346" s="5"/>
      <c r="O4346" s="5"/>
      <c r="P4346" s="5"/>
      <c r="Q4346" s="5"/>
      <c r="R4346" s="5"/>
      <c r="S4346" s="5"/>
    </row>
    <row r="4347" spans="3:19" ht="15.75">
      <c r="C4347" s="31"/>
      <c r="D4347" s="34"/>
      <c r="E4347" s="32"/>
      <c r="F4347" s="36"/>
      <c r="G4347" s="288"/>
      <c r="N4347" s="5"/>
      <c r="O4347" s="5"/>
      <c r="P4347" s="5"/>
      <c r="Q4347" s="5"/>
      <c r="R4347" s="5"/>
      <c r="S4347" s="5"/>
    </row>
    <row r="4348" spans="3:19" ht="15.75">
      <c r="C4348" s="31"/>
      <c r="D4348" s="34"/>
      <c r="E4348" s="32"/>
      <c r="F4348" s="36"/>
      <c r="G4348" s="288"/>
      <c r="N4348" s="5"/>
      <c r="O4348" s="5"/>
      <c r="P4348" s="5"/>
      <c r="Q4348" s="5"/>
      <c r="R4348" s="5"/>
      <c r="S4348" s="5"/>
    </row>
    <row r="4349" spans="3:19" ht="15.75">
      <c r="C4349" s="31"/>
      <c r="D4349" s="34"/>
      <c r="E4349" s="32"/>
      <c r="F4349" s="36"/>
      <c r="G4349" s="288"/>
      <c r="N4349" s="5"/>
      <c r="O4349" s="5"/>
      <c r="P4349" s="5"/>
      <c r="Q4349" s="5"/>
      <c r="R4349" s="5"/>
      <c r="S4349" s="5"/>
    </row>
    <row r="4350" spans="3:19" ht="15.75">
      <c r="C4350" s="31"/>
      <c r="D4350" s="34"/>
      <c r="E4350" s="32"/>
      <c r="F4350" s="36"/>
      <c r="G4350" s="288"/>
      <c r="N4350" s="5"/>
      <c r="O4350" s="5"/>
      <c r="P4350" s="5"/>
      <c r="Q4350" s="5"/>
      <c r="R4350" s="5"/>
      <c r="S4350" s="5"/>
    </row>
    <row r="4351" spans="3:19" ht="15.75">
      <c r="C4351" s="31"/>
      <c r="D4351" s="34"/>
      <c r="E4351" s="32"/>
      <c r="F4351" s="36"/>
      <c r="G4351" s="288"/>
      <c r="N4351" s="5"/>
      <c r="O4351" s="5"/>
      <c r="P4351" s="5"/>
      <c r="Q4351" s="5"/>
      <c r="R4351" s="5"/>
      <c r="S4351" s="5"/>
    </row>
    <row r="4352" spans="3:19" ht="15.75">
      <c r="C4352" s="31"/>
      <c r="D4352" s="34"/>
      <c r="E4352" s="32"/>
      <c r="F4352" s="36"/>
      <c r="G4352" s="288"/>
      <c r="N4352" s="5"/>
      <c r="O4352" s="5"/>
      <c r="P4352" s="5"/>
      <c r="Q4352" s="5"/>
      <c r="R4352" s="5"/>
      <c r="S4352" s="5"/>
    </row>
    <row r="4353" spans="3:19" ht="15.75">
      <c r="C4353" s="31"/>
      <c r="D4353" s="34"/>
      <c r="E4353" s="32"/>
      <c r="F4353" s="36"/>
      <c r="G4353" s="288"/>
      <c r="N4353" s="5"/>
      <c r="O4353" s="5"/>
      <c r="P4353" s="5"/>
      <c r="Q4353" s="5"/>
      <c r="R4353" s="5"/>
      <c r="S4353" s="5"/>
    </row>
    <row r="4354" spans="3:19" ht="15.75">
      <c r="C4354" s="31"/>
      <c r="D4354" s="34"/>
      <c r="E4354" s="32"/>
      <c r="F4354" s="36"/>
      <c r="G4354" s="288"/>
      <c r="N4354" s="5"/>
      <c r="O4354" s="5"/>
      <c r="P4354" s="5"/>
      <c r="Q4354" s="5"/>
      <c r="R4354" s="5"/>
      <c r="S4354" s="5"/>
    </row>
    <row r="4355" spans="3:19" ht="15.75">
      <c r="C4355" s="31"/>
      <c r="D4355" s="34"/>
      <c r="E4355" s="32"/>
      <c r="F4355" s="36"/>
      <c r="G4355" s="288"/>
      <c r="N4355" s="5"/>
      <c r="O4355" s="5"/>
      <c r="P4355" s="5"/>
      <c r="Q4355" s="5"/>
      <c r="R4355" s="5"/>
      <c r="S4355" s="5"/>
    </row>
    <row r="4356" spans="3:19" ht="15.75">
      <c r="C4356" s="31"/>
      <c r="D4356" s="34"/>
      <c r="E4356" s="32"/>
      <c r="F4356" s="36"/>
      <c r="G4356" s="288"/>
      <c r="N4356" s="5"/>
      <c r="O4356" s="5"/>
      <c r="P4356" s="5"/>
      <c r="Q4356" s="5"/>
      <c r="R4356" s="5"/>
      <c r="S4356" s="5"/>
    </row>
    <row r="4357" spans="3:19" ht="15.75">
      <c r="C4357" s="31"/>
      <c r="D4357" s="34"/>
      <c r="E4357" s="32"/>
      <c r="F4357" s="36"/>
      <c r="G4357" s="288"/>
      <c r="N4357" s="5"/>
      <c r="O4357" s="5"/>
      <c r="P4357" s="5"/>
      <c r="Q4357" s="5"/>
      <c r="R4357" s="5"/>
      <c r="S4357" s="5"/>
    </row>
    <row r="4358" spans="3:19" ht="15.75">
      <c r="C4358" s="31"/>
      <c r="D4358" s="34"/>
      <c r="E4358" s="32"/>
      <c r="F4358" s="36"/>
      <c r="G4358" s="288"/>
      <c r="N4358" s="5"/>
      <c r="O4358" s="5"/>
      <c r="P4358" s="5"/>
      <c r="Q4358" s="5"/>
      <c r="R4358" s="5"/>
      <c r="S4358" s="5"/>
    </row>
    <row r="4359" spans="3:19" ht="15.75">
      <c r="C4359" s="31"/>
      <c r="D4359" s="34"/>
      <c r="E4359" s="32"/>
      <c r="F4359" s="36"/>
      <c r="G4359" s="288"/>
      <c r="N4359" s="5"/>
      <c r="O4359" s="5"/>
      <c r="P4359" s="5"/>
      <c r="Q4359" s="5"/>
      <c r="R4359" s="5"/>
      <c r="S4359" s="5"/>
    </row>
    <row r="4360" spans="3:19" ht="15.75">
      <c r="C4360" s="31"/>
      <c r="D4360" s="34"/>
      <c r="E4360" s="32"/>
      <c r="F4360" s="36"/>
      <c r="G4360" s="288"/>
      <c r="N4360" s="5"/>
      <c r="O4360" s="5"/>
      <c r="P4360" s="5"/>
      <c r="Q4360" s="5"/>
      <c r="R4360" s="5"/>
      <c r="S4360" s="5"/>
    </row>
    <row r="4361" spans="3:19" ht="15.75">
      <c r="C4361" s="31"/>
      <c r="D4361" s="34"/>
      <c r="E4361" s="32"/>
      <c r="F4361" s="36"/>
      <c r="G4361" s="288"/>
      <c r="N4361" s="5"/>
      <c r="O4361" s="5"/>
      <c r="P4361" s="5"/>
      <c r="Q4361" s="5"/>
      <c r="R4361" s="5"/>
      <c r="S4361" s="5"/>
    </row>
    <row r="4362" spans="3:19" ht="15.75">
      <c r="C4362" s="31"/>
      <c r="D4362" s="34"/>
      <c r="E4362" s="32"/>
      <c r="F4362" s="36"/>
      <c r="G4362" s="288"/>
      <c r="N4362" s="5"/>
      <c r="O4362" s="5"/>
      <c r="P4362" s="5"/>
      <c r="Q4362" s="5"/>
      <c r="R4362" s="5"/>
      <c r="S4362" s="5"/>
    </row>
    <row r="4363" spans="3:19" ht="15.75">
      <c r="C4363" s="31"/>
      <c r="D4363" s="34"/>
      <c r="E4363" s="32"/>
      <c r="F4363" s="36"/>
      <c r="G4363" s="288"/>
      <c r="N4363" s="5"/>
      <c r="O4363" s="5"/>
      <c r="P4363" s="5"/>
      <c r="Q4363" s="5"/>
      <c r="R4363" s="5"/>
      <c r="S4363" s="5"/>
    </row>
    <row r="4364" spans="3:19" ht="15.75">
      <c r="C4364" s="31"/>
      <c r="D4364" s="34"/>
      <c r="E4364" s="32"/>
      <c r="F4364" s="36"/>
      <c r="G4364" s="288"/>
      <c r="N4364" s="5"/>
      <c r="O4364" s="5"/>
      <c r="P4364" s="5"/>
      <c r="Q4364" s="5"/>
      <c r="R4364" s="5"/>
      <c r="S4364" s="5"/>
    </row>
    <row r="4365" spans="3:19" ht="15.75">
      <c r="C4365" s="31"/>
      <c r="D4365" s="34"/>
      <c r="E4365" s="32"/>
      <c r="F4365" s="36"/>
      <c r="G4365" s="288"/>
      <c r="N4365" s="5"/>
      <c r="O4365" s="5"/>
      <c r="P4365" s="5"/>
      <c r="Q4365" s="5"/>
      <c r="R4365" s="5"/>
      <c r="S4365" s="5"/>
    </row>
    <row r="4366" spans="3:19" ht="15.75">
      <c r="C4366" s="31"/>
      <c r="D4366" s="34"/>
      <c r="E4366" s="32"/>
      <c r="F4366" s="36"/>
      <c r="G4366" s="288"/>
      <c r="N4366" s="5"/>
      <c r="O4366" s="5"/>
      <c r="P4366" s="5"/>
      <c r="Q4366" s="5"/>
      <c r="R4366" s="5"/>
      <c r="S4366" s="5"/>
    </row>
    <row r="4367" spans="3:19" ht="15.75">
      <c r="C4367" s="31"/>
      <c r="D4367" s="34"/>
      <c r="E4367" s="32"/>
      <c r="F4367" s="36"/>
      <c r="G4367" s="288"/>
      <c r="N4367" s="5"/>
      <c r="O4367" s="5"/>
      <c r="P4367" s="5"/>
      <c r="Q4367" s="5"/>
      <c r="R4367" s="5"/>
      <c r="S4367" s="5"/>
    </row>
    <row r="4368" spans="3:19" ht="15.75">
      <c r="C4368" s="31"/>
      <c r="D4368" s="34"/>
      <c r="E4368" s="32"/>
      <c r="F4368" s="36"/>
      <c r="G4368" s="288"/>
      <c r="N4368" s="5"/>
      <c r="O4368" s="5"/>
      <c r="P4368" s="5"/>
      <c r="Q4368" s="5"/>
      <c r="R4368" s="5"/>
      <c r="S4368" s="5"/>
    </row>
    <row r="4369" spans="3:19" ht="15.75">
      <c r="C4369" s="31"/>
      <c r="D4369" s="34"/>
      <c r="E4369" s="32"/>
      <c r="F4369" s="36"/>
      <c r="G4369" s="288"/>
      <c r="N4369" s="5"/>
      <c r="O4369" s="5"/>
      <c r="P4369" s="5"/>
      <c r="Q4369" s="5"/>
      <c r="R4369" s="5"/>
      <c r="S4369" s="5"/>
    </row>
    <row r="4370" spans="3:19" ht="15.75">
      <c r="C4370" s="31"/>
      <c r="D4370" s="34"/>
      <c r="E4370" s="32"/>
      <c r="F4370" s="36"/>
      <c r="G4370" s="288"/>
      <c r="N4370" s="5"/>
      <c r="O4370" s="5"/>
      <c r="P4370" s="5"/>
      <c r="Q4370" s="5"/>
      <c r="R4370" s="5"/>
      <c r="S4370" s="5"/>
    </row>
    <row r="4371" spans="3:19" ht="15.75">
      <c r="C4371" s="31"/>
      <c r="D4371" s="34"/>
      <c r="E4371" s="32"/>
      <c r="F4371" s="36"/>
      <c r="G4371" s="288"/>
      <c r="N4371" s="5"/>
      <c r="O4371" s="5"/>
      <c r="P4371" s="5"/>
      <c r="Q4371" s="5"/>
      <c r="R4371" s="5"/>
      <c r="S4371" s="5"/>
    </row>
    <row r="4372" spans="3:19" ht="15.75">
      <c r="C4372" s="31"/>
      <c r="D4372" s="34"/>
      <c r="E4372" s="32"/>
      <c r="F4372" s="36"/>
      <c r="G4372" s="288"/>
      <c r="N4372" s="5"/>
      <c r="O4372" s="5"/>
      <c r="P4372" s="5"/>
      <c r="Q4372" s="5"/>
      <c r="R4372" s="5"/>
      <c r="S4372" s="5"/>
    </row>
    <row r="4373" spans="3:19" ht="15.75">
      <c r="C4373" s="31"/>
      <c r="D4373" s="34"/>
      <c r="E4373" s="32"/>
      <c r="F4373" s="36"/>
      <c r="G4373" s="288"/>
      <c r="N4373" s="5"/>
      <c r="O4373" s="5"/>
      <c r="P4373" s="5"/>
      <c r="Q4373" s="5"/>
      <c r="R4373" s="5"/>
      <c r="S4373" s="5"/>
    </row>
    <row r="4374" spans="3:19" ht="15.75">
      <c r="C4374" s="31"/>
      <c r="D4374" s="34"/>
      <c r="E4374" s="32"/>
      <c r="F4374" s="36"/>
      <c r="G4374" s="288"/>
      <c r="N4374" s="5"/>
      <c r="O4374" s="5"/>
      <c r="P4374" s="5"/>
      <c r="Q4374" s="5"/>
      <c r="R4374" s="5"/>
      <c r="S4374" s="5"/>
    </row>
    <row r="4375" spans="3:19" ht="15.75">
      <c r="C4375" s="31"/>
      <c r="D4375" s="34"/>
      <c r="E4375" s="32"/>
      <c r="F4375" s="36"/>
      <c r="G4375" s="288"/>
      <c r="N4375" s="5"/>
      <c r="O4375" s="5"/>
      <c r="P4375" s="5"/>
      <c r="Q4375" s="5"/>
      <c r="R4375" s="5"/>
      <c r="S4375" s="5"/>
    </row>
    <row r="4376" spans="3:19" ht="15.75">
      <c r="C4376" s="31"/>
      <c r="D4376" s="34"/>
      <c r="E4376" s="32"/>
      <c r="F4376" s="36"/>
      <c r="G4376" s="288"/>
      <c r="N4376" s="5"/>
      <c r="O4376" s="5"/>
      <c r="P4376" s="5"/>
      <c r="Q4376" s="5"/>
      <c r="R4376" s="5"/>
      <c r="S4376" s="5"/>
    </row>
    <row r="4377" spans="3:19" ht="15.75">
      <c r="C4377" s="31"/>
      <c r="D4377" s="34"/>
      <c r="E4377" s="32"/>
      <c r="F4377" s="36"/>
      <c r="G4377" s="288"/>
      <c r="N4377" s="5"/>
      <c r="O4377" s="5"/>
      <c r="P4377" s="5"/>
      <c r="Q4377" s="5"/>
      <c r="R4377" s="5"/>
      <c r="S4377" s="5"/>
    </row>
    <row r="4378" spans="3:19" ht="15.75">
      <c r="C4378" s="31"/>
      <c r="D4378" s="34"/>
      <c r="E4378" s="32"/>
      <c r="F4378" s="36"/>
      <c r="G4378" s="288"/>
      <c r="N4378" s="5"/>
      <c r="O4378" s="5"/>
      <c r="P4378" s="5"/>
      <c r="Q4378" s="5"/>
      <c r="R4378" s="5"/>
      <c r="S4378" s="5"/>
    </row>
    <row r="4379" spans="3:19" ht="15.75">
      <c r="C4379" s="31"/>
      <c r="D4379" s="34"/>
      <c r="E4379" s="32"/>
      <c r="F4379" s="36"/>
      <c r="G4379" s="288"/>
      <c r="N4379" s="5"/>
      <c r="O4379" s="5"/>
      <c r="P4379" s="5"/>
      <c r="Q4379" s="5"/>
      <c r="R4379" s="5"/>
      <c r="S4379" s="5"/>
    </row>
    <row r="4380" spans="3:19" ht="15.75">
      <c r="C4380" s="31"/>
      <c r="D4380" s="34"/>
      <c r="E4380" s="32"/>
      <c r="F4380" s="36"/>
      <c r="G4380" s="288"/>
      <c r="N4380" s="5"/>
      <c r="O4380" s="5"/>
      <c r="P4380" s="5"/>
      <c r="Q4380" s="5"/>
      <c r="R4380" s="5"/>
      <c r="S4380" s="5"/>
    </row>
    <row r="4381" spans="3:19" ht="15.75">
      <c r="C4381" s="31"/>
      <c r="D4381" s="34"/>
      <c r="E4381" s="32"/>
      <c r="F4381" s="36"/>
      <c r="G4381" s="288"/>
      <c r="N4381" s="5"/>
      <c r="O4381" s="5"/>
      <c r="P4381" s="5"/>
      <c r="Q4381" s="5"/>
      <c r="R4381" s="5"/>
      <c r="S4381" s="5"/>
    </row>
    <row r="4382" spans="3:19" ht="15.75">
      <c r="C4382" s="31"/>
      <c r="D4382" s="34"/>
      <c r="E4382" s="32"/>
      <c r="F4382" s="36"/>
      <c r="G4382" s="288"/>
      <c r="N4382" s="5"/>
      <c r="O4382" s="5"/>
      <c r="P4382" s="5"/>
      <c r="Q4382" s="5"/>
      <c r="R4382" s="5"/>
      <c r="S4382" s="5"/>
    </row>
    <row r="4383" spans="3:19" ht="15.75">
      <c r="C4383" s="31"/>
      <c r="D4383" s="34"/>
      <c r="E4383" s="32"/>
      <c r="F4383" s="36"/>
      <c r="G4383" s="288"/>
      <c r="N4383" s="5"/>
      <c r="O4383" s="5"/>
      <c r="P4383" s="5"/>
      <c r="Q4383" s="5"/>
      <c r="R4383" s="5"/>
      <c r="S4383" s="5"/>
    </row>
    <row r="4384" spans="3:19" ht="15.75">
      <c r="C4384" s="31"/>
      <c r="D4384" s="34"/>
      <c r="E4384" s="32"/>
      <c r="F4384" s="36"/>
      <c r="G4384" s="288"/>
      <c r="N4384" s="5"/>
      <c r="O4384" s="5"/>
      <c r="P4384" s="5"/>
      <c r="Q4384" s="5"/>
      <c r="R4384" s="5"/>
      <c r="S4384" s="5"/>
    </row>
    <row r="4385" spans="3:19" ht="15.75">
      <c r="C4385" s="31"/>
      <c r="D4385" s="34"/>
      <c r="E4385" s="32"/>
      <c r="F4385" s="36"/>
      <c r="G4385" s="288"/>
      <c r="N4385" s="5"/>
      <c r="O4385" s="5"/>
      <c r="P4385" s="5"/>
      <c r="Q4385" s="5"/>
      <c r="R4385" s="5"/>
      <c r="S4385" s="5"/>
    </row>
    <row r="4386" spans="3:19" ht="15.75">
      <c r="C4386" s="31"/>
      <c r="D4386" s="34"/>
      <c r="E4386" s="32"/>
      <c r="F4386" s="36"/>
      <c r="G4386" s="288"/>
      <c r="N4386" s="5"/>
      <c r="O4386" s="5"/>
      <c r="P4386" s="5"/>
      <c r="Q4386" s="5"/>
      <c r="R4386" s="5"/>
      <c r="S4386" s="5"/>
    </row>
    <row r="4387" spans="3:19" ht="15.75">
      <c r="C4387" s="31"/>
      <c r="D4387" s="34"/>
      <c r="E4387" s="32"/>
      <c r="F4387" s="36"/>
      <c r="G4387" s="288"/>
      <c r="N4387" s="5"/>
      <c r="O4387" s="5"/>
      <c r="P4387" s="5"/>
      <c r="Q4387" s="5"/>
      <c r="R4387" s="5"/>
      <c r="S4387" s="5"/>
    </row>
    <row r="4388" spans="3:19" ht="15.75">
      <c r="C4388" s="31"/>
      <c r="D4388" s="34"/>
      <c r="E4388" s="32"/>
      <c r="F4388" s="36"/>
      <c r="G4388" s="288"/>
      <c r="N4388" s="5"/>
      <c r="O4388" s="5"/>
      <c r="P4388" s="5"/>
      <c r="Q4388" s="5"/>
      <c r="R4388" s="5"/>
      <c r="S4388" s="5"/>
    </row>
    <row r="4389" spans="3:19" ht="15.75">
      <c r="C4389" s="31"/>
      <c r="D4389" s="34"/>
      <c r="E4389" s="32"/>
      <c r="F4389" s="36"/>
      <c r="G4389" s="288"/>
      <c r="N4389" s="5"/>
      <c r="O4389" s="5"/>
      <c r="P4389" s="5"/>
      <c r="Q4389" s="5"/>
      <c r="R4389" s="5"/>
      <c r="S4389" s="5"/>
    </row>
    <row r="4390" spans="3:19" ht="15.75">
      <c r="C4390" s="31"/>
      <c r="D4390" s="34"/>
      <c r="E4390" s="32"/>
      <c r="F4390" s="36"/>
      <c r="G4390" s="288"/>
      <c r="N4390" s="5"/>
      <c r="O4390" s="5"/>
      <c r="P4390" s="5"/>
      <c r="Q4390" s="5"/>
      <c r="R4390" s="5"/>
      <c r="S4390" s="5"/>
    </row>
    <row r="4391" spans="3:19" ht="15.75">
      <c r="C4391" s="31"/>
      <c r="D4391" s="34"/>
      <c r="E4391" s="32"/>
      <c r="F4391" s="36"/>
      <c r="G4391" s="288"/>
      <c r="N4391" s="5"/>
      <c r="O4391" s="5"/>
      <c r="P4391" s="5"/>
      <c r="Q4391" s="5"/>
      <c r="R4391" s="5"/>
      <c r="S4391" s="5"/>
    </row>
    <row r="4392" spans="3:19" ht="15.75">
      <c r="C4392" s="31"/>
      <c r="D4392" s="34"/>
      <c r="E4392" s="32"/>
      <c r="F4392" s="36"/>
      <c r="G4392" s="288"/>
      <c r="N4392" s="5"/>
      <c r="O4392" s="5"/>
      <c r="P4392" s="5"/>
      <c r="Q4392" s="5"/>
      <c r="R4392" s="5"/>
      <c r="S4392" s="5"/>
    </row>
    <row r="4393" spans="3:19" ht="15.75">
      <c r="C4393" s="31"/>
      <c r="D4393" s="34"/>
      <c r="E4393" s="32"/>
      <c r="F4393" s="36"/>
      <c r="G4393" s="288"/>
      <c r="N4393" s="5"/>
      <c r="O4393" s="5"/>
      <c r="P4393" s="5"/>
      <c r="Q4393" s="5"/>
      <c r="R4393" s="5"/>
      <c r="S4393" s="5"/>
    </row>
    <row r="4394" spans="3:19" ht="15.75">
      <c r="C4394" s="31"/>
      <c r="D4394" s="34"/>
      <c r="E4394" s="32"/>
      <c r="F4394" s="36"/>
      <c r="G4394" s="288"/>
      <c r="N4394" s="5"/>
      <c r="O4394" s="5"/>
      <c r="P4394" s="5"/>
      <c r="Q4394" s="5"/>
      <c r="R4394" s="5"/>
      <c r="S4394" s="5"/>
    </row>
    <row r="4395" spans="3:19" ht="15.75">
      <c r="C4395" s="31"/>
      <c r="D4395" s="34"/>
      <c r="E4395" s="32"/>
      <c r="F4395" s="36"/>
      <c r="G4395" s="288"/>
      <c r="N4395" s="5"/>
      <c r="O4395" s="5"/>
      <c r="P4395" s="5"/>
      <c r="Q4395" s="5"/>
      <c r="R4395" s="5"/>
      <c r="S4395" s="5"/>
    </row>
    <row r="4396" spans="3:19" ht="15.75">
      <c r="C4396" s="31"/>
      <c r="D4396" s="34"/>
      <c r="E4396" s="32"/>
      <c r="F4396" s="36"/>
      <c r="G4396" s="288"/>
      <c r="N4396" s="5"/>
      <c r="O4396" s="5"/>
      <c r="P4396" s="5"/>
      <c r="Q4396" s="5"/>
      <c r="R4396" s="5"/>
      <c r="S4396" s="5"/>
    </row>
    <row r="4397" spans="3:19" ht="15.75">
      <c r="C4397" s="31"/>
      <c r="D4397" s="34"/>
      <c r="E4397" s="32"/>
      <c r="F4397" s="36"/>
      <c r="G4397" s="288"/>
      <c r="N4397" s="5"/>
      <c r="O4397" s="5"/>
      <c r="P4397" s="5"/>
      <c r="Q4397" s="5"/>
      <c r="R4397" s="5"/>
      <c r="S4397" s="5"/>
    </row>
    <row r="4398" spans="3:19" ht="15.75">
      <c r="C4398" s="31"/>
      <c r="D4398" s="34"/>
      <c r="E4398" s="32"/>
      <c r="F4398" s="36"/>
      <c r="G4398" s="288"/>
      <c r="N4398" s="5"/>
      <c r="O4398" s="5"/>
      <c r="P4398" s="5"/>
      <c r="Q4398" s="5"/>
      <c r="R4398" s="5"/>
      <c r="S4398" s="5"/>
    </row>
    <row r="4399" spans="3:19" ht="15.75">
      <c r="C4399" s="31"/>
      <c r="D4399" s="34"/>
      <c r="E4399" s="32"/>
      <c r="F4399" s="36"/>
      <c r="G4399" s="288"/>
      <c r="N4399" s="5"/>
      <c r="O4399" s="5"/>
      <c r="P4399" s="5"/>
      <c r="Q4399" s="5"/>
      <c r="R4399" s="5"/>
      <c r="S4399" s="5"/>
    </row>
    <row r="4400" spans="3:19" ht="15.75">
      <c r="C4400" s="31"/>
      <c r="D4400" s="34"/>
      <c r="E4400" s="32"/>
      <c r="F4400" s="36"/>
      <c r="G4400" s="288"/>
      <c r="N4400" s="5"/>
      <c r="O4400" s="5"/>
      <c r="P4400" s="5"/>
      <c r="Q4400" s="5"/>
      <c r="R4400" s="5"/>
      <c r="S4400" s="5"/>
    </row>
    <row r="4401" spans="3:19" ht="15.75">
      <c r="C4401" s="31"/>
      <c r="D4401" s="34"/>
      <c r="E4401" s="32"/>
      <c r="F4401" s="36"/>
      <c r="G4401" s="288"/>
      <c r="N4401" s="5"/>
      <c r="O4401" s="5"/>
      <c r="P4401" s="5"/>
      <c r="Q4401" s="5"/>
      <c r="R4401" s="5"/>
      <c r="S4401" s="5"/>
    </row>
    <row r="4402" spans="3:19" ht="15.75">
      <c r="C4402" s="31"/>
      <c r="D4402" s="34"/>
      <c r="E4402" s="32"/>
      <c r="F4402" s="36"/>
      <c r="G4402" s="288"/>
      <c r="N4402" s="5"/>
      <c r="O4402" s="5"/>
      <c r="P4402" s="5"/>
      <c r="Q4402" s="5"/>
      <c r="R4402" s="5"/>
      <c r="S4402" s="5"/>
    </row>
    <row r="4403" spans="3:19" ht="15.75">
      <c r="C4403" s="31"/>
      <c r="D4403" s="34"/>
      <c r="E4403" s="32"/>
      <c r="F4403" s="36"/>
      <c r="G4403" s="288"/>
      <c r="N4403" s="5"/>
      <c r="O4403" s="5"/>
      <c r="P4403" s="5"/>
      <c r="Q4403" s="5"/>
      <c r="R4403" s="5"/>
      <c r="S4403" s="5"/>
    </row>
    <row r="4404" spans="3:19" ht="15.75">
      <c r="C4404" s="31"/>
      <c r="D4404" s="34"/>
      <c r="E4404" s="32"/>
      <c r="F4404" s="36"/>
      <c r="G4404" s="288"/>
      <c r="N4404" s="5"/>
      <c r="O4404" s="5"/>
      <c r="P4404" s="5"/>
      <c r="Q4404" s="5"/>
      <c r="R4404" s="5"/>
      <c r="S4404" s="5"/>
    </row>
    <row r="4405" spans="3:19" ht="15.75">
      <c r="C4405" s="31"/>
      <c r="D4405" s="34"/>
      <c r="E4405" s="32"/>
      <c r="F4405" s="36"/>
      <c r="G4405" s="288"/>
      <c r="N4405" s="5"/>
      <c r="O4405" s="5"/>
      <c r="P4405" s="5"/>
      <c r="Q4405" s="5"/>
      <c r="R4405" s="5"/>
      <c r="S4405" s="5"/>
    </row>
    <row r="4406" spans="3:19" ht="15.75">
      <c r="C4406" s="31"/>
      <c r="D4406" s="34"/>
      <c r="E4406" s="32"/>
      <c r="F4406" s="36"/>
      <c r="G4406" s="288"/>
      <c r="N4406" s="5"/>
      <c r="O4406" s="5"/>
      <c r="P4406" s="5"/>
      <c r="Q4406" s="5"/>
      <c r="R4406" s="5"/>
      <c r="S4406" s="5"/>
    </row>
    <row r="4407" spans="3:19" ht="15.75">
      <c r="C4407" s="31"/>
      <c r="D4407" s="34"/>
      <c r="E4407" s="32"/>
      <c r="F4407" s="36"/>
      <c r="G4407" s="288"/>
      <c r="N4407" s="5"/>
      <c r="O4407" s="5"/>
      <c r="P4407" s="5"/>
      <c r="Q4407" s="5"/>
      <c r="R4407" s="5"/>
      <c r="S4407" s="5"/>
    </row>
    <row r="4408" spans="3:19" ht="15.75">
      <c r="C4408" s="31"/>
      <c r="D4408" s="34"/>
      <c r="E4408" s="32"/>
      <c r="F4408" s="36"/>
      <c r="G4408" s="288"/>
      <c r="N4408" s="5"/>
      <c r="O4408" s="5"/>
      <c r="P4408" s="5"/>
      <c r="Q4408" s="5"/>
      <c r="R4408" s="5"/>
      <c r="S4408" s="5"/>
    </row>
    <row r="4409" spans="3:19" ht="15.75">
      <c r="C4409" s="31"/>
      <c r="D4409" s="34"/>
      <c r="E4409" s="32"/>
      <c r="F4409" s="36"/>
      <c r="G4409" s="288"/>
      <c r="N4409" s="5"/>
      <c r="O4409" s="5"/>
      <c r="P4409" s="5"/>
      <c r="Q4409" s="5"/>
      <c r="R4409" s="5"/>
      <c r="S4409" s="5"/>
    </row>
    <row r="4410" spans="3:19" ht="15.75">
      <c r="C4410" s="31"/>
      <c r="D4410" s="34"/>
      <c r="E4410" s="32"/>
      <c r="F4410" s="36"/>
      <c r="G4410" s="288"/>
      <c r="N4410" s="5"/>
      <c r="O4410" s="5"/>
      <c r="P4410" s="5"/>
      <c r="Q4410" s="5"/>
      <c r="R4410" s="5"/>
      <c r="S4410" s="5"/>
    </row>
    <row r="4411" spans="3:19" ht="15.75">
      <c r="C4411" s="31"/>
      <c r="D4411" s="34"/>
      <c r="E4411" s="32"/>
      <c r="F4411" s="36"/>
      <c r="G4411" s="288"/>
      <c r="N4411" s="5"/>
      <c r="O4411" s="5"/>
      <c r="P4411" s="5"/>
      <c r="Q4411" s="5"/>
      <c r="R4411" s="5"/>
      <c r="S4411" s="5"/>
    </row>
    <row r="4412" spans="3:19" ht="15.75">
      <c r="C4412" s="31"/>
      <c r="D4412" s="34"/>
      <c r="E4412" s="32"/>
      <c r="F4412" s="36"/>
      <c r="G4412" s="288"/>
      <c r="N4412" s="5"/>
      <c r="O4412" s="5"/>
      <c r="P4412" s="5"/>
      <c r="Q4412" s="5"/>
      <c r="R4412" s="5"/>
      <c r="S4412" s="5"/>
    </row>
    <row r="4413" spans="3:19" ht="15.75">
      <c r="C4413" s="31"/>
      <c r="D4413" s="34"/>
      <c r="E4413" s="32"/>
      <c r="F4413" s="36"/>
      <c r="G4413" s="288"/>
      <c r="N4413" s="5"/>
      <c r="O4413" s="5"/>
      <c r="P4413" s="5"/>
      <c r="Q4413" s="5"/>
      <c r="R4413" s="5"/>
      <c r="S4413" s="5"/>
    </row>
    <row r="4414" spans="3:19" ht="15.75">
      <c r="C4414" s="31"/>
      <c r="D4414" s="34"/>
      <c r="E4414" s="32"/>
      <c r="F4414" s="36"/>
      <c r="G4414" s="288"/>
      <c r="N4414" s="5"/>
      <c r="O4414" s="5"/>
      <c r="P4414" s="5"/>
      <c r="Q4414" s="5"/>
      <c r="R4414" s="5"/>
      <c r="S4414" s="5"/>
    </row>
    <row r="4415" spans="3:19" ht="15.75">
      <c r="C4415" s="31"/>
      <c r="D4415" s="34"/>
      <c r="E4415" s="32"/>
      <c r="F4415" s="36"/>
      <c r="G4415" s="288"/>
      <c r="N4415" s="5"/>
      <c r="O4415" s="5"/>
      <c r="P4415" s="5"/>
      <c r="Q4415" s="5"/>
      <c r="R4415" s="5"/>
      <c r="S4415" s="5"/>
    </row>
    <row r="4416" spans="3:19" ht="15.75">
      <c r="C4416" s="31"/>
      <c r="D4416" s="34"/>
      <c r="E4416" s="32"/>
      <c r="F4416" s="36"/>
      <c r="G4416" s="288"/>
      <c r="N4416" s="5"/>
      <c r="O4416" s="5"/>
      <c r="P4416" s="5"/>
      <c r="Q4416" s="5"/>
      <c r="R4416" s="5"/>
      <c r="S4416" s="5"/>
    </row>
    <row r="4417" spans="3:19" ht="15.75">
      <c r="C4417" s="31"/>
      <c r="D4417" s="34"/>
      <c r="E4417" s="32"/>
      <c r="F4417" s="36"/>
      <c r="G4417" s="288"/>
      <c r="N4417" s="5"/>
      <c r="O4417" s="5"/>
      <c r="P4417" s="5"/>
      <c r="Q4417" s="5"/>
      <c r="R4417" s="5"/>
      <c r="S4417" s="5"/>
    </row>
    <row r="4418" spans="3:19" ht="15.75">
      <c r="C4418" s="31"/>
      <c r="D4418" s="34"/>
      <c r="E4418" s="32"/>
      <c r="F4418" s="36"/>
      <c r="G4418" s="288"/>
      <c r="N4418" s="5"/>
      <c r="O4418" s="5"/>
      <c r="P4418" s="5"/>
      <c r="Q4418" s="5"/>
      <c r="R4418" s="5"/>
      <c r="S4418" s="5"/>
    </row>
    <row r="4419" spans="3:19" ht="15.75">
      <c r="C4419" s="31"/>
      <c r="D4419" s="34"/>
      <c r="E4419" s="32"/>
      <c r="F4419" s="36"/>
      <c r="G4419" s="288"/>
      <c r="N4419" s="5"/>
      <c r="O4419" s="5"/>
      <c r="P4419" s="5"/>
      <c r="Q4419" s="5"/>
      <c r="R4419" s="5"/>
      <c r="S4419" s="5"/>
    </row>
    <row r="4420" spans="3:19" ht="15.75">
      <c r="C4420" s="31"/>
      <c r="D4420" s="34"/>
      <c r="E4420" s="32"/>
      <c r="F4420" s="36"/>
      <c r="G4420" s="288"/>
      <c r="N4420" s="5"/>
      <c r="O4420" s="5"/>
      <c r="P4420" s="5"/>
      <c r="Q4420" s="5"/>
      <c r="R4420" s="5"/>
      <c r="S4420" s="5"/>
    </row>
    <row r="4421" spans="3:19" ht="15.75">
      <c r="C4421" s="31"/>
      <c r="D4421" s="34"/>
      <c r="E4421" s="32"/>
      <c r="F4421" s="36"/>
      <c r="G4421" s="288"/>
      <c r="N4421" s="5"/>
      <c r="O4421" s="5"/>
      <c r="P4421" s="5"/>
      <c r="Q4421" s="5"/>
      <c r="R4421" s="5"/>
      <c r="S4421" s="5"/>
    </row>
    <row r="4422" spans="3:19" ht="15.75">
      <c r="C4422" s="31"/>
      <c r="D4422" s="34"/>
      <c r="E4422" s="32"/>
      <c r="F4422" s="36"/>
      <c r="G4422" s="288"/>
      <c r="N4422" s="5"/>
      <c r="O4422" s="5"/>
      <c r="P4422" s="5"/>
      <c r="Q4422" s="5"/>
      <c r="R4422" s="5"/>
      <c r="S4422" s="5"/>
    </row>
    <row r="4423" spans="3:19" ht="15.75">
      <c r="C4423" s="31"/>
      <c r="D4423" s="34"/>
      <c r="E4423" s="32"/>
      <c r="F4423" s="36"/>
      <c r="G4423" s="288"/>
      <c r="N4423" s="5"/>
      <c r="O4423" s="5"/>
      <c r="P4423" s="5"/>
      <c r="Q4423" s="5"/>
      <c r="R4423" s="5"/>
      <c r="S4423" s="5"/>
    </row>
    <row r="4424" spans="3:19" ht="15.75">
      <c r="C4424" s="31"/>
      <c r="D4424" s="34"/>
      <c r="E4424" s="32"/>
      <c r="F4424" s="36"/>
      <c r="G4424" s="288"/>
      <c r="N4424" s="5"/>
      <c r="O4424" s="5"/>
      <c r="P4424" s="5"/>
      <c r="Q4424" s="5"/>
      <c r="R4424" s="5"/>
      <c r="S4424" s="5"/>
    </row>
    <row r="4425" spans="3:19" ht="15.75">
      <c r="C4425" s="31"/>
      <c r="D4425" s="34"/>
      <c r="E4425" s="32"/>
      <c r="F4425" s="36"/>
      <c r="G4425" s="288"/>
      <c r="N4425" s="5"/>
      <c r="O4425" s="5"/>
      <c r="P4425" s="5"/>
      <c r="Q4425" s="5"/>
      <c r="R4425" s="5"/>
      <c r="S4425" s="5"/>
    </row>
    <row r="4426" spans="3:19" ht="15.75">
      <c r="C4426" s="31"/>
      <c r="D4426" s="34"/>
      <c r="E4426" s="32"/>
      <c r="F4426" s="36"/>
      <c r="G4426" s="288"/>
      <c r="N4426" s="5"/>
      <c r="O4426" s="5"/>
      <c r="P4426" s="5"/>
      <c r="Q4426" s="5"/>
      <c r="R4426" s="5"/>
      <c r="S4426" s="5"/>
    </row>
    <row r="4427" spans="3:19" ht="15.75">
      <c r="C4427" s="31"/>
      <c r="D4427" s="34"/>
      <c r="E4427" s="32"/>
      <c r="F4427" s="36"/>
      <c r="G4427" s="288"/>
      <c r="N4427" s="5"/>
      <c r="O4427" s="5"/>
      <c r="P4427" s="5"/>
      <c r="Q4427" s="5"/>
      <c r="R4427" s="5"/>
      <c r="S4427" s="5"/>
    </row>
    <row r="4428" spans="3:19" ht="15.75">
      <c r="C4428" s="31"/>
      <c r="D4428" s="34"/>
      <c r="E4428" s="32"/>
      <c r="F4428" s="36"/>
      <c r="G4428" s="288"/>
      <c r="N4428" s="5"/>
      <c r="O4428" s="5"/>
      <c r="P4428" s="5"/>
      <c r="Q4428" s="5"/>
      <c r="R4428" s="5"/>
      <c r="S4428" s="5"/>
    </row>
    <row r="4429" spans="3:19" ht="15.75">
      <c r="C4429" s="31"/>
      <c r="D4429" s="34"/>
      <c r="E4429" s="32"/>
      <c r="F4429" s="36"/>
      <c r="G4429" s="288"/>
      <c r="N4429" s="5"/>
      <c r="O4429" s="5"/>
      <c r="P4429" s="5"/>
      <c r="Q4429" s="5"/>
      <c r="R4429" s="5"/>
      <c r="S4429" s="5"/>
    </row>
    <row r="4430" spans="3:19" ht="15.75">
      <c r="C4430" s="31"/>
      <c r="D4430" s="34"/>
      <c r="E4430" s="32"/>
      <c r="F4430" s="36"/>
      <c r="G4430" s="288"/>
      <c r="N4430" s="5"/>
      <c r="O4430" s="5"/>
      <c r="P4430" s="5"/>
      <c r="Q4430" s="5"/>
      <c r="R4430" s="5"/>
      <c r="S4430" s="5"/>
    </row>
    <row r="4431" spans="3:19" ht="15.75">
      <c r="C4431" s="31"/>
      <c r="D4431" s="34"/>
      <c r="E4431" s="32"/>
      <c r="F4431" s="36"/>
      <c r="G4431" s="288"/>
      <c r="N4431" s="5"/>
      <c r="O4431" s="5"/>
      <c r="P4431" s="5"/>
      <c r="Q4431" s="5"/>
      <c r="R4431" s="5"/>
      <c r="S4431" s="5"/>
    </row>
    <row r="4432" spans="3:19" ht="15.75">
      <c r="C4432" s="31"/>
      <c r="D4432" s="34"/>
      <c r="E4432" s="32"/>
      <c r="F4432" s="36"/>
      <c r="G4432" s="288"/>
      <c r="N4432" s="5"/>
      <c r="O4432" s="5"/>
      <c r="P4432" s="5"/>
      <c r="Q4432" s="5"/>
      <c r="R4432" s="5"/>
      <c r="S4432" s="5"/>
    </row>
    <row r="4433" spans="3:19" ht="15.75">
      <c r="C4433" s="31"/>
      <c r="D4433" s="34"/>
      <c r="E4433" s="32"/>
      <c r="F4433" s="36"/>
      <c r="G4433" s="288"/>
      <c r="N4433" s="5"/>
      <c r="O4433" s="5"/>
      <c r="P4433" s="5"/>
      <c r="Q4433" s="5"/>
      <c r="R4433" s="5"/>
      <c r="S4433" s="5"/>
    </row>
    <row r="4434" spans="3:19" ht="15.75">
      <c r="C4434" s="31"/>
      <c r="D4434" s="34"/>
      <c r="E4434" s="32"/>
      <c r="F4434" s="36"/>
      <c r="G4434" s="288"/>
      <c r="N4434" s="5"/>
      <c r="O4434" s="5"/>
      <c r="P4434" s="5"/>
      <c r="Q4434" s="5"/>
      <c r="R4434" s="5"/>
      <c r="S4434" s="5"/>
    </row>
    <row r="4435" spans="3:19" ht="15.75">
      <c r="C4435" s="31"/>
      <c r="D4435" s="34"/>
      <c r="E4435" s="32"/>
      <c r="F4435" s="36"/>
      <c r="G4435" s="288"/>
      <c r="N4435" s="5"/>
      <c r="O4435" s="5"/>
      <c r="P4435" s="5"/>
      <c r="Q4435" s="5"/>
      <c r="R4435" s="5"/>
      <c r="S4435" s="5"/>
    </row>
    <row r="4436" spans="3:19" ht="15.75">
      <c r="C4436" s="31"/>
      <c r="D4436" s="34"/>
      <c r="E4436" s="32"/>
      <c r="F4436" s="36"/>
      <c r="G4436" s="288"/>
      <c r="N4436" s="5"/>
      <c r="O4436" s="5"/>
      <c r="P4436" s="5"/>
      <c r="Q4436" s="5"/>
      <c r="R4436" s="5"/>
      <c r="S4436" s="5"/>
    </row>
    <row r="4437" spans="3:19" ht="15.75">
      <c r="C4437" s="31"/>
      <c r="D4437" s="34"/>
      <c r="E4437" s="32"/>
      <c r="F4437" s="36"/>
      <c r="G4437" s="288"/>
      <c r="N4437" s="5"/>
      <c r="O4437" s="5"/>
      <c r="P4437" s="5"/>
      <c r="Q4437" s="5"/>
      <c r="R4437" s="5"/>
      <c r="S4437" s="5"/>
    </row>
    <row r="4438" spans="3:19" ht="15.75">
      <c r="C4438" s="31"/>
      <c r="D4438" s="34"/>
      <c r="E4438" s="32"/>
      <c r="F4438" s="36"/>
      <c r="G4438" s="288"/>
      <c r="N4438" s="5"/>
      <c r="O4438" s="5"/>
      <c r="P4438" s="5"/>
      <c r="Q4438" s="5"/>
      <c r="R4438" s="5"/>
      <c r="S4438" s="5"/>
    </row>
    <row r="4439" spans="3:19" ht="15.75">
      <c r="C4439" s="31"/>
      <c r="D4439" s="34"/>
      <c r="E4439" s="32"/>
      <c r="F4439" s="36"/>
      <c r="G4439" s="288"/>
      <c r="N4439" s="5"/>
      <c r="O4439" s="5"/>
      <c r="P4439" s="5"/>
      <c r="Q4439" s="5"/>
      <c r="R4439" s="5"/>
      <c r="S4439" s="5"/>
    </row>
    <row r="4440" spans="3:19" ht="15.75">
      <c r="C4440" s="31"/>
      <c r="D4440" s="34"/>
      <c r="E4440" s="32"/>
      <c r="F4440" s="36"/>
      <c r="G4440" s="288"/>
      <c r="N4440" s="5"/>
      <c r="O4440" s="5"/>
      <c r="P4440" s="5"/>
      <c r="Q4440" s="5"/>
      <c r="R4440" s="5"/>
      <c r="S4440" s="5"/>
    </row>
    <row r="4441" spans="3:19" ht="15.75">
      <c r="C4441" s="31"/>
      <c r="D4441" s="34"/>
      <c r="E4441" s="32"/>
      <c r="F4441" s="36"/>
      <c r="G4441" s="288"/>
      <c r="N4441" s="5"/>
      <c r="O4441" s="5"/>
      <c r="P4441" s="5"/>
      <c r="Q4441" s="5"/>
      <c r="R4441" s="5"/>
      <c r="S4441" s="5"/>
    </row>
    <row r="4442" spans="3:19" ht="15.75">
      <c r="C4442" s="31"/>
      <c r="D4442" s="34"/>
      <c r="E4442" s="32"/>
      <c r="F4442" s="36"/>
      <c r="G4442" s="288"/>
      <c r="N4442" s="5"/>
      <c r="O4442" s="5"/>
      <c r="P4442" s="5"/>
      <c r="Q4442" s="5"/>
      <c r="R4442" s="5"/>
      <c r="S4442" s="5"/>
    </row>
    <row r="4443" spans="3:19" ht="15.75">
      <c r="C4443" s="31"/>
      <c r="D4443" s="34"/>
      <c r="E4443" s="32"/>
      <c r="F4443" s="36"/>
      <c r="G4443" s="288"/>
      <c r="N4443" s="5"/>
      <c r="O4443" s="5"/>
      <c r="P4443" s="5"/>
      <c r="Q4443" s="5"/>
      <c r="R4443" s="5"/>
      <c r="S4443" s="5"/>
    </row>
    <row r="4444" spans="3:19" ht="15.75">
      <c r="C4444" s="31"/>
      <c r="D4444" s="34"/>
      <c r="E4444" s="32"/>
      <c r="F4444" s="36"/>
      <c r="G4444" s="288"/>
      <c r="N4444" s="5"/>
      <c r="O4444" s="5"/>
      <c r="P4444" s="5"/>
      <c r="Q4444" s="5"/>
      <c r="R4444" s="5"/>
      <c r="S4444" s="5"/>
    </row>
    <row r="4445" spans="3:19" ht="15.75">
      <c r="C4445" s="31"/>
      <c r="D4445" s="34"/>
      <c r="E4445" s="32"/>
      <c r="F4445" s="36"/>
      <c r="G4445" s="288"/>
      <c r="N4445" s="5"/>
      <c r="O4445" s="5"/>
      <c r="P4445" s="5"/>
      <c r="Q4445" s="5"/>
      <c r="R4445" s="5"/>
      <c r="S4445" s="5"/>
    </row>
    <row r="4446" spans="3:19" ht="15.75">
      <c r="C4446" s="31"/>
      <c r="D4446" s="34"/>
      <c r="E4446" s="32"/>
      <c r="F4446" s="36"/>
      <c r="G4446" s="288"/>
      <c r="N4446" s="5"/>
      <c r="O4446" s="5"/>
      <c r="P4446" s="5"/>
      <c r="Q4446" s="5"/>
      <c r="R4446" s="5"/>
      <c r="S4446" s="5"/>
    </row>
    <row r="4447" spans="3:19" ht="15.75">
      <c r="C4447" s="31"/>
      <c r="D4447" s="34"/>
      <c r="E4447" s="32"/>
      <c r="F4447" s="36"/>
      <c r="G4447" s="288"/>
      <c r="N4447" s="5"/>
      <c r="O4447" s="5"/>
      <c r="P4447" s="5"/>
      <c r="Q4447" s="5"/>
      <c r="R4447" s="5"/>
      <c r="S4447" s="5"/>
    </row>
    <row r="4448" spans="3:19" ht="15.75">
      <c r="C4448" s="31"/>
      <c r="D4448" s="34"/>
      <c r="E4448" s="32"/>
      <c r="F4448" s="36"/>
      <c r="G4448" s="288"/>
      <c r="N4448" s="5"/>
      <c r="O4448" s="5"/>
      <c r="P4448" s="5"/>
      <c r="Q4448" s="5"/>
      <c r="R4448" s="5"/>
      <c r="S4448" s="5"/>
    </row>
    <row r="4449" spans="3:19" ht="15.75">
      <c r="C4449" s="31"/>
      <c r="D4449" s="34"/>
      <c r="E4449" s="32"/>
      <c r="F4449" s="36"/>
      <c r="G4449" s="288"/>
      <c r="N4449" s="5"/>
      <c r="O4449" s="5"/>
      <c r="P4449" s="5"/>
      <c r="Q4449" s="5"/>
      <c r="R4449" s="5"/>
      <c r="S4449" s="5"/>
    </row>
    <row r="4450" spans="3:19" ht="15.75">
      <c r="C4450" s="31"/>
      <c r="D4450" s="34"/>
      <c r="E4450" s="32"/>
      <c r="F4450" s="36"/>
      <c r="G4450" s="288"/>
      <c r="N4450" s="5"/>
      <c r="O4450" s="5"/>
      <c r="P4450" s="5"/>
      <c r="Q4450" s="5"/>
      <c r="R4450" s="5"/>
      <c r="S4450" s="5"/>
    </row>
    <row r="4451" spans="3:19" ht="15.75">
      <c r="C4451" s="31"/>
      <c r="D4451" s="34"/>
      <c r="E4451" s="32"/>
      <c r="F4451" s="36"/>
      <c r="G4451" s="288"/>
      <c r="N4451" s="5"/>
      <c r="O4451" s="5"/>
      <c r="P4451" s="5"/>
      <c r="Q4451" s="5"/>
      <c r="R4451" s="5"/>
      <c r="S4451" s="5"/>
    </row>
    <row r="4452" spans="3:19" ht="15.75">
      <c r="C4452" s="31"/>
      <c r="D4452" s="34"/>
      <c r="E4452" s="32"/>
      <c r="F4452" s="36"/>
      <c r="G4452" s="288"/>
      <c r="N4452" s="5"/>
      <c r="O4452" s="5"/>
      <c r="P4452" s="5"/>
      <c r="Q4452" s="5"/>
      <c r="R4452" s="5"/>
      <c r="S4452" s="5"/>
    </row>
    <row r="4453" spans="3:19" ht="15.75">
      <c r="C4453" s="31"/>
      <c r="D4453" s="34"/>
      <c r="E4453" s="32"/>
      <c r="F4453" s="36"/>
      <c r="G4453" s="288"/>
      <c r="N4453" s="5"/>
      <c r="O4453" s="5"/>
      <c r="P4453" s="5"/>
      <c r="Q4453" s="5"/>
      <c r="R4453" s="5"/>
      <c r="S4453" s="5"/>
    </row>
    <row r="4454" spans="3:19" ht="15.75">
      <c r="C4454" s="31"/>
      <c r="D4454" s="34"/>
      <c r="E4454" s="32"/>
      <c r="F4454" s="36"/>
      <c r="G4454" s="288"/>
      <c r="N4454" s="5"/>
      <c r="O4454" s="5"/>
      <c r="P4454" s="5"/>
      <c r="Q4454" s="5"/>
      <c r="R4454" s="5"/>
      <c r="S4454" s="5"/>
    </row>
    <row r="4455" spans="3:19" ht="15.75">
      <c r="C4455" s="31"/>
      <c r="D4455" s="34"/>
      <c r="E4455" s="32"/>
      <c r="F4455" s="36"/>
      <c r="G4455" s="288"/>
      <c r="N4455" s="5"/>
      <c r="O4455" s="5"/>
      <c r="P4455" s="5"/>
      <c r="Q4455" s="5"/>
      <c r="R4455" s="5"/>
      <c r="S4455" s="5"/>
    </row>
    <row r="4456" spans="3:19" ht="15.75">
      <c r="C4456" s="31"/>
      <c r="D4456" s="34"/>
      <c r="E4456" s="32"/>
      <c r="F4456" s="36"/>
      <c r="G4456" s="288"/>
      <c r="N4456" s="5"/>
      <c r="O4456" s="5"/>
      <c r="P4456" s="5"/>
      <c r="Q4456" s="5"/>
      <c r="R4456" s="5"/>
      <c r="S4456" s="5"/>
    </row>
    <row r="4457" spans="3:19" ht="15.75">
      <c r="C4457" s="31"/>
      <c r="D4457" s="34"/>
      <c r="E4457" s="32"/>
      <c r="F4457" s="36"/>
      <c r="G4457" s="288"/>
      <c r="N4457" s="5"/>
      <c r="O4457" s="5"/>
      <c r="P4457" s="5"/>
      <c r="Q4457" s="5"/>
      <c r="R4457" s="5"/>
      <c r="S4457" s="5"/>
    </row>
    <row r="4458" spans="3:19" ht="15.75">
      <c r="C4458" s="31"/>
      <c r="D4458" s="34"/>
      <c r="E4458" s="32"/>
      <c r="F4458" s="36"/>
      <c r="G4458" s="288"/>
      <c r="N4458" s="5"/>
      <c r="O4458" s="5"/>
      <c r="P4458" s="5"/>
      <c r="Q4458" s="5"/>
      <c r="R4458" s="5"/>
      <c r="S4458" s="5"/>
    </row>
    <row r="4459" spans="3:19" ht="15.75">
      <c r="C4459" s="31"/>
      <c r="D4459" s="34"/>
      <c r="E4459" s="32"/>
      <c r="F4459" s="36"/>
      <c r="G4459" s="288"/>
      <c r="N4459" s="5"/>
      <c r="O4459" s="5"/>
      <c r="P4459" s="5"/>
      <c r="Q4459" s="5"/>
      <c r="R4459" s="5"/>
      <c r="S4459" s="5"/>
    </row>
    <row r="4460" spans="3:19" ht="15.75">
      <c r="C4460" s="31"/>
      <c r="D4460" s="34"/>
      <c r="E4460" s="32"/>
      <c r="F4460" s="36"/>
      <c r="G4460" s="288"/>
      <c r="N4460" s="5"/>
      <c r="O4460" s="5"/>
      <c r="P4460" s="5"/>
      <c r="Q4460" s="5"/>
      <c r="R4460" s="5"/>
      <c r="S4460" s="5"/>
    </row>
    <row r="4461" spans="3:19" ht="15.75">
      <c r="C4461" s="31"/>
      <c r="D4461" s="34"/>
      <c r="E4461" s="32"/>
      <c r="F4461" s="36"/>
      <c r="G4461" s="288"/>
      <c r="N4461" s="5"/>
      <c r="O4461" s="5"/>
      <c r="P4461" s="5"/>
      <c r="Q4461" s="5"/>
      <c r="R4461" s="5"/>
      <c r="S4461" s="5"/>
    </row>
    <row r="4462" spans="3:19" ht="15.75">
      <c r="C4462" s="31"/>
      <c r="D4462" s="34"/>
      <c r="E4462" s="32"/>
      <c r="F4462" s="36"/>
      <c r="G4462" s="288"/>
      <c r="N4462" s="5"/>
      <c r="O4462" s="5"/>
      <c r="P4462" s="5"/>
      <c r="Q4462" s="5"/>
      <c r="R4462" s="5"/>
      <c r="S4462" s="5"/>
    </row>
    <row r="4463" spans="3:19" ht="15.75">
      <c r="C4463" s="31"/>
      <c r="D4463" s="34"/>
      <c r="E4463" s="32"/>
      <c r="F4463" s="36"/>
      <c r="G4463" s="288"/>
      <c r="N4463" s="5"/>
      <c r="O4463" s="5"/>
      <c r="P4463" s="5"/>
      <c r="Q4463" s="5"/>
      <c r="R4463" s="5"/>
      <c r="S4463" s="5"/>
    </row>
    <row r="4464" spans="3:19" ht="15.75">
      <c r="C4464" s="31"/>
      <c r="D4464" s="34"/>
      <c r="E4464" s="32"/>
      <c r="F4464" s="36"/>
      <c r="G4464" s="288"/>
      <c r="N4464" s="5"/>
      <c r="O4464" s="5"/>
      <c r="P4464" s="5"/>
      <c r="Q4464" s="5"/>
      <c r="R4464" s="5"/>
      <c r="S4464" s="5"/>
    </row>
    <row r="4465" spans="3:19" ht="15.75">
      <c r="C4465" s="31"/>
      <c r="D4465" s="34"/>
      <c r="E4465" s="32"/>
      <c r="F4465" s="36"/>
      <c r="G4465" s="288"/>
      <c r="N4465" s="5"/>
      <c r="O4465" s="5"/>
      <c r="P4465" s="5"/>
      <c r="Q4465" s="5"/>
      <c r="R4465" s="5"/>
      <c r="S4465" s="5"/>
    </row>
    <row r="4466" spans="3:19" ht="15.75">
      <c r="C4466" s="31"/>
      <c r="D4466" s="34"/>
      <c r="E4466" s="32"/>
      <c r="F4466" s="36"/>
      <c r="G4466" s="288"/>
      <c r="N4466" s="5"/>
      <c r="O4466" s="5"/>
      <c r="P4466" s="5"/>
      <c r="Q4466" s="5"/>
      <c r="R4466" s="5"/>
      <c r="S4466" s="5"/>
    </row>
    <row r="4467" spans="3:19" ht="15.75">
      <c r="C4467" s="31"/>
      <c r="D4467" s="34"/>
      <c r="E4467" s="32"/>
      <c r="F4467" s="36"/>
      <c r="G4467" s="288"/>
      <c r="N4467" s="5"/>
      <c r="O4467" s="5"/>
      <c r="P4467" s="5"/>
      <c r="Q4467" s="5"/>
      <c r="R4467" s="5"/>
      <c r="S4467" s="5"/>
    </row>
    <row r="4468" spans="3:19" ht="15.75">
      <c r="C4468" s="31"/>
      <c r="D4468" s="34"/>
      <c r="E4468" s="32"/>
      <c r="F4468" s="36"/>
      <c r="G4468" s="288"/>
      <c r="N4468" s="5"/>
      <c r="O4468" s="5"/>
      <c r="P4468" s="5"/>
      <c r="Q4468" s="5"/>
      <c r="R4468" s="5"/>
      <c r="S4468" s="5"/>
    </row>
    <row r="4469" spans="3:19" ht="15.75">
      <c r="C4469" s="31"/>
      <c r="D4469" s="34"/>
      <c r="E4469" s="32"/>
      <c r="F4469" s="36"/>
      <c r="G4469" s="288"/>
      <c r="N4469" s="5"/>
      <c r="O4469" s="5"/>
      <c r="P4469" s="5"/>
      <c r="Q4469" s="5"/>
      <c r="R4469" s="5"/>
      <c r="S4469" s="5"/>
    </row>
    <row r="4470" spans="3:19" ht="15.75">
      <c r="C4470" s="31"/>
      <c r="D4470" s="34"/>
      <c r="E4470" s="32"/>
      <c r="F4470" s="36"/>
      <c r="G4470" s="288"/>
      <c r="N4470" s="5"/>
      <c r="O4470" s="5"/>
      <c r="P4470" s="5"/>
      <c r="Q4470" s="5"/>
      <c r="R4470" s="5"/>
      <c r="S4470" s="5"/>
    </row>
    <row r="4471" spans="3:19" ht="15.75">
      <c r="C4471" s="31"/>
      <c r="D4471" s="34"/>
      <c r="E4471" s="32"/>
      <c r="F4471" s="36"/>
      <c r="G4471" s="288"/>
      <c r="N4471" s="5"/>
      <c r="O4471" s="5"/>
      <c r="P4471" s="5"/>
      <c r="Q4471" s="5"/>
      <c r="R4471" s="5"/>
      <c r="S4471" s="5"/>
    </row>
    <row r="4472" spans="3:19" ht="15.75">
      <c r="C4472" s="31"/>
      <c r="D4472" s="34"/>
      <c r="E4472" s="32"/>
      <c r="F4472" s="36"/>
      <c r="G4472" s="288"/>
      <c r="N4472" s="5"/>
      <c r="O4472" s="5"/>
      <c r="P4472" s="5"/>
      <c r="Q4472" s="5"/>
      <c r="R4472" s="5"/>
      <c r="S4472" s="5"/>
    </row>
    <row r="4473" spans="3:19" ht="15.75">
      <c r="C4473" s="31"/>
      <c r="D4473" s="34"/>
      <c r="E4473" s="32"/>
      <c r="F4473" s="36"/>
      <c r="G4473" s="288"/>
      <c r="N4473" s="5"/>
      <c r="O4473" s="5"/>
      <c r="P4473" s="5"/>
      <c r="Q4473" s="5"/>
      <c r="R4473" s="5"/>
      <c r="S4473" s="5"/>
    </row>
    <row r="4474" spans="3:19" ht="15.75">
      <c r="C4474" s="31"/>
      <c r="D4474" s="34"/>
      <c r="E4474" s="32"/>
      <c r="F4474" s="36"/>
      <c r="G4474" s="288"/>
      <c r="N4474" s="5"/>
      <c r="O4474" s="5"/>
      <c r="P4474" s="5"/>
      <c r="Q4474" s="5"/>
      <c r="R4474" s="5"/>
      <c r="S4474" s="5"/>
    </row>
    <row r="4475" spans="3:19" ht="15.75">
      <c r="C4475" s="31"/>
      <c r="D4475" s="34"/>
      <c r="E4475" s="32"/>
      <c r="F4475" s="36"/>
      <c r="G4475" s="288"/>
      <c r="N4475" s="5"/>
      <c r="O4475" s="5"/>
      <c r="P4475" s="5"/>
      <c r="Q4475" s="5"/>
      <c r="R4475" s="5"/>
      <c r="S4475" s="5"/>
    </row>
    <row r="4476" spans="3:19" ht="15.75">
      <c r="C4476" s="31"/>
      <c r="D4476" s="34"/>
      <c r="E4476" s="32"/>
      <c r="F4476" s="36"/>
      <c r="G4476" s="288"/>
      <c r="N4476" s="5"/>
      <c r="O4476" s="5"/>
      <c r="P4476" s="5"/>
      <c r="Q4476" s="5"/>
      <c r="R4476" s="5"/>
      <c r="S4476" s="5"/>
    </row>
    <row r="4477" spans="3:19" ht="15.75">
      <c r="C4477" s="31"/>
      <c r="D4477" s="34"/>
      <c r="E4477" s="32"/>
      <c r="F4477" s="36"/>
      <c r="G4477" s="288"/>
      <c r="N4477" s="5"/>
      <c r="O4477" s="5"/>
      <c r="P4477" s="5"/>
      <c r="Q4477" s="5"/>
      <c r="R4477" s="5"/>
      <c r="S4477" s="5"/>
    </row>
    <row r="4478" spans="3:19" ht="15.75">
      <c r="C4478" s="31"/>
      <c r="D4478" s="34"/>
      <c r="E4478" s="32"/>
      <c r="F4478" s="36"/>
      <c r="G4478" s="288"/>
      <c r="N4478" s="5"/>
      <c r="O4478" s="5"/>
      <c r="P4478" s="5"/>
      <c r="Q4478" s="5"/>
      <c r="R4478" s="5"/>
      <c r="S4478" s="5"/>
    </row>
    <row r="4479" spans="3:19" ht="15.75">
      <c r="C4479" s="31"/>
      <c r="D4479" s="34"/>
      <c r="E4479" s="32"/>
      <c r="F4479" s="36"/>
      <c r="G4479" s="288"/>
      <c r="N4479" s="5"/>
      <c r="O4479" s="5"/>
      <c r="P4479" s="5"/>
      <c r="Q4479" s="5"/>
      <c r="R4479" s="5"/>
      <c r="S4479" s="5"/>
    </row>
    <row r="4480" spans="3:19" ht="15.75">
      <c r="C4480" s="31"/>
      <c r="D4480" s="34"/>
      <c r="E4480" s="32"/>
      <c r="F4480" s="36"/>
      <c r="G4480" s="288"/>
      <c r="N4480" s="5"/>
      <c r="O4480" s="5"/>
      <c r="P4480" s="5"/>
      <c r="Q4480" s="5"/>
      <c r="R4480" s="5"/>
      <c r="S4480" s="5"/>
    </row>
    <row r="4481" spans="3:19" ht="15.75">
      <c r="C4481" s="31"/>
      <c r="D4481" s="34"/>
      <c r="E4481" s="32"/>
      <c r="F4481" s="36"/>
      <c r="G4481" s="288"/>
      <c r="N4481" s="5"/>
      <c r="O4481" s="5"/>
      <c r="P4481" s="5"/>
      <c r="Q4481" s="5"/>
      <c r="R4481" s="5"/>
      <c r="S4481" s="5"/>
    </row>
    <row r="4482" spans="3:19" ht="15.75">
      <c r="C4482" s="31"/>
      <c r="D4482" s="34"/>
      <c r="E4482" s="32"/>
      <c r="F4482" s="36"/>
      <c r="G4482" s="288"/>
      <c r="N4482" s="5"/>
      <c r="O4482" s="5"/>
      <c r="P4482" s="5"/>
      <c r="Q4482" s="5"/>
      <c r="R4482" s="5"/>
      <c r="S4482" s="5"/>
    </row>
    <row r="4483" spans="3:19" ht="15.75">
      <c r="C4483" s="31"/>
      <c r="D4483" s="34"/>
      <c r="E4483" s="32"/>
      <c r="F4483" s="36"/>
      <c r="G4483" s="288"/>
      <c r="N4483" s="5"/>
      <c r="O4483" s="5"/>
      <c r="P4483" s="5"/>
      <c r="Q4483" s="5"/>
      <c r="R4483" s="5"/>
      <c r="S4483" s="5"/>
    </row>
    <row r="4484" spans="3:19" ht="15.75">
      <c r="C4484" s="31"/>
      <c r="D4484" s="34"/>
      <c r="E4484" s="32"/>
      <c r="F4484" s="36"/>
      <c r="G4484" s="288"/>
      <c r="N4484" s="5"/>
      <c r="O4484" s="5"/>
      <c r="P4484" s="5"/>
      <c r="Q4484" s="5"/>
      <c r="R4484" s="5"/>
      <c r="S4484" s="5"/>
    </row>
    <row r="4485" spans="3:19" ht="15.75">
      <c r="C4485" s="31"/>
      <c r="D4485" s="34"/>
      <c r="E4485" s="32"/>
      <c r="F4485" s="36"/>
      <c r="G4485" s="288"/>
      <c r="N4485" s="5"/>
      <c r="O4485" s="5"/>
      <c r="P4485" s="5"/>
      <c r="Q4485" s="5"/>
      <c r="R4485" s="5"/>
      <c r="S4485" s="5"/>
    </row>
    <row r="4486" spans="3:19" ht="15.75">
      <c r="C4486" s="31"/>
      <c r="D4486" s="34"/>
      <c r="E4486" s="32"/>
      <c r="F4486" s="36"/>
      <c r="G4486" s="288"/>
      <c r="N4486" s="5"/>
      <c r="O4486" s="5"/>
      <c r="P4486" s="5"/>
      <c r="Q4486" s="5"/>
      <c r="R4486" s="5"/>
      <c r="S4486" s="5"/>
    </row>
    <row r="4487" spans="3:19" ht="15.75">
      <c r="C4487" s="31"/>
      <c r="D4487" s="34"/>
      <c r="E4487" s="32"/>
      <c r="F4487" s="36"/>
      <c r="G4487" s="288"/>
      <c r="N4487" s="5"/>
      <c r="O4487" s="5"/>
      <c r="P4487" s="5"/>
      <c r="Q4487" s="5"/>
      <c r="R4487" s="5"/>
      <c r="S4487" s="5"/>
    </row>
    <row r="4488" spans="3:19" ht="15.75">
      <c r="C4488" s="31"/>
      <c r="D4488" s="34"/>
      <c r="E4488" s="32"/>
      <c r="F4488" s="36"/>
      <c r="G4488" s="288"/>
      <c r="N4488" s="5"/>
      <c r="O4488" s="5"/>
      <c r="P4488" s="5"/>
      <c r="Q4488" s="5"/>
      <c r="R4488" s="5"/>
      <c r="S4488" s="5"/>
    </row>
    <row r="4489" spans="3:19" ht="15.75">
      <c r="C4489" s="31"/>
      <c r="D4489" s="34"/>
      <c r="E4489" s="32"/>
      <c r="F4489" s="36"/>
      <c r="G4489" s="288"/>
      <c r="N4489" s="5"/>
      <c r="O4489" s="5"/>
      <c r="P4489" s="5"/>
      <c r="Q4489" s="5"/>
      <c r="R4489" s="5"/>
      <c r="S4489" s="5"/>
    </row>
    <row r="4490" spans="3:19" ht="15.75">
      <c r="C4490" s="31"/>
      <c r="D4490" s="34"/>
      <c r="E4490" s="32"/>
      <c r="F4490" s="36"/>
      <c r="G4490" s="288"/>
      <c r="N4490" s="5"/>
      <c r="O4490" s="5"/>
      <c r="P4490" s="5"/>
      <c r="Q4490" s="5"/>
      <c r="R4490" s="5"/>
      <c r="S4490" s="5"/>
    </row>
    <row r="4491" spans="3:19" ht="15.75">
      <c r="C4491" s="31"/>
      <c r="D4491" s="34"/>
      <c r="E4491" s="32"/>
      <c r="F4491" s="36"/>
      <c r="G4491" s="288"/>
      <c r="N4491" s="5"/>
      <c r="O4491" s="5"/>
      <c r="P4491" s="5"/>
      <c r="Q4491" s="5"/>
      <c r="R4491" s="5"/>
      <c r="S4491" s="5"/>
    </row>
    <row r="4492" spans="3:19" ht="15.75">
      <c r="C4492" s="31"/>
      <c r="D4492" s="34"/>
      <c r="E4492" s="32"/>
      <c r="F4492" s="36"/>
      <c r="G4492" s="288"/>
      <c r="N4492" s="5"/>
      <c r="O4492" s="5"/>
      <c r="P4492" s="5"/>
      <c r="Q4492" s="5"/>
      <c r="R4492" s="5"/>
      <c r="S4492" s="5"/>
    </row>
    <row r="4493" spans="3:19" ht="15.75">
      <c r="C4493" s="31"/>
      <c r="D4493" s="34"/>
      <c r="E4493" s="32"/>
      <c r="F4493" s="36"/>
      <c r="G4493" s="288"/>
      <c r="N4493" s="5"/>
      <c r="O4493" s="5"/>
      <c r="P4493" s="5"/>
      <c r="Q4493" s="5"/>
      <c r="R4493" s="5"/>
      <c r="S4493" s="5"/>
    </row>
    <row r="4494" spans="3:19" ht="15.75">
      <c r="C4494" s="31"/>
      <c r="D4494" s="34"/>
      <c r="E4494" s="32"/>
      <c r="F4494" s="36"/>
      <c r="G4494" s="288"/>
      <c r="N4494" s="5"/>
      <c r="O4494" s="5"/>
      <c r="P4494" s="5"/>
      <c r="Q4494" s="5"/>
      <c r="R4494" s="5"/>
      <c r="S4494" s="5"/>
    </row>
    <row r="4495" spans="3:19" ht="15.75">
      <c r="C4495" s="31"/>
      <c r="D4495" s="34"/>
      <c r="E4495" s="32"/>
      <c r="F4495" s="36"/>
      <c r="G4495" s="288"/>
      <c r="N4495" s="5"/>
      <c r="O4495" s="5"/>
      <c r="P4495" s="5"/>
      <c r="Q4495" s="5"/>
      <c r="R4495" s="5"/>
      <c r="S4495" s="5"/>
    </row>
    <row r="4496" spans="3:19" ht="15.75">
      <c r="C4496" s="31"/>
      <c r="D4496" s="34"/>
      <c r="E4496" s="32"/>
      <c r="F4496" s="36"/>
      <c r="G4496" s="288"/>
      <c r="N4496" s="5"/>
      <c r="O4496" s="5"/>
      <c r="P4496" s="5"/>
      <c r="Q4496" s="5"/>
      <c r="R4496" s="5"/>
      <c r="S4496" s="5"/>
    </row>
    <row r="4497" spans="3:19" ht="15.75">
      <c r="C4497" s="31"/>
      <c r="D4497" s="34"/>
      <c r="E4497" s="32"/>
      <c r="F4497" s="36"/>
      <c r="G4497" s="288"/>
      <c r="N4497" s="5"/>
      <c r="O4497" s="5"/>
      <c r="P4497" s="5"/>
      <c r="Q4497" s="5"/>
      <c r="R4497" s="5"/>
      <c r="S4497" s="5"/>
    </row>
    <row r="4498" spans="3:19" ht="15.75">
      <c r="C4498" s="31"/>
      <c r="D4498" s="34"/>
      <c r="E4498" s="32"/>
      <c r="F4498" s="36"/>
      <c r="G4498" s="288"/>
      <c r="N4498" s="5"/>
      <c r="O4498" s="5"/>
      <c r="P4498" s="5"/>
      <c r="Q4498" s="5"/>
      <c r="R4498" s="5"/>
      <c r="S4498" s="5"/>
    </row>
    <row r="4499" spans="3:19" ht="15.75">
      <c r="C4499" s="31"/>
      <c r="D4499" s="34"/>
      <c r="E4499" s="32"/>
      <c r="F4499" s="36"/>
      <c r="G4499" s="288"/>
      <c r="N4499" s="5"/>
      <c r="O4499" s="5"/>
      <c r="P4499" s="5"/>
      <c r="Q4499" s="5"/>
      <c r="R4499" s="5"/>
      <c r="S4499" s="5"/>
    </row>
    <row r="4500" spans="3:19" ht="15.75">
      <c r="C4500" s="31"/>
      <c r="D4500" s="34"/>
      <c r="E4500" s="32"/>
      <c r="F4500" s="36"/>
      <c r="G4500" s="288"/>
      <c r="N4500" s="5"/>
      <c r="O4500" s="5"/>
      <c r="P4500" s="5"/>
      <c r="Q4500" s="5"/>
      <c r="R4500" s="5"/>
      <c r="S4500" s="5"/>
    </row>
    <row r="4501" spans="3:19" ht="15.75">
      <c r="C4501" s="31"/>
      <c r="D4501" s="34"/>
      <c r="E4501" s="32"/>
      <c r="F4501" s="36"/>
      <c r="G4501" s="288"/>
      <c r="N4501" s="5"/>
      <c r="O4501" s="5"/>
      <c r="P4501" s="5"/>
      <c r="Q4501" s="5"/>
      <c r="R4501" s="5"/>
      <c r="S4501" s="5"/>
    </row>
    <row r="4502" spans="3:19" ht="15.75">
      <c r="C4502" s="31"/>
      <c r="D4502" s="34"/>
      <c r="E4502" s="32"/>
      <c r="F4502" s="36"/>
      <c r="G4502" s="288"/>
      <c r="N4502" s="5"/>
      <c r="O4502" s="5"/>
      <c r="P4502" s="5"/>
      <c r="Q4502" s="5"/>
      <c r="R4502" s="5"/>
      <c r="S4502" s="5"/>
    </row>
    <row r="4503" spans="3:19" ht="15.75">
      <c r="C4503" s="31"/>
      <c r="D4503" s="34"/>
      <c r="E4503" s="32"/>
      <c r="F4503" s="36"/>
      <c r="G4503" s="288"/>
      <c r="N4503" s="5"/>
      <c r="O4503" s="5"/>
      <c r="P4503" s="5"/>
      <c r="Q4503" s="5"/>
      <c r="R4503" s="5"/>
      <c r="S4503" s="5"/>
    </row>
    <row r="4504" spans="3:19" ht="15.75">
      <c r="C4504" s="31"/>
      <c r="D4504" s="34"/>
      <c r="E4504" s="32"/>
      <c r="F4504" s="36"/>
      <c r="G4504" s="288"/>
      <c r="N4504" s="5"/>
      <c r="O4504" s="5"/>
      <c r="P4504" s="5"/>
      <c r="Q4504" s="5"/>
      <c r="R4504" s="5"/>
      <c r="S4504" s="5"/>
    </row>
    <row r="4505" spans="3:19" ht="15.75">
      <c r="C4505" s="31"/>
      <c r="D4505" s="34"/>
      <c r="E4505" s="32"/>
      <c r="F4505" s="36"/>
      <c r="G4505" s="288"/>
      <c r="N4505" s="5"/>
      <c r="O4505" s="5"/>
      <c r="P4505" s="5"/>
      <c r="Q4505" s="5"/>
      <c r="R4505" s="5"/>
      <c r="S4505" s="5"/>
    </row>
    <row r="4506" spans="3:19" ht="15.75">
      <c r="C4506" s="31"/>
      <c r="D4506" s="34"/>
      <c r="E4506" s="32"/>
      <c r="F4506" s="36"/>
      <c r="G4506" s="288"/>
      <c r="N4506" s="5"/>
      <c r="O4506" s="5"/>
      <c r="P4506" s="5"/>
      <c r="Q4506" s="5"/>
      <c r="R4506" s="5"/>
      <c r="S4506" s="5"/>
    </row>
    <row r="4507" spans="3:19" ht="15.75">
      <c r="C4507" s="31"/>
      <c r="D4507" s="34"/>
      <c r="E4507" s="32"/>
      <c r="F4507" s="36"/>
      <c r="G4507" s="288"/>
      <c r="N4507" s="5"/>
      <c r="O4507" s="5"/>
      <c r="P4507" s="5"/>
      <c r="Q4507" s="5"/>
      <c r="R4507" s="5"/>
      <c r="S4507" s="5"/>
    </row>
    <row r="4508" spans="3:19" ht="15.75">
      <c r="C4508" s="31"/>
      <c r="D4508" s="34"/>
      <c r="E4508" s="32"/>
      <c r="F4508" s="36"/>
      <c r="G4508" s="288"/>
      <c r="N4508" s="5"/>
      <c r="O4508" s="5"/>
      <c r="P4508" s="5"/>
      <c r="Q4508" s="5"/>
      <c r="R4508" s="5"/>
      <c r="S4508" s="5"/>
    </row>
    <row r="4509" spans="3:19" ht="15.75">
      <c r="C4509" s="31"/>
      <c r="D4509" s="34"/>
      <c r="E4509" s="32"/>
      <c r="F4509" s="36"/>
      <c r="G4509" s="288"/>
      <c r="N4509" s="5"/>
      <c r="O4509" s="5"/>
      <c r="P4509" s="5"/>
      <c r="Q4509" s="5"/>
      <c r="R4509" s="5"/>
      <c r="S4509" s="5"/>
    </row>
    <row r="4510" spans="3:19" ht="15.75">
      <c r="C4510" s="31"/>
      <c r="D4510" s="34"/>
      <c r="E4510" s="32"/>
      <c r="F4510" s="36"/>
      <c r="G4510" s="288"/>
      <c r="N4510" s="5"/>
      <c r="O4510" s="5"/>
      <c r="P4510" s="5"/>
      <c r="Q4510" s="5"/>
      <c r="R4510" s="5"/>
      <c r="S4510" s="5"/>
    </row>
    <row r="4511" spans="3:19" ht="15.75">
      <c r="C4511" s="31"/>
      <c r="D4511" s="34"/>
      <c r="E4511" s="32"/>
      <c r="F4511" s="36"/>
      <c r="G4511" s="288"/>
      <c r="N4511" s="5"/>
      <c r="O4511" s="5"/>
      <c r="P4511" s="5"/>
      <c r="Q4511" s="5"/>
      <c r="R4511" s="5"/>
      <c r="S4511" s="5"/>
    </row>
    <row r="4512" spans="3:19" ht="15.75">
      <c r="C4512" s="31"/>
      <c r="D4512" s="34"/>
      <c r="E4512" s="32"/>
      <c r="F4512" s="36"/>
      <c r="G4512" s="288"/>
      <c r="N4512" s="5"/>
      <c r="O4512" s="5"/>
      <c r="P4512" s="5"/>
      <c r="Q4512" s="5"/>
      <c r="R4512" s="5"/>
      <c r="S4512" s="5"/>
    </row>
    <row r="4513" spans="3:19" ht="15.75">
      <c r="C4513" s="31"/>
      <c r="D4513" s="34"/>
      <c r="E4513" s="32"/>
      <c r="F4513" s="36"/>
      <c r="G4513" s="288"/>
      <c r="N4513" s="5"/>
      <c r="O4513" s="5"/>
      <c r="P4513" s="5"/>
      <c r="Q4513" s="5"/>
      <c r="R4513" s="5"/>
      <c r="S4513" s="5"/>
    </row>
  </sheetData>
  <autoFilter xmlns:x14="http://schemas.microsoft.com/office/spreadsheetml/2009/9/main" ref="C79:G3875" xr:uid="{00000000-0001-0000-0400-000000000000}">
    <filterColumn colId="1">
      <filters>
        <mc:AlternateContent xmlns:mc="http://schemas.openxmlformats.org/markup-compatibility/2006">
          <mc:Choice Requires="x14">
            <x14:filter val="&quot;AMPLIACION PUENTE VEHICULAR CALLE 153 POR AUTONORTE - CONCRETO 5000 PSI GRAVA COMÚN PREMEZCLADO PARA TABLERO PUENTE (INCLUYE SUMINISTRO E INSTALACIÓN, BOMBEO DE CONCRETO, ADITIVO PARA PUENTE DE ADHERENCIA DE CONCRETO FRESCO Y ENDURECIDO)_x0009__x0009_ _x0009__x0009__x0009__x0009__x0009_&quot;"/>
            <x14:filter val="ADOQUÍN DE CONCRETO A26 (20X10X6) CM (SUMINISTRO E INSTALACIÓN. INCLUYE BASE 3CM ARENA NIVELACIÓN Y ARENA DE SELLO)"/>
            <x14:filter val="ADOQUIN DE CONCRETO COLOR 20X10X8CM (SUMINISTRO E INSTALACIÓN. INCLUYE BASE 4CM ARENA NIVELACIÓN Y ARENA DE SELLO)"/>
            <x14:filter val="ADOQUIN DE CONCRETO COLOR 20X10X8CM (SUMINISTRO E INSTALACIÓN. INCLUYE BASE 4CM, MORTERO 2000 PSI Y ARENA DE SELLO)"/>
            <x14:filter val="ADOQUIN DE CONCRETO TR. LIVIANO 20X10X6CM (SUMINISTRO E INSTALACIÓN. INCLUYE BASE 4CM ARENA NIVELACIÓN Y ARENA DE SELLO)"/>
            <x14:filter val="ADOQUIN DE CONCRETO TR. PESADO 20X10X8CM (SUMINISTRO E INSTALACIÓN. INCLUYE BASE 4CM ARENA NIVELACIÓN Y ARENA DE SELLO)"/>
            <x14:filter val="ADOQUIN ECOLOGICO EN CONCRETO DE 40 X 40 X 8CM. SUMINISTRO E INSTALACION. (INCLUYE SUMINISTRO, EXTENDIDO, NIVELACIÓN Y COMPACTACIÓN DE RECEBO E=0,15M, 0,02M DE TIERRA, GRAMA Y MANO DE OBRA)"/>
            <x14:filter val="ADOQUIN EN CONCRETO 200X100X60MM A25 (SUMINISTRO E INSTALACIÓN. INCLUYE BASE 4CM MORTERO 2000 PSI Y ARENA DE SELLO)."/>
            <x14:filter val="ADOQUIN EN CONCRETO A-25 (20X10X6cm)  (Suministro e instalación. Incluye base 4cm mortero 2500 PSI y arena de sello)"/>
            <x14:filter val="ADOQUIN EN CONCRETO COLOR CHOCOLATE A-25 20X10X6CM  (SUMINISTRO E INSTALACIÓN. INCLUYE BASE 4CM MORTERO 2500 PSI Y ARENA DE SELLO)"/>
            <x14:filter val="ADOQUIN EN CONCRETO COLOR OCRE A25 (20X10X6cm) (Suministro e instalación. Incluye base 4cm mortero 2000 PSI y arena de sello)"/>
            <x14:filter val="ADOQUÍN EN CONCRETO GRIS-EN TRABA COMÚN A-25 10X20X6CM (SUMINISTRO, INSTALACIÓN, INCLUYE MORTERO DE NIVELACIÓN, Y ARENA DE SELLO)"/>
            <x14:filter val="ALETA VIGA SOLERA EN CONCRETO PREMEZCLADO DE 3000 PSI (21Mpa) GRAVA FINA (Incl. Sumin., bombeo con autobomba, Formaleteo madera, Colocación y Curado. No incl. Refuerzo)"/>
            <x14:filter val="ALQUILER DE CERRAMIENTO TIPO 2: CONSTA DE POSTES ROLLIZOS DE 1.90MT DE ALTURA LIBRE CON BASE EN CONCRETO 1500 PSI DE 30CM X 30CM, DOBLE CINTA PELIGRO CAL. 4, TELA PARA CERRAMIENTO.(INCL INSTALACION, MANTENIMIENTO Y DESINSTALACIÓN)."/>
            <x14:filter val="Ampliacion puente vehicular calle 153 por Autonorte - Construcción Pilote FDP (Full displacement pile) Concreto Tremie 3000 PSI de 40 cm de diámetro."/>
            <x14:filter val="Ampliacion puente vehicular calle 153 por Autonorte - Mamposteria en bloque Ecomuro de 40x40x20 cm.  Suministro e instalación.  No incluye acero de dovelas, concreto para viguetas y columnas, ni grouting de nivelación."/>
            <x14:filter val="ANCLAJE PARA TUBERIA EN CONCRETO DE 2500 PSI HECHO EN OBRA (Incluye suministro, formaleteo y colocacion)"/>
            <x14:filter val="ANCLAJE PARA TUBERIA EN CONCRETO PREMEZCLADO DE 2500 PSI GRAVA COMUN (Incluye, suministro, formaleteo, curado y colocacion. No incluye refuerzo)"/>
            <x14:filter val="ANCLAJE PARA TUBERIA EN CONCRETO PREMEZCLADO DE 3000 PSI GRAVA COMUN (Incluye Suministro, formaleteo y colocacion)"/>
            <x14:filter val="ANCLAJE PARA TUBERIA EN CONCRETO PREMEZCLADO DE 4000 PSI GRAVA COMUN (Incluye suministro, formaleteo, colocacion y curado. No incluye refuerzo)"/>
            <x14:filter val="ANDEN CONCRETO 3000 PSI (210 KG/CM2) HECHO EN OBRA E=0.10M (INCLUYE MEZCLA, FORMALETEO, FUNDIDA Y CURADO)"/>
            <x14:filter val="ANDEN CONCRETO GRAVA COMÚN DE 3000 PSI (210 KG/CM2) PREMEZCLADO E=0.10M (INCLUYE SUMINISTRO, FORMALETEO, FUNDIDA Y CURADO)"/>
            <x14:filter val="APLICACIÓN DE CAPA INHIBIDORA DE CORROSIÓN POR IMPREGNACIÓN (FORMULACIÓN MEJORADA) MÁS RECUBRIMIENTO PROTECTOR EPÓXICO APLICABLE EN ELEMENTOS DE CONCRETO Y METAL BAJO AGUA."/>
            <x14:filter val="AVENIDA CONTADOR (CL. 134) - BANCA EN CONCRETO M-01-A (SUMINISTRO E INSTALACIÓN)"/>
            <x14:filter val="AVENIDA CONTADOR (CL. 134) - BOLARDO METALICO M-15-A (SUMINISTRO E INSTALACIÓN. INCLUYE BASE EN CONCRETO 3000 PSI, PREMEZCLADO)"/>
            <x14:filter val="AVENIDA CONTADOR (CL. 134) - PAPELERA DOBLE EN ACERO M-121 (SUMINISTRO E INSTALACIÓN. INCLUYE BASE EN CONCRETO 3000 PSI, PREMEZCLADO)"/>
            <x14:filter val="AVENIDA CONTADOR (CL. 134) - Reconstrucción de bordillo Concreto f'c 28MPa incluye tratamiento al acero de refuerzo existente"/>
            <x14:filter val="BANCA EN CONCRETO TIPO M30 (SUMINISTRO E INSTALACIÓN. NO INCLUYE MATERIAL DE BASE)"/>
            <x14:filter val="BANCA EN CONCRETO TIPO M31 (SUMINISTRO E INSTALACIÓN)"/>
            <x14:filter val="BANCA EN CONCRETO TIPO M40 (SUMINISTRO E INSTALACIÓN)"/>
            <x14:filter val="BARANDA METÁLICA M80 (SUMINISTRO E INSTALACIÓN. INCLUYE BASE EN CONCRETO)."/>
            <x14:filter val="BARANDA METALICA M-82 PREFABRICADA (INCLUYE INSTALACIÓN, DADOS DE CONCRETO 3000 PSI GRAVA COMÚN DE 0.20 X 0.20 MT Y PINTURA). SUMINISTRO E INSTALACION."/>
            <x14:filter val="BARANDA METALICA M-82 PREFABRICADA MOV. REDUCIDA BORDE DE VIA (Incluye dados de concreto 3000psi grava común de 0.20 x 0.20m y recubrimiento en epóxico y esmalte uretano). Suministro e Instalación"/>
            <x14:filter val="BARANDA METÁLICA PARA PUENTE PEATONAL (INCLUYE DADOS DE CONCRETO 3000 PSI GRAVA COMÚN DE 0.20M X 0.20M, RECUBRIMIENTO EN BARRERA EPÓXICA Y ESMALTE URETANO GRIS. INCLUYE TUBO DE CERRAMIENTO NEGRO DE Ø 2&quot; Y Ø 1/2&quot; - 1.9MM, PLATINA METÁLICA). SUMINISTRO E INSTALACIÓN."/>
            <x14:filter val="BARRERA DE SEGURIDAD EN CONCRETO A-165 ( 53x60x150cm). (Suministro, transporte e Instalación)."/>
            <x14:filter val="BARRERA DE SEGURIDAD LATERAL EN CONCRETO 3500 PSI SEGÚN DISEÑO. INCLUYE ANCLAJES A ESTRUCTURA EXISTENTE, COLOCACIÓN DE REFUERZO, FUNDICIÓN EN CONCRETO, CURADO, SUMINISTRO DE MANO DE OBRA, EQUIPOS, MATERIALES Y MANEJO DE DESPERDICIOS."/>
            <x14:filter val="BARRERA DE SEGURIDAD LATERAL EN CONCRETO 4000 PSI. PREMEZCLADO. INCLUYE SUMINISTRO, FORMALETEO, CURADO Y COLOCACIÓN. NO INCLUYE REFUERZO."/>
            <x14:filter val="BASE DE CONCRETO PARA POSTE TIPO T1 O T2 (0.80M X 0.80M X 0.80M). CONSTRUCCIÓN. INCLUYE EXCAVACIÓN, CONCRETO 3000 PSI HECHO EN OBRA, FUNDIDA, ARMADURA Y CURVA 90° PVC D= 2&quot;. HASTA MÉNSULA DE 6.5M."/>
            <x14:filter val="BASE DE CONCRETO PARA POSTE TIPO T1 O T2 (0.80M X 0.80M X 0.80M). CONSTRUCCIÓN. INCLUYE EXCAVACIÓN, CONCRETO 3000 PSI HECHO EN OBRA, FUNDIDA, ARMADURA Y CURVA 90° PVC D= 2&quot;. HASTA MÉNSULA DE 8.5M."/>
            <x14:filter val="BASE EN CONCRETO 3000 PSI HECHO EN OBRA PARA POSTE METÁLICO H=12M (INCLUYE SUMINISTRO Y CONSTRUCCIÓN. INCLUYE REFUERZO) NORMA AP802."/>
            <x14:filter val="BASE EN CONCRETO 3000 PSI HECHO EN OBRA PARA POSTE METÁLICO H=14M (INCLUYE SUMINISTRO Y CONSTRUCCIÓN. INCLUYE REFUERZO) NORMA AP802."/>
            <x14:filter val="BASE EN CONCRETO 3000 PSI HECHO EN OBRA PARA POSTE METÁLICO H=8, 9 Y 10M (INC. SUMINISTRO Y CONSTRUCCIÓN. INC. REFUERZO) NORMA AP802."/>
            <x14:filter val="BASE GRANULAR CLASE A (BG_A) CON RECICLADO DE CONCRETO HIDRAULICO (SUMINISTRO, EXTENDIDO, NIVELACIÓN, HUMEDECIMIENTO Y COMPACTACIÓN CON VIBROCOMPACTADOR)"/>
            <x14:filter val="BASE GRANULAR CLASE B (BG_B) CON RECICLADO DE CONCRETO (SUMINISTRO, EXTENDIDO, NIVELACIÓN, HUMEDECIMIENTO Y COMPACTACIÓN CON VIBROCOMPACTADOR)"/>
            <x14:filter val="BASE GRANULAR CLASE C (BG_C) CON RECICLADO DE CONCRETO (SUMINISTRO, EXTENDIDO, NIVELACIÓN, HUMEDECIMIENTO Y COMPACTACIÓN CON VIBROCOMPACTADOR)"/>
            <x14:filter val="BASE PARA POSTE METALICO DE 0.80M X 0.80M H= 0.80M. EN CONCRETO PREMEZCLADO DE 3000 PSI (210 KG/CM2). CONSTRUCCION. INCLUYE ESTRUCTURA DE REFUERZO Y SBG_A."/>
            <x14:filter val="BLOQUE DE CONCRETO ESTRUCTURAL (0.12X0.2X0.4)M PARA CONTENEDOR DE RAICES (INCLUYE SUMINISTRO E INSTALACIÓN, GROUTING 14 MPA Y GRAFIL D=6 MM PARA REFUERZO HORIZONTAL)"/>
            <x14:filter val="BOLARDO EN CONCRETO TIPO M60 (SUMINISTRO E INSTALACIÓN. INCLUYE BASE EN CONCRETO 1500 PSI, HECHO EN OBRA)"/>
            <x14:filter val="BOLARDO EN CONCRETO TIPO M60 (SUMINISTRO E INSTALACIÓN. INCLUYE BASE EN CONCRETO 1500 PSI, PREMEZCLADO)"/>
            <x14:filter val="BOLARDO EN CONCRETO TIPO M60 (SUMINISTRO E INSTALACIÓN. INCLUYE BASE EN CONCRETO 3000 PSI, HECHO EN OBRA)"/>
            <x14:filter val="BOLARDO EN CONCRETO TIPO M60 (SUMINISTRO E INSTALACIÓN. INCLUYE BASE EN CONCRETO 3000 PSI, PREMEZCLADO)"/>
            <x14:filter val="BOLARDO EN CONCRETO TIPO M60 (SUMINISTRO E INSTALACIÓN. NO INCLUYE BASE EN CONCRETO)"/>
            <x14:filter val="BOLARDO EN CONCRETO TIPO M61 (SUMINISTRO E INSTALACIÓN. INCLUYE BASE EN CONCRETO 1500 PSI, HECHO EN OBRA)"/>
            <x14:filter val="BOLARDO EN CONCRETO TIPO M61 (SUMINISTRO E INSTALACIÓN. INCLUYE BASE EN CONCRETO 1500 PSI, PREMEZCLADO)"/>
            <x14:filter val="BOLARDO EN CONCRETO TIPO M61 (SUMINISTRO E INSTALACIÓN. INCLUYE BASE EN CONCRETO 3000 PSI, HECHO EN OBRA)"/>
            <x14:filter val="BOLARDO EN CONCRETO TIPO M61 (SUMINISTRO E INSTALACIÓN. INCLUYE BASE EN CONCRETO 3000 PSI, PREMEZCLADO)"/>
            <x14:filter val="BOLARDO EN CONCRETO TIPO M61 (SUMINISTRO E INSTALACIÓN. NO INCLUYE BASE EN CONCRETO 3000)"/>
            <x14:filter val="BOLARDO EN HIERRO TIPO M62 (SUMINISTRO E INSTALACIÓN. INCLUYE BASE EN CONCRETO 1500 PSI, HECHO EN OBRA)"/>
            <x14:filter val="BOLARDO EN HIERRO TIPO M62 (SUMINISTRO E INSTALACIÓN. INCLUYE BASE EN CONCRETO 1500 PSI, PREMEZCLADO)"/>
            <x14:filter val="BOLARDO EN HIERRO TIPO M62 (SUMINISTRO E INSTALACIÓN. INCLUYE BASE EN CONCRETO 3000 PSI, HECHO EN OBRA)"/>
            <x14:filter val="BOLARDO EN HIERRO TIPO M62 (SUMINISTRO E INSTALACIÓN. INCLUYE BASE EN CONCRETO 3000 PSI, PREMEZCLADO)"/>
            <x14:filter val="BOLARDO EN HIERRO TIPO M63 (SUMINISTRO E INSTALACIÓN. INCLUYE BASE EN CONCRETO 1500 PSI PREMEZCLADO)"/>
            <x14:filter val="BOLARDO EN HIERRO TIPO M63 (SUMINISTRO E INSTALACIÓN. INCLUYE BASE EN CONCRETO 1500 PSI, HECHO EN OBRA)"/>
            <x14:filter val="BOLARDO EN HIERRO TIPO M63 (SUMINISTRO E INSTALACIÓN. INCLUYE BASE EN CONCRETO 3000 PSI PREMEZCLADO)"/>
            <x14:filter val="BOLARDO EN HIERRO TIPO M63 (SUMINISTRO E INSTALACIÓN. INCLUYE BASE EN CONCRETO 3000 PSI, HECHO EN OBRA)"/>
            <x14:filter val="BORDILLO EN CONCRETO GRAVA COMÚN 1&quot; 2000 PSI, FUNDIDO EN SITIO, A LA VISTA, DE 10CM X 35CM. REFUERZO SEGÚN DISEÑO ESTRUCTURAL, SIMILAR O EQUIVALENTE. (INCLUYE SUMINISTRO, FORMALETEO, FUNDIDA Y CURADO E INSTALACIÓN)."/>
            <x14:filter val="BORDILLO EN CONCRETO GRAVA COMÚN 1&quot; 2000 PSI, FUNDIDO EN SITIO, A LA VISTA, DE 20CM X 20CM. REFUERZO SEGÚN DISEÑO ESTRUCTURAL, SIMILAR O EQUIVALENTE. (INCLUYE SUMINISTRO E INSTALACIÓN, FORMALETEO, FUNDIDA Y CURADO, ACERO DE REFUERZO Y NIVELACIÓN EN ARENA)"/>
            <x14:filter val="CABEZAL EN CONCRETO PREMEZCLADO DE 4000 PSI (28Mpa) GRAVA COMUN (Incluye suministro, formaleteo metalico, colocacion y curado. No incluye refuerzo)"/>
            <x14:filter val="CABLE DE COBRE DESNUDO CALIBRE 1/0 AWG, EMBEBIDO EN EL CONCRETO. (INCLUYE SUMINISTRO E INSTALACIÓN)"/>
            <x14:filter val="CABLE DE COBRE DESNUDO CALIBRE 2/0 AWG, EMBEBIDO EN EL CONCRETO. (INCLUYE SUMINISTRO E INSTALACIÓN)"/>
            <x14:filter val="CAJA CS 275-MODIFICADA. INCLUYE CONCRETO GRAVA COMÚN 4000 PSI, ACERO, LADRILLO TOLETE RECOCIDO 24X12X6, MORTERO IMPERMEABILIZANTE, MORTERO 3000 PSI, RECEBO COMÚN, MARCO Y TAPA CAJA SENCILLA CS 275. INCLUYE SUMINISTRO Y CONSTRUCCIÓN."/>
            <x14:filter val="CAJA DE INSPECCIÓN EN CONCRETO REFORZADO 28 MPa (Dimensiones internas: (1.0x1.0) m, H=2.36 m, e=0,2 m) (Incluye muros, concreto de limpieza e=0,05 m, placa de base e=0,20 m y placa de cubierta e=0,16 m, arobase y arotapa HF según NP-024 y pasos plásticos c/0.40. Suministro y construcción)."/>
            <x14:filter val="CAJA DE MANIOBRA EN VÍA PACIFICADA CMV. INCLUYE CONCRETO GRAVA COMÚN DE 4000 PSI, MORTERO IMPERMEABILIZADO, ACERO, PASOS DE ESCALERA DE GATO. SUMINISTRO E INSTALACIÓN. ÁREA TANQUE A1-5.50M PERÍMETRO 9.44M, ALTURA- 2.55M."/>
            <x14:filter val="CAJA DE PASO DOBLE ANDEN CONCRETO ETB (INCLUYE BASE, MUROS, PAÑETE, BORDILLO PERIMETRAL, MARCO Y TAPA). MEDIDAS EXTERNAS 1.36 X 0.89M. MEDIDAS INTERNAS: 1.06 X 0.60M. ALTURA: 0.96M."/>
            <x14:filter val="CAJA DE PASO SENCILLA ANDEN CONCRETO ETB (INCLUYE BASE, MUROS, PAÑETE, BORDILLO PERIMETRAL, MARCO Y TAPA). MEDIDAS EXTERNAS: 0.90 X 0.79M. MEDIDAS INTERNAS 0.60X0.50M. ALTURA: 0.96M."/>
            <x14:filter val="CAJA DESARENADORA - SUMINISTRO Y CONSTRUCCIÓN SEGÚN DISEÑO. INCLUYE LADRILLO TOLETE COMÚN, MORTERO 1:3 IMPERMEABILIZADO, CONCRETO DE LIMPIEZA 2500 PSI, PLACA INFERIOR Y ACERO DE REFUERZO."/>
            <x14:filter val="CAJA EN CONCRETO PARA DERIVACIÓN DE 2.40 M X 2.40 M X 2.20 M. E= 0.20M. INCLUYE MARCO Y TAPA CAJA INSPECCIÓN CS 275. (SUMINISTRO Y CONSTRUCCIÓN)"/>
            <x14:filter val="CAJA PARA CONEXIÓN DE DRENAJE EN CONCRETO REFORZADO 28 MPa (Dimensiones internas: (0.9x0.9) m, H=1.94 m, e=0,2 m) (Incluye muros, concreto de limpieza e=0,05 m, placa de base y placa de cubierta e=0,16 m, dos arobases y arotapas HF según NP-024. Suministro y construcción."/>
            <x14:filter val="CAJA PARA CONEXIÓN DE DRENAJE EN CONCRETO REFORZADO 28 MPa (Dimensiones internas: (1.4x1.5) m, H=2.23 m, e=0,2 m) (Incluye muros, concreto de limpieza e=0,05 m, placa de base y placa de cubierta e=0,16 m, dos arobases y arotapas HF según NP-024. Suministro y construcción."/>
            <x14:filter val="CAJA PARA CONEXIÓN DE DRENAJE EN CONCRETO REFORZADO 28 MPa (Dimensiones internas: (1.6x0.8) m, H=1.5 m, e=0,2 m) (Incluye muros, concreto de limpieza e=0,05 m, placa de base y placa de cubierta e=0,16 m, dos arobases y arotapas HF según NP-024. Suministro y construcción"/>
            <x14:filter val="CAJA PARA CONEXIÓN DE DRENAJE EN MAMPOSTERÍA (Dimensiones internas: (0.6x0.6) m, H=0.77 m) (Incluye muros, impermeabilización interna y externa, relleno en recebo e=0.10 m, placa de base e=0.20 m, cañuela, placa de cubierta e=0,20 m y tapa en concreto tipo vehicular. Suministro y construcción)."/>
            <x14:filter val="CAJA PARA SECCIONADOR MANIOBRA SUBESTACIÓN SEMISUMERGIBLE NORMA CODENSA CS290 (ANDEN. INCL BASE EN CONCRETO DE 1500 PSI. RECEBO COMPACTADO, MUROS, PAÑETE EN MORTERO IMPERMEAB. ACERO REFUERZO, ESCALERA DE GATO, MARCO Y TAPAS."/>
            <x14:filter val="CAJA SUBTERRÁNEA EN VÍA PACIFICADA CST2. INCLUYE CONCRETO GRAVA COMÚN DE 4000 PSI, ADITIVO IMPERMEABILIZANTE, ACERO, MICROFIBRA DE POLIPROPILENO, PASOS DE ESCALERA DE GATO. SUMINISTRO E INSTALACIÓN. ÁREA TANQUE A1-7.30M A2-2.21M PERÍMETRO 18.25M, ALTURA- 2.55M."/>
            <x14:filter val="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
            <x14:filter val="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
            <x14:filter val="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
            <x14:filter val="CANAL DE DRENAJE MONOLÍTICO Y REJA EN CONCRETO POLIMÉRICO PD 100V H230 D400 (1.00 X 0.15 X 0.23) m (Incluye concreto 21 MPa para cama y atraque. Incluye suministro, instalación y prueba de estanqueidad)."/>
            <x14:filter val="CANAL DE DRENAJE MONOLÍTICO Y REJA EN CONCRETO POLIMÉRICO RD 100V, H265 F900 (1.00 X 0.16 X 0.265 M)(INCLUYE CONCRETO 21 MPA PARA CAMA Y ATRAQUE. INCLUYE SUMINISTRO, INSTALACIÓN Y PRUEBA DE ESTANQUEIDAD)"/>
            <x14:filter val="CANAL DE DRENAJE MONOLÍTICO Y REJA EN CONCRETO POLIMÉRICO RD 150V H480 F900 (1.00 X 0.21 X 0.48) m (Incluye concreto 21 MPa para cama y atraque. Incluye suministro, instalación y prueba de estanqueidad)."/>
            <x14:filter val="CANAL DE DRENAJE MONOLÍTICO Y REJA EN CONCRETO POLIMÉRICO RD 150V, H280 F900 (1.00 X 0.21 X 0.28 M)(INCLUYE CONCRETO 21 MPA PARA CAMA Y ATRAQUE. INCLUYE SUMINISTRO, INSTALACIÓN Y PRUEBA DE ESTANQUEIDAD)"/>
            <x14:filter val="CANAL DE DRENAJE MONOLÍTICO Y REJA EN CONCRETO POLIMÉRICO RD 150V, H380 F900 (1.00 X 0.21 X 0.38 M)(INCLUYE CONCRETO 21 MPA PARA CAMA Y ATRAQUE. INCLUYE SUMINISTRO, INSTALACIÓN Y PRUEBA DE ESTANQUEIDAD)"/>
            <x14:filter val="CANAL DE DRENAJE MONOLÍTICO Y REJA EN CONCRETO POLIMÉRICO RD 200V H330 F900 (1.00 X 0.26 X 0.33) m, INCLUYE CONCRETO 21 Mpa PARA CAMA Y ATRAQUE (Incluye suministro, instalación y prueba de estanqueidad)."/>
            <x14:filter val="CANAL DE DRENAJE PREFABRICADO EN POLYCONCRETO, PD-150V, CLASE DE CARGA D400, INCLUYE REJILLA, LONG=1000 MM, H= 270 MM, ANCHO= 200MM, EN COLOR NATURAL, (NO INCLUYE: EXCAVACIÓN, CONCRETO, DRENAJE, RELLENOS, TAPAS O ACCESORIOS)"/>
            <x14:filter val="CANAL DE DRENAJE PREFABRICADO EN POLYCONCRETO, RD-200V, CLASE DE CARGA F900, INCLUYE REJILLA, LONG=1000MM, H= 530 MM, ANCHO= 260 MM, EN COLOR NATURAL, (NO INCLUYE: EXCAVACIÓN, CONCRETO, DRENAJE, RELLENOS, TAPAS O ACCESORIOS)"/>
            <x14:filter val="CANAL DE INICIO / FIN DE DRENAJE PREFABRICADO EN POLYCONCRETO , PD-150V, CLASE DE CARGA D400, INCLUYE REJILLA, LONG=500 MM, H= 270 MM, ANCHO= 200MM, EN COLOR NATURAL. INCLUYE TAPA CIEGA (NO INCLUYE: EXCAVACIÓN, CONCRETO, DRENAJE, RELLENOS U OTROS ACCESORIOS)"/>
            <x14:filter val="CANAL DE INICIO / FIN DE DRENAJE PREFABRICADO EN POLYCONCRETO, RD-200V, CLASE DE CARGA F900, INCLUYE REJILLA, LONG=660 MM, H= 530 MM, ANCHO= 260 MM, EN COLOR NATURAL. INCLUYE TAPA CIEGA (NO INCLUYE: EXCAVACIÓN, CONCRETO, DRENAJE, RELLENOS, U OTROS ACCESORIOS)"/>
            <x14:filter val="CANAL DE INSPECCIÓN DE DRENAJE PREFABRICADO EN POLYCONCRETO , PD-150V, CLASE DE CARGA D400, INCLUYE REJILLA, LONG=500 MM, H= 270 MM, ANCHO= 200MM, EN COLOR NATURAL, (NO INCLUYE: EXCAVACIÓN, CONCRETO, DRENAJE, RELLENOS, TAPAS O ACCESORIOS)"/>
            <x14:filter val="CANAL DE INSPECCIÓN DE DRENAJE PREFABRICADO EN POLYCONCRETO, RD-200V, CLASE DE CARGA F900, INCLUYE REJILLA, LONG=660 MM, H= 530 MM, ANCHO= 260 MM, EN COLOR NATURAL, (NO INCLUYE: EXCAVACIÓN, CONCRETO, DRENAJE, RELLENOS, TAPAS O ACCESORIOS)"/>
            <x14:filter val="CANECA DE ACERO INOXIDABLE M121 TIPO BARCELONA (SUMINISTRO E INSTALACIÓN. INCLUYE CONCRETO PARA ANCLAJE DE 3000 PSI PREMEZCLADO GRAVA COMÚN."/>
            <x14:filter val="CANECA TIPO M120 (EN MALLA METÁLICA. INCLUYE SUMINISTRO E INSTALACIÓN. INCLUYE BASE EN CONCRETO 1500 PSI, HECHO EN OBRA)"/>
            <x14:filter val="CANECA TIPO M120 (EN MALLA METÁLICA. INCLUYE SUMINISTRO E INSTALACIÓN. INCLUYE BASE EN CONCRETO 3000 PSI, PREMEZCLADO"/>
            <x14:filter val="CAÑUELA ESPECIAL A=0.10M, E=0.10M CONCRETO 3000 PSI. (FUNDIDO EN SITIO, CONCRETO HECHO EN OBRA. INC. FORMALET. Y CONST.)"/>
            <x14:filter val="CAÑUELA TIPO FUNDIDA EN SITIO 1000X300X225 CON CONCRETO 3000 PSI HECHO EN OBRA (SUMINISTRO Y CONSTRUCCIÓN. INCLUYE CONCRETO DE 3000 PSI HECHO EN OBRA, IMPERMEABILIZANTE PARA CONCRETO)."/>
            <x14:filter val="CÁRCAMO DE PROTECCION EN TUBERÍA Ø 12&quot; NORMA EAAB NS-090 version 2 V.2 (incluye Formaleta, Concreto de 2000 y 3000 PSI, Acero de Refuerzo, curado y Manijas en varilla lisa de 1&quot;)."/>
            <x14:filter val="CARCAMO TIPO PLACA DE PROTECCIÓN DE TUBO EN POLIETILENO D= 2&quot;, 3&quot;, 4&quot;, 6&quot; Y 8&quot;. (INCLUYE RELLENO EN ARENA DE PEÑA, REFUERZO, CONCRETO DE 2000 PSI Y 4000 PSI, FORMALETA Y TRANSPORTE DE PETREOS)."/>
            <x14:filter val="CARCAMO TIPO PLACA PARA PROTECCIÓN DE TUBO EN POLIETILENO D= 10&quot;, 12&quot;, 14&quot; Y 16&quot; (INCLUYE RELLENO EN ARENA DE PEÑA, REFUERZO, CONCRETO DE 2000 PSI Y 4000 PSI, FORMALETA Y TRANSPORTE DE PETREOS)."/>
            <x14:filter val="CASETAS TELEFONICAS. REUBICACION O RETIRO. DESMONTE Y REUBICACION DE CASETA EXISTENTE. INCLUYE CONCRETO 3000 PSI HECHO EN OBRA 1:2:2 CON ARENA DE RIO Y TRITURADO 3/4&quot; PARA ANCLAJE. TRANSP Y DISPOS. DE ESCOMBROS A 21 KM."/>
            <x14:filter val="CENEFA LINEAL EN ADOQUÍN DE CONCRETO (20cm X 10cm X 6cm) COLOR ROJO (SUMINISTRO E INSTALACIÓN. INCLUYE BASE EN ARENA DE NIVELACIÓN e= 4cm Y ARENA DE SELLO)."/>
            <x14:filter val="CENEFA LINEAL EN ADOQUÍN DE CONCRETO (20cm X 10cm X 8cm) COLOR ROJO PARA RAMPAS DE ACCESO VEHICULAR A PREDIOS (SUMINISTRO E INSTALACIÓN. INCLUYE BASE EN ARENA DE NIVELACIÓN e= 4cm Y ARENA DE SELLO)."/>
            <x14:filter val="CERRAMIENTO (8 HILERAS DE ALAMBRE DE PÚAS CALIBRE 12.5, CON PINTURA BLANCA 3 MANOS 60 CM, EN LA PARTE SUPERIOR, CON POSTES DE CONCRETO H=2.5 M Y SECCIÓN DE 10CM X 10CM, INSTALADOS CADA 2.00 M. INCLUYE DADOS DE CIMENTACIÓN 0.30 M X 0.30 M X 0.50 M)"/>
            <x14:filter val="CERRAMIENTO ANTICOLADO, INCLUYE PERFIL TUBULAR 3&quot; ALTURA 2.50 M EMBEBIDOS EN CONCRETO CON SEPARACIÓN ENTRE TUBOS DE 19 CM, EXCAVACIÓN, VIGA DE PISO (0.45 M X 0.20 M). SUMINISTRO E INSTALACIÓN"/>
            <x14:filter val="CERRAMIENTO EN MALLA ESLABONADA CALIBRE 10.5 Y ALAMBRE DE PUAS (3 HILERAS) INCLUYE AMARRES DE ALAMBRE GALVANIZADO SOLDADO A POSTES EN ACERO INOXIDABLE EN TUBO DE 1-1/2&quot;, CADA 2 MTS, ANGULO DE REMATE. EXCAVACIÓN DE 0.20 X 0.20 X 0.40 PARA ANCLAJE Y CONCRETO DE 3000 PSI PARA VIGA."/>
            <x14:filter val="CICLOPARQUEADERO PORTAL SUR Y PORTAL SUBA - POYO EN CONCRETO DE 0.15X0.16 M (SUMINISTRO E INSTALACIÓN)"/>
            <x14:filter val="CICLOPARQUEO TIPO M-22-A TUBERÍA ACERO INOXIDABLE (SUMINISTRO E INSTALACIÓN, INCLUYE BASE EN CONCRETO DE 3000 PSI HECHO EN OBRA), en tubo de acero inoxidable de 1 ½”, calibre 3mm."/>
            <x14:filter val="CICLOPARQUEO TIPO M-22-A TUBERÍA AGUA NEGRA (SUMINISTRO E INSTALACIÓN, INCLUYE BASE EN CONCRETO DE 3000 PSI HECHO EN OBRA), en tubo de 1 ¼”, calibre 2.5mm, platina de anclaje de 4” x 4” x ¼”, tornillo expansivo de 3 ¼” x ¼”."/>
            <x14:filter val="COLUMNA EN CONCRETO DE 3000 PSI GRAVA COMÚN SECCIÓN 20X20 (Para cerramiento de predios lotes IDU)"/>
            <x14:filter val="COLUMNA EN CONCRETO DE 3000 PSI, (21 MPa) PREMEZCLADO, GRAVA COMÚN (Incluye suministro, Bombeo formaleteo en madera, colocación y curado, No incluye refuerzo)."/>
            <x14:filter val="COLUMNA EN CONCRETO DE 3000 PSI, (21 MPa) PREMEZCLADO, GRAVA COMÚN (Incluye suministro, Grúa Telescópica, Bombeo, formaleteo metálico, colocación y curado, No incluye refuerzo)."/>
            <x14:filter val="COLUMNA EN CONCRETO DE 3500 PSI, (24 MPa) PREMEZCLADO, GRAVA COMÚN (Incluye suministro, Bombeo, formaleteo en madera, colocación y curado, No incluye refuerzo)."/>
            <x14:filter val="COLUMNA EN CONCRETO DE 4000 PSI, (28 MPa) PREMEZCLADO, GRAVA COMÚN (Incluye suministro, Grúa Telescópica, Bombeo, formaleteo metálico, colocación y curado, No incluye refuerzo)."/>
            <x14:filter val="COLUMNA EN CONCRETO DE 5000 PSI, (35 MPa) PREMEZCLADO, GRAVA COMÚN (Incluye suministro, Bombeo, formaleteo en madera, colocación y curado, No incluye refuerzo)."/>
            <x14:filter val="CONCRETO 1500 PSI (HECHO EN OBRA 1:3:5 CON ARENA Y GRAVILLA DE RÍO)"/>
            <x14:filter val="CONCRETO 1500 PSI (HECHO EN OBRA) 1:3:5 CON ARENA DE RÍO Y TRITURADO DE 3/4&quot;)"/>
            <x14:filter val="CONCRETO 1500 PSI GRAVA COMÚN PARA SOLADOS (PREMEZCLADO. INCLUYE SUMINISTRO Y COLOCACIÓN)"/>
            <x14:filter val="CONCRETO 2000 PSI (HECHO EN OBRA 1:3:3 CON ARENA DE RÍO Y TRITURADO DE 3/4&quot;)"/>
            <x14:filter val="CONCRETO 2000 PSI (HECHO EN OBRA 1:3:3 CON MATERIAL DE RÍO)"/>
            <x14:filter val="CONCRETO 2000 PSI GRAVA COMUN 1&quot; (SUMINISTRO Y COLOCACIÓN. INCLUYE SUMINISTRO DE CONCRETO, FORMALETEADO, FUNDIDA Y CURADO.)"/>
            <x14:filter val="CONCRETO 2000 PSI GRAVA COMÚN 14 MPA (140 Kg/Cm2) PARA SOLADOS (PREMEZCLADO. INCLUYE SUMINISTRO Y COLOCACIÓN)."/>
            <x14:filter val="CONCRETO 2000 PSI GRAVA COMÚN PARA SUB-BASE PUENTE (PREMEZCLADO. INCLUYE SUMIN., FORMALETEO Y COLOCACIÓN. NO INCL. REFUERZO, CURADO)"/>
            <x14:filter val="CONCRETO 2000 PSI PARA REDES (Hecho en Obra 1:3:3 con arena de río y triturado de 3/4&quot;)  (Suministro y Colocación)"/>
            <x14:filter val="CONCRETO 2000PSI PARA MUERTOS (PREMEZCLADO. INCLUYE SUMINISTRO FORMALETEO Y COLOCACIÓN. NO INCLUYE REFUERZO, CURADO)"/>
            <x14:filter val="CONCRETO 2500 PSI (HECHO EN OBRA CON ARENA DE RÍO Y TRITURADO DE 3/4&quot;)"/>
            <x14:filter val="CONCRETO 2500 PSI (HECHO EN OBRA CON MATERIAL DE RÍO)"/>
            <x14:filter val="CONCRETO 2500 PSI HECHO EN OBRA PARA REDES (SUMINISTRO Y COLOCACIÓN)"/>
            <x14:filter val="CONCRETO 3000 PSI (21 MPA) GRAVA COMÚN PARA ANDENES (PREMEZCLADO. INCLUYE SUMINISTRO, FORMALETEO, COLOCACIÓN Y CURADO. NO INCLUYE REFUERZO)."/>
            <x14:filter val="CONCRETO 3000 PSI (21 MPA) GRAVA COMÚN PARA MATERA (PREMEZCLADO. INCLUYE SUMINISTRO, FORMALETEO, COLOCACIÓN Y CURADO. NO INCLUYE REFUERZO)."/>
            <x14:filter val="CONCRETO 3000 PSI (21 MPA) PARA PLACA DE PISO INCLUYENDO STEEL DECK DE 2&quot; C-22 Y CONECTORES (PREMEZCLADO. INCLUYE SUMINISTRO, FORMALETEO Y COLOCACIÓN. NO INCL. REFUERZO, CURADO)."/>
            <x14:filter val="CONCRETO 3000 PSI (HECHO EN OBRA 1:2:2 CON ARENA DE RÍO Y TRITURADO DE 3/4&quot;)"/>
            <x14:filter val="CONCRETO 3000 PSI (HECHO EN OBRA 1:2:2 CON MATERIAL DE RÍO)"/>
            <x14:filter val="CONCRETO 3000 PSI GRAVA COMÚN PARA BARRERA NEW JERSEY MONODIRECCIONAL DE 0.90M DE ALTURA X 0.375 DE BASE X 4.76M DE LONG. (PREMEZCLADO. INCLUYE SUMINISTRO, FORMALETEO, COLOCACIÓN. NO INCLUYE REFUERZO NI CURADO)."/>
            <x14:filter val="CONCRETO 3000 PSI GRAVA COMÚN PARA PIEZA REMATE TIPO HOMBROS PARA RAMPA (PREMEZCLADO. INCLUYE SUMIN., BOMBEO CON AUTOBOMBA, FORMALETEO Y COLOCACIÓN. NO INCL. REFUERZO, CURADO)."/>
            <x14:filter val="CONCRETO 3000 PSI GRAVA COMÚN PARA PLACA DE APROXIMACIÓN PUENTE VEHICULAR DE 5.00M X 3.50M X 0.20M (PREMEZCLADO. INCLUYE SUMIN., FORMALETEO Y COLOCACIÓN. NO INCL. REFUERZO, CURADO)."/>
            <x14:filter val="CONCRETO 3000 PSI GRAVA FINA PARA BARANDAS (PREMEZCLADO. INCLUYE SUMIN., FORMALETEO Y COLOCACIÓN. NO INCL. REFUERZO, CURADO)."/>
            <x14:filter val="CONCRETO 3000 PSI GRAVA FINA PARA BOX CULVERT (PREMEZCLADO. INCLUYE SUMIN., FORMALETEO, BOMBEO CON AUTOBOMBA Y COLOCACIÓN. NO INCL. REFUERZO, CURADO)"/>
            <x14:filter val="CONCRETO 3000 PSI GRAVA FINA PARA ESTRIBOS (PREMEZCLADO. INCLUYE SUMINISTRO, BOMBEO CON AUTOBOMBA, FORMALETEO Y COLOCACIÓN. NO INCL. REFUERZO, CURADO)"/>
            <x14:filter val="CONCRETO 3000 PSI GRAVA FINA PARA ESTRUCTURA DE TRANSICIÓN (PREMEZCLADO. INCL. SUMIN, FORMALETA, BOMBEO CON AUTOBOMBA Y COLOCACIÓN. NO INCL. REFUERZO, CURADO)"/>
            <x14:filter val="CONCRETO 3000 PSI GRAVA FINA PARA PUENTE CAJÓN (PREMEZCLADO. INCLUYE SUMIN., BOMBEO CON AUTOBOMBA, FORMALETEO Y COLOCACIÓN. NO INCL. REFUERZO, CURADO)"/>
            <x14:filter val="CONCRETO 3000 PSI HECHO EN OBRA PARA MURO (HASTA 3.70 M DE ALTO. INCL. SUMINISTRO E INSTALACIÓN, GEODREN PLANAR _H= 1.0 M, EXCAVACIÓN, RETIRO DE ESCOMBROS, MORTERO, RECEBO COMPACTADO Y ACERO DE REFUERZO)"/>
            <x14:filter val="CONCRETO 3000 PSI HECHO EN OBRA PARA REDES (SUMINISTRO Y COLOCACIÓN)"/>
            <x14:filter val="CONCRETO 3000 PSI PARA PEDESTAL (PREMEZCLADO. INCL. SUMINISTRO, FORMALETEO Y COLOCACIÓN. NO INCL. REFUERZO, CURADO)."/>
            <x14:filter val="CONCRETO 3500 PSI (245 KG/CM2) GRAVA COMUN PARA CIMENTACIONES (INCLUYE FORMALETA. NO INCLUYE REFUERZO NI CURADO. INCLUYE SUMINISTRO Y COLOCACION)."/>
            <x14:filter val="CONCRETO 3500 PSI (HECHO EN OBRA CON ARENA DE RÍO Y TRITURADO DE 3/4&quot;)"/>
            <x14:filter val="CONCRETO 3500 PSI (HECHO EN OBRA CON MATERIAL DE RÍO)"/>
            <x14:filter val="CONCRETO 3500 PSI GRAVA COMÚN PARA CONSTRUCCIÓN DE CAISSON DE 1.20M DE DIÁMETRO (INCLUYE EXCAVACIÓN MANUAL, SUMINISTRO DE CAMISA METÁLICA PERDIDA E= 3/8&quot; FORMALETEO Y COLOCACIÓN. SUMIN DE CONCRETO PREMEZCLADO. NO INCL. REFUERZO, CURADO)."/>
            <x14:filter val="CONCRETO 3500 PSI GRAVA COMÚN PARA CONSTRUCCIÓN DE CAISSON DE 2.00M DE DIÁMETRO (INCLUYE EXCAVACIÓN MANUAL, SUMINISTRO DE CAMISA METÁLICA PERDIDA E= 3/8&quot; FORMALETEO Y COLOCACIÓN. SUMIN DE CONCRETO PREMEZCLADO. NO INCL. REFUERZO, CURADO)."/>
            <x14:filter val="CONCRETO 3500 PSI GRAVA COMÚN PARA ESPALDAR ESTRIBOS CON MÉNSULA SECCIÓN 5.30M X 1.70M X 0.30M (PREMEZCLADO. INCLUYE SUMIN., FORMALETEO Y COLOCACIÓN. NO INCL. REFUERZO, CURADO)."/>
            <x14:filter val="CONCRETO 3500 PSI GRAVA COMÚN PARA RECALCE DE 0.05M X 0.50M X 1.20M (PREMEZCLADO. INCLUYE SUMIN., FORMALETEO Y COLOCACIÓN. NO INCL. REFUERZO, CURADO)."/>
            <x14:filter val="CONCRETO 3500 PSI GRAVA COMÚN PARA TOPE SISMICO DE 0.35M X 0.80M X 1.00M (PREMEZCLADO. INCLUYE SUMIN., FORMALETEO Y COLOCACIÓN. NO INCL. REFUERZO, CURADO)."/>
            <x14:filter val="CONCRETO 4000 PSI (28 MPa) GRAVA COMÚN PARA BARRERA NEW JERSEY MONODIRECCIONAL DE 0.90M DE ALTURA X 0.375M DE BASE. (PREMEZCLADO. INCLUYE SUMINISTRO, FORMALETEO, COLOCACIÓN Y CURADO. NO INCLUYE REFUERZO)."/>
            <x14:filter val="CONCRETO 4000 PSI (28 Mpa) GRAVA COMÚN PARA CÁMARA (PREMEZCLADO. INCLUYE SUMINISTRO, FORMALETEO, COLOCACIÓN Y CURADO. NO INCLUYE REFUERZO)."/>
            <x14:filter val="CONCRETO 4000 PSI (28 MPA) GRAVA COMÚN PARA CÁRCAMO (PREMEZCLADO. INCLUYE SUMINISTRO, FORMALETEO, COLOCACIÓN Y CURADO. NO INCLUYE REFUERZO)."/>
            <x14:filter val="CONCRETO 4000 PSI (280 KG/CM2) GRAVA COMUN PARA ALETAS Y ESPALDAR (INCLUYE FORMALETA. NO INCLUYE REFUERZO NI CURADO. INCLUYE SUMINISTRO Y COLOCACION)."/>
            <x14:filter val="CONCRETO 4000 PSI (280 KG/CM2) PARA MURO DE CONTENCION (GRAVA COMUN) SUMINISTRO Y COLOCACIÓN. INCLUYE FORMALETA. NO INCLUYE REFUERZO, NI CURADO). PARA TRABAJOS A NIVEL MENOR DE 1.50M."/>
            <x14:filter val="CONCRETO 4000 PSI (HECHO EN OBRA CON ARENA DE RÍO Y TRITURADO DE 3/4&quot;)"/>
            <x14:filter val="CONCRETO 4000 PSI (HECHO EN OBRA CON MATERIAL DE RÍO)"/>
            <x14:filter val="CONCRETO 4000 PSI GRAVA COMÚN PARA BOX CULVERT (PREMEZCLADO. INCLUYE SUMINISTRO, FORMALETEO Y COLOCACIÓN. NO INCL. REFUERZO, CURADO)."/>
            <x14:filter val="CONCRETO 4000 PSI GRAVA COMÚN PARA RAMPAS Y ESCALERAS (PREMEZCLADO. INCL. SUMINISTRO, FORMALETEO Y COLOCACIÓN. NO INCL. REFUERZO, CURADO)."/>
            <x14:filter val="CONCRETO 4000 PSI GRAVA COMÚN PARA TABLERO PUENTE DE 5.30M X 0.20M X 27.00M (PREMEZCLADO. INCLUYE SUMIN., FORMALETEO Y COLOCACIÓN. NO INCL. REFUERZO, CURADO)."/>
            <x14:filter val="CONCRETO 4000 PSI GRAVA COMÚN PARA TOPE SÍSMICO (PREMEZCLADO. INCLUYE SUMIN., FORMALETEO Y COLOCACIÓN. NO INCL. REFUERZO, CURADO)."/>
            <x14:filter val="CONCRETO 4000 PSI GRAVA COMÚN PREMEZCLADO PARA TABLERO PUENTE (INCLUYE SUMINISTRO E INSTALACIÓN, BOMBEO DE CONCRETO, ADITIVO PARA PUENTE DE ADHERENCIA DE CONCRETO FRESCO Y ENDURECIDO)."/>
            <x14:filter val="CONCRETO 4000 PSI IMPERMEABILIZADO (HECHO EN OBRA)"/>
            <x14:filter val="CONCRETO 4000 PSI PARA CONTRAFUERTES CON RELACIÓN AGUA MATERIAL CEMENTANTE DE &lt;0,45 (PREMEZCLADO. INCLUYE SUMINISTRO, FORMALETA, CURADO Y COLOCACIÓN. NO INCLUYE REFUERZO)."/>
            <x14:filter val="CONCRETO 4000 PSI PARA MUROS CON RELACIÓN AGUA MATERIAL CEMENTANTE DE &lt; 0,45 Y ADICIÓN DE FIBRE NYCON EN PROPORCIÓN DE 0,6KG/M3 (PREMEZCLADO. INCLUYE SUMINISTRO, FORMALETA, CURADO Y COLOCACIÓN. NO INCLUYE REFUERZO)"/>
            <x14:filter val="CONCRETO 4000 PSI PARA PLACA SUPERIOR CON RELACIÓN AGUA MATERIAL CEMENTANTE DE &lt; 0,45 Y ADICIÓN DE FIBRE NYCON EN PROPORCIÓN DE 0,6KG/M3 (PREMEZCLADO. INCLUYE SUMINISTRO, FORMALETA, CURADO Y COLOCACIÓN. NO INCLUYE REFUERZO)"/>
            <x14:filter val="CONCRETO 4000 PSI RELACIÓN AGUA MATERIAL CEMENTANTE = 0.45 PARA ESTRUCTURAS HIDRÁULICAS SOBRE REDES DE ACUEDUCTO Y ALCANTARILLADO (PREMEZCLADO. INCLUYE SUMIN., FORMALETEO, COLOCACIÓN Y CURADO. NO INCLUYE REFUERZO)."/>
            <x14:filter val="CONCRETO 5000 PSI GRAVA COMÚN PARA CÁMARA (PREMEZCLADO. INCLUYE SUMINISTRO, FORMALETEO, COLOCACIÓN Y CURADO. NO INCLUYE REFUERZO)."/>
            <x14:filter val="CONCRETO 6000 PSI GRAVA COMÚN PARA TAPAS CÁMARA (PREMEZCLADO. INCLUYE SUMINISTRO, FORMALETEO Y COLOCACIÓN. NO INCLUYE REFUERZO)."/>
            <x14:filter val="CONCRETO CICLOPEO (60%-40%) (CONCRETO HECHO EN OBRA. INCLUYE SUMINISTRO Y COLOCACIÓN)"/>
            <x14:filter val="CONCRETO CICLOPEO (60%-40%) (CONCRETO PREMEZCLADO. INCLUYE SUMINISTRO Y COLOCACIÓN)"/>
            <x14:filter val="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x14:filter val="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
            <x14:filter val="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
            <x14:filter val="CONCRETO DE NIVELACIÓN 2000 PSI GRAVA COMÚN (140 KG/CM2) (PREMEZCLADO. INCLUYE SUMINISTRO, FUNDIDA Y NIVELACIÓN Y COLOCACIÓN. NO INCLUYE REFUERZO, CURADO) PARA MEJORAMIENTO, ADECUACIÓN Y REHABILITACIÓN DE ESPACIO PÚBLICO."/>
            <x14:filter val="CONCRETO F´C 4000 PSI DE BAJA RETRACCIÓN, RELACIÓN AGUA MATERIAL CEMENTANTE = 0.45 PARA ESTRUCTURAS HIDRÁULICAS SOBRE REDES DE ACUEDUCTO Y ALCANTARILLADO (PREMEZCLADO. INCLUYE SUMIN., FORMALETEO, COLOCACIÓN Y CURADO. NO INCLUYE REFUERZO)."/>
            <x14:filter val="CONCRETO GRAVA COMÚN 3500 PSI (245 KG/CM2) PARA ESTRIBOS Y SUPERESTRUCTURA, SUMINISTRO Y COLOCACIÓN. (INCLUYE FORMALETA. NO INCLUYE REFUERZO NI CURADO)."/>
            <x14:filter val="CONCRETO GRAVA COMÚN 4000 PSI (280 KG/CM2) PARA CÁMARAS ESPECIALES DE INTERCONEXIÓN DE ALCANTARILLADO (PREMEZCLADO, INCLUYE SUMINISTRO, FORMALETA Y COLOCACIÓN. NO INCLUYE REFUERZO NI CURADO)."/>
            <x14:filter val="CONCRETO GRAVA COMÚN 4000 PSI (280 KG/CM2) PARA ESTRIBOS Y SUPERESTRUCTURA, SUMINISTRO Y COLOCACIÓN. (INCLUYE FORMALETA. NO INCLUYE REFUERZO NI CURADO)."/>
            <x14:filter val="CONCRETO GRAVA COMÚN 4000 PSI (280 KG/CM2) PARA PLACAS DE ACCESO. SUMINISTRO Y COLOCACIÓN. (INCLUYE EQUIPOS, SUMINISTRO E INSTALACIÓN DE FORMALETA, CURADO DEL CONCRETO, MANO DE OBRA)."/>
            <x14:filter val="CONCRETO GRAVA COMÚN DE 3000 PSI (210 KG/CM2) GRAVA COMÚN PARA PLACA. SUMINISTRO Y COLOCACIÓN (INCLUYE FORMALETA, SUMINISTRO, COLOCACIÓN Y CURADO). NO INCLUYE REFUERZO."/>
            <x14:filter val="CONCRETO GRAVA COMUN DE 3000 PSI (210 KG/CM2) PARA RAMPAS DE EMPALME E= 0.20M PROMEDIO, SUMINISTRO Y COLOCACIÓN (INCLUYE EQUIPOS, SUMINISTRO E INSTALACIÓN DE FORMALETA, CURADO DE CONCRETO, MANO DE OBRA)."/>
            <x14:filter val="CONCRETO GRAVA COMÚN DE 5000 PSI (350 KG/CM2) PARA SUPER ESTRUCTURA ACELERADO A 2 DÍAS. (CONCRETO GRAVA COMÚN.INCLUYE ACELERANTE, FORMALETA, CURADO DE CONCRETO Y MANO DE OBRA)."/>
            <x14:filter val="CONCRETO IMPERMEABILIZADO GRAVA FINA DE 3000 PSI PARA BOX CULVERT (PREMEZCLADO. INCLUYE SUMINISTRO, FORMALETEO Y COLOCACIÓN. NO INCLUYE REFUERZO, CURADO)."/>
            <x14:filter val="CONCRETO MR41 COLOR OCRE PARA RAMPAS Y ESCALERAS (PREMEZCLADO. INCLUYE SUMINISTRO, FORMALETEO, COLOCACIÓN Y CURADO. NO INCLUYE REFUERZO)."/>
            <x14:filter val="CONCRETO PARA ANDENES, ESCOBEADO Y FUNDIDO EN SITIO E= 0,10 M. SUMINISTRO Y COLOCACIÓN."/>
            <x14:filter val="CONCRETO SIN RETRACCIÓN, SUMINISTRO Y COLOCACIÓN, (CONCRELISTO RE 5000 O SIMILAR) CON FIBRA METÁLICA 80-60 O SIMILAR PARA VIGAS DE SOPORTE JUNTAS DE DILATACIÓN"/>
            <x14:filter val="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
            <x14:filter val="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
            <x14:filter val="CONSTRUCCIÓN CANALETA DE AGUAS LLUVIAS DE 0.4 X 0.4 MT EN CONCRETO DE 3000 PSI GRAVA COMÚN INCLUYE REJILLA PREFABRICADA."/>
            <x14:filter val="CONSTRUCCIÓN DE BASE MOTOR. INCLUYE SUMINISTRO Y COLOCACIÓN DE CONCRETO 3000 PSI HECHO EN OBRA 1:2:2, ARENA DE RIO Y TRITURADO 3/4&quot;. INCLUYE ACERO DE REFUERZO Y SISTEMA DE ANCLAJE PARA POSTE METÁLICO."/>
            <x14:filter val="CONSTRUCCIÓN DE BASE PARA INSTALACIÓN DE SEMÁFORO FERROVIARIO. INCLUYE SUMINISTRO Y COLOCACIÓN DE CONCRETO 3000 PSI HECHO EN OBRA 1:2:2, ARENA DE RIO Y TRITURADO DE 3/4&quot;. INCLUYE ACERO DE REFUERZO."/>
            <x14:filter val="CONSTRUCCIÓN DE BORDILLO EN CONCRETO MR36 FUNDIDO IN SITU. INCLUYE LA PREPARACIÓN DE LA SUPERFICIE DE APOYO"/>
            <x14:filter val="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
            <x14:filter val="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
            <x14:filter val="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
            <x14:filter val="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
            <x14:filter val="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
            <x14:filter val="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x14:filter val="CONSTRUCCIÓN DE CUNETA EN CONCRETO 3000 PSI HECHO EN OBRA."/>
            <x14:filter val="CONSTRUCCIÓN DE ESCALERAS EN CONCRETO 3000 PSI GRAVA COMÚN. INCLUYE EXCAVACIÓN MANUAL, SUBBASE GRANULAR CLASE B, ACERO DE REFUERZO Y TRANSPORTE Y DISPOSICIÓN FINAL DE ESCOMBROS."/>
            <x14:filter val="CONSTRUCCIÓN DE FRANJA DE AJUSTE EN CONCRETO PREMEZCLADO GRAVA COMÚN 3000 PSI, ESPESOR PROMEDIO 10 CM.."/>
            <x14:filter val="CONSTRUCCIÓN EN TRAMOS DE PLACA DE PISO DE PUENTE E=0,10M CONCRETO FC=21,1 MPA, CONFORMADA CON METALDECK 2&quot;, CAL 20. INCLUYE SELLO ELASTOMÉRICO DE JUNTAS ENTRE LÁMINAS, ADHESIVO ESPECIAL PARA EL PEGADO PLÁSTICO DE METALES MONOCOMPONENTE Y LIBRE DE SOLVENTES. INCLUYE INSTALACIÓN DE CONECTORES DE CORTANTE EN ÁNGULO DE 2-1/2&quot;X3/16&quot; H=9CM, EN CADA VALLE Y SELLO ENTRE LÁMINAS."/>
            <x14:filter val="CONSTRUCCIÓN PIEZA FUNDIDA EN SITIO SIMILAR A SARDINEL BAJO RAMPA. (INCLUYE SUMINISTRO Y COLOCACIÓN DE CONCRETO DE 3000 PSI GRAVA COMÚN, FORMALETA Y MANO DE OBRA)"/>
            <x14:filter val="CONTENEDOR DE RAICES DE 2,50M X 2,50M H=1,40 M. (INCLUYE CONSTRUCCIÓN DE MUROS EN CONCRETO, MALLA ELECTROSOLDADA, COLOCACIÓN DE FILTRO EN GRAVILLA. NO INCLUYE TIERRA NEGRA)"/>
            <x14:filter val="CONTENEDOR DE RAÍCES TIPO B21 (TIPO B) (1.40M X 1.40M X 1.40M)INCLUYE MUROS EN CONCRETO GRAVA COMÚN 3000 PSI (210 KG/CM2), SUMINISTRO CONSTRUCCIÓN Y FILTRO EN GRAVILLA 1/2&quot;, FORMALETA Y REFUERZO. NO INCLUYE TIERRA NEGRA."/>
            <x14:filter val="CONTENEDOR DE RAICES TIPO B22 (TIPO C) (1.60M X 1.60M X 1.60M) INCLUYE MUROS EN CONCRETO GRAVA COMÚN 3000 PSI (210 KG/CM2), SUMINISTRO CONSTRUCCIÓN Y FILTRO EN GRAVILLA 1/2&quot;, FORMALETA Y REFUERZO. NO INCLUYE TIERRA NEGRA."/>
            <x14:filter val="CORTE DE PAVIMENTO - INCLUYE EQUIPO: CORTADORA DE CONCRETO INCLUYE OPERARIO Y COMBUSTIBLE. INCLUYE DISCO DIAMANTADO ASFALTO-CONCRETO 350 MM, AGUA Y MANO DE OBRA"/>
            <x14:filter val="CORTE DE PAVIMENTO (HORARIO NOCTURNO) - INCLUYE EQUIPO: CORTADORA DE CONCRETO INCLUYE OPERARIO Y COMBUSTIBLE. INCLUYE DISCO DIAMANTADO ASFALTO-CONCRETO 350 MM, AGUA Y MANO DE OBRA."/>
            <x14:filter val="CORTE Y AMPLIACIÓN DE JUNTA EN PAVIMENTO DE CONCRETO HIDRAULICO"/>
            <x14:filter val="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
            <x14:filter val="CURADO DE ELEMENTOS DE CONCRETO (SUMINISTRO Y APLICACIÓN)"/>
            <x14:filter val="CURADO DE LOSAS DE CONCRETO - HORARIO NOCTURNO. (SUMINISTRO Y APLICACIÓN)"/>
            <x14:filter val="CURADO DE LOSAS DE CONCRETO (SUMINISTRO Y APLICACIÓN)"/>
            <x14:filter val="DADO DE CIMENTACION EN CONCRETO 3500 PSI, (24 Mpa) PREMEZCLADO, GRAVA COMÚN. Incluye Suministro, Formaleteo en madera, Bombeo, colocación y curado. (No incl. Refuerzo)."/>
            <x14:filter val="DADO DE CIMENTACION EN CONCRETO 4000 PSI, (28 Mpa) GRAVA COMÚN. Premezclado. Incluye Sumin, Formaleteo en madera, Bombeo, Colocación y curado. (No incl. Refuerzo)."/>
            <x14:filter val="DADO EN CONCRETO 4000 PSI CON RELACIÓN AGUA MATERIAL CEMENTANTE DE &lt;0,45 (Premezclado. Incluye suministro, formaleteo en madera, curado y colocación. (No incluye refuerzo)"/>
            <x14:filter val="DADO EN CONCRETO 4000 PSI, (27 Mpa) PREMEZCLADO, GRAVA COMÚN (Incluye Suministro, Formaleteo en madera, Bombeo, colocación y Curado. No incluye refuerzo)"/>
            <x14:filter val="DADO EN CONCRETO DE 3000 PSI, (21 MPa) PREMEZCLADO, GRAVA COMÚN (Incluye suministro, formaleteo en madera, Bombeo, colocación y curado, No incluye refuerzo)."/>
            <x14:filter val="DEMARCACIÓN DE DILATACIÓN MEDIANTE CORTE DEL CONCRETO Y RELLENO CON CINTA O FONDO DE JUNTA EN ESPUMA DE POLIETILENO DE BAJA DENSIDAD DE CELDA CERRADA PREFORMADO, PARA APLICAR MASILLAS EN FRÍO. DE Ø1/4&quot; (6MM)."/>
            <x14:filter val="DEMOLICIÓN CONCRETO ESTRUCTURAL (INCLUYE CARGUE MANUAL). NO INCLUYE TRANSPORTE Y DISPOSICIÓN FINAL DE SOBRANTES."/>
            <x14:filter val="DEMOLICIÓN DE CONCRETO DE RECUBRIMIENTO DE ZAPATAS PARA ADICIÓN DE REFUERZO. INCLUYE LA DEMOLICIÓN DE CONCRETO EXISTENTE EMPLEANDO MARTILLOS NEUMÁTICOS O HIDRÁULICOS, RETIRO Y MANEJO DE ESCOMBROS, SUMINISTRO DE MATERIALES, EQUIPO, PERSONAL, ENERGÍA Y MANO DE OBRA."/>
            <x14:filter val="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
            <x14:filter val="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
            <x14:filter val="DEMOLICIÓN DE CONCRETO REFORZADO DE TABLERO. INCLUYE DEMOLICIÓN DEL CONCRETO EXISTENTE EMPLEANDO MARTILLOS NEUMÁTICOS O HIDRÁULICOS, RETIRO Y MANEJO DE ESCOMBROS, SUMINISTRO DE EQUIPOS, PERSONAL, TRANSPORTE, ENERGÍA Y MANO DE OBRA."/>
            <x14:filter val="DEMOLICIÓN DE CONCRETO: ESPESORES 16CM A 25CM. (INCLUYE RETIRO DE MATERIAL, TRANSPORTE Y DISPOSICIÓN FINAL DE ESCOMBROS EN SITIO AUTORIZADO)."/>
            <x14:filter val="DEMOLICIÓN DE CONCRETO: ESPESORES 8CM A 15CM. (INCLUYE RETIRO DE MATERIAL, TRANSPORTE Y DISPOSICIÓN FINAL DE ESCOMBROS EN SITIO AUTORIZADO)."/>
            <x14:filter val="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
            <x14:filter val="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
            <x14:filter val="DEMOLICIÓN PISOS DE CONCRETO - HORARIO NOCTURNO. (INCLUYE CARGUE). NO INCLUYE TRANSPORTE Y DISPOSICIÓN FINAL DE SOBRANTES."/>
            <x14:filter val="DEMOLICIÓN PISOS DE CONCRETO - RAMPAS VEHICULARES Y PEATONALES EXISTENTES. (Espesor variable hasta 0.10 m. Incluye Cargue, transporte y disposición final de sobrantes escombrera autorizada)."/>
            <x14:filter val="DEMOLICIÓN PISOS DE CONCRETO (ESPESOR VARIABLE HASTA 0.10 M. INCLUYE CARGUE). NO INCLUYE TRANSPORTE Y DISPOSICIÓN FINAL DE SOBRANTES."/>
            <x14:filter val="DEMOLICIÓN PISOS DE CONCRETO (INCLUYE CARGUE). NO INCLUYE TRANSPORTE Y DISPOSICIÓN FINAL DE SOBRANTES."/>
            <x14:filter val="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
            <x14:filter val="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
            <x14:filter val="DEMOLICIÓN RECUBRIMIENTO ESTRUCTURAL DE ZONAS CON DESCASCARAMIENTO, HASTA DESCUBRIR EL REFUERZO EXISTENTE VERIFICANDO PH EN CONCRETO. INCLUYE TODOS LOS COSTOS DE SUMINISTRO DE MATERIALES, EQUIPOS, CARGUE Y TRANSPORTE DE MATERIALES SOBRANTES A BOTADERO AUTORIZADO Y MANO DE OBRA."/>
            <x14:filter val="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
            <x14:filter val="DEMOLICIÓN Y RECONSTRUCCIÓN DE LOSAS EN CONCRETO HIDRÁULICO MR45 E=0.18M"/>
            <x14:filter val="DEMOLICIÓN Y REPOSICIÓN DE TAPAS PARA POZO (en concreto)."/>
            <x14:filter val="DESMONTE DE BANCA EN CONCRETO TIPO M30 (INCLUYE CARGUE Y TRANSPORTE A ALMACEN AUTORIZADO POR EL IDU (NO INCLUYE REPARACION DEL SITIO)."/>
            <x14:filter val="DESMONTE Y REUBICACIÓN MODULO SERVICIO AL CIUDADANO (REDEP). DE MODULO EXISTENTE. INCLUYE CONCRETO 3000 PSI HECHO EN OBRA 1:2:2 CON ARENA DE RIO Y TRITURADO 3/4&quot; PARA ANCLAJE. TRANSP Y DISPOS. DE ESCOMBROS A 21 KM."/>
            <x14:filter val="DESMONTE Y UBICACIÓN PARADEROS SITP TRASLADO. DE PARADERO EXISTENTE. INCLUYE CONCRETO 3000 PSI HECHO EN OBRA 1:2:2 CON ARENA DE RIO Y TRITURADO 3/4&quot; PARA ANCLAJE. TRANSPORTE Y DISPOSICIÓN DE ESCOMBROS A 21 KM."/>
            <x14:filter val="DINTEL EN CONCRETO DE 3000 PSI 10CM X 10CM (SUMINISTRO E INSTALACIÓN)."/>
            <x14:filter val="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
            <x14:filter val="Ejecución de Obras y actividades complementarias para el reforzamiento estructural de puentes vehiculares en Bogotá D.C., PRUEBA DE CARGA ESTÁTICA PARA PUENTE VEHICULAR CON SUPERESTRUCTURA EN CONCRETO. (INCLUYE LOGISTICA, EQUIPOS Y PERSONAL PARA TOMA DE INFORMACION, PROCESAMIENTO DE LA MISMA Y ENTREGA DE INFORME FINAL)"/>
            <x14:filter val="ELEMENTO SEGREGADOR DE CICLO RUTA TIPO PIEZA A130 EN CONCRETO DE 3000PSI (FUNDIDO EN SITIO, CONCRETO PREMEZCLADO. INCLUYE SUMINISTRO, FORMALETA Y CONSTRUCCIÓN)."/>
            <x14:filter val="ENCHAPE PARA COLUMNAS Y VIGAS EN BLOQUE DE CONCRETO ESTRIADO. MORTERO 1:3 HECHO EN OBRA PARA PEGA, CORTADORA Y DISCO DIAMANTADO (INCLUYE SUMINISTRO E INSTALACIÓN)."/>
            <x14:filter val="ESQUINA DEPRIMIDA ANCHO DE ANDEN =4.50M RAMPA L=1.7M. SUMINISTRO Y CONSTRUCCION.(INCLUYE RELLENO DE 1.70M PENDIENTE 10% H ANDEN=0.20M(INCLUYE RELLENO, LOSETA PREFABRICADA,BASE ARENA NIVELACION Y SELLO, LOSA EN CONCRETO)."/>
            <x14:filter val="ESQUINA DEPRIMIDA ANCHO DE ANDEN =4.50M. SUMINISTRO Y CONSTRUCCION. (INCLUYE RELLENO DE 1.70M PENDIENTE 10% H ANDEN=0.20M(INCLUYE RELLENO, LOSETA PREFABRICADA,BASE ARENA NIVELACION Y SELLO, LOSA EN CONCRETO)."/>
            <x14:filter val="ESTABILIZACIÓN DE SUBRASANTE CON RECICLADO DE CONCRETO (INCLUYE DEMOLICIÓN, EXTENDIDO, NIVELACIÓN Y COMPACTACIÓN CON RETROEXCAVADORA SOBRE ORUGA Y COMPACTADOR)"/>
            <x14:filter val="ESTAMPADO PARA CONCRETO MR DE POMPEYANOS, ACCESOS VEHICULARES A PREDIOS Y VÍAS (ACABADO Y CURADO, SUMINISTRO Y MANO DE OBRA. INCLUYE JUEGO DE MOLDES, COLOR ENDURECEDOR DE CUARZO, DESMOLDANTE EN POLVO COLOR, SELLADOR ACRÍLICO TRANSPARENTE SEMILUSTRE)."/>
            <x14:filter val="ESTRIBOS CONCRETO GRAVA COMUN 3000PSI (210KG/CM2) ACELERADO A 2 DIAS (INCLUYE ACELERANTE, FORMALETA, CURADO DE CONCRETO Y MANO DE OBRA)."/>
            <x14:filter val="ESTRUCTURA DE BALONCESTO CON TABLERO ANTIVANDÁLICO SEGÚN ESPECIFICACIONES IDRD. (SUMINISTRO E INSTALACIÓN. INCLUYE EXCAVACIÓN, TRANSPORTE DE MATERIAL PROVENIENTE DE LA EXCAVACIÓN, CONCRETO DE LIMPIEZA Y DADO EN CONCRETO DE 3000 PSI)."/>
            <x14:filter val="ESTRUCTURA DE DISIPACIÓN COLECTOR DE 1.20 M EN CONCRETO IMPERMEABILIZADO 4000 PSI, SEGÚN DISEÑO. INCLUYE SUMINISTRO, CONSTRUCCIÓN, ACERO DE REFUERZO Y FORMALETA, ENCOFRADO Y DESENCOFRADO."/>
            <x14:filter val="ESTRUCTURA DE MICROFUTBOL SEGÚN ESPECIFICACIONES IDRD. (SUMINISTRO E INSTALACIÓN. INCLUYE EXCAVACIÓN, TRANSPORTE DE MATERIAL PROVENIENTE DE LA EXCAVACIÓN, CONCRETO DE LIMPIEZA Y DADO EN CONCRETO DE 3000 PSI)."/>
            <x14:filter val="ESTUDIOS Y DISEÑOS PARA SITIOS INESTABLES EN BOGOTÁ D.C - ANCLAJE FLEXIBLE DE CABLE ESPIRAL Ø=10.5MM . INCLUYE PERFORACIÓN Y DADO EN CONCRETO PARA PROTECCIÓN"/>
            <x14:filter val="ESTUDIOS Y DISEÑOS PARA SITIOS INESTABLES EN BOGOTÁ D.C - CABEZALES PARA TENSIONAMIENTO DE ANCLAJES EN CONCRETO F'C=28MPA. (INCLUYE ACERO DE REFUERZO)"/>
            <x14:filter val="ESTUDIOS Y DISEÑOS PARA SITIOS INESTABLES EN BOGOTÁ D.C - CONSTRUCCIÓN DE CAJA RECOLECTORA DE AGUAS LLUVIAS EN CONCRETO PREMEZCLADO DE 3000 PSI FUNDIDO EN SITIO DE 1MX1MX1.40M. INCLUYE ACERO DE REFUERZO, CONSTRUCCIÓN DE PLACA DE FONDO, MUROS EN CONCRETO IMPERMEABILIZADO Y TAPA"/>
            <x14:filter val="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
            <x14:filter val="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
            <x14:filter val="ESTUDIOS Y DISEÑOS PARA SITIOS INESTABLES EN BOGOTÁ D.C - SUBMURACIÓN EN CONCRETO POBRE F'C =14 MPA. INCLUYE SUMINISTRO Y COLOCACIÓN"/>
            <x14:filter val="ESTUDIOS Y DISEÑOS PARA SITIOS INESTABLES EN BOGOTÁ D.C - VIGA DE AMARRE EN CONCRETO DE F'C = 21 MPA GRAVA COMÚN (INCLUYE TRANSPORTE DE MATERIAL)"/>
            <x14:filter val="ESTUDIOS Y DISEÑOS PARA SITIOS INESTABLES EN BOGOTÁ D.C. CAISSON ØINT= 0,90 M CON ANILLOS E=12CM EN CONCRETO DE F'C=21MPA. INCLUYE EXCAVACIÓN. NO INCLUYE ACERO DE REFUERZO"/>
            <x14:filter val="ESTUDIOS Y DISEÑOS PARA SITIOS INESTABLES EN BOGOTÁ D.C. CAISSON ØINT= 0.80 M CON ANILLOS E=10CM EN CONCRETO DE F'C=21MPA. INCLUYE EXCAVACIÓN  Y RETIRO. NO INCLUYE ACERO DE REFUERZO"/>
            <x14:filter val="ESTUDIOS Y DISEÑOS PARA SITIOS INESTABLES EN BOGOTÁ D.C. CAISSON ØINT= 1,00 M CON ANILLOS E=12CM EN CONCRETO DE F'C=21MPA. INCLUYE EXCAVACIÓN. NO INCLUYE ACERO DE REFUERZO"/>
            <x14:filter val="ESTUDIOS Y DISEÑOS PARA SITIOS INESTABLES EN BOGOTÁ D.C. CAISSON ØINT= 1,10 M CON ANILLOS E=12CM EN CONCRETO DE F'C=21MPA. INCLUYE EXCAVACIÓN. NO INCLUYE ACERO DE REFUERZO"/>
            <x14:filter val="ESTUDIOS Y DISEÑOS PARA SITIOS INESTABLES EN BOGOTÁ D.C. CAISSON ØINT= 1,20M CON ANILLOS E=12CM EN CONCRETO DE F'C=21MPA. INCLUYE EXCAVACIÓN. NO INCLUYE ACERO DE REFUERZO"/>
            <x14:filter val="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
            <x14:filter val="FRANJA DE AJUSTE DE ANCHO VARIABLE ENTRE 0.10 A 0.18MT Y PROFUNDIDAD VARIABLE ENTRE 0.06 Y 0.15MT EN CONCRETO DE 2500 PSI HECHO EN OBRA"/>
            <x14:filter val="FRANJA DE AJUSTE DE ANCHO VARIABLE ENTRE 0.10 A 0.18MT Y PROFUNDIDAD VARIABLE ENTRE 0.06 Y 0.15MT EN CONCRETO DE 2500 PSI PREMEZCLADO."/>
            <x14:filter val="FRANJA DE AJUSTE EN CONCRETO 3000 PSI E= 10 CM ANCHO ENTRE 12-20CM"/>
            <x14:filter val="FRANJA EN ADOQUIN DE CONCRETO DEMARCADOR VISUAL A26 20X10X6CM COLOR AMARILLO. (SUMINISTRO E INSTALACIÓN. INCLUYE BASE 3CM ARENA NIVELACIÓN Y ARENA DE SELLO)."/>
            <x14:filter val="IMPERMEABILIZANTE PARA CONCRETO. SUMINISTRO Y APLICACIÓN"/>
            <x14:filter val="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
            <x14:filter val="IMPRIMANTE Y PUENTE DE ADHERENCIA ENTRE CONCRETO FRESCO Y ENDURECIDO DE FRAGUADO LENTO. SUMINISTRO Y APLICACIÓN. EPÓXICO DE PEGA CONCRETO NUEVO A VIEJO QUE CUMPLA CON LA NORMA ASTM C-881 TIPO 5 GRADO II"/>
            <x14:filter val="INSTALACIÓN ADOQUÍN DE CONCRETO 20X10X6CM (INCLUYE BASE 4CM MORTERO 2000 Y ARENA DE SELLO)"/>
            <x14:filter val="INSTALACIÓN BARRERA DE SEGURIDAD EN CONCRETO (A-165 - 53*60*150). (Instalación)."/>
            <x14:filter val="IZAJE Y MONTAJE DE VIGA EN CONCRETO L=30MT APROX INCLUYE DOS GRUAS TELESCOPICAS 50TON PERSONAL PARA IZAJE Y MONTAJE"/>
            <x14:filter val="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
            <x14:filter val="LAVADO DE ESTRUCTURA EN CONCRETO Y/O METÁLICAS CON ANDAMIO CERTIFICADO. INCLUYE ALQUILER DE HIDROLAVADORA A GASOLINA PRESIÓN 3200 PSI. INCLUYE PLANTA ELÉCTRICA, AGUA Y MANO DE OBRA."/>
            <x14:filter val="LAVADO DE ESTRUCTURA EN CONCRETO Y/O METÁLICAS. INCLUYE ALQUILER DE HIDROLAVADORA 1300W MOTOR A GASOLINA PRESIÓN 3200 PSI. INCLUYE IMPLEMENTOS DE ASEO (DETERGENTE INDUSTRIAL), AGUA, COMBUSTIBLE Y MANO DE OBRA."/>
            <x14:filter val="LAVADO DE ESTRUCTURA EN CONCRETO Y/O METÁLICAS. INCLUYE ALQUILER DE HIDROLAVADORA A GASOLINA PRESION 3200 PSI. INCLUYE ANDAMIO TUBULAR, PLANTA ELÉCTRICA, CARROTANQUE IRRIGADOR DE AGUA, COMBUSTIBLE Y MANO DE OBRA."/>
            <x14:filter val="LOSA DE CONCRETO MR36 (SUMINISTRO, FORMALETEADO, COLOCACIÓN Y ACABADO. NO INCLUYE ACERO, CURADO, JUNTAS)"/>
            <x14:filter val="LOSA DE CONCRETO MR39 (SUMINISTRO, FORMALETEADO, COLOCACIÓN Y ACABADO. NO INCLUYE ACERO, CURADO, JUNTAS)"/>
            <x14:filter val="LOSA DE CONCRETO MR41 (SUMINISTRO, FORMALETEADO, COLOCACIÓN Y ACABADO. NO INCLUYE ACERO, CURADO, JUNTAS)"/>
            <x14:filter val="LOSA DE CONCRETO MR43 (SUMINISTRO, FORMALETEADO, COLOCACIÓN Y ACABADO. NO INCLUYE ACERO, CURADO, JUNTAS)"/>
            <x14:filter val="LOSA DE CONCRETO MR45 - HORARIO NOCTURNO. (SUMINISTRO, FORMALETEADO, COLOCACIÓN, CURADO, JUNTAS Y ACABADO. INCLUYE CANASTILLA PASA JUNTA."/>
            <x14:filter val="LOSA DE CONCRETO MR45 (SUMINISTRO, FORMALETEADO, COLOCACIÓN Y ACABADO. NO INCLUYE ACERO, CURADO, JUNTAS)"/>
            <x14:filter val="LOSA DE CONCRETO MR45 (SUMINISTRO, FORMALETEADO, COLOCACIÓN, CURADO, JUNTAS Y ACABADO. INCLUYE CANASTILLA PASA JUNTA."/>
            <x14:filter val="LOSA DE CONCRETO MR45 ACELERADO A 3 DÍAS (SUMINISTRO, FORMALETEADO, COLOCACIÓN Y ACABADO. NO INCLUYE ACERO, CURADO Y JUNTAS)."/>
            <x14:filter val="LOSA DE CONCRETO MR45 ACELERADO A 7 DIAS (Suministro, Formaleteado, Colocación y Acabado. No Incluye Acero, Curado, Juntas) VIA TEXTURIZADA"/>
            <x14:filter val="LOSA DE CONCRETO MR50 (SUMINISTRO, FORMALETEADO, COLOCACIÓN Y ACABADO. NO INCLUYE ACERO, CURADO, JUNTAS)"/>
            <x14:filter val="LOSA DE CONCRETO MR50 ACELERADO A 3 DÍAS (SUMINISTRO, FORMALETEADO, COLOCACIÓN Y ACABADO. NO INCLUYE ACERO, CURADO Y JUNTAS)."/>
            <x14:filter val="LOSA DE PAVIMENTO EN CONCRETO HIDRAULICO MR50 CON FORMALETA FIJA, HIERROS DE TRANSFERENCIA, HIERROS DE AMARRE, ADITIVOS"/>
            <x14:filter val="LOSETA DE CONCRETO A20 TIPO PANOT TR. LIVIANO 20X20X6CM COLOR OCRE Y/O TERRACOTA O SIMILAR (SUMINISTRO E INSTALACIÓN. INCLUYE BASE 4CM ARENA NIVELACIÓN Y ARENA DE SELLO)"/>
            <x14:filter val="LOSETA DE CONCRETO A20 TR. LIVIANO 20X20X6CM COLOR GRIS (SUMINISTRO E INSTALACIÓN. INCLUYE BASE 4CM ARENA NIVELACIÓN Y ARENA DE SELLO)"/>
            <x14:filter val="LOSETA PREFABRICADA EN CONCRETO A20 TIPO PANOT DE 20X20X6CM COLOR GRIS (SUMINISTRO E INSTALACIÓN. INCLUYE MORTERO DE 1500 PSI DE NIVELACIÓN)"/>
            <x14:filter val="MAMPOSTERIA EN BLOQUE DE CONCRETO 15X20X40 DE DOS PERFORACIONES TIPO INDURAL O SIMILAR, ACABADO DOBLE CARA (COLOR A DEFINIR SEGÚN MUESTRA) INCLUYE MORTERO 1:4 HECHO EN OBRA."/>
            <x14:filter val="MURO DE CONTENCIÓN EN CONCRETO 3000 PSI PREMEZCLADO, GRAVA FINA.  CON ADICIÓN DE MICROFIBRA DE POLIPROPILENO, . (Incluye suministro, formaleteo, bombeo, colocación y curado. (No incluye refuerzo)"/>
            <x14:filter val="MURO DE CONTENCIÓN EN CONCRETO 3000 PSI PREMEZCLADO, GRAVA FINA. (Incluye suministro, formaleteo, bombeo, colocación y curado. No incl. Refuerzo)"/>
            <x14:filter val="MURO DE CONTENCIÓN EN CONCRETO 4000 PSI PREMEZCLADO, GRAVA COMÚN.  (Incluye suministro, formaleteo, bombeo, colocación y curado. No incl. Refuerzo). Para trabajos en altura mayor a 1.50m."/>
            <x14:filter val="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
            <x14:filter val="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
            <x14:filter val="MURO ESTRUCTURAL EN CONCRETO 3500 PSI PREMEZCLADO, GRAVA COMÚN. (Incluye suministro, formaleteo, bombeo, colocación y curado. No incl. Refuerzo)."/>
            <x14:filter val="MURO ESTRUCTURAL EN CONCRETO 4000 PSI PREMEZCLADO, GRAVA COMÚN. (Incluye suministro, formaleteo, bombeo, colocación y curado. No incl. Refuerzo)."/>
            <x14:filter val="NIVELACIÓN DE CAJA CS 274 EN ANDEN H= 0.40M (INCLUYE CONCRETO 2500 PSI HECHO EN OBRA, LADRILLO TOLETE RECOCIDO 24X12X6. MORTERO 1:5 HECHO EN OBRA. INCLUYE REPOSICIÓN DE MARCO Y TAPA PREFABRICADA)."/>
            <x14:filter val="NIVELACIÓN DE CAJA CS 275 EN ANDEN H= 0.40M (INCLUYE CONCRETO 2500 PSI HECHO EN OBRA, LADRILLO TOLETE RECOCIDO 24X12X6. MORTERO 1:5 HECHO EN OBRA. INCLUYE REPOSICIÓN DE MARCO Y TAPA PREFABRICADA)."/>
            <x14:filter val="NIVELACION DE CAJA CS276 EN ANDEN H= 0.42M (INCLUYE CONCRETO 2500 PSI HECHO EN OBRA, LADRILLO TOLETE RECOCIDO 24X12X6. MORTERO 1:5 HECHO EN OBRA. INCL. REPOSICION DE MARCO Y TAPA PREFABRICADA"/>
            <x14:filter val="NIVELACIÓN DE CAJA DE INSPECCIÓN TIPO VEHICULAR NORMA CODENSA CS 280 H=0,5M (INCLUYE CONCRETO 3000 PSI PREMEZCLADO, LADRILLO TOLETE RECOCIDO 24X12X6. MORTERO 1:4 IMPERMEABILIZADO HECHO EN OBRA. INCL. REPOSICIÓN DE MARCO Y TAPA PREFABRICADA)"/>
            <x14:filter val="NIVELACIÓN DE CAJA DOBLE DE PASO ETB H= 0.30M (INCLUYE FORMALETA, JUEGO DE MARCO Y TAPA DOBLE PARA CAJA DE PASO DOBLE GALVANIZADA NORMA ETB, BORDILLO PERIMETRAL EN CONCRETO DE 3000 PSI HECHO EN OBRA 1:2:2 CON ARENA DE RIO Y TRITURADO DE 3/4&quot;, ACERO DE REFUERZO DE 3/8&quot; Y 1/2&quot;, TRANSPORTE Y DISPOSICION FINAL DE ESCOMBROS ."/>
            <x14:filter val="NIVELACIÓN DE CAJA DOBLE DE PASO ETB H= 0.30M (INCLUYE REPOSICIÓN DE MARCO Y TAPA Y BORDILLO PERIMETRAL EN CONCRETO DE 3000 PSI HECHO EN OBRA 1:2:2 CON ARENA DE RIO Y TRITURADO DE 3/4&quot;, ACERO DE REFUERZO DE 3/8&quot; Y 1/2&quot;."/>
            <x14:filter val="NIVELACIÓN DE CAJA ETB T-13 H= 0.30M (INCLUYE CONCRETO, ACERO DE REFUERZO, BLOQUE PARA CÁMARA TELEFÓNICA, MORTERO, ARO Y TAPA ETB)."/>
            <x14:filter val="NIVELACIÓN DE CAJA ETB T-13 H= 0.30M (INCLUYE DEMOLICION, FORMALETA, COMPRESOR, TRANSPORTE, PLACA SUPERIOR EN CONCRETO DE 3000 PSI, ACERO DE REFUERZO, BLOQUE PARA CÁMARA TELEFÓNICA TELECOM RESISTENCIA 3000 PSI, MORTERO, ARO Y TAPA ETB, TRANSPORTE Y DISPOSICION DE ESCOMBROS Y MANO DE OBRA )."/>
            <x14:filter val="NIVELACIÓN DE CAJA ETB T-14 H= 0.30M (INCLUYE DEMOLICION, FORMALETA, COMPRESOR, TRANSPORTE, PLACA SUPERIOR EN CONCRETO DE 3000 PSI, ACERO DE REFUERZO, BLOQUE PARA CÁMARA TELEFÓNICA TELECOM RESISTENCIA 3000 PSI, MORTERO, ARO Y TAPA ETB, TRANSPORTE Y DISPOSICION DE ESCOMBROS Y MANO DE OBRA )."/>
            <x14:filter val="NIVELACIÓN DE CAJA ETB T-14 H= 0.30M INCLUYE PLACA SUPERIOR EN CONCRETO DE 3000 PSI HECHO EN OBRA 1:2:2, ACERO DE REFUERZO, BLOQUE PARA CÁMARA TELEFÓNICA."/>
            <x14:filter val="NIVELACIÓN DE CÁMARA ETB T-13A H= 0.30M (DIMENSIONES INTERNAS LARGO:2,55M, ANCHO:1,85M, ALTO 1,80M SEGÚN NORMA ETB) (INCLUYE DEMOLICION, TRANSPORTE Y DISPOSICION DE ESCOMBROS, SUMINISTROS E INSTALACIÓN BLOQUE, CONCRETO PLACA SUPERIOR, REFUERZO,MORTERO, ARO Y TAPA ETB)."/>
            <x14:filter val="NIVELACIÓN DE CÁMARA ETB T-14A H= 0.30M (DIMENSIONES INTERNAS LARGO:2,55M, ANCHO:2,24M, ALTO 1,80M SEGÚN NORMA ETB) (INCLUYE DEMOLICION, TRANSPORTE Y DISPOSICION DE ESCOMBROS, SUMINISTROS E INSTALACIÓN BLOQUE, CONCRETO PLACA SUPERIOR, REFUERZO,MORTERO, ARO Y TAPA ETB)."/>
            <x14:filter val="NIVELACIÓN DE CÁMARA ETB T-16 H= 0.30M (DIMENSIONES INTERNAS LARGO:2,66M, ANCHO:2,66M, ALTO 1,80M SEGÚN NORMA ETB) (INCLUYE DEMOLICION, TRANSPORTE Y DISPOSICION DE ESCOMBROS, SUMINISTROS E INSTALACIÓN BLOQUE, CONCRETO PLACA SUPERIOR, REFUERZO,MORTERO, ARO Y TAPA ETB)."/>
            <x14:filter val="NIVELACIÓN DE CÁMARA ETB T-16A H= 0.30M (DIMENSIONES INTERNAS LARGO:2,66M, ANCHO:2,66M, ALTO 1,80M SEGÚN NORMA ETB) (INCLUYE DEMOLICION, TRANSPORTE Y DISPOSICION DE ESCOMBROS, SUMINISTROS E INSTALACIÓN BLOQUE, CONCRETO PLACA SUPERIOR, REFUERZO,MORTERO, ARO Y TAPA ETB)."/>
            <x14:filter val="NIVELACIÓN DE CÁMARA ETB T-18 H= 0.30M (DIMENSIONES INTERNAS LARGO:2,20M, ANCHO:2,20M, ALTO 1,80M SEGÚN NORMA ETB) ((INCLUYE DEMOLICION, TRANSPORTE Y DISPOSICION DE ESCOMBROS, SUMINISTROS E INSTALACIÓN BLOQUE, CONCRETO PLACA SUPERIOR, REFUERZO,MORTERO, ARO Y TAPA ETB)."/>
            <x14:filter val="NIVELACIÓN DE CÁMARA ETB T-18A H= 0.30M (DIMENSIONES INTERNAS LARGO:2,20M, ANCHO:2,20M, ALTO 1,80M SEGÚN NORMA ETB) (INCLUYE DEMOLICION, TRANSPORTE Y DISPOSICION DE ESCOMBROS, SUMINISTROS E INSTALACIÓN BLOQUE, CONCRETO PLACA SUPERIOR, REFUERZO,MORTERO, ARO Y TAPA ETB)."/>
            <x14:filter val="NIVELACIÓN DE CAMARA TIPO &quot;JC&quot; COLOMBIA TELECOMUNICACIONES (DIMENSIONES INTERNAS LARGO:2,12M, ANCHO:1,26M, ALTO:1,60M SEGÚN NORMA TELECOM)(INCLUYE DEMOLICION, TRANSPORTE Y DISPOSICION DE ESCOMBROS, SUMINISTROS E INSTALACIÓN BLOQUE, CONCRETO PLACA SUPERIOR, REFUERZO,MORTERO, ARO Y TAPA )."/>
            <x14:filter val="NIVELACIÓN DE POZO (HASTA RASANTE EN CONCRETO 3000 PSI HECHO EN OBRA, H=0.15M. INCLUYE SUMINISTRO Y CONSTRUCCIÓN)"/>
            <x14:filter val="PANEL PREFABRICADO EN CONCRETO REFORZADO CON FIBRA DE VIDRIO PARA CONFORMACION DE MUROS, PARA ESTACIONES DEL SISTEMA TRANSMILENIO. SUMINISTRO E INSTALACION."/>
            <x14:filter val="PARADERO TIPO M10 (INC. SUM. E INST. INC. BASES EN CONCRETO 3000 PSI, HECHO EN OBRA. NO INCLUYE LOSAS DE CONCRETO)"/>
            <x14:filter val="PATIO ZONAL EL GACO - ANTEPECHO EN BLOQUE No.5, MORTERO 1:4 (HECHO EN OBRA) PARA RECUBRIMIENTO PERIMETRAL DE CUBIERTA EN CONCRETO"/>
            <x14:filter val="PATIO ZONAL EL GACO - LOSA DE PISO ALIGERADA CON CASETON PERDIDO EN CONCRETO COLOR GRIS F´C 28 MPa, H: 0,40M CON TORTA SUPERIOR E= 0,07M Y TORTA INFERIOR E:0,15 M Y VIGUETAS DE 0,15M (Incluye: Casetón perdido y dilatación perimetral con sellador plástico)"/>
            <x14:filter val="PATIO ZONAL EL GACO - LOSA DE PISO ALIGERADA CON CASETÓN PERDIDO EN CONCRETO COLOR GRIS F´C 28 MPa, H: 0,60M CON TORTA SUPERIOR E= 0,05M Y TORTA INFERIOR E:0,10 M Y VIGUETAS DE 0,15M (Incluye: Casetón perdido y dilatación perimetral con sellador plástico)"/>
            <x14:filter val="PATIO ZONAL EL GACO - LOSA DE PISO ALIGERADA CON CASETÓN PERDIDO EN CONCRETO COLOR GRIS F'C 28 Mpa, H: 0,30M CON TORTA SUPERIOR E INFERIOR E: 0,05M Y VIGUETAS DE 0,10M (Incluye: Casetón perdido y dilatación perimetral con sellador plástico)"/>
            <x14:filter val="PATIO ZONAL EL GACO - LOSA DE PISO ALIGERADA CON CASETON PERDIDO, CON VIGUETAS DE 0,15 X 0,60 M EN CONCRETO COLOR GRIS F´C 28 MPA, ESPESOR DE LOSETA E:0,20M(Incluye: Casetón pedido y dilación perimetral con sellador plástico)"/>
            <x14:filter val="PATIO ZONAL EL GACO - PLACA ENTREPISO ALIGERADA CON CASETÓN PERDIDO EN CONCRETO COLOR GRIS F´C 28 MPA H: 0,35 TORTA SUPERIOR E INFERIOR CON E:0,05M Y VIGUETAS 0,10MT (Incluye: Casetón perdido y dilatación perimetral con sellador plástico)"/>
            <x14:filter val="PATIO ZONAL EL GACO - PLACA MACIZA DE CONTRAPISO EN CONCRETO F´C 21 MPa E:0,20M"/>
            <x14:filter val="PATIO ZONAL EL GACO - TOPELLANTA T-60 EN CONCRETO (INCLUYE SUMINISTRO E INSTALACIÓN, INCLUYE ANCLAJE PARA INSTALACION)"/>
            <x14:filter val="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
            <x14:filter val="PEDESTAL EN CONCRETO DE 3000 PSI IMPERMEABLE CON ACERO DE REFUERZO DE 3/8&quot;, ESPESOR DE PARED DE 80MM PARA EQUIPO DE CONTROL (1.20 M X 0.90 M X 0.75 M). CONSTRUCCIÓN. CON CUATRO DUCTOS PESADOS DE PVC TIPO DB D= 2&quot;."/>
            <x14:filter val="PEDESTAL EN CONCRETO DE 3000 PSI PARA EQUIPO DE CONTROL (1.20 M X 0.93 M X 0.65 M)"/>
            <x14:filter val="PEDESTAL EN CONCRETO DE 3000 PSI PARA EQUIPO DE CONTROL C800VK, ARMARIO PEQUEÑO (0.33 M X 0.60 M X 0.70 M) . CONSTRUCCIÓN. CON CUATRO DUCTOS PESADOS DE PVC TIPO DB D= 2&quot;."/>
            <x14:filter val="PEDESTAL EN CONCRETO DE 3500 PSI GRAVA COMÚN (0.30 M X 0.40 M X 1.00 M) O MEDIDAS SIMILARES. CONSTRUCCIÓN. CON DOS DUCTOS PESADOS DE PVC TIPO DB D= 2&quot;."/>
            <x14:filter val="PEDESTAL PARA EQUIPO DE CONTROL EN CONCRETO DE 3000 PSI (1.0M X 1.0M X 1.0M)."/>
            <x14:filter val="PERFORACIÓN PARA ANCLAJE DE VARILLA DE D=1 1/4&quot; INCLUYE ADHESIVO ESTRUCTURAL. SUMINISTRO E INSTALACIÓN. INCLUYE LA PERFORACIÓN, LIMPIEZA DE LA PERFORACIÓN CON CHORRO DE AIRE, SUMINISTRO DE BROCAS, EQUIPOS, TRANSPORTES, MANEJO, ALMACENAMIENTO, MANO DE OBRA. PARA UTILIZAR EN LOSAS DE CONCRETO."/>
            <x14:filter val="PERFORACIÓN PARA ANCLAJE DE VARILLA DE D=1 1/4&quot; NO INCLUYE ADHESIVO ESTRUCTURAL. INCLUYE LA PERFORACIÓN, LIMPIEZA DE LA PERFORACIÓN CON CHORRO DE AIRE, SUMINISTRO DE BROCAS, EQUIPOS, TRANSPORTES, MANEJO, ALMACENAMIENTO, MANO DE OBRA. PARA UTILIZAR EN LOSAS DE CONCRETO."/>
            <x14:filter val="PIEZA DE REMATE FUNDIDA EN SITIO PARA CAÑUELA TIPO A121 DE 0.3X0.5X0.4 M EN CONCRETO DE 3000 PSI (INCLUYE SUMINISTRO E INSTALACIÓN)"/>
            <x14:filter val="PIEZA DE REMATE PARA RAMPA PEATONAL, LONGITUD 1,40MTS FUNDIDO EN SITIO EN CONCRETO PREMEZCLADO DE 3000 PSI (GRAVA COMUN) INCLUYE FORMALETA EN MADERA. SUMINISTRO Y CONSTRUCCION."/>
            <x14:filter val="PIEZA DE REMATE PARA RAMPA PEATONAL, SUMINISTRO Y CONSTRUCCION. LONGITUD 1,20MTS FUNDIDO EN SITIO EN CONCRETO PREMEZCLADO DE 3000 PSI (GRAVA COMUN) INCLUYE FORMALETA EN MADERA"/>
            <x14:filter val="PILOTE D=0.40 M DE CONCRETO TREMIE 4000 PSI (28 MPA) (Incl. Excavación, Cargue, movilización, montaje, descabece y desmontaje equipo)."/>
            <x14:filter val="PILOTE D=0.50 M DE CONCRETO TREMIE 4000 PSI (28 MPA) (Incl. Excavación, Cargue, movilización, montaje, descabece y desmontaje equipo)."/>
            <x14:filter val="PILOTE D=0.70 M DE CONCRETO TREMIE 4000 PSI (28 MPA) (INCL. EXCAVACIÓN, CARGUE, MOVILIZACIÓN, MONTAJE, DESCABECE Y DESMONTAJE EQUIPO)."/>
            <x14:filter val="PILOTE D=100 CM CON CONCRETO TREMIE DE 4000 PSI. (INCL. EXCAVACIÓN, CARGUE, MOVILIZACIÓN, MONTAJE Y DESMONTAJE EQUIPO Y CONCRETO)"/>
            <x14:filter val="PILOTE D=100 CM CONCRETO TREMIE DE 3000 PSI. (INCL. EXCAVACIÓN, CARGUE, MOVILIZACIÓN, MONTAJE Y DESMONTAJE EQUIPO, Y CONCRETO)"/>
            <x14:filter val="PILOTE D=110 CM CONCRETO TREMIE DE 3000 PSI. (INCL. EXCAVACIÓN, CARGUE, MOVILIZACIÓN, MONTAJE Y DESMONTAJE EQUIPO, Y CONCRETO)"/>
            <x14:filter val="PILOTE D=120 CM CON CONCRETO TREMIE DE 4000 PSI. (INCL. EXCAVACIÓN, CARGUE, MOVILIZACIÓN, MONTAJE Y DESMONTAJE EQUIPO Y CONCRETO)"/>
            <x14:filter val="PILOTE D=120 CM CONCRETO TREMIE DE 3000 PSI. (INCL. EXCAVACIÓN, CARGUE, MOVILIZACIÓN, MONTAJE Y DESMONTAJE EQUIPO, Y CONCRETO)"/>
            <x14:filter val="PILOTE D=20 CM CONCRETO TREMIE DE 3000 PSI. (INCL. EXCAVACIÓN, CARGUE Y RETIRO DE SOBRANTES, MOVILIZACIÓN, MONTAJE Y DESMONTAJE EQUIPO, Y CONCRETO)."/>
            <x14:filter val="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
            <x14:filter val="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x14:filter val="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
            <x14:filter val="PILOTE D=60 CM CON CONCRETO TREMIE DE 4000 PSI. (INCL. EXCAVACIÓN, CARGUE, MOVILIZACIÓN, MONTAJE Y DESMONTAJE EQUIPO Y CONCRETO)."/>
            <x14:filter val="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
            <x14:filter val="PILOTE D=70 CM CONCRETO TREMIE DE 3000 PSI. (INCL. EXCAVACIÓN, CARGUE, MOVILIZACIÓN, MONTAJE Y DESMONTAJE EQUIPO, Y CONCRETO)"/>
            <x14:filter val="PILOTE D=80 CM CON CONCRETO TREMIE DE 4000 PSI. (INCL. EXCAVACIÓN, CARGUE, MOVILIZACIÓN, MONTAJE Y DESMONTAJE EQUIPO Y CONCRETO)"/>
            <x14:filter val="PILOTE D=80 CM CONCRETO TREMIE DE 3000 PSI. (INCL. EXCAVACIÓN, CARGUE, MOVILIZACIÓN, MONTAJE Y DESMONTAJE EQUIPO, Y CONCRETO)"/>
            <x14:filter val="PILOTE D=90 CM CONCRETO TREMIE DE 3000 PSI. (INCL. EXCAVACIÓN, CARGUE, MOVILIZACIÓN, MONTAJE Y DESMONTAJE EQUIPO, Y CONCRETO)"/>
            <x14:filter val="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
            <x14:filter val="PILOTE PREEXCAVADO DE DIÁMETRO 45 CM CONCRETO TREMIE 4000 PSI. ACELERADO A 2 DIAS. INCL. ACERO DE 60000 PSI 103.50 KG/M3, TRANSPORTE Y DISPOSICIÓN FINAL DE ESCOMBROS EN SITIO AUTORIZADO. DISTANCIA DE TRANSPORTE 21 KM. MOVILIZACIÓN, MONTAJE Y DESMONTAJE DE EQUIPOS."/>
            <x14:filter val="PILOTE PREEXCAVADO DE DIÁMETRO 45 CM CONCRETO TREMIE 4000 PSI. ACELERADO A 2 DIAS. INCL. ACERO DE 60000 PSI 257 KG/M3, TRANSPORTE Y DISPOSICIÓN FINAL DE ESCOMBROS EN SITIO AUTORIZADO. DISTANCIA DE TRANSPORTE 21 KM. MOVILIZACIÓN, MONTAJE Y DESMONTAJE DE EQUIPOS."/>
            <x14:filter val="PILOTE PREEXCAVADO EN CONCRETO TREMIE DE 4000 PSI (280 KG/CM2) ACELERADO A 2 DÍAS. INCLUYE ACELERANTE, ALQUILER DE EQUIPO DE PERFORACIÓN CON OPERARIO, MOTOBOMBA, BENTONITA, MANO DE OBRA, TRANSPORTE Y DISPOSICIÓN FINAL DE ESCOMBROS EN SITIO AUTORIZADO. DISTANCIA DE TRANSPORTE 21 KM."/>
            <x14:filter val="PILOTE PREEXCAVADOS EN CONCRETO TREMIE DE 3000PSI (210 KG/CM2) ACELERADO A 2 DIAS (INC. ACELERANTE, ALQUILER DE EQUIPO DE PERFORACION CON OPERARIO, MANO DE OBRA, TRANSPORTE Y DISPOSICION FINAL DE ESCOMBROS AUTORIZADOA 21KM."/>
            <x14:filter val="PILOTES DE CONCRETO GRAVA COMÚN DE 2000 PSI (PREBARRENADOS) CON DIÁMETRO 0.30 M (INCLUYE: EXCAVACIÓN, FUNDIDA, LOCALIZACIÓN, PREHUECOS, AGUA DE CARROTANQUES, RETIRO DE LODOS Y DESCABECE DE PILOTES)"/>
            <x14:filter val="PILOTES DE CONCRETO GRAVA FINA DE 3000 PSI (PREBARRENADOS) CON DIÁMETRO 0.30M (INCLUYE: EXCAVACIÓN, FUNDIDA, LOCALIZACIÓN, PREHUECOS, AGUA DE CARROTANQUES, RETIRO DE LODOS Y DESCABECE DE PILOTES)"/>
            <x14:filter val="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
            <x14:filter val="PINTURA RECUBRIMIENTO ELÁSTICO EN RESINA ACRÍLICA APLICADA SOBRE CONCRETO. DOS (2) MANOS. INCLUYE SUMINISTRO Y COLOCACIÓN DE PINTURA."/>
            <x14:filter val="PISO EN ADOQUIN DE CONCRETO A25 20X10X6CM (SUMINISTRO E INSTALACIÓN. INCLUYE BASE 3CM ARENA NIVELACIÓN Y ARENA DE SELLO)"/>
            <x14:filter val="PISO EN CONCRETO 3000 PSI PREMEZCLADO, ENDURECIDO Y ESMALTADO MAS VARILLAS EN ALUMINIO O PLÁSTICAS DE DILATACIÓN COLOR GRIS CADA 1,00M EN DOS DIRECCIONES. (SUMINISTRO E INSTALACION. NO INCL CURADO."/>
            <x14:filter val="PISO EN CONCRETO COLOR GRIS MR41 (280 Kg/Cm2) GRAVA 1&quot; 28 DIAS  ESTAMPADO e=0.10m (INCLUYE SUMINISTRO Y COLOCACIÓN DE CONCRETO, JUEGO DE MOLDES,  DESMOLDANTE EN POLVO, CURADOR PARA CONCRETO, INCLUYE CORTE Y SELLADO DE JUNTAS."/>
            <x14:filter val="PISO EN CONCRETO COLOR OCRE 4000 PSI ESTAMPADO TIPO ESPINA DE PESCADO E=0.12M (INCLUYE SUMINISTRO Y COLOCACIÓN DE CONCRETO, MOLDE DESMOLDANTE, COLOR ENDURECEDOR DE CUARZO, SELLANTE. INCLUYE CORTE Y SELLADO DE JUNTAS.."/>
            <x14:filter val="PISO EN CONCRETO COLOR OCRE MR41 (280 Kg/Cm2) GRAVA 1&quot; 28 DIAS  ESTAMPADO e=0.10m (INCLUYE SUMINISTRO Y COLOCACIÓN DE CONCRETO, JUEGO DE MOLDES,  DESMOLDANTE EN POLVO, CURADOR PARA CONCRETO, INCLUYE CORTE Y SELLADO DE JUNTAS."/>
            <x14:filter val="PISO EN CONCRETO DE 3000 PSI GRAVA COMÚN FUNDIDO EN SITIO"/>
            <x14:filter val="PISO EN CONCRETO MR 41 (280 KG/CM2) GRAVA COMÚN ACELERADO A 7 DÍAS, ESTAMPADO PARA POMPEYANOS Y VIAS A DESNIVEL, COLOR OCRE (INCLUYE SUMINISTRO Y COLOCACIÓN DE CONCRETO, JUEGO DE MOLDES, DESMOLDANTE EN POLVO, CURADOR PARA CONCRETO, CORTE Y SELLADO DE JUNTAS.)"/>
            <x14:filter val="PISO EN CONCRETO MR 41 (280 Kg/Cm2) GRAVA COMÚN ACELERADO A 7 DÍAS, LISO PARA POMPEYANOS Y VIAS A DESNIVEL, COLOR OCRE (INCLUYE SUMINISTRO Y COLOCACIÓN DE CONCRETO, JUEGO DE MOLDES,  DESMOLDANTE EN POLVO, CURADOR PARA CONCRETO, CORTE Y SELLADO DE JUNTAS.)"/>
            <x14:filter val="PISO EN CONCRETO MR 43 (300 Kg/Cm2) GRAVA COMÚN ACELERADO A 7 DÍAS, ESTAMPADO PARA POMPEYANOS Y VIAS A DESNIVEL, COLOR OCRE  (INCLUYE SUMINISTRO Y COLOCACIÓN DE CONCRETO, JUEGO DE MOLDES,  DESMOLDANTE EN POLVO, CURADOR PARA CONCRETO, CORTE Y SELLADO DE JUNTAS.)"/>
            <x14:filter val="PISO EN CONCRETO MR 43 (300 KG/CM2) GRAVA COMÚN ACELERADO A 7 DÍAS, LISO PARA POMPEYANOS Y VIAS A DESNIVEL, COLOR OCRE (INCLUYE SUMINISTRO Y COLOCACIÓN DE CONCRETO, DESMOLDANTE EN POLVO, CURADOR PARA CONCRETO, CORTE Y SELLADO DE JUNTAS.)"/>
            <x14:filter val="PISO EN CONCRETO MR43 (315 KG/CM2) GRAVA COMÚN ACELERADO A 7 DÍAS, ESTAMPADO PARA POMPEYANOS, E=0.20M (INCLUYE SUMINISTRO Y COLOCACIÓN DE CONCRETO, JUEGO DE MOLDES, DESMOLDANTE EN POLVO, CURADOR PARA CONCRETO, CORTE Y SELLADO DE JUNTAS."/>
            <x14:filter val="PISO EN CONCRETO MR43 (315 KG/CM2) GRAVA COMÚN ACELERADO A 7 DÍAS, ESTAMPADO PARA POMPEYANOS, e=0.23m (INCLUYE SUMINISTRO Y COLOCACIÓN DE CONCRETO, JUEGO DE MOLDES, DESMOLDANTE EN POLVO, CURADOR PARA CONCRETO, CORTE Y SELLADO DE JUNTAS."/>
            <x14:filter val="PISO EN CONCRETO MR45 (315 Kg/Cm2) GRAVA COMÚN ACELERADO A 7 DÍAS, ESTAMPADO PARA POMPEYANOS Y VIAS A DESNIVEL, COLOR OCRE (Incluye suministro y colocación de concreto, juego de moldes, desmoldante en polvo, curador para concreto, corte y sellado de juntas)."/>
            <x14:filter val="PLACA CUBIERTA D=1.70M POZO INSPEC. (FUNDIDA EN SITIO. INC. SUMIN, FORMALET., REFUERZO E INST. INC. TAPA EN CONCRETO)"/>
            <x14:filter val="PLACA DE APROXIMACIÓN PARA PUENTE VEHICULAR EN CONCRETO DE 5000 PSI GRAVA COMÚN (PREMEZCLADO. INCLUYE SUMIN., FORMALETEO, CURADO Y COLOCACIÓN. NO INCL. REFUERZO)."/>
            <x14:filter val="PLACA DE CONCRETO DE 3000 PSI GRAVA COMÚN DE 8CM DE ESPESOR CON LÁMINA EN METALDECK 2&quot; CALIBRE 22. (INCLUYE TRANSPORTE, HERRAMIENTA MENOR, MANO DE OBRA)"/>
            <x14:filter val="PLACA DE CONCRETO LAVADO FUNDIDA EN SITIO DE 3000 PSI (21 MPA), ESPESOR DE PLACA: 10 CM CON MALLA ELECTROSOLDADA DE MM, CON DILATACIONES REMÓVIBLES EN MADERA DE 15 X 15 MM"/>
            <x14:filter val="PLACA EN CONCRETO MR41 ACELERADO A TRES DIAS PARA LOSAS REFORZADAS PARA PUENTES PEATONALES EN CONCRETO. SUMINISTRO E INSTALACION. INCLUYE CORTE Y SELLO DE JUNTAS."/>
            <x14:filter val="PLACA FONDO D=1.70M POZO INSPEC. (FUNDIDA EN SITIO. INCL. SUMIN, FORMALET, REF, INST. INCL. CONCRETO 2000 PSI DE BASE)"/>
            <x14:filter val="PLACA FONDO D=1.95M POZO INSPEC. (FUNDIDA EN SITIO. INCL. SUMIN, FORMALET, REF, INST. INCL. CONCRETO 2000 PSI DE BASE)"/>
            <x14:filter val="POSTE DE REFERENCIA TIPO INVIAS. INCLUYE SUMINISTRO E INSTALACIÓN. (INCLUYE CONCRETO 2000 PSI PARA ANCLAJE , CONCRETO 2500 PSI PARA POSTE, CONCRETOS HECHOS EN OBRA, INCLUYE REFUERZO, FORMALETA Y PINTURA REFLECTIVA."/>
            <x14:filter val="POSTE EN CONCRETO AP, H=10M, CR=1050 KG (INC. SUMINISTRO, IZAJE, HINCADO, APLOMADO Y CIMENTACIÓN SEGÚN NORMA LA009)"/>
            <x14:filter val="POSTE EN CONCRETO AP, H=10M, CR=510 KG (INC. SUMINISTRO, IZAJE, HINCADO, APLOMADO Y CIMENTACIÓN SEGÚN NORMA LA009)"/>
            <x14:filter val="POSTE EN CONCRETO AP, H=10M, CR=750 KG (INC. SUMINISTRO, IZAJE, HINCADO, APLOMADO Y CIMENTACIÓN SEGÚN NORMA LA009)"/>
            <x14:filter val="POSTE EN CONCRETO AP, H=12M, CR=1050 KG (INC. SUMINISTRO, IZAJE, HINCADO, APLOMADO Y CIMENTACIÓN SEGÚN NORMA LA009)"/>
            <x14:filter val="POSTE EN CONCRETO AP, H=12M, CR=510 KG (INC. SUMINISTRO, IZAJE, HINCADO, APLOMADO Y CIMENTACIÓN SEGÚN NORMA LA009)"/>
            <x14:filter val="POSTE EN CONCRETO AP, H=14M, CR=1050 KG (INC. SUMINISTRO, IZAJE, HINCADO, APLOMADO Y CIMENTACIÓN SEGÚN NORMA LA009)"/>
            <x14:filter val="POSTE EN CONCRETO AP, H=14M, CR=1350 KG (INC. SUMINISTRO, IZAJE, HINCADO, APLOMADO Y CIMENTACIÓN SEGÚN NORMA LA009)"/>
            <x14:filter val="POSTE EN CONCRETO AP, H=14M, CR=750 KG (INC. SUMINISTRO, IZAJE, HINCADO, APLOMADO Y CIMENTACIÓN SEGÚN NORMA LA009)"/>
            <x14:filter val="POSTE EN CONCRETO AP, H=8M, CR=510 KG (INC. SUMINISTRO, IZAJE, HINCADO, APLOMADO Y CIMENTACIÓN SEGÚN NORMA LA009)"/>
            <x14:filter val="POSTE EN CONCRETO AP, H=8M, CR=750 KG (INC. SUMINISTRO, IZAJE, HINCADO, APLOMADO Y CIMENTACIÓN SEGÚN NORMA LA009)"/>
            <x14:filter val="POSTE EN CONCRETO LA, H=10M, CR=1050 KG (INC. SUMINISTRO, IZAJE, HINCADO, APLOMADO Y CIMENTACIÓN SEGÚN NORMA LA009)"/>
            <x14:filter val="POSTE EN CONCRETO LA, H=10M, CR=510 KG (INC. SUMINISTRO, IZAJE, HINCADO, APLOMADO Y CIMENTACIÓN SEGÚN NORMA LA009)"/>
            <x14:filter val="POSTE EN CONCRETO LA, H=10M, CR=750 KG (INC. SUMINISTRO, IZAJE, HINCADO, APLOMADO Y CIMENTACIÓN SEGÚN NORMA LA009)"/>
            <x14:filter val="POSTE EN CONCRETO LA, H=12M, CR=1050 KG (INC. SUMINISTRO, IZAJE, HINCADO, APLOMADO Y CIMENTACIÓN SEGÚN NORMA LA009)"/>
            <x14:filter val="POSTE EN CONCRETO LA, H=12M, CR=510 KG (INC. SUMINISTRO, IZAJE, HINCADO, APLOMADO Y CIMENTACIÓN SEGÚN NORMA LA009)"/>
            <x14:filter val="POSTE EN CONCRETO LA, H=12M, CR=750 KG (INC. SUMINISTRO, IZAJE, HINCADO, APLOMADO Y CIMENTACIÓN SEGÚN NORMA LA009)"/>
            <x14:filter val="POSTE EN CONCRETO LA, H=14M, CR=1050 KG (INC. SUMINISTRO, IZAJE, HINCADO, APLOMADO Y CIMENTACIÓN SEGÚN NORMA LA009)"/>
            <x14:filter val="POSTE EN CONCRETO LA, H=14M, CR=1350 KG (INC. SUMINISTRO, IZAJE, HINCADO, APLOMADO Y CIMENTACIÓN SEGÚN NORMA LA009)"/>
            <x14:filter val="POSTE EN CONCRETO LA, H=14M, CR=750 KG (INC. SUMINISTRO, IZAJE, HINCADO, APLOMADO Y CIMENTACIÓN SEGÚN NORMA LA009)"/>
            <x14:filter val="POSTE EN CONCRETO LA, H=8M, CR=1050 KG (INC. SUMINISTRO, IZAJE, HINCADO, APLOMADO Y CIMENTACIÓN SEGÚN NORMA LA009)"/>
            <x14:filter val="POSTE EN CONCRETO LA, H=8M, CR=510 KG (INC. SUMINISTRO, IZAJE, HINCADO, APLOMADO Y CIMENTACIÓN SEGÚN NORMA LA009)"/>
            <x14:filter val="POSTE EN CONCRETO LA, H=8M, CR=750 KG (INC. SUMINISTRO, IZAJE, HINCADO, APLOMADO Y CIMENTACIÓN SEGÚN NORMA LA009)"/>
            <x14:filter val="POSTE METALICO H=21M. INCLUYE CANASTILLA Y BRAZO SENCILLO. (INC. SUMINISTRO, IZAJE, APLOMADO E INSTALACIÓN. INC. BRAZO SENCILLO Y BASE EN CONCRETO Y BASE GRANULAR B-600)"/>
            <x14:filter val="POZO EYECTOR EN CONCRETO 4000 PSI (28 MPA) GRAVA COMÚN - AGUAS LLUVIAS D 1.2M (PREMEZCLADO. INCLUYE SUMINISTRO, FORMALETEO, COLOCACIÓN Y CURADO Y REFUERZO)."/>
            <x14:filter val="PROTECTOR DE RAMPA EN TUBERÍA A.N. 2&quot;. SUMINISTRO E INSTALACIÓN. INCLUYE ANCLAJES EN CONCRETO PREMEZCLADO DE 3000 PSI (GRAVA COMUN)."/>
            <x14:filter val="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_x0009__x0009__x0009__x0009__x0009__x0009__x0009_"/>
            <x14:filter val="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
            <x14:filter val="PROYECTO CONSTRUCCION PUENTES SAN AGUSTIN Y LOS ANDES - PRUEBA DE CARGA ESTÁTICA PARA PUENTE VEHICULAR CON SUPERESTRUCTURA EN CONCRETO. (INCLUYE LOGISTICA, EQUIPOS Y PERSONAL PARA TOMA DE INFORMACION, PROCESAMIENTO DE LA MISMA Y ENTREGA DE INFORME FINAL)"/>
            <x14:filter val="PROYECTO ESPECIFICO PATIO ZONAL ALAMEDA EL JARDIN: BORDILLO ANTEPECHO POLIMERO TIPO B PARA VENTANAS, EN CONCRETO 0.40 x 0.25 MTS. (ALIGERADO). (SUMINSTRO E INSTALACION)"/>
            <x14:filter val="PROYECTO ESPECIFICO PATIO ZONAL ALAMEDA EL JARDIN: CONCRETO IMPERMEABILIZADO SUPERESTRUCTURA DE 5000 PSI PREMEZCLADO, GRAVA COMÚN (INCLUYE SUMINISTRO, BOMBEO, FORMALETEO, COLOCACIÓN, CURADO Y JUNTAS. NO INCL. REFUERZO)."/>
            <x14:filter val="PROYECTO ESPECIFICO PATIO ZONAL ALAMEDA EL JARDIN: CONCRETO PULIDO SIN ACABADO (INCLUYE SUMINISTRO E INSTALACIÓN)"/>
            <x14:filter val="PROYECTO ESPECIFICO PATIO ZONAL ALAMEDA EL JARDIN: CONCRETO TREMIE 4000 PSI (28 Mpa) PARA PANTALLAS (INCLUYE SUMINISTRO E INSTALACIÓN. NO INCLUYE REFUERZO)"/>
            <x14:filter val="PROYECTO ESPECIFICO PATIO ZONAL ALAMEDA EL JARDIN: ESCALERA MACIZA A LA VISTA EN CONCRETO COLOR GRIS F ́C 5000 PSI, (CONSTRUCCION: INCLUYE AUTOBOMBA, CONCRETO DE 5000 PSI, CAMILLA DE MADERA NUEVA, DESMOLDANTE EN POLVO, MANO DE OBRA)"/>
            <x14:filter val="Proyecto factibilidad, estudios y diseños para la construcción de los puntos inestables de la vía Bogotá - La Calera: MOJON DE CONCRETO DE 0,3 x 0,3 x 0,3m (Incluye Suministro e Instalación)"/>
            <x14:filter val="Proyecto factibilidad, estudios y diseños para la construcción de los puntos inestables de la vía Bogotá - La Calera: RELLENO EN CONCRETO CELULAR DE 1500 psi 28 días. (Incluye Suministro e Instalación)"/>
            <x14:filter val="Proyecto Intersección a Desnivel Autopista Sur (NQS) con Av. Bosa: CÁMARA EN CONCRETO DE 4000 PSI GRAVA COMÚN PREFABRICADO TIPO II. SUMINISTRO E INSTALACIÓN."/>
            <x14:filter val="Proyecto Intersección a Desnivel Autopista Sur (NQS) con Av. Bosa: Pilote FDP (Full displacement pile) Concreto Tremie 3000 PSI de 40 cm de diámetro."/>
            <x14:filter val="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
            <x14:filter val="Proyecto: RECUPERACIÓN DEL ESPACIO PÚBLICO SOBRE LOS PREDIOS REMANENTES DEL IDU. GRUPOS 1 Y 2. VIGENCIA 2022 - SUMINISTRO, PUESTO EN OBRA E INSTALACIÓN DE GIMNASIO AL AIRE LIBRE TIPO BIOSALUDABLE &quot;ASCENSOR DOBLE - DORSAL ANCHO&quot; (INCLUYE FUNDICIÓN DE DADOS EN CONCRETO DE 3.000 PSI, DIMENSIONES 0.40 X 0.40 X 0.50 M). NO INCLUYE EXCAVACIÓN, NI RETIRO DE ESCOMBROS. (GARANTÍA DE 1 AÑO). Suministro e Instalación"/>
            <x14:filter val="Proyecto: RECUPERACIÓN DEL ESPACIO PÚBLICO SOBRE LOS PREDIOS REMANENTES DEL IDU. GRUPOS 1 Y 2. VIGENCIA 2022 - SUMINISTRO, PUESTO EN OBRA E INSTALACIÓN DE GIMNASIO AL AIRE LIBRE TIPO BIOSALUDABLE &quot;CAMINADOR - PATINADOR AÉREO&quot; (INCLUYE FUNDICIÓN DE DADOS EN CONCRETO DE 3.000 PSI, DIMENSIONES 0.40 X 0.40 X 0.50 M). NO INCLUYE EXCAVACIÓN, NI RETIRO DE ESCOMBROS. (GARANTÍA DE 1 AÑO). Suministro e Instalación"/>
            <x14:filter val="Proyecto: RECUPERACIÓN DEL ESPACIO PÚBLICO SOBRE LOS PREDIOS REMANENTES DEL IDU. GRUPOS 1 Y 2. VIGENCIA 2022 - SUMINISTRO, PUESTO EN OBRA E INSTALACIÓN DE GIMNASIO AL AIRE LIBRE TIPO BIOSALUDABLE &quot;DOBLE SWINGER -SURF&quot; (INCLUYE FUNDICIÓN DE DADOS EN CONCRETO DE 3.000 PSI, DIMENSIONES 0.40 X 0.40 X 0.50 M). NO INCLUYE EXCAVACIÓN, NI RETIRO DE ESCOMBROS. (GARANTÍA DE 1 AÑO). Suministro e Instalación"/>
            <x14:filter val="Proyecto: RECUPERACIÓN DEL ESPACIO PÚBLICO SOBRE LOS PREDIOS REMANENTES DEL IDU. GRUPOS 1 Y 2. VIGENCIA 2022 - SUMINISTRO, PUESTO EN OBRA E INSTALACIÓN DE GIMNASIO AL AIRE LIBRE TIPO BIOSALUDABLE &quot;ELÍPTICA - ESQUÍ SKY&quot; (INCLUYE FUNDICIÓN DE DADOS EN CONCRETO DE 3.000 PSI, DIMENSIONES 0.40 X 0.40 X 0.50 M). NO INCLUYE EXCAVACIÓN, NI RETIRO DE ESCOMBROS. (GARANTÍA DE 1 AÑO). Suministro e Instalación"/>
            <x14:filter val="Proyecto: RECUPERACIÓN DEL ESPACIO PÚBLICO SOBRE LOS PREDIOS REMANENTES DEL IDU. GRUPOS 1 Y 2. VIGENCIA 2022 - SUMINISTRO, PUESTO EN OBRA E INSTALACIÓN DE GIMNASIO AL AIRE LIBRE TIPO BIOSALUDABLE &quot;PECTORAL SENTADO DOBLE&quot; (INCLUYE FUNDICIÓN DE DADOS EN CONCRETO DE 3.000 PSI, DIMENSIONES 0.40 X 0.40 X 0.50 M). NO INCLUYE EXCAVACIÓN, NI RETIRO DE ESCOMBROS. (GARANTÍA DE 1 AÑO). Suministro e Instalación"/>
            <x14:filter val="PRUEBA DE CARGA ESTÁTICA Y DINÁMICA PARA PUENTE PEATONAL EN ESTRUCTURA METÁLICA Y CONCRETO REFORZADO. (INCL. LOGÍSTICA, EQUIPOS Y PERSONAL PARA TOMA INFORMACIÓN, PROCESAMIENTO Y ENTREGA INFORME FINAL."/>
            <x14:filter val="PUNTO ECOLÓGICO COMPUESTO POR 3 CANECAS TIPO BARCELONA M-121. (INCLUYE CONCRETO PARA ANCLAJE DE 3000 PSI PREMEZCLADO GRAVA COMÚN Y SUBBASE GRANULAR PEATONAL SBG_PEA). SUMINISTRO E INSTALACIÓN"/>
            <x14:filter val="RAMPA VEHICULAR FUNDIDA EN EL SITIO EN CONCRETO PREMEZCLADO DE 3000 PSI (GRAVA COMUN) SUM, CONSTR. E INSTALACIÓN. INCLUYE ACABADO EN ADOQUIN DE ARCILLA TIPO TRÁFICO PESADO O SIMILAR, BASE DE 4CM EN MORTERO DE 2000 PSI."/>
            <x14:filter val="REALCE DE SARDINEL A UNA ALTURA H= 0.20m, e= 0.20m. CONCRETO DE 3000 PSI. (FUNDIDO EN SITIO). Incluye suministro de concreto, formaleta metálica para sardinel, perforaciones con taladro rotopercutor hasta 3/4&quot; y epóxico para anclaje de acero. (No incluye acero). OBRAS DE CONSERVACIÓN"/>
            <x14:filter val="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
            <x14:filter val="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
            <x14:filter val="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
            <x14:filter val="RECOLECCIÓN DE TACHONES DE CONCRETO EN LAS TRONCALES (1.75M X 0.25M X 0.15M)"/>
            <x14:filter val="RECONSTRUCCIÓN DE LA TAPA DE SUMIDERO SL-100. CONCRETO 3000 PSI HECHO EN OBRA (INCLUYE DEMOLICIÓN DE LA PLACA DE CONCRETO EXISTENTE. INCLUYE ANCLAJES, ACERO DE REFUERZO, FORMALETA, ADHESIVO ESTRUCTURAL, CURADO, MARCO Y REJILLA) ALTURA=20 CM."/>
            <x14:filter val="REDUCTOR DE VELOCIDAD BAJO EN CONCRETO PREMEZCLADO 4000 PSI GRAVA COMÚN. SUMINISTRO E INSTALACION. (INCLUYE FORMALETA, REFUERZO, CURADO Y PINTURA."/>
            <x14:filter val="REDUCTOR DE VELOCIDAD TIPO RESALTO PARABOLICO DE 4 METROS DE ANCHO. EN CONCRETO PREMEZCLADO 4000 PSI  (280 Kg/cm2) GRAVA COMÚN.  SUMINISTRO E INSTALACION. (INCLUYE FORMALETA,  REFUERZO, CURADO Y PINTURA)."/>
            <x14:filter val="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
            <x14:filter val="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
            <x14:filter val="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
            <x14:filter val="REJA DE PROTECCIÓN PARA PARQUES VECINALES Y DE BOLSILLO. SEGÚN ESPECIFICACIONES IDRD. (SUMINISTRO E INSTALACIÓN. INCLUYE BASE EN CONCRETO DE 3000 PSI. NO INCLUYE ACERO DE REFUERZO)."/>
            <x14:filter val="REJILLA PREFABRICADA EN CONCRETO 0,4M X 0,4M. (INCLUYE SUMINISTRO Y COLOCACIÓN, MORTERO DE 2000 PSI Y MANO DE OBRA)"/>
            <x14:filter val="REJILLA PREFABRICADA EN CONCRETO 0,5M X 1,0M X 0,1. (INCLUYE SUMINISTRO Y COLOCACIÓN, MORTERO DE 2000 PSI Y MANO DE OBRA)"/>
            <x14:filter val="REMATE RAMPA CONCRETO DE 3000 PSI (21 MPA) GRAVA COMÚN FUNDIDO EN SITIO. PREMEZCLADO. INCLUYE SUMINISTRO, FORMALETEO, COLOCACIÓN Y CURADO. NO INCLUYE REFUERZO)."/>
            <x14:filter val="REPOSICION BOLARDO M61 INCLUYE EXCAVACION CARGUE Y DISPOSICION FINAL DE ESCOMBROS Y BASE EN CONCRETO DE 1500PSI"/>
            <x14:filter val="REPOSICION BOLARDO M63 INCLUYE EXCAVACION CARGUE Y DISPOSICION FINAL DE ESCOMBROS Y BASE EN CONCRETO DE 1500PSI"/>
            <x14:filter val="REPOSICIÓN DE LOSA DE CONCRETO MR45 E=0.20 M - HORARIO NOCTURNO. INCLUYE ACERO DE REFUERZO, DEMOLICIÓN DE PISOS DE CONCRETO, TRANSPORTE Y DISPOSICIÓN FINAL DE ESCOMBROS."/>
            <x14:filter val="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
            <x14:filter val="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
            <x14:filter val="REPOSICIÓN DE SELLO DE JUNTAS DE PAVIMENTO DE CONCRETO HIDRÁULICO, ANCHO HASTA DE 1 1/4&quot; (32 MM). (INCLUYE LIMPIEZA, SUMINISTRO E INSTALACIÓN DE FONDO Y SELLANTE)."/>
            <x14:filter val="REPOSICIÓN DE SELLO DE JUNTAS DE PAVIMENTO DE CONCRETO HIDRÁULICO, ANCHO HASTA DE 5/8&quot; (16 MM). (INCLUYE LIMPIEZA, SUMINISTRO E INSTALACIÓN DE FONDO Y SELLANTE)."/>
            <x14:filter val="REPOSICIÓN DE SELLO DE JUNTAS DE PAVIMENTO DE CONCRETO HIDRÁULICO, ANCHO HASTA DE 7/8&quot; (16 MM). (INCLUYE LIMPIEZA, SUMINISTRO E INSTALACIÓN DE FONDO Y SELLANTE)."/>
            <x14:filter val="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
            <x14:filter val="RETIRO DE BOLARDO (O RESTOS). INCLUYE REPARACIÓN DEL SITIO CON CONCRETO DE 1500 PSI HECHO EN OBRA (40X40X10CM) Y SUBBASE GRANULAR B-200 E=0.35. INCLUYE RETIRO DE ESCOMBROS. INCLUYE DEMOLICIÓN Y EXCAVACIÓN."/>
            <x14:filter val="RETIRO DE BOLARDO EN CONCRETO TIPO M-60. INCLUYE REPARACION DEL SITIO CON CONCRETO DE 1500PSI HECHO EN OBRA (40X40X10CM) Y SUBBASE GRANULAR SBG_200 E=0.35. NO INCLUYE RETIRO DE ESCOMBROS. INCLUYE DEMOLICION Y EXCAVACION."/>
            <x14:filter val="RETIRO DE CANECAS, SEÑALES DE TRANSITO PROTECTORES DE ARBOLES. INCLUYE REPARACION DEL SITIO EN CONCRETO DE 1500 PSI HECHO EN OBRA Y SUBBASE GRANULAR B-200 E=0.35M DISTANCIA DE TRANSPORTE 21KM."/>
            <x14:filter val="RETIRO DE PISOS EN PANELES PREFABRICADOS EN CONCRETO REFORZADO PARA ESTACIONES TRANSMILENIO"/>
            <x14:filter val="RETIRO DE SELLO EXISTENTE DE JUNTAS DE PAVIMENTO DE CONCRETO HIDRÁULICO (INCLUYE DISCO DIAMANTADO ASFALTO-CONCRETO 350 MM, AGUA Y MANO DE OBRA)."/>
            <x14:filter val="RETIRO DE TELÉFONOS PÚBLICOS (INCLUYE DESCONEXIÓN, DEMOLICIÓN CONCRETO, EXCAVACIÓN, RELLENO CON MATERIAL DE LA EXCAVACIÓN Y DISPOSICIÓN FINAL)"/>
            <x14:filter val="RETIRO DE TUBERIA DE CONCRETO Diámetro = 1,40m  (Incluye cargue, retiro de material, transporte y disposición final de escombros en sitio autorizado)."/>
            <x14:filter val="RETIRO Y LAVADO DE SUPERFICIE DE BIOCAPAS MEDIANTE PRODUCTO LIMPIADOR NEW O SIMILAR. LIMPIADOR PARA CONCRETO-LADRILLO"/>
            <x14:filter val="RETIRO, DEMONTE DE MATERIAL DE JUNTA DE DILATACIÓN EXISTENTE Y DEMOLICIÓN DE CONCRETO ADYACENTE A LA JUNTA, ANCHO VARIABLE DE 80 A 90CM. (INCLUYE CARGUE, TRANSPORTE Y RETIRO DE ESCOMBROS)."/>
            <x14:filter val="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
            <x14:filter val="RUEDA PARA NIÑOS DE 1 A 5 AÑOS. SEGÚN ESPECIFICACIONES IDRD. (SUMINISTRO E INSTALACIÓN. INCLUYE EXCAVACIÓN Y CONCRETO DE 3000 PSI. NO INCLUYE ACERO DE REFUERZO)."/>
            <x14:filter val="SALIDA PARA EL MASTIL DEL GPS EN TUBERIA EMT 1&quot; INCL PEDESTAL EN CONCRETO DE 1.0MX0.80MX0.80M. ESTA SALIDA VA DESDE EL MASTIL DEL GPS A SALIDA DE LA RAMPA NORTE HASTA EL RACK DE DATOS DEL VAGON Y EMBEBIDA EN EL PISO."/>
            <x14:filter val="SALIDA PARA EL MASTIL DEL GPS. INCL PEDESTAL EN CONCRETO DE 1.0MX0.8MX0.8M. SUMIN E INSTAL. EMBEBIDA EN EL PISO. (NO INCLUYE TUBERIA NI CABLEADO)."/>
            <x14:filter val="SANEADO DE CONCRETO DE RECUBRIMIENTO. INCLUYE ESCARIFICACIÓN DE CONCRETO PROFUNDIDAD ENTRE 2CM Y 7CM, LIMPIEZA Y APLICACIÓN DE RECUBRIMIENTO ANTICORROSIVO PARA EL ACERO DE REFUERZO EXISTENTE Y MORTERO DE REPARACIÓN ESTRUCTURAL. NIVEL DE TRABAJO+3.0M"/>
            <x14:filter val="SARDINEL CHAFLANADO DE H-MAX 0.50M Y A- PROM 0.15M PARA SEPARADORES. SUM. Y CONST. FUNDIDO EN SITIO EN CONCRETO PREMEZCLADO DE 3000 PSI (GRAVA COMUN) INCLUYE FORMALETA METÁLICA PARA SARDINEL. NO INCLUYE REFUERZO."/>
            <x14:filter val="SARDINEL CURVO FUNDIDO EN SITIO EN CONCRETO PREMEZCLADO DE 3000 PSI (GRAVA COMUN) E= 0.20M H= 0.35M SUMINISTRO Y CONSTRUCCIÓN (INCLUYE FORMALETA METÁLICA, ACERO DE REFUERZO Y ALAMBRE NEGRO."/>
            <x14:filter val="SARDINEL FUNDIDO EN SITIO EN CONCRETO PREMEZCLADO DE 3000PSI. SUMINISTRO Y CONSTRUCCION. (GRAVA COMÚN) E=0.20M H=0.35M (INCLUYE FORMALETA METÁLICA, ACERO DE REFUERZO Y ALAMBRE NEGRO)."/>
            <x14:filter val="SARDINEL H=0.20M, E=0.15M CONCRETO 3000 PSI (FUNDIDO EN SITIO, CONCRETO HECHO EN OBRA. INC. SUMIN, FORMALET. Y CONST.)"/>
            <x14:filter val="SARDINEL H=0.20M, E=0.15M CONCRETO 3000 PSI (FUNDIDO EN SITIO, CONCRETO PREMEZCLADO. INC. SUMIN, FORMALET. Y CONST.)"/>
            <x14:filter val="SARDINEL H=0.25M, E=0.15M CONCRETO 3000 PSI (FUNDIDO EN SITIO, CONCRETO HECHO EN OBRA. INC. SUMIN, FORMALET. Y CONST.)"/>
            <x14:filter val="SARDINEL H=0.25M, E=0.15M CONCRETO 3000 PSI (FUNDIDO EN SITIO, CONCRETO PREMEZCLADO. INC. SUMIN, FORMALET. Y CONST.)"/>
            <x14:filter val="SARDINEL H=0.30M, E=0.15M CONCRETO 3000 PSI (FUNDIDO EN SITIO, CONCRETO HECHO EN OBRA. INC. SUMIN, FORMALET. Y CONST.)"/>
            <x14:filter val="SARDINEL H=0.30M, E=0.15M CONCRETO 3000 PSI (FUNDIDO EN SITIO, CONCRETO PREMEZCLADO. INC. SUMIN, FORMALET. Y CONST.)"/>
            <x14:filter val="SARDINEL H=0.40M, E=0.15M CONCRETO 3000 PSI (FUNDIDO EN SITIO, CONCRETO HECHO EN OBRA. INC. SUMIN, FORMALET. Y CONST.)"/>
            <x14:filter val="SARDINEL H=0.40M, E=0.15M CONCRETO 3000 PSI (FUNDIDO EN SITIO, CONCRETO PREMEZCLADO. INC. SUMIN, FORMALET. Y CONST.)"/>
            <x14:filter val="SELLADO DE JUNTAS EN PAVIMENTO DE CONCRETO HIDRAULICO (INCLUYE LIMPIEZA, SUMINISTRO E INSTALACIÓN DE FONDO Y SELLANTE)"/>
            <x14:filter val="SILLA EN CONCRETO DE 3000 PSI 10CM X 15CM (SUMINISTRO E INSTALACIÓN)."/>
            <x14:filter val="SUBBASE GRANULAR CLASE A (SBG_A) CON RECICLADO DE CONCRETO HIDRAULICO (SUMINISTRO, EXTENDIDO MANUAL, HUMEDECIMIENTO Y COMPACTACIÓN CON VIBROCOMPACTADOR)"/>
            <x14:filter val="SUBBASE GRANULAR CLASE A (SBG_A) CON RECICLADO DE CONCRETO HIDRAULICO (SUMINISTRO, EXTENDIDO, NIVELACIÓN, HUMEDECIMIENTO Y COMPACTACIÓN CON VIBROCOMPACTADOR)"/>
            <x14:filter val="SUBBASE GRANULAR CLASE B (SBG_B) CON RECICLADO DE CONCRETO (SUMINISTRO, EXTENDIDO, NIVELACIÓN, HUMEDECIMIENTO Y COMPACTACIÓN CON VIBROCOMPACTADOR)"/>
            <x14:filter val="SUBBASE GRANULAR CLASE B (SBG_B) CON RECICLADO DE CONCRETO HIDRAULICO (SUMINISTRO, EXTENDIDO MANUAL, HUMEDECIMIENTO Y COMPACTACIÓN)"/>
            <x14:filter val="SUBBASE GRANULAR CLASE C (SBG_C) CON RECICLADO DE CONCRETO HIDRAULICO (SUMINISTRO, EXTENDIDO MANUAL, HUMEDECIMIENTO Y COMPACTACIÓN)"/>
            <x14:filter val="SUBBASE GRANULAR CLASE C (SBG_C) CON RECICLADO DE CONCRETO HIDRAULICO (SUMINISTRO, EXTENDIDO, NIVELACIÓN, HUMEDECIMIENTO Y COMPACTACIÓN CON VIBROCOMPACTADOR)"/>
            <x14:filter val="SUBBASE GRANULAR CON RECICLADO DE CONCRETO ASFALTICO (SUMINISTRO, EXTENDIDO, NIVELACIÓN, HUMEDECIMIENTO Y COMPACTACIÓN CON VIBROCOMPACTADOR)"/>
            <x14:filter val="SUMIDERO ESPECIAL TIPO 1, H=1.65M (FUNDIDO EN SITIO, CONCRETO HECHO EN OBRA. INCL. SUM, FORM, REF. Y CONST. INCL. REJA)"/>
            <x14:filter val="SUMIDERO ESPECIAL TIPO 1, H=1.65M (FUNDIDO EN SITIO, CONCRETO PREMEZCLADO. INCL. SUM, FORM, REF. Y CONST. INCL. REJA)"/>
            <x14:filter val="SUMIDERO LATERAL SL-100, H=1.25M (FUNDIDO EN SITIO, CONCRETO HECHO EN OBRA. INCL. SUMIN, FORM, REF. Y CONST. INCL. TAPA)"/>
            <x14:filter val="SUMIDERO LATERAL SL-100, H=1.25M (FUNDIDO EN SITIO, CONCRETO PREMEZCLADO. INCL. SUMIN, FORM, REF. Y CONSTR. INCL. TAPA)"/>
            <x14:filter val="SUMIDERO LATERAL SL-100A, H=1.7M (FUNDIDO EN SITIO, CONCRETO HECHO EN OBRA. INCL. SUM, FORM, REF. Y CONST. INCL. TAPA)"/>
            <x14:filter val="SUMIDERO LATERAL SL-100A, H=1.7M (FUNDIDO EN SITIO, CONCRETO PREMEZCLADO. INCL. SUMIN, FORM, REF. Y CONSTR. INCL. TAPA)"/>
            <x14:filter val="SUMIDERO LATERAL SL-150, H=1.25M (FUNDIDO EN SITIO, CONCRETO HECHO EN OBRA. INCL. SUMIN, FORM, REF. Y CONST. INCL. TAPA)"/>
            <x14:filter val="SUMIDERO LATERAL SL-150, H=1.25M (FUNDIDO EN SITIO, CONCRETO PREMEZCLADO. INCL. SUMIN, FORM, REF. Y CONSTR. INCL. TAPA)"/>
            <x14:filter val="SUMIDERO LATERAL SL-150A, H=1.7M (FUNDIDO EN SITIO, CONCRETO HECHO EN OBRA. INCL. SUM, FORM, REF. Y CONST. INCL. TAPA)"/>
            <x14:filter val="SUMIDERO LATERAL SL-150A, H=1.7M (FUNDIDO EN SITIO, CONCRETO PREMEZCLADO. INCL. SUMIN, FORM, REF. Y CONSTR. INCL. TAPA)"/>
            <x14:filter val="SUMIDERO LATERAL SL-200, H=1.25M (FUNDIDO EN SITIO, CONCRETO HECHO EN OBRA. INCL. SUMIN, FORM, REF. Y CONST. INCL. TAPA)"/>
            <x14:filter val="SUMIDERO LATERAL SL-200, H=1.25M (FUNDIDO EN SITIO, CONCRETO PREMEZCLADO. INCL. SUMIN, FORM, REF. Y CONSTR. INCL. TAPA)"/>
            <x14:filter val="SUMIDERO LATERAL SL-200A, H=1.7M (FUNDIDO EN SITIO, CONCRETO HECHO EN OBRA. INCL. SUM, FORM, REF. Y CONST. INCL. TAPA)"/>
            <x14:filter val="SUMIDERO LATERAL SL-200A, H=1.7M (FUNDIDO EN SITIO, CONCRETO PREMEZCLADO. INCL. SUMIN, FORM, REF. Y CONSTR. INCL. TAPA)"/>
            <x14:filter val="SUMIDERO LATERAL SL-250, H=1.25M (FUNDIDO EN SITIO, CONCRETO HECHO EN OBRA. INCL. SUMIN, FORM, REF. Y CONST. INCL. TAPA)"/>
            <x14:filter val="SUMIDERO LATERAL SL-250, H=1.25M (FUNDIDO EN SITIO, CONCRETO PREMEZCLADO. INCL. SUMIN, FORM, REF. Y CONSTR. INCL. TAPA)"/>
            <x14:filter val="SUMIDERO LATERAL SL-250A, H=1.7M (FUNDIDO EN SITIO, CONCRETO HECHO EN OBRA. INCL. SUM, FORM, REF. Y CONST. INCL. TAPA)"/>
            <x14:filter val="SUMIDERO LATERAL SL-250A, H=1.7M (FUNDIDO EN SITIO, CONCRETO PREMEZCLADO. INCL. SUMIN, FORM, REF. Y CONSTR. INCL. TAPA)"/>
            <x14:filter val="SUMIDERO PARA CANAL DE DRENAJE PREFABRICADO EN POLYCONCRETO CON REJA DE FUNDICIÓN, PD-150V, CLASE DE CARGA D400, LONG=500MM, H= 575 MM, ANCHO= 180 MM, EN COLOR NATURAL, (NO INCLUYE: EXCAVACIÓN, CONCRETO, DRENAJE, RELLENOS, TAPAS O ACCESORIOS)"/>
            <x14:filter val="SUMIDERO TRANSVERSAL ST-1, H=1.9M (FUNDIDO EN SITIO, CONCRETO HECHO EN OBRA. INCL. SUM, FORM, REF. Y CONST. INCL. REJA)"/>
            <x14:filter val="SUMIDERO TRANSVERSAL ST-1, H=1.9M (FUNDIDO EN SITIO, CONCRETO PREMEZCLADO. INCL. SUMIN, FORM, REF. Y CONST. INCL. REJA)"/>
            <x14:filter val="SUMIDERO TRANSVERSAL ST-2, H=1.77M (FUNDIDO EN SITIO, CONCRETO HECHO EN OBRA. INCL. SUM, FORM, REF. Y CONST. INCL. REJA)"/>
            <x14:filter val="SUMIDERO TRANSVERSAL ST-2, H=1.77M (FUNDIDO EN SITIO, CONCRETO PREMEZCLADO. INCL. SUMIN, FORM, REF. Y CONST. INCL. REJA)"/>
            <x14:filter val="SUPER ESTRUCTURA EN CONCRETO DE 5000 PSI PREMEZCLADO, GRAVA COMÚN (Incluye Sumin, bombeo, Formaleteo, Colocación y Curado. No incl. Refuerzo)."/>
            <x14:filter val="SUPER ESTRUCTURA EN CONCRETO DE 6000 PSI PREMEZCLADO, GRAVA COMÚN (Incluye Sumin, bombeo, Formaleteo, Colocación y Curado. No incl. Refuerzo)."/>
            <x14:filter val="SUPER ESTRUCTURA EN CONCRETO DE 7000 PSI PREMEZCLADO, GRAVA COMÚN (Incluye Sumin, bombeo, Formaleteo, Colocación y Curado. No incl. Refuerzo)."/>
            <x14:filter val="TABLETA PREFABRICADA EN CONCRETO 6X20X20 CM COLOR CHOCOLATE O SIMILAR (SUMINISTRO E INSTALACIÓN)"/>
            <x14:filter val="TABLETA PREFABRICADA EN CONCRETO 6X20X20 COLOR ARENA O SIMILAR (SUMINISTRO E INSTALACIÓN)"/>
            <x14:filter val="TABLETA PREFABRICADA EN CONCRETO 6X20X20 COLOR GRIS NATURAL O SIMILAR (SUMINISTRO E INSTALACIÓN)"/>
            <x14:filter val="TABLETA PREFABRICADA EN CONCRETO 6X20X20 COLOR MARRÓN (SUMINISTRO E INSTALACIÓN)"/>
            <x14:filter val="TABLETA PREFABRICADA EN CONCRETO 6X20X20 COLOR OCRE O SIMILAR (SUMINISTRO E INSTALACIÓN)"/>
            <x14:filter val="TACHÓN EN CONCRETO L=0.40M HI=0.15M, HS=0.08M (INCLUYE SUMINISTRO E INSTALACIÓN) INCLUYE PEGANTE EPÓXICO Y EQUIPOS PARA LA INSTALACIÓN Y ANCLAJE."/>
            <x14:filter val="TACHÓN EN CONCRETO L=0.40M HI=0.15M, HS=0.08M (INCLUYE SUMINISTRO E INSTALACIÓN) INCLUYE PINTURA PARA INSTALAR"/>
            <x14:filter val="TALÓN EN CONCRETO DE 3000 PSI (SUMINISTRO E INSTALACIÓN)."/>
            <x14:filter val="TRASLADO BANCA CONCRETO CON ESPALDAR. (TRASLADO EN CAMIONETA A ALMACÉN Y REUBICACIÓN POSTERIOR)."/>
            <x14:filter val="TRASLADO DE ARMARIOS (Incluye retiro, traslado e instalación de armario. Demolición manual, excavación y colocación de concreto para dados, transporte y disposición de sobrantes)"/>
            <x14:filter val="TUBERIA CONCRETO ALTA RESISTENCIA D= 10&quot; (INCLUYE SUMINISTRO, INSTALACIÓN Y MORTERO 2000 PSI PARA RECUBRIMIENTO DE JUNTA)."/>
            <x14:filter val="TUBERIA CONCRETO ALTA RESISTENCIA D= 12&quot; (INCLUYE SUMINISTRO, INSTALACIÓN Y MORTERO 2000 PSI PARA RECUBRIMIENTO DE JUNTA)."/>
            <x14:filter val="TUBERÍA CONCRETO CLASE V D= 24&quot; (INCLUYE MORTERO DE INSTALACIÓN. SUMINISTRO E INSTALACIÓN)."/>
            <x14:filter val="TUBERÍA CONCRETO CLASE V D= 27&quot; (INCLUYE MORTERO DE INSTALACIÓN. SUMINISTRO E INSTALACIÓN)."/>
            <x14:filter val="TUBERÍA CONCRETO CLASE V D= 40&quot; (INCLUYE MORTERO DE INSTALACIÓN. SUMINISTRO E INSTALACIÓN)."/>
            <x14:filter val="TUBERIA CONCRETO D= 16&quot; CL. V EXTRARREFORZADA PARA INSTALACIÓN SUPERFICIAL (SUMINISTRO E INSTALACIÓN). INCLUYE MORTERO 2000 PSI PARA RECUBRIMIENTO DE JUNTA."/>
            <x14:filter val="TUBERIA CONCRETO D= 32&quot; CL. II REFORZADO. INCLUYE SUMINISTRO E INSTALACIÓN"/>
            <x14:filter val="TUBERÍA CONCRETO D= 32&quot; CL. III REFORZADA. SUMINISTRO E INSTALACIÓN."/>
            <x14:filter val="TUBERIA CONCRETO D= 8&quot; CL. V EXTRARREFORZADA PARA INSTALACIÓN SUPERFICIAL (SUMINISTRO E INSTALACIÓN). INCLUYE MORTERO 2000 PSI PARA RECUBRIMIENTO DE JUNTA."/>
            <x14:filter val="TUBERIA CONCRETO D=10&quot; CL. I SIN REFUERZO (INCLUYE SUMINISTRO E INSTALACIÓN)"/>
            <x14:filter val="TUBERIA CONCRETO D=10&quot; CL. II SIN REFUERZO (INCLUYE SUMINISTRO E INSTALACIÓN)"/>
            <x14:filter val="TUBERIA CONCRETO D=12&quot; CL. I SIN REFUERZO (INCLUYE SUMINISTRO E INSTALACIÓN)"/>
            <x14:filter val="TUBERIA CONCRETO D=12&quot; CL. II SIN REFUERZO (INCLUYE SUMINISTRO E INSTALACIÓN)"/>
            <x14:filter val="TUBERIA CONCRETO D=14&quot; CL. I SIN REFUERZO (INCLUYE SUMINISTRO E INSTALACIÓN)"/>
            <x14:filter val="TUBERIA CONCRETO D=14&quot; CL. II SIN REFUERZO (INCLUYE SUMINISTRO E INSTALACIÓN)"/>
            <x14:filter val="TUBERIA CONCRETO D=16&quot; CL. I SIN REFUERZO (INCLUYE SUMINISTRO E INSTALACIÓN)"/>
            <x14:filter val="TUBERIA CONCRETO D=16&quot; CL. II SIN REFUERZO (INCLUYE SUMINISTRO E INSTALACIÓN)"/>
            <x14:filter val="TUBERIA CONCRETO D=18&quot; CL. I SIN REFUERZO (INCLUYE SUMINISTRO E INSTALACIÓN)"/>
            <x14:filter val="TUBERIA CONCRETO D=18&quot; CL. II SIN REFUERZO (INCLUYE SUMINISTRO E INSTALACIÓN)"/>
            <x14:filter val="TUBERIA CONCRETO D=20&quot; CL. I SIN REFUERZO (INCLUYE SUMINISTRO E INSTALACIÓN)"/>
            <x14:filter val="TUBERIA CONCRETO D=20&quot; CL. II SIN REFUERZO (INCLUYE SUMINISTRO E INSTALACIÓN)"/>
            <x14:filter val="TUBERIA CONCRETO D=24&quot; CL. I REFORZADO (INCLUYE SUMINISTRO E INSTALACIÓN)"/>
            <x14:filter val="TUBERIA CONCRETO D=24&quot; CL. I SIN REFUERZO (INCLUYE SUMINISTRO E INSTALACIÓN)"/>
            <x14:filter val="TUBERIA CONCRETO D=24&quot; CL. II REFORZADO (INCLUYE SUMINISTRO E INSTALACIÓN)"/>
            <x14:filter val="TUBERIA CONCRETO D=24&quot; CL. II SIN REFUERZO (INCLUYE SUMINISTRO E INSTALACIÓN)"/>
            <x14:filter val="TUBERIA CONCRETO D=24&quot; CL. III REFORZADO (INCLUYE SUMINISTRO E INSTALACIÓN)"/>
            <x14:filter val="TUBERIA CONCRETO D=24&quot; CL. IV REFORZADO (INCLUYE SUMINISTRO E INSTALACIÓN)"/>
            <x14:filter val="TUBERIA CONCRETO D=27&quot; CL. I REFORZADO (INCLUYE SUMINISTRO E INSTALACIÓN)"/>
            <x14:filter val="TUBERIA CONCRETO D=27&quot; CL. II REFORZADO (INCLUYE SUMINISTRO E INSTALACIÓN)"/>
            <x14:filter val="TUBERIA CONCRETO D=27&quot; CL. III REFORZADO (INCLUYE SUMINISTRO E INSTALACIÓN)"/>
            <x14:filter val="TUBERIA CONCRETO D=27&quot; CL. IV REFORZADO (INCLUYE SUMINISTRO E INSTALACIÓN)"/>
            <x14:filter val="TUBERIA CONCRETO D=30&quot; CL. IV REFORZADO (INCLUYE SUMINISTRO E INSTALACIÓN)"/>
            <x14:filter val="TUBERIA CONCRETO D=32&quot; CL. I REFORZADO (INCLUYE SUMINISTRO E INSTALACIÓN)"/>
            <x14:filter val="TUBERIA CONCRETO D=36&quot; CL. I REFORZADO (INCLUYE SUMINISTRO E INSTALACIÓN)"/>
            <x14:filter val="TUBERIA CONCRETO D=36&quot; CL. II REFORZADO (INCLUYE SUMINISTRO E INSTALACIÓN)"/>
            <x14:filter val="TUBERIA CONCRETO D=36&quot; CL. III REFORZADO (INCLUYE SUMINISTRO E INSTALACIÓN)"/>
            <x14:filter val="TUBERIA CONCRETO D=36&quot; CL. IV REFORZADO (INCLUYE SUMINISTRO E INSTALACIÓN)"/>
            <x14:filter val="TUBERIA CONCRETO D=36&quot; CL. V REFORZADO (INCLUYE SUMINISTRO, INSTALACIÓN, MORTERO 2000 PSI PARA CUBRIMIENTO DE JUNTA)."/>
            <x14:filter val="TUBERIA CONCRETO D=40&quot; CL. I REFORZADO (INCLUYE SUMINISTRO E INSTALACIÓN)"/>
            <x14:filter val="TUBERIA CONCRETO D=40&quot; CL. II REFORZADO (INCLUYE SUMINISTRO E INSTALACIÓN)"/>
            <x14:filter val="TUBERIA CONCRETO D=40&quot; CL. III REFORZADO (INCLUYE SUMINISTRO E INSTALACIÓN)"/>
            <x14:filter val="TUBERIA CONCRETO D=40&quot; CL. IV REFORZADO (INCLUYE SUMINISTRO E INSTALACIÓN)"/>
            <x14:filter val="TUBERIA CONCRETO D=44&quot; CL. I REFORZADO (INCLUYE SUMINISTRO E INSTALACIÓN)"/>
            <x14:filter val="TUBERIA CONCRETO D=44&quot; CL. II REFORZADO (INCLUYE SUMINISTRO E INSTALACIÓN)"/>
            <x14:filter val="TUBERIA CONCRETO D=44&quot; CL. III REFORZADO (INCLUYE SUMINISTRO E INSTALACIÓN)"/>
            <x14:filter val="TUBERIA CONCRETO D=44&quot; CL. IV REFORZADO (INCLUYE SUMINISTRO E INSTALACIÓN)"/>
            <x14:filter val="TUBERIA CONCRETO D=48&quot; CL. I REFORZADO (INCLUYE SUMINISTRO E INSTALACIÓN)"/>
            <x14:filter val="TUBERIA CONCRETO D=48&quot; CL. II REFORZADO (INCLUYE SUMINISTRO E INSTALACIÓN)"/>
            <x14:filter val="TUBERIA CONCRETO D=48&quot; CL. III REFORZADO (INCLUYE SUMINISTRO E INSTALACIÓN)"/>
            <x14:filter val="TUBERIA CONCRETO D=48&quot; CL. IV REFORZADO (INCLUYE SUMINISTRO E INSTALACIÓN)"/>
            <x14:filter val="TUBERIA CONCRETO D=52&quot; CL. I REFORZADO (INCLUYE SUMINISTRO E INSTALACIÓN)"/>
            <x14:filter val="TUBERIA CONCRETO D=52&quot; CL. II REFORZADO (INCLUYE SUMINISTRO E INSTALACIÓN)"/>
            <x14:filter val="TUBERIA CONCRETO D=52&quot; CL. III REFORZADO (INCLUYE SUMINISTRO E INSTALACIÓN)"/>
            <x14:filter val="TUBERIA CONCRETO D=52&quot; CL. IV REFORZADO (INCLUYE SUMINISTRO E INSTALACIÓN)"/>
            <x14:filter val="TUBERIA CONCRETO D=56&quot; CL. I REFORZADO (INCLUYE SUMINISTRO E INSTALACIÓN)"/>
            <x14:filter val="TUBERIA CONCRETO D=56&quot; CL. II REFORZADO (INCLUYE SUMINISTRO E INSTALACIÓN)"/>
            <x14:filter val="TUBERIA CONCRETO D=56&quot; CL. III REFORZADO (INCLUYE SUMINISTRO E INSTALACIÓN)"/>
            <x14:filter val="TUBERIA CONCRETO D=56&quot; CL. IV REFORZADO (INCLUYE SUMINISTRO E INSTALACIÓN)"/>
            <x14:filter val="TUBERIA CONCRETO D=6&quot; CL. II SIN REFUERZO (INCLUYE SUMINISTRO E INSTALACIÓN)"/>
            <x14:filter val="TUBERIA CONCRETO D=6&quot; CL.I SIN REFUERZO (INCLUYE SUMINISTRO E INSTALACIÓN)"/>
            <x14:filter val="TUBERIA CONCRETO D=60&quot; CL. I REFORZADO (INCLUYE SUMINISTRO E INSTALACIÓN)"/>
            <x14:filter val="TUBERIA CONCRETO D=60&quot; CL. II REFORZADO (INCLUYE SUMINISTRO E INSTALACIÓN)"/>
            <x14:filter val="TUBERIA CONCRETO D=60&quot; CL. III REFORZADO (INCLUYE SUMINISTRO E INSTALACIÓN)"/>
            <x14:filter val="TUBERIA CONCRETO D=60&quot; CL. IV REFORZADO (INCLUYE SUMINISTRO E INSTALACIÓN)"/>
            <x14:filter val="TUBERIA CONCRETO D=64&quot; CL. I REFORZADO (INCLUYE SUMINISTRO E INSTALACIÓN)"/>
            <x14:filter val="TUBERIA CONCRETO D=64&quot; CL. II REFORZADO (INCLUYE SUMINISTRO E INSTALACIÓN)"/>
            <x14:filter val="TUBERIA CONCRETO D=64&quot; CL. III REFORZADO (INCLUYE SUMINISTRO E INSTALACIÓN)"/>
            <x14:filter val="TUBERIA CONCRETO D=64&quot; CL. IV REFORZADO (INCLUYE SUMINISTRO E INSTALACIÓN)"/>
            <x14:filter val="TUBERIA CONCRETO D=68&quot; CL. I REFORZADO (INCLUYE SUMINISTRO E INSTALACIÓN)"/>
            <x14:filter val="TUBERIA CONCRETO D=68&quot; CL. II REFORZADO (INCLUYE SUMINISTRO E INSTALACIÓN)"/>
            <x14:filter val="TUBERIA CONCRETO D=68&quot; CL. III REFORZADO (INCLUYE SUMINISTRO E INSTALACIÓN)"/>
            <x14:filter val="TUBERIA CONCRETO D=68&quot; CL. IV REFORZADO (INCLUYE SUMINISTRO E INSTALACIÓN)"/>
            <x14:filter val="TUBERIA CONCRETO D=72&quot; CL. I REFORZADO (INCLUYE SUMINISTRO E INSTALACIÓN)"/>
            <x14:filter val="TUBERIA CONCRETO D=72&quot; CL. II REFORZADO (INCLUYE SUMINISTRO E INSTALACIÓN)"/>
            <x14:filter val="TUBERIA CONCRETO D=72&quot; CL. III REFORZADO (INCLUYE SUMINISTRO E INSTALACIÓN)"/>
            <x14:filter val="TUBERIA CONCRETO D=72&quot; CL. IV REFORZADO (INCLUYE SUMINISTRO E INSTALACIÓN)"/>
            <x14:filter val="TUBERIA CONCRETO D=8&quot; CL. I SIN REFUERZO (INCLUYE SUMINISTRO E INSTALACIÓN)"/>
            <x14:filter val="TUBERIA CONCRETO D=8&quot; CL. II SIN REFUERZO (INCLUYE SUMINISTRO E INSTALACIÓN)"/>
            <x14:filter val="TUBERIA CONCRETO D=80&quot; CL. I REFORZADO (INCLUYE SUMINISTRO E INSTALACIÓN)"/>
            <x14:filter val="TUBERIA CONCRETO D=80&quot; CL. II REFORZADO (INCLUYE SUMINISTRO E INSTALACIÓN)"/>
            <x14:filter val="TUBERIA CONCRETO D=80&quot; CL. III REFORZADO (INCLUYE SUMINISTRO E INSTALACIÓN)"/>
            <x14:filter val="TUBERIA CONCRETO D=80&quot; CL. IV REFORZADO (INCLUYE SUMINISTRO E INSTALACIÓN)"/>
            <x14:filter val="TUBERIA CONCRETO D=86&quot; CL. I REFORZADO (INCLUYE SUMINISTRO E INSTALACIÓN)"/>
            <x14:filter val="TUBERIA CONCRETO D=86&quot; CL. II REFORZADO (INCLUYE SUMINISTRO E INSTALACIÓN)"/>
            <x14:filter val="TUBERIA CONCRETO D=86&quot; CL. III REFORZADO (INCLUYE SUMINISTRO E INSTALACIÓN)"/>
            <x14:filter val="TUBERIA CONCRETO D=86&quot; CL. IV REFORZADO (INCLUYE SUMINISTRO E INSTALACIÓN)"/>
            <x14:filter val="TUBERIA CONCRETO D=92&quot; CL. I REFORZADO (INCLUYE SUMINISTRO E INSTALACIÓN)"/>
            <x14:filter val="TUBERIA CONCRETO D=92&quot; CL. II REFORZADO (INCLUYE SUMINISTRO E INSTALACIÓN)"/>
            <x14:filter val="TUBERIA CONCRETO D=92&quot; CL. III REFORZADO (INCLUYE SUMINISTRO E INSTALACIÓN)"/>
            <x14:filter val="TUBERIA CONCRETO D=92&quot; CL. IV REFORZADO (INCLUYE SUMINISTRO E INSTALACIÓN)"/>
            <x14:filter val="TUBERIA DE CONCRETO DE ALTA RESISTENCIA D= 16&quot; (INCLUYE MORTERO DE INSTALACION). SUMINISTRO E INSTALACION."/>
            <x14:filter val="TUBERIA DE CONCRETO DE ALTA RESISTENCIA D= 18&quot; (INCLUYE MORTERO DE INSTALACION). SUMINISTRO E INSTALACION."/>
            <x14:filter val="TUBERIA DE CONCRETO DE ALTA RESISTENCIA D= 20&quot; (INCLUYE MORTERO DE INSTALACION). SUMINISTRO E INSTALACION."/>
            <x14:filter val="TUBERIA DE CONCRETO DE ALTA RESISTENCIA D= 8&quot; (INCLUYE MORTERO DE INSTALACION). SUMINISTRO E INSTALACION."/>
            <x14:filter val="TUBO EN U SEPARADOR DE CICLORUTA. (SUMINISTRO E INSTALACIÓN. INCLUYE BASE EN CONCRETO DE 3000 PSI HECHO EN OBRA)."/>
            <x14:filter val="VIGA CABEZAL EN CONCRETO DE 5000 PSI GRAVA COMÚN PREMEZCLADO (INCLUYE SUMINISTRO, FORMALETEO, BOMBEO CON AUTOBOMBA Y CURADO. NO INCLUYE REFUERZO)"/>
            <x14:filter val="VIGA CABEZAL EN CONCRETO PREMEZCLADO DE 4000 PSI (28 Mpa) GRAVA COMUN (Incluye grua telescopica, bombeo, suministro, formaleteo metalico, colocacion y curado. No incluye refuerzo)"/>
            <x14:filter val="VIGA CABEZAL SOBRE PILOTES Y/O COLUMNAS EN CONCRETO PREMEZCLADO DE 3500 PSI (24 Mpa) (Incluye suministro, formaleteo metalico, bombeo, colocacion y curado. No incluye refuerzo)"/>
            <x14:filter val="VIGA CABEZAL SOBRE PILOTES Y/O COLUMNAS EN CONCRETO PREMEZCLADO DE 4000 PSI (28Mpa) (Incluye suministro, Formaleteo metalico, bombeo, colocacion y curado. No incluye Refuerzo)"/>
            <x14:filter val="VIGA CAJON PREESFORZADA EN CONCRETO PREMEZCLADO DE 5000 PSI (34 Mpa) GRAVA COMUN (Incluye suministro, cimbra de soporte, forza andamios, forza acero losa, formaleteo metalico, curado y colocacion. No incluye refuerzo)"/>
            <x14:filter val="VIGA CAJON PREESFORZADA EN CONCRETO PREMEZCLADO DE 5000 PSI (34 Mpa) GRAVA COMUN, CON APOYO EN VIGA METÁLICA HEA 450 (Incluye suministro, cimbra de soporte, forza andamios, forza acero losa, formaleteo metálico, curado y colocación. No incluye refuerzo)"/>
            <x14:filter val="VIGA DE AMARRE EN CONCRETO DE 3000 PSI GRAVA COMÚN SECCIÓN 20X20 (Para cerramiento de predios lotes IDU)"/>
            <x14:filter val="VIGA DE CIMENTACION EN CONCRETO PREMEZCLADO DE 4000 PSI (28 Mpa) GRAVA COMUN (Incluye Sumin., Formaleteo metalico, Colocación y Curado. No incl. Refuerzo)."/>
            <x14:filter val="VIGA DIAFRAGMA EN CONCRETO DE 5000 PSI GRAVA COMÚN PREMEZCLADO (INCLUYE SUMINISTRO, FORMALETEO, BOMBEO CON AUTOBOMBA Y CURADO. NO INCLUYE REFUERZO)"/>
            <x14:filter val="VIGA EN CONCRETO PREMEZCLADO DE 3500 PSI (24 Mpa) GRAVA COMUN (Incluye Sumin., bombeo con autobomba, Formaleteo en madera, Colocación y Curado. No incl. Refuerzo)"/>
            <x14:filter val="VIGAS DE CIMENTACION EN CONCRETO PREMEZCLADO DE 3000  PSI (21 Mpa), GRAVA COMUN (Incluye Sumin., Formaleteo metalico, Colocación y Curado. No incl. Refuerzo)."/>
            <x14:filter val="VIGAS DE CIMENTACIÓN ESTACIONES DE TRANSMILENIO DE 0.45m x 0.45m EN CONCRETO PREMEZCLADO DE 3000 PSI (21 Mpa) GRAVA COMUN (Incluye Sumin., Formaleteo en madera, Colocación y Curado. No incl. Refuerzo)"/>
            <x14:filter val="VIGAS DE CUBIERTA REFORZADAS EN CONCRETO PREMEZCLADO DE 4000 PSI (Incluye suministro, formaleteo metalico, bombeo, colocacion, andamios y curado. No incluye refuerzo)"/>
            <x14:filter val="VIGAS Y PLACAS AÉREAS EN CONCRETO PREMEZCLADO DE 3000 PSI (21Mpa), GRAVA COMÚN  (Incluye Suministro, Formaleteo en madera, curado y Colocación. No incluye Refuerzo)."/>
            <x14:filter val="VIGAS Y PLACAS AÉREAS EN CONCRETO PREMEZCLADO DE 4000 PSI (28 Mpa) GRAVA COMUN (Incluye suministro, formaleteo en madera, colocacion, andamio, cerchas, parales y curado. No incluye refuerzo)"/>
            <x14:filter val="VIGAS Y PLACAS AÉREAS EN CONCRETO PREMEZCLADO DE 5000 PSI (34 Mpa) GRAVA COMUN (Incluye suministro, formaleteo en madera, colocacion y curado. No incluye Refuerzo)"/>
            <x14:filter val="YEE EN CONCRETO 10&quot; X 6&quot; X 1.25M (INCLUYE SUMINISTRO E INSTALACIÓN)"/>
            <x14:filter val="YEE EN CONCRETO 12&quot; X 6&quot; X 1.25 M (INCLUYE SUMINISTRO E INSTALACIÓN)"/>
            <x14:filter val="YEE EN CONCRETO 14&quot; X 6&quot; X 1.25M (INCLUYE SUMINISTRO E INSTALACIÓN)"/>
            <x14:filter val="YEE EN CONCRETO 16&quot; X 6&quot; X 1.25 M (INCLUYE SUMINISTRO E INSTALACIÓN)"/>
            <x14:filter val="YEE EN CONCRETO 18&quot; X 6&quot; X 1.25M (INCLUYE SUMINISTRO E INSTALACIÓN)"/>
            <x14:filter val="YEE EN CONCRETO 20&quot; X 6&quot; X 1.25M (INCLUYE SUMINISTRO E INSTALACIÓN)"/>
            <x14:filter val="YEE EN CONCRETO 24&quot; X 6&quot; X 1.25M (INCLUYE SUMINISTRO E INSTALACIÓN)"/>
            <x14:filter val="YEE EN CONCRETO 8&quot; X 6&quot; X 0.60M (INCLUYE SUMINISTRO E INSTALACIÓN)"/>
            <x14:filter val="ZAPATA EN CONCRETO PREMEZCLADO DE 3000 PSI (21Mpa), GRAVA COMÚN (Incluye bombeo, Sumin., Formaleteo en madera, Colocación y Curado. No incl. Refuerzo)."/>
            <x14:filter val="ZAPATA EN CONCRETO PREMEZCLADO DE 3000 PSI (21Mpa), GRAVA COMÚN (Incluye Sumin., Formaleteo en madera, Colocación y Curado. No incl. Refuerzo ni bombeo)."/>
            <x14:filter val="ZAPATA EN CONCRETO PREMEZCLADO DE 4000 PSI (28Mpa), GRAVA COMÚN (Incluye bombeo, Sumin., Formaleteo en madera, Colocación y Curado. No incl. Refuerzo)."/>
          </mc:Choice>
          <mc:Fallback>
            <filter val="&quot;AMPLIACION PUENTE VEHICULAR CALLE 153 POR AUTONORTE - CONCRETO 5000 PSI GRAVA COMÚN PREMEZCLADO PARA TABLERO PUENTE (INCLUYE SUMINISTRO E INSTALACIÓN, BOMBEO DE CONCRETO, ADITIVO PARA PUENTE DE ADHERENCIA DE CONCRETO FRESCO Y ENDURECIDO)_x0009__x0009_ _x0009__x0009__x0009__x0009__x0009_&quot;"/>
            <filter val="ADOQUÍN DE CONCRETO A26 (20X10X6) CM (SUMINISTRO E INSTALACIÓN. INCLUYE BASE 3CM ARENA NIVELACIÓN Y ARENA DE SELLO)"/>
            <filter val="ADOQUIN DE CONCRETO COLOR 20X10X8CM (SUMINISTRO E INSTALACIÓN. INCLUYE BASE 4CM ARENA NIVELACIÓN Y ARENA DE SELLO)"/>
            <filter val="ADOQUIN DE CONCRETO COLOR 20X10X8CM (SUMINISTRO E INSTALACIÓN. INCLUYE BASE 4CM, MORTERO 2000 PSI Y ARENA DE SELLO)"/>
            <filter val="ADOQUIN DE CONCRETO TR. LIVIANO 20X10X6CM (SUMINISTRO E INSTALACIÓN. INCLUYE BASE 4CM ARENA NIVELACIÓN Y ARENA DE SELLO)"/>
            <filter val="ADOQUIN DE CONCRETO TR. PESADO 20X10X8CM (SUMINISTRO E INSTALACIÓN. INCLUYE BASE 4CM ARENA NIVELACIÓN Y ARENA DE SELLO)"/>
            <filter val="ADOQUIN ECOLOGICO EN CONCRETO DE 40 X 40 X 8CM. SUMINISTRO E INSTALACION. (INCLUYE SUMINISTRO, EXTENDIDO, NIVELACIÓN Y COMPACTACIÓN DE RECEBO E=0,15M, 0,02M DE TIERRA, GRAMA Y MANO DE OBRA)"/>
            <filter val="ADOQUIN EN CONCRETO 200X100X60MM A25 (SUMINISTRO E INSTALACIÓN. INCLUYE BASE 4CM MORTERO 2000 PSI Y ARENA DE SELLO)."/>
            <filter val="ADOQUIN EN CONCRETO A-25 (20X10X6cm)  (Suministro e instalación. Incluye base 4cm mortero 2500 PSI y arena de sello)"/>
            <filter val="ADOQUIN EN CONCRETO COLOR CHOCOLATE A-25 20X10X6CM  (SUMINISTRO E INSTALACIÓN. INCLUYE BASE 4CM MORTERO 2500 PSI Y ARENA DE SELLO)"/>
            <filter val="ADOQUIN EN CONCRETO COLOR OCRE A25 (20X10X6cm) (Suministro e instalación. Incluye base 4cm mortero 2000 PSI y arena de sello)"/>
            <filter val="ADOQUÍN EN CONCRETO GRIS-EN TRABA COMÚN A-25 10X20X6CM (SUMINISTRO, INSTALACIÓN, INCLUYE MORTERO DE NIVELACIÓN, Y ARENA DE SELLO)"/>
            <filter val="ALETA VIGA SOLERA EN CONCRETO PREMEZCLADO DE 3000 PSI (21Mpa) GRAVA FINA (Incl. Sumin., bombeo con autobomba, Formaleteo madera, Colocación y Curado. No incl. Refuerzo)"/>
            <filter val="ALQUILER DE CERRAMIENTO TIPO 2: CONSTA DE POSTES ROLLIZOS DE 1.90MT DE ALTURA LIBRE CON BASE EN CONCRETO 1500 PSI DE 30CM X 30CM, DOBLE CINTA PELIGRO CAL. 4, TELA PARA CERRAMIENTO.(INCL INSTALACION, MANTENIMIENTO Y DESINSTALACIÓN)."/>
            <filter val="Ampliacion puente vehicular calle 153 por Autonorte - Construcción Pilote FDP (Full displacement pile) Concreto Tremie 3000 PSI de 40 cm de diámetro."/>
            <filter val="Ampliacion puente vehicular calle 153 por Autonorte - Mamposteria en bloque Ecomuro de 40x40x20 cm.  Suministro e instalación.  No incluye acero de dovelas, concreto para viguetas y columnas, ni grouting de nivelación."/>
            <filter val="ANCLAJE PARA TUBERIA EN CONCRETO DE 2500 PSI HECHO EN OBRA (Incluye suministro, formaleteo y colocacion)"/>
            <filter val="ANCLAJE PARA TUBERIA EN CONCRETO PREMEZCLADO DE 2500 PSI GRAVA COMUN (Incluye, suministro, formaleteo, curado y colocacion. No incluye refuerzo)"/>
            <filter val="ANCLAJE PARA TUBERIA EN CONCRETO PREMEZCLADO DE 3000 PSI GRAVA COMUN (Incluye Suministro, formaleteo y colocacion)"/>
            <filter val="ANCLAJE PARA TUBERIA EN CONCRETO PREMEZCLADO DE 4000 PSI GRAVA COMUN (Incluye suministro, formaleteo, colocacion y curado. No incluye refuerzo)"/>
            <filter val="ANDEN CONCRETO 3000 PSI (210 KG/CM2) HECHO EN OBRA E=0.10M (INCLUYE MEZCLA, FORMALETEO, FUNDIDA Y CURADO)"/>
            <filter val="ANDEN CONCRETO GRAVA COMÚN DE 3000 PSI (210 KG/CM2) PREMEZCLADO E=0.10M (INCLUYE SUMINISTRO, FORMALETEO, FUNDIDA Y CURADO)"/>
            <filter val="APLICACIÓN DE CAPA INHIBIDORA DE CORROSIÓN POR IMPREGNACIÓN (FORMULACIÓN MEJORADA) MÁS RECUBRIMIENTO PROTECTOR EPÓXICO APLICABLE EN ELEMENTOS DE CONCRETO Y METAL BAJO AGUA."/>
            <filter val="AVENIDA CONTADOR (CL. 134) - BANCA EN CONCRETO M-01-A (SUMINISTRO E INSTALACIÓN)"/>
            <filter val="AVENIDA CONTADOR (CL. 134) - BOLARDO METALICO M-15-A (SUMINISTRO E INSTALACIÓN. INCLUYE BASE EN CONCRETO 3000 PSI, PREMEZCLADO)"/>
            <filter val="AVENIDA CONTADOR (CL. 134) - PAPELERA DOBLE EN ACERO M-121 (SUMINISTRO E INSTALACIÓN. INCLUYE BASE EN CONCRETO 3000 PSI, PREMEZCLADO)"/>
            <filter val="AVENIDA CONTADOR (CL. 134) - Reconstrucción de bordillo Concreto f'c 28MPa incluye tratamiento al acero de refuerzo existente"/>
            <filter val="BANCA EN CONCRETO TIPO M30 (SUMINISTRO E INSTALACIÓN. NO INCLUYE MATERIAL DE BASE)"/>
            <filter val="BANCA EN CONCRETO TIPO M31 (SUMINISTRO E INSTALACIÓN)"/>
            <filter val="BANCA EN CONCRETO TIPO M40 (SUMINISTRO E INSTALACIÓN)"/>
            <filter val="BARANDA METÁLICA M80 (SUMINISTRO E INSTALACIÓN. INCLUYE BASE EN CONCRETO)."/>
            <filter val="BARANDA METALICA M-82 PREFABRICADA (INCLUYE INSTALACIÓN, DADOS DE CONCRETO 3000 PSI GRAVA COMÚN DE 0.20 X 0.20 MT Y PINTURA). SUMINISTRO E INSTALACION."/>
            <filter val="BARANDA METALICA M-82 PREFABRICADA MOV. REDUCIDA BORDE DE VIA (Incluye dados de concreto 3000psi grava común de 0.20 x 0.20m y recubrimiento en epóxico y esmalte uretano). Suministro e Instalación"/>
            <filter val="BARRERA DE SEGURIDAD EN CONCRETO A-165 ( 53x60x150cm). (Suministro, transporte e Instalación)."/>
            <filter val="BARRERA DE SEGURIDAD LATERAL EN CONCRETO 3500 PSI SEGÚN DISEÑO. INCLUYE ANCLAJES A ESTRUCTURA EXISTENTE, COLOCACIÓN DE REFUERZO, FUNDICIÓN EN CONCRETO, CURADO, SUMINISTRO DE MANO DE OBRA, EQUIPOS, MATERIALES Y MANEJO DE DESPERDICIOS."/>
            <filter val="BARRERA DE SEGURIDAD LATERAL EN CONCRETO 4000 PSI. PREMEZCLADO. INCLUYE SUMINISTRO, FORMALETEO, CURADO Y COLOCACIÓN. NO INCLUYE REFUERZO."/>
            <filter val="BASE DE CONCRETO PARA POSTE TIPO T1 O T2 (0.80M X 0.80M X 0.80M). CONSTRUCCIÓN. INCLUYE EXCAVACIÓN, CONCRETO 3000 PSI HECHO EN OBRA, FUNDIDA, ARMADURA Y CURVA 90° PVC D= 2&quot;. HASTA MÉNSULA DE 6.5M."/>
            <filter val="BASE DE CONCRETO PARA POSTE TIPO T1 O T2 (0.80M X 0.80M X 0.80M). CONSTRUCCIÓN. INCLUYE EXCAVACIÓN, CONCRETO 3000 PSI HECHO EN OBRA, FUNDIDA, ARMADURA Y CURVA 90° PVC D= 2&quot;. HASTA MÉNSULA DE 8.5M."/>
            <filter val="BASE EN CONCRETO 3000 PSI HECHO EN OBRA PARA POSTE METÁLICO H=12M (INCLUYE SUMINISTRO Y CONSTRUCCIÓN. INCLUYE REFUERZO) NORMA AP802."/>
            <filter val="BASE EN CONCRETO 3000 PSI HECHO EN OBRA PARA POSTE METÁLICO H=14M (INCLUYE SUMINISTRO Y CONSTRUCCIÓN. INCLUYE REFUERZO) NORMA AP802."/>
            <filter val="BASE EN CONCRETO 3000 PSI HECHO EN OBRA PARA POSTE METÁLICO H=8, 9 Y 10M (INC. SUMINISTRO Y CONSTRUCCIÓN. INC. REFUERZO) NORMA AP802."/>
            <filter val="BASE GRANULAR CLASE A (BG_A) CON RECICLADO DE CONCRETO HIDRAULICO (SUMINISTRO, EXTENDIDO, NIVELACIÓN, HUMEDECIMIENTO Y COMPACTACIÓN CON VIBROCOMPACTADOR)"/>
            <filter val="BASE GRANULAR CLASE B (BG_B) CON RECICLADO DE CONCRETO (SUMINISTRO, EXTENDIDO, NIVELACIÓN, HUMEDECIMIENTO Y COMPACTACIÓN CON VIBROCOMPACTADOR)"/>
            <filter val="BASE GRANULAR CLASE C (BG_C) CON RECICLADO DE CONCRETO (SUMINISTRO, EXTENDIDO, NIVELACIÓN, HUMEDECIMIENTO Y COMPACTACIÓN CON VIBROCOMPACTADOR)"/>
            <filter val="BASE PARA POSTE METALICO DE 0.80M X 0.80M H= 0.80M. EN CONCRETO PREMEZCLADO DE 3000 PSI (210 KG/CM2). CONSTRUCCION. INCLUYE ESTRUCTURA DE REFUERZO Y SBG_A."/>
            <filter val="BLOQUE DE CONCRETO ESTRUCTURAL (0.12X0.2X0.4)M PARA CONTENEDOR DE RAICES (INCLUYE SUMINISTRO E INSTALACIÓN, GROUTING 14 MPA Y GRAFIL D=6 MM PARA REFUERZO HORIZONTAL)"/>
            <filter val="BOLARDO EN CONCRETO TIPO M60 (SUMINISTRO E INSTALACIÓN. INCLUYE BASE EN CONCRETO 1500 PSI, HECHO EN OBRA)"/>
            <filter val="BOLARDO EN CONCRETO TIPO M60 (SUMINISTRO E INSTALACIÓN. INCLUYE BASE EN CONCRETO 1500 PSI, PREMEZCLADO)"/>
            <filter val="BOLARDO EN CONCRETO TIPO M60 (SUMINISTRO E INSTALACIÓN. INCLUYE BASE EN CONCRETO 3000 PSI, HECHO EN OBRA)"/>
            <filter val="BOLARDO EN CONCRETO TIPO M60 (SUMINISTRO E INSTALACIÓN. INCLUYE BASE EN CONCRETO 3000 PSI, PREMEZCLADO)"/>
            <filter val="BOLARDO EN CONCRETO TIPO M60 (SUMINISTRO E INSTALACIÓN. NO INCLUYE BASE EN CONCRETO)"/>
            <filter val="BOLARDO EN CONCRETO TIPO M61 (SUMINISTRO E INSTALACIÓN. INCLUYE BASE EN CONCRETO 1500 PSI, HECHO EN OBRA)"/>
            <filter val="BOLARDO EN CONCRETO TIPO M61 (SUMINISTRO E INSTALACIÓN. INCLUYE BASE EN CONCRETO 1500 PSI, PREMEZCLADO)"/>
            <filter val="BOLARDO EN CONCRETO TIPO M61 (SUMINISTRO E INSTALACIÓN. INCLUYE BASE EN CONCRETO 3000 PSI, HECHO EN OBRA)"/>
            <filter val="BOLARDO EN CONCRETO TIPO M61 (SUMINISTRO E INSTALACIÓN. INCLUYE BASE EN CONCRETO 3000 PSI, PREMEZCLADO)"/>
            <filter val="BOLARDO EN CONCRETO TIPO M61 (SUMINISTRO E INSTALACIÓN. NO INCLUYE BASE EN CONCRETO 3000)"/>
            <filter val="BOLARDO EN HIERRO TIPO M62 (SUMINISTRO E INSTALACIÓN. INCLUYE BASE EN CONCRETO 1500 PSI, HECHO EN OBRA)"/>
            <filter val="BOLARDO EN HIERRO TIPO M62 (SUMINISTRO E INSTALACIÓN. INCLUYE BASE EN CONCRETO 1500 PSI, PREMEZCLADO)"/>
            <filter val="BOLARDO EN HIERRO TIPO M62 (SUMINISTRO E INSTALACIÓN. INCLUYE BASE EN CONCRETO 3000 PSI, HECHO EN OBRA)"/>
            <filter val="BOLARDO EN HIERRO TIPO M62 (SUMINISTRO E INSTALACIÓN. INCLUYE BASE EN CONCRETO 3000 PSI, PREMEZCLADO)"/>
            <filter val="BOLARDO EN HIERRO TIPO M63 (SUMINISTRO E INSTALACIÓN. INCLUYE BASE EN CONCRETO 1500 PSI PREMEZCLADO)"/>
            <filter val="BOLARDO EN HIERRO TIPO M63 (SUMINISTRO E INSTALACIÓN. INCLUYE BASE EN CONCRETO 1500 PSI, HECHO EN OBRA)"/>
            <filter val="BOLARDO EN HIERRO TIPO M63 (SUMINISTRO E INSTALACIÓN. INCLUYE BASE EN CONCRETO 3000 PSI PREMEZCLADO)"/>
            <filter val="BOLARDO EN HIERRO TIPO M63 (SUMINISTRO E INSTALACIÓN. INCLUYE BASE EN CONCRETO 3000 PSI, HECHO EN OBRA)"/>
            <filter val="BORDILLO EN CONCRETO GRAVA COMÚN 1&quot; 2000 PSI, FUNDIDO EN SITIO, A LA VISTA, DE 10CM X 35CM. REFUERZO SEGÚN DISEÑO ESTRUCTURAL, SIMILAR O EQUIVALENTE. (INCLUYE SUMINISTRO, FORMALETEO, FUNDIDA Y CURADO E INSTALACIÓN)."/>
            <filter val="BORDILLO EN CONCRETO GRAVA COMÚN 1&quot; 2000 PSI, FUNDIDO EN SITIO, A LA VISTA, DE 20CM X 20CM. REFUERZO SEGÚN DISEÑO ESTRUCTURAL, SIMILAR O EQUIVALENTE. (INCLUYE SUMINISTRO E INSTALACIÓN, FORMALETEO, FUNDIDA Y CURADO, ACERO DE REFUERZO Y NIVELACIÓN EN ARENA)"/>
            <filter val="CABEZAL EN CONCRETO PREMEZCLADO DE 4000 PSI (28Mpa) GRAVA COMUN (Incluye suministro, formaleteo metalico, colocacion y curado. No incluye refuerzo)"/>
            <filter val="CABLE DE COBRE DESNUDO CALIBRE 1/0 AWG, EMBEBIDO EN EL CONCRETO. (INCLUYE SUMINISTRO E INSTALACIÓN)"/>
            <filter val="CABLE DE COBRE DESNUDO CALIBRE 2/0 AWG, EMBEBIDO EN EL CONCRETO. (INCLUYE SUMINISTRO E INSTALACIÓN)"/>
            <filter val="CAJA CS 275-MODIFICADA. INCLUYE CONCRETO GRAVA COMÚN 4000 PSI, ACERO, LADRILLO TOLETE RECOCIDO 24X12X6, MORTERO IMPERMEABILIZANTE, MORTERO 3000 PSI, RECEBO COMÚN, MARCO Y TAPA CAJA SENCILLA CS 275. INCLUYE SUMINISTRO Y CONSTRUCCIÓN."/>
            <filter val="CAJA DE MANIOBRA EN VÍA PACIFICADA CMV. INCLUYE CONCRETO GRAVA COMÚN DE 4000 PSI, MORTERO IMPERMEABILIZADO, ACERO, PASOS DE ESCALERA DE GATO. SUMINISTRO E INSTALACIÓN. ÁREA TANQUE A1-5.50M PERÍMETRO 9.44M, ALTURA- 2.55M."/>
            <filter val="CAJA DE PASO DOBLE ANDEN CONCRETO ETB (INCLUYE BASE, MUROS, PAÑETE, BORDILLO PERIMETRAL, MARCO Y TAPA). MEDIDAS EXTERNAS 1.36 X 0.89M. MEDIDAS INTERNAS: 1.06 X 0.60M. ALTURA: 0.96M."/>
            <filter val="CAJA DE PASO SENCILLA ANDEN CONCRETO ETB (INCLUYE BASE, MUROS, PAÑETE, BORDILLO PERIMETRAL, MARCO Y TAPA). MEDIDAS EXTERNAS: 0.90 X 0.79M. MEDIDAS INTERNAS 0.60X0.50M. ALTURA: 0.96M."/>
            <filter val="CAJA DESARENADORA - SUMINISTRO Y CONSTRUCCIÓN SEGÚN DISEÑO. INCLUYE LADRILLO TOLETE COMÚN, MORTERO 1:3 IMPERMEABILIZADO, CONCRETO DE LIMPIEZA 2500 PSI, PLACA INFERIOR Y ACERO DE REFUERZO."/>
            <filter val="CAJA EN CONCRETO PARA DERIVACIÓN DE 2.40 M X 2.40 M X 2.20 M. E= 0.20M. INCLUYE MARCO Y TAPA CAJA INSPECCIÓN CS 275. (SUMINISTRO Y CONSTRUCCIÓN)"/>
            <filter val="CAJA PARA SECCIONADOR MANIOBRA SUBESTACIÓN SEMISUMERGIBLE NORMA CODENSA CS290 (ANDEN. INCL BASE EN CONCRETO DE 1500 PSI. RECEBO COMPACTADO, MUROS, PAÑETE EN MORTERO IMPERMEAB. ACERO REFUERZO, ESCALERA DE GATO, MARCO Y TAPAS."/>
            <filter val="CANAL DE DRENAJE MONOLÍTICO Y REJA EN CONCRETO POLIMÉRICO PD 100V H230 D400 (1.00 X 0.15 X 0.23) m (Incluye concreto 21 MPa para cama y atraque. Incluye suministro, instalación y prueba de estanqueidad)."/>
            <filter val="CANAL DE DRENAJE MONOLÍTICO Y REJA EN CONCRETO POLIMÉRICO RD 100V, H265 F900 (1.00 X 0.16 X 0.265 M)(INCLUYE CONCRETO 21 MPA PARA CAMA Y ATRAQUE. INCLUYE SUMINISTRO, INSTALACIÓN Y PRUEBA DE ESTANQUEIDAD)"/>
            <filter val="CANAL DE DRENAJE MONOLÍTICO Y REJA EN CONCRETO POLIMÉRICO RD 150V H480 F900 (1.00 X 0.21 X 0.48) m (Incluye concreto 21 MPa para cama y atraque. Incluye suministro, instalación y prueba de estanqueidad)."/>
            <filter val="CANAL DE DRENAJE MONOLÍTICO Y REJA EN CONCRETO POLIMÉRICO RD 150V, H280 F900 (1.00 X 0.21 X 0.28 M)(INCLUYE CONCRETO 21 MPA PARA CAMA Y ATRAQUE. INCLUYE SUMINISTRO, INSTALACIÓN Y PRUEBA DE ESTANQUEIDAD)"/>
            <filter val="CANAL DE DRENAJE MONOLÍTICO Y REJA EN CONCRETO POLIMÉRICO RD 150V, H380 F900 (1.00 X 0.21 X 0.38 M)(INCLUYE CONCRETO 21 MPA PARA CAMA Y ATRAQUE. INCLUYE SUMINISTRO, INSTALACIÓN Y PRUEBA DE ESTANQUEIDAD)"/>
            <filter val="CANAL DE DRENAJE MONOLÍTICO Y REJA EN CONCRETO POLIMÉRICO RD 200V H330 F900 (1.00 X 0.26 X 0.33) m, INCLUYE CONCRETO 21 Mpa PARA CAMA Y ATRAQUE (Incluye suministro, instalación y prueba de estanqueidad)."/>
            <filter val="CANAL DE DRENAJE PREFABRICADO EN POLYCONCRETO, PD-150V, CLASE DE CARGA D400, INCLUYE REJILLA, LONG=1000 MM, H= 270 MM, ANCHO= 200MM, EN COLOR NATURAL, (NO INCLUYE: EXCAVACIÓN, CONCRETO, DRENAJE, RELLENOS, TAPAS O ACCESORIOS)"/>
            <filter val="CANAL DE DRENAJE PREFABRICADO EN POLYCONCRETO, RD-200V, CLASE DE CARGA F900, INCLUYE REJILLA, LONG=1000MM, H= 530 MM, ANCHO= 260 MM, EN COLOR NATURAL, (NO INCLUYE: EXCAVACIÓN, CONCRETO, DRENAJE, RELLENOS, TAPAS O ACCESORIOS)"/>
            <filter val="CANAL DE INSPECCIÓN DE DRENAJE PREFABRICADO EN POLYCONCRETO , PD-150V, CLASE DE CARGA D400, INCLUYE REJILLA, LONG=500 MM, H= 270 MM, ANCHO= 200MM, EN COLOR NATURAL, (NO INCLUYE: EXCAVACIÓN, CONCRETO, DRENAJE, RELLENOS, TAPAS O ACCESORIOS)"/>
            <filter val="CANAL DE INSPECCIÓN DE DRENAJE PREFABRICADO EN POLYCONCRETO, RD-200V, CLASE DE CARGA F900, INCLUYE REJILLA, LONG=660 MM, H= 530 MM, ANCHO= 260 MM, EN COLOR NATURAL, (NO INCLUYE: EXCAVACIÓN, CONCRETO, DRENAJE, RELLENOS, TAPAS O ACCESORIOS)"/>
            <filter val="CANECA DE ACERO INOXIDABLE M121 TIPO BARCELONA (SUMINISTRO E INSTALACIÓN. INCLUYE CONCRETO PARA ANCLAJE DE 3000 PSI PREMEZCLADO GRAVA COMÚN."/>
            <filter val="CANECA TIPO M120 (EN MALLA METÁLICA. INCLUYE SUMINISTRO E INSTALACIÓN. INCLUYE BASE EN CONCRETO 1500 PSI, HECHO EN OBRA)"/>
            <filter val="CANECA TIPO M120 (EN MALLA METÁLICA. INCLUYE SUMINISTRO E INSTALACIÓN. INCLUYE BASE EN CONCRETO 3000 PSI, PREMEZCLADO"/>
            <filter val="CAÑUELA ESPECIAL A=0.10M, E=0.10M CONCRETO 3000 PSI. (FUNDIDO EN SITIO, CONCRETO HECHO EN OBRA. INC. FORMALET. Y CONST.)"/>
            <filter val="CAÑUELA TIPO FUNDIDA EN SITIO 1000X300X225 CON CONCRETO 3000 PSI HECHO EN OBRA (SUMINISTRO Y CONSTRUCCIÓN. INCLUYE CONCRETO DE 3000 PSI HECHO EN OBRA, IMPERMEABILIZANTE PARA CONCRETO)."/>
            <filter val="CÁRCAMO DE PROTECCION EN TUBERÍA Ø 12&quot; NORMA EAAB NS-090 version 2 V.2 (incluye Formaleta, Concreto de 2000 y 3000 PSI, Acero de Refuerzo, curado y Manijas en varilla lisa de 1&quot;)."/>
            <filter val="CARCAMO TIPO PLACA DE PROTECCIÓN DE TUBO EN POLIETILENO D= 2&quot;, 3&quot;, 4&quot;, 6&quot; Y 8&quot;. (INCLUYE RELLENO EN ARENA DE PEÑA, REFUERZO, CONCRETO DE 2000 PSI Y 4000 PSI, FORMALETA Y TRANSPORTE DE PETREOS)."/>
            <filter val="CARCAMO TIPO PLACA PARA PROTECCIÓN DE TUBO EN POLIETILENO D= 10&quot;, 12&quot;, 14&quot; Y 16&quot; (INCLUYE RELLENO EN ARENA DE PEÑA, REFUERZO, CONCRETO DE 2000 PSI Y 4000 PSI, FORMALETA Y TRANSPORTE DE PETREOS)."/>
            <filter val="CASETAS TELEFONICAS. REUBICACION O RETIRO. DESMONTE Y REUBICACION DE CASETA EXISTENTE. INCLUYE CONCRETO 3000 PSI HECHO EN OBRA 1:2:2 CON ARENA DE RIO Y TRITURADO 3/4&quot; PARA ANCLAJE. TRANSP Y DISPOS. DE ESCOMBROS A 21 KM."/>
            <filter val="CENEFA LINEAL EN ADOQUÍN DE CONCRETO (20cm X 10cm X 6cm) COLOR ROJO (SUMINISTRO E INSTALACIÓN. INCLUYE BASE EN ARENA DE NIVELACIÓN e= 4cm Y ARENA DE SELLO)."/>
            <filter val="CENEFA LINEAL EN ADOQUÍN DE CONCRETO (20cm X 10cm X 8cm) COLOR ROJO PARA RAMPAS DE ACCESO VEHICULAR A PREDIOS (SUMINISTRO E INSTALACIÓN. INCLUYE BASE EN ARENA DE NIVELACIÓN e= 4cm Y ARENA DE SELLO)."/>
            <filter val="CERRAMIENTO (8 HILERAS DE ALAMBRE DE PÚAS CALIBRE 12.5, CON PINTURA BLANCA 3 MANOS 60 CM, EN LA PARTE SUPERIOR, CON POSTES DE CONCRETO H=2.5 M Y SECCIÓN DE 10CM X 10CM, INSTALADOS CADA 2.00 M. INCLUYE DADOS DE CIMENTACIÓN 0.30 M X 0.30 M X 0.50 M)"/>
            <filter val="CERRAMIENTO ANTICOLADO, INCLUYE PERFIL TUBULAR 3&quot; ALTURA 2.50 M EMBEBIDOS EN CONCRETO CON SEPARACIÓN ENTRE TUBOS DE 19 CM, EXCAVACIÓN, VIGA DE PISO (0.45 M X 0.20 M). SUMINISTRO E INSTALACIÓN"/>
            <filter val="CICLOPARQUEADERO PORTAL SUR Y PORTAL SUBA - POYO EN CONCRETO DE 0.15X0.16 M (SUMINISTRO E INSTALACIÓN)"/>
            <filter val="CICLOPARQUEO TIPO M-22-A TUBERÍA ACERO INOXIDABLE (SUMINISTRO E INSTALACIÓN, INCLUYE BASE EN CONCRETO DE 3000 PSI HECHO EN OBRA), en tubo de acero inoxidable de 1 ½”, calibre 3mm."/>
            <filter val="CICLOPARQUEO TIPO M-22-A TUBERÍA AGUA NEGRA (SUMINISTRO E INSTALACIÓN, INCLUYE BASE EN CONCRETO DE 3000 PSI HECHO EN OBRA), en tubo de 1 ¼”, calibre 2.5mm, platina de anclaje de 4” x 4” x ¼”, tornillo expansivo de 3 ¼” x ¼”."/>
            <filter val="COLUMNA EN CONCRETO DE 3000 PSI GRAVA COMÚN SECCIÓN 20X20 (Para cerramiento de predios lotes IDU)"/>
            <filter val="COLUMNA EN CONCRETO DE 3000 PSI, (21 MPa) PREMEZCLADO, GRAVA COMÚN (Incluye suministro, Bombeo formaleteo en madera, colocación y curado, No incluye refuerzo)."/>
            <filter val="COLUMNA EN CONCRETO DE 3000 PSI, (21 MPa) PREMEZCLADO, GRAVA COMÚN (Incluye suministro, Grúa Telescópica, Bombeo, formaleteo metálico, colocación y curado, No incluye refuerzo)."/>
            <filter val="COLUMNA EN CONCRETO DE 3500 PSI, (24 MPa) PREMEZCLADO, GRAVA COMÚN (Incluye suministro, Bombeo, formaleteo en madera, colocación y curado, No incluye refuerzo)."/>
            <filter val="COLUMNA EN CONCRETO DE 4000 PSI, (28 MPa) PREMEZCLADO, GRAVA COMÚN (Incluye suministro, Grúa Telescópica, Bombeo, formaleteo metálico, colocación y curado, No incluye refuerzo)."/>
            <filter val="COLUMNA EN CONCRETO DE 5000 PSI, (35 MPa) PREMEZCLADO, GRAVA COMÚN (Incluye suministro, Bombeo, formaleteo en madera, colocación y curado, No incluye refuerzo)."/>
            <filter val="CONCRETO 1500 PSI (HECHO EN OBRA 1:3:5 CON ARENA Y GRAVILLA DE RÍO)"/>
            <filter val="CONCRETO 1500 PSI (HECHO EN OBRA) 1:3:5 CON ARENA DE RÍO Y TRITURADO DE 3/4&quot;)"/>
            <filter val="CONCRETO 1500 PSI GRAVA COMÚN PARA SOLADOS (PREMEZCLADO. INCLUYE SUMINISTRO Y COLOCACIÓN)"/>
            <filter val="CONCRETO 2000 PSI (HECHO EN OBRA 1:3:3 CON ARENA DE RÍO Y TRITURADO DE 3/4&quot;)"/>
            <filter val="CONCRETO 2000 PSI (HECHO EN OBRA 1:3:3 CON MATERIAL DE RÍO)"/>
            <filter val="CONCRETO 2000 PSI GRAVA COMUN 1&quot; (SUMINISTRO Y COLOCACIÓN. INCLUYE SUMINISTRO DE CONCRETO, FORMALETEADO, FUNDIDA Y CURADO.)"/>
            <filter val="CONCRETO 2000 PSI GRAVA COMÚN 14 MPA (140 Kg/Cm2) PARA SOLADOS (PREMEZCLADO. INCLUYE SUMINISTRO Y COLOCACIÓN)."/>
            <filter val="CONCRETO 2000 PSI GRAVA COMÚN PARA SUB-BASE PUENTE (PREMEZCLADO. INCLUYE SUMIN., FORMALETEO Y COLOCACIÓN. NO INCL. REFUERZO, CURADO)"/>
            <filter val="CONCRETO 2000 PSI PARA REDES (Hecho en Obra 1:3:3 con arena de río y triturado de 3/4&quot;)  (Suministro y Colocación)"/>
            <filter val="CONCRETO 2000PSI PARA MUERTOS (PREMEZCLADO. INCLUYE SUMINISTRO FORMALETEO Y COLOCACIÓN. NO INCLUYE REFUERZO, CURADO)"/>
            <filter val="CONCRETO 2500 PSI (HECHO EN OBRA CON ARENA DE RÍO Y TRITURADO DE 3/4&quot;)"/>
            <filter val="CONCRETO 2500 PSI (HECHO EN OBRA CON MATERIAL DE RÍO)"/>
            <filter val="CONCRETO 2500 PSI HECHO EN OBRA PARA REDES (SUMINISTRO Y COLOCACIÓN)"/>
            <filter val="CONCRETO 3000 PSI (21 MPA) GRAVA COMÚN PARA ANDENES (PREMEZCLADO. INCLUYE SUMINISTRO, FORMALETEO, COLOCACIÓN Y CURADO. NO INCLUYE REFUERZO)."/>
            <filter val="CONCRETO 3000 PSI (21 MPA) GRAVA COMÚN PARA MATERA (PREMEZCLADO. INCLUYE SUMINISTRO, FORMALETEO, COLOCACIÓN Y CURADO. NO INCLUYE REFUERZO)."/>
            <filter val="CONCRETO 3000 PSI (21 MPA) PARA PLACA DE PISO INCLUYENDO STEEL DECK DE 2&quot; C-22 Y CONECTORES (PREMEZCLADO. INCLUYE SUMINISTRO, FORMALETEO Y COLOCACIÓN. NO INCL. REFUERZO, CURADO)."/>
            <filter val="CONCRETO 3000 PSI (HECHO EN OBRA 1:2:2 CON ARENA DE RÍO Y TRITURADO DE 3/4&quot;)"/>
            <filter val="CONCRETO 3000 PSI (HECHO EN OBRA 1:2:2 CON MATERIAL DE RÍO)"/>
            <filter val="CONCRETO 3000 PSI GRAVA COMÚN PARA BARRERA NEW JERSEY MONODIRECCIONAL DE 0.90M DE ALTURA X 0.375 DE BASE X 4.76M DE LONG. (PREMEZCLADO. INCLUYE SUMINISTRO, FORMALETEO, COLOCACIÓN. NO INCLUYE REFUERZO NI CURADO)."/>
            <filter val="CONCRETO 3000 PSI GRAVA COMÚN PARA PIEZA REMATE TIPO HOMBROS PARA RAMPA (PREMEZCLADO. INCLUYE SUMIN., BOMBEO CON AUTOBOMBA, FORMALETEO Y COLOCACIÓN. NO INCL. REFUERZO, CURADO)."/>
            <filter val="CONCRETO 3000 PSI GRAVA COMÚN PARA PLACA DE APROXIMACIÓN PUENTE VEHICULAR DE 5.00M X 3.50M X 0.20M (PREMEZCLADO. INCLUYE SUMIN., FORMALETEO Y COLOCACIÓN. NO INCL. REFUERZO, CURADO)."/>
            <filter val="CONCRETO 3000 PSI GRAVA FINA PARA BARANDAS (PREMEZCLADO. INCLUYE SUMIN., FORMALETEO Y COLOCACIÓN. NO INCL. REFUERZO, CURADO)."/>
            <filter val="CONCRETO 3000 PSI GRAVA FINA PARA BOX CULVERT (PREMEZCLADO. INCLUYE SUMIN., FORMALETEO, BOMBEO CON AUTOBOMBA Y COLOCACIÓN. NO INCL. REFUERZO, CURADO)"/>
            <filter val="CONCRETO 3000 PSI GRAVA FINA PARA ESTRIBOS (PREMEZCLADO. INCLUYE SUMINISTRO, BOMBEO CON AUTOBOMBA, FORMALETEO Y COLOCACIÓN. NO INCL. REFUERZO, CURADO)"/>
            <filter val="CONCRETO 3000 PSI GRAVA FINA PARA ESTRUCTURA DE TRANSICIÓN (PREMEZCLADO. INCL. SUMIN, FORMALETA, BOMBEO CON AUTOBOMBA Y COLOCACIÓN. NO INCL. REFUERZO, CURADO)"/>
            <filter val="CONCRETO 3000 PSI GRAVA FINA PARA PUENTE CAJÓN (PREMEZCLADO. INCLUYE SUMIN., BOMBEO CON AUTOBOMBA, FORMALETEO Y COLOCACIÓN. NO INCL. REFUERZO, CURADO)"/>
            <filter val="CONCRETO 3000 PSI HECHO EN OBRA PARA MURO (HASTA 3.70 M DE ALTO. INCL. SUMINISTRO E INSTALACIÓN, GEODREN PLANAR _H= 1.0 M, EXCAVACIÓN, RETIRO DE ESCOMBROS, MORTERO, RECEBO COMPACTADO Y ACERO DE REFUERZO)"/>
            <filter val="CONCRETO 3000 PSI HECHO EN OBRA PARA REDES (SUMINISTRO Y COLOCACIÓN)"/>
            <filter val="CONCRETO 3000 PSI PARA PEDESTAL (PREMEZCLADO. INCL. SUMINISTRO, FORMALETEO Y COLOCACIÓN. NO INCL. REFUERZO, CURADO)."/>
            <filter val="CONCRETO 3500 PSI (245 KG/CM2) GRAVA COMUN PARA CIMENTACIONES (INCLUYE FORMALETA. NO INCLUYE REFUERZO NI CURADO. INCLUYE SUMINISTRO Y COLOCACION)."/>
            <filter val="CONCRETO 3500 PSI (HECHO EN OBRA CON ARENA DE RÍO Y TRITURADO DE 3/4&quot;)"/>
            <filter val="CONCRETO 3500 PSI (HECHO EN OBRA CON MATERIAL DE RÍO)"/>
            <filter val="CONCRETO 3500 PSI GRAVA COMÚN PARA CONSTRUCCIÓN DE CAISSON DE 1.20M DE DIÁMETRO (INCLUYE EXCAVACIÓN MANUAL, SUMINISTRO DE CAMISA METÁLICA PERDIDA E= 3/8&quot; FORMALETEO Y COLOCACIÓN. SUMIN DE CONCRETO PREMEZCLADO. NO INCL. REFUERZO, CURADO)."/>
            <filter val="CONCRETO 3500 PSI GRAVA COMÚN PARA CONSTRUCCIÓN DE CAISSON DE 2.00M DE DIÁMETRO (INCLUYE EXCAVACIÓN MANUAL, SUMINISTRO DE CAMISA METÁLICA PERDIDA E= 3/8&quot; FORMALETEO Y COLOCACIÓN. SUMIN DE CONCRETO PREMEZCLADO. NO INCL. REFUERZO, CURADO)."/>
            <filter val="CONCRETO 3500 PSI GRAVA COMÚN PARA ESPALDAR ESTRIBOS CON MÉNSULA SECCIÓN 5.30M X 1.70M X 0.30M (PREMEZCLADO. INCLUYE SUMIN., FORMALETEO Y COLOCACIÓN. NO INCL. REFUERZO, CURADO)."/>
            <filter val="CONCRETO 3500 PSI GRAVA COMÚN PARA RECALCE DE 0.05M X 0.50M X 1.20M (PREMEZCLADO. INCLUYE SUMIN., FORMALETEO Y COLOCACIÓN. NO INCL. REFUERZO, CURADO)."/>
            <filter val="CONCRETO 3500 PSI GRAVA COMÚN PARA TOPE SISMICO DE 0.35M X 0.80M X 1.00M (PREMEZCLADO. INCLUYE SUMIN., FORMALETEO Y COLOCACIÓN. NO INCL. REFUERZO, CURADO)."/>
            <filter val="CONCRETO 4000 PSI (28 MPa) GRAVA COMÚN PARA BARRERA NEW JERSEY MONODIRECCIONAL DE 0.90M DE ALTURA X 0.375M DE BASE. (PREMEZCLADO. INCLUYE SUMINISTRO, FORMALETEO, COLOCACIÓN Y CURADO. NO INCLUYE REFUERZO)."/>
            <filter val="CONCRETO 4000 PSI (28 Mpa) GRAVA COMÚN PARA CÁMARA (PREMEZCLADO. INCLUYE SUMINISTRO, FORMALETEO, COLOCACIÓN Y CURADO. NO INCLUYE REFUERZO)."/>
            <filter val="CONCRETO 4000 PSI (28 MPA) GRAVA COMÚN PARA CÁRCAMO (PREMEZCLADO. INCLUYE SUMINISTRO, FORMALETEO, COLOCACIÓN Y CURADO. NO INCLUYE REFUERZO)."/>
            <filter val="CONCRETO 4000 PSI (280 KG/CM2) GRAVA COMUN PARA ALETAS Y ESPALDAR (INCLUYE FORMALETA. NO INCLUYE REFUERZO NI CURADO. INCLUYE SUMINISTRO Y COLOCACION)."/>
            <filter val="CONCRETO 4000 PSI (280 KG/CM2) PARA MURO DE CONTENCION (GRAVA COMUN) SUMINISTRO Y COLOCACIÓN. INCLUYE FORMALETA. NO INCLUYE REFUERZO, NI CURADO). PARA TRABAJOS A NIVEL MENOR DE 1.50M."/>
            <filter val="CONCRETO 4000 PSI (HECHO EN OBRA CON ARENA DE RÍO Y TRITURADO DE 3/4&quot;)"/>
            <filter val="CONCRETO 4000 PSI (HECHO EN OBRA CON MATERIAL DE RÍO)"/>
            <filter val="CONCRETO 4000 PSI GRAVA COMÚN PARA BOX CULVERT (PREMEZCLADO. INCLUYE SUMINISTRO, FORMALETEO Y COLOCACIÓN. NO INCL. REFUERZO, CURADO)."/>
            <filter val="CONCRETO 4000 PSI GRAVA COMÚN PARA RAMPAS Y ESCALERAS (PREMEZCLADO. INCL. SUMINISTRO, FORMALETEO Y COLOCACIÓN. NO INCL. REFUERZO, CURADO)."/>
            <filter val="CONCRETO 4000 PSI GRAVA COMÚN PARA TABLERO PUENTE DE 5.30M X 0.20M X 27.00M (PREMEZCLADO. INCLUYE SUMIN., FORMALETEO Y COLOCACIÓN. NO INCL. REFUERZO, CURADO)."/>
            <filter val="CONCRETO 4000 PSI GRAVA COMÚN PARA TOPE SÍSMICO (PREMEZCLADO. INCLUYE SUMIN., FORMALETEO Y COLOCACIÓN. NO INCL. REFUERZO, CURADO)."/>
            <filter val="CONCRETO 4000 PSI GRAVA COMÚN PREMEZCLADO PARA TABLERO PUENTE (INCLUYE SUMINISTRO E INSTALACIÓN, BOMBEO DE CONCRETO, ADITIVO PARA PUENTE DE ADHERENCIA DE CONCRETO FRESCO Y ENDURECIDO)."/>
            <filter val="CONCRETO 4000 PSI IMPERMEABILIZADO (HECHO EN OBRA)"/>
            <filter val="CONCRETO 4000 PSI PARA CONTRAFUERTES CON RELACIÓN AGUA MATERIAL CEMENTANTE DE &lt;0,45 (PREMEZCLADO. INCLUYE SUMINISTRO, FORMALETA, CURADO Y COLOCACIÓN. NO INCLUYE REFUERZO)."/>
            <filter val="CONCRETO 4000 PSI PARA MUROS CON RELACIÓN AGUA MATERIAL CEMENTANTE DE &lt; 0,45 Y ADICIÓN DE FIBRE NYCON EN PROPORCIÓN DE 0,6KG/M3 (PREMEZCLADO. INCLUYE SUMINISTRO, FORMALETA, CURADO Y COLOCACIÓN. NO INCLUYE REFUERZO)"/>
            <filter val="CONCRETO 4000 PSI PARA PLACA SUPERIOR CON RELACIÓN AGUA MATERIAL CEMENTANTE DE &lt; 0,45 Y ADICIÓN DE FIBRE NYCON EN PROPORCIÓN DE 0,6KG/M3 (PREMEZCLADO. INCLUYE SUMINISTRO, FORMALETA, CURADO Y COLOCACIÓN. NO INCLUYE REFUERZO)"/>
            <filter val="CONCRETO 4000 PSI RELACIÓN AGUA MATERIAL CEMENTANTE = 0.45 PARA ESTRUCTURAS HIDRÁULICAS SOBRE REDES DE ACUEDUCTO Y ALCANTARILLADO (PREMEZCLADO. INCLUYE SUMIN., FORMALETEO, COLOCACIÓN Y CURADO. NO INCLUYE REFUERZO)."/>
            <filter val="CONCRETO 5000 PSI GRAVA COMÚN PARA CÁMARA (PREMEZCLADO. INCLUYE SUMINISTRO, FORMALETEO, COLOCACIÓN Y CURADO. NO INCLUYE REFUERZO)."/>
            <filter val="CONCRETO 6000 PSI GRAVA COMÚN PARA TAPAS CÁMARA (PREMEZCLADO. INCLUYE SUMINISTRO, FORMALETEO Y COLOCACIÓN. NO INCLUYE REFUERZO)."/>
            <filter val="CONCRETO CICLOPEO (60%-40%) (CONCRETO HECHO EN OBRA. INCLUYE SUMINISTRO Y COLOCACIÓN)"/>
            <filter val="CONCRETO CICLOPEO (60%-40%) (CONCRETO PREMEZCLADO. INCLUYE SUMINISTRO Y COLOCACIÓN)"/>
            <filter val="CONCRETO DE NIVELACIÓN 2000 PSI GRAVA COMÚN (140 KG/CM2) (PREMEZCLADO. INCLUYE SUMINISTRO, FUNDIDA Y NIVELACIÓN Y COLOCACIÓN. NO INCLUYE REFUERZO, CURADO) PARA MEJORAMIENTO, ADECUACIÓN Y REHABILITACIÓN DE ESPACIO PÚBLICO."/>
            <filter val="CONCRETO F´C 4000 PSI DE BAJA RETRACCIÓN, RELACIÓN AGUA MATERIAL CEMENTANTE = 0.45 PARA ESTRUCTURAS HIDRÁULICAS SOBRE REDES DE ACUEDUCTO Y ALCANTARILLADO (PREMEZCLADO. INCLUYE SUMIN., FORMALETEO, COLOCACIÓN Y CURADO. NO INCLUYE REFUERZO)."/>
            <filter val="CONCRETO GRAVA COMÚN 3500 PSI (245 KG/CM2) PARA ESTRIBOS Y SUPERESTRUCTURA, SUMINISTRO Y COLOCACIÓN. (INCLUYE FORMALETA. NO INCLUYE REFUERZO NI CURADO)."/>
            <filter val="CONCRETO GRAVA COMÚN 4000 PSI (280 KG/CM2) PARA CÁMARAS ESPECIALES DE INTERCONEXIÓN DE ALCANTARILLADO (PREMEZCLADO, INCLUYE SUMINISTRO, FORMALETA Y COLOCACIÓN. NO INCLUYE REFUERZO NI CURADO)."/>
            <filter val="CONCRETO GRAVA COMÚN 4000 PSI (280 KG/CM2) PARA ESTRIBOS Y SUPERESTRUCTURA, SUMINISTRO Y COLOCACIÓN. (INCLUYE FORMALETA. NO INCLUYE REFUERZO NI CURADO)."/>
            <filter val="CONCRETO GRAVA COMÚN 4000 PSI (280 KG/CM2) PARA PLACAS DE ACCESO. SUMINISTRO Y COLOCACIÓN. (INCLUYE EQUIPOS, SUMINISTRO E INSTALACIÓN DE FORMALETA, CURADO DEL CONCRETO, MANO DE OBRA)."/>
            <filter val="CONCRETO GRAVA COMÚN DE 3000 PSI (210 KG/CM2) GRAVA COMÚN PARA PLACA. SUMINISTRO Y COLOCACIÓN (INCLUYE FORMALETA, SUMINISTRO, COLOCACIÓN Y CURADO). NO INCLUYE REFUERZO."/>
            <filter val="CONCRETO GRAVA COMUN DE 3000 PSI (210 KG/CM2) PARA RAMPAS DE EMPALME E= 0.20M PROMEDIO, SUMINISTRO Y COLOCACIÓN (INCLUYE EQUIPOS, SUMINISTRO E INSTALACIÓN DE FORMALETA, CURADO DE CONCRETO, MANO DE OBRA)."/>
            <filter val="CONCRETO GRAVA COMÚN DE 5000 PSI (350 KG/CM2) PARA SUPER ESTRUCTURA ACELERADO A 2 DÍAS. (CONCRETO GRAVA COMÚN.INCLUYE ACELERANTE, FORMALETA, CURADO DE CONCRETO Y MANO DE OBRA)."/>
            <filter val="CONCRETO IMPERMEABILIZADO GRAVA FINA DE 3000 PSI PARA BOX CULVERT (PREMEZCLADO. INCLUYE SUMINISTRO, FORMALETEO Y COLOCACIÓN. NO INCLUYE REFUERZO, CURADO)."/>
            <filter val="CONCRETO MR41 COLOR OCRE PARA RAMPAS Y ESCALERAS (PREMEZCLADO. INCLUYE SUMINISTRO, FORMALETEO, COLOCACIÓN Y CURADO. NO INCLUYE REFUERZO)."/>
            <filter val="CONCRETO PARA ANDENES, ESCOBEADO Y FUNDIDO EN SITIO E= 0,10 M. SUMINISTRO Y COLOCACIÓN."/>
            <filter val="CONCRETO SIN RETRACCIÓN, SUMINISTRO Y COLOCACIÓN, (CONCRELISTO RE 5000 O SIMILAR) CON FIBRA METÁLICA 80-60 O SIMILAR PARA VIGAS DE SOPORTE JUNTAS DE DILATACIÓN"/>
            <filter val="CONSTRUCCIÓN CANALETA DE AGUAS LLUVIAS DE 0.4 X 0.4 MT EN CONCRETO DE 3000 PSI GRAVA COMÚN INCLUYE REJILLA PREFABRICADA."/>
            <filter val="CONSTRUCCIÓN DE BASE MOTOR. INCLUYE SUMINISTRO Y COLOCACIÓN DE CONCRETO 3000 PSI HECHO EN OBRA 1:2:2, ARENA DE RIO Y TRITURADO 3/4&quot;. INCLUYE ACERO DE REFUERZO Y SISTEMA DE ANCLAJE PARA POSTE METÁLICO."/>
            <filter val="CONSTRUCCIÓN DE BASE PARA INSTALACIÓN DE SEMÁFORO FERROVIARIO. INCLUYE SUMINISTRO Y COLOCACIÓN DE CONCRETO 3000 PSI HECHO EN OBRA 1:2:2, ARENA DE RIO Y TRITURADO DE 3/4&quot;. INCLUYE ACERO DE REFUERZO."/>
            <filter val="CONSTRUCCIÓN DE BORDILLO EN CONCRETO MR36 FUNDIDO IN SITU. INCLUYE LA PREPARACIÓN DE LA SUPERFICIE DE APOYO"/>
            <filter val="CONSTRUCCIÓN DE CUNETA EN CONCRETO 3000 PSI HECHO EN OBRA."/>
            <filter val="CONSTRUCCIÓN DE ESCALERAS EN CONCRETO 3000 PSI GRAVA COMÚN. INCLUYE EXCAVACIÓN MANUAL, SUBBASE GRANULAR CLASE B, ACERO DE REFUERZO Y TRANSPORTE Y DISPOSICIÓN FINAL DE ESCOMBROS."/>
            <filter val="CONSTRUCCIÓN DE FRANJA DE AJUSTE EN CONCRETO PREMEZCLADO GRAVA COMÚN 3000 PSI, ESPESOR PROMEDIO 10 CM.."/>
            <filter val="CONSTRUCCIÓN PIEZA FUNDIDA EN SITIO SIMILAR A SARDINEL BAJO RAMPA. (INCLUYE SUMINISTRO Y COLOCACIÓN DE CONCRETO DE 3000 PSI GRAVA COMÚN, FORMALETA Y MANO DE OBRA)"/>
            <filter val="CONTENEDOR DE RAICES DE 2,50M X 2,50M H=1,40 M. (INCLUYE CONSTRUCCIÓN DE MUROS EN CONCRETO, MALLA ELECTROSOLDADA, COLOCACIÓN DE FILTRO EN GRAVILLA. NO INCLUYE TIERRA NEGRA)"/>
            <filter val="CONTENEDOR DE RAÍCES TIPO B21 (TIPO B) (1.40M X 1.40M X 1.40M)INCLUYE MUROS EN CONCRETO GRAVA COMÚN 3000 PSI (210 KG/CM2), SUMINISTRO CONSTRUCCIÓN Y FILTRO EN GRAVILLA 1/2&quot;, FORMALETA Y REFUERZO. NO INCLUYE TIERRA NEGRA."/>
            <filter val="CONTENEDOR DE RAICES TIPO B22 (TIPO C) (1.60M X 1.60M X 1.60M) INCLUYE MUROS EN CONCRETO GRAVA COMÚN 3000 PSI (210 KG/CM2), SUMINISTRO CONSTRUCCIÓN Y FILTRO EN GRAVILLA 1/2&quot;, FORMALETA Y REFUERZO. NO INCLUYE TIERRA NEGRA."/>
            <filter val="CORTE DE PAVIMENTO - INCLUYE EQUIPO: CORTADORA DE CONCRETO INCLUYE OPERARIO Y COMBUSTIBLE. INCLUYE DISCO DIAMANTADO ASFALTO-CONCRETO 350 MM, AGUA Y MANO DE OBRA"/>
            <filter val="CORTE DE PAVIMENTO (HORARIO NOCTURNO) - INCLUYE EQUIPO: CORTADORA DE CONCRETO INCLUYE OPERARIO Y COMBUSTIBLE. INCLUYE DISCO DIAMANTADO ASFALTO-CONCRETO 350 MM, AGUA Y MANO DE OBRA."/>
            <filter val="CORTE Y AMPLIACIÓN DE JUNTA EN PAVIMENTO DE CONCRETO HIDRAULICO"/>
            <filter val="CURADO DE ELEMENTOS DE CONCRETO (SUMINISTRO Y APLICACIÓN)"/>
            <filter val="CURADO DE LOSAS DE CONCRETO - HORARIO NOCTURNO. (SUMINISTRO Y APLICACIÓN)"/>
            <filter val="CURADO DE LOSAS DE CONCRETO (SUMINISTRO Y APLICACIÓN)"/>
            <filter val="DADO DE CIMENTACION EN CONCRETO 3500 PSI, (24 Mpa) PREMEZCLADO, GRAVA COMÚN. Incluye Suministro, Formaleteo en madera, Bombeo, colocación y curado. (No incl. Refuerzo)."/>
            <filter val="DADO DE CIMENTACION EN CONCRETO 4000 PSI, (28 Mpa) GRAVA COMÚN. Premezclado. Incluye Sumin, Formaleteo en madera, Bombeo, Colocación y curado. (No incl. Refuerzo)."/>
            <filter val="DADO EN CONCRETO 4000 PSI CON RELACIÓN AGUA MATERIAL CEMENTANTE DE &lt;0,45 (Premezclado. Incluye suministro, formaleteo en madera, curado y colocación. (No incluye refuerzo)"/>
            <filter val="DADO EN CONCRETO 4000 PSI, (27 Mpa) PREMEZCLADO, GRAVA COMÚN (Incluye Suministro, Formaleteo en madera, Bombeo, colocación y Curado. No incluye refuerzo)"/>
            <filter val="DADO EN CONCRETO DE 3000 PSI, (21 MPa) PREMEZCLADO, GRAVA COMÚN (Incluye suministro, formaleteo en madera, Bombeo, colocación y curado, No incluye refuerzo)."/>
            <filter val="DEMARCACIÓN DE DILATACIÓN MEDIANTE CORTE DEL CONCRETO Y RELLENO CON CINTA O FONDO DE JUNTA EN ESPUMA DE POLIETILENO DE BAJA DENSIDAD DE CELDA CERRADA PREFORMADO, PARA APLICAR MASILLAS EN FRÍO. DE Ø1/4&quot; (6MM)."/>
            <filter val="DEMOLICIÓN CONCRETO ESTRUCTURAL (INCLUYE CARGUE MANUAL). NO INCLUYE TRANSPORTE Y DISPOSICIÓN FINAL DE SOBRANTES."/>
            <filter val="DEMOLICIÓN DE CONCRETO REFORZADO DE TABLERO. INCLUYE DEMOLICIÓN DEL CONCRETO EXISTENTE EMPLEANDO MARTILLOS NEUMÁTICOS O HIDRÁULICOS, RETIRO Y MANEJO DE ESCOMBROS, SUMINISTRO DE EQUIPOS, PERSONAL, TRANSPORTE, ENERGÍA Y MANO DE OBRA."/>
            <filter val="DEMOLICIÓN DE CONCRETO: ESPESORES 16CM A 25CM. (INCLUYE RETIRO DE MATERIAL, TRANSPORTE Y DISPOSICIÓN FINAL DE ESCOMBROS EN SITIO AUTORIZADO)."/>
            <filter val="DEMOLICIÓN DE CONCRETO: ESPESORES 8CM A 15CM. (INCLUYE RETIRO DE MATERIAL, TRANSPORTE Y DISPOSICIÓN FINAL DE ESCOMBROS EN SITIO AUTORIZADO)."/>
            <filter val="DEMOLICIÓN PISOS DE CONCRETO - HORARIO NOCTURNO. (INCLUYE CARGUE). NO INCLUYE TRANSPORTE Y DISPOSICIÓN FINAL DE SOBRANTES."/>
            <filter val="DEMOLICIÓN PISOS DE CONCRETO - RAMPAS VEHICULARES Y PEATONALES EXISTENTES. (Espesor variable hasta 0.10 m. Incluye Cargue, transporte y disposición final de sobrantes escombrera autorizada)."/>
            <filter val="DEMOLICIÓN PISOS DE CONCRETO (ESPESOR VARIABLE HASTA 0.10 M. INCLUYE CARGUE). NO INCLUYE TRANSPORTE Y DISPOSICIÓN FINAL DE SOBRANTES."/>
            <filter val="DEMOLICIÓN PISOS DE CONCRETO (INCLUYE CARGUE). NO INCLUYE TRANSPORTE Y DISPOSICIÓN FINAL DE SOBRANTES."/>
            <filter val="DEMOLICIÓN Y RECONSTRUCCIÓN DE LOSAS EN CONCRETO HIDRÁULICO MR45 E=0.18M"/>
            <filter val="DEMOLICIÓN Y REPOSICIÓN DE TAPAS PARA POZO (en concreto)."/>
            <filter val="DESMONTE DE BANCA EN CONCRETO TIPO M30 (INCLUYE CARGUE Y TRANSPORTE A ALMACEN AUTORIZADO POR EL IDU (NO INCLUYE REPARACION DEL SITIO)."/>
            <filter val="DESMONTE Y REUBICACIÓN MODULO SERVICIO AL CIUDADANO (REDEP). DE MODULO EXISTENTE. INCLUYE CONCRETO 3000 PSI HECHO EN OBRA 1:2:2 CON ARENA DE RIO Y TRITURADO 3/4&quot; PARA ANCLAJE. TRANSP Y DISPOS. DE ESCOMBROS A 21 KM."/>
            <filter val="DESMONTE Y UBICACIÓN PARADEROS SITP TRASLADO. DE PARADERO EXISTENTE. INCLUYE CONCRETO 3000 PSI HECHO EN OBRA 1:2:2 CON ARENA DE RIO Y TRITURADO 3/4&quot; PARA ANCLAJE. TRANSPORTE Y DISPOSICIÓN DE ESCOMBROS A 21 KM."/>
            <filter val="DINTEL EN CONCRETO DE 3000 PSI 10CM X 10CM (SUMINISTRO E INSTALACIÓN)."/>
            <filter val="ELEMENTO SEGREGADOR DE CICLO RUTA TIPO PIEZA A130 EN CONCRETO DE 3000PSI (FUNDIDO EN SITIO, CONCRETO PREMEZCLADO. INCLUYE SUMINISTRO, FORMALETA Y CONSTRUCCIÓN)."/>
            <filter val="ENCHAPE PARA COLUMNAS Y VIGAS EN BLOQUE DE CONCRETO ESTRIADO. MORTERO 1:3 HECHO EN OBRA PARA PEGA, CORTADORA Y DISCO DIAMANTADO (INCLUYE SUMINISTRO E INSTALACIÓN)."/>
            <filter val="ESQUINA DEPRIMIDA ANCHO DE ANDEN =4.50M RAMPA L=1.7M. SUMINISTRO Y CONSTRUCCION.(INCLUYE RELLENO DE 1.70M PENDIENTE 10% H ANDEN=0.20M(INCLUYE RELLENO, LOSETA PREFABRICADA,BASE ARENA NIVELACION Y SELLO, LOSA EN CONCRETO)."/>
            <filter val="ESQUINA DEPRIMIDA ANCHO DE ANDEN =4.50M. SUMINISTRO Y CONSTRUCCION. (INCLUYE RELLENO DE 1.70M PENDIENTE 10% H ANDEN=0.20M(INCLUYE RELLENO, LOSETA PREFABRICADA,BASE ARENA NIVELACION Y SELLO, LOSA EN CONCRETO)."/>
            <filter val="ESTABILIZACIÓN DE SUBRASANTE CON RECICLADO DE CONCRETO (INCLUYE DEMOLICIÓN, EXTENDIDO, NIVELACIÓN Y COMPACTACIÓN CON RETROEXCAVADORA SOBRE ORUGA Y COMPACTADOR)"/>
            <filter val="ESTAMPADO PARA CONCRETO MR DE POMPEYANOS, ACCESOS VEHICULARES A PREDIOS Y VÍAS (ACABADO Y CURADO, SUMINISTRO Y MANO DE OBRA. INCLUYE JUEGO DE MOLDES, COLOR ENDURECEDOR DE CUARZO, DESMOLDANTE EN POLVO COLOR, SELLADOR ACRÍLICO TRANSPARENTE SEMILUSTRE)."/>
            <filter val="ESTRIBOS CONCRETO GRAVA COMUN 3000PSI (210KG/CM2) ACELERADO A 2 DIAS (INCLUYE ACELERANTE, FORMALETA, CURADO DE CONCRETO Y MANO DE OBRA)."/>
            <filter val="ESTRUCTURA DE BALONCESTO CON TABLERO ANTIVANDÁLICO SEGÚN ESPECIFICACIONES IDRD. (SUMINISTRO E INSTALACIÓN. INCLUYE EXCAVACIÓN, TRANSPORTE DE MATERIAL PROVENIENTE DE LA EXCAVACIÓN, CONCRETO DE LIMPIEZA Y DADO EN CONCRETO DE 3000 PSI)."/>
            <filter val="ESTRUCTURA DE DISIPACIÓN COLECTOR DE 1.20 M EN CONCRETO IMPERMEABILIZADO 4000 PSI, SEGÚN DISEÑO. INCLUYE SUMINISTRO, CONSTRUCCIÓN, ACERO DE REFUERZO Y FORMALETA, ENCOFRADO Y DESENCOFRADO."/>
            <filter val="ESTRUCTURA DE MICROFUTBOL SEGÚN ESPECIFICACIONES IDRD. (SUMINISTRO E INSTALACIÓN. INCLUYE EXCAVACIÓN, TRANSPORTE DE MATERIAL PROVENIENTE DE LA EXCAVACIÓN, CONCRETO DE LIMPIEZA Y DADO EN CONCRETO DE 3000 PSI)."/>
            <filter val="ESTUDIOS Y DISEÑOS PARA SITIOS INESTABLES EN BOGOTÁ D.C - ANCLAJE FLEXIBLE DE CABLE ESPIRAL Ø=10.5MM . INCLUYE PERFORACIÓN Y DADO EN CONCRETO PARA PROTECCIÓN"/>
            <filter val="ESTUDIOS Y DISEÑOS PARA SITIOS INESTABLES EN BOGOTÁ D.C - CABEZALES PARA TENSIONAMIENTO DE ANCLAJES EN CONCRETO F'C=28MPA. (INCLUYE ACERO DE REFUERZO)"/>
            <filter val="ESTUDIOS Y DISEÑOS PARA SITIOS INESTABLES EN BOGOTÁ D.C - SUBMURACIÓN EN CONCRETO POBRE F'C =14 MPA. INCLUYE SUMINISTRO Y COLOCACIÓN"/>
            <filter val="ESTUDIOS Y DISEÑOS PARA SITIOS INESTABLES EN BOGOTÁ D.C - VIGA DE AMARRE EN CONCRETO DE F'C = 21 MPA GRAVA COMÚN (INCLUYE TRANSPORTE DE MATERIAL)"/>
            <filter val="ESTUDIOS Y DISEÑOS PARA SITIOS INESTABLES EN BOGOTÁ D.C. CAISSON ØINT= 0,90 M CON ANILLOS E=12CM EN CONCRETO DE F'C=21MPA. INCLUYE EXCAVACIÓN. NO INCLUYE ACERO DE REFUERZO"/>
            <filter val="ESTUDIOS Y DISEÑOS PARA SITIOS INESTABLES EN BOGOTÁ D.C. CAISSON ØINT= 0.80 M CON ANILLOS E=10CM EN CONCRETO DE F'C=21MPA. INCLUYE EXCAVACIÓN  Y RETIRO. NO INCLUYE ACERO DE REFUERZO"/>
            <filter val="ESTUDIOS Y DISEÑOS PARA SITIOS INESTABLES EN BOGOTÁ D.C. CAISSON ØINT= 1,00 M CON ANILLOS E=12CM EN CONCRETO DE F'C=21MPA. INCLUYE EXCAVACIÓN. NO INCLUYE ACERO DE REFUERZO"/>
            <filter val="ESTUDIOS Y DISEÑOS PARA SITIOS INESTABLES EN BOGOTÁ D.C. CAISSON ØINT= 1,10 M CON ANILLOS E=12CM EN CONCRETO DE F'C=21MPA. INCLUYE EXCAVACIÓN. NO INCLUYE ACERO DE REFUERZO"/>
            <filter val="ESTUDIOS Y DISEÑOS PARA SITIOS INESTABLES EN BOGOTÁ D.C. CAISSON ØINT= 1,20M CON ANILLOS E=12CM EN CONCRETO DE F'C=21MPA. INCLUYE EXCAVACIÓN. NO INCLUYE ACERO DE REFUERZO"/>
            <filter val="FRANJA DE AJUSTE DE ANCHO VARIABLE ENTRE 0.10 A 0.18MT Y PROFUNDIDAD VARIABLE ENTRE 0.06 Y 0.15MT EN CONCRETO DE 2500 PSI HECHO EN OBRA"/>
            <filter val="FRANJA DE AJUSTE DE ANCHO VARIABLE ENTRE 0.10 A 0.18MT Y PROFUNDIDAD VARIABLE ENTRE 0.06 Y 0.15MT EN CONCRETO DE 2500 PSI PREMEZCLADO."/>
            <filter val="FRANJA DE AJUSTE EN CONCRETO 3000 PSI E= 10 CM ANCHO ENTRE 12-20CM"/>
            <filter val="FRANJA EN ADOQUIN DE CONCRETO DEMARCADOR VISUAL A26 20X10X6CM COLOR AMARILLO. (SUMINISTRO E INSTALACIÓN. INCLUYE BASE 3CM ARENA NIVELACIÓN Y ARENA DE SELLO)."/>
            <filter val="IMPERMEABILIZANTE PARA CONCRETO. SUMINISTRO Y APLICACIÓN"/>
            <filter val="IMPRIMANTE Y PUENTE DE ADHERENCIA ENTRE CONCRETO FRESCO Y ENDURECIDO DE FRAGUADO LENTO. SUMINISTRO Y APLICACIÓN. EPÓXICO DE PEGA CONCRETO NUEVO A VIEJO QUE CUMPLA CON LA NORMA ASTM C-881 TIPO 5 GRADO II"/>
            <filter val="INSTALACIÓN ADOQUÍN DE CONCRETO 20X10X6CM (INCLUYE BASE 4CM MORTERO 2000 Y ARENA DE SELLO)"/>
            <filter val="INSTALACIÓN BARRERA DE SEGURIDAD EN CONCRETO (A-165 - 53*60*150). (Instalación)."/>
            <filter val="IZAJE Y MONTAJE DE VIGA EN CONCRETO L=30MT APROX INCLUYE DOS GRUAS TELESCOPICAS 50TON PERSONAL PARA IZAJE Y MONTAJE"/>
            <filter val="LAVADO DE ESTRUCTURA EN CONCRETO Y/O METÁLICAS CON ANDAMIO CERTIFICADO. INCLUYE ALQUILER DE HIDROLAVADORA A GASOLINA PRESIÓN 3200 PSI. INCLUYE PLANTA ELÉCTRICA, AGUA Y MANO DE OBRA."/>
            <filter val="LAVADO DE ESTRUCTURA EN CONCRETO Y/O METÁLICAS. INCLUYE ALQUILER DE HIDROLAVADORA 1300W MOTOR A GASOLINA PRESIÓN 3200 PSI. INCLUYE IMPLEMENTOS DE ASEO (DETERGENTE INDUSTRIAL), AGUA, COMBUSTIBLE Y MANO DE OBRA."/>
            <filter val="LAVADO DE ESTRUCTURA EN CONCRETO Y/O METÁLICAS. INCLUYE ALQUILER DE HIDROLAVADORA A GASOLINA PRESION 3200 PSI. INCLUYE ANDAMIO TUBULAR, PLANTA ELÉCTRICA, CARROTANQUE IRRIGADOR DE AGUA, COMBUSTIBLE Y MANO DE OBRA."/>
            <filter val="LOSA DE CONCRETO MR36 (SUMINISTRO, FORMALETEADO, COLOCACIÓN Y ACABADO. NO INCLUYE ACERO, CURADO, JUNTAS)"/>
            <filter val="LOSA DE CONCRETO MR39 (SUMINISTRO, FORMALETEADO, COLOCACIÓN Y ACABADO. NO INCLUYE ACERO, CURADO, JUNTAS)"/>
            <filter val="LOSA DE CONCRETO MR41 (SUMINISTRO, FORMALETEADO, COLOCACIÓN Y ACABADO. NO INCLUYE ACERO, CURADO, JUNTAS)"/>
            <filter val="LOSA DE CONCRETO MR43 (SUMINISTRO, FORMALETEADO, COLOCACIÓN Y ACABADO. NO INCLUYE ACERO, CURADO, JUNTAS)"/>
            <filter val="LOSA DE CONCRETO MR45 - HORARIO NOCTURNO. (SUMINISTRO, FORMALETEADO, COLOCACIÓN, CURADO, JUNTAS Y ACABADO. INCLUYE CANASTILLA PASA JUNTA."/>
            <filter val="LOSA DE CONCRETO MR45 (SUMINISTRO, FORMALETEADO, COLOCACIÓN Y ACABADO. NO INCLUYE ACERO, CURADO, JUNTAS)"/>
            <filter val="LOSA DE CONCRETO MR45 (SUMINISTRO, FORMALETEADO, COLOCACIÓN, CURADO, JUNTAS Y ACABADO. INCLUYE CANASTILLA PASA JUNTA."/>
            <filter val="LOSA DE CONCRETO MR45 ACELERADO A 3 DÍAS (SUMINISTRO, FORMALETEADO, COLOCACIÓN Y ACABADO. NO INCLUYE ACERO, CURADO Y JUNTAS)."/>
            <filter val="LOSA DE CONCRETO MR45 ACELERADO A 7 DIAS (Suministro, Formaleteado, Colocación y Acabado. No Incluye Acero, Curado, Juntas) VIA TEXTURIZADA"/>
            <filter val="LOSA DE CONCRETO MR50 (SUMINISTRO, FORMALETEADO, COLOCACIÓN Y ACABADO. NO INCLUYE ACERO, CURADO, JUNTAS)"/>
            <filter val="LOSA DE CONCRETO MR50 ACELERADO A 3 DÍAS (SUMINISTRO, FORMALETEADO, COLOCACIÓN Y ACABADO. NO INCLUYE ACERO, CURADO Y JUNTAS)."/>
            <filter val="LOSA DE PAVIMENTO EN CONCRETO HIDRAULICO MR50 CON FORMALETA FIJA, HIERROS DE TRANSFERENCIA, HIERROS DE AMARRE, ADITIVOS"/>
            <filter val="LOSETA DE CONCRETO A20 TIPO PANOT TR. LIVIANO 20X20X6CM COLOR OCRE Y/O TERRACOTA O SIMILAR (SUMINISTRO E INSTALACIÓN. INCLUYE BASE 4CM ARENA NIVELACIÓN Y ARENA DE SELLO)"/>
            <filter val="LOSETA DE CONCRETO A20 TR. LIVIANO 20X20X6CM COLOR GRIS (SUMINISTRO E INSTALACIÓN. INCLUYE BASE 4CM ARENA NIVELACIÓN Y ARENA DE SELLO)"/>
            <filter val="LOSETA PREFABRICADA EN CONCRETO A20 TIPO PANOT DE 20X20X6CM COLOR GRIS (SUMINISTRO E INSTALACIÓN. INCLUYE MORTERO DE 1500 PSI DE NIVELACIÓN)"/>
            <filter val="MAMPOSTERIA EN BLOQUE DE CONCRETO 15X20X40 DE DOS PERFORACIONES TIPO INDURAL O SIMILAR, ACABADO DOBLE CARA (COLOR A DEFINIR SEGÚN MUESTRA) INCLUYE MORTERO 1:4 HECHO EN OBRA."/>
            <filter val="MURO DE CONTENCIÓN EN CONCRETO 3000 PSI PREMEZCLADO, GRAVA FINA.  CON ADICIÓN DE MICROFIBRA DE POLIPROPILENO, . (Incluye suministro, formaleteo, bombeo, colocación y curado. (No incluye refuerzo)"/>
            <filter val="MURO DE CONTENCIÓN EN CONCRETO 3000 PSI PREMEZCLADO, GRAVA FINA. (Incluye suministro, formaleteo, bombeo, colocación y curado. No incl. Refuerzo)"/>
            <filter val="MURO DE CONTENCIÓN EN CONCRETO 4000 PSI PREMEZCLADO, GRAVA COMÚN.  (Incluye suministro, formaleteo, bombeo, colocación y curado. No incl. Refuerzo). Para trabajos en altura mayor a 1.50m."/>
            <filter val="MURO ESTRUCTURAL EN CONCRETO 3500 PSI PREMEZCLADO, GRAVA COMÚN. (Incluye suministro, formaleteo, bombeo, colocación y curado. No incl. Refuerzo)."/>
            <filter val="MURO ESTRUCTURAL EN CONCRETO 4000 PSI PREMEZCLADO, GRAVA COMÚN. (Incluye suministro, formaleteo, bombeo, colocación y curado. No incl. Refuerzo)."/>
            <filter val="NIVELACIÓN DE CAJA CS 274 EN ANDEN H= 0.40M (INCLUYE CONCRETO 2500 PSI HECHO EN OBRA, LADRILLO TOLETE RECOCIDO 24X12X6. MORTERO 1:5 HECHO EN OBRA. INCLUYE REPOSICIÓN DE MARCO Y TAPA PREFABRICADA)."/>
            <filter val="NIVELACIÓN DE CAJA CS 275 EN ANDEN H= 0.40M (INCLUYE CONCRETO 2500 PSI HECHO EN OBRA, LADRILLO TOLETE RECOCIDO 24X12X6. MORTERO 1:5 HECHO EN OBRA. INCLUYE REPOSICIÓN DE MARCO Y TAPA PREFABRICADA)."/>
            <filter val="NIVELACION DE CAJA CS276 EN ANDEN H= 0.42M (INCLUYE CONCRETO 2500 PSI HECHO EN OBRA, LADRILLO TOLETE RECOCIDO 24X12X6. MORTERO 1:5 HECHO EN OBRA. INCL. REPOSICION DE MARCO Y TAPA PREFABRICADA"/>
            <filter val="NIVELACIÓN DE CAJA DE INSPECCIÓN TIPO VEHICULAR NORMA CODENSA CS 280 H=0,5M (INCLUYE CONCRETO 3000 PSI PREMEZCLADO, LADRILLO TOLETE RECOCIDO 24X12X6. MORTERO 1:4 IMPERMEABILIZADO HECHO EN OBRA. INCL. REPOSICIÓN DE MARCO Y TAPA PREFABRICADA)"/>
            <filter val="NIVELACIÓN DE CAJA DOBLE DE PASO ETB H= 0.30M (INCLUYE REPOSICIÓN DE MARCO Y TAPA Y BORDILLO PERIMETRAL EN CONCRETO DE 3000 PSI HECHO EN OBRA 1:2:2 CON ARENA DE RIO Y TRITURADO DE 3/4&quot;, ACERO DE REFUERZO DE 3/8&quot; Y 1/2&quot;."/>
            <filter val="NIVELACIÓN DE CAJA ETB T-13 H= 0.30M (INCLUYE CONCRETO, ACERO DE REFUERZO, BLOQUE PARA CÁMARA TELEFÓNICA, MORTERO, ARO Y TAPA ETB)."/>
            <filter val="NIVELACIÓN DE CAJA ETB T-14 H= 0.30M INCLUYE PLACA SUPERIOR EN CONCRETO DE 3000 PSI HECHO EN OBRA 1:2:2, ACERO DE REFUERZO, BLOQUE PARA CÁMARA TELEFÓNICA."/>
            <filter val="NIVELACIÓN DE POZO (HASTA RASANTE EN CONCRETO 3000 PSI HECHO EN OBRA, H=0.15M. INCLUYE SUMINISTRO Y CONSTRUCCIÓN)"/>
            <filter val="PANEL PREFABRICADO EN CONCRETO REFORZADO CON FIBRA DE VIDRIO PARA CONFORMACION DE MUROS, PARA ESTACIONES DEL SISTEMA TRANSMILENIO. SUMINISTRO E INSTALACION."/>
            <filter val="PARADERO TIPO M10 (INC. SUM. E INST. INC. BASES EN CONCRETO 3000 PSI, HECHO EN OBRA. NO INCLUYE LOSAS DE CONCRETO)"/>
            <filter val="PATIO ZONAL EL GACO - ANTEPECHO EN BLOQUE No.5, MORTERO 1:4 (HECHO EN OBRA) PARA RECUBRIMIENTO PERIMETRAL DE CUBIERTA EN CONCRETO"/>
            <filter val="PATIO ZONAL EL GACO - LOSA DE PISO ALIGERADA CON CASETON PERDIDO EN CONCRETO COLOR GRIS F´C 28 MPa, H: 0,40M CON TORTA SUPERIOR E= 0,07M Y TORTA INFERIOR E:0,15 M Y VIGUETAS DE 0,15M (Incluye: Casetón perdido y dilatación perimetral con sellador plástico)"/>
            <filter val="PATIO ZONAL EL GACO - LOSA DE PISO ALIGERADA CON CASETÓN PERDIDO EN CONCRETO COLOR GRIS F´C 28 MPa, H: 0,60M CON TORTA SUPERIOR E= 0,05M Y TORTA INFERIOR E:0,10 M Y VIGUETAS DE 0,15M (Incluye: Casetón perdido y dilatación perimetral con sellador plástico)"/>
            <filter val="PATIO ZONAL EL GACO - LOSA DE PISO ALIGERADA CON CASETÓN PERDIDO EN CONCRETO COLOR GRIS F'C 28 Mpa, H: 0,30M CON TORTA SUPERIOR E INFERIOR E: 0,05M Y VIGUETAS DE 0,10M (Incluye: Casetón perdido y dilatación perimetral con sellador plástico)"/>
            <filter val="PATIO ZONAL EL GACO - LOSA DE PISO ALIGERADA CON CASETON PERDIDO, CON VIGUETAS DE 0,15 X 0,60 M EN CONCRETO COLOR GRIS F´C 28 MPA, ESPESOR DE LOSETA E:0,20M(Incluye: Casetón pedido y dilación perimetral con sellador plástico)"/>
            <filter val="PATIO ZONAL EL GACO - PLACA ENTREPISO ALIGERADA CON CASETÓN PERDIDO EN CONCRETO COLOR GRIS F´C 28 MPA H: 0,35 TORTA SUPERIOR E INFERIOR CON E:0,05M Y VIGUETAS 0,10MT (Incluye: Casetón perdido y dilatación perimetral con sellador plástico)"/>
            <filter val="PATIO ZONAL EL GACO - PLACA MACIZA DE CONTRAPISO EN CONCRETO F´C 21 MPa E:0,20M"/>
            <filter val="PATIO ZONAL EL GACO - TOPELLANTA T-60 EN CONCRETO (INCLUYE SUMINISTRO E INSTALACIÓN, INCLUYE ANCLAJE PARA INSTALACION)"/>
            <filter val="PEDESTAL EN CONCRETO DE 3000 PSI IMPERMEABLE CON ACERO DE REFUERZO DE 3/8&quot;, ESPESOR DE PARED DE 80MM PARA EQUIPO DE CONTROL (1.20 M X 0.90 M X 0.75 M). CONSTRUCCIÓN. CON CUATRO DUCTOS PESADOS DE PVC TIPO DB D= 2&quot;."/>
            <filter val="PEDESTAL EN CONCRETO DE 3000 PSI PARA EQUIPO DE CONTROL (1.20 M X 0.93 M X 0.65 M)"/>
            <filter val="PEDESTAL EN CONCRETO DE 3000 PSI PARA EQUIPO DE CONTROL C800VK, ARMARIO PEQUEÑO (0.33 M X 0.60 M X 0.70 M) . CONSTRUCCIÓN. CON CUATRO DUCTOS PESADOS DE PVC TIPO DB D= 2&quot;."/>
            <filter val="PEDESTAL EN CONCRETO DE 3500 PSI GRAVA COMÚN (0.30 M X 0.40 M X 1.00 M) O MEDIDAS SIMILARES. CONSTRUCCIÓN. CON DOS DUCTOS PESADOS DE PVC TIPO DB D= 2&quot;."/>
            <filter val="PEDESTAL PARA EQUIPO DE CONTROL EN CONCRETO DE 3000 PSI (1.0M X 1.0M X 1.0M)."/>
            <filter val="PIEZA DE REMATE FUNDIDA EN SITIO PARA CAÑUELA TIPO A121 DE 0.3X0.5X0.4 M EN CONCRETO DE 3000 PSI (INCLUYE SUMINISTRO E INSTALACIÓN)"/>
            <filter val="PIEZA DE REMATE PARA RAMPA PEATONAL, LONGITUD 1,40MTS FUNDIDO EN SITIO EN CONCRETO PREMEZCLADO DE 3000 PSI (GRAVA COMUN) INCLUYE FORMALETA EN MADERA. SUMINISTRO Y CONSTRUCCION."/>
            <filter val="PIEZA DE REMATE PARA RAMPA PEATONAL, SUMINISTRO Y CONSTRUCCION. LONGITUD 1,20MTS FUNDIDO EN SITIO EN CONCRETO PREMEZCLADO DE 3000 PSI (GRAVA COMUN) INCLUYE FORMALETA EN MADERA"/>
            <filter val="PILOTE D=0.40 M DE CONCRETO TREMIE 4000 PSI (28 MPA) (Incl. Excavación, Cargue, movilización, montaje, descabece y desmontaje equipo)."/>
            <filter val="PILOTE D=0.50 M DE CONCRETO TREMIE 4000 PSI (28 MPA) (Incl. Excavación, Cargue, movilización, montaje, descabece y desmontaje equipo)."/>
            <filter val="PILOTE D=0.70 M DE CONCRETO TREMIE 4000 PSI (28 MPA) (INCL. EXCAVACIÓN, CARGUE, MOVILIZACIÓN, MONTAJE, DESCABECE Y DESMONTAJE EQUIPO)."/>
            <filter val="PILOTE D=100 CM CON CONCRETO TREMIE DE 4000 PSI. (INCL. EXCAVACIÓN, CARGUE, MOVILIZACIÓN, MONTAJE Y DESMONTAJE EQUIPO Y CONCRETO)"/>
            <filter val="PILOTE D=100 CM CONCRETO TREMIE DE 3000 PSI. (INCL. EXCAVACIÓN, CARGUE, MOVILIZACIÓN, MONTAJE Y DESMONTAJE EQUIPO, Y CONCRETO)"/>
            <filter val="PILOTE D=110 CM CONCRETO TREMIE DE 3000 PSI. (INCL. EXCAVACIÓN, CARGUE, MOVILIZACIÓN, MONTAJE Y DESMONTAJE EQUIPO, Y CONCRETO)"/>
            <filter val="PILOTE D=120 CM CON CONCRETO TREMIE DE 4000 PSI. (INCL. EXCAVACIÓN, CARGUE, MOVILIZACIÓN, MONTAJE Y DESMONTAJE EQUIPO Y CONCRETO)"/>
            <filter val="PILOTE D=120 CM CONCRETO TREMIE DE 3000 PSI. (INCL. EXCAVACIÓN, CARGUE, MOVILIZACIÓN, MONTAJE Y DESMONTAJE EQUIPO, Y CONCRETO)"/>
            <filter val="PILOTE D=20 CM CONCRETO TREMIE DE 3000 PSI. (INCL. EXCAVACIÓN, CARGUE Y RETIRO DE SOBRANTES, MOVILIZACIÓN, MONTAJE Y DESMONTAJE EQUIPO, Y CONCRETO)."/>
            <filter val="PILOTE D=60 CM CON CONCRETO TREMIE DE 4000 PSI. (INCL. EXCAVACIÓN, CARGUE, MOVILIZACIÓN, MONTAJE Y DESMONTAJE EQUIPO Y CONCRETO)."/>
            <filter val="PILOTE D=70 CM CONCRETO TREMIE DE 3000 PSI. (INCL. EXCAVACIÓN, CARGUE, MOVILIZACIÓN, MONTAJE Y DESMONTAJE EQUIPO, Y CONCRETO)"/>
            <filter val="PILOTE D=80 CM CON CONCRETO TREMIE DE 4000 PSI. (INCL. EXCAVACIÓN, CARGUE, MOVILIZACIÓN, MONTAJE Y DESMONTAJE EQUIPO Y CONCRETO)"/>
            <filter val="PILOTE D=80 CM CONCRETO TREMIE DE 3000 PSI. (INCL. EXCAVACIÓN, CARGUE, MOVILIZACIÓN, MONTAJE Y DESMONTAJE EQUIPO, Y CONCRETO)"/>
            <filter val="PILOTE D=90 CM CONCRETO TREMIE DE 3000 PSI. (INCL. EXCAVACIÓN, CARGUE, MOVILIZACIÓN, MONTAJE Y DESMONTAJE EQUIPO, Y CONCRETO)"/>
            <filter val="PILOTE PREEXCAVADOS EN CONCRETO TREMIE DE 3000PSI (210 KG/CM2) ACELERADO A 2 DIAS (INC. ACELERANTE, ALQUILER DE EQUIPO DE PERFORACION CON OPERARIO, MANO DE OBRA, TRANSPORTE Y DISPOSICION FINAL DE ESCOMBROS AUTORIZADOA 21KM."/>
            <filter val="PILOTES DE CONCRETO GRAVA COMÚN DE 2000 PSI (PREBARRENADOS) CON DIÁMETRO 0.30 M (INCLUYE: EXCAVACIÓN, FUNDIDA, LOCALIZACIÓN, PREHUECOS, AGUA DE CARROTANQUES, RETIRO DE LODOS Y DESCABECE DE PILOTES)"/>
            <filter val="PILOTES DE CONCRETO GRAVA FINA DE 3000 PSI (PREBARRENADOS) CON DIÁMETRO 0.30M (INCLUYE: EXCAVACIÓN, FUNDIDA, LOCALIZACIÓN, PREHUECOS, AGUA DE CARROTANQUES, RETIRO DE LODOS Y DESCABECE DE PILOTES)"/>
            <filter val="PINTURA RECUBRIMIENTO ELÁSTICO EN RESINA ACRÍLICA APLICADA SOBRE CONCRETO. DOS (2) MANOS. INCLUYE SUMINISTRO Y COLOCACIÓN DE PINTURA."/>
            <filter val="PISO EN ADOQUIN DE CONCRETO A25 20X10X6CM (SUMINISTRO E INSTALACIÓN. INCLUYE BASE 3CM ARENA NIVELACIÓN Y ARENA DE SELLO)"/>
            <filter val="PISO EN CONCRETO 3000 PSI PREMEZCLADO, ENDURECIDO Y ESMALTADO MAS VARILLAS EN ALUMINIO O PLÁSTICAS DE DILATACIÓN COLOR GRIS CADA 1,00M EN DOS DIRECCIONES. (SUMINISTRO E INSTALACION. NO INCL CURADO."/>
            <filter val="PISO EN CONCRETO COLOR GRIS MR41 (280 Kg/Cm2) GRAVA 1&quot; 28 DIAS  ESTAMPADO e=0.10m (INCLUYE SUMINISTRO Y COLOCACIÓN DE CONCRETO, JUEGO DE MOLDES,  DESMOLDANTE EN POLVO, CURADOR PARA CONCRETO, INCLUYE CORTE Y SELLADO DE JUNTAS."/>
            <filter val="PISO EN CONCRETO COLOR OCRE 4000 PSI ESTAMPADO TIPO ESPINA DE PESCADO E=0.12M (INCLUYE SUMINISTRO Y COLOCACIÓN DE CONCRETO, MOLDE DESMOLDANTE, COLOR ENDURECEDOR DE CUARZO, SELLANTE. INCLUYE CORTE Y SELLADO DE JUNTAS.."/>
            <filter val="PISO EN CONCRETO COLOR OCRE MR41 (280 Kg/Cm2) GRAVA 1&quot; 28 DIAS  ESTAMPADO e=0.10m (INCLUYE SUMINISTRO Y COLOCACIÓN DE CONCRETO, JUEGO DE MOLDES,  DESMOLDANTE EN POLVO, CURADOR PARA CONCRETO, INCLUYE CORTE Y SELLADO DE JUNTAS."/>
            <filter val="PISO EN CONCRETO DE 3000 PSI GRAVA COMÚN FUNDIDO EN SITIO"/>
            <filter val="PISO EN CONCRETO MR 41 (280 Kg/Cm2) GRAVA COMÚN ACELERADO A 7 DÍAS, LISO PARA POMPEYANOS Y VIAS A DESNIVEL, COLOR OCRE (INCLUYE SUMINISTRO Y COLOCACIÓN DE CONCRETO, JUEGO DE MOLDES,  DESMOLDANTE EN POLVO, CURADOR PARA CONCRETO, CORTE Y SELLADO DE JUNTAS.)"/>
            <filter val="PISO EN CONCRETO MR 43 (300 KG/CM2) GRAVA COMÚN ACELERADO A 7 DÍAS, LISO PARA POMPEYANOS Y VIAS A DESNIVEL, COLOR OCRE (INCLUYE SUMINISTRO Y COLOCACIÓN DE CONCRETO, DESMOLDANTE EN POLVO, CURADOR PARA CONCRETO, CORTE Y SELLADO DE JUNTAS.)"/>
            <filter val="PISO EN CONCRETO MR43 (315 KG/CM2) GRAVA COMÚN ACELERADO A 7 DÍAS, ESTAMPADO PARA POMPEYANOS, E=0.20M (INCLUYE SUMINISTRO Y COLOCACIÓN DE CONCRETO, JUEGO DE MOLDES, DESMOLDANTE EN POLVO, CURADOR PARA CONCRETO, CORTE Y SELLADO DE JUNTAS."/>
            <filter val="PISO EN CONCRETO MR43 (315 KG/CM2) GRAVA COMÚN ACELERADO A 7 DÍAS, ESTAMPADO PARA POMPEYANOS, e=0.23m (INCLUYE SUMINISTRO Y COLOCACIÓN DE CONCRETO, JUEGO DE MOLDES, DESMOLDANTE EN POLVO, CURADOR PARA CONCRETO, CORTE Y SELLADO DE JUNTAS."/>
            <filter val="PLACA CUBIERTA D=1.70M POZO INSPEC. (FUNDIDA EN SITIO. INC. SUMIN, FORMALET., REFUERZO E INST. INC. TAPA EN CONCRETO)"/>
            <filter val="PLACA DE APROXIMACIÓN PARA PUENTE VEHICULAR EN CONCRETO DE 5000 PSI GRAVA COMÚN (PREMEZCLADO. INCLUYE SUMIN., FORMALETEO, CURADO Y COLOCACIÓN. NO INCL. REFUERZO)."/>
            <filter val="PLACA DE CONCRETO DE 3000 PSI GRAVA COMÚN DE 8CM DE ESPESOR CON LÁMINA EN METALDECK 2&quot; CALIBRE 22. (INCLUYE TRANSPORTE, HERRAMIENTA MENOR, MANO DE OBRA)"/>
            <filter val="PLACA DE CONCRETO LAVADO FUNDIDA EN SITIO DE 3000 PSI (21 MPA), ESPESOR DE PLACA: 10 CM CON MALLA ELECTROSOLDADA DE MM, CON DILATACIONES REMÓVIBLES EN MADERA DE 15 X 15 MM"/>
            <filter val="PLACA EN CONCRETO MR41 ACELERADO A TRES DIAS PARA LOSAS REFORZADAS PARA PUENTES PEATONALES EN CONCRETO. SUMINISTRO E INSTALACION. INCLUYE CORTE Y SELLO DE JUNTAS."/>
            <filter val="PLACA FONDO D=1.70M POZO INSPEC. (FUNDIDA EN SITIO. INCL. SUMIN, FORMALET, REF, INST. INCL. CONCRETO 2000 PSI DE BASE)"/>
            <filter val="PLACA FONDO D=1.95M POZO INSPEC. (FUNDIDA EN SITIO. INCL. SUMIN, FORMALET, REF, INST. INCL. CONCRETO 2000 PSI DE BASE)"/>
            <filter val="POSTE DE REFERENCIA TIPO INVIAS. INCLUYE SUMINISTRO E INSTALACIÓN. (INCLUYE CONCRETO 2000 PSI PARA ANCLAJE , CONCRETO 2500 PSI PARA POSTE, CONCRETOS HECHOS EN OBRA, INCLUYE REFUERZO, FORMALETA Y PINTURA REFLECTIVA."/>
            <filter val="POSTE EN CONCRETO AP, H=10M, CR=1050 KG (INC. SUMINISTRO, IZAJE, HINCADO, APLOMADO Y CIMENTACIÓN SEGÚN NORMA LA009)"/>
            <filter val="POSTE EN CONCRETO AP, H=10M, CR=510 KG (INC. SUMINISTRO, IZAJE, HINCADO, APLOMADO Y CIMENTACIÓN SEGÚN NORMA LA009)"/>
            <filter val="POSTE EN CONCRETO AP, H=10M, CR=750 KG (INC. SUMINISTRO, IZAJE, HINCADO, APLOMADO Y CIMENTACIÓN SEGÚN NORMA LA009)"/>
            <filter val="POSTE EN CONCRETO AP, H=12M, CR=1050 KG (INC. SUMINISTRO, IZAJE, HINCADO, APLOMADO Y CIMENTACIÓN SEGÚN NORMA LA009)"/>
            <filter val="POSTE EN CONCRETO AP, H=12M, CR=510 KG (INC. SUMINISTRO, IZAJE, HINCADO, APLOMADO Y CIMENTACIÓN SEGÚN NORMA LA009)"/>
            <filter val="POSTE EN CONCRETO AP, H=14M, CR=1050 KG (INC. SUMINISTRO, IZAJE, HINCADO, APLOMADO Y CIMENTACIÓN SEGÚN NORMA LA009)"/>
            <filter val="POSTE EN CONCRETO AP, H=14M, CR=1350 KG (INC. SUMINISTRO, IZAJE, HINCADO, APLOMADO Y CIMENTACIÓN SEGÚN NORMA LA009)"/>
            <filter val="POSTE EN CONCRETO AP, H=14M, CR=750 KG (INC. SUMINISTRO, IZAJE, HINCADO, APLOMADO Y CIMENTACIÓN SEGÚN NORMA LA009)"/>
            <filter val="POSTE EN CONCRETO AP, H=8M, CR=510 KG (INC. SUMINISTRO, IZAJE, HINCADO, APLOMADO Y CIMENTACIÓN SEGÚN NORMA LA009)"/>
            <filter val="POSTE EN CONCRETO AP, H=8M, CR=750 KG (INC. SUMINISTRO, IZAJE, HINCADO, APLOMADO Y CIMENTACIÓN SEGÚN NORMA LA009)"/>
            <filter val="POSTE EN CONCRETO LA, H=10M, CR=1050 KG (INC. SUMINISTRO, IZAJE, HINCADO, APLOMADO Y CIMENTACIÓN SEGÚN NORMA LA009)"/>
            <filter val="POSTE EN CONCRETO LA, H=10M, CR=510 KG (INC. SUMINISTRO, IZAJE, HINCADO, APLOMADO Y CIMENTACIÓN SEGÚN NORMA LA009)"/>
            <filter val="POSTE EN CONCRETO LA, H=10M, CR=750 KG (INC. SUMINISTRO, IZAJE, HINCADO, APLOMADO Y CIMENTACIÓN SEGÚN NORMA LA009)"/>
            <filter val="POSTE EN CONCRETO LA, H=12M, CR=1050 KG (INC. SUMINISTRO, IZAJE, HINCADO, APLOMADO Y CIMENTACIÓN SEGÚN NORMA LA009)"/>
            <filter val="POSTE EN CONCRETO LA, H=12M, CR=510 KG (INC. SUMINISTRO, IZAJE, HINCADO, APLOMADO Y CIMENTACIÓN SEGÚN NORMA LA009)"/>
            <filter val="POSTE EN CONCRETO LA, H=12M, CR=750 KG (INC. SUMINISTRO, IZAJE, HINCADO, APLOMADO Y CIMENTACIÓN SEGÚN NORMA LA009)"/>
            <filter val="POSTE EN CONCRETO LA, H=14M, CR=1050 KG (INC. SUMINISTRO, IZAJE, HINCADO, APLOMADO Y CIMENTACIÓN SEGÚN NORMA LA009)"/>
            <filter val="POSTE EN CONCRETO LA, H=14M, CR=1350 KG (INC. SUMINISTRO, IZAJE, HINCADO, APLOMADO Y CIMENTACIÓN SEGÚN NORMA LA009)"/>
            <filter val="POSTE EN CONCRETO LA, H=14M, CR=750 KG (INC. SUMINISTRO, IZAJE, HINCADO, APLOMADO Y CIMENTACIÓN SEGÚN NORMA LA009)"/>
            <filter val="POSTE EN CONCRETO LA, H=8M, CR=1050 KG (INC. SUMINISTRO, IZAJE, HINCADO, APLOMADO Y CIMENTACIÓN SEGÚN NORMA LA009)"/>
            <filter val="POSTE EN CONCRETO LA, H=8M, CR=510 KG (INC. SUMINISTRO, IZAJE, HINCADO, APLOMADO Y CIMENTACIÓN SEGÚN NORMA LA009)"/>
            <filter val="POSTE EN CONCRETO LA, H=8M, CR=750 KG (INC. SUMINISTRO, IZAJE, HINCADO, APLOMADO Y CIMENTACIÓN SEGÚN NORMA LA009)"/>
            <filter val="POSTE METALICO H=21M. INCLUYE CANASTILLA Y BRAZO SENCILLO. (INC. SUMINISTRO, IZAJE, APLOMADO E INSTALACIÓN. INC. BRAZO SENCILLO Y BASE EN CONCRETO Y BASE GRANULAR B-600)"/>
            <filter val="POZO EYECTOR EN CONCRETO 4000 PSI (28 MPA) GRAVA COMÚN - AGUAS LLUVIAS D 1.2M (PREMEZCLADO. INCLUYE SUMINISTRO, FORMALETEO, COLOCACIÓN Y CURADO Y REFUERZO)."/>
            <filter val="PROTECTOR DE RAMPA EN TUBERÍA A.N. 2&quot;. SUMINISTRO E INSTALACIÓN. INCLUYE ANCLAJES EN CONCRETO PREMEZCLADO DE 3000 PSI (GRAVA COMUN)."/>
            <filter val="PROYECTO CONSTRUCCION PUENTES SAN AGUSTIN Y LOS ANDES - PRUEBA DE CARGA ESTÁTICA PARA PUENTE VEHICULAR CON SUPERESTRUCTURA EN CONCRETO. (INCLUYE LOGISTICA, EQUIPOS Y PERSONAL PARA TOMA DE INFORMACION, PROCESAMIENTO DE LA MISMA Y ENTREGA DE INFORME FINAL)"/>
            <filter val="PROYECTO ESPECIFICO PATIO ZONAL ALAMEDA EL JARDIN: BORDILLO ANTEPECHO POLIMERO TIPO B PARA VENTANAS, EN CONCRETO 0.40 x 0.25 MTS. (ALIGERADO). (SUMINSTRO E INSTALACION)"/>
            <filter val="PROYECTO ESPECIFICO PATIO ZONAL ALAMEDA EL JARDIN: CONCRETO IMPERMEABILIZADO SUPERESTRUCTURA DE 5000 PSI PREMEZCLADO, GRAVA COMÚN (INCLUYE SUMINISTRO, BOMBEO, FORMALETEO, COLOCACIÓN, CURADO Y JUNTAS. NO INCL. REFUERZO)."/>
            <filter val="PROYECTO ESPECIFICO PATIO ZONAL ALAMEDA EL JARDIN: CONCRETO PULIDO SIN ACABADO (INCLUYE SUMINISTRO E INSTALACIÓN)"/>
            <filter val="PROYECTO ESPECIFICO PATIO ZONAL ALAMEDA EL JARDIN: CONCRETO TREMIE 4000 PSI (28 Mpa) PARA PANTALLAS (INCLUYE SUMINISTRO E INSTALACIÓN. NO INCLUYE REFUERZO)"/>
            <filter val="PROYECTO ESPECIFICO PATIO ZONAL ALAMEDA EL JARDIN: ESCALERA MACIZA A LA VISTA EN CONCRETO COLOR GRIS F ́C 5000 PSI, (CONSTRUCCION: INCLUYE AUTOBOMBA, CONCRETO DE 5000 PSI, CAMILLA DE MADERA NUEVA, DESMOLDANTE EN POLVO, MANO DE OBRA)"/>
            <filter val="Proyecto factibilidad, estudios y diseños para la construcción de los puntos inestables de la vía Bogotá - La Calera: MOJON DE CONCRETO DE 0,3 x 0,3 x 0,3m (Incluye Suministro e Instalación)"/>
            <filter val="Proyecto factibilidad, estudios y diseños para la construcción de los puntos inestables de la vía Bogotá - La Calera: RELLENO EN CONCRETO CELULAR DE 1500 psi 28 días. (Incluye Suministro e Instalación)"/>
            <filter val="Proyecto Intersección a Desnivel Autopista Sur (NQS) con Av. Bosa: CÁMARA EN CONCRETO DE 4000 PSI GRAVA COMÚN PREFABRICADO TIPO II. SUMINISTRO E INSTALACIÓN."/>
            <filter val="Proyecto Intersección a Desnivel Autopista Sur (NQS) con Av. Bosa: Pilote FDP (Full displacement pile) Concreto Tremie 3000 PSI de 40 cm de diámetro."/>
            <filter val="PRUEBA DE CARGA ESTÁTICA Y DINÁMICA PARA PUENTE PEATONAL EN ESTRUCTURA METÁLICA Y CONCRETO REFORZADO. (INCL. LOGÍSTICA, EQUIPOS Y PERSONAL PARA TOMA INFORMACIÓN, PROCESAMIENTO Y ENTREGA INFORME FINAL."/>
            <filter val="PUNTO ECOLÓGICO COMPUESTO POR 3 CANECAS TIPO BARCELONA M-121. (INCLUYE CONCRETO PARA ANCLAJE DE 3000 PSI PREMEZCLADO GRAVA COMÚN Y SUBBASE GRANULAR PEATONAL SBG_PEA). SUMINISTRO E INSTALACIÓN"/>
            <filter val="RAMPA VEHICULAR FUNDIDA EN EL SITIO EN CONCRETO PREMEZCLADO DE 3000 PSI (GRAVA COMUN) SUM, CONSTR. E INSTALACIÓN. INCLUYE ACABADO EN ADOQUIN DE ARCILLA TIPO TRÁFICO PESADO O SIMILAR, BASE DE 4CM EN MORTERO DE 2000 PSI."/>
            <filter val="RECOLECCIÓN DE TACHONES DE CONCRETO EN LAS TRONCALES (1.75M X 0.25M X 0.15M)"/>
            <filter val="RECONSTRUCCIÓN DE LA TAPA DE SUMIDERO SL-100. CONCRETO 3000 PSI HECHO EN OBRA (INCLUYE DEMOLICIÓN DE LA PLACA DE CONCRETO EXISTENTE. INCLUYE ANCLAJES, ACERO DE REFUERZO, FORMALETA, ADHESIVO ESTRUCTURAL, CURADO, MARCO Y REJILLA) ALTURA=20 CM."/>
            <filter val="REDUCTOR DE VELOCIDAD BAJO EN CONCRETO PREMEZCLADO 4000 PSI GRAVA COMÚN. SUMINISTRO E INSTALACION. (INCLUYE FORMALETA, REFUERZO, CURADO Y PINTURA."/>
            <filter val="REDUCTOR DE VELOCIDAD TIPO RESALTO PARABOLICO DE 4 METROS DE ANCHO. EN CONCRETO PREMEZCLADO 4000 PSI  (280 Kg/cm2) GRAVA COMÚN.  SUMINISTRO E INSTALACION. (INCLUYE FORMALETA,  REFUERZO, CURADO Y PINTURA)."/>
            <filter val="REJA DE PROTECCIÓN PARA PARQUES VECINALES Y DE BOLSILLO. SEGÚN ESPECIFICACIONES IDRD. (SUMINISTRO E INSTALACIÓN. INCLUYE BASE EN CONCRETO DE 3000 PSI. NO INCLUYE ACERO DE REFUERZO)."/>
            <filter val="REJILLA PREFABRICADA EN CONCRETO 0,4M X 0,4M. (INCLUYE SUMINISTRO Y COLOCACIÓN, MORTERO DE 2000 PSI Y MANO DE OBRA)"/>
            <filter val="REJILLA PREFABRICADA EN CONCRETO 0,5M X 1,0M X 0,1. (INCLUYE SUMINISTRO Y COLOCACIÓN, MORTERO DE 2000 PSI Y MANO DE OBRA)"/>
            <filter val="REMATE RAMPA CONCRETO DE 3000 PSI (21 MPA) GRAVA COMÚN FUNDIDO EN SITIO. PREMEZCLADO. INCLUYE SUMINISTRO, FORMALETEO, COLOCACIÓN Y CURADO. NO INCLUYE REFUERZO)."/>
            <filter val="REPOSICION BOLARDO M61 INCLUYE EXCAVACION CARGUE Y DISPOSICION FINAL DE ESCOMBROS Y BASE EN CONCRETO DE 1500PSI"/>
            <filter val="REPOSICION BOLARDO M63 INCLUYE EXCAVACION CARGUE Y DISPOSICION FINAL DE ESCOMBROS Y BASE EN CONCRETO DE 1500PSI"/>
            <filter val="REPOSICIÓN DE LOSA DE CONCRETO MR45 E=0.20 M - HORARIO NOCTURNO. INCLUYE ACERO DE REFUERZO, DEMOLICIÓN DE PISOS DE CONCRETO, TRANSPORTE Y DISPOSICIÓN FINAL DE ESCOMBROS."/>
            <filter val="REPOSICIÓN DE SELLO DE JUNTAS DE PAVIMENTO DE CONCRETO HIDRÁULICO, ANCHO HASTA DE 1 1/4&quot; (32 MM). (INCLUYE LIMPIEZA, SUMINISTRO E INSTALACIÓN DE FONDO Y SELLANTE)."/>
            <filter val="REPOSICIÓN DE SELLO DE JUNTAS DE PAVIMENTO DE CONCRETO HIDRÁULICO, ANCHO HASTA DE 5/8&quot; (16 MM). (INCLUYE LIMPIEZA, SUMINISTRO E INSTALACIÓN DE FONDO Y SELLANTE)."/>
            <filter val="REPOSICIÓN DE SELLO DE JUNTAS DE PAVIMENTO DE CONCRETO HIDRÁULICO, ANCHO HASTA DE 7/8&quot; (16 MM). (INCLUYE LIMPIEZA, SUMINISTRO E INSTALACIÓN DE FONDO Y SELLANTE)."/>
            <filter val="RETIRO DE BOLARDO (O RESTOS). INCLUYE REPARACIÓN DEL SITIO CON CONCRETO DE 1500 PSI HECHO EN OBRA (40X40X10CM) Y SUBBASE GRANULAR B-200 E=0.35. INCLUYE RETIRO DE ESCOMBROS. INCLUYE DEMOLICIÓN Y EXCAVACIÓN."/>
            <filter val="RETIRO DE BOLARDO EN CONCRETO TIPO M-60. INCLUYE REPARACION DEL SITIO CON CONCRETO DE 1500PSI HECHO EN OBRA (40X40X10CM) Y SUBBASE GRANULAR SBG_200 E=0.35. NO INCLUYE RETIRO DE ESCOMBROS. INCLUYE DEMOLICION Y EXCAVACION."/>
            <filter val="RETIRO DE CANECAS, SEÑALES DE TRANSITO PROTECTORES DE ARBOLES. INCLUYE REPARACION DEL SITIO EN CONCRETO DE 1500 PSI HECHO EN OBRA Y SUBBASE GRANULAR B-200 E=0.35M DISTANCIA DE TRANSPORTE 21KM."/>
            <filter val="RETIRO DE PISOS EN PANELES PREFABRICADOS EN CONCRETO REFORZADO PARA ESTACIONES TRANSMILENIO"/>
            <filter val="RETIRO DE SELLO EXISTENTE DE JUNTAS DE PAVIMENTO DE CONCRETO HIDRÁULICO (INCLUYE DISCO DIAMANTADO ASFALTO-CONCRETO 350 MM, AGUA Y MANO DE OBRA)."/>
            <filter val="RETIRO DE TELÉFONOS PÚBLICOS (INCLUYE DESCONEXIÓN, DEMOLICIÓN CONCRETO, EXCAVACIÓN, RELLENO CON MATERIAL DE LA EXCAVACIÓN Y DISPOSICIÓN FINAL)"/>
            <filter val="RETIRO DE TUBERIA DE CONCRETO Diámetro = 1,40m  (Incluye cargue, retiro de material, transporte y disposición final de escombros en sitio autorizado)."/>
            <filter val="RETIRO Y LAVADO DE SUPERFICIE DE BIOCAPAS MEDIANTE PRODUCTO LIMPIADOR NEW O SIMILAR. LIMPIADOR PARA CONCRETO-LADRILLO"/>
            <filter val="RETIRO, DEMONTE DE MATERIAL DE JUNTA DE DILATACIÓN EXISTENTE Y DEMOLICIÓN DE CONCRETO ADYACENTE A LA JUNTA, ANCHO VARIABLE DE 80 A 90CM. (INCLUYE CARGUE, TRANSPORTE Y RETIRO DE ESCOMBROS)."/>
            <filter val="RUEDA PARA NIÑOS DE 1 A 5 AÑOS. SEGÚN ESPECIFICACIONES IDRD. (SUMINISTRO E INSTALACIÓN. INCLUYE EXCAVACIÓN Y CONCRETO DE 3000 PSI. NO INCLUYE ACERO DE REFUERZO)."/>
            <filter val="SALIDA PARA EL MASTIL DEL GPS EN TUBERIA EMT 1&quot; INCL PEDESTAL EN CONCRETO DE 1.0MX0.80MX0.80M. ESTA SALIDA VA DESDE EL MASTIL DEL GPS A SALIDA DE LA RAMPA NORTE HASTA EL RACK DE DATOS DEL VAGON Y EMBEBIDA EN EL PISO."/>
            <filter val="SALIDA PARA EL MASTIL DEL GPS. INCL PEDESTAL EN CONCRETO DE 1.0MX0.8MX0.8M. SUMIN E INSTAL. EMBEBIDA EN EL PISO. (NO INCLUYE TUBERIA NI CABLEADO)."/>
            <filter val="SANEADO DE CONCRETO DE RECUBRIMIENTO. INCLUYE ESCARIFICACIÓN DE CONCRETO PROFUNDIDAD ENTRE 2CM Y 7CM, LIMPIEZA Y APLICACIÓN DE RECUBRIMIENTO ANTICORROSIVO PARA EL ACERO DE REFUERZO EXISTENTE Y MORTERO DE REPARACIÓN ESTRUCTURAL. NIVEL DE TRABAJO+3.0M"/>
            <filter val="SARDINEL CHAFLANADO DE H-MAX 0.50M Y A- PROM 0.15M PARA SEPARADORES. SUM. Y CONST. FUNDIDO EN SITIO EN CONCRETO PREMEZCLADO DE 3000 PSI (GRAVA COMUN) INCLUYE FORMALETA METÁLICA PARA SARDINEL. NO INCLUYE REFUERZO."/>
            <filter val="SARDINEL CURVO FUNDIDO EN SITIO EN CONCRETO PREMEZCLADO DE 3000 PSI (GRAVA COMUN) E= 0.20M H= 0.35M SUMINISTRO Y CONSTRUCCIÓN (INCLUYE FORMALETA METÁLICA, ACERO DE REFUERZO Y ALAMBRE NEGRO."/>
            <filter val="SARDINEL FUNDIDO EN SITIO EN CONCRETO PREMEZCLADO DE 3000PSI. SUMINISTRO Y CONSTRUCCION. (GRAVA COMÚN) E=0.20M H=0.35M (INCLUYE FORMALETA METÁLICA, ACERO DE REFUERZO Y ALAMBRE NEGRO)."/>
            <filter val="SARDINEL H=0.20M, E=0.15M CONCRETO 3000 PSI (FUNDIDO EN SITIO, CONCRETO HECHO EN OBRA. INC. SUMIN, FORMALET. Y CONST.)"/>
            <filter val="SARDINEL H=0.20M, E=0.15M CONCRETO 3000 PSI (FUNDIDO EN SITIO, CONCRETO PREMEZCLADO. INC. SUMIN, FORMALET. Y CONST.)"/>
            <filter val="SARDINEL H=0.25M, E=0.15M CONCRETO 3000 PSI (FUNDIDO EN SITIO, CONCRETO HECHO EN OBRA. INC. SUMIN, FORMALET. Y CONST.)"/>
            <filter val="SARDINEL H=0.25M, E=0.15M CONCRETO 3000 PSI (FUNDIDO EN SITIO, CONCRETO PREMEZCLADO. INC. SUMIN, FORMALET. Y CONST.)"/>
            <filter val="SARDINEL H=0.30M, E=0.15M CONCRETO 3000 PSI (FUNDIDO EN SITIO, CONCRETO HECHO EN OBRA. INC. SUMIN, FORMALET. Y CONST.)"/>
            <filter val="SARDINEL H=0.30M, E=0.15M CONCRETO 3000 PSI (FUNDIDO EN SITIO, CONCRETO PREMEZCLADO. INC. SUMIN, FORMALET. Y CONST.)"/>
            <filter val="SARDINEL H=0.40M, E=0.15M CONCRETO 3000 PSI (FUNDIDO EN SITIO, CONCRETO HECHO EN OBRA. INC. SUMIN, FORMALET. Y CONST.)"/>
            <filter val="SARDINEL H=0.40M, E=0.15M CONCRETO 3000 PSI (FUNDIDO EN SITIO, CONCRETO PREMEZCLADO. INC. SUMIN, FORMALET. Y CONST.)"/>
            <filter val="SELLADO DE JUNTAS EN PAVIMENTO DE CONCRETO HIDRAULICO (INCLUYE LIMPIEZA, SUMINISTRO E INSTALACIÓN DE FONDO Y SELLANTE)"/>
            <filter val="SILLA EN CONCRETO DE 3000 PSI 10CM X 15CM (SUMINISTRO E INSTALACIÓN)."/>
            <filter val="SUBBASE GRANULAR CLASE A (SBG_A) CON RECICLADO DE CONCRETO HIDRAULICO (SUMINISTRO, EXTENDIDO MANUAL, HUMEDECIMIENTO Y COMPACTACIÓN CON VIBROCOMPACTADOR)"/>
            <filter val="SUBBASE GRANULAR CLASE A (SBG_A) CON RECICLADO DE CONCRETO HIDRAULICO (SUMINISTRO, EXTENDIDO, NIVELACIÓN, HUMEDECIMIENTO Y COMPACTACIÓN CON VIBROCOMPACTADOR)"/>
            <filter val="SUBBASE GRANULAR CLASE B (SBG_B) CON RECICLADO DE CONCRETO (SUMINISTRO, EXTENDIDO, NIVELACIÓN, HUMEDECIMIENTO Y COMPACTACIÓN CON VIBROCOMPACTADOR)"/>
            <filter val="SUBBASE GRANULAR CLASE B (SBG_B) CON RECICLADO DE CONCRETO HIDRAULICO (SUMINISTRO, EXTENDIDO MANUAL, HUMEDECIMIENTO Y COMPACTACIÓN)"/>
            <filter val="SUBBASE GRANULAR CLASE C (SBG_C) CON RECICLADO DE CONCRETO HIDRAULICO (SUMINISTRO, EXTENDIDO MANUAL, HUMEDECIMIENTO Y COMPACTACIÓN)"/>
            <filter val="SUBBASE GRANULAR CLASE C (SBG_C) CON RECICLADO DE CONCRETO HIDRAULICO (SUMINISTRO, EXTENDIDO, NIVELACIÓN, HUMEDECIMIENTO Y COMPACTACIÓN CON VIBROCOMPACTADOR)"/>
            <filter val="SUBBASE GRANULAR CON RECICLADO DE CONCRETO ASFALTICO (SUMINISTRO, EXTENDIDO, NIVELACIÓN, HUMEDECIMIENTO Y COMPACTACIÓN CON VIBROCOMPACTADOR)"/>
            <filter val="SUMIDERO ESPECIAL TIPO 1, H=1.65M (FUNDIDO EN SITIO, CONCRETO HECHO EN OBRA. INCL. SUM, FORM, REF. Y CONST. INCL. REJA)"/>
            <filter val="SUMIDERO ESPECIAL TIPO 1, H=1.65M (FUNDIDO EN SITIO, CONCRETO PREMEZCLADO. INCL. SUM, FORM, REF. Y CONST. INCL. REJA)"/>
            <filter val="SUMIDERO LATERAL SL-100, H=1.25M (FUNDIDO EN SITIO, CONCRETO HECHO EN OBRA. INCL. SUMIN, FORM, REF. Y CONST. INCL. TAPA)"/>
            <filter val="SUMIDERO LATERAL SL-100, H=1.25M (FUNDIDO EN SITIO, CONCRETO PREMEZCLADO. INCL. SUMIN, FORM, REF. Y CONSTR. INCL. TAPA)"/>
            <filter val="SUMIDERO LATERAL SL-100A, H=1.7M (FUNDIDO EN SITIO, CONCRETO HECHO EN OBRA. INCL. SUM, FORM, REF. Y CONST. INCL. TAPA)"/>
            <filter val="SUMIDERO LATERAL SL-100A, H=1.7M (FUNDIDO EN SITIO, CONCRETO PREMEZCLADO. INCL. SUMIN, FORM, REF. Y CONSTR. INCL. TAPA)"/>
            <filter val="SUMIDERO LATERAL SL-150, H=1.25M (FUNDIDO EN SITIO, CONCRETO HECHO EN OBRA. INCL. SUMIN, FORM, REF. Y CONST. INCL. TAPA)"/>
            <filter val="SUMIDERO LATERAL SL-150, H=1.25M (FUNDIDO EN SITIO, CONCRETO PREMEZCLADO. INCL. SUMIN, FORM, REF. Y CONSTR. INCL. TAPA)"/>
            <filter val="SUMIDERO LATERAL SL-150A, H=1.7M (FUNDIDO EN SITIO, CONCRETO HECHO EN OBRA. INCL. SUM, FORM, REF. Y CONST. INCL. TAPA)"/>
            <filter val="SUMIDERO LATERAL SL-150A, H=1.7M (FUNDIDO EN SITIO, CONCRETO PREMEZCLADO. INCL. SUMIN, FORM, REF. Y CONSTR. INCL. TAPA)"/>
            <filter val="SUMIDERO LATERAL SL-200, H=1.25M (FUNDIDO EN SITIO, CONCRETO HECHO EN OBRA. INCL. SUMIN, FORM, REF. Y CONST. INCL. TAPA)"/>
            <filter val="SUMIDERO LATERAL SL-200, H=1.25M (FUNDIDO EN SITIO, CONCRETO PREMEZCLADO. INCL. SUMIN, FORM, REF. Y CONSTR. INCL. TAPA)"/>
            <filter val="SUMIDERO LATERAL SL-200A, H=1.7M (FUNDIDO EN SITIO, CONCRETO HECHO EN OBRA. INCL. SUM, FORM, REF. Y CONST. INCL. TAPA)"/>
            <filter val="SUMIDERO LATERAL SL-200A, H=1.7M (FUNDIDO EN SITIO, CONCRETO PREMEZCLADO. INCL. SUMIN, FORM, REF. Y CONSTR. INCL. TAPA)"/>
            <filter val="SUMIDERO LATERAL SL-250, H=1.25M (FUNDIDO EN SITIO, CONCRETO HECHO EN OBRA. INCL. SUMIN, FORM, REF. Y CONST. INCL. TAPA)"/>
            <filter val="SUMIDERO LATERAL SL-250, H=1.25M (FUNDIDO EN SITIO, CONCRETO PREMEZCLADO. INCL. SUMIN, FORM, REF. Y CONSTR. INCL. TAPA)"/>
            <filter val="SUMIDERO LATERAL SL-250A, H=1.7M (FUNDIDO EN SITIO, CONCRETO HECHO EN OBRA. INCL. SUM, FORM, REF. Y CONST. INCL. TAPA)"/>
            <filter val="SUMIDERO LATERAL SL-250A, H=1.7M (FUNDIDO EN SITIO, CONCRETO PREMEZCLADO. INCL. SUMIN, FORM, REF. Y CONSTR. INCL. TAPA)"/>
            <filter val="SUMIDERO PARA CANAL DE DRENAJE PREFABRICADO EN POLYCONCRETO CON REJA DE FUNDICIÓN, PD-150V, CLASE DE CARGA D400, LONG=500MM, H= 575 MM, ANCHO= 180 MM, EN COLOR NATURAL, (NO INCLUYE: EXCAVACIÓN, CONCRETO, DRENAJE, RELLENOS, TAPAS O ACCESORIOS)"/>
            <filter val="SUMIDERO TRANSVERSAL ST-1, H=1.9M (FUNDIDO EN SITIO, CONCRETO HECHO EN OBRA. INCL. SUM, FORM, REF. Y CONST. INCL. REJA)"/>
            <filter val="SUMIDERO TRANSVERSAL ST-1, H=1.9M (FUNDIDO EN SITIO, CONCRETO PREMEZCLADO. INCL. SUMIN, FORM, REF. Y CONST. INCL. REJA)"/>
            <filter val="SUMIDERO TRANSVERSAL ST-2, H=1.77M (FUNDIDO EN SITIO, CONCRETO HECHO EN OBRA. INCL. SUM, FORM, REF. Y CONST. INCL. REJA)"/>
            <filter val="SUMIDERO TRANSVERSAL ST-2, H=1.77M (FUNDIDO EN SITIO, CONCRETO PREMEZCLADO. INCL. SUMIN, FORM, REF. Y CONST. INCL. REJA)"/>
            <filter val="SUPER ESTRUCTURA EN CONCRETO DE 5000 PSI PREMEZCLADO, GRAVA COMÚN (Incluye Sumin, bombeo, Formaleteo, Colocación y Curado. No incl. Refuerzo)."/>
            <filter val="SUPER ESTRUCTURA EN CONCRETO DE 6000 PSI PREMEZCLADO, GRAVA COMÚN (Incluye Sumin, bombeo, Formaleteo, Colocación y Curado. No incl. Refuerzo)."/>
            <filter val="SUPER ESTRUCTURA EN CONCRETO DE 7000 PSI PREMEZCLADO, GRAVA COMÚN (Incluye Sumin, bombeo, Formaleteo, Colocación y Curado. No incl. Refuerzo)."/>
            <filter val="TABLETA PREFABRICADA EN CONCRETO 6X20X20 CM COLOR CHOCOLATE O SIMILAR (SUMINISTRO E INSTALACIÓN)"/>
            <filter val="TABLETA PREFABRICADA EN CONCRETO 6X20X20 COLOR ARENA O SIMILAR (SUMINISTRO E INSTALACIÓN)"/>
            <filter val="TABLETA PREFABRICADA EN CONCRETO 6X20X20 COLOR GRIS NATURAL O SIMILAR (SUMINISTRO E INSTALACIÓN)"/>
            <filter val="TABLETA PREFABRICADA EN CONCRETO 6X20X20 COLOR MARRÓN (SUMINISTRO E INSTALACIÓN)"/>
            <filter val="TABLETA PREFABRICADA EN CONCRETO 6X20X20 COLOR OCRE O SIMILAR (SUMINISTRO E INSTALACIÓN)"/>
            <filter val="TACHÓN EN CONCRETO L=0.40M HI=0.15M, HS=0.08M (INCLUYE SUMINISTRO E INSTALACIÓN) INCLUYE PEGANTE EPÓXICO Y EQUIPOS PARA LA INSTALACIÓN Y ANCLAJE."/>
            <filter val="TACHÓN EN CONCRETO L=0.40M HI=0.15M, HS=0.08M (INCLUYE SUMINISTRO E INSTALACIÓN) INCLUYE PINTURA PARA INSTALAR"/>
            <filter val="TALÓN EN CONCRETO DE 3000 PSI (SUMINISTRO E INSTALACIÓN)."/>
            <filter val="TRASLADO BANCA CONCRETO CON ESPALDAR. (TRASLADO EN CAMIONETA A ALMACÉN Y REUBICACIÓN POSTERIOR)."/>
            <filter val="TRASLADO DE ARMARIOS (Incluye retiro, traslado e instalación de armario. Demolición manual, excavación y colocación de concreto para dados, transporte y disposición de sobrantes)"/>
            <filter val="TUBERIA CONCRETO ALTA RESISTENCIA D= 10&quot; (INCLUYE SUMINISTRO, INSTALACIÓN Y MORTERO 2000 PSI PARA RECUBRIMIENTO DE JUNTA)."/>
            <filter val="TUBERIA CONCRETO ALTA RESISTENCIA D= 12&quot; (INCLUYE SUMINISTRO, INSTALACIÓN Y MORTERO 2000 PSI PARA RECUBRIMIENTO DE JUNTA)."/>
            <filter val="TUBERÍA CONCRETO CLASE V D= 24&quot; (INCLUYE MORTERO DE INSTALACIÓN. SUMINISTRO E INSTALACIÓN)."/>
            <filter val="TUBERÍA CONCRETO CLASE V D= 27&quot; (INCLUYE MORTERO DE INSTALACIÓN. SUMINISTRO E INSTALACIÓN)."/>
            <filter val="TUBERÍA CONCRETO CLASE V D= 40&quot; (INCLUYE MORTERO DE INSTALACIÓN. SUMINISTRO E INSTALACIÓN)."/>
            <filter val="TUBERIA CONCRETO D= 16&quot; CL. V EXTRARREFORZADA PARA INSTALACIÓN SUPERFICIAL (SUMINISTRO E INSTALACIÓN). INCLUYE MORTERO 2000 PSI PARA RECUBRIMIENTO DE JUNTA."/>
            <filter val="TUBERIA CONCRETO D= 32&quot; CL. II REFORZADO. INCLUYE SUMINISTRO E INSTALACIÓN"/>
            <filter val="TUBERÍA CONCRETO D= 32&quot; CL. III REFORZADA. SUMINISTRO E INSTALACIÓN."/>
            <filter val="TUBERIA CONCRETO D= 8&quot; CL. V EXTRARREFORZADA PARA INSTALACIÓN SUPERFICIAL (SUMINISTRO E INSTALACIÓN). INCLUYE MORTERO 2000 PSI PARA RECUBRIMIENTO DE JUNTA."/>
            <filter val="TUBERIA CONCRETO D=10&quot; CL. I SIN REFUERZO (INCLUYE SUMINISTRO E INSTALACIÓN)"/>
            <filter val="TUBERIA CONCRETO D=10&quot; CL. II SIN REFUERZO (INCLUYE SUMINISTRO E INSTALACIÓN)"/>
            <filter val="TUBERIA CONCRETO D=12&quot; CL. I SIN REFUERZO (INCLUYE SUMINISTRO E INSTALACIÓN)"/>
            <filter val="TUBERIA CONCRETO D=12&quot; CL. II SIN REFUERZO (INCLUYE SUMINISTRO E INSTALACIÓN)"/>
            <filter val="TUBERIA CONCRETO D=14&quot; CL. I SIN REFUERZO (INCLUYE SUMINISTRO E INSTALACIÓN)"/>
            <filter val="TUBERIA CONCRETO D=14&quot; CL. II SIN REFUERZO (INCLUYE SUMINISTRO E INSTALACIÓN)"/>
            <filter val="TUBERIA CONCRETO D=16&quot; CL. I SIN REFUERZO (INCLUYE SUMINISTRO E INSTALACIÓN)"/>
            <filter val="TUBERIA CONCRETO D=16&quot; CL. II SIN REFUERZO (INCLUYE SUMINISTRO E INSTALACIÓN)"/>
            <filter val="TUBERIA CONCRETO D=18&quot; CL. I SIN REFUERZO (INCLUYE SUMINISTRO E INSTALACIÓN)"/>
            <filter val="TUBERIA CONCRETO D=18&quot; CL. II SIN REFUERZO (INCLUYE SUMINISTRO E INSTALACIÓN)"/>
            <filter val="TUBERIA CONCRETO D=20&quot; CL. I SIN REFUERZO (INCLUYE SUMINISTRO E INSTALACIÓN)"/>
            <filter val="TUBERIA CONCRETO D=20&quot; CL. II SIN REFUERZO (INCLUYE SUMINISTRO E INSTALACIÓN)"/>
            <filter val="TUBERIA CONCRETO D=24&quot; CL. I REFORZADO (INCLUYE SUMINISTRO E INSTALACIÓN)"/>
            <filter val="TUBERIA CONCRETO D=24&quot; CL. I SIN REFUERZO (INCLUYE SUMINISTRO E INSTALACIÓN)"/>
            <filter val="TUBERIA CONCRETO D=24&quot; CL. II REFORZADO (INCLUYE SUMINISTRO E INSTALACIÓN)"/>
            <filter val="TUBERIA CONCRETO D=24&quot; CL. II SIN REFUERZO (INCLUYE SUMINISTRO E INSTALACIÓN)"/>
            <filter val="TUBERIA CONCRETO D=24&quot; CL. III REFORZADO (INCLUYE SUMINISTRO E INSTALACIÓN)"/>
            <filter val="TUBERIA CONCRETO D=24&quot; CL. IV REFORZADO (INCLUYE SUMINISTRO E INSTALACIÓN)"/>
            <filter val="TUBERIA CONCRETO D=27&quot; CL. I REFORZADO (INCLUYE SUMINISTRO E INSTALACIÓN)"/>
            <filter val="TUBERIA CONCRETO D=27&quot; CL. II REFORZADO (INCLUYE SUMINISTRO E INSTALACIÓN)"/>
            <filter val="TUBERIA CONCRETO D=27&quot; CL. III REFORZADO (INCLUYE SUMINISTRO E INSTALACIÓN)"/>
            <filter val="TUBERIA CONCRETO D=27&quot; CL. IV REFORZADO (INCLUYE SUMINISTRO E INSTALACIÓN)"/>
            <filter val="TUBERIA CONCRETO D=30&quot; CL. IV REFORZADO (INCLUYE SUMINISTRO E INSTALACIÓN)"/>
            <filter val="TUBERIA CONCRETO D=32&quot; CL. I REFORZADO (INCLUYE SUMINISTRO E INSTALACIÓN)"/>
            <filter val="TUBERIA CONCRETO D=36&quot; CL. I REFORZADO (INCLUYE SUMINISTRO E INSTALACIÓN)"/>
            <filter val="TUBERIA CONCRETO D=36&quot; CL. II REFORZADO (INCLUYE SUMINISTRO E INSTALACIÓN)"/>
            <filter val="TUBERIA CONCRETO D=36&quot; CL. III REFORZADO (INCLUYE SUMINISTRO E INSTALACIÓN)"/>
            <filter val="TUBERIA CONCRETO D=36&quot; CL. IV REFORZADO (INCLUYE SUMINISTRO E INSTALACIÓN)"/>
            <filter val="TUBERIA CONCRETO D=36&quot; CL. V REFORZADO (INCLUYE SUMINISTRO, INSTALACIÓN, MORTERO 2000 PSI PARA CUBRIMIENTO DE JUNTA)."/>
            <filter val="TUBERIA CONCRETO D=40&quot; CL. I REFORZADO (INCLUYE SUMINISTRO E INSTALACIÓN)"/>
            <filter val="TUBERIA CONCRETO D=40&quot; CL. II REFORZADO (INCLUYE SUMINISTRO E INSTALACIÓN)"/>
            <filter val="TUBERIA CONCRETO D=40&quot; CL. III REFORZADO (INCLUYE SUMINISTRO E INSTALACIÓN)"/>
            <filter val="TUBERIA CONCRETO D=40&quot; CL. IV REFORZADO (INCLUYE SUMINISTRO E INSTALACIÓN)"/>
            <filter val="TUBERIA CONCRETO D=44&quot; CL. I REFORZADO (INCLUYE SUMINISTRO E INSTALACIÓN)"/>
            <filter val="TUBERIA CONCRETO D=44&quot; CL. II REFORZADO (INCLUYE SUMINISTRO E INSTALACIÓN)"/>
            <filter val="TUBERIA CONCRETO D=44&quot; CL. III REFORZADO (INCLUYE SUMINISTRO E INSTALACIÓN)"/>
            <filter val="TUBERIA CONCRETO D=44&quot; CL. IV REFORZADO (INCLUYE SUMINISTRO E INSTALACIÓN)"/>
            <filter val="TUBERIA CONCRETO D=48&quot; CL. I REFORZADO (INCLUYE SUMINISTRO E INSTALACIÓN)"/>
            <filter val="TUBERIA CONCRETO D=48&quot; CL. II REFORZADO (INCLUYE SUMINISTRO E INSTALACIÓN)"/>
            <filter val="TUBERIA CONCRETO D=48&quot; CL. III REFORZADO (INCLUYE SUMINISTRO E INSTALACIÓN)"/>
            <filter val="TUBERIA CONCRETO D=48&quot; CL. IV REFORZADO (INCLUYE SUMINISTRO E INSTALACIÓN)"/>
            <filter val="TUBERIA CONCRETO D=52&quot; CL. I REFORZADO (INCLUYE SUMINISTRO E INSTALACIÓN)"/>
            <filter val="TUBERIA CONCRETO D=52&quot; CL. II REFORZADO (INCLUYE SUMINISTRO E INSTALACIÓN)"/>
            <filter val="TUBERIA CONCRETO D=52&quot; CL. III REFORZADO (INCLUYE SUMINISTRO E INSTALACIÓN)"/>
            <filter val="TUBERIA CONCRETO D=52&quot; CL. IV REFORZADO (INCLUYE SUMINISTRO E INSTALACIÓN)"/>
            <filter val="TUBERIA CONCRETO D=56&quot; CL. I REFORZADO (INCLUYE SUMINISTRO E INSTALACIÓN)"/>
            <filter val="TUBERIA CONCRETO D=56&quot; CL. II REFORZADO (INCLUYE SUMINISTRO E INSTALACIÓN)"/>
            <filter val="TUBERIA CONCRETO D=56&quot; CL. III REFORZADO (INCLUYE SUMINISTRO E INSTALACIÓN)"/>
            <filter val="TUBERIA CONCRETO D=56&quot; CL. IV REFORZADO (INCLUYE SUMINISTRO E INSTALACIÓN)"/>
            <filter val="TUBERIA CONCRETO D=6&quot; CL. II SIN REFUERZO (INCLUYE SUMINISTRO E INSTALACIÓN)"/>
            <filter val="TUBERIA CONCRETO D=6&quot; CL.I SIN REFUERZO (INCLUYE SUMINISTRO E INSTALACIÓN)"/>
            <filter val="TUBERIA CONCRETO D=60&quot; CL. I REFORZADO (INCLUYE SUMINISTRO E INSTALACIÓN)"/>
            <filter val="TUBERIA CONCRETO D=60&quot; CL. II REFORZADO (INCLUYE SUMINISTRO E INSTALACIÓN)"/>
            <filter val="TUBERIA CONCRETO D=60&quot; CL. III REFORZADO (INCLUYE SUMINISTRO E INSTALACIÓN)"/>
            <filter val="TUBERIA CONCRETO D=60&quot; CL. IV REFORZADO (INCLUYE SUMINISTRO E INSTALACIÓN)"/>
            <filter val="TUBERIA CONCRETO D=64&quot; CL. I REFORZADO (INCLUYE SUMINISTRO E INSTALACIÓN)"/>
            <filter val="TUBERIA CONCRETO D=64&quot; CL. II REFORZADO (INCLUYE SUMINISTRO E INSTALACIÓN)"/>
            <filter val="TUBERIA CONCRETO D=64&quot; CL. III REFORZADO (INCLUYE SUMINISTRO E INSTALACIÓN)"/>
            <filter val="TUBERIA CONCRETO D=64&quot; CL. IV REFORZADO (INCLUYE SUMINISTRO E INSTALACIÓN)"/>
            <filter val="TUBERIA CONCRETO D=68&quot; CL. I REFORZADO (INCLUYE SUMINISTRO E INSTALACIÓN)"/>
            <filter val="TUBERIA CONCRETO D=68&quot; CL. II REFORZADO (INCLUYE SUMINISTRO E INSTALACIÓN)"/>
            <filter val="TUBERIA CONCRETO D=68&quot; CL. III REFORZADO (INCLUYE SUMINISTRO E INSTALACIÓN)"/>
            <filter val="TUBERIA CONCRETO D=68&quot; CL. IV REFORZADO (INCLUYE SUMINISTRO E INSTALACIÓN)"/>
            <filter val="TUBERIA CONCRETO D=72&quot; CL. I REFORZADO (INCLUYE SUMINISTRO E INSTALACIÓN)"/>
            <filter val="TUBERIA CONCRETO D=72&quot; CL. II REFORZADO (INCLUYE SUMINISTRO E INSTALACIÓN)"/>
            <filter val="TUBERIA CONCRETO D=72&quot; CL. III REFORZADO (INCLUYE SUMINISTRO E INSTALACIÓN)"/>
            <filter val="TUBERIA CONCRETO D=72&quot; CL. IV REFORZADO (INCLUYE SUMINISTRO E INSTALACIÓN)"/>
            <filter val="TUBERIA CONCRETO D=8&quot; CL. I SIN REFUERZO (INCLUYE SUMINISTRO E INSTALACIÓN)"/>
            <filter val="TUBERIA CONCRETO D=8&quot; CL. II SIN REFUERZO (INCLUYE SUMINISTRO E INSTALACIÓN)"/>
            <filter val="TUBERIA CONCRETO D=80&quot; CL. I REFORZADO (INCLUYE SUMINISTRO E INSTALACIÓN)"/>
            <filter val="TUBERIA CONCRETO D=80&quot; CL. II REFORZADO (INCLUYE SUMINISTRO E INSTALACIÓN)"/>
            <filter val="TUBERIA CONCRETO D=80&quot; CL. III REFORZADO (INCLUYE SUMINISTRO E INSTALACIÓN)"/>
            <filter val="TUBERIA CONCRETO D=80&quot; CL. IV REFORZADO (INCLUYE SUMINISTRO E INSTALACIÓN)"/>
            <filter val="TUBERIA CONCRETO D=86&quot; CL. I REFORZADO (INCLUYE SUMINISTRO E INSTALACIÓN)"/>
            <filter val="TUBERIA CONCRETO D=86&quot; CL. II REFORZADO (INCLUYE SUMINISTRO E INSTALACIÓN)"/>
            <filter val="TUBERIA CONCRETO D=86&quot; CL. III REFORZADO (INCLUYE SUMINISTRO E INSTALACIÓN)"/>
            <filter val="TUBERIA CONCRETO D=86&quot; CL. IV REFORZADO (INCLUYE SUMINISTRO E INSTALACIÓN)"/>
            <filter val="TUBERIA CONCRETO D=92&quot; CL. I REFORZADO (INCLUYE SUMINISTRO E INSTALACIÓN)"/>
            <filter val="TUBERIA CONCRETO D=92&quot; CL. II REFORZADO (INCLUYE SUMINISTRO E INSTALACIÓN)"/>
            <filter val="TUBERIA CONCRETO D=92&quot; CL. III REFORZADO (INCLUYE SUMINISTRO E INSTALACIÓN)"/>
            <filter val="TUBERIA CONCRETO D=92&quot; CL. IV REFORZADO (INCLUYE SUMINISTRO E INSTALACIÓN)"/>
            <filter val="TUBERIA DE CONCRETO DE ALTA RESISTENCIA D= 16&quot; (INCLUYE MORTERO DE INSTALACION). SUMINISTRO E INSTALACION."/>
            <filter val="TUBERIA DE CONCRETO DE ALTA RESISTENCIA D= 18&quot; (INCLUYE MORTERO DE INSTALACION). SUMINISTRO E INSTALACION."/>
            <filter val="TUBERIA DE CONCRETO DE ALTA RESISTENCIA D= 20&quot; (INCLUYE MORTERO DE INSTALACION). SUMINISTRO E INSTALACION."/>
            <filter val="TUBERIA DE CONCRETO DE ALTA RESISTENCIA D= 8&quot; (INCLUYE MORTERO DE INSTALACION). SUMINISTRO E INSTALACION."/>
            <filter val="TUBO EN U SEPARADOR DE CICLORUTA. (SUMINISTRO E INSTALACIÓN. INCLUYE BASE EN CONCRETO DE 3000 PSI HECHO EN OBRA)."/>
            <filter val="VIGA CABEZAL EN CONCRETO DE 5000 PSI GRAVA COMÚN PREMEZCLADO (INCLUYE SUMINISTRO, FORMALETEO, BOMBEO CON AUTOBOMBA Y CURADO. NO INCLUYE REFUERZO)"/>
            <filter val="VIGA CABEZAL EN CONCRETO PREMEZCLADO DE 4000 PSI (28 Mpa) GRAVA COMUN (Incluye grua telescopica, bombeo, suministro, formaleteo metalico, colocacion y curado. No incluye refuerzo)"/>
            <filter val="VIGA CABEZAL SOBRE PILOTES Y/O COLUMNAS EN CONCRETO PREMEZCLADO DE 3500 PSI (24 Mpa) (Incluye suministro, formaleteo metalico, bombeo, colocacion y curado. No incluye refuerzo)"/>
            <filter val="VIGA CABEZAL SOBRE PILOTES Y/O COLUMNAS EN CONCRETO PREMEZCLADO DE 4000 PSI (28Mpa) (Incluye suministro, Formaleteo metalico, bombeo, colocacion y curado. No incluye Refuerzo)"/>
            <filter val="VIGA CAJON PREESFORZADA EN CONCRETO PREMEZCLADO DE 5000 PSI (34 Mpa) GRAVA COMUN (Incluye suministro, cimbra de soporte, forza andamios, forza acero losa, formaleteo metalico, curado y colocacion. No incluye refuerzo)"/>
            <filter val="VIGA CAJON PREESFORZADA EN CONCRETO PREMEZCLADO DE 5000 PSI (34 Mpa) GRAVA COMUN, CON APOYO EN VIGA METÁLICA HEA 450 (Incluye suministro, cimbra de soporte, forza andamios, forza acero losa, formaleteo metálico, curado y colocación. No incluye refuerzo)"/>
            <filter val="VIGA DE AMARRE EN CONCRETO DE 3000 PSI GRAVA COMÚN SECCIÓN 20X20 (Para cerramiento de predios lotes IDU)"/>
            <filter val="VIGA DE CIMENTACION EN CONCRETO PREMEZCLADO DE 4000 PSI (28 Mpa) GRAVA COMUN (Incluye Sumin., Formaleteo metalico, Colocación y Curado. No incl. Refuerzo)."/>
            <filter val="VIGA DIAFRAGMA EN CONCRETO DE 5000 PSI GRAVA COMÚN PREMEZCLADO (INCLUYE SUMINISTRO, FORMALETEO, BOMBEO CON AUTOBOMBA Y CURADO. NO INCLUYE REFUERZO)"/>
            <filter val="VIGA EN CONCRETO PREMEZCLADO DE 3500 PSI (24 Mpa) GRAVA COMUN (Incluye Sumin., bombeo con autobomba, Formaleteo en madera, Colocación y Curado. No incl. Refuerzo)"/>
            <filter val="VIGAS DE CIMENTACION EN CONCRETO PREMEZCLADO DE 3000  PSI (21 Mpa), GRAVA COMUN (Incluye Sumin., Formaleteo metalico, Colocación y Curado. No incl. Refuerzo)."/>
            <filter val="VIGAS DE CIMENTACIÓN ESTACIONES DE TRANSMILENIO DE 0.45m x 0.45m EN CONCRETO PREMEZCLADO DE 3000 PSI (21 Mpa) GRAVA COMUN (Incluye Sumin., Formaleteo en madera, Colocación y Curado. No incl. Refuerzo)"/>
            <filter val="VIGAS DE CUBIERTA REFORZADAS EN CONCRETO PREMEZCLADO DE 4000 PSI (Incluye suministro, formaleteo metalico, bombeo, colocacion, andamios y curado. No incluye refuerzo)"/>
            <filter val="VIGAS Y PLACAS AÉREAS EN CONCRETO PREMEZCLADO DE 3000 PSI (21Mpa), GRAVA COMÚN  (Incluye Suministro, Formaleteo en madera, curado y Colocación. No incluye Refuerzo)."/>
            <filter val="VIGAS Y PLACAS AÉREAS EN CONCRETO PREMEZCLADO DE 4000 PSI (28 Mpa) GRAVA COMUN (Incluye suministro, formaleteo en madera, colocacion, andamio, cerchas, parales y curado. No incluye refuerzo)"/>
            <filter val="VIGAS Y PLACAS AÉREAS EN CONCRETO PREMEZCLADO DE 5000 PSI (34 Mpa) GRAVA COMUN (Incluye suministro, formaleteo en madera, colocacion y curado. No incluye Refuerzo)"/>
            <filter val="YEE EN CONCRETO 10&quot; X 6&quot; X 1.25M (INCLUYE SUMINISTRO E INSTALACIÓN)"/>
            <filter val="YEE EN CONCRETO 12&quot; X 6&quot; X 1.25 M (INCLUYE SUMINISTRO E INSTALACIÓN)"/>
            <filter val="YEE EN CONCRETO 14&quot; X 6&quot; X 1.25M (INCLUYE SUMINISTRO E INSTALACIÓN)"/>
            <filter val="YEE EN CONCRETO 16&quot; X 6&quot; X 1.25 M (INCLUYE SUMINISTRO E INSTALACIÓN)"/>
            <filter val="YEE EN CONCRETO 18&quot; X 6&quot; X 1.25M (INCLUYE SUMINISTRO E INSTALACIÓN)"/>
            <filter val="YEE EN CONCRETO 20&quot; X 6&quot; X 1.25M (INCLUYE SUMINISTRO E INSTALACIÓN)"/>
            <filter val="YEE EN CONCRETO 24&quot; X 6&quot; X 1.25M (INCLUYE SUMINISTRO E INSTALACIÓN)"/>
            <filter val="YEE EN CONCRETO 8&quot; X 6&quot; X 0.60M (INCLUYE SUMINISTRO E INSTALACIÓN)"/>
            <filter val="ZAPATA EN CONCRETO PREMEZCLADO DE 3000 PSI (21Mpa), GRAVA COMÚN (Incluye bombeo, Sumin., Formaleteo en madera, Colocación y Curado. No incl. Refuerzo)."/>
            <filter val="ZAPATA EN CONCRETO PREMEZCLADO DE 3000 PSI (21Mpa), GRAVA COMÚN (Incluye Sumin., Formaleteo en madera, Colocación y Curado. No incl. Refuerzo ni bombeo)."/>
            <filter val="ZAPATA EN CONCRETO PREMEZCLADO DE 4000 PSI (28Mpa), GRAVA COMÚN (Incluye bombeo, Sumin., Formaleteo en madera, Colocación y Curado. No incl. Refuerzo)."/>
          </mc:Fallback>
        </mc:AlternateContent>
      </filters>
    </filterColumn>
  </autoFilter>
  <sortState xmlns:xlrd2="http://schemas.microsoft.com/office/spreadsheetml/2017/richdata2" ref="C80:G3875">
    <sortCondition ref="C79:C3875"/>
  </sortState>
  <mergeCells count="14">
    <mergeCell ref="B2:G2"/>
    <mergeCell ref="B3:G3"/>
    <mergeCell ref="B4:C4"/>
    <mergeCell ref="D4:F4"/>
    <mergeCell ref="B5:C5"/>
    <mergeCell ref="D5:F5"/>
    <mergeCell ref="E14:H14"/>
    <mergeCell ref="B63:H63"/>
    <mergeCell ref="B7:H7"/>
    <mergeCell ref="B8:H8"/>
    <mergeCell ref="B9:H9"/>
    <mergeCell ref="B10:C10"/>
    <mergeCell ref="D10:H10"/>
    <mergeCell ref="B12:H12"/>
  </mergeCells>
  <printOptions horizontalCentered="1"/>
  <pageMargins left="0.39370078740157483" right="0.19685039370078741" top="0.39370078740157483" bottom="0.39370078740157483" header="0.98425196850393704" footer="0"/>
  <pageSetup scale="72" orientation="portrait" r:id="rId1"/>
  <headerFooter alignWithMargins="0">
    <oddHeader xml:space="preserve">&amp;R&amp;8&amp;P de &amp;N            </oddHeader>
  </headerFooter>
  <rowBreaks count="1" manualBreakCount="1">
    <brk id="52" max="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B1:M15"/>
  <sheetViews>
    <sheetView showGridLines="0" view="pageBreakPreview" zoomScale="95" zoomScaleNormal="100" zoomScaleSheetLayoutView="95" workbookViewId="0">
      <selection activeCell="E16" sqref="E16"/>
    </sheetView>
  </sheetViews>
  <sheetFormatPr defaultColWidth="11.42578125" defaultRowHeight="12.75"/>
  <cols>
    <col min="1" max="1" width="2.28515625" style="13" customWidth="1"/>
    <col min="2" max="2" width="5.42578125" style="13" customWidth="1"/>
    <col min="3" max="3" width="12.140625" style="13" customWidth="1"/>
    <col min="4" max="4" width="11.140625" style="21" customWidth="1"/>
    <col min="5" max="5" width="53.42578125" style="13" customWidth="1"/>
    <col min="6" max="6" width="13.28515625" style="13" bestFit="1" customWidth="1"/>
    <col min="7" max="7" width="23.7109375" style="14" customWidth="1"/>
    <col min="8" max="8" width="1.7109375" style="13" customWidth="1"/>
    <col min="9" max="10" width="18.140625" style="13" bestFit="1" customWidth="1"/>
    <col min="11" max="11" width="17.140625" style="13" customWidth="1"/>
    <col min="12" max="12" width="15.42578125" style="13" bestFit="1" customWidth="1"/>
    <col min="13" max="13" width="13.85546875" style="13" bestFit="1" customWidth="1"/>
    <col min="14" max="16384" width="11.42578125" style="13"/>
  </cols>
  <sheetData>
    <row r="1" spans="2:13" ht="13.5" thickBot="1"/>
    <row r="2" spans="2:13" ht="24.95" customHeight="1">
      <c r="B2" s="669" t="str">
        <f>'D. ENTRADA obra'!C7</f>
        <v>"EJECUTAR A MONTO AGOTABLE POR EL SISTEMA DE PRECIOS UNITARIOS LAS OBRAS Y ACTIVIDADES PARA EL DIAGNOSTICO Y LA CONSERVACIÓN DE PUENTES VEHICULARES Y/O PEATONALES SOBRE CUERPOS DE AGUA DE LA LOCALIDAD DE KENNEDY”</v>
      </c>
      <c r="C2" s="670"/>
      <c r="D2" s="670"/>
      <c r="E2" s="670"/>
      <c r="F2" s="670"/>
      <c r="G2" s="671"/>
    </row>
    <row r="3" spans="2:13" ht="24.95" customHeight="1">
      <c r="B3" s="672"/>
      <c r="C3" s="673"/>
      <c r="D3" s="673"/>
      <c r="E3" s="673"/>
      <c r="F3" s="673"/>
      <c r="G3" s="674"/>
    </row>
    <row r="4" spans="2:13">
      <c r="B4" s="294" t="s">
        <v>3808</v>
      </c>
      <c r="C4" s="621" t="s">
        <v>3809</v>
      </c>
      <c r="D4" s="622" t="s">
        <v>49</v>
      </c>
      <c r="E4" s="621" t="s">
        <v>3810</v>
      </c>
      <c r="F4" s="621" t="s">
        <v>3811</v>
      </c>
      <c r="G4" s="623" t="s">
        <v>3812</v>
      </c>
    </row>
    <row r="5" spans="2:13" s="24" customFormat="1" ht="27.95" customHeight="1">
      <c r="B5" s="293">
        <v>1</v>
      </c>
      <c r="C5" s="624">
        <v>8014106</v>
      </c>
      <c r="D5" s="624">
        <v>24119475</v>
      </c>
      <c r="E5" s="625" t="s">
        <v>3813</v>
      </c>
      <c r="F5" s="625" t="s">
        <v>3814</v>
      </c>
      <c r="G5" s="626">
        <f>'1. Presupuesto 24119475'!H75</f>
        <v>354070849</v>
      </c>
      <c r="I5" s="308"/>
    </row>
    <row r="6" spans="2:13" s="24" customFormat="1" ht="27.95" customHeight="1">
      <c r="B6" s="293">
        <v>2</v>
      </c>
      <c r="C6" s="624">
        <v>8014562</v>
      </c>
      <c r="D6" s="624">
        <v>24119394</v>
      </c>
      <c r="E6" s="625" t="s">
        <v>3815</v>
      </c>
      <c r="F6" s="625" t="s">
        <v>3814</v>
      </c>
      <c r="G6" s="626">
        <f>'2. Presupuesto 24119394'!H75</f>
        <v>122404316</v>
      </c>
      <c r="I6" s="308"/>
    </row>
    <row r="7" spans="2:13" s="24" customFormat="1" ht="27.95" customHeight="1">
      <c r="B7" s="293">
        <v>3</v>
      </c>
      <c r="C7" s="624">
        <v>8013701</v>
      </c>
      <c r="D7" s="624">
        <v>24119460</v>
      </c>
      <c r="E7" s="625" t="s">
        <v>3816</v>
      </c>
      <c r="F7" s="625" t="s">
        <v>3814</v>
      </c>
      <c r="G7" s="626">
        <f>'3. Presupuesto 24119460'!H75</f>
        <v>114639281</v>
      </c>
      <c r="I7" s="308"/>
    </row>
    <row r="8" spans="2:13" ht="27.95" customHeight="1" thickBot="1">
      <c r="B8" s="295"/>
      <c r="C8" s="296"/>
      <c r="D8" s="297"/>
      <c r="E8" s="298" t="s">
        <v>3817</v>
      </c>
      <c r="F8" s="298"/>
      <c r="G8" s="627">
        <f>(ROUND(SUM(G5:G7),0))</f>
        <v>591114446</v>
      </c>
      <c r="I8" s="291"/>
      <c r="J8" s="291"/>
      <c r="K8" s="28"/>
      <c r="L8" s="292"/>
      <c r="M8" s="28"/>
    </row>
    <row r="9" spans="2:13" ht="16.5" customHeight="1" thickBot="1">
      <c r="B9" s="566"/>
      <c r="C9" s="567"/>
      <c r="D9" s="568"/>
      <c r="E9" s="569" t="s">
        <v>3818</v>
      </c>
      <c r="F9" s="570"/>
      <c r="G9" s="571">
        <f>Ajustes!H79</f>
        <v>5537571</v>
      </c>
      <c r="I9" s="291"/>
      <c r="J9" s="291"/>
      <c r="K9" s="28"/>
      <c r="L9" s="292"/>
      <c r="M9" s="28"/>
    </row>
    <row r="10" spans="2:13" ht="16.5" customHeight="1" thickBot="1">
      <c r="B10" s="566"/>
      <c r="C10" s="567"/>
      <c r="D10" s="568"/>
      <c r="E10" s="569" t="s">
        <v>3819</v>
      </c>
      <c r="F10" s="570"/>
      <c r="G10" s="571">
        <v>1</v>
      </c>
      <c r="I10" s="291"/>
      <c r="J10" s="291"/>
      <c r="K10" s="28"/>
      <c r="L10" s="292"/>
      <c r="M10" s="28"/>
    </row>
    <row r="11" spans="2:13" ht="21" customHeight="1" thickBot="1">
      <c r="B11" s="566"/>
      <c r="C11" s="572"/>
      <c r="D11" s="573"/>
      <c r="E11" s="572" t="s">
        <v>3820</v>
      </c>
      <c r="F11" s="572"/>
      <c r="G11" s="571">
        <f>G8+G9-G10</f>
        <v>596652016</v>
      </c>
      <c r="I11" s="417" t="s">
        <v>3821</v>
      </c>
      <c r="K11" s="417" t="s">
        <v>3822</v>
      </c>
    </row>
    <row r="12" spans="2:13">
      <c r="G12" s="620">
        <f>I12-G11</f>
        <v>0</v>
      </c>
      <c r="I12" s="292">
        <f>G11</f>
        <v>596652016</v>
      </c>
      <c r="K12" s="515">
        <v>541277519</v>
      </c>
    </row>
    <row r="13" spans="2:13">
      <c r="I13" s="292">
        <v>191432984</v>
      </c>
      <c r="J13" s="514">
        <f>I13/I12</f>
        <v>0.32084528144793867</v>
      </c>
      <c r="K13" s="515">
        <v>146048481</v>
      </c>
      <c r="L13" s="514">
        <f>K13/K12</f>
        <v>0.2698218120527559</v>
      </c>
    </row>
    <row r="14" spans="2:13">
      <c r="I14" s="292">
        <f>SUM(I12:I13)</f>
        <v>788085000</v>
      </c>
      <c r="J14" s="514"/>
      <c r="K14" s="515">
        <f>SUM(K12:K13)</f>
        <v>687326000</v>
      </c>
      <c r="L14" s="514"/>
    </row>
    <row r="15" spans="2:13">
      <c r="K15" s="292"/>
    </row>
  </sheetData>
  <mergeCells count="1">
    <mergeCell ref="B2:G3"/>
  </mergeCells>
  <printOptions horizontalCentered="1" verticalCentered="1"/>
  <pageMargins left="0.98425196850393704" right="0.74803149606299213" top="0.98425196850393704" bottom="0" header="0.51181102362204722" footer="0.51181102362204722"/>
  <pageSetup scale="9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0">
    <tabColor theme="7" tint="0.59999389629810485"/>
  </sheetPr>
  <dimension ref="B1:N4512"/>
  <sheetViews>
    <sheetView showGridLines="0" view="pageBreakPreview" topLeftCell="A52" zoomScale="86" zoomScaleNormal="100" zoomScaleSheetLayoutView="86" workbookViewId="0">
      <selection activeCell="B12" sqref="B12:H12"/>
    </sheetView>
  </sheetViews>
  <sheetFormatPr defaultColWidth="11.42578125" defaultRowHeight="11.25"/>
  <cols>
    <col min="1" max="1" width="1.28515625" style="1" customWidth="1"/>
    <col min="2" max="2" width="10.85546875" style="1" customWidth="1"/>
    <col min="3" max="3" width="7.7109375" style="2" bestFit="1" customWidth="1"/>
    <col min="4" max="4" width="55.7109375" style="3" customWidth="1"/>
    <col min="5" max="5" width="9.42578125" style="4" customWidth="1"/>
    <col min="6" max="6" width="20.42578125" style="5" customWidth="1"/>
    <col min="7" max="7" width="16.140625" style="5" customWidth="1"/>
    <col min="8" max="8" width="19.5703125" style="5" customWidth="1"/>
    <col min="9" max="9" width="1.140625" style="1" customWidth="1"/>
    <col min="10" max="10" width="19.7109375" style="549" customWidth="1"/>
    <col min="11" max="11" width="62" style="10" customWidth="1"/>
    <col min="12" max="12" width="11.42578125" style="1"/>
    <col min="13" max="13" width="17.5703125" style="545" customWidth="1"/>
    <col min="14" max="14" width="14.7109375" style="545" customWidth="1"/>
    <col min="15" max="16384" width="11.42578125" style="1"/>
  </cols>
  <sheetData>
    <row r="1" spans="2:14" ht="12" thickBot="1"/>
    <row r="2" spans="2:14" ht="12" customHeight="1" thickTop="1">
      <c r="B2" s="657" t="s">
        <v>47</v>
      </c>
      <c r="C2" s="658"/>
      <c r="D2" s="658"/>
      <c r="E2" s="658"/>
      <c r="F2" s="658"/>
      <c r="G2" s="659"/>
      <c r="H2" s="392"/>
    </row>
    <row r="3" spans="2:14" ht="11.25" customHeight="1">
      <c r="B3" s="660" t="s">
        <v>48</v>
      </c>
      <c r="C3" s="661"/>
      <c r="D3" s="661"/>
      <c r="E3" s="661"/>
      <c r="F3" s="661"/>
      <c r="G3" s="662"/>
      <c r="H3" s="165"/>
    </row>
    <row r="4" spans="2:14" ht="11.25" customHeight="1">
      <c r="B4" s="944" t="s">
        <v>49</v>
      </c>
      <c r="C4" s="663"/>
      <c r="D4" s="945" t="s">
        <v>50</v>
      </c>
      <c r="E4" s="664"/>
      <c r="F4" s="663"/>
      <c r="G4" s="166" t="s">
        <v>51</v>
      </c>
      <c r="H4" s="165"/>
    </row>
    <row r="5" spans="2:14" ht="12" customHeight="1" thickBot="1">
      <c r="B5" s="665" t="s">
        <v>52</v>
      </c>
      <c r="C5" s="666"/>
      <c r="D5" s="667" t="s">
        <v>53</v>
      </c>
      <c r="E5" s="668"/>
      <c r="F5" s="666"/>
      <c r="G5" s="16">
        <v>1</v>
      </c>
      <c r="H5" s="369" t="s">
        <v>1</v>
      </c>
    </row>
    <row r="6" spans="2:14" ht="12.75" thickTop="1" thickBot="1"/>
    <row r="7" spans="2:14" ht="15" customHeight="1" thickTop="1">
      <c r="B7" s="645" t="s">
        <v>1</v>
      </c>
      <c r="C7" s="646"/>
      <c r="D7" s="646"/>
      <c r="E7" s="646"/>
      <c r="F7" s="646"/>
      <c r="G7" s="646"/>
      <c r="H7" s="647"/>
    </row>
    <row r="8" spans="2:14" ht="15" customHeight="1">
      <c r="B8" s="648" t="s">
        <v>2</v>
      </c>
      <c r="C8" s="946"/>
      <c r="D8" s="946"/>
      <c r="E8" s="946"/>
      <c r="F8" s="946"/>
      <c r="G8" s="946"/>
      <c r="H8" s="649"/>
    </row>
    <row r="9" spans="2:14" ht="15" customHeight="1">
      <c r="B9" s="648" t="s">
        <v>3</v>
      </c>
      <c r="C9" s="946"/>
      <c r="D9" s="946"/>
      <c r="E9" s="946"/>
      <c r="F9" s="946"/>
      <c r="G9" s="946"/>
      <c r="H9" s="649"/>
    </row>
    <row r="10" spans="2:14" ht="42" customHeight="1" thickBot="1">
      <c r="B10" s="650" t="s">
        <v>54</v>
      </c>
      <c r="C10" s="651"/>
      <c r="D10" s="652" t="str">
        <f>'D. ENTRADA obra'!C7</f>
        <v>"EJECUTAR A MONTO AGOTABLE POR EL SISTEMA DE PRECIOS UNITARIOS LAS OBRAS Y ACTIVIDADES PARA EL DIAGNOSTICO Y LA CONSERVACIÓN DE PUENTES VEHICULARES Y/O PEATONALES SOBRE CUERPOS DE AGUA DE LA LOCALIDAD DE KENNEDY”</v>
      </c>
      <c r="E10" s="652"/>
      <c r="F10" s="652"/>
      <c r="G10" s="652"/>
      <c r="H10" s="653"/>
    </row>
    <row r="11" spans="2:14" ht="9.75" customHeight="1" thickTop="1" thickBot="1">
      <c r="B11" s="370"/>
      <c r="C11" s="370"/>
      <c r="D11" s="370"/>
      <c r="E11" s="370"/>
      <c r="F11" s="370"/>
      <c r="G11" s="370"/>
      <c r="H11" s="370"/>
    </row>
    <row r="12" spans="2:14" ht="33" customHeight="1" thickTop="1" thickBot="1">
      <c r="B12" s="654" t="s">
        <v>3823</v>
      </c>
      <c r="C12" s="655"/>
      <c r="D12" s="655"/>
      <c r="E12" s="655"/>
      <c r="F12" s="655"/>
      <c r="G12" s="655"/>
      <c r="H12" s="656"/>
    </row>
    <row r="13" spans="2:14" ht="18" customHeight="1" thickTop="1" thickBot="1"/>
    <row r="14" spans="2:14" s="6" customFormat="1" ht="18" customHeight="1" thickTop="1" thickBot="1">
      <c r="B14" s="15"/>
      <c r="C14" s="15"/>
      <c r="D14" s="15"/>
      <c r="E14" s="639" t="s">
        <v>56</v>
      </c>
      <c r="F14" s="640"/>
      <c r="G14" s="640"/>
      <c r="H14" s="641"/>
      <c r="J14" s="546" t="s">
        <v>57</v>
      </c>
      <c r="K14" s="22">
        <v>17.2</v>
      </c>
      <c r="M14" s="546"/>
      <c r="N14" s="546"/>
    </row>
    <row r="15" spans="2:14" ht="18" customHeight="1" thickTop="1" thickBot="1">
      <c r="J15" s="546" t="s">
        <v>58</v>
      </c>
      <c r="K15" s="302">
        <v>7.25</v>
      </c>
    </row>
    <row r="16" spans="2:14" s="7" customFormat="1" ht="29.25" customHeight="1" thickTop="1" thickBot="1">
      <c r="B16" s="466" t="s">
        <v>59</v>
      </c>
      <c r="C16" s="467" t="s">
        <v>60</v>
      </c>
      <c r="D16" s="467" t="s">
        <v>61</v>
      </c>
      <c r="E16" s="467" t="s">
        <v>62</v>
      </c>
      <c r="F16" s="468" t="s">
        <v>63</v>
      </c>
      <c r="G16" s="468" t="s">
        <v>64</v>
      </c>
      <c r="H16" s="469" t="s">
        <v>65</v>
      </c>
      <c r="J16" s="550" t="s">
        <v>66</v>
      </c>
      <c r="K16" s="22">
        <v>1</v>
      </c>
      <c r="M16" s="547"/>
      <c r="N16" s="547"/>
    </row>
    <row r="17" spans="2:14" s="9" customFormat="1" ht="12.75" thickTop="1" thickBot="1">
      <c r="B17" s="303"/>
      <c r="C17" s="304">
        <v>1</v>
      </c>
      <c r="D17" s="357" t="s">
        <v>67</v>
      </c>
      <c r="E17" s="357"/>
      <c r="F17" s="357"/>
      <c r="G17" s="306"/>
      <c r="H17" s="307">
        <f>SUM(H18:H20)</f>
        <v>2255660</v>
      </c>
      <c r="J17" s="551"/>
      <c r="K17" s="11"/>
      <c r="M17" s="545">
        <f>'1. Presupuesto 24119475'!H17+'2. Presupuesto 24119394'!H17+'3. Presupuesto 24119460'!H17</f>
        <v>2255659</v>
      </c>
      <c r="N17" s="545">
        <f t="shared" ref="N17" si="0">M17-H17</f>
        <v>-1</v>
      </c>
    </row>
    <row r="18" spans="2:14" s="25" customFormat="1" ht="35.25" customHeight="1" thickTop="1">
      <c r="B18" s="393">
        <v>6162</v>
      </c>
      <c r="C18" s="371">
        <f>C17*1000+1</f>
        <v>1001</v>
      </c>
      <c r="D18" s="339" t="str">
        <f t="shared" ref="D18:D20" si="1">K18</f>
        <v>DIAGNOSTICO DE ESPACIO PUBLICO Y CICLORRUTA Y PUENTES PEATONALES (VISUAL). INCLUYE LEVANTAMIENTO TOPOGRÁFICO Y GEORREFERENCIACIÓN DE ELEMENTOS</v>
      </c>
      <c r="E18" s="355" t="str">
        <f>L18</f>
        <v>M2</v>
      </c>
      <c r="F18" s="356">
        <f>'3. Presupuesto 24119460'!F18+'2. Presupuesto 24119394'!F18+'1. Presupuesto 24119475'!F18</f>
        <v>4219.4879999999994</v>
      </c>
      <c r="G18" s="374">
        <f>J18</f>
        <v>119</v>
      </c>
      <c r="H18" s="394">
        <f>ROUND(F18*G18,0)</f>
        <v>502119</v>
      </c>
      <c r="J18" s="551">
        <f>LOOKUP(B18,$C$81:$C$4512,$F$81:$F$4512)</f>
        <v>119</v>
      </c>
      <c r="K18" s="11" t="str">
        <f>LOOKUP(B18,$C$81:$C$4512,$D$81:$D$4512)</f>
        <v>DIAGNOSTICO DE ESPACIO PUBLICO Y CICLORRUTA Y PUENTES PEATONALES (VISUAL). INCLUYE LEVANTAMIENTO TOPOGRÁFICO Y GEORREFERENCIACIÓN DE ELEMENTOS</v>
      </c>
      <c r="L18" s="11" t="str">
        <f>LOOKUP(B18,$C$81:$C$4512,$E$81:$E$4512)</f>
        <v>M2</v>
      </c>
      <c r="M18" s="545">
        <f>'1. Presupuesto 24119475'!H18+'2. Presupuesto 24119394'!H18+'3. Presupuesto 24119460'!H18</f>
        <v>502118</v>
      </c>
      <c r="N18" s="545">
        <f>M18-H18</f>
        <v>-1</v>
      </c>
    </row>
    <row r="19" spans="2:14" s="25" customFormat="1" ht="35.25" customHeight="1">
      <c r="B19" s="349">
        <v>3688</v>
      </c>
      <c r="C19" s="947">
        <f>C18+1</f>
        <v>1002</v>
      </c>
      <c r="D19" s="339" t="str">
        <f t="shared" ref="D19" si="2">K19</f>
        <v>DESMONTE Y REINSTALACION DE SEÑALES VIALES (INCLUYE DADO DE ANCLAJE)</v>
      </c>
      <c r="E19" s="949" t="str">
        <f>L19</f>
        <v>UN</v>
      </c>
      <c r="F19" s="356">
        <f>'3. Presupuesto 24119460'!F19+'2. Presupuesto 24119394'!F19+'1. Presupuesto 24119475'!F19</f>
        <v>24</v>
      </c>
      <c r="G19" s="951">
        <f>J19</f>
        <v>41764</v>
      </c>
      <c r="H19" s="414">
        <f>ROUND(F19*G19,0)</f>
        <v>1002336</v>
      </c>
      <c r="J19" s="551">
        <f>LOOKUP(B19,$C$81:$C$4512,$F$81:$F$4512)</f>
        <v>41764</v>
      </c>
      <c r="K19" s="11" t="str">
        <f>LOOKUP(B19,$C$81:$C$4512,$D$81:$D$4512)</f>
        <v>DESMONTE Y REINSTALACION DE SEÑALES VIALES (INCLUYE DADO DE ANCLAJE)</v>
      </c>
      <c r="L19" s="11" t="str">
        <f>LOOKUP(B19,$C$81:$C$4512,$E$81:$E$4512)</f>
        <v>UN</v>
      </c>
      <c r="M19" s="545"/>
      <c r="N19" s="545"/>
    </row>
    <row r="20" spans="2:14" s="25" customFormat="1" ht="35.25" customHeight="1" thickBot="1">
      <c r="B20" s="333">
        <v>6153</v>
      </c>
      <c r="C20" s="455">
        <f>C19+1</f>
        <v>1003</v>
      </c>
      <c r="D20" s="470" t="str">
        <f t="shared" si="1"/>
        <v>CORTE Y RETIRO DE CÉSPED (HASTA 40 CM - INCLUYE RETIRO DE DESPERDICIOS). NO INCLUYE TRANSPORTE Y RETIRO DE SOBRANTES.</v>
      </c>
      <c r="E20" s="471" t="str">
        <f>L20</f>
        <v>M2</v>
      </c>
      <c r="F20" s="472">
        <f>'3. Presupuesto 24119460'!F20+'2. Presupuesto 24119394'!F20+'1. Presupuesto 24119475'!F20</f>
        <v>1219.4880000000001</v>
      </c>
      <c r="G20" s="473">
        <f>J20</f>
        <v>616</v>
      </c>
      <c r="H20" s="415">
        <f>ROUND(F20*G20,0)</f>
        <v>751205</v>
      </c>
      <c r="J20" s="551">
        <f>LOOKUP(B20,$C$81:$C$4512,$F$81:$F$4512)</f>
        <v>616</v>
      </c>
      <c r="K20" s="11" t="str">
        <f>LOOKUP(B20,$C$81:$C$4512,$D$81:$D$4512)</f>
        <v>CORTE Y RETIRO DE CÉSPED (HASTA 40 CM - INCLUYE RETIRO DE DESPERDICIOS). NO INCLUYE TRANSPORTE Y RETIRO DE SOBRANTES.</v>
      </c>
      <c r="L20" s="11" t="str">
        <f>LOOKUP(B20,$C$81:$C$4512,$E$81:$E$4512)</f>
        <v>M2</v>
      </c>
      <c r="M20" s="545">
        <f>'1. Presupuesto 24119475'!H20+'2. Presupuesto 24119394'!H20+'3. Presupuesto 24119460'!H20</f>
        <v>751205</v>
      </c>
      <c r="N20" s="545">
        <f t="shared" ref="N20:N60" si="3">M20-H20</f>
        <v>0</v>
      </c>
    </row>
    <row r="21" spans="2:14" s="9" customFormat="1" ht="12.75" thickTop="1" thickBot="1">
      <c r="B21" s="408"/>
      <c r="C21" s="409">
        <v>2</v>
      </c>
      <c r="D21" s="410" t="s">
        <v>68</v>
      </c>
      <c r="E21" s="410"/>
      <c r="F21" s="410"/>
      <c r="G21" s="411"/>
      <c r="H21" s="347">
        <f>SUM(H22:H29)</f>
        <v>118436124</v>
      </c>
      <c r="J21" s="551"/>
      <c r="K21" s="11"/>
      <c r="L21" s="11"/>
      <c r="M21" s="545">
        <f>'1. Presupuesto 24119475'!H21+'2. Presupuesto 24119394'!H21+'3. Presupuesto 24119460'!H21</f>
        <v>118436123</v>
      </c>
      <c r="N21" s="545">
        <f t="shared" si="3"/>
        <v>-1</v>
      </c>
    </row>
    <row r="22" spans="2:14" s="8" customFormat="1" ht="60.75" customHeight="1" thickTop="1">
      <c r="B22" s="334">
        <v>4947</v>
      </c>
      <c r="C22" s="375">
        <f>C21*1000+1</f>
        <v>2001</v>
      </c>
      <c r="D22" s="592" t="str">
        <f t="shared" ref="D22:E59" si="4">K22</f>
        <v>LAVADO DE ESTRUCTURA EN CONCRETO Y/O METÁLICAS. INCLUYE ALQUILER DE HIDROLAVADORA 1300W MOTOR A GASOLINA PRESIÓN 3200 PSI. INCLUYE IMPLEMENTOS DE ASEO (DETERGENTE INDUSTRIAL), AGUA, COMBUSTIBLE Y MANO DE OBRA.</v>
      </c>
      <c r="E22" s="337" t="str">
        <f t="shared" si="4"/>
        <v>M2</v>
      </c>
      <c r="F22" s="950">
        <f>'3. Presupuesto 24119460'!F22+'2. Presupuesto 24119394'!F22+'1. Presupuesto 24119475'!F22</f>
        <v>3877.5573899999999</v>
      </c>
      <c r="G22" s="593">
        <f t="shared" ref="G22:G23" si="5">J22</f>
        <v>3972</v>
      </c>
      <c r="H22" s="594">
        <f t="shared" ref="H22:H26" si="6">ROUND(F22*G22,0)</f>
        <v>15401658</v>
      </c>
      <c r="J22" s="551">
        <f>LOOKUP(B22,$C$81:$C$4512,$F$81:$F$4512)</f>
        <v>3972</v>
      </c>
      <c r="K22" s="11" t="str">
        <f>LOOKUP(B22,$C$81:$C$4512,$D$81:$D$4512)</f>
        <v>LAVADO DE ESTRUCTURA EN CONCRETO Y/O METÁLICAS. INCLUYE ALQUILER DE HIDROLAVADORA 1300W MOTOR A GASOLINA PRESIÓN 3200 PSI. INCLUYE IMPLEMENTOS DE ASEO (DETERGENTE INDUSTRIAL), AGUA, COMBUSTIBLE Y MANO DE OBRA.</v>
      </c>
      <c r="L22" s="11" t="str">
        <f>LOOKUP(B22,$C$81:$C$4512,$E$81:$E$4512)</f>
        <v>M2</v>
      </c>
      <c r="M22" s="545">
        <f>'1. Presupuesto 24119475'!H22+'2. Presupuesto 24119394'!H22+'3. Presupuesto 24119460'!H22</f>
        <v>15401659</v>
      </c>
      <c r="N22" s="545">
        <f t="shared" si="3"/>
        <v>1</v>
      </c>
    </row>
    <row r="23" spans="2:14" s="8" customFormat="1" ht="140.25" customHeight="1">
      <c r="B23" s="334">
        <v>6275</v>
      </c>
      <c r="C23" s="596">
        <f>C22+1</f>
        <v>2002</v>
      </c>
      <c r="D23" s="948" t="str">
        <f t="shared" si="4"/>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E23" s="952" t="str">
        <f t="shared" si="4"/>
        <v>ML</v>
      </c>
      <c r="F23" s="950">
        <f>'3. Presupuesto 24119460'!F23+'2. Presupuesto 24119394'!F23+'1. Presupuesto 24119475'!F23</f>
        <v>254.71600000000001</v>
      </c>
      <c r="G23" s="954">
        <f t="shared" si="5"/>
        <v>103779</v>
      </c>
      <c r="H23" s="414">
        <f t="shared" si="6"/>
        <v>26434172</v>
      </c>
      <c r="J23" s="551">
        <f>LOOKUP(B23,$C$81:$C$4512,$F$81:$F$4512)</f>
        <v>103779</v>
      </c>
      <c r="K23" s="11" t="str">
        <f>LOOKUP(B23,$C$81:$C$4512,$D$81:$D$4512)</f>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L23" s="11" t="str">
        <f>LOOKUP(B23,$C$81:$C$4512,$E$81:$E$4512)</f>
        <v>ML</v>
      </c>
      <c r="M23" s="545">
        <f>'1. Presupuesto 24119475'!H23+'2. Presupuesto 24119394'!H23+'3. Presupuesto 24119460'!H23</f>
        <v>26434171</v>
      </c>
      <c r="N23" s="545">
        <f t="shared" si="3"/>
        <v>-1</v>
      </c>
    </row>
    <row r="24" spans="2:14" s="8" customFormat="1" ht="53.25" customHeight="1">
      <c r="B24" s="334">
        <v>9055</v>
      </c>
      <c r="C24" s="596">
        <f t="shared" ref="C24:C26" si="7">C23+1</f>
        <v>2003</v>
      </c>
      <c r="D24" s="948" t="str">
        <f t="shared" si="4"/>
        <v>SUMINISTRO Y APLICACIÓN DE UNA CAPA DE ANTICORROSIVO DE 3MM DE ESPESOR DE PELÍCULA SECA IMPRIMANTE EPÓXICO, PREVIA PREPARACIÓN DE LA SUPERFICIE MEDIANTE LIMPIEZA MANUAL O MECÁNICA, SEGÚN LAS NORMAS SSPC-SP2</v>
      </c>
      <c r="E24" s="952" t="str">
        <f t="shared" si="4"/>
        <v>ML</v>
      </c>
      <c r="F24" s="950">
        <f>'3. Presupuesto 24119460'!F24+'2. Presupuesto 24119394'!F24+'1. Presupuesto 24119475'!F24</f>
        <v>908.6550000000002</v>
      </c>
      <c r="G24" s="954">
        <f t="shared" ref="G24" si="8">J24</f>
        <v>11882</v>
      </c>
      <c r="H24" s="414">
        <f t="shared" ref="H24" si="9">ROUND(F24*G24,0)</f>
        <v>10796639</v>
      </c>
      <c r="J24" s="551">
        <f>LOOKUP(B24,$C$81:$C$4512,$F$81:$F$4512)</f>
        <v>11882</v>
      </c>
      <c r="K24" s="11" t="str">
        <f>LOOKUP(B24,$C$81:$C$4512,$D$81:$D$4512)</f>
        <v>SUMINISTRO Y APLICACIÓN DE UNA CAPA DE ANTICORROSIVO DE 3MM DE ESPESOR DE PELÍCULA SECA IMPRIMANTE EPÓXICO, PREVIA PREPARACIÓN DE LA SUPERFICIE MEDIANTE LIMPIEZA MANUAL O MECÁNICA, SEGÚN LAS NORMAS SSPC-SP2</v>
      </c>
      <c r="L24" s="11" t="str">
        <f>LOOKUP(B24,$C$81:$C$4512,$E$81:$E$4512)</f>
        <v>ML</v>
      </c>
      <c r="M24" s="545">
        <f>'1. Presupuesto 24119475'!H24+'2. Presupuesto 24119394'!H24+'3. Presupuesto 24119460'!H24</f>
        <v>10796638</v>
      </c>
      <c r="N24" s="545">
        <f t="shared" si="3"/>
        <v>-1</v>
      </c>
    </row>
    <row r="25" spans="2:14" s="8" customFormat="1" ht="82.5" customHeight="1">
      <c r="B25" s="334">
        <v>6262</v>
      </c>
      <c r="C25" s="596">
        <f t="shared" si="7"/>
        <v>2004</v>
      </c>
      <c r="D25" s="339" t="str">
        <f t="shared" si="4"/>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E25" s="336" t="str">
        <f t="shared" si="4"/>
        <v>M2</v>
      </c>
      <c r="F25" s="950">
        <f>'3. Presupuesto 24119460'!F25+'2. Presupuesto 24119394'!F25+'1. Presupuesto 24119475'!F25</f>
        <v>1865.7309000000002</v>
      </c>
      <c r="G25" s="954">
        <f t="shared" ref="G25:G26" si="10">J25</f>
        <v>28199</v>
      </c>
      <c r="H25" s="414">
        <f t="shared" si="6"/>
        <v>52611746</v>
      </c>
      <c r="J25" s="551">
        <f>LOOKUP(B25,$C$81:$C$4512,$F$81:$F$4512)</f>
        <v>28199</v>
      </c>
      <c r="K25" s="11" t="str">
        <f>LOOKUP(B25,$C$81:$C$4512,$D$81:$D$4512)</f>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L25" s="11" t="str">
        <f>LOOKUP(B25,$C$81:$C$4512,$E$81:$E$4512)</f>
        <v>M2</v>
      </c>
      <c r="M25" s="545">
        <f>'1. Presupuesto 24119475'!H25+'2. Presupuesto 24119394'!H25+'3. Presupuesto 24119460'!H25</f>
        <v>52611746</v>
      </c>
      <c r="N25" s="545">
        <f t="shared" si="3"/>
        <v>0</v>
      </c>
    </row>
    <row r="26" spans="2:14" s="8" customFormat="1" ht="46.5" customHeight="1" thickBot="1">
      <c r="B26" s="335">
        <v>6352</v>
      </c>
      <c r="C26" s="455">
        <f t="shared" si="7"/>
        <v>2005</v>
      </c>
      <c r="D26" s="470" t="str">
        <f t="shared" si="4"/>
        <v>PINTURA RECUBRIMIENTO ELÁSTICO EN RESINA ACRÍLICA APLICADA SOBRE CONCRETO. DOS (2) MANOS. INCLUYE SUMINISTRO Y COLOCACIÓN DE PINTURA.</v>
      </c>
      <c r="E26" s="474" t="str">
        <f t="shared" si="4"/>
        <v>M2</v>
      </c>
      <c r="F26" s="472">
        <f>'3. Presupuesto 24119460'!F26+'2. Presupuesto 24119394'!F26+'1. Presupuesto 24119475'!F26</f>
        <v>178.07651999999999</v>
      </c>
      <c r="G26" s="456">
        <f t="shared" si="10"/>
        <v>74080</v>
      </c>
      <c r="H26" s="415">
        <f t="shared" si="6"/>
        <v>13191909</v>
      </c>
      <c r="J26" s="551">
        <f>LOOKUP(B26,$C$82:$C$4515,$F$82:$F$4515)</f>
        <v>74080</v>
      </c>
      <c r="K26" s="11" t="str">
        <f>LOOKUP(B26,$C$82:$C$4515,$D$82:$D$4515)</f>
        <v>PINTURA RECUBRIMIENTO ELÁSTICO EN RESINA ACRÍLICA APLICADA SOBRE CONCRETO. DOS (2) MANOS. INCLUYE SUMINISTRO Y COLOCACIÓN DE PINTURA.</v>
      </c>
      <c r="L26" s="11" t="str">
        <f>LOOKUP(B26,$C$82:$C$4515,$E$82:$E$4515)</f>
        <v>M2</v>
      </c>
      <c r="M26" s="545">
        <f>'1. Presupuesto 24119475'!H26+'2. Presupuesto 24119394'!H26+'3. Presupuesto 24119460'!H26</f>
        <v>13191909</v>
      </c>
      <c r="N26" s="545">
        <f t="shared" si="3"/>
        <v>0</v>
      </c>
    </row>
    <row r="27" spans="2:14" s="8" customFormat="1" hidden="1">
      <c r="B27" s="334"/>
      <c r="C27" s="576"/>
      <c r="D27" s="339"/>
      <c r="E27" s="336"/>
      <c r="F27" s="356"/>
      <c r="G27" s="628"/>
      <c r="H27" s="574"/>
      <c r="J27" s="551" t="e">
        <f>LOOKUP(B27,$C$81:$C$4512,$F$81:$F$4512)</f>
        <v>#N/A</v>
      </c>
      <c r="K27" s="11" t="e">
        <f>LOOKUP(B27,$C$81:$C$4512,$D$81:$D$4512)</f>
        <v>#N/A</v>
      </c>
      <c r="L27" s="11" t="e">
        <f>LOOKUP(B27,$C$81:$C$4512,$E$81:$E$4512)</f>
        <v>#N/A</v>
      </c>
      <c r="M27" s="545">
        <f>'1. Presupuesto 24119475'!H27+'2. Presupuesto 24119394'!H27+'3. Presupuesto 24119460'!H27</f>
        <v>0</v>
      </c>
      <c r="N27" s="545">
        <f t="shared" si="3"/>
        <v>0</v>
      </c>
    </row>
    <row r="28" spans="2:14" s="8" customFormat="1" ht="24" hidden="1" customHeight="1">
      <c r="B28" s="334"/>
      <c r="C28" s="596"/>
      <c r="D28" s="339"/>
      <c r="E28" s="336"/>
      <c r="F28" s="950"/>
      <c r="G28" s="954"/>
      <c r="H28" s="414"/>
      <c r="J28" s="551" t="e">
        <f>LOOKUP(B28,$C$81:$C$4512,$F$81:$F$4512)</f>
        <v>#N/A</v>
      </c>
      <c r="K28" s="11" t="e">
        <f>LOOKUP(B28,$C$81:$C$4512,$D$81:$D$4512)</f>
        <v>#N/A</v>
      </c>
      <c r="L28" s="11" t="e">
        <f>LOOKUP(B28,$C$81:$C$4512,$E$81:$E$4512)</f>
        <v>#N/A</v>
      </c>
      <c r="M28" s="545">
        <f>'1. Presupuesto 24119475'!H28+'2. Presupuesto 24119394'!H28+'3. Presupuesto 24119460'!H28</f>
        <v>0</v>
      </c>
      <c r="N28" s="545">
        <f t="shared" si="3"/>
        <v>0</v>
      </c>
    </row>
    <row r="29" spans="2:14" s="8" customFormat="1" ht="88.5" hidden="1" customHeight="1" thickBot="1">
      <c r="B29" s="335"/>
      <c r="C29" s="455"/>
      <c r="D29" s="470"/>
      <c r="E29" s="474"/>
      <c r="F29" s="950"/>
      <c r="G29" s="456"/>
      <c r="H29" s="415"/>
      <c r="J29" s="552" t="e">
        <f>LOOKUP(B29,$C$81:$C$4512,$F$81:$F$4512)</f>
        <v>#N/A</v>
      </c>
      <c r="K29" s="11" t="e">
        <f>LOOKUP(B29,$C$81:$C$4512,$D$81:$D$4512)</f>
        <v>#N/A</v>
      </c>
      <c r="L29" s="11" t="e">
        <f>LOOKUP(B29,$C$81:$C$4512,$E$81:$E$4512)</f>
        <v>#N/A</v>
      </c>
      <c r="M29" s="545">
        <f>'1. Presupuesto 24119475'!H29+'2. Presupuesto 24119394'!H29+'3. Presupuesto 24119460'!H29</f>
        <v>0</v>
      </c>
      <c r="N29" s="545">
        <f t="shared" si="3"/>
        <v>0</v>
      </c>
    </row>
    <row r="30" spans="2:14" s="9" customFormat="1" ht="12.75" thickTop="1" thickBot="1">
      <c r="B30" s="408"/>
      <c r="C30" s="409">
        <v>3</v>
      </c>
      <c r="D30" s="410" t="s">
        <v>3807</v>
      </c>
      <c r="E30" s="410"/>
      <c r="F30" s="412"/>
      <c r="G30" s="411"/>
      <c r="H30" s="347">
        <f>SUM(H31:H35)</f>
        <v>105856789</v>
      </c>
      <c r="J30" s="551"/>
      <c r="K30" s="11"/>
      <c r="L30" s="11"/>
      <c r="M30" s="545">
        <f>'1. Presupuesto 24119475'!H30+'2. Presupuesto 24119394'!H30+'3. Presupuesto 24119460'!H30</f>
        <v>105856791</v>
      </c>
      <c r="N30" s="545">
        <f t="shared" si="3"/>
        <v>2</v>
      </c>
    </row>
    <row r="31" spans="2:14" s="8" customFormat="1" ht="57" customHeight="1" thickTop="1">
      <c r="B31" s="334">
        <v>4947</v>
      </c>
      <c r="C31" s="341">
        <f>C30*1000+1</f>
        <v>3001</v>
      </c>
      <c r="D31" s="339" t="str">
        <f t="shared" si="4"/>
        <v>LAVADO DE ESTRUCTURA EN CONCRETO Y/O METÁLICAS. INCLUYE ALQUILER DE HIDROLAVADORA 1300W MOTOR A GASOLINA PRESIÓN 3200 PSI. INCLUYE IMPLEMENTOS DE ASEO (DETERGENTE INDUSTRIAL), AGUA, COMBUSTIBLE Y MANO DE OBRA.</v>
      </c>
      <c r="E31" s="336" t="str">
        <f>L31</f>
        <v>M2</v>
      </c>
      <c r="F31" s="373">
        <f>'3. Presupuesto 24119460'!F31+'2. Presupuesto 24119394'!F31+'1. Presupuesto 24119475'!F31</f>
        <v>1448.8311600000002</v>
      </c>
      <c r="G31" s="342">
        <f t="shared" ref="G31:G35" si="11">J31</f>
        <v>3972</v>
      </c>
      <c r="H31" s="441">
        <f>ROUND(F31*G31,0)</f>
        <v>5754757</v>
      </c>
      <c r="J31" s="551">
        <f>LOOKUP(B31,$C$81:$C$4512,$F$81:$F$4512)</f>
        <v>3972</v>
      </c>
      <c r="K31" s="11" t="str">
        <f>LOOKUP(B31,$C$81:$C$4512,$D$81:$D$4512)</f>
        <v>LAVADO DE ESTRUCTURA EN CONCRETO Y/O METÁLICAS. INCLUYE ALQUILER DE HIDROLAVADORA 1300W MOTOR A GASOLINA PRESIÓN 3200 PSI. INCLUYE IMPLEMENTOS DE ASEO (DETERGENTE INDUSTRIAL), AGUA, COMBUSTIBLE Y MANO DE OBRA.</v>
      </c>
      <c r="L31" s="11" t="str">
        <f>LOOKUP(B31,$C$81:$C$4512,$E$81:$E$4512)</f>
        <v>M2</v>
      </c>
      <c r="M31" s="545">
        <f>'1. Presupuesto 24119475'!H31+'2. Presupuesto 24119394'!H31+'3. Presupuesto 24119460'!H31</f>
        <v>5754758</v>
      </c>
      <c r="N31" s="545">
        <f t="shared" si="3"/>
        <v>1</v>
      </c>
    </row>
    <row r="32" spans="2:14" s="8" customFormat="1" ht="42" customHeight="1">
      <c r="B32" s="532">
        <v>5395</v>
      </c>
      <c r="C32" s="341">
        <f>C31+1</f>
        <v>3002</v>
      </c>
      <c r="D32" s="339" t="str">
        <f t="shared" si="4"/>
        <v>BARANDAS. DESMONTE E INSTALACION. INCLUYE ACOPIO EN EL FRENTE DE OBRA. (NO INCLUYE TRASLADO DEL MATERIAL SOBRANTE, NI RETIRO DE ESCOMBROS).</v>
      </c>
      <c r="E32" s="336" t="str">
        <f t="shared" si="4"/>
        <v>ML</v>
      </c>
      <c r="F32" s="950">
        <f>'3. Presupuesto 24119460'!F32+'2. Presupuesto 24119394'!F32+'1. Presupuesto 24119475'!F32</f>
        <v>468.846</v>
      </c>
      <c r="G32" s="962">
        <f t="shared" si="11"/>
        <v>35220</v>
      </c>
      <c r="H32" s="594">
        <f t="shared" ref="H32:H33" si="12">ROUND(F32*G32,0)</f>
        <v>16512756</v>
      </c>
      <c r="J32" s="551">
        <f>LOOKUP(B32,$C$81:$C$4512,$F$81:$F$4512)</f>
        <v>35220</v>
      </c>
      <c r="K32" s="11" t="str">
        <f>LOOKUP(B32,$C$81:$C$4512,$D$81:$D$4512)</f>
        <v>BARANDAS. DESMONTE E INSTALACION. INCLUYE ACOPIO EN EL FRENTE DE OBRA. (NO INCLUYE TRASLADO DEL MATERIAL SOBRANTE, NI RETIRO DE ESCOMBROS).</v>
      </c>
      <c r="L32" s="11" t="str">
        <f>LOOKUP(B32,$C$81:$C$4512,$E$81:$E$4512)</f>
        <v>ML</v>
      </c>
      <c r="M32" s="545"/>
      <c r="N32" s="545"/>
    </row>
    <row r="33" spans="2:14" s="8" customFormat="1" ht="22.5" customHeight="1">
      <c r="B33" s="535">
        <v>5952</v>
      </c>
      <c r="C33" s="341">
        <f>C32+1</f>
        <v>3003</v>
      </c>
      <c r="D33" s="339" t="str">
        <f t="shared" si="4"/>
        <v>BARANDA METÁLICA M81 (INSTALADO Y PINTADO)</v>
      </c>
      <c r="E33" s="336" t="str">
        <f t="shared" si="4"/>
        <v>ML</v>
      </c>
      <c r="F33" s="950">
        <f>'3. Presupuesto 24119460'!F33+'2. Presupuesto 24119394'!F33+'1. Presupuesto 24119475'!F33</f>
        <v>201.726</v>
      </c>
      <c r="G33" s="342">
        <f t="shared" si="11"/>
        <v>273700</v>
      </c>
      <c r="H33" s="414">
        <f t="shared" si="12"/>
        <v>55212406</v>
      </c>
      <c r="J33" s="551">
        <f>LOOKUP(B33,$C$81:$C$4512,$F$81:$F$4512)</f>
        <v>273700</v>
      </c>
      <c r="K33" s="11" t="str">
        <f>LOOKUP(B33,$C$81:$C$4512,$D$81:$D$4512)</f>
        <v>BARANDA METÁLICA M81 (INSTALADO Y PINTADO)</v>
      </c>
      <c r="L33" s="11" t="str">
        <f>LOOKUP(B33,$C$81:$C$4512,$E$81:$E$4512)</f>
        <v>ML</v>
      </c>
      <c r="M33" s="545"/>
      <c r="N33" s="545"/>
    </row>
    <row r="34" spans="2:14" s="8" customFormat="1" ht="49.5" customHeight="1">
      <c r="B34" s="601">
        <v>9055</v>
      </c>
      <c r="C34" s="341">
        <f>C33+1</f>
        <v>3004</v>
      </c>
      <c r="D34" s="339" t="str">
        <f t="shared" ref="D34" si="13">K34</f>
        <v>SUMINISTRO Y APLICACIÓN DE UNA CAPA DE ANTICORROSIVO DE 3MM DE ESPESOR DE PELÍCULA SECA IMPRIMANTE EPÓXICO, PREVIA PREPARACIÓN DE LA SUPERFICIE MEDIANTE LIMPIEZA MANUAL O MECÁNICA, SEGÚN LAS NORMAS SSPC-SP2</v>
      </c>
      <c r="E34" s="336" t="str">
        <f t="shared" ref="E34" si="14">L34</f>
        <v>ML</v>
      </c>
      <c r="F34" s="950">
        <f>'3. Presupuesto 24119460'!F34+'2. Presupuesto 24119394'!F34+'1. Presupuesto 24119475'!F34</f>
        <v>845.35500000000002</v>
      </c>
      <c r="G34" s="342">
        <f t="shared" ref="G34" si="15">J34</f>
        <v>11882</v>
      </c>
      <c r="H34" s="414">
        <f t="shared" ref="H34" si="16">ROUND(F34*G34,0)</f>
        <v>10044508</v>
      </c>
      <c r="J34" s="551">
        <f>LOOKUP(B34,$C$81:$C$4512,$F$81:$F$4512)</f>
        <v>11882</v>
      </c>
      <c r="K34" s="11" t="str">
        <f>LOOKUP(B34,$C$81:$C$4512,$D$81:$D$4512)</f>
        <v>SUMINISTRO Y APLICACIÓN DE UNA CAPA DE ANTICORROSIVO DE 3MM DE ESPESOR DE PELÍCULA SECA IMPRIMANTE EPÓXICO, PREVIA PREPARACIÓN DE LA SUPERFICIE MEDIANTE LIMPIEZA MANUAL O MECÁNICA, SEGÚN LAS NORMAS SSPC-SP2</v>
      </c>
      <c r="L34" s="11" t="str">
        <f>LOOKUP(B34,$C$81:$C$4512,$E$81:$E$4512)</f>
        <v>ML</v>
      </c>
      <c r="M34" s="545"/>
      <c r="N34" s="545"/>
    </row>
    <row r="35" spans="2:14" s="8" customFormat="1" ht="60.75" customHeight="1" thickBot="1">
      <c r="B35" s="335">
        <v>6294</v>
      </c>
      <c r="C35" s="455">
        <f>C34+1</f>
        <v>3005</v>
      </c>
      <c r="D35" s="470" t="str">
        <f t="shared" si="4"/>
        <v>REPARACIÓN DE BARANDAS EXISTENTES. INCLUYE LIMPIEZA, MORTERO DE REPARACIÓN, INHIBIDOR DE CORROSIÓN, PINTURA ANTICARBONATACIÓN, SUMINISTRO DE MANO DE OBRA, EQUIPOS Y MANEJO DE DESPERDICIOS.</v>
      </c>
      <c r="E35" s="474" t="str">
        <f>L35</f>
        <v>ML</v>
      </c>
      <c r="F35" s="950">
        <f>'3. Presupuesto 24119460'!F35+'2. Presupuesto 24119394'!F35+'1. Presupuesto 24119475'!F35</f>
        <v>578.23500000000001</v>
      </c>
      <c r="G35" s="477">
        <f t="shared" si="11"/>
        <v>31704</v>
      </c>
      <c r="H35" s="416">
        <f>ROUND(F35*G35,0)</f>
        <v>18332362</v>
      </c>
      <c r="J35" s="551">
        <f>LOOKUP(B35,$C$81:$C$4512,$F$81:$F$4512)</f>
        <v>31704</v>
      </c>
      <c r="K35" s="11" t="str">
        <f>LOOKUP(B35,$C$81:$C$4512,$D$81:$D$4512)</f>
        <v>REPARACIÓN DE BARANDAS EXISTENTES. INCLUYE LIMPIEZA, MORTERO DE REPARACIÓN, INHIBIDOR DE CORROSIÓN, PINTURA ANTICARBONATACIÓN, SUMINISTRO DE MANO DE OBRA, EQUIPOS Y MANEJO DE DESPERDICIOS.</v>
      </c>
      <c r="L35" s="11" t="str">
        <f>LOOKUP(B35,$C$81:$C$4512,$E$81:$E$4512)</f>
        <v>ML</v>
      </c>
      <c r="M35" s="545">
        <f>'1. Presupuesto 24119475'!H35+'2. Presupuesto 24119394'!H35+'3. Presupuesto 24119460'!H35</f>
        <v>18332363</v>
      </c>
      <c r="N35" s="545">
        <f t="shared" si="3"/>
        <v>1</v>
      </c>
    </row>
    <row r="36" spans="2:14" s="9" customFormat="1" ht="12.75" thickTop="1" thickBot="1">
      <c r="B36" s="408"/>
      <c r="C36" s="409">
        <v>4</v>
      </c>
      <c r="D36" s="410" t="s">
        <v>3805</v>
      </c>
      <c r="E36" s="410"/>
      <c r="F36" s="413"/>
      <c r="G36" s="411"/>
      <c r="H36" s="347">
        <f>SUM(H37:H59)</f>
        <v>142622839</v>
      </c>
      <c r="J36" s="551"/>
      <c r="K36" s="11"/>
      <c r="L36" s="11"/>
      <c r="M36" s="545">
        <f>'1. Presupuesto 24119475'!H36+'2. Presupuesto 24119394'!H36+'3. Presupuesto 24119460'!H36</f>
        <v>142622840</v>
      </c>
      <c r="N36" s="545">
        <f t="shared" si="3"/>
        <v>1</v>
      </c>
    </row>
    <row r="37" spans="2:14" s="8" customFormat="1" ht="45" customHeight="1" thickTop="1">
      <c r="B37" s="334">
        <v>3011</v>
      </c>
      <c r="C37" s="947">
        <f>C36*1000+1</f>
        <v>4001</v>
      </c>
      <c r="D37" s="948" t="str">
        <f t="shared" si="4"/>
        <v>DEMOLICION MANUAL SARDINEL EXISTENTE (INCLUYE CARGUE). NO INCLUYE TRANSPORTE Y DISPOSICIÓN FINAL DE SOBRANTES.</v>
      </c>
      <c r="E37" s="952" t="str">
        <f>L37</f>
        <v>ML</v>
      </c>
      <c r="F37" s="356">
        <f>'3. Presupuesto 24119460'!F37+'2. Presupuesto 24119394'!F37+'1. Presupuesto 24119475'!F37</f>
        <v>169.00800000000001</v>
      </c>
      <c r="G37" s="955">
        <f t="shared" ref="G37:G59" si="17">J37</f>
        <v>4523</v>
      </c>
      <c r="H37" s="414">
        <f>ROUND(F37*G37,0)</f>
        <v>764423</v>
      </c>
      <c r="J37" s="551">
        <f t="shared" ref="J37:J49" si="18">LOOKUP(B37,$C$81:$C$4512,$F$81:$F$4512)</f>
        <v>4523</v>
      </c>
      <c r="K37" s="11" t="str">
        <f>LOOKUP(B37,$C$81:$C$4512,$D$81:$D$4512)</f>
        <v>DEMOLICION MANUAL SARDINEL EXISTENTE (INCLUYE CARGUE). NO INCLUYE TRANSPORTE Y DISPOSICIÓN FINAL DE SOBRANTES.</v>
      </c>
      <c r="L37" s="11" t="str">
        <f>LOOKUP(B37,$C$81:$C$4512,$E$81:$E$4512)</f>
        <v>ML</v>
      </c>
      <c r="M37" s="545">
        <f>'1. Presupuesto 24119475'!H37+'2. Presupuesto 24119394'!H37+'3. Presupuesto 24119460'!H37</f>
        <v>764424</v>
      </c>
      <c r="N37" s="545">
        <f t="shared" si="3"/>
        <v>1</v>
      </c>
    </row>
    <row r="38" spans="2:14" s="8" customFormat="1" ht="38.25" customHeight="1">
      <c r="B38" s="334">
        <v>3012</v>
      </c>
      <c r="C38" s="596">
        <f>C37+1</f>
        <v>4002</v>
      </c>
      <c r="D38" s="948" t="str">
        <f t="shared" si="4"/>
        <v>DEMOLICIÓN PISOS DE CONCRETO (ESPESOR VARIABLE HASTA 0.10 M. INCLUYE CARGUE). NO INCLUYE TRANSPORTE Y DISPOSICIÓN FINAL DE SOBRANTES.</v>
      </c>
      <c r="E38" s="952" t="str">
        <f t="shared" si="4"/>
        <v>M2</v>
      </c>
      <c r="F38" s="356">
        <f>'3. Presupuesto 24119460'!F38+'2. Presupuesto 24119394'!F38+'1. Presupuesto 24119475'!F38</f>
        <v>347.51815777294206</v>
      </c>
      <c r="G38" s="955">
        <f t="shared" si="17"/>
        <v>6331</v>
      </c>
      <c r="H38" s="414">
        <f>ROUND(F38*G38,0)</f>
        <v>2200137</v>
      </c>
      <c r="J38" s="551">
        <f t="shared" si="18"/>
        <v>6331</v>
      </c>
      <c r="K38" s="11" t="str">
        <f t="shared" ref="K38:K49" si="19">LOOKUP(B38,$C$76:$C$4504,$D$76:$D$4504)</f>
        <v>DEMOLICIÓN PISOS DE CONCRETO (ESPESOR VARIABLE HASTA 0.10 M. INCLUYE CARGUE). NO INCLUYE TRANSPORTE Y DISPOSICIÓN FINAL DE SOBRANTES.</v>
      </c>
      <c r="L38" s="11" t="str">
        <f t="shared" ref="L38:L49" si="20">LOOKUP(B38,$C$76:$C$4504,$E$76:$E$4504)</f>
        <v>M2</v>
      </c>
      <c r="M38" s="545">
        <f>'1. Presupuesto 24119475'!H38+'2. Presupuesto 24119394'!H38+'3. Presupuesto 24119460'!H38</f>
        <v>2200138</v>
      </c>
      <c r="N38" s="545">
        <f t="shared" si="3"/>
        <v>1</v>
      </c>
    </row>
    <row r="39" spans="2:14" s="8" customFormat="1" ht="69.75" customHeight="1">
      <c r="B39" s="334">
        <v>6224</v>
      </c>
      <c r="C39" s="596">
        <f t="shared" ref="C39:C59" si="21">C38+1</f>
        <v>4003</v>
      </c>
      <c r="D39" s="948" t="str">
        <f t="shared" si="4"/>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E39" s="952" t="str">
        <f t="shared" si="4"/>
        <v>M2</v>
      </c>
      <c r="F39" s="356">
        <f>'3. Presupuesto 24119460'!F39+'2. Presupuesto 24119394'!F39+'1. Presupuesto 24119475'!F39</f>
        <v>289.93275</v>
      </c>
      <c r="G39" s="955">
        <f t="shared" si="17"/>
        <v>11514</v>
      </c>
      <c r="H39" s="414">
        <f t="shared" ref="H39:H59" si="22">ROUND(F39*G39,0)</f>
        <v>3338286</v>
      </c>
      <c r="J39" s="551">
        <f t="shared" si="18"/>
        <v>11514</v>
      </c>
      <c r="K39" s="11" t="str">
        <f t="shared" si="19"/>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L39" s="11" t="str">
        <f t="shared" si="20"/>
        <v>M2</v>
      </c>
      <c r="M39" s="545">
        <f>'1. Presupuesto 24119475'!H39+'2. Presupuesto 24119394'!H39+'3. Presupuesto 24119460'!H39</f>
        <v>3338286</v>
      </c>
      <c r="N39" s="545">
        <f t="shared" si="3"/>
        <v>0</v>
      </c>
    </row>
    <row r="40" spans="2:14" s="8" customFormat="1" ht="108" customHeight="1">
      <c r="B40" s="334">
        <v>6281</v>
      </c>
      <c r="C40" s="596">
        <f t="shared" si="21"/>
        <v>4004</v>
      </c>
      <c r="D40" s="948" t="str">
        <f t="shared" si="4"/>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E40" s="952" t="str">
        <f t="shared" si="4"/>
        <v>M2</v>
      </c>
      <c r="F40" s="356">
        <f>'3. Presupuesto 24119460'!F40+'2. Presupuesto 24119394'!F40+'1. Presupuesto 24119475'!F40</f>
        <v>289.93275</v>
      </c>
      <c r="G40" s="955">
        <f t="shared" si="17"/>
        <v>44431</v>
      </c>
      <c r="H40" s="414">
        <f t="shared" si="22"/>
        <v>12882002</v>
      </c>
      <c r="J40" s="551">
        <f t="shared" si="18"/>
        <v>44431</v>
      </c>
      <c r="K40" s="11" t="str">
        <f t="shared" si="19"/>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L40" s="11" t="str">
        <f t="shared" si="20"/>
        <v>M2</v>
      </c>
      <c r="M40" s="545">
        <f>'1. Presupuesto 24119475'!H40+'2. Presupuesto 24119394'!H40+'3. Presupuesto 24119460'!H40</f>
        <v>12882002</v>
      </c>
      <c r="N40" s="545">
        <f t="shared" si="3"/>
        <v>0</v>
      </c>
    </row>
    <row r="41" spans="2:14" s="8" customFormat="1" ht="38.25" customHeight="1">
      <c r="B41" s="350">
        <v>5426</v>
      </c>
      <c r="C41" s="596">
        <f t="shared" si="21"/>
        <v>4005</v>
      </c>
      <c r="D41" s="948" t="str">
        <f t="shared" si="4"/>
        <v>CONCRETO 4000 PSI GRAVA COMÚN PARA RAMPAS Y ESCALERAS (PREMEZCLADO. INCL. SUMINISTRO, FORMALETEO Y COLOCACIÓN. NO INCL. REFUERZO, CURADO).</v>
      </c>
      <c r="E41" s="952" t="str">
        <f t="shared" si="4"/>
        <v>M3</v>
      </c>
      <c r="F41" s="356">
        <f>'3. Presupuesto 24119460'!F41+'2. Presupuesto 24119394'!F41+'1. Presupuesto 24119475'!F41</f>
        <v>36.34040802729421</v>
      </c>
      <c r="G41" s="955">
        <f t="shared" si="17"/>
        <v>621990</v>
      </c>
      <c r="H41" s="414">
        <f t="shared" si="22"/>
        <v>22603370</v>
      </c>
      <c r="J41" s="551">
        <f t="shared" si="18"/>
        <v>621990</v>
      </c>
      <c r="K41" s="11" t="str">
        <f t="shared" si="19"/>
        <v>CONCRETO 4000 PSI GRAVA COMÚN PARA RAMPAS Y ESCALERAS (PREMEZCLADO. INCL. SUMINISTRO, FORMALETEO Y COLOCACIÓN. NO INCL. REFUERZO, CURADO).</v>
      </c>
      <c r="L41" s="11" t="str">
        <f t="shared" si="20"/>
        <v>M3</v>
      </c>
      <c r="M41" s="545">
        <f>'1. Presupuesto 24119475'!H41+'2. Presupuesto 24119394'!H41+'3. Presupuesto 24119460'!H41</f>
        <v>22603370</v>
      </c>
      <c r="N41" s="545">
        <f t="shared" si="3"/>
        <v>0</v>
      </c>
    </row>
    <row r="42" spans="2:14" s="8" customFormat="1" ht="49.5" customHeight="1">
      <c r="B42" s="350">
        <v>7992</v>
      </c>
      <c r="C42" s="596">
        <f t="shared" si="21"/>
        <v>4006</v>
      </c>
      <c r="D42" s="948" t="str">
        <f t="shared" si="4"/>
        <v>REPOSICIÓN DE SELLO DE JUNTAS DE PAVIMENTO DE CONCRETO HIDRÁULICO, ANCHO HASTA DE 5/8" (16 MM). (INCLUYE LIMPIEZA, SUMINISTRO E INSTALACIÓN DE FONDO Y SELLANTE).</v>
      </c>
      <c r="E42" s="952" t="str">
        <f t="shared" si="4"/>
        <v>ML</v>
      </c>
      <c r="F42" s="356">
        <f>'3. Presupuesto 24119460'!F42+'2. Presupuesto 24119394'!F42+'1. Presupuesto 24119475'!F42</f>
        <v>175.00218750000002</v>
      </c>
      <c r="G42" s="955">
        <f t="shared" si="17"/>
        <v>15497</v>
      </c>
      <c r="H42" s="414">
        <f t="shared" si="22"/>
        <v>2712009</v>
      </c>
      <c r="J42" s="551">
        <f t="shared" si="18"/>
        <v>15497</v>
      </c>
      <c r="K42" s="11" t="str">
        <f t="shared" si="19"/>
        <v>REPOSICIÓN DE SELLO DE JUNTAS DE PAVIMENTO DE CONCRETO HIDRÁULICO, ANCHO HASTA DE 5/8" (16 MM). (INCLUYE LIMPIEZA, SUMINISTRO E INSTALACIÓN DE FONDO Y SELLANTE).</v>
      </c>
      <c r="L42" s="11" t="str">
        <f t="shared" si="20"/>
        <v>ML</v>
      </c>
      <c r="M42" s="545">
        <f>'1. Presupuesto 24119475'!H42+'2. Presupuesto 24119394'!H42+'3. Presupuesto 24119460'!H42</f>
        <v>2712009</v>
      </c>
      <c r="N42" s="545">
        <f t="shared" si="3"/>
        <v>0</v>
      </c>
    </row>
    <row r="43" spans="2:14" s="8" customFormat="1" ht="27.75" customHeight="1">
      <c r="B43" s="350">
        <v>4239</v>
      </c>
      <c r="C43" s="596">
        <f t="shared" si="21"/>
        <v>4007</v>
      </c>
      <c r="D43" s="948" t="str">
        <f t="shared" si="4"/>
        <v>CORTE Y AMPLIACIÓN DE JUNTA EN PAVIMENTO DE CONCRETO HIDRAULICO</v>
      </c>
      <c r="E43" s="952" t="str">
        <f t="shared" si="4"/>
        <v>ML</v>
      </c>
      <c r="F43" s="356">
        <f>'3. Presupuesto 24119460'!F43+'2. Presupuesto 24119394'!F43+'1. Presupuesto 24119475'!F43</f>
        <v>248.08950000000002</v>
      </c>
      <c r="G43" s="955">
        <f t="shared" si="17"/>
        <v>4712</v>
      </c>
      <c r="H43" s="414">
        <f t="shared" si="22"/>
        <v>1168998</v>
      </c>
      <c r="J43" s="551">
        <f t="shared" si="18"/>
        <v>4712</v>
      </c>
      <c r="K43" s="11" t="str">
        <f t="shared" si="19"/>
        <v>CORTE Y AMPLIACIÓN DE JUNTA EN PAVIMENTO DE CONCRETO HIDRAULICO</v>
      </c>
      <c r="L43" s="11" t="str">
        <f t="shared" si="20"/>
        <v>ML</v>
      </c>
      <c r="M43" s="545">
        <f>'1. Presupuesto 24119475'!H43+'2. Presupuesto 24119394'!H43+'3. Presupuesto 24119460'!H43</f>
        <v>1168998</v>
      </c>
      <c r="N43" s="545">
        <f t="shared" si="3"/>
        <v>0</v>
      </c>
    </row>
    <row r="44" spans="2:14" s="8" customFormat="1" ht="43.5" customHeight="1">
      <c r="B44" s="350">
        <v>3837</v>
      </c>
      <c r="C44" s="596">
        <f t="shared" si="21"/>
        <v>4008</v>
      </c>
      <c r="D44" s="948" t="str">
        <f t="shared" si="4"/>
        <v>SELLADO DE JUNTAS EN PAVIMENTO DE CONCRETO HIDRAULICO (INCLUYE LIMPIEZA, SUMINISTRO E INSTALACIÓN DE FONDO Y SELLANTE)</v>
      </c>
      <c r="E44" s="952" t="str">
        <f t="shared" si="4"/>
        <v>ML</v>
      </c>
      <c r="F44" s="356">
        <f>'3. Presupuesto 24119460'!F44+'2. Presupuesto 24119394'!F44+'1. Presupuesto 24119475'!F44</f>
        <v>248.08950000000002</v>
      </c>
      <c r="G44" s="955">
        <f t="shared" si="17"/>
        <v>10949</v>
      </c>
      <c r="H44" s="414">
        <f t="shared" si="22"/>
        <v>2716332</v>
      </c>
      <c r="J44" s="551">
        <f t="shared" si="18"/>
        <v>10949</v>
      </c>
      <c r="K44" s="11" t="str">
        <f t="shared" si="19"/>
        <v>SELLADO DE JUNTAS EN PAVIMENTO DE CONCRETO HIDRAULICO (INCLUYE LIMPIEZA, SUMINISTRO E INSTALACIÓN DE FONDO Y SELLANTE)</v>
      </c>
      <c r="L44" s="11" t="str">
        <f t="shared" si="20"/>
        <v>ML</v>
      </c>
      <c r="M44" s="545">
        <f>'1. Presupuesto 24119475'!H44+'2. Presupuesto 24119394'!H44+'3. Presupuesto 24119460'!H44</f>
        <v>2716332</v>
      </c>
      <c r="N44" s="545">
        <f t="shared" si="3"/>
        <v>0</v>
      </c>
    </row>
    <row r="45" spans="2:14" s="8" customFormat="1" ht="85.5" customHeight="1">
      <c r="B45" s="350">
        <v>3708</v>
      </c>
      <c r="C45" s="596">
        <f t="shared" si="21"/>
        <v>4009</v>
      </c>
      <c r="D45" s="948" t="str">
        <f t="shared" si="4"/>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45" s="952" t="str">
        <f t="shared" si="4"/>
        <v>KG</v>
      </c>
      <c r="F45" s="356">
        <f>'3. Presupuesto 24119460'!F45+'2. Presupuesto 24119394'!F45+'1. Presupuesto 24119475'!F45</f>
        <v>2810.0657143125004</v>
      </c>
      <c r="G45" s="955">
        <f t="shared" si="17"/>
        <v>3979</v>
      </c>
      <c r="H45" s="414">
        <f t="shared" si="22"/>
        <v>11181251</v>
      </c>
      <c r="J45" s="551">
        <f t="shared" si="18"/>
        <v>3979</v>
      </c>
      <c r="K45" s="11" t="str">
        <f t="shared" si="19"/>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L45" s="11" t="str">
        <f t="shared" si="20"/>
        <v>KG</v>
      </c>
      <c r="M45" s="545">
        <f>'1. Presupuesto 24119475'!H45+'2. Presupuesto 24119394'!H45+'3. Presupuesto 24119460'!H45</f>
        <v>11181252</v>
      </c>
      <c r="N45" s="545">
        <f t="shared" si="3"/>
        <v>1</v>
      </c>
    </row>
    <row r="46" spans="2:14" s="8" customFormat="1" ht="19.5" customHeight="1">
      <c r="B46" s="350">
        <v>3464</v>
      </c>
      <c r="C46" s="596">
        <f t="shared" si="21"/>
        <v>4010</v>
      </c>
      <c r="D46" s="948" t="str">
        <f t="shared" si="4"/>
        <v>EXCAVACION MANUAL EN MATERIAL COMUN. INCLUYE CARGUE.</v>
      </c>
      <c r="E46" s="952" t="str">
        <f t="shared" si="4"/>
        <v>M3</v>
      </c>
      <c r="F46" s="356">
        <f>'3. Presupuesto 24119460'!F46+'2. Presupuesto 24119394'!F46+'1. Presupuesto 24119475'!F46</f>
        <v>90.701729999999998</v>
      </c>
      <c r="G46" s="955">
        <f t="shared" si="17"/>
        <v>31876</v>
      </c>
      <c r="H46" s="414">
        <f t="shared" si="22"/>
        <v>2891208</v>
      </c>
      <c r="J46" s="551">
        <f t="shared" si="18"/>
        <v>31876</v>
      </c>
      <c r="K46" s="11" t="str">
        <f t="shared" si="19"/>
        <v>EXCAVACION MANUAL EN MATERIAL COMUN. INCLUYE CARGUE.</v>
      </c>
      <c r="L46" s="11" t="str">
        <f t="shared" si="20"/>
        <v>M3</v>
      </c>
      <c r="M46" s="545">
        <f>'1. Presupuesto 24119475'!H46+'2. Presupuesto 24119394'!H46+'3. Presupuesto 24119460'!H46</f>
        <v>2891208</v>
      </c>
      <c r="N46" s="545">
        <f t="shared" si="3"/>
        <v>0</v>
      </c>
    </row>
    <row r="47" spans="2:14" s="8" customFormat="1" ht="28.5" customHeight="1">
      <c r="B47" s="350">
        <v>3851</v>
      </c>
      <c r="C47" s="596">
        <f t="shared" si="21"/>
        <v>4011</v>
      </c>
      <c r="D47" s="948" t="str">
        <f t="shared" si="4"/>
        <v>RELLENO PARA ANDENES EN SUBBASE GRANULAR B-400 (SUMINISTRO, EXTENDIDO, HUMEDECIMIENTO Y COMPACTACIÓN)</v>
      </c>
      <c r="E47" s="952" t="str">
        <f t="shared" si="4"/>
        <v>M3</v>
      </c>
      <c r="F47" s="356">
        <f>'3. Presupuesto 24119460'!F47+'2. Presupuesto 24119394'!F47+'1. Presupuesto 24119475'!F47</f>
        <v>90.701729999999998</v>
      </c>
      <c r="G47" s="955">
        <f t="shared" si="17"/>
        <v>82225</v>
      </c>
      <c r="H47" s="414">
        <f t="shared" si="22"/>
        <v>7457950</v>
      </c>
      <c r="J47" s="551">
        <f t="shared" si="18"/>
        <v>82225</v>
      </c>
      <c r="K47" s="11" t="str">
        <f t="shared" si="19"/>
        <v>RELLENO PARA ANDENES EN SUBBASE GRANULAR B-400 (SUMINISTRO, EXTENDIDO, HUMEDECIMIENTO Y COMPACTACIÓN)</v>
      </c>
      <c r="L47" s="11" t="str">
        <f t="shared" si="20"/>
        <v>M3</v>
      </c>
      <c r="M47" s="545">
        <f>'1. Presupuesto 24119475'!H47+'2. Presupuesto 24119394'!H47+'3. Presupuesto 24119460'!H47</f>
        <v>7457949</v>
      </c>
      <c r="N47" s="545">
        <f t="shared" si="3"/>
        <v>-1</v>
      </c>
    </row>
    <row r="48" spans="2:14" s="8" customFormat="1" ht="24.75" customHeight="1">
      <c r="B48" s="350">
        <v>3567</v>
      </c>
      <c r="C48" s="596">
        <f t="shared" si="21"/>
        <v>4012</v>
      </c>
      <c r="D48" s="948" t="str">
        <f t="shared" ref="D48:D49" si="23">K48</f>
        <v>MURO EN BLOQUE ESTRUCTURAL TIPO PIEDRA GRIS (REFERENCIA: PI-16. INCLUYE SUMINISTRO Y CONSTRUCCIÓN)</v>
      </c>
      <c r="E48" s="952" t="str">
        <f t="shared" ref="E48:E49" si="24">L48</f>
        <v>M2</v>
      </c>
      <c r="F48" s="356">
        <f>'3. Presupuesto 24119460'!F48+'2. Presupuesto 24119394'!F48+'1. Presupuesto 24119475'!F48</f>
        <v>12.753000000000002</v>
      </c>
      <c r="G48" s="955">
        <f t="shared" ref="G48:G49" si="25">J48</f>
        <v>78445</v>
      </c>
      <c r="H48" s="414">
        <f t="shared" ref="H48:H49" si="26">ROUND(F48*G48,0)</f>
        <v>1000409</v>
      </c>
      <c r="J48" s="551">
        <f t="shared" si="18"/>
        <v>78445</v>
      </c>
      <c r="K48" s="11" t="str">
        <f t="shared" si="19"/>
        <v>MURO EN BLOQUE ESTRUCTURAL TIPO PIEDRA GRIS (REFERENCIA: PI-16. INCLUYE SUMINISTRO Y CONSTRUCCIÓN)</v>
      </c>
      <c r="L48" s="11" t="str">
        <f t="shared" si="20"/>
        <v>M2</v>
      </c>
      <c r="M48" s="545">
        <f>'1. Presupuesto 24119475'!H48+'2. Presupuesto 24119394'!H48+'3. Presupuesto 24119460'!H48</f>
        <v>1000409</v>
      </c>
      <c r="N48" s="545">
        <f t="shared" ref="N48:N53" si="27">M48-H48</f>
        <v>0</v>
      </c>
    </row>
    <row r="49" spans="2:14" s="8" customFormat="1" ht="47.25" customHeight="1">
      <c r="B49" s="350">
        <v>4588</v>
      </c>
      <c r="C49" s="596">
        <f t="shared" si="21"/>
        <v>4013</v>
      </c>
      <c r="D49" s="948" t="str">
        <f t="shared" si="23"/>
        <v>CONSTRUCCIÓN DE ESCALERAS EN CONCRETO 3000 PSI GRAVA COMÚN. INCLUYE EXCAVACIÓN MANUAL, SUBBASE GRANULAR CLASE B, ACERO DE REFUERZO Y TRANSPORTE Y DISPOSICIÓN FINAL DE ESCOMBROS.</v>
      </c>
      <c r="E49" s="952" t="str">
        <f t="shared" si="24"/>
        <v>M2</v>
      </c>
      <c r="F49" s="356">
        <f>'3. Presupuesto 24119460'!F49+'2. Presupuesto 24119394'!F49+'1. Presupuesto 24119475'!F49</f>
        <v>44.145000000000003</v>
      </c>
      <c r="G49" s="955">
        <f t="shared" si="25"/>
        <v>333358</v>
      </c>
      <c r="H49" s="414">
        <f t="shared" si="26"/>
        <v>14716089</v>
      </c>
      <c r="J49" s="551">
        <f t="shared" si="18"/>
        <v>333358</v>
      </c>
      <c r="K49" s="11" t="str">
        <f t="shared" si="19"/>
        <v>CONSTRUCCIÓN DE ESCALERAS EN CONCRETO 3000 PSI GRAVA COMÚN. INCLUYE EXCAVACIÓN MANUAL, SUBBASE GRANULAR CLASE B, ACERO DE REFUERZO Y TRANSPORTE Y DISPOSICIÓN FINAL DE ESCOMBROS.</v>
      </c>
      <c r="L49" s="11" t="str">
        <f t="shared" si="20"/>
        <v>M2</v>
      </c>
      <c r="M49" s="545"/>
      <c r="N49" s="545"/>
    </row>
    <row r="50" spans="2:14" s="8" customFormat="1" ht="22.5">
      <c r="B50" s="350">
        <v>5202</v>
      </c>
      <c r="C50" s="596">
        <f t="shared" si="21"/>
        <v>4014</v>
      </c>
      <c r="D50" s="948" t="str">
        <f t="shared" ref="D50:D53" si="28">K50</f>
        <v>JUNTA METÁLICA CON ÁNGULO DE 3"X1/4". SUMINISTRO Y COLOCACIÓN. (PARA UN SOLO COSTADO DE LA JUNTA).</v>
      </c>
      <c r="E50" s="952" t="str">
        <f t="shared" ref="E50:E53" si="29">L50</f>
        <v>ML</v>
      </c>
      <c r="F50" s="356">
        <f>'3. Presupuesto 24119460'!F50+'2. Presupuesto 24119394'!F50+'1. Presupuesto 24119475'!F50</f>
        <v>13.030000000000001</v>
      </c>
      <c r="G50" s="955">
        <f t="shared" ref="G50:G53" si="30">J50</f>
        <v>54528</v>
      </c>
      <c r="H50" s="414">
        <f t="shared" ref="H50:H53" si="31">ROUND(F50*G50,0)</f>
        <v>710500</v>
      </c>
      <c r="J50" s="551">
        <f t="shared" ref="J50:J53" si="32">LOOKUP(B50,$C$81:$C$4512,$F$81:$F$4512)</f>
        <v>54528</v>
      </c>
      <c r="K50" s="11" t="str">
        <f t="shared" ref="K50:K53" si="33">LOOKUP(B50,$C$76:$C$4504,$D$76:$D$4504)</f>
        <v>JUNTA METÁLICA CON ÁNGULO DE 3"X1/4". SUMINISTRO Y COLOCACIÓN. (PARA UN SOLO COSTADO DE LA JUNTA).</v>
      </c>
      <c r="L50" s="11" t="str">
        <f t="shared" ref="L50:L53" si="34">LOOKUP(B50,$C$76:$C$4504,$E$76:$E$4504)</f>
        <v>ML</v>
      </c>
      <c r="M50" s="545">
        <f>'1. Presupuesto 24119475'!H50+'2. Presupuesto 24119394'!H50+'3. Presupuesto 24119460'!H50</f>
        <v>710500</v>
      </c>
      <c r="N50" s="545">
        <f t="shared" si="27"/>
        <v>0</v>
      </c>
    </row>
    <row r="51" spans="2:14" s="8" customFormat="1" ht="33.75">
      <c r="B51" s="350">
        <v>4918</v>
      </c>
      <c r="C51" s="596">
        <f t="shared" si="21"/>
        <v>4015</v>
      </c>
      <c r="D51" s="948" t="str">
        <f t="shared" si="28"/>
        <v>JUNTA DE DILATACIÓN ELASTOMÉRICA 250 TAMAÑO 64 X 70 MM (INCLUYE SUMINISTRO E INSTALACIÓN Y TODOS LOS COSTOS DE SUMINISTRO E INSTALACIÓN DE MATERIAL PARA ANCLAJE..</v>
      </c>
      <c r="E51" s="952" t="str">
        <f t="shared" si="29"/>
        <v>ML</v>
      </c>
      <c r="F51" s="356">
        <f>'3. Presupuesto 24119460'!F51+'2. Presupuesto 24119394'!F51+'1. Presupuesto 24119475'!F51</f>
        <v>4.95</v>
      </c>
      <c r="G51" s="955">
        <f t="shared" si="30"/>
        <v>136718</v>
      </c>
      <c r="H51" s="414">
        <f t="shared" si="31"/>
        <v>676754</v>
      </c>
      <c r="J51" s="551">
        <f t="shared" si="32"/>
        <v>136718</v>
      </c>
      <c r="K51" s="11" t="str">
        <f t="shared" si="33"/>
        <v>JUNTA DE DILATACIÓN ELASTOMÉRICA 250 TAMAÑO 64 X 70 MM (INCLUYE SUMINISTRO E INSTALACIÓN Y TODOS LOS COSTOS DE SUMINISTRO E INSTALACIÓN DE MATERIAL PARA ANCLAJE..</v>
      </c>
      <c r="L51" s="11" t="str">
        <f t="shared" si="34"/>
        <v>ML</v>
      </c>
      <c r="M51" s="545">
        <f>'1. Presupuesto 24119475'!H51+'2. Presupuesto 24119394'!H51+'3. Presupuesto 24119460'!H51</f>
        <v>676754</v>
      </c>
      <c r="N51" s="545">
        <f t="shared" si="27"/>
        <v>0</v>
      </c>
    </row>
    <row r="52" spans="2:14" s="8" customFormat="1" ht="24.75" customHeight="1">
      <c r="B52" s="350">
        <v>4581</v>
      </c>
      <c r="C52" s="596">
        <f t="shared" si="21"/>
        <v>4016</v>
      </c>
      <c r="D52" s="948" t="str">
        <f t="shared" si="28"/>
        <v>RETIRO DE ADOQUIN SOBRE MORTERO</v>
      </c>
      <c r="E52" s="952" t="str">
        <f t="shared" si="29"/>
        <v>M2</v>
      </c>
      <c r="F52" s="356">
        <f>'3. Presupuesto 24119460'!F52+'2. Presupuesto 24119394'!F52+'1. Presupuesto 24119475'!F52</f>
        <v>176.928</v>
      </c>
      <c r="G52" s="955">
        <f t="shared" si="30"/>
        <v>2180</v>
      </c>
      <c r="H52" s="414">
        <f t="shared" si="31"/>
        <v>385703</v>
      </c>
      <c r="J52" s="551">
        <f t="shared" si="32"/>
        <v>2180</v>
      </c>
      <c r="K52" s="11" t="str">
        <f t="shared" si="33"/>
        <v>RETIRO DE ADOQUIN SOBRE MORTERO</v>
      </c>
      <c r="L52" s="11" t="str">
        <f t="shared" si="34"/>
        <v>M2</v>
      </c>
      <c r="M52" s="545">
        <f>'1. Presupuesto 24119475'!H52+'2. Presupuesto 24119394'!H52+'3. Presupuesto 24119460'!H52</f>
        <v>385703</v>
      </c>
      <c r="N52" s="545">
        <f t="shared" si="27"/>
        <v>0</v>
      </c>
    </row>
    <row r="53" spans="2:14" s="8" customFormat="1" ht="25.5" customHeight="1">
      <c r="B53" s="350">
        <v>3696</v>
      </c>
      <c r="C53" s="596">
        <f t="shared" si="21"/>
        <v>4017</v>
      </c>
      <c r="D53" s="948" t="str">
        <f t="shared" si="28"/>
        <v>PISO EN ADOQUIN DE ARCILLA 26X6X6CM (SUMINISTRO E INSTALACIÓN. INCLUYE BASE 4CM ARENA NIVELACIÓN Y ARENA DE SELLO)</v>
      </c>
      <c r="E53" s="952" t="str">
        <f t="shared" si="29"/>
        <v>M2</v>
      </c>
      <c r="F53" s="356">
        <f>'3. Presupuesto 24119460'!F53+'2. Presupuesto 24119394'!F53+'1. Presupuesto 24119475'!F53</f>
        <v>176.928</v>
      </c>
      <c r="G53" s="955">
        <f t="shared" si="30"/>
        <v>70782</v>
      </c>
      <c r="H53" s="414">
        <f t="shared" si="31"/>
        <v>12523318</v>
      </c>
      <c r="J53" s="551">
        <f t="shared" si="32"/>
        <v>70782</v>
      </c>
      <c r="K53" s="11" t="str">
        <f t="shared" si="33"/>
        <v>PISO EN ADOQUIN DE ARCILLA 26X6X6CM (SUMINISTRO E INSTALACIÓN. INCLUYE BASE 4CM ARENA NIVELACIÓN Y ARENA DE SELLO)</v>
      </c>
      <c r="L53" s="11" t="str">
        <f t="shared" si="34"/>
        <v>M2</v>
      </c>
      <c r="M53" s="545">
        <f>'1. Presupuesto 24119475'!H53+'2. Presupuesto 24119394'!H53+'3. Presupuesto 24119460'!H53</f>
        <v>12523318</v>
      </c>
      <c r="N53" s="545">
        <f t="shared" si="27"/>
        <v>0</v>
      </c>
    </row>
    <row r="54" spans="2:14" s="8" customFormat="1" ht="19.5" customHeight="1">
      <c r="B54" s="350">
        <v>7861</v>
      </c>
      <c r="C54" s="596">
        <f t="shared" si="21"/>
        <v>4018</v>
      </c>
      <c r="D54" s="948" t="str">
        <f t="shared" ref="D54:D58" si="35">K54</f>
        <v>RETIRO DE PISO EN LAMINA ALFAJOR</v>
      </c>
      <c r="E54" s="952" t="str">
        <f t="shared" ref="E54:E58" si="36">L54</f>
        <v>ML</v>
      </c>
      <c r="F54" s="356">
        <f>'3. Presupuesto 24119460'!F54+'2. Presupuesto 24119394'!F54+'1. Presupuesto 24119475'!F54</f>
        <v>59.22</v>
      </c>
      <c r="G54" s="955">
        <f t="shared" ref="G54:G58" si="37">J54</f>
        <v>42514</v>
      </c>
      <c r="H54" s="414">
        <f t="shared" ref="H54:H58" si="38">ROUND(F54*G54,0)</f>
        <v>2517679</v>
      </c>
      <c r="J54" s="551">
        <f t="shared" ref="J54:J58" si="39">LOOKUP(B54,$C$81:$C$4512,$F$81:$F$4512)</f>
        <v>42514</v>
      </c>
      <c r="K54" s="11" t="str">
        <f t="shared" ref="K54:K58" si="40">LOOKUP(B54,$C$76:$C$4504,$D$76:$D$4504)</f>
        <v>RETIRO DE PISO EN LAMINA ALFAJOR</v>
      </c>
      <c r="L54" s="11" t="str">
        <f t="shared" ref="L54:L58" si="41">LOOKUP(B54,$C$76:$C$4504,$E$76:$E$4504)</f>
        <v>ML</v>
      </c>
      <c r="M54" s="545">
        <f>'1. Presupuesto 24119475'!H54+'2. Presupuesto 24119394'!H54+'3. Presupuesto 24119460'!H54</f>
        <v>2517679</v>
      </c>
      <c r="N54" s="545"/>
    </row>
    <row r="55" spans="2:14" s="8" customFormat="1" ht="40.5" customHeight="1">
      <c r="B55" s="350">
        <v>5214</v>
      </c>
      <c r="C55" s="596">
        <f t="shared" si="21"/>
        <v>4019</v>
      </c>
      <c r="D55" s="948" t="str">
        <f t="shared" si="35"/>
        <v>LAMINA ALFAJOR 6MM CON SOPORTE EN NEOPRENO PARA PERMITIR FLUJO VEHICULAR SOBRE JUNTAS DEMOLIDAS. INCLUYE RETIRO Y POSTERIOR COLOCACIÓN Y TRANSPORTE.</v>
      </c>
      <c r="E55" s="952" t="str">
        <f t="shared" si="36"/>
        <v>M2</v>
      </c>
      <c r="F55" s="356">
        <f>'3. Presupuesto 24119460'!F55+'2. Presupuesto 24119394'!F55+'1. Presupuesto 24119475'!F55</f>
        <v>71.063999999999993</v>
      </c>
      <c r="G55" s="955">
        <f t="shared" si="37"/>
        <v>159002</v>
      </c>
      <c r="H55" s="414">
        <f t="shared" si="38"/>
        <v>11299318</v>
      </c>
      <c r="J55" s="551">
        <f t="shared" si="39"/>
        <v>159002</v>
      </c>
      <c r="K55" s="11" t="str">
        <f t="shared" si="40"/>
        <v>LAMINA ALFAJOR 6MM CON SOPORTE EN NEOPRENO PARA PERMITIR FLUJO VEHICULAR SOBRE JUNTAS DEMOLIDAS. INCLUYE RETIRO Y POSTERIOR COLOCACIÓN Y TRANSPORTE.</v>
      </c>
      <c r="L55" s="11" t="str">
        <f t="shared" si="41"/>
        <v>M2</v>
      </c>
      <c r="M55" s="545">
        <f>'1. Presupuesto 24119475'!H55+'2. Presupuesto 24119394'!H55+'3. Presupuesto 24119460'!H55</f>
        <v>11299318</v>
      </c>
      <c r="N55" s="545"/>
    </row>
    <row r="56" spans="2:14" s="8" customFormat="1" ht="25.5" customHeight="1">
      <c r="B56" s="350">
        <v>5190</v>
      </c>
      <c r="C56" s="596">
        <f t="shared" si="21"/>
        <v>4020</v>
      </c>
      <c r="D56" s="948" t="str">
        <f t="shared" si="35"/>
        <v>CORTE CON EQUIPO DE OXICORTE PARA EL RETIRO DE LA JUNTA METALICA EXISTENTE EN EL PUENTE.</v>
      </c>
      <c r="E56" s="952" t="str">
        <f t="shared" si="36"/>
        <v>ML</v>
      </c>
      <c r="F56" s="356">
        <f>'3. Presupuesto 24119460'!F56+'2. Presupuesto 24119394'!F56+'1. Presupuesto 24119475'!F56</f>
        <v>73.125600000000006</v>
      </c>
      <c r="G56" s="955">
        <f t="shared" si="37"/>
        <v>8701</v>
      </c>
      <c r="H56" s="414">
        <f t="shared" si="38"/>
        <v>636266</v>
      </c>
      <c r="J56" s="551">
        <f t="shared" si="39"/>
        <v>8701</v>
      </c>
      <c r="K56" s="11" t="str">
        <f t="shared" si="40"/>
        <v>CORTE CON EQUIPO DE OXICORTE PARA EL RETIRO DE LA JUNTA METALICA EXISTENTE EN EL PUENTE.</v>
      </c>
      <c r="L56" s="11" t="str">
        <f t="shared" si="41"/>
        <v>ML</v>
      </c>
      <c r="M56" s="545">
        <f>'1. Presupuesto 24119475'!H56+'2. Presupuesto 24119394'!H56+'3. Presupuesto 24119460'!H56</f>
        <v>636266</v>
      </c>
      <c r="N56" s="545"/>
    </row>
    <row r="57" spans="2:14" s="8" customFormat="1" ht="63" customHeight="1">
      <c r="B57" s="350">
        <v>5207</v>
      </c>
      <c r="C57" s="596">
        <f t="shared" si="21"/>
        <v>4021</v>
      </c>
      <c r="D57" s="948" t="str">
        <f t="shared" si="35"/>
        <v>SANEADO DE CONCRETO DE RECUBRIMIENTO. INCLUYE ESCARIFICACIÓN DE CONCRETO PROFUNDIDAD ENTRE 2CM Y 7CM, LIMPIEZA Y APLICACIÓN DE RECUBRIMIENTO ANTICORROSIVO PARA EL ACERO DE REFUERZO EXISTENTE Y MORTERO DE REPARACIÓN ESTRUCTURAL. NIVEL DE TRABAJO+3.0M</v>
      </c>
      <c r="E57" s="952" t="str">
        <f t="shared" si="36"/>
        <v>M2</v>
      </c>
      <c r="F57" s="356">
        <f>'3. Presupuesto 24119460'!F57+'2. Presupuesto 24119394'!F57+'1. Presupuesto 24119475'!F57</f>
        <v>119.62440000000001</v>
      </c>
      <c r="G57" s="955">
        <f t="shared" si="37"/>
        <v>177612</v>
      </c>
      <c r="H57" s="414">
        <f t="shared" si="38"/>
        <v>21246729</v>
      </c>
      <c r="J57" s="551">
        <f t="shared" si="39"/>
        <v>177612</v>
      </c>
      <c r="K57" s="11" t="str">
        <f t="shared" si="40"/>
        <v>SANEADO DE CONCRETO DE RECUBRIMIENTO. INCLUYE ESCARIFICACIÓN DE CONCRETO PROFUNDIDAD ENTRE 2CM Y 7CM, LIMPIEZA Y APLICACIÓN DE RECUBRIMIENTO ANTICORROSIVO PARA EL ACERO DE REFUERZO EXISTENTE Y MORTERO DE REPARACIÓN ESTRUCTURAL. NIVEL DE TRABAJO+3.0M</v>
      </c>
      <c r="L57" s="11" t="str">
        <f t="shared" si="41"/>
        <v>M2</v>
      </c>
      <c r="M57" s="545">
        <f>'1. Presupuesto 24119475'!H57+'2. Presupuesto 24119394'!H57+'3. Presupuesto 24119460'!H57</f>
        <v>21246729</v>
      </c>
      <c r="N57" s="545"/>
    </row>
    <row r="58" spans="2:14" s="8" customFormat="1" ht="30" customHeight="1">
      <c r="B58" s="350">
        <v>5058</v>
      </c>
      <c r="C58" s="596">
        <f t="shared" si="21"/>
        <v>4022</v>
      </c>
      <c r="D58" s="948" t="str">
        <f t="shared" si="35"/>
        <v>FILOS (INCLUYE SUMINISTRO Y COLOCACIÓN DE MORTERO 1:4 IMPERMEABILIZADO HECHO EN OBRA)</v>
      </c>
      <c r="E58" s="952" t="str">
        <f t="shared" si="36"/>
        <v>ML</v>
      </c>
      <c r="F58" s="356">
        <f>'3. Presupuesto 24119460'!F58+'2. Presupuesto 24119394'!F58+'1. Presupuesto 24119475'!F58</f>
        <v>254.4</v>
      </c>
      <c r="G58" s="955">
        <f t="shared" si="37"/>
        <v>7038</v>
      </c>
      <c r="H58" s="414">
        <f t="shared" si="38"/>
        <v>1790467</v>
      </c>
      <c r="J58" s="551">
        <f t="shared" si="39"/>
        <v>7038</v>
      </c>
      <c r="K58" s="11" t="str">
        <f t="shared" si="40"/>
        <v>FILOS (INCLUYE SUMINISTRO Y COLOCACIÓN DE MORTERO 1:4 IMPERMEABILIZADO HECHO EN OBRA)</v>
      </c>
      <c r="L58" s="11" t="str">
        <f t="shared" si="41"/>
        <v>ML</v>
      </c>
      <c r="M58" s="545">
        <f>'1. Presupuesto 24119475'!H58+'2. Presupuesto 24119394'!H58+'3. Presupuesto 24119460'!H58</f>
        <v>1790467</v>
      </c>
      <c r="N58" s="545"/>
    </row>
    <row r="59" spans="2:14" s="27" customFormat="1" ht="48.75" customHeight="1" thickBot="1">
      <c r="B59" s="349">
        <v>3017</v>
      </c>
      <c r="C59" s="596">
        <f t="shared" si="21"/>
        <v>4023</v>
      </c>
      <c r="D59" s="948" t="str">
        <f t="shared" si="4"/>
        <v>TRANSPORTE Y DISPOSICIÓN FINAL DE ESCOMBROS EN SITIO AUTORIZADO (DISTANCIA DE TRANSPORTE 21 KM). A DISTANCIA MAYOR DEL ACARREO LIBRE (90 M) EN SITIO AUTORIZADO POR LA ENTIDAD AMBIENTAL COMPETENTE.</v>
      </c>
      <c r="E59" s="952" t="str">
        <f t="shared" si="4"/>
        <v>M3</v>
      </c>
      <c r="F59" s="356">
        <f>'3. Presupuesto 24119460'!F59+'2. Presupuesto 24119394'!F59+'1. Presupuesto 24119475'!F59</f>
        <v>149.11853802729422</v>
      </c>
      <c r="G59" s="955">
        <f t="shared" si="17"/>
        <v>34896</v>
      </c>
      <c r="H59" s="415">
        <f t="shared" si="22"/>
        <v>5203641</v>
      </c>
      <c r="J59" s="551">
        <f>LOOKUP(B59,$C$81:$C$4512,$F$81:$F$4512)</f>
        <v>34896</v>
      </c>
      <c r="K59" s="11" t="str">
        <f>LOOKUP(B59,$C$76:$C$4504,$D$76:$D$4504)</f>
        <v>TRANSPORTE Y DISPOSICIÓN FINAL DE ESCOMBROS EN SITIO AUTORIZADO (DISTANCIA DE TRANSPORTE 21 KM). A DISTANCIA MAYOR DEL ACARREO LIBRE (90 M) EN SITIO AUTORIZADO POR LA ENTIDAD AMBIENTAL COMPETENTE.</v>
      </c>
      <c r="L59" s="11" t="str">
        <f>LOOKUP(B59,$C$76:$C$4504,$E$76:$E$4504)</f>
        <v>M3</v>
      </c>
      <c r="M59" s="545">
        <f>'1. Presupuesto 24119475'!H59+'2. Presupuesto 24119394'!H59+'3. Presupuesto 24119460'!H59</f>
        <v>5203640</v>
      </c>
      <c r="N59" s="545">
        <f t="shared" si="3"/>
        <v>-1</v>
      </c>
    </row>
    <row r="60" spans="2:14" ht="12.75" thickTop="1" thickBot="1">
      <c r="B60" s="481" t="s">
        <v>94</v>
      </c>
      <c r="C60" s="376"/>
      <c r="D60" s="376"/>
      <c r="E60" s="376"/>
      <c r="F60" s="376"/>
      <c r="G60" s="442"/>
      <c r="H60" s="478">
        <f>ROUND(H17+H21+H30+H36,0)</f>
        <v>369171412</v>
      </c>
      <c r="J60" s="551"/>
      <c r="K60" s="11"/>
      <c r="L60" s="11"/>
      <c r="M60" s="545">
        <f>'1. Presupuesto 24119475'!H60+'2. Presupuesto 24119394'!H60+'3. Presupuesto 24119460'!H60</f>
        <v>369171413</v>
      </c>
      <c r="N60" s="545">
        <f t="shared" si="3"/>
        <v>1</v>
      </c>
    </row>
    <row r="61" spans="2:14" ht="12.75" thickTop="1" thickBot="1">
      <c r="B61" s="18"/>
      <c r="C61" s="18"/>
      <c r="D61" s="18"/>
      <c r="E61" s="18"/>
      <c r="F61" s="18"/>
      <c r="G61" s="18"/>
      <c r="H61" s="19"/>
      <c r="M61" s="545">
        <f>'1. Presupuesto 24119475'!H61+'2. Presupuesto 24119394'!H61+'3. Presupuesto 24119460'!H61</f>
        <v>0</v>
      </c>
    </row>
    <row r="62" spans="2:14" ht="12" thickTop="1">
      <c r="B62" s="395" t="s">
        <v>95</v>
      </c>
      <c r="C62" s="377"/>
      <c r="D62" s="377"/>
      <c r="E62" s="377"/>
      <c r="F62" s="377"/>
      <c r="G62" s="377"/>
      <c r="H62" s="378"/>
    </row>
    <row r="63" spans="2:14" ht="18.75" customHeight="1" thickBot="1">
      <c r="B63" s="642"/>
      <c r="C63" s="643"/>
      <c r="D63" s="643"/>
      <c r="E63" s="643"/>
      <c r="F63" s="643"/>
      <c r="G63" s="643"/>
      <c r="H63" s="644"/>
      <c r="J63" s="553"/>
      <c r="K63" s="20"/>
      <c r="L63" s="17"/>
    </row>
    <row r="64" spans="2:14" ht="12.75" thickTop="1" thickBot="1"/>
    <row r="65" spans="2:12" ht="12" thickTop="1">
      <c r="B65" s="443" t="s">
        <v>96</v>
      </c>
      <c r="C65" s="396"/>
      <c r="D65" s="396"/>
      <c r="E65" s="396"/>
      <c r="F65" s="396"/>
      <c r="G65" s="397"/>
      <c r="H65" s="444">
        <f>H60</f>
        <v>369171412</v>
      </c>
      <c r="J65" s="549">
        <f>'1. Presupuesto 24119475'!H65+'2. Presupuesto 24119394'!H65+'3. Presupuesto 24119460'!H65</f>
        <v>369171413</v>
      </c>
      <c r="K65" s="17"/>
      <c r="L65" s="20"/>
    </row>
    <row r="66" spans="2:12">
      <c r="B66" s="315" t="s">
        <v>97</v>
      </c>
      <c r="C66" s="316"/>
      <c r="D66" s="316"/>
      <c r="E66" s="316"/>
      <c r="F66" s="316"/>
      <c r="G66" s="457">
        <f>'AIU OBRA'!L65</f>
        <v>0.29927474584624664</v>
      </c>
      <c r="H66" s="445">
        <f>ROUND($H$65*G66,0)</f>
        <v>110483681</v>
      </c>
      <c r="J66" s="549">
        <f>'1. Presupuesto 24119475'!H66+'2. Presupuesto 24119394'!H66+'3. Presupuesto 24119460'!H66</f>
        <v>110483681</v>
      </c>
      <c r="K66" s="17"/>
      <c r="L66" s="20"/>
    </row>
    <row r="67" spans="2:12">
      <c r="B67" s="315" t="s">
        <v>99</v>
      </c>
      <c r="C67" s="316"/>
      <c r="D67" s="316"/>
      <c r="E67" s="316"/>
      <c r="F67" s="316"/>
      <c r="G67" s="317">
        <f>'AIU OBRA'!L66</f>
        <v>0.01</v>
      </c>
      <c r="H67" s="445">
        <f>ROUND($H$65*G67,0)</f>
        <v>3691714</v>
      </c>
      <c r="J67" s="549">
        <f>'1. Presupuesto 24119475'!H67+'2. Presupuesto 24119394'!H67+'3. Presupuesto 24119460'!H67</f>
        <v>3691714</v>
      </c>
      <c r="K67" s="17"/>
      <c r="L67" s="20"/>
    </row>
    <row r="68" spans="2:12">
      <c r="B68" s="315" t="s">
        <v>100</v>
      </c>
      <c r="C68" s="316"/>
      <c r="D68" s="316"/>
      <c r="E68" s="316"/>
      <c r="F68" s="316"/>
      <c r="G68" s="317">
        <f>'AIU OBRA'!L67</f>
        <v>0.09</v>
      </c>
      <c r="H68" s="445">
        <f>ROUND($H$65*G68,0)</f>
        <v>33225427</v>
      </c>
      <c r="J68" s="549">
        <f>'1. Presupuesto 24119475'!H68+'2. Presupuesto 24119394'!H68+'3. Presupuesto 24119460'!H68</f>
        <v>33225428</v>
      </c>
      <c r="K68" s="17"/>
      <c r="L68" s="20"/>
    </row>
    <row r="69" spans="2:12">
      <c r="B69" s="318" t="s">
        <v>101</v>
      </c>
      <c r="C69" s="956"/>
      <c r="D69" s="956"/>
      <c r="E69" s="956"/>
      <c r="F69" s="956"/>
      <c r="G69" s="479">
        <f>'AIU OBRA'!L70</f>
        <v>0.39927474584624667</v>
      </c>
      <c r="H69" s="445"/>
    </row>
    <row r="70" spans="2:12">
      <c r="B70" s="318" t="s">
        <v>102</v>
      </c>
      <c r="C70" s="956"/>
      <c r="D70" s="956"/>
      <c r="E70" s="956"/>
      <c r="F70" s="956"/>
      <c r="G70" s="479"/>
      <c r="H70" s="445">
        <f>ROUND(SUM(H66:H68),0)</f>
        <v>147400822</v>
      </c>
      <c r="J70" s="549">
        <f>'1. Presupuesto 24119475'!H70+'2. Presupuesto 24119394'!H70+'3. Presupuesto 24119460'!H70</f>
        <v>147400823</v>
      </c>
    </row>
    <row r="71" spans="2:12">
      <c r="B71" s="379" t="s">
        <v>103</v>
      </c>
      <c r="C71" s="957"/>
      <c r="D71" s="958"/>
      <c r="E71" s="959"/>
      <c r="F71" s="960"/>
      <c r="G71" s="480"/>
      <c r="H71" s="446">
        <f>ROUND(SUM(H65,H70),0)</f>
        <v>516572234</v>
      </c>
      <c r="J71" s="554">
        <f>ROUND(SUM(J65,J70),0)</f>
        <v>516572236</v>
      </c>
    </row>
    <row r="72" spans="2:12">
      <c r="B72" s="536" t="s">
        <v>3824</v>
      </c>
      <c r="C72" s="537"/>
      <c r="D72" s="961" t="s">
        <v>105</v>
      </c>
      <c r="E72" s="961"/>
      <c r="F72" s="960"/>
      <c r="G72" s="479">
        <f>'PGA Y SST'!O121</f>
        <v>9.2783257009077399E-2</v>
      </c>
      <c r="H72" s="414">
        <f>H65*G72</f>
        <v>34252926</v>
      </c>
      <c r="J72" s="549">
        <f>'1. Presupuesto 24119475'!H72+'2. Presupuesto 24119394'!H72+'3. Presupuesto 24119460'!H72</f>
        <v>34252926</v>
      </c>
    </row>
    <row r="73" spans="2:12">
      <c r="B73" s="380" t="s">
        <v>3825</v>
      </c>
      <c r="C73" s="961"/>
      <c r="D73" s="961" t="s">
        <v>105</v>
      </c>
      <c r="E73" s="961"/>
      <c r="F73" s="960"/>
      <c r="G73" s="479">
        <f>PGS!L53</f>
        <v>3.4757328392481267E-2</v>
      </c>
      <c r="H73" s="414">
        <f>H65*G73</f>
        <v>12831412</v>
      </c>
      <c r="J73" s="549">
        <f>'1. Presupuesto 24119475'!H73+'2. Presupuesto 24119394'!H73+'3. Presupuesto 24119460'!H73</f>
        <v>12831411</v>
      </c>
    </row>
    <row r="74" spans="2:12">
      <c r="B74" s="380" t="s">
        <v>3826</v>
      </c>
      <c r="C74" s="961"/>
      <c r="D74" s="961"/>
      <c r="E74" s="961"/>
      <c r="F74" s="960"/>
      <c r="G74" s="479">
        <f>PMT!P37</f>
        <v>7.4377029497614516E-2</v>
      </c>
      <c r="H74" s="414">
        <f>H65*G74</f>
        <v>27457873</v>
      </c>
      <c r="J74" s="549">
        <f>'1. Presupuesto 24119475'!H74+'2. Presupuesto 24119394'!H74+'3. Presupuesto 24119460'!H74</f>
        <v>27457873</v>
      </c>
    </row>
    <row r="75" spans="2:12">
      <c r="B75" s="380" t="s">
        <v>3827</v>
      </c>
      <c r="C75" s="961"/>
      <c r="D75" s="961"/>
      <c r="E75" s="961"/>
      <c r="F75" s="960"/>
      <c r="G75" s="963"/>
      <c r="H75" s="440">
        <f>Ajustes!H79</f>
        <v>5537571</v>
      </c>
    </row>
    <row r="76" spans="2:12" ht="12" thickBot="1">
      <c r="B76" s="381" t="s">
        <v>108</v>
      </c>
      <c r="C76" s="382"/>
      <c r="D76" s="383"/>
      <c r="E76" s="384"/>
      <c r="F76" s="385"/>
      <c r="G76" s="385"/>
      <c r="H76" s="386">
        <f>ROUND((SUM(H71:H75)),0)</f>
        <v>596652016</v>
      </c>
      <c r="J76" s="555">
        <f>ROUND((SUM(J71:J75)),0)</f>
        <v>591114446</v>
      </c>
    </row>
    <row r="77" spans="2:12" ht="12" thickTop="1"/>
    <row r="78" spans="2:12">
      <c r="H78" s="513">
        <f>J80-H76</f>
        <v>0</v>
      </c>
    </row>
    <row r="79" spans="2:12">
      <c r="H79" s="26"/>
    </row>
    <row r="80" spans="2:12" ht="38.25">
      <c r="C80" s="522" t="s">
        <v>109</v>
      </c>
      <c r="D80" s="522" t="s">
        <v>110</v>
      </c>
      <c r="E80" s="523" t="s">
        <v>111</v>
      </c>
      <c r="F80" s="524" t="s">
        <v>112</v>
      </c>
      <c r="G80" s="525" t="s">
        <v>113</v>
      </c>
      <c r="H80" s="525" t="s">
        <v>114</v>
      </c>
      <c r="J80" s="515">
        <v>596652016</v>
      </c>
      <c r="K80" s="511" t="s">
        <v>3828</v>
      </c>
      <c r="L80" s="556">
        <f>J80/1000000</f>
        <v>596.652016</v>
      </c>
    </row>
    <row r="81" spans="2:14" ht="25.5">
      <c r="C81" s="351">
        <v>3007</v>
      </c>
      <c r="D81" s="352" t="s">
        <v>115</v>
      </c>
      <c r="E81" s="353" t="s">
        <v>116</v>
      </c>
      <c r="F81" s="354">
        <v>727</v>
      </c>
      <c r="G81" s="288" t="s">
        <v>117</v>
      </c>
      <c r="H81" s="288"/>
      <c r="J81" s="515">
        <v>191432984</v>
      </c>
      <c r="K81" s="512" t="s">
        <v>3829</v>
      </c>
    </row>
    <row r="82" spans="2:14" ht="31.5">
      <c r="C82" s="351">
        <v>3009</v>
      </c>
      <c r="D82" s="352" t="s">
        <v>118</v>
      </c>
      <c r="E82" s="353" t="s">
        <v>119</v>
      </c>
      <c r="F82" s="354">
        <v>31876</v>
      </c>
      <c r="G82" s="288" t="s">
        <v>117</v>
      </c>
      <c r="H82" s="288"/>
      <c r="J82" s="515">
        <f>SUM(J80:J81)</f>
        <v>788085000</v>
      </c>
      <c r="K82" s="512" t="s">
        <v>3830</v>
      </c>
    </row>
    <row r="83" spans="2:14" ht="47.25">
      <c r="C83" s="351">
        <v>3010</v>
      </c>
      <c r="D83" s="352" t="s">
        <v>120</v>
      </c>
      <c r="E83" s="353" t="s">
        <v>119</v>
      </c>
      <c r="F83" s="354">
        <v>30579</v>
      </c>
      <c r="G83" s="288" t="s">
        <v>117</v>
      </c>
      <c r="H83" s="288"/>
    </row>
    <row r="84" spans="2:14" ht="47.25">
      <c r="C84" s="351">
        <v>3011</v>
      </c>
      <c r="D84" s="352" t="s">
        <v>121</v>
      </c>
      <c r="E84" s="353" t="s">
        <v>122</v>
      </c>
      <c r="F84" s="354">
        <v>4523</v>
      </c>
      <c r="G84" s="288" t="s">
        <v>117</v>
      </c>
      <c r="H84" s="288"/>
    </row>
    <row r="85" spans="2:14" s="5" customFormat="1" ht="63">
      <c r="B85" s="1"/>
      <c r="C85" s="351">
        <v>3012</v>
      </c>
      <c r="D85" s="352" t="s">
        <v>123</v>
      </c>
      <c r="E85" s="353" t="s">
        <v>116</v>
      </c>
      <c r="F85" s="354">
        <v>6331</v>
      </c>
      <c r="G85" s="288" t="s">
        <v>117</v>
      </c>
      <c r="H85" s="288"/>
      <c r="I85" s="1"/>
      <c r="J85" s="549"/>
      <c r="K85" s="10"/>
      <c r="M85" s="548"/>
      <c r="N85" s="548"/>
    </row>
    <row r="86" spans="2:14" s="5" customFormat="1" ht="31.5">
      <c r="B86" s="1"/>
      <c r="C86" s="351">
        <v>3015</v>
      </c>
      <c r="D86" s="352" t="s">
        <v>124</v>
      </c>
      <c r="E86" s="353" t="s">
        <v>125</v>
      </c>
      <c r="F86" s="354">
        <v>206755</v>
      </c>
      <c r="G86" s="288" t="s">
        <v>117</v>
      </c>
      <c r="H86" s="288"/>
      <c r="I86" s="1"/>
      <c r="J86" s="549"/>
      <c r="K86" s="10"/>
      <c r="M86" s="548"/>
      <c r="N86" s="548"/>
    </row>
    <row r="87" spans="2:14" s="5" customFormat="1" ht="94.5">
      <c r="B87" s="1"/>
      <c r="C87" s="351">
        <v>3017</v>
      </c>
      <c r="D87" s="352" t="s">
        <v>126</v>
      </c>
      <c r="E87" s="353" t="s">
        <v>119</v>
      </c>
      <c r="F87" s="354">
        <v>34896</v>
      </c>
      <c r="G87" s="288" t="s">
        <v>117</v>
      </c>
      <c r="H87" s="288"/>
      <c r="I87" s="1"/>
      <c r="J87" s="549"/>
      <c r="K87" s="10"/>
      <c r="M87" s="548"/>
      <c r="N87" s="548"/>
    </row>
    <row r="88" spans="2:14" s="5" customFormat="1" ht="31.5">
      <c r="B88" s="1"/>
      <c r="C88" s="351">
        <v>3018</v>
      </c>
      <c r="D88" s="352" t="s">
        <v>127</v>
      </c>
      <c r="E88" s="353" t="s">
        <v>119</v>
      </c>
      <c r="F88" s="354">
        <v>62305</v>
      </c>
      <c r="G88" s="288" t="s">
        <v>117</v>
      </c>
      <c r="H88" s="288"/>
      <c r="I88" s="1"/>
      <c r="J88" s="549"/>
      <c r="K88" s="10"/>
      <c r="M88" s="548"/>
      <c r="N88" s="548"/>
    </row>
    <row r="89" spans="2:14" s="5" customFormat="1" ht="63">
      <c r="B89" s="1"/>
      <c r="C89" s="351">
        <v>3021</v>
      </c>
      <c r="D89" s="352" t="s">
        <v>128</v>
      </c>
      <c r="E89" s="353" t="s">
        <v>116</v>
      </c>
      <c r="F89" s="354">
        <v>5770</v>
      </c>
      <c r="G89" s="288" t="s">
        <v>117</v>
      </c>
      <c r="H89" s="288"/>
      <c r="I89" s="1"/>
      <c r="J89" s="549"/>
      <c r="K89" s="10"/>
      <c r="M89" s="548"/>
      <c r="N89" s="548"/>
    </row>
    <row r="90" spans="2:14" s="5" customFormat="1" ht="47.25">
      <c r="B90" s="1"/>
      <c r="C90" s="351">
        <v>3022</v>
      </c>
      <c r="D90" s="352" t="s">
        <v>129</v>
      </c>
      <c r="E90" s="353" t="s">
        <v>119</v>
      </c>
      <c r="F90" s="354">
        <v>46434</v>
      </c>
      <c r="G90" s="288" t="s">
        <v>117</v>
      </c>
      <c r="H90" s="288"/>
      <c r="I90" s="1"/>
      <c r="J90" s="549"/>
      <c r="K90" s="10"/>
      <c r="M90" s="548"/>
      <c r="N90" s="548"/>
    </row>
    <row r="91" spans="2:14" s="5" customFormat="1" ht="47.25">
      <c r="B91" s="1"/>
      <c r="C91" s="351">
        <v>3024</v>
      </c>
      <c r="D91" s="352" t="s">
        <v>130</v>
      </c>
      <c r="E91" s="353" t="s">
        <v>119</v>
      </c>
      <c r="F91" s="354">
        <v>109001</v>
      </c>
      <c r="G91" s="288" t="s">
        <v>117</v>
      </c>
      <c r="H91" s="288"/>
      <c r="I91" s="1"/>
      <c r="J91" s="549"/>
      <c r="K91" s="10"/>
      <c r="M91" s="548"/>
      <c r="N91" s="548"/>
    </row>
    <row r="92" spans="2:14" s="5" customFormat="1" ht="31.5">
      <c r="B92" s="1"/>
      <c r="C92" s="351">
        <v>3027</v>
      </c>
      <c r="D92" s="352" t="s">
        <v>131</v>
      </c>
      <c r="E92" s="353" t="s">
        <v>122</v>
      </c>
      <c r="F92" s="354">
        <v>58698</v>
      </c>
      <c r="G92" s="288" t="s">
        <v>117</v>
      </c>
      <c r="H92" s="288"/>
      <c r="I92" s="1"/>
      <c r="J92" s="549"/>
      <c r="K92" s="10"/>
      <c r="M92" s="548"/>
      <c r="N92" s="548"/>
    </row>
    <row r="93" spans="2:14" s="5" customFormat="1" ht="47.25">
      <c r="B93" s="1"/>
      <c r="C93" s="351">
        <v>3041</v>
      </c>
      <c r="D93" s="352" t="s">
        <v>132</v>
      </c>
      <c r="E93" s="353" t="s">
        <v>122</v>
      </c>
      <c r="F93" s="354">
        <v>24517</v>
      </c>
      <c r="G93" s="288" t="s">
        <v>117</v>
      </c>
      <c r="H93" s="288"/>
      <c r="I93" s="1"/>
      <c r="J93" s="549"/>
      <c r="K93" s="10"/>
      <c r="M93" s="548"/>
      <c r="N93" s="548"/>
    </row>
    <row r="94" spans="2:14" s="5" customFormat="1" ht="47.25">
      <c r="B94" s="1"/>
      <c r="C94" s="351">
        <v>3042</v>
      </c>
      <c r="D94" s="352" t="s">
        <v>133</v>
      </c>
      <c r="E94" s="353" t="s">
        <v>122</v>
      </c>
      <c r="F94" s="354">
        <v>51046</v>
      </c>
      <c r="G94" s="288" t="s">
        <v>117</v>
      </c>
      <c r="H94" s="288"/>
      <c r="I94" s="1"/>
      <c r="J94" s="549"/>
      <c r="K94" s="10"/>
      <c r="M94" s="548"/>
      <c r="N94" s="548"/>
    </row>
    <row r="95" spans="2:14" s="5" customFormat="1" ht="47.25">
      <c r="B95" s="1"/>
      <c r="C95" s="351">
        <v>3043</v>
      </c>
      <c r="D95" s="352" t="s">
        <v>134</v>
      </c>
      <c r="E95" s="353" t="s">
        <v>122</v>
      </c>
      <c r="F95" s="354">
        <v>71150</v>
      </c>
      <c r="G95" s="288" t="s">
        <v>117</v>
      </c>
      <c r="H95" s="288"/>
      <c r="I95" s="1"/>
      <c r="J95" s="549"/>
      <c r="K95" s="10"/>
      <c r="M95" s="548"/>
      <c r="N95" s="548"/>
    </row>
    <row r="96" spans="2:14" s="5" customFormat="1" ht="47.25">
      <c r="B96" s="1"/>
      <c r="C96" s="351">
        <v>3044</v>
      </c>
      <c r="D96" s="352" t="s">
        <v>135</v>
      </c>
      <c r="E96" s="353" t="s">
        <v>122</v>
      </c>
      <c r="F96" s="354">
        <v>101095</v>
      </c>
      <c r="G96" s="288" t="s">
        <v>117</v>
      </c>
      <c r="H96" s="288"/>
      <c r="I96" s="1"/>
      <c r="J96" s="549"/>
      <c r="K96" s="10"/>
      <c r="M96" s="548"/>
      <c r="N96" s="548"/>
    </row>
    <row r="97" spans="2:14" s="5" customFormat="1" ht="47.25">
      <c r="B97" s="1"/>
      <c r="C97" s="351">
        <v>3045</v>
      </c>
      <c r="D97" s="352" t="s">
        <v>136</v>
      </c>
      <c r="E97" s="353" t="s">
        <v>122</v>
      </c>
      <c r="F97" s="354">
        <v>115500</v>
      </c>
      <c r="G97" s="288" t="s">
        <v>117</v>
      </c>
      <c r="H97" s="288"/>
      <c r="I97" s="1"/>
      <c r="J97" s="549"/>
      <c r="K97" s="10"/>
      <c r="M97" s="548"/>
      <c r="N97" s="548"/>
    </row>
    <row r="98" spans="2:14" s="5" customFormat="1" ht="47.25">
      <c r="B98" s="1"/>
      <c r="C98" s="351">
        <v>3046</v>
      </c>
      <c r="D98" s="352" t="s">
        <v>137</v>
      </c>
      <c r="E98" s="353" t="s">
        <v>122</v>
      </c>
      <c r="F98" s="354">
        <v>204713</v>
      </c>
      <c r="G98" s="288" t="s">
        <v>117</v>
      </c>
      <c r="H98" s="288"/>
      <c r="I98" s="1"/>
      <c r="J98" s="549"/>
      <c r="K98" s="10"/>
      <c r="M98" s="548"/>
      <c r="N98" s="548"/>
    </row>
    <row r="99" spans="2:14" s="5" customFormat="1" ht="47.25">
      <c r="B99" s="1"/>
      <c r="C99" s="351">
        <v>3047</v>
      </c>
      <c r="D99" s="352" t="s">
        <v>138</v>
      </c>
      <c r="E99" s="353" t="s">
        <v>122</v>
      </c>
      <c r="F99" s="354">
        <v>262054</v>
      </c>
      <c r="G99" s="288" t="s">
        <v>117</v>
      </c>
      <c r="H99" s="288"/>
      <c r="I99" s="1"/>
      <c r="J99" s="549"/>
      <c r="K99" s="10"/>
      <c r="M99" s="548"/>
      <c r="N99" s="548"/>
    </row>
    <row r="100" spans="2:14" s="5" customFormat="1" ht="47.25">
      <c r="B100" s="1"/>
      <c r="C100" s="351">
        <v>3048</v>
      </c>
      <c r="D100" s="352" t="s">
        <v>139</v>
      </c>
      <c r="E100" s="353" t="s">
        <v>122</v>
      </c>
      <c r="F100" s="354">
        <v>338941</v>
      </c>
      <c r="G100" s="288" t="s">
        <v>117</v>
      </c>
      <c r="H100" s="288"/>
      <c r="I100" s="1"/>
      <c r="J100" s="549"/>
      <c r="K100" s="10"/>
      <c r="M100" s="548"/>
      <c r="N100" s="548"/>
    </row>
    <row r="101" spans="2:14" s="5" customFormat="1" ht="63">
      <c r="B101" s="1"/>
      <c r="C101" s="351">
        <v>3050</v>
      </c>
      <c r="D101" s="352" t="s">
        <v>140</v>
      </c>
      <c r="E101" s="353" t="s">
        <v>119</v>
      </c>
      <c r="F101" s="354">
        <v>27582</v>
      </c>
      <c r="G101" s="288" t="s">
        <v>117</v>
      </c>
      <c r="H101" s="288"/>
      <c r="I101" s="1"/>
      <c r="J101" s="549"/>
      <c r="K101" s="10"/>
      <c r="M101" s="548"/>
      <c r="N101" s="548"/>
    </row>
    <row r="102" spans="2:14" s="5" customFormat="1" ht="47.25">
      <c r="B102" s="1"/>
      <c r="C102" s="351">
        <v>3052</v>
      </c>
      <c r="D102" s="352" t="s">
        <v>141</v>
      </c>
      <c r="E102" s="353" t="s">
        <v>119</v>
      </c>
      <c r="F102" s="354">
        <v>81863</v>
      </c>
      <c r="G102" s="288" t="s">
        <v>117</v>
      </c>
      <c r="H102" s="288"/>
      <c r="I102" s="1"/>
      <c r="J102" s="549"/>
      <c r="K102" s="10"/>
      <c r="M102" s="548"/>
      <c r="N102" s="548"/>
    </row>
    <row r="103" spans="2:14" s="5" customFormat="1" ht="47.25">
      <c r="B103" s="1"/>
      <c r="C103" s="351">
        <v>3055</v>
      </c>
      <c r="D103" s="352" t="s">
        <v>142</v>
      </c>
      <c r="E103" s="353" t="s">
        <v>122</v>
      </c>
      <c r="F103" s="354">
        <v>290684</v>
      </c>
      <c r="G103" s="288" t="s">
        <v>117</v>
      </c>
      <c r="H103" s="288"/>
      <c r="I103" s="1"/>
      <c r="J103" s="549"/>
      <c r="K103" s="10"/>
      <c r="M103" s="548"/>
      <c r="N103" s="548"/>
    </row>
    <row r="104" spans="2:14" s="5" customFormat="1" ht="47.25">
      <c r="B104" s="1"/>
      <c r="C104" s="351">
        <v>3056</v>
      </c>
      <c r="D104" s="352" t="s">
        <v>143</v>
      </c>
      <c r="E104" s="353" t="s">
        <v>122</v>
      </c>
      <c r="F104" s="354">
        <v>386062</v>
      </c>
      <c r="G104" s="288" t="s">
        <v>117</v>
      </c>
      <c r="H104" s="288"/>
      <c r="I104" s="1"/>
      <c r="J104" s="549"/>
      <c r="K104" s="10"/>
      <c r="M104" s="548"/>
      <c r="N104" s="548"/>
    </row>
    <row r="105" spans="2:14" s="5" customFormat="1" ht="47.25">
      <c r="B105" s="1"/>
      <c r="C105" s="351">
        <v>3057</v>
      </c>
      <c r="D105" s="352" t="s">
        <v>144</v>
      </c>
      <c r="E105" s="353" t="s">
        <v>125</v>
      </c>
      <c r="F105" s="354">
        <v>3895907</v>
      </c>
      <c r="G105" s="288" t="s">
        <v>117</v>
      </c>
      <c r="H105" s="288" t="s">
        <v>145</v>
      </c>
      <c r="I105" s="1"/>
      <c r="J105" s="549"/>
      <c r="K105" s="10"/>
      <c r="M105" s="548"/>
      <c r="N105" s="548"/>
    </row>
    <row r="106" spans="2:14" s="5" customFormat="1" ht="47.25">
      <c r="B106" s="1"/>
      <c r="C106" s="351">
        <v>3058</v>
      </c>
      <c r="D106" s="352" t="s">
        <v>146</v>
      </c>
      <c r="E106" s="353" t="s">
        <v>125</v>
      </c>
      <c r="F106" s="354">
        <v>6454374</v>
      </c>
      <c r="G106" s="288" t="s">
        <v>117</v>
      </c>
      <c r="H106" s="288" t="s">
        <v>145</v>
      </c>
      <c r="I106" s="1"/>
      <c r="J106" s="549"/>
      <c r="K106" s="10"/>
      <c r="M106" s="548"/>
      <c r="N106" s="548"/>
    </row>
    <row r="107" spans="2:14" s="5" customFormat="1" ht="47.25">
      <c r="B107" s="1"/>
      <c r="C107" s="351">
        <v>3059</v>
      </c>
      <c r="D107" s="352" t="s">
        <v>147</v>
      </c>
      <c r="E107" s="353" t="s">
        <v>125</v>
      </c>
      <c r="F107" s="354">
        <v>3966559</v>
      </c>
      <c r="G107" s="288" t="s">
        <v>117</v>
      </c>
      <c r="H107" s="288" t="s">
        <v>145</v>
      </c>
      <c r="I107" s="1"/>
      <c r="J107" s="549"/>
      <c r="K107" s="10"/>
      <c r="M107" s="548"/>
      <c r="N107" s="548"/>
    </row>
    <row r="108" spans="2:14" s="5" customFormat="1" ht="47.25">
      <c r="B108" s="1"/>
      <c r="C108" s="351">
        <v>3062</v>
      </c>
      <c r="D108" s="352" t="s">
        <v>148</v>
      </c>
      <c r="E108" s="353" t="s">
        <v>116</v>
      </c>
      <c r="F108" s="354">
        <v>63302</v>
      </c>
      <c r="G108" s="288" t="s">
        <v>117</v>
      </c>
      <c r="H108" s="288"/>
      <c r="I108" s="1"/>
      <c r="J108" s="549"/>
      <c r="K108" s="10"/>
      <c r="M108" s="548"/>
      <c r="N108" s="548"/>
    </row>
    <row r="109" spans="2:14" s="5" customFormat="1" ht="31.5">
      <c r="B109" s="1"/>
      <c r="C109" s="351">
        <v>3064</v>
      </c>
      <c r="D109" s="352" t="s">
        <v>149</v>
      </c>
      <c r="E109" s="353" t="s">
        <v>122</v>
      </c>
      <c r="F109" s="354">
        <v>66902</v>
      </c>
      <c r="G109" s="288" t="s">
        <v>117</v>
      </c>
      <c r="H109" s="288"/>
      <c r="I109" s="1"/>
      <c r="J109" s="549"/>
      <c r="K109" s="10"/>
      <c r="M109" s="548"/>
      <c r="N109" s="548"/>
    </row>
    <row r="110" spans="2:14" s="5" customFormat="1" ht="31.5">
      <c r="B110" s="1"/>
      <c r="C110" s="351">
        <v>3065</v>
      </c>
      <c r="D110" s="352" t="s">
        <v>150</v>
      </c>
      <c r="E110" s="353" t="s">
        <v>122</v>
      </c>
      <c r="F110" s="354">
        <v>80175</v>
      </c>
      <c r="G110" s="288" t="s">
        <v>117</v>
      </c>
      <c r="H110" s="288"/>
      <c r="I110" s="1"/>
      <c r="J110" s="549"/>
      <c r="K110" s="10"/>
      <c r="M110" s="548"/>
      <c r="N110" s="548"/>
    </row>
    <row r="111" spans="2:14" s="5" customFormat="1" ht="31.5">
      <c r="B111" s="1"/>
      <c r="C111" s="351">
        <v>3066</v>
      </c>
      <c r="D111" s="352" t="s">
        <v>151</v>
      </c>
      <c r="E111" s="353" t="s">
        <v>122</v>
      </c>
      <c r="F111" s="354">
        <v>110995</v>
      </c>
      <c r="G111" s="288" t="s">
        <v>117</v>
      </c>
      <c r="H111" s="288"/>
      <c r="I111" s="1"/>
      <c r="J111" s="549"/>
      <c r="K111" s="10"/>
      <c r="M111" s="548"/>
      <c r="N111" s="548"/>
    </row>
    <row r="112" spans="2:14" s="5" customFormat="1" ht="31.5">
      <c r="B112" s="1"/>
      <c r="C112" s="351">
        <v>3067</v>
      </c>
      <c r="D112" s="352" t="s">
        <v>152</v>
      </c>
      <c r="E112" s="353" t="s">
        <v>122</v>
      </c>
      <c r="F112" s="354">
        <v>131764</v>
      </c>
      <c r="G112" s="288" t="s">
        <v>117</v>
      </c>
      <c r="H112" s="288"/>
      <c r="I112" s="1"/>
      <c r="J112" s="549"/>
      <c r="K112" s="10"/>
      <c r="M112" s="548"/>
      <c r="N112" s="548"/>
    </row>
    <row r="113" spans="2:14" s="5" customFormat="1" ht="31.5">
      <c r="B113" s="1"/>
      <c r="C113" s="351">
        <v>3068</v>
      </c>
      <c r="D113" s="352" t="s">
        <v>153</v>
      </c>
      <c r="E113" s="353" t="s">
        <v>122</v>
      </c>
      <c r="F113" s="354">
        <v>168915</v>
      </c>
      <c r="G113" s="288" t="s">
        <v>117</v>
      </c>
      <c r="H113" s="288"/>
      <c r="I113" s="1"/>
      <c r="J113" s="549"/>
      <c r="K113" s="10"/>
      <c r="M113" s="548"/>
      <c r="N113" s="548"/>
    </row>
    <row r="114" spans="2:14" s="5" customFormat="1" ht="31.5">
      <c r="B114" s="1"/>
      <c r="C114" s="351">
        <v>3069</v>
      </c>
      <c r="D114" s="352" t="s">
        <v>154</v>
      </c>
      <c r="E114" s="353" t="s">
        <v>122</v>
      </c>
      <c r="F114" s="354">
        <v>212140</v>
      </c>
      <c r="G114" s="288" t="s">
        <v>117</v>
      </c>
      <c r="H114" s="288"/>
      <c r="I114" s="1"/>
      <c r="J114" s="549"/>
      <c r="K114" s="10"/>
      <c r="M114" s="548"/>
      <c r="N114" s="548"/>
    </row>
    <row r="115" spans="2:14" s="5" customFormat="1" ht="31.5">
      <c r="B115" s="1"/>
      <c r="C115" s="351">
        <v>3070</v>
      </c>
      <c r="D115" s="352" t="s">
        <v>155</v>
      </c>
      <c r="E115" s="353" t="s">
        <v>122</v>
      </c>
      <c r="F115" s="354">
        <v>271361</v>
      </c>
      <c r="G115" s="288" t="s">
        <v>117</v>
      </c>
      <c r="H115" s="288"/>
      <c r="I115" s="1"/>
      <c r="J115" s="549"/>
      <c r="K115" s="10"/>
      <c r="M115" s="548"/>
      <c r="N115" s="548"/>
    </row>
    <row r="116" spans="2:14" s="5" customFormat="1" ht="31.5">
      <c r="B116" s="1"/>
      <c r="C116" s="351">
        <v>3071</v>
      </c>
      <c r="D116" s="352" t="s">
        <v>156</v>
      </c>
      <c r="E116" s="353" t="s">
        <v>122</v>
      </c>
      <c r="F116" s="354">
        <v>391003</v>
      </c>
      <c r="G116" s="288" t="s">
        <v>117</v>
      </c>
      <c r="H116" s="288"/>
      <c r="I116" s="1"/>
      <c r="J116" s="549"/>
      <c r="K116" s="10"/>
      <c r="M116" s="548"/>
      <c r="N116" s="548"/>
    </row>
    <row r="117" spans="2:14" s="5" customFormat="1" ht="47.25">
      <c r="B117" s="1"/>
      <c r="C117" s="351">
        <v>3151</v>
      </c>
      <c r="D117" s="352" t="s">
        <v>157</v>
      </c>
      <c r="E117" s="353" t="s">
        <v>125</v>
      </c>
      <c r="F117" s="354">
        <v>2168636</v>
      </c>
      <c r="G117" s="288" t="s">
        <v>117</v>
      </c>
      <c r="H117" s="288" t="s">
        <v>145</v>
      </c>
      <c r="I117" s="1"/>
      <c r="J117" s="549"/>
      <c r="K117" s="10"/>
      <c r="M117" s="548"/>
      <c r="N117" s="548"/>
    </row>
    <row r="118" spans="2:14" s="5" customFormat="1" ht="31.5">
      <c r="B118" s="1"/>
      <c r="C118" s="351">
        <v>3155</v>
      </c>
      <c r="D118" s="352" t="s">
        <v>158</v>
      </c>
      <c r="E118" s="353" t="s">
        <v>125</v>
      </c>
      <c r="F118" s="354">
        <v>154808</v>
      </c>
      <c r="G118" s="288" t="s">
        <v>117</v>
      </c>
      <c r="H118" s="288"/>
      <c r="I118" s="1"/>
      <c r="J118" s="549"/>
      <c r="K118" s="10"/>
      <c r="M118" s="548"/>
      <c r="N118" s="548"/>
    </row>
    <row r="119" spans="2:14" s="5" customFormat="1" ht="47.25">
      <c r="B119" s="1"/>
      <c r="C119" s="351">
        <v>3159</v>
      </c>
      <c r="D119" s="352" t="s">
        <v>159</v>
      </c>
      <c r="E119" s="353" t="s">
        <v>122</v>
      </c>
      <c r="F119" s="354">
        <v>33352</v>
      </c>
      <c r="G119" s="288" t="s">
        <v>117</v>
      </c>
      <c r="H119" s="288"/>
      <c r="I119" s="1"/>
      <c r="J119" s="549"/>
      <c r="K119" s="10"/>
      <c r="M119" s="548"/>
      <c r="N119" s="548"/>
    </row>
    <row r="120" spans="2:14" s="5" customFormat="1" ht="47.25">
      <c r="B120" s="1"/>
      <c r="C120" s="351">
        <v>3163</v>
      </c>
      <c r="D120" s="352" t="s">
        <v>160</v>
      </c>
      <c r="E120" s="353" t="s">
        <v>122</v>
      </c>
      <c r="F120" s="354">
        <v>331155</v>
      </c>
      <c r="G120" s="288" t="s">
        <v>117</v>
      </c>
      <c r="H120" s="288"/>
      <c r="I120" s="1"/>
      <c r="J120" s="549"/>
      <c r="K120" s="10"/>
      <c r="M120" s="548"/>
      <c r="N120" s="548"/>
    </row>
    <row r="121" spans="2:14" s="5" customFormat="1" ht="31.5">
      <c r="B121" s="1"/>
      <c r="C121" s="351">
        <v>3172</v>
      </c>
      <c r="D121" s="352" t="s">
        <v>161</v>
      </c>
      <c r="E121" s="353" t="s">
        <v>116</v>
      </c>
      <c r="F121" s="354">
        <v>11976</v>
      </c>
      <c r="G121" s="288" t="s">
        <v>117</v>
      </c>
      <c r="H121" s="288"/>
      <c r="I121" s="1"/>
      <c r="J121" s="549"/>
      <c r="K121" s="10"/>
      <c r="M121" s="548"/>
      <c r="N121" s="548"/>
    </row>
    <row r="122" spans="2:14" s="5" customFormat="1" ht="47.25">
      <c r="B122" s="1"/>
      <c r="C122" s="351">
        <v>3178</v>
      </c>
      <c r="D122" s="352" t="s">
        <v>162</v>
      </c>
      <c r="E122" s="353" t="s">
        <v>116</v>
      </c>
      <c r="F122" s="354">
        <v>35194</v>
      </c>
      <c r="G122" s="288" t="s">
        <v>117</v>
      </c>
      <c r="H122" s="288"/>
      <c r="I122" s="1"/>
      <c r="J122" s="549"/>
      <c r="K122" s="10"/>
      <c r="M122" s="548"/>
      <c r="N122" s="548"/>
    </row>
    <row r="123" spans="2:14" s="5" customFormat="1" ht="47.25">
      <c r="B123" s="1"/>
      <c r="C123" s="351">
        <v>3180</v>
      </c>
      <c r="D123" s="352" t="s">
        <v>163</v>
      </c>
      <c r="E123" s="353" t="s">
        <v>122</v>
      </c>
      <c r="F123" s="354">
        <v>1601</v>
      </c>
      <c r="G123" s="288" t="s">
        <v>117</v>
      </c>
      <c r="H123" s="288"/>
      <c r="I123" s="1"/>
      <c r="J123" s="549"/>
      <c r="K123" s="10"/>
      <c r="M123" s="548"/>
      <c r="N123" s="548"/>
    </row>
    <row r="124" spans="2:14" s="5" customFormat="1" ht="47.25">
      <c r="B124" s="1"/>
      <c r="C124" s="351">
        <v>3189</v>
      </c>
      <c r="D124" s="352" t="s">
        <v>164</v>
      </c>
      <c r="E124" s="353" t="s">
        <v>122</v>
      </c>
      <c r="F124" s="354">
        <v>307376</v>
      </c>
      <c r="G124" s="288" t="s">
        <v>117</v>
      </c>
      <c r="H124" s="288"/>
      <c r="I124" s="1"/>
      <c r="J124" s="549"/>
      <c r="K124" s="10"/>
      <c r="M124" s="548"/>
      <c r="N124" s="548"/>
    </row>
    <row r="125" spans="2:14" s="5" customFormat="1" ht="47.25">
      <c r="B125" s="1"/>
      <c r="C125" s="351">
        <v>3194</v>
      </c>
      <c r="D125" s="352" t="s">
        <v>165</v>
      </c>
      <c r="E125" s="353" t="s">
        <v>122</v>
      </c>
      <c r="F125" s="354">
        <v>118513</v>
      </c>
      <c r="G125" s="288" t="s">
        <v>117</v>
      </c>
      <c r="H125" s="288"/>
      <c r="I125" s="1"/>
      <c r="J125" s="549"/>
      <c r="K125" s="10"/>
      <c r="M125" s="548"/>
      <c r="N125" s="548"/>
    </row>
    <row r="126" spans="2:14" s="5" customFormat="1" ht="47.25">
      <c r="B126" s="1"/>
      <c r="C126" s="351">
        <v>3195</v>
      </c>
      <c r="D126" s="352" t="s">
        <v>166</v>
      </c>
      <c r="E126" s="353" t="s">
        <v>122</v>
      </c>
      <c r="F126" s="354">
        <v>50703</v>
      </c>
      <c r="G126" s="288" t="s">
        <v>117</v>
      </c>
      <c r="H126" s="288"/>
      <c r="I126" s="1"/>
      <c r="J126" s="549"/>
      <c r="K126" s="10"/>
      <c r="M126" s="548"/>
      <c r="N126" s="548"/>
    </row>
    <row r="127" spans="2:14" s="5" customFormat="1" ht="31.5">
      <c r="B127" s="1"/>
      <c r="C127" s="351">
        <v>3196</v>
      </c>
      <c r="D127" s="352" t="s">
        <v>167</v>
      </c>
      <c r="E127" s="353" t="s">
        <v>125</v>
      </c>
      <c r="F127" s="354">
        <v>173989</v>
      </c>
      <c r="G127" s="288" t="s">
        <v>117</v>
      </c>
      <c r="H127" s="288"/>
      <c r="I127" s="1"/>
      <c r="J127" s="549"/>
      <c r="K127" s="10"/>
      <c r="M127" s="548"/>
      <c r="N127" s="548"/>
    </row>
    <row r="128" spans="2:14" s="5" customFormat="1" ht="31.5">
      <c r="B128" s="1"/>
      <c r="C128" s="351">
        <v>3197</v>
      </c>
      <c r="D128" s="352" t="s">
        <v>168</v>
      </c>
      <c r="E128" s="353" t="s">
        <v>125</v>
      </c>
      <c r="F128" s="354">
        <v>214868</v>
      </c>
      <c r="G128" s="288" t="s">
        <v>117</v>
      </c>
      <c r="H128" s="288"/>
      <c r="I128" s="1"/>
      <c r="J128" s="549"/>
      <c r="K128" s="10"/>
      <c r="M128" s="548"/>
      <c r="N128" s="548"/>
    </row>
    <row r="129" spans="2:14" s="5" customFormat="1" ht="31.5">
      <c r="B129" s="1"/>
      <c r="C129" s="351">
        <v>3198</v>
      </c>
      <c r="D129" s="352" t="s">
        <v>169</v>
      </c>
      <c r="E129" s="353" t="s">
        <v>125</v>
      </c>
      <c r="F129" s="354">
        <v>296846</v>
      </c>
      <c r="G129" s="288" t="s">
        <v>117</v>
      </c>
      <c r="H129" s="288"/>
      <c r="I129" s="1"/>
      <c r="J129" s="549"/>
      <c r="K129" s="10"/>
      <c r="M129" s="548"/>
      <c r="N129" s="548"/>
    </row>
    <row r="130" spans="2:14" s="5" customFormat="1" ht="31.5">
      <c r="B130" s="1"/>
      <c r="C130" s="351">
        <v>3199</v>
      </c>
      <c r="D130" s="352" t="s">
        <v>170</v>
      </c>
      <c r="E130" s="353" t="s">
        <v>125</v>
      </c>
      <c r="F130" s="354">
        <v>312884</v>
      </c>
      <c r="G130" s="288" t="s">
        <v>117</v>
      </c>
      <c r="H130" s="288"/>
      <c r="I130" s="1"/>
      <c r="J130" s="549"/>
      <c r="K130" s="10"/>
      <c r="M130" s="548"/>
      <c r="N130" s="548"/>
    </row>
    <row r="131" spans="2:14" s="5" customFormat="1" ht="31.5">
      <c r="B131" s="1"/>
      <c r="C131" s="351">
        <v>3200</v>
      </c>
      <c r="D131" s="352" t="s">
        <v>171</v>
      </c>
      <c r="E131" s="353" t="s">
        <v>125</v>
      </c>
      <c r="F131" s="354">
        <v>594673</v>
      </c>
      <c r="G131" s="288" t="s">
        <v>117</v>
      </c>
      <c r="H131" s="288"/>
      <c r="I131" s="1"/>
      <c r="J131" s="549"/>
      <c r="K131" s="10"/>
      <c r="M131" s="548"/>
      <c r="N131" s="548"/>
    </row>
    <row r="132" spans="2:14" s="5" customFormat="1" ht="31.5">
      <c r="B132" s="1"/>
      <c r="C132" s="351">
        <v>3201</v>
      </c>
      <c r="D132" s="352" t="s">
        <v>172</v>
      </c>
      <c r="E132" s="353" t="s">
        <v>125</v>
      </c>
      <c r="F132" s="354">
        <v>897145</v>
      </c>
      <c r="G132" s="288" t="s">
        <v>117</v>
      </c>
      <c r="H132" s="288"/>
      <c r="I132" s="1"/>
      <c r="J132" s="549"/>
      <c r="K132" s="10"/>
      <c r="M132" s="548"/>
      <c r="N132" s="548"/>
    </row>
    <row r="133" spans="2:14" s="5" customFormat="1" ht="31.5">
      <c r="B133" s="1"/>
      <c r="C133" s="351">
        <v>3202</v>
      </c>
      <c r="D133" s="352" t="s">
        <v>173</v>
      </c>
      <c r="E133" s="353" t="s">
        <v>119</v>
      </c>
      <c r="F133" s="354">
        <v>533662</v>
      </c>
      <c r="G133" s="288" t="s">
        <v>117</v>
      </c>
      <c r="H133" s="288"/>
      <c r="I133" s="1"/>
      <c r="J133" s="549"/>
      <c r="K133" s="10"/>
      <c r="M133" s="548"/>
      <c r="N133" s="548"/>
    </row>
    <row r="134" spans="2:14" s="5" customFormat="1" ht="31.5">
      <c r="B134" s="1"/>
      <c r="C134" s="351">
        <v>3203</v>
      </c>
      <c r="D134" s="352" t="s">
        <v>174</v>
      </c>
      <c r="E134" s="353" t="s">
        <v>119</v>
      </c>
      <c r="F134" s="354">
        <v>459915</v>
      </c>
      <c r="G134" s="288" t="s">
        <v>117</v>
      </c>
      <c r="H134" s="288"/>
      <c r="I134" s="1"/>
      <c r="J134" s="549"/>
      <c r="K134" s="10"/>
      <c r="M134" s="548"/>
      <c r="N134" s="548"/>
    </row>
    <row r="135" spans="2:14" s="5" customFormat="1" ht="47.25">
      <c r="B135" s="1"/>
      <c r="C135" s="351">
        <v>3204</v>
      </c>
      <c r="D135" s="352" t="s">
        <v>175</v>
      </c>
      <c r="E135" s="353" t="s">
        <v>119</v>
      </c>
      <c r="F135" s="354">
        <v>544282</v>
      </c>
      <c r="G135" s="288" t="s">
        <v>117</v>
      </c>
      <c r="H135" s="288" t="s">
        <v>145</v>
      </c>
      <c r="I135" s="1"/>
      <c r="J135" s="549"/>
      <c r="K135" s="10"/>
      <c r="M135" s="548"/>
      <c r="N135" s="548"/>
    </row>
    <row r="136" spans="2:14" s="5" customFormat="1" ht="47.25">
      <c r="B136" s="1"/>
      <c r="C136" s="351">
        <v>3207</v>
      </c>
      <c r="D136" s="352" t="s">
        <v>176</v>
      </c>
      <c r="E136" s="353" t="s">
        <v>125</v>
      </c>
      <c r="F136" s="354">
        <v>55534</v>
      </c>
      <c r="G136" s="288" t="s">
        <v>117</v>
      </c>
      <c r="H136" s="288"/>
      <c r="I136" s="1"/>
      <c r="J136" s="549"/>
      <c r="K136" s="10"/>
      <c r="M136" s="548"/>
      <c r="N136" s="548"/>
    </row>
    <row r="137" spans="2:14" s="5" customFormat="1" ht="47.25">
      <c r="B137" s="1"/>
      <c r="C137" s="351">
        <v>3209</v>
      </c>
      <c r="D137" s="352" t="s">
        <v>177</v>
      </c>
      <c r="E137" s="353" t="s">
        <v>122</v>
      </c>
      <c r="F137" s="354">
        <v>342207</v>
      </c>
      <c r="G137" s="288" t="s">
        <v>117</v>
      </c>
      <c r="H137" s="288" t="s">
        <v>145</v>
      </c>
      <c r="I137" s="1"/>
      <c r="J137" s="549"/>
      <c r="K137" s="10"/>
      <c r="M137" s="548"/>
      <c r="N137" s="548"/>
    </row>
    <row r="138" spans="2:14" s="5" customFormat="1" ht="47.25">
      <c r="B138" s="1"/>
      <c r="C138" s="351">
        <v>3210</v>
      </c>
      <c r="D138" s="352" t="s">
        <v>178</v>
      </c>
      <c r="E138" s="353" t="s">
        <v>122</v>
      </c>
      <c r="F138" s="354">
        <v>52998</v>
      </c>
      <c r="G138" s="288" t="s">
        <v>117</v>
      </c>
      <c r="H138" s="288"/>
      <c r="I138" s="1"/>
      <c r="J138" s="549"/>
      <c r="K138" s="10"/>
      <c r="M138" s="548"/>
      <c r="N138" s="548"/>
    </row>
    <row r="139" spans="2:14" s="5" customFormat="1" ht="94.5">
      <c r="B139" s="1"/>
      <c r="C139" s="351">
        <v>3221</v>
      </c>
      <c r="D139" s="352" t="s">
        <v>179</v>
      </c>
      <c r="E139" s="353" t="s">
        <v>125</v>
      </c>
      <c r="F139" s="354">
        <v>587771</v>
      </c>
      <c r="G139" s="288" t="s">
        <v>117</v>
      </c>
      <c r="H139" s="288"/>
      <c r="I139" s="1"/>
      <c r="J139" s="549"/>
      <c r="K139" s="10"/>
      <c r="M139" s="548"/>
      <c r="N139" s="548"/>
    </row>
    <row r="140" spans="2:14" s="5" customFormat="1" ht="31.5">
      <c r="B140" s="1"/>
      <c r="C140" s="351">
        <v>3223</v>
      </c>
      <c r="D140" s="352" t="s">
        <v>180</v>
      </c>
      <c r="E140" s="353" t="s">
        <v>122</v>
      </c>
      <c r="F140" s="354">
        <v>15743</v>
      </c>
      <c r="G140" s="288" t="s">
        <v>117</v>
      </c>
      <c r="H140" s="288"/>
      <c r="I140" s="1"/>
      <c r="J140" s="549"/>
      <c r="K140" s="10"/>
      <c r="M140" s="548"/>
      <c r="N140" s="548"/>
    </row>
    <row r="141" spans="2:14" s="5" customFormat="1" ht="31.5">
      <c r="B141" s="1"/>
      <c r="C141" s="351">
        <v>3224</v>
      </c>
      <c r="D141" s="352" t="s">
        <v>181</v>
      </c>
      <c r="E141" s="353" t="s">
        <v>122</v>
      </c>
      <c r="F141" s="354">
        <v>21273</v>
      </c>
      <c r="G141" s="288" t="s">
        <v>117</v>
      </c>
      <c r="H141" s="288"/>
      <c r="I141" s="1"/>
      <c r="J141" s="549"/>
      <c r="K141" s="10"/>
      <c r="M141" s="548"/>
      <c r="N141" s="548"/>
    </row>
    <row r="142" spans="2:14" s="5" customFormat="1" ht="31.5">
      <c r="B142" s="1"/>
      <c r="C142" s="351">
        <v>3225</v>
      </c>
      <c r="D142" s="352" t="s">
        <v>182</v>
      </c>
      <c r="E142" s="353" t="s">
        <v>122</v>
      </c>
      <c r="F142" s="354">
        <v>45941</v>
      </c>
      <c r="G142" s="288" t="s">
        <v>117</v>
      </c>
      <c r="H142" s="288"/>
      <c r="I142" s="1"/>
      <c r="J142" s="549"/>
      <c r="K142" s="10"/>
      <c r="M142" s="548"/>
      <c r="N142" s="548"/>
    </row>
    <row r="143" spans="2:14" s="5" customFormat="1" ht="31.5">
      <c r="B143" s="1"/>
      <c r="C143" s="351">
        <v>3226</v>
      </c>
      <c r="D143" s="352" t="s">
        <v>183</v>
      </c>
      <c r="E143" s="353" t="s">
        <v>122</v>
      </c>
      <c r="F143" s="354">
        <v>48105</v>
      </c>
      <c r="G143" s="288" t="s">
        <v>117</v>
      </c>
      <c r="H143" s="288"/>
      <c r="I143" s="1"/>
      <c r="J143" s="549"/>
      <c r="K143" s="10"/>
      <c r="M143" s="548"/>
      <c r="N143" s="548"/>
    </row>
    <row r="144" spans="2:14" s="5" customFormat="1" ht="31.5">
      <c r="B144" s="1"/>
      <c r="C144" s="351">
        <v>3227</v>
      </c>
      <c r="D144" s="352" t="s">
        <v>184</v>
      </c>
      <c r="E144" s="353" t="s">
        <v>122</v>
      </c>
      <c r="F144" s="354">
        <v>101419</v>
      </c>
      <c r="G144" s="288" t="s">
        <v>117</v>
      </c>
      <c r="H144" s="288"/>
      <c r="I144" s="1"/>
      <c r="J144" s="549"/>
      <c r="K144" s="10"/>
      <c r="M144" s="548"/>
      <c r="N144" s="548"/>
    </row>
    <row r="145" spans="2:14" s="5" customFormat="1" ht="31.5">
      <c r="B145" s="1"/>
      <c r="C145" s="351">
        <v>3228</v>
      </c>
      <c r="D145" s="352" t="s">
        <v>185</v>
      </c>
      <c r="E145" s="353" t="s">
        <v>122</v>
      </c>
      <c r="F145" s="354">
        <v>167997</v>
      </c>
      <c r="G145" s="288" t="s">
        <v>117</v>
      </c>
      <c r="H145" s="288"/>
      <c r="I145" s="1"/>
      <c r="J145" s="549"/>
      <c r="K145" s="10"/>
      <c r="M145" s="548"/>
      <c r="N145" s="548"/>
    </row>
    <row r="146" spans="2:14" s="5" customFormat="1" ht="31.5">
      <c r="B146" s="1"/>
      <c r="C146" s="351">
        <v>3229</v>
      </c>
      <c r="D146" s="352" t="s">
        <v>186</v>
      </c>
      <c r="E146" s="353" t="s">
        <v>122</v>
      </c>
      <c r="F146" s="354">
        <v>261800</v>
      </c>
      <c r="G146" s="288" t="s">
        <v>117</v>
      </c>
      <c r="H146" s="288"/>
      <c r="I146" s="1"/>
      <c r="J146" s="549"/>
      <c r="K146" s="10"/>
      <c r="M146" s="548"/>
      <c r="N146" s="548"/>
    </row>
    <row r="147" spans="2:14" s="5" customFormat="1" ht="31.5">
      <c r="B147" s="1"/>
      <c r="C147" s="351">
        <v>3230</v>
      </c>
      <c r="D147" s="352" t="s">
        <v>187</v>
      </c>
      <c r="E147" s="353" t="s">
        <v>122</v>
      </c>
      <c r="F147" s="354">
        <v>359488</v>
      </c>
      <c r="G147" s="288" t="s">
        <v>117</v>
      </c>
      <c r="H147" s="288"/>
      <c r="I147" s="1"/>
      <c r="J147" s="549"/>
      <c r="K147" s="10"/>
      <c r="M147" s="548"/>
      <c r="N147" s="548"/>
    </row>
    <row r="148" spans="2:14" s="5" customFormat="1" ht="31.5">
      <c r="B148" s="1"/>
      <c r="C148" s="351">
        <v>3231</v>
      </c>
      <c r="D148" s="352" t="s">
        <v>188</v>
      </c>
      <c r="E148" s="353" t="s">
        <v>122</v>
      </c>
      <c r="F148" s="354">
        <v>13733</v>
      </c>
      <c r="G148" s="288" t="s">
        <v>117</v>
      </c>
      <c r="H148" s="288"/>
      <c r="I148" s="1"/>
      <c r="J148" s="549"/>
      <c r="K148" s="10"/>
      <c r="M148" s="548"/>
      <c r="N148" s="548"/>
    </row>
    <row r="149" spans="2:14" s="5" customFormat="1" ht="31.5">
      <c r="B149" s="1"/>
      <c r="C149" s="351">
        <v>3232</v>
      </c>
      <c r="D149" s="352" t="s">
        <v>189</v>
      </c>
      <c r="E149" s="353" t="s">
        <v>122</v>
      </c>
      <c r="F149" s="354">
        <v>18418</v>
      </c>
      <c r="G149" s="288" t="s">
        <v>117</v>
      </c>
      <c r="H149" s="288"/>
      <c r="I149" s="1"/>
      <c r="J149" s="549"/>
      <c r="K149" s="10"/>
      <c r="M149" s="548"/>
      <c r="N149" s="548"/>
    </row>
    <row r="150" spans="2:14" s="5" customFormat="1" ht="31.5">
      <c r="B150" s="1"/>
      <c r="C150" s="351">
        <v>3233</v>
      </c>
      <c r="D150" s="352" t="s">
        <v>190</v>
      </c>
      <c r="E150" s="353" t="s">
        <v>122</v>
      </c>
      <c r="F150" s="354">
        <v>38904</v>
      </c>
      <c r="G150" s="288" t="s">
        <v>117</v>
      </c>
      <c r="H150" s="288"/>
      <c r="I150" s="1"/>
      <c r="J150" s="549"/>
      <c r="K150" s="10"/>
      <c r="M150" s="548"/>
      <c r="N150" s="548"/>
    </row>
    <row r="151" spans="2:14" s="5" customFormat="1" ht="31.5">
      <c r="B151" s="1"/>
      <c r="C151" s="351">
        <v>3234</v>
      </c>
      <c r="D151" s="352" t="s">
        <v>191</v>
      </c>
      <c r="E151" s="353" t="s">
        <v>122</v>
      </c>
      <c r="F151" s="354">
        <v>41064</v>
      </c>
      <c r="G151" s="288" t="s">
        <v>117</v>
      </c>
      <c r="H151" s="288"/>
      <c r="I151" s="1"/>
      <c r="J151" s="549"/>
      <c r="K151" s="10"/>
      <c r="M151" s="548"/>
      <c r="N151" s="548"/>
    </row>
    <row r="152" spans="2:14" s="5" customFormat="1" ht="31.5">
      <c r="B152" s="1"/>
      <c r="C152" s="351">
        <v>3235</v>
      </c>
      <c r="D152" s="352" t="s">
        <v>192</v>
      </c>
      <c r="E152" s="353" t="s">
        <v>122</v>
      </c>
      <c r="F152" s="354">
        <v>84574</v>
      </c>
      <c r="G152" s="288" t="s">
        <v>117</v>
      </c>
      <c r="H152" s="288"/>
      <c r="I152" s="1"/>
      <c r="J152" s="549"/>
      <c r="K152" s="10"/>
      <c r="M152" s="548"/>
      <c r="N152" s="548"/>
    </row>
    <row r="153" spans="2:14" s="5" customFormat="1" ht="31.5">
      <c r="B153" s="1"/>
      <c r="C153" s="351">
        <v>3236</v>
      </c>
      <c r="D153" s="352" t="s">
        <v>193</v>
      </c>
      <c r="E153" s="353" t="s">
        <v>122</v>
      </c>
      <c r="F153" s="354">
        <v>140022</v>
      </c>
      <c r="G153" s="288" t="s">
        <v>117</v>
      </c>
      <c r="H153" s="288"/>
      <c r="I153" s="1"/>
      <c r="J153" s="549"/>
      <c r="K153" s="10"/>
      <c r="M153" s="548"/>
      <c r="N153" s="548"/>
    </row>
    <row r="154" spans="2:14" s="5" customFormat="1" ht="31.5">
      <c r="B154" s="1"/>
      <c r="C154" s="351">
        <v>3237</v>
      </c>
      <c r="D154" s="352" t="s">
        <v>194</v>
      </c>
      <c r="E154" s="353" t="s">
        <v>122</v>
      </c>
      <c r="F154" s="354">
        <v>215469</v>
      </c>
      <c r="G154" s="288" t="s">
        <v>117</v>
      </c>
      <c r="H154" s="288"/>
      <c r="I154" s="1"/>
      <c r="J154" s="549"/>
      <c r="K154" s="10"/>
      <c r="M154" s="548"/>
      <c r="N154" s="548"/>
    </row>
    <row r="155" spans="2:14" s="5" customFormat="1" ht="31.5">
      <c r="B155" s="1"/>
      <c r="C155" s="351">
        <v>3238</v>
      </c>
      <c r="D155" s="352" t="s">
        <v>195</v>
      </c>
      <c r="E155" s="353" t="s">
        <v>122</v>
      </c>
      <c r="F155" s="354">
        <v>296775</v>
      </c>
      <c r="G155" s="288" t="s">
        <v>117</v>
      </c>
      <c r="H155" s="288"/>
      <c r="I155" s="1"/>
      <c r="J155" s="549"/>
      <c r="K155" s="10"/>
      <c r="M155" s="548"/>
      <c r="N155" s="548"/>
    </row>
    <row r="156" spans="2:14" s="5" customFormat="1" ht="31.5">
      <c r="B156" s="1"/>
      <c r="C156" s="351">
        <v>3239</v>
      </c>
      <c r="D156" s="352" t="s">
        <v>196</v>
      </c>
      <c r="E156" s="353" t="s">
        <v>122</v>
      </c>
      <c r="F156" s="354">
        <v>28753</v>
      </c>
      <c r="G156" s="288" t="s">
        <v>117</v>
      </c>
      <c r="H156" s="288"/>
      <c r="I156" s="1"/>
      <c r="J156" s="549"/>
      <c r="K156" s="10"/>
      <c r="M156" s="548"/>
      <c r="N156" s="548"/>
    </row>
    <row r="157" spans="2:14" s="5" customFormat="1" ht="31.5">
      <c r="B157" s="1"/>
      <c r="C157" s="351">
        <v>3240</v>
      </c>
      <c r="D157" s="352" t="s">
        <v>197</v>
      </c>
      <c r="E157" s="353" t="s">
        <v>122</v>
      </c>
      <c r="F157" s="354">
        <v>42639</v>
      </c>
      <c r="G157" s="288" t="s">
        <v>117</v>
      </c>
      <c r="H157" s="288"/>
      <c r="I157" s="1"/>
      <c r="J157" s="549"/>
      <c r="K157" s="10"/>
      <c r="M157" s="548"/>
      <c r="N157" s="548"/>
    </row>
    <row r="158" spans="2:14" s="5" customFormat="1" ht="31.5">
      <c r="B158" s="1"/>
      <c r="C158" s="351">
        <v>3241</v>
      </c>
      <c r="D158" s="352" t="s">
        <v>198</v>
      </c>
      <c r="E158" s="353" t="s">
        <v>122</v>
      </c>
      <c r="F158" s="354">
        <v>84259</v>
      </c>
      <c r="G158" s="288" t="s">
        <v>117</v>
      </c>
      <c r="H158" s="288"/>
      <c r="I158" s="1"/>
      <c r="J158" s="549"/>
      <c r="K158" s="10"/>
      <c r="M158" s="548"/>
      <c r="N158" s="548"/>
    </row>
    <row r="159" spans="2:14" s="5" customFormat="1" ht="31.5">
      <c r="B159" s="1"/>
      <c r="C159" s="351">
        <v>3242</v>
      </c>
      <c r="D159" s="352" t="s">
        <v>199</v>
      </c>
      <c r="E159" s="353" t="s">
        <v>122</v>
      </c>
      <c r="F159" s="354">
        <v>139495</v>
      </c>
      <c r="G159" s="288" t="s">
        <v>117</v>
      </c>
      <c r="H159" s="288"/>
      <c r="I159" s="1"/>
      <c r="J159" s="549"/>
      <c r="K159" s="10"/>
      <c r="M159" s="548"/>
      <c r="N159" s="548"/>
    </row>
    <row r="160" spans="2:14" s="5" customFormat="1" ht="31.5">
      <c r="B160" s="1"/>
      <c r="C160" s="351">
        <v>3243</v>
      </c>
      <c r="D160" s="352" t="s">
        <v>200</v>
      </c>
      <c r="E160" s="353" t="s">
        <v>122</v>
      </c>
      <c r="F160" s="354">
        <v>215457</v>
      </c>
      <c r="G160" s="288" t="s">
        <v>117</v>
      </c>
      <c r="H160" s="288"/>
      <c r="I160" s="1"/>
      <c r="J160" s="549"/>
      <c r="K160" s="10"/>
      <c r="M160" s="548"/>
      <c r="N160" s="548"/>
    </row>
    <row r="161" spans="2:14" s="5" customFormat="1" ht="31.5">
      <c r="B161" s="1"/>
      <c r="C161" s="351">
        <v>3245</v>
      </c>
      <c r="D161" s="352" t="s">
        <v>201</v>
      </c>
      <c r="E161" s="353" t="s">
        <v>122</v>
      </c>
      <c r="F161" s="354">
        <v>296456</v>
      </c>
      <c r="G161" s="288" t="s">
        <v>117</v>
      </c>
      <c r="H161" s="288"/>
      <c r="I161" s="1"/>
      <c r="J161" s="549"/>
      <c r="K161" s="10"/>
      <c r="M161" s="548"/>
      <c r="N161" s="548"/>
    </row>
    <row r="162" spans="2:14" s="5" customFormat="1" ht="31.5">
      <c r="B162" s="1"/>
      <c r="C162" s="351">
        <v>3246</v>
      </c>
      <c r="D162" s="352" t="s">
        <v>202</v>
      </c>
      <c r="E162" s="353" t="s">
        <v>122</v>
      </c>
      <c r="F162" s="354">
        <v>29125</v>
      </c>
      <c r="G162" s="288" t="s">
        <v>117</v>
      </c>
      <c r="H162" s="288"/>
      <c r="I162" s="1"/>
      <c r="J162" s="549"/>
      <c r="K162" s="10"/>
      <c r="M162" s="548"/>
      <c r="N162" s="548"/>
    </row>
    <row r="163" spans="2:14" s="5" customFormat="1" ht="31.5">
      <c r="B163" s="1"/>
      <c r="C163" s="351">
        <v>3247</v>
      </c>
      <c r="D163" s="352" t="s">
        <v>203</v>
      </c>
      <c r="E163" s="353" t="s">
        <v>122</v>
      </c>
      <c r="F163" s="354">
        <v>58431</v>
      </c>
      <c r="G163" s="288" t="s">
        <v>117</v>
      </c>
      <c r="H163" s="288"/>
      <c r="I163" s="1"/>
      <c r="J163" s="549"/>
      <c r="K163" s="10"/>
      <c r="M163" s="548"/>
      <c r="N163" s="548"/>
    </row>
    <row r="164" spans="2:14" s="5" customFormat="1" ht="31.5">
      <c r="B164" s="1"/>
      <c r="C164" s="351">
        <v>3248</v>
      </c>
      <c r="D164" s="352" t="s">
        <v>204</v>
      </c>
      <c r="E164" s="353" t="s">
        <v>122</v>
      </c>
      <c r="F164" s="354">
        <v>95007</v>
      </c>
      <c r="G164" s="288" t="s">
        <v>117</v>
      </c>
      <c r="H164" s="288"/>
      <c r="I164" s="1"/>
      <c r="J164" s="549"/>
      <c r="K164" s="10"/>
      <c r="M164" s="548"/>
      <c r="N164" s="548"/>
    </row>
    <row r="165" spans="2:14" s="5" customFormat="1" ht="31.5">
      <c r="B165" s="1"/>
      <c r="C165" s="351">
        <v>3249</v>
      </c>
      <c r="D165" s="352" t="s">
        <v>205</v>
      </c>
      <c r="E165" s="353" t="s">
        <v>122</v>
      </c>
      <c r="F165" s="354">
        <v>146014</v>
      </c>
      <c r="G165" s="288" t="s">
        <v>117</v>
      </c>
      <c r="H165" s="288"/>
      <c r="I165" s="1"/>
      <c r="J165" s="549"/>
      <c r="K165" s="10"/>
      <c r="M165" s="548"/>
      <c r="N165" s="548"/>
    </row>
    <row r="166" spans="2:14" s="5" customFormat="1" ht="31.5">
      <c r="B166" s="1"/>
      <c r="C166" s="351">
        <v>3250</v>
      </c>
      <c r="D166" s="352" t="s">
        <v>206</v>
      </c>
      <c r="E166" s="353" t="s">
        <v>122</v>
      </c>
      <c r="F166" s="354">
        <v>196391</v>
      </c>
      <c r="G166" s="288" t="s">
        <v>117</v>
      </c>
      <c r="H166" s="288"/>
      <c r="I166" s="1"/>
      <c r="J166" s="549"/>
      <c r="K166" s="10"/>
      <c r="M166" s="548"/>
      <c r="N166" s="548"/>
    </row>
    <row r="167" spans="2:14" s="5" customFormat="1" ht="31.5">
      <c r="B167" s="1"/>
      <c r="C167" s="351">
        <v>3251</v>
      </c>
      <c r="D167" s="352" t="s">
        <v>207</v>
      </c>
      <c r="E167" s="353" t="s">
        <v>125</v>
      </c>
      <c r="F167" s="354">
        <v>435339</v>
      </c>
      <c r="G167" s="288" t="s">
        <v>117</v>
      </c>
      <c r="H167" s="288"/>
      <c r="I167" s="1"/>
      <c r="J167" s="549"/>
      <c r="K167" s="10"/>
      <c r="M167" s="548"/>
      <c r="N167" s="548"/>
    </row>
    <row r="168" spans="2:14" s="5" customFormat="1" ht="31.5">
      <c r="B168" s="1"/>
      <c r="C168" s="351">
        <v>3252</v>
      </c>
      <c r="D168" s="352" t="s">
        <v>208</v>
      </c>
      <c r="E168" s="353" t="s">
        <v>125</v>
      </c>
      <c r="F168" s="354">
        <v>443225</v>
      </c>
      <c r="G168" s="288" t="s">
        <v>117</v>
      </c>
      <c r="H168" s="288"/>
      <c r="I168" s="1"/>
      <c r="J168" s="549"/>
      <c r="K168" s="10"/>
      <c r="M168" s="548"/>
      <c r="N168" s="548"/>
    </row>
    <row r="169" spans="2:14" s="5" customFormat="1" ht="31.5">
      <c r="B169" s="1"/>
      <c r="C169" s="351">
        <v>3253</v>
      </c>
      <c r="D169" s="352" t="s">
        <v>209</v>
      </c>
      <c r="E169" s="353" t="s">
        <v>125</v>
      </c>
      <c r="F169" s="354">
        <v>474564</v>
      </c>
      <c r="G169" s="288" t="s">
        <v>117</v>
      </c>
      <c r="H169" s="288"/>
      <c r="I169" s="1"/>
      <c r="J169" s="549"/>
      <c r="K169" s="10"/>
      <c r="M169" s="548"/>
      <c r="N169" s="548"/>
    </row>
    <row r="170" spans="2:14" s="5" customFormat="1" ht="31.5">
      <c r="B170" s="1"/>
      <c r="C170" s="351">
        <v>3254</v>
      </c>
      <c r="D170" s="352" t="s">
        <v>210</v>
      </c>
      <c r="E170" s="353" t="s">
        <v>125</v>
      </c>
      <c r="F170" s="354">
        <v>546985</v>
      </c>
      <c r="G170" s="288" t="s">
        <v>117</v>
      </c>
      <c r="H170" s="288"/>
      <c r="I170" s="1"/>
      <c r="J170" s="549"/>
      <c r="K170" s="10"/>
      <c r="M170" s="548"/>
      <c r="N170" s="548"/>
    </row>
    <row r="171" spans="2:14" s="5" customFormat="1" ht="31.5">
      <c r="B171" s="1"/>
      <c r="C171" s="351">
        <v>3255</v>
      </c>
      <c r="D171" s="352" t="s">
        <v>211</v>
      </c>
      <c r="E171" s="353" t="s">
        <v>125</v>
      </c>
      <c r="F171" s="354">
        <v>662398</v>
      </c>
      <c r="G171" s="288" t="s">
        <v>117</v>
      </c>
      <c r="H171" s="288"/>
      <c r="I171" s="1"/>
      <c r="J171" s="549"/>
      <c r="K171" s="10"/>
      <c r="M171" s="548"/>
      <c r="N171" s="548"/>
    </row>
    <row r="172" spans="2:14" s="5" customFormat="1" ht="31.5">
      <c r="B172" s="1"/>
      <c r="C172" s="351">
        <v>3256</v>
      </c>
      <c r="D172" s="352" t="s">
        <v>212</v>
      </c>
      <c r="E172" s="353" t="s">
        <v>125</v>
      </c>
      <c r="F172" s="354">
        <v>735122</v>
      </c>
      <c r="G172" s="288" t="s">
        <v>117</v>
      </c>
      <c r="H172" s="288"/>
      <c r="I172" s="1"/>
      <c r="J172" s="549"/>
      <c r="K172" s="10"/>
      <c r="M172" s="548"/>
      <c r="N172" s="548"/>
    </row>
    <row r="173" spans="2:14" s="5" customFormat="1" ht="31.5">
      <c r="B173" s="1"/>
      <c r="C173" s="351">
        <v>3257</v>
      </c>
      <c r="D173" s="352" t="s">
        <v>213</v>
      </c>
      <c r="E173" s="353" t="s">
        <v>125</v>
      </c>
      <c r="F173" s="354">
        <v>861227</v>
      </c>
      <c r="G173" s="288" t="s">
        <v>117</v>
      </c>
      <c r="H173" s="288"/>
      <c r="I173" s="1"/>
      <c r="J173" s="549"/>
      <c r="K173" s="10"/>
      <c r="M173" s="548"/>
      <c r="N173" s="548"/>
    </row>
    <row r="174" spans="2:14" s="5" customFormat="1" ht="31.5">
      <c r="B174" s="1"/>
      <c r="C174" s="351">
        <v>3258</v>
      </c>
      <c r="D174" s="352" t="s">
        <v>214</v>
      </c>
      <c r="E174" s="353" t="s">
        <v>125</v>
      </c>
      <c r="F174" s="354">
        <v>900382</v>
      </c>
      <c r="G174" s="288" t="s">
        <v>117</v>
      </c>
      <c r="H174" s="288"/>
      <c r="I174" s="1"/>
      <c r="J174" s="549"/>
      <c r="K174" s="10"/>
      <c r="M174" s="548"/>
      <c r="N174" s="548"/>
    </row>
    <row r="175" spans="2:14" s="5" customFormat="1" ht="31.5">
      <c r="B175" s="1"/>
      <c r="C175" s="351">
        <v>3259</v>
      </c>
      <c r="D175" s="352" t="s">
        <v>215</v>
      </c>
      <c r="E175" s="353" t="s">
        <v>125</v>
      </c>
      <c r="F175" s="354">
        <v>939537</v>
      </c>
      <c r="G175" s="288" t="s">
        <v>117</v>
      </c>
      <c r="H175" s="288"/>
      <c r="I175" s="1"/>
      <c r="J175" s="549"/>
      <c r="K175" s="10"/>
      <c r="M175" s="548"/>
      <c r="N175" s="548"/>
    </row>
    <row r="176" spans="2:14" s="5" customFormat="1" ht="31.5">
      <c r="B176" s="1"/>
      <c r="C176" s="351">
        <v>3260</v>
      </c>
      <c r="D176" s="352" t="s">
        <v>216</v>
      </c>
      <c r="E176" s="353" t="s">
        <v>125</v>
      </c>
      <c r="F176" s="354">
        <v>1156086</v>
      </c>
      <c r="G176" s="288" t="s">
        <v>117</v>
      </c>
      <c r="H176" s="288"/>
      <c r="I176" s="1"/>
      <c r="J176" s="549"/>
      <c r="K176" s="10"/>
      <c r="M176" s="548"/>
      <c r="N176" s="548"/>
    </row>
    <row r="177" spans="2:14" s="5" customFormat="1" ht="31.5">
      <c r="B177" s="1"/>
      <c r="C177" s="351">
        <v>3261</v>
      </c>
      <c r="D177" s="352" t="s">
        <v>217</v>
      </c>
      <c r="E177" s="353" t="s">
        <v>125</v>
      </c>
      <c r="F177" s="354">
        <v>1400696</v>
      </c>
      <c r="G177" s="288" t="s">
        <v>117</v>
      </c>
      <c r="H177" s="288"/>
      <c r="I177" s="1"/>
      <c r="J177" s="549"/>
      <c r="K177" s="10"/>
      <c r="M177" s="548"/>
      <c r="N177" s="548"/>
    </row>
    <row r="178" spans="2:14" s="5" customFormat="1" ht="31.5">
      <c r="B178" s="1"/>
      <c r="C178" s="351">
        <v>3262</v>
      </c>
      <c r="D178" s="352" t="s">
        <v>218</v>
      </c>
      <c r="E178" s="353" t="s">
        <v>125</v>
      </c>
      <c r="F178" s="354">
        <v>1440364</v>
      </c>
      <c r="G178" s="288" t="s">
        <v>117</v>
      </c>
      <c r="H178" s="288"/>
      <c r="I178" s="1"/>
      <c r="J178" s="549"/>
      <c r="K178" s="10"/>
      <c r="M178" s="548"/>
      <c r="N178" s="548"/>
    </row>
    <row r="179" spans="2:14" s="5" customFormat="1" ht="31.5">
      <c r="B179" s="1"/>
      <c r="C179" s="351">
        <v>3263</v>
      </c>
      <c r="D179" s="352" t="s">
        <v>219</v>
      </c>
      <c r="E179" s="353" t="s">
        <v>125</v>
      </c>
      <c r="F179" s="354">
        <v>1609740</v>
      </c>
      <c r="G179" s="288" t="s">
        <v>117</v>
      </c>
      <c r="H179" s="288"/>
      <c r="I179" s="1"/>
      <c r="J179" s="549"/>
      <c r="K179" s="10"/>
      <c r="M179" s="548"/>
      <c r="N179" s="548"/>
    </row>
    <row r="180" spans="2:14" s="5" customFormat="1" ht="31.5">
      <c r="B180" s="1"/>
      <c r="C180" s="351">
        <v>3264</v>
      </c>
      <c r="D180" s="352" t="s">
        <v>220</v>
      </c>
      <c r="E180" s="353" t="s">
        <v>125</v>
      </c>
      <c r="F180" s="354">
        <v>1856070</v>
      </c>
      <c r="G180" s="288" t="s">
        <v>117</v>
      </c>
      <c r="H180" s="288"/>
      <c r="I180" s="1"/>
      <c r="J180" s="549"/>
      <c r="K180" s="10"/>
      <c r="M180" s="548"/>
      <c r="N180" s="548"/>
    </row>
    <row r="181" spans="2:14" s="5" customFormat="1" ht="31.5">
      <c r="B181" s="1"/>
      <c r="C181" s="351">
        <v>3265</v>
      </c>
      <c r="D181" s="352" t="s">
        <v>221</v>
      </c>
      <c r="E181" s="353" t="s">
        <v>125</v>
      </c>
      <c r="F181" s="354">
        <v>1996490</v>
      </c>
      <c r="G181" s="288" t="s">
        <v>117</v>
      </c>
      <c r="H181" s="288"/>
      <c r="I181" s="1"/>
      <c r="J181" s="549"/>
      <c r="K181" s="10"/>
      <c r="M181" s="548"/>
      <c r="N181" s="548"/>
    </row>
    <row r="182" spans="2:14" s="5" customFormat="1" ht="31.5">
      <c r="B182" s="1"/>
      <c r="C182" s="351">
        <v>3267</v>
      </c>
      <c r="D182" s="352" t="s">
        <v>222</v>
      </c>
      <c r="E182" s="353" t="s">
        <v>125</v>
      </c>
      <c r="F182" s="354">
        <v>1818398</v>
      </c>
      <c r="G182" s="288" t="s">
        <v>117</v>
      </c>
      <c r="H182" s="288"/>
      <c r="I182" s="1"/>
      <c r="J182" s="549"/>
      <c r="K182" s="10"/>
      <c r="M182" s="548"/>
      <c r="N182" s="548"/>
    </row>
    <row r="183" spans="2:14" s="5" customFormat="1" ht="31.5">
      <c r="B183" s="1"/>
      <c r="C183" s="351">
        <v>3268</v>
      </c>
      <c r="D183" s="352" t="s">
        <v>223</v>
      </c>
      <c r="E183" s="353" t="s">
        <v>125</v>
      </c>
      <c r="F183" s="354">
        <v>1844844</v>
      </c>
      <c r="G183" s="288" t="s">
        <v>117</v>
      </c>
      <c r="H183" s="288"/>
      <c r="I183" s="1"/>
      <c r="J183" s="549"/>
      <c r="K183" s="10"/>
      <c r="M183" s="548"/>
      <c r="N183" s="548"/>
    </row>
    <row r="184" spans="2:14" s="5" customFormat="1" ht="31.5">
      <c r="B184" s="1"/>
      <c r="C184" s="351">
        <v>3269</v>
      </c>
      <c r="D184" s="352" t="s">
        <v>224</v>
      </c>
      <c r="E184" s="353" t="s">
        <v>125</v>
      </c>
      <c r="F184" s="354">
        <v>1950622</v>
      </c>
      <c r="G184" s="288" t="s">
        <v>117</v>
      </c>
      <c r="H184" s="288"/>
      <c r="I184" s="1"/>
      <c r="J184" s="549"/>
      <c r="K184" s="10"/>
      <c r="M184" s="548"/>
      <c r="N184" s="548"/>
    </row>
    <row r="185" spans="2:14" s="5" customFormat="1" ht="31.5">
      <c r="B185" s="1"/>
      <c r="C185" s="351">
        <v>3270</v>
      </c>
      <c r="D185" s="352" t="s">
        <v>225</v>
      </c>
      <c r="E185" s="353" t="s">
        <v>125</v>
      </c>
      <c r="F185" s="354">
        <v>2327454</v>
      </c>
      <c r="G185" s="288" t="s">
        <v>117</v>
      </c>
      <c r="H185" s="288"/>
      <c r="I185" s="1"/>
      <c r="J185" s="549"/>
      <c r="K185" s="10"/>
      <c r="M185" s="548"/>
      <c r="N185" s="548"/>
    </row>
    <row r="186" spans="2:14" s="5" customFormat="1" ht="31.5">
      <c r="B186" s="1"/>
      <c r="C186" s="351">
        <v>3271</v>
      </c>
      <c r="D186" s="352" t="s">
        <v>226</v>
      </c>
      <c r="E186" s="353" t="s">
        <v>125</v>
      </c>
      <c r="F186" s="354">
        <v>3140622</v>
      </c>
      <c r="G186" s="288" t="s">
        <v>117</v>
      </c>
      <c r="H186" s="288"/>
      <c r="I186" s="1"/>
      <c r="J186" s="549"/>
      <c r="K186" s="10"/>
      <c r="M186" s="548"/>
      <c r="N186" s="548"/>
    </row>
    <row r="187" spans="2:14" s="5" customFormat="1" ht="31.5">
      <c r="B187" s="1"/>
      <c r="C187" s="351">
        <v>3272</v>
      </c>
      <c r="D187" s="352" t="s">
        <v>227</v>
      </c>
      <c r="E187" s="353" t="s">
        <v>125</v>
      </c>
      <c r="F187" s="354">
        <v>2743954</v>
      </c>
      <c r="G187" s="288" t="s">
        <v>117</v>
      </c>
      <c r="H187" s="288"/>
      <c r="I187" s="1"/>
      <c r="J187" s="549"/>
      <c r="K187" s="10"/>
      <c r="M187" s="548"/>
      <c r="N187" s="548"/>
    </row>
    <row r="188" spans="2:14" s="5" customFormat="1" ht="31.5">
      <c r="B188" s="1"/>
      <c r="C188" s="351">
        <v>3273</v>
      </c>
      <c r="D188" s="352" t="s">
        <v>228</v>
      </c>
      <c r="E188" s="353" t="s">
        <v>125</v>
      </c>
      <c r="F188" s="354">
        <v>7297332</v>
      </c>
      <c r="G188" s="288" t="s">
        <v>117</v>
      </c>
      <c r="H188" s="288"/>
      <c r="I188" s="1"/>
      <c r="J188" s="549"/>
      <c r="K188" s="10"/>
      <c r="M188" s="548"/>
      <c r="N188" s="548"/>
    </row>
    <row r="189" spans="2:14" s="5" customFormat="1" ht="31.5">
      <c r="B189" s="1"/>
      <c r="C189" s="351">
        <v>3274</v>
      </c>
      <c r="D189" s="352" t="s">
        <v>229</v>
      </c>
      <c r="E189" s="353" t="s">
        <v>125</v>
      </c>
      <c r="F189" s="354">
        <v>8288139</v>
      </c>
      <c r="G189" s="288" t="s">
        <v>117</v>
      </c>
      <c r="H189" s="288"/>
      <c r="I189" s="1"/>
      <c r="J189" s="549"/>
      <c r="K189" s="10"/>
      <c r="M189" s="548"/>
      <c r="N189" s="548"/>
    </row>
    <row r="190" spans="2:14" s="5" customFormat="1" ht="31.5">
      <c r="B190" s="1"/>
      <c r="C190" s="351">
        <v>3275</v>
      </c>
      <c r="D190" s="352" t="s">
        <v>230</v>
      </c>
      <c r="E190" s="353" t="s">
        <v>125</v>
      </c>
      <c r="F190" s="354">
        <v>9050299</v>
      </c>
      <c r="G190" s="288" t="s">
        <v>117</v>
      </c>
      <c r="H190" s="288"/>
      <c r="I190" s="1"/>
      <c r="J190" s="549"/>
      <c r="K190" s="10"/>
      <c r="M190" s="548"/>
      <c r="N190" s="548"/>
    </row>
    <row r="191" spans="2:14" s="5" customFormat="1" ht="31.5">
      <c r="B191" s="1"/>
      <c r="C191" s="351">
        <v>3276</v>
      </c>
      <c r="D191" s="352" t="s">
        <v>231</v>
      </c>
      <c r="E191" s="353" t="s">
        <v>125</v>
      </c>
      <c r="F191" s="354">
        <v>9621918</v>
      </c>
      <c r="G191" s="288" t="s">
        <v>117</v>
      </c>
      <c r="H191" s="288"/>
      <c r="I191" s="1"/>
      <c r="J191" s="549"/>
      <c r="K191" s="10"/>
      <c r="M191" s="548"/>
      <c r="N191" s="548"/>
    </row>
    <row r="192" spans="2:14" s="5" customFormat="1" ht="31.5">
      <c r="B192" s="1"/>
      <c r="C192" s="351">
        <v>3277</v>
      </c>
      <c r="D192" s="352" t="s">
        <v>232</v>
      </c>
      <c r="E192" s="353" t="s">
        <v>125</v>
      </c>
      <c r="F192" s="354">
        <v>10079214</v>
      </c>
      <c r="G192" s="288" t="s">
        <v>117</v>
      </c>
      <c r="H192" s="288"/>
      <c r="I192" s="1"/>
      <c r="J192" s="549"/>
      <c r="K192" s="10"/>
      <c r="M192" s="548"/>
      <c r="N192" s="548"/>
    </row>
    <row r="193" spans="2:14" s="5" customFormat="1" ht="31.5">
      <c r="B193" s="1"/>
      <c r="C193" s="351">
        <v>3278</v>
      </c>
      <c r="D193" s="352" t="s">
        <v>233</v>
      </c>
      <c r="E193" s="353" t="s">
        <v>125</v>
      </c>
      <c r="F193" s="354">
        <v>10879481</v>
      </c>
      <c r="G193" s="288" t="s">
        <v>117</v>
      </c>
      <c r="H193" s="288"/>
      <c r="I193" s="1"/>
      <c r="J193" s="549"/>
      <c r="K193" s="10"/>
      <c r="M193" s="548"/>
      <c r="N193" s="548"/>
    </row>
    <row r="194" spans="2:14" s="5" customFormat="1" ht="31.5">
      <c r="B194" s="1"/>
      <c r="C194" s="351">
        <v>3279</v>
      </c>
      <c r="D194" s="352" t="s">
        <v>234</v>
      </c>
      <c r="E194" s="353" t="s">
        <v>125</v>
      </c>
      <c r="F194" s="354">
        <v>11451101</v>
      </c>
      <c r="G194" s="288" t="s">
        <v>117</v>
      </c>
      <c r="H194" s="288"/>
      <c r="I194" s="1"/>
      <c r="J194" s="549"/>
      <c r="K194" s="10"/>
      <c r="M194" s="548"/>
      <c r="N194" s="548"/>
    </row>
    <row r="195" spans="2:14" s="5" customFormat="1" ht="31.5">
      <c r="B195" s="1"/>
      <c r="C195" s="351">
        <v>3280</v>
      </c>
      <c r="D195" s="352" t="s">
        <v>235</v>
      </c>
      <c r="E195" s="353" t="s">
        <v>125</v>
      </c>
      <c r="F195" s="354">
        <v>13051636</v>
      </c>
      <c r="G195" s="288" t="s">
        <v>117</v>
      </c>
      <c r="H195" s="288"/>
      <c r="I195" s="1"/>
      <c r="J195" s="549"/>
      <c r="K195" s="10"/>
      <c r="M195" s="548"/>
      <c r="N195" s="548"/>
    </row>
    <row r="196" spans="2:14" s="5" customFormat="1" ht="31.5">
      <c r="B196" s="1"/>
      <c r="C196" s="351">
        <v>3281</v>
      </c>
      <c r="D196" s="352" t="s">
        <v>236</v>
      </c>
      <c r="E196" s="353" t="s">
        <v>125</v>
      </c>
      <c r="F196" s="354">
        <v>252691</v>
      </c>
      <c r="G196" s="288" t="s">
        <v>117</v>
      </c>
      <c r="H196" s="288"/>
      <c r="I196" s="1"/>
      <c r="J196" s="549"/>
      <c r="K196" s="10"/>
      <c r="M196" s="548"/>
      <c r="N196" s="548"/>
    </row>
    <row r="197" spans="2:14" s="5" customFormat="1" ht="31.5">
      <c r="B197" s="1"/>
      <c r="C197" s="351">
        <v>3282</v>
      </c>
      <c r="D197" s="352" t="s">
        <v>237</v>
      </c>
      <c r="E197" s="353" t="s">
        <v>125</v>
      </c>
      <c r="F197" s="354">
        <v>277117</v>
      </c>
      <c r="G197" s="288" t="s">
        <v>117</v>
      </c>
      <c r="H197" s="288"/>
      <c r="I197" s="1"/>
      <c r="J197" s="549"/>
      <c r="K197" s="10"/>
      <c r="M197" s="548"/>
      <c r="N197" s="548"/>
    </row>
    <row r="198" spans="2:14" s="5" customFormat="1" ht="31.5">
      <c r="B198" s="1"/>
      <c r="C198" s="351">
        <v>3283</v>
      </c>
      <c r="D198" s="352" t="s">
        <v>238</v>
      </c>
      <c r="E198" s="353" t="s">
        <v>122</v>
      </c>
      <c r="F198" s="354">
        <v>6253</v>
      </c>
      <c r="G198" s="288" t="s">
        <v>117</v>
      </c>
      <c r="H198" s="288"/>
      <c r="I198" s="1"/>
      <c r="J198" s="549"/>
      <c r="K198" s="10"/>
      <c r="M198" s="548"/>
      <c r="N198" s="548"/>
    </row>
    <row r="199" spans="2:14" s="5" customFormat="1" ht="31.5">
      <c r="B199" s="1"/>
      <c r="C199" s="351">
        <v>3284</v>
      </c>
      <c r="D199" s="352" t="s">
        <v>239</v>
      </c>
      <c r="E199" s="353" t="s">
        <v>122</v>
      </c>
      <c r="F199" s="354">
        <v>10060</v>
      </c>
      <c r="G199" s="288" t="s">
        <v>117</v>
      </c>
      <c r="H199" s="288"/>
      <c r="I199" s="1"/>
      <c r="J199" s="549"/>
      <c r="K199" s="10"/>
      <c r="M199" s="548"/>
      <c r="N199" s="548"/>
    </row>
    <row r="200" spans="2:14" s="5" customFormat="1" ht="31.5">
      <c r="B200" s="1"/>
      <c r="C200" s="351">
        <v>3285</v>
      </c>
      <c r="D200" s="352" t="s">
        <v>240</v>
      </c>
      <c r="E200" s="353" t="s">
        <v>122</v>
      </c>
      <c r="F200" s="354">
        <v>8392</v>
      </c>
      <c r="G200" s="288" t="s">
        <v>117</v>
      </c>
      <c r="H200" s="288"/>
      <c r="I200" s="1"/>
      <c r="J200" s="549"/>
      <c r="K200" s="10"/>
      <c r="M200" s="548"/>
      <c r="N200" s="548"/>
    </row>
    <row r="201" spans="2:14" s="5" customFormat="1" ht="31.5">
      <c r="B201" s="1"/>
      <c r="C201" s="351">
        <v>3286</v>
      </c>
      <c r="D201" s="352" t="s">
        <v>241</v>
      </c>
      <c r="E201" s="353" t="s">
        <v>122</v>
      </c>
      <c r="F201" s="354">
        <v>14219</v>
      </c>
      <c r="G201" s="288" t="s">
        <v>117</v>
      </c>
      <c r="H201" s="288"/>
      <c r="I201" s="1"/>
      <c r="J201" s="549"/>
      <c r="K201" s="10"/>
      <c r="M201" s="548"/>
      <c r="N201" s="548"/>
    </row>
    <row r="202" spans="2:14" s="5" customFormat="1" ht="31.5">
      <c r="B202" s="1"/>
      <c r="C202" s="351">
        <v>3287</v>
      </c>
      <c r="D202" s="352" t="s">
        <v>242</v>
      </c>
      <c r="E202" s="353" t="s">
        <v>122</v>
      </c>
      <c r="F202" s="354">
        <v>44183</v>
      </c>
      <c r="G202" s="288" t="s">
        <v>117</v>
      </c>
      <c r="H202" s="288"/>
      <c r="I202" s="1"/>
      <c r="J202" s="549"/>
      <c r="K202" s="10"/>
      <c r="M202" s="548"/>
      <c r="N202" s="548"/>
    </row>
    <row r="203" spans="2:14" s="5" customFormat="1" ht="31.5">
      <c r="B203" s="1"/>
      <c r="C203" s="351">
        <v>3288</v>
      </c>
      <c r="D203" s="352" t="s">
        <v>243</v>
      </c>
      <c r="E203" s="353" t="s">
        <v>122</v>
      </c>
      <c r="F203" s="354">
        <v>37795</v>
      </c>
      <c r="G203" s="288" t="s">
        <v>117</v>
      </c>
      <c r="H203" s="288"/>
      <c r="I203" s="1"/>
      <c r="J203" s="549"/>
      <c r="K203" s="10"/>
      <c r="M203" s="548"/>
      <c r="N203" s="548"/>
    </row>
    <row r="204" spans="2:14" s="5" customFormat="1" ht="31.5">
      <c r="B204" s="1"/>
      <c r="C204" s="351">
        <v>3291</v>
      </c>
      <c r="D204" s="352" t="s">
        <v>244</v>
      </c>
      <c r="E204" s="353" t="s">
        <v>125</v>
      </c>
      <c r="F204" s="354">
        <v>125729</v>
      </c>
      <c r="G204" s="288" t="s">
        <v>117</v>
      </c>
      <c r="H204" s="288"/>
      <c r="I204" s="1"/>
      <c r="J204" s="549"/>
      <c r="K204" s="10"/>
      <c r="M204" s="548"/>
      <c r="N204" s="548"/>
    </row>
    <row r="205" spans="2:14" s="5" customFormat="1" ht="31.5">
      <c r="B205" s="1"/>
      <c r="C205" s="351">
        <v>3292</v>
      </c>
      <c r="D205" s="352" t="s">
        <v>245</v>
      </c>
      <c r="E205" s="353" t="s">
        <v>125</v>
      </c>
      <c r="F205" s="354">
        <v>146921</v>
      </c>
      <c r="G205" s="288" t="s">
        <v>117</v>
      </c>
      <c r="H205" s="288"/>
      <c r="I205" s="1"/>
      <c r="J205" s="549"/>
      <c r="K205" s="10"/>
      <c r="M205" s="548"/>
      <c r="N205" s="548"/>
    </row>
    <row r="206" spans="2:14" s="5" customFormat="1" ht="31.5">
      <c r="B206" s="1"/>
      <c r="C206" s="351">
        <v>3293</v>
      </c>
      <c r="D206" s="352" t="s">
        <v>246</v>
      </c>
      <c r="E206" s="353" t="s">
        <v>125</v>
      </c>
      <c r="F206" s="354">
        <v>226247</v>
      </c>
      <c r="G206" s="288" t="s">
        <v>117</v>
      </c>
      <c r="H206" s="288"/>
      <c r="I206" s="1"/>
      <c r="J206" s="549"/>
      <c r="K206" s="10"/>
      <c r="M206" s="548"/>
      <c r="N206" s="548"/>
    </row>
    <row r="207" spans="2:14" s="5" customFormat="1" ht="31.5">
      <c r="B207" s="1"/>
      <c r="C207" s="351">
        <v>3294</v>
      </c>
      <c r="D207" s="352" t="s">
        <v>247</v>
      </c>
      <c r="E207" s="353" t="s">
        <v>125</v>
      </c>
      <c r="F207" s="354">
        <v>454008</v>
      </c>
      <c r="G207" s="288" t="s">
        <v>117</v>
      </c>
      <c r="H207" s="288"/>
      <c r="I207" s="1"/>
      <c r="J207" s="549"/>
      <c r="K207" s="10"/>
      <c r="M207" s="548"/>
      <c r="N207" s="548"/>
    </row>
    <row r="208" spans="2:14" s="5" customFormat="1" ht="31.5">
      <c r="B208" s="1"/>
      <c r="C208" s="351">
        <v>3295</v>
      </c>
      <c r="D208" s="352" t="s">
        <v>248</v>
      </c>
      <c r="E208" s="353" t="s">
        <v>125</v>
      </c>
      <c r="F208" s="354">
        <v>827070</v>
      </c>
      <c r="G208" s="288" t="s">
        <v>117</v>
      </c>
      <c r="H208" s="288"/>
      <c r="I208" s="1"/>
      <c r="J208" s="549"/>
      <c r="K208" s="10"/>
      <c r="M208" s="548"/>
      <c r="N208" s="548"/>
    </row>
    <row r="209" spans="2:14" s="5" customFormat="1" ht="31.5">
      <c r="B209" s="1"/>
      <c r="C209" s="351">
        <v>3296</v>
      </c>
      <c r="D209" s="352" t="s">
        <v>249</v>
      </c>
      <c r="E209" s="353" t="s">
        <v>125</v>
      </c>
      <c r="F209" s="354">
        <v>1479490</v>
      </c>
      <c r="G209" s="288" t="s">
        <v>117</v>
      </c>
      <c r="H209" s="288"/>
      <c r="I209" s="1"/>
      <c r="J209" s="549"/>
      <c r="K209" s="10"/>
      <c r="M209" s="548"/>
      <c r="N209" s="548"/>
    </row>
    <row r="210" spans="2:14" s="5" customFormat="1" ht="31.5">
      <c r="B210" s="1"/>
      <c r="C210" s="351">
        <v>3297</v>
      </c>
      <c r="D210" s="352" t="s">
        <v>250</v>
      </c>
      <c r="E210" s="353" t="s">
        <v>125</v>
      </c>
      <c r="F210" s="354">
        <v>1830186</v>
      </c>
      <c r="G210" s="288" t="s">
        <v>117</v>
      </c>
      <c r="H210" s="288"/>
      <c r="I210" s="1"/>
      <c r="J210" s="549"/>
      <c r="K210" s="10"/>
      <c r="M210" s="548"/>
      <c r="N210" s="548"/>
    </row>
    <row r="211" spans="2:14" s="5" customFormat="1" ht="31.5">
      <c r="B211" s="1"/>
      <c r="C211" s="351">
        <v>3298</v>
      </c>
      <c r="D211" s="352" t="s">
        <v>251</v>
      </c>
      <c r="E211" s="353" t="s">
        <v>125</v>
      </c>
      <c r="F211" s="354">
        <v>4236438</v>
      </c>
      <c r="G211" s="288" t="s">
        <v>117</v>
      </c>
      <c r="H211" s="288"/>
      <c r="I211" s="1"/>
      <c r="J211" s="549"/>
      <c r="K211" s="10"/>
      <c r="M211" s="548"/>
      <c r="N211" s="548"/>
    </row>
    <row r="212" spans="2:14" s="5" customFormat="1" ht="31.5">
      <c r="B212" s="1"/>
      <c r="C212" s="351">
        <v>3299</v>
      </c>
      <c r="D212" s="352" t="s">
        <v>252</v>
      </c>
      <c r="E212" s="353" t="s">
        <v>125</v>
      </c>
      <c r="F212" s="354">
        <v>4163037</v>
      </c>
      <c r="G212" s="288" t="s">
        <v>117</v>
      </c>
      <c r="H212" s="288"/>
      <c r="I212" s="1"/>
      <c r="J212" s="549"/>
      <c r="K212" s="10"/>
      <c r="M212" s="548"/>
      <c r="N212" s="548"/>
    </row>
    <row r="213" spans="2:14" s="5" customFormat="1" ht="31.5">
      <c r="B213" s="1"/>
      <c r="C213" s="351">
        <v>3300</v>
      </c>
      <c r="D213" s="352" t="s">
        <v>253</v>
      </c>
      <c r="E213" s="353" t="s">
        <v>125</v>
      </c>
      <c r="F213" s="354">
        <v>6659081</v>
      </c>
      <c r="G213" s="288" t="s">
        <v>117</v>
      </c>
      <c r="H213" s="288"/>
      <c r="I213" s="1"/>
      <c r="J213" s="549"/>
      <c r="K213" s="10"/>
      <c r="M213" s="548"/>
      <c r="N213" s="548"/>
    </row>
    <row r="214" spans="2:14" s="5" customFormat="1" ht="31.5">
      <c r="B214" s="1"/>
      <c r="C214" s="351">
        <v>3301</v>
      </c>
      <c r="D214" s="352" t="s">
        <v>254</v>
      </c>
      <c r="E214" s="353" t="s">
        <v>125</v>
      </c>
      <c r="F214" s="354">
        <v>7132261</v>
      </c>
      <c r="G214" s="288" t="s">
        <v>117</v>
      </c>
      <c r="H214" s="288"/>
      <c r="I214" s="1"/>
      <c r="J214" s="549"/>
      <c r="K214" s="10"/>
      <c r="M214" s="548"/>
      <c r="N214" s="548"/>
    </row>
    <row r="215" spans="2:14" s="5" customFormat="1" ht="31.5">
      <c r="B215" s="1"/>
      <c r="C215" s="351">
        <v>3303</v>
      </c>
      <c r="D215" s="352" t="s">
        <v>255</v>
      </c>
      <c r="E215" s="353" t="s">
        <v>125</v>
      </c>
      <c r="F215" s="354">
        <v>143579</v>
      </c>
      <c r="G215" s="288" t="s">
        <v>117</v>
      </c>
      <c r="H215" s="288"/>
      <c r="I215" s="1"/>
      <c r="J215" s="549"/>
      <c r="K215" s="10"/>
      <c r="M215" s="548"/>
      <c r="N215" s="548"/>
    </row>
    <row r="216" spans="2:14" s="5" customFormat="1" ht="31.5">
      <c r="B216" s="1"/>
      <c r="C216" s="351">
        <v>3304</v>
      </c>
      <c r="D216" s="352" t="s">
        <v>256</v>
      </c>
      <c r="E216" s="353" t="s">
        <v>125</v>
      </c>
      <c r="F216" s="354">
        <v>144277</v>
      </c>
      <c r="G216" s="288" t="s">
        <v>117</v>
      </c>
      <c r="H216" s="288"/>
      <c r="I216" s="1"/>
      <c r="J216" s="549"/>
      <c r="K216" s="10"/>
      <c r="M216" s="548"/>
      <c r="N216" s="548"/>
    </row>
    <row r="217" spans="2:14" s="5" customFormat="1" ht="31.5">
      <c r="B217" s="1"/>
      <c r="C217" s="351">
        <v>3305</v>
      </c>
      <c r="D217" s="352" t="s">
        <v>257</v>
      </c>
      <c r="E217" s="353" t="s">
        <v>125</v>
      </c>
      <c r="F217" s="354">
        <v>189225</v>
      </c>
      <c r="G217" s="288" t="s">
        <v>117</v>
      </c>
      <c r="H217" s="288"/>
      <c r="I217" s="1"/>
      <c r="J217" s="549"/>
      <c r="K217" s="10"/>
      <c r="M217" s="548"/>
      <c r="N217" s="548"/>
    </row>
    <row r="218" spans="2:14" s="5" customFormat="1" ht="31.5">
      <c r="B218" s="1"/>
      <c r="C218" s="351">
        <v>3306</v>
      </c>
      <c r="D218" s="352" t="s">
        <v>258</v>
      </c>
      <c r="E218" s="353" t="s">
        <v>125</v>
      </c>
      <c r="F218" s="354">
        <v>387896</v>
      </c>
      <c r="G218" s="288" t="s">
        <v>117</v>
      </c>
      <c r="H218" s="288"/>
      <c r="I218" s="1"/>
      <c r="J218" s="549"/>
      <c r="K218" s="10"/>
      <c r="M218" s="548"/>
      <c r="N218" s="548"/>
    </row>
    <row r="219" spans="2:14" s="5" customFormat="1" ht="31.5">
      <c r="B219" s="1"/>
      <c r="C219" s="351">
        <v>3307</v>
      </c>
      <c r="D219" s="352" t="s">
        <v>259</v>
      </c>
      <c r="E219" s="353" t="s">
        <v>125</v>
      </c>
      <c r="F219" s="354">
        <v>783438</v>
      </c>
      <c r="G219" s="288" t="s">
        <v>117</v>
      </c>
      <c r="H219" s="288"/>
      <c r="I219" s="1"/>
      <c r="J219" s="549"/>
      <c r="K219" s="10"/>
      <c r="M219" s="548"/>
      <c r="N219" s="548"/>
    </row>
    <row r="220" spans="2:14" s="5" customFormat="1" ht="31.5">
      <c r="B220" s="1"/>
      <c r="C220" s="351">
        <v>3308</v>
      </c>
      <c r="D220" s="352" t="s">
        <v>260</v>
      </c>
      <c r="E220" s="353" t="s">
        <v>125</v>
      </c>
      <c r="F220" s="354">
        <v>1261224</v>
      </c>
      <c r="G220" s="288" t="s">
        <v>117</v>
      </c>
      <c r="H220" s="288"/>
      <c r="I220" s="1"/>
      <c r="J220" s="549"/>
      <c r="K220" s="10"/>
      <c r="M220" s="548"/>
      <c r="N220" s="548"/>
    </row>
    <row r="221" spans="2:14" s="5" customFormat="1" ht="31.5">
      <c r="B221" s="1"/>
      <c r="C221" s="351">
        <v>3309</v>
      </c>
      <c r="D221" s="352" t="s">
        <v>261</v>
      </c>
      <c r="E221" s="353" t="s">
        <v>125</v>
      </c>
      <c r="F221" s="354">
        <v>1757464</v>
      </c>
      <c r="G221" s="288" t="s">
        <v>117</v>
      </c>
      <c r="H221" s="288"/>
      <c r="I221" s="1"/>
      <c r="J221" s="549"/>
      <c r="K221" s="10"/>
      <c r="M221" s="548"/>
      <c r="N221" s="548"/>
    </row>
    <row r="222" spans="2:14" s="5" customFormat="1" ht="31.5">
      <c r="B222" s="1"/>
      <c r="C222" s="351">
        <v>3310</v>
      </c>
      <c r="D222" s="352" t="s">
        <v>262</v>
      </c>
      <c r="E222" s="353" t="s">
        <v>125</v>
      </c>
      <c r="F222" s="354">
        <v>1824191</v>
      </c>
      <c r="G222" s="288" t="s">
        <v>117</v>
      </c>
      <c r="H222" s="288"/>
      <c r="I222" s="1"/>
      <c r="J222" s="549"/>
      <c r="K222" s="10"/>
      <c r="M222" s="548"/>
      <c r="N222" s="548"/>
    </row>
    <row r="223" spans="2:14" s="5" customFormat="1" ht="31.5">
      <c r="B223" s="1"/>
      <c r="C223" s="351">
        <v>3311</v>
      </c>
      <c r="D223" s="352" t="s">
        <v>263</v>
      </c>
      <c r="E223" s="353" t="s">
        <v>125</v>
      </c>
      <c r="F223" s="354">
        <v>2688016</v>
      </c>
      <c r="G223" s="288" t="s">
        <v>117</v>
      </c>
      <c r="H223" s="288"/>
      <c r="I223" s="1"/>
      <c r="J223" s="549"/>
      <c r="K223" s="10"/>
      <c r="M223" s="548"/>
      <c r="N223" s="548"/>
    </row>
    <row r="224" spans="2:14" s="5" customFormat="1" ht="31.5">
      <c r="B224" s="1"/>
      <c r="C224" s="351">
        <v>3312</v>
      </c>
      <c r="D224" s="352" t="s">
        <v>264</v>
      </c>
      <c r="E224" s="353" t="s">
        <v>125</v>
      </c>
      <c r="F224" s="354">
        <v>3597969</v>
      </c>
      <c r="G224" s="288" t="s">
        <v>117</v>
      </c>
      <c r="H224" s="288"/>
      <c r="I224" s="1"/>
      <c r="J224" s="549"/>
      <c r="K224" s="10"/>
      <c r="M224" s="548"/>
      <c r="N224" s="548"/>
    </row>
    <row r="225" spans="2:14" s="5" customFormat="1" ht="31.5">
      <c r="B225" s="1"/>
      <c r="C225" s="351">
        <v>3313</v>
      </c>
      <c r="D225" s="352" t="s">
        <v>265</v>
      </c>
      <c r="E225" s="353" t="s">
        <v>125</v>
      </c>
      <c r="F225" s="354">
        <v>5193407</v>
      </c>
      <c r="G225" s="288" t="s">
        <v>117</v>
      </c>
      <c r="H225" s="288"/>
      <c r="I225" s="1"/>
      <c r="J225" s="549"/>
      <c r="K225" s="10"/>
      <c r="M225" s="548"/>
      <c r="N225" s="548"/>
    </row>
    <row r="226" spans="2:14" s="5" customFormat="1" ht="31.5">
      <c r="B226" s="1"/>
      <c r="C226" s="351">
        <v>3315</v>
      </c>
      <c r="D226" s="352" t="s">
        <v>266</v>
      </c>
      <c r="E226" s="353" t="s">
        <v>125</v>
      </c>
      <c r="F226" s="354">
        <v>321786</v>
      </c>
      <c r="G226" s="288" t="s">
        <v>117</v>
      </c>
      <c r="H226" s="288"/>
      <c r="I226" s="1"/>
      <c r="J226" s="549"/>
      <c r="K226" s="10"/>
      <c r="M226" s="548"/>
      <c r="N226" s="548"/>
    </row>
    <row r="227" spans="2:14" s="5" customFormat="1" ht="31.5">
      <c r="B227" s="1"/>
      <c r="C227" s="351">
        <v>3316</v>
      </c>
      <c r="D227" s="352" t="s">
        <v>267</v>
      </c>
      <c r="E227" s="353" t="s">
        <v>125</v>
      </c>
      <c r="F227" s="354">
        <v>1536652</v>
      </c>
      <c r="G227" s="288" t="s">
        <v>117</v>
      </c>
      <c r="H227" s="288"/>
      <c r="I227" s="1"/>
      <c r="J227" s="549"/>
      <c r="K227" s="10"/>
      <c r="M227" s="548"/>
      <c r="N227" s="548"/>
    </row>
    <row r="228" spans="2:14" s="5" customFormat="1" ht="31.5">
      <c r="B228" s="1"/>
      <c r="C228" s="351">
        <v>3317</v>
      </c>
      <c r="D228" s="352" t="s">
        <v>268</v>
      </c>
      <c r="E228" s="353" t="s">
        <v>125</v>
      </c>
      <c r="F228" s="354">
        <v>315174</v>
      </c>
      <c r="G228" s="288" t="s">
        <v>117</v>
      </c>
      <c r="H228" s="288"/>
      <c r="I228" s="1"/>
      <c r="J228" s="549"/>
      <c r="K228" s="10"/>
      <c r="M228" s="548"/>
      <c r="N228" s="548"/>
    </row>
    <row r="229" spans="2:14" s="5" customFormat="1" ht="31.5">
      <c r="B229" s="1"/>
      <c r="C229" s="351">
        <v>3318</v>
      </c>
      <c r="D229" s="352" t="s">
        <v>269</v>
      </c>
      <c r="E229" s="353" t="s">
        <v>125</v>
      </c>
      <c r="F229" s="354">
        <v>1334352</v>
      </c>
      <c r="G229" s="288" t="s">
        <v>117</v>
      </c>
      <c r="H229" s="288"/>
      <c r="I229" s="1"/>
      <c r="J229" s="549"/>
      <c r="K229" s="10"/>
      <c r="M229" s="548"/>
      <c r="N229" s="548"/>
    </row>
    <row r="230" spans="2:14" s="5" customFormat="1" ht="31.5">
      <c r="B230" s="1"/>
      <c r="C230" s="351">
        <v>3320</v>
      </c>
      <c r="D230" s="352" t="s">
        <v>270</v>
      </c>
      <c r="E230" s="353" t="s">
        <v>125</v>
      </c>
      <c r="F230" s="354">
        <v>290052</v>
      </c>
      <c r="G230" s="288" t="s">
        <v>117</v>
      </c>
      <c r="H230" s="288"/>
      <c r="I230" s="1"/>
      <c r="J230" s="549"/>
      <c r="K230" s="10"/>
      <c r="M230" s="548"/>
      <c r="N230" s="548"/>
    </row>
    <row r="231" spans="2:14" s="5" customFormat="1" ht="47.25">
      <c r="B231" s="1"/>
      <c r="C231" s="351">
        <v>3322</v>
      </c>
      <c r="D231" s="352" t="s">
        <v>271</v>
      </c>
      <c r="E231" s="353" t="s">
        <v>125</v>
      </c>
      <c r="F231" s="354">
        <v>503717</v>
      </c>
      <c r="G231" s="288" t="s">
        <v>117</v>
      </c>
      <c r="H231" s="288"/>
      <c r="I231" s="1"/>
      <c r="J231" s="549"/>
      <c r="K231" s="10"/>
      <c r="M231" s="548"/>
      <c r="N231" s="548"/>
    </row>
    <row r="232" spans="2:14" s="5" customFormat="1" ht="47.25">
      <c r="B232" s="1"/>
      <c r="C232" s="351">
        <v>3323</v>
      </c>
      <c r="D232" s="352" t="s">
        <v>272</v>
      </c>
      <c r="E232" s="353" t="s">
        <v>125</v>
      </c>
      <c r="F232" s="354">
        <v>720936</v>
      </c>
      <c r="G232" s="288" t="s">
        <v>117</v>
      </c>
      <c r="H232" s="288"/>
      <c r="I232" s="1"/>
      <c r="J232" s="549"/>
      <c r="K232" s="10"/>
      <c r="M232" s="548"/>
      <c r="N232" s="548"/>
    </row>
    <row r="233" spans="2:14" s="5" customFormat="1" ht="47.25">
      <c r="B233" s="1"/>
      <c r="C233" s="351">
        <v>3324</v>
      </c>
      <c r="D233" s="352" t="s">
        <v>273</v>
      </c>
      <c r="E233" s="353" t="s">
        <v>125</v>
      </c>
      <c r="F233" s="354">
        <v>1853295</v>
      </c>
      <c r="G233" s="288" t="s">
        <v>117</v>
      </c>
      <c r="H233" s="288"/>
      <c r="I233" s="1"/>
      <c r="J233" s="549"/>
      <c r="K233" s="10"/>
      <c r="M233" s="548"/>
      <c r="N233" s="548"/>
    </row>
    <row r="234" spans="2:14" s="5" customFormat="1" ht="47.25">
      <c r="B234" s="1"/>
      <c r="C234" s="351">
        <v>3325</v>
      </c>
      <c r="D234" s="352" t="s">
        <v>274</v>
      </c>
      <c r="E234" s="353" t="s">
        <v>125</v>
      </c>
      <c r="F234" s="354">
        <v>2705881</v>
      </c>
      <c r="G234" s="288" t="s">
        <v>117</v>
      </c>
      <c r="H234" s="288"/>
      <c r="I234" s="1"/>
      <c r="J234" s="549"/>
      <c r="K234" s="10"/>
      <c r="M234" s="548"/>
      <c r="N234" s="548"/>
    </row>
    <row r="235" spans="2:14" s="5" customFormat="1" ht="47.25">
      <c r="B235" s="1"/>
      <c r="C235" s="351">
        <v>3327</v>
      </c>
      <c r="D235" s="352" t="s">
        <v>275</v>
      </c>
      <c r="E235" s="353" t="s">
        <v>125</v>
      </c>
      <c r="F235" s="354">
        <v>2455650</v>
      </c>
      <c r="G235" s="288" t="s">
        <v>117</v>
      </c>
      <c r="H235" s="288"/>
      <c r="I235" s="1"/>
      <c r="J235" s="549"/>
      <c r="K235" s="10"/>
      <c r="M235" s="548"/>
      <c r="N235" s="548"/>
    </row>
    <row r="236" spans="2:14" s="5" customFormat="1" ht="47.25">
      <c r="B236" s="1"/>
      <c r="C236" s="351">
        <v>3328</v>
      </c>
      <c r="D236" s="352" t="s">
        <v>276</v>
      </c>
      <c r="E236" s="353" t="s">
        <v>125</v>
      </c>
      <c r="F236" s="354">
        <v>2617155</v>
      </c>
      <c r="G236" s="288" t="s">
        <v>117</v>
      </c>
      <c r="H236" s="288"/>
      <c r="I236" s="1"/>
      <c r="J236" s="549"/>
      <c r="K236" s="10"/>
      <c r="M236" s="548"/>
      <c r="N236" s="548"/>
    </row>
    <row r="237" spans="2:14" s="5" customFormat="1" ht="47.25">
      <c r="B237" s="1"/>
      <c r="C237" s="351">
        <v>3329</v>
      </c>
      <c r="D237" s="352" t="s">
        <v>277</v>
      </c>
      <c r="E237" s="353" t="s">
        <v>125</v>
      </c>
      <c r="F237" s="354">
        <v>2868930</v>
      </c>
      <c r="G237" s="288" t="s">
        <v>117</v>
      </c>
      <c r="H237" s="288"/>
      <c r="I237" s="1"/>
      <c r="J237" s="549"/>
      <c r="K237" s="10"/>
      <c r="M237" s="548"/>
      <c r="N237" s="548"/>
    </row>
    <row r="238" spans="2:14" s="5" customFormat="1" ht="47.25">
      <c r="B238" s="1"/>
      <c r="C238" s="351">
        <v>3330</v>
      </c>
      <c r="D238" s="352" t="s">
        <v>278</v>
      </c>
      <c r="E238" s="353" t="s">
        <v>125</v>
      </c>
      <c r="F238" s="354">
        <v>3525408</v>
      </c>
      <c r="G238" s="288" t="s">
        <v>117</v>
      </c>
      <c r="H238" s="288"/>
      <c r="I238" s="1"/>
      <c r="J238" s="549"/>
      <c r="K238" s="10"/>
      <c r="M238" s="548"/>
      <c r="N238" s="548"/>
    </row>
    <row r="239" spans="2:14" s="5" customFormat="1" ht="47.25">
      <c r="B239" s="1"/>
      <c r="C239" s="351">
        <v>3331</v>
      </c>
      <c r="D239" s="352" t="s">
        <v>279</v>
      </c>
      <c r="E239" s="353" t="s">
        <v>125</v>
      </c>
      <c r="F239" s="354">
        <v>6729290</v>
      </c>
      <c r="G239" s="288" t="s">
        <v>117</v>
      </c>
      <c r="H239" s="288"/>
      <c r="I239" s="1"/>
      <c r="J239" s="549"/>
      <c r="K239" s="10"/>
      <c r="M239" s="548"/>
      <c r="N239" s="548"/>
    </row>
    <row r="240" spans="2:14" s="5" customFormat="1" ht="63">
      <c r="B240" s="1"/>
      <c r="C240" s="351">
        <v>3347</v>
      </c>
      <c r="D240" s="352" t="s">
        <v>280</v>
      </c>
      <c r="E240" s="353" t="s">
        <v>125</v>
      </c>
      <c r="F240" s="354">
        <v>735095</v>
      </c>
      <c r="G240" s="288" t="s">
        <v>117</v>
      </c>
      <c r="H240" s="288"/>
      <c r="I240" s="1"/>
      <c r="J240" s="549"/>
      <c r="K240" s="10"/>
      <c r="M240" s="548"/>
      <c r="N240" s="548"/>
    </row>
    <row r="241" spans="2:14" s="5" customFormat="1" ht="63">
      <c r="B241" s="1"/>
      <c r="C241" s="351">
        <v>3348</v>
      </c>
      <c r="D241" s="352" t="s">
        <v>281</v>
      </c>
      <c r="E241" s="353" t="s">
        <v>125</v>
      </c>
      <c r="F241" s="354">
        <v>853924</v>
      </c>
      <c r="G241" s="288" t="s">
        <v>117</v>
      </c>
      <c r="H241" s="288"/>
      <c r="I241" s="1"/>
      <c r="J241" s="549"/>
      <c r="K241" s="10"/>
      <c r="M241" s="548"/>
      <c r="N241" s="548"/>
    </row>
    <row r="242" spans="2:14" s="5" customFormat="1" ht="63">
      <c r="B242" s="1"/>
      <c r="C242" s="351">
        <v>3350</v>
      </c>
      <c r="D242" s="352" t="s">
        <v>282</v>
      </c>
      <c r="E242" s="353" t="s">
        <v>125</v>
      </c>
      <c r="F242" s="354">
        <v>935096</v>
      </c>
      <c r="G242" s="288" t="s">
        <v>117</v>
      </c>
      <c r="H242" s="288"/>
      <c r="I242" s="1"/>
      <c r="J242" s="549"/>
      <c r="K242" s="10"/>
      <c r="M242" s="548"/>
      <c r="N242" s="548"/>
    </row>
    <row r="243" spans="2:14" s="5" customFormat="1" ht="63">
      <c r="B243" s="1"/>
      <c r="C243" s="351">
        <v>3351</v>
      </c>
      <c r="D243" s="352" t="s">
        <v>283</v>
      </c>
      <c r="E243" s="353" t="s">
        <v>125</v>
      </c>
      <c r="F243" s="354">
        <v>1061292</v>
      </c>
      <c r="G243" s="288" t="s">
        <v>117</v>
      </c>
      <c r="H243" s="288"/>
      <c r="I243" s="1"/>
      <c r="J243" s="549"/>
      <c r="K243" s="10"/>
      <c r="M243" s="548"/>
      <c r="N243" s="548"/>
    </row>
    <row r="244" spans="2:14" s="5" customFormat="1" ht="63">
      <c r="B244" s="1"/>
      <c r="C244" s="351">
        <v>3352</v>
      </c>
      <c r="D244" s="352" t="s">
        <v>284</v>
      </c>
      <c r="E244" s="353" t="s">
        <v>125</v>
      </c>
      <c r="F244" s="354">
        <v>1209591</v>
      </c>
      <c r="G244" s="288" t="s">
        <v>117</v>
      </c>
      <c r="H244" s="288"/>
      <c r="I244" s="1"/>
      <c r="J244" s="549"/>
      <c r="K244" s="10"/>
      <c r="M244" s="548"/>
      <c r="N244" s="548"/>
    </row>
    <row r="245" spans="2:14" s="5" customFormat="1" ht="63">
      <c r="B245" s="1"/>
      <c r="C245" s="351">
        <v>3353</v>
      </c>
      <c r="D245" s="352" t="s">
        <v>285</v>
      </c>
      <c r="E245" s="353" t="s">
        <v>125</v>
      </c>
      <c r="F245" s="354">
        <v>1103800</v>
      </c>
      <c r="G245" s="288" t="s">
        <v>117</v>
      </c>
      <c r="H245" s="288"/>
      <c r="I245" s="1"/>
      <c r="J245" s="549"/>
      <c r="K245" s="10"/>
      <c r="M245" s="548"/>
      <c r="N245" s="548"/>
    </row>
    <row r="246" spans="2:14" s="5" customFormat="1" ht="63">
      <c r="B246" s="1"/>
      <c r="C246" s="351">
        <v>3354</v>
      </c>
      <c r="D246" s="352" t="s">
        <v>286</v>
      </c>
      <c r="E246" s="353" t="s">
        <v>125</v>
      </c>
      <c r="F246" s="354">
        <v>1721870</v>
      </c>
      <c r="G246" s="288" t="s">
        <v>117</v>
      </c>
      <c r="H246" s="288"/>
      <c r="I246" s="1"/>
      <c r="J246" s="549"/>
      <c r="K246" s="10"/>
      <c r="M246" s="548"/>
      <c r="N246" s="548"/>
    </row>
    <row r="247" spans="2:14" s="5" customFormat="1" ht="63">
      <c r="B247" s="1"/>
      <c r="C247" s="351">
        <v>3355</v>
      </c>
      <c r="D247" s="352" t="s">
        <v>287</v>
      </c>
      <c r="E247" s="353" t="s">
        <v>125</v>
      </c>
      <c r="F247" s="354">
        <v>1776027</v>
      </c>
      <c r="G247" s="288" t="s">
        <v>117</v>
      </c>
      <c r="H247" s="288"/>
      <c r="I247" s="1"/>
      <c r="J247" s="549"/>
      <c r="K247" s="10"/>
      <c r="M247" s="548"/>
      <c r="N247" s="548"/>
    </row>
    <row r="248" spans="2:14" s="5" customFormat="1" ht="63">
      <c r="B248" s="1"/>
      <c r="C248" s="351">
        <v>3356</v>
      </c>
      <c r="D248" s="352" t="s">
        <v>288</v>
      </c>
      <c r="E248" s="353" t="s">
        <v>125</v>
      </c>
      <c r="F248" s="354">
        <v>1934968</v>
      </c>
      <c r="G248" s="288" t="s">
        <v>117</v>
      </c>
      <c r="H248" s="288"/>
      <c r="I248" s="1"/>
      <c r="J248" s="549"/>
      <c r="K248" s="10"/>
      <c r="M248" s="548"/>
      <c r="N248" s="548"/>
    </row>
    <row r="249" spans="2:14" s="5" customFormat="1" ht="63">
      <c r="B249" s="1"/>
      <c r="C249" s="351">
        <v>3357</v>
      </c>
      <c r="D249" s="352" t="s">
        <v>289</v>
      </c>
      <c r="E249" s="353" t="s">
        <v>125</v>
      </c>
      <c r="F249" s="354">
        <v>2063620</v>
      </c>
      <c r="G249" s="288" t="s">
        <v>117</v>
      </c>
      <c r="H249" s="288"/>
      <c r="I249" s="1"/>
      <c r="J249" s="549"/>
      <c r="K249" s="10"/>
      <c r="M249" s="548"/>
      <c r="N249" s="548"/>
    </row>
    <row r="250" spans="2:14" s="5" customFormat="1" ht="63">
      <c r="B250" s="1"/>
      <c r="C250" s="351">
        <v>3358</v>
      </c>
      <c r="D250" s="352" t="s">
        <v>290</v>
      </c>
      <c r="E250" s="353" t="s">
        <v>125</v>
      </c>
      <c r="F250" s="354">
        <v>1722380</v>
      </c>
      <c r="G250" s="288" t="s">
        <v>117</v>
      </c>
      <c r="H250" s="288"/>
      <c r="I250" s="1"/>
      <c r="J250" s="549"/>
      <c r="K250" s="10"/>
      <c r="M250" s="548"/>
      <c r="N250" s="548"/>
    </row>
    <row r="251" spans="2:14" s="5" customFormat="1" ht="47.25">
      <c r="B251" s="1"/>
      <c r="C251" s="351">
        <v>3359</v>
      </c>
      <c r="D251" s="352" t="s">
        <v>291</v>
      </c>
      <c r="E251" s="353" t="s">
        <v>125</v>
      </c>
      <c r="F251" s="354">
        <v>2175147</v>
      </c>
      <c r="G251" s="288" t="s">
        <v>117</v>
      </c>
      <c r="H251" s="288"/>
      <c r="I251" s="1"/>
      <c r="J251" s="549"/>
      <c r="K251" s="10"/>
      <c r="M251" s="548"/>
      <c r="N251" s="548"/>
    </row>
    <row r="252" spans="2:14" s="5" customFormat="1" ht="63">
      <c r="B252" s="1"/>
      <c r="C252" s="351">
        <v>3360</v>
      </c>
      <c r="D252" s="352" t="s">
        <v>292</v>
      </c>
      <c r="E252" s="353" t="s">
        <v>125</v>
      </c>
      <c r="F252" s="354">
        <v>3156939</v>
      </c>
      <c r="G252" s="288" t="s">
        <v>117</v>
      </c>
      <c r="H252" s="288"/>
      <c r="I252" s="1"/>
      <c r="J252" s="549"/>
      <c r="K252" s="10"/>
      <c r="M252" s="548"/>
      <c r="N252" s="548"/>
    </row>
    <row r="253" spans="2:14" s="5" customFormat="1" ht="63">
      <c r="B253" s="1"/>
      <c r="C253" s="351">
        <v>3361</v>
      </c>
      <c r="D253" s="352" t="s">
        <v>293</v>
      </c>
      <c r="E253" s="353" t="s">
        <v>125</v>
      </c>
      <c r="F253" s="354">
        <v>3403164</v>
      </c>
      <c r="G253" s="288" t="s">
        <v>117</v>
      </c>
      <c r="H253" s="288"/>
      <c r="I253" s="1"/>
      <c r="J253" s="549"/>
      <c r="K253" s="10"/>
      <c r="M253" s="548"/>
      <c r="N253" s="548"/>
    </row>
    <row r="254" spans="2:14" s="5" customFormat="1" ht="63">
      <c r="B254" s="1"/>
      <c r="C254" s="351">
        <v>3363</v>
      </c>
      <c r="D254" s="352" t="s">
        <v>294</v>
      </c>
      <c r="E254" s="353" t="s">
        <v>125</v>
      </c>
      <c r="F254" s="354">
        <v>3927247</v>
      </c>
      <c r="G254" s="288" t="s">
        <v>117</v>
      </c>
      <c r="H254" s="288"/>
      <c r="I254" s="1"/>
      <c r="J254" s="549"/>
      <c r="K254" s="10"/>
      <c r="M254" s="548"/>
      <c r="N254" s="548"/>
    </row>
    <row r="255" spans="2:14" s="5" customFormat="1" ht="63">
      <c r="B255" s="1"/>
      <c r="C255" s="351">
        <v>3364</v>
      </c>
      <c r="D255" s="352" t="s">
        <v>295</v>
      </c>
      <c r="E255" s="353" t="s">
        <v>125</v>
      </c>
      <c r="F255" s="354">
        <v>735095</v>
      </c>
      <c r="G255" s="288" t="s">
        <v>117</v>
      </c>
      <c r="H255" s="288"/>
      <c r="I255" s="1"/>
      <c r="J255" s="549"/>
      <c r="K255" s="10"/>
      <c r="M255" s="548"/>
      <c r="N255" s="548"/>
    </row>
    <row r="256" spans="2:14" s="5" customFormat="1" ht="63">
      <c r="B256" s="1"/>
      <c r="C256" s="351">
        <v>3365</v>
      </c>
      <c r="D256" s="352" t="s">
        <v>296</v>
      </c>
      <c r="E256" s="353" t="s">
        <v>125</v>
      </c>
      <c r="F256" s="354">
        <v>853924</v>
      </c>
      <c r="G256" s="288" t="s">
        <v>117</v>
      </c>
      <c r="H256" s="288"/>
      <c r="I256" s="1"/>
      <c r="J256" s="549"/>
      <c r="K256" s="10"/>
      <c r="M256" s="548"/>
      <c r="N256" s="548"/>
    </row>
    <row r="257" spans="2:14" s="5" customFormat="1" ht="63">
      <c r="B257" s="1"/>
      <c r="C257" s="351">
        <v>3366</v>
      </c>
      <c r="D257" s="352" t="s">
        <v>297</v>
      </c>
      <c r="E257" s="353" t="s">
        <v>125</v>
      </c>
      <c r="F257" s="354">
        <v>996493</v>
      </c>
      <c r="G257" s="288" t="s">
        <v>117</v>
      </c>
      <c r="H257" s="288"/>
      <c r="I257" s="1"/>
      <c r="J257" s="549"/>
      <c r="K257" s="10"/>
      <c r="M257" s="548"/>
      <c r="N257" s="548"/>
    </row>
    <row r="258" spans="2:14" s="5" customFormat="1" ht="63">
      <c r="B258" s="1"/>
      <c r="C258" s="351">
        <v>3368</v>
      </c>
      <c r="D258" s="352" t="s">
        <v>298</v>
      </c>
      <c r="E258" s="353" t="s">
        <v>125</v>
      </c>
      <c r="F258" s="354">
        <v>940007</v>
      </c>
      <c r="G258" s="288" t="s">
        <v>117</v>
      </c>
      <c r="H258" s="288"/>
      <c r="I258" s="1"/>
      <c r="J258" s="549"/>
      <c r="K258" s="10"/>
      <c r="M258" s="548"/>
      <c r="N258" s="548"/>
    </row>
    <row r="259" spans="2:14" s="5" customFormat="1" ht="63">
      <c r="B259" s="1"/>
      <c r="C259" s="351">
        <v>3369</v>
      </c>
      <c r="D259" s="352" t="s">
        <v>299</v>
      </c>
      <c r="E259" s="353" t="s">
        <v>125</v>
      </c>
      <c r="F259" s="354">
        <v>1061292</v>
      </c>
      <c r="G259" s="288" t="s">
        <v>117</v>
      </c>
      <c r="H259" s="288"/>
      <c r="I259" s="1"/>
      <c r="J259" s="549"/>
      <c r="K259" s="10"/>
      <c r="M259" s="548"/>
      <c r="N259" s="548"/>
    </row>
    <row r="260" spans="2:14" s="5" customFormat="1" ht="63">
      <c r="B260" s="1"/>
      <c r="C260" s="351">
        <v>3370</v>
      </c>
      <c r="D260" s="352" t="s">
        <v>300</v>
      </c>
      <c r="E260" s="353" t="s">
        <v>125</v>
      </c>
      <c r="F260" s="354">
        <v>1209591</v>
      </c>
      <c r="G260" s="288" t="s">
        <v>117</v>
      </c>
      <c r="H260" s="288"/>
      <c r="I260" s="1"/>
      <c r="J260" s="549"/>
      <c r="K260" s="10"/>
      <c r="M260" s="548"/>
      <c r="N260" s="548"/>
    </row>
    <row r="261" spans="2:14" s="5" customFormat="1" ht="63">
      <c r="B261" s="1"/>
      <c r="C261" s="351">
        <v>3371</v>
      </c>
      <c r="D261" s="352" t="s">
        <v>301</v>
      </c>
      <c r="E261" s="353" t="s">
        <v>125</v>
      </c>
      <c r="F261" s="354">
        <v>1146160</v>
      </c>
      <c r="G261" s="288" t="s">
        <v>117</v>
      </c>
      <c r="H261" s="288"/>
      <c r="I261" s="1"/>
      <c r="J261" s="549"/>
      <c r="K261" s="10"/>
      <c r="M261" s="548"/>
      <c r="N261" s="548"/>
    </row>
    <row r="262" spans="2:14" s="5" customFormat="1" ht="63">
      <c r="B262" s="1"/>
      <c r="C262" s="351">
        <v>3372</v>
      </c>
      <c r="D262" s="352" t="s">
        <v>302</v>
      </c>
      <c r="E262" s="353" t="s">
        <v>125</v>
      </c>
      <c r="F262" s="354">
        <v>1297028</v>
      </c>
      <c r="G262" s="288" t="s">
        <v>117</v>
      </c>
      <c r="H262" s="288"/>
      <c r="I262" s="1"/>
      <c r="J262" s="549"/>
      <c r="K262" s="10"/>
      <c r="M262" s="548"/>
      <c r="N262" s="548"/>
    </row>
    <row r="263" spans="2:14" s="5" customFormat="1" ht="63">
      <c r="B263" s="1"/>
      <c r="C263" s="351">
        <v>3373</v>
      </c>
      <c r="D263" s="352" t="s">
        <v>303</v>
      </c>
      <c r="E263" s="353" t="s">
        <v>125</v>
      </c>
      <c r="F263" s="354">
        <v>1721870</v>
      </c>
      <c r="G263" s="288" t="s">
        <v>117</v>
      </c>
      <c r="H263" s="288"/>
      <c r="I263" s="1"/>
      <c r="J263" s="549"/>
      <c r="K263" s="10"/>
      <c r="M263" s="548"/>
      <c r="N263" s="548"/>
    </row>
    <row r="264" spans="2:14" s="5" customFormat="1" ht="63">
      <c r="B264" s="1"/>
      <c r="C264" s="351">
        <v>3374</v>
      </c>
      <c r="D264" s="352" t="s">
        <v>304</v>
      </c>
      <c r="E264" s="353" t="s">
        <v>125</v>
      </c>
      <c r="F264" s="354">
        <v>1776027</v>
      </c>
      <c r="G264" s="288" t="s">
        <v>117</v>
      </c>
      <c r="H264" s="288"/>
      <c r="I264" s="1"/>
      <c r="J264" s="549"/>
      <c r="K264" s="10"/>
      <c r="M264" s="548"/>
      <c r="N264" s="548"/>
    </row>
    <row r="265" spans="2:14" s="5" customFormat="1" ht="63">
      <c r="B265" s="1"/>
      <c r="C265" s="351">
        <v>3375</v>
      </c>
      <c r="D265" s="352" t="s">
        <v>305</v>
      </c>
      <c r="E265" s="353" t="s">
        <v>125</v>
      </c>
      <c r="F265" s="354">
        <v>1934968</v>
      </c>
      <c r="G265" s="288" t="s">
        <v>117</v>
      </c>
      <c r="H265" s="288"/>
      <c r="I265" s="1"/>
      <c r="J265" s="549"/>
      <c r="K265" s="10"/>
      <c r="M265" s="548"/>
      <c r="N265" s="548"/>
    </row>
    <row r="266" spans="2:14" s="5" customFormat="1" ht="63">
      <c r="B266" s="1"/>
      <c r="C266" s="351">
        <v>3376</v>
      </c>
      <c r="D266" s="352" t="s">
        <v>306</v>
      </c>
      <c r="E266" s="353" t="s">
        <v>125</v>
      </c>
      <c r="F266" s="354">
        <v>2063620</v>
      </c>
      <c r="G266" s="288" t="s">
        <v>117</v>
      </c>
      <c r="H266" s="288"/>
      <c r="I266" s="1"/>
      <c r="J266" s="549"/>
      <c r="K266" s="10"/>
      <c r="M266" s="548"/>
      <c r="N266" s="548"/>
    </row>
    <row r="267" spans="2:14" s="5" customFormat="1" ht="31.5">
      <c r="B267" s="1"/>
      <c r="C267" s="351">
        <v>3378</v>
      </c>
      <c r="D267" s="352" t="s">
        <v>307</v>
      </c>
      <c r="E267" s="353" t="s">
        <v>116</v>
      </c>
      <c r="F267" s="354">
        <v>2786</v>
      </c>
      <c r="G267" s="288" t="s">
        <v>117</v>
      </c>
      <c r="H267" s="288"/>
      <c r="I267" s="1"/>
      <c r="J267" s="549"/>
      <c r="K267" s="10"/>
      <c r="M267" s="548"/>
      <c r="N267" s="548"/>
    </row>
    <row r="268" spans="2:14" s="5" customFormat="1" ht="47.25">
      <c r="B268" s="1"/>
      <c r="C268" s="351">
        <v>3379</v>
      </c>
      <c r="D268" s="352" t="s">
        <v>308</v>
      </c>
      <c r="E268" s="353" t="s">
        <v>122</v>
      </c>
      <c r="F268" s="354">
        <v>218074</v>
      </c>
      <c r="G268" s="288" t="s">
        <v>117</v>
      </c>
      <c r="H268" s="288"/>
      <c r="I268" s="1"/>
      <c r="J268" s="549"/>
      <c r="K268" s="10"/>
      <c r="M268" s="548"/>
      <c r="N268" s="548"/>
    </row>
    <row r="269" spans="2:14" s="5" customFormat="1" ht="47.25">
      <c r="B269" s="1"/>
      <c r="C269" s="351">
        <v>3380</v>
      </c>
      <c r="D269" s="352" t="s">
        <v>309</v>
      </c>
      <c r="E269" s="353" t="s">
        <v>122</v>
      </c>
      <c r="F269" s="354">
        <v>98392</v>
      </c>
      <c r="G269" s="288" t="s">
        <v>117</v>
      </c>
      <c r="H269" s="288"/>
      <c r="I269" s="1"/>
      <c r="J269" s="549"/>
      <c r="K269" s="10"/>
      <c r="M269" s="548"/>
      <c r="N269" s="548"/>
    </row>
    <row r="270" spans="2:14" s="5" customFormat="1" ht="47.25">
      <c r="B270" s="1"/>
      <c r="C270" s="351">
        <v>3382</v>
      </c>
      <c r="D270" s="352" t="s">
        <v>310</v>
      </c>
      <c r="E270" s="353" t="s">
        <v>122</v>
      </c>
      <c r="F270" s="354">
        <v>22264</v>
      </c>
      <c r="G270" s="288" t="s">
        <v>117</v>
      </c>
      <c r="H270" s="288"/>
      <c r="I270" s="1"/>
      <c r="J270" s="549"/>
      <c r="K270" s="10"/>
      <c r="M270" s="548"/>
      <c r="N270" s="548"/>
    </row>
    <row r="271" spans="2:14" s="5" customFormat="1" ht="47.25">
      <c r="B271" s="1"/>
      <c r="C271" s="351">
        <v>3385</v>
      </c>
      <c r="D271" s="352" t="s">
        <v>311</v>
      </c>
      <c r="E271" s="353" t="s">
        <v>122</v>
      </c>
      <c r="F271" s="354">
        <v>146081</v>
      </c>
      <c r="G271" s="288" t="s">
        <v>117</v>
      </c>
      <c r="H271" s="288"/>
      <c r="I271" s="1"/>
      <c r="J271" s="549"/>
      <c r="K271" s="10"/>
      <c r="M271" s="548"/>
      <c r="N271" s="548"/>
    </row>
    <row r="272" spans="2:14" s="5" customFormat="1" ht="47.25">
      <c r="B272" s="1"/>
      <c r="C272" s="351">
        <v>3388</v>
      </c>
      <c r="D272" s="352" t="s">
        <v>312</v>
      </c>
      <c r="E272" s="353" t="s">
        <v>122</v>
      </c>
      <c r="F272" s="354">
        <v>486899</v>
      </c>
      <c r="G272" s="288" t="s">
        <v>117</v>
      </c>
      <c r="H272" s="288"/>
      <c r="I272" s="1"/>
      <c r="J272" s="549"/>
      <c r="K272" s="10"/>
      <c r="M272" s="548"/>
      <c r="N272" s="548"/>
    </row>
    <row r="273" spans="2:14" s="5" customFormat="1" ht="31.5">
      <c r="B273" s="1"/>
      <c r="C273" s="351">
        <v>3391</v>
      </c>
      <c r="D273" s="352" t="s">
        <v>313</v>
      </c>
      <c r="E273" s="353" t="s">
        <v>125</v>
      </c>
      <c r="F273" s="354">
        <v>189225</v>
      </c>
      <c r="G273" s="288" t="s">
        <v>117</v>
      </c>
      <c r="H273" s="288"/>
      <c r="I273" s="1"/>
      <c r="J273" s="549"/>
      <c r="K273" s="10"/>
      <c r="M273" s="548"/>
      <c r="N273" s="548"/>
    </row>
    <row r="274" spans="2:14" s="5" customFormat="1" ht="31.5">
      <c r="B274" s="1"/>
      <c r="C274" s="351">
        <v>3393</v>
      </c>
      <c r="D274" s="352" t="s">
        <v>314</v>
      </c>
      <c r="E274" s="353" t="s">
        <v>125</v>
      </c>
      <c r="F274" s="354">
        <v>1287300</v>
      </c>
      <c r="G274" s="288" t="s">
        <v>117</v>
      </c>
      <c r="H274" s="288"/>
      <c r="I274" s="1"/>
      <c r="J274" s="549"/>
      <c r="K274" s="10"/>
      <c r="M274" s="548"/>
      <c r="N274" s="548"/>
    </row>
    <row r="275" spans="2:14" s="5" customFormat="1" ht="47.25">
      <c r="B275" s="1"/>
      <c r="C275" s="351">
        <v>3394</v>
      </c>
      <c r="D275" s="352" t="s">
        <v>315</v>
      </c>
      <c r="E275" s="353" t="s">
        <v>119</v>
      </c>
      <c r="F275" s="354">
        <v>541158</v>
      </c>
      <c r="G275" s="288" t="s">
        <v>117</v>
      </c>
      <c r="H275" s="288" t="s">
        <v>145</v>
      </c>
      <c r="I275" s="1"/>
      <c r="J275" s="549"/>
      <c r="K275" s="10"/>
      <c r="M275" s="548"/>
      <c r="N275" s="548"/>
    </row>
    <row r="276" spans="2:14" s="5" customFormat="1" ht="47.25">
      <c r="B276" s="1"/>
      <c r="C276" s="351">
        <v>3396</v>
      </c>
      <c r="D276" s="352" t="s">
        <v>316</v>
      </c>
      <c r="E276" s="353" t="s">
        <v>125</v>
      </c>
      <c r="F276" s="354">
        <v>669925</v>
      </c>
      <c r="G276" s="288" t="s">
        <v>117</v>
      </c>
      <c r="H276" s="288"/>
      <c r="I276" s="1"/>
      <c r="J276" s="549"/>
      <c r="K276" s="10"/>
      <c r="M276" s="548"/>
      <c r="N276" s="548"/>
    </row>
    <row r="277" spans="2:14" s="5" customFormat="1" ht="47.25">
      <c r="B277" s="1"/>
      <c r="C277" s="351">
        <v>3397</v>
      </c>
      <c r="D277" s="352" t="s">
        <v>317</v>
      </c>
      <c r="E277" s="353" t="s">
        <v>125</v>
      </c>
      <c r="F277" s="354">
        <v>355655</v>
      </c>
      <c r="G277" s="288" t="s">
        <v>117</v>
      </c>
      <c r="H277" s="288"/>
      <c r="I277" s="1"/>
      <c r="J277" s="549"/>
      <c r="K277" s="10"/>
      <c r="M277" s="548"/>
      <c r="N277" s="548"/>
    </row>
    <row r="278" spans="2:14" s="5" customFormat="1" ht="31.5">
      <c r="B278" s="1"/>
      <c r="C278" s="351">
        <v>3400</v>
      </c>
      <c r="D278" s="352" t="s">
        <v>318</v>
      </c>
      <c r="E278" s="353" t="s">
        <v>125</v>
      </c>
      <c r="F278" s="354">
        <v>149133</v>
      </c>
      <c r="G278" s="288" t="s">
        <v>117</v>
      </c>
      <c r="H278" s="288"/>
      <c r="I278" s="1"/>
      <c r="J278" s="549"/>
      <c r="K278" s="10"/>
      <c r="M278" s="548"/>
      <c r="N278" s="548"/>
    </row>
    <row r="279" spans="2:14" s="5" customFormat="1" ht="31.5">
      <c r="B279" s="1"/>
      <c r="C279" s="351">
        <v>3401</v>
      </c>
      <c r="D279" s="352" t="s">
        <v>319</v>
      </c>
      <c r="E279" s="353" t="s">
        <v>125</v>
      </c>
      <c r="F279" s="354">
        <v>372425</v>
      </c>
      <c r="G279" s="288" t="s">
        <v>117</v>
      </c>
      <c r="H279" s="288"/>
      <c r="I279" s="1"/>
      <c r="J279" s="549"/>
      <c r="K279" s="10"/>
      <c r="M279" s="548"/>
      <c r="N279" s="548"/>
    </row>
    <row r="280" spans="2:14" s="5" customFormat="1" ht="63">
      <c r="B280" s="1"/>
      <c r="C280" s="351">
        <v>3403</v>
      </c>
      <c r="D280" s="352" t="s">
        <v>320</v>
      </c>
      <c r="E280" s="353" t="s">
        <v>125</v>
      </c>
      <c r="F280" s="354">
        <v>640137</v>
      </c>
      <c r="G280" s="288" t="s">
        <v>117</v>
      </c>
      <c r="H280" s="288" t="s">
        <v>145</v>
      </c>
      <c r="I280" s="1"/>
      <c r="J280" s="549"/>
      <c r="K280" s="10"/>
      <c r="M280" s="548"/>
      <c r="N280" s="548"/>
    </row>
    <row r="281" spans="2:14" s="5" customFormat="1" ht="31.5">
      <c r="B281" s="1"/>
      <c r="C281" s="351">
        <v>3404</v>
      </c>
      <c r="D281" s="352" t="s">
        <v>321</v>
      </c>
      <c r="E281" s="353" t="s">
        <v>125</v>
      </c>
      <c r="F281" s="354">
        <v>129725</v>
      </c>
      <c r="G281" s="288" t="s">
        <v>117</v>
      </c>
      <c r="H281" s="288"/>
      <c r="I281" s="1"/>
      <c r="J281" s="549"/>
      <c r="K281" s="10"/>
      <c r="M281" s="548"/>
      <c r="N281" s="548"/>
    </row>
    <row r="282" spans="2:14" s="5" customFormat="1" ht="31.5">
      <c r="B282" s="1"/>
      <c r="C282" s="351">
        <v>3405</v>
      </c>
      <c r="D282" s="352" t="s">
        <v>322</v>
      </c>
      <c r="E282" s="353" t="s">
        <v>125</v>
      </c>
      <c r="F282" s="354">
        <v>284239</v>
      </c>
      <c r="G282" s="288" t="s">
        <v>117</v>
      </c>
      <c r="H282" s="288"/>
      <c r="I282" s="1"/>
      <c r="J282" s="549"/>
      <c r="K282" s="10"/>
      <c r="M282" s="548"/>
      <c r="N282" s="548"/>
    </row>
    <row r="283" spans="2:14" s="5" customFormat="1" ht="47.25">
      <c r="B283" s="1"/>
      <c r="C283" s="351">
        <v>3408</v>
      </c>
      <c r="D283" s="352" t="s">
        <v>323</v>
      </c>
      <c r="E283" s="353" t="s">
        <v>122</v>
      </c>
      <c r="F283" s="354">
        <v>325604</v>
      </c>
      <c r="G283" s="288" t="s">
        <v>117</v>
      </c>
      <c r="H283" s="288"/>
      <c r="I283" s="1"/>
      <c r="J283" s="549"/>
      <c r="K283" s="10"/>
      <c r="M283" s="548"/>
      <c r="N283" s="548"/>
    </row>
    <row r="284" spans="2:14" s="5" customFormat="1" ht="47.25">
      <c r="B284" s="1"/>
      <c r="C284" s="351">
        <v>3410</v>
      </c>
      <c r="D284" s="352" t="s">
        <v>324</v>
      </c>
      <c r="E284" s="353" t="s">
        <v>125</v>
      </c>
      <c r="F284" s="354">
        <v>6527205</v>
      </c>
      <c r="G284" s="288" t="s">
        <v>117</v>
      </c>
      <c r="H284" s="288" t="s">
        <v>145</v>
      </c>
      <c r="I284" s="1"/>
      <c r="J284" s="549"/>
      <c r="K284" s="10"/>
      <c r="M284" s="548"/>
      <c r="N284" s="548"/>
    </row>
    <row r="285" spans="2:14" s="5" customFormat="1" ht="47.25">
      <c r="B285" s="1"/>
      <c r="C285" s="351">
        <v>3411</v>
      </c>
      <c r="D285" s="352" t="s">
        <v>325</v>
      </c>
      <c r="E285" s="353" t="s">
        <v>125</v>
      </c>
      <c r="F285" s="354">
        <v>6588904</v>
      </c>
      <c r="G285" s="288" t="s">
        <v>117</v>
      </c>
      <c r="H285" s="288" t="s">
        <v>145</v>
      </c>
      <c r="I285" s="1"/>
      <c r="J285" s="549"/>
      <c r="K285" s="10"/>
      <c r="M285" s="548"/>
      <c r="N285" s="548"/>
    </row>
    <row r="286" spans="2:14" s="5" customFormat="1" ht="31.5">
      <c r="B286" s="1"/>
      <c r="C286" s="351">
        <v>3412</v>
      </c>
      <c r="D286" s="352" t="s">
        <v>326</v>
      </c>
      <c r="E286" s="353" t="s">
        <v>125</v>
      </c>
      <c r="F286" s="354">
        <v>417404</v>
      </c>
      <c r="G286" s="288" t="s">
        <v>117</v>
      </c>
      <c r="H286" s="288"/>
      <c r="I286" s="1"/>
      <c r="J286" s="549"/>
      <c r="K286" s="10"/>
      <c r="M286" s="548"/>
      <c r="N286" s="548"/>
    </row>
    <row r="287" spans="2:14" s="5" customFormat="1" ht="31.5">
      <c r="B287" s="1"/>
      <c r="C287" s="351">
        <v>3413</v>
      </c>
      <c r="D287" s="352" t="s">
        <v>327</v>
      </c>
      <c r="E287" s="353" t="s">
        <v>125</v>
      </c>
      <c r="F287" s="354">
        <v>10574</v>
      </c>
      <c r="G287" s="288" t="s">
        <v>117</v>
      </c>
      <c r="H287" s="288"/>
      <c r="I287" s="1"/>
      <c r="J287" s="549"/>
      <c r="K287" s="10"/>
      <c r="M287" s="548"/>
      <c r="N287" s="548"/>
    </row>
    <row r="288" spans="2:14" s="5" customFormat="1" ht="31.5">
      <c r="B288" s="1"/>
      <c r="C288" s="351">
        <v>3414</v>
      </c>
      <c r="D288" s="352" t="s">
        <v>328</v>
      </c>
      <c r="E288" s="353" t="s">
        <v>125</v>
      </c>
      <c r="F288" s="354">
        <v>18633</v>
      </c>
      <c r="G288" s="288" t="s">
        <v>117</v>
      </c>
      <c r="H288" s="288"/>
      <c r="I288" s="1"/>
      <c r="J288" s="549"/>
      <c r="K288" s="10"/>
      <c r="M288" s="548"/>
      <c r="N288" s="548"/>
    </row>
    <row r="289" spans="2:14" s="5" customFormat="1" ht="47.25">
      <c r="B289" s="1"/>
      <c r="C289" s="351">
        <v>3415</v>
      </c>
      <c r="D289" s="352" t="s">
        <v>329</v>
      </c>
      <c r="E289" s="353" t="s">
        <v>122</v>
      </c>
      <c r="F289" s="354">
        <v>40605</v>
      </c>
      <c r="G289" s="288" t="s">
        <v>117</v>
      </c>
      <c r="H289" s="288"/>
      <c r="I289" s="1"/>
      <c r="J289" s="549"/>
      <c r="K289" s="10"/>
      <c r="M289" s="548"/>
      <c r="N289" s="548"/>
    </row>
    <row r="290" spans="2:14" s="5" customFormat="1" ht="63">
      <c r="B290" s="1"/>
      <c r="C290" s="351">
        <v>3425</v>
      </c>
      <c r="D290" s="352" t="s">
        <v>330</v>
      </c>
      <c r="E290" s="353" t="s">
        <v>116</v>
      </c>
      <c r="F290" s="354">
        <v>55693</v>
      </c>
      <c r="G290" s="288" t="s">
        <v>117</v>
      </c>
      <c r="H290" s="288" t="s">
        <v>145</v>
      </c>
      <c r="I290" s="1"/>
      <c r="J290" s="549"/>
      <c r="K290" s="10"/>
      <c r="M290" s="548"/>
      <c r="N290" s="548"/>
    </row>
    <row r="291" spans="2:14" s="5" customFormat="1" ht="47.25">
      <c r="B291" s="1"/>
      <c r="C291" s="351">
        <v>3426</v>
      </c>
      <c r="D291" s="352" t="s">
        <v>331</v>
      </c>
      <c r="E291" s="353" t="s">
        <v>122</v>
      </c>
      <c r="F291" s="354">
        <v>36168</v>
      </c>
      <c r="G291" s="288" t="s">
        <v>117</v>
      </c>
      <c r="H291" s="288" t="s">
        <v>145</v>
      </c>
      <c r="I291" s="1"/>
      <c r="J291" s="549"/>
      <c r="K291" s="10"/>
      <c r="M291" s="548"/>
      <c r="N291" s="548"/>
    </row>
    <row r="292" spans="2:14" s="5" customFormat="1" ht="31.5">
      <c r="B292" s="1"/>
      <c r="C292" s="351">
        <v>3429</v>
      </c>
      <c r="D292" s="352" t="s">
        <v>332</v>
      </c>
      <c r="E292" s="353" t="s">
        <v>125</v>
      </c>
      <c r="F292" s="354">
        <v>435146</v>
      </c>
      <c r="G292" s="288" t="s">
        <v>117</v>
      </c>
      <c r="H292" s="288" t="s">
        <v>145</v>
      </c>
      <c r="I292" s="1"/>
      <c r="J292" s="549"/>
      <c r="K292" s="10"/>
      <c r="M292" s="548"/>
      <c r="N292" s="548"/>
    </row>
    <row r="293" spans="2:14" s="5" customFormat="1" ht="31.5">
      <c r="B293" s="1"/>
      <c r="C293" s="351">
        <v>3430</v>
      </c>
      <c r="D293" s="352" t="s">
        <v>333</v>
      </c>
      <c r="E293" s="353" t="s">
        <v>125</v>
      </c>
      <c r="F293" s="354">
        <v>306079</v>
      </c>
      <c r="G293" s="288" t="s">
        <v>117</v>
      </c>
      <c r="H293" s="288"/>
      <c r="I293" s="1"/>
      <c r="J293" s="549"/>
      <c r="K293" s="10"/>
      <c r="M293" s="548"/>
      <c r="N293" s="548"/>
    </row>
    <row r="294" spans="2:14" s="5" customFormat="1" ht="31.5">
      <c r="B294" s="1"/>
      <c r="C294" s="351">
        <v>3431</v>
      </c>
      <c r="D294" s="352" t="s">
        <v>334</v>
      </c>
      <c r="E294" s="353" t="s">
        <v>125</v>
      </c>
      <c r="F294" s="354">
        <v>345896</v>
      </c>
      <c r="G294" s="288" t="s">
        <v>117</v>
      </c>
      <c r="H294" s="288"/>
      <c r="I294" s="1"/>
      <c r="J294" s="549"/>
      <c r="K294" s="10"/>
      <c r="M294" s="548"/>
      <c r="N294" s="548"/>
    </row>
    <row r="295" spans="2:14" s="5" customFormat="1" ht="31.5">
      <c r="B295" s="1"/>
      <c r="C295" s="351">
        <v>3432</v>
      </c>
      <c r="D295" s="352" t="s">
        <v>335</v>
      </c>
      <c r="E295" s="353" t="s">
        <v>125</v>
      </c>
      <c r="F295" s="354">
        <v>411304</v>
      </c>
      <c r="G295" s="288" t="s">
        <v>117</v>
      </c>
      <c r="H295" s="288"/>
      <c r="I295" s="1"/>
      <c r="J295" s="549"/>
      <c r="K295" s="10"/>
      <c r="M295" s="548"/>
      <c r="N295" s="548"/>
    </row>
    <row r="296" spans="2:14" s="5" customFormat="1" ht="31.5">
      <c r="B296" s="1"/>
      <c r="C296" s="351">
        <v>3433</v>
      </c>
      <c r="D296" s="352" t="s">
        <v>336</v>
      </c>
      <c r="E296" s="353" t="s">
        <v>125</v>
      </c>
      <c r="F296" s="354">
        <v>4806</v>
      </c>
      <c r="G296" s="288" t="s">
        <v>117</v>
      </c>
      <c r="H296" s="288"/>
      <c r="I296" s="1"/>
      <c r="J296" s="549"/>
      <c r="K296" s="10"/>
      <c r="M296" s="548"/>
      <c r="N296" s="548"/>
    </row>
    <row r="297" spans="2:14" s="5" customFormat="1" ht="63">
      <c r="B297" s="1"/>
      <c r="C297" s="351">
        <v>3434</v>
      </c>
      <c r="D297" s="352" t="s">
        <v>337</v>
      </c>
      <c r="E297" s="353" t="s">
        <v>125</v>
      </c>
      <c r="F297" s="354">
        <v>69415</v>
      </c>
      <c r="G297" s="288" t="s">
        <v>117</v>
      </c>
      <c r="H297" s="288"/>
      <c r="I297" s="1"/>
      <c r="J297" s="549"/>
      <c r="K297" s="10"/>
      <c r="M297" s="548"/>
      <c r="N297" s="548"/>
    </row>
    <row r="298" spans="2:14" s="5" customFormat="1" ht="47.25">
      <c r="B298" s="1"/>
      <c r="C298" s="351">
        <v>3436</v>
      </c>
      <c r="D298" s="352" t="s">
        <v>338</v>
      </c>
      <c r="E298" s="353" t="s">
        <v>119</v>
      </c>
      <c r="F298" s="354">
        <v>88824</v>
      </c>
      <c r="G298" s="288" t="s">
        <v>117</v>
      </c>
      <c r="H298" s="288"/>
      <c r="I298" s="1"/>
      <c r="J298" s="549"/>
      <c r="K298" s="10"/>
      <c r="M298" s="548"/>
      <c r="N298" s="548"/>
    </row>
    <row r="299" spans="2:14" s="5" customFormat="1" ht="47.25">
      <c r="B299" s="1"/>
      <c r="C299" s="351">
        <v>3442</v>
      </c>
      <c r="D299" s="352" t="s">
        <v>339</v>
      </c>
      <c r="E299" s="353" t="s">
        <v>119</v>
      </c>
      <c r="F299" s="354">
        <v>477928</v>
      </c>
      <c r="G299" s="288" t="s">
        <v>117</v>
      </c>
      <c r="H299" s="288"/>
      <c r="I299" s="1"/>
      <c r="J299" s="549"/>
      <c r="K299" s="10"/>
      <c r="M299" s="548"/>
      <c r="N299" s="548"/>
    </row>
    <row r="300" spans="2:14" s="5" customFormat="1" ht="63">
      <c r="B300" s="1"/>
      <c r="C300" s="351">
        <v>3443</v>
      </c>
      <c r="D300" s="352" t="s">
        <v>340</v>
      </c>
      <c r="E300" s="353" t="s">
        <v>119</v>
      </c>
      <c r="F300" s="354">
        <v>71441</v>
      </c>
      <c r="G300" s="288" t="s">
        <v>117</v>
      </c>
      <c r="H300" s="288"/>
      <c r="I300" s="1"/>
      <c r="J300" s="549"/>
      <c r="K300" s="10"/>
      <c r="M300" s="548"/>
      <c r="N300" s="548"/>
    </row>
    <row r="301" spans="2:14" s="5" customFormat="1" ht="63">
      <c r="B301" s="1"/>
      <c r="C301" s="351">
        <v>3450</v>
      </c>
      <c r="D301" s="352" t="s">
        <v>341</v>
      </c>
      <c r="E301" s="353" t="s">
        <v>125</v>
      </c>
      <c r="F301" s="354">
        <v>349237</v>
      </c>
      <c r="G301" s="288" t="s">
        <v>117</v>
      </c>
      <c r="H301" s="288"/>
      <c r="I301" s="1"/>
      <c r="J301" s="549"/>
      <c r="K301" s="10"/>
      <c r="M301" s="548"/>
      <c r="N301" s="548"/>
    </row>
    <row r="302" spans="2:14" s="5" customFormat="1" ht="63">
      <c r="B302" s="1"/>
      <c r="C302" s="351">
        <v>3451</v>
      </c>
      <c r="D302" s="352" t="s">
        <v>342</v>
      </c>
      <c r="E302" s="353" t="s">
        <v>125</v>
      </c>
      <c r="F302" s="354">
        <v>493227</v>
      </c>
      <c r="G302" s="288" t="s">
        <v>117</v>
      </c>
      <c r="H302" s="288"/>
      <c r="I302" s="1"/>
      <c r="J302" s="549"/>
      <c r="K302" s="10"/>
      <c r="M302" s="548"/>
      <c r="N302" s="548"/>
    </row>
    <row r="303" spans="2:14" s="5" customFormat="1" ht="34.5" customHeight="1">
      <c r="B303" s="1"/>
      <c r="C303" s="351">
        <v>3452</v>
      </c>
      <c r="D303" s="352" t="s">
        <v>343</v>
      </c>
      <c r="E303" s="353" t="s">
        <v>125</v>
      </c>
      <c r="F303" s="354">
        <v>452767</v>
      </c>
      <c r="G303" s="288" t="s">
        <v>117</v>
      </c>
      <c r="H303" s="288"/>
      <c r="I303" s="1"/>
      <c r="J303" s="549"/>
      <c r="K303" s="10"/>
      <c r="M303" s="548"/>
      <c r="N303" s="548"/>
    </row>
    <row r="304" spans="2:14" s="5" customFormat="1" ht="47.25">
      <c r="B304" s="1"/>
      <c r="C304" s="351">
        <v>3454</v>
      </c>
      <c r="D304" s="352" t="s">
        <v>344</v>
      </c>
      <c r="E304" s="353" t="s">
        <v>119</v>
      </c>
      <c r="F304" s="354">
        <v>85636</v>
      </c>
      <c r="G304" s="288" t="s">
        <v>117</v>
      </c>
      <c r="H304" s="288"/>
      <c r="I304" s="1"/>
      <c r="J304" s="549"/>
      <c r="K304" s="10"/>
      <c r="M304" s="548"/>
      <c r="N304" s="548"/>
    </row>
    <row r="305" spans="2:14" s="5" customFormat="1" ht="31.5">
      <c r="B305" s="1"/>
      <c r="C305" s="351">
        <v>3463</v>
      </c>
      <c r="D305" s="352" t="s">
        <v>345</v>
      </c>
      <c r="E305" s="353" t="s">
        <v>125</v>
      </c>
      <c r="F305" s="354">
        <v>229923</v>
      </c>
      <c r="G305" s="288" t="s">
        <v>117</v>
      </c>
      <c r="H305" s="288"/>
      <c r="I305" s="1"/>
      <c r="J305" s="549"/>
      <c r="K305" s="10"/>
      <c r="M305" s="548"/>
      <c r="N305" s="548"/>
    </row>
    <row r="306" spans="2:14" s="5" customFormat="1" ht="31.5">
      <c r="B306" s="1"/>
      <c r="C306" s="351">
        <v>3464</v>
      </c>
      <c r="D306" s="352" t="s">
        <v>346</v>
      </c>
      <c r="E306" s="353" t="s">
        <v>119</v>
      </c>
      <c r="F306" s="354">
        <v>31876</v>
      </c>
      <c r="G306" s="288" t="s">
        <v>117</v>
      </c>
      <c r="H306" s="288"/>
      <c r="I306" s="1"/>
      <c r="J306" s="549"/>
      <c r="K306" s="10"/>
      <c r="M306" s="548"/>
      <c r="N306" s="548"/>
    </row>
    <row r="307" spans="2:14" s="5" customFormat="1" ht="31.5">
      <c r="B307" s="1"/>
      <c r="C307" s="351">
        <v>3465</v>
      </c>
      <c r="D307" s="352" t="s">
        <v>347</v>
      </c>
      <c r="E307" s="353" t="s">
        <v>119</v>
      </c>
      <c r="F307" s="354">
        <v>430589</v>
      </c>
      <c r="G307" s="288" t="s">
        <v>117</v>
      </c>
      <c r="H307" s="288"/>
      <c r="I307" s="1"/>
      <c r="J307" s="549"/>
      <c r="K307" s="10"/>
      <c r="M307" s="548"/>
      <c r="N307" s="548"/>
    </row>
    <row r="308" spans="2:14" s="5" customFormat="1" ht="31.5">
      <c r="B308" s="1"/>
      <c r="C308" s="351">
        <v>3466</v>
      </c>
      <c r="D308" s="352" t="s">
        <v>348</v>
      </c>
      <c r="E308" s="353" t="s">
        <v>119</v>
      </c>
      <c r="F308" s="354">
        <v>443505</v>
      </c>
      <c r="G308" s="288" t="s">
        <v>117</v>
      </c>
      <c r="H308" s="288"/>
      <c r="I308" s="1"/>
      <c r="J308" s="549"/>
      <c r="K308" s="10"/>
      <c r="M308" s="548"/>
      <c r="N308" s="548"/>
    </row>
    <row r="309" spans="2:14" s="5" customFormat="1" ht="31.5">
      <c r="B309" s="1"/>
      <c r="C309" s="351">
        <v>3467</v>
      </c>
      <c r="D309" s="352" t="s">
        <v>349</v>
      </c>
      <c r="E309" s="353" t="s">
        <v>119</v>
      </c>
      <c r="F309" s="354">
        <v>430085</v>
      </c>
      <c r="G309" s="288" t="s">
        <v>117</v>
      </c>
      <c r="H309" s="288"/>
      <c r="I309" s="1"/>
      <c r="J309" s="549"/>
      <c r="K309" s="10"/>
      <c r="M309" s="548"/>
      <c r="N309" s="548"/>
    </row>
    <row r="310" spans="2:14" s="5" customFormat="1" ht="31.5">
      <c r="B310" s="1"/>
      <c r="C310" s="351">
        <v>3468</v>
      </c>
      <c r="D310" s="352" t="s">
        <v>350</v>
      </c>
      <c r="E310" s="353" t="s">
        <v>119</v>
      </c>
      <c r="F310" s="354">
        <v>375015</v>
      </c>
      <c r="G310" s="288" t="s">
        <v>117</v>
      </c>
      <c r="H310" s="288"/>
      <c r="I310" s="1"/>
      <c r="J310" s="549"/>
      <c r="K310" s="10"/>
      <c r="M310" s="548"/>
      <c r="N310" s="548"/>
    </row>
    <row r="311" spans="2:14" s="5" customFormat="1" ht="47.25">
      <c r="B311" s="1"/>
      <c r="C311" s="351">
        <v>3470</v>
      </c>
      <c r="D311" s="352" t="s">
        <v>351</v>
      </c>
      <c r="E311" s="353" t="s">
        <v>122</v>
      </c>
      <c r="F311" s="354">
        <v>819682</v>
      </c>
      <c r="G311" s="288" t="s">
        <v>117</v>
      </c>
      <c r="H311" s="288" t="s">
        <v>145</v>
      </c>
      <c r="I311" s="1"/>
      <c r="J311" s="549"/>
      <c r="K311" s="10"/>
      <c r="M311" s="548"/>
      <c r="N311" s="548"/>
    </row>
    <row r="312" spans="2:14" s="5" customFormat="1" ht="47.25">
      <c r="B312" s="1"/>
      <c r="C312" s="351">
        <v>3471</v>
      </c>
      <c r="D312" s="352" t="s">
        <v>352</v>
      </c>
      <c r="E312" s="353" t="s">
        <v>122</v>
      </c>
      <c r="F312" s="354">
        <v>558004</v>
      </c>
      <c r="G312" s="288" t="s">
        <v>117</v>
      </c>
      <c r="H312" s="288" t="s">
        <v>145</v>
      </c>
      <c r="I312" s="1"/>
      <c r="J312" s="549"/>
      <c r="K312" s="10"/>
      <c r="M312" s="548"/>
      <c r="N312" s="548"/>
    </row>
    <row r="313" spans="2:14" s="5" customFormat="1" ht="63">
      <c r="B313" s="1"/>
      <c r="C313" s="351">
        <v>3472</v>
      </c>
      <c r="D313" s="352" t="s">
        <v>353</v>
      </c>
      <c r="E313" s="353" t="s">
        <v>125</v>
      </c>
      <c r="F313" s="354">
        <v>462939</v>
      </c>
      <c r="G313" s="288" t="s">
        <v>117</v>
      </c>
      <c r="H313" s="288" t="s">
        <v>145</v>
      </c>
      <c r="I313" s="1"/>
      <c r="J313" s="549"/>
      <c r="K313" s="10"/>
      <c r="M313" s="548"/>
      <c r="N313" s="548"/>
    </row>
    <row r="314" spans="2:14" s="5" customFormat="1" ht="47.25">
      <c r="B314" s="1"/>
      <c r="C314" s="351">
        <v>3473</v>
      </c>
      <c r="D314" s="352" t="s">
        <v>354</v>
      </c>
      <c r="E314" s="353" t="s">
        <v>125</v>
      </c>
      <c r="F314" s="354">
        <v>588088</v>
      </c>
      <c r="G314" s="288" t="s">
        <v>117</v>
      </c>
      <c r="H314" s="288" t="s">
        <v>145</v>
      </c>
      <c r="I314" s="1"/>
      <c r="J314" s="549"/>
      <c r="K314" s="10"/>
      <c r="M314" s="548"/>
      <c r="N314" s="548"/>
    </row>
    <row r="315" spans="2:14" s="5" customFormat="1" ht="47.25">
      <c r="B315" s="1"/>
      <c r="C315" s="351">
        <v>3474</v>
      </c>
      <c r="D315" s="352" t="s">
        <v>355</v>
      </c>
      <c r="E315" s="353" t="s">
        <v>125</v>
      </c>
      <c r="F315" s="354">
        <v>698153</v>
      </c>
      <c r="G315" s="288" t="s">
        <v>117</v>
      </c>
      <c r="H315" s="288" t="s">
        <v>145</v>
      </c>
      <c r="I315" s="1"/>
      <c r="J315" s="549"/>
      <c r="K315" s="10"/>
      <c r="M315" s="548"/>
      <c r="N315" s="548"/>
    </row>
    <row r="316" spans="2:14" s="5" customFormat="1" ht="25.5">
      <c r="B316" s="1"/>
      <c r="C316" s="351">
        <v>3475</v>
      </c>
      <c r="D316" s="352" t="s">
        <v>356</v>
      </c>
      <c r="E316" s="353" t="s">
        <v>119</v>
      </c>
      <c r="F316" s="354">
        <v>306097</v>
      </c>
      <c r="G316" s="288" t="s">
        <v>117</v>
      </c>
      <c r="H316" s="288"/>
      <c r="I316" s="1"/>
      <c r="J316" s="549"/>
      <c r="K316" s="10"/>
      <c r="M316" s="548"/>
      <c r="N316" s="548"/>
    </row>
    <row r="317" spans="2:14" s="5" customFormat="1" ht="25.5">
      <c r="B317" s="1"/>
      <c r="C317" s="351">
        <v>3476</v>
      </c>
      <c r="D317" s="352" t="s">
        <v>357</v>
      </c>
      <c r="E317" s="353" t="s">
        <v>119</v>
      </c>
      <c r="F317" s="354">
        <v>347434</v>
      </c>
      <c r="G317" s="288" t="s">
        <v>117</v>
      </c>
      <c r="H317" s="288"/>
      <c r="I317" s="1"/>
      <c r="J317" s="549"/>
      <c r="K317" s="10"/>
      <c r="M317" s="548"/>
      <c r="N317" s="548"/>
    </row>
    <row r="318" spans="2:14" s="5" customFormat="1" ht="25.5">
      <c r="B318" s="1"/>
      <c r="C318" s="351">
        <v>3477</v>
      </c>
      <c r="D318" s="352" t="s">
        <v>358</v>
      </c>
      <c r="E318" s="353" t="s">
        <v>119</v>
      </c>
      <c r="F318" s="354">
        <v>431318</v>
      </c>
      <c r="G318" s="288" t="s">
        <v>117</v>
      </c>
      <c r="H318" s="288"/>
      <c r="I318" s="1"/>
      <c r="J318" s="549"/>
      <c r="K318" s="10"/>
      <c r="M318" s="548"/>
      <c r="N318" s="548"/>
    </row>
    <row r="319" spans="2:14" s="5" customFormat="1" ht="47.25">
      <c r="B319" s="1"/>
      <c r="C319" s="351">
        <v>3478</v>
      </c>
      <c r="D319" s="352" t="s">
        <v>359</v>
      </c>
      <c r="E319" s="353" t="s">
        <v>119</v>
      </c>
      <c r="F319" s="354">
        <v>108583</v>
      </c>
      <c r="G319" s="288" t="s">
        <v>117</v>
      </c>
      <c r="H319" s="288"/>
      <c r="I319" s="1"/>
      <c r="J319" s="549"/>
      <c r="K319" s="10"/>
      <c r="M319" s="548"/>
      <c r="N319" s="548"/>
    </row>
    <row r="320" spans="2:14" s="5" customFormat="1" ht="63">
      <c r="B320" s="1"/>
      <c r="C320" s="351">
        <v>3486</v>
      </c>
      <c r="D320" s="352" t="s">
        <v>360</v>
      </c>
      <c r="E320" s="353" t="s">
        <v>119</v>
      </c>
      <c r="F320" s="354">
        <v>153876</v>
      </c>
      <c r="G320" s="288" t="s">
        <v>117</v>
      </c>
      <c r="H320" s="288"/>
      <c r="I320" s="1"/>
      <c r="J320" s="549"/>
      <c r="K320" s="10"/>
      <c r="M320" s="548"/>
      <c r="N320" s="548"/>
    </row>
    <row r="321" spans="2:14" s="5" customFormat="1" ht="63">
      <c r="B321" s="1"/>
      <c r="C321" s="351">
        <v>3487</v>
      </c>
      <c r="D321" s="352" t="s">
        <v>361</v>
      </c>
      <c r="E321" s="353" t="s">
        <v>125</v>
      </c>
      <c r="F321" s="354">
        <v>591997</v>
      </c>
      <c r="G321" s="288" t="s">
        <v>117</v>
      </c>
      <c r="H321" s="288"/>
      <c r="I321" s="1"/>
      <c r="J321" s="549"/>
      <c r="K321" s="10"/>
      <c r="M321" s="548"/>
      <c r="N321" s="548"/>
    </row>
    <row r="322" spans="2:14" s="5" customFormat="1" ht="47.25">
      <c r="B322" s="1"/>
      <c r="C322" s="351">
        <v>3490</v>
      </c>
      <c r="D322" s="352" t="s">
        <v>362</v>
      </c>
      <c r="E322" s="353" t="s">
        <v>125</v>
      </c>
      <c r="F322" s="354">
        <v>53143</v>
      </c>
      <c r="G322" s="288" t="s">
        <v>117</v>
      </c>
      <c r="H322" s="288"/>
      <c r="I322" s="1"/>
      <c r="J322" s="549"/>
      <c r="K322" s="10"/>
      <c r="M322" s="548"/>
      <c r="N322" s="548"/>
    </row>
    <row r="323" spans="2:14" s="5" customFormat="1" ht="47.25">
      <c r="B323" s="1"/>
      <c r="C323" s="351">
        <v>3491</v>
      </c>
      <c r="D323" s="352" t="s">
        <v>363</v>
      </c>
      <c r="E323" s="353" t="s">
        <v>125</v>
      </c>
      <c r="F323" s="354">
        <v>42233</v>
      </c>
      <c r="G323" s="288" t="s">
        <v>117</v>
      </c>
      <c r="H323" s="288"/>
      <c r="I323" s="1"/>
      <c r="J323" s="549"/>
      <c r="K323" s="10"/>
      <c r="M323" s="548"/>
      <c r="N323" s="548"/>
    </row>
    <row r="324" spans="2:14" s="5" customFormat="1" ht="47.25">
      <c r="B324" s="1"/>
      <c r="C324" s="351">
        <v>3492</v>
      </c>
      <c r="D324" s="352" t="s">
        <v>364</v>
      </c>
      <c r="E324" s="353" t="s">
        <v>125</v>
      </c>
      <c r="F324" s="354">
        <v>76723</v>
      </c>
      <c r="G324" s="288" t="s">
        <v>117</v>
      </c>
      <c r="H324" s="288"/>
      <c r="I324" s="1"/>
      <c r="J324" s="549"/>
      <c r="K324" s="10"/>
      <c r="M324" s="548"/>
      <c r="N324" s="548"/>
    </row>
    <row r="325" spans="2:14" s="5" customFormat="1" ht="31.5">
      <c r="B325" s="1"/>
      <c r="C325" s="351">
        <v>3499</v>
      </c>
      <c r="D325" s="352" t="s">
        <v>365</v>
      </c>
      <c r="E325" s="353" t="s">
        <v>125</v>
      </c>
      <c r="F325" s="354">
        <v>412691</v>
      </c>
      <c r="G325" s="288" t="s">
        <v>117</v>
      </c>
      <c r="H325" s="288"/>
      <c r="I325" s="1"/>
      <c r="J325" s="549"/>
      <c r="K325" s="10"/>
      <c r="M325" s="548"/>
      <c r="N325" s="548"/>
    </row>
    <row r="326" spans="2:14" s="5" customFormat="1" ht="31.5">
      <c r="B326" s="1"/>
      <c r="C326" s="351">
        <v>3500</v>
      </c>
      <c r="D326" s="352" t="s">
        <v>366</v>
      </c>
      <c r="E326" s="353" t="s">
        <v>125</v>
      </c>
      <c r="F326" s="354">
        <v>684751</v>
      </c>
      <c r="G326" s="288" t="s">
        <v>117</v>
      </c>
      <c r="H326" s="288"/>
      <c r="I326" s="1"/>
      <c r="J326" s="549"/>
      <c r="K326" s="10"/>
      <c r="M326" s="548"/>
      <c r="N326" s="548"/>
    </row>
    <row r="327" spans="2:14" s="5" customFormat="1" ht="31.5">
      <c r="B327" s="1"/>
      <c r="C327" s="351">
        <v>3501</v>
      </c>
      <c r="D327" s="352" t="s">
        <v>367</v>
      </c>
      <c r="E327" s="353" t="s">
        <v>125</v>
      </c>
      <c r="F327" s="354">
        <v>964843</v>
      </c>
      <c r="G327" s="288" t="s">
        <v>117</v>
      </c>
      <c r="H327" s="288"/>
      <c r="I327" s="1"/>
      <c r="J327" s="549"/>
      <c r="K327" s="10"/>
      <c r="M327" s="548"/>
      <c r="N327" s="548"/>
    </row>
    <row r="328" spans="2:14" s="5" customFormat="1" ht="31.5">
      <c r="B328" s="1"/>
      <c r="C328" s="351">
        <v>3502</v>
      </c>
      <c r="D328" s="352" t="s">
        <v>368</v>
      </c>
      <c r="E328" s="353" t="s">
        <v>125</v>
      </c>
      <c r="F328" s="354">
        <v>1022169</v>
      </c>
      <c r="G328" s="288" t="s">
        <v>117</v>
      </c>
      <c r="H328" s="288"/>
      <c r="I328" s="1"/>
      <c r="J328" s="549"/>
      <c r="K328" s="10"/>
      <c r="M328" s="548"/>
      <c r="N328" s="548"/>
    </row>
    <row r="329" spans="2:14" s="5" customFormat="1" ht="31.5">
      <c r="B329" s="1"/>
      <c r="C329" s="351">
        <v>3503</v>
      </c>
      <c r="D329" s="352" t="s">
        <v>369</v>
      </c>
      <c r="E329" s="353" t="s">
        <v>125</v>
      </c>
      <c r="F329" s="354">
        <v>1409816</v>
      </c>
      <c r="G329" s="288" t="s">
        <v>117</v>
      </c>
      <c r="H329" s="288"/>
      <c r="I329" s="1"/>
      <c r="J329" s="549"/>
      <c r="K329" s="10"/>
      <c r="M329" s="548"/>
      <c r="N329" s="548"/>
    </row>
    <row r="330" spans="2:14" s="5" customFormat="1" ht="31.5">
      <c r="B330" s="1"/>
      <c r="C330" s="351">
        <v>3504</v>
      </c>
      <c r="D330" s="352" t="s">
        <v>370</v>
      </c>
      <c r="E330" s="353" t="s">
        <v>125</v>
      </c>
      <c r="F330" s="354">
        <v>103470</v>
      </c>
      <c r="G330" s="288" t="s">
        <v>117</v>
      </c>
      <c r="H330" s="288"/>
      <c r="I330" s="1"/>
      <c r="J330" s="549"/>
      <c r="K330" s="10"/>
      <c r="M330" s="548"/>
      <c r="N330" s="548"/>
    </row>
    <row r="331" spans="2:14" s="5" customFormat="1" ht="31.5">
      <c r="B331" s="1"/>
      <c r="C331" s="351">
        <v>3505</v>
      </c>
      <c r="D331" s="352" t="s">
        <v>371</v>
      </c>
      <c r="E331" s="353" t="s">
        <v>125</v>
      </c>
      <c r="F331" s="354">
        <v>206341</v>
      </c>
      <c r="G331" s="288" t="s">
        <v>117</v>
      </c>
      <c r="H331" s="288"/>
      <c r="I331" s="1"/>
      <c r="J331" s="549"/>
      <c r="K331" s="10"/>
      <c r="M331" s="548"/>
      <c r="N331" s="548"/>
    </row>
    <row r="332" spans="2:14" s="5" customFormat="1" ht="31.5">
      <c r="B332" s="1"/>
      <c r="C332" s="351">
        <v>3506</v>
      </c>
      <c r="D332" s="352" t="s">
        <v>372</v>
      </c>
      <c r="E332" s="353" t="s">
        <v>125</v>
      </c>
      <c r="F332" s="354">
        <v>266543</v>
      </c>
      <c r="G332" s="288" t="s">
        <v>117</v>
      </c>
      <c r="H332" s="288"/>
      <c r="I332" s="1"/>
      <c r="J332" s="549"/>
      <c r="K332" s="10"/>
      <c r="M332" s="548"/>
      <c r="N332" s="548"/>
    </row>
    <row r="333" spans="2:14" s="5" customFormat="1" ht="31.5">
      <c r="B333" s="1"/>
      <c r="C333" s="351">
        <v>3507</v>
      </c>
      <c r="D333" s="352" t="s">
        <v>373</v>
      </c>
      <c r="E333" s="353" t="s">
        <v>125</v>
      </c>
      <c r="F333" s="354">
        <v>317327</v>
      </c>
      <c r="G333" s="288" t="s">
        <v>117</v>
      </c>
      <c r="H333" s="288"/>
      <c r="I333" s="1"/>
      <c r="J333" s="549"/>
      <c r="K333" s="10"/>
      <c r="M333" s="548"/>
      <c r="N333" s="548"/>
    </row>
    <row r="334" spans="2:14" s="5" customFormat="1" ht="31.5">
      <c r="B334" s="1"/>
      <c r="C334" s="351">
        <v>3508</v>
      </c>
      <c r="D334" s="352" t="s">
        <v>374</v>
      </c>
      <c r="E334" s="353" t="s">
        <v>125</v>
      </c>
      <c r="F334" s="354">
        <v>399771</v>
      </c>
      <c r="G334" s="288" t="s">
        <v>117</v>
      </c>
      <c r="H334" s="288"/>
      <c r="I334" s="1"/>
      <c r="J334" s="549"/>
      <c r="K334" s="10"/>
      <c r="M334" s="548"/>
      <c r="N334" s="548"/>
    </row>
    <row r="335" spans="2:14" s="5" customFormat="1" ht="31.5">
      <c r="B335" s="1"/>
      <c r="C335" s="351">
        <v>3509</v>
      </c>
      <c r="D335" s="352" t="s">
        <v>375</v>
      </c>
      <c r="E335" s="353" t="s">
        <v>125</v>
      </c>
      <c r="F335" s="354">
        <v>463459</v>
      </c>
      <c r="G335" s="288" t="s">
        <v>117</v>
      </c>
      <c r="H335" s="288"/>
      <c r="I335" s="1"/>
      <c r="J335" s="549"/>
      <c r="K335" s="10"/>
      <c r="M335" s="548"/>
      <c r="N335" s="548"/>
    </row>
    <row r="336" spans="2:14" s="5" customFormat="1" ht="31.5">
      <c r="B336" s="1"/>
      <c r="C336" s="351">
        <v>3510</v>
      </c>
      <c r="D336" s="352" t="s">
        <v>376</v>
      </c>
      <c r="E336" s="353" t="s">
        <v>125</v>
      </c>
      <c r="F336" s="354">
        <v>547715</v>
      </c>
      <c r="G336" s="288" t="s">
        <v>117</v>
      </c>
      <c r="H336" s="288"/>
      <c r="I336" s="1"/>
      <c r="J336" s="549"/>
      <c r="K336" s="10"/>
      <c r="M336" s="548"/>
      <c r="N336" s="548"/>
    </row>
    <row r="337" spans="2:14" s="5" customFormat="1" ht="31.5">
      <c r="B337" s="1"/>
      <c r="C337" s="351">
        <v>3511</v>
      </c>
      <c r="D337" s="352" t="s">
        <v>377</v>
      </c>
      <c r="E337" s="353" t="s">
        <v>125</v>
      </c>
      <c r="F337" s="354">
        <v>782354</v>
      </c>
      <c r="G337" s="288" t="s">
        <v>117</v>
      </c>
      <c r="H337" s="288"/>
      <c r="I337" s="1"/>
      <c r="J337" s="549"/>
      <c r="K337" s="10"/>
      <c r="M337" s="548"/>
      <c r="N337" s="548"/>
    </row>
    <row r="338" spans="2:14" s="5" customFormat="1" ht="31.5">
      <c r="B338" s="1"/>
      <c r="C338" s="351">
        <v>3512</v>
      </c>
      <c r="D338" s="352" t="s">
        <v>378</v>
      </c>
      <c r="E338" s="353" t="s">
        <v>125</v>
      </c>
      <c r="F338" s="354">
        <v>40000</v>
      </c>
      <c r="G338" s="288" t="s">
        <v>117</v>
      </c>
      <c r="H338" s="288"/>
      <c r="I338" s="1"/>
      <c r="J338" s="549"/>
      <c r="K338" s="10"/>
      <c r="M338" s="548"/>
      <c r="N338" s="548"/>
    </row>
    <row r="339" spans="2:14" s="5" customFormat="1" ht="31.5">
      <c r="B339" s="1"/>
      <c r="C339" s="351">
        <v>3513</v>
      </c>
      <c r="D339" s="352" t="s">
        <v>379</v>
      </c>
      <c r="E339" s="353" t="s">
        <v>125</v>
      </c>
      <c r="F339" s="354">
        <v>80073</v>
      </c>
      <c r="G339" s="288" t="s">
        <v>117</v>
      </c>
      <c r="H339" s="288"/>
      <c r="I339" s="1"/>
      <c r="J339" s="549"/>
      <c r="K339" s="10"/>
      <c r="M339" s="548"/>
      <c r="N339" s="548"/>
    </row>
    <row r="340" spans="2:14" s="5" customFormat="1" ht="31.5">
      <c r="B340" s="1"/>
      <c r="C340" s="351">
        <v>3514</v>
      </c>
      <c r="D340" s="352" t="s">
        <v>380</v>
      </c>
      <c r="E340" s="353" t="s">
        <v>125</v>
      </c>
      <c r="F340" s="354">
        <v>114757</v>
      </c>
      <c r="G340" s="288" t="s">
        <v>117</v>
      </c>
      <c r="H340" s="288"/>
      <c r="I340" s="1"/>
      <c r="J340" s="549"/>
      <c r="K340" s="10"/>
      <c r="M340" s="548"/>
      <c r="N340" s="548"/>
    </row>
    <row r="341" spans="2:14" s="5" customFormat="1" ht="31.5">
      <c r="B341" s="1"/>
      <c r="C341" s="351">
        <v>3515</v>
      </c>
      <c r="D341" s="352" t="s">
        <v>381</v>
      </c>
      <c r="E341" s="353" t="s">
        <v>125</v>
      </c>
      <c r="F341" s="354">
        <v>151913</v>
      </c>
      <c r="G341" s="288" t="s">
        <v>117</v>
      </c>
      <c r="H341" s="288"/>
      <c r="I341" s="1"/>
      <c r="J341" s="549"/>
      <c r="K341" s="10"/>
      <c r="M341" s="548"/>
      <c r="N341" s="548"/>
    </row>
    <row r="342" spans="2:14" s="5" customFormat="1" ht="31.5">
      <c r="B342" s="1"/>
      <c r="C342" s="351">
        <v>3516</v>
      </c>
      <c r="D342" s="352" t="s">
        <v>382</v>
      </c>
      <c r="E342" s="353" t="s">
        <v>125</v>
      </c>
      <c r="F342" s="354">
        <v>307598</v>
      </c>
      <c r="G342" s="288" t="s">
        <v>117</v>
      </c>
      <c r="H342" s="288"/>
      <c r="I342" s="1"/>
      <c r="J342" s="549"/>
      <c r="K342" s="10"/>
      <c r="M342" s="548"/>
      <c r="N342" s="548"/>
    </row>
    <row r="343" spans="2:14" s="5" customFormat="1" ht="31.5">
      <c r="B343" s="1"/>
      <c r="C343" s="351">
        <v>3517</v>
      </c>
      <c r="D343" s="352" t="s">
        <v>383</v>
      </c>
      <c r="E343" s="353" t="s">
        <v>125</v>
      </c>
      <c r="F343" s="354">
        <v>1105146</v>
      </c>
      <c r="G343" s="288" t="s">
        <v>117</v>
      </c>
      <c r="H343" s="288"/>
      <c r="I343" s="1"/>
      <c r="J343" s="549"/>
      <c r="K343" s="10"/>
      <c r="M343" s="548"/>
      <c r="N343" s="548"/>
    </row>
    <row r="344" spans="2:14" s="5" customFormat="1" ht="31.5">
      <c r="B344" s="1"/>
      <c r="C344" s="351">
        <v>3518</v>
      </c>
      <c r="D344" s="352" t="s">
        <v>384</v>
      </c>
      <c r="E344" s="353" t="s">
        <v>125</v>
      </c>
      <c r="F344" s="354">
        <v>2394147</v>
      </c>
      <c r="G344" s="288" t="s">
        <v>117</v>
      </c>
      <c r="H344" s="288"/>
      <c r="I344" s="1"/>
      <c r="J344" s="549"/>
      <c r="K344" s="10"/>
      <c r="M344" s="548"/>
      <c r="N344" s="548"/>
    </row>
    <row r="345" spans="2:14" s="5" customFormat="1" ht="31.5">
      <c r="B345" s="1"/>
      <c r="C345" s="351">
        <v>3519</v>
      </c>
      <c r="D345" s="352" t="s">
        <v>385</v>
      </c>
      <c r="E345" s="353" t="s">
        <v>125</v>
      </c>
      <c r="F345" s="354">
        <v>3246341</v>
      </c>
      <c r="G345" s="288" t="s">
        <v>117</v>
      </c>
      <c r="H345" s="288"/>
      <c r="I345" s="1"/>
      <c r="J345" s="549"/>
      <c r="K345" s="10"/>
      <c r="M345" s="548"/>
      <c r="N345" s="548"/>
    </row>
    <row r="346" spans="2:14" s="5" customFormat="1" ht="31.5">
      <c r="B346" s="1"/>
      <c r="C346" s="351">
        <v>3520</v>
      </c>
      <c r="D346" s="352" t="s">
        <v>386</v>
      </c>
      <c r="E346" s="353" t="s">
        <v>125</v>
      </c>
      <c r="F346" s="354">
        <v>74453</v>
      </c>
      <c r="G346" s="288" t="s">
        <v>117</v>
      </c>
      <c r="H346" s="288"/>
      <c r="I346" s="1"/>
      <c r="J346" s="549"/>
      <c r="K346" s="10"/>
      <c r="M346" s="548"/>
      <c r="N346" s="548"/>
    </row>
    <row r="347" spans="2:14" s="5" customFormat="1" ht="31.5">
      <c r="B347" s="1"/>
      <c r="C347" s="351">
        <v>3521</v>
      </c>
      <c r="D347" s="352" t="s">
        <v>387</v>
      </c>
      <c r="E347" s="353" t="s">
        <v>125</v>
      </c>
      <c r="F347" s="354">
        <v>74714</v>
      </c>
      <c r="G347" s="288" t="s">
        <v>117</v>
      </c>
      <c r="H347" s="288"/>
      <c r="I347" s="1"/>
      <c r="J347" s="549"/>
      <c r="K347" s="10"/>
      <c r="M347" s="548"/>
      <c r="N347" s="548"/>
    </row>
    <row r="348" spans="2:14" s="5" customFormat="1" ht="31.5">
      <c r="B348" s="1"/>
      <c r="C348" s="351">
        <v>3522</v>
      </c>
      <c r="D348" s="352" t="s">
        <v>388</v>
      </c>
      <c r="E348" s="353" t="s">
        <v>125</v>
      </c>
      <c r="F348" s="354">
        <v>109139</v>
      </c>
      <c r="G348" s="288" t="s">
        <v>117</v>
      </c>
      <c r="H348" s="288"/>
      <c r="I348" s="1"/>
      <c r="J348" s="549"/>
      <c r="K348" s="10"/>
      <c r="M348" s="548"/>
      <c r="N348" s="548"/>
    </row>
    <row r="349" spans="2:14" s="5" customFormat="1" ht="31.5">
      <c r="B349" s="1"/>
      <c r="C349" s="351">
        <v>3523</v>
      </c>
      <c r="D349" s="352" t="s">
        <v>389</v>
      </c>
      <c r="E349" s="353" t="s">
        <v>125</v>
      </c>
      <c r="F349" s="354">
        <v>143947</v>
      </c>
      <c r="G349" s="288" t="s">
        <v>117</v>
      </c>
      <c r="H349" s="288"/>
      <c r="I349" s="1"/>
      <c r="J349" s="549"/>
      <c r="K349" s="10"/>
      <c r="M349" s="548"/>
      <c r="N349" s="548"/>
    </row>
    <row r="350" spans="2:14" s="5" customFormat="1" ht="31.5">
      <c r="B350" s="1"/>
      <c r="C350" s="351">
        <v>3524</v>
      </c>
      <c r="D350" s="352" t="s">
        <v>390</v>
      </c>
      <c r="E350" s="353" t="s">
        <v>125</v>
      </c>
      <c r="F350" s="354">
        <v>268170</v>
      </c>
      <c r="G350" s="288" t="s">
        <v>117</v>
      </c>
      <c r="H350" s="288"/>
      <c r="I350" s="1"/>
      <c r="J350" s="549"/>
      <c r="K350" s="10"/>
      <c r="M350" s="548"/>
      <c r="N350" s="548"/>
    </row>
    <row r="351" spans="2:14" s="5" customFormat="1" ht="31.5">
      <c r="B351" s="1"/>
      <c r="C351" s="351">
        <v>3525</v>
      </c>
      <c r="D351" s="352" t="s">
        <v>391</v>
      </c>
      <c r="E351" s="353" t="s">
        <v>125</v>
      </c>
      <c r="F351" s="354">
        <v>737953</v>
      </c>
      <c r="G351" s="288" t="s">
        <v>117</v>
      </c>
      <c r="H351" s="288"/>
      <c r="I351" s="1"/>
      <c r="J351" s="549"/>
      <c r="K351" s="10"/>
      <c r="M351" s="548"/>
      <c r="N351" s="548"/>
    </row>
    <row r="352" spans="2:14" s="5" customFormat="1" ht="31.5">
      <c r="B352" s="1"/>
      <c r="C352" s="351">
        <v>3526</v>
      </c>
      <c r="D352" s="352" t="s">
        <v>392</v>
      </c>
      <c r="E352" s="353" t="s">
        <v>125</v>
      </c>
      <c r="F352" s="354">
        <v>1571276</v>
      </c>
      <c r="G352" s="288" t="s">
        <v>117</v>
      </c>
      <c r="H352" s="288"/>
      <c r="I352" s="1"/>
      <c r="J352" s="549"/>
      <c r="K352" s="10"/>
      <c r="M352" s="548"/>
      <c r="N352" s="548"/>
    </row>
    <row r="353" spans="2:14" s="5" customFormat="1" ht="31.5">
      <c r="B353" s="1"/>
      <c r="C353" s="351">
        <v>3527</v>
      </c>
      <c r="D353" s="352" t="s">
        <v>393</v>
      </c>
      <c r="E353" s="353" t="s">
        <v>125</v>
      </c>
      <c r="F353" s="354">
        <v>2201980</v>
      </c>
      <c r="G353" s="288" t="s">
        <v>117</v>
      </c>
      <c r="H353" s="288"/>
      <c r="I353" s="1"/>
      <c r="J353" s="549"/>
      <c r="K353" s="10"/>
      <c r="M353" s="548"/>
      <c r="N353" s="548"/>
    </row>
    <row r="354" spans="2:14" s="5" customFormat="1" ht="31.5">
      <c r="B354" s="1"/>
      <c r="C354" s="351">
        <v>3528</v>
      </c>
      <c r="D354" s="352" t="s">
        <v>394</v>
      </c>
      <c r="E354" s="353" t="s">
        <v>125</v>
      </c>
      <c r="F354" s="354">
        <v>38209</v>
      </c>
      <c r="G354" s="288" t="s">
        <v>117</v>
      </c>
      <c r="H354" s="288"/>
      <c r="I354" s="1"/>
      <c r="J354" s="549"/>
      <c r="K354" s="10"/>
      <c r="M354" s="548"/>
      <c r="N354" s="548"/>
    </row>
    <row r="355" spans="2:14" s="5" customFormat="1" ht="31.5">
      <c r="B355" s="1"/>
      <c r="C355" s="351">
        <v>3529</v>
      </c>
      <c r="D355" s="352" t="s">
        <v>395</v>
      </c>
      <c r="E355" s="353" t="s">
        <v>125</v>
      </c>
      <c r="F355" s="354">
        <v>50189</v>
      </c>
      <c r="G355" s="288" t="s">
        <v>117</v>
      </c>
      <c r="H355" s="288"/>
      <c r="I355" s="1"/>
      <c r="J355" s="549"/>
      <c r="K355" s="10"/>
      <c r="M355" s="548"/>
      <c r="N355" s="548"/>
    </row>
    <row r="356" spans="2:14" s="5" customFormat="1" ht="31.5">
      <c r="B356" s="1"/>
      <c r="C356" s="351">
        <v>3530</v>
      </c>
      <c r="D356" s="352" t="s">
        <v>396</v>
      </c>
      <c r="E356" s="353" t="s">
        <v>125</v>
      </c>
      <c r="F356" s="354">
        <v>70734</v>
      </c>
      <c r="G356" s="288" t="s">
        <v>117</v>
      </c>
      <c r="H356" s="288"/>
      <c r="I356" s="1"/>
      <c r="J356" s="549"/>
      <c r="K356" s="10"/>
      <c r="M356" s="548"/>
      <c r="N356" s="548"/>
    </row>
    <row r="357" spans="2:14" s="5" customFormat="1" ht="31.5">
      <c r="B357" s="1"/>
      <c r="C357" s="351">
        <v>3531</v>
      </c>
      <c r="D357" s="352" t="s">
        <v>397</v>
      </c>
      <c r="E357" s="353" t="s">
        <v>125</v>
      </c>
      <c r="F357" s="354">
        <v>114657</v>
      </c>
      <c r="G357" s="288" t="s">
        <v>117</v>
      </c>
      <c r="H357" s="288"/>
      <c r="I357" s="1"/>
      <c r="J357" s="549"/>
      <c r="K357" s="10"/>
      <c r="M357" s="548"/>
      <c r="N357" s="548"/>
    </row>
    <row r="358" spans="2:14" s="5" customFormat="1" ht="31.5">
      <c r="B358" s="1"/>
      <c r="C358" s="351">
        <v>3532</v>
      </c>
      <c r="D358" s="352" t="s">
        <v>398</v>
      </c>
      <c r="E358" s="353" t="s">
        <v>125</v>
      </c>
      <c r="F358" s="354">
        <v>276281</v>
      </c>
      <c r="G358" s="288" t="s">
        <v>117</v>
      </c>
      <c r="H358" s="288"/>
      <c r="I358" s="1"/>
      <c r="J358" s="549"/>
      <c r="K358" s="10"/>
      <c r="M358" s="548"/>
      <c r="N358" s="548"/>
    </row>
    <row r="359" spans="2:14" s="5" customFormat="1" ht="31.5">
      <c r="B359" s="1"/>
      <c r="C359" s="351">
        <v>3533</v>
      </c>
      <c r="D359" s="352" t="s">
        <v>399</v>
      </c>
      <c r="E359" s="353" t="s">
        <v>125</v>
      </c>
      <c r="F359" s="354">
        <v>493020</v>
      </c>
      <c r="G359" s="288" t="s">
        <v>117</v>
      </c>
      <c r="H359" s="288"/>
      <c r="I359" s="1"/>
      <c r="J359" s="549"/>
      <c r="K359" s="10"/>
      <c r="M359" s="548"/>
      <c r="N359" s="548"/>
    </row>
    <row r="360" spans="2:14" s="5" customFormat="1" ht="31.5">
      <c r="B360" s="1"/>
      <c r="C360" s="351">
        <v>3534</v>
      </c>
      <c r="D360" s="352" t="s">
        <v>400</v>
      </c>
      <c r="E360" s="353" t="s">
        <v>125</v>
      </c>
      <c r="F360" s="354">
        <v>1104623</v>
      </c>
      <c r="G360" s="288" t="s">
        <v>117</v>
      </c>
      <c r="H360" s="288"/>
      <c r="I360" s="1"/>
      <c r="J360" s="549"/>
      <c r="K360" s="10"/>
      <c r="M360" s="548"/>
      <c r="N360" s="548"/>
    </row>
    <row r="361" spans="2:14" s="5" customFormat="1" ht="31.5">
      <c r="B361" s="1"/>
      <c r="C361" s="351">
        <v>3535</v>
      </c>
      <c r="D361" s="352" t="s">
        <v>401</v>
      </c>
      <c r="E361" s="353" t="s">
        <v>125</v>
      </c>
      <c r="F361" s="354">
        <v>1430559</v>
      </c>
      <c r="G361" s="288" t="s">
        <v>117</v>
      </c>
      <c r="H361" s="288"/>
      <c r="I361" s="1"/>
      <c r="J361" s="549"/>
      <c r="K361" s="10"/>
      <c r="M361" s="548"/>
      <c r="N361" s="548"/>
    </row>
    <row r="362" spans="2:14" s="5" customFormat="1" ht="31.5">
      <c r="B362" s="1"/>
      <c r="C362" s="351">
        <v>3536</v>
      </c>
      <c r="D362" s="352" t="s">
        <v>402</v>
      </c>
      <c r="E362" s="353" t="s">
        <v>125</v>
      </c>
      <c r="F362" s="354">
        <v>43521</v>
      </c>
      <c r="G362" s="288" t="s">
        <v>117</v>
      </c>
      <c r="H362" s="288"/>
      <c r="I362" s="1"/>
      <c r="J362" s="549"/>
      <c r="K362" s="10"/>
      <c r="M362" s="548"/>
      <c r="N362" s="548"/>
    </row>
    <row r="363" spans="2:14" s="5" customFormat="1" ht="31.5">
      <c r="B363" s="1"/>
      <c r="C363" s="351">
        <v>3537</v>
      </c>
      <c r="D363" s="352" t="s">
        <v>403</v>
      </c>
      <c r="E363" s="353" t="s">
        <v>125</v>
      </c>
      <c r="F363" s="354">
        <v>47684</v>
      </c>
      <c r="G363" s="288" t="s">
        <v>117</v>
      </c>
      <c r="H363" s="288"/>
      <c r="I363" s="1"/>
      <c r="J363" s="549"/>
      <c r="K363" s="10"/>
      <c r="M363" s="548"/>
      <c r="N363" s="548"/>
    </row>
    <row r="364" spans="2:14" s="5" customFormat="1" ht="31.5">
      <c r="B364" s="1"/>
      <c r="C364" s="351">
        <v>3538</v>
      </c>
      <c r="D364" s="352" t="s">
        <v>404</v>
      </c>
      <c r="E364" s="353" t="s">
        <v>125</v>
      </c>
      <c r="F364" s="354">
        <v>64870</v>
      </c>
      <c r="G364" s="288" t="s">
        <v>117</v>
      </c>
      <c r="H364" s="288"/>
      <c r="I364" s="1"/>
      <c r="J364" s="549"/>
      <c r="K364" s="10"/>
      <c r="M364" s="548"/>
      <c r="N364" s="548"/>
    </row>
    <row r="365" spans="2:14" s="5" customFormat="1" ht="31.5">
      <c r="B365" s="1"/>
      <c r="C365" s="351">
        <v>3539</v>
      </c>
      <c r="D365" s="352" t="s">
        <v>405</v>
      </c>
      <c r="E365" s="353" t="s">
        <v>125</v>
      </c>
      <c r="F365" s="354">
        <v>109226</v>
      </c>
      <c r="G365" s="288" t="s">
        <v>117</v>
      </c>
      <c r="H365" s="288"/>
      <c r="I365" s="1"/>
      <c r="J365" s="549"/>
      <c r="K365" s="10"/>
      <c r="M365" s="548"/>
      <c r="N365" s="548"/>
    </row>
    <row r="366" spans="2:14" s="5" customFormat="1" ht="31.5">
      <c r="B366" s="1"/>
      <c r="C366" s="351">
        <v>3540</v>
      </c>
      <c r="D366" s="352" t="s">
        <v>406</v>
      </c>
      <c r="E366" s="353" t="s">
        <v>125</v>
      </c>
      <c r="F366" s="354">
        <v>247986</v>
      </c>
      <c r="G366" s="288" t="s">
        <v>117</v>
      </c>
      <c r="H366" s="288"/>
      <c r="I366" s="1"/>
      <c r="J366" s="549"/>
      <c r="K366" s="10"/>
      <c r="M366" s="548"/>
      <c r="N366" s="548"/>
    </row>
    <row r="367" spans="2:14" s="5" customFormat="1" ht="31.5">
      <c r="B367" s="1"/>
      <c r="C367" s="351">
        <v>3541</v>
      </c>
      <c r="D367" s="352" t="s">
        <v>407</v>
      </c>
      <c r="E367" s="353" t="s">
        <v>125</v>
      </c>
      <c r="F367" s="354">
        <v>478740</v>
      </c>
      <c r="G367" s="288" t="s">
        <v>117</v>
      </c>
      <c r="H367" s="288"/>
      <c r="I367" s="1"/>
      <c r="J367" s="549"/>
      <c r="K367" s="10"/>
      <c r="M367" s="548"/>
      <c r="N367" s="548"/>
    </row>
    <row r="368" spans="2:14" s="5" customFormat="1" ht="31.5">
      <c r="B368" s="1"/>
      <c r="C368" s="351">
        <v>3542</v>
      </c>
      <c r="D368" s="352" t="s">
        <v>408</v>
      </c>
      <c r="E368" s="353" t="s">
        <v>125</v>
      </c>
      <c r="F368" s="354">
        <v>1004663</v>
      </c>
      <c r="G368" s="288" t="s">
        <v>117</v>
      </c>
      <c r="H368" s="288"/>
      <c r="I368" s="1"/>
      <c r="J368" s="549"/>
      <c r="K368" s="10"/>
      <c r="M368" s="548"/>
      <c r="N368" s="548"/>
    </row>
    <row r="369" spans="2:14" s="5" customFormat="1" ht="31.5">
      <c r="B369" s="1"/>
      <c r="C369" s="351">
        <v>3543</v>
      </c>
      <c r="D369" s="352" t="s">
        <v>409</v>
      </c>
      <c r="E369" s="353" t="s">
        <v>125</v>
      </c>
      <c r="F369" s="354">
        <v>1233019</v>
      </c>
      <c r="G369" s="288" t="s">
        <v>117</v>
      </c>
      <c r="H369" s="288"/>
      <c r="I369" s="1"/>
      <c r="J369" s="549"/>
      <c r="K369" s="10"/>
      <c r="M369" s="548"/>
      <c r="N369" s="548"/>
    </row>
    <row r="370" spans="2:14" s="5" customFormat="1" ht="47.25">
      <c r="B370" s="1"/>
      <c r="C370" s="351">
        <v>3544</v>
      </c>
      <c r="D370" s="352" t="s">
        <v>410</v>
      </c>
      <c r="E370" s="353" t="s">
        <v>125</v>
      </c>
      <c r="F370" s="354">
        <v>34749</v>
      </c>
      <c r="G370" s="288" t="s">
        <v>117</v>
      </c>
      <c r="H370" s="288"/>
      <c r="I370" s="1"/>
      <c r="J370" s="549"/>
      <c r="K370" s="10"/>
      <c r="M370" s="548"/>
      <c r="N370" s="548"/>
    </row>
    <row r="371" spans="2:14" s="5" customFormat="1" ht="47.25">
      <c r="B371" s="1"/>
      <c r="C371" s="351">
        <v>3545</v>
      </c>
      <c r="D371" s="352" t="s">
        <v>411</v>
      </c>
      <c r="E371" s="353" t="s">
        <v>125</v>
      </c>
      <c r="F371" s="354">
        <v>59725</v>
      </c>
      <c r="G371" s="288" t="s">
        <v>117</v>
      </c>
      <c r="H371" s="288"/>
      <c r="I371" s="1"/>
      <c r="J371" s="549"/>
      <c r="K371" s="10"/>
      <c r="M371" s="548"/>
      <c r="N371" s="548"/>
    </row>
    <row r="372" spans="2:14" s="5" customFormat="1" ht="47.25">
      <c r="B372" s="1"/>
      <c r="C372" s="351">
        <v>3546</v>
      </c>
      <c r="D372" s="352" t="s">
        <v>412</v>
      </c>
      <c r="E372" s="353" t="s">
        <v>125</v>
      </c>
      <c r="F372" s="354">
        <v>13042</v>
      </c>
      <c r="G372" s="288" t="s">
        <v>117</v>
      </c>
      <c r="H372" s="288"/>
      <c r="I372" s="1"/>
      <c r="J372" s="549"/>
      <c r="K372" s="10"/>
      <c r="M372" s="548"/>
      <c r="N372" s="548"/>
    </row>
    <row r="373" spans="2:14" s="5" customFormat="1" ht="47.25">
      <c r="B373" s="1"/>
      <c r="C373" s="351">
        <v>3548</v>
      </c>
      <c r="D373" s="352" t="s">
        <v>413</v>
      </c>
      <c r="E373" s="353" t="s">
        <v>125</v>
      </c>
      <c r="F373" s="354">
        <v>170278</v>
      </c>
      <c r="G373" s="288" t="s">
        <v>117</v>
      </c>
      <c r="H373" s="288"/>
      <c r="I373" s="1"/>
      <c r="J373" s="549"/>
      <c r="K373" s="10"/>
      <c r="M373" s="548"/>
      <c r="N373" s="548"/>
    </row>
    <row r="374" spans="2:14" s="5" customFormat="1" ht="47.25">
      <c r="B374" s="1"/>
      <c r="C374" s="351">
        <v>3549</v>
      </c>
      <c r="D374" s="352" t="s">
        <v>414</v>
      </c>
      <c r="E374" s="353" t="s">
        <v>125</v>
      </c>
      <c r="F374" s="354">
        <v>144683</v>
      </c>
      <c r="G374" s="288" t="s">
        <v>117</v>
      </c>
      <c r="H374" s="288"/>
      <c r="I374" s="1"/>
      <c r="J374" s="549"/>
      <c r="K374" s="10"/>
      <c r="M374" s="548"/>
      <c r="N374" s="548"/>
    </row>
    <row r="375" spans="2:14" s="5" customFormat="1" ht="31.5">
      <c r="B375" s="1"/>
      <c r="C375" s="351">
        <v>3550</v>
      </c>
      <c r="D375" s="352" t="s">
        <v>415</v>
      </c>
      <c r="E375" s="353" t="s">
        <v>125</v>
      </c>
      <c r="F375" s="354">
        <v>553675</v>
      </c>
      <c r="G375" s="288" t="s">
        <v>117</v>
      </c>
      <c r="H375" s="288"/>
      <c r="I375" s="1"/>
      <c r="J375" s="549"/>
      <c r="K375" s="10"/>
      <c r="M375" s="548"/>
      <c r="N375" s="548"/>
    </row>
    <row r="376" spans="2:14" s="5" customFormat="1" ht="47.25">
      <c r="B376" s="1"/>
      <c r="C376" s="351">
        <v>3551</v>
      </c>
      <c r="D376" s="352" t="s">
        <v>416</v>
      </c>
      <c r="E376" s="353" t="s">
        <v>125</v>
      </c>
      <c r="F376" s="354">
        <v>693570</v>
      </c>
      <c r="G376" s="288" t="s">
        <v>117</v>
      </c>
      <c r="H376" s="288"/>
      <c r="I376" s="1"/>
      <c r="J376" s="549"/>
      <c r="K376" s="10"/>
      <c r="M376" s="548"/>
      <c r="N376" s="548"/>
    </row>
    <row r="377" spans="2:14" s="5" customFormat="1" ht="47.25">
      <c r="B377" s="1"/>
      <c r="C377" s="351">
        <v>3552</v>
      </c>
      <c r="D377" s="352" t="s">
        <v>417</v>
      </c>
      <c r="E377" s="353" t="s">
        <v>125</v>
      </c>
      <c r="F377" s="354">
        <v>217570</v>
      </c>
      <c r="G377" s="288" t="s">
        <v>117</v>
      </c>
      <c r="H377" s="288"/>
      <c r="I377" s="1"/>
      <c r="J377" s="549"/>
      <c r="K377" s="10"/>
      <c r="M377" s="548"/>
      <c r="N377" s="548"/>
    </row>
    <row r="378" spans="2:14" s="5" customFormat="1" ht="47.25">
      <c r="B378" s="1"/>
      <c r="C378" s="351">
        <v>3554</v>
      </c>
      <c r="D378" s="352" t="s">
        <v>418</v>
      </c>
      <c r="E378" s="353" t="s">
        <v>125</v>
      </c>
      <c r="F378" s="354">
        <v>508680</v>
      </c>
      <c r="G378" s="288" t="s">
        <v>117</v>
      </c>
      <c r="H378" s="288"/>
      <c r="I378" s="1"/>
      <c r="J378" s="549"/>
      <c r="K378" s="10"/>
      <c r="M378" s="548"/>
      <c r="N378" s="548"/>
    </row>
    <row r="379" spans="2:14" s="5" customFormat="1" ht="63">
      <c r="B379" s="1"/>
      <c r="C379" s="351">
        <v>3555</v>
      </c>
      <c r="D379" s="352" t="s">
        <v>419</v>
      </c>
      <c r="E379" s="353" t="s">
        <v>125</v>
      </c>
      <c r="F379" s="354">
        <v>671770</v>
      </c>
      <c r="G379" s="288" t="s">
        <v>117</v>
      </c>
      <c r="H379" s="288"/>
      <c r="I379" s="1"/>
      <c r="J379" s="549"/>
      <c r="K379" s="10"/>
      <c r="M379" s="548"/>
      <c r="N379" s="548"/>
    </row>
    <row r="380" spans="2:14" s="5" customFormat="1" ht="47.25">
      <c r="B380" s="1"/>
      <c r="C380" s="351">
        <v>3556</v>
      </c>
      <c r="D380" s="352" t="s">
        <v>420</v>
      </c>
      <c r="E380" s="353" t="s">
        <v>125</v>
      </c>
      <c r="F380" s="354">
        <v>3829553</v>
      </c>
      <c r="G380" s="288" t="s">
        <v>117</v>
      </c>
      <c r="H380" s="288"/>
      <c r="I380" s="1"/>
      <c r="J380" s="549"/>
      <c r="K380" s="10"/>
      <c r="M380" s="548"/>
      <c r="N380" s="548"/>
    </row>
    <row r="381" spans="2:14" s="5" customFormat="1" ht="47.25">
      <c r="B381" s="1"/>
      <c r="C381" s="351">
        <v>3557</v>
      </c>
      <c r="D381" s="352" t="s">
        <v>421</v>
      </c>
      <c r="E381" s="353" t="s">
        <v>125</v>
      </c>
      <c r="F381" s="354">
        <v>8938493</v>
      </c>
      <c r="G381" s="288" t="s">
        <v>117</v>
      </c>
      <c r="H381" s="288"/>
      <c r="I381" s="1"/>
      <c r="J381" s="549"/>
      <c r="K381" s="10"/>
      <c r="M381" s="548"/>
      <c r="N381" s="548"/>
    </row>
    <row r="382" spans="2:14" s="5" customFormat="1" ht="47.25">
      <c r="B382" s="1"/>
      <c r="C382" s="351">
        <v>3559</v>
      </c>
      <c r="D382" s="352" t="s">
        <v>422</v>
      </c>
      <c r="E382" s="353" t="s">
        <v>125</v>
      </c>
      <c r="F382" s="354">
        <v>3935291</v>
      </c>
      <c r="G382" s="288" t="s">
        <v>117</v>
      </c>
      <c r="H382" s="288"/>
      <c r="I382" s="1"/>
      <c r="J382" s="549"/>
      <c r="K382" s="10"/>
      <c r="M382" s="548"/>
      <c r="N382" s="548"/>
    </row>
    <row r="383" spans="2:14" s="5" customFormat="1" ht="47.25">
      <c r="B383" s="1"/>
      <c r="C383" s="351">
        <v>3560</v>
      </c>
      <c r="D383" s="352" t="s">
        <v>423</v>
      </c>
      <c r="E383" s="353" t="s">
        <v>125</v>
      </c>
      <c r="F383" s="354">
        <v>151803</v>
      </c>
      <c r="G383" s="288" t="s">
        <v>117</v>
      </c>
      <c r="H383" s="288"/>
      <c r="I383" s="1"/>
      <c r="J383" s="549"/>
      <c r="K383" s="10"/>
      <c r="M383" s="548"/>
      <c r="N383" s="548"/>
    </row>
    <row r="384" spans="2:14" s="5" customFormat="1" ht="47.25">
      <c r="B384" s="1"/>
      <c r="C384" s="351">
        <v>3561</v>
      </c>
      <c r="D384" s="352" t="s">
        <v>424</v>
      </c>
      <c r="E384" s="353" t="s">
        <v>125</v>
      </c>
      <c r="F384" s="354">
        <v>178168</v>
      </c>
      <c r="G384" s="288" t="s">
        <v>117</v>
      </c>
      <c r="H384" s="288"/>
      <c r="I384" s="1"/>
      <c r="J384" s="549"/>
      <c r="K384" s="10"/>
      <c r="M384" s="548"/>
      <c r="N384" s="548"/>
    </row>
    <row r="385" spans="2:14" s="5" customFormat="1" ht="31.5">
      <c r="B385" s="1"/>
      <c r="C385" s="351">
        <v>3562</v>
      </c>
      <c r="D385" s="352" t="s">
        <v>425</v>
      </c>
      <c r="E385" s="353" t="s">
        <v>122</v>
      </c>
      <c r="F385" s="354">
        <v>217615</v>
      </c>
      <c r="G385" s="288" t="s">
        <v>117</v>
      </c>
      <c r="H385" s="288"/>
      <c r="I385" s="1"/>
      <c r="J385" s="549"/>
      <c r="K385" s="10"/>
      <c r="M385" s="548"/>
      <c r="N385" s="548"/>
    </row>
    <row r="386" spans="2:14" s="5" customFormat="1" ht="47.25">
      <c r="B386" s="1"/>
      <c r="C386" s="351">
        <v>3567</v>
      </c>
      <c r="D386" s="352" t="s">
        <v>426</v>
      </c>
      <c r="E386" s="353" t="s">
        <v>116</v>
      </c>
      <c r="F386" s="354">
        <v>78445</v>
      </c>
      <c r="G386" s="288" t="s">
        <v>117</v>
      </c>
      <c r="H386" s="288"/>
      <c r="I386" s="1"/>
      <c r="J386" s="549"/>
      <c r="K386" s="10"/>
      <c r="M386" s="548"/>
      <c r="N386" s="548"/>
    </row>
    <row r="387" spans="2:14" s="5" customFormat="1" ht="63">
      <c r="B387" s="1"/>
      <c r="C387" s="351">
        <v>3569</v>
      </c>
      <c r="D387" s="352" t="s">
        <v>427</v>
      </c>
      <c r="E387" s="353" t="s">
        <v>125</v>
      </c>
      <c r="F387" s="354">
        <v>3350923</v>
      </c>
      <c r="G387" s="288" t="s">
        <v>117</v>
      </c>
      <c r="H387" s="288"/>
      <c r="I387" s="1"/>
      <c r="J387" s="549"/>
      <c r="K387" s="10"/>
      <c r="M387" s="548"/>
      <c r="N387" s="548"/>
    </row>
    <row r="388" spans="2:14" s="5" customFormat="1" ht="31.5">
      <c r="B388" s="1"/>
      <c r="C388" s="351">
        <v>3589</v>
      </c>
      <c r="D388" s="352" t="s">
        <v>428</v>
      </c>
      <c r="E388" s="353" t="s">
        <v>125</v>
      </c>
      <c r="F388" s="354">
        <v>503126</v>
      </c>
      <c r="G388" s="288" t="s">
        <v>117</v>
      </c>
      <c r="H388" s="288"/>
      <c r="I388" s="1"/>
      <c r="J388" s="549"/>
      <c r="K388" s="10"/>
      <c r="M388" s="548"/>
      <c r="N388" s="548"/>
    </row>
    <row r="389" spans="2:14" s="5" customFormat="1" ht="47.25">
      <c r="B389" s="1"/>
      <c r="C389" s="351">
        <v>3591</v>
      </c>
      <c r="D389" s="352" t="s">
        <v>429</v>
      </c>
      <c r="E389" s="353" t="s">
        <v>122</v>
      </c>
      <c r="F389" s="354">
        <v>50703</v>
      </c>
      <c r="G389" s="288" t="s">
        <v>117</v>
      </c>
      <c r="H389" s="288"/>
      <c r="I389" s="1"/>
      <c r="J389" s="549"/>
      <c r="K389" s="10"/>
      <c r="M389" s="548"/>
      <c r="N389" s="548"/>
    </row>
    <row r="390" spans="2:14" s="5" customFormat="1" ht="63">
      <c r="B390" s="1"/>
      <c r="C390" s="351">
        <v>3599</v>
      </c>
      <c r="D390" s="352" t="s">
        <v>430</v>
      </c>
      <c r="E390" s="353" t="s">
        <v>122</v>
      </c>
      <c r="F390" s="354">
        <v>871234</v>
      </c>
      <c r="G390" s="288" t="s">
        <v>117</v>
      </c>
      <c r="H390" s="288"/>
      <c r="I390" s="1"/>
      <c r="J390" s="549"/>
      <c r="K390" s="10"/>
      <c r="M390" s="548"/>
      <c r="N390" s="548"/>
    </row>
    <row r="391" spans="2:14" s="5" customFormat="1" ht="31.5">
      <c r="B391" s="1"/>
      <c r="C391" s="351">
        <v>3600</v>
      </c>
      <c r="D391" s="352" t="s">
        <v>431</v>
      </c>
      <c r="E391" s="353" t="s">
        <v>125</v>
      </c>
      <c r="F391" s="354">
        <v>37072</v>
      </c>
      <c r="G391" s="288" t="s">
        <v>117</v>
      </c>
      <c r="H391" s="288"/>
      <c r="I391" s="1"/>
      <c r="J391" s="549"/>
      <c r="K391" s="10"/>
      <c r="M391" s="548"/>
      <c r="N391" s="548"/>
    </row>
    <row r="392" spans="2:14" s="5" customFormat="1" ht="31.5">
      <c r="B392" s="1"/>
      <c r="C392" s="351">
        <v>3601</v>
      </c>
      <c r="D392" s="352" t="s">
        <v>432</v>
      </c>
      <c r="E392" s="353" t="s">
        <v>125</v>
      </c>
      <c r="F392" s="354">
        <v>58880</v>
      </c>
      <c r="G392" s="288" t="s">
        <v>117</v>
      </c>
      <c r="H392" s="288"/>
      <c r="I392" s="1"/>
      <c r="J392" s="549"/>
      <c r="K392" s="10"/>
      <c r="M392" s="548"/>
      <c r="N392" s="548"/>
    </row>
    <row r="393" spans="2:14" s="5" customFormat="1" ht="31.5">
      <c r="B393" s="1"/>
      <c r="C393" s="351">
        <v>3602</v>
      </c>
      <c r="D393" s="352" t="s">
        <v>433</v>
      </c>
      <c r="E393" s="353" t="s">
        <v>125</v>
      </c>
      <c r="F393" s="354">
        <v>84943</v>
      </c>
      <c r="G393" s="288" t="s">
        <v>117</v>
      </c>
      <c r="H393" s="288"/>
      <c r="I393" s="1"/>
      <c r="J393" s="549"/>
      <c r="K393" s="10"/>
      <c r="M393" s="548"/>
      <c r="N393" s="548"/>
    </row>
    <row r="394" spans="2:14" s="5" customFormat="1" ht="31.5">
      <c r="B394" s="1"/>
      <c r="C394" s="351">
        <v>3603</v>
      </c>
      <c r="D394" s="352" t="s">
        <v>434</v>
      </c>
      <c r="E394" s="353" t="s">
        <v>125</v>
      </c>
      <c r="F394" s="354">
        <v>193146</v>
      </c>
      <c r="G394" s="288" t="s">
        <v>117</v>
      </c>
      <c r="H394" s="288"/>
      <c r="I394" s="1"/>
      <c r="J394" s="549"/>
      <c r="K394" s="10"/>
      <c r="M394" s="548"/>
      <c r="N394" s="548"/>
    </row>
    <row r="395" spans="2:14" s="5" customFormat="1" ht="31.5">
      <c r="B395" s="1"/>
      <c r="C395" s="351">
        <v>3604</v>
      </c>
      <c r="D395" s="352" t="s">
        <v>435</v>
      </c>
      <c r="E395" s="353" t="s">
        <v>125</v>
      </c>
      <c r="F395" s="354">
        <v>352323</v>
      </c>
      <c r="G395" s="288" t="s">
        <v>117</v>
      </c>
      <c r="H395" s="288"/>
      <c r="I395" s="1"/>
      <c r="J395" s="549"/>
      <c r="K395" s="10"/>
      <c r="M395" s="548"/>
      <c r="N395" s="548"/>
    </row>
    <row r="396" spans="2:14" s="5" customFormat="1" ht="31.5">
      <c r="B396" s="1"/>
      <c r="C396" s="351">
        <v>3605</v>
      </c>
      <c r="D396" s="352" t="s">
        <v>436</v>
      </c>
      <c r="E396" s="353" t="s">
        <v>125</v>
      </c>
      <c r="F396" s="354">
        <v>633894</v>
      </c>
      <c r="G396" s="288" t="s">
        <v>117</v>
      </c>
      <c r="H396" s="288"/>
      <c r="I396" s="1"/>
      <c r="J396" s="549"/>
      <c r="K396" s="10"/>
      <c r="M396" s="548"/>
      <c r="N396" s="548"/>
    </row>
    <row r="397" spans="2:14" s="5" customFormat="1" ht="31.5">
      <c r="B397" s="1"/>
      <c r="C397" s="351">
        <v>3606</v>
      </c>
      <c r="D397" s="352" t="s">
        <v>437</v>
      </c>
      <c r="E397" s="353" t="s">
        <v>125</v>
      </c>
      <c r="F397" s="354">
        <v>976636</v>
      </c>
      <c r="G397" s="288" t="s">
        <v>117</v>
      </c>
      <c r="H397" s="288"/>
      <c r="I397" s="1"/>
      <c r="J397" s="549"/>
      <c r="K397" s="10"/>
      <c r="M397" s="548"/>
      <c r="N397" s="548"/>
    </row>
    <row r="398" spans="2:14" s="5" customFormat="1" ht="31.5">
      <c r="B398" s="1"/>
      <c r="C398" s="351">
        <v>3607</v>
      </c>
      <c r="D398" s="352" t="s">
        <v>438</v>
      </c>
      <c r="E398" s="353" t="s">
        <v>125</v>
      </c>
      <c r="F398" s="354">
        <v>25193</v>
      </c>
      <c r="G398" s="288" t="s">
        <v>117</v>
      </c>
      <c r="H398" s="288"/>
      <c r="I398" s="1"/>
      <c r="J398" s="549"/>
      <c r="K398" s="10"/>
      <c r="M398" s="548"/>
      <c r="N398" s="548"/>
    </row>
    <row r="399" spans="2:14" s="5" customFormat="1" ht="63">
      <c r="B399" s="1"/>
      <c r="C399" s="351">
        <v>3611</v>
      </c>
      <c r="D399" s="352" t="s">
        <v>439</v>
      </c>
      <c r="E399" s="353" t="s">
        <v>119</v>
      </c>
      <c r="F399" s="354">
        <v>432412</v>
      </c>
      <c r="G399" s="288" t="s">
        <v>117</v>
      </c>
      <c r="H399" s="288" t="s">
        <v>145</v>
      </c>
      <c r="I399" s="1"/>
      <c r="J399" s="549"/>
      <c r="K399" s="10"/>
      <c r="M399" s="548"/>
      <c r="N399" s="548"/>
    </row>
    <row r="400" spans="2:14" s="5" customFormat="1" ht="31.5">
      <c r="B400" s="1"/>
      <c r="C400" s="351">
        <v>3618</v>
      </c>
      <c r="D400" s="352" t="s">
        <v>440</v>
      </c>
      <c r="E400" s="353" t="s">
        <v>125</v>
      </c>
      <c r="F400" s="354">
        <v>137665</v>
      </c>
      <c r="G400" s="288" t="s">
        <v>117</v>
      </c>
      <c r="H400" s="288"/>
      <c r="I400" s="1"/>
      <c r="J400" s="549"/>
      <c r="K400" s="10"/>
      <c r="M400" s="548"/>
      <c r="N400" s="548"/>
    </row>
    <row r="401" spans="2:14" s="5" customFormat="1" ht="31.5">
      <c r="B401" s="1"/>
      <c r="C401" s="351">
        <v>3619</v>
      </c>
      <c r="D401" s="352" t="s">
        <v>441</v>
      </c>
      <c r="E401" s="353" t="s">
        <v>125</v>
      </c>
      <c r="F401" s="354">
        <v>115019</v>
      </c>
      <c r="G401" s="288" t="s">
        <v>117</v>
      </c>
      <c r="H401" s="288"/>
      <c r="I401" s="1"/>
      <c r="J401" s="549"/>
      <c r="K401" s="10"/>
      <c r="M401" s="548"/>
      <c r="N401" s="548"/>
    </row>
    <row r="402" spans="2:14" s="5" customFormat="1" ht="31.5">
      <c r="B402" s="1"/>
      <c r="C402" s="351">
        <v>3620</v>
      </c>
      <c r="D402" s="352" t="s">
        <v>442</v>
      </c>
      <c r="E402" s="353" t="s">
        <v>125</v>
      </c>
      <c r="F402" s="354">
        <v>182613</v>
      </c>
      <c r="G402" s="288" t="s">
        <v>117</v>
      </c>
      <c r="H402" s="288"/>
      <c r="I402" s="1"/>
      <c r="J402" s="549"/>
      <c r="K402" s="10"/>
      <c r="M402" s="548"/>
      <c r="N402" s="548"/>
    </row>
    <row r="403" spans="2:14" s="5" customFormat="1" ht="31.5">
      <c r="B403" s="1"/>
      <c r="C403" s="351">
        <v>3621</v>
      </c>
      <c r="D403" s="352" t="s">
        <v>443</v>
      </c>
      <c r="E403" s="353" t="s">
        <v>125</v>
      </c>
      <c r="F403" s="354">
        <v>757276</v>
      </c>
      <c r="G403" s="288" t="s">
        <v>117</v>
      </c>
      <c r="H403" s="288"/>
      <c r="I403" s="1"/>
      <c r="J403" s="549"/>
      <c r="K403" s="10"/>
      <c r="M403" s="548"/>
      <c r="N403" s="548"/>
    </row>
    <row r="404" spans="2:14" s="5" customFormat="1" ht="63">
      <c r="B404" s="1"/>
      <c r="C404" s="351">
        <v>3636</v>
      </c>
      <c r="D404" s="352" t="s">
        <v>444</v>
      </c>
      <c r="E404" s="353" t="s">
        <v>119</v>
      </c>
      <c r="F404" s="354">
        <v>750466</v>
      </c>
      <c r="G404" s="288" t="s">
        <v>117</v>
      </c>
      <c r="H404" s="288"/>
      <c r="I404" s="1"/>
      <c r="J404" s="549"/>
      <c r="K404" s="10"/>
      <c r="M404" s="548"/>
      <c r="N404" s="548"/>
    </row>
    <row r="405" spans="2:14" s="5" customFormat="1" ht="63">
      <c r="B405" s="1"/>
      <c r="C405" s="351">
        <v>3637</v>
      </c>
      <c r="D405" s="352" t="s">
        <v>445</v>
      </c>
      <c r="E405" s="353" t="s">
        <v>119</v>
      </c>
      <c r="F405" s="354">
        <v>589987</v>
      </c>
      <c r="G405" s="288" t="s">
        <v>117</v>
      </c>
      <c r="H405" s="288"/>
      <c r="I405" s="1"/>
      <c r="J405" s="549"/>
      <c r="K405" s="10"/>
      <c r="M405" s="548"/>
      <c r="N405" s="548"/>
    </row>
    <row r="406" spans="2:14" s="5" customFormat="1" ht="63">
      <c r="B406" s="1"/>
      <c r="C406" s="351">
        <v>3639</v>
      </c>
      <c r="D406" s="352" t="s">
        <v>446</v>
      </c>
      <c r="E406" s="353" t="s">
        <v>119</v>
      </c>
      <c r="F406" s="354">
        <v>602182</v>
      </c>
      <c r="G406" s="288" t="s">
        <v>117</v>
      </c>
      <c r="H406" s="288"/>
      <c r="I406" s="1"/>
      <c r="J406" s="549"/>
      <c r="K406" s="10"/>
      <c r="M406" s="548"/>
      <c r="N406" s="548"/>
    </row>
    <row r="407" spans="2:14" s="5" customFormat="1" ht="78.75">
      <c r="B407" s="1"/>
      <c r="C407" s="351">
        <v>3641</v>
      </c>
      <c r="D407" s="352" t="s">
        <v>447</v>
      </c>
      <c r="E407" s="353" t="s">
        <v>119</v>
      </c>
      <c r="F407" s="354">
        <v>636457</v>
      </c>
      <c r="G407" s="288" t="s">
        <v>117</v>
      </c>
      <c r="H407" s="288"/>
      <c r="I407" s="1"/>
      <c r="J407" s="549"/>
      <c r="K407" s="10"/>
      <c r="M407" s="548"/>
      <c r="N407" s="548"/>
    </row>
    <row r="408" spans="2:14" s="5" customFormat="1" ht="78.75">
      <c r="B408" s="1"/>
      <c r="C408" s="351">
        <v>3642</v>
      </c>
      <c r="D408" s="352" t="s">
        <v>448</v>
      </c>
      <c r="E408" s="353" t="s">
        <v>119</v>
      </c>
      <c r="F408" s="354">
        <v>636457</v>
      </c>
      <c r="G408" s="288" t="s">
        <v>117</v>
      </c>
      <c r="H408" s="288"/>
      <c r="I408" s="1"/>
      <c r="J408" s="549"/>
      <c r="K408" s="10"/>
      <c r="M408" s="548"/>
      <c r="N408" s="548"/>
    </row>
    <row r="409" spans="2:14" s="5" customFormat="1" ht="78.75">
      <c r="B409" s="1"/>
      <c r="C409" s="351">
        <v>3643</v>
      </c>
      <c r="D409" s="352" t="s">
        <v>449</v>
      </c>
      <c r="E409" s="353" t="s">
        <v>119</v>
      </c>
      <c r="F409" s="354">
        <v>635076</v>
      </c>
      <c r="G409" s="288" t="s">
        <v>117</v>
      </c>
      <c r="H409" s="288"/>
      <c r="I409" s="1"/>
      <c r="J409" s="549"/>
      <c r="K409" s="10"/>
      <c r="M409" s="548"/>
      <c r="N409" s="548"/>
    </row>
    <row r="410" spans="2:14" s="5" customFormat="1" ht="63">
      <c r="B410" s="1"/>
      <c r="C410" s="351">
        <v>3644</v>
      </c>
      <c r="D410" s="352" t="s">
        <v>450</v>
      </c>
      <c r="E410" s="353" t="s">
        <v>119</v>
      </c>
      <c r="F410" s="354">
        <v>710168</v>
      </c>
      <c r="G410" s="288" t="s">
        <v>117</v>
      </c>
      <c r="H410" s="288"/>
      <c r="I410" s="1"/>
      <c r="J410" s="549"/>
      <c r="K410" s="10"/>
      <c r="M410" s="548"/>
      <c r="N410" s="548"/>
    </row>
    <row r="411" spans="2:14" s="5" customFormat="1" ht="63">
      <c r="B411" s="1"/>
      <c r="C411" s="351">
        <v>3645</v>
      </c>
      <c r="D411" s="352" t="s">
        <v>451</v>
      </c>
      <c r="E411" s="353" t="s">
        <v>119</v>
      </c>
      <c r="F411" s="354">
        <v>677183</v>
      </c>
      <c r="G411" s="288" t="s">
        <v>117</v>
      </c>
      <c r="H411" s="288"/>
      <c r="I411" s="1"/>
      <c r="J411" s="549"/>
      <c r="K411" s="10"/>
      <c r="M411" s="548"/>
      <c r="N411" s="548"/>
    </row>
    <row r="412" spans="2:14" s="5" customFormat="1" ht="78.75">
      <c r="B412" s="1"/>
      <c r="C412" s="351">
        <v>3646</v>
      </c>
      <c r="D412" s="352" t="s">
        <v>452</v>
      </c>
      <c r="E412" s="353" t="s">
        <v>119</v>
      </c>
      <c r="F412" s="354">
        <v>611095</v>
      </c>
      <c r="G412" s="288" t="s">
        <v>117</v>
      </c>
      <c r="H412" s="288"/>
      <c r="I412" s="1"/>
      <c r="J412" s="549"/>
      <c r="K412" s="10"/>
      <c r="M412" s="548"/>
      <c r="N412" s="548"/>
    </row>
    <row r="413" spans="2:14" s="5" customFormat="1" ht="63">
      <c r="B413" s="1"/>
      <c r="C413" s="351">
        <v>3647</v>
      </c>
      <c r="D413" s="352" t="s">
        <v>453</v>
      </c>
      <c r="E413" s="353" t="s">
        <v>119</v>
      </c>
      <c r="F413" s="354">
        <v>508679</v>
      </c>
      <c r="G413" s="288" t="s">
        <v>117</v>
      </c>
      <c r="H413" s="288"/>
      <c r="I413" s="1"/>
      <c r="J413" s="549"/>
      <c r="K413" s="10"/>
      <c r="M413" s="548"/>
      <c r="N413" s="548"/>
    </row>
    <row r="414" spans="2:14" s="5" customFormat="1" ht="31.5">
      <c r="B414" s="1"/>
      <c r="C414" s="351">
        <v>3649</v>
      </c>
      <c r="D414" s="352" t="s">
        <v>454</v>
      </c>
      <c r="E414" s="353" t="s">
        <v>119</v>
      </c>
      <c r="F414" s="354">
        <v>360354</v>
      </c>
      <c r="G414" s="288" t="s">
        <v>117</v>
      </c>
      <c r="H414" s="288"/>
      <c r="I414" s="1"/>
      <c r="J414" s="549"/>
      <c r="K414" s="10"/>
      <c r="M414" s="548"/>
      <c r="N414" s="548"/>
    </row>
    <row r="415" spans="2:14" s="5" customFormat="1" ht="31.5">
      <c r="B415" s="1"/>
      <c r="C415" s="351">
        <v>3650</v>
      </c>
      <c r="D415" s="352" t="s">
        <v>455</v>
      </c>
      <c r="E415" s="353" t="s">
        <v>119</v>
      </c>
      <c r="F415" s="354">
        <v>331080</v>
      </c>
      <c r="G415" s="288" t="s">
        <v>117</v>
      </c>
      <c r="H415" s="288"/>
      <c r="I415" s="1"/>
      <c r="J415" s="549"/>
      <c r="K415" s="10"/>
      <c r="M415" s="548"/>
      <c r="N415" s="548"/>
    </row>
    <row r="416" spans="2:14" s="5" customFormat="1" ht="47.25">
      <c r="B416" s="1"/>
      <c r="C416" s="351">
        <v>3652</v>
      </c>
      <c r="D416" s="352" t="s">
        <v>456</v>
      </c>
      <c r="E416" s="353" t="s">
        <v>125</v>
      </c>
      <c r="F416" s="354">
        <v>3542862</v>
      </c>
      <c r="G416" s="288" t="s">
        <v>117</v>
      </c>
      <c r="H416" s="288" t="s">
        <v>145</v>
      </c>
      <c r="I416" s="1"/>
      <c r="J416" s="549"/>
      <c r="K416" s="10"/>
      <c r="M416" s="548"/>
      <c r="N416" s="548"/>
    </row>
    <row r="417" spans="2:14" s="5" customFormat="1" ht="47.25">
      <c r="B417" s="1"/>
      <c r="C417" s="351">
        <v>3653</v>
      </c>
      <c r="D417" s="352" t="s">
        <v>457</v>
      </c>
      <c r="E417" s="353" t="s">
        <v>125</v>
      </c>
      <c r="F417" s="354">
        <v>4933945</v>
      </c>
      <c r="G417" s="288" t="s">
        <v>117</v>
      </c>
      <c r="H417" s="288" t="s">
        <v>145</v>
      </c>
      <c r="I417" s="1"/>
      <c r="J417" s="549"/>
      <c r="K417" s="10"/>
      <c r="M417" s="548"/>
      <c r="N417" s="548"/>
    </row>
    <row r="418" spans="2:14" s="5" customFormat="1" ht="47.25">
      <c r="B418" s="1"/>
      <c r="C418" s="351">
        <v>3654</v>
      </c>
      <c r="D418" s="352" t="s">
        <v>458</v>
      </c>
      <c r="E418" s="353" t="s">
        <v>125</v>
      </c>
      <c r="F418" s="354">
        <v>3381719</v>
      </c>
      <c r="G418" s="288" t="s">
        <v>117</v>
      </c>
      <c r="H418" s="288" t="s">
        <v>145</v>
      </c>
      <c r="I418" s="1"/>
      <c r="J418" s="549"/>
      <c r="K418" s="10"/>
      <c r="M418" s="548"/>
      <c r="N418" s="548"/>
    </row>
    <row r="419" spans="2:14" s="5" customFormat="1" ht="47.25">
      <c r="B419" s="1"/>
      <c r="C419" s="351">
        <v>3655</v>
      </c>
      <c r="D419" s="352" t="s">
        <v>459</v>
      </c>
      <c r="E419" s="353" t="s">
        <v>125</v>
      </c>
      <c r="F419" s="354">
        <v>6065632</v>
      </c>
      <c r="G419" s="288" t="s">
        <v>117</v>
      </c>
      <c r="H419" s="288" t="s">
        <v>145</v>
      </c>
      <c r="I419" s="1"/>
      <c r="J419" s="549"/>
      <c r="K419" s="10"/>
      <c r="M419" s="548"/>
      <c r="N419" s="548"/>
    </row>
    <row r="420" spans="2:14" s="5" customFormat="1" ht="47.25">
      <c r="B420" s="1"/>
      <c r="C420" s="351">
        <v>3665</v>
      </c>
      <c r="D420" s="352" t="s">
        <v>460</v>
      </c>
      <c r="E420" s="353" t="s">
        <v>119</v>
      </c>
      <c r="F420" s="354">
        <v>276934</v>
      </c>
      <c r="G420" s="288" t="s">
        <v>117</v>
      </c>
      <c r="H420" s="288"/>
      <c r="I420" s="1"/>
      <c r="J420" s="549"/>
      <c r="K420" s="10"/>
      <c r="M420" s="548"/>
      <c r="N420" s="548"/>
    </row>
    <row r="421" spans="2:14" s="5" customFormat="1" ht="31.5">
      <c r="B421" s="1"/>
      <c r="C421" s="351">
        <v>3684</v>
      </c>
      <c r="D421" s="352" t="s">
        <v>461</v>
      </c>
      <c r="E421" s="353" t="s">
        <v>125</v>
      </c>
      <c r="F421" s="354">
        <v>144277</v>
      </c>
      <c r="G421" s="288" t="s">
        <v>117</v>
      </c>
      <c r="H421" s="288"/>
      <c r="I421" s="1"/>
      <c r="J421" s="549"/>
      <c r="K421" s="10"/>
      <c r="M421" s="548"/>
      <c r="N421" s="548"/>
    </row>
    <row r="422" spans="2:14" s="5" customFormat="1" ht="31.5">
      <c r="B422" s="1"/>
      <c r="C422" s="351">
        <v>3685</v>
      </c>
      <c r="D422" s="352" t="s">
        <v>462</v>
      </c>
      <c r="E422" s="353" t="s">
        <v>125</v>
      </c>
      <c r="F422" s="354">
        <v>520316</v>
      </c>
      <c r="G422" s="288" t="s">
        <v>117</v>
      </c>
      <c r="H422" s="288"/>
      <c r="I422" s="1"/>
      <c r="J422" s="549"/>
      <c r="K422" s="10"/>
      <c r="M422" s="548"/>
      <c r="N422" s="548"/>
    </row>
    <row r="423" spans="2:14" s="5" customFormat="1" ht="31.5">
      <c r="B423" s="1"/>
      <c r="C423" s="351">
        <v>3687</v>
      </c>
      <c r="D423" s="352" t="s">
        <v>463</v>
      </c>
      <c r="E423" s="353" t="s">
        <v>125</v>
      </c>
      <c r="F423" s="354">
        <v>197867</v>
      </c>
      <c r="G423" s="288" t="s">
        <v>117</v>
      </c>
      <c r="H423" s="288" t="s">
        <v>145</v>
      </c>
      <c r="I423" s="1"/>
      <c r="J423" s="549"/>
      <c r="K423" s="10"/>
      <c r="M423" s="548"/>
      <c r="N423" s="548"/>
    </row>
    <row r="424" spans="2:14" s="5" customFormat="1" ht="31.5">
      <c r="B424" s="1"/>
      <c r="C424" s="351">
        <v>3688</v>
      </c>
      <c r="D424" s="352" t="s">
        <v>464</v>
      </c>
      <c r="E424" s="353" t="s">
        <v>125</v>
      </c>
      <c r="F424" s="354">
        <v>41764</v>
      </c>
      <c r="G424" s="288" t="s">
        <v>117</v>
      </c>
      <c r="H424" s="288"/>
      <c r="I424" s="1"/>
      <c r="J424" s="549"/>
      <c r="K424" s="10"/>
      <c r="M424" s="548"/>
      <c r="N424" s="548"/>
    </row>
    <row r="425" spans="2:14" s="5" customFormat="1" ht="63">
      <c r="B425" s="1"/>
      <c r="C425" s="351">
        <v>3689</v>
      </c>
      <c r="D425" s="352" t="s">
        <v>465</v>
      </c>
      <c r="E425" s="353" t="s">
        <v>119</v>
      </c>
      <c r="F425" s="354">
        <v>104701</v>
      </c>
      <c r="G425" s="288" t="s">
        <v>117</v>
      </c>
      <c r="H425" s="288"/>
      <c r="I425" s="1"/>
      <c r="J425" s="549"/>
      <c r="K425" s="10"/>
      <c r="M425" s="548"/>
      <c r="N425" s="548"/>
    </row>
    <row r="426" spans="2:14" s="5" customFormat="1" ht="47.25">
      <c r="B426" s="1"/>
      <c r="C426" s="351">
        <v>3695</v>
      </c>
      <c r="D426" s="352" t="s">
        <v>466</v>
      </c>
      <c r="E426" s="353" t="s">
        <v>125</v>
      </c>
      <c r="F426" s="354">
        <v>596946</v>
      </c>
      <c r="G426" s="288" t="s">
        <v>117</v>
      </c>
      <c r="H426" s="288"/>
      <c r="I426" s="1"/>
      <c r="J426" s="549"/>
      <c r="K426" s="10"/>
      <c r="M426" s="548"/>
      <c r="N426" s="548"/>
    </row>
    <row r="427" spans="2:14" s="5" customFormat="1" ht="47.25">
      <c r="B427" s="1"/>
      <c r="C427" s="351">
        <v>3696</v>
      </c>
      <c r="D427" s="352" t="s">
        <v>467</v>
      </c>
      <c r="E427" s="353" t="s">
        <v>116</v>
      </c>
      <c r="F427" s="354">
        <v>70782</v>
      </c>
      <c r="G427" s="288" t="s">
        <v>117</v>
      </c>
      <c r="H427" s="288"/>
      <c r="I427" s="1"/>
      <c r="J427" s="549"/>
      <c r="K427" s="10"/>
      <c r="M427" s="548"/>
      <c r="N427" s="548"/>
    </row>
    <row r="428" spans="2:14" s="5" customFormat="1" ht="47.25">
      <c r="B428" s="1"/>
      <c r="C428" s="351">
        <v>3698</v>
      </c>
      <c r="D428" s="352" t="s">
        <v>468</v>
      </c>
      <c r="E428" s="353" t="s">
        <v>125</v>
      </c>
      <c r="F428" s="354">
        <v>277841</v>
      </c>
      <c r="G428" s="288" t="s">
        <v>117</v>
      </c>
      <c r="H428" s="288"/>
      <c r="I428" s="1"/>
      <c r="J428" s="549"/>
      <c r="K428" s="10"/>
      <c r="M428" s="548"/>
      <c r="N428" s="548"/>
    </row>
    <row r="429" spans="2:14" s="5" customFormat="1" ht="31.5">
      <c r="B429" s="1"/>
      <c r="C429" s="351">
        <v>3699</v>
      </c>
      <c r="D429" s="352" t="s">
        <v>469</v>
      </c>
      <c r="E429" s="353" t="s">
        <v>125</v>
      </c>
      <c r="F429" s="354">
        <v>155705</v>
      </c>
      <c r="G429" s="288" t="s">
        <v>117</v>
      </c>
      <c r="H429" s="288"/>
      <c r="I429" s="1"/>
      <c r="J429" s="549"/>
      <c r="K429" s="10"/>
      <c r="M429" s="548"/>
      <c r="N429" s="548"/>
    </row>
    <row r="430" spans="2:14" s="5" customFormat="1" ht="63">
      <c r="B430" s="1"/>
      <c r="C430" s="351">
        <v>3704</v>
      </c>
      <c r="D430" s="352" t="s">
        <v>470</v>
      </c>
      <c r="E430" s="353" t="s">
        <v>122</v>
      </c>
      <c r="F430" s="354">
        <v>206096</v>
      </c>
      <c r="G430" s="288" t="s">
        <v>117</v>
      </c>
      <c r="H430" s="288"/>
      <c r="I430" s="1"/>
      <c r="J430" s="549"/>
      <c r="K430" s="10"/>
      <c r="M430" s="548"/>
      <c r="N430" s="548"/>
    </row>
    <row r="431" spans="2:14" s="5" customFormat="1" ht="157.5">
      <c r="B431" s="1"/>
      <c r="C431" s="351">
        <v>3708</v>
      </c>
      <c r="D431" s="352" t="s">
        <v>471</v>
      </c>
      <c r="E431" s="353" t="s">
        <v>472</v>
      </c>
      <c r="F431" s="354">
        <v>3979</v>
      </c>
      <c r="G431" s="288" t="s">
        <v>117</v>
      </c>
      <c r="H431" s="288" t="s">
        <v>145</v>
      </c>
      <c r="I431" s="1"/>
      <c r="J431" s="549"/>
      <c r="K431" s="10"/>
      <c r="M431" s="548"/>
      <c r="N431" s="548"/>
    </row>
    <row r="432" spans="2:14" s="5" customFormat="1" ht="31.5">
      <c r="B432" s="1"/>
      <c r="C432" s="351">
        <v>3710</v>
      </c>
      <c r="D432" s="352" t="s">
        <v>473</v>
      </c>
      <c r="E432" s="353" t="s">
        <v>119</v>
      </c>
      <c r="F432" s="354">
        <v>4854</v>
      </c>
      <c r="G432" s="288" t="s">
        <v>117</v>
      </c>
      <c r="H432" s="288"/>
      <c r="I432" s="1"/>
      <c r="J432" s="549"/>
      <c r="K432" s="10"/>
      <c r="M432" s="548"/>
      <c r="N432" s="548"/>
    </row>
    <row r="433" spans="2:14" s="5" customFormat="1" ht="47.25">
      <c r="B433" s="1"/>
      <c r="C433" s="351">
        <v>3712</v>
      </c>
      <c r="D433" s="352" t="s">
        <v>474</v>
      </c>
      <c r="E433" s="353" t="s">
        <v>125</v>
      </c>
      <c r="F433" s="354">
        <v>3772837</v>
      </c>
      <c r="G433" s="288" t="s">
        <v>117</v>
      </c>
      <c r="H433" s="288" t="s">
        <v>145</v>
      </c>
      <c r="I433" s="1"/>
      <c r="J433" s="549"/>
      <c r="K433" s="10"/>
      <c r="M433" s="548"/>
      <c r="N433" s="548"/>
    </row>
    <row r="434" spans="2:14" s="5" customFormat="1" ht="63">
      <c r="B434" s="1"/>
      <c r="C434" s="351">
        <v>3716</v>
      </c>
      <c r="D434" s="352" t="s">
        <v>475</v>
      </c>
      <c r="E434" s="353" t="s">
        <v>125</v>
      </c>
      <c r="F434" s="354">
        <v>1039298</v>
      </c>
      <c r="G434" s="288" t="s">
        <v>117</v>
      </c>
      <c r="H434" s="288" t="s">
        <v>145</v>
      </c>
      <c r="I434" s="1"/>
      <c r="J434" s="549"/>
      <c r="K434" s="10"/>
      <c r="M434" s="548"/>
      <c r="N434" s="548"/>
    </row>
    <row r="435" spans="2:14" s="5" customFormat="1" ht="47.25">
      <c r="B435" s="1"/>
      <c r="C435" s="351">
        <v>3721</v>
      </c>
      <c r="D435" s="352" t="s">
        <v>476</v>
      </c>
      <c r="E435" s="353" t="s">
        <v>116</v>
      </c>
      <c r="F435" s="354">
        <v>18120</v>
      </c>
      <c r="G435" s="288" t="s">
        <v>117</v>
      </c>
      <c r="H435" s="288"/>
      <c r="I435" s="1"/>
      <c r="J435" s="549"/>
      <c r="K435" s="10"/>
      <c r="M435" s="548"/>
      <c r="N435" s="548"/>
    </row>
    <row r="436" spans="2:14" s="5" customFormat="1" ht="63">
      <c r="B436" s="1"/>
      <c r="C436" s="351">
        <v>3722</v>
      </c>
      <c r="D436" s="352" t="s">
        <v>477</v>
      </c>
      <c r="E436" s="353" t="s">
        <v>125</v>
      </c>
      <c r="F436" s="354">
        <v>119299</v>
      </c>
      <c r="G436" s="288" t="s">
        <v>117</v>
      </c>
      <c r="H436" s="288"/>
      <c r="I436" s="1"/>
      <c r="J436" s="549"/>
      <c r="K436" s="10"/>
      <c r="M436" s="548"/>
      <c r="N436" s="548"/>
    </row>
    <row r="437" spans="2:14" s="5" customFormat="1" ht="31.5">
      <c r="B437" s="1"/>
      <c r="C437" s="351">
        <v>3723</v>
      </c>
      <c r="D437" s="352" t="s">
        <v>478</v>
      </c>
      <c r="E437" s="353" t="s">
        <v>125</v>
      </c>
      <c r="F437" s="354">
        <v>75357</v>
      </c>
      <c r="G437" s="288" t="s">
        <v>117</v>
      </c>
      <c r="H437" s="288"/>
      <c r="I437" s="1"/>
      <c r="J437" s="549"/>
      <c r="K437" s="10"/>
      <c r="M437" s="548"/>
      <c r="N437" s="548"/>
    </row>
    <row r="438" spans="2:14" s="5" customFormat="1" ht="31.5">
      <c r="B438" s="1"/>
      <c r="C438" s="351">
        <v>3724</v>
      </c>
      <c r="D438" s="352" t="s">
        <v>479</v>
      </c>
      <c r="E438" s="353" t="s">
        <v>125</v>
      </c>
      <c r="F438" s="354">
        <v>75357</v>
      </c>
      <c r="G438" s="288" t="s">
        <v>117</v>
      </c>
      <c r="H438" s="288"/>
      <c r="I438" s="1"/>
      <c r="J438" s="549"/>
      <c r="K438" s="10"/>
      <c r="M438" s="548"/>
      <c r="N438" s="548"/>
    </row>
    <row r="439" spans="2:14" s="5" customFormat="1" ht="47.25">
      <c r="B439" s="1"/>
      <c r="C439" s="351">
        <v>3727</v>
      </c>
      <c r="D439" s="352" t="s">
        <v>480</v>
      </c>
      <c r="E439" s="353" t="s">
        <v>122</v>
      </c>
      <c r="F439" s="354">
        <v>5579</v>
      </c>
      <c r="G439" s="288" t="s">
        <v>117</v>
      </c>
      <c r="H439" s="288"/>
      <c r="I439" s="1"/>
      <c r="J439" s="549"/>
      <c r="K439" s="10"/>
      <c r="M439" s="548"/>
      <c r="N439" s="548"/>
    </row>
    <row r="440" spans="2:14" s="5" customFormat="1" ht="47.25">
      <c r="B440" s="1"/>
      <c r="C440" s="351">
        <v>3729</v>
      </c>
      <c r="D440" s="352" t="s">
        <v>481</v>
      </c>
      <c r="E440" s="353" t="s">
        <v>119</v>
      </c>
      <c r="F440" s="354">
        <v>408177</v>
      </c>
      <c r="G440" s="288" t="s">
        <v>117</v>
      </c>
      <c r="H440" s="288"/>
      <c r="I440" s="1"/>
      <c r="J440" s="549"/>
      <c r="K440" s="10"/>
      <c r="M440" s="548"/>
      <c r="N440" s="548"/>
    </row>
    <row r="441" spans="2:14" s="5" customFormat="1" ht="31.5">
      <c r="B441" s="1"/>
      <c r="C441" s="351">
        <v>3730</v>
      </c>
      <c r="D441" s="352" t="s">
        <v>482</v>
      </c>
      <c r="E441" s="353" t="s">
        <v>119</v>
      </c>
      <c r="F441" s="354">
        <v>392539</v>
      </c>
      <c r="G441" s="288" t="s">
        <v>117</v>
      </c>
      <c r="H441" s="288"/>
      <c r="I441" s="1"/>
      <c r="J441" s="549"/>
      <c r="K441" s="10"/>
      <c r="M441" s="548"/>
      <c r="N441" s="548"/>
    </row>
    <row r="442" spans="2:14" s="5" customFormat="1" ht="63">
      <c r="B442" s="1"/>
      <c r="C442" s="351">
        <v>3733</v>
      </c>
      <c r="D442" s="352" t="s">
        <v>483</v>
      </c>
      <c r="E442" s="353" t="s">
        <v>122</v>
      </c>
      <c r="F442" s="354">
        <v>1601250</v>
      </c>
      <c r="G442" s="288" t="s">
        <v>117</v>
      </c>
      <c r="H442" s="288" t="s">
        <v>145</v>
      </c>
      <c r="I442" s="1"/>
      <c r="J442" s="549"/>
      <c r="K442" s="10"/>
      <c r="M442" s="548"/>
      <c r="N442" s="548"/>
    </row>
    <row r="443" spans="2:14" s="5" customFormat="1" ht="31.5">
      <c r="B443" s="1"/>
      <c r="C443" s="351">
        <v>3735</v>
      </c>
      <c r="D443" s="352" t="s">
        <v>484</v>
      </c>
      <c r="E443" s="353" t="s">
        <v>122</v>
      </c>
      <c r="F443" s="354">
        <v>2120</v>
      </c>
      <c r="G443" s="288" t="s">
        <v>117</v>
      </c>
      <c r="H443" s="288"/>
      <c r="I443" s="1"/>
      <c r="J443" s="549"/>
      <c r="K443" s="10"/>
      <c r="M443" s="548"/>
      <c r="N443" s="548"/>
    </row>
    <row r="444" spans="2:14" s="5" customFormat="1" ht="63">
      <c r="B444" s="1"/>
      <c r="C444" s="351">
        <v>3745</v>
      </c>
      <c r="D444" s="352" t="s">
        <v>485</v>
      </c>
      <c r="E444" s="353" t="s">
        <v>116</v>
      </c>
      <c r="F444" s="354">
        <v>76554</v>
      </c>
      <c r="G444" s="288" t="s">
        <v>117</v>
      </c>
      <c r="H444" s="288"/>
      <c r="I444" s="1"/>
      <c r="J444" s="549"/>
      <c r="K444" s="10"/>
      <c r="M444" s="548"/>
      <c r="N444" s="548"/>
    </row>
    <row r="445" spans="2:14" s="5" customFormat="1" ht="47.25">
      <c r="B445" s="1"/>
      <c r="C445" s="351">
        <v>3748</v>
      </c>
      <c r="D445" s="352" t="s">
        <v>486</v>
      </c>
      <c r="E445" s="353" t="s">
        <v>119</v>
      </c>
      <c r="F445" s="354">
        <v>548655</v>
      </c>
      <c r="G445" s="288" t="s">
        <v>117</v>
      </c>
      <c r="H445" s="288" t="s">
        <v>145</v>
      </c>
      <c r="I445" s="1"/>
      <c r="J445" s="549"/>
      <c r="K445" s="10"/>
      <c r="M445" s="548"/>
      <c r="N445" s="548"/>
    </row>
    <row r="446" spans="2:14" s="5" customFormat="1" ht="47.25">
      <c r="B446" s="1"/>
      <c r="C446" s="351">
        <v>3749</v>
      </c>
      <c r="D446" s="352" t="s">
        <v>487</v>
      </c>
      <c r="E446" s="353" t="s">
        <v>119</v>
      </c>
      <c r="F446" s="354">
        <v>553028</v>
      </c>
      <c r="G446" s="288" t="s">
        <v>117</v>
      </c>
      <c r="H446" s="288" t="s">
        <v>145</v>
      </c>
      <c r="I446" s="1"/>
      <c r="J446" s="549"/>
      <c r="K446" s="10"/>
      <c r="M446" s="548"/>
      <c r="N446" s="548"/>
    </row>
    <row r="447" spans="2:14" s="5" customFormat="1" ht="31.5">
      <c r="B447" s="1"/>
      <c r="C447" s="351">
        <v>3751</v>
      </c>
      <c r="D447" s="352" t="s">
        <v>488</v>
      </c>
      <c r="E447" s="353" t="s">
        <v>122</v>
      </c>
      <c r="F447" s="354">
        <v>53154</v>
      </c>
      <c r="G447" s="288" t="s">
        <v>117</v>
      </c>
      <c r="H447" s="288"/>
      <c r="I447" s="1"/>
      <c r="J447" s="549"/>
      <c r="K447" s="10"/>
      <c r="M447" s="548"/>
      <c r="N447" s="548"/>
    </row>
    <row r="448" spans="2:14" s="5" customFormat="1" ht="47.25">
      <c r="B448" s="1"/>
      <c r="C448" s="351">
        <v>3753</v>
      </c>
      <c r="D448" s="352" t="s">
        <v>489</v>
      </c>
      <c r="E448" s="353" t="s">
        <v>122</v>
      </c>
      <c r="F448" s="354">
        <v>22604</v>
      </c>
      <c r="G448" s="288" t="s">
        <v>117</v>
      </c>
      <c r="H448" s="288" t="s">
        <v>145</v>
      </c>
      <c r="I448" s="1"/>
      <c r="J448" s="549"/>
      <c r="K448" s="10"/>
      <c r="M448" s="548"/>
      <c r="N448" s="548"/>
    </row>
    <row r="449" spans="2:14" s="5" customFormat="1" ht="189">
      <c r="B449" s="1"/>
      <c r="C449" s="351">
        <v>3758</v>
      </c>
      <c r="D449" s="352" t="s">
        <v>490</v>
      </c>
      <c r="E449" s="353" t="s">
        <v>122</v>
      </c>
      <c r="F449" s="354">
        <v>349268</v>
      </c>
      <c r="G449" s="288" t="s">
        <v>117</v>
      </c>
      <c r="H449" s="288"/>
      <c r="I449" s="1"/>
      <c r="J449" s="549"/>
      <c r="K449" s="10"/>
      <c r="M449" s="548"/>
      <c r="N449" s="548"/>
    </row>
    <row r="450" spans="2:14" s="5" customFormat="1" ht="189">
      <c r="B450" s="1"/>
      <c r="C450" s="351">
        <v>3760</v>
      </c>
      <c r="D450" s="352" t="s">
        <v>491</v>
      </c>
      <c r="E450" s="353" t="s">
        <v>122</v>
      </c>
      <c r="F450" s="354">
        <v>420153</v>
      </c>
      <c r="G450" s="288" t="s">
        <v>117</v>
      </c>
      <c r="H450" s="288"/>
      <c r="I450" s="1"/>
      <c r="J450" s="549"/>
      <c r="K450" s="10"/>
      <c r="M450" s="548"/>
      <c r="N450" s="548"/>
    </row>
    <row r="451" spans="2:14" s="5" customFormat="1" ht="189">
      <c r="B451" s="1"/>
      <c r="C451" s="351">
        <v>3761</v>
      </c>
      <c r="D451" s="352" t="s">
        <v>492</v>
      </c>
      <c r="E451" s="353" t="s">
        <v>122</v>
      </c>
      <c r="F451" s="354">
        <v>510972</v>
      </c>
      <c r="G451" s="288" t="s">
        <v>117</v>
      </c>
      <c r="H451" s="288"/>
      <c r="I451" s="1"/>
      <c r="J451" s="549"/>
      <c r="K451" s="10"/>
      <c r="M451" s="548"/>
      <c r="N451" s="548"/>
    </row>
    <row r="452" spans="2:14" s="5" customFormat="1" ht="31.5">
      <c r="B452" s="1"/>
      <c r="C452" s="351">
        <v>3770</v>
      </c>
      <c r="D452" s="352" t="s">
        <v>493</v>
      </c>
      <c r="E452" s="353" t="s">
        <v>494</v>
      </c>
      <c r="F452" s="354">
        <v>409501</v>
      </c>
      <c r="G452" s="288" t="s">
        <v>117</v>
      </c>
      <c r="H452" s="288"/>
      <c r="I452" s="1"/>
      <c r="J452" s="549"/>
      <c r="K452" s="10"/>
      <c r="M452" s="548"/>
      <c r="N452" s="548"/>
    </row>
    <row r="453" spans="2:14" s="5" customFormat="1" ht="47.25">
      <c r="B453" s="1"/>
      <c r="C453" s="351">
        <v>3776</v>
      </c>
      <c r="D453" s="352" t="s">
        <v>495</v>
      </c>
      <c r="E453" s="353" t="s">
        <v>116</v>
      </c>
      <c r="F453" s="354">
        <v>36514</v>
      </c>
      <c r="G453" s="288" t="s">
        <v>117</v>
      </c>
      <c r="H453" s="288"/>
      <c r="I453" s="1"/>
      <c r="J453" s="549"/>
      <c r="K453" s="10"/>
      <c r="M453" s="548"/>
      <c r="N453" s="548"/>
    </row>
    <row r="454" spans="2:14" s="5" customFormat="1" ht="47.25">
      <c r="B454" s="1"/>
      <c r="C454" s="351">
        <v>3777</v>
      </c>
      <c r="D454" s="352" t="s">
        <v>496</v>
      </c>
      <c r="E454" s="353" t="s">
        <v>125</v>
      </c>
      <c r="F454" s="354">
        <v>278846</v>
      </c>
      <c r="G454" s="288" t="s">
        <v>117</v>
      </c>
      <c r="H454" s="288"/>
      <c r="I454" s="1"/>
      <c r="J454" s="549"/>
      <c r="K454" s="10"/>
      <c r="M454" s="548"/>
      <c r="N454" s="548"/>
    </row>
    <row r="455" spans="2:14" s="5" customFormat="1" ht="63">
      <c r="B455" s="1"/>
      <c r="C455" s="351">
        <v>3779</v>
      </c>
      <c r="D455" s="352" t="s">
        <v>497</v>
      </c>
      <c r="E455" s="353" t="s">
        <v>125</v>
      </c>
      <c r="F455" s="354">
        <v>387619</v>
      </c>
      <c r="G455" s="288" t="s">
        <v>117</v>
      </c>
      <c r="H455" s="288" t="s">
        <v>145</v>
      </c>
      <c r="I455" s="1"/>
      <c r="J455" s="549"/>
      <c r="K455" s="10"/>
      <c r="M455" s="548"/>
      <c r="N455" s="548"/>
    </row>
    <row r="456" spans="2:14" s="5" customFormat="1" ht="47.25">
      <c r="B456" s="1"/>
      <c r="C456" s="351">
        <v>3780</v>
      </c>
      <c r="D456" s="352" t="s">
        <v>498</v>
      </c>
      <c r="E456" s="353" t="s">
        <v>122</v>
      </c>
      <c r="F456" s="354">
        <v>74548</v>
      </c>
      <c r="G456" s="288" t="s">
        <v>117</v>
      </c>
      <c r="H456" s="288"/>
      <c r="I456" s="1"/>
      <c r="J456" s="549"/>
      <c r="K456" s="10"/>
      <c r="M456" s="548"/>
      <c r="N456" s="548"/>
    </row>
    <row r="457" spans="2:14" s="5" customFormat="1" ht="47.25">
      <c r="B457" s="1"/>
      <c r="C457" s="351">
        <v>3784</v>
      </c>
      <c r="D457" s="352" t="s">
        <v>499</v>
      </c>
      <c r="E457" s="353" t="s">
        <v>122</v>
      </c>
      <c r="F457" s="354">
        <v>26006</v>
      </c>
      <c r="G457" s="288" t="s">
        <v>117</v>
      </c>
      <c r="H457" s="288" t="s">
        <v>145</v>
      </c>
      <c r="I457" s="1"/>
      <c r="J457" s="549"/>
      <c r="K457" s="10"/>
      <c r="M457" s="548"/>
      <c r="N457" s="548"/>
    </row>
    <row r="458" spans="2:14" s="5" customFormat="1" ht="31.5">
      <c r="B458" s="1"/>
      <c r="C458" s="351">
        <v>3787</v>
      </c>
      <c r="D458" s="352" t="s">
        <v>500</v>
      </c>
      <c r="E458" s="353" t="s">
        <v>122</v>
      </c>
      <c r="F458" s="354">
        <v>22339</v>
      </c>
      <c r="G458" s="288" t="s">
        <v>117</v>
      </c>
      <c r="H458" s="288"/>
      <c r="I458" s="1"/>
      <c r="J458" s="549"/>
      <c r="K458" s="10"/>
      <c r="M458" s="548"/>
      <c r="N458" s="548"/>
    </row>
    <row r="459" spans="2:14" s="5" customFormat="1" ht="31.5">
      <c r="B459" s="1"/>
      <c r="C459" s="351">
        <v>3795</v>
      </c>
      <c r="D459" s="352" t="s">
        <v>501</v>
      </c>
      <c r="E459" s="353" t="s">
        <v>122</v>
      </c>
      <c r="F459" s="354">
        <v>201442</v>
      </c>
      <c r="G459" s="288" t="s">
        <v>117</v>
      </c>
      <c r="H459" s="288"/>
      <c r="I459" s="1"/>
      <c r="J459" s="549"/>
      <c r="K459" s="10"/>
      <c r="M459" s="548"/>
      <c r="N459" s="548"/>
    </row>
    <row r="460" spans="2:14" s="5" customFormat="1" ht="31.5">
      <c r="B460" s="1"/>
      <c r="C460" s="351">
        <v>3796</v>
      </c>
      <c r="D460" s="352" t="s">
        <v>502</v>
      </c>
      <c r="E460" s="353" t="s">
        <v>122</v>
      </c>
      <c r="F460" s="354">
        <v>302192</v>
      </c>
      <c r="G460" s="288" t="s">
        <v>117</v>
      </c>
      <c r="H460" s="288"/>
      <c r="I460" s="1"/>
      <c r="J460" s="549"/>
      <c r="K460" s="10"/>
      <c r="M460" s="548"/>
      <c r="N460" s="548"/>
    </row>
    <row r="461" spans="2:14" s="5" customFormat="1" ht="47.25">
      <c r="B461" s="1"/>
      <c r="C461" s="351">
        <v>3797</v>
      </c>
      <c r="D461" s="352" t="s">
        <v>503</v>
      </c>
      <c r="E461" s="353" t="s">
        <v>122</v>
      </c>
      <c r="F461" s="354">
        <v>401405</v>
      </c>
      <c r="G461" s="288" t="s">
        <v>117</v>
      </c>
      <c r="H461" s="288"/>
      <c r="I461" s="1"/>
      <c r="J461" s="549"/>
      <c r="K461" s="10"/>
      <c r="M461" s="548"/>
      <c r="N461" s="548"/>
    </row>
    <row r="462" spans="2:14" s="5" customFormat="1" ht="47.25">
      <c r="B462" s="1"/>
      <c r="C462" s="351">
        <v>3798</v>
      </c>
      <c r="D462" s="352" t="s">
        <v>504</v>
      </c>
      <c r="E462" s="353" t="s">
        <v>122</v>
      </c>
      <c r="F462" s="354">
        <v>601016</v>
      </c>
      <c r="G462" s="288" t="s">
        <v>117</v>
      </c>
      <c r="H462" s="288"/>
      <c r="I462" s="1"/>
      <c r="J462" s="549"/>
      <c r="K462" s="10"/>
      <c r="M462" s="548"/>
      <c r="N462" s="548"/>
    </row>
    <row r="463" spans="2:14" s="5" customFormat="1" ht="31.5">
      <c r="B463" s="1"/>
      <c r="C463" s="351">
        <v>3800</v>
      </c>
      <c r="D463" s="352" t="s">
        <v>505</v>
      </c>
      <c r="E463" s="353" t="s">
        <v>116</v>
      </c>
      <c r="F463" s="354">
        <v>1303</v>
      </c>
      <c r="G463" s="288" t="s">
        <v>117</v>
      </c>
      <c r="H463" s="288"/>
      <c r="I463" s="1"/>
      <c r="J463" s="549"/>
      <c r="K463" s="10"/>
      <c r="M463" s="548"/>
      <c r="N463" s="548"/>
    </row>
    <row r="464" spans="2:14" s="5" customFormat="1" ht="31.5">
      <c r="B464" s="1"/>
      <c r="C464" s="351">
        <v>3806</v>
      </c>
      <c r="D464" s="352" t="s">
        <v>506</v>
      </c>
      <c r="E464" s="353" t="s">
        <v>116</v>
      </c>
      <c r="F464" s="354">
        <v>1980</v>
      </c>
      <c r="G464" s="288" t="s">
        <v>117</v>
      </c>
      <c r="H464" s="288"/>
      <c r="I464" s="1"/>
      <c r="J464" s="549"/>
      <c r="K464" s="10"/>
      <c r="M464" s="548"/>
      <c r="N464" s="548"/>
    </row>
    <row r="465" spans="2:14" s="5" customFormat="1" ht="78.75">
      <c r="B465" s="1"/>
      <c r="C465" s="351">
        <v>3811</v>
      </c>
      <c r="D465" s="352" t="s">
        <v>507</v>
      </c>
      <c r="E465" s="353" t="s">
        <v>122</v>
      </c>
      <c r="F465" s="354">
        <v>1940</v>
      </c>
      <c r="G465" s="288" t="s">
        <v>117</v>
      </c>
      <c r="H465" s="288"/>
      <c r="I465" s="1"/>
      <c r="J465" s="549"/>
      <c r="K465" s="10"/>
      <c r="M465" s="548"/>
      <c r="N465" s="548"/>
    </row>
    <row r="466" spans="2:14" s="5" customFormat="1" ht="47.25">
      <c r="B466" s="1"/>
      <c r="C466" s="351">
        <v>3819</v>
      </c>
      <c r="D466" s="352" t="s">
        <v>508</v>
      </c>
      <c r="E466" s="353" t="s">
        <v>122</v>
      </c>
      <c r="F466" s="354">
        <v>4442</v>
      </c>
      <c r="G466" s="288" t="s">
        <v>117</v>
      </c>
      <c r="H466" s="288"/>
      <c r="I466" s="1"/>
      <c r="J466" s="549"/>
      <c r="K466" s="10"/>
      <c r="M466" s="548"/>
      <c r="N466" s="548"/>
    </row>
    <row r="467" spans="2:14" s="5" customFormat="1" ht="63">
      <c r="B467" s="1"/>
      <c r="C467" s="351">
        <v>3837</v>
      </c>
      <c r="D467" s="352" t="s">
        <v>509</v>
      </c>
      <c r="E467" s="353" t="s">
        <v>122</v>
      </c>
      <c r="F467" s="354">
        <v>10949</v>
      </c>
      <c r="G467" s="288" t="s">
        <v>117</v>
      </c>
      <c r="H467" s="288" t="s">
        <v>145</v>
      </c>
      <c r="I467" s="1"/>
      <c r="J467" s="549"/>
      <c r="K467" s="10"/>
      <c r="M467" s="548"/>
      <c r="N467" s="548"/>
    </row>
    <row r="468" spans="2:14" s="5" customFormat="1" ht="47.25">
      <c r="B468" s="1"/>
      <c r="C468" s="351">
        <v>3841</v>
      </c>
      <c r="D468" s="352" t="s">
        <v>510</v>
      </c>
      <c r="E468" s="353" t="s">
        <v>119</v>
      </c>
      <c r="F468" s="354">
        <v>792512</v>
      </c>
      <c r="G468" s="288" t="s">
        <v>117</v>
      </c>
      <c r="H468" s="288"/>
      <c r="I468" s="1"/>
      <c r="J468" s="549"/>
      <c r="K468" s="10"/>
      <c r="M468" s="548"/>
      <c r="N468" s="548"/>
    </row>
    <row r="469" spans="2:14" s="5" customFormat="1" ht="47.25">
      <c r="B469" s="1"/>
      <c r="C469" s="351">
        <v>3847</v>
      </c>
      <c r="D469" s="352" t="s">
        <v>511</v>
      </c>
      <c r="E469" s="353" t="s">
        <v>119</v>
      </c>
      <c r="F469" s="354">
        <v>115123</v>
      </c>
      <c r="G469" s="288" t="s">
        <v>117</v>
      </c>
      <c r="H469" s="288"/>
      <c r="I469" s="1"/>
      <c r="J469" s="549"/>
      <c r="K469" s="10"/>
      <c r="M469" s="548"/>
      <c r="N469" s="548"/>
    </row>
    <row r="470" spans="2:14" s="5" customFormat="1" ht="47.25">
      <c r="B470" s="1"/>
      <c r="C470" s="351">
        <v>3851</v>
      </c>
      <c r="D470" s="352" t="s">
        <v>512</v>
      </c>
      <c r="E470" s="353" t="s">
        <v>119</v>
      </c>
      <c r="F470" s="354">
        <v>82225</v>
      </c>
      <c r="G470" s="288" t="s">
        <v>117</v>
      </c>
      <c r="H470" s="288"/>
      <c r="I470" s="1"/>
      <c r="J470" s="549"/>
      <c r="K470" s="10"/>
      <c r="M470" s="548"/>
      <c r="N470" s="548"/>
    </row>
    <row r="471" spans="2:14" s="5" customFormat="1" ht="47.25">
      <c r="B471" s="1"/>
      <c r="C471" s="351">
        <v>3864</v>
      </c>
      <c r="D471" s="352" t="s">
        <v>513</v>
      </c>
      <c r="E471" s="353" t="s">
        <v>116</v>
      </c>
      <c r="F471" s="354">
        <v>3392</v>
      </c>
      <c r="G471" s="288" t="s">
        <v>117</v>
      </c>
      <c r="H471" s="288"/>
      <c r="I471" s="1"/>
      <c r="J471" s="549"/>
      <c r="K471" s="10"/>
      <c r="M471" s="548"/>
      <c r="N471" s="548"/>
    </row>
    <row r="472" spans="2:14" s="5" customFormat="1" ht="47.25">
      <c r="B472" s="1"/>
      <c r="C472" s="351">
        <v>3866</v>
      </c>
      <c r="D472" s="352" t="s">
        <v>514</v>
      </c>
      <c r="E472" s="353" t="s">
        <v>116</v>
      </c>
      <c r="F472" s="354">
        <v>2365</v>
      </c>
      <c r="G472" s="288" t="s">
        <v>117</v>
      </c>
      <c r="H472" s="288"/>
      <c r="I472" s="1"/>
      <c r="J472" s="549"/>
      <c r="K472" s="10"/>
      <c r="M472" s="548"/>
      <c r="N472" s="548"/>
    </row>
    <row r="473" spans="2:14" s="5" customFormat="1" ht="47.25">
      <c r="B473" s="1"/>
      <c r="C473" s="351">
        <v>3867</v>
      </c>
      <c r="D473" s="352" t="s">
        <v>515</v>
      </c>
      <c r="E473" s="353" t="s">
        <v>116</v>
      </c>
      <c r="F473" s="354">
        <v>3809</v>
      </c>
      <c r="G473" s="288" t="s">
        <v>117</v>
      </c>
      <c r="H473" s="288"/>
      <c r="I473" s="1"/>
      <c r="J473" s="549"/>
      <c r="K473" s="10"/>
      <c r="M473" s="548"/>
      <c r="N473" s="548"/>
    </row>
    <row r="474" spans="2:14" s="5" customFormat="1" ht="47.25">
      <c r="B474" s="1"/>
      <c r="C474" s="351">
        <v>3872</v>
      </c>
      <c r="D474" s="352" t="s">
        <v>516</v>
      </c>
      <c r="E474" s="353" t="s">
        <v>122</v>
      </c>
      <c r="F474" s="354">
        <v>2323</v>
      </c>
      <c r="G474" s="288" t="s">
        <v>117</v>
      </c>
      <c r="H474" s="288"/>
      <c r="I474" s="1"/>
      <c r="J474" s="549"/>
      <c r="K474" s="10"/>
      <c r="M474" s="548"/>
      <c r="N474" s="548"/>
    </row>
    <row r="475" spans="2:14" s="5" customFormat="1" ht="47.25">
      <c r="B475" s="1"/>
      <c r="C475" s="351">
        <v>3873</v>
      </c>
      <c r="D475" s="352" t="s">
        <v>517</v>
      </c>
      <c r="E475" s="353" t="s">
        <v>119</v>
      </c>
      <c r="F475" s="354">
        <v>270021</v>
      </c>
      <c r="G475" s="288" t="s">
        <v>117</v>
      </c>
      <c r="H475" s="288"/>
      <c r="I475" s="1"/>
      <c r="J475" s="549"/>
      <c r="K475" s="10"/>
      <c r="M475" s="548"/>
      <c r="N475" s="548"/>
    </row>
    <row r="476" spans="2:14" s="5" customFormat="1" ht="25.5">
      <c r="B476" s="1"/>
      <c r="C476" s="351">
        <v>3874</v>
      </c>
      <c r="D476" s="352" t="s">
        <v>518</v>
      </c>
      <c r="E476" s="353" t="s">
        <v>119</v>
      </c>
      <c r="F476" s="354">
        <v>275851</v>
      </c>
      <c r="G476" s="288" t="s">
        <v>117</v>
      </c>
      <c r="H476" s="288"/>
      <c r="I476" s="1"/>
      <c r="J476" s="549"/>
      <c r="K476" s="10"/>
      <c r="M476" s="548"/>
      <c r="N476" s="548"/>
    </row>
    <row r="477" spans="2:14" s="5" customFormat="1" ht="47.25">
      <c r="B477" s="1"/>
      <c r="C477" s="351">
        <v>3875</v>
      </c>
      <c r="D477" s="352" t="s">
        <v>519</v>
      </c>
      <c r="E477" s="353" t="s">
        <v>119</v>
      </c>
      <c r="F477" s="354">
        <v>420315</v>
      </c>
      <c r="G477" s="288" t="s">
        <v>117</v>
      </c>
      <c r="H477" s="288" t="s">
        <v>145</v>
      </c>
      <c r="I477" s="1"/>
      <c r="J477" s="549"/>
      <c r="K477" s="10"/>
      <c r="M477" s="548"/>
      <c r="N477" s="548"/>
    </row>
    <row r="478" spans="2:14" s="5" customFormat="1" ht="63">
      <c r="B478" s="1"/>
      <c r="C478" s="351">
        <v>3876</v>
      </c>
      <c r="D478" s="352" t="s">
        <v>520</v>
      </c>
      <c r="E478" s="353" t="s">
        <v>122</v>
      </c>
      <c r="F478" s="354">
        <v>127540</v>
      </c>
      <c r="G478" s="288" t="s">
        <v>117</v>
      </c>
      <c r="H478" s="288"/>
      <c r="I478" s="1"/>
      <c r="J478" s="549"/>
      <c r="K478" s="10"/>
      <c r="M478" s="548"/>
      <c r="N478" s="548"/>
    </row>
    <row r="479" spans="2:14" s="5" customFormat="1" ht="63">
      <c r="B479" s="1"/>
      <c r="C479" s="351">
        <v>3877</v>
      </c>
      <c r="D479" s="352" t="s">
        <v>521</v>
      </c>
      <c r="E479" s="353" t="s">
        <v>122</v>
      </c>
      <c r="F479" s="354">
        <v>207274</v>
      </c>
      <c r="G479" s="288" t="s">
        <v>117</v>
      </c>
      <c r="H479" s="288"/>
      <c r="I479" s="1"/>
      <c r="J479" s="549"/>
      <c r="K479" s="10"/>
      <c r="M479" s="548"/>
      <c r="N479" s="548"/>
    </row>
    <row r="480" spans="2:14" s="5" customFormat="1" ht="47.25">
      <c r="B480" s="1"/>
      <c r="C480" s="351">
        <v>3878</v>
      </c>
      <c r="D480" s="352" t="s">
        <v>522</v>
      </c>
      <c r="E480" s="353" t="s">
        <v>125</v>
      </c>
      <c r="F480" s="354">
        <v>1274830</v>
      </c>
      <c r="G480" s="288" t="s">
        <v>117</v>
      </c>
      <c r="H480" s="288" t="s">
        <v>145</v>
      </c>
      <c r="I480" s="1"/>
      <c r="J480" s="549"/>
      <c r="K480" s="10"/>
      <c r="M480" s="548"/>
      <c r="N480" s="548"/>
    </row>
    <row r="481" spans="2:14" s="5" customFormat="1" ht="31.5">
      <c r="B481" s="1"/>
      <c r="C481" s="351">
        <v>3879</v>
      </c>
      <c r="D481" s="352" t="s">
        <v>523</v>
      </c>
      <c r="E481" s="353" t="s">
        <v>125</v>
      </c>
      <c r="F481" s="354">
        <v>959275</v>
      </c>
      <c r="G481" s="288" t="s">
        <v>117</v>
      </c>
      <c r="H481" s="288" t="s">
        <v>145</v>
      </c>
      <c r="I481" s="1"/>
      <c r="J481" s="549"/>
      <c r="K481" s="10"/>
      <c r="M481" s="548"/>
      <c r="N481" s="548"/>
    </row>
    <row r="482" spans="2:14" s="5" customFormat="1" ht="63">
      <c r="B482" s="1"/>
      <c r="C482" s="351">
        <v>3880</v>
      </c>
      <c r="D482" s="352" t="s">
        <v>524</v>
      </c>
      <c r="E482" s="353" t="s">
        <v>125</v>
      </c>
      <c r="F482" s="354">
        <v>548338</v>
      </c>
      <c r="G482" s="288" t="s">
        <v>117</v>
      </c>
      <c r="H482" s="288"/>
      <c r="I482" s="1"/>
      <c r="J482" s="549"/>
      <c r="K482" s="10"/>
      <c r="M482" s="548"/>
      <c r="N482" s="548"/>
    </row>
    <row r="483" spans="2:14" s="5" customFormat="1" ht="63">
      <c r="B483" s="1"/>
      <c r="C483" s="351">
        <v>3881</v>
      </c>
      <c r="D483" s="352" t="s">
        <v>525</v>
      </c>
      <c r="E483" s="353" t="s">
        <v>125</v>
      </c>
      <c r="F483" s="354">
        <v>350935</v>
      </c>
      <c r="G483" s="288" t="s">
        <v>117</v>
      </c>
      <c r="H483" s="288" t="s">
        <v>145</v>
      </c>
      <c r="I483" s="1"/>
      <c r="J483" s="549"/>
      <c r="K483" s="10"/>
      <c r="M483" s="548"/>
      <c r="N483" s="548"/>
    </row>
    <row r="484" spans="2:14" s="5" customFormat="1" ht="47.25">
      <c r="B484" s="1"/>
      <c r="C484" s="351">
        <v>3882</v>
      </c>
      <c r="D484" s="352" t="s">
        <v>526</v>
      </c>
      <c r="E484" s="353" t="s">
        <v>125</v>
      </c>
      <c r="F484" s="354">
        <v>2257603</v>
      </c>
      <c r="G484" s="288" t="s">
        <v>117</v>
      </c>
      <c r="H484" s="288" t="s">
        <v>145</v>
      </c>
      <c r="I484" s="1"/>
      <c r="J484" s="549"/>
      <c r="K484" s="10"/>
      <c r="M484" s="548"/>
      <c r="N484" s="548"/>
    </row>
    <row r="485" spans="2:14" s="5" customFormat="1" ht="47.25">
      <c r="B485" s="1"/>
      <c r="C485" s="351">
        <v>3883</v>
      </c>
      <c r="D485" s="352" t="s">
        <v>527</v>
      </c>
      <c r="E485" s="353" t="s">
        <v>125</v>
      </c>
      <c r="F485" s="354">
        <v>2879531</v>
      </c>
      <c r="G485" s="288" t="s">
        <v>117</v>
      </c>
      <c r="H485" s="288" t="s">
        <v>145</v>
      </c>
      <c r="I485" s="1"/>
      <c r="J485" s="549"/>
      <c r="K485" s="10"/>
      <c r="M485" s="548"/>
      <c r="N485" s="548"/>
    </row>
    <row r="486" spans="2:14" s="5" customFormat="1" ht="47.25">
      <c r="B486" s="1"/>
      <c r="C486" s="351">
        <v>3884</v>
      </c>
      <c r="D486" s="352" t="s">
        <v>528</v>
      </c>
      <c r="E486" s="353" t="s">
        <v>125</v>
      </c>
      <c r="F486" s="354">
        <v>2785472</v>
      </c>
      <c r="G486" s="288" t="s">
        <v>117</v>
      </c>
      <c r="H486" s="288" t="s">
        <v>145</v>
      </c>
      <c r="I486" s="1"/>
      <c r="J486" s="549"/>
      <c r="K486" s="10"/>
      <c r="M486" s="548"/>
      <c r="N486" s="548"/>
    </row>
    <row r="487" spans="2:14" s="5" customFormat="1" ht="47.25">
      <c r="B487" s="1"/>
      <c r="C487" s="351">
        <v>3885</v>
      </c>
      <c r="D487" s="352" t="s">
        <v>529</v>
      </c>
      <c r="E487" s="353" t="s">
        <v>125</v>
      </c>
      <c r="F487" s="354">
        <v>3237639</v>
      </c>
      <c r="G487" s="288" t="s">
        <v>117</v>
      </c>
      <c r="H487" s="288" t="s">
        <v>145</v>
      </c>
      <c r="I487" s="1"/>
      <c r="J487" s="549"/>
      <c r="K487" s="10"/>
      <c r="M487" s="548"/>
      <c r="N487" s="548"/>
    </row>
    <row r="488" spans="2:14" s="5" customFormat="1" ht="47.25">
      <c r="B488" s="1"/>
      <c r="C488" s="351">
        <v>3886</v>
      </c>
      <c r="D488" s="352" t="s">
        <v>530</v>
      </c>
      <c r="E488" s="353" t="s">
        <v>125</v>
      </c>
      <c r="F488" s="354">
        <v>3390935</v>
      </c>
      <c r="G488" s="288" t="s">
        <v>117</v>
      </c>
      <c r="H488" s="288" t="s">
        <v>145</v>
      </c>
      <c r="I488" s="1"/>
      <c r="J488" s="549"/>
      <c r="K488" s="10"/>
      <c r="M488" s="548"/>
      <c r="N488" s="548"/>
    </row>
    <row r="489" spans="2:14" s="5" customFormat="1" ht="47.25">
      <c r="B489" s="1"/>
      <c r="C489" s="351">
        <v>3887</v>
      </c>
      <c r="D489" s="352" t="s">
        <v>531</v>
      </c>
      <c r="E489" s="353" t="s">
        <v>125</v>
      </c>
      <c r="F489" s="354">
        <v>3699223</v>
      </c>
      <c r="G489" s="288" t="s">
        <v>117</v>
      </c>
      <c r="H489" s="288" t="s">
        <v>145</v>
      </c>
      <c r="I489" s="1"/>
      <c r="J489" s="549"/>
      <c r="K489" s="10"/>
      <c r="M489" s="548"/>
      <c r="N489" s="548"/>
    </row>
    <row r="490" spans="2:14" s="5" customFormat="1" ht="47.25">
      <c r="B490" s="1"/>
      <c r="C490" s="351">
        <v>3888</v>
      </c>
      <c r="D490" s="352" t="s">
        <v>532</v>
      </c>
      <c r="E490" s="353" t="s">
        <v>125</v>
      </c>
      <c r="F490" s="354">
        <v>3523114</v>
      </c>
      <c r="G490" s="288" t="s">
        <v>117</v>
      </c>
      <c r="H490" s="288" t="s">
        <v>145</v>
      </c>
      <c r="I490" s="1"/>
      <c r="J490" s="549"/>
      <c r="K490" s="10"/>
      <c r="M490" s="548"/>
      <c r="N490" s="548"/>
    </row>
    <row r="491" spans="2:14" s="5" customFormat="1" ht="47.25">
      <c r="B491" s="1"/>
      <c r="C491" s="351">
        <v>3889</v>
      </c>
      <c r="D491" s="352" t="s">
        <v>533</v>
      </c>
      <c r="E491" s="353" t="s">
        <v>125</v>
      </c>
      <c r="F491" s="354">
        <v>2339363</v>
      </c>
      <c r="G491" s="288" t="s">
        <v>117</v>
      </c>
      <c r="H491" s="288" t="s">
        <v>145</v>
      </c>
      <c r="I491" s="1"/>
      <c r="J491" s="549"/>
      <c r="K491" s="10"/>
      <c r="M491" s="548"/>
      <c r="N491" s="548"/>
    </row>
    <row r="492" spans="2:14" s="5" customFormat="1" ht="47.25">
      <c r="B492" s="1"/>
      <c r="C492" s="351">
        <v>3890</v>
      </c>
      <c r="D492" s="352" t="s">
        <v>534</v>
      </c>
      <c r="E492" s="353" t="s">
        <v>125</v>
      </c>
      <c r="F492" s="354">
        <v>2245834</v>
      </c>
      <c r="G492" s="288" t="s">
        <v>117</v>
      </c>
      <c r="H492" s="288" t="s">
        <v>145</v>
      </c>
      <c r="I492" s="1"/>
      <c r="J492" s="549"/>
      <c r="K492" s="10"/>
      <c r="M492" s="548"/>
      <c r="N492" s="548"/>
    </row>
    <row r="493" spans="2:14" s="5" customFormat="1" ht="47.25">
      <c r="B493" s="1"/>
      <c r="C493" s="351">
        <v>3891</v>
      </c>
      <c r="D493" s="352" t="s">
        <v>535</v>
      </c>
      <c r="E493" s="353" t="s">
        <v>125</v>
      </c>
      <c r="F493" s="354">
        <v>3026440</v>
      </c>
      <c r="G493" s="288" t="s">
        <v>117</v>
      </c>
      <c r="H493" s="288" t="s">
        <v>145</v>
      </c>
      <c r="I493" s="1"/>
      <c r="J493" s="549"/>
      <c r="K493" s="10"/>
      <c r="M493" s="548"/>
      <c r="N493" s="548"/>
    </row>
    <row r="494" spans="2:14" s="5" customFormat="1" ht="63">
      <c r="B494" s="1"/>
      <c r="C494" s="351">
        <v>3892</v>
      </c>
      <c r="D494" s="352" t="s">
        <v>536</v>
      </c>
      <c r="E494" s="353" t="s">
        <v>125</v>
      </c>
      <c r="F494" s="354">
        <v>3663881</v>
      </c>
      <c r="G494" s="288" t="s">
        <v>117</v>
      </c>
      <c r="H494" s="288" t="s">
        <v>145</v>
      </c>
      <c r="I494" s="1"/>
      <c r="J494" s="549"/>
      <c r="K494" s="10"/>
      <c r="M494" s="548"/>
      <c r="N494" s="548"/>
    </row>
    <row r="495" spans="2:14" s="5" customFormat="1" ht="63">
      <c r="B495" s="1"/>
      <c r="C495" s="351">
        <v>3893</v>
      </c>
      <c r="D495" s="352" t="s">
        <v>537</v>
      </c>
      <c r="E495" s="353" t="s">
        <v>125</v>
      </c>
      <c r="F495" s="354">
        <v>3487772</v>
      </c>
      <c r="G495" s="288" t="s">
        <v>117</v>
      </c>
      <c r="H495" s="288" t="s">
        <v>145</v>
      </c>
      <c r="I495" s="1"/>
      <c r="J495" s="549"/>
      <c r="K495" s="10"/>
      <c r="M495" s="548"/>
      <c r="N495" s="548"/>
    </row>
    <row r="496" spans="2:14" s="5" customFormat="1" ht="63">
      <c r="B496" s="1"/>
      <c r="C496" s="351">
        <v>3894</v>
      </c>
      <c r="D496" s="352" t="s">
        <v>538</v>
      </c>
      <c r="E496" s="353" t="s">
        <v>125</v>
      </c>
      <c r="F496" s="354">
        <v>4023005</v>
      </c>
      <c r="G496" s="288" t="s">
        <v>117</v>
      </c>
      <c r="H496" s="288" t="s">
        <v>145</v>
      </c>
      <c r="I496" s="1"/>
      <c r="J496" s="549"/>
      <c r="K496" s="10"/>
      <c r="M496" s="548"/>
      <c r="N496" s="548"/>
    </row>
    <row r="497" spans="2:14" s="5" customFormat="1" ht="63">
      <c r="B497" s="1"/>
      <c r="C497" s="351">
        <v>3895</v>
      </c>
      <c r="D497" s="352" t="s">
        <v>539</v>
      </c>
      <c r="E497" s="353" t="s">
        <v>125</v>
      </c>
      <c r="F497" s="354">
        <v>3824079</v>
      </c>
      <c r="G497" s="288" t="s">
        <v>117</v>
      </c>
      <c r="H497" s="288" t="s">
        <v>145</v>
      </c>
      <c r="I497" s="1"/>
      <c r="J497" s="549"/>
      <c r="K497" s="10"/>
      <c r="M497" s="548"/>
      <c r="N497" s="548"/>
    </row>
    <row r="498" spans="2:14" s="5" customFormat="1" ht="47.25">
      <c r="B498" s="1"/>
      <c r="C498" s="351">
        <v>3896</v>
      </c>
      <c r="D498" s="352" t="s">
        <v>540</v>
      </c>
      <c r="E498" s="353" t="s">
        <v>125</v>
      </c>
      <c r="F498" s="354">
        <v>2661374</v>
      </c>
      <c r="G498" s="288" t="s">
        <v>117</v>
      </c>
      <c r="H498" s="288" t="s">
        <v>145</v>
      </c>
      <c r="I498" s="1"/>
      <c r="J498" s="549"/>
      <c r="K498" s="10"/>
      <c r="M498" s="548"/>
      <c r="N498" s="548"/>
    </row>
    <row r="499" spans="2:14" s="5" customFormat="1" ht="47.25">
      <c r="B499" s="1"/>
      <c r="C499" s="351">
        <v>3897</v>
      </c>
      <c r="D499" s="352" t="s">
        <v>541</v>
      </c>
      <c r="E499" s="353" t="s">
        <v>125</v>
      </c>
      <c r="F499" s="354">
        <v>5000408</v>
      </c>
      <c r="G499" s="288" t="s">
        <v>117</v>
      </c>
      <c r="H499" s="288"/>
      <c r="I499" s="1"/>
      <c r="J499" s="549"/>
      <c r="K499" s="10"/>
      <c r="M499" s="548"/>
      <c r="N499" s="548"/>
    </row>
    <row r="500" spans="2:14" s="5" customFormat="1" ht="47.25">
      <c r="B500" s="1"/>
      <c r="C500" s="351">
        <v>3898</v>
      </c>
      <c r="D500" s="352" t="s">
        <v>542</v>
      </c>
      <c r="E500" s="353" t="s">
        <v>125</v>
      </c>
      <c r="F500" s="354">
        <v>5949081</v>
      </c>
      <c r="G500" s="288" t="s">
        <v>117</v>
      </c>
      <c r="H500" s="288" t="s">
        <v>145</v>
      </c>
      <c r="I500" s="1"/>
      <c r="J500" s="549"/>
      <c r="K500" s="10"/>
      <c r="M500" s="548"/>
      <c r="N500" s="548"/>
    </row>
    <row r="501" spans="2:14" s="5" customFormat="1" ht="47.25">
      <c r="B501" s="1"/>
      <c r="C501" s="351">
        <v>3899</v>
      </c>
      <c r="D501" s="352" t="s">
        <v>543</v>
      </c>
      <c r="E501" s="353" t="s">
        <v>125</v>
      </c>
      <c r="F501" s="354">
        <v>6862290</v>
      </c>
      <c r="G501" s="288" t="s">
        <v>117</v>
      </c>
      <c r="H501" s="288"/>
      <c r="I501" s="1"/>
      <c r="J501" s="549"/>
      <c r="K501" s="10"/>
      <c r="M501" s="548"/>
      <c r="N501" s="548"/>
    </row>
    <row r="502" spans="2:14" s="5" customFormat="1" ht="63">
      <c r="B502" s="1"/>
      <c r="C502" s="351">
        <v>3900</v>
      </c>
      <c r="D502" s="352" t="s">
        <v>544</v>
      </c>
      <c r="E502" s="353" t="s">
        <v>122</v>
      </c>
      <c r="F502" s="354">
        <v>1533709</v>
      </c>
      <c r="G502" s="288" t="s">
        <v>117</v>
      </c>
      <c r="H502" s="288" t="s">
        <v>145</v>
      </c>
      <c r="I502" s="1"/>
      <c r="J502" s="549"/>
      <c r="K502" s="10"/>
      <c r="M502" s="548"/>
      <c r="N502" s="548"/>
    </row>
    <row r="503" spans="2:14" s="5" customFormat="1" ht="31.5">
      <c r="B503" s="1"/>
      <c r="C503" s="351">
        <v>3901</v>
      </c>
      <c r="D503" s="352" t="s">
        <v>545</v>
      </c>
      <c r="E503" s="353" t="s">
        <v>122</v>
      </c>
      <c r="F503" s="354">
        <v>18344</v>
      </c>
      <c r="G503" s="288" t="s">
        <v>117</v>
      </c>
      <c r="H503" s="288"/>
      <c r="I503" s="1"/>
      <c r="J503" s="549"/>
      <c r="K503" s="10"/>
      <c r="M503" s="548"/>
      <c r="N503" s="548"/>
    </row>
    <row r="504" spans="2:14" s="5" customFormat="1" ht="31.5">
      <c r="B504" s="1"/>
      <c r="C504" s="351">
        <v>3902</v>
      </c>
      <c r="D504" s="352" t="s">
        <v>546</v>
      </c>
      <c r="E504" s="353" t="s">
        <v>122</v>
      </c>
      <c r="F504" s="354">
        <v>29773</v>
      </c>
      <c r="G504" s="288" t="s">
        <v>117</v>
      </c>
      <c r="H504" s="288"/>
      <c r="I504" s="1"/>
      <c r="J504" s="549"/>
      <c r="K504" s="10"/>
      <c r="M504" s="548"/>
      <c r="N504" s="548"/>
    </row>
    <row r="505" spans="2:14" s="5" customFormat="1" ht="31.5">
      <c r="B505" s="1"/>
      <c r="C505" s="351">
        <v>3903</v>
      </c>
      <c r="D505" s="352" t="s">
        <v>547</v>
      </c>
      <c r="E505" s="353" t="s">
        <v>122</v>
      </c>
      <c r="F505" s="354">
        <v>52085</v>
      </c>
      <c r="G505" s="288" t="s">
        <v>117</v>
      </c>
      <c r="H505" s="288"/>
      <c r="I505" s="1"/>
      <c r="J505" s="549"/>
      <c r="K505" s="10"/>
      <c r="M505" s="548"/>
      <c r="N505" s="548"/>
    </row>
    <row r="506" spans="2:14" s="5" customFormat="1" ht="31.5">
      <c r="B506" s="1"/>
      <c r="C506" s="351">
        <v>3904</v>
      </c>
      <c r="D506" s="352" t="s">
        <v>548</v>
      </c>
      <c r="E506" s="353" t="s">
        <v>122</v>
      </c>
      <c r="F506" s="354">
        <v>27958</v>
      </c>
      <c r="G506" s="288" t="s">
        <v>117</v>
      </c>
      <c r="H506" s="288"/>
      <c r="I506" s="1"/>
      <c r="J506" s="549"/>
      <c r="K506" s="10"/>
      <c r="M506" s="548"/>
      <c r="N506" s="548"/>
    </row>
    <row r="507" spans="2:14" s="5" customFormat="1" ht="31.5">
      <c r="B507" s="1"/>
      <c r="C507" s="351">
        <v>3905</v>
      </c>
      <c r="D507" s="352" t="s">
        <v>549</v>
      </c>
      <c r="E507" s="353" t="s">
        <v>122</v>
      </c>
      <c r="F507" s="354">
        <v>77096</v>
      </c>
      <c r="G507" s="288" t="s">
        <v>117</v>
      </c>
      <c r="H507" s="288"/>
      <c r="I507" s="1"/>
      <c r="J507" s="549"/>
      <c r="K507" s="10"/>
      <c r="M507" s="548"/>
      <c r="N507" s="548"/>
    </row>
    <row r="508" spans="2:14" s="5" customFormat="1" ht="63">
      <c r="B508" s="1"/>
      <c r="C508" s="351">
        <v>3906</v>
      </c>
      <c r="D508" s="352" t="s">
        <v>550</v>
      </c>
      <c r="E508" s="353" t="s">
        <v>122</v>
      </c>
      <c r="F508" s="354">
        <v>1321156</v>
      </c>
      <c r="G508" s="288" t="s">
        <v>117</v>
      </c>
      <c r="H508" s="288" t="s">
        <v>145</v>
      </c>
      <c r="I508" s="1"/>
      <c r="J508" s="549"/>
      <c r="K508" s="10"/>
      <c r="M508" s="548"/>
      <c r="N508" s="548"/>
    </row>
    <row r="509" spans="2:14" s="5" customFormat="1" ht="63">
      <c r="B509" s="1"/>
      <c r="C509" s="351">
        <v>3907</v>
      </c>
      <c r="D509" s="352" t="s">
        <v>551</v>
      </c>
      <c r="E509" s="353" t="s">
        <v>122</v>
      </c>
      <c r="F509" s="354">
        <v>1273068</v>
      </c>
      <c r="G509" s="288" t="s">
        <v>117</v>
      </c>
      <c r="H509" s="288" t="s">
        <v>145</v>
      </c>
      <c r="I509" s="1"/>
      <c r="J509" s="549"/>
      <c r="K509" s="10"/>
      <c r="M509" s="548"/>
      <c r="N509" s="548"/>
    </row>
    <row r="510" spans="2:14" s="5" customFormat="1" ht="63">
      <c r="B510" s="1"/>
      <c r="C510" s="351">
        <v>3908</v>
      </c>
      <c r="D510" s="352" t="s">
        <v>552</v>
      </c>
      <c r="E510" s="353" t="s">
        <v>125</v>
      </c>
      <c r="F510" s="354">
        <v>2716990</v>
      </c>
      <c r="G510" s="288" t="s">
        <v>117</v>
      </c>
      <c r="H510" s="288" t="s">
        <v>145</v>
      </c>
      <c r="I510" s="1"/>
      <c r="J510" s="549"/>
      <c r="K510" s="10"/>
      <c r="M510" s="548"/>
      <c r="N510" s="548"/>
    </row>
    <row r="511" spans="2:14" s="5" customFormat="1" ht="63">
      <c r="B511" s="1"/>
      <c r="C511" s="351">
        <v>3909</v>
      </c>
      <c r="D511" s="352" t="s">
        <v>553</v>
      </c>
      <c r="E511" s="353" t="s">
        <v>125</v>
      </c>
      <c r="F511" s="354">
        <v>2403797</v>
      </c>
      <c r="G511" s="288" t="s">
        <v>117</v>
      </c>
      <c r="H511" s="288" t="s">
        <v>145</v>
      </c>
      <c r="I511" s="1"/>
      <c r="J511" s="549"/>
      <c r="K511" s="10"/>
      <c r="M511" s="548"/>
      <c r="N511" s="548"/>
    </row>
    <row r="512" spans="2:14" s="5" customFormat="1" ht="31.5">
      <c r="B512" s="1"/>
      <c r="C512" s="351">
        <v>3910</v>
      </c>
      <c r="D512" s="352" t="s">
        <v>554</v>
      </c>
      <c r="E512" s="353" t="s">
        <v>119</v>
      </c>
      <c r="F512" s="354">
        <v>566720</v>
      </c>
      <c r="G512" s="288" t="s">
        <v>117</v>
      </c>
      <c r="H512" s="288"/>
      <c r="I512" s="1"/>
      <c r="J512" s="549"/>
      <c r="K512" s="10"/>
      <c r="M512" s="548"/>
      <c r="N512" s="548"/>
    </row>
    <row r="513" spans="2:14" s="5" customFormat="1" ht="47.25">
      <c r="B513" s="1"/>
      <c r="C513" s="351">
        <v>3919</v>
      </c>
      <c r="D513" s="352" t="s">
        <v>555</v>
      </c>
      <c r="E513" s="353" t="s">
        <v>122</v>
      </c>
      <c r="F513" s="354">
        <v>600892</v>
      </c>
      <c r="G513" s="288" t="s">
        <v>117</v>
      </c>
      <c r="H513" s="288"/>
      <c r="I513" s="1"/>
      <c r="J513" s="549"/>
      <c r="K513" s="10"/>
      <c r="M513" s="548"/>
      <c r="N513" s="548"/>
    </row>
    <row r="514" spans="2:14" s="5" customFormat="1" ht="47.25">
      <c r="B514" s="1"/>
      <c r="C514" s="351">
        <v>3920</v>
      </c>
      <c r="D514" s="352" t="s">
        <v>556</v>
      </c>
      <c r="E514" s="353" t="s">
        <v>122</v>
      </c>
      <c r="F514" s="354">
        <v>712728</v>
      </c>
      <c r="G514" s="288" t="s">
        <v>117</v>
      </c>
      <c r="H514" s="288"/>
      <c r="I514" s="1"/>
      <c r="J514" s="549"/>
      <c r="K514" s="10"/>
      <c r="M514" s="548"/>
      <c r="N514" s="548"/>
    </row>
    <row r="515" spans="2:14" s="5" customFormat="1" ht="47.25">
      <c r="B515" s="1"/>
      <c r="C515" s="351">
        <v>3921</v>
      </c>
      <c r="D515" s="352" t="s">
        <v>557</v>
      </c>
      <c r="E515" s="353" t="s">
        <v>122</v>
      </c>
      <c r="F515" s="354">
        <v>881725</v>
      </c>
      <c r="G515" s="288" t="s">
        <v>117</v>
      </c>
      <c r="H515" s="288"/>
      <c r="I515" s="1"/>
      <c r="J515" s="549"/>
      <c r="K515" s="10"/>
      <c r="M515" s="548"/>
      <c r="N515" s="548"/>
    </row>
    <row r="516" spans="2:14" s="5" customFormat="1" ht="47.25">
      <c r="B516" s="1"/>
      <c r="C516" s="351">
        <v>3922</v>
      </c>
      <c r="D516" s="352" t="s">
        <v>558</v>
      </c>
      <c r="E516" s="353" t="s">
        <v>122</v>
      </c>
      <c r="F516" s="354">
        <v>1171433</v>
      </c>
      <c r="G516" s="288" t="s">
        <v>117</v>
      </c>
      <c r="H516" s="288"/>
      <c r="I516" s="1"/>
      <c r="J516" s="549"/>
      <c r="K516" s="10"/>
      <c r="M516" s="548"/>
      <c r="N516" s="548"/>
    </row>
    <row r="517" spans="2:14" s="5" customFormat="1" ht="47.25">
      <c r="B517" s="1"/>
      <c r="C517" s="351">
        <v>3923</v>
      </c>
      <c r="D517" s="352" t="s">
        <v>559</v>
      </c>
      <c r="E517" s="353" t="s">
        <v>122</v>
      </c>
      <c r="F517" s="354">
        <v>1609904</v>
      </c>
      <c r="G517" s="288" t="s">
        <v>117</v>
      </c>
      <c r="H517" s="288"/>
      <c r="I517" s="1"/>
      <c r="J517" s="549"/>
      <c r="K517" s="10"/>
      <c r="M517" s="548"/>
      <c r="N517" s="548"/>
    </row>
    <row r="518" spans="2:14" s="5" customFormat="1" ht="47.25">
      <c r="B518" s="1"/>
      <c r="C518" s="351">
        <v>3924</v>
      </c>
      <c r="D518" s="352" t="s">
        <v>560</v>
      </c>
      <c r="E518" s="353" t="s">
        <v>122</v>
      </c>
      <c r="F518" s="354">
        <v>2136526</v>
      </c>
      <c r="G518" s="288" t="s">
        <v>117</v>
      </c>
      <c r="H518" s="288"/>
      <c r="I518" s="1"/>
      <c r="J518" s="549"/>
      <c r="K518" s="10"/>
      <c r="M518" s="548"/>
      <c r="N518" s="548"/>
    </row>
    <row r="519" spans="2:14" s="5" customFormat="1" ht="47.25">
      <c r="B519" s="1"/>
      <c r="C519" s="351">
        <v>3925</v>
      </c>
      <c r="D519" s="352" t="s">
        <v>561</v>
      </c>
      <c r="E519" s="353" t="s">
        <v>122</v>
      </c>
      <c r="F519" s="354">
        <v>2497035</v>
      </c>
      <c r="G519" s="288" t="s">
        <v>117</v>
      </c>
      <c r="H519" s="288"/>
      <c r="I519" s="1"/>
      <c r="J519" s="549"/>
      <c r="K519" s="10"/>
      <c r="M519" s="548"/>
      <c r="N519" s="548"/>
    </row>
    <row r="520" spans="2:14" s="5" customFormat="1" ht="31.5">
      <c r="B520" s="1"/>
      <c r="C520" s="351">
        <v>3932</v>
      </c>
      <c r="D520" s="352" t="s">
        <v>562</v>
      </c>
      <c r="E520" s="353" t="s">
        <v>122</v>
      </c>
      <c r="F520" s="354">
        <v>51621</v>
      </c>
      <c r="G520" s="288" t="s">
        <v>117</v>
      </c>
      <c r="H520" s="288"/>
      <c r="I520" s="1"/>
      <c r="J520" s="549"/>
      <c r="K520" s="10"/>
      <c r="M520" s="548"/>
      <c r="N520" s="548"/>
    </row>
    <row r="521" spans="2:14" s="5" customFormat="1" ht="31.5">
      <c r="B521" s="1"/>
      <c r="C521" s="351">
        <v>3933</v>
      </c>
      <c r="D521" s="352" t="s">
        <v>563</v>
      </c>
      <c r="E521" s="353" t="s">
        <v>122</v>
      </c>
      <c r="F521" s="354">
        <v>79468</v>
      </c>
      <c r="G521" s="288" t="s">
        <v>117</v>
      </c>
      <c r="H521" s="288"/>
      <c r="I521" s="1"/>
      <c r="J521" s="549"/>
      <c r="K521" s="10"/>
      <c r="M521" s="548"/>
      <c r="N521" s="548"/>
    </row>
    <row r="522" spans="2:14" s="5" customFormat="1" ht="31.5">
      <c r="B522" s="1"/>
      <c r="C522" s="351">
        <v>3934</v>
      </c>
      <c r="D522" s="352" t="s">
        <v>564</v>
      </c>
      <c r="E522" s="353" t="s">
        <v>122</v>
      </c>
      <c r="F522" s="354">
        <v>141447</v>
      </c>
      <c r="G522" s="288" t="s">
        <v>117</v>
      </c>
      <c r="H522" s="288"/>
      <c r="I522" s="1"/>
      <c r="J522" s="549"/>
      <c r="K522" s="10"/>
      <c r="M522" s="548"/>
      <c r="N522" s="548"/>
    </row>
    <row r="523" spans="2:14" s="5" customFormat="1" ht="31.5">
      <c r="B523" s="1"/>
      <c r="C523" s="351">
        <v>3935</v>
      </c>
      <c r="D523" s="352" t="s">
        <v>565</v>
      </c>
      <c r="E523" s="353" t="s">
        <v>122</v>
      </c>
      <c r="F523" s="354">
        <v>177734</v>
      </c>
      <c r="G523" s="288" t="s">
        <v>117</v>
      </c>
      <c r="H523" s="288"/>
      <c r="I523" s="1"/>
      <c r="J523" s="549"/>
      <c r="K523" s="10"/>
      <c r="M523" s="548"/>
      <c r="N523" s="548"/>
    </row>
    <row r="524" spans="2:14" s="5" customFormat="1" ht="31.5">
      <c r="B524" s="1"/>
      <c r="C524" s="351">
        <v>3936</v>
      </c>
      <c r="D524" s="352" t="s">
        <v>566</v>
      </c>
      <c r="E524" s="353" t="s">
        <v>122</v>
      </c>
      <c r="F524" s="354">
        <v>227051</v>
      </c>
      <c r="G524" s="288" t="s">
        <v>117</v>
      </c>
      <c r="H524" s="288"/>
      <c r="I524" s="1"/>
      <c r="J524" s="549"/>
      <c r="K524" s="10"/>
      <c r="M524" s="548"/>
      <c r="N524" s="548"/>
    </row>
    <row r="525" spans="2:14" s="5" customFormat="1" ht="31.5">
      <c r="B525" s="1"/>
      <c r="C525" s="351">
        <v>3937</v>
      </c>
      <c r="D525" s="352" t="s">
        <v>567</v>
      </c>
      <c r="E525" s="353" t="s">
        <v>122</v>
      </c>
      <c r="F525" s="354">
        <v>296846</v>
      </c>
      <c r="G525" s="288" t="s">
        <v>117</v>
      </c>
      <c r="H525" s="288"/>
      <c r="I525" s="1"/>
      <c r="J525" s="549"/>
      <c r="K525" s="10"/>
      <c r="M525" s="548"/>
      <c r="N525" s="548"/>
    </row>
    <row r="526" spans="2:14" s="5" customFormat="1" ht="31.5">
      <c r="B526" s="1"/>
      <c r="C526" s="351">
        <v>3938</v>
      </c>
      <c r="D526" s="352" t="s">
        <v>568</v>
      </c>
      <c r="E526" s="353" t="s">
        <v>122</v>
      </c>
      <c r="F526" s="354">
        <v>356013</v>
      </c>
      <c r="G526" s="288" t="s">
        <v>117</v>
      </c>
      <c r="H526" s="288"/>
      <c r="I526" s="1"/>
      <c r="J526" s="549"/>
      <c r="K526" s="10"/>
      <c r="M526" s="548"/>
      <c r="N526" s="548"/>
    </row>
    <row r="527" spans="2:14" s="5" customFormat="1" ht="31.5">
      <c r="B527" s="1"/>
      <c r="C527" s="351">
        <v>3939</v>
      </c>
      <c r="D527" s="352" t="s">
        <v>569</v>
      </c>
      <c r="E527" s="353" t="s">
        <v>122</v>
      </c>
      <c r="F527" s="354">
        <v>504729</v>
      </c>
      <c r="G527" s="288" t="s">
        <v>117</v>
      </c>
      <c r="H527" s="288"/>
      <c r="I527" s="1"/>
      <c r="J527" s="549"/>
      <c r="K527" s="10"/>
      <c r="M527" s="548"/>
      <c r="N527" s="548"/>
    </row>
    <row r="528" spans="2:14" s="5" customFormat="1" ht="31.5">
      <c r="B528" s="1"/>
      <c r="C528" s="351">
        <v>3944</v>
      </c>
      <c r="D528" s="352" t="s">
        <v>570</v>
      </c>
      <c r="E528" s="353" t="s">
        <v>122</v>
      </c>
      <c r="F528" s="354">
        <v>565362</v>
      </c>
      <c r="G528" s="288" t="s">
        <v>117</v>
      </c>
      <c r="H528" s="288"/>
      <c r="I528" s="1"/>
      <c r="J528" s="549"/>
      <c r="K528" s="10"/>
      <c r="M528" s="548"/>
      <c r="N528" s="548"/>
    </row>
    <row r="529" spans="2:14" s="5" customFormat="1" ht="31.5">
      <c r="B529" s="1"/>
      <c r="C529" s="351">
        <v>3945</v>
      </c>
      <c r="D529" s="352" t="s">
        <v>571</v>
      </c>
      <c r="E529" s="353" t="s">
        <v>122</v>
      </c>
      <c r="F529" s="354">
        <v>685262</v>
      </c>
      <c r="G529" s="288" t="s">
        <v>117</v>
      </c>
      <c r="H529" s="288"/>
      <c r="I529" s="1"/>
      <c r="J529" s="549"/>
      <c r="K529" s="10"/>
      <c r="M529" s="548"/>
      <c r="N529" s="548"/>
    </row>
    <row r="530" spans="2:14" s="5" customFormat="1" ht="31.5">
      <c r="B530" s="1"/>
      <c r="C530" s="351">
        <v>3946</v>
      </c>
      <c r="D530" s="352" t="s">
        <v>572</v>
      </c>
      <c r="E530" s="353" t="s">
        <v>122</v>
      </c>
      <c r="F530" s="354">
        <v>829241</v>
      </c>
      <c r="G530" s="288" t="s">
        <v>117</v>
      </c>
      <c r="H530" s="288"/>
      <c r="I530" s="1"/>
      <c r="J530" s="549"/>
      <c r="K530" s="10"/>
      <c r="M530" s="548"/>
      <c r="N530" s="548"/>
    </row>
    <row r="531" spans="2:14" s="5" customFormat="1" ht="31.5">
      <c r="B531" s="1"/>
      <c r="C531" s="351">
        <v>3947</v>
      </c>
      <c r="D531" s="352" t="s">
        <v>573</v>
      </c>
      <c r="E531" s="353" t="s">
        <v>122</v>
      </c>
      <c r="F531" s="354">
        <v>1042031</v>
      </c>
      <c r="G531" s="288" t="s">
        <v>117</v>
      </c>
      <c r="H531" s="288"/>
      <c r="I531" s="1"/>
      <c r="J531" s="549"/>
      <c r="K531" s="10"/>
      <c r="M531" s="548"/>
      <c r="N531" s="548"/>
    </row>
    <row r="532" spans="2:14" s="5" customFormat="1" ht="31.5">
      <c r="B532" s="1"/>
      <c r="C532" s="351">
        <v>3948</v>
      </c>
      <c r="D532" s="352" t="s">
        <v>574</v>
      </c>
      <c r="E532" s="353" t="s">
        <v>122</v>
      </c>
      <c r="F532" s="354">
        <v>1126019</v>
      </c>
      <c r="G532" s="288" t="s">
        <v>117</v>
      </c>
      <c r="H532" s="288"/>
      <c r="I532" s="1"/>
      <c r="J532" s="549"/>
      <c r="K532" s="10"/>
      <c r="M532" s="548"/>
      <c r="N532" s="548"/>
    </row>
    <row r="533" spans="2:14" s="5" customFormat="1" ht="31.5">
      <c r="B533" s="1"/>
      <c r="C533" s="351">
        <v>3949</v>
      </c>
      <c r="D533" s="352" t="s">
        <v>575</v>
      </c>
      <c r="E533" s="353" t="s">
        <v>122</v>
      </c>
      <c r="F533" s="354">
        <v>1287004</v>
      </c>
      <c r="G533" s="288" t="s">
        <v>117</v>
      </c>
      <c r="H533" s="288"/>
      <c r="I533" s="1"/>
      <c r="J533" s="549"/>
      <c r="K533" s="10"/>
      <c r="M533" s="548"/>
      <c r="N533" s="548"/>
    </row>
    <row r="534" spans="2:14" s="5" customFormat="1" ht="31.5">
      <c r="B534" s="1"/>
      <c r="C534" s="351">
        <v>3950</v>
      </c>
      <c r="D534" s="352" t="s">
        <v>576</v>
      </c>
      <c r="E534" s="353" t="s">
        <v>122</v>
      </c>
      <c r="F534" s="354">
        <v>1503468</v>
      </c>
      <c r="G534" s="288" t="s">
        <v>117</v>
      </c>
      <c r="H534" s="288"/>
      <c r="I534" s="1"/>
      <c r="J534" s="549"/>
      <c r="K534" s="10"/>
      <c r="M534" s="548"/>
      <c r="N534" s="548"/>
    </row>
    <row r="535" spans="2:14" s="5" customFormat="1" ht="31.5">
      <c r="B535" s="1"/>
      <c r="C535" s="351">
        <v>3951</v>
      </c>
      <c r="D535" s="352" t="s">
        <v>577</v>
      </c>
      <c r="E535" s="353" t="s">
        <v>122</v>
      </c>
      <c r="F535" s="354">
        <v>1697146</v>
      </c>
      <c r="G535" s="288" t="s">
        <v>117</v>
      </c>
      <c r="H535" s="288"/>
      <c r="I535" s="1"/>
      <c r="J535" s="549"/>
      <c r="K535" s="10"/>
      <c r="M535" s="548"/>
      <c r="N535" s="548"/>
    </row>
    <row r="536" spans="2:14" s="5" customFormat="1" ht="31.5">
      <c r="B536" s="1"/>
      <c r="C536" s="351">
        <v>3952</v>
      </c>
      <c r="D536" s="352" t="s">
        <v>578</v>
      </c>
      <c r="E536" s="353" t="s">
        <v>122</v>
      </c>
      <c r="F536" s="354">
        <v>1935523</v>
      </c>
      <c r="G536" s="288" t="s">
        <v>117</v>
      </c>
      <c r="H536" s="288"/>
      <c r="I536" s="1"/>
      <c r="J536" s="549"/>
      <c r="K536" s="10"/>
      <c r="M536" s="548"/>
      <c r="N536" s="548"/>
    </row>
    <row r="537" spans="2:14" s="5" customFormat="1" ht="31.5">
      <c r="B537" s="1"/>
      <c r="C537" s="351">
        <v>3953</v>
      </c>
      <c r="D537" s="352" t="s">
        <v>579</v>
      </c>
      <c r="E537" s="353" t="s">
        <v>122</v>
      </c>
      <c r="F537" s="354">
        <v>2150234</v>
      </c>
      <c r="G537" s="288" t="s">
        <v>117</v>
      </c>
      <c r="H537" s="288"/>
      <c r="I537" s="1"/>
      <c r="J537" s="549"/>
      <c r="K537" s="10"/>
      <c r="M537" s="548"/>
      <c r="N537" s="548"/>
    </row>
    <row r="538" spans="2:14" s="5" customFormat="1" ht="31.5">
      <c r="B538" s="1"/>
      <c r="C538" s="351">
        <v>3954</v>
      </c>
      <c r="D538" s="352" t="s">
        <v>580</v>
      </c>
      <c r="E538" s="353" t="s">
        <v>122</v>
      </c>
      <c r="F538" s="354">
        <v>2376200</v>
      </c>
      <c r="G538" s="288" t="s">
        <v>117</v>
      </c>
      <c r="H538" s="288"/>
      <c r="I538" s="1"/>
      <c r="J538" s="549"/>
      <c r="K538" s="10"/>
      <c r="M538" s="548"/>
      <c r="N538" s="548"/>
    </row>
    <row r="539" spans="2:14" s="5" customFormat="1" ht="31.5">
      <c r="B539" s="1"/>
      <c r="C539" s="351">
        <v>3955</v>
      </c>
      <c r="D539" s="352" t="s">
        <v>581</v>
      </c>
      <c r="E539" s="353" t="s">
        <v>122</v>
      </c>
      <c r="F539" s="354">
        <v>2747158</v>
      </c>
      <c r="G539" s="288" t="s">
        <v>117</v>
      </c>
      <c r="H539" s="288"/>
      <c r="I539" s="1"/>
      <c r="J539" s="549"/>
      <c r="K539" s="10"/>
      <c r="M539" s="548"/>
      <c r="N539" s="548"/>
    </row>
    <row r="540" spans="2:14" s="5" customFormat="1" ht="31.5">
      <c r="B540" s="1"/>
      <c r="C540" s="351">
        <v>3956</v>
      </c>
      <c r="D540" s="352" t="s">
        <v>582</v>
      </c>
      <c r="E540" s="353" t="s">
        <v>122</v>
      </c>
      <c r="F540" s="354">
        <v>3017196</v>
      </c>
      <c r="G540" s="288" t="s">
        <v>117</v>
      </c>
      <c r="H540" s="288"/>
      <c r="I540" s="1"/>
      <c r="J540" s="549"/>
      <c r="K540" s="10"/>
      <c r="M540" s="548"/>
      <c r="N540" s="548"/>
    </row>
    <row r="541" spans="2:14" s="5" customFormat="1" ht="31.5">
      <c r="B541" s="1"/>
      <c r="C541" s="351">
        <v>3957</v>
      </c>
      <c r="D541" s="352" t="s">
        <v>583</v>
      </c>
      <c r="E541" s="353" t="s">
        <v>122</v>
      </c>
      <c r="F541" s="354">
        <v>3690984</v>
      </c>
      <c r="G541" s="288" t="s">
        <v>117</v>
      </c>
      <c r="H541" s="288"/>
      <c r="I541" s="1"/>
      <c r="J541" s="549"/>
      <c r="K541" s="10"/>
      <c r="M541" s="548"/>
      <c r="N541" s="548"/>
    </row>
    <row r="542" spans="2:14" s="5" customFormat="1" ht="31.5">
      <c r="B542" s="1"/>
      <c r="C542" s="351">
        <v>3958</v>
      </c>
      <c r="D542" s="352" t="s">
        <v>584</v>
      </c>
      <c r="E542" s="353" t="s">
        <v>122</v>
      </c>
      <c r="F542" s="354">
        <v>4802428</v>
      </c>
      <c r="G542" s="288" t="s">
        <v>117</v>
      </c>
      <c r="H542" s="288"/>
      <c r="I542" s="1"/>
      <c r="J542" s="549"/>
      <c r="K542" s="10"/>
      <c r="M542" s="548"/>
      <c r="N542" s="548"/>
    </row>
    <row r="543" spans="2:14" s="5" customFormat="1" ht="31.5">
      <c r="B543" s="1"/>
      <c r="C543" s="351">
        <v>3959</v>
      </c>
      <c r="D543" s="352" t="s">
        <v>585</v>
      </c>
      <c r="E543" s="353" t="s">
        <v>122</v>
      </c>
      <c r="F543" s="354">
        <v>5374154</v>
      </c>
      <c r="G543" s="288" t="s">
        <v>117</v>
      </c>
      <c r="H543" s="288"/>
      <c r="I543" s="1"/>
      <c r="J543" s="549"/>
      <c r="K543" s="10"/>
      <c r="M543" s="548"/>
      <c r="N543" s="548"/>
    </row>
    <row r="544" spans="2:14" s="5" customFormat="1" ht="31.5">
      <c r="B544" s="1"/>
      <c r="C544" s="351">
        <v>3960</v>
      </c>
      <c r="D544" s="352" t="s">
        <v>586</v>
      </c>
      <c r="E544" s="353" t="s">
        <v>122</v>
      </c>
      <c r="F544" s="354">
        <v>565829</v>
      </c>
      <c r="G544" s="288" t="s">
        <v>117</v>
      </c>
      <c r="H544" s="288"/>
      <c r="I544" s="1"/>
      <c r="J544" s="549"/>
      <c r="K544" s="10"/>
      <c r="M544" s="548"/>
      <c r="N544" s="548"/>
    </row>
    <row r="545" spans="2:14" s="5" customFormat="1" ht="31.5">
      <c r="B545" s="1"/>
      <c r="C545" s="351">
        <v>3961</v>
      </c>
      <c r="D545" s="352" t="s">
        <v>587</v>
      </c>
      <c r="E545" s="353" t="s">
        <v>122</v>
      </c>
      <c r="F545" s="354">
        <v>703764</v>
      </c>
      <c r="G545" s="288" t="s">
        <v>117</v>
      </c>
      <c r="H545" s="288"/>
      <c r="I545" s="1"/>
      <c r="J545" s="549"/>
      <c r="K545" s="10"/>
      <c r="M545" s="548"/>
      <c r="N545" s="548"/>
    </row>
    <row r="546" spans="2:14" s="5" customFormat="1" ht="31.5">
      <c r="B546" s="1"/>
      <c r="C546" s="351">
        <v>3963</v>
      </c>
      <c r="D546" s="352" t="s">
        <v>588</v>
      </c>
      <c r="E546" s="353" t="s">
        <v>122</v>
      </c>
      <c r="F546" s="354">
        <v>1067868</v>
      </c>
      <c r="G546" s="288" t="s">
        <v>117</v>
      </c>
      <c r="H546" s="288"/>
      <c r="I546" s="1"/>
      <c r="J546" s="549"/>
      <c r="K546" s="10"/>
      <c r="M546" s="548"/>
      <c r="N546" s="548"/>
    </row>
    <row r="547" spans="2:14" s="5" customFormat="1" ht="31.5">
      <c r="B547" s="1"/>
      <c r="C547" s="351">
        <v>3964</v>
      </c>
      <c r="D547" s="352" t="s">
        <v>589</v>
      </c>
      <c r="E547" s="353" t="s">
        <v>122</v>
      </c>
      <c r="F547" s="354">
        <v>1323256</v>
      </c>
      <c r="G547" s="288" t="s">
        <v>117</v>
      </c>
      <c r="H547" s="288"/>
      <c r="I547" s="1"/>
      <c r="J547" s="549"/>
      <c r="K547" s="10"/>
      <c r="M547" s="548"/>
      <c r="N547" s="548"/>
    </row>
    <row r="548" spans="2:14" s="5" customFormat="1" ht="31.5">
      <c r="B548" s="1"/>
      <c r="C548" s="351">
        <v>3965</v>
      </c>
      <c r="D548" s="352" t="s">
        <v>590</v>
      </c>
      <c r="E548" s="353" t="s">
        <v>122</v>
      </c>
      <c r="F548" s="354">
        <v>1313631</v>
      </c>
      <c r="G548" s="288" t="s">
        <v>117</v>
      </c>
      <c r="H548" s="288"/>
      <c r="I548" s="1"/>
      <c r="J548" s="549"/>
      <c r="K548" s="10"/>
      <c r="M548" s="548"/>
      <c r="N548" s="548"/>
    </row>
    <row r="549" spans="2:14" s="5" customFormat="1" ht="31.5">
      <c r="B549" s="1"/>
      <c r="C549" s="351">
        <v>3966</v>
      </c>
      <c r="D549" s="352" t="s">
        <v>591</v>
      </c>
      <c r="E549" s="353" t="s">
        <v>122</v>
      </c>
      <c r="F549" s="354">
        <v>1777872</v>
      </c>
      <c r="G549" s="288" t="s">
        <v>117</v>
      </c>
      <c r="H549" s="288"/>
      <c r="I549" s="1"/>
      <c r="J549" s="549"/>
      <c r="K549" s="10"/>
      <c r="M549" s="548"/>
      <c r="N549" s="548"/>
    </row>
    <row r="550" spans="2:14" s="5" customFormat="1" ht="31.5">
      <c r="B550" s="1"/>
      <c r="C550" s="351">
        <v>3967</v>
      </c>
      <c r="D550" s="352" t="s">
        <v>592</v>
      </c>
      <c r="E550" s="353" t="s">
        <v>122</v>
      </c>
      <c r="F550" s="354">
        <v>2003119</v>
      </c>
      <c r="G550" s="288" t="s">
        <v>117</v>
      </c>
      <c r="H550" s="288"/>
      <c r="I550" s="1"/>
      <c r="J550" s="549"/>
      <c r="K550" s="10"/>
      <c r="M550" s="548"/>
      <c r="N550" s="548"/>
    </row>
    <row r="551" spans="2:14" s="5" customFormat="1" ht="31.5">
      <c r="B551" s="1"/>
      <c r="C551" s="351">
        <v>3968</v>
      </c>
      <c r="D551" s="352" t="s">
        <v>593</v>
      </c>
      <c r="E551" s="353" t="s">
        <v>122</v>
      </c>
      <c r="F551" s="354">
        <v>1962380</v>
      </c>
      <c r="G551" s="288" t="s">
        <v>117</v>
      </c>
      <c r="H551" s="288"/>
      <c r="I551" s="1"/>
      <c r="J551" s="549"/>
      <c r="K551" s="10"/>
      <c r="M551" s="548"/>
      <c r="N551" s="548"/>
    </row>
    <row r="552" spans="2:14" s="5" customFormat="1" ht="31.5">
      <c r="B552" s="1"/>
      <c r="C552" s="351">
        <v>3969</v>
      </c>
      <c r="D552" s="352" t="s">
        <v>594</v>
      </c>
      <c r="E552" s="353" t="s">
        <v>122</v>
      </c>
      <c r="F552" s="354">
        <v>2810095</v>
      </c>
      <c r="G552" s="288" t="s">
        <v>117</v>
      </c>
      <c r="H552" s="288"/>
      <c r="I552" s="1"/>
      <c r="J552" s="549"/>
      <c r="K552" s="10"/>
      <c r="M552" s="548"/>
      <c r="N552" s="548"/>
    </row>
    <row r="553" spans="2:14" s="5" customFormat="1" ht="31.5">
      <c r="B553" s="1"/>
      <c r="C553" s="351">
        <v>3970</v>
      </c>
      <c r="D553" s="352" t="s">
        <v>595</v>
      </c>
      <c r="E553" s="353" t="s">
        <v>122</v>
      </c>
      <c r="F553" s="354">
        <v>2510193</v>
      </c>
      <c r="G553" s="288" t="s">
        <v>117</v>
      </c>
      <c r="H553" s="288"/>
      <c r="I553" s="1"/>
      <c r="J553" s="549"/>
      <c r="K553" s="10"/>
      <c r="M553" s="548"/>
      <c r="N553" s="548"/>
    </row>
    <row r="554" spans="2:14" s="5" customFormat="1" ht="31.5">
      <c r="B554" s="1"/>
      <c r="C554" s="351">
        <v>3971</v>
      </c>
      <c r="D554" s="352" t="s">
        <v>596</v>
      </c>
      <c r="E554" s="353" t="s">
        <v>122</v>
      </c>
      <c r="F554" s="354">
        <v>2927462</v>
      </c>
      <c r="G554" s="288" t="s">
        <v>117</v>
      </c>
      <c r="H554" s="288"/>
      <c r="I554" s="1"/>
      <c r="J554" s="549"/>
      <c r="K554" s="10"/>
      <c r="M554" s="548"/>
      <c r="N554" s="548"/>
    </row>
    <row r="555" spans="2:14" s="5" customFormat="1" ht="31.5">
      <c r="B555" s="1"/>
      <c r="C555" s="351">
        <v>3972</v>
      </c>
      <c r="D555" s="352" t="s">
        <v>597</v>
      </c>
      <c r="E555" s="353" t="s">
        <v>122</v>
      </c>
      <c r="F555" s="354">
        <v>3033255</v>
      </c>
      <c r="G555" s="288" t="s">
        <v>117</v>
      </c>
      <c r="H555" s="288"/>
      <c r="I555" s="1"/>
      <c r="J555" s="549"/>
      <c r="K555" s="10"/>
      <c r="M555" s="548"/>
      <c r="N555" s="548"/>
    </row>
    <row r="556" spans="2:14" s="5" customFormat="1" ht="31.5">
      <c r="B556" s="1"/>
      <c r="C556" s="351">
        <v>3973</v>
      </c>
      <c r="D556" s="352" t="s">
        <v>598</v>
      </c>
      <c r="E556" s="353" t="s">
        <v>122</v>
      </c>
      <c r="F556" s="354">
        <v>3707357</v>
      </c>
      <c r="G556" s="288" t="s">
        <v>117</v>
      </c>
      <c r="H556" s="288"/>
      <c r="I556" s="1"/>
      <c r="J556" s="549"/>
      <c r="K556" s="10"/>
      <c r="M556" s="548"/>
      <c r="N556" s="548"/>
    </row>
    <row r="557" spans="2:14" s="5" customFormat="1" ht="31.5">
      <c r="B557" s="1"/>
      <c r="C557" s="351">
        <v>3974</v>
      </c>
      <c r="D557" s="352" t="s">
        <v>599</v>
      </c>
      <c r="E557" s="353" t="s">
        <v>122</v>
      </c>
      <c r="F557" s="354">
        <v>4877160</v>
      </c>
      <c r="G557" s="288" t="s">
        <v>117</v>
      </c>
      <c r="H557" s="288"/>
      <c r="I557" s="1"/>
      <c r="J557" s="549"/>
      <c r="K557" s="10"/>
      <c r="M557" s="548"/>
      <c r="N557" s="548"/>
    </row>
    <row r="558" spans="2:14" s="5" customFormat="1" ht="31.5">
      <c r="B558" s="1"/>
      <c r="C558" s="351">
        <v>3975</v>
      </c>
      <c r="D558" s="352" t="s">
        <v>600</v>
      </c>
      <c r="E558" s="353" t="s">
        <v>122</v>
      </c>
      <c r="F558" s="354">
        <v>565829</v>
      </c>
      <c r="G558" s="288" t="s">
        <v>117</v>
      </c>
      <c r="H558" s="288"/>
      <c r="I558" s="1"/>
      <c r="J558" s="549"/>
      <c r="K558" s="10"/>
      <c r="M558" s="548"/>
      <c r="N558" s="548"/>
    </row>
    <row r="559" spans="2:14" s="5" customFormat="1" ht="31.5">
      <c r="B559" s="1"/>
      <c r="C559" s="351">
        <v>3976</v>
      </c>
      <c r="D559" s="352" t="s">
        <v>601</v>
      </c>
      <c r="E559" s="353" t="s">
        <v>122</v>
      </c>
      <c r="F559" s="354">
        <v>741320</v>
      </c>
      <c r="G559" s="288" t="s">
        <v>117</v>
      </c>
      <c r="H559" s="288"/>
      <c r="I559" s="1"/>
      <c r="J559" s="549"/>
      <c r="K559" s="10"/>
      <c r="M559" s="548"/>
      <c r="N559" s="548"/>
    </row>
    <row r="560" spans="2:14" s="5" customFormat="1" ht="31.5">
      <c r="B560" s="1"/>
      <c r="C560" s="351">
        <v>3978</v>
      </c>
      <c r="D560" s="352" t="s">
        <v>602</v>
      </c>
      <c r="E560" s="353" t="s">
        <v>122</v>
      </c>
      <c r="F560" s="354">
        <v>1124655</v>
      </c>
      <c r="G560" s="288" t="s">
        <v>117</v>
      </c>
      <c r="H560" s="288"/>
      <c r="I560" s="1"/>
      <c r="J560" s="549"/>
      <c r="K560" s="10"/>
      <c r="M560" s="548"/>
      <c r="N560" s="548"/>
    </row>
    <row r="561" spans="2:14" s="5" customFormat="1" ht="31.5">
      <c r="B561" s="1"/>
      <c r="C561" s="351">
        <v>3979</v>
      </c>
      <c r="D561" s="352" t="s">
        <v>603</v>
      </c>
      <c r="E561" s="353" t="s">
        <v>122</v>
      </c>
      <c r="F561" s="354">
        <v>1396513</v>
      </c>
      <c r="G561" s="288" t="s">
        <v>117</v>
      </c>
      <c r="H561" s="288"/>
      <c r="I561" s="1"/>
      <c r="J561" s="549"/>
      <c r="K561" s="10"/>
      <c r="M561" s="548"/>
      <c r="N561" s="548"/>
    </row>
    <row r="562" spans="2:14" s="5" customFormat="1" ht="31.5">
      <c r="B562" s="1"/>
      <c r="C562" s="351">
        <v>3980</v>
      </c>
      <c r="D562" s="352" t="s">
        <v>604</v>
      </c>
      <c r="E562" s="353" t="s">
        <v>122</v>
      </c>
      <c r="F562" s="354">
        <v>1383254</v>
      </c>
      <c r="G562" s="288" t="s">
        <v>117</v>
      </c>
      <c r="H562" s="288"/>
      <c r="I562" s="1"/>
      <c r="J562" s="549"/>
      <c r="K562" s="10"/>
      <c r="M562" s="548"/>
      <c r="N562" s="548"/>
    </row>
    <row r="563" spans="2:14" s="5" customFormat="1" ht="31.5">
      <c r="B563" s="1"/>
      <c r="C563" s="351">
        <v>3981</v>
      </c>
      <c r="D563" s="352" t="s">
        <v>605</v>
      </c>
      <c r="E563" s="353" t="s">
        <v>122</v>
      </c>
      <c r="F563" s="354">
        <v>1873406</v>
      </c>
      <c r="G563" s="288" t="s">
        <v>117</v>
      </c>
      <c r="H563" s="288"/>
      <c r="I563" s="1"/>
      <c r="J563" s="549"/>
      <c r="K563" s="10"/>
      <c r="M563" s="548"/>
      <c r="N563" s="548"/>
    </row>
    <row r="564" spans="2:14" s="5" customFormat="1" ht="31.5">
      <c r="B564" s="1"/>
      <c r="C564" s="351">
        <v>3982</v>
      </c>
      <c r="D564" s="352" t="s">
        <v>606</v>
      </c>
      <c r="E564" s="353" t="s">
        <v>122</v>
      </c>
      <c r="F564" s="354">
        <v>2108315</v>
      </c>
      <c r="G564" s="288" t="s">
        <v>117</v>
      </c>
      <c r="H564" s="288"/>
      <c r="I564" s="1"/>
      <c r="J564" s="549"/>
      <c r="K564" s="10"/>
      <c r="M564" s="548"/>
      <c r="N564" s="548"/>
    </row>
    <row r="565" spans="2:14" s="5" customFormat="1" ht="31.5">
      <c r="B565" s="1"/>
      <c r="C565" s="351">
        <v>3983</v>
      </c>
      <c r="D565" s="352" t="s">
        <v>607</v>
      </c>
      <c r="E565" s="353" t="s">
        <v>122</v>
      </c>
      <c r="F565" s="354">
        <v>2059621</v>
      </c>
      <c r="G565" s="288" t="s">
        <v>117</v>
      </c>
      <c r="H565" s="288"/>
      <c r="I565" s="1"/>
      <c r="J565" s="549"/>
      <c r="K565" s="10"/>
      <c r="M565" s="548"/>
      <c r="N565" s="548"/>
    </row>
    <row r="566" spans="2:14" s="5" customFormat="1" ht="31.5">
      <c r="B566" s="1"/>
      <c r="C566" s="351">
        <v>3984</v>
      </c>
      <c r="D566" s="352" t="s">
        <v>608</v>
      </c>
      <c r="E566" s="353" t="s">
        <v>122</v>
      </c>
      <c r="F566" s="354">
        <v>2523638</v>
      </c>
      <c r="G566" s="288" t="s">
        <v>117</v>
      </c>
      <c r="H566" s="288"/>
      <c r="I566" s="1"/>
      <c r="J566" s="549"/>
      <c r="K566" s="10"/>
      <c r="M566" s="548"/>
      <c r="N566" s="548"/>
    </row>
    <row r="567" spans="2:14" s="5" customFormat="1" ht="31.5">
      <c r="B567" s="1"/>
      <c r="C567" s="351">
        <v>3985</v>
      </c>
      <c r="D567" s="352" t="s">
        <v>609</v>
      </c>
      <c r="E567" s="353" t="s">
        <v>122</v>
      </c>
      <c r="F567" s="354">
        <v>2610093</v>
      </c>
      <c r="G567" s="288" t="s">
        <v>117</v>
      </c>
      <c r="H567" s="288"/>
      <c r="I567" s="1"/>
      <c r="J567" s="549"/>
      <c r="K567" s="10"/>
      <c r="M567" s="548"/>
      <c r="N567" s="548"/>
    </row>
    <row r="568" spans="2:14" s="5" customFormat="1" ht="31.5">
      <c r="B568" s="1"/>
      <c r="C568" s="351">
        <v>3986</v>
      </c>
      <c r="D568" s="352" t="s">
        <v>610</v>
      </c>
      <c r="E568" s="353" t="s">
        <v>122</v>
      </c>
      <c r="F568" s="354">
        <v>3319152</v>
      </c>
      <c r="G568" s="288" t="s">
        <v>117</v>
      </c>
      <c r="H568" s="288"/>
      <c r="I568" s="1"/>
      <c r="J568" s="549"/>
      <c r="K568" s="10"/>
      <c r="M568" s="548"/>
      <c r="N568" s="548"/>
    </row>
    <row r="569" spans="2:14" s="5" customFormat="1" ht="31.5">
      <c r="B569" s="1"/>
      <c r="C569" s="351">
        <v>3987</v>
      </c>
      <c r="D569" s="352" t="s">
        <v>611</v>
      </c>
      <c r="E569" s="353" t="s">
        <v>122</v>
      </c>
      <c r="F569" s="354">
        <v>2812656</v>
      </c>
      <c r="G569" s="288" t="s">
        <v>117</v>
      </c>
      <c r="H569" s="288"/>
      <c r="I569" s="1"/>
      <c r="J569" s="549"/>
      <c r="K569" s="10"/>
      <c r="M569" s="548"/>
      <c r="N569" s="548"/>
    </row>
    <row r="570" spans="2:14" s="5" customFormat="1" ht="31.5">
      <c r="B570" s="1"/>
      <c r="C570" s="351">
        <v>3988</v>
      </c>
      <c r="D570" s="352" t="s">
        <v>612</v>
      </c>
      <c r="E570" s="353" t="s">
        <v>122</v>
      </c>
      <c r="F570" s="354">
        <v>3856404</v>
      </c>
      <c r="G570" s="288" t="s">
        <v>117</v>
      </c>
      <c r="H570" s="288"/>
      <c r="I570" s="1"/>
      <c r="J570" s="549"/>
      <c r="K570" s="10"/>
      <c r="M570" s="548"/>
      <c r="N570" s="548"/>
    </row>
    <row r="571" spans="2:14" s="5" customFormat="1" ht="31.5">
      <c r="B571" s="1"/>
      <c r="C571" s="351">
        <v>3989</v>
      </c>
      <c r="D571" s="352" t="s">
        <v>613</v>
      </c>
      <c r="E571" s="353" t="s">
        <v>122</v>
      </c>
      <c r="F571" s="354">
        <v>4997493</v>
      </c>
      <c r="G571" s="288" t="s">
        <v>117</v>
      </c>
      <c r="H571" s="288"/>
      <c r="I571" s="1"/>
      <c r="J571" s="549"/>
      <c r="K571" s="10"/>
      <c r="M571" s="548"/>
      <c r="N571" s="548"/>
    </row>
    <row r="572" spans="2:14" s="5" customFormat="1" ht="31.5">
      <c r="B572" s="1"/>
      <c r="C572" s="351">
        <v>3990</v>
      </c>
      <c r="D572" s="352" t="s">
        <v>614</v>
      </c>
      <c r="E572" s="353" t="s">
        <v>122</v>
      </c>
      <c r="F572" s="354">
        <v>5457216</v>
      </c>
      <c r="G572" s="288" t="s">
        <v>117</v>
      </c>
      <c r="H572" s="288"/>
      <c r="I572" s="1"/>
      <c r="J572" s="549"/>
      <c r="K572" s="10"/>
      <c r="M572" s="548"/>
      <c r="N572" s="548"/>
    </row>
    <row r="573" spans="2:14" s="5" customFormat="1" ht="31.5">
      <c r="B573" s="1"/>
      <c r="C573" s="351">
        <v>3991</v>
      </c>
      <c r="D573" s="352" t="s">
        <v>615</v>
      </c>
      <c r="E573" s="353" t="s">
        <v>122</v>
      </c>
      <c r="F573" s="354">
        <v>5547132</v>
      </c>
      <c r="G573" s="288" t="s">
        <v>117</v>
      </c>
      <c r="H573" s="288"/>
      <c r="I573" s="1"/>
      <c r="J573" s="549"/>
      <c r="K573" s="10"/>
      <c r="M573" s="548"/>
      <c r="N573" s="548"/>
    </row>
    <row r="574" spans="2:14" s="5" customFormat="1" ht="31.5">
      <c r="B574" s="1"/>
      <c r="C574" s="351">
        <v>3992</v>
      </c>
      <c r="D574" s="352" t="s">
        <v>616</v>
      </c>
      <c r="E574" s="353" t="s">
        <v>122</v>
      </c>
      <c r="F574" s="354">
        <v>633611</v>
      </c>
      <c r="G574" s="288" t="s">
        <v>117</v>
      </c>
      <c r="H574" s="288"/>
      <c r="I574" s="1"/>
      <c r="J574" s="549"/>
      <c r="K574" s="10"/>
      <c r="M574" s="548"/>
      <c r="N574" s="548"/>
    </row>
    <row r="575" spans="2:14" s="5" customFormat="1" ht="31.5">
      <c r="B575" s="1"/>
      <c r="C575" s="351">
        <v>3993</v>
      </c>
      <c r="D575" s="352" t="s">
        <v>617</v>
      </c>
      <c r="E575" s="353" t="s">
        <v>122</v>
      </c>
      <c r="F575" s="354">
        <v>833854</v>
      </c>
      <c r="G575" s="288" t="s">
        <v>117</v>
      </c>
      <c r="H575" s="288"/>
      <c r="I575" s="1"/>
      <c r="J575" s="549"/>
      <c r="K575" s="10"/>
      <c r="M575" s="548"/>
      <c r="N575" s="548"/>
    </row>
    <row r="576" spans="2:14" s="5" customFormat="1" ht="31.5">
      <c r="B576" s="1"/>
      <c r="C576" s="351">
        <v>3994</v>
      </c>
      <c r="D576" s="352" t="s">
        <v>618</v>
      </c>
      <c r="E576" s="353" t="s">
        <v>122</v>
      </c>
      <c r="F576" s="354">
        <v>1018113</v>
      </c>
      <c r="G576" s="288" t="s">
        <v>117</v>
      </c>
      <c r="H576" s="288"/>
      <c r="I576" s="1"/>
      <c r="J576" s="549"/>
      <c r="K576" s="10"/>
      <c r="M576" s="548"/>
      <c r="N576" s="548"/>
    </row>
    <row r="577" spans="2:14" s="5" customFormat="1" ht="31.5">
      <c r="B577" s="1"/>
      <c r="C577" s="351">
        <v>3995</v>
      </c>
      <c r="D577" s="352" t="s">
        <v>619</v>
      </c>
      <c r="E577" s="353" t="s">
        <v>122</v>
      </c>
      <c r="F577" s="354">
        <v>1275309</v>
      </c>
      <c r="G577" s="288" t="s">
        <v>117</v>
      </c>
      <c r="H577" s="288"/>
      <c r="I577" s="1"/>
      <c r="J577" s="549"/>
      <c r="K577" s="10"/>
      <c r="M577" s="548"/>
      <c r="N577" s="548"/>
    </row>
    <row r="578" spans="2:14" s="5" customFormat="1" ht="31.5">
      <c r="B578" s="1"/>
      <c r="C578" s="351">
        <v>3996</v>
      </c>
      <c r="D578" s="352" t="s">
        <v>620</v>
      </c>
      <c r="E578" s="353" t="s">
        <v>122</v>
      </c>
      <c r="F578" s="354">
        <v>1583390</v>
      </c>
      <c r="G578" s="288" t="s">
        <v>117</v>
      </c>
      <c r="H578" s="288"/>
      <c r="I578" s="1"/>
      <c r="J578" s="549"/>
      <c r="K578" s="10"/>
      <c r="M578" s="548"/>
      <c r="N578" s="548"/>
    </row>
    <row r="579" spans="2:14" s="5" customFormat="1" ht="31.5">
      <c r="B579" s="1"/>
      <c r="C579" s="351">
        <v>3997</v>
      </c>
      <c r="D579" s="352" t="s">
        <v>621</v>
      </c>
      <c r="E579" s="353" t="s">
        <v>122</v>
      </c>
      <c r="F579" s="354">
        <v>1566038</v>
      </c>
      <c r="G579" s="288" t="s">
        <v>117</v>
      </c>
      <c r="H579" s="288"/>
      <c r="I579" s="1"/>
      <c r="J579" s="549"/>
      <c r="K579" s="10"/>
      <c r="M579" s="548"/>
      <c r="N579" s="548"/>
    </row>
    <row r="580" spans="2:14" s="5" customFormat="1" ht="31.5">
      <c r="B580" s="1"/>
      <c r="C580" s="351">
        <v>3998</v>
      </c>
      <c r="D580" s="352" t="s">
        <v>622</v>
      </c>
      <c r="E580" s="353" t="s">
        <v>122</v>
      </c>
      <c r="F580" s="354">
        <v>2119831</v>
      </c>
      <c r="G580" s="288" t="s">
        <v>117</v>
      </c>
      <c r="H580" s="288"/>
      <c r="I580" s="1"/>
      <c r="J580" s="549"/>
      <c r="K580" s="10"/>
      <c r="M580" s="548"/>
      <c r="N580" s="548"/>
    </row>
    <row r="581" spans="2:14" s="5" customFormat="1" ht="31.5">
      <c r="B581" s="1"/>
      <c r="C581" s="351">
        <v>3999</v>
      </c>
      <c r="D581" s="352" t="s">
        <v>623</v>
      </c>
      <c r="E581" s="353" t="s">
        <v>122</v>
      </c>
      <c r="F581" s="354">
        <v>2398865</v>
      </c>
      <c r="G581" s="288" t="s">
        <v>117</v>
      </c>
      <c r="H581" s="288"/>
      <c r="I581" s="1"/>
      <c r="J581" s="549"/>
      <c r="K581" s="10"/>
      <c r="M581" s="548"/>
      <c r="N581" s="548"/>
    </row>
    <row r="582" spans="2:14" s="5" customFormat="1" ht="31.5">
      <c r="B582" s="1"/>
      <c r="C582" s="351">
        <v>4000</v>
      </c>
      <c r="D582" s="352" t="s">
        <v>624</v>
      </c>
      <c r="E582" s="353" t="s">
        <v>122</v>
      </c>
      <c r="F582" s="354">
        <v>2246988</v>
      </c>
      <c r="G582" s="288" t="s">
        <v>117</v>
      </c>
      <c r="H582" s="288"/>
      <c r="I582" s="1"/>
      <c r="J582" s="549"/>
      <c r="K582" s="10"/>
      <c r="M582" s="548"/>
      <c r="N582" s="548"/>
    </row>
    <row r="583" spans="2:14" s="5" customFormat="1" ht="31.5">
      <c r="B583" s="1"/>
      <c r="C583" s="351">
        <v>4001</v>
      </c>
      <c r="D583" s="352" t="s">
        <v>625</v>
      </c>
      <c r="E583" s="353" t="s">
        <v>122</v>
      </c>
      <c r="F583" s="354">
        <v>2960844</v>
      </c>
      <c r="G583" s="288" t="s">
        <v>117</v>
      </c>
      <c r="H583" s="288"/>
      <c r="I583" s="1"/>
      <c r="J583" s="549"/>
      <c r="K583" s="10"/>
      <c r="M583" s="548"/>
      <c r="N583" s="548"/>
    </row>
    <row r="584" spans="2:14" s="5" customFormat="1" ht="31.5">
      <c r="B584" s="1"/>
      <c r="C584" s="351">
        <v>4002</v>
      </c>
      <c r="D584" s="352" t="s">
        <v>626</v>
      </c>
      <c r="E584" s="353" t="s">
        <v>122</v>
      </c>
      <c r="F584" s="354">
        <v>2943375</v>
      </c>
      <c r="G584" s="288" t="s">
        <v>117</v>
      </c>
      <c r="H584" s="288"/>
      <c r="I584" s="1"/>
      <c r="J584" s="549"/>
      <c r="K584" s="10"/>
      <c r="M584" s="548"/>
      <c r="N584" s="548"/>
    </row>
    <row r="585" spans="2:14" s="5" customFormat="1" ht="31.5">
      <c r="B585" s="1"/>
      <c r="C585" s="351">
        <v>4004</v>
      </c>
      <c r="D585" s="352" t="s">
        <v>627</v>
      </c>
      <c r="E585" s="353" t="s">
        <v>122</v>
      </c>
      <c r="F585" s="354">
        <v>3308067</v>
      </c>
      <c r="G585" s="288" t="s">
        <v>117</v>
      </c>
      <c r="H585" s="288"/>
      <c r="I585" s="1"/>
      <c r="J585" s="549"/>
      <c r="K585" s="10"/>
      <c r="M585" s="548"/>
      <c r="N585" s="548"/>
    </row>
    <row r="586" spans="2:14" s="5" customFormat="1" ht="31.5">
      <c r="B586" s="1"/>
      <c r="C586" s="351">
        <v>4005</v>
      </c>
      <c r="D586" s="352" t="s">
        <v>628</v>
      </c>
      <c r="E586" s="353" t="s">
        <v>122</v>
      </c>
      <c r="F586" s="354">
        <v>4147650</v>
      </c>
      <c r="G586" s="288" t="s">
        <v>117</v>
      </c>
      <c r="H586" s="288"/>
      <c r="I586" s="1"/>
      <c r="J586" s="549"/>
      <c r="K586" s="10"/>
      <c r="M586" s="548"/>
      <c r="N586" s="548"/>
    </row>
    <row r="587" spans="2:14" s="5" customFormat="1" ht="31.5">
      <c r="B587" s="1"/>
      <c r="C587" s="351">
        <v>4006</v>
      </c>
      <c r="D587" s="352" t="s">
        <v>629</v>
      </c>
      <c r="E587" s="353" t="s">
        <v>122</v>
      </c>
      <c r="F587" s="354">
        <v>4365772</v>
      </c>
      <c r="G587" s="288" t="s">
        <v>117</v>
      </c>
      <c r="H587" s="288"/>
      <c r="I587" s="1"/>
      <c r="J587" s="549"/>
      <c r="K587" s="10"/>
      <c r="M587" s="548"/>
      <c r="N587" s="548"/>
    </row>
    <row r="588" spans="2:14" s="5" customFormat="1" ht="31.5">
      <c r="B588" s="1"/>
      <c r="C588" s="351">
        <v>4007</v>
      </c>
      <c r="D588" s="352" t="s">
        <v>630</v>
      </c>
      <c r="E588" s="353" t="s">
        <v>122</v>
      </c>
      <c r="F588" s="354">
        <v>6037982</v>
      </c>
      <c r="G588" s="288" t="s">
        <v>117</v>
      </c>
      <c r="H588" s="288"/>
      <c r="I588" s="1"/>
      <c r="J588" s="549"/>
      <c r="K588" s="10"/>
      <c r="M588" s="548"/>
      <c r="N588" s="548"/>
    </row>
    <row r="589" spans="2:14" s="5" customFormat="1" ht="31.5">
      <c r="B589" s="1"/>
      <c r="C589" s="351">
        <v>4008</v>
      </c>
      <c r="D589" s="352" t="s">
        <v>631</v>
      </c>
      <c r="E589" s="353" t="s">
        <v>122</v>
      </c>
      <c r="F589" s="354">
        <v>6576530</v>
      </c>
      <c r="G589" s="288" t="s">
        <v>117</v>
      </c>
      <c r="H589" s="288"/>
      <c r="I589" s="1"/>
      <c r="J589" s="549"/>
      <c r="K589" s="10"/>
      <c r="M589" s="548"/>
      <c r="N589" s="548"/>
    </row>
    <row r="590" spans="2:14" s="5" customFormat="1" ht="31.5">
      <c r="B590" s="1"/>
      <c r="C590" s="351">
        <v>4009</v>
      </c>
      <c r="D590" s="352" t="s">
        <v>632</v>
      </c>
      <c r="E590" s="353" t="s">
        <v>116</v>
      </c>
      <c r="F590" s="354">
        <v>8546</v>
      </c>
      <c r="G590" s="288" t="s">
        <v>117</v>
      </c>
      <c r="H590" s="288"/>
      <c r="I590" s="1"/>
      <c r="J590" s="549"/>
      <c r="K590" s="10"/>
      <c r="M590" s="548"/>
      <c r="N590" s="548"/>
    </row>
    <row r="591" spans="2:14" s="5" customFormat="1" ht="31.5">
      <c r="B591" s="1"/>
      <c r="C591" s="351">
        <v>4010</v>
      </c>
      <c r="D591" s="352" t="s">
        <v>633</v>
      </c>
      <c r="E591" s="353" t="s">
        <v>116</v>
      </c>
      <c r="F591" s="354">
        <v>10736</v>
      </c>
      <c r="G591" s="288" t="s">
        <v>117</v>
      </c>
      <c r="H591" s="288"/>
      <c r="I591" s="1"/>
      <c r="J591" s="549"/>
      <c r="K591" s="10"/>
      <c r="M591" s="548"/>
      <c r="N591" s="548"/>
    </row>
    <row r="592" spans="2:14" s="5" customFormat="1" ht="31.5">
      <c r="B592" s="1"/>
      <c r="C592" s="351">
        <v>4011</v>
      </c>
      <c r="D592" s="352" t="s">
        <v>634</v>
      </c>
      <c r="E592" s="353" t="s">
        <v>116</v>
      </c>
      <c r="F592" s="354">
        <v>12570</v>
      </c>
      <c r="G592" s="288" t="s">
        <v>117</v>
      </c>
      <c r="H592" s="288"/>
      <c r="I592" s="1"/>
      <c r="J592" s="549"/>
      <c r="K592" s="10"/>
      <c r="M592" s="548"/>
      <c r="N592" s="548"/>
    </row>
    <row r="593" spans="2:14" s="5" customFormat="1" ht="31.5">
      <c r="B593" s="1"/>
      <c r="C593" s="351">
        <v>4012</v>
      </c>
      <c r="D593" s="352" t="s">
        <v>635</v>
      </c>
      <c r="E593" s="353" t="s">
        <v>116</v>
      </c>
      <c r="F593" s="354">
        <v>12570</v>
      </c>
      <c r="G593" s="288" t="s">
        <v>117</v>
      </c>
      <c r="H593" s="288"/>
      <c r="I593" s="1"/>
      <c r="J593" s="549"/>
      <c r="K593" s="10"/>
      <c r="M593" s="548"/>
      <c r="N593" s="548"/>
    </row>
    <row r="594" spans="2:14" s="5" customFormat="1" ht="47.25">
      <c r="B594" s="1"/>
      <c r="C594" s="351">
        <v>4013</v>
      </c>
      <c r="D594" s="352" t="s">
        <v>636</v>
      </c>
      <c r="E594" s="353" t="s">
        <v>116</v>
      </c>
      <c r="F594" s="354">
        <v>21136</v>
      </c>
      <c r="G594" s="288" t="s">
        <v>117</v>
      </c>
      <c r="H594" s="288"/>
      <c r="I594" s="1"/>
      <c r="J594" s="549"/>
      <c r="K594" s="10"/>
      <c r="M594" s="548"/>
      <c r="N594" s="548"/>
    </row>
    <row r="595" spans="2:14" s="5" customFormat="1" ht="47.25">
      <c r="B595" s="1"/>
      <c r="C595" s="351">
        <v>4014</v>
      </c>
      <c r="D595" s="352" t="s">
        <v>637</v>
      </c>
      <c r="E595" s="353" t="s">
        <v>116</v>
      </c>
      <c r="F595" s="354">
        <v>8546</v>
      </c>
      <c r="G595" s="288" t="s">
        <v>117</v>
      </c>
      <c r="H595" s="288"/>
      <c r="I595" s="1"/>
      <c r="J595" s="549"/>
      <c r="K595" s="10"/>
      <c r="M595" s="548"/>
      <c r="N595" s="548"/>
    </row>
    <row r="596" spans="2:14" s="5" customFormat="1" ht="47.25">
      <c r="B596" s="1"/>
      <c r="C596" s="351">
        <v>4015</v>
      </c>
      <c r="D596" s="352" t="s">
        <v>638</v>
      </c>
      <c r="E596" s="353" t="s">
        <v>116</v>
      </c>
      <c r="F596" s="354">
        <v>10736</v>
      </c>
      <c r="G596" s="288" t="s">
        <v>117</v>
      </c>
      <c r="H596" s="288"/>
      <c r="I596" s="1"/>
      <c r="J596" s="549"/>
      <c r="K596" s="10"/>
      <c r="M596" s="548"/>
      <c r="N596" s="548"/>
    </row>
    <row r="597" spans="2:14" s="5" customFormat="1" ht="47.25">
      <c r="B597" s="1"/>
      <c r="C597" s="351">
        <v>4016</v>
      </c>
      <c r="D597" s="352" t="s">
        <v>639</v>
      </c>
      <c r="E597" s="353" t="s">
        <v>116</v>
      </c>
      <c r="F597" s="354">
        <v>12570</v>
      </c>
      <c r="G597" s="288" t="s">
        <v>117</v>
      </c>
      <c r="H597" s="288"/>
      <c r="I597" s="1"/>
      <c r="J597" s="549"/>
      <c r="K597" s="10"/>
      <c r="M597" s="548"/>
      <c r="N597" s="548"/>
    </row>
    <row r="598" spans="2:14" s="5" customFormat="1" ht="47.25">
      <c r="B598" s="1"/>
      <c r="C598" s="351">
        <v>4017</v>
      </c>
      <c r="D598" s="352" t="s">
        <v>640</v>
      </c>
      <c r="E598" s="353" t="s">
        <v>116</v>
      </c>
      <c r="F598" s="354">
        <v>12570</v>
      </c>
      <c r="G598" s="288" t="s">
        <v>117</v>
      </c>
      <c r="H598" s="288"/>
      <c r="I598" s="1"/>
      <c r="J598" s="549"/>
      <c r="K598" s="10"/>
      <c r="M598" s="548"/>
      <c r="N598" s="548"/>
    </row>
    <row r="599" spans="2:14" s="5" customFormat="1" ht="31.5">
      <c r="B599" s="1"/>
      <c r="C599" s="351">
        <v>4018</v>
      </c>
      <c r="D599" s="352" t="s">
        <v>641</v>
      </c>
      <c r="E599" s="353" t="s">
        <v>116</v>
      </c>
      <c r="F599" s="354">
        <v>21136</v>
      </c>
      <c r="G599" s="288" t="s">
        <v>117</v>
      </c>
      <c r="H599" s="288"/>
      <c r="I599" s="1"/>
      <c r="J599" s="549"/>
      <c r="K599" s="10"/>
      <c r="M599" s="548"/>
      <c r="N599" s="548"/>
    </row>
    <row r="600" spans="2:14" s="5" customFormat="1" ht="47.25">
      <c r="B600" s="1"/>
      <c r="C600" s="351">
        <v>4019</v>
      </c>
      <c r="D600" s="352" t="s">
        <v>642</v>
      </c>
      <c r="E600" s="353" t="s">
        <v>116</v>
      </c>
      <c r="F600" s="354">
        <v>6904</v>
      </c>
      <c r="G600" s="288" t="s">
        <v>117</v>
      </c>
      <c r="H600" s="288"/>
      <c r="I600" s="1"/>
      <c r="J600" s="549"/>
      <c r="K600" s="10"/>
      <c r="M600" s="548"/>
      <c r="N600" s="548"/>
    </row>
    <row r="601" spans="2:14" s="5" customFormat="1" ht="47.25">
      <c r="B601" s="1"/>
      <c r="C601" s="351">
        <v>4020</v>
      </c>
      <c r="D601" s="352" t="s">
        <v>643</v>
      </c>
      <c r="E601" s="353" t="s">
        <v>116</v>
      </c>
      <c r="F601" s="354">
        <v>7862</v>
      </c>
      <c r="G601" s="288" t="s">
        <v>117</v>
      </c>
      <c r="H601" s="288"/>
      <c r="I601" s="1"/>
      <c r="J601" s="549"/>
      <c r="K601" s="10"/>
      <c r="M601" s="548"/>
      <c r="N601" s="548"/>
    </row>
    <row r="602" spans="2:14" s="5" customFormat="1" ht="47.25">
      <c r="B602" s="1"/>
      <c r="C602" s="351">
        <v>4021</v>
      </c>
      <c r="D602" s="352" t="s">
        <v>644</v>
      </c>
      <c r="E602" s="353" t="s">
        <v>116</v>
      </c>
      <c r="F602" s="354">
        <v>10736</v>
      </c>
      <c r="G602" s="288" t="s">
        <v>117</v>
      </c>
      <c r="H602" s="288"/>
      <c r="I602" s="1"/>
      <c r="J602" s="549"/>
      <c r="K602" s="10"/>
      <c r="M602" s="548"/>
      <c r="N602" s="548"/>
    </row>
    <row r="603" spans="2:14" s="5" customFormat="1" ht="47.25">
      <c r="B603" s="1"/>
      <c r="C603" s="351">
        <v>4022</v>
      </c>
      <c r="D603" s="352" t="s">
        <v>645</v>
      </c>
      <c r="E603" s="353" t="s">
        <v>116</v>
      </c>
      <c r="F603" s="354">
        <v>12570</v>
      </c>
      <c r="G603" s="288" t="s">
        <v>117</v>
      </c>
      <c r="H603" s="288"/>
      <c r="I603" s="1"/>
      <c r="J603" s="549"/>
      <c r="K603" s="10"/>
      <c r="M603" s="548"/>
      <c r="N603" s="548"/>
    </row>
    <row r="604" spans="2:14" s="5" customFormat="1" ht="47.25">
      <c r="B604" s="1"/>
      <c r="C604" s="351">
        <v>4023</v>
      </c>
      <c r="D604" s="352" t="s">
        <v>646</v>
      </c>
      <c r="E604" s="353" t="s">
        <v>116</v>
      </c>
      <c r="F604" s="354">
        <v>12570</v>
      </c>
      <c r="G604" s="288" t="s">
        <v>117</v>
      </c>
      <c r="H604" s="288"/>
      <c r="I604" s="1"/>
      <c r="J604" s="549"/>
      <c r="K604" s="10"/>
      <c r="M604" s="548"/>
      <c r="N604" s="548"/>
    </row>
    <row r="605" spans="2:14" s="5" customFormat="1" ht="47.25">
      <c r="B605" s="1"/>
      <c r="C605" s="351">
        <v>4024</v>
      </c>
      <c r="D605" s="352" t="s">
        <v>647</v>
      </c>
      <c r="E605" s="353" t="s">
        <v>116</v>
      </c>
      <c r="F605" s="354">
        <v>21136</v>
      </c>
      <c r="G605" s="288" t="s">
        <v>117</v>
      </c>
      <c r="H605" s="288"/>
      <c r="I605" s="1"/>
      <c r="J605" s="549"/>
      <c r="K605" s="10"/>
      <c r="M605" s="548"/>
      <c r="N605" s="548"/>
    </row>
    <row r="606" spans="2:14" s="5" customFormat="1" ht="47.25">
      <c r="B606" s="1"/>
      <c r="C606" s="351">
        <v>4026</v>
      </c>
      <c r="D606" s="352" t="s">
        <v>648</v>
      </c>
      <c r="E606" s="353" t="s">
        <v>116</v>
      </c>
      <c r="F606" s="354">
        <v>8077</v>
      </c>
      <c r="G606" s="288" t="s">
        <v>117</v>
      </c>
      <c r="H606" s="288"/>
      <c r="I606" s="1"/>
      <c r="J606" s="549"/>
      <c r="K606" s="10"/>
      <c r="M606" s="548"/>
      <c r="N606" s="548"/>
    </row>
    <row r="607" spans="2:14" s="5" customFormat="1" ht="47.25">
      <c r="B607" s="1"/>
      <c r="C607" s="351">
        <v>4027</v>
      </c>
      <c r="D607" s="352" t="s">
        <v>649</v>
      </c>
      <c r="E607" s="353" t="s">
        <v>116</v>
      </c>
      <c r="F607" s="354">
        <v>8136</v>
      </c>
      <c r="G607" s="288" t="s">
        <v>117</v>
      </c>
      <c r="H607" s="288"/>
      <c r="I607" s="1"/>
      <c r="J607" s="549"/>
      <c r="K607" s="10"/>
      <c r="M607" s="548"/>
      <c r="N607" s="548"/>
    </row>
    <row r="608" spans="2:14" s="5" customFormat="1" ht="47.25">
      <c r="B608" s="1"/>
      <c r="C608" s="351">
        <v>4028</v>
      </c>
      <c r="D608" s="352" t="s">
        <v>650</v>
      </c>
      <c r="E608" s="353" t="s">
        <v>116</v>
      </c>
      <c r="F608" s="354">
        <v>13883</v>
      </c>
      <c r="G608" s="288" t="s">
        <v>117</v>
      </c>
      <c r="H608" s="288"/>
      <c r="I608" s="1"/>
      <c r="J608" s="549"/>
      <c r="K608" s="10"/>
      <c r="M608" s="548"/>
      <c r="N608" s="548"/>
    </row>
    <row r="609" spans="2:14" s="5" customFormat="1" ht="47.25">
      <c r="B609" s="1"/>
      <c r="C609" s="351">
        <v>4029</v>
      </c>
      <c r="D609" s="352" t="s">
        <v>651</v>
      </c>
      <c r="E609" s="353" t="s">
        <v>116</v>
      </c>
      <c r="F609" s="354">
        <v>24147</v>
      </c>
      <c r="G609" s="288" t="s">
        <v>117</v>
      </c>
      <c r="H609" s="288"/>
      <c r="I609" s="1"/>
      <c r="J609" s="549"/>
      <c r="K609" s="10"/>
      <c r="M609" s="548"/>
      <c r="N609" s="548"/>
    </row>
    <row r="610" spans="2:14" s="5" customFormat="1" ht="63">
      <c r="B610" s="1"/>
      <c r="C610" s="351">
        <v>4030</v>
      </c>
      <c r="D610" s="352" t="s">
        <v>652</v>
      </c>
      <c r="E610" s="353" t="s">
        <v>116</v>
      </c>
      <c r="F610" s="354">
        <v>8077</v>
      </c>
      <c r="G610" s="288" t="s">
        <v>117</v>
      </c>
      <c r="H610" s="288"/>
      <c r="I610" s="1"/>
      <c r="J610" s="549"/>
      <c r="K610" s="10"/>
      <c r="M610" s="548"/>
      <c r="N610" s="548"/>
    </row>
    <row r="611" spans="2:14" s="5" customFormat="1" ht="63">
      <c r="B611" s="1"/>
      <c r="C611" s="351">
        <v>4032</v>
      </c>
      <c r="D611" s="352" t="s">
        <v>653</v>
      </c>
      <c r="E611" s="353" t="s">
        <v>116</v>
      </c>
      <c r="F611" s="354">
        <v>8136</v>
      </c>
      <c r="G611" s="288" t="s">
        <v>117</v>
      </c>
      <c r="H611" s="288"/>
      <c r="I611" s="1"/>
      <c r="J611" s="549"/>
      <c r="K611" s="10"/>
      <c r="M611" s="548"/>
      <c r="N611" s="548"/>
    </row>
    <row r="612" spans="2:14" s="5" customFormat="1" ht="63">
      <c r="B612" s="1"/>
      <c r="C612" s="351">
        <v>4033</v>
      </c>
      <c r="D612" s="352" t="s">
        <v>654</v>
      </c>
      <c r="E612" s="353" t="s">
        <v>116</v>
      </c>
      <c r="F612" s="354">
        <v>13883</v>
      </c>
      <c r="G612" s="288" t="s">
        <v>117</v>
      </c>
      <c r="H612" s="288"/>
      <c r="I612" s="1"/>
      <c r="J612" s="549"/>
      <c r="K612" s="10"/>
      <c r="M612" s="548"/>
      <c r="N612" s="548"/>
    </row>
    <row r="613" spans="2:14" s="5" customFormat="1" ht="63">
      <c r="B613" s="1"/>
      <c r="C613" s="351">
        <v>4034</v>
      </c>
      <c r="D613" s="352" t="s">
        <v>655</v>
      </c>
      <c r="E613" s="353" t="s">
        <v>116</v>
      </c>
      <c r="F613" s="354">
        <v>24147</v>
      </c>
      <c r="G613" s="288" t="s">
        <v>117</v>
      </c>
      <c r="H613" s="288"/>
      <c r="I613" s="1"/>
      <c r="J613" s="549"/>
      <c r="K613" s="10"/>
      <c r="M613" s="548"/>
      <c r="N613" s="548"/>
    </row>
    <row r="614" spans="2:14" s="5" customFormat="1" ht="63">
      <c r="B614" s="1"/>
      <c r="C614" s="351">
        <v>4036</v>
      </c>
      <c r="D614" s="352" t="s">
        <v>656</v>
      </c>
      <c r="E614" s="353" t="s">
        <v>116</v>
      </c>
      <c r="F614" s="354">
        <v>8136</v>
      </c>
      <c r="G614" s="288" t="s">
        <v>117</v>
      </c>
      <c r="H614" s="288"/>
      <c r="I614" s="1"/>
      <c r="J614" s="549"/>
      <c r="K614" s="10"/>
      <c r="M614" s="548"/>
      <c r="N614" s="548"/>
    </row>
    <row r="615" spans="2:14" s="5" customFormat="1" ht="63">
      <c r="B615" s="1"/>
      <c r="C615" s="351">
        <v>4037</v>
      </c>
      <c r="D615" s="352" t="s">
        <v>657</v>
      </c>
      <c r="E615" s="353" t="s">
        <v>116</v>
      </c>
      <c r="F615" s="354">
        <v>13883</v>
      </c>
      <c r="G615" s="288" t="s">
        <v>117</v>
      </c>
      <c r="H615" s="288"/>
      <c r="I615" s="1"/>
      <c r="J615" s="549"/>
      <c r="K615" s="10"/>
      <c r="M615" s="548"/>
      <c r="N615" s="548"/>
    </row>
    <row r="616" spans="2:14" s="5" customFormat="1" ht="63">
      <c r="B616" s="1"/>
      <c r="C616" s="351">
        <v>4038</v>
      </c>
      <c r="D616" s="352" t="s">
        <v>658</v>
      </c>
      <c r="E616" s="353" t="s">
        <v>116</v>
      </c>
      <c r="F616" s="354">
        <v>24147</v>
      </c>
      <c r="G616" s="288" t="s">
        <v>117</v>
      </c>
      <c r="H616" s="288"/>
      <c r="I616" s="1"/>
      <c r="J616" s="549"/>
      <c r="K616" s="10"/>
      <c r="M616" s="548"/>
      <c r="N616" s="548"/>
    </row>
    <row r="617" spans="2:14" s="5" customFormat="1" ht="63">
      <c r="B617" s="1"/>
      <c r="C617" s="351">
        <v>4039</v>
      </c>
      <c r="D617" s="352" t="s">
        <v>659</v>
      </c>
      <c r="E617" s="353" t="s">
        <v>122</v>
      </c>
      <c r="F617" s="354">
        <v>21167</v>
      </c>
      <c r="G617" s="288" t="s">
        <v>117</v>
      </c>
      <c r="H617" s="288" t="s">
        <v>145</v>
      </c>
      <c r="I617" s="1"/>
      <c r="J617" s="549"/>
      <c r="K617" s="10"/>
      <c r="M617" s="548"/>
      <c r="N617" s="548"/>
    </row>
    <row r="618" spans="2:14" s="5" customFormat="1" ht="63">
      <c r="B618" s="1"/>
      <c r="C618" s="351">
        <v>4040</v>
      </c>
      <c r="D618" s="352" t="s">
        <v>660</v>
      </c>
      <c r="E618" s="353" t="s">
        <v>122</v>
      </c>
      <c r="F618" s="354">
        <v>24208</v>
      </c>
      <c r="G618" s="288" t="s">
        <v>117</v>
      </c>
      <c r="H618" s="288" t="s">
        <v>145</v>
      </c>
      <c r="I618" s="1"/>
      <c r="J618" s="549"/>
      <c r="K618" s="10"/>
      <c r="M618" s="548"/>
      <c r="N618" s="548"/>
    </row>
    <row r="619" spans="2:14" s="5" customFormat="1" ht="63">
      <c r="B619" s="1"/>
      <c r="C619" s="351">
        <v>4041</v>
      </c>
      <c r="D619" s="352" t="s">
        <v>661</v>
      </c>
      <c r="E619" s="353" t="s">
        <v>122</v>
      </c>
      <c r="F619" s="354">
        <v>33293</v>
      </c>
      <c r="G619" s="288" t="s">
        <v>117</v>
      </c>
      <c r="H619" s="288" t="s">
        <v>145</v>
      </c>
      <c r="I619" s="1"/>
      <c r="J619" s="549"/>
      <c r="K619" s="10"/>
      <c r="M619" s="548"/>
      <c r="N619" s="548"/>
    </row>
    <row r="620" spans="2:14" s="5" customFormat="1" ht="47.25">
      <c r="B620" s="1"/>
      <c r="C620" s="351">
        <v>4042</v>
      </c>
      <c r="D620" s="352" t="s">
        <v>662</v>
      </c>
      <c r="E620" s="353" t="s">
        <v>122</v>
      </c>
      <c r="F620" s="354">
        <v>29407</v>
      </c>
      <c r="G620" s="288" t="s">
        <v>117</v>
      </c>
      <c r="H620" s="288" t="s">
        <v>145</v>
      </c>
      <c r="I620" s="1"/>
      <c r="J620" s="549"/>
      <c r="K620" s="10"/>
      <c r="M620" s="548"/>
      <c r="N620" s="548"/>
    </row>
    <row r="621" spans="2:14" s="5" customFormat="1" ht="63">
      <c r="B621" s="1"/>
      <c r="C621" s="351">
        <v>4043</v>
      </c>
      <c r="D621" s="352" t="s">
        <v>663</v>
      </c>
      <c r="E621" s="353" t="s">
        <v>122</v>
      </c>
      <c r="F621" s="354">
        <v>27249</v>
      </c>
      <c r="G621" s="288" t="s">
        <v>117</v>
      </c>
      <c r="H621" s="288" t="s">
        <v>145</v>
      </c>
      <c r="I621" s="1"/>
      <c r="J621" s="549"/>
      <c r="K621" s="10"/>
      <c r="M621" s="548"/>
      <c r="N621" s="548"/>
    </row>
    <row r="622" spans="2:14" s="5" customFormat="1" ht="47.25">
      <c r="B622" s="1"/>
      <c r="C622" s="351">
        <v>4044</v>
      </c>
      <c r="D622" s="352" t="s">
        <v>664</v>
      </c>
      <c r="E622" s="353" t="s">
        <v>122</v>
      </c>
      <c r="F622" s="354">
        <v>343519</v>
      </c>
      <c r="G622" s="288" t="s">
        <v>117</v>
      </c>
      <c r="H622" s="288" t="s">
        <v>145</v>
      </c>
      <c r="I622" s="1"/>
      <c r="J622" s="549"/>
      <c r="K622" s="10"/>
      <c r="M622" s="548"/>
      <c r="N622" s="548"/>
    </row>
    <row r="623" spans="2:14" s="5" customFormat="1" ht="47.25">
      <c r="B623" s="1"/>
      <c r="C623" s="351">
        <v>4045</v>
      </c>
      <c r="D623" s="352" t="s">
        <v>665</v>
      </c>
      <c r="E623" s="353" t="s">
        <v>122</v>
      </c>
      <c r="F623" s="354">
        <v>323476</v>
      </c>
      <c r="G623" s="288" t="s">
        <v>117</v>
      </c>
      <c r="H623" s="288"/>
      <c r="I623" s="1"/>
      <c r="J623" s="549"/>
      <c r="K623" s="10"/>
      <c r="M623" s="548"/>
      <c r="N623" s="548"/>
    </row>
    <row r="624" spans="2:14" s="5" customFormat="1" ht="47.25">
      <c r="B624" s="1"/>
      <c r="C624" s="351">
        <v>4046</v>
      </c>
      <c r="D624" s="352" t="s">
        <v>666</v>
      </c>
      <c r="E624" s="353" t="s">
        <v>122</v>
      </c>
      <c r="F624" s="354">
        <v>338979</v>
      </c>
      <c r="G624" s="288" t="s">
        <v>117</v>
      </c>
      <c r="H624" s="288" t="s">
        <v>145</v>
      </c>
      <c r="I624" s="1"/>
      <c r="J624" s="549"/>
      <c r="K624" s="10"/>
      <c r="M624" s="548"/>
      <c r="N624" s="548"/>
    </row>
    <row r="625" spans="2:14" s="5" customFormat="1" ht="47.25">
      <c r="B625" s="1"/>
      <c r="C625" s="351">
        <v>4047</v>
      </c>
      <c r="D625" s="352" t="s">
        <v>667</v>
      </c>
      <c r="E625" s="353" t="s">
        <v>122</v>
      </c>
      <c r="F625" s="354">
        <v>52258</v>
      </c>
      <c r="G625" s="288" t="s">
        <v>117</v>
      </c>
      <c r="H625" s="288"/>
      <c r="I625" s="1"/>
      <c r="J625" s="549"/>
      <c r="K625" s="10"/>
      <c r="M625" s="548"/>
      <c r="N625" s="548"/>
    </row>
    <row r="626" spans="2:14" s="5" customFormat="1" ht="31.5">
      <c r="B626" s="1"/>
      <c r="C626" s="351">
        <v>4048</v>
      </c>
      <c r="D626" s="352" t="s">
        <v>668</v>
      </c>
      <c r="E626" s="353" t="s">
        <v>122</v>
      </c>
      <c r="F626" s="354">
        <v>50437</v>
      </c>
      <c r="G626" s="288" t="s">
        <v>117</v>
      </c>
      <c r="H626" s="288"/>
      <c r="I626" s="1"/>
      <c r="J626" s="549"/>
      <c r="K626" s="10"/>
      <c r="M626" s="548"/>
      <c r="N626" s="548"/>
    </row>
    <row r="627" spans="2:14" s="5" customFormat="1" ht="47.25">
      <c r="B627" s="1"/>
      <c r="C627" s="351">
        <v>4049</v>
      </c>
      <c r="D627" s="352" t="s">
        <v>669</v>
      </c>
      <c r="E627" s="353" t="s">
        <v>122</v>
      </c>
      <c r="F627" s="354">
        <v>54264</v>
      </c>
      <c r="G627" s="288" t="s">
        <v>117</v>
      </c>
      <c r="H627" s="288"/>
      <c r="I627" s="1"/>
      <c r="J627" s="549"/>
      <c r="K627" s="10"/>
      <c r="M627" s="548"/>
      <c r="N627" s="548"/>
    </row>
    <row r="628" spans="2:14" s="5" customFormat="1" ht="31.5">
      <c r="B628" s="1"/>
      <c r="C628" s="351">
        <v>4050</v>
      </c>
      <c r="D628" s="352" t="s">
        <v>670</v>
      </c>
      <c r="E628" s="353" t="s">
        <v>122</v>
      </c>
      <c r="F628" s="354">
        <v>50423</v>
      </c>
      <c r="G628" s="288" t="s">
        <v>117</v>
      </c>
      <c r="H628" s="288"/>
      <c r="I628" s="1"/>
      <c r="J628" s="549"/>
      <c r="K628" s="10"/>
      <c r="M628" s="548"/>
      <c r="N628" s="548"/>
    </row>
    <row r="629" spans="2:14" s="5" customFormat="1" ht="47.25">
      <c r="B629" s="1"/>
      <c r="C629" s="351">
        <v>4051</v>
      </c>
      <c r="D629" s="352" t="s">
        <v>671</v>
      </c>
      <c r="E629" s="353" t="s">
        <v>116</v>
      </c>
      <c r="F629" s="354">
        <v>60483</v>
      </c>
      <c r="G629" s="288" t="s">
        <v>117</v>
      </c>
      <c r="H629" s="288" t="s">
        <v>145</v>
      </c>
      <c r="I629" s="1"/>
      <c r="J629" s="549"/>
      <c r="K629" s="10"/>
      <c r="M629" s="548"/>
      <c r="N629" s="548"/>
    </row>
    <row r="630" spans="2:14" s="5" customFormat="1" ht="47.25">
      <c r="B630" s="1"/>
      <c r="C630" s="351">
        <v>4052</v>
      </c>
      <c r="D630" s="352" t="s">
        <v>672</v>
      </c>
      <c r="E630" s="353" t="s">
        <v>125</v>
      </c>
      <c r="F630" s="354">
        <v>55982</v>
      </c>
      <c r="G630" s="288" t="s">
        <v>117</v>
      </c>
      <c r="H630" s="288"/>
      <c r="I630" s="1"/>
      <c r="J630" s="549"/>
      <c r="K630" s="10"/>
      <c r="M630" s="548"/>
      <c r="N630" s="548"/>
    </row>
    <row r="631" spans="2:14" s="5" customFormat="1" ht="47.25">
      <c r="B631" s="1"/>
      <c r="C631" s="351">
        <v>4053</v>
      </c>
      <c r="D631" s="352" t="s">
        <v>673</v>
      </c>
      <c r="E631" s="353" t="s">
        <v>125</v>
      </c>
      <c r="F631" s="354">
        <v>54430</v>
      </c>
      <c r="G631" s="288" t="s">
        <v>117</v>
      </c>
      <c r="H631" s="288"/>
      <c r="I631" s="1"/>
      <c r="J631" s="549"/>
      <c r="K631" s="10"/>
      <c r="M631" s="548"/>
      <c r="N631" s="548"/>
    </row>
    <row r="632" spans="2:14" s="5" customFormat="1" ht="47.25">
      <c r="B632" s="1"/>
      <c r="C632" s="351">
        <v>4054</v>
      </c>
      <c r="D632" s="352" t="s">
        <v>674</v>
      </c>
      <c r="E632" s="353" t="s">
        <v>122</v>
      </c>
      <c r="F632" s="354">
        <v>59438</v>
      </c>
      <c r="G632" s="288" t="s">
        <v>117</v>
      </c>
      <c r="H632" s="288"/>
      <c r="I632" s="1"/>
      <c r="J632" s="549"/>
      <c r="K632" s="10"/>
      <c r="M632" s="548"/>
      <c r="N632" s="548"/>
    </row>
    <row r="633" spans="2:14" s="5" customFormat="1" ht="31.5">
      <c r="B633" s="1"/>
      <c r="C633" s="351">
        <v>4055</v>
      </c>
      <c r="D633" s="352" t="s">
        <v>675</v>
      </c>
      <c r="E633" s="353" t="s">
        <v>122</v>
      </c>
      <c r="F633" s="354">
        <v>56877</v>
      </c>
      <c r="G633" s="288" t="s">
        <v>117</v>
      </c>
      <c r="H633" s="288"/>
      <c r="I633" s="1"/>
      <c r="J633" s="549"/>
      <c r="K633" s="10"/>
      <c r="M633" s="548"/>
      <c r="N633" s="548"/>
    </row>
    <row r="634" spans="2:14" s="5" customFormat="1" ht="47.25">
      <c r="B634" s="1"/>
      <c r="C634" s="351">
        <v>4061</v>
      </c>
      <c r="D634" s="352" t="s">
        <v>676</v>
      </c>
      <c r="E634" s="353" t="s">
        <v>116</v>
      </c>
      <c r="F634" s="354">
        <v>73814</v>
      </c>
      <c r="G634" s="288" t="s">
        <v>117</v>
      </c>
      <c r="H634" s="288"/>
      <c r="I634" s="1"/>
      <c r="J634" s="549"/>
      <c r="K634" s="10"/>
      <c r="M634" s="548"/>
      <c r="N634" s="548"/>
    </row>
    <row r="635" spans="2:14" s="5" customFormat="1" ht="47.25">
      <c r="B635" s="1"/>
      <c r="C635" s="351">
        <v>4064</v>
      </c>
      <c r="D635" s="352" t="s">
        <v>677</v>
      </c>
      <c r="E635" s="353" t="s">
        <v>116</v>
      </c>
      <c r="F635" s="354">
        <v>56378</v>
      </c>
      <c r="G635" s="288" t="s">
        <v>117</v>
      </c>
      <c r="H635" s="288"/>
      <c r="I635" s="1"/>
      <c r="J635" s="549"/>
      <c r="K635" s="10"/>
      <c r="M635" s="548"/>
      <c r="N635" s="548"/>
    </row>
    <row r="636" spans="2:14" s="5" customFormat="1" ht="47.25">
      <c r="B636" s="1"/>
      <c r="C636" s="351">
        <v>4068</v>
      </c>
      <c r="D636" s="352" t="s">
        <v>678</v>
      </c>
      <c r="E636" s="353" t="s">
        <v>116</v>
      </c>
      <c r="F636" s="354">
        <v>70533</v>
      </c>
      <c r="G636" s="288" t="s">
        <v>117</v>
      </c>
      <c r="H636" s="288"/>
      <c r="I636" s="1"/>
      <c r="J636" s="549"/>
      <c r="K636" s="10"/>
      <c r="M636" s="548"/>
      <c r="N636" s="548"/>
    </row>
    <row r="637" spans="2:14" s="5" customFormat="1" ht="47.25">
      <c r="B637" s="1"/>
      <c r="C637" s="351">
        <v>4069</v>
      </c>
      <c r="D637" s="352" t="s">
        <v>679</v>
      </c>
      <c r="E637" s="353" t="s">
        <v>116</v>
      </c>
      <c r="F637" s="354">
        <v>75466</v>
      </c>
      <c r="G637" s="288" t="s">
        <v>117</v>
      </c>
      <c r="H637" s="288"/>
      <c r="I637" s="1"/>
      <c r="J637" s="549"/>
      <c r="K637" s="10"/>
      <c r="M637" s="548"/>
      <c r="N637" s="548"/>
    </row>
    <row r="638" spans="2:14" s="5" customFormat="1" ht="47.25">
      <c r="B638" s="1"/>
      <c r="C638" s="351">
        <v>4073</v>
      </c>
      <c r="D638" s="352" t="s">
        <v>680</v>
      </c>
      <c r="E638" s="353" t="s">
        <v>116</v>
      </c>
      <c r="F638" s="354">
        <v>73874</v>
      </c>
      <c r="G638" s="288" t="s">
        <v>117</v>
      </c>
      <c r="H638" s="288"/>
      <c r="I638" s="1"/>
      <c r="J638" s="549"/>
      <c r="K638" s="10"/>
      <c r="M638" s="548"/>
      <c r="N638" s="548"/>
    </row>
    <row r="639" spans="2:14" s="5" customFormat="1" ht="47.25">
      <c r="B639" s="1"/>
      <c r="C639" s="351">
        <v>4074</v>
      </c>
      <c r="D639" s="352" t="s">
        <v>681</v>
      </c>
      <c r="E639" s="353" t="s">
        <v>116</v>
      </c>
      <c r="F639" s="354">
        <v>62486</v>
      </c>
      <c r="G639" s="288" t="s">
        <v>117</v>
      </c>
      <c r="H639" s="288"/>
      <c r="I639" s="1"/>
      <c r="J639" s="549"/>
      <c r="K639" s="10"/>
      <c r="M639" s="548"/>
      <c r="N639" s="548"/>
    </row>
    <row r="640" spans="2:14" s="5" customFormat="1" ht="47.25">
      <c r="B640" s="1"/>
      <c r="C640" s="351">
        <v>4075</v>
      </c>
      <c r="D640" s="352" t="s">
        <v>682</v>
      </c>
      <c r="E640" s="353" t="s">
        <v>116</v>
      </c>
      <c r="F640" s="354">
        <v>69717</v>
      </c>
      <c r="G640" s="288" t="s">
        <v>117</v>
      </c>
      <c r="H640" s="288"/>
      <c r="I640" s="1"/>
      <c r="J640" s="549"/>
      <c r="K640" s="10"/>
      <c r="M640" s="548"/>
      <c r="N640" s="548"/>
    </row>
    <row r="641" spans="2:14" s="5" customFormat="1" ht="47.25">
      <c r="B641" s="1"/>
      <c r="C641" s="351">
        <v>4077</v>
      </c>
      <c r="D641" s="352" t="s">
        <v>683</v>
      </c>
      <c r="E641" s="353" t="s">
        <v>116</v>
      </c>
      <c r="F641" s="354">
        <v>75223</v>
      </c>
      <c r="G641" s="288" t="s">
        <v>117</v>
      </c>
      <c r="H641" s="288"/>
      <c r="I641" s="1"/>
      <c r="J641" s="549"/>
      <c r="K641" s="10"/>
      <c r="M641" s="548"/>
      <c r="N641" s="548"/>
    </row>
    <row r="642" spans="2:14" s="5" customFormat="1" ht="47.25">
      <c r="B642" s="1"/>
      <c r="C642" s="351">
        <v>4078</v>
      </c>
      <c r="D642" s="352" t="s">
        <v>684</v>
      </c>
      <c r="E642" s="353" t="s">
        <v>116</v>
      </c>
      <c r="F642" s="354">
        <v>82454</v>
      </c>
      <c r="G642" s="288" t="s">
        <v>117</v>
      </c>
      <c r="H642" s="288"/>
      <c r="I642" s="1"/>
      <c r="J642" s="549"/>
      <c r="K642" s="10"/>
      <c r="M642" s="548"/>
      <c r="N642" s="548"/>
    </row>
    <row r="643" spans="2:14" s="5" customFormat="1" ht="47.25">
      <c r="B643" s="1"/>
      <c r="C643" s="351">
        <v>4079</v>
      </c>
      <c r="D643" s="352" t="s">
        <v>685</v>
      </c>
      <c r="E643" s="353" t="s">
        <v>116</v>
      </c>
      <c r="F643" s="354">
        <v>87387</v>
      </c>
      <c r="G643" s="288" t="s">
        <v>117</v>
      </c>
      <c r="H643" s="288"/>
      <c r="I643" s="1"/>
      <c r="J643" s="549"/>
      <c r="K643" s="10"/>
      <c r="M643" s="548"/>
      <c r="N643" s="548"/>
    </row>
    <row r="644" spans="2:14" s="5" customFormat="1" ht="47.25">
      <c r="B644" s="1"/>
      <c r="C644" s="351">
        <v>4080</v>
      </c>
      <c r="D644" s="352" t="s">
        <v>686</v>
      </c>
      <c r="E644" s="353" t="s">
        <v>125</v>
      </c>
      <c r="F644" s="354">
        <v>143533</v>
      </c>
      <c r="G644" s="288" t="s">
        <v>117</v>
      </c>
      <c r="H644" s="288"/>
      <c r="I644" s="1"/>
      <c r="J644" s="549"/>
      <c r="K644" s="10"/>
      <c r="M644" s="548"/>
      <c r="N644" s="548"/>
    </row>
    <row r="645" spans="2:14" s="5" customFormat="1" ht="47.25">
      <c r="B645" s="1"/>
      <c r="C645" s="351">
        <v>4081</v>
      </c>
      <c r="D645" s="352" t="s">
        <v>687</v>
      </c>
      <c r="E645" s="353" t="s">
        <v>125</v>
      </c>
      <c r="F645" s="354">
        <v>151803</v>
      </c>
      <c r="G645" s="288" t="s">
        <v>117</v>
      </c>
      <c r="H645" s="288"/>
      <c r="I645" s="1"/>
      <c r="J645" s="549"/>
      <c r="K645" s="10"/>
      <c r="M645" s="548"/>
      <c r="N645" s="548"/>
    </row>
    <row r="646" spans="2:14" s="5" customFormat="1" ht="47.25">
      <c r="B646" s="1"/>
      <c r="C646" s="351">
        <v>4082</v>
      </c>
      <c r="D646" s="352" t="s">
        <v>688</v>
      </c>
      <c r="E646" s="353" t="s">
        <v>125</v>
      </c>
      <c r="F646" s="354">
        <v>177913</v>
      </c>
      <c r="G646" s="288" t="s">
        <v>117</v>
      </c>
      <c r="H646" s="288"/>
      <c r="I646" s="1"/>
      <c r="J646" s="549"/>
      <c r="K646" s="10"/>
      <c r="M646" s="548"/>
      <c r="N646" s="548"/>
    </row>
    <row r="647" spans="2:14" s="5" customFormat="1" ht="47.25">
      <c r="B647" s="1"/>
      <c r="C647" s="351">
        <v>4083</v>
      </c>
      <c r="D647" s="352" t="s">
        <v>689</v>
      </c>
      <c r="E647" s="353" t="s">
        <v>125</v>
      </c>
      <c r="F647" s="354">
        <v>170565</v>
      </c>
      <c r="G647" s="288" t="s">
        <v>117</v>
      </c>
      <c r="H647" s="288"/>
      <c r="I647" s="1"/>
      <c r="J647" s="549"/>
      <c r="K647" s="10"/>
      <c r="M647" s="548"/>
      <c r="N647" s="548"/>
    </row>
    <row r="648" spans="2:14" s="5" customFormat="1" ht="47.25">
      <c r="B648" s="1"/>
      <c r="C648" s="351">
        <v>4085</v>
      </c>
      <c r="D648" s="352" t="s">
        <v>690</v>
      </c>
      <c r="E648" s="353" t="s">
        <v>125</v>
      </c>
      <c r="F648" s="354">
        <v>76411</v>
      </c>
      <c r="G648" s="288" t="s">
        <v>117</v>
      </c>
      <c r="H648" s="288"/>
      <c r="I648" s="1"/>
      <c r="J648" s="549"/>
      <c r="K648" s="10"/>
      <c r="M648" s="548"/>
      <c r="N648" s="548"/>
    </row>
    <row r="649" spans="2:14" s="5" customFormat="1" ht="47.25">
      <c r="B649" s="1"/>
      <c r="C649" s="351">
        <v>4086</v>
      </c>
      <c r="D649" s="352" t="s">
        <v>691</v>
      </c>
      <c r="E649" s="353" t="s">
        <v>125</v>
      </c>
      <c r="F649" s="354">
        <v>72259</v>
      </c>
      <c r="G649" s="288" t="s">
        <v>117</v>
      </c>
      <c r="H649" s="288"/>
      <c r="I649" s="1"/>
      <c r="J649" s="549"/>
      <c r="K649" s="10"/>
      <c r="M649" s="548"/>
      <c r="N649" s="548"/>
    </row>
    <row r="650" spans="2:14" s="5" customFormat="1" ht="47.25">
      <c r="B650" s="1"/>
      <c r="C650" s="351">
        <v>4087</v>
      </c>
      <c r="D650" s="352" t="s">
        <v>692</v>
      </c>
      <c r="E650" s="353" t="s">
        <v>125</v>
      </c>
      <c r="F650" s="354">
        <v>75211</v>
      </c>
      <c r="G650" s="288" t="s">
        <v>117</v>
      </c>
      <c r="H650" s="288"/>
      <c r="I650" s="1"/>
      <c r="J650" s="549"/>
      <c r="K650" s="10"/>
      <c r="M650" s="548"/>
      <c r="N650" s="548"/>
    </row>
    <row r="651" spans="2:14" s="5" customFormat="1" ht="47.25">
      <c r="B651" s="1"/>
      <c r="C651" s="351">
        <v>4088</v>
      </c>
      <c r="D651" s="352" t="s">
        <v>693</v>
      </c>
      <c r="E651" s="353" t="s">
        <v>122</v>
      </c>
      <c r="F651" s="354">
        <v>59038</v>
      </c>
      <c r="G651" s="288" t="s">
        <v>117</v>
      </c>
      <c r="H651" s="288"/>
      <c r="I651" s="1"/>
      <c r="J651" s="549"/>
      <c r="K651" s="10"/>
      <c r="M651" s="548"/>
      <c r="N651" s="548"/>
    </row>
    <row r="652" spans="2:14" s="5" customFormat="1" ht="47.25">
      <c r="B652" s="1"/>
      <c r="C652" s="351">
        <v>4089</v>
      </c>
      <c r="D652" s="352" t="s">
        <v>694</v>
      </c>
      <c r="E652" s="353" t="s">
        <v>122</v>
      </c>
      <c r="F652" s="354">
        <v>58298</v>
      </c>
      <c r="G652" s="288" t="s">
        <v>117</v>
      </c>
      <c r="H652" s="288"/>
      <c r="I652" s="1"/>
      <c r="J652" s="549"/>
      <c r="K652" s="10"/>
      <c r="M652" s="548"/>
      <c r="N652" s="548"/>
    </row>
    <row r="653" spans="2:14" s="5" customFormat="1" ht="47.25">
      <c r="B653" s="1"/>
      <c r="C653" s="351">
        <v>4090</v>
      </c>
      <c r="D653" s="352" t="s">
        <v>695</v>
      </c>
      <c r="E653" s="353" t="s">
        <v>122</v>
      </c>
      <c r="F653" s="354">
        <v>56477</v>
      </c>
      <c r="G653" s="288" t="s">
        <v>117</v>
      </c>
      <c r="H653" s="288"/>
      <c r="I653" s="1"/>
      <c r="J653" s="549"/>
      <c r="K653" s="10"/>
      <c r="M653" s="548"/>
      <c r="N653" s="548"/>
    </row>
    <row r="654" spans="2:14" s="5" customFormat="1" ht="31.5">
      <c r="B654" s="1"/>
      <c r="C654" s="351">
        <v>4091</v>
      </c>
      <c r="D654" s="352" t="s">
        <v>696</v>
      </c>
      <c r="E654" s="353" t="s">
        <v>125</v>
      </c>
      <c r="F654" s="354">
        <v>742219</v>
      </c>
      <c r="G654" s="288" t="s">
        <v>117</v>
      </c>
      <c r="H654" s="288"/>
      <c r="I654" s="1"/>
      <c r="J654" s="549"/>
      <c r="K654" s="10"/>
      <c r="M654" s="548"/>
      <c r="N654" s="548"/>
    </row>
    <row r="655" spans="2:14" s="5" customFormat="1" ht="47.25">
      <c r="B655" s="1"/>
      <c r="C655" s="351">
        <v>4100</v>
      </c>
      <c r="D655" s="352" t="s">
        <v>697</v>
      </c>
      <c r="E655" s="353" t="s">
        <v>125</v>
      </c>
      <c r="F655" s="354">
        <v>773142</v>
      </c>
      <c r="G655" s="288" t="s">
        <v>117</v>
      </c>
      <c r="H655" s="288"/>
      <c r="I655" s="1"/>
      <c r="J655" s="549"/>
      <c r="K655" s="10"/>
      <c r="M655" s="548"/>
      <c r="N655" s="548"/>
    </row>
    <row r="656" spans="2:14" s="5" customFormat="1" ht="47.25">
      <c r="B656" s="1"/>
      <c r="C656" s="351">
        <v>4101</v>
      </c>
      <c r="D656" s="352" t="s">
        <v>698</v>
      </c>
      <c r="E656" s="353" t="s">
        <v>125</v>
      </c>
      <c r="F656" s="354">
        <v>268029</v>
      </c>
      <c r="G656" s="288" t="s">
        <v>117</v>
      </c>
      <c r="H656" s="288"/>
      <c r="I656" s="1"/>
      <c r="J656" s="549"/>
      <c r="K656" s="10"/>
      <c r="M656" s="548"/>
      <c r="N656" s="548"/>
    </row>
    <row r="657" spans="2:14" s="5" customFormat="1" ht="47.25">
      <c r="B657" s="1"/>
      <c r="C657" s="351">
        <v>4102</v>
      </c>
      <c r="D657" s="352" t="s">
        <v>699</v>
      </c>
      <c r="E657" s="353" t="s">
        <v>122</v>
      </c>
      <c r="F657" s="354">
        <v>132298</v>
      </c>
      <c r="G657" s="288" t="s">
        <v>117</v>
      </c>
      <c r="H657" s="288"/>
      <c r="I657" s="1"/>
      <c r="J657" s="549"/>
      <c r="K657" s="10"/>
      <c r="M657" s="548"/>
      <c r="N657" s="548"/>
    </row>
    <row r="658" spans="2:14" s="5" customFormat="1" ht="47.25">
      <c r="B658" s="1"/>
      <c r="C658" s="351">
        <v>4103</v>
      </c>
      <c r="D658" s="352" t="s">
        <v>700</v>
      </c>
      <c r="E658" s="353" t="s">
        <v>122</v>
      </c>
      <c r="F658" s="354">
        <v>146081</v>
      </c>
      <c r="G658" s="288" t="s">
        <v>117</v>
      </c>
      <c r="H658" s="288"/>
      <c r="I658" s="1"/>
      <c r="J658" s="549"/>
      <c r="K658" s="10"/>
      <c r="M658" s="548"/>
      <c r="N658" s="548"/>
    </row>
    <row r="659" spans="2:14" s="5" customFormat="1" ht="94.5">
      <c r="B659" s="1"/>
      <c r="C659" s="351">
        <v>4104</v>
      </c>
      <c r="D659" s="352" t="s">
        <v>701</v>
      </c>
      <c r="E659" s="353" t="s">
        <v>125</v>
      </c>
      <c r="F659" s="354">
        <v>579069</v>
      </c>
      <c r="G659" s="288" t="s">
        <v>117</v>
      </c>
      <c r="H659" s="288"/>
      <c r="I659" s="1"/>
      <c r="J659" s="549"/>
      <c r="K659" s="10"/>
      <c r="M659" s="548"/>
      <c r="N659" s="548"/>
    </row>
    <row r="660" spans="2:14" s="5" customFormat="1" ht="94.5">
      <c r="B660" s="1"/>
      <c r="C660" s="351">
        <v>4105</v>
      </c>
      <c r="D660" s="352" t="s">
        <v>702</v>
      </c>
      <c r="E660" s="353" t="s">
        <v>125</v>
      </c>
      <c r="F660" s="354">
        <v>1008743</v>
      </c>
      <c r="G660" s="288" t="s">
        <v>117</v>
      </c>
      <c r="H660" s="288"/>
      <c r="I660" s="1"/>
      <c r="J660" s="549"/>
      <c r="K660" s="10"/>
      <c r="M660" s="548"/>
      <c r="N660" s="548"/>
    </row>
    <row r="661" spans="2:14" s="5" customFormat="1" ht="94.5">
      <c r="B661" s="1"/>
      <c r="C661" s="351">
        <v>4106</v>
      </c>
      <c r="D661" s="352" t="s">
        <v>703</v>
      </c>
      <c r="E661" s="353" t="s">
        <v>125</v>
      </c>
      <c r="F661" s="354">
        <v>982725</v>
      </c>
      <c r="G661" s="288" t="s">
        <v>117</v>
      </c>
      <c r="H661" s="288"/>
      <c r="I661" s="1"/>
      <c r="J661" s="549"/>
      <c r="K661" s="10"/>
      <c r="M661" s="548"/>
      <c r="N661" s="548"/>
    </row>
    <row r="662" spans="2:14" s="5" customFormat="1" ht="94.5">
      <c r="B662" s="1"/>
      <c r="C662" s="351">
        <v>4107</v>
      </c>
      <c r="D662" s="352" t="s">
        <v>704</v>
      </c>
      <c r="E662" s="353" t="s">
        <v>125</v>
      </c>
      <c r="F662" s="354">
        <v>1474917</v>
      </c>
      <c r="G662" s="288" t="s">
        <v>117</v>
      </c>
      <c r="H662" s="288"/>
      <c r="I662" s="1"/>
      <c r="J662" s="549"/>
      <c r="K662" s="10"/>
      <c r="M662" s="548"/>
      <c r="N662" s="548"/>
    </row>
    <row r="663" spans="2:14" s="5" customFormat="1" ht="94.5">
      <c r="B663" s="1"/>
      <c r="C663" s="351">
        <v>4108</v>
      </c>
      <c r="D663" s="352" t="s">
        <v>705</v>
      </c>
      <c r="E663" s="353" t="s">
        <v>125</v>
      </c>
      <c r="F663" s="354">
        <v>1395109</v>
      </c>
      <c r="G663" s="288" t="s">
        <v>117</v>
      </c>
      <c r="H663" s="288"/>
      <c r="I663" s="1"/>
      <c r="J663" s="549"/>
      <c r="K663" s="10"/>
      <c r="M663" s="548"/>
      <c r="N663" s="548"/>
    </row>
    <row r="664" spans="2:14" s="5" customFormat="1" ht="94.5">
      <c r="B664" s="1"/>
      <c r="C664" s="351">
        <v>4110</v>
      </c>
      <c r="D664" s="352" t="s">
        <v>706</v>
      </c>
      <c r="E664" s="353" t="s">
        <v>125</v>
      </c>
      <c r="F664" s="354">
        <v>2560486</v>
      </c>
      <c r="G664" s="288" t="s">
        <v>117</v>
      </c>
      <c r="H664" s="288"/>
      <c r="I664" s="1"/>
      <c r="J664" s="549"/>
      <c r="K664" s="10"/>
      <c r="M664" s="548"/>
      <c r="N664" s="548"/>
    </row>
    <row r="665" spans="2:14" s="5" customFormat="1" ht="31.5">
      <c r="B665" s="1"/>
      <c r="C665" s="351">
        <v>4111</v>
      </c>
      <c r="D665" s="352" t="s">
        <v>707</v>
      </c>
      <c r="E665" s="353" t="s">
        <v>119</v>
      </c>
      <c r="F665" s="354">
        <v>478598</v>
      </c>
      <c r="G665" s="288" t="s">
        <v>117</v>
      </c>
      <c r="H665" s="288"/>
      <c r="I665" s="1"/>
      <c r="J665" s="549"/>
      <c r="K665" s="10"/>
      <c r="M665" s="548"/>
      <c r="N665" s="548"/>
    </row>
    <row r="666" spans="2:14" s="5" customFormat="1" ht="47.25">
      <c r="B666" s="1"/>
      <c r="C666" s="351">
        <v>4113</v>
      </c>
      <c r="D666" s="352" t="s">
        <v>708</v>
      </c>
      <c r="E666" s="353" t="s">
        <v>125</v>
      </c>
      <c r="F666" s="354">
        <v>353341</v>
      </c>
      <c r="G666" s="288" t="s">
        <v>117</v>
      </c>
      <c r="H666" s="288"/>
      <c r="I666" s="1"/>
      <c r="J666" s="549"/>
      <c r="K666" s="10"/>
      <c r="M666" s="548"/>
      <c r="N666" s="548"/>
    </row>
    <row r="667" spans="2:14" s="5" customFormat="1" ht="47.25">
      <c r="B667" s="1"/>
      <c r="C667" s="351">
        <v>4114</v>
      </c>
      <c r="D667" s="352" t="s">
        <v>709</v>
      </c>
      <c r="E667" s="353" t="s">
        <v>125</v>
      </c>
      <c r="F667" s="354">
        <v>287850</v>
      </c>
      <c r="G667" s="288" t="s">
        <v>117</v>
      </c>
      <c r="H667" s="288"/>
      <c r="I667" s="1"/>
      <c r="J667" s="549"/>
      <c r="K667" s="10"/>
      <c r="M667" s="548"/>
      <c r="N667" s="548"/>
    </row>
    <row r="668" spans="2:14" s="5" customFormat="1" ht="47.25">
      <c r="B668" s="1"/>
      <c r="C668" s="351">
        <v>4115</v>
      </c>
      <c r="D668" s="352" t="s">
        <v>710</v>
      </c>
      <c r="E668" s="353" t="s">
        <v>125</v>
      </c>
      <c r="F668" s="354">
        <v>313228</v>
      </c>
      <c r="G668" s="288" t="s">
        <v>117</v>
      </c>
      <c r="H668" s="288"/>
      <c r="I668" s="1"/>
      <c r="J668" s="549"/>
      <c r="K668" s="10"/>
      <c r="M668" s="548"/>
      <c r="N668" s="548"/>
    </row>
    <row r="669" spans="2:14" s="5" customFormat="1" ht="47.25">
      <c r="B669" s="1"/>
      <c r="C669" s="351">
        <v>4116</v>
      </c>
      <c r="D669" s="352" t="s">
        <v>711</v>
      </c>
      <c r="E669" s="353" t="s">
        <v>125</v>
      </c>
      <c r="F669" s="354">
        <v>365620</v>
      </c>
      <c r="G669" s="288" t="s">
        <v>117</v>
      </c>
      <c r="H669" s="288"/>
      <c r="I669" s="1"/>
      <c r="J669" s="549"/>
      <c r="K669" s="10"/>
      <c r="M669" s="548"/>
      <c r="N669" s="548"/>
    </row>
    <row r="670" spans="2:14" s="5" customFormat="1" ht="47.25">
      <c r="B670" s="1"/>
      <c r="C670" s="351">
        <v>4117</v>
      </c>
      <c r="D670" s="352" t="s">
        <v>712</v>
      </c>
      <c r="E670" s="353" t="s">
        <v>125</v>
      </c>
      <c r="F670" s="354">
        <v>391817</v>
      </c>
      <c r="G670" s="288" t="s">
        <v>117</v>
      </c>
      <c r="H670" s="288"/>
      <c r="I670" s="1"/>
      <c r="J670" s="549"/>
      <c r="K670" s="10"/>
      <c r="M670" s="548"/>
      <c r="N670" s="548"/>
    </row>
    <row r="671" spans="2:14" s="5" customFormat="1" ht="47.25">
      <c r="B671" s="1"/>
      <c r="C671" s="351">
        <v>4118</v>
      </c>
      <c r="D671" s="352" t="s">
        <v>713</v>
      </c>
      <c r="E671" s="353" t="s">
        <v>125</v>
      </c>
      <c r="F671" s="354">
        <v>319777</v>
      </c>
      <c r="G671" s="288" t="s">
        <v>117</v>
      </c>
      <c r="H671" s="288"/>
      <c r="I671" s="1"/>
      <c r="J671" s="549"/>
      <c r="K671" s="10"/>
      <c r="M671" s="548"/>
      <c r="N671" s="548"/>
    </row>
    <row r="672" spans="2:14" s="5" customFormat="1" ht="47.25">
      <c r="B672" s="1"/>
      <c r="C672" s="351">
        <v>4119</v>
      </c>
      <c r="D672" s="352" t="s">
        <v>714</v>
      </c>
      <c r="E672" s="353" t="s">
        <v>125</v>
      </c>
      <c r="F672" s="354">
        <v>378718</v>
      </c>
      <c r="G672" s="288" t="s">
        <v>117</v>
      </c>
      <c r="H672" s="288"/>
      <c r="I672" s="1"/>
      <c r="J672" s="549"/>
      <c r="K672" s="10"/>
      <c r="M672" s="548"/>
      <c r="N672" s="548"/>
    </row>
    <row r="673" spans="2:14" s="5" customFormat="1" ht="47.25">
      <c r="B673" s="1"/>
      <c r="C673" s="351">
        <v>4120</v>
      </c>
      <c r="D673" s="352" t="s">
        <v>715</v>
      </c>
      <c r="E673" s="353" t="s">
        <v>125</v>
      </c>
      <c r="F673" s="354">
        <v>407370</v>
      </c>
      <c r="G673" s="288" t="s">
        <v>117</v>
      </c>
      <c r="H673" s="288"/>
      <c r="I673" s="1"/>
      <c r="J673" s="549"/>
      <c r="K673" s="10"/>
      <c r="M673" s="548"/>
      <c r="N673" s="548"/>
    </row>
    <row r="674" spans="2:14" s="5" customFormat="1" ht="47.25">
      <c r="B674" s="1"/>
      <c r="C674" s="351">
        <v>4121</v>
      </c>
      <c r="D674" s="352" t="s">
        <v>716</v>
      </c>
      <c r="E674" s="353" t="s">
        <v>125</v>
      </c>
      <c r="F674" s="354">
        <v>305042</v>
      </c>
      <c r="G674" s="288" t="s">
        <v>117</v>
      </c>
      <c r="H674" s="288"/>
      <c r="I674" s="1"/>
      <c r="J674" s="549"/>
      <c r="K674" s="10"/>
      <c r="M674" s="548"/>
      <c r="N674" s="548"/>
    </row>
    <row r="675" spans="2:14" s="5" customFormat="1" ht="47.25">
      <c r="B675" s="1"/>
      <c r="C675" s="351">
        <v>4122</v>
      </c>
      <c r="D675" s="352" t="s">
        <v>717</v>
      </c>
      <c r="E675" s="353" t="s">
        <v>125</v>
      </c>
      <c r="F675" s="354">
        <v>283757</v>
      </c>
      <c r="G675" s="288" t="s">
        <v>117</v>
      </c>
      <c r="H675" s="288"/>
      <c r="I675" s="1"/>
      <c r="J675" s="549"/>
      <c r="K675" s="10"/>
      <c r="M675" s="548"/>
      <c r="N675" s="548"/>
    </row>
    <row r="676" spans="2:14" s="5" customFormat="1" ht="47.25">
      <c r="B676" s="1"/>
      <c r="C676" s="351">
        <v>4123</v>
      </c>
      <c r="D676" s="352" t="s">
        <v>718</v>
      </c>
      <c r="E676" s="353" t="s">
        <v>125</v>
      </c>
      <c r="F676" s="354">
        <v>297674</v>
      </c>
      <c r="G676" s="288" t="s">
        <v>117</v>
      </c>
      <c r="H676" s="288"/>
      <c r="I676" s="1"/>
      <c r="J676" s="549"/>
      <c r="K676" s="10"/>
      <c r="M676" s="548"/>
      <c r="N676" s="548"/>
    </row>
    <row r="677" spans="2:14" s="5" customFormat="1" ht="47.25">
      <c r="B677" s="1"/>
      <c r="C677" s="351">
        <v>4124</v>
      </c>
      <c r="D677" s="352" t="s">
        <v>719</v>
      </c>
      <c r="E677" s="353" t="s">
        <v>125</v>
      </c>
      <c r="F677" s="354">
        <v>340243</v>
      </c>
      <c r="G677" s="288" t="s">
        <v>117</v>
      </c>
      <c r="H677" s="288"/>
      <c r="I677" s="1"/>
      <c r="J677" s="549"/>
      <c r="K677" s="10"/>
      <c r="M677" s="548"/>
      <c r="N677" s="548"/>
    </row>
    <row r="678" spans="2:14" s="5" customFormat="1" ht="63">
      <c r="B678" s="1"/>
      <c r="C678" s="351">
        <v>4125</v>
      </c>
      <c r="D678" s="352" t="s">
        <v>720</v>
      </c>
      <c r="E678" s="353" t="s">
        <v>125</v>
      </c>
      <c r="F678" s="354">
        <v>244861</v>
      </c>
      <c r="G678" s="288" t="s">
        <v>117</v>
      </c>
      <c r="H678" s="288" t="s">
        <v>145</v>
      </c>
      <c r="I678" s="1"/>
      <c r="J678" s="549"/>
      <c r="K678" s="10"/>
      <c r="M678" s="548"/>
      <c r="N678" s="548"/>
    </row>
    <row r="679" spans="2:14" s="5" customFormat="1" ht="63">
      <c r="B679" s="1"/>
      <c r="C679" s="351">
        <v>4126</v>
      </c>
      <c r="D679" s="352" t="s">
        <v>721</v>
      </c>
      <c r="E679" s="353" t="s">
        <v>125</v>
      </c>
      <c r="F679" s="354">
        <v>218724</v>
      </c>
      <c r="G679" s="288" t="s">
        <v>117</v>
      </c>
      <c r="H679" s="288" t="s">
        <v>145</v>
      </c>
      <c r="I679" s="1"/>
      <c r="J679" s="549"/>
      <c r="K679" s="10"/>
      <c r="M679" s="548"/>
      <c r="N679" s="548"/>
    </row>
    <row r="680" spans="2:14" s="5" customFormat="1" ht="63">
      <c r="B680" s="1"/>
      <c r="C680" s="351">
        <v>4127</v>
      </c>
      <c r="D680" s="352" t="s">
        <v>722</v>
      </c>
      <c r="E680" s="353" t="s">
        <v>125</v>
      </c>
      <c r="F680" s="354">
        <v>328386</v>
      </c>
      <c r="G680" s="288" t="s">
        <v>117</v>
      </c>
      <c r="H680" s="288" t="s">
        <v>145</v>
      </c>
      <c r="I680" s="1"/>
      <c r="J680" s="549"/>
      <c r="K680" s="10"/>
      <c r="M680" s="548"/>
      <c r="N680" s="548"/>
    </row>
    <row r="681" spans="2:14" s="5" customFormat="1" ht="47.25">
      <c r="B681" s="1"/>
      <c r="C681" s="351">
        <v>4128</v>
      </c>
      <c r="D681" s="352" t="s">
        <v>723</v>
      </c>
      <c r="E681" s="353" t="s">
        <v>122</v>
      </c>
      <c r="F681" s="354">
        <v>98392</v>
      </c>
      <c r="G681" s="288" t="s">
        <v>117</v>
      </c>
      <c r="H681" s="288"/>
      <c r="I681" s="1"/>
      <c r="J681" s="549"/>
      <c r="K681" s="10"/>
      <c r="M681" s="548"/>
      <c r="N681" s="548"/>
    </row>
    <row r="682" spans="2:14" s="5" customFormat="1" ht="31.5">
      <c r="B682" s="1"/>
      <c r="C682" s="351">
        <v>4129</v>
      </c>
      <c r="D682" s="352" t="s">
        <v>724</v>
      </c>
      <c r="E682" s="353" t="s">
        <v>122</v>
      </c>
      <c r="F682" s="354">
        <v>198469</v>
      </c>
      <c r="G682" s="288" t="s">
        <v>117</v>
      </c>
      <c r="H682" s="288"/>
      <c r="I682" s="1"/>
      <c r="J682" s="549"/>
      <c r="K682" s="10"/>
      <c r="M682" s="548"/>
      <c r="N682" s="548"/>
    </row>
    <row r="683" spans="2:14" s="5" customFormat="1" ht="78.75">
      <c r="B683" s="1"/>
      <c r="C683" s="351">
        <v>4130</v>
      </c>
      <c r="D683" s="352" t="s">
        <v>725</v>
      </c>
      <c r="E683" s="353" t="s">
        <v>125</v>
      </c>
      <c r="F683" s="354">
        <v>647311</v>
      </c>
      <c r="G683" s="288" t="s">
        <v>117</v>
      </c>
      <c r="H683" s="288"/>
      <c r="I683" s="1"/>
      <c r="J683" s="549"/>
      <c r="K683" s="10"/>
      <c r="M683" s="548"/>
      <c r="N683" s="548"/>
    </row>
    <row r="684" spans="2:14" s="5" customFormat="1" ht="78.75">
      <c r="B684" s="1"/>
      <c r="C684" s="351">
        <v>4131</v>
      </c>
      <c r="D684" s="352" t="s">
        <v>726</v>
      </c>
      <c r="E684" s="353" t="s">
        <v>125</v>
      </c>
      <c r="F684" s="354">
        <v>1009238</v>
      </c>
      <c r="G684" s="288" t="s">
        <v>117</v>
      </c>
      <c r="H684" s="288"/>
      <c r="I684" s="1"/>
      <c r="J684" s="549"/>
      <c r="K684" s="10"/>
      <c r="M684" s="548"/>
      <c r="N684" s="548"/>
    </row>
    <row r="685" spans="2:14" s="5" customFormat="1" ht="78.75">
      <c r="B685" s="1"/>
      <c r="C685" s="351">
        <v>4132</v>
      </c>
      <c r="D685" s="352" t="s">
        <v>727</v>
      </c>
      <c r="E685" s="353" t="s">
        <v>125</v>
      </c>
      <c r="F685" s="354">
        <v>1123335</v>
      </c>
      <c r="G685" s="288" t="s">
        <v>117</v>
      </c>
      <c r="H685" s="288"/>
      <c r="I685" s="1"/>
      <c r="J685" s="549"/>
      <c r="K685" s="10"/>
      <c r="M685" s="548"/>
      <c r="N685" s="548"/>
    </row>
    <row r="686" spans="2:14" s="5" customFormat="1" ht="78.75">
      <c r="B686" s="1"/>
      <c r="C686" s="351">
        <v>4133</v>
      </c>
      <c r="D686" s="352" t="s">
        <v>728</v>
      </c>
      <c r="E686" s="353" t="s">
        <v>125</v>
      </c>
      <c r="F686" s="354">
        <v>1551115</v>
      </c>
      <c r="G686" s="288" t="s">
        <v>117</v>
      </c>
      <c r="H686" s="288"/>
      <c r="I686" s="1"/>
      <c r="J686" s="549"/>
      <c r="K686" s="10"/>
      <c r="M686" s="548"/>
      <c r="N686" s="548"/>
    </row>
    <row r="687" spans="2:14" s="5" customFormat="1" ht="31.5">
      <c r="B687" s="1"/>
      <c r="C687" s="351">
        <v>4134</v>
      </c>
      <c r="D687" s="352" t="s">
        <v>729</v>
      </c>
      <c r="E687" s="353" t="s">
        <v>119</v>
      </c>
      <c r="F687" s="354">
        <v>417529</v>
      </c>
      <c r="G687" s="288" t="s">
        <v>117</v>
      </c>
      <c r="H687" s="288"/>
      <c r="I687" s="1"/>
      <c r="J687" s="549"/>
      <c r="K687" s="10"/>
      <c r="M687" s="548"/>
      <c r="N687" s="548"/>
    </row>
    <row r="688" spans="2:14" s="5" customFormat="1" ht="31.5">
      <c r="B688" s="1"/>
      <c r="C688" s="351">
        <v>4135</v>
      </c>
      <c r="D688" s="352" t="s">
        <v>730</v>
      </c>
      <c r="E688" s="353" t="s">
        <v>119</v>
      </c>
      <c r="F688" s="354">
        <v>432836</v>
      </c>
      <c r="G688" s="288" t="s">
        <v>117</v>
      </c>
      <c r="H688" s="288"/>
      <c r="I688" s="1"/>
      <c r="J688" s="549"/>
      <c r="K688" s="10"/>
      <c r="M688" s="548"/>
      <c r="N688" s="548"/>
    </row>
    <row r="689" spans="2:14" s="5" customFormat="1" ht="31.5">
      <c r="B689" s="1"/>
      <c r="C689" s="351">
        <v>4136</v>
      </c>
      <c r="D689" s="352" t="s">
        <v>731</v>
      </c>
      <c r="E689" s="353" t="s">
        <v>125</v>
      </c>
      <c r="F689" s="354">
        <v>4706</v>
      </c>
      <c r="G689" s="288" t="s">
        <v>117</v>
      </c>
      <c r="H689" s="288"/>
      <c r="I689" s="1"/>
      <c r="J689" s="549"/>
      <c r="K689" s="10"/>
      <c r="M689" s="548"/>
      <c r="N689" s="548"/>
    </row>
    <row r="690" spans="2:14" s="5" customFormat="1" ht="47.25">
      <c r="B690" s="1"/>
      <c r="C690" s="351">
        <v>4137</v>
      </c>
      <c r="D690" s="352" t="s">
        <v>732</v>
      </c>
      <c r="E690" s="353" t="s">
        <v>116</v>
      </c>
      <c r="F690" s="354">
        <v>96434</v>
      </c>
      <c r="G690" s="288" t="s">
        <v>117</v>
      </c>
      <c r="H690" s="288"/>
      <c r="I690" s="1"/>
      <c r="J690" s="549"/>
      <c r="K690" s="10"/>
      <c r="M690" s="548"/>
      <c r="N690" s="548"/>
    </row>
    <row r="691" spans="2:14" s="5" customFormat="1" ht="31.5">
      <c r="B691" s="1"/>
      <c r="C691" s="351">
        <v>4138</v>
      </c>
      <c r="D691" s="352" t="s">
        <v>733</v>
      </c>
      <c r="E691" s="353" t="s">
        <v>125</v>
      </c>
      <c r="F691" s="354">
        <v>159884</v>
      </c>
      <c r="G691" s="288" t="s">
        <v>117</v>
      </c>
      <c r="H691" s="288"/>
      <c r="I691" s="1"/>
      <c r="J691" s="549"/>
      <c r="K691" s="10"/>
      <c r="M691" s="548"/>
      <c r="N691" s="548"/>
    </row>
    <row r="692" spans="2:14" s="5" customFormat="1" ht="78.75">
      <c r="B692" s="1"/>
      <c r="C692" s="351">
        <v>4140</v>
      </c>
      <c r="D692" s="352" t="s">
        <v>734</v>
      </c>
      <c r="E692" s="353" t="s">
        <v>119</v>
      </c>
      <c r="F692" s="354">
        <v>159227</v>
      </c>
      <c r="G692" s="288" t="s">
        <v>117</v>
      </c>
      <c r="H692" s="288"/>
      <c r="I692" s="1"/>
      <c r="J692" s="549"/>
      <c r="K692" s="10"/>
      <c r="M692" s="548"/>
      <c r="N692" s="548"/>
    </row>
    <row r="693" spans="2:14" s="5" customFormat="1" ht="63">
      <c r="B693" s="1"/>
      <c r="C693" s="351">
        <v>4142</v>
      </c>
      <c r="D693" s="352" t="s">
        <v>735</v>
      </c>
      <c r="E693" s="353" t="s">
        <v>119</v>
      </c>
      <c r="F693" s="354">
        <v>142536</v>
      </c>
      <c r="G693" s="288" t="s">
        <v>117</v>
      </c>
      <c r="H693" s="288"/>
      <c r="I693" s="1"/>
      <c r="J693" s="549"/>
      <c r="K693" s="10"/>
      <c r="M693" s="548"/>
      <c r="N693" s="548"/>
    </row>
    <row r="694" spans="2:14" s="5" customFormat="1" ht="31.5">
      <c r="B694" s="1"/>
      <c r="C694" s="351">
        <v>4143</v>
      </c>
      <c r="D694" s="352" t="s">
        <v>736</v>
      </c>
      <c r="E694" s="353" t="s">
        <v>122</v>
      </c>
      <c r="F694" s="354">
        <v>37542</v>
      </c>
      <c r="G694" s="288" t="s">
        <v>117</v>
      </c>
      <c r="H694" s="288"/>
      <c r="I694" s="1"/>
      <c r="J694" s="549"/>
      <c r="K694" s="10"/>
      <c r="M694" s="548"/>
      <c r="N694" s="548"/>
    </row>
    <row r="695" spans="2:14" s="5" customFormat="1" ht="31.5">
      <c r="B695" s="1"/>
      <c r="C695" s="351">
        <v>4144</v>
      </c>
      <c r="D695" s="352" t="s">
        <v>737</v>
      </c>
      <c r="E695" s="353" t="s">
        <v>122</v>
      </c>
      <c r="F695" s="354">
        <v>76258</v>
      </c>
      <c r="G695" s="288" t="s">
        <v>117</v>
      </c>
      <c r="H695" s="288"/>
      <c r="I695" s="1"/>
      <c r="J695" s="549"/>
      <c r="K695" s="10"/>
      <c r="M695" s="548"/>
      <c r="N695" s="548"/>
    </row>
    <row r="696" spans="2:14" s="5" customFormat="1" ht="31.5">
      <c r="B696" s="1"/>
      <c r="C696" s="351">
        <v>4154</v>
      </c>
      <c r="D696" s="352" t="s">
        <v>738</v>
      </c>
      <c r="E696" s="353" t="s">
        <v>116</v>
      </c>
      <c r="F696" s="354">
        <v>791</v>
      </c>
      <c r="G696" s="288" t="s">
        <v>117</v>
      </c>
      <c r="H696" s="288"/>
      <c r="I696" s="1"/>
      <c r="J696" s="549"/>
      <c r="K696" s="10"/>
      <c r="M696" s="548"/>
      <c r="N696" s="548"/>
    </row>
    <row r="697" spans="2:14" s="5" customFormat="1" ht="31.5">
      <c r="B697" s="1"/>
      <c r="C697" s="351">
        <v>4155</v>
      </c>
      <c r="D697" s="352" t="s">
        <v>739</v>
      </c>
      <c r="E697" s="353" t="s">
        <v>119</v>
      </c>
      <c r="F697" s="354">
        <v>75736</v>
      </c>
      <c r="G697" s="288" t="s">
        <v>117</v>
      </c>
      <c r="H697" s="288"/>
      <c r="I697" s="1"/>
      <c r="J697" s="549"/>
      <c r="K697" s="10"/>
      <c r="M697" s="548"/>
      <c r="N697" s="548"/>
    </row>
    <row r="698" spans="2:14" s="5" customFormat="1" ht="63">
      <c r="B698" s="1"/>
      <c r="C698" s="351">
        <v>4156</v>
      </c>
      <c r="D698" s="352" t="s">
        <v>740</v>
      </c>
      <c r="E698" s="353" t="s">
        <v>119</v>
      </c>
      <c r="F698" s="354">
        <v>138735</v>
      </c>
      <c r="G698" s="288" t="s">
        <v>117</v>
      </c>
      <c r="H698" s="288"/>
      <c r="I698" s="1"/>
      <c r="J698" s="549"/>
      <c r="K698" s="10"/>
      <c r="M698" s="548"/>
      <c r="N698" s="548"/>
    </row>
    <row r="699" spans="2:14" s="5" customFormat="1" ht="63">
      <c r="B699" s="1"/>
      <c r="C699" s="351">
        <v>4157</v>
      </c>
      <c r="D699" s="352" t="s">
        <v>741</v>
      </c>
      <c r="E699" s="353" t="s">
        <v>119</v>
      </c>
      <c r="F699" s="354">
        <v>144923</v>
      </c>
      <c r="G699" s="288" t="s">
        <v>117</v>
      </c>
      <c r="H699" s="288"/>
      <c r="I699" s="1"/>
      <c r="J699" s="549"/>
      <c r="K699" s="10"/>
      <c r="M699" s="548"/>
      <c r="N699" s="548"/>
    </row>
    <row r="700" spans="2:14" s="5" customFormat="1" ht="63">
      <c r="B700" s="1"/>
      <c r="C700" s="351">
        <v>4158</v>
      </c>
      <c r="D700" s="352" t="s">
        <v>742</v>
      </c>
      <c r="E700" s="353" t="s">
        <v>119</v>
      </c>
      <c r="F700" s="354">
        <v>144923</v>
      </c>
      <c r="G700" s="288" t="s">
        <v>117</v>
      </c>
      <c r="H700" s="288"/>
      <c r="I700" s="1"/>
      <c r="J700" s="549"/>
      <c r="K700" s="10"/>
      <c r="M700" s="548"/>
      <c r="N700" s="548"/>
    </row>
    <row r="701" spans="2:14" s="5" customFormat="1" ht="63">
      <c r="B701" s="1"/>
      <c r="C701" s="351">
        <v>4159</v>
      </c>
      <c r="D701" s="352" t="s">
        <v>743</v>
      </c>
      <c r="E701" s="353" t="s">
        <v>119</v>
      </c>
      <c r="F701" s="354">
        <v>127906</v>
      </c>
      <c r="G701" s="288" t="s">
        <v>117</v>
      </c>
      <c r="H701" s="288"/>
      <c r="I701" s="1"/>
      <c r="J701" s="549"/>
      <c r="K701" s="10"/>
      <c r="M701" s="548"/>
      <c r="N701" s="548"/>
    </row>
    <row r="702" spans="2:14" s="5" customFormat="1" ht="63">
      <c r="B702" s="1"/>
      <c r="C702" s="351">
        <v>4160</v>
      </c>
      <c r="D702" s="352" t="s">
        <v>744</v>
      </c>
      <c r="E702" s="353" t="s">
        <v>119</v>
      </c>
      <c r="F702" s="354">
        <v>129453</v>
      </c>
      <c r="G702" s="288" t="s">
        <v>117</v>
      </c>
      <c r="H702" s="288"/>
      <c r="I702" s="1"/>
      <c r="J702" s="549"/>
      <c r="K702" s="10"/>
      <c r="M702" s="548"/>
      <c r="N702" s="548"/>
    </row>
    <row r="703" spans="2:14" s="5" customFormat="1" ht="63">
      <c r="B703" s="1"/>
      <c r="C703" s="351">
        <v>4161</v>
      </c>
      <c r="D703" s="352" t="s">
        <v>745</v>
      </c>
      <c r="E703" s="353" t="s">
        <v>119</v>
      </c>
      <c r="F703" s="354">
        <v>129453</v>
      </c>
      <c r="G703" s="288" t="s">
        <v>117</v>
      </c>
      <c r="H703" s="288"/>
      <c r="I703" s="1"/>
      <c r="J703" s="549"/>
      <c r="K703" s="10"/>
      <c r="M703" s="548"/>
      <c r="N703" s="548"/>
    </row>
    <row r="704" spans="2:14" s="5" customFormat="1" ht="31.5">
      <c r="B704" s="1"/>
      <c r="C704" s="351">
        <v>4195</v>
      </c>
      <c r="D704" s="352" t="s">
        <v>746</v>
      </c>
      <c r="E704" s="353" t="s">
        <v>116</v>
      </c>
      <c r="F704" s="354">
        <v>493</v>
      </c>
      <c r="G704" s="288" t="s">
        <v>117</v>
      </c>
      <c r="H704" s="288"/>
      <c r="I704" s="1"/>
      <c r="J704" s="549"/>
      <c r="K704" s="10"/>
      <c r="M704" s="548"/>
      <c r="N704" s="548"/>
    </row>
    <row r="705" spans="2:14" s="5" customFormat="1" ht="47.25">
      <c r="B705" s="1"/>
      <c r="C705" s="351">
        <v>4197</v>
      </c>
      <c r="D705" s="352" t="s">
        <v>747</v>
      </c>
      <c r="E705" s="353" t="s">
        <v>116</v>
      </c>
      <c r="F705" s="354">
        <v>2830</v>
      </c>
      <c r="G705" s="288" t="s">
        <v>117</v>
      </c>
      <c r="H705" s="288"/>
      <c r="I705" s="1"/>
      <c r="J705" s="549"/>
      <c r="K705" s="10"/>
      <c r="M705" s="548"/>
      <c r="N705" s="548"/>
    </row>
    <row r="706" spans="2:14" s="5" customFormat="1" ht="47.25">
      <c r="B706" s="1"/>
      <c r="C706" s="351">
        <v>4198</v>
      </c>
      <c r="D706" s="352" t="s">
        <v>748</v>
      </c>
      <c r="E706" s="353" t="s">
        <v>116</v>
      </c>
      <c r="F706" s="354">
        <v>2995</v>
      </c>
      <c r="G706" s="288" t="s">
        <v>117</v>
      </c>
      <c r="H706" s="288"/>
      <c r="I706" s="1"/>
      <c r="J706" s="549"/>
      <c r="K706" s="10"/>
      <c r="M706" s="548"/>
      <c r="N706" s="548"/>
    </row>
    <row r="707" spans="2:14" s="5" customFormat="1" ht="94.5">
      <c r="B707" s="1"/>
      <c r="C707" s="351">
        <v>4200</v>
      </c>
      <c r="D707" s="352" t="s">
        <v>749</v>
      </c>
      <c r="E707" s="353" t="s">
        <v>119</v>
      </c>
      <c r="F707" s="354">
        <v>743557</v>
      </c>
      <c r="G707" s="288" t="s">
        <v>117</v>
      </c>
      <c r="H707" s="288"/>
      <c r="I707" s="1"/>
      <c r="J707" s="549"/>
      <c r="K707" s="10"/>
      <c r="M707" s="548"/>
      <c r="N707" s="548"/>
    </row>
    <row r="708" spans="2:14" s="5" customFormat="1" ht="94.5">
      <c r="B708" s="1"/>
      <c r="C708" s="351">
        <v>4203</v>
      </c>
      <c r="D708" s="352" t="s">
        <v>750</v>
      </c>
      <c r="E708" s="353" t="s">
        <v>119</v>
      </c>
      <c r="F708" s="354">
        <v>799876</v>
      </c>
      <c r="G708" s="288" t="s">
        <v>117</v>
      </c>
      <c r="H708" s="288"/>
      <c r="I708" s="1"/>
      <c r="J708" s="549"/>
      <c r="K708" s="10"/>
      <c r="M708" s="548"/>
      <c r="N708" s="548"/>
    </row>
    <row r="709" spans="2:14" s="5" customFormat="1" ht="94.5">
      <c r="B709" s="1"/>
      <c r="C709" s="351">
        <v>4207</v>
      </c>
      <c r="D709" s="352" t="s">
        <v>751</v>
      </c>
      <c r="E709" s="353" t="s">
        <v>119</v>
      </c>
      <c r="F709" s="354">
        <v>847981</v>
      </c>
      <c r="G709" s="288" t="s">
        <v>117</v>
      </c>
      <c r="H709" s="288"/>
      <c r="I709" s="1"/>
      <c r="J709" s="549"/>
      <c r="K709" s="10"/>
      <c r="M709" s="548"/>
      <c r="N709" s="548"/>
    </row>
    <row r="710" spans="2:14" s="5" customFormat="1" ht="47.25">
      <c r="B710" s="1"/>
      <c r="C710" s="351">
        <v>4229</v>
      </c>
      <c r="D710" s="352" t="s">
        <v>752</v>
      </c>
      <c r="E710" s="353" t="s">
        <v>119</v>
      </c>
      <c r="F710" s="354">
        <v>532412</v>
      </c>
      <c r="G710" s="288" t="s">
        <v>117</v>
      </c>
      <c r="H710" s="288" t="s">
        <v>145</v>
      </c>
      <c r="I710" s="1"/>
      <c r="J710" s="549"/>
      <c r="K710" s="10"/>
      <c r="M710" s="548"/>
      <c r="N710" s="548"/>
    </row>
    <row r="711" spans="2:14" s="5" customFormat="1" ht="47.25">
      <c r="B711" s="1"/>
      <c r="C711" s="351">
        <v>4230</v>
      </c>
      <c r="D711" s="352" t="s">
        <v>753</v>
      </c>
      <c r="E711" s="353" t="s">
        <v>119</v>
      </c>
      <c r="F711" s="354">
        <v>518405</v>
      </c>
      <c r="G711" s="288" t="s">
        <v>117</v>
      </c>
      <c r="H711" s="288" t="s">
        <v>145</v>
      </c>
      <c r="I711" s="1"/>
      <c r="J711" s="549"/>
      <c r="K711" s="10"/>
      <c r="M711" s="548"/>
      <c r="N711" s="548"/>
    </row>
    <row r="712" spans="2:14" s="5" customFormat="1" ht="47.25">
      <c r="B712" s="1"/>
      <c r="C712" s="351">
        <v>4232</v>
      </c>
      <c r="D712" s="352" t="s">
        <v>754</v>
      </c>
      <c r="E712" s="353" t="s">
        <v>472</v>
      </c>
      <c r="F712" s="354">
        <v>4622</v>
      </c>
      <c r="G712" s="288" t="s">
        <v>117</v>
      </c>
      <c r="H712" s="288" t="s">
        <v>145</v>
      </c>
      <c r="I712" s="1"/>
      <c r="J712" s="549"/>
      <c r="K712" s="10"/>
      <c r="M712" s="548"/>
      <c r="N712" s="548"/>
    </row>
    <row r="713" spans="2:14" s="5" customFormat="1" ht="47.25">
      <c r="B713" s="1"/>
      <c r="C713" s="351">
        <v>4233</v>
      </c>
      <c r="D713" s="352" t="s">
        <v>755</v>
      </c>
      <c r="E713" s="353" t="s">
        <v>472</v>
      </c>
      <c r="F713" s="354">
        <v>4497</v>
      </c>
      <c r="G713" s="288" t="s">
        <v>117</v>
      </c>
      <c r="H713" s="288" t="s">
        <v>145</v>
      </c>
      <c r="I713" s="1"/>
      <c r="J713" s="549"/>
      <c r="K713" s="10"/>
      <c r="M713" s="548"/>
      <c r="N713" s="548"/>
    </row>
    <row r="714" spans="2:14" s="5" customFormat="1" ht="47.25">
      <c r="B714" s="1"/>
      <c r="C714" s="351">
        <v>4234</v>
      </c>
      <c r="D714" s="352" t="s">
        <v>756</v>
      </c>
      <c r="E714" s="353" t="s">
        <v>472</v>
      </c>
      <c r="F714" s="354">
        <v>4497</v>
      </c>
      <c r="G714" s="288" t="s">
        <v>117</v>
      </c>
      <c r="H714" s="288" t="s">
        <v>145</v>
      </c>
      <c r="I714" s="1"/>
      <c r="J714" s="549"/>
      <c r="K714" s="10"/>
      <c r="M714" s="548"/>
      <c r="N714" s="548"/>
    </row>
    <row r="715" spans="2:14" s="5" customFormat="1" ht="47.25">
      <c r="B715" s="1"/>
      <c r="C715" s="351">
        <v>4235</v>
      </c>
      <c r="D715" s="352" t="s">
        <v>757</v>
      </c>
      <c r="E715" s="353" t="s">
        <v>472</v>
      </c>
      <c r="F715" s="354">
        <v>4497</v>
      </c>
      <c r="G715" s="288" t="s">
        <v>117</v>
      </c>
      <c r="H715" s="288" t="s">
        <v>145</v>
      </c>
      <c r="I715" s="1"/>
      <c r="J715" s="549"/>
      <c r="K715" s="10"/>
      <c r="M715" s="548"/>
      <c r="N715" s="548"/>
    </row>
    <row r="716" spans="2:14" s="5" customFormat="1" ht="47.25">
      <c r="B716" s="1"/>
      <c r="C716" s="351">
        <v>4236</v>
      </c>
      <c r="D716" s="352" t="s">
        <v>758</v>
      </c>
      <c r="E716" s="353" t="s">
        <v>472</v>
      </c>
      <c r="F716" s="354">
        <v>4197</v>
      </c>
      <c r="G716" s="288" t="s">
        <v>117</v>
      </c>
      <c r="H716" s="288" t="s">
        <v>145</v>
      </c>
      <c r="I716" s="1"/>
      <c r="J716" s="549"/>
      <c r="K716" s="10"/>
      <c r="M716" s="548"/>
      <c r="N716" s="548"/>
    </row>
    <row r="717" spans="2:14" s="5" customFormat="1" ht="47.25">
      <c r="B717" s="1"/>
      <c r="C717" s="351">
        <v>4237</v>
      </c>
      <c r="D717" s="352" t="s">
        <v>759</v>
      </c>
      <c r="E717" s="353" t="s">
        <v>472</v>
      </c>
      <c r="F717" s="354">
        <v>4622</v>
      </c>
      <c r="G717" s="288" t="s">
        <v>117</v>
      </c>
      <c r="H717" s="288" t="s">
        <v>145</v>
      </c>
      <c r="I717" s="1"/>
      <c r="J717" s="549"/>
      <c r="K717" s="10"/>
      <c r="M717" s="548"/>
      <c r="N717" s="548"/>
    </row>
    <row r="718" spans="2:14" s="5" customFormat="1" ht="47.25">
      <c r="B718" s="1"/>
      <c r="C718" s="351">
        <v>4238</v>
      </c>
      <c r="D718" s="352" t="s">
        <v>760</v>
      </c>
      <c r="E718" s="353" t="s">
        <v>472</v>
      </c>
      <c r="F718" s="354">
        <v>4622</v>
      </c>
      <c r="G718" s="288" t="s">
        <v>117</v>
      </c>
      <c r="H718" s="288" t="s">
        <v>145</v>
      </c>
      <c r="I718" s="1"/>
      <c r="J718" s="549"/>
      <c r="K718" s="10"/>
      <c r="M718" s="548"/>
      <c r="N718" s="548"/>
    </row>
    <row r="719" spans="2:14" s="5" customFormat="1" ht="31.5">
      <c r="B719" s="1"/>
      <c r="C719" s="351">
        <v>4239</v>
      </c>
      <c r="D719" s="352" t="s">
        <v>761</v>
      </c>
      <c r="E719" s="353" t="s">
        <v>122</v>
      </c>
      <c r="F719" s="354">
        <v>4712</v>
      </c>
      <c r="G719" s="288" t="s">
        <v>117</v>
      </c>
      <c r="H719" s="288"/>
      <c r="I719" s="1"/>
      <c r="J719" s="549"/>
      <c r="K719" s="10"/>
      <c r="M719" s="548"/>
      <c r="N719" s="548"/>
    </row>
    <row r="720" spans="2:14" s="5" customFormat="1" ht="63">
      <c r="B720" s="1"/>
      <c r="C720" s="351">
        <v>4240</v>
      </c>
      <c r="D720" s="352" t="s">
        <v>762</v>
      </c>
      <c r="E720" s="353" t="s">
        <v>122</v>
      </c>
      <c r="F720" s="354">
        <v>14531</v>
      </c>
      <c r="G720" s="288" t="s">
        <v>117</v>
      </c>
      <c r="H720" s="288"/>
      <c r="I720" s="1"/>
      <c r="J720" s="549"/>
      <c r="K720" s="10"/>
      <c r="M720" s="548"/>
      <c r="N720" s="548"/>
    </row>
    <row r="721" spans="2:14" s="5" customFormat="1" ht="63">
      <c r="B721" s="1"/>
      <c r="C721" s="351">
        <v>4241</v>
      </c>
      <c r="D721" s="352" t="s">
        <v>763</v>
      </c>
      <c r="E721" s="353" t="s">
        <v>122</v>
      </c>
      <c r="F721" s="354">
        <v>14531</v>
      </c>
      <c r="G721" s="288" t="s">
        <v>117</v>
      </c>
      <c r="H721" s="288"/>
      <c r="I721" s="1"/>
      <c r="J721" s="549"/>
      <c r="K721" s="10"/>
      <c r="M721" s="548"/>
      <c r="N721" s="548"/>
    </row>
    <row r="722" spans="2:14" s="5" customFormat="1" ht="63">
      <c r="B722" s="1"/>
      <c r="C722" s="351">
        <v>4242</v>
      </c>
      <c r="D722" s="352" t="s">
        <v>764</v>
      </c>
      <c r="E722" s="353" t="s">
        <v>122</v>
      </c>
      <c r="F722" s="354">
        <v>18163</v>
      </c>
      <c r="G722" s="288" t="s">
        <v>117</v>
      </c>
      <c r="H722" s="288"/>
      <c r="I722" s="1"/>
      <c r="J722" s="549"/>
      <c r="K722" s="10"/>
      <c r="M722" s="548"/>
      <c r="N722" s="548"/>
    </row>
    <row r="723" spans="2:14" s="5" customFormat="1" ht="63">
      <c r="B723" s="1"/>
      <c r="C723" s="351">
        <v>4243</v>
      </c>
      <c r="D723" s="352" t="s">
        <v>765</v>
      </c>
      <c r="E723" s="353" t="s">
        <v>122</v>
      </c>
      <c r="F723" s="354">
        <v>18163</v>
      </c>
      <c r="G723" s="288" t="s">
        <v>117</v>
      </c>
      <c r="H723" s="288"/>
      <c r="I723" s="1"/>
      <c r="J723" s="549"/>
      <c r="K723" s="10"/>
      <c r="M723" s="548"/>
      <c r="N723" s="548"/>
    </row>
    <row r="724" spans="2:14" s="5" customFormat="1" ht="94.5">
      <c r="B724" s="1"/>
      <c r="C724" s="351">
        <v>4244</v>
      </c>
      <c r="D724" s="352" t="s">
        <v>766</v>
      </c>
      <c r="E724" s="353" t="s">
        <v>125</v>
      </c>
      <c r="F724" s="354">
        <v>182839</v>
      </c>
      <c r="G724" s="288" t="s">
        <v>117</v>
      </c>
      <c r="H724" s="288"/>
      <c r="I724" s="1"/>
      <c r="J724" s="549"/>
      <c r="K724" s="10"/>
      <c r="M724" s="548"/>
      <c r="N724" s="548"/>
    </row>
    <row r="725" spans="2:14" s="5" customFormat="1" ht="94.5">
      <c r="B725" s="1"/>
      <c r="C725" s="351">
        <v>4245</v>
      </c>
      <c r="D725" s="352" t="s">
        <v>767</v>
      </c>
      <c r="E725" s="353" t="s">
        <v>125</v>
      </c>
      <c r="F725" s="354">
        <v>263966</v>
      </c>
      <c r="G725" s="288" t="s">
        <v>117</v>
      </c>
      <c r="H725" s="288"/>
      <c r="I725" s="1"/>
      <c r="J725" s="549"/>
      <c r="K725" s="10"/>
      <c r="M725" s="548"/>
      <c r="N725" s="548"/>
    </row>
    <row r="726" spans="2:14" s="5" customFormat="1" ht="94.5">
      <c r="B726" s="1"/>
      <c r="C726" s="351">
        <v>4246</v>
      </c>
      <c r="D726" s="352" t="s">
        <v>768</v>
      </c>
      <c r="E726" s="353" t="s">
        <v>125</v>
      </c>
      <c r="F726" s="354">
        <v>145303</v>
      </c>
      <c r="G726" s="288" t="s">
        <v>117</v>
      </c>
      <c r="H726" s="288"/>
      <c r="I726" s="1"/>
      <c r="J726" s="549"/>
      <c r="K726" s="10"/>
      <c r="M726" s="548"/>
      <c r="N726" s="548"/>
    </row>
    <row r="727" spans="2:14" s="5" customFormat="1" ht="47.25">
      <c r="B727" s="1"/>
      <c r="C727" s="351">
        <v>4247</v>
      </c>
      <c r="D727" s="352" t="s">
        <v>769</v>
      </c>
      <c r="E727" s="353" t="s">
        <v>116</v>
      </c>
      <c r="F727" s="354">
        <v>121085</v>
      </c>
      <c r="G727" s="288" t="s">
        <v>117</v>
      </c>
      <c r="H727" s="288"/>
      <c r="I727" s="1"/>
      <c r="J727" s="549"/>
      <c r="K727" s="10"/>
      <c r="M727" s="548"/>
      <c r="N727" s="548"/>
    </row>
    <row r="728" spans="2:14" s="5" customFormat="1" ht="63">
      <c r="B728" s="1"/>
      <c r="C728" s="351">
        <v>4248</v>
      </c>
      <c r="D728" s="352" t="s">
        <v>770</v>
      </c>
      <c r="E728" s="353" t="s">
        <v>116</v>
      </c>
      <c r="F728" s="354">
        <v>121085</v>
      </c>
      <c r="G728" s="288" t="s">
        <v>117</v>
      </c>
      <c r="H728" s="288"/>
      <c r="I728" s="1"/>
      <c r="J728" s="549"/>
      <c r="K728" s="10"/>
      <c r="M728" s="548"/>
      <c r="N728" s="548"/>
    </row>
    <row r="729" spans="2:14" s="5" customFormat="1" ht="63">
      <c r="B729" s="1"/>
      <c r="C729" s="351">
        <v>4249</v>
      </c>
      <c r="D729" s="352" t="s">
        <v>771</v>
      </c>
      <c r="E729" s="353" t="s">
        <v>122</v>
      </c>
      <c r="F729" s="354">
        <v>18163</v>
      </c>
      <c r="G729" s="288" t="s">
        <v>117</v>
      </c>
      <c r="H729" s="288"/>
      <c r="I729" s="1"/>
      <c r="J729" s="549"/>
      <c r="K729" s="10"/>
      <c r="M729" s="548"/>
      <c r="N729" s="548"/>
    </row>
    <row r="730" spans="2:14" s="5" customFormat="1" ht="63">
      <c r="B730" s="1"/>
      <c r="C730" s="351">
        <v>4252</v>
      </c>
      <c r="D730" s="352" t="s">
        <v>772</v>
      </c>
      <c r="E730" s="353" t="s">
        <v>125</v>
      </c>
      <c r="F730" s="354">
        <v>1856274</v>
      </c>
      <c r="G730" s="288" t="s">
        <v>117</v>
      </c>
      <c r="H730" s="288" t="s">
        <v>145</v>
      </c>
      <c r="I730" s="1"/>
      <c r="J730" s="549"/>
      <c r="K730" s="10"/>
      <c r="M730" s="548"/>
      <c r="N730" s="548"/>
    </row>
    <row r="731" spans="2:14" s="5" customFormat="1" ht="47.25">
      <c r="B731" s="1"/>
      <c r="C731" s="351">
        <v>4253</v>
      </c>
      <c r="D731" s="352" t="s">
        <v>773</v>
      </c>
      <c r="E731" s="353" t="s">
        <v>125</v>
      </c>
      <c r="F731" s="354">
        <v>646942</v>
      </c>
      <c r="G731" s="288" t="s">
        <v>117</v>
      </c>
      <c r="H731" s="288" t="s">
        <v>145</v>
      </c>
      <c r="I731" s="1"/>
      <c r="J731" s="549"/>
      <c r="K731" s="10"/>
      <c r="M731" s="548"/>
      <c r="N731" s="548"/>
    </row>
    <row r="732" spans="2:14" s="5" customFormat="1" ht="31.5">
      <c r="B732" s="1"/>
      <c r="C732" s="351">
        <v>4261</v>
      </c>
      <c r="D732" s="352" t="s">
        <v>774</v>
      </c>
      <c r="E732" s="353" t="s">
        <v>119</v>
      </c>
      <c r="F732" s="354">
        <v>561006</v>
      </c>
      <c r="G732" s="288" t="s">
        <v>117</v>
      </c>
      <c r="H732" s="288"/>
      <c r="I732" s="1"/>
      <c r="J732" s="549"/>
      <c r="K732" s="10"/>
      <c r="M732" s="548"/>
      <c r="N732" s="548"/>
    </row>
    <row r="733" spans="2:14" s="5" customFormat="1" ht="31.5">
      <c r="B733" s="1"/>
      <c r="C733" s="351">
        <v>4262</v>
      </c>
      <c r="D733" s="352" t="s">
        <v>775</v>
      </c>
      <c r="E733" s="353" t="s">
        <v>119</v>
      </c>
      <c r="F733" s="354">
        <v>4854</v>
      </c>
      <c r="G733" s="288" t="s">
        <v>117</v>
      </c>
      <c r="H733" s="288"/>
      <c r="I733" s="1"/>
      <c r="J733" s="549"/>
      <c r="K733" s="10"/>
      <c r="M733" s="548"/>
      <c r="N733" s="548"/>
    </row>
    <row r="734" spans="2:14" s="5" customFormat="1" ht="31.5">
      <c r="B734" s="1"/>
      <c r="C734" s="351">
        <v>4264</v>
      </c>
      <c r="D734" s="352" t="s">
        <v>776</v>
      </c>
      <c r="E734" s="353" t="s">
        <v>122</v>
      </c>
      <c r="F734" s="354">
        <v>44576</v>
      </c>
      <c r="G734" s="288" t="s">
        <v>117</v>
      </c>
      <c r="H734" s="288"/>
      <c r="I734" s="1"/>
      <c r="J734" s="549"/>
      <c r="K734" s="10"/>
      <c r="M734" s="548"/>
      <c r="N734" s="548"/>
    </row>
    <row r="735" spans="2:14" s="5" customFormat="1" ht="31.5">
      <c r="B735" s="1"/>
      <c r="C735" s="351">
        <v>4265</v>
      </c>
      <c r="D735" s="352" t="s">
        <v>777</v>
      </c>
      <c r="E735" s="353" t="s">
        <v>122</v>
      </c>
      <c r="F735" s="354">
        <v>99558</v>
      </c>
      <c r="G735" s="288" t="s">
        <v>117</v>
      </c>
      <c r="H735" s="288"/>
      <c r="I735" s="1"/>
      <c r="J735" s="549"/>
      <c r="K735" s="10"/>
      <c r="M735" s="548"/>
      <c r="N735" s="548"/>
    </row>
    <row r="736" spans="2:14" s="5" customFormat="1" ht="31.5">
      <c r="B736" s="1"/>
      <c r="C736" s="351">
        <v>4266</v>
      </c>
      <c r="D736" s="352" t="s">
        <v>778</v>
      </c>
      <c r="E736" s="353" t="s">
        <v>119</v>
      </c>
      <c r="F736" s="354">
        <v>41273</v>
      </c>
      <c r="G736" s="288" t="s">
        <v>117</v>
      </c>
      <c r="H736" s="288"/>
      <c r="I736" s="1"/>
      <c r="J736" s="549"/>
      <c r="K736" s="10"/>
      <c r="M736" s="548"/>
      <c r="N736" s="548"/>
    </row>
    <row r="737" spans="2:14" s="5" customFormat="1" ht="25.5">
      <c r="B737" s="1"/>
      <c r="C737" s="351">
        <v>4273</v>
      </c>
      <c r="D737" s="352" t="s">
        <v>779</v>
      </c>
      <c r="E737" s="353" t="s">
        <v>494</v>
      </c>
      <c r="F737" s="354">
        <v>134238</v>
      </c>
      <c r="G737" s="288" t="s">
        <v>117</v>
      </c>
      <c r="H737" s="288"/>
      <c r="I737" s="1"/>
      <c r="J737" s="549"/>
      <c r="K737" s="10"/>
      <c r="M737" s="548"/>
      <c r="N737" s="548"/>
    </row>
    <row r="738" spans="2:14" s="5" customFormat="1" ht="25.5">
      <c r="B738" s="1"/>
      <c r="C738" s="351">
        <v>4274</v>
      </c>
      <c r="D738" s="352" t="s">
        <v>780</v>
      </c>
      <c r="E738" s="353" t="s">
        <v>494</v>
      </c>
      <c r="F738" s="354">
        <v>189291</v>
      </c>
      <c r="G738" s="288" t="s">
        <v>117</v>
      </c>
      <c r="H738" s="288"/>
      <c r="I738" s="1"/>
      <c r="J738" s="549"/>
      <c r="K738" s="10"/>
      <c r="M738" s="548"/>
      <c r="N738" s="548"/>
    </row>
    <row r="739" spans="2:14" s="5" customFormat="1" ht="25.5">
      <c r="B739" s="1"/>
      <c r="C739" s="351">
        <v>4275</v>
      </c>
      <c r="D739" s="352" t="s">
        <v>781</v>
      </c>
      <c r="E739" s="353" t="s">
        <v>494</v>
      </c>
      <c r="F739" s="354">
        <v>146303</v>
      </c>
      <c r="G739" s="288" t="s">
        <v>117</v>
      </c>
      <c r="H739" s="288"/>
      <c r="I739" s="1"/>
      <c r="J739" s="549"/>
      <c r="K739" s="10"/>
      <c r="M739" s="548"/>
      <c r="N739" s="548"/>
    </row>
    <row r="740" spans="2:14" s="5" customFormat="1" ht="25.5">
      <c r="B740" s="1"/>
      <c r="C740" s="351">
        <v>4276</v>
      </c>
      <c r="D740" s="352" t="s">
        <v>782</v>
      </c>
      <c r="E740" s="353" t="s">
        <v>494</v>
      </c>
      <c r="F740" s="354">
        <v>201356</v>
      </c>
      <c r="G740" s="288" t="s">
        <v>117</v>
      </c>
      <c r="H740" s="288"/>
      <c r="I740" s="1"/>
      <c r="J740" s="549"/>
      <c r="K740" s="10"/>
      <c r="M740" s="548"/>
      <c r="N740" s="548"/>
    </row>
    <row r="741" spans="2:14" s="5" customFormat="1" ht="31.5">
      <c r="B741" s="1"/>
      <c r="C741" s="351">
        <v>4277</v>
      </c>
      <c r="D741" s="352" t="s">
        <v>783</v>
      </c>
      <c r="E741" s="353" t="s">
        <v>494</v>
      </c>
      <c r="F741" s="354">
        <v>146303</v>
      </c>
      <c r="G741" s="288" t="s">
        <v>117</v>
      </c>
      <c r="H741" s="288"/>
      <c r="I741" s="1"/>
      <c r="J741" s="549"/>
      <c r="K741" s="10"/>
      <c r="M741" s="548"/>
      <c r="N741" s="548"/>
    </row>
    <row r="742" spans="2:14" s="5" customFormat="1" ht="25.5">
      <c r="B742" s="1"/>
      <c r="C742" s="351">
        <v>4278</v>
      </c>
      <c r="D742" s="352" t="s">
        <v>784</v>
      </c>
      <c r="E742" s="353" t="s">
        <v>785</v>
      </c>
      <c r="F742" s="354">
        <v>16780</v>
      </c>
      <c r="G742" s="288" t="s">
        <v>117</v>
      </c>
      <c r="H742" s="288"/>
      <c r="I742" s="1"/>
      <c r="J742" s="549"/>
      <c r="K742" s="10"/>
      <c r="M742" s="548"/>
      <c r="N742" s="548"/>
    </row>
    <row r="743" spans="2:14" s="5" customFormat="1" ht="25.5">
      <c r="B743" s="1"/>
      <c r="C743" s="351">
        <v>4279</v>
      </c>
      <c r="D743" s="352" t="s">
        <v>786</v>
      </c>
      <c r="E743" s="353" t="s">
        <v>785</v>
      </c>
      <c r="F743" s="354">
        <v>23662</v>
      </c>
      <c r="G743" s="288" t="s">
        <v>117</v>
      </c>
      <c r="H743" s="288"/>
      <c r="I743" s="1"/>
      <c r="J743" s="549"/>
      <c r="K743" s="10"/>
      <c r="M743" s="548"/>
      <c r="N743" s="548"/>
    </row>
    <row r="744" spans="2:14" s="5" customFormat="1" ht="25.5">
      <c r="B744" s="1"/>
      <c r="C744" s="351">
        <v>4280</v>
      </c>
      <c r="D744" s="352" t="s">
        <v>787</v>
      </c>
      <c r="E744" s="353" t="s">
        <v>785</v>
      </c>
      <c r="F744" s="354">
        <v>18289</v>
      </c>
      <c r="G744" s="288" t="s">
        <v>117</v>
      </c>
      <c r="H744" s="288"/>
      <c r="I744" s="1"/>
      <c r="J744" s="549"/>
      <c r="K744" s="10"/>
      <c r="M744" s="548"/>
      <c r="N744" s="548"/>
    </row>
    <row r="745" spans="2:14" s="5" customFormat="1" ht="25.5">
      <c r="B745" s="1"/>
      <c r="C745" s="351">
        <v>4281</v>
      </c>
      <c r="D745" s="352" t="s">
        <v>788</v>
      </c>
      <c r="E745" s="353" t="s">
        <v>785</v>
      </c>
      <c r="F745" s="354">
        <v>25171</v>
      </c>
      <c r="G745" s="288" t="s">
        <v>117</v>
      </c>
      <c r="H745" s="288"/>
      <c r="I745" s="1"/>
      <c r="J745" s="549"/>
      <c r="K745" s="10"/>
      <c r="M745" s="548"/>
      <c r="N745" s="548"/>
    </row>
    <row r="746" spans="2:14" s="5" customFormat="1" ht="25.5">
      <c r="B746" s="1"/>
      <c r="C746" s="351">
        <v>4282</v>
      </c>
      <c r="D746" s="352" t="s">
        <v>789</v>
      </c>
      <c r="E746" s="353" t="s">
        <v>785</v>
      </c>
      <c r="F746" s="354">
        <v>18289</v>
      </c>
      <c r="G746" s="288" t="s">
        <v>117</v>
      </c>
      <c r="H746" s="288"/>
      <c r="I746" s="1"/>
      <c r="J746" s="549"/>
      <c r="K746" s="10"/>
      <c r="M746" s="548"/>
      <c r="N746" s="548"/>
    </row>
    <row r="747" spans="2:14" s="5" customFormat="1" ht="31.5">
      <c r="B747" s="1"/>
      <c r="C747" s="351">
        <v>4283</v>
      </c>
      <c r="D747" s="352" t="s">
        <v>790</v>
      </c>
      <c r="E747" s="353" t="s">
        <v>494</v>
      </c>
      <c r="F747" s="354">
        <v>201356</v>
      </c>
      <c r="G747" s="288" t="s">
        <v>117</v>
      </c>
      <c r="H747" s="288"/>
      <c r="I747" s="1"/>
      <c r="J747" s="549"/>
      <c r="K747" s="10"/>
      <c r="M747" s="548"/>
      <c r="N747" s="548"/>
    </row>
    <row r="748" spans="2:14" s="5" customFormat="1" ht="25.5">
      <c r="B748" s="1"/>
      <c r="C748" s="351">
        <v>4284</v>
      </c>
      <c r="D748" s="352" t="s">
        <v>791</v>
      </c>
      <c r="E748" s="353" t="s">
        <v>785</v>
      </c>
      <c r="F748" s="354">
        <v>37424</v>
      </c>
      <c r="G748" s="288" t="s">
        <v>117</v>
      </c>
      <c r="H748" s="288"/>
      <c r="I748" s="1"/>
      <c r="J748" s="549"/>
      <c r="K748" s="10"/>
      <c r="M748" s="548"/>
      <c r="N748" s="548"/>
    </row>
    <row r="749" spans="2:14" s="5" customFormat="1" ht="25.5">
      <c r="B749" s="1"/>
      <c r="C749" s="351">
        <v>4285</v>
      </c>
      <c r="D749" s="352" t="s">
        <v>792</v>
      </c>
      <c r="E749" s="353" t="s">
        <v>494</v>
      </c>
      <c r="F749" s="354">
        <v>299397</v>
      </c>
      <c r="G749" s="288" t="s">
        <v>117</v>
      </c>
      <c r="H749" s="288"/>
      <c r="I749" s="1"/>
      <c r="J749" s="549"/>
      <c r="K749" s="10"/>
      <c r="M749" s="548"/>
      <c r="N749" s="548"/>
    </row>
    <row r="750" spans="2:14" s="5" customFormat="1" ht="25.5">
      <c r="B750" s="1"/>
      <c r="C750" s="351">
        <v>4286</v>
      </c>
      <c r="D750" s="352" t="s">
        <v>793</v>
      </c>
      <c r="E750" s="353" t="s">
        <v>494</v>
      </c>
      <c r="F750" s="354">
        <v>567871</v>
      </c>
      <c r="G750" s="288" t="s">
        <v>117</v>
      </c>
      <c r="H750" s="288"/>
      <c r="I750" s="1"/>
      <c r="J750" s="549"/>
      <c r="K750" s="10"/>
      <c r="M750" s="548"/>
      <c r="N750" s="548"/>
    </row>
    <row r="751" spans="2:14" s="5" customFormat="1" ht="25.5">
      <c r="B751" s="1"/>
      <c r="C751" s="351">
        <v>4287</v>
      </c>
      <c r="D751" s="352" t="s">
        <v>794</v>
      </c>
      <c r="E751" s="353" t="s">
        <v>785</v>
      </c>
      <c r="F751" s="354">
        <v>30544</v>
      </c>
      <c r="G751" s="288" t="s">
        <v>117</v>
      </c>
      <c r="H751" s="288"/>
      <c r="I751" s="1"/>
      <c r="J751" s="549"/>
      <c r="K751" s="10"/>
      <c r="M751" s="548"/>
      <c r="N751" s="548"/>
    </row>
    <row r="752" spans="2:14" s="5" customFormat="1" ht="25.5">
      <c r="B752" s="1"/>
      <c r="C752" s="351">
        <v>4288</v>
      </c>
      <c r="D752" s="352" t="s">
        <v>795</v>
      </c>
      <c r="E752" s="353" t="s">
        <v>494</v>
      </c>
      <c r="F752" s="354">
        <v>244344</v>
      </c>
      <c r="G752" s="288" t="s">
        <v>117</v>
      </c>
      <c r="H752" s="288"/>
      <c r="I752" s="1"/>
      <c r="J752" s="549"/>
      <c r="K752" s="10"/>
      <c r="M752" s="548"/>
      <c r="N752" s="548"/>
    </row>
    <row r="753" spans="2:14" s="5" customFormat="1" ht="31.5">
      <c r="B753" s="1"/>
      <c r="C753" s="351">
        <v>4289</v>
      </c>
      <c r="D753" s="352" t="s">
        <v>796</v>
      </c>
      <c r="E753" s="353" t="s">
        <v>116</v>
      </c>
      <c r="F753" s="354">
        <v>19930</v>
      </c>
      <c r="G753" s="288" t="s">
        <v>117</v>
      </c>
      <c r="H753" s="288"/>
      <c r="I753" s="1"/>
      <c r="J753" s="549"/>
      <c r="K753" s="10"/>
      <c r="M753" s="548"/>
      <c r="N753" s="548"/>
    </row>
    <row r="754" spans="2:14" s="5" customFormat="1" ht="31.5">
      <c r="B754" s="1"/>
      <c r="C754" s="351">
        <v>4290</v>
      </c>
      <c r="D754" s="352" t="s">
        <v>797</v>
      </c>
      <c r="E754" s="353" t="s">
        <v>116</v>
      </c>
      <c r="F754" s="354">
        <v>28050</v>
      </c>
      <c r="G754" s="288" t="s">
        <v>117</v>
      </c>
      <c r="H754" s="288"/>
      <c r="I754" s="1"/>
      <c r="J754" s="549"/>
      <c r="K754" s="10"/>
      <c r="M754" s="548"/>
      <c r="N754" s="548"/>
    </row>
    <row r="755" spans="2:14" s="5" customFormat="1" ht="31.5">
      <c r="B755" s="1"/>
      <c r="C755" s="351">
        <v>4291</v>
      </c>
      <c r="D755" s="352" t="s">
        <v>798</v>
      </c>
      <c r="E755" s="353" t="s">
        <v>122</v>
      </c>
      <c r="F755" s="354">
        <v>403447</v>
      </c>
      <c r="G755" s="288" t="s">
        <v>117</v>
      </c>
      <c r="H755" s="288" t="s">
        <v>145</v>
      </c>
      <c r="I755" s="1"/>
      <c r="J755" s="549"/>
      <c r="K755" s="10"/>
      <c r="M755" s="548"/>
      <c r="N755" s="548"/>
    </row>
    <row r="756" spans="2:14" s="5" customFormat="1" ht="31.5">
      <c r="B756" s="1"/>
      <c r="C756" s="351">
        <v>4292</v>
      </c>
      <c r="D756" s="352" t="s">
        <v>799</v>
      </c>
      <c r="E756" s="353" t="s">
        <v>122</v>
      </c>
      <c r="F756" s="354">
        <v>419917</v>
      </c>
      <c r="G756" s="288" t="s">
        <v>117</v>
      </c>
      <c r="H756" s="288" t="s">
        <v>145</v>
      </c>
      <c r="I756" s="1"/>
      <c r="J756" s="549"/>
      <c r="K756" s="10"/>
      <c r="M756" s="548"/>
      <c r="N756" s="548"/>
    </row>
    <row r="757" spans="2:14" s="5" customFormat="1" ht="31.5">
      <c r="B757" s="1"/>
      <c r="C757" s="351">
        <v>4294</v>
      </c>
      <c r="D757" s="352" t="s">
        <v>800</v>
      </c>
      <c r="E757" s="353" t="s">
        <v>122</v>
      </c>
      <c r="F757" s="354">
        <v>513426</v>
      </c>
      <c r="G757" s="288" t="s">
        <v>117</v>
      </c>
      <c r="H757" s="288" t="s">
        <v>145</v>
      </c>
      <c r="I757" s="1"/>
      <c r="J757" s="549"/>
      <c r="K757" s="10"/>
      <c r="M757" s="548"/>
      <c r="N757" s="548"/>
    </row>
    <row r="758" spans="2:14" s="5" customFormat="1" ht="31.5">
      <c r="B758" s="1"/>
      <c r="C758" s="351">
        <v>4295</v>
      </c>
      <c r="D758" s="352" t="s">
        <v>801</v>
      </c>
      <c r="E758" s="353" t="s">
        <v>122</v>
      </c>
      <c r="F758" s="354">
        <v>531311</v>
      </c>
      <c r="G758" s="288" t="s">
        <v>117</v>
      </c>
      <c r="H758" s="288" t="s">
        <v>145</v>
      </c>
      <c r="I758" s="1"/>
      <c r="J758" s="549"/>
      <c r="K758" s="10"/>
      <c r="M758" s="548"/>
      <c r="N758" s="548"/>
    </row>
    <row r="759" spans="2:14" s="5" customFormat="1" ht="31.5">
      <c r="B759" s="1"/>
      <c r="C759" s="351">
        <v>4296</v>
      </c>
      <c r="D759" s="352" t="s">
        <v>802</v>
      </c>
      <c r="E759" s="353" t="s">
        <v>122</v>
      </c>
      <c r="F759" s="354">
        <v>556020</v>
      </c>
      <c r="G759" s="288" t="s">
        <v>117</v>
      </c>
      <c r="H759" s="288" t="s">
        <v>145</v>
      </c>
      <c r="I759" s="1"/>
      <c r="J759" s="549"/>
      <c r="K759" s="10"/>
      <c r="M759" s="548"/>
      <c r="N759" s="548"/>
    </row>
    <row r="760" spans="2:14" s="5" customFormat="1" ht="31.5">
      <c r="B760" s="1"/>
      <c r="C760" s="351">
        <v>4297</v>
      </c>
      <c r="D760" s="352" t="s">
        <v>803</v>
      </c>
      <c r="E760" s="353" t="s">
        <v>122</v>
      </c>
      <c r="F760" s="354">
        <v>743637</v>
      </c>
      <c r="G760" s="288" t="s">
        <v>117</v>
      </c>
      <c r="H760" s="288" t="s">
        <v>145</v>
      </c>
      <c r="I760" s="1"/>
      <c r="J760" s="549"/>
      <c r="K760" s="10"/>
      <c r="M760" s="548"/>
      <c r="N760" s="548"/>
    </row>
    <row r="761" spans="2:14" s="5" customFormat="1" ht="31.5">
      <c r="B761" s="1"/>
      <c r="C761" s="351">
        <v>4298</v>
      </c>
      <c r="D761" s="352" t="s">
        <v>804</v>
      </c>
      <c r="E761" s="353" t="s">
        <v>122</v>
      </c>
      <c r="F761" s="354">
        <v>983946</v>
      </c>
      <c r="G761" s="288" t="s">
        <v>117</v>
      </c>
      <c r="H761" s="288" t="s">
        <v>145</v>
      </c>
      <c r="I761" s="1"/>
      <c r="J761" s="549"/>
      <c r="K761" s="10"/>
      <c r="M761" s="548"/>
      <c r="N761" s="548"/>
    </row>
    <row r="762" spans="2:14" s="5" customFormat="1" ht="31.5">
      <c r="B762" s="1"/>
      <c r="C762" s="351">
        <v>4299</v>
      </c>
      <c r="D762" s="352" t="s">
        <v>805</v>
      </c>
      <c r="E762" s="353" t="s">
        <v>122</v>
      </c>
      <c r="F762" s="354">
        <v>1096607</v>
      </c>
      <c r="G762" s="288" t="s">
        <v>117</v>
      </c>
      <c r="H762" s="288" t="s">
        <v>145</v>
      </c>
      <c r="I762" s="1"/>
      <c r="J762" s="549"/>
      <c r="K762" s="10"/>
      <c r="M762" s="548"/>
      <c r="N762" s="548"/>
    </row>
    <row r="763" spans="2:14" s="5" customFormat="1" ht="31.5">
      <c r="B763" s="1"/>
      <c r="C763" s="351">
        <v>4300</v>
      </c>
      <c r="D763" s="352" t="s">
        <v>806</v>
      </c>
      <c r="E763" s="353" t="s">
        <v>122</v>
      </c>
      <c r="F763" s="354">
        <v>278859</v>
      </c>
      <c r="G763" s="288" t="s">
        <v>117</v>
      </c>
      <c r="H763" s="288" t="s">
        <v>145</v>
      </c>
      <c r="I763" s="1"/>
      <c r="J763" s="549"/>
      <c r="K763" s="10"/>
      <c r="M763" s="548"/>
      <c r="N763" s="548"/>
    </row>
    <row r="764" spans="2:14" s="5" customFormat="1" ht="31.5">
      <c r="B764" s="1"/>
      <c r="C764" s="351">
        <v>4301</v>
      </c>
      <c r="D764" s="352" t="s">
        <v>807</v>
      </c>
      <c r="E764" s="353" t="s">
        <v>122</v>
      </c>
      <c r="F764" s="354">
        <v>310037</v>
      </c>
      <c r="G764" s="288" t="s">
        <v>117</v>
      </c>
      <c r="H764" s="288" t="s">
        <v>145</v>
      </c>
      <c r="I764" s="1"/>
      <c r="J764" s="549"/>
      <c r="K764" s="10"/>
      <c r="M764" s="548"/>
      <c r="N764" s="548"/>
    </row>
    <row r="765" spans="2:14" s="5" customFormat="1" ht="31.5">
      <c r="B765" s="1"/>
      <c r="C765" s="351">
        <v>4302</v>
      </c>
      <c r="D765" s="352" t="s">
        <v>808</v>
      </c>
      <c r="E765" s="353" t="s">
        <v>122</v>
      </c>
      <c r="F765" s="354">
        <v>364592</v>
      </c>
      <c r="G765" s="288" t="s">
        <v>117</v>
      </c>
      <c r="H765" s="288" t="s">
        <v>145</v>
      </c>
      <c r="I765" s="1"/>
      <c r="J765" s="549"/>
      <c r="K765" s="10"/>
      <c r="M765" s="548"/>
      <c r="N765" s="548"/>
    </row>
    <row r="766" spans="2:14" s="5" customFormat="1" ht="31.5">
      <c r="B766" s="1"/>
      <c r="C766" s="351">
        <v>4303</v>
      </c>
      <c r="D766" s="352" t="s">
        <v>809</v>
      </c>
      <c r="E766" s="353" t="s">
        <v>122</v>
      </c>
      <c r="F766" s="354">
        <v>419683</v>
      </c>
      <c r="G766" s="288" t="s">
        <v>117</v>
      </c>
      <c r="H766" s="288" t="s">
        <v>145</v>
      </c>
      <c r="I766" s="1"/>
      <c r="J766" s="549"/>
      <c r="K766" s="10"/>
      <c r="M766" s="548"/>
      <c r="N766" s="548"/>
    </row>
    <row r="767" spans="2:14" s="5" customFormat="1" ht="31.5">
      <c r="B767" s="1"/>
      <c r="C767" s="351">
        <v>4304</v>
      </c>
      <c r="D767" s="352" t="s">
        <v>810</v>
      </c>
      <c r="E767" s="353" t="s">
        <v>122</v>
      </c>
      <c r="F767" s="354">
        <v>434558</v>
      </c>
      <c r="G767" s="288" t="s">
        <v>117</v>
      </c>
      <c r="H767" s="288" t="s">
        <v>145</v>
      </c>
      <c r="I767" s="1"/>
      <c r="J767" s="549"/>
      <c r="K767" s="10"/>
      <c r="M767" s="548"/>
      <c r="N767" s="548"/>
    </row>
    <row r="768" spans="2:14" s="5" customFormat="1" ht="31.5">
      <c r="B768" s="1"/>
      <c r="C768" s="351">
        <v>4305</v>
      </c>
      <c r="D768" s="352" t="s">
        <v>811</v>
      </c>
      <c r="E768" s="353" t="s">
        <v>125</v>
      </c>
      <c r="F768" s="354">
        <v>295105</v>
      </c>
      <c r="G768" s="288" t="s">
        <v>117</v>
      </c>
      <c r="H768" s="288" t="s">
        <v>145</v>
      </c>
      <c r="I768" s="1"/>
      <c r="J768" s="549"/>
      <c r="K768" s="10"/>
      <c r="M768" s="548"/>
      <c r="N768" s="548"/>
    </row>
    <row r="769" spans="2:14" s="5" customFormat="1" ht="31.5">
      <c r="B769" s="1"/>
      <c r="C769" s="351">
        <v>4306</v>
      </c>
      <c r="D769" s="352" t="s">
        <v>812</v>
      </c>
      <c r="E769" s="353" t="s">
        <v>125</v>
      </c>
      <c r="F769" s="354">
        <v>671124</v>
      </c>
      <c r="G769" s="288" t="s">
        <v>117</v>
      </c>
      <c r="H769" s="288" t="s">
        <v>145</v>
      </c>
      <c r="I769" s="1"/>
      <c r="J769" s="549"/>
      <c r="K769" s="10"/>
      <c r="M769" s="548"/>
      <c r="N769" s="548"/>
    </row>
    <row r="770" spans="2:14" s="5" customFormat="1" ht="31.5">
      <c r="B770" s="1"/>
      <c r="C770" s="351">
        <v>4307</v>
      </c>
      <c r="D770" s="352" t="s">
        <v>813</v>
      </c>
      <c r="E770" s="353" t="s">
        <v>125</v>
      </c>
      <c r="F770" s="354">
        <v>411529</v>
      </c>
      <c r="G770" s="288" t="s">
        <v>117</v>
      </c>
      <c r="H770" s="288" t="s">
        <v>145</v>
      </c>
      <c r="I770" s="1"/>
      <c r="J770" s="549"/>
      <c r="K770" s="10"/>
      <c r="M770" s="548"/>
      <c r="N770" s="548"/>
    </row>
    <row r="771" spans="2:14" s="5" customFormat="1" ht="31.5">
      <c r="B771" s="1"/>
      <c r="C771" s="351">
        <v>4308</v>
      </c>
      <c r="D771" s="352" t="s">
        <v>814</v>
      </c>
      <c r="E771" s="353" t="s">
        <v>125</v>
      </c>
      <c r="F771" s="354">
        <v>4080074</v>
      </c>
      <c r="G771" s="288" t="s">
        <v>117</v>
      </c>
      <c r="H771" s="288" t="s">
        <v>145</v>
      </c>
      <c r="I771" s="1"/>
      <c r="J771" s="549"/>
      <c r="K771" s="10"/>
      <c r="M771" s="548"/>
      <c r="N771" s="548"/>
    </row>
    <row r="772" spans="2:14" s="5" customFormat="1" ht="31.5">
      <c r="B772" s="1"/>
      <c r="C772" s="351">
        <v>4309</v>
      </c>
      <c r="D772" s="352" t="s">
        <v>815</v>
      </c>
      <c r="E772" s="353" t="s">
        <v>125</v>
      </c>
      <c r="F772" s="354">
        <v>4080074</v>
      </c>
      <c r="G772" s="288" t="s">
        <v>117</v>
      </c>
      <c r="H772" s="288" t="s">
        <v>145</v>
      </c>
      <c r="I772" s="1"/>
      <c r="J772" s="549"/>
      <c r="K772" s="10"/>
      <c r="M772" s="548"/>
      <c r="N772" s="548"/>
    </row>
    <row r="773" spans="2:14" s="5" customFormat="1" ht="31.5">
      <c r="B773" s="1"/>
      <c r="C773" s="351">
        <v>4310</v>
      </c>
      <c r="D773" s="352" t="s">
        <v>816</v>
      </c>
      <c r="E773" s="353" t="s">
        <v>125</v>
      </c>
      <c r="F773" s="354">
        <v>4460524</v>
      </c>
      <c r="G773" s="288" t="s">
        <v>117</v>
      </c>
      <c r="H773" s="288" t="s">
        <v>145</v>
      </c>
      <c r="I773" s="1"/>
      <c r="J773" s="549"/>
      <c r="K773" s="10"/>
      <c r="M773" s="548"/>
      <c r="N773" s="548"/>
    </row>
    <row r="774" spans="2:14" s="5" customFormat="1" ht="31.5">
      <c r="B774" s="1"/>
      <c r="C774" s="351">
        <v>4311</v>
      </c>
      <c r="D774" s="352" t="s">
        <v>817</v>
      </c>
      <c r="E774" s="353" t="s">
        <v>125</v>
      </c>
      <c r="F774" s="354">
        <v>4073682</v>
      </c>
      <c r="G774" s="288" t="s">
        <v>117</v>
      </c>
      <c r="H774" s="288" t="s">
        <v>145</v>
      </c>
      <c r="I774" s="1"/>
      <c r="J774" s="549"/>
      <c r="K774" s="10"/>
      <c r="M774" s="548"/>
      <c r="N774" s="548"/>
    </row>
    <row r="775" spans="2:14" s="5" customFormat="1" ht="31.5">
      <c r="B775" s="1"/>
      <c r="C775" s="351">
        <v>4312</v>
      </c>
      <c r="D775" s="352" t="s">
        <v>818</v>
      </c>
      <c r="E775" s="353" t="s">
        <v>125</v>
      </c>
      <c r="F775" s="354">
        <v>4073682</v>
      </c>
      <c r="G775" s="288" t="s">
        <v>117</v>
      </c>
      <c r="H775" s="288" t="s">
        <v>145</v>
      </c>
      <c r="I775" s="1"/>
      <c r="J775" s="549"/>
      <c r="K775" s="10"/>
      <c r="M775" s="548"/>
      <c r="N775" s="548"/>
    </row>
    <row r="776" spans="2:14" s="5" customFormat="1" ht="31.5">
      <c r="B776" s="1"/>
      <c r="C776" s="351">
        <v>4313</v>
      </c>
      <c r="D776" s="352" t="s">
        <v>819</v>
      </c>
      <c r="E776" s="353" t="s">
        <v>125</v>
      </c>
      <c r="F776" s="354">
        <v>4067290</v>
      </c>
      <c r="G776" s="288" t="s">
        <v>117</v>
      </c>
      <c r="H776" s="288" t="s">
        <v>145</v>
      </c>
      <c r="I776" s="1"/>
      <c r="J776" s="549"/>
      <c r="K776" s="10"/>
      <c r="M776" s="548"/>
      <c r="N776" s="548"/>
    </row>
    <row r="777" spans="2:14" s="5" customFormat="1" ht="31.5">
      <c r="B777" s="1"/>
      <c r="C777" s="351">
        <v>4314</v>
      </c>
      <c r="D777" s="352" t="s">
        <v>820</v>
      </c>
      <c r="E777" s="353" t="s">
        <v>125</v>
      </c>
      <c r="F777" s="354">
        <v>3713357</v>
      </c>
      <c r="G777" s="288" t="s">
        <v>117</v>
      </c>
      <c r="H777" s="288" t="s">
        <v>145</v>
      </c>
      <c r="I777" s="1"/>
      <c r="J777" s="549"/>
      <c r="K777" s="10"/>
      <c r="M777" s="548"/>
      <c r="N777" s="548"/>
    </row>
    <row r="778" spans="2:14" s="5" customFormat="1" ht="31.5">
      <c r="B778" s="1"/>
      <c r="C778" s="351">
        <v>4315</v>
      </c>
      <c r="D778" s="352" t="s">
        <v>821</v>
      </c>
      <c r="E778" s="353" t="s">
        <v>125</v>
      </c>
      <c r="F778" s="354">
        <v>3713357</v>
      </c>
      <c r="G778" s="288" t="s">
        <v>117</v>
      </c>
      <c r="H778" s="288" t="s">
        <v>145</v>
      </c>
      <c r="I778" s="1"/>
      <c r="J778" s="549"/>
      <c r="K778" s="10"/>
      <c r="M778" s="548"/>
      <c r="N778" s="548"/>
    </row>
    <row r="779" spans="2:14" s="5" customFormat="1" ht="31.5">
      <c r="B779" s="1"/>
      <c r="C779" s="351">
        <v>4316</v>
      </c>
      <c r="D779" s="352" t="s">
        <v>822</v>
      </c>
      <c r="E779" s="353" t="s">
        <v>125</v>
      </c>
      <c r="F779" s="354">
        <v>4120816</v>
      </c>
      <c r="G779" s="288" t="s">
        <v>117</v>
      </c>
      <c r="H779" s="288" t="s">
        <v>145</v>
      </c>
      <c r="I779" s="1"/>
      <c r="J779" s="549"/>
      <c r="K779" s="10"/>
      <c r="M779" s="548"/>
      <c r="N779" s="548"/>
    </row>
    <row r="780" spans="2:14" s="5" customFormat="1" ht="31.5">
      <c r="B780" s="1"/>
      <c r="C780" s="351">
        <v>4317</v>
      </c>
      <c r="D780" s="352" t="s">
        <v>823</v>
      </c>
      <c r="E780" s="353" t="s">
        <v>125</v>
      </c>
      <c r="F780" s="354">
        <v>3700427</v>
      </c>
      <c r="G780" s="288" t="s">
        <v>117</v>
      </c>
      <c r="H780" s="288" t="s">
        <v>145</v>
      </c>
      <c r="I780" s="1"/>
      <c r="J780" s="549"/>
      <c r="K780" s="10"/>
      <c r="M780" s="548"/>
      <c r="N780" s="548"/>
    </row>
    <row r="781" spans="2:14" s="5" customFormat="1" ht="31.5">
      <c r="B781" s="1"/>
      <c r="C781" s="351">
        <v>4318</v>
      </c>
      <c r="D781" s="352" t="s">
        <v>824</v>
      </c>
      <c r="E781" s="353" t="s">
        <v>125</v>
      </c>
      <c r="F781" s="354">
        <v>3700427</v>
      </c>
      <c r="G781" s="288" t="s">
        <v>117</v>
      </c>
      <c r="H781" s="288" t="s">
        <v>145</v>
      </c>
      <c r="I781" s="1"/>
      <c r="J781" s="549"/>
      <c r="K781" s="10"/>
      <c r="M781" s="548"/>
      <c r="N781" s="548"/>
    </row>
    <row r="782" spans="2:14" s="5" customFormat="1" ht="31.5">
      <c r="B782" s="1"/>
      <c r="C782" s="351">
        <v>4319</v>
      </c>
      <c r="D782" s="352" t="s">
        <v>825</v>
      </c>
      <c r="E782" s="353" t="s">
        <v>125</v>
      </c>
      <c r="F782" s="354">
        <v>3694178</v>
      </c>
      <c r="G782" s="288" t="s">
        <v>117</v>
      </c>
      <c r="H782" s="288" t="s">
        <v>145</v>
      </c>
      <c r="I782" s="1"/>
      <c r="J782" s="549"/>
      <c r="K782" s="10"/>
      <c r="M782" s="548"/>
      <c r="N782" s="548"/>
    </row>
    <row r="783" spans="2:14" s="5" customFormat="1" ht="31.5">
      <c r="B783" s="1"/>
      <c r="C783" s="351">
        <v>4320</v>
      </c>
      <c r="D783" s="352" t="s">
        <v>826</v>
      </c>
      <c r="E783" s="353" t="s">
        <v>125</v>
      </c>
      <c r="F783" s="354">
        <v>3138516</v>
      </c>
      <c r="G783" s="288" t="s">
        <v>117</v>
      </c>
      <c r="H783" s="288" t="s">
        <v>145</v>
      </c>
      <c r="I783" s="1"/>
      <c r="J783" s="549"/>
      <c r="K783" s="10"/>
      <c r="M783" s="548"/>
      <c r="N783" s="548"/>
    </row>
    <row r="784" spans="2:14" s="5" customFormat="1" ht="31.5">
      <c r="B784" s="1"/>
      <c r="C784" s="351">
        <v>4321</v>
      </c>
      <c r="D784" s="352" t="s">
        <v>827</v>
      </c>
      <c r="E784" s="353" t="s">
        <v>125</v>
      </c>
      <c r="F784" s="354">
        <v>3138516</v>
      </c>
      <c r="G784" s="288" t="s">
        <v>117</v>
      </c>
      <c r="H784" s="288" t="s">
        <v>145</v>
      </c>
      <c r="I784" s="1"/>
      <c r="J784" s="549"/>
      <c r="K784" s="10"/>
      <c r="M784" s="548"/>
      <c r="N784" s="548"/>
    </row>
    <row r="785" spans="2:14" s="5" customFormat="1" ht="31.5">
      <c r="B785" s="1"/>
      <c r="C785" s="351">
        <v>4322</v>
      </c>
      <c r="D785" s="352" t="s">
        <v>828</v>
      </c>
      <c r="E785" s="353" t="s">
        <v>125</v>
      </c>
      <c r="F785" s="354">
        <v>3138516</v>
      </c>
      <c r="G785" s="288" t="s">
        <v>117</v>
      </c>
      <c r="H785" s="288" t="s">
        <v>145</v>
      </c>
      <c r="I785" s="1"/>
      <c r="J785" s="549"/>
      <c r="K785" s="10"/>
      <c r="M785" s="548"/>
      <c r="N785" s="548"/>
    </row>
    <row r="786" spans="2:14" s="5" customFormat="1" ht="31.5">
      <c r="B786" s="1"/>
      <c r="C786" s="351">
        <v>4323</v>
      </c>
      <c r="D786" s="352" t="s">
        <v>829</v>
      </c>
      <c r="E786" s="353" t="s">
        <v>125</v>
      </c>
      <c r="F786" s="354">
        <v>3121735</v>
      </c>
      <c r="G786" s="288" t="s">
        <v>117</v>
      </c>
      <c r="H786" s="288" t="s">
        <v>145</v>
      </c>
      <c r="I786" s="1"/>
      <c r="J786" s="549"/>
      <c r="K786" s="10"/>
      <c r="M786" s="548"/>
      <c r="N786" s="548"/>
    </row>
    <row r="787" spans="2:14" s="5" customFormat="1" ht="31.5">
      <c r="B787" s="1"/>
      <c r="C787" s="351">
        <v>4324</v>
      </c>
      <c r="D787" s="352" t="s">
        <v>830</v>
      </c>
      <c r="E787" s="353" t="s">
        <v>125</v>
      </c>
      <c r="F787" s="354">
        <v>3121735</v>
      </c>
      <c r="G787" s="288" t="s">
        <v>117</v>
      </c>
      <c r="H787" s="288" t="s">
        <v>145</v>
      </c>
      <c r="I787" s="1"/>
      <c r="J787" s="549"/>
      <c r="K787" s="10"/>
      <c r="M787" s="548"/>
      <c r="N787" s="548"/>
    </row>
    <row r="788" spans="2:14" s="5" customFormat="1" ht="31.5">
      <c r="B788" s="1"/>
      <c r="C788" s="351">
        <v>4325</v>
      </c>
      <c r="D788" s="352" t="s">
        <v>831</v>
      </c>
      <c r="E788" s="353" t="s">
        <v>125</v>
      </c>
      <c r="F788" s="354">
        <v>3115486</v>
      </c>
      <c r="G788" s="288" t="s">
        <v>117</v>
      </c>
      <c r="H788" s="288" t="s">
        <v>145</v>
      </c>
      <c r="I788" s="1"/>
      <c r="J788" s="549"/>
      <c r="K788" s="10"/>
      <c r="M788" s="548"/>
      <c r="N788" s="548"/>
    </row>
    <row r="789" spans="2:14" s="5" customFormat="1" ht="31.5">
      <c r="B789" s="1"/>
      <c r="C789" s="351">
        <v>4326</v>
      </c>
      <c r="D789" s="352" t="s">
        <v>832</v>
      </c>
      <c r="E789" s="353" t="s">
        <v>125</v>
      </c>
      <c r="F789" s="354">
        <v>5124040</v>
      </c>
      <c r="G789" s="288" t="s">
        <v>117</v>
      </c>
      <c r="H789" s="288" t="s">
        <v>145</v>
      </c>
      <c r="I789" s="1"/>
      <c r="J789" s="549"/>
      <c r="K789" s="10"/>
      <c r="M789" s="548"/>
      <c r="N789" s="548"/>
    </row>
    <row r="790" spans="2:14" s="5" customFormat="1" ht="31.5">
      <c r="B790" s="1"/>
      <c r="C790" s="351">
        <v>4327</v>
      </c>
      <c r="D790" s="352" t="s">
        <v>833</v>
      </c>
      <c r="E790" s="353" t="s">
        <v>125</v>
      </c>
      <c r="F790" s="354">
        <v>5101929</v>
      </c>
      <c r="G790" s="288" t="s">
        <v>117</v>
      </c>
      <c r="H790" s="288" t="s">
        <v>145</v>
      </c>
      <c r="I790" s="1"/>
      <c r="J790" s="549"/>
      <c r="K790" s="10"/>
      <c r="M790" s="548"/>
      <c r="N790" s="548"/>
    </row>
    <row r="791" spans="2:14" s="5" customFormat="1" ht="31.5">
      <c r="B791" s="1"/>
      <c r="C791" s="351">
        <v>4328</v>
      </c>
      <c r="D791" s="352" t="s">
        <v>834</v>
      </c>
      <c r="E791" s="353" t="s">
        <v>125</v>
      </c>
      <c r="F791" s="354">
        <v>2865014</v>
      </c>
      <c r="G791" s="288" t="s">
        <v>117</v>
      </c>
      <c r="H791" s="288" t="s">
        <v>145</v>
      </c>
      <c r="I791" s="1"/>
      <c r="J791" s="549"/>
      <c r="K791" s="10"/>
      <c r="M791" s="548"/>
      <c r="N791" s="548"/>
    </row>
    <row r="792" spans="2:14" s="5" customFormat="1" ht="31.5">
      <c r="B792" s="1"/>
      <c r="C792" s="351">
        <v>4329</v>
      </c>
      <c r="D792" s="352" t="s">
        <v>835</v>
      </c>
      <c r="E792" s="353" t="s">
        <v>125</v>
      </c>
      <c r="F792" s="354">
        <v>542712</v>
      </c>
      <c r="G792" s="288" t="s">
        <v>117</v>
      </c>
      <c r="H792" s="288"/>
      <c r="I792" s="1"/>
      <c r="J792" s="549"/>
      <c r="K792" s="10"/>
      <c r="M792" s="548"/>
      <c r="N792" s="548"/>
    </row>
    <row r="793" spans="2:14" s="5" customFormat="1" ht="31.5">
      <c r="B793" s="1"/>
      <c r="C793" s="351">
        <v>4330</v>
      </c>
      <c r="D793" s="352" t="s">
        <v>836</v>
      </c>
      <c r="E793" s="353" t="s">
        <v>125</v>
      </c>
      <c r="F793" s="354">
        <v>820068</v>
      </c>
      <c r="G793" s="288" t="s">
        <v>117</v>
      </c>
      <c r="H793" s="288" t="s">
        <v>145</v>
      </c>
      <c r="I793" s="1"/>
      <c r="J793" s="549"/>
      <c r="K793" s="10"/>
      <c r="M793" s="548"/>
      <c r="N793" s="548"/>
    </row>
    <row r="794" spans="2:14" s="5" customFormat="1" ht="31.5">
      <c r="B794" s="1"/>
      <c r="C794" s="351">
        <v>4331</v>
      </c>
      <c r="D794" s="352" t="s">
        <v>837</v>
      </c>
      <c r="E794" s="353" t="s">
        <v>125</v>
      </c>
      <c r="F794" s="354">
        <v>848361</v>
      </c>
      <c r="G794" s="288" t="s">
        <v>117</v>
      </c>
      <c r="H794" s="288" t="s">
        <v>145</v>
      </c>
      <c r="I794" s="1"/>
      <c r="J794" s="549"/>
      <c r="K794" s="10"/>
      <c r="M794" s="548"/>
      <c r="N794" s="548"/>
    </row>
    <row r="795" spans="2:14" s="5" customFormat="1" ht="31.5">
      <c r="B795" s="1"/>
      <c r="C795" s="351">
        <v>4332</v>
      </c>
      <c r="D795" s="352" t="s">
        <v>838</v>
      </c>
      <c r="E795" s="353" t="s">
        <v>125</v>
      </c>
      <c r="F795" s="354">
        <v>2708477</v>
      </c>
      <c r="G795" s="288" t="s">
        <v>117</v>
      </c>
      <c r="H795" s="288" t="s">
        <v>145</v>
      </c>
      <c r="I795" s="1"/>
      <c r="J795" s="549"/>
      <c r="K795" s="10"/>
      <c r="M795" s="548"/>
      <c r="N795" s="548"/>
    </row>
    <row r="796" spans="2:14" s="5" customFormat="1" ht="31.5">
      <c r="B796" s="1"/>
      <c r="C796" s="351">
        <v>4333</v>
      </c>
      <c r="D796" s="352" t="s">
        <v>839</v>
      </c>
      <c r="E796" s="353" t="s">
        <v>125</v>
      </c>
      <c r="F796" s="354">
        <v>2697149</v>
      </c>
      <c r="G796" s="288" t="s">
        <v>117</v>
      </c>
      <c r="H796" s="288" t="s">
        <v>145</v>
      </c>
      <c r="I796" s="1"/>
      <c r="J796" s="549"/>
      <c r="K796" s="10"/>
      <c r="M796" s="548"/>
      <c r="N796" s="548"/>
    </row>
    <row r="797" spans="2:14" s="5" customFormat="1" ht="31.5">
      <c r="B797" s="1"/>
      <c r="C797" s="351">
        <v>4334</v>
      </c>
      <c r="D797" s="352" t="s">
        <v>840</v>
      </c>
      <c r="E797" s="353" t="s">
        <v>125</v>
      </c>
      <c r="F797" s="354">
        <v>2704917</v>
      </c>
      <c r="G797" s="288" t="s">
        <v>117</v>
      </c>
      <c r="H797" s="288" t="s">
        <v>145</v>
      </c>
      <c r="I797" s="1"/>
      <c r="J797" s="549"/>
      <c r="K797" s="10"/>
      <c r="M797" s="548"/>
      <c r="N797" s="548"/>
    </row>
    <row r="798" spans="2:14" s="5" customFormat="1" ht="31.5">
      <c r="B798" s="1"/>
      <c r="C798" s="351">
        <v>4335</v>
      </c>
      <c r="D798" s="352" t="s">
        <v>841</v>
      </c>
      <c r="E798" s="353" t="s">
        <v>125</v>
      </c>
      <c r="F798" s="354">
        <v>2699617</v>
      </c>
      <c r="G798" s="288" t="s">
        <v>117</v>
      </c>
      <c r="H798" s="288" t="s">
        <v>145</v>
      </c>
      <c r="I798" s="1"/>
      <c r="J798" s="549"/>
      <c r="K798" s="10"/>
      <c r="M798" s="548"/>
      <c r="N798" s="548"/>
    </row>
    <row r="799" spans="2:14" s="5" customFormat="1" ht="31.5">
      <c r="B799" s="1"/>
      <c r="C799" s="351">
        <v>4336</v>
      </c>
      <c r="D799" s="352" t="s">
        <v>842</v>
      </c>
      <c r="E799" s="353" t="s">
        <v>125</v>
      </c>
      <c r="F799" s="354">
        <v>1712691</v>
      </c>
      <c r="G799" s="288" t="s">
        <v>117</v>
      </c>
      <c r="H799" s="288" t="s">
        <v>145</v>
      </c>
      <c r="I799" s="1"/>
      <c r="J799" s="549"/>
      <c r="K799" s="10"/>
      <c r="M799" s="548"/>
      <c r="N799" s="548"/>
    </row>
    <row r="800" spans="2:14" s="5" customFormat="1" ht="31.5">
      <c r="B800" s="1"/>
      <c r="C800" s="351">
        <v>4337</v>
      </c>
      <c r="D800" s="352" t="s">
        <v>843</v>
      </c>
      <c r="E800" s="353" t="s">
        <v>125</v>
      </c>
      <c r="F800" s="354">
        <v>353701</v>
      </c>
      <c r="G800" s="288" t="s">
        <v>117</v>
      </c>
      <c r="H800" s="288"/>
      <c r="I800" s="1"/>
      <c r="J800" s="549"/>
      <c r="K800" s="10"/>
      <c r="M800" s="548"/>
      <c r="N800" s="548"/>
    </row>
    <row r="801" spans="2:14" s="5" customFormat="1" ht="31.5">
      <c r="B801" s="1"/>
      <c r="C801" s="351">
        <v>4338</v>
      </c>
      <c r="D801" s="352" t="s">
        <v>844</v>
      </c>
      <c r="E801" s="353" t="s">
        <v>125</v>
      </c>
      <c r="F801" s="354">
        <v>2697149</v>
      </c>
      <c r="G801" s="288" t="s">
        <v>117</v>
      </c>
      <c r="H801" s="288" t="s">
        <v>145</v>
      </c>
      <c r="I801" s="1"/>
      <c r="J801" s="549"/>
      <c r="K801" s="10"/>
      <c r="M801" s="548"/>
      <c r="N801" s="548"/>
    </row>
    <row r="802" spans="2:14" s="5" customFormat="1" ht="31.5">
      <c r="B802" s="1"/>
      <c r="C802" s="351">
        <v>4340</v>
      </c>
      <c r="D802" s="352" t="s">
        <v>845</v>
      </c>
      <c r="E802" s="353" t="s">
        <v>122</v>
      </c>
      <c r="F802" s="354">
        <v>3102</v>
      </c>
      <c r="G802" s="288" t="s">
        <v>117</v>
      </c>
      <c r="H802" s="288"/>
      <c r="I802" s="1"/>
      <c r="J802" s="549"/>
      <c r="K802" s="10"/>
      <c r="M802" s="548"/>
      <c r="N802" s="548"/>
    </row>
    <row r="803" spans="2:14" s="5" customFormat="1" ht="126">
      <c r="B803" s="1"/>
      <c r="C803" s="351">
        <v>4341</v>
      </c>
      <c r="D803" s="352" t="s">
        <v>846</v>
      </c>
      <c r="E803" s="353" t="s">
        <v>122</v>
      </c>
      <c r="F803" s="354">
        <v>190681</v>
      </c>
      <c r="G803" s="288" t="s">
        <v>117</v>
      </c>
      <c r="H803" s="288"/>
      <c r="I803" s="1"/>
      <c r="J803" s="549"/>
      <c r="K803" s="10"/>
      <c r="M803" s="548"/>
      <c r="N803" s="548"/>
    </row>
    <row r="804" spans="2:14" s="5" customFormat="1" ht="126">
      <c r="B804" s="1"/>
      <c r="C804" s="351">
        <v>4342</v>
      </c>
      <c r="D804" s="352" t="s">
        <v>847</v>
      </c>
      <c r="E804" s="353" t="s">
        <v>122</v>
      </c>
      <c r="F804" s="354">
        <v>265626</v>
      </c>
      <c r="G804" s="288" t="s">
        <v>117</v>
      </c>
      <c r="H804" s="288"/>
      <c r="I804" s="1"/>
      <c r="J804" s="549"/>
      <c r="K804" s="10"/>
      <c r="M804" s="548"/>
      <c r="N804" s="548"/>
    </row>
    <row r="805" spans="2:14" s="5" customFormat="1" ht="126">
      <c r="B805" s="1"/>
      <c r="C805" s="351">
        <v>4343</v>
      </c>
      <c r="D805" s="352" t="s">
        <v>848</v>
      </c>
      <c r="E805" s="353" t="s">
        <v>122</v>
      </c>
      <c r="F805" s="354">
        <v>429104</v>
      </c>
      <c r="G805" s="288" t="s">
        <v>117</v>
      </c>
      <c r="H805" s="288"/>
      <c r="I805" s="1"/>
      <c r="J805" s="549"/>
      <c r="K805" s="10"/>
      <c r="M805" s="548"/>
      <c r="N805" s="548"/>
    </row>
    <row r="806" spans="2:14" s="5" customFormat="1" ht="141.75">
      <c r="B806" s="1"/>
      <c r="C806" s="351">
        <v>4344</v>
      </c>
      <c r="D806" s="352" t="s">
        <v>849</v>
      </c>
      <c r="E806" s="353" t="s">
        <v>122</v>
      </c>
      <c r="F806" s="354">
        <v>489890</v>
      </c>
      <c r="G806" s="288" t="s">
        <v>117</v>
      </c>
      <c r="H806" s="288"/>
      <c r="I806" s="1"/>
      <c r="J806" s="549"/>
      <c r="K806" s="10"/>
      <c r="M806" s="548"/>
      <c r="N806" s="548"/>
    </row>
    <row r="807" spans="2:14" s="5" customFormat="1" ht="141.75">
      <c r="B807" s="1"/>
      <c r="C807" s="351">
        <v>4345</v>
      </c>
      <c r="D807" s="352" t="s">
        <v>850</v>
      </c>
      <c r="E807" s="353" t="s">
        <v>122</v>
      </c>
      <c r="F807" s="354">
        <v>510628</v>
      </c>
      <c r="G807" s="288" t="s">
        <v>117</v>
      </c>
      <c r="H807" s="288"/>
      <c r="I807" s="1"/>
      <c r="J807" s="549"/>
      <c r="K807" s="10"/>
      <c r="M807" s="548"/>
      <c r="N807" s="548"/>
    </row>
    <row r="808" spans="2:14" s="5" customFormat="1" ht="126">
      <c r="B808" s="1"/>
      <c r="C808" s="351">
        <v>4346</v>
      </c>
      <c r="D808" s="352" t="s">
        <v>851</v>
      </c>
      <c r="E808" s="353" t="s">
        <v>122</v>
      </c>
      <c r="F808" s="354">
        <v>698317</v>
      </c>
      <c r="G808" s="288" t="s">
        <v>117</v>
      </c>
      <c r="H808" s="288"/>
      <c r="I808" s="1"/>
      <c r="J808" s="549"/>
      <c r="K808" s="10"/>
      <c r="M808" s="548"/>
      <c r="N808" s="548"/>
    </row>
    <row r="809" spans="2:14" s="5" customFormat="1" ht="126">
      <c r="B809" s="1"/>
      <c r="C809" s="351">
        <v>4347</v>
      </c>
      <c r="D809" s="352" t="s">
        <v>852</v>
      </c>
      <c r="E809" s="353" t="s">
        <v>122</v>
      </c>
      <c r="F809" s="354">
        <v>916065</v>
      </c>
      <c r="G809" s="288" t="s">
        <v>117</v>
      </c>
      <c r="H809" s="288"/>
      <c r="I809" s="1"/>
      <c r="J809" s="549"/>
      <c r="K809" s="10"/>
      <c r="M809" s="548"/>
      <c r="N809" s="548"/>
    </row>
    <row r="810" spans="2:14" s="5" customFormat="1" ht="126">
      <c r="B810" s="1"/>
      <c r="C810" s="351">
        <v>4348</v>
      </c>
      <c r="D810" s="352" t="s">
        <v>853</v>
      </c>
      <c r="E810" s="353" t="s">
        <v>122</v>
      </c>
      <c r="F810" s="354">
        <v>978164</v>
      </c>
      <c r="G810" s="288" t="s">
        <v>117</v>
      </c>
      <c r="H810" s="288"/>
      <c r="I810" s="1"/>
      <c r="J810" s="549"/>
      <c r="K810" s="10"/>
      <c r="M810" s="548"/>
      <c r="N810" s="548"/>
    </row>
    <row r="811" spans="2:14" s="5" customFormat="1" ht="126">
      <c r="B811" s="1"/>
      <c r="C811" s="351">
        <v>4349</v>
      </c>
      <c r="D811" s="352" t="s">
        <v>854</v>
      </c>
      <c r="E811" s="353" t="s">
        <v>122</v>
      </c>
      <c r="F811" s="354">
        <v>1170247</v>
      </c>
      <c r="G811" s="288" t="s">
        <v>117</v>
      </c>
      <c r="H811" s="288"/>
      <c r="I811" s="1"/>
      <c r="J811" s="549"/>
      <c r="K811" s="10"/>
      <c r="M811" s="548"/>
      <c r="N811" s="548"/>
    </row>
    <row r="812" spans="2:14" s="5" customFormat="1" ht="126">
      <c r="B812" s="1"/>
      <c r="C812" s="351">
        <v>4350</v>
      </c>
      <c r="D812" s="352" t="s">
        <v>855</v>
      </c>
      <c r="E812" s="353" t="s">
        <v>122</v>
      </c>
      <c r="F812" s="354">
        <v>1652271</v>
      </c>
      <c r="G812" s="288" t="s">
        <v>117</v>
      </c>
      <c r="H812" s="288"/>
      <c r="I812" s="1"/>
      <c r="J812" s="549"/>
      <c r="K812" s="10"/>
      <c r="M812" s="548"/>
      <c r="N812" s="548"/>
    </row>
    <row r="813" spans="2:14" s="5" customFormat="1" ht="126">
      <c r="B813" s="1"/>
      <c r="C813" s="351">
        <v>4351</v>
      </c>
      <c r="D813" s="352" t="s">
        <v>856</v>
      </c>
      <c r="E813" s="353" t="s">
        <v>122</v>
      </c>
      <c r="F813" s="354">
        <v>270857</v>
      </c>
      <c r="G813" s="288" t="s">
        <v>117</v>
      </c>
      <c r="H813" s="288"/>
      <c r="I813" s="1"/>
      <c r="J813" s="549"/>
      <c r="K813" s="10"/>
      <c r="M813" s="548"/>
      <c r="N813" s="548"/>
    </row>
    <row r="814" spans="2:14" s="5" customFormat="1" ht="126">
      <c r="B814" s="1"/>
      <c r="C814" s="351">
        <v>4352</v>
      </c>
      <c r="D814" s="352" t="s">
        <v>857</v>
      </c>
      <c r="E814" s="353" t="s">
        <v>122</v>
      </c>
      <c r="F814" s="354">
        <v>296269</v>
      </c>
      <c r="G814" s="288" t="s">
        <v>117</v>
      </c>
      <c r="H814" s="288"/>
      <c r="I814" s="1"/>
      <c r="J814" s="549"/>
      <c r="K814" s="10"/>
      <c r="M814" s="548"/>
      <c r="N814" s="548"/>
    </row>
    <row r="815" spans="2:14" s="5" customFormat="1" ht="126">
      <c r="B815" s="1"/>
      <c r="C815" s="351">
        <v>4353</v>
      </c>
      <c r="D815" s="352" t="s">
        <v>858</v>
      </c>
      <c r="E815" s="353" t="s">
        <v>122</v>
      </c>
      <c r="F815" s="354">
        <v>412974</v>
      </c>
      <c r="G815" s="288" t="s">
        <v>117</v>
      </c>
      <c r="H815" s="288"/>
      <c r="I815" s="1"/>
      <c r="J815" s="549"/>
      <c r="K815" s="10"/>
      <c r="M815" s="548"/>
      <c r="N815" s="548"/>
    </row>
    <row r="816" spans="2:14" s="5" customFormat="1" ht="126">
      <c r="B816" s="1"/>
      <c r="C816" s="351">
        <v>4354</v>
      </c>
      <c r="D816" s="352" t="s">
        <v>859</v>
      </c>
      <c r="E816" s="353" t="s">
        <v>122</v>
      </c>
      <c r="F816" s="354">
        <v>556020</v>
      </c>
      <c r="G816" s="288" t="s">
        <v>117</v>
      </c>
      <c r="H816" s="288"/>
      <c r="I816" s="1"/>
      <c r="J816" s="549"/>
      <c r="K816" s="10"/>
      <c r="M816" s="548"/>
      <c r="N816" s="548"/>
    </row>
    <row r="817" spans="2:14" s="5" customFormat="1" ht="126">
      <c r="B817" s="1"/>
      <c r="C817" s="351">
        <v>4355</v>
      </c>
      <c r="D817" s="352" t="s">
        <v>860</v>
      </c>
      <c r="E817" s="353" t="s">
        <v>122</v>
      </c>
      <c r="F817" s="354">
        <v>528025</v>
      </c>
      <c r="G817" s="288" t="s">
        <v>117</v>
      </c>
      <c r="H817" s="288"/>
      <c r="I817" s="1"/>
      <c r="J817" s="549"/>
      <c r="K817" s="10"/>
      <c r="M817" s="548"/>
      <c r="N817" s="548"/>
    </row>
    <row r="818" spans="2:14" s="5" customFormat="1" ht="126">
      <c r="B818" s="1"/>
      <c r="C818" s="351">
        <v>4356</v>
      </c>
      <c r="D818" s="352" t="s">
        <v>861</v>
      </c>
      <c r="E818" s="353" t="s">
        <v>122</v>
      </c>
      <c r="F818" s="354">
        <v>707350</v>
      </c>
      <c r="G818" s="288" t="s">
        <v>117</v>
      </c>
      <c r="H818" s="288"/>
      <c r="I818" s="1"/>
      <c r="J818" s="549"/>
      <c r="K818" s="10"/>
      <c r="M818" s="548"/>
      <c r="N818" s="548"/>
    </row>
    <row r="819" spans="2:14" s="5" customFormat="1" ht="141.75">
      <c r="B819" s="1"/>
      <c r="C819" s="351">
        <v>4357</v>
      </c>
      <c r="D819" s="352" t="s">
        <v>862</v>
      </c>
      <c r="E819" s="353" t="s">
        <v>122</v>
      </c>
      <c r="F819" s="354">
        <v>387275</v>
      </c>
      <c r="G819" s="288" t="s">
        <v>117</v>
      </c>
      <c r="H819" s="288"/>
      <c r="I819" s="1"/>
      <c r="J819" s="549"/>
      <c r="K819" s="10"/>
      <c r="M819" s="548"/>
      <c r="N819" s="548"/>
    </row>
    <row r="820" spans="2:14" s="5" customFormat="1" ht="141.75">
      <c r="B820" s="1"/>
      <c r="C820" s="351">
        <v>4358</v>
      </c>
      <c r="D820" s="352" t="s">
        <v>863</v>
      </c>
      <c r="E820" s="353" t="s">
        <v>122</v>
      </c>
      <c r="F820" s="354">
        <v>530247</v>
      </c>
      <c r="G820" s="288" t="s">
        <v>117</v>
      </c>
      <c r="H820" s="288"/>
      <c r="I820" s="1"/>
      <c r="J820" s="549"/>
      <c r="K820" s="10"/>
      <c r="M820" s="548"/>
      <c r="N820" s="548"/>
    </row>
    <row r="821" spans="2:14" s="5" customFormat="1" ht="141.75">
      <c r="B821" s="1"/>
      <c r="C821" s="351">
        <v>4359</v>
      </c>
      <c r="D821" s="352" t="s">
        <v>864</v>
      </c>
      <c r="E821" s="353" t="s">
        <v>122</v>
      </c>
      <c r="F821" s="354">
        <v>422521</v>
      </c>
      <c r="G821" s="288" t="s">
        <v>117</v>
      </c>
      <c r="H821" s="288"/>
      <c r="I821" s="1"/>
      <c r="J821" s="549"/>
      <c r="K821" s="10"/>
      <c r="M821" s="548"/>
      <c r="N821" s="548"/>
    </row>
    <row r="822" spans="2:14" s="5" customFormat="1" ht="141.75">
      <c r="B822" s="1"/>
      <c r="C822" s="351">
        <v>4360</v>
      </c>
      <c r="D822" s="352" t="s">
        <v>865</v>
      </c>
      <c r="E822" s="353" t="s">
        <v>122</v>
      </c>
      <c r="F822" s="354">
        <v>608806</v>
      </c>
      <c r="G822" s="288" t="s">
        <v>117</v>
      </c>
      <c r="H822" s="288"/>
      <c r="I822" s="1"/>
      <c r="J822" s="549"/>
      <c r="K822" s="10"/>
      <c r="M822" s="548"/>
      <c r="N822" s="548"/>
    </row>
    <row r="823" spans="2:14" s="5" customFormat="1" ht="141.75">
      <c r="B823" s="1"/>
      <c r="C823" s="351">
        <v>4361</v>
      </c>
      <c r="D823" s="352" t="s">
        <v>866</v>
      </c>
      <c r="E823" s="353" t="s">
        <v>122</v>
      </c>
      <c r="F823" s="354">
        <v>626423</v>
      </c>
      <c r="G823" s="288" t="s">
        <v>117</v>
      </c>
      <c r="H823" s="288"/>
      <c r="I823" s="1"/>
      <c r="J823" s="549"/>
      <c r="K823" s="10"/>
      <c r="M823" s="548"/>
      <c r="N823" s="548"/>
    </row>
    <row r="824" spans="2:14" s="5" customFormat="1" ht="141.75">
      <c r="B824" s="1"/>
      <c r="C824" s="351">
        <v>4362</v>
      </c>
      <c r="D824" s="352" t="s">
        <v>867</v>
      </c>
      <c r="E824" s="353" t="s">
        <v>122</v>
      </c>
      <c r="F824" s="354">
        <v>814251</v>
      </c>
      <c r="G824" s="288" t="s">
        <v>117</v>
      </c>
      <c r="H824" s="288"/>
      <c r="I824" s="1"/>
      <c r="J824" s="549"/>
      <c r="K824" s="10"/>
      <c r="M824" s="548"/>
      <c r="N824" s="548"/>
    </row>
    <row r="825" spans="2:14" s="5" customFormat="1" ht="141.75">
      <c r="B825" s="1"/>
      <c r="C825" s="351">
        <v>4363</v>
      </c>
      <c r="D825" s="352" t="s">
        <v>868</v>
      </c>
      <c r="E825" s="353" t="s">
        <v>122</v>
      </c>
      <c r="F825" s="354">
        <v>655585</v>
      </c>
      <c r="G825" s="288" t="s">
        <v>117</v>
      </c>
      <c r="H825" s="288"/>
      <c r="I825" s="1"/>
      <c r="J825" s="549"/>
      <c r="K825" s="10"/>
      <c r="M825" s="548"/>
      <c r="N825" s="548"/>
    </row>
    <row r="826" spans="2:14" s="5" customFormat="1" ht="31.5">
      <c r="B826" s="1"/>
      <c r="C826" s="351">
        <v>4384</v>
      </c>
      <c r="D826" s="352" t="s">
        <v>869</v>
      </c>
      <c r="E826" s="353" t="s">
        <v>125</v>
      </c>
      <c r="F826" s="354">
        <v>129959</v>
      </c>
      <c r="G826" s="288" t="s">
        <v>117</v>
      </c>
      <c r="H826" s="288"/>
      <c r="I826" s="1"/>
      <c r="J826" s="549"/>
      <c r="K826" s="10"/>
      <c r="M826" s="548"/>
      <c r="N826" s="548"/>
    </row>
    <row r="827" spans="2:14" s="5" customFormat="1" ht="31.5">
      <c r="B827" s="1"/>
      <c r="C827" s="351">
        <v>4385</v>
      </c>
      <c r="D827" s="352" t="s">
        <v>870</v>
      </c>
      <c r="E827" s="353" t="s">
        <v>125</v>
      </c>
      <c r="F827" s="354">
        <v>156139</v>
      </c>
      <c r="G827" s="288" t="s">
        <v>117</v>
      </c>
      <c r="H827" s="288"/>
      <c r="I827" s="1"/>
      <c r="J827" s="549"/>
      <c r="K827" s="10"/>
      <c r="M827" s="548"/>
      <c r="N827" s="548"/>
    </row>
    <row r="828" spans="2:14" s="5" customFormat="1" ht="31.5">
      <c r="B828" s="1"/>
      <c r="C828" s="351">
        <v>4386</v>
      </c>
      <c r="D828" s="352" t="s">
        <v>871</v>
      </c>
      <c r="E828" s="353" t="s">
        <v>125</v>
      </c>
      <c r="F828" s="354">
        <v>248678</v>
      </c>
      <c r="G828" s="288" t="s">
        <v>117</v>
      </c>
      <c r="H828" s="288"/>
      <c r="I828" s="1"/>
      <c r="J828" s="549"/>
      <c r="K828" s="10"/>
      <c r="M828" s="548"/>
      <c r="N828" s="548"/>
    </row>
    <row r="829" spans="2:14" s="5" customFormat="1" ht="31.5">
      <c r="B829" s="1"/>
      <c r="C829" s="351">
        <v>4387</v>
      </c>
      <c r="D829" s="352" t="s">
        <v>872</v>
      </c>
      <c r="E829" s="353" t="s">
        <v>125</v>
      </c>
      <c r="F829" s="354">
        <v>394578</v>
      </c>
      <c r="G829" s="288" t="s">
        <v>117</v>
      </c>
      <c r="H829" s="288"/>
      <c r="I829" s="1"/>
      <c r="J829" s="549"/>
      <c r="K829" s="10"/>
      <c r="M829" s="548"/>
      <c r="N829" s="548"/>
    </row>
    <row r="830" spans="2:14" s="5" customFormat="1" ht="31.5">
      <c r="B830" s="1"/>
      <c r="C830" s="351">
        <v>4388</v>
      </c>
      <c r="D830" s="352" t="s">
        <v>873</v>
      </c>
      <c r="E830" s="353" t="s">
        <v>125</v>
      </c>
      <c r="F830" s="354">
        <v>562175</v>
      </c>
      <c r="G830" s="288" t="s">
        <v>117</v>
      </c>
      <c r="H830" s="288"/>
      <c r="I830" s="1"/>
      <c r="J830" s="549"/>
      <c r="K830" s="10"/>
      <c r="M830" s="548"/>
      <c r="N830" s="548"/>
    </row>
    <row r="831" spans="2:14" s="5" customFormat="1" ht="31.5">
      <c r="B831" s="1"/>
      <c r="C831" s="351">
        <v>4389</v>
      </c>
      <c r="D831" s="352" t="s">
        <v>874</v>
      </c>
      <c r="E831" s="353" t="s">
        <v>125</v>
      </c>
      <c r="F831" s="354">
        <v>907947</v>
      </c>
      <c r="G831" s="288" t="s">
        <v>117</v>
      </c>
      <c r="H831" s="288"/>
      <c r="I831" s="1"/>
      <c r="J831" s="549"/>
      <c r="K831" s="10"/>
      <c r="M831" s="548"/>
      <c r="N831" s="548"/>
    </row>
    <row r="832" spans="2:14" s="5" customFormat="1" ht="47.25">
      <c r="B832" s="1"/>
      <c r="C832" s="351">
        <v>4390</v>
      </c>
      <c r="D832" s="352" t="s">
        <v>875</v>
      </c>
      <c r="E832" s="353" t="s">
        <v>119</v>
      </c>
      <c r="F832" s="354">
        <v>77242</v>
      </c>
      <c r="G832" s="288" t="s">
        <v>117</v>
      </c>
      <c r="H832" s="288"/>
      <c r="I832" s="1"/>
      <c r="J832" s="549"/>
      <c r="K832" s="10"/>
      <c r="M832" s="548"/>
      <c r="N832" s="548"/>
    </row>
    <row r="833" spans="2:14" s="5" customFormat="1" ht="47.25">
      <c r="B833" s="1"/>
      <c r="C833" s="351">
        <v>4391</v>
      </c>
      <c r="D833" s="352" t="s">
        <v>876</v>
      </c>
      <c r="E833" s="353" t="s">
        <v>119</v>
      </c>
      <c r="F833" s="354">
        <v>134562</v>
      </c>
      <c r="G833" s="288" t="s">
        <v>117</v>
      </c>
      <c r="H833" s="288"/>
      <c r="I833" s="1"/>
      <c r="J833" s="549"/>
      <c r="K833" s="10"/>
      <c r="M833" s="548"/>
      <c r="N833" s="548"/>
    </row>
    <row r="834" spans="2:14" s="5" customFormat="1" ht="25.5">
      <c r="B834" s="1"/>
      <c r="C834" s="351">
        <v>4392</v>
      </c>
      <c r="D834" s="352" t="s">
        <v>877</v>
      </c>
      <c r="E834" s="353" t="s">
        <v>785</v>
      </c>
      <c r="F834" s="354">
        <v>51187</v>
      </c>
      <c r="G834" s="288" t="s">
        <v>117</v>
      </c>
      <c r="H834" s="288"/>
      <c r="I834" s="1"/>
      <c r="J834" s="549"/>
      <c r="K834" s="10"/>
      <c r="M834" s="548"/>
      <c r="N834" s="548"/>
    </row>
    <row r="835" spans="2:14" s="5" customFormat="1" ht="25.5">
      <c r="B835" s="1"/>
      <c r="C835" s="351">
        <v>4393</v>
      </c>
      <c r="D835" s="352" t="s">
        <v>878</v>
      </c>
      <c r="E835" s="353" t="s">
        <v>785</v>
      </c>
      <c r="F835" s="354">
        <v>70984</v>
      </c>
      <c r="G835" s="288" t="s">
        <v>117</v>
      </c>
      <c r="H835" s="288"/>
      <c r="I835" s="1"/>
      <c r="J835" s="549"/>
      <c r="K835" s="10"/>
      <c r="M835" s="548"/>
      <c r="N835" s="548"/>
    </row>
    <row r="836" spans="2:14" s="5" customFormat="1" ht="63">
      <c r="B836" s="1"/>
      <c r="C836" s="351">
        <v>4394</v>
      </c>
      <c r="D836" s="352" t="s">
        <v>879</v>
      </c>
      <c r="E836" s="353" t="s">
        <v>116</v>
      </c>
      <c r="F836" s="354">
        <v>86814</v>
      </c>
      <c r="G836" s="288" t="s">
        <v>117</v>
      </c>
      <c r="H836" s="288"/>
      <c r="I836" s="1"/>
      <c r="J836" s="549"/>
      <c r="K836" s="10"/>
      <c r="M836" s="548"/>
      <c r="N836" s="548"/>
    </row>
    <row r="837" spans="2:14" s="5" customFormat="1" ht="63">
      <c r="B837" s="1"/>
      <c r="C837" s="351">
        <v>4395</v>
      </c>
      <c r="D837" s="352" t="s">
        <v>880</v>
      </c>
      <c r="E837" s="353" t="s">
        <v>116</v>
      </c>
      <c r="F837" s="354">
        <v>77506</v>
      </c>
      <c r="G837" s="288" t="s">
        <v>117</v>
      </c>
      <c r="H837" s="288"/>
      <c r="I837" s="1"/>
      <c r="J837" s="549"/>
      <c r="K837" s="10"/>
      <c r="M837" s="548"/>
      <c r="N837" s="548"/>
    </row>
    <row r="838" spans="2:14" s="5" customFormat="1" ht="47.25">
      <c r="B838" s="1"/>
      <c r="C838" s="351">
        <v>4396</v>
      </c>
      <c r="D838" s="352" t="s">
        <v>881</v>
      </c>
      <c r="E838" s="353" t="s">
        <v>116</v>
      </c>
      <c r="F838" s="354">
        <v>57330</v>
      </c>
      <c r="G838" s="288" t="s">
        <v>117</v>
      </c>
      <c r="H838" s="288"/>
      <c r="I838" s="1"/>
      <c r="J838" s="549"/>
      <c r="K838" s="10"/>
      <c r="M838" s="548"/>
      <c r="N838" s="548"/>
    </row>
    <row r="839" spans="2:14" s="5" customFormat="1" ht="47.25">
      <c r="B839" s="1"/>
      <c r="C839" s="351">
        <v>4402</v>
      </c>
      <c r="D839" s="352" t="s">
        <v>882</v>
      </c>
      <c r="E839" s="353" t="s">
        <v>125</v>
      </c>
      <c r="F839" s="354">
        <v>979835</v>
      </c>
      <c r="G839" s="288" t="s">
        <v>117</v>
      </c>
      <c r="H839" s="288"/>
      <c r="I839" s="1"/>
      <c r="J839" s="549"/>
      <c r="K839" s="10"/>
      <c r="M839" s="548"/>
      <c r="N839" s="548"/>
    </row>
    <row r="840" spans="2:14" s="5" customFormat="1" ht="47.25">
      <c r="B840" s="1"/>
      <c r="C840" s="351">
        <v>4403</v>
      </c>
      <c r="D840" s="352" t="s">
        <v>883</v>
      </c>
      <c r="E840" s="353" t="s">
        <v>125</v>
      </c>
      <c r="F840" s="354">
        <v>4682309</v>
      </c>
      <c r="G840" s="288" t="s">
        <v>117</v>
      </c>
      <c r="H840" s="288"/>
      <c r="I840" s="1"/>
      <c r="J840" s="549"/>
      <c r="K840" s="10"/>
      <c r="M840" s="548"/>
      <c r="N840" s="548"/>
    </row>
    <row r="841" spans="2:14" s="5" customFormat="1" ht="31.5">
      <c r="B841" s="1"/>
      <c r="C841" s="351">
        <v>4404</v>
      </c>
      <c r="D841" s="352" t="s">
        <v>884</v>
      </c>
      <c r="E841" s="353" t="s">
        <v>125</v>
      </c>
      <c r="F841" s="354">
        <v>115019</v>
      </c>
      <c r="G841" s="288" t="s">
        <v>117</v>
      </c>
      <c r="H841" s="288"/>
      <c r="I841" s="1"/>
      <c r="J841" s="549"/>
      <c r="K841" s="10"/>
      <c r="M841" s="548"/>
      <c r="N841" s="548"/>
    </row>
    <row r="842" spans="2:14" s="5" customFormat="1" ht="31.5">
      <c r="B842" s="1"/>
      <c r="C842" s="351">
        <v>4405</v>
      </c>
      <c r="D842" s="352" t="s">
        <v>885</v>
      </c>
      <c r="E842" s="353" t="s">
        <v>125</v>
      </c>
      <c r="F842" s="354">
        <v>161465</v>
      </c>
      <c r="G842" s="288" t="s">
        <v>117</v>
      </c>
      <c r="H842" s="288"/>
      <c r="I842" s="1"/>
      <c r="J842" s="549"/>
      <c r="K842" s="10"/>
      <c r="M842" s="548"/>
      <c r="N842" s="548"/>
    </row>
    <row r="843" spans="2:14" s="5" customFormat="1" ht="31.5">
      <c r="B843" s="1"/>
      <c r="C843" s="351">
        <v>4406</v>
      </c>
      <c r="D843" s="352" t="s">
        <v>886</v>
      </c>
      <c r="E843" s="353" t="s">
        <v>125</v>
      </c>
      <c r="F843" s="354">
        <v>374542</v>
      </c>
      <c r="G843" s="288" t="s">
        <v>117</v>
      </c>
      <c r="H843" s="288"/>
      <c r="I843" s="1"/>
      <c r="J843" s="549"/>
      <c r="K843" s="10"/>
      <c r="M843" s="548"/>
      <c r="N843" s="548"/>
    </row>
    <row r="844" spans="2:14" s="5" customFormat="1" ht="31.5">
      <c r="B844" s="1"/>
      <c r="C844" s="351">
        <v>4407</v>
      </c>
      <c r="D844" s="352" t="s">
        <v>887</v>
      </c>
      <c r="E844" s="353" t="s">
        <v>125</v>
      </c>
      <c r="F844" s="354">
        <v>215933</v>
      </c>
      <c r="G844" s="288" t="s">
        <v>117</v>
      </c>
      <c r="H844" s="288"/>
      <c r="I844" s="1"/>
      <c r="J844" s="549"/>
      <c r="K844" s="10"/>
      <c r="M844" s="548"/>
      <c r="N844" s="548"/>
    </row>
    <row r="845" spans="2:14" s="5" customFormat="1" ht="31.5">
      <c r="B845" s="1"/>
      <c r="C845" s="351">
        <v>4408</v>
      </c>
      <c r="D845" s="352" t="s">
        <v>888</v>
      </c>
      <c r="E845" s="353" t="s">
        <v>125</v>
      </c>
      <c r="F845" s="354">
        <v>621994</v>
      </c>
      <c r="G845" s="288" t="s">
        <v>117</v>
      </c>
      <c r="H845" s="288"/>
      <c r="I845" s="1"/>
      <c r="J845" s="549"/>
      <c r="K845" s="10"/>
      <c r="M845" s="548"/>
      <c r="N845" s="548"/>
    </row>
    <row r="846" spans="2:14" s="5" customFormat="1" ht="31.5">
      <c r="B846" s="1"/>
      <c r="C846" s="351">
        <v>4409</v>
      </c>
      <c r="D846" s="352" t="s">
        <v>889</v>
      </c>
      <c r="E846" s="353" t="s">
        <v>125</v>
      </c>
      <c r="F846" s="354">
        <v>121672</v>
      </c>
      <c r="G846" s="288" t="s">
        <v>117</v>
      </c>
      <c r="H846" s="288"/>
      <c r="I846" s="1"/>
      <c r="J846" s="549"/>
      <c r="K846" s="10"/>
      <c r="M846" s="548"/>
      <c r="N846" s="548"/>
    </row>
    <row r="847" spans="2:14" s="5" customFormat="1" ht="31.5">
      <c r="B847" s="1"/>
      <c r="C847" s="351">
        <v>4410</v>
      </c>
      <c r="D847" s="352" t="s">
        <v>890</v>
      </c>
      <c r="E847" s="353" t="s">
        <v>125</v>
      </c>
      <c r="F847" s="354">
        <v>140712</v>
      </c>
      <c r="G847" s="288" t="s">
        <v>117</v>
      </c>
      <c r="H847" s="288"/>
      <c r="I847" s="1"/>
      <c r="J847" s="549"/>
      <c r="K847" s="10"/>
      <c r="M847" s="548"/>
      <c r="N847" s="548"/>
    </row>
    <row r="848" spans="2:14" s="5" customFormat="1" ht="31.5">
      <c r="B848" s="1"/>
      <c r="C848" s="351">
        <v>4411</v>
      </c>
      <c r="D848" s="352" t="s">
        <v>891</v>
      </c>
      <c r="E848" s="353" t="s">
        <v>125</v>
      </c>
      <c r="F848" s="354">
        <v>334194</v>
      </c>
      <c r="G848" s="288" t="s">
        <v>117</v>
      </c>
      <c r="H848" s="288"/>
      <c r="I848" s="1"/>
      <c r="J848" s="549"/>
      <c r="K848" s="10"/>
      <c r="M848" s="548"/>
      <c r="N848" s="548"/>
    </row>
    <row r="849" spans="2:14" s="5" customFormat="1" ht="31.5">
      <c r="B849" s="1"/>
      <c r="C849" s="351">
        <v>4412</v>
      </c>
      <c r="D849" s="352" t="s">
        <v>892</v>
      </c>
      <c r="E849" s="353" t="s">
        <v>125</v>
      </c>
      <c r="F849" s="354">
        <v>338974</v>
      </c>
      <c r="G849" s="288" t="s">
        <v>117</v>
      </c>
      <c r="H849" s="288"/>
      <c r="I849" s="1"/>
      <c r="J849" s="549"/>
      <c r="K849" s="10"/>
      <c r="M849" s="548"/>
      <c r="N849" s="548"/>
    </row>
    <row r="850" spans="2:14" s="5" customFormat="1" ht="31.5">
      <c r="B850" s="1"/>
      <c r="C850" s="351">
        <v>4413</v>
      </c>
      <c r="D850" s="352" t="s">
        <v>893</v>
      </c>
      <c r="E850" s="353" t="s">
        <v>125</v>
      </c>
      <c r="F850" s="354">
        <v>1232542</v>
      </c>
      <c r="G850" s="288" t="s">
        <v>117</v>
      </c>
      <c r="H850" s="288"/>
      <c r="I850" s="1"/>
      <c r="J850" s="549"/>
      <c r="K850" s="10"/>
      <c r="M850" s="548"/>
      <c r="N850" s="548"/>
    </row>
    <row r="851" spans="2:14" s="5" customFormat="1" ht="31.5">
      <c r="B851" s="1"/>
      <c r="C851" s="351">
        <v>4414</v>
      </c>
      <c r="D851" s="352" t="s">
        <v>894</v>
      </c>
      <c r="E851" s="353" t="s">
        <v>125</v>
      </c>
      <c r="F851" s="354">
        <v>1232542</v>
      </c>
      <c r="G851" s="288" t="s">
        <v>117</v>
      </c>
      <c r="H851" s="288"/>
      <c r="I851" s="1"/>
      <c r="J851" s="549"/>
      <c r="K851" s="10"/>
      <c r="M851" s="548"/>
      <c r="N851" s="548"/>
    </row>
    <row r="852" spans="2:14" s="5" customFormat="1" ht="31.5">
      <c r="B852" s="1"/>
      <c r="C852" s="351">
        <v>4415</v>
      </c>
      <c r="D852" s="352" t="s">
        <v>895</v>
      </c>
      <c r="E852" s="353" t="s">
        <v>125</v>
      </c>
      <c r="F852" s="354">
        <v>40342</v>
      </c>
      <c r="G852" s="288" t="s">
        <v>117</v>
      </c>
      <c r="H852" s="288"/>
      <c r="I852" s="1"/>
      <c r="J852" s="549"/>
      <c r="K852" s="10"/>
      <c r="M852" s="548"/>
      <c r="N852" s="548"/>
    </row>
    <row r="853" spans="2:14" s="5" customFormat="1" ht="31.5">
      <c r="B853" s="1"/>
      <c r="C853" s="351">
        <v>4416</v>
      </c>
      <c r="D853" s="352" t="s">
        <v>896</v>
      </c>
      <c r="E853" s="353" t="s">
        <v>125</v>
      </c>
      <c r="F853" s="354">
        <v>72025</v>
      </c>
      <c r="G853" s="288" t="s">
        <v>117</v>
      </c>
      <c r="H853" s="288"/>
      <c r="I853" s="1"/>
      <c r="J853" s="549"/>
      <c r="K853" s="10"/>
      <c r="M853" s="548"/>
      <c r="N853" s="548"/>
    </row>
    <row r="854" spans="2:14" s="5" customFormat="1" ht="31.5">
      <c r="B854" s="1"/>
      <c r="C854" s="351">
        <v>4417</v>
      </c>
      <c r="D854" s="352" t="s">
        <v>897</v>
      </c>
      <c r="E854" s="353" t="s">
        <v>125</v>
      </c>
      <c r="F854" s="354">
        <v>179184</v>
      </c>
      <c r="G854" s="288" t="s">
        <v>117</v>
      </c>
      <c r="H854" s="288"/>
      <c r="I854" s="1"/>
      <c r="J854" s="549"/>
      <c r="K854" s="10"/>
      <c r="M854" s="548"/>
      <c r="N854" s="548"/>
    </row>
    <row r="855" spans="2:14" s="5" customFormat="1" ht="31.5">
      <c r="B855" s="1"/>
      <c r="C855" s="351">
        <v>4418</v>
      </c>
      <c r="D855" s="352" t="s">
        <v>898</v>
      </c>
      <c r="E855" s="353" t="s">
        <v>125</v>
      </c>
      <c r="F855" s="354">
        <v>43183</v>
      </c>
      <c r="G855" s="288" t="s">
        <v>117</v>
      </c>
      <c r="H855" s="288"/>
      <c r="I855" s="1"/>
      <c r="J855" s="549"/>
      <c r="K855" s="10"/>
      <c r="M855" s="548"/>
      <c r="N855" s="548"/>
    </row>
    <row r="856" spans="2:14" s="5" customFormat="1" ht="31.5">
      <c r="B856" s="1"/>
      <c r="C856" s="351">
        <v>4419</v>
      </c>
      <c r="D856" s="352" t="s">
        <v>899</v>
      </c>
      <c r="E856" s="353" t="s">
        <v>125</v>
      </c>
      <c r="F856" s="354">
        <v>66613</v>
      </c>
      <c r="G856" s="288" t="s">
        <v>117</v>
      </c>
      <c r="H856" s="288"/>
      <c r="I856" s="1"/>
      <c r="J856" s="549"/>
      <c r="K856" s="10"/>
      <c r="M856" s="548"/>
      <c r="N856" s="548"/>
    </row>
    <row r="857" spans="2:14" s="5" customFormat="1" ht="31.5">
      <c r="B857" s="1"/>
      <c r="C857" s="351">
        <v>4420</v>
      </c>
      <c r="D857" s="352" t="s">
        <v>900</v>
      </c>
      <c r="E857" s="353" t="s">
        <v>125</v>
      </c>
      <c r="F857" s="354">
        <v>101283</v>
      </c>
      <c r="G857" s="288" t="s">
        <v>117</v>
      </c>
      <c r="H857" s="288"/>
      <c r="I857" s="1"/>
      <c r="J857" s="549"/>
      <c r="K857" s="10"/>
      <c r="M857" s="548"/>
      <c r="N857" s="548"/>
    </row>
    <row r="858" spans="2:14" s="5" customFormat="1" ht="31.5">
      <c r="B858" s="1"/>
      <c r="C858" s="351">
        <v>4421</v>
      </c>
      <c r="D858" s="352" t="s">
        <v>901</v>
      </c>
      <c r="E858" s="353" t="s">
        <v>125</v>
      </c>
      <c r="F858" s="354">
        <v>159939</v>
      </c>
      <c r="G858" s="288" t="s">
        <v>117</v>
      </c>
      <c r="H858" s="288"/>
      <c r="I858" s="1"/>
      <c r="J858" s="549"/>
      <c r="K858" s="10"/>
      <c r="M858" s="548"/>
      <c r="N858" s="548"/>
    </row>
    <row r="859" spans="2:14" s="5" customFormat="1" ht="31.5">
      <c r="B859" s="1"/>
      <c r="C859" s="351">
        <v>4422</v>
      </c>
      <c r="D859" s="352" t="s">
        <v>902</v>
      </c>
      <c r="E859" s="353" t="s">
        <v>125</v>
      </c>
      <c r="F859" s="354">
        <v>177208</v>
      </c>
      <c r="G859" s="288" t="s">
        <v>117</v>
      </c>
      <c r="H859" s="288"/>
      <c r="I859" s="1"/>
      <c r="J859" s="549"/>
      <c r="K859" s="10"/>
      <c r="M859" s="548"/>
      <c r="N859" s="548"/>
    </row>
    <row r="860" spans="2:14" s="5" customFormat="1" ht="31.5">
      <c r="B860" s="1"/>
      <c r="C860" s="351">
        <v>4423</v>
      </c>
      <c r="D860" s="352" t="s">
        <v>903</v>
      </c>
      <c r="E860" s="353" t="s">
        <v>125</v>
      </c>
      <c r="F860" s="354">
        <v>332823</v>
      </c>
      <c r="G860" s="288" t="s">
        <v>117</v>
      </c>
      <c r="H860" s="288"/>
      <c r="I860" s="1"/>
      <c r="J860" s="549"/>
      <c r="K860" s="10"/>
      <c r="M860" s="548"/>
      <c r="N860" s="548"/>
    </row>
    <row r="861" spans="2:14" s="5" customFormat="1" ht="31.5">
      <c r="B861" s="1"/>
      <c r="C861" s="351">
        <v>4424</v>
      </c>
      <c r="D861" s="352" t="s">
        <v>904</v>
      </c>
      <c r="E861" s="353" t="s">
        <v>125</v>
      </c>
      <c r="F861" s="354">
        <v>514036</v>
      </c>
      <c r="G861" s="288" t="s">
        <v>117</v>
      </c>
      <c r="H861" s="288"/>
      <c r="I861" s="1"/>
      <c r="J861" s="549"/>
      <c r="K861" s="10"/>
      <c r="M861" s="548"/>
      <c r="N861" s="548"/>
    </row>
    <row r="862" spans="2:14" s="5" customFormat="1" ht="31.5">
      <c r="B862" s="1"/>
      <c r="C862" s="351">
        <v>4425</v>
      </c>
      <c r="D862" s="352" t="s">
        <v>905</v>
      </c>
      <c r="E862" s="353" t="s">
        <v>125</v>
      </c>
      <c r="F862" s="354">
        <v>873955</v>
      </c>
      <c r="G862" s="288" t="s">
        <v>117</v>
      </c>
      <c r="H862" s="288"/>
      <c r="I862" s="1"/>
      <c r="J862" s="549"/>
      <c r="K862" s="10"/>
      <c r="M862" s="548"/>
      <c r="N862" s="548"/>
    </row>
    <row r="863" spans="2:14" s="5" customFormat="1" ht="31.5">
      <c r="B863" s="1"/>
      <c r="C863" s="351">
        <v>4426</v>
      </c>
      <c r="D863" s="352" t="s">
        <v>906</v>
      </c>
      <c r="E863" s="353" t="s">
        <v>125</v>
      </c>
      <c r="F863" s="354">
        <v>940565</v>
      </c>
      <c r="G863" s="288" t="s">
        <v>117</v>
      </c>
      <c r="H863" s="288"/>
      <c r="I863" s="1"/>
      <c r="J863" s="549"/>
      <c r="K863" s="10"/>
      <c r="M863" s="548"/>
      <c r="N863" s="548"/>
    </row>
    <row r="864" spans="2:14" s="5" customFormat="1" ht="63">
      <c r="B864" s="1"/>
      <c r="C864" s="351">
        <v>4427</v>
      </c>
      <c r="D864" s="352" t="s">
        <v>907</v>
      </c>
      <c r="E864" s="353" t="s">
        <v>119</v>
      </c>
      <c r="F864" s="354">
        <v>543136</v>
      </c>
      <c r="G864" s="288" t="s">
        <v>117</v>
      </c>
      <c r="H864" s="288"/>
      <c r="I864" s="1"/>
      <c r="J864" s="549"/>
      <c r="K864" s="10"/>
      <c r="M864" s="548"/>
      <c r="N864" s="548"/>
    </row>
    <row r="865" spans="2:14" s="5" customFormat="1" ht="47.25">
      <c r="B865" s="1"/>
      <c r="C865" s="351">
        <v>4428</v>
      </c>
      <c r="D865" s="352" t="s">
        <v>908</v>
      </c>
      <c r="E865" s="353" t="s">
        <v>122</v>
      </c>
      <c r="F865" s="354">
        <v>34609</v>
      </c>
      <c r="G865" s="288" t="s">
        <v>117</v>
      </c>
      <c r="H865" s="288"/>
      <c r="I865" s="1"/>
      <c r="J865" s="549"/>
      <c r="K865" s="10"/>
      <c r="M865" s="548"/>
      <c r="N865" s="548"/>
    </row>
    <row r="866" spans="2:14" s="5" customFormat="1" ht="47.25">
      <c r="B866" s="1"/>
      <c r="C866" s="351">
        <v>4429</v>
      </c>
      <c r="D866" s="352" t="s">
        <v>909</v>
      </c>
      <c r="E866" s="353" t="s">
        <v>122</v>
      </c>
      <c r="F866" s="354">
        <v>41224</v>
      </c>
      <c r="G866" s="288" t="s">
        <v>117</v>
      </c>
      <c r="H866" s="288"/>
      <c r="I866" s="1"/>
      <c r="J866" s="549"/>
      <c r="K866" s="10"/>
      <c r="M866" s="548"/>
      <c r="N866" s="548"/>
    </row>
    <row r="867" spans="2:14" s="5" customFormat="1" ht="31.5">
      <c r="B867" s="1"/>
      <c r="C867" s="351">
        <v>4431</v>
      </c>
      <c r="D867" s="352" t="s">
        <v>910</v>
      </c>
      <c r="E867" s="353" t="s">
        <v>116</v>
      </c>
      <c r="F867" s="354">
        <v>22049</v>
      </c>
      <c r="G867" s="288" t="s">
        <v>117</v>
      </c>
      <c r="H867" s="288"/>
      <c r="I867" s="1"/>
      <c r="J867" s="549"/>
      <c r="K867" s="10"/>
      <c r="M867" s="548"/>
      <c r="N867" s="548"/>
    </row>
    <row r="868" spans="2:14" s="5" customFormat="1" ht="141.75">
      <c r="B868" s="1"/>
      <c r="C868" s="351">
        <v>4433</v>
      </c>
      <c r="D868" s="352" t="s">
        <v>911</v>
      </c>
      <c r="E868" s="353" t="s">
        <v>122</v>
      </c>
      <c r="F868" s="354">
        <v>804991</v>
      </c>
      <c r="G868" s="288" t="s">
        <v>117</v>
      </c>
      <c r="H868" s="288"/>
      <c r="I868" s="1"/>
      <c r="J868" s="549"/>
      <c r="K868" s="10"/>
      <c r="M868" s="548"/>
      <c r="N868" s="548"/>
    </row>
    <row r="869" spans="2:14" s="5" customFormat="1" ht="141.75">
      <c r="B869" s="1"/>
      <c r="C869" s="351">
        <v>4434</v>
      </c>
      <c r="D869" s="352" t="s">
        <v>912</v>
      </c>
      <c r="E869" s="353" t="s">
        <v>122</v>
      </c>
      <c r="F869" s="354">
        <v>798967</v>
      </c>
      <c r="G869" s="288" t="s">
        <v>117</v>
      </c>
      <c r="H869" s="288"/>
      <c r="I869" s="1"/>
      <c r="J869" s="549"/>
      <c r="K869" s="10"/>
      <c r="M869" s="548"/>
      <c r="N869" s="548"/>
    </row>
    <row r="870" spans="2:14" s="5" customFormat="1" ht="141.75">
      <c r="B870" s="1"/>
      <c r="C870" s="351">
        <v>4435</v>
      </c>
      <c r="D870" s="352" t="s">
        <v>913</v>
      </c>
      <c r="E870" s="353" t="s">
        <v>122</v>
      </c>
      <c r="F870" s="354">
        <v>1032848</v>
      </c>
      <c r="G870" s="288" t="s">
        <v>117</v>
      </c>
      <c r="H870" s="288"/>
      <c r="I870" s="1"/>
      <c r="J870" s="549"/>
      <c r="K870" s="10"/>
      <c r="M870" s="548"/>
      <c r="N870" s="548"/>
    </row>
    <row r="871" spans="2:14" s="5" customFormat="1" ht="141.75">
      <c r="B871" s="1"/>
      <c r="C871" s="351">
        <v>4436</v>
      </c>
      <c r="D871" s="352" t="s">
        <v>914</v>
      </c>
      <c r="E871" s="353" t="s">
        <v>122</v>
      </c>
      <c r="F871" s="354">
        <v>902058</v>
      </c>
      <c r="G871" s="288" t="s">
        <v>117</v>
      </c>
      <c r="H871" s="288"/>
      <c r="I871" s="1"/>
      <c r="J871" s="549"/>
      <c r="K871" s="10"/>
      <c r="M871" s="548"/>
      <c r="N871" s="548"/>
    </row>
    <row r="872" spans="2:14" s="5" customFormat="1" ht="141.75">
      <c r="B872" s="1"/>
      <c r="C872" s="351">
        <v>4437</v>
      </c>
      <c r="D872" s="352" t="s">
        <v>915</v>
      </c>
      <c r="E872" s="353" t="s">
        <v>122</v>
      </c>
      <c r="F872" s="354">
        <v>1097456</v>
      </c>
      <c r="G872" s="288" t="s">
        <v>117</v>
      </c>
      <c r="H872" s="288"/>
      <c r="I872" s="1"/>
      <c r="J872" s="549"/>
      <c r="K872" s="10"/>
      <c r="M872" s="548"/>
      <c r="N872" s="548"/>
    </row>
    <row r="873" spans="2:14" s="5" customFormat="1" ht="141.75">
      <c r="B873" s="1"/>
      <c r="C873" s="351">
        <v>4438</v>
      </c>
      <c r="D873" s="352" t="s">
        <v>916</v>
      </c>
      <c r="E873" s="353" t="s">
        <v>122</v>
      </c>
      <c r="F873" s="354">
        <v>1162418</v>
      </c>
      <c r="G873" s="288" t="s">
        <v>117</v>
      </c>
      <c r="H873" s="288"/>
      <c r="I873" s="1"/>
      <c r="J873" s="549"/>
      <c r="K873" s="10"/>
      <c r="M873" s="548"/>
      <c r="N873" s="548"/>
    </row>
    <row r="874" spans="2:14" s="5" customFormat="1" ht="141.75">
      <c r="B874" s="1"/>
      <c r="C874" s="351">
        <v>4439</v>
      </c>
      <c r="D874" s="352" t="s">
        <v>917</v>
      </c>
      <c r="E874" s="353" t="s">
        <v>122</v>
      </c>
      <c r="F874" s="354">
        <v>1406323</v>
      </c>
      <c r="G874" s="288" t="s">
        <v>117</v>
      </c>
      <c r="H874" s="288"/>
      <c r="I874" s="1"/>
      <c r="J874" s="549"/>
      <c r="K874" s="10"/>
      <c r="M874" s="548"/>
      <c r="N874" s="548"/>
    </row>
    <row r="875" spans="2:14" s="5" customFormat="1" ht="141.75">
      <c r="B875" s="1"/>
      <c r="C875" s="351">
        <v>4440</v>
      </c>
      <c r="D875" s="352" t="s">
        <v>918</v>
      </c>
      <c r="E875" s="353" t="s">
        <v>122</v>
      </c>
      <c r="F875" s="354">
        <v>1176711</v>
      </c>
      <c r="G875" s="288" t="s">
        <v>117</v>
      </c>
      <c r="H875" s="288"/>
      <c r="I875" s="1"/>
      <c r="J875" s="549"/>
      <c r="K875" s="10"/>
      <c r="M875" s="548"/>
      <c r="N875" s="548"/>
    </row>
    <row r="876" spans="2:14" s="5" customFormat="1" ht="141.75">
      <c r="B876" s="1"/>
      <c r="C876" s="351">
        <v>4441</v>
      </c>
      <c r="D876" s="352" t="s">
        <v>919</v>
      </c>
      <c r="E876" s="353" t="s">
        <v>122</v>
      </c>
      <c r="F876" s="354">
        <v>1524819</v>
      </c>
      <c r="G876" s="288" t="s">
        <v>117</v>
      </c>
      <c r="H876" s="288"/>
      <c r="I876" s="1"/>
      <c r="J876" s="549"/>
      <c r="K876" s="10"/>
      <c r="M876" s="548"/>
      <c r="N876" s="548"/>
    </row>
    <row r="877" spans="2:14" s="5" customFormat="1" ht="126">
      <c r="B877" s="1"/>
      <c r="C877" s="351">
        <v>4442</v>
      </c>
      <c r="D877" s="352" t="s">
        <v>920</v>
      </c>
      <c r="E877" s="353" t="s">
        <v>122</v>
      </c>
      <c r="F877" s="354">
        <v>342282</v>
      </c>
      <c r="G877" s="288" t="s">
        <v>117</v>
      </c>
      <c r="H877" s="288"/>
      <c r="I877" s="1"/>
      <c r="J877" s="549"/>
      <c r="K877" s="10"/>
      <c r="M877" s="548"/>
      <c r="N877" s="548"/>
    </row>
    <row r="878" spans="2:14" s="5" customFormat="1" ht="110.25">
      <c r="B878" s="1"/>
      <c r="C878" s="351">
        <v>4447</v>
      </c>
      <c r="D878" s="352" t="s">
        <v>921</v>
      </c>
      <c r="E878" s="353" t="s">
        <v>122</v>
      </c>
      <c r="F878" s="354">
        <v>503597</v>
      </c>
      <c r="G878" s="288" t="s">
        <v>117</v>
      </c>
      <c r="H878" s="288"/>
      <c r="I878" s="1"/>
      <c r="J878" s="549"/>
      <c r="K878" s="10"/>
      <c r="M878" s="548"/>
      <c r="N878" s="548"/>
    </row>
    <row r="879" spans="2:14" s="5" customFormat="1" ht="94.5">
      <c r="B879" s="1"/>
      <c r="C879" s="351">
        <v>4461</v>
      </c>
      <c r="D879" s="352" t="s">
        <v>922</v>
      </c>
      <c r="E879" s="353" t="s">
        <v>122</v>
      </c>
      <c r="F879" s="354">
        <v>425115</v>
      </c>
      <c r="G879" s="288" t="s">
        <v>117</v>
      </c>
      <c r="H879" s="288"/>
      <c r="I879" s="1"/>
      <c r="J879" s="549"/>
      <c r="K879" s="10"/>
      <c r="M879" s="548"/>
      <c r="N879" s="548"/>
    </row>
    <row r="880" spans="2:14" s="5" customFormat="1" ht="63">
      <c r="B880" s="1"/>
      <c r="C880" s="351">
        <v>4477</v>
      </c>
      <c r="D880" s="352" t="s">
        <v>923</v>
      </c>
      <c r="E880" s="353" t="s">
        <v>119</v>
      </c>
      <c r="F880" s="354">
        <v>78402</v>
      </c>
      <c r="G880" s="288" t="s">
        <v>117</v>
      </c>
      <c r="H880" s="288"/>
      <c r="I880" s="1"/>
      <c r="J880" s="549"/>
      <c r="K880" s="10"/>
      <c r="M880" s="548"/>
      <c r="N880" s="548"/>
    </row>
    <row r="881" spans="2:14" s="5" customFormat="1" ht="25.5">
      <c r="B881" s="1"/>
      <c r="C881" s="351">
        <v>4478</v>
      </c>
      <c r="D881" s="352" t="s">
        <v>924</v>
      </c>
      <c r="E881" s="353" t="s">
        <v>494</v>
      </c>
      <c r="F881" s="354">
        <v>110106</v>
      </c>
      <c r="G881" s="288" t="s">
        <v>117</v>
      </c>
      <c r="H881" s="288"/>
      <c r="I881" s="1"/>
      <c r="J881" s="549"/>
      <c r="K881" s="10"/>
      <c r="M881" s="548"/>
      <c r="N881" s="548"/>
    </row>
    <row r="882" spans="2:14" s="5" customFormat="1" ht="25.5">
      <c r="B882" s="1"/>
      <c r="C882" s="351">
        <v>4479</v>
      </c>
      <c r="D882" s="352" t="s">
        <v>925</v>
      </c>
      <c r="E882" s="353" t="s">
        <v>785</v>
      </c>
      <c r="F882" s="354">
        <v>13764</v>
      </c>
      <c r="G882" s="288" t="s">
        <v>117</v>
      </c>
      <c r="H882" s="288"/>
      <c r="I882" s="1"/>
      <c r="J882" s="549"/>
      <c r="K882" s="10"/>
      <c r="M882" s="548"/>
      <c r="N882" s="548"/>
    </row>
    <row r="883" spans="2:14" s="5" customFormat="1" ht="25.5">
      <c r="B883" s="1"/>
      <c r="C883" s="351">
        <v>4481</v>
      </c>
      <c r="D883" s="352" t="s">
        <v>926</v>
      </c>
      <c r="E883" s="353" t="s">
        <v>122</v>
      </c>
      <c r="F883" s="354">
        <v>234303</v>
      </c>
      <c r="G883" s="288" t="s">
        <v>117</v>
      </c>
      <c r="H883" s="288" t="s">
        <v>145</v>
      </c>
      <c r="I883" s="1"/>
      <c r="J883" s="549"/>
      <c r="K883" s="10"/>
      <c r="M883" s="548"/>
      <c r="N883" s="548"/>
    </row>
    <row r="884" spans="2:14" s="5" customFormat="1" ht="110.25">
      <c r="B884" s="1"/>
      <c r="C884" s="351">
        <v>4485</v>
      </c>
      <c r="D884" s="352" t="s">
        <v>927</v>
      </c>
      <c r="E884" s="353" t="s">
        <v>119</v>
      </c>
      <c r="F884" s="354">
        <v>808059</v>
      </c>
      <c r="G884" s="288" t="s">
        <v>117</v>
      </c>
      <c r="H884" s="288"/>
      <c r="I884" s="1"/>
      <c r="J884" s="549"/>
      <c r="K884" s="10"/>
      <c r="M884" s="548"/>
      <c r="N884" s="548"/>
    </row>
    <row r="885" spans="2:14" s="5" customFormat="1" ht="94.5">
      <c r="B885" s="1"/>
      <c r="C885" s="351">
        <v>4486</v>
      </c>
      <c r="D885" s="352" t="s">
        <v>928</v>
      </c>
      <c r="E885" s="353" t="s">
        <v>119</v>
      </c>
      <c r="F885" s="354">
        <v>850571</v>
      </c>
      <c r="G885" s="288" t="s">
        <v>117</v>
      </c>
      <c r="H885" s="288"/>
      <c r="I885" s="1"/>
      <c r="J885" s="549"/>
      <c r="K885" s="10"/>
      <c r="M885" s="548"/>
      <c r="N885" s="548"/>
    </row>
    <row r="886" spans="2:14" s="5" customFormat="1" ht="47.25">
      <c r="B886" s="1"/>
      <c r="C886" s="351">
        <v>4487</v>
      </c>
      <c r="D886" s="352" t="s">
        <v>929</v>
      </c>
      <c r="E886" s="353" t="s">
        <v>119</v>
      </c>
      <c r="F886" s="354">
        <v>148746</v>
      </c>
      <c r="G886" s="288" t="s">
        <v>117</v>
      </c>
      <c r="H886" s="288"/>
      <c r="I886" s="1"/>
      <c r="J886" s="549"/>
      <c r="K886" s="10"/>
      <c r="M886" s="548"/>
      <c r="N886" s="548"/>
    </row>
    <row r="887" spans="2:14" s="5" customFormat="1" ht="47.25">
      <c r="B887" s="1"/>
      <c r="C887" s="351">
        <v>4488</v>
      </c>
      <c r="D887" s="352" t="s">
        <v>930</v>
      </c>
      <c r="E887" s="353" t="s">
        <v>119</v>
      </c>
      <c r="F887" s="354">
        <v>148746</v>
      </c>
      <c r="G887" s="288" t="s">
        <v>117</v>
      </c>
      <c r="H887" s="288"/>
      <c r="I887" s="1"/>
      <c r="J887" s="549"/>
      <c r="K887" s="10"/>
      <c r="M887" s="548"/>
      <c r="N887" s="548"/>
    </row>
    <row r="888" spans="2:14" s="5" customFormat="1" ht="47.25">
      <c r="B888" s="1"/>
      <c r="C888" s="351">
        <v>4489</v>
      </c>
      <c r="D888" s="352" t="s">
        <v>931</v>
      </c>
      <c r="E888" s="353" t="s">
        <v>119</v>
      </c>
      <c r="F888" s="354">
        <v>133276</v>
      </c>
      <c r="G888" s="288" t="s">
        <v>117</v>
      </c>
      <c r="H888" s="288"/>
      <c r="I888" s="1"/>
      <c r="J888" s="549"/>
      <c r="K888" s="10"/>
      <c r="M888" s="548"/>
      <c r="N888" s="548"/>
    </row>
    <row r="889" spans="2:14" s="5" customFormat="1" ht="110.25">
      <c r="B889" s="1"/>
      <c r="C889" s="351">
        <v>4490</v>
      </c>
      <c r="D889" s="352" t="s">
        <v>932</v>
      </c>
      <c r="E889" s="353" t="s">
        <v>116</v>
      </c>
      <c r="F889" s="354">
        <v>170769</v>
      </c>
      <c r="G889" s="288" t="s">
        <v>117</v>
      </c>
      <c r="H889" s="288"/>
      <c r="I889" s="1"/>
      <c r="J889" s="549"/>
      <c r="K889" s="10"/>
      <c r="M889" s="548"/>
      <c r="N889" s="548"/>
    </row>
    <row r="890" spans="2:14" s="5" customFormat="1" ht="30">
      <c r="B890" s="1"/>
      <c r="C890" s="458">
        <v>4501</v>
      </c>
      <c r="D890" s="460" t="s">
        <v>933</v>
      </c>
      <c r="E890" s="462" t="s">
        <v>116</v>
      </c>
      <c r="F890" s="464">
        <v>116396</v>
      </c>
      <c r="G890" s="288" t="s">
        <v>117</v>
      </c>
      <c r="H890" s="288"/>
      <c r="I890" s="1"/>
      <c r="J890" s="549"/>
      <c r="K890" s="10"/>
      <c r="M890" s="548"/>
      <c r="N890" s="548"/>
    </row>
    <row r="891" spans="2:14" s="5" customFormat="1" ht="31.5">
      <c r="B891" s="1"/>
      <c r="C891" s="351">
        <v>4502</v>
      </c>
      <c r="D891" s="352" t="s">
        <v>934</v>
      </c>
      <c r="E891" s="353" t="s">
        <v>116</v>
      </c>
      <c r="F891" s="354">
        <v>194873</v>
      </c>
      <c r="G891" s="288" t="s">
        <v>117</v>
      </c>
      <c r="H891" s="288"/>
      <c r="I891" s="1"/>
      <c r="J891" s="549"/>
      <c r="K891" s="10"/>
      <c r="M891" s="548"/>
      <c r="N891" s="548"/>
    </row>
    <row r="892" spans="2:14" s="5" customFormat="1" ht="110.25">
      <c r="B892" s="1"/>
      <c r="C892" s="351">
        <v>4505</v>
      </c>
      <c r="D892" s="352" t="s">
        <v>935</v>
      </c>
      <c r="E892" s="353" t="s">
        <v>116</v>
      </c>
      <c r="F892" s="354">
        <v>105652</v>
      </c>
      <c r="G892" s="288" t="s">
        <v>117</v>
      </c>
      <c r="H892" s="288"/>
      <c r="I892" s="1"/>
      <c r="J892" s="549"/>
      <c r="K892" s="10"/>
      <c r="M892" s="548"/>
      <c r="N892" s="548"/>
    </row>
    <row r="893" spans="2:14" s="5" customFormat="1" ht="90">
      <c r="B893" s="1"/>
      <c r="C893" s="458">
        <v>4506</v>
      </c>
      <c r="D893" s="460" t="s">
        <v>936</v>
      </c>
      <c r="E893" s="462" t="s">
        <v>116</v>
      </c>
      <c r="F893" s="464">
        <v>159740</v>
      </c>
      <c r="G893" s="288" t="s">
        <v>117</v>
      </c>
      <c r="H893" s="288"/>
      <c r="I893" s="1"/>
      <c r="J893" s="549"/>
      <c r="K893" s="10"/>
      <c r="M893" s="548"/>
      <c r="N893" s="548"/>
    </row>
    <row r="894" spans="2:14" s="5" customFormat="1" ht="30">
      <c r="B894" s="1"/>
      <c r="C894" s="458">
        <v>4510</v>
      </c>
      <c r="D894" s="460" t="s">
        <v>937</v>
      </c>
      <c r="E894" s="462" t="s">
        <v>116</v>
      </c>
      <c r="F894" s="464">
        <v>98774</v>
      </c>
      <c r="G894" s="288" t="s">
        <v>117</v>
      </c>
      <c r="H894" s="288"/>
      <c r="I894" s="1"/>
      <c r="J894" s="549"/>
      <c r="K894" s="10"/>
      <c r="M894" s="548"/>
      <c r="N894" s="548"/>
    </row>
    <row r="895" spans="2:14" s="5" customFormat="1" ht="47.25">
      <c r="B895" s="1"/>
      <c r="C895" s="351">
        <v>4513</v>
      </c>
      <c r="D895" s="352" t="s">
        <v>938</v>
      </c>
      <c r="E895" s="353" t="s">
        <v>119</v>
      </c>
      <c r="F895" s="354">
        <v>142558</v>
      </c>
      <c r="G895" s="288" t="s">
        <v>117</v>
      </c>
      <c r="H895" s="288"/>
      <c r="I895" s="1"/>
      <c r="J895" s="549"/>
      <c r="K895" s="10"/>
      <c r="M895" s="548"/>
      <c r="N895" s="548"/>
    </row>
    <row r="896" spans="2:14" s="5" customFormat="1" ht="110.25">
      <c r="B896" s="1"/>
      <c r="C896" s="351">
        <v>4514</v>
      </c>
      <c r="D896" s="352" t="s">
        <v>939</v>
      </c>
      <c r="E896" s="353" t="s">
        <v>116</v>
      </c>
      <c r="F896" s="354">
        <v>139789</v>
      </c>
      <c r="G896" s="288" t="s">
        <v>117</v>
      </c>
      <c r="H896" s="288"/>
      <c r="I896" s="1"/>
      <c r="J896" s="549"/>
      <c r="K896" s="10"/>
      <c r="M896" s="548"/>
      <c r="N896" s="548"/>
    </row>
    <row r="897" spans="2:14" s="5" customFormat="1" ht="90">
      <c r="B897" s="1"/>
      <c r="C897" s="458">
        <v>4515</v>
      </c>
      <c r="D897" s="460" t="s">
        <v>940</v>
      </c>
      <c r="E897" s="462" t="s">
        <v>116</v>
      </c>
      <c r="F897" s="464">
        <v>186394</v>
      </c>
      <c r="G897" s="288" t="s">
        <v>117</v>
      </c>
      <c r="H897" s="288"/>
      <c r="I897" s="1"/>
      <c r="J897" s="549"/>
      <c r="K897" s="10"/>
      <c r="M897" s="548"/>
      <c r="N897" s="548"/>
    </row>
    <row r="898" spans="2:14" s="5" customFormat="1" ht="30">
      <c r="B898" s="1"/>
      <c r="C898" s="458">
        <v>4516</v>
      </c>
      <c r="D898" s="460" t="s">
        <v>941</v>
      </c>
      <c r="E898" s="462" t="s">
        <v>116</v>
      </c>
      <c r="F898" s="464">
        <v>134019</v>
      </c>
      <c r="G898" s="288" t="s">
        <v>117</v>
      </c>
      <c r="H898" s="288"/>
      <c r="I898" s="1"/>
      <c r="J898" s="549"/>
      <c r="K898" s="10"/>
      <c r="M898" s="548"/>
      <c r="N898" s="548"/>
    </row>
    <row r="899" spans="2:14" s="5" customFormat="1" ht="25.5">
      <c r="B899" s="1"/>
      <c r="C899" s="458">
        <v>4518</v>
      </c>
      <c r="D899" s="460" t="s">
        <v>942</v>
      </c>
      <c r="E899" s="462" t="s">
        <v>116</v>
      </c>
      <c r="F899" s="464">
        <v>37012</v>
      </c>
      <c r="G899" s="288" t="s">
        <v>117</v>
      </c>
      <c r="H899" s="288"/>
      <c r="I899" s="1"/>
      <c r="J899" s="549"/>
      <c r="K899" s="10"/>
      <c r="M899" s="548"/>
      <c r="N899" s="548"/>
    </row>
    <row r="900" spans="2:14" s="5" customFormat="1" ht="31.5">
      <c r="B900" s="1"/>
      <c r="C900" s="351">
        <v>4519</v>
      </c>
      <c r="D900" s="352" t="s">
        <v>943</v>
      </c>
      <c r="E900" s="353" t="s">
        <v>116</v>
      </c>
      <c r="F900" s="354">
        <v>51085</v>
      </c>
      <c r="G900" s="288" t="s">
        <v>117</v>
      </c>
      <c r="H900" s="288"/>
      <c r="I900" s="1"/>
      <c r="J900" s="549"/>
      <c r="K900" s="10"/>
      <c r="M900" s="548"/>
      <c r="N900" s="548"/>
    </row>
    <row r="901" spans="2:14" s="5" customFormat="1" ht="25.5">
      <c r="B901" s="1"/>
      <c r="C901" s="458">
        <v>4520</v>
      </c>
      <c r="D901" s="460" t="s">
        <v>944</v>
      </c>
      <c r="E901" s="462" t="s">
        <v>116</v>
      </c>
      <c r="F901" s="464">
        <v>62577</v>
      </c>
      <c r="G901" s="288" t="s">
        <v>117</v>
      </c>
      <c r="H901" s="288"/>
      <c r="I901" s="1"/>
      <c r="J901" s="549"/>
      <c r="K901" s="10"/>
      <c r="M901" s="548"/>
      <c r="N901" s="548"/>
    </row>
    <row r="902" spans="2:14" s="5" customFormat="1" ht="105">
      <c r="B902" s="1"/>
      <c r="C902" s="458">
        <v>4522</v>
      </c>
      <c r="D902" s="460" t="s">
        <v>945</v>
      </c>
      <c r="E902" s="462" t="s">
        <v>116</v>
      </c>
      <c r="F902" s="464">
        <v>175669</v>
      </c>
      <c r="G902" s="288" t="s">
        <v>117</v>
      </c>
      <c r="H902" s="288"/>
      <c r="I902" s="1"/>
      <c r="J902" s="549"/>
      <c r="K902" s="10"/>
      <c r="M902" s="548"/>
      <c r="N902" s="548"/>
    </row>
    <row r="903" spans="2:14" s="5" customFormat="1" ht="63">
      <c r="B903" s="1"/>
      <c r="C903" s="351">
        <v>4525</v>
      </c>
      <c r="D903" s="352" t="s">
        <v>946</v>
      </c>
      <c r="E903" s="353" t="s">
        <v>122</v>
      </c>
      <c r="F903" s="354">
        <v>6228</v>
      </c>
      <c r="G903" s="288" t="s">
        <v>117</v>
      </c>
      <c r="H903" s="288"/>
      <c r="I903" s="1"/>
      <c r="J903" s="549"/>
      <c r="K903" s="10"/>
      <c r="M903" s="548"/>
      <c r="N903" s="548"/>
    </row>
    <row r="904" spans="2:14" s="5" customFormat="1" ht="110.25">
      <c r="B904" s="1"/>
      <c r="C904" s="351">
        <v>4541</v>
      </c>
      <c r="D904" s="352" t="s">
        <v>947</v>
      </c>
      <c r="E904" s="353" t="s">
        <v>119</v>
      </c>
      <c r="F904" s="354">
        <v>940414</v>
      </c>
      <c r="G904" s="288" t="s">
        <v>117</v>
      </c>
      <c r="H904" s="288"/>
      <c r="I904" s="1"/>
      <c r="J904" s="549"/>
      <c r="K904" s="10"/>
      <c r="M904" s="548"/>
      <c r="N904" s="548"/>
    </row>
    <row r="905" spans="2:14" s="5" customFormat="1" ht="110.25">
      <c r="B905" s="1"/>
      <c r="C905" s="351">
        <v>4542</v>
      </c>
      <c r="D905" s="352" t="s">
        <v>948</v>
      </c>
      <c r="E905" s="353" t="s">
        <v>119</v>
      </c>
      <c r="F905" s="354">
        <v>940404</v>
      </c>
      <c r="G905" s="288" t="s">
        <v>117</v>
      </c>
      <c r="H905" s="288"/>
      <c r="I905" s="1"/>
      <c r="J905" s="549"/>
      <c r="K905" s="10"/>
      <c r="M905" s="548"/>
      <c r="N905" s="548"/>
    </row>
    <row r="906" spans="2:14" s="5" customFormat="1" ht="47.25">
      <c r="B906" s="1"/>
      <c r="C906" s="351">
        <v>4543</v>
      </c>
      <c r="D906" s="352" t="s">
        <v>949</v>
      </c>
      <c r="E906" s="353" t="s">
        <v>122</v>
      </c>
      <c r="F906" s="354">
        <v>59041</v>
      </c>
      <c r="G906" s="288" t="s">
        <v>117</v>
      </c>
      <c r="H906" s="288"/>
      <c r="I906" s="1"/>
      <c r="J906" s="549"/>
      <c r="K906" s="10"/>
      <c r="M906" s="548"/>
      <c r="N906" s="548"/>
    </row>
    <row r="907" spans="2:14" s="5" customFormat="1" ht="45">
      <c r="B907" s="1"/>
      <c r="C907" s="458">
        <v>4544</v>
      </c>
      <c r="D907" s="460" t="s">
        <v>950</v>
      </c>
      <c r="E907" s="462" t="s">
        <v>122</v>
      </c>
      <c r="F907" s="464">
        <v>59781</v>
      </c>
      <c r="G907" s="288" t="s">
        <v>117</v>
      </c>
      <c r="H907" s="288"/>
      <c r="I907" s="1"/>
      <c r="J907" s="549"/>
      <c r="K907" s="10"/>
      <c r="M907" s="548"/>
      <c r="N907" s="548"/>
    </row>
    <row r="908" spans="2:14" s="5" customFormat="1" ht="47.25">
      <c r="B908" s="1"/>
      <c r="C908" s="351">
        <v>4545</v>
      </c>
      <c r="D908" s="352" t="s">
        <v>951</v>
      </c>
      <c r="E908" s="353" t="s">
        <v>122</v>
      </c>
      <c r="F908" s="354">
        <v>57220</v>
      </c>
      <c r="G908" s="288" t="s">
        <v>117</v>
      </c>
      <c r="H908" s="288"/>
      <c r="I908" s="1"/>
      <c r="J908" s="549"/>
      <c r="K908" s="10"/>
      <c r="M908" s="548"/>
      <c r="N908" s="548"/>
    </row>
    <row r="909" spans="2:14" s="5" customFormat="1" ht="31.5">
      <c r="B909" s="1"/>
      <c r="C909" s="351">
        <v>4549</v>
      </c>
      <c r="D909" s="352" t="s">
        <v>952</v>
      </c>
      <c r="E909" s="353" t="s">
        <v>125</v>
      </c>
      <c r="F909" s="354">
        <v>5304933</v>
      </c>
      <c r="G909" s="288" t="s">
        <v>117</v>
      </c>
      <c r="H909" s="288" t="s">
        <v>145</v>
      </c>
      <c r="I909" s="1"/>
      <c r="J909" s="549"/>
      <c r="K909" s="10"/>
      <c r="M909" s="548"/>
      <c r="N909" s="548"/>
    </row>
    <row r="910" spans="2:14" s="5" customFormat="1" ht="31.5">
      <c r="B910" s="1"/>
      <c r="C910" s="351">
        <v>4550</v>
      </c>
      <c r="D910" s="352" t="s">
        <v>953</v>
      </c>
      <c r="E910" s="353" t="s">
        <v>125</v>
      </c>
      <c r="F910" s="354">
        <v>3698729</v>
      </c>
      <c r="G910" s="288" t="s">
        <v>117</v>
      </c>
      <c r="H910" s="288" t="s">
        <v>145</v>
      </c>
      <c r="I910" s="1"/>
      <c r="J910" s="549"/>
      <c r="K910" s="10"/>
      <c r="M910" s="548"/>
      <c r="N910" s="548"/>
    </row>
    <row r="911" spans="2:14" s="5" customFormat="1" ht="31.5">
      <c r="B911" s="1"/>
      <c r="C911" s="351">
        <v>4551</v>
      </c>
      <c r="D911" s="352" t="s">
        <v>954</v>
      </c>
      <c r="E911" s="353" t="s">
        <v>125</v>
      </c>
      <c r="F911" s="354">
        <v>4149431</v>
      </c>
      <c r="G911" s="288" t="s">
        <v>117</v>
      </c>
      <c r="H911" s="288" t="s">
        <v>145</v>
      </c>
      <c r="I911" s="1"/>
      <c r="J911" s="549"/>
      <c r="K911" s="10"/>
      <c r="M911" s="548"/>
      <c r="N911" s="548"/>
    </row>
    <row r="912" spans="2:14" s="5" customFormat="1" ht="60">
      <c r="B912" s="1"/>
      <c r="C912" s="458">
        <v>4553</v>
      </c>
      <c r="D912" s="460" t="s">
        <v>955</v>
      </c>
      <c r="E912" s="462" t="s">
        <v>125</v>
      </c>
      <c r="F912" s="464">
        <v>2864527</v>
      </c>
      <c r="G912" s="288" t="s">
        <v>117</v>
      </c>
      <c r="H912" s="288"/>
      <c r="I912" s="1"/>
      <c r="J912" s="549"/>
      <c r="K912" s="10"/>
      <c r="M912" s="548"/>
      <c r="N912" s="548"/>
    </row>
    <row r="913" spans="2:14" s="5" customFormat="1" ht="45">
      <c r="B913" s="1"/>
      <c r="C913" s="458">
        <v>4555</v>
      </c>
      <c r="D913" s="460" t="s">
        <v>956</v>
      </c>
      <c r="E913" s="462" t="s">
        <v>119</v>
      </c>
      <c r="F913" s="464">
        <v>601891</v>
      </c>
      <c r="G913" s="288" t="s">
        <v>117</v>
      </c>
      <c r="H913" s="288"/>
      <c r="I913" s="1"/>
      <c r="J913" s="549"/>
      <c r="K913" s="10"/>
      <c r="M913" s="548"/>
      <c r="N913" s="548"/>
    </row>
    <row r="914" spans="2:14" s="5" customFormat="1" ht="47.25">
      <c r="B914" s="1"/>
      <c r="C914" s="351">
        <v>4556</v>
      </c>
      <c r="D914" s="352" t="s">
        <v>957</v>
      </c>
      <c r="E914" s="353" t="s">
        <v>119</v>
      </c>
      <c r="F914" s="354">
        <v>133276</v>
      </c>
      <c r="G914" s="288" t="s">
        <v>117</v>
      </c>
      <c r="H914" s="288"/>
      <c r="I914" s="1"/>
      <c r="J914" s="549"/>
      <c r="K914" s="10"/>
      <c r="M914" s="548"/>
      <c r="N914" s="548"/>
    </row>
    <row r="915" spans="2:14" s="5" customFormat="1" ht="47.25">
      <c r="B915" s="1"/>
      <c r="C915" s="351">
        <v>4557</v>
      </c>
      <c r="D915" s="352" t="s">
        <v>958</v>
      </c>
      <c r="E915" s="353" t="s">
        <v>119</v>
      </c>
      <c r="F915" s="354">
        <v>131729</v>
      </c>
      <c r="G915" s="288" t="s">
        <v>117</v>
      </c>
      <c r="H915" s="288"/>
      <c r="I915" s="1"/>
      <c r="J915" s="549"/>
      <c r="K915" s="10"/>
      <c r="M915" s="548"/>
      <c r="N915" s="548"/>
    </row>
    <row r="916" spans="2:14" s="5" customFormat="1" ht="31.5">
      <c r="B916" s="1"/>
      <c r="C916" s="351">
        <v>4558</v>
      </c>
      <c r="D916" s="352" t="s">
        <v>959</v>
      </c>
      <c r="E916" s="353" t="s">
        <v>125</v>
      </c>
      <c r="F916" s="354">
        <v>5147171</v>
      </c>
      <c r="G916" s="288" t="s">
        <v>117</v>
      </c>
      <c r="H916" s="288" t="s">
        <v>145</v>
      </c>
      <c r="I916" s="1"/>
      <c r="J916" s="549"/>
      <c r="K916" s="10"/>
      <c r="M916" s="548"/>
      <c r="N916" s="548"/>
    </row>
    <row r="917" spans="2:14" s="5" customFormat="1" ht="31.5">
      <c r="B917" s="1"/>
      <c r="C917" s="351">
        <v>4559</v>
      </c>
      <c r="D917" s="352" t="s">
        <v>960</v>
      </c>
      <c r="E917" s="353" t="s">
        <v>119</v>
      </c>
      <c r="F917" s="354">
        <v>333050</v>
      </c>
      <c r="G917" s="288" t="s">
        <v>117</v>
      </c>
      <c r="H917" s="288"/>
      <c r="I917" s="1"/>
      <c r="J917" s="549"/>
      <c r="K917" s="10"/>
      <c r="M917" s="548"/>
      <c r="N917" s="548"/>
    </row>
    <row r="918" spans="2:14" s="5" customFormat="1" ht="31.5">
      <c r="B918" s="1"/>
      <c r="C918" s="351">
        <v>4560</v>
      </c>
      <c r="D918" s="352" t="s">
        <v>961</v>
      </c>
      <c r="E918" s="353" t="s">
        <v>119</v>
      </c>
      <c r="F918" s="354">
        <v>362388</v>
      </c>
      <c r="G918" s="288" t="s">
        <v>117</v>
      </c>
      <c r="H918" s="288"/>
      <c r="I918" s="1"/>
      <c r="J918" s="549"/>
      <c r="K918" s="10"/>
      <c r="M918" s="548"/>
      <c r="N918" s="548"/>
    </row>
    <row r="919" spans="2:14" s="5" customFormat="1" ht="31.5">
      <c r="B919" s="1"/>
      <c r="C919" s="351">
        <v>4561</v>
      </c>
      <c r="D919" s="352" t="s">
        <v>962</v>
      </c>
      <c r="E919" s="353" t="s">
        <v>119</v>
      </c>
      <c r="F919" s="354">
        <v>432024</v>
      </c>
      <c r="G919" s="288" t="s">
        <v>117</v>
      </c>
      <c r="H919" s="288"/>
      <c r="I919" s="1"/>
      <c r="J919" s="549"/>
      <c r="K919" s="10"/>
      <c r="M919" s="548"/>
      <c r="N919" s="548"/>
    </row>
    <row r="920" spans="2:14" s="5" customFormat="1" ht="63">
      <c r="B920" s="1"/>
      <c r="C920" s="351">
        <v>4562</v>
      </c>
      <c r="D920" s="352" t="s">
        <v>963</v>
      </c>
      <c r="E920" s="353" t="s">
        <v>119</v>
      </c>
      <c r="F920" s="354">
        <v>108524</v>
      </c>
      <c r="G920" s="288" t="s">
        <v>117</v>
      </c>
      <c r="H920" s="288"/>
      <c r="I920" s="1"/>
      <c r="J920" s="549"/>
      <c r="K920" s="10"/>
      <c r="M920" s="548"/>
      <c r="N920" s="548"/>
    </row>
    <row r="921" spans="2:14" s="5" customFormat="1" ht="47.25">
      <c r="B921" s="1"/>
      <c r="C921" s="351">
        <v>4563</v>
      </c>
      <c r="D921" s="352" t="s">
        <v>964</v>
      </c>
      <c r="E921" s="353" t="s">
        <v>119</v>
      </c>
      <c r="F921" s="354">
        <v>75264</v>
      </c>
      <c r="G921" s="288" t="s">
        <v>117</v>
      </c>
      <c r="H921" s="288"/>
      <c r="I921" s="1"/>
      <c r="J921" s="549"/>
      <c r="K921" s="10"/>
      <c r="M921" s="548"/>
      <c r="N921" s="548"/>
    </row>
    <row r="922" spans="2:14" s="5" customFormat="1" ht="31.5">
      <c r="B922" s="1"/>
      <c r="C922" s="351">
        <v>4564</v>
      </c>
      <c r="D922" s="352" t="s">
        <v>965</v>
      </c>
      <c r="E922" s="353" t="s">
        <v>119</v>
      </c>
      <c r="F922" s="354">
        <v>376547</v>
      </c>
      <c r="G922" s="288" t="s">
        <v>117</v>
      </c>
      <c r="H922" s="288"/>
      <c r="I922" s="1"/>
      <c r="J922" s="549"/>
      <c r="K922" s="10"/>
      <c r="M922" s="548"/>
      <c r="N922" s="548"/>
    </row>
    <row r="923" spans="2:14" s="5" customFormat="1" ht="31.5">
      <c r="B923" s="1"/>
      <c r="C923" s="351">
        <v>4565</v>
      </c>
      <c r="D923" s="352" t="s">
        <v>966</v>
      </c>
      <c r="E923" s="353" t="s">
        <v>119</v>
      </c>
      <c r="F923" s="354">
        <v>431518</v>
      </c>
      <c r="G923" s="288" t="s">
        <v>117</v>
      </c>
      <c r="H923" s="288"/>
      <c r="I923" s="1"/>
      <c r="J923" s="549"/>
      <c r="K923" s="10"/>
      <c r="M923" s="548"/>
      <c r="N923" s="548"/>
    </row>
    <row r="924" spans="2:14" s="5" customFormat="1" ht="31.5">
      <c r="B924" s="1"/>
      <c r="C924" s="351">
        <v>4566</v>
      </c>
      <c r="D924" s="352" t="s">
        <v>967</v>
      </c>
      <c r="E924" s="353" t="s">
        <v>119</v>
      </c>
      <c r="F924" s="354">
        <v>444940</v>
      </c>
      <c r="G924" s="288" t="s">
        <v>117</v>
      </c>
      <c r="H924" s="288"/>
      <c r="I924" s="1"/>
      <c r="J924" s="549"/>
      <c r="K924" s="10"/>
      <c r="M924" s="548"/>
      <c r="N924" s="548"/>
    </row>
    <row r="925" spans="2:14" s="5" customFormat="1" ht="110.25">
      <c r="B925" s="1"/>
      <c r="C925" s="351">
        <v>4567</v>
      </c>
      <c r="D925" s="352" t="s">
        <v>968</v>
      </c>
      <c r="E925" s="353" t="s">
        <v>119</v>
      </c>
      <c r="F925" s="354">
        <v>815423</v>
      </c>
      <c r="G925" s="288" t="s">
        <v>117</v>
      </c>
      <c r="H925" s="288"/>
      <c r="I925" s="1"/>
      <c r="J925" s="549"/>
      <c r="K925" s="10"/>
      <c r="M925" s="548"/>
      <c r="N925" s="548"/>
    </row>
    <row r="926" spans="2:14" s="5" customFormat="1" ht="78.75">
      <c r="B926" s="1"/>
      <c r="C926" s="351">
        <v>4568</v>
      </c>
      <c r="D926" s="352" t="s">
        <v>969</v>
      </c>
      <c r="E926" s="353" t="s">
        <v>119</v>
      </c>
      <c r="F926" s="354">
        <v>815423</v>
      </c>
      <c r="G926" s="288" t="s">
        <v>117</v>
      </c>
      <c r="H926" s="288"/>
      <c r="I926" s="1"/>
      <c r="J926" s="549"/>
      <c r="K926" s="10"/>
      <c r="M926" s="548"/>
      <c r="N926" s="548"/>
    </row>
    <row r="927" spans="2:14" s="5" customFormat="1" ht="31.5">
      <c r="B927" s="1"/>
      <c r="C927" s="351">
        <v>4569</v>
      </c>
      <c r="D927" s="352" t="s">
        <v>970</v>
      </c>
      <c r="E927" s="353" t="s">
        <v>125</v>
      </c>
      <c r="F927" s="354">
        <v>8056</v>
      </c>
      <c r="G927" s="288" t="s">
        <v>117</v>
      </c>
      <c r="H927" s="288"/>
      <c r="I927" s="1"/>
      <c r="J927" s="549"/>
      <c r="K927" s="10"/>
      <c r="M927" s="548"/>
      <c r="N927" s="548"/>
    </row>
    <row r="928" spans="2:14" s="5" customFormat="1" ht="31.5">
      <c r="B928" s="1"/>
      <c r="C928" s="351">
        <v>4578</v>
      </c>
      <c r="D928" s="352" t="s">
        <v>971</v>
      </c>
      <c r="E928" s="353" t="s">
        <v>122</v>
      </c>
      <c r="F928" s="354">
        <v>72874</v>
      </c>
      <c r="G928" s="288" t="s">
        <v>117</v>
      </c>
      <c r="H928" s="288"/>
      <c r="I928" s="1"/>
      <c r="J928" s="549"/>
      <c r="K928" s="10"/>
      <c r="M928" s="548"/>
      <c r="N928" s="548"/>
    </row>
    <row r="929" spans="2:14" s="5" customFormat="1" ht="25.5">
      <c r="B929" s="1"/>
      <c r="C929" s="351">
        <v>4581</v>
      </c>
      <c r="D929" s="352" t="s">
        <v>972</v>
      </c>
      <c r="E929" s="353" t="s">
        <v>116</v>
      </c>
      <c r="F929" s="354">
        <v>2180</v>
      </c>
      <c r="G929" s="288" t="s">
        <v>117</v>
      </c>
      <c r="H929" s="288"/>
      <c r="I929" s="1"/>
      <c r="J929" s="549"/>
      <c r="K929" s="10"/>
      <c r="M929" s="548"/>
      <c r="N929" s="548"/>
    </row>
    <row r="930" spans="2:14" s="5" customFormat="1" ht="78.75">
      <c r="B930" s="1"/>
      <c r="C930" s="351">
        <v>4588</v>
      </c>
      <c r="D930" s="352" t="s">
        <v>973</v>
      </c>
      <c r="E930" s="353" t="s">
        <v>116</v>
      </c>
      <c r="F930" s="354">
        <v>333358</v>
      </c>
      <c r="G930" s="288" t="s">
        <v>117</v>
      </c>
      <c r="H930" s="288"/>
      <c r="I930" s="1"/>
      <c r="J930" s="549"/>
      <c r="K930" s="10"/>
      <c r="M930" s="548"/>
      <c r="N930" s="548"/>
    </row>
    <row r="931" spans="2:14" s="5" customFormat="1" ht="25.5">
      <c r="B931" s="1"/>
      <c r="C931" s="351">
        <v>4592</v>
      </c>
      <c r="D931" s="352" t="s">
        <v>974</v>
      </c>
      <c r="E931" s="353" t="s">
        <v>116</v>
      </c>
      <c r="F931" s="354">
        <v>1389</v>
      </c>
      <c r="G931" s="288" t="s">
        <v>117</v>
      </c>
      <c r="H931" s="288"/>
      <c r="I931" s="1"/>
      <c r="J931" s="549"/>
      <c r="K931" s="10"/>
      <c r="M931" s="548"/>
      <c r="N931" s="548"/>
    </row>
    <row r="932" spans="2:14" s="5" customFormat="1" ht="47.25">
      <c r="B932" s="1"/>
      <c r="C932" s="351">
        <v>4593</v>
      </c>
      <c r="D932" s="352" t="s">
        <v>975</v>
      </c>
      <c r="E932" s="353" t="s">
        <v>116</v>
      </c>
      <c r="F932" s="354">
        <v>72675</v>
      </c>
      <c r="G932" s="288" t="s">
        <v>117</v>
      </c>
      <c r="H932" s="288"/>
      <c r="I932" s="1"/>
      <c r="J932" s="549"/>
      <c r="K932" s="10"/>
      <c r="M932" s="548"/>
      <c r="N932" s="548"/>
    </row>
    <row r="933" spans="2:14" s="5" customFormat="1" ht="25.5">
      <c r="B933" s="1"/>
      <c r="C933" s="351">
        <v>4598</v>
      </c>
      <c r="D933" s="352" t="s">
        <v>976</v>
      </c>
      <c r="E933" s="353" t="s">
        <v>122</v>
      </c>
      <c r="F933" s="354">
        <v>8442</v>
      </c>
      <c r="G933" s="288" t="s">
        <v>117</v>
      </c>
      <c r="H933" s="288"/>
      <c r="I933" s="1"/>
      <c r="J933" s="549"/>
      <c r="K933" s="10"/>
      <c r="M933" s="548"/>
      <c r="N933" s="548"/>
    </row>
    <row r="934" spans="2:14" s="5" customFormat="1" ht="25.5">
      <c r="B934" s="1"/>
      <c r="C934" s="351">
        <v>4599</v>
      </c>
      <c r="D934" s="352" t="s">
        <v>977</v>
      </c>
      <c r="E934" s="353" t="s">
        <v>116</v>
      </c>
      <c r="F934" s="354">
        <v>43643</v>
      </c>
      <c r="G934" s="288" t="s">
        <v>117</v>
      </c>
      <c r="H934" s="288"/>
      <c r="I934" s="1"/>
      <c r="J934" s="549"/>
      <c r="K934" s="10"/>
      <c r="M934" s="548"/>
      <c r="N934" s="548"/>
    </row>
    <row r="935" spans="2:14" s="5" customFormat="1" ht="25.5">
      <c r="B935" s="1"/>
      <c r="C935" s="351">
        <v>4600</v>
      </c>
      <c r="D935" s="352" t="s">
        <v>978</v>
      </c>
      <c r="E935" s="353" t="s">
        <v>116</v>
      </c>
      <c r="F935" s="354">
        <v>96064</v>
      </c>
      <c r="G935" s="288" t="s">
        <v>117</v>
      </c>
      <c r="H935" s="288"/>
      <c r="I935" s="1"/>
      <c r="J935" s="549"/>
      <c r="K935" s="10"/>
      <c r="M935" s="548"/>
      <c r="N935" s="548"/>
    </row>
    <row r="936" spans="2:14" s="5" customFormat="1" ht="31.5">
      <c r="B936" s="1"/>
      <c r="C936" s="351">
        <v>4601</v>
      </c>
      <c r="D936" s="352" t="s">
        <v>979</v>
      </c>
      <c r="E936" s="353" t="s">
        <v>116</v>
      </c>
      <c r="F936" s="354">
        <v>43086</v>
      </c>
      <c r="G936" s="288" t="s">
        <v>117</v>
      </c>
      <c r="H936" s="288"/>
      <c r="I936" s="1"/>
      <c r="J936" s="549"/>
      <c r="K936" s="10"/>
      <c r="M936" s="548"/>
      <c r="N936" s="548"/>
    </row>
    <row r="937" spans="2:14" s="5" customFormat="1" ht="31.5">
      <c r="B937" s="1"/>
      <c r="C937" s="351">
        <v>4602</v>
      </c>
      <c r="D937" s="352" t="s">
        <v>980</v>
      </c>
      <c r="E937" s="353" t="s">
        <v>116</v>
      </c>
      <c r="F937" s="354">
        <v>114588</v>
      </c>
      <c r="G937" s="288" t="s">
        <v>117</v>
      </c>
      <c r="H937" s="288"/>
      <c r="I937" s="1"/>
      <c r="J937" s="549"/>
      <c r="K937" s="10"/>
      <c r="M937" s="548"/>
      <c r="N937" s="548"/>
    </row>
    <row r="938" spans="2:14" s="5" customFormat="1" ht="47.25">
      <c r="B938" s="1"/>
      <c r="C938" s="351">
        <v>4604</v>
      </c>
      <c r="D938" s="352" t="s">
        <v>981</v>
      </c>
      <c r="E938" s="353" t="s">
        <v>116</v>
      </c>
      <c r="F938" s="354">
        <v>5328</v>
      </c>
      <c r="G938" s="288" t="s">
        <v>117</v>
      </c>
      <c r="H938" s="288"/>
      <c r="I938" s="1"/>
      <c r="J938" s="549"/>
      <c r="K938" s="10"/>
      <c r="M938" s="548"/>
      <c r="N938" s="548"/>
    </row>
    <row r="939" spans="2:14" s="5" customFormat="1" ht="30">
      <c r="B939" s="1"/>
      <c r="C939" s="458">
        <v>4606</v>
      </c>
      <c r="D939" s="460" t="s">
        <v>982</v>
      </c>
      <c r="E939" s="462" t="s">
        <v>116</v>
      </c>
      <c r="F939" s="464">
        <v>20558</v>
      </c>
      <c r="G939" s="288" t="s">
        <v>117</v>
      </c>
      <c r="H939" s="288"/>
      <c r="I939" s="1"/>
      <c r="J939" s="549"/>
      <c r="K939" s="10"/>
      <c r="M939" s="548"/>
      <c r="N939" s="548"/>
    </row>
    <row r="940" spans="2:14" s="5" customFormat="1" ht="60">
      <c r="B940" s="1"/>
      <c r="C940" s="458">
        <v>4611</v>
      </c>
      <c r="D940" s="460" t="s">
        <v>983</v>
      </c>
      <c r="E940" s="462" t="s">
        <v>122</v>
      </c>
      <c r="F940" s="464">
        <v>133707</v>
      </c>
      <c r="G940" s="288" t="s">
        <v>117</v>
      </c>
      <c r="H940" s="288" t="s">
        <v>145</v>
      </c>
      <c r="I940" s="1"/>
      <c r="J940" s="549"/>
      <c r="K940" s="10"/>
      <c r="M940" s="548"/>
      <c r="N940" s="548"/>
    </row>
    <row r="941" spans="2:14" s="5" customFormat="1" ht="60">
      <c r="B941" s="1"/>
      <c r="C941" s="458">
        <v>4612</v>
      </c>
      <c r="D941" s="460" t="s">
        <v>984</v>
      </c>
      <c r="E941" s="462" t="s">
        <v>122</v>
      </c>
      <c r="F941" s="464">
        <v>134163</v>
      </c>
      <c r="G941" s="288" t="s">
        <v>117</v>
      </c>
      <c r="H941" s="288" t="s">
        <v>145</v>
      </c>
      <c r="I941" s="1"/>
      <c r="J941" s="549"/>
      <c r="K941" s="10"/>
      <c r="M941" s="548"/>
      <c r="N941" s="548"/>
    </row>
    <row r="942" spans="2:14" s="5" customFormat="1" ht="47.25">
      <c r="B942" s="1"/>
      <c r="C942" s="351">
        <v>4613</v>
      </c>
      <c r="D942" s="352" t="s">
        <v>985</v>
      </c>
      <c r="E942" s="353" t="s">
        <v>119</v>
      </c>
      <c r="F942" s="354">
        <v>45039</v>
      </c>
      <c r="G942" s="288" t="s">
        <v>117</v>
      </c>
      <c r="H942" s="288"/>
      <c r="I942" s="1"/>
      <c r="J942" s="549"/>
      <c r="K942" s="10"/>
      <c r="M942" s="548"/>
      <c r="N942" s="548"/>
    </row>
    <row r="943" spans="2:14" s="5" customFormat="1" ht="60">
      <c r="B943" s="1"/>
      <c r="C943" s="458">
        <v>4614</v>
      </c>
      <c r="D943" s="460" t="s">
        <v>986</v>
      </c>
      <c r="E943" s="462" t="s">
        <v>122</v>
      </c>
      <c r="F943" s="464">
        <v>134612</v>
      </c>
      <c r="G943" s="288" t="s">
        <v>117</v>
      </c>
      <c r="H943" s="288" t="s">
        <v>145</v>
      </c>
      <c r="I943" s="1"/>
      <c r="J943" s="549"/>
      <c r="K943" s="10"/>
      <c r="M943" s="548"/>
      <c r="N943" s="548"/>
    </row>
    <row r="944" spans="2:14" s="5" customFormat="1" ht="63">
      <c r="B944" s="1"/>
      <c r="C944" s="351">
        <v>4615</v>
      </c>
      <c r="D944" s="352" t="s">
        <v>987</v>
      </c>
      <c r="E944" s="353" t="s">
        <v>122</v>
      </c>
      <c r="F944" s="354">
        <v>171694</v>
      </c>
      <c r="G944" s="288" t="s">
        <v>117</v>
      </c>
      <c r="H944" s="288" t="s">
        <v>145</v>
      </c>
      <c r="I944" s="1"/>
      <c r="J944" s="549"/>
      <c r="K944" s="10"/>
      <c r="M944" s="548"/>
      <c r="N944" s="548"/>
    </row>
    <row r="945" spans="2:14" s="5" customFormat="1" ht="60">
      <c r="B945" s="1"/>
      <c r="C945" s="458">
        <v>4616</v>
      </c>
      <c r="D945" s="460" t="s">
        <v>988</v>
      </c>
      <c r="E945" s="462" t="s">
        <v>122</v>
      </c>
      <c r="F945" s="464">
        <v>172147</v>
      </c>
      <c r="G945" s="288" t="s">
        <v>117</v>
      </c>
      <c r="H945" s="288" t="s">
        <v>145</v>
      </c>
      <c r="I945" s="1"/>
      <c r="J945" s="549"/>
      <c r="K945" s="10"/>
      <c r="M945" s="548"/>
      <c r="N945" s="548"/>
    </row>
    <row r="946" spans="2:14" s="5" customFormat="1" ht="60">
      <c r="B946" s="1"/>
      <c r="C946" s="458">
        <v>4617</v>
      </c>
      <c r="D946" s="460" t="s">
        <v>989</v>
      </c>
      <c r="E946" s="462" t="s">
        <v>122</v>
      </c>
      <c r="F946" s="464">
        <v>204740</v>
      </c>
      <c r="G946" s="288" t="s">
        <v>117</v>
      </c>
      <c r="H946" s="288" t="s">
        <v>145</v>
      </c>
      <c r="I946" s="1"/>
      <c r="J946" s="549"/>
      <c r="K946" s="10"/>
      <c r="M946" s="548"/>
      <c r="N946" s="548"/>
    </row>
    <row r="947" spans="2:14" s="5" customFormat="1" ht="60">
      <c r="B947" s="1"/>
      <c r="C947" s="458">
        <v>4618</v>
      </c>
      <c r="D947" s="460" t="s">
        <v>990</v>
      </c>
      <c r="E947" s="462" t="s">
        <v>122</v>
      </c>
      <c r="F947" s="464">
        <v>212839</v>
      </c>
      <c r="G947" s="288" t="s">
        <v>117</v>
      </c>
      <c r="H947" s="288" t="s">
        <v>145</v>
      </c>
      <c r="I947" s="1"/>
      <c r="J947" s="549"/>
      <c r="K947" s="10"/>
      <c r="M947" s="548"/>
      <c r="N947" s="548"/>
    </row>
    <row r="948" spans="2:14" s="5" customFormat="1" ht="60">
      <c r="B948" s="1"/>
      <c r="C948" s="458">
        <v>4619</v>
      </c>
      <c r="D948" s="460" t="s">
        <v>991</v>
      </c>
      <c r="E948" s="462" t="s">
        <v>122</v>
      </c>
      <c r="F948" s="464">
        <v>233501</v>
      </c>
      <c r="G948" s="288" t="s">
        <v>117</v>
      </c>
      <c r="H948" s="288" t="s">
        <v>145</v>
      </c>
      <c r="I948" s="1"/>
      <c r="J948" s="549"/>
      <c r="K948" s="10"/>
      <c r="M948" s="548"/>
      <c r="N948" s="548"/>
    </row>
    <row r="949" spans="2:14" s="5" customFormat="1" ht="60">
      <c r="B949" s="1"/>
      <c r="C949" s="458">
        <v>4620</v>
      </c>
      <c r="D949" s="460" t="s">
        <v>992</v>
      </c>
      <c r="E949" s="462" t="s">
        <v>122</v>
      </c>
      <c r="F949" s="464">
        <v>251945</v>
      </c>
      <c r="G949" s="288" t="s">
        <v>117</v>
      </c>
      <c r="H949" s="288" t="s">
        <v>145</v>
      </c>
      <c r="I949" s="1"/>
      <c r="J949" s="549"/>
      <c r="K949" s="10"/>
      <c r="M949" s="548"/>
      <c r="N949" s="548"/>
    </row>
    <row r="950" spans="2:14" s="5" customFormat="1" ht="63">
      <c r="B950" s="1"/>
      <c r="C950" s="351">
        <v>4621</v>
      </c>
      <c r="D950" s="352" t="s">
        <v>993</v>
      </c>
      <c r="E950" s="353" t="s">
        <v>122</v>
      </c>
      <c r="F950" s="354">
        <v>279849</v>
      </c>
      <c r="G950" s="288" t="s">
        <v>117</v>
      </c>
      <c r="H950" s="288" t="s">
        <v>145</v>
      </c>
      <c r="I950" s="1"/>
      <c r="J950" s="549"/>
      <c r="K950" s="10"/>
      <c r="M950" s="548"/>
      <c r="N950" s="548"/>
    </row>
    <row r="951" spans="2:14" s="5" customFormat="1" ht="60">
      <c r="B951" s="1"/>
      <c r="C951" s="458">
        <v>4622</v>
      </c>
      <c r="D951" s="460" t="s">
        <v>994</v>
      </c>
      <c r="E951" s="462" t="s">
        <v>122</v>
      </c>
      <c r="F951" s="464">
        <v>294168</v>
      </c>
      <c r="G951" s="288" t="s">
        <v>117</v>
      </c>
      <c r="H951" s="288" t="s">
        <v>145</v>
      </c>
      <c r="I951" s="1"/>
      <c r="J951" s="549"/>
      <c r="K951" s="10"/>
      <c r="M951" s="548"/>
      <c r="N951" s="548"/>
    </row>
    <row r="952" spans="2:14" s="5" customFormat="1" ht="31.5">
      <c r="B952" s="1"/>
      <c r="C952" s="351">
        <v>4624</v>
      </c>
      <c r="D952" s="352" t="s">
        <v>995</v>
      </c>
      <c r="E952" s="353" t="s">
        <v>122</v>
      </c>
      <c r="F952" s="354">
        <v>488712</v>
      </c>
      <c r="G952" s="288" t="s">
        <v>117</v>
      </c>
      <c r="H952" s="288"/>
      <c r="I952" s="1"/>
      <c r="J952" s="549"/>
      <c r="K952" s="10"/>
      <c r="M952" s="548"/>
      <c r="N952" s="548"/>
    </row>
    <row r="953" spans="2:14" s="5" customFormat="1" ht="31.5">
      <c r="B953" s="1"/>
      <c r="C953" s="351">
        <v>4625</v>
      </c>
      <c r="D953" s="352" t="s">
        <v>996</v>
      </c>
      <c r="E953" s="353" t="s">
        <v>122</v>
      </c>
      <c r="F953" s="354">
        <v>642248</v>
      </c>
      <c r="G953" s="288" t="s">
        <v>117</v>
      </c>
      <c r="H953" s="288"/>
      <c r="I953" s="1"/>
      <c r="J953" s="549"/>
      <c r="K953" s="10"/>
      <c r="M953" s="548"/>
      <c r="N953" s="548"/>
    </row>
    <row r="954" spans="2:14" s="5" customFormat="1" ht="30">
      <c r="B954" s="1"/>
      <c r="C954" s="458">
        <v>4626</v>
      </c>
      <c r="D954" s="460" t="s">
        <v>997</v>
      </c>
      <c r="E954" s="462" t="s">
        <v>122</v>
      </c>
      <c r="F954" s="464">
        <v>836690</v>
      </c>
      <c r="G954" s="288" t="s">
        <v>117</v>
      </c>
      <c r="H954" s="288"/>
      <c r="I954" s="1"/>
      <c r="J954" s="549"/>
      <c r="K954" s="10"/>
      <c r="M954" s="548"/>
      <c r="N954" s="548"/>
    </row>
    <row r="955" spans="2:14" s="5" customFormat="1" ht="30">
      <c r="B955" s="1"/>
      <c r="C955" s="458">
        <v>4627</v>
      </c>
      <c r="D955" s="460" t="s">
        <v>998</v>
      </c>
      <c r="E955" s="462" t="s">
        <v>122</v>
      </c>
      <c r="F955" s="464">
        <v>976360</v>
      </c>
      <c r="G955" s="288" t="s">
        <v>117</v>
      </c>
      <c r="H955" s="288"/>
      <c r="I955" s="1"/>
      <c r="J955" s="549"/>
      <c r="K955" s="10"/>
      <c r="M955" s="548"/>
      <c r="N955" s="548"/>
    </row>
    <row r="956" spans="2:14" s="5" customFormat="1" ht="30">
      <c r="B956" s="1"/>
      <c r="C956" s="458">
        <v>4628</v>
      </c>
      <c r="D956" s="460" t="s">
        <v>999</v>
      </c>
      <c r="E956" s="462" t="s">
        <v>122</v>
      </c>
      <c r="F956" s="464">
        <v>1220781</v>
      </c>
      <c r="G956" s="288" t="s">
        <v>117</v>
      </c>
      <c r="H956" s="288"/>
      <c r="I956" s="1"/>
      <c r="J956" s="549"/>
      <c r="K956" s="10"/>
      <c r="M956" s="548"/>
      <c r="N956" s="548"/>
    </row>
    <row r="957" spans="2:14" s="5" customFormat="1" ht="30">
      <c r="B957" s="1"/>
      <c r="C957" s="458">
        <v>4629</v>
      </c>
      <c r="D957" s="460" t="s">
        <v>1000</v>
      </c>
      <c r="E957" s="462" t="s">
        <v>122</v>
      </c>
      <c r="F957" s="464">
        <v>1484103</v>
      </c>
      <c r="G957" s="288" t="s">
        <v>117</v>
      </c>
      <c r="H957" s="288"/>
      <c r="I957" s="1"/>
      <c r="J957" s="549"/>
      <c r="K957" s="10"/>
      <c r="M957" s="548"/>
      <c r="N957" s="548"/>
    </row>
    <row r="958" spans="2:14" s="5" customFormat="1" ht="31.5">
      <c r="B958" s="1"/>
      <c r="C958" s="351">
        <v>4630</v>
      </c>
      <c r="D958" s="352" t="s">
        <v>1001</v>
      </c>
      <c r="E958" s="353" t="s">
        <v>122</v>
      </c>
      <c r="F958" s="354">
        <v>1795934</v>
      </c>
      <c r="G958" s="288" t="s">
        <v>117</v>
      </c>
      <c r="H958" s="288"/>
      <c r="I958" s="1"/>
      <c r="J958" s="549"/>
      <c r="K958" s="10"/>
      <c r="M958" s="548"/>
      <c r="N958" s="548"/>
    </row>
    <row r="959" spans="2:14" s="5" customFormat="1" ht="31.5">
      <c r="B959" s="1"/>
      <c r="C959" s="351">
        <v>4631</v>
      </c>
      <c r="D959" s="352" t="s">
        <v>1002</v>
      </c>
      <c r="E959" s="353" t="s">
        <v>122</v>
      </c>
      <c r="F959" s="354">
        <v>2021834</v>
      </c>
      <c r="G959" s="288" t="s">
        <v>117</v>
      </c>
      <c r="H959" s="288"/>
      <c r="I959" s="1"/>
      <c r="J959" s="549"/>
      <c r="K959" s="10"/>
      <c r="M959" s="548"/>
      <c r="N959" s="548"/>
    </row>
    <row r="960" spans="2:14" s="5" customFormat="1" ht="31.5">
      <c r="B960" s="1"/>
      <c r="C960" s="351">
        <v>4632</v>
      </c>
      <c r="D960" s="352" t="s">
        <v>1003</v>
      </c>
      <c r="E960" s="353" t="s">
        <v>122</v>
      </c>
      <c r="F960" s="354">
        <v>2367832</v>
      </c>
      <c r="G960" s="288" t="s">
        <v>117</v>
      </c>
      <c r="H960" s="288"/>
      <c r="I960" s="1"/>
      <c r="J960" s="549"/>
      <c r="K960" s="10"/>
      <c r="M960" s="548"/>
      <c r="N960" s="548"/>
    </row>
    <row r="961" spans="2:14" s="5" customFormat="1" ht="31.5">
      <c r="B961" s="1"/>
      <c r="C961" s="351">
        <v>4633</v>
      </c>
      <c r="D961" s="352" t="s">
        <v>1004</v>
      </c>
      <c r="E961" s="353" t="s">
        <v>122</v>
      </c>
      <c r="F961" s="354">
        <v>2750442</v>
      </c>
      <c r="G961" s="288" t="s">
        <v>117</v>
      </c>
      <c r="H961" s="288"/>
      <c r="I961" s="1"/>
      <c r="J961" s="549"/>
      <c r="K961" s="10"/>
      <c r="M961" s="548"/>
      <c r="N961" s="548"/>
    </row>
    <row r="962" spans="2:14" s="5" customFormat="1" ht="31.5">
      <c r="B962" s="1"/>
      <c r="C962" s="351">
        <v>4634</v>
      </c>
      <c r="D962" s="352" t="s">
        <v>1005</v>
      </c>
      <c r="E962" s="353" t="s">
        <v>122</v>
      </c>
      <c r="F962" s="354">
        <v>3157908</v>
      </c>
      <c r="G962" s="288" t="s">
        <v>117</v>
      </c>
      <c r="H962" s="288"/>
      <c r="I962" s="1"/>
      <c r="J962" s="549"/>
      <c r="K962" s="10"/>
      <c r="M962" s="548"/>
      <c r="N962" s="548"/>
    </row>
    <row r="963" spans="2:14" s="5" customFormat="1" ht="30">
      <c r="B963" s="1"/>
      <c r="C963" s="458">
        <v>4635</v>
      </c>
      <c r="D963" s="460" t="s">
        <v>1006</v>
      </c>
      <c r="E963" s="462" t="s">
        <v>122</v>
      </c>
      <c r="F963" s="464">
        <v>3569311</v>
      </c>
      <c r="G963" s="288" t="s">
        <v>117</v>
      </c>
      <c r="H963" s="288"/>
      <c r="I963" s="1"/>
      <c r="J963" s="549"/>
      <c r="K963" s="10"/>
      <c r="M963" s="548"/>
      <c r="N963" s="548"/>
    </row>
    <row r="964" spans="2:14" s="5" customFormat="1" ht="31.5">
      <c r="B964" s="1"/>
      <c r="C964" s="351">
        <v>4636</v>
      </c>
      <c r="D964" s="352" t="s">
        <v>1007</v>
      </c>
      <c r="E964" s="353" t="s">
        <v>122</v>
      </c>
      <c r="F964" s="354">
        <v>4059874</v>
      </c>
      <c r="G964" s="288" t="s">
        <v>117</v>
      </c>
      <c r="H964" s="288"/>
      <c r="I964" s="1"/>
      <c r="J964" s="549"/>
      <c r="K964" s="10"/>
      <c r="M964" s="548"/>
      <c r="N964" s="548"/>
    </row>
    <row r="965" spans="2:14" s="5" customFormat="1" ht="30">
      <c r="B965" s="1"/>
      <c r="C965" s="458">
        <v>4637</v>
      </c>
      <c r="D965" s="460" t="s">
        <v>1008</v>
      </c>
      <c r="E965" s="462" t="s">
        <v>122</v>
      </c>
      <c r="F965" s="464">
        <v>4569654</v>
      </c>
      <c r="G965" s="288" t="s">
        <v>117</v>
      </c>
      <c r="H965" s="288"/>
      <c r="I965" s="1"/>
      <c r="J965" s="549"/>
      <c r="K965" s="10"/>
      <c r="M965" s="548"/>
      <c r="N965" s="548"/>
    </row>
    <row r="966" spans="2:14" s="5" customFormat="1" ht="31.5">
      <c r="B966" s="1"/>
      <c r="C966" s="351">
        <v>4638</v>
      </c>
      <c r="D966" s="352" t="s">
        <v>1009</v>
      </c>
      <c r="E966" s="353" t="s">
        <v>122</v>
      </c>
      <c r="F966" s="354">
        <v>5111583</v>
      </c>
      <c r="G966" s="288" t="s">
        <v>117</v>
      </c>
      <c r="H966" s="288"/>
      <c r="I966" s="1"/>
      <c r="J966" s="549"/>
      <c r="K966" s="10"/>
      <c r="M966" s="548"/>
      <c r="N966" s="548"/>
    </row>
    <row r="967" spans="2:14" s="5" customFormat="1" ht="30">
      <c r="B967" s="1"/>
      <c r="C967" s="458">
        <v>4639</v>
      </c>
      <c r="D967" s="460" t="s">
        <v>1010</v>
      </c>
      <c r="E967" s="462" t="s">
        <v>116</v>
      </c>
      <c r="F967" s="464">
        <v>323473</v>
      </c>
      <c r="G967" s="288" t="s">
        <v>117</v>
      </c>
      <c r="H967" s="288"/>
      <c r="I967" s="1"/>
      <c r="J967" s="549"/>
      <c r="K967" s="10"/>
      <c r="M967" s="548"/>
      <c r="N967" s="548"/>
    </row>
    <row r="968" spans="2:14" s="5" customFormat="1" ht="30">
      <c r="B968" s="1"/>
      <c r="C968" s="458">
        <v>4640</v>
      </c>
      <c r="D968" s="460" t="s">
        <v>1011</v>
      </c>
      <c r="E968" s="462" t="s">
        <v>116</v>
      </c>
      <c r="F968" s="464">
        <v>302614</v>
      </c>
      <c r="G968" s="288" t="s">
        <v>117</v>
      </c>
      <c r="H968" s="288"/>
      <c r="I968" s="1"/>
      <c r="J968" s="549"/>
      <c r="K968" s="10"/>
      <c r="M968" s="548"/>
      <c r="N968" s="548"/>
    </row>
    <row r="969" spans="2:14" s="5" customFormat="1" ht="25.5">
      <c r="B969" s="1"/>
      <c r="C969" s="458">
        <v>4641</v>
      </c>
      <c r="D969" s="460" t="s">
        <v>1012</v>
      </c>
      <c r="E969" s="462" t="s">
        <v>125</v>
      </c>
      <c r="F969" s="464">
        <v>702755</v>
      </c>
      <c r="G969" s="288" t="s">
        <v>117</v>
      </c>
      <c r="H969" s="288"/>
      <c r="I969" s="1"/>
      <c r="J969" s="549"/>
      <c r="K969" s="10"/>
      <c r="M969" s="548"/>
      <c r="N969" s="548"/>
    </row>
    <row r="970" spans="2:14" s="5" customFormat="1" ht="25.5">
      <c r="B970" s="1"/>
      <c r="C970" s="458">
        <v>4642</v>
      </c>
      <c r="D970" s="460" t="s">
        <v>1013</v>
      </c>
      <c r="E970" s="462" t="s">
        <v>125</v>
      </c>
      <c r="F970" s="464">
        <v>747034</v>
      </c>
      <c r="G970" s="288" t="s">
        <v>117</v>
      </c>
      <c r="H970" s="288"/>
      <c r="I970" s="1"/>
      <c r="J970" s="549"/>
      <c r="K970" s="10"/>
      <c r="M970" s="548"/>
      <c r="N970" s="548"/>
    </row>
    <row r="971" spans="2:14" s="5" customFormat="1" ht="31.5">
      <c r="B971" s="1"/>
      <c r="C971" s="351">
        <v>4643</v>
      </c>
      <c r="D971" s="352" t="s">
        <v>1014</v>
      </c>
      <c r="E971" s="353" t="s">
        <v>125</v>
      </c>
      <c r="F971" s="354">
        <v>796263</v>
      </c>
      <c r="G971" s="288" t="s">
        <v>117</v>
      </c>
      <c r="H971" s="288"/>
      <c r="I971" s="1"/>
      <c r="J971" s="549"/>
      <c r="K971" s="10"/>
      <c r="M971" s="548"/>
      <c r="N971" s="548"/>
    </row>
    <row r="972" spans="2:14" s="5" customFormat="1" ht="31.5">
      <c r="B972" s="1"/>
      <c r="C972" s="351">
        <v>4644</v>
      </c>
      <c r="D972" s="352" t="s">
        <v>1015</v>
      </c>
      <c r="E972" s="353" t="s">
        <v>125</v>
      </c>
      <c r="F972" s="354">
        <v>864796</v>
      </c>
      <c r="G972" s="288" t="s">
        <v>117</v>
      </c>
      <c r="H972" s="288"/>
      <c r="I972" s="1"/>
      <c r="J972" s="549"/>
      <c r="K972" s="10"/>
      <c r="M972" s="548"/>
      <c r="N972" s="548"/>
    </row>
    <row r="973" spans="2:14" s="5" customFormat="1" ht="31.5">
      <c r="B973" s="1"/>
      <c r="C973" s="351">
        <v>4645</v>
      </c>
      <c r="D973" s="352" t="s">
        <v>1016</v>
      </c>
      <c r="E973" s="353" t="s">
        <v>125</v>
      </c>
      <c r="F973" s="354">
        <v>1181189</v>
      </c>
      <c r="G973" s="288" t="s">
        <v>117</v>
      </c>
      <c r="H973" s="288"/>
      <c r="I973" s="1"/>
      <c r="J973" s="549"/>
      <c r="K973" s="10"/>
      <c r="M973" s="548"/>
      <c r="N973" s="548"/>
    </row>
    <row r="974" spans="2:14" s="5" customFormat="1" ht="31.5">
      <c r="B974" s="1"/>
      <c r="C974" s="351">
        <v>4646</v>
      </c>
      <c r="D974" s="352" t="s">
        <v>1017</v>
      </c>
      <c r="E974" s="353" t="s">
        <v>125</v>
      </c>
      <c r="F974" s="354">
        <v>1301493</v>
      </c>
      <c r="G974" s="288" t="s">
        <v>117</v>
      </c>
      <c r="H974" s="288"/>
      <c r="I974" s="1"/>
      <c r="J974" s="549"/>
      <c r="K974" s="10"/>
      <c r="M974" s="548"/>
      <c r="N974" s="548"/>
    </row>
    <row r="975" spans="2:14" s="5" customFormat="1" ht="31.5">
      <c r="B975" s="1"/>
      <c r="C975" s="351">
        <v>4647</v>
      </c>
      <c r="D975" s="352" t="s">
        <v>1018</v>
      </c>
      <c r="E975" s="353" t="s">
        <v>125</v>
      </c>
      <c r="F975" s="354">
        <v>1459203</v>
      </c>
      <c r="G975" s="288" t="s">
        <v>117</v>
      </c>
      <c r="H975" s="288"/>
      <c r="I975" s="1"/>
      <c r="J975" s="549"/>
      <c r="K975" s="10"/>
      <c r="M975" s="548"/>
      <c r="N975" s="548"/>
    </row>
    <row r="976" spans="2:14" s="5" customFormat="1" ht="31.5">
      <c r="B976" s="1"/>
      <c r="C976" s="351">
        <v>4648</v>
      </c>
      <c r="D976" s="352" t="s">
        <v>1019</v>
      </c>
      <c r="E976" s="353" t="s">
        <v>125</v>
      </c>
      <c r="F976" s="354">
        <v>1621402</v>
      </c>
      <c r="G976" s="288" t="s">
        <v>117</v>
      </c>
      <c r="H976" s="288"/>
      <c r="I976" s="1"/>
      <c r="J976" s="549"/>
      <c r="K976" s="10"/>
      <c r="M976" s="548"/>
      <c r="N976" s="548"/>
    </row>
    <row r="977" spans="2:14" s="5" customFormat="1" ht="31.5">
      <c r="B977" s="1"/>
      <c r="C977" s="351">
        <v>4649</v>
      </c>
      <c r="D977" s="352" t="s">
        <v>1020</v>
      </c>
      <c r="E977" s="353" t="s">
        <v>125</v>
      </c>
      <c r="F977" s="354">
        <v>981434</v>
      </c>
      <c r="G977" s="288" t="s">
        <v>117</v>
      </c>
      <c r="H977" s="288"/>
      <c r="I977" s="1"/>
      <c r="J977" s="549"/>
      <c r="K977" s="10"/>
      <c r="M977" s="548"/>
      <c r="N977" s="548"/>
    </row>
    <row r="978" spans="2:14" s="5" customFormat="1" ht="31.5">
      <c r="B978" s="1"/>
      <c r="C978" s="351">
        <v>4650</v>
      </c>
      <c r="D978" s="352" t="s">
        <v>1021</v>
      </c>
      <c r="E978" s="353" t="s">
        <v>125</v>
      </c>
      <c r="F978" s="354">
        <v>1047713</v>
      </c>
      <c r="G978" s="288" t="s">
        <v>117</v>
      </c>
      <c r="H978" s="288"/>
      <c r="I978" s="1"/>
      <c r="J978" s="549"/>
      <c r="K978" s="10"/>
      <c r="M978" s="548"/>
      <c r="N978" s="548"/>
    </row>
    <row r="979" spans="2:14" s="5" customFormat="1" ht="31.5">
      <c r="B979" s="1"/>
      <c r="C979" s="351">
        <v>4651</v>
      </c>
      <c r="D979" s="352" t="s">
        <v>1022</v>
      </c>
      <c r="E979" s="353" t="s">
        <v>125</v>
      </c>
      <c r="F979" s="354">
        <v>1233184</v>
      </c>
      <c r="G979" s="288" t="s">
        <v>117</v>
      </c>
      <c r="H979" s="288"/>
      <c r="I979" s="1"/>
      <c r="J979" s="549"/>
      <c r="K979" s="10"/>
      <c r="M979" s="548"/>
      <c r="N979" s="548"/>
    </row>
    <row r="980" spans="2:14" s="5" customFormat="1" ht="31.5">
      <c r="B980" s="1"/>
      <c r="C980" s="351">
        <v>4652</v>
      </c>
      <c r="D980" s="352" t="s">
        <v>1023</v>
      </c>
      <c r="E980" s="353" t="s">
        <v>125</v>
      </c>
      <c r="F980" s="354">
        <v>1630077</v>
      </c>
      <c r="G980" s="288" t="s">
        <v>117</v>
      </c>
      <c r="H980" s="288"/>
      <c r="I980" s="1"/>
      <c r="J980" s="549"/>
      <c r="K980" s="10"/>
      <c r="M980" s="548"/>
      <c r="N980" s="548"/>
    </row>
    <row r="981" spans="2:14" s="5" customFormat="1" ht="31.5">
      <c r="B981" s="1"/>
      <c r="C981" s="351">
        <v>4653</v>
      </c>
      <c r="D981" s="352" t="s">
        <v>1024</v>
      </c>
      <c r="E981" s="353" t="s">
        <v>125</v>
      </c>
      <c r="F981" s="354">
        <v>1736561</v>
      </c>
      <c r="G981" s="288" t="s">
        <v>117</v>
      </c>
      <c r="H981" s="288"/>
      <c r="I981" s="1"/>
      <c r="J981" s="549"/>
      <c r="K981" s="10"/>
      <c r="M981" s="548"/>
      <c r="N981" s="548"/>
    </row>
    <row r="982" spans="2:14" s="5" customFormat="1" ht="31.5">
      <c r="B982" s="1"/>
      <c r="C982" s="351">
        <v>4654</v>
      </c>
      <c r="D982" s="352" t="s">
        <v>1025</v>
      </c>
      <c r="E982" s="353" t="s">
        <v>125</v>
      </c>
      <c r="F982" s="354">
        <v>1872791</v>
      </c>
      <c r="G982" s="288" t="s">
        <v>117</v>
      </c>
      <c r="H982" s="288"/>
      <c r="I982" s="1"/>
      <c r="J982" s="549"/>
      <c r="K982" s="10"/>
      <c r="M982" s="548"/>
      <c r="N982" s="548"/>
    </row>
    <row r="983" spans="2:14" s="5" customFormat="1" ht="31.5">
      <c r="B983" s="1"/>
      <c r="C983" s="351">
        <v>4655</v>
      </c>
      <c r="D983" s="352" t="s">
        <v>1026</v>
      </c>
      <c r="E983" s="353" t="s">
        <v>125</v>
      </c>
      <c r="F983" s="354">
        <v>2063121</v>
      </c>
      <c r="G983" s="288" t="s">
        <v>117</v>
      </c>
      <c r="H983" s="288"/>
      <c r="I983" s="1"/>
      <c r="J983" s="549"/>
      <c r="K983" s="10"/>
      <c r="M983" s="548"/>
      <c r="N983" s="548"/>
    </row>
    <row r="984" spans="2:14" s="5" customFormat="1" ht="31.5">
      <c r="B984" s="1"/>
      <c r="C984" s="351">
        <v>4656</v>
      </c>
      <c r="D984" s="352" t="s">
        <v>1027</v>
      </c>
      <c r="E984" s="353" t="s">
        <v>125</v>
      </c>
      <c r="F984" s="354">
        <v>2183247</v>
      </c>
      <c r="G984" s="288" t="s">
        <v>117</v>
      </c>
      <c r="H984" s="288"/>
      <c r="I984" s="1"/>
      <c r="J984" s="549"/>
      <c r="K984" s="10"/>
      <c r="M984" s="548"/>
      <c r="N984" s="548"/>
    </row>
    <row r="985" spans="2:14" s="5" customFormat="1" ht="31.5">
      <c r="B985" s="1"/>
      <c r="C985" s="351">
        <v>4657</v>
      </c>
      <c r="D985" s="352" t="s">
        <v>1028</v>
      </c>
      <c r="E985" s="353" t="s">
        <v>125</v>
      </c>
      <c r="F985" s="354">
        <v>2423393</v>
      </c>
      <c r="G985" s="288" t="s">
        <v>117</v>
      </c>
      <c r="H985" s="288"/>
      <c r="I985" s="1"/>
      <c r="J985" s="549"/>
      <c r="K985" s="10"/>
      <c r="M985" s="548"/>
      <c r="N985" s="548"/>
    </row>
    <row r="986" spans="2:14" s="5" customFormat="1" ht="31.5">
      <c r="B986" s="1"/>
      <c r="C986" s="351">
        <v>4658</v>
      </c>
      <c r="D986" s="352" t="s">
        <v>1029</v>
      </c>
      <c r="E986" s="353" t="s">
        <v>125</v>
      </c>
      <c r="F986" s="354">
        <v>2653021</v>
      </c>
      <c r="G986" s="288" t="s">
        <v>117</v>
      </c>
      <c r="H986" s="288"/>
      <c r="I986" s="1"/>
      <c r="J986" s="549"/>
      <c r="K986" s="10"/>
      <c r="M986" s="548"/>
      <c r="N986" s="548"/>
    </row>
    <row r="987" spans="2:14" s="5" customFormat="1" ht="31.5">
      <c r="B987" s="1"/>
      <c r="C987" s="351">
        <v>4659</v>
      </c>
      <c r="D987" s="352" t="s">
        <v>1030</v>
      </c>
      <c r="E987" s="353" t="s">
        <v>122</v>
      </c>
      <c r="F987" s="354">
        <v>5693300</v>
      </c>
      <c r="G987" s="288" t="s">
        <v>117</v>
      </c>
      <c r="H987" s="288"/>
      <c r="I987" s="1"/>
      <c r="J987" s="549"/>
      <c r="K987" s="10"/>
      <c r="M987" s="548"/>
      <c r="N987" s="548"/>
    </row>
    <row r="988" spans="2:14" s="5" customFormat="1" ht="31.5">
      <c r="B988" s="1"/>
      <c r="C988" s="351">
        <v>4660</v>
      </c>
      <c r="D988" s="352" t="s">
        <v>1031</v>
      </c>
      <c r="E988" s="353" t="s">
        <v>122</v>
      </c>
      <c r="F988" s="354">
        <v>6915556</v>
      </c>
      <c r="G988" s="288" t="s">
        <v>117</v>
      </c>
      <c r="H988" s="288"/>
      <c r="I988" s="1"/>
      <c r="J988" s="549"/>
      <c r="K988" s="10"/>
      <c r="M988" s="548"/>
      <c r="N988" s="548"/>
    </row>
    <row r="989" spans="2:14" s="5" customFormat="1" ht="31.5">
      <c r="B989" s="1"/>
      <c r="C989" s="351">
        <v>4661</v>
      </c>
      <c r="D989" s="352" t="s">
        <v>1032</v>
      </c>
      <c r="E989" s="353" t="s">
        <v>122</v>
      </c>
      <c r="F989" s="354">
        <v>9747114</v>
      </c>
      <c r="G989" s="288" t="s">
        <v>117</v>
      </c>
      <c r="H989" s="288"/>
      <c r="I989" s="1"/>
      <c r="J989" s="549"/>
      <c r="K989" s="10"/>
      <c r="M989" s="548"/>
      <c r="N989" s="548"/>
    </row>
    <row r="990" spans="2:14" s="5" customFormat="1" ht="31.5">
      <c r="B990" s="1"/>
      <c r="C990" s="351">
        <v>4662</v>
      </c>
      <c r="D990" s="352" t="s">
        <v>1033</v>
      </c>
      <c r="E990" s="353" t="s">
        <v>125</v>
      </c>
      <c r="F990" s="354">
        <v>3172652</v>
      </c>
      <c r="G990" s="288" t="s">
        <v>117</v>
      </c>
      <c r="H990" s="288"/>
      <c r="I990" s="1"/>
      <c r="J990" s="549"/>
      <c r="K990" s="10"/>
      <c r="M990" s="548"/>
      <c r="N990" s="548"/>
    </row>
    <row r="991" spans="2:14" s="5" customFormat="1" ht="110.25">
      <c r="B991" s="1"/>
      <c r="C991" s="351">
        <v>4663</v>
      </c>
      <c r="D991" s="352" t="s">
        <v>1034</v>
      </c>
      <c r="E991" s="353" t="s">
        <v>116</v>
      </c>
      <c r="F991" s="354">
        <v>122720</v>
      </c>
      <c r="G991" s="288" t="s">
        <v>117</v>
      </c>
      <c r="H991" s="288"/>
      <c r="I991" s="1"/>
      <c r="J991" s="549"/>
      <c r="K991" s="10"/>
      <c r="M991" s="548"/>
      <c r="N991" s="548"/>
    </row>
    <row r="992" spans="2:14" s="5" customFormat="1" ht="47.25">
      <c r="B992" s="1"/>
      <c r="C992" s="351">
        <v>4668</v>
      </c>
      <c r="D992" s="352" t="s">
        <v>1035</v>
      </c>
      <c r="E992" s="353" t="s">
        <v>116</v>
      </c>
      <c r="F992" s="354">
        <v>5535</v>
      </c>
      <c r="G992" s="288" t="s">
        <v>117</v>
      </c>
      <c r="H992" s="288"/>
      <c r="I992" s="1"/>
      <c r="J992" s="549"/>
      <c r="K992" s="10"/>
      <c r="M992" s="548"/>
      <c r="N992" s="548"/>
    </row>
    <row r="993" spans="2:14" s="5" customFormat="1" ht="47.25">
      <c r="B993" s="1"/>
      <c r="C993" s="351">
        <v>4669</v>
      </c>
      <c r="D993" s="352" t="s">
        <v>1036</v>
      </c>
      <c r="E993" s="353" t="s">
        <v>116</v>
      </c>
      <c r="F993" s="354">
        <v>6493</v>
      </c>
      <c r="G993" s="288" t="s">
        <v>117</v>
      </c>
      <c r="H993" s="288"/>
      <c r="I993" s="1"/>
      <c r="J993" s="549"/>
      <c r="K993" s="10"/>
      <c r="M993" s="548"/>
      <c r="N993" s="548"/>
    </row>
    <row r="994" spans="2:14" s="5" customFormat="1" ht="47.25">
      <c r="B994" s="1"/>
      <c r="C994" s="351">
        <v>4670</v>
      </c>
      <c r="D994" s="352" t="s">
        <v>1037</v>
      </c>
      <c r="E994" s="353" t="s">
        <v>116</v>
      </c>
      <c r="F994" s="354">
        <v>6362</v>
      </c>
      <c r="G994" s="288" t="s">
        <v>117</v>
      </c>
      <c r="H994" s="288"/>
      <c r="I994" s="1"/>
      <c r="J994" s="549"/>
      <c r="K994" s="10"/>
      <c r="M994" s="548"/>
      <c r="N994" s="548"/>
    </row>
    <row r="995" spans="2:14" s="5" customFormat="1" ht="47.25">
      <c r="B995" s="1"/>
      <c r="C995" s="351">
        <v>4671</v>
      </c>
      <c r="D995" s="352" t="s">
        <v>1038</v>
      </c>
      <c r="E995" s="353" t="s">
        <v>116</v>
      </c>
      <c r="F995" s="354">
        <v>7588</v>
      </c>
      <c r="G995" s="288" t="s">
        <v>117</v>
      </c>
      <c r="H995" s="288"/>
      <c r="I995" s="1"/>
      <c r="J995" s="549"/>
      <c r="K995" s="10"/>
      <c r="M995" s="548"/>
      <c r="N995" s="548"/>
    </row>
    <row r="996" spans="2:14" s="5" customFormat="1" ht="31.5">
      <c r="B996" s="1"/>
      <c r="C996" s="351">
        <v>4672</v>
      </c>
      <c r="D996" s="352" t="s">
        <v>1039</v>
      </c>
      <c r="E996" s="353" t="s">
        <v>116</v>
      </c>
      <c r="F996" s="354">
        <v>5535</v>
      </c>
      <c r="G996" s="288" t="s">
        <v>117</v>
      </c>
      <c r="H996" s="288"/>
      <c r="I996" s="1"/>
      <c r="J996" s="549"/>
      <c r="K996" s="10"/>
      <c r="M996" s="548"/>
      <c r="N996" s="548"/>
    </row>
    <row r="997" spans="2:14" s="5" customFormat="1" ht="31.5">
      <c r="B997" s="1"/>
      <c r="C997" s="351">
        <v>4673</v>
      </c>
      <c r="D997" s="352" t="s">
        <v>1040</v>
      </c>
      <c r="E997" s="353" t="s">
        <v>116</v>
      </c>
      <c r="F997" s="354">
        <v>6493</v>
      </c>
      <c r="G997" s="288" t="s">
        <v>117</v>
      </c>
      <c r="H997" s="288"/>
      <c r="I997" s="1"/>
      <c r="J997" s="549"/>
      <c r="K997" s="10"/>
      <c r="M997" s="548"/>
      <c r="N997" s="548"/>
    </row>
    <row r="998" spans="2:14" s="5" customFormat="1" ht="31.5">
      <c r="B998" s="1"/>
      <c r="C998" s="351">
        <v>4674</v>
      </c>
      <c r="D998" s="352" t="s">
        <v>1041</v>
      </c>
      <c r="E998" s="353" t="s">
        <v>116</v>
      </c>
      <c r="F998" s="354">
        <v>7041</v>
      </c>
      <c r="G998" s="288" t="s">
        <v>117</v>
      </c>
      <c r="H998" s="288"/>
      <c r="I998" s="1"/>
      <c r="J998" s="549"/>
      <c r="K998" s="10"/>
      <c r="M998" s="548"/>
      <c r="N998" s="548"/>
    </row>
    <row r="999" spans="2:14" s="5" customFormat="1" ht="47.25">
      <c r="B999" s="1"/>
      <c r="C999" s="351">
        <v>4675</v>
      </c>
      <c r="D999" s="352" t="s">
        <v>1042</v>
      </c>
      <c r="E999" s="353" t="s">
        <v>125</v>
      </c>
      <c r="F999" s="354">
        <v>356254</v>
      </c>
      <c r="G999" s="288" t="s">
        <v>117</v>
      </c>
      <c r="H999" s="288"/>
      <c r="I999" s="1"/>
      <c r="J999" s="549"/>
      <c r="K999" s="10"/>
      <c r="M999" s="548"/>
      <c r="N999" s="548"/>
    </row>
    <row r="1000" spans="2:14" s="5" customFormat="1" ht="31.5">
      <c r="B1000" s="1"/>
      <c r="C1000" s="351">
        <v>4676</v>
      </c>
      <c r="D1000" s="352" t="s">
        <v>1043</v>
      </c>
      <c r="E1000" s="353" t="s">
        <v>116</v>
      </c>
      <c r="F1000" s="354">
        <v>7588</v>
      </c>
      <c r="G1000" s="288" t="s">
        <v>117</v>
      </c>
      <c r="H1000" s="288"/>
      <c r="I1000" s="1"/>
      <c r="J1000" s="549"/>
      <c r="K1000" s="10"/>
      <c r="M1000" s="548"/>
      <c r="N1000" s="548"/>
    </row>
    <row r="1001" spans="2:14" s="5" customFormat="1" ht="63">
      <c r="B1001" s="1"/>
      <c r="C1001" s="351">
        <v>4678</v>
      </c>
      <c r="D1001" s="352" t="s">
        <v>1044</v>
      </c>
      <c r="E1001" s="353" t="s">
        <v>116</v>
      </c>
      <c r="F1001" s="354">
        <v>89159</v>
      </c>
      <c r="G1001" s="288" t="s">
        <v>117</v>
      </c>
      <c r="H1001" s="288"/>
      <c r="I1001" s="1"/>
      <c r="J1001" s="549"/>
      <c r="K1001" s="10"/>
      <c r="M1001" s="548"/>
      <c r="N1001" s="548"/>
    </row>
    <row r="1002" spans="2:14" s="5" customFormat="1" ht="47.25">
      <c r="B1002" s="1"/>
      <c r="C1002" s="351">
        <v>4686</v>
      </c>
      <c r="D1002" s="352" t="s">
        <v>1045</v>
      </c>
      <c r="E1002" s="353" t="s">
        <v>125</v>
      </c>
      <c r="F1002" s="354">
        <v>185164</v>
      </c>
      <c r="G1002" s="288" t="s">
        <v>117</v>
      </c>
      <c r="H1002" s="288"/>
      <c r="I1002" s="1"/>
      <c r="J1002" s="549"/>
      <c r="K1002" s="10"/>
      <c r="M1002" s="548"/>
      <c r="N1002" s="548"/>
    </row>
    <row r="1003" spans="2:14" s="5" customFormat="1" ht="47.25">
      <c r="B1003" s="1"/>
      <c r="C1003" s="351">
        <v>4687</v>
      </c>
      <c r="D1003" s="352" t="s">
        <v>1046</v>
      </c>
      <c r="E1003" s="353" t="s">
        <v>125</v>
      </c>
      <c r="F1003" s="354">
        <v>128204</v>
      </c>
      <c r="G1003" s="288" t="s">
        <v>117</v>
      </c>
      <c r="H1003" s="288"/>
      <c r="I1003" s="1"/>
      <c r="J1003" s="549"/>
      <c r="K1003" s="10"/>
      <c r="M1003" s="548"/>
      <c r="N1003" s="548"/>
    </row>
    <row r="1004" spans="2:14" s="5" customFormat="1" ht="63">
      <c r="B1004" s="1"/>
      <c r="C1004" s="351">
        <v>4688</v>
      </c>
      <c r="D1004" s="352" t="s">
        <v>1047</v>
      </c>
      <c r="E1004" s="353" t="s">
        <v>125</v>
      </c>
      <c r="F1004" s="354">
        <v>214773</v>
      </c>
      <c r="G1004" s="288" t="s">
        <v>117</v>
      </c>
      <c r="H1004" s="288"/>
      <c r="I1004" s="1"/>
      <c r="J1004" s="549"/>
      <c r="K1004" s="10"/>
      <c r="M1004" s="548"/>
      <c r="N1004" s="548"/>
    </row>
    <row r="1005" spans="2:14" s="5" customFormat="1" ht="47.25">
      <c r="B1005" s="1"/>
      <c r="C1005" s="351">
        <v>4689</v>
      </c>
      <c r="D1005" s="352" t="s">
        <v>1048</v>
      </c>
      <c r="E1005" s="353" t="s">
        <v>125</v>
      </c>
      <c r="F1005" s="354">
        <v>151165</v>
      </c>
      <c r="G1005" s="288" t="s">
        <v>117</v>
      </c>
      <c r="H1005" s="288"/>
      <c r="I1005" s="1"/>
      <c r="J1005" s="549"/>
      <c r="K1005" s="10"/>
      <c r="M1005" s="548"/>
      <c r="N1005" s="548"/>
    </row>
    <row r="1006" spans="2:14" s="5" customFormat="1" ht="47.25">
      <c r="B1006" s="1"/>
      <c r="C1006" s="351">
        <v>4690</v>
      </c>
      <c r="D1006" s="352" t="s">
        <v>1049</v>
      </c>
      <c r="E1006" s="353" t="s">
        <v>125</v>
      </c>
      <c r="F1006" s="354">
        <v>147607</v>
      </c>
      <c r="G1006" s="288" t="s">
        <v>117</v>
      </c>
      <c r="H1006" s="288"/>
      <c r="I1006" s="1"/>
      <c r="J1006" s="549"/>
      <c r="K1006" s="10"/>
      <c r="M1006" s="548"/>
      <c r="N1006" s="548"/>
    </row>
    <row r="1007" spans="2:14" s="5" customFormat="1" ht="47.25">
      <c r="B1007" s="1"/>
      <c r="C1007" s="351">
        <v>4691</v>
      </c>
      <c r="D1007" s="352" t="s">
        <v>1050</v>
      </c>
      <c r="E1007" s="353" t="s">
        <v>125</v>
      </c>
      <c r="F1007" s="354">
        <v>113470</v>
      </c>
      <c r="G1007" s="288" t="s">
        <v>117</v>
      </c>
      <c r="H1007" s="288"/>
      <c r="I1007" s="1"/>
      <c r="J1007" s="549"/>
      <c r="K1007" s="10"/>
      <c r="M1007" s="548"/>
      <c r="N1007" s="548"/>
    </row>
    <row r="1008" spans="2:14" s="5" customFormat="1" ht="47.25">
      <c r="B1008" s="1"/>
      <c r="C1008" s="351">
        <v>4692</v>
      </c>
      <c r="D1008" s="352" t="s">
        <v>1051</v>
      </c>
      <c r="E1008" s="353" t="s">
        <v>125</v>
      </c>
      <c r="F1008" s="354">
        <v>159435</v>
      </c>
      <c r="G1008" s="288" t="s">
        <v>117</v>
      </c>
      <c r="H1008" s="288"/>
      <c r="I1008" s="1"/>
      <c r="J1008" s="549"/>
      <c r="K1008" s="10"/>
      <c r="M1008" s="548"/>
      <c r="N1008" s="548"/>
    </row>
    <row r="1009" spans="2:14" s="5" customFormat="1" ht="47.25">
      <c r="B1009" s="1"/>
      <c r="C1009" s="351">
        <v>4693</v>
      </c>
      <c r="D1009" s="352" t="s">
        <v>1052</v>
      </c>
      <c r="E1009" s="353" t="s">
        <v>125</v>
      </c>
      <c r="F1009" s="354">
        <v>155877</v>
      </c>
      <c r="G1009" s="288" t="s">
        <v>117</v>
      </c>
      <c r="H1009" s="288"/>
      <c r="I1009" s="1"/>
      <c r="J1009" s="549"/>
      <c r="K1009" s="10"/>
      <c r="M1009" s="548"/>
      <c r="N1009" s="548"/>
    </row>
    <row r="1010" spans="2:14" s="5" customFormat="1" ht="47.25">
      <c r="B1010" s="1"/>
      <c r="C1010" s="351">
        <v>4694</v>
      </c>
      <c r="D1010" s="352" t="s">
        <v>1053</v>
      </c>
      <c r="E1010" s="353" t="s">
        <v>125</v>
      </c>
      <c r="F1010" s="354">
        <v>126773</v>
      </c>
      <c r="G1010" s="288" t="s">
        <v>117</v>
      </c>
      <c r="H1010" s="288"/>
      <c r="I1010" s="1"/>
      <c r="J1010" s="549"/>
      <c r="K1010" s="10"/>
      <c r="M1010" s="548"/>
      <c r="N1010" s="548"/>
    </row>
    <row r="1011" spans="2:14" s="5" customFormat="1" ht="63">
      <c r="B1011" s="1"/>
      <c r="C1011" s="351">
        <v>4695</v>
      </c>
      <c r="D1011" s="352" t="s">
        <v>1054</v>
      </c>
      <c r="E1011" s="353" t="s">
        <v>472</v>
      </c>
      <c r="F1011" s="354">
        <v>2018</v>
      </c>
      <c r="G1011" s="288" t="s">
        <v>117</v>
      </c>
      <c r="H1011" s="288"/>
      <c r="I1011" s="1"/>
      <c r="J1011" s="549"/>
      <c r="K1011" s="10"/>
      <c r="M1011" s="548"/>
      <c r="N1011" s="548"/>
    </row>
    <row r="1012" spans="2:14" s="5" customFormat="1" ht="63">
      <c r="B1012" s="1"/>
      <c r="C1012" s="351">
        <v>4696</v>
      </c>
      <c r="D1012" s="352" t="s">
        <v>1055</v>
      </c>
      <c r="E1012" s="353" t="s">
        <v>472</v>
      </c>
      <c r="F1012" s="354">
        <v>2430</v>
      </c>
      <c r="G1012" s="288" t="s">
        <v>117</v>
      </c>
      <c r="H1012" s="288"/>
      <c r="I1012" s="1"/>
      <c r="J1012" s="549"/>
      <c r="K1012" s="10"/>
      <c r="M1012" s="548"/>
      <c r="N1012" s="548"/>
    </row>
    <row r="1013" spans="2:14" s="5" customFormat="1" ht="47.25">
      <c r="B1013" s="1"/>
      <c r="C1013" s="351">
        <v>4697</v>
      </c>
      <c r="D1013" s="352" t="s">
        <v>1056</v>
      </c>
      <c r="E1013" s="353" t="s">
        <v>125</v>
      </c>
      <c r="F1013" s="354">
        <v>178818</v>
      </c>
      <c r="G1013" s="288" t="s">
        <v>117</v>
      </c>
      <c r="H1013" s="288"/>
      <c r="I1013" s="1"/>
      <c r="J1013" s="549"/>
      <c r="K1013" s="10"/>
      <c r="M1013" s="548"/>
      <c r="N1013" s="548"/>
    </row>
    <row r="1014" spans="2:14" s="5" customFormat="1" ht="47.25">
      <c r="B1014" s="1"/>
      <c r="C1014" s="351">
        <v>4698</v>
      </c>
      <c r="D1014" s="352" t="s">
        <v>1057</v>
      </c>
      <c r="E1014" s="353" t="s">
        <v>125</v>
      </c>
      <c r="F1014" s="354">
        <v>179584</v>
      </c>
      <c r="G1014" s="288" t="s">
        <v>117</v>
      </c>
      <c r="H1014" s="288"/>
      <c r="I1014" s="1"/>
      <c r="J1014" s="549"/>
      <c r="K1014" s="10"/>
      <c r="M1014" s="548"/>
      <c r="N1014" s="548"/>
    </row>
    <row r="1015" spans="2:14" s="5" customFormat="1" ht="47.25">
      <c r="B1015" s="1"/>
      <c r="C1015" s="351">
        <v>4699</v>
      </c>
      <c r="D1015" s="352" t="s">
        <v>1058</v>
      </c>
      <c r="E1015" s="353" t="s">
        <v>125</v>
      </c>
      <c r="F1015" s="354">
        <v>175223</v>
      </c>
      <c r="G1015" s="288" t="s">
        <v>117</v>
      </c>
      <c r="H1015" s="288"/>
      <c r="I1015" s="1"/>
      <c r="J1015" s="549"/>
      <c r="K1015" s="10"/>
      <c r="M1015" s="548"/>
      <c r="N1015" s="548"/>
    </row>
    <row r="1016" spans="2:14" s="5" customFormat="1" ht="47.25">
      <c r="B1016" s="1"/>
      <c r="C1016" s="351">
        <v>4700</v>
      </c>
      <c r="D1016" s="352" t="s">
        <v>1059</v>
      </c>
      <c r="E1016" s="353" t="s">
        <v>125</v>
      </c>
      <c r="F1016" s="354">
        <v>172186</v>
      </c>
      <c r="G1016" s="288" t="s">
        <v>117</v>
      </c>
      <c r="H1016" s="288"/>
      <c r="I1016" s="1"/>
      <c r="J1016" s="549"/>
      <c r="K1016" s="10"/>
      <c r="M1016" s="548"/>
      <c r="N1016" s="548"/>
    </row>
    <row r="1017" spans="2:14" s="5" customFormat="1" ht="25.5">
      <c r="B1017" s="1"/>
      <c r="C1017" s="351">
        <v>4703</v>
      </c>
      <c r="D1017" s="352" t="s">
        <v>1060</v>
      </c>
      <c r="E1017" s="353" t="s">
        <v>116</v>
      </c>
      <c r="F1017" s="354">
        <v>2339</v>
      </c>
      <c r="G1017" s="288" t="s">
        <v>117</v>
      </c>
      <c r="H1017" s="288"/>
      <c r="I1017" s="1"/>
      <c r="J1017" s="549"/>
      <c r="K1017" s="10"/>
      <c r="M1017" s="548"/>
      <c r="N1017" s="548"/>
    </row>
    <row r="1018" spans="2:14" s="5" customFormat="1" ht="25.5">
      <c r="B1018" s="1"/>
      <c r="C1018" s="351">
        <v>4704</v>
      </c>
      <c r="D1018" s="352" t="s">
        <v>1061</v>
      </c>
      <c r="E1018" s="353" t="s">
        <v>116</v>
      </c>
      <c r="F1018" s="354">
        <v>2474</v>
      </c>
      <c r="G1018" s="288" t="s">
        <v>117</v>
      </c>
      <c r="H1018" s="288"/>
      <c r="I1018" s="1"/>
      <c r="J1018" s="549"/>
      <c r="K1018" s="10"/>
      <c r="M1018" s="548"/>
      <c r="N1018" s="548"/>
    </row>
    <row r="1019" spans="2:14" s="5" customFormat="1" ht="110.25">
      <c r="B1019" s="1"/>
      <c r="C1019" s="351">
        <v>4709</v>
      </c>
      <c r="D1019" s="352" t="s">
        <v>1062</v>
      </c>
      <c r="E1019" s="353" t="s">
        <v>116</v>
      </c>
      <c r="F1019" s="354">
        <v>103729</v>
      </c>
      <c r="G1019" s="288" t="s">
        <v>117</v>
      </c>
      <c r="H1019" s="288"/>
      <c r="I1019" s="1"/>
      <c r="J1019" s="549"/>
      <c r="K1019" s="10"/>
      <c r="M1019" s="548"/>
      <c r="N1019" s="548"/>
    </row>
    <row r="1020" spans="2:14" s="5" customFormat="1" ht="63">
      <c r="B1020" s="1"/>
      <c r="C1020" s="351">
        <v>4710</v>
      </c>
      <c r="D1020" s="352" t="s">
        <v>1063</v>
      </c>
      <c r="E1020" s="353" t="s">
        <v>122</v>
      </c>
      <c r="F1020" s="354">
        <v>12109</v>
      </c>
      <c r="G1020" s="288" t="s">
        <v>117</v>
      </c>
      <c r="H1020" s="288"/>
      <c r="I1020" s="1"/>
      <c r="J1020" s="549"/>
      <c r="K1020" s="10"/>
      <c r="M1020" s="548"/>
      <c r="N1020" s="548"/>
    </row>
    <row r="1021" spans="2:14" s="5" customFormat="1" ht="47.25">
      <c r="B1021" s="1"/>
      <c r="C1021" s="351">
        <v>4711</v>
      </c>
      <c r="D1021" s="352" t="s">
        <v>1064</v>
      </c>
      <c r="E1021" s="353" t="s">
        <v>125</v>
      </c>
      <c r="F1021" s="354">
        <v>35599</v>
      </c>
      <c r="G1021" s="288" t="s">
        <v>117</v>
      </c>
      <c r="H1021" s="288"/>
      <c r="I1021" s="1"/>
      <c r="J1021" s="549"/>
      <c r="K1021" s="10"/>
      <c r="M1021" s="548"/>
      <c r="N1021" s="548"/>
    </row>
    <row r="1022" spans="2:14" s="5" customFormat="1" ht="47.25">
      <c r="B1022" s="1"/>
      <c r="C1022" s="351">
        <v>4712</v>
      </c>
      <c r="D1022" s="352" t="s">
        <v>1065</v>
      </c>
      <c r="E1022" s="353" t="s">
        <v>119</v>
      </c>
      <c r="F1022" s="354">
        <v>1092875</v>
      </c>
      <c r="G1022" s="288" t="s">
        <v>117</v>
      </c>
      <c r="H1022" s="288"/>
      <c r="I1022" s="1"/>
      <c r="J1022" s="549"/>
      <c r="K1022" s="10"/>
      <c r="M1022" s="548"/>
      <c r="N1022" s="548"/>
    </row>
    <row r="1023" spans="2:14" s="5" customFormat="1" ht="45">
      <c r="B1023" s="1"/>
      <c r="C1023" s="458">
        <v>4737</v>
      </c>
      <c r="D1023" s="460" t="s">
        <v>1066</v>
      </c>
      <c r="E1023" s="462" t="s">
        <v>122</v>
      </c>
      <c r="F1023" s="464">
        <v>793367</v>
      </c>
      <c r="G1023" s="288" t="s">
        <v>117</v>
      </c>
      <c r="H1023" s="288"/>
      <c r="I1023" s="1"/>
      <c r="J1023" s="549"/>
      <c r="K1023" s="10"/>
      <c r="M1023" s="548"/>
      <c r="N1023" s="548"/>
    </row>
    <row r="1024" spans="2:14" s="5" customFormat="1" ht="45">
      <c r="B1024" s="1"/>
      <c r="C1024" s="458">
        <v>4738</v>
      </c>
      <c r="D1024" s="460" t="s">
        <v>1067</v>
      </c>
      <c r="E1024" s="462" t="s">
        <v>122</v>
      </c>
      <c r="F1024" s="464">
        <v>601844</v>
      </c>
      <c r="G1024" s="288" t="s">
        <v>117</v>
      </c>
      <c r="H1024" s="288"/>
      <c r="I1024" s="1"/>
      <c r="J1024" s="549"/>
      <c r="K1024" s="10"/>
      <c r="M1024" s="548"/>
      <c r="N1024" s="548"/>
    </row>
    <row r="1025" spans="2:14" s="5" customFormat="1" ht="45">
      <c r="B1025" s="1"/>
      <c r="C1025" s="458">
        <v>4739</v>
      </c>
      <c r="D1025" s="460" t="s">
        <v>1068</v>
      </c>
      <c r="E1025" s="462" t="s">
        <v>122</v>
      </c>
      <c r="F1025" s="464">
        <v>860756</v>
      </c>
      <c r="G1025" s="288" t="s">
        <v>117</v>
      </c>
      <c r="H1025" s="288"/>
      <c r="I1025" s="1"/>
      <c r="J1025" s="549"/>
      <c r="K1025" s="10"/>
      <c r="M1025" s="548"/>
      <c r="N1025" s="548"/>
    </row>
    <row r="1026" spans="2:14" s="5" customFormat="1" ht="45">
      <c r="B1026" s="1"/>
      <c r="C1026" s="458">
        <v>4740</v>
      </c>
      <c r="D1026" s="460" t="s">
        <v>1069</v>
      </c>
      <c r="E1026" s="462" t="s">
        <v>122</v>
      </c>
      <c r="F1026" s="464">
        <v>936037</v>
      </c>
      <c r="G1026" s="288" t="s">
        <v>117</v>
      </c>
      <c r="H1026" s="288"/>
      <c r="I1026" s="1"/>
      <c r="J1026" s="549"/>
      <c r="K1026" s="10"/>
      <c r="M1026" s="548"/>
      <c r="N1026" s="548"/>
    </row>
    <row r="1027" spans="2:14" s="5" customFormat="1" ht="63">
      <c r="B1027" s="1"/>
      <c r="C1027" s="351">
        <v>4741</v>
      </c>
      <c r="D1027" s="352" t="s">
        <v>1070</v>
      </c>
      <c r="E1027" s="353" t="s">
        <v>122</v>
      </c>
      <c r="F1027" s="354">
        <v>1283359</v>
      </c>
      <c r="G1027" s="288" t="s">
        <v>117</v>
      </c>
      <c r="H1027" s="288"/>
      <c r="I1027" s="1"/>
      <c r="J1027" s="549"/>
      <c r="K1027" s="10"/>
      <c r="M1027" s="548"/>
      <c r="N1027" s="548"/>
    </row>
    <row r="1028" spans="2:14" s="5" customFormat="1" ht="63">
      <c r="B1028" s="1"/>
      <c r="C1028" s="351">
        <v>4742</v>
      </c>
      <c r="D1028" s="352" t="s">
        <v>1071</v>
      </c>
      <c r="E1028" s="353" t="s">
        <v>122</v>
      </c>
      <c r="F1028" s="354">
        <v>1374512</v>
      </c>
      <c r="G1028" s="288" t="s">
        <v>117</v>
      </c>
      <c r="H1028" s="288"/>
      <c r="I1028" s="1"/>
      <c r="J1028" s="549"/>
      <c r="K1028" s="10"/>
      <c r="M1028" s="548"/>
      <c r="N1028" s="548"/>
    </row>
    <row r="1029" spans="2:14" s="5" customFormat="1" ht="78.75">
      <c r="B1029" s="1"/>
      <c r="C1029" s="351">
        <v>4743</v>
      </c>
      <c r="D1029" s="352" t="s">
        <v>1072</v>
      </c>
      <c r="E1029" s="353" t="s">
        <v>119</v>
      </c>
      <c r="F1029" s="354">
        <v>143531</v>
      </c>
      <c r="G1029" s="288" t="s">
        <v>117</v>
      </c>
      <c r="H1029" s="288"/>
      <c r="I1029" s="1"/>
      <c r="J1029" s="549"/>
      <c r="K1029" s="10"/>
      <c r="M1029" s="548"/>
      <c r="N1029" s="548"/>
    </row>
    <row r="1030" spans="2:14" s="5" customFormat="1" ht="78.75">
      <c r="B1030" s="1"/>
      <c r="C1030" s="351">
        <v>4744</v>
      </c>
      <c r="D1030" s="352" t="s">
        <v>1073</v>
      </c>
      <c r="E1030" s="353" t="s">
        <v>119</v>
      </c>
      <c r="F1030" s="354">
        <v>160162</v>
      </c>
      <c r="G1030" s="288" t="s">
        <v>117</v>
      </c>
      <c r="H1030" s="288"/>
      <c r="I1030" s="1"/>
      <c r="J1030" s="549"/>
      <c r="K1030" s="10"/>
      <c r="M1030" s="548"/>
      <c r="N1030" s="548"/>
    </row>
    <row r="1031" spans="2:14" s="5" customFormat="1" ht="78.75">
      <c r="B1031" s="1"/>
      <c r="C1031" s="351">
        <v>4745</v>
      </c>
      <c r="D1031" s="352" t="s">
        <v>1074</v>
      </c>
      <c r="E1031" s="353" t="s">
        <v>119</v>
      </c>
      <c r="F1031" s="354">
        <v>141056</v>
      </c>
      <c r="G1031" s="288" t="s">
        <v>117</v>
      </c>
      <c r="H1031" s="288"/>
      <c r="I1031" s="1"/>
      <c r="J1031" s="549"/>
      <c r="K1031" s="10"/>
      <c r="M1031" s="548"/>
      <c r="N1031" s="548"/>
    </row>
    <row r="1032" spans="2:14" s="5" customFormat="1" ht="78.75">
      <c r="B1032" s="1"/>
      <c r="C1032" s="351">
        <v>4746</v>
      </c>
      <c r="D1032" s="352" t="s">
        <v>1075</v>
      </c>
      <c r="E1032" s="353" t="s">
        <v>119</v>
      </c>
      <c r="F1032" s="354">
        <v>144459</v>
      </c>
      <c r="G1032" s="288" t="s">
        <v>117</v>
      </c>
      <c r="H1032" s="288"/>
      <c r="I1032" s="1"/>
      <c r="J1032" s="549"/>
      <c r="K1032" s="10"/>
      <c r="M1032" s="548"/>
      <c r="N1032" s="548"/>
    </row>
    <row r="1033" spans="2:14" s="5" customFormat="1" ht="78.75">
      <c r="B1033" s="1"/>
      <c r="C1033" s="351">
        <v>4747</v>
      </c>
      <c r="D1033" s="352" t="s">
        <v>1076</v>
      </c>
      <c r="E1033" s="353" t="s">
        <v>119</v>
      </c>
      <c r="F1033" s="354">
        <v>135177</v>
      </c>
      <c r="G1033" s="288" t="s">
        <v>117</v>
      </c>
      <c r="H1033" s="288"/>
      <c r="I1033" s="1"/>
      <c r="J1033" s="549"/>
      <c r="K1033" s="10"/>
      <c r="M1033" s="548"/>
      <c r="N1033" s="548"/>
    </row>
    <row r="1034" spans="2:14" s="5" customFormat="1" ht="78.75">
      <c r="B1034" s="1"/>
      <c r="C1034" s="351">
        <v>4748</v>
      </c>
      <c r="D1034" s="352" t="s">
        <v>1077</v>
      </c>
      <c r="E1034" s="353" t="s">
        <v>119</v>
      </c>
      <c r="F1034" s="354">
        <v>135177</v>
      </c>
      <c r="G1034" s="288" t="s">
        <v>117</v>
      </c>
      <c r="H1034" s="288"/>
      <c r="I1034" s="1"/>
      <c r="J1034" s="549"/>
      <c r="K1034" s="10"/>
      <c r="M1034" s="548"/>
      <c r="N1034" s="548"/>
    </row>
    <row r="1035" spans="2:14" s="5" customFormat="1" ht="78.75">
      <c r="B1035" s="1"/>
      <c r="C1035" s="351">
        <v>4749</v>
      </c>
      <c r="D1035" s="352" t="s">
        <v>1078</v>
      </c>
      <c r="E1035" s="353" t="s">
        <v>119</v>
      </c>
      <c r="F1035" s="354">
        <v>126598</v>
      </c>
      <c r="G1035" s="288" t="s">
        <v>117</v>
      </c>
      <c r="H1035" s="288"/>
      <c r="I1035" s="1"/>
      <c r="J1035" s="549"/>
      <c r="K1035" s="10"/>
      <c r="M1035" s="548"/>
      <c r="N1035" s="548"/>
    </row>
    <row r="1036" spans="2:14" s="5" customFormat="1" ht="30">
      <c r="B1036" s="1"/>
      <c r="C1036" s="458">
        <v>4751</v>
      </c>
      <c r="D1036" s="460" t="s">
        <v>1079</v>
      </c>
      <c r="E1036" s="462" t="s">
        <v>122</v>
      </c>
      <c r="F1036" s="464">
        <v>10768</v>
      </c>
      <c r="G1036" s="288" t="s">
        <v>117</v>
      </c>
      <c r="H1036" s="288"/>
      <c r="I1036" s="1"/>
      <c r="J1036" s="549"/>
      <c r="K1036" s="10"/>
      <c r="M1036" s="548"/>
      <c r="N1036" s="548"/>
    </row>
    <row r="1037" spans="2:14" s="5" customFormat="1" ht="78.75">
      <c r="B1037" s="1"/>
      <c r="C1037" s="351">
        <v>4753</v>
      </c>
      <c r="D1037" s="352" t="s">
        <v>1080</v>
      </c>
      <c r="E1037" s="353" t="s">
        <v>119</v>
      </c>
      <c r="F1037" s="354">
        <v>148282</v>
      </c>
      <c r="G1037" s="288" t="s">
        <v>117</v>
      </c>
      <c r="H1037" s="288"/>
      <c r="I1037" s="1"/>
      <c r="J1037" s="549"/>
      <c r="K1037" s="10"/>
      <c r="M1037" s="548"/>
      <c r="N1037" s="548"/>
    </row>
    <row r="1038" spans="2:14" s="5" customFormat="1" ht="60">
      <c r="B1038" s="1"/>
      <c r="C1038" s="458">
        <v>4754</v>
      </c>
      <c r="D1038" s="460" t="s">
        <v>1081</v>
      </c>
      <c r="E1038" s="462" t="s">
        <v>119</v>
      </c>
      <c r="F1038" s="464">
        <v>139000</v>
      </c>
      <c r="G1038" s="288" t="s">
        <v>117</v>
      </c>
      <c r="H1038" s="288"/>
      <c r="I1038" s="1"/>
      <c r="J1038" s="549"/>
      <c r="K1038" s="10"/>
      <c r="M1038" s="548"/>
      <c r="N1038" s="548"/>
    </row>
    <row r="1039" spans="2:14" s="5" customFormat="1" ht="60">
      <c r="B1039" s="1"/>
      <c r="C1039" s="458">
        <v>4755</v>
      </c>
      <c r="D1039" s="460" t="s">
        <v>1082</v>
      </c>
      <c r="E1039" s="462" t="s">
        <v>119</v>
      </c>
      <c r="F1039" s="464">
        <v>139000</v>
      </c>
      <c r="G1039" s="288" t="s">
        <v>117</v>
      </c>
      <c r="H1039" s="288"/>
      <c r="I1039" s="1"/>
      <c r="J1039" s="549"/>
      <c r="K1039" s="10"/>
      <c r="M1039" s="548"/>
      <c r="N1039" s="548"/>
    </row>
    <row r="1040" spans="2:14" s="5" customFormat="1" ht="25.5">
      <c r="B1040" s="1"/>
      <c r="C1040" s="458">
        <v>4758</v>
      </c>
      <c r="D1040" s="460" t="s">
        <v>1083</v>
      </c>
      <c r="E1040" s="462" t="s">
        <v>122</v>
      </c>
      <c r="F1040" s="464">
        <v>6535</v>
      </c>
      <c r="G1040" s="288" t="s">
        <v>117</v>
      </c>
      <c r="H1040" s="288"/>
      <c r="I1040" s="1"/>
      <c r="J1040" s="549"/>
      <c r="K1040" s="10"/>
      <c r="M1040" s="548"/>
      <c r="N1040" s="548"/>
    </row>
    <row r="1041" spans="2:14" s="5" customFormat="1" ht="45">
      <c r="B1041" s="1"/>
      <c r="C1041" s="458">
        <v>4759</v>
      </c>
      <c r="D1041" s="460" t="s">
        <v>1084</v>
      </c>
      <c r="E1041" s="462" t="s">
        <v>122</v>
      </c>
      <c r="F1041" s="464">
        <v>35601</v>
      </c>
      <c r="G1041" s="288" t="s">
        <v>117</v>
      </c>
      <c r="H1041" s="288"/>
      <c r="I1041" s="1"/>
      <c r="J1041" s="549"/>
      <c r="K1041" s="10"/>
      <c r="M1041" s="548"/>
      <c r="N1041" s="548"/>
    </row>
    <row r="1042" spans="2:14" s="5" customFormat="1" ht="45">
      <c r="B1042" s="1"/>
      <c r="C1042" s="458">
        <v>4760</v>
      </c>
      <c r="D1042" s="460" t="s">
        <v>1085</v>
      </c>
      <c r="E1042" s="462" t="s">
        <v>116</v>
      </c>
      <c r="F1042" s="464">
        <v>488743</v>
      </c>
      <c r="G1042" s="288" t="s">
        <v>117</v>
      </c>
      <c r="H1042" s="288" t="s">
        <v>145</v>
      </c>
      <c r="I1042" s="1"/>
      <c r="J1042" s="549"/>
      <c r="K1042" s="10"/>
      <c r="M1042" s="548"/>
      <c r="N1042" s="548"/>
    </row>
    <row r="1043" spans="2:14" s="5" customFormat="1" ht="45">
      <c r="B1043" s="1"/>
      <c r="C1043" s="458">
        <v>4761</v>
      </c>
      <c r="D1043" s="460" t="s">
        <v>1086</v>
      </c>
      <c r="E1043" s="462" t="s">
        <v>122</v>
      </c>
      <c r="F1043" s="464">
        <v>226788</v>
      </c>
      <c r="G1043" s="288" t="s">
        <v>117</v>
      </c>
      <c r="H1043" s="288" t="s">
        <v>145</v>
      </c>
      <c r="I1043" s="1"/>
      <c r="J1043" s="549"/>
      <c r="K1043" s="10"/>
      <c r="M1043" s="548"/>
      <c r="N1043" s="548"/>
    </row>
    <row r="1044" spans="2:14" s="5" customFormat="1" ht="45">
      <c r="B1044" s="1"/>
      <c r="C1044" s="458">
        <v>4762</v>
      </c>
      <c r="D1044" s="460" t="s">
        <v>1087</v>
      </c>
      <c r="E1044" s="462" t="s">
        <v>122</v>
      </c>
      <c r="F1044" s="464">
        <v>31940</v>
      </c>
      <c r="G1044" s="288" t="s">
        <v>117</v>
      </c>
      <c r="H1044" s="288"/>
      <c r="I1044" s="1"/>
      <c r="J1044" s="549"/>
      <c r="K1044" s="10"/>
      <c r="M1044" s="548"/>
      <c r="N1044" s="548"/>
    </row>
    <row r="1045" spans="2:14" s="5" customFormat="1" ht="31.5">
      <c r="B1045" s="1"/>
      <c r="C1045" s="351">
        <v>4764</v>
      </c>
      <c r="D1045" s="352" t="s">
        <v>1088</v>
      </c>
      <c r="E1045" s="353" t="s">
        <v>125</v>
      </c>
      <c r="F1045" s="354">
        <v>1434</v>
      </c>
      <c r="G1045" s="288" t="s">
        <v>117</v>
      </c>
      <c r="H1045" s="288"/>
      <c r="I1045" s="1"/>
      <c r="J1045" s="549"/>
      <c r="K1045" s="10"/>
      <c r="M1045" s="548"/>
      <c r="N1045" s="548"/>
    </row>
    <row r="1046" spans="2:14" s="5" customFormat="1" ht="47.25">
      <c r="B1046" s="1"/>
      <c r="C1046" s="351">
        <v>4765</v>
      </c>
      <c r="D1046" s="352" t="s">
        <v>1089</v>
      </c>
      <c r="E1046" s="353" t="s">
        <v>125</v>
      </c>
      <c r="F1046" s="354">
        <v>1710</v>
      </c>
      <c r="G1046" s="288" t="s">
        <v>117</v>
      </c>
      <c r="H1046" s="288" t="s">
        <v>145</v>
      </c>
      <c r="I1046" s="1"/>
      <c r="J1046" s="549"/>
      <c r="K1046" s="10"/>
      <c r="M1046" s="548"/>
      <c r="N1046" s="548"/>
    </row>
    <row r="1047" spans="2:14" s="5" customFormat="1" ht="31.5">
      <c r="B1047" s="1"/>
      <c r="C1047" s="351">
        <v>4776</v>
      </c>
      <c r="D1047" s="352" t="s">
        <v>1090</v>
      </c>
      <c r="E1047" s="353" t="s">
        <v>116</v>
      </c>
      <c r="F1047" s="354">
        <v>2102</v>
      </c>
      <c r="G1047" s="288" t="s">
        <v>117</v>
      </c>
      <c r="H1047" s="288"/>
      <c r="I1047" s="1"/>
      <c r="J1047" s="549"/>
      <c r="K1047" s="10"/>
      <c r="M1047" s="548"/>
      <c r="N1047" s="548"/>
    </row>
    <row r="1048" spans="2:14" s="5" customFormat="1" ht="31.5">
      <c r="B1048" s="1"/>
      <c r="C1048" s="351">
        <v>4777</v>
      </c>
      <c r="D1048" s="352" t="s">
        <v>1091</v>
      </c>
      <c r="E1048" s="353" t="s">
        <v>116</v>
      </c>
      <c r="F1048" s="354">
        <v>4431</v>
      </c>
      <c r="G1048" s="288" t="s">
        <v>117</v>
      </c>
      <c r="H1048" s="288"/>
      <c r="I1048" s="1"/>
      <c r="J1048" s="549"/>
      <c r="K1048" s="10"/>
      <c r="M1048" s="548"/>
      <c r="N1048" s="548"/>
    </row>
    <row r="1049" spans="2:14" s="5" customFormat="1" ht="78.75">
      <c r="B1049" s="1"/>
      <c r="C1049" s="351">
        <v>4778</v>
      </c>
      <c r="D1049" s="352" t="s">
        <v>1092</v>
      </c>
      <c r="E1049" s="353" t="s">
        <v>125</v>
      </c>
      <c r="F1049" s="354">
        <v>49171</v>
      </c>
      <c r="G1049" s="288" t="s">
        <v>117</v>
      </c>
      <c r="H1049" s="288"/>
      <c r="I1049" s="1"/>
      <c r="J1049" s="549"/>
      <c r="K1049" s="10"/>
      <c r="M1049" s="548"/>
      <c r="N1049" s="548"/>
    </row>
    <row r="1050" spans="2:14" s="5" customFormat="1" ht="78.75">
      <c r="B1050" s="1"/>
      <c r="C1050" s="351">
        <v>4779</v>
      </c>
      <c r="D1050" s="352" t="s">
        <v>1093</v>
      </c>
      <c r="E1050" s="353" t="s">
        <v>125</v>
      </c>
      <c r="F1050" s="354">
        <v>111105</v>
      </c>
      <c r="G1050" s="288" t="s">
        <v>117</v>
      </c>
      <c r="H1050" s="288"/>
      <c r="I1050" s="1"/>
      <c r="J1050" s="549"/>
      <c r="K1050" s="10"/>
      <c r="M1050" s="548"/>
      <c r="N1050" s="548"/>
    </row>
    <row r="1051" spans="2:14" s="5" customFormat="1" ht="31.5">
      <c r="B1051" s="1"/>
      <c r="C1051" s="351">
        <v>4780</v>
      </c>
      <c r="D1051" s="352" t="s">
        <v>1094</v>
      </c>
      <c r="E1051" s="353" t="s">
        <v>1095</v>
      </c>
      <c r="F1051" s="354">
        <v>255090</v>
      </c>
      <c r="G1051" s="288" t="s">
        <v>117</v>
      </c>
      <c r="H1051" s="288"/>
      <c r="I1051" s="1"/>
      <c r="J1051" s="549"/>
      <c r="K1051" s="10"/>
      <c r="M1051" s="548"/>
      <c r="N1051" s="548"/>
    </row>
    <row r="1052" spans="2:14" s="5" customFormat="1" ht="31.5">
      <c r="B1052" s="1"/>
      <c r="C1052" s="351">
        <v>4781</v>
      </c>
      <c r="D1052" s="352" t="s">
        <v>1096</v>
      </c>
      <c r="E1052" s="353" t="s">
        <v>119</v>
      </c>
      <c r="F1052" s="354">
        <v>11322</v>
      </c>
      <c r="G1052" s="288" t="s">
        <v>117</v>
      </c>
      <c r="H1052" s="288"/>
      <c r="I1052" s="1"/>
      <c r="J1052" s="549"/>
      <c r="K1052" s="10"/>
      <c r="M1052" s="548"/>
      <c r="N1052" s="548"/>
    </row>
    <row r="1053" spans="2:14" s="5" customFormat="1" ht="25.5">
      <c r="B1053" s="1"/>
      <c r="C1053" s="351">
        <v>4782</v>
      </c>
      <c r="D1053" s="352" t="s">
        <v>1097</v>
      </c>
      <c r="E1053" s="353" t="s">
        <v>116</v>
      </c>
      <c r="F1053" s="354">
        <v>858</v>
      </c>
      <c r="G1053" s="288" t="s">
        <v>117</v>
      </c>
      <c r="H1053" s="288"/>
      <c r="I1053" s="1"/>
      <c r="J1053" s="549"/>
      <c r="K1053" s="10"/>
      <c r="M1053" s="548"/>
      <c r="N1053" s="548"/>
    </row>
    <row r="1054" spans="2:14" s="5" customFormat="1" ht="31.5">
      <c r="B1054" s="1"/>
      <c r="C1054" s="351">
        <v>4783</v>
      </c>
      <c r="D1054" s="352" t="s">
        <v>1098</v>
      </c>
      <c r="E1054" s="353" t="s">
        <v>119</v>
      </c>
      <c r="F1054" s="354">
        <v>589676</v>
      </c>
      <c r="G1054" s="288" t="s">
        <v>117</v>
      </c>
      <c r="H1054" s="288"/>
      <c r="I1054" s="1"/>
      <c r="J1054" s="549"/>
      <c r="K1054" s="10"/>
      <c r="M1054" s="548"/>
      <c r="N1054" s="548"/>
    </row>
    <row r="1055" spans="2:14" s="5" customFormat="1" ht="47.25">
      <c r="B1055" s="1"/>
      <c r="C1055" s="351">
        <v>4784</v>
      </c>
      <c r="D1055" s="352" t="s">
        <v>1099</v>
      </c>
      <c r="E1055" s="353" t="s">
        <v>119</v>
      </c>
      <c r="F1055" s="354">
        <v>17171</v>
      </c>
      <c r="G1055" s="288" t="s">
        <v>117</v>
      </c>
      <c r="H1055" s="288"/>
      <c r="I1055" s="1"/>
      <c r="J1055" s="549"/>
      <c r="K1055" s="10"/>
      <c r="M1055" s="548"/>
      <c r="N1055" s="548"/>
    </row>
    <row r="1056" spans="2:14" s="5" customFormat="1" ht="63">
      <c r="B1056" s="1"/>
      <c r="C1056" s="351">
        <v>4786</v>
      </c>
      <c r="D1056" s="352" t="s">
        <v>1100</v>
      </c>
      <c r="E1056" s="353" t="s">
        <v>122</v>
      </c>
      <c r="F1056" s="354">
        <v>346346</v>
      </c>
      <c r="G1056" s="288" t="s">
        <v>117</v>
      </c>
      <c r="H1056" s="288"/>
      <c r="I1056" s="1"/>
      <c r="J1056" s="549"/>
      <c r="K1056" s="10"/>
      <c r="M1056" s="548"/>
      <c r="N1056" s="548"/>
    </row>
    <row r="1057" spans="2:14" s="5" customFormat="1" ht="31.5">
      <c r="B1057" s="1"/>
      <c r="C1057" s="351">
        <v>4787</v>
      </c>
      <c r="D1057" s="352" t="s">
        <v>1101</v>
      </c>
      <c r="E1057" s="353" t="s">
        <v>125</v>
      </c>
      <c r="F1057" s="354">
        <v>13573</v>
      </c>
      <c r="G1057" s="288" t="s">
        <v>117</v>
      </c>
      <c r="H1057" s="288"/>
      <c r="I1057" s="1"/>
      <c r="J1057" s="549"/>
      <c r="K1057" s="10"/>
      <c r="M1057" s="548"/>
      <c r="N1057" s="548"/>
    </row>
    <row r="1058" spans="2:14" s="5" customFormat="1" ht="31.5">
      <c r="B1058" s="1"/>
      <c r="C1058" s="351">
        <v>4788</v>
      </c>
      <c r="D1058" s="352" t="s">
        <v>1102</v>
      </c>
      <c r="E1058" s="353" t="s">
        <v>122</v>
      </c>
      <c r="F1058" s="354">
        <v>39877</v>
      </c>
      <c r="G1058" s="288" t="s">
        <v>117</v>
      </c>
      <c r="H1058" s="288"/>
      <c r="I1058" s="1"/>
      <c r="J1058" s="549"/>
      <c r="K1058" s="10"/>
      <c r="M1058" s="548"/>
      <c r="N1058" s="548"/>
    </row>
    <row r="1059" spans="2:14" s="5" customFormat="1" ht="31.5">
      <c r="B1059" s="1"/>
      <c r="C1059" s="351">
        <v>4789</v>
      </c>
      <c r="D1059" s="352" t="s">
        <v>1103</v>
      </c>
      <c r="E1059" s="353" t="s">
        <v>122</v>
      </c>
      <c r="F1059" s="354">
        <v>9390</v>
      </c>
      <c r="G1059" s="288" t="s">
        <v>117</v>
      </c>
      <c r="H1059" s="288"/>
      <c r="I1059" s="1"/>
      <c r="J1059" s="549"/>
      <c r="K1059" s="10"/>
      <c r="M1059" s="548"/>
      <c r="N1059" s="548"/>
    </row>
    <row r="1060" spans="2:14" s="5" customFormat="1" ht="30">
      <c r="B1060" s="1"/>
      <c r="C1060" s="458">
        <v>4790</v>
      </c>
      <c r="D1060" s="460" t="s">
        <v>1104</v>
      </c>
      <c r="E1060" s="462" t="s">
        <v>122</v>
      </c>
      <c r="F1060" s="464">
        <v>11254</v>
      </c>
      <c r="G1060" s="288" t="s">
        <v>117</v>
      </c>
      <c r="H1060" s="288"/>
      <c r="I1060" s="1"/>
      <c r="J1060" s="549"/>
      <c r="K1060" s="10"/>
      <c r="M1060" s="548"/>
      <c r="N1060" s="548"/>
    </row>
    <row r="1061" spans="2:14" s="5" customFormat="1" ht="31.5">
      <c r="B1061" s="1"/>
      <c r="C1061" s="351">
        <v>4791</v>
      </c>
      <c r="D1061" s="352" t="s">
        <v>1105</v>
      </c>
      <c r="E1061" s="353" t="s">
        <v>122</v>
      </c>
      <c r="F1061" s="354">
        <v>26690</v>
      </c>
      <c r="G1061" s="288" t="s">
        <v>117</v>
      </c>
      <c r="H1061" s="288"/>
      <c r="I1061" s="1"/>
      <c r="J1061" s="549"/>
      <c r="K1061" s="10"/>
      <c r="M1061" s="548"/>
      <c r="N1061" s="548"/>
    </row>
    <row r="1062" spans="2:14" s="5" customFormat="1" ht="63">
      <c r="B1062" s="1"/>
      <c r="C1062" s="351">
        <v>4792</v>
      </c>
      <c r="D1062" s="352" t="s">
        <v>1106</v>
      </c>
      <c r="E1062" s="353" t="s">
        <v>119</v>
      </c>
      <c r="F1062" s="354">
        <v>75521</v>
      </c>
      <c r="G1062" s="288" t="s">
        <v>117</v>
      </c>
      <c r="H1062" s="288"/>
      <c r="I1062" s="1"/>
      <c r="J1062" s="549"/>
      <c r="K1062" s="10"/>
      <c r="M1062" s="548"/>
      <c r="N1062" s="548"/>
    </row>
    <row r="1063" spans="2:14" s="5" customFormat="1" ht="45">
      <c r="B1063" s="1"/>
      <c r="C1063" s="458">
        <v>4794</v>
      </c>
      <c r="D1063" s="460" t="s">
        <v>1107</v>
      </c>
      <c r="E1063" s="462" t="s">
        <v>116</v>
      </c>
      <c r="F1063" s="464">
        <v>49067</v>
      </c>
      <c r="G1063" s="288" t="s">
        <v>117</v>
      </c>
      <c r="H1063" s="288"/>
      <c r="I1063" s="1"/>
      <c r="J1063" s="549"/>
      <c r="K1063" s="10"/>
      <c r="M1063" s="548"/>
      <c r="N1063" s="548"/>
    </row>
    <row r="1064" spans="2:14" s="5" customFormat="1" ht="45">
      <c r="B1064" s="1"/>
      <c r="C1064" s="458">
        <v>4795</v>
      </c>
      <c r="D1064" s="460" t="s">
        <v>1108</v>
      </c>
      <c r="E1064" s="462" t="s">
        <v>116</v>
      </c>
      <c r="F1064" s="464">
        <v>59067</v>
      </c>
      <c r="G1064" s="288" t="s">
        <v>117</v>
      </c>
      <c r="H1064" s="288"/>
      <c r="I1064" s="1"/>
      <c r="J1064" s="549"/>
      <c r="K1064" s="10"/>
      <c r="M1064" s="548"/>
      <c r="N1064" s="548"/>
    </row>
    <row r="1065" spans="2:14" s="5" customFormat="1" ht="60">
      <c r="B1065" s="1"/>
      <c r="C1065" s="458">
        <v>4797</v>
      </c>
      <c r="D1065" s="460" t="s">
        <v>1109</v>
      </c>
      <c r="E1065" s="462" t="s">
        <v>125</v>
      </c>
      <c r="F1065" s="464">
        <v>183365</v>
      </c>
      <c r="G1065" s="288" t="s">
        <v>117</v>
      </c>
      <c r="H1065" s="288"/>
      <c r="I1065" s="1"/>
      <c r="J1065" s="549"/>
      <c r="K1065" s="10"/>
      <c r="M1065" s="548"/>
      <c r="N1065" s="548"/>
    </row>
    <row r="1066" spans="2:14" s="5" customFormat="1" ht="63">
      <c r="B1066" s="1"/>
      <c r="C1066" s="351">
        <v>4798</v>
      </c>
      <c r="D1066" s="352" t="s">
        <v>1110</v>
      </c>
      <c r="E1066" s="353" t="s">
        <v>125</v>
      </c>
      <c r="F1066" s="354">
        <v>156051</v>
      </c>
      <c r="G1066" s="288" t="s">
        <v>117</v>
      </c>
      <c r="H1066" s="288"/>
      <c r="I1066" s="1"/>
      <c r="J1066" s="549"/>
      <c r="K1066" s="10"/>
      <c r="M1066" s="548"/>
      <c r="N1066" s="548"/>
    </row>
    <row r="1067" spans="2:14" s="5" customFormat="1" ht="63">
      <c r="B1067" s="1"/>
      <c r="C1067" s="351">
        <v>4800</v>
      </c>
      <c r="D1067" s="352" t="s">
        <v>1111</v>
      </c>
      <c r="E1067" s="353" t="s">
        <v>125</v>
      </c>
      <c r="F1067" s="354">
        <v>181051</v>
      </c>
      <c r="G1067" s="288" t="s">
        <v>117</v>
      </c>
      <c r="H1067" s="288"/>
      <c r="I1067" s="1"/>
      <c r="J1067" s="549"/>
      <c r="K1067" s="10"/>
      <c r="M1067" s="548"/>
      <c r="N1067" s="548"/>
    </row>
    <row r="1068" spans="2:14" s="5" customFormat="1" ht="47.25">
      <c r="B1068" s="1"/>
      <c r="C1068" s="351">
        <v>4801</v>
      </c>
      <c r="D1068" s="352" t="s">
        <v>1112</v>
      </c>
      <c r="E1068" s="353" t="s">
        <v>122</v>
      </c>
      <c r="F1068" s="354">
        <v>16483</v>
      </c>
      <c r="G1068" s="288" t="s">
        <v>117</v>
      </c>
      <c r="H1068" s="288"/>
      <c r="I1068" s="1"/>
      <c r="J1068" s="549"/>
      <c r="K1068" s="10"/>
      <c r="M1068" s="548"/>
      <c r="N1068" s="548"/>
    </row>
    <row r="1069" spans="2:14" s="5" customFormat="1" ht="31.5">
      <c r="B1069" s="1"/>
      <c r="C1069" s="351">
        <v>4802</v>
      </c>
      <c r="D1069" s="352" t="s">
        <v>1113</v>
      </c>
      <c r="E1069" s="353" t="s">
        <v>125</v>
      </c>
      <c r="F1069" s="354">
        <v>1000000</v>
      </c>
      <c r="G1069" s="288" t="s">
        <v>117</v>
      </c>
      <c r="H1069" s="288"/>
      <c r="I1069" s="1"/>
      <c r="J1069" s="549"/>
      <c r="K1069" s="10"/>
      <c r="M1069" s="548"/>
      <c r="N1069" s="548"/>
    </row>
    <row r="1070" spans="2:14" s="5" customFormat="1" ht="31.5">
      <c r="B1070" s="1"/>
      <c r="C1070" s="351">
        <v>4803</v>
      </c>
      <c r="D1070" s="352" t="s">
        <v>1114</v>
      </c>
      <c r="E1070" s="353" t="s">
        <v>125</v>
      </c>
      <c r="F1070" s="354">
        <v>1500000</v>
      </c>
      <c r="G1070" s="288" t="s">
        <v>117</v>
      </c>
      <c r="H1070" s="288"/>
      <c r="I1070" s="1"/>
      <c r="J1070" s="549"/>
      <c r="K1070" s="10"/>
      <c r="M1070" s="548"/>
      <c r="N1070" s="548"/>
    </row>
    <row r="1071" spans="2:14" s="5" customFormat="1" ht="31.5">
      <c r="B1071" s="1"/>
      <c r="C1071" s="351">
        <v>4804</v>
      </c>
      <c r="D1071" s="352" t="s">
        <v>1115</v>
      </c>
      <c r="E1071" s="353" t="s">
        <v>125</v>
      </c>
      <c r="F1071" s="354">
        <v>2000000</v>
      </c>
      <c r="G1071" s="288" t="s">
        <v>117</v>
      </c>
      <c r="H1071" s="288"/>
      <c r="I1071" s="1"/>
      <c r="J1071" s="549"/>
      <c r="K1071" s="10"/>
      <c r="M1071" s="548"/>
      <c r="N1071" s="548"/>
    </row>
    <row r="1072" spans="2:14" s="5" customFormat="1" ht="31.5">
      <c r="B1072" s="1"/>
      <c r="C1072" s="351">
        <v>4805</v>
      </c>
      <c r="D1072" s="352" t="s">
        <v>1116</v>
      </c>
      <c r="E1072" s="353" t="s">
        <v>122</v>
      </c>
      <c r="F1072" s="354">
        <v>112870</v>
      </c>
      <c r="G1072" s="288" t="s">
        <v>117</v>
      </c>
      <c r="H1072" s="288" t="s">
        <v>145</v>
      </c>
      <c r="I1072" s="1"/>
      <c r="J1072" s="549"/>
      <c r="K1072" s="10"/>
      <c r="M1072" s="548"/>
      <c r="N1072" s="548"/>
    </row>
    <row r="1073" spans="2:14" s="5" customFormat="1" ht="25.5">
      <c r="B1073" s="1"/>
      <c r="C1073" s="351">
        <v>4806</v>
      </c>
      <c r="D1073" s="352" t="s">
        <v>1117</v>
      </c>
      <c r="E1073" s="353" t="s">
        <v>494</v>
      </c>
      <c r="F1073" s="354">
        <v>311462</v>
      </c>
      <c r="G1073" s="288" t="s">
        <v>117</v>
      </c>
      <c r="H1073" s="288"/>
      <c r="I1073" s="1"/>
      <c r="J1073" s="549"/>
      <c r="K1073" s="10"/>
      <c r="M1073" s="548"/>
      <c r="N1073" s="548"/>
    </row>
    <row r="1074" spans="2:14" s="5" customFormat="1" ht="25.5">
      <c r="B1074" s="1"/>
      <c r="C1074" s="351">
        <v>4807</v>
      </c>
      <c r="D1074" s="352" t="s">
        <v>1118</v>
      </c>
      <c r="E1074" s="353" t="s">
        <v>785</v>
      </c>
      <c r="F1074" s="354">
        <v>38933</v>
      </c>
      <c r="G1074" s="288" t="s">
        <v>117</v>
      </c>
      <c r="H1074" s="288"/>
      <c r="I1074" s="1"/>
      <c r="J1074" s="549"/>
      <c r="K1074" s="10"/>
      <c r="M1074" s="548"/>
      <c r="N1074" s="548"/>
    </row>
    <row r="1075" spans="2:14" s="5" customFormat="1" ht="31.5">
      <c r="B1075" s="1"/>
      <c r="C1075" s="351">
        <v>4808</v>
      </c>
      <c r="D1075" s="352" t="s">
        <v>1119</v>
      </c>
      <c r="E1075" s="353" t="s">
        <v>122</v>
      </c>
      <c r="F1075" s="354">
        <v>151734</v>
      </c>
      <c r="G1075" s="288" t="s">
        <v>117</v>
      </c>
      <c r="H1075" s="288" t="s">
        <v>145</v>
      </c>
      <c r="I1075" s="1"/>
      <c r="J1075" s="549"/>
      <c r="K1075" s="10"/>
      <c r="M1075" s="548"/>
      <c r="N1075" s="548"/>
    </row>
    <row r="1076" spans="2:14" s="5" customFormat="1" ht="31.5">
      <c r="B1076" s="1"/>
      <c r="C1076" s="351">
        <v>4809</v>
      </c>
      <c r="D1076" s="352" t="s">
        <v>1120</v>
      </c>
      <c r="E1076" s="353" t="s">
        <v>122</v>
      </c>
      <c r="F1076" s="354">
        <v>227677</v>
      </c>
      <c r="G1076" s="288" t="s">
        <v>117</v>
      </c>
      <c r="H1076" s="288" t="s">
        <v>145</v>
      </c>
      <c r="I1076" s="1"/>
      <c r="J1076" s="549"/>
      <c r="K1076" s="10"/>
      <c r="M1076" s="548"/>
      <c r="N1076" s="548"/>
    </row>
    <row r="1077" spans="2:14" s="5" customFormat="1" ht="31.5">
      <c r="B1077" s="1"/>
      <c r="C1077" s="351">
        <v>4810</v>
      </c>
      <c r="D1077" s="352" t="s">
        <v>1121</v>
      </c>
      <c r="E1077" s="353" t="s">
        <v>122</v>
      </c>
      <c r="F1077" s="354">
        <v>302315</v>
      </c>
      <c r="G1077" s="288" t="s">
        <v>117</v>
      </c>
      <c r="H1077" s="288" t="s">
        <v>145</v>
      </c>
      <c r="I1077" s="1"/>
      <c r="J1077" s="549"/>
      <c r="K1077" s="10"/>
      <c r="M1077" s="548"/>
      <c r="N1077" s="548"/>
    </row>
    <row r="1078" spans="2:14" s="5" customFormat="1" ht="47.25">
      <c r="B1078" s="1"/>
      <c r="C1078" s="351">
        <v>4812</v>
      </c>
      <c r="D1078" s="352" t="s">
        <v>1122</v>
      </c>
      <c r="E1078" s="353" t="s">
        <v>122</v>
      </c>
      <c r="F1078" s="354">
        <v>116991</v>
      </c>
      <c r="G1078" s="288" t="s">
        <v>117</v>
      </c>
      <c r="H1078" s="288"/>
      <c r="I1078" s="1"/>
      <c r="J1078" s="549"/>
      <c r="K1078" s="10"/>
      <c r="M1078" s="548"/>
      <c r="N1078" s="548"/>
    </row>
    <row r="1079" spans="2:14" s="5" customFormat="1" ht="94.5">
      <c r="B1079" s="1"/>
      <c r="C1079" s="351">
        <v>4813</v>
      </c>
      <c r="D1079" s="352" t="s">
        <v>1123</v>
      </c>
      <c r="E1079" s="353" t="s">
        <v>125</v>
      </c>
      <c r="F1079" s="354">
        <v>22397</v>
      </c>
      <c r="G1079" s="288" t="s">
        <v>117</v>
      </c>
      <c r="H1079" s="288"/>
      <c r="I1079" s="1"/>
      <c r="J1079" s="549"/>
      <c r="K1079" s="10"/>
      <c r="M1079" s="548"/>
      <c r="N1079" s="548"/>
    </row>
    <row r="1080" spans="2:14" s="5" customFormat="1" ht="63">
      <c r="B1080" s="1"/>
      <c r="C1080" s="351">
        <v>4814</v>
      </c>
      <c r="D1080" s="352" t="s">
        <v>1124</v>
      </c>
      <c r="E1080" s="353" t="s">
        <v>122</v>
      </c>
      <c r="F1080" s="354">
        <v>8243</v>
      </c>
      <c r="G1080" s="288" t="s">
        <v>117</v>
      </c>
      <c r="H1080" s="288"/>
      <c r="I1080" s="1"/>
      <c r="J1080" s="549"/>
      <c r="K1080" s="10"/>
      <c r="M1080" s="548"/>
      <c r="N1080" s="548"/>
    </row>
    <row r="1081" spans="2:14" s="5" customFormat="1" ht="47.25">
      <c r="B1081" s="1"/>
      <c r="C1081" s="351">
        <v>4826</v>
      </c>
      <c r="D1081" s="352" t="s">
        <v>1125</v>
      </c>
      <c r="E1081" s="353" t="s">
        <v>125</v>
      </c>
      <c r="F1081" s="354">
        <v>116242</v>
      </c>
      <c r="G1081" s="288" t="s">
        <v>117</v>
      </c>
      <c r="H1081" s="288"/>
      <c r="I1081" s="1"/>
      <c r="J1081" s="549"/>
      <c r="K1081" s="10"/>
      <c r="M1081" s="548"/>
      <c r="N1081" s="548"/>
    </row>
    <row r="1082" spans="2:14" s="5" customFormat="1" ht="47.25">
      <c r="B1082" s="1"/>
      <c r="C1082" s="351">
        <v>4827</v>
      </c>
      <c r="D1082" s="352" t="s">
        <v>1126</v>
      </c>
      <c r="E1082" s="353" t="s">
        <v>125</v>
      </c>
      <c r="F1082" s="354">
        <v>5632</v>
      </c>
      <c r="G1082" s="288" t="s">
        <v>117</v>
      </c>
      <c r="H1082" s="288"/>
      <c r="I1082" s="1"/>
      <c r="J1082" s="549"/>
      <c r="K1082" s="10"/>
      <c r="M1082" s="548"/>
      <c r="N1082" s="548"/>
    </row>
    <row r="1083" spans="2:14" s="5" customFormat="1" ht="90">
      <c r="B1083" s="1"/>
      <c r="C1083" s="458">
        <v>4828</v>
      </c>
      <c r="D1083" s="460" t="s">
        <v>1127</v>
      </c>
      <c r="E1083" s="462" t="s">
        <v>122</v>
      </c>
      <c r="F1083" s="464">
        <v>19240</v>
      </c>
      <c r="G1083" s="288" t="s">
        <v>117</v>
      </c>
      <c r="H1083" s="288"/>
      <c r="I1083" s="1"/>
      <c r="J1083" s="549"/>
      <c r="K1083" s="10"/>
      <c r="M1083" s="548"/>
      <c r="N1083" s="548"/>
    </row>
    <row r="1084" spans="2:14" s="5" customFormat="1" ht="78.75">
      <c r="B1084" s="1"/>
      <c r="C1084" s="351">
        <v>4829</v>
      </c>
      <c r="D1084" s="352" t="s">
        <v>1128</v>
      </c>
      <c r="E1084" s="353" t="s">
        <v>119</v>
      </c>
      <c r="F1084" s="354">
        <v>847409</v>
      </c>
      <c r="G1084" s="288" t="s">
        <v>117</v>
      </c>
      <c r="H1084" s="288" t="s">
        <v>145</v>
      </c>
      <c r="I1084" s="1"/>
      <c r="J1084" s="549"/>
      <c r="K1084" s="10"/>
      <c r="M1084" s="548"/>
      <c r="N1084" s="548"/>
    </row>
    <row r="1085" spans="2:14" s="5" customFormat="1" ht="105">
      <c r="B1085" s="1"/>
      <c r="C1085" s="458">
        <v>4832</v>
      </c>
      <c r="D1085" s="460" t="s">
        <v>1129</v>
      </c>
      <c r="E1085" s="462" t="s">
        <v>125</v>
      </c>
      <c r="F1085" s="464">
        <v>45360</v>
      </c>
      <c r="G1085" s="288" t="s">
        <v>117</v>
      </c>
      <c r="H1085" s="288"/>
      <c r="I1085" s="1"/>
      <c r="J1085" s="549"/>
      <c r="K1085" s="10"/>
      <c r="M1085" s="548"/>
      <c r="N1085" s="548"/>
    </row>
    <row r="1086" spans="2:14" s="5" customFormat="1" ht="78.75">
      <c r="B1086" s="1"/>
      <c r="C1086" s="351">
        <v>4833</v>
      </c>
      <c r="D1086" s="352" t="s">
        <v>1130</v>
      </c>
      <c r="E1086" s="353" t="s">
        <v>125</v>
      </c>
      <c r="F1086" s="354">
        <v>9369</v>
      </c>
      <c r="G1086" s="288" t="s">
        <v>117</v>
      </c>
      <c r="H1086" s="288"/>
      <c r="I1086" s="1"/>
      <c r="J1086" s="549"/>
      <c r="K1086" s="10"/>
      <c r="M1086" s="548"/>
      <c r="N1086" s="548"/>
    </row>
    <row r="1087" spans="2:14" s="5" customFormat="1" ht="78.75">
      <c r="B1087" s="1"/>
      <c r="C1087" s="351">
        <v>4834</v>
      </c>
      <c r="D1087" s="352" t="s">
        <v>1131</v>
      </c>
      <c r="E1087" s="353" t="s">
        <v>125</v>
      </c>
      <c r="F1087" s="354">
        <v>128280</v>
      </c>
      <c r="G1087" s="288" t="s">
        <v>117</v>
      </c>
      <c r="H1087" s="288"/>
      <c r="I1087" s="1"/>
      <c r="J1087" s="549"/>
      <c r="K1087" s="10"/>
      <c r="M1087" s="548"/>
      <c r="N1087" s="548"/>
    </row>
    <row r="1088" spans="2:14" s="5" customFormat="1" ht="63">
      <c r="B1088" s="1"/>
      <c r="C1088" s="351">
        <v>4835</v>
      </c>
      <c r="D1088" s="352" t="s">
        <v>1132</v>
      </c>
      <c r="E1088" s="353" t="s">
        <v>119</v>
      </c>
      <c r="F1088" s="354">
        <v>242515</v>
      </c>
      <c r="G1088" s="288" t="s">
        <v>117</v>
      </c>
      <c r="H1088" s="288"/>
      <c r="I1088" s="1"/>
      <c r="J1088" s="549"/>
      <c r="K1088" s="10"/>
      <c r="M1088" s="548"/>
      <c r="N1088" s="548"/>
    </row>
    <row r="1089" spans="2:14" s="5" customFormat="1" ht="60">
      <c r="B1089" s="1"/>
      <c r="C1089" s="458">
        <v>4836</v>
      </c>
      <c r="D1089" s="460" t="s">
        <v>1133</v>
      </c>
      <c r="E1089" s="462" t="s">
        <v>119</v>
      </c>
      <c r="F1089" s="464">
        <v>367852</v>
      </c>
      <c r="G1089" s="288" t="s">
        <v>117</v>
      </c>
      <c r="H1089" s="288"/>
      <c r="I1089" s="1"/>
      <c r="J1089" s="549"/>
      <c r="K1089" s="10"/>
      <c r="M1089" s="548"/>
      <c r="N1089" s="548"/>
    </row>
    <row r="1090" spans="2:14" s="5" customFormat="1" ht="75">
      <c r="B1090" s="1"/>
      <c r="C1090" s="458">
        <v>4837</v>
      </c>
      <c r="D1090" s="460" t="s">
        <v>1134</v>
      </c>
      <c r="E1090" s="462" t="s">
        <v>119</v>
      </c>
      <c r="F1090" s="464">
        <v>170779</v>
      </c>
      <c r="G1090" s="288" t="s">
        <v>117</v>
      </c>
      <c r="H1090" s="288"/>
      <c r="I1090" s="1"/>
      <c r="J1090" s="549"/>
      <c r="K1090" s="10"/>
      <c r="M1090" s="548"/>
      <c r="N1090" s="548"/>
    </row>
    <row r="1091" spans="2:14" s="5" customFormat="1" ht="78.75">
      <c r="B1091" s="1"/>
      <c r="C1091" s="351">
        <v>4838</v>
      </c>
      <c r="D1091" s="352" t="s">
        <v>1135</v>
      </c>
      <c r="E1091" s="353" t="s">
        <v>119</v>
      </c>
      <c r="F1091" s="354">
        <v>134928</v>
      </c>
      <c r="G1091" s="288" t="s">
        <v>117</v>
      </c>
      <c r="H1091" s="288"/>
      <c r="I1091" s="1"/>
      <c r="J1091" s="549"/>
      <c r="K1091" s="10"/>
      <c r="M1091" s="548"/>
      <c r="N1091" s="548"/>
    </row>
    <row r="1092" spans="2:14" s="5" customFormat="1" ht="47.25">
      <c r="B1092" s="1"/>
      <c r="C1092" s="351">
        <v>4839</v>
      </c>
      <c r="D1092" s="352" t="s">
        <v>1136</v>
      </c>
      <c r="E1092" s="353" t="s">
        <v>125</v>
      </c>
      <c r="F1092" s="354">
        <v>519286</v>
      </c>
      <c r="G1092" s="288" t="s">
        <v>117</v>
      </c>
      <c r="H1092" s="288"/>
      <c r="I1092" s="1"/>
      <c r="J1092" s="549"/>
      <c r="K1092" s="10"/>
      <c r="M1092" s="548"/>
      <c r="N1092" s="548"/>
    </row>
    <row r="1093" spans="2:14" s="5" customFormat="1" ht="47.25">
      <c r="B1093" s="1"/>
      <c r="C1093" s="351">
        <v>4840</v>
      </c>
      <c r="D1093" s="352" t="s">
        <v>1137</v>
      </c>
      <c r="E1093" s="353" t="s">
        <v>125</v>
      </c>
      <c r="F1093" s="354">
        <v>164528</v>
      </c>
      <c r="G1093" s="288" t="s">
        <v>117</v>
      </c>
      <c r="H1093" s="288"/>
      <c r="I1093" s="1"/>
      <c r="J1093" s="549"/>
      <c r="K1093" s="10"/>
      <c r="M1093" s="548"/>
      <c r="N1093" s="548"/>
    </row>
    <row r="1094" spans="2:14" s="5" customFormat="1" ht="47.25">
      <c r="B1094" s="1"/>
      <c r="C1094" s="351">
        <v>4841</v>
      </c>
      <c r="D1094" s="352" t="s">
        <v>1138</v>
      </c>
      <c r="E1094" s="353" t="s">
        <v>125</v>
      </c>
      <c r="F1094" s="354">
        <v>225623</v>
      </c>
      <c r="G1094" s="288" t="s">
        <v>117</v>
      </c>
      <c r="H1094" s="288"/>
      <c r="I1094" s="1"/>
      <c r="J1094" s="549"/>
      <c r="K1094" s="10"/>
      <c r="M1094" s="548"/>
      <c r="N1094" s="548"/>
    </row>
    <row r="1095" spans="2:14" s="5" customFormat="1" ht="47.25">
      <c r="B1095" s="1"/>
      <c r="C1095" s="351">
        <v>4842</v>
      </c>
      <c r="D1095" s="352" t="s">
        <v>1139</v>
      </c>
      <c r="E1095" s="353" t="s">
        <v>125</v>
      </c>
      <c r="F1095" s="354">
        <v>382564</v>
      </c>
      <c r="G1095" s="288" t="s">
        <v>117</v>
      </c>
      <c r="H1095" s="288"/>
      <c r="I1095" s="1"/>
      <c r="J1095" s="549"/>
      <c r="K1095" s="10"/>
      <c r="M1095" s="548"/>
      <c r="N1095" s="548"/>
    </row>
    <row r="1096" spans="2:14" s="5" customFormat="1" ht="47.25">
      <c r="B1096" s="1"/>
      <c r="C1096" s="351">
        <v>4843</v>
      </c>
      <c r="D1096" s="352" t="s">
        <v>1140</v>
      </c>
      <c r="E1096" s="353" t="s">
        <v>125</v>
      </c>
      <c r="F1096" s="354">
        <v>292408</v>
      </c>
      <c r="G1096" s="288" t="s">
        <v>117</v>
      </c>
      <c r="H1096" s="288"/>
      <c r="I1096" s="1"/>
      <c r="J1096" s="549"/>
      <c r="K1096" s="10"/>
      <c r="M1096" s="548"/>
      <c r="N1096" s="548"/>
    </row>
    <row r="1097" spans="2:14" s="5" customFormat="1" ht="47.25">
      <c r="B1097" s="1"/>
      <c r="C1097" s="351">
        <v>4844</v>
      </c>
      <c r="D1097" s="352" t="s">
        <v>1141</v>
      </c>
      <c r="E1097" s="353" t="s">
        <v>125</v>
      </c>
      <c r="F1097" s="354">
        <v>2688287</v>
      </c>
      <c r="G1097" s="288" t="s">
        <v>117</v>
      </c>
      <c r="H1097" s="288"/>
      <c r="I1097" s="1"/>
      <c r="J1097" s="549"/>
      <c r="K1097" s="10"/>
      <c r="M1097" s="548"/>
      <c r="N1097" s="548"/>
    </row>
    <row r="1098" spans="2:14" s="5" customFormat="1" ht="47.25">
      <c r="B1098" s="1"/>
      <c r="C1098" s="351">
        <v>4845</v>
      </c>
      <c r="D1098" s="352" t="s">
        <v>1142</v>
      </c>
      <c r="E1098" s="353" t="s">
        <v>125</v>
      </c>
      <c r="F1098" s="354">
        <v>944424</v>
      </c>
      <c r="G1098" s="288" t="s">
        <v>117</v>
      </c>
      <c r="H1098" s="288"/>
      <c r="I1098" s="1"/>
      <c r="J1098" s="549"/>
      <c r="K1098" s="10"/>
      <c r="M1098" s="548"/>
      <c r="N1098" s="548"/>
    </row>
    <row r="1099" spans="2:14" s="5" customFormat="1" ht="47.25">
      <c r="B1099" s="1"/>
      <c r="C1099" s="351">
        <v>4846</v>
      </c>
      <c r="D1099" s="352" t="s">
        <v>1143</v>
      </c>
      <c r="E1099" s="353" t="s">
        <v>125</v>
      </c>
      <c r="F1099" s="354">
        <v>113507</v>
      </c>
      <c r="G1099" s="288" t="s">
        <v>117</v>
      </c>
      <c r="H1099" s="288"/>
      <c r="I1099" s="1"/>
      <c r="J1099" s="549"/>
      <c r="K1099" s="10"/>
      <c r="M1099" s="548"/>
      <c r="N1099" s="548"/>
    </row>
    <row r="1100" spans="2:14" s="5" customFormat="1" ht="47.25">
      <c r="B1100" s="1"/>
      <c r="C1100" s="351">
        <v>4848</v>
      </c>
      <c r="D1100" s="352" t="s">
        <v>1144</v>
      </c>
      <c r="E1100" s="353" t="s">
        <v>122</v>
      </c>
      <c r="F1100" s="354">
        <v>7671</v>
      </c>
      <c r="G1100" s="288" t="s">
        <v>117</v>
      </c>
      <c r="H1100" s="288"/>
      <c r="I1100" s="1"/>
      <c r="J1100" s="549"/>
      <c r="K1100" s="10"/>
      <c r="M1100" s="548"/>
      <c r="N1100" s="548"/>
    </row>
    <row r="1101" spans="2:14" s="5" customFormat="1" ht="31.5">
      <c r="B1101" s="1"/>
      <c r="C1101" s="351">
        <v>4849</v>
      </c>
      <c r="D1101" s="352" t="s">
        <v>1145</v>
      </c>
      <c r="E1101" s="353" t="s">
        <v>122</v>
      </c>
      <c r="F1101" s="354">
        <v>2272</v>
      </c>
      <c r="G1101" s="288" t="s">
        <v>117</v>
      </c>
      <c r="H1101" s="288"/>
      <c r="I1101" s="1"/>
      <c r="J1101" s="549"/>
      <c r="K1101" s="10"/>
      <c r="M1101" s="548"/>
      <c r="N1101" s="548"/>
    </row>
    <row r="1102" spans="2:14" s="5" customFormat="1" ht="63">
      <c r="B1102" s="1"/>
      <c r="C1102" s="351">
        <v>4850</v>
      </c>
      <c r="D1102" s="352" t="s">
        <v>1146</v>
      </c>
      <c r="E1102" s="353" t="s">
        <v>119</v>
      </c>
      <c r="F1102" s="354">
        <v>231823</v>
      </c>
      <c r="G1102" s="288" t="s">
        <v>117</v>
      </c>
      <c r="H1102" s="288"/>
      <c r="I1102" s="1"/>
      <c r="J1102" s="549"/>
      <c r="K1102" s="10"/>
      <c r="M1102" s="548"/>
      <c r="N1102" s="548"/>
    </row>
    <row r="1103" spans="2:14" s="5" customFormat="1" ht="63">
      <c r="B1103" s="1"/>
      <c r="C1103" s="351">
        <v>4851</v>
      </c>
      <c r="D1103" s="352" t="s">
        <v>1147</v>
      </c>
      <c r="E1103" s="353" t="s">
        <v>125</v>
      </c>
      <c r="F1103" s="354">
        <v>24665</v>
      </c>
      <c r="G1103" s="288" t="s">
        <v>117</v>
      </c>
      <c r="H1103" s="288"/>
      <c r="I1103" s="1"/>
      <c r="J1103" s="549"/>
      <c r="K1103" s="10"/>
      <c r="M1103" s="548"/>
      <c r="N1103" s="548"/>
    </row>
    <row r="1104" spans="2:14" s="5" customFormat="1" ht="78.75">
      <c r="B1104" s="1"/>
      <c r="C1104" s="351">
        <v>4853</v>
      </c>
      <c r="D1104" s="352" t="s">
        <v>1148</v>
      </c>
      <c r="E1104" s="353" t="s">
        <v>119</v>
      </c>
      <c r="F1104" s="354">
        <v>516853</v>
      </c>
      <c r="G1104" s="288" t="s">
        <v>117</v>
      </c>
      <c r="H1104" s="288"/>
      <c r="I1104" s="1"/>
      <c r="J1104" s="549"/>
      <c r="K1104" s="10"/>
      <c r="M1104" s="548"/>
      <c r="N1104" s="548"/>
    </row>
    <row r="1105" spans="2:14" s="5" customFormat="1" ht="78.75">
      <c r="B1105" s="1"/>
      <c r="C1105" s="351">
        <v>4854</v>
      </c>
      <c r="D1105" s="352" t="s">
        <v>1149</v>
      </c>
      <c r="E1105" s="353" t="s">
        <v>119</v>
      </c>
      <c r="F1105" s="354">
        <v>528536</v>
      </c>
      <c r="G1105" s="288" t="s">
        <v>117</v>
      </c>
      <c r="H1105" s="288"/>
      <c r="I1105" s="1"/>
      <c r="J1105" s="549"/>
      <c r="K1105" s="10"/>
      <c r="M1105" s="548"/>
      <c r="N1105" s="548"/>
    </row>
    <row r="1106" spans="2:14" s="5" customFormat="1" ht="47.25">
      <c r="B1106" s="1"/>
      <c r="C1106" s="351">
        <v>4855</v>
      </c>
      <c r="D1106" s="352" t="s">
        <v>1150</v>
      </c>
      <c r="E1106" s="353" t="s">
        <v>116</v>
      </c>
      <c r="F1106" s="354">
        <v>41037</v>
      </c>
      <c r="G1106" s="288" t="s">
        <v>117</v>
      </c>
      <c r="H1106" s="288"/>
      <c r="I1106" s="1"/>
      <c r="J1106" s="549"/>
      <c r="K1106" s="10"/>
      <c r="M1106" s="548"/>
      <c r="N1106" s="548"/>
    </row>
    <row r="1107" spans="2:14" s="5" customFormat="1" ht="78.75">
      <c r="B1107" s="1"/>
      <c r="C1107" s="351">
        <v>4856</v>
      </c>
      <c r="D1107" s="352" t="s">
        <v>1151</v>
      </c>
      <c r="E1107" s="353" t="s">
        <v>116</v>
      </c>
      <c r="F1107" s="354">
        <v>69423</v>
      </c>
      <c r="G1107" s="288" t="s">
        <v>117</v>
      </c>
      <c r="H1107" s="288"/>
      <c r="I1107" s="1"/>
      <c r="J1107" s="549"/>
      <c r="K1107" s="10"/>
      <c r="M1107" s="548"/>
      <c r="N1107" s="548"/>
    </row>
    <row r="1108" spans="2:14" s="5" customFormat="1" ht="47.25">
      <c r="B1108" s="1"/>
      <c r="C1108" s="351">
        <v>4857</v>
      </c>
      <c r="D1108" s="352" t="s">
        <v>1152</v>
      </c>
      <c r="E1108" s="353" t="s">
        <v>116</v>
      </c>
      <c r="F1108" s="354">
        <v>2149</v>
      </c>
      <c r="G1108" s="288" t="s">
        <v>117</v>
      </c>
      <c r="H1108" s="288"/>
      <c r="I1108" s="1"/>
      <c r="J1108" s="549"/>
      <c r="K1108" s="10"/>
      <c r="M1108" s="548"/>
      <c r="N1108" s="548"/>
    </row>
    <row r="1109" spans="2:14" s="5" customFormat="1" ht="78.75">
      <c r="B1109" s="1"/>
      <c r="C1109" s="351">
        <v>4858</v>
      </c>
      <c r="D1109" s="352" t="s">
        <v>1153</v>
      </c>
      <c r="E1109" s="353" t="s">
        <v>125</v>
      </c>
      <c r="F1109" s="354">
        <v>1003772</v>
      </c>
      <c r="G1109" s="288" t="s">
        <v>117</v>
      </c>
      <c r="H1109" s="288"/>
      <c r="I1109" s="1"/>
      <c r="J1109" s="549"/>
      <c r="K1109" s="10"/>
      <c r="M1109" s="548"/>
      <c r="N1109" s="548"/>
    </row>
    <row r="1110" spans="2:14" s="5" customFormat="1" ht="47.25">
      <c r="B1110" s="1"/>
      <c r="C1110" s="351">
        <v>4859</v>
      </c>
      <c r="D1110" s="352" t="s">
        <v>1154</v>
      </c>
      <c r="E1110" s="353" t="s">
        <v>122</v>
      </c>
      <c r="F1110" s="354">
        <v>31924</v>
      </c>
      <c r="G1110" s="288" t="s">
        <v>117</v>
      </c>
      <c r="H1110" s="288"/>
      <c r="I1110" s="1"/>
      <c r="J1110" s="549"/>
      <c r="K1110" s="10"/>
      <c r="M1110" s="548"/>
      <c r="N1110" s="548"/>
    </row>
    <row r="1111" spans="2:14" s="5" customFormat="1" ht="94.5">
      <c r="B1111" s="1"/>
      <c r="C1111" s="351">
        <v>4860</v>
      </c>
      <c r="D1111" s="352" t="s">
        <v>1155</v>
      </c>
      <c r="E1111" s="353" t="s">
        <v>125</v>
      </c>
      <c r="F1111" s="354">
        <v>173636</v>
      </c>
      <c r="G1111" s="288" t="s">
        <v>117</v>
      </c>
      <c r="H1111" s="288"/>
      <c r="I1111" s="1"/>
      <c r="J1111" s="549"/>
      <c r="K1111" s="10"/>
      <c r="M1111" s="548"/>
      <c r="N1111" s="548"/>
    </row>
    <row r="1112" spans="2:14" s="5" customFormat="1" ht="47.25">
      <c r="B1112" s="1"/>
      <c r="C1112" s="351">
        <v>4861</v>
      </c>
      <c r="D1112" s="352" t="s">
        <v>1156</v>
      </c>
      <c r="E1112" s="353" t="s">
        <v>116</v>
      </c>
      <c r="F1112" s="354">
        <v>105946</v>
      </c>
      <c r="G1112" s="288" t="s">
        <v>117</v>
      </c>
      <c r="H1112" s="288"/>
      <c r="I1112" s="1"/>
      <c r="J1112" s="549"/>
      <c r="K1112" s="10"/>
      <c r="M1112" s="548"/>
      <c r="N1112" s="548"/>
    </row>
    <row r="1113" spans="2:14" s="5" customFormat="1" ht="31.5">
      <c r="B1113" s="1"/>
      <c r="C1113" s="351">
        <v>4862</v>
      </c>
      <c r="D1113" s="352" t="s">
        <v>1157</v>
      </c>
      <c r="E1113" s="353" t="s">
        <v>122</v>
      </c>
      <c r="F1113" s="354">
        <v>930202</v>
      </c>
      <c r="G1113" s="288" t="s">
        <v>117</v>
      </c>
      <c r="H1113" s="288"/>
      <c r="I1113" s="1"/>
      <c r="J1113" s="549"/>
      <c r="K1113" s="10"/>
      <c r="M1113" s="548"/>
      <c r="N1113" s="548"/>
    </row>
    <row r="1114" spans="2:14" s="5" customFormat="1" ht="78.75">
      <c r="B1114" s="1"/>
      <c r="C1114" s="351">
        <v>4863</v>
      </c>
      <c r="D1114" s="352" t="s">
        <v>1158</v>
      </c>
      <c r="E1114" s="353" t="s">
        <v>122</v>
      </c>
      <c r="F1114" s="354">
        <v>36326</v>
      </c>
      <c r="G1114" s="288" t="s">
        <v>117</v>
      </c>
      <c r="H1114" s="288"/>
      <c r="I1114" s="1"/>
      <c r="J1114" s="549"/>
      <c r="K1114" s="10"/>
      <c r="M1114" s="548"/>
      <c r="N1114" s="548"/>
    </row>
    <row r="1115" spans="2:14" s="5" customFormat="1" ht="78.75">
      <c r="B1115" s="1"/>
      <c r="C1115" s="351">
        <v>4864</v>
      </c>
      <c r="D1115" s="352" t="s">
        <v>1159</v>
      </c>
      <c r="E1115" s="353" t="s">
        <v>122</v>
      </c>
      <c r="F1115" s="354">
        <v>48435</v>
      </c>
      <c r="G1115" s="288" t="s">
        <v>117</v>
      </c>
      <c r="H1115" s="288"/>
      <c r="I1115" s="1"/>
      <c r="J1115" s="549"/>
      <c r="K1115" s="10"/>
      <c r="M1115" s="548"/>
      <c r="N1115" s="548"/>
    </row>
    <row r="1116" spans="2:14" s="5" customFormat="1" ht="63">
      <c r="B1116" s="1"/>
      <c r="C1116" s="351">
        <v>4865</v>
      </c>
      <c r="D1116" s="352" t="s">
        <v>1160</v>
      </c>
      <c r="E1116" s="353" t="s">
        <v>122</v>
      </c>
      <c r="F1116" s="354">
        <v>24218</v>
      </c>
      <c r="G1116" s="288" t="s">
        <v>117</v>
      </c>
      <c r="H1116" s="288"/>
      <c r="I1116" s="1"/>
      <c r="J1116" s="549"/>
      <c r="K1116" s="10"/>
      <c r="M1116" s="548"/>
      <c r="N1116" s="548"/>
    </row>
    <row r="1117" spans="2:14" s="5" customFormat="1" ht="63">
      <c r="B1117" s="1"/>
      <c r="C1117" s="351">
        <v>4866</v>
      </c>
      <c r="D1117" s="352" t="s">
        <v>1161</v>
      </c>
      <c r="E1117" s="353" t="s">
        <v>122</v>
      </c>
      <c r="F1117" s="354">
        <v>48435</v>
      </c>
      <c r="G1117" s="288" t="s">
        <v>117</v>
      </c>
      <c r="H1117" s="288"/>
      <c r="I1117" s="1"/>
      <c r="J1117" s="549"/>
      <c r="K1117" s="10"/>
      <c r="M1117" s="548"/>
      <c r="N1117" s="548"/>
    </row>
    <row r="1118" spans="2:14" s="5" customFormat="1" ht="63">
      <c r="B1118" s="1"/>
      <c r="C1118" s="351">
        <v>4867</v>
      </c>
      <c r="D1118" s="352" t="s">
        <v>1162</v>
      </c>
      <c r="E1118" s="353" t="s">
        <v>122</v>
      </c>
      <c r="F1118" s="354">
        <v>72652</v>
      </c>
      <c r="G1118" s="288" t="s">
        <v>117</v>
      </c>
      <c r="H1118" s="288"/>
      <c r="I1118" s="1"/>
      <c r="J1118" s="549"/>
      <c r="K1118" s="10"/>
      <c r="M1118" s="548"/>
      <c r="N1118" s="548"/>
    </row>
    <row r="1119" spans="2:14" s="5" customFormat="1" ht="47.25">
      <c r="B1119" s="1"/>
      <c r="C1119" s="351">
        <v>4869</v>
      </c>
      <c r="D1119" s="352" t="s">
        <v>1163</v>
      </c>
      <c r="E1119" s="353" t="s">
        <v>125</v>
      </c>
      <c r="F1119" s="354">
        <v>56754</v>
      </c>
      <c r="G1119" s="288" t="s">
        <v>117</v>
      </c>
      <c r="H1119" s="288"/>
      <c r="I1119" s="1"/>
      <c r="J1119" s="549"/>
      <c r="K1119" s="10"/>
      <c r="M1119" s="548"/>
      <c r="N1119" s="548"/>
    </row>
    <row r="1120" spans="2:14" s="5" customFormat="1" ht="47.25">
      <c r="B1120" s="1"/>
      <c r="C1120" s="351">
        <v>4870</v>
      </c>
      <c r="D1120" s="352" t="s">
        <v>1164</v>
      </c>
      <c r="E1120" s="353" t="s">
        <v>125</v>
      </c>
      <c r="F1120" s="354">
        <v>56754</v>
      </c>
      <c r="G1120" s="288" t="s">
        <v>117</v>
      </c>
      <c r="H1120" s="288"/>
      <c r="I1120" s="1"/>
      <c r="J1120" s="549"/>
      <c r="K1120" s="10"/>
      <c r="M1120" s="548"/>
      <c r="N1120" s="548"/>
    </row>
    <row r="1121" spans="2:14" s="5" customFormat="1" ht="47.25">
      <c r="B1121" s="1"/>
      <c r="C1121" s="351">
        <v>4871</v>
      </c>
      <c r="D1121" s="352" t="s">
        <v>1165</v>
      </c>
      <c r="E1121" s="353" t="s">
        <v>125</v>
      </c>
      <c r="F1121" s="354">
        <v>28378</v>
      </c>
      <c r="G1121" s="288" t="s">
        <v>117</v>
      </c>
      <c r="H1121" s="288"/>
      <c r="I1121" s="1"/>
      <c r="J1121" s="549"/>
      <c r="K1121" s="10"/>
      <c r="M1121" s="548"/>
      <c r="N1121" s="548"/>
    </row>
    <row r="1122" spans="2:14" s="5" customFormat="1" ht="31.5">
      <c r="B1122" s="1"/>
      <c r="C1122" s="351">
        <v>4872</v>
      </c>
      <c r="D1122" s="352" t="s">
        <v>1166</v>
      </c>
      <c r="E1122" s="353" t="s">
        <v>125</v>
      </c>
      <c r="F1122" s="354">
        <v>167494</v>
      </c>
      <c r="G1122" s="288" t="s">
        <v>117</v>
      </c>
      <c r="H1122" s="288"/>
      <c r="I1122" s="1"/>
      <c r="J1122" s="549"/>
      <c r="K1122" s="10"/>
      <c r="M1122" s="548"/>
      <c r="N1122" s="548"/>
    </row>
    <row r="1123" spans="2:14" s="5" customFormat="1" ht="31.5">
      <c r="B1123" s="1"/>
      <c r="C1123" s="351">
        <v>4873</v>
      </c>
      <c r="D1123" s="352" t="s">
        <v>1167</v>
      </c>
      <c r="E1123" s="353" t="s">
        <v>125</v>
      </c>
      <c r="F1123" s="354">
        <v>459877</v>
      </c>
      <c r="G1123" s="288" t="s">
        <v>117</v>
      </c>
      <c r="H1123" s="288"/>
      <c r="I1123" s="1"/>
      <c r="J1123" s="549"/>
      <c r="K1123" s="10"/>
      <c r="M1123" s="548"/>
      <c r="N1123" s="548"/>
    </row>
    <row r="1124" spans="2:14" s="5" customFormat="1" ht="31.5">
      <c r="B1124" s="1"/>
      <c r="C1124" s="351">
        <v>4874</v>
      </c>
      <c r="D1124" s="352" t="s">
        <v>1168</v>
      </c>
      <c r="E1124" s="353" t="s">
        <v>125</v>
      </c>
      <c r="F1124" s="354">
        <v>437065</v>
      </c>
      <c r="G1124" s="288" t="s">
        <v>117</v>
      </c>
      <c r="H1124" s="288"/>
      <c r="I1124" s="1"/>
      <c r="J1124" s="549"/>
      <c r="K1124" s="10"/>
      <c r="M1124" s="548"/>
      <c r="N1124" s="548"/>
    </row>
    <row r="1125" spans="2:14" s="5" customFormat="1" ht="31.5">
      <c r="B1125" s="1"/>
      <c r="C1125" s="351">
        <v>4875</v>
      </c>
      <c r="D1125" s="352" t="s">
        <v>1169</v>
      </c>
      <c r="E1125" s="353" t="s">
        <v>125</v>
      </c>
      <c r="F1125" s="354">
        <v>160820</v>
      </c>
      <c r="G1125" s="288" t="s">
        <v>117</v>
      </c>
      <c r="H1125" s="288"/>
      <c r="I1125" s="1"/>
      <c r="J1125" s="549"/>
      <c r="K1125" s="10"/>
      <c r="M1125" s="548"/>
      <c r="N1125" s="548"/>
    </row>
    <row r="1126" spans="2:14" s="5" customFormat="1" ht="94.5">
      <c r="B1126" s="1"/>
      <c r="C1126" s="351">
        <v>4876</v>
      </c>
      <c r="D1126" s="352" t="s">
        <v>1170</v>
      </c>
      <c r="E1126" s="353" t="s">
        <v>125</v>
      </c>
      <c r="F1126" s="354">
        <v>328315</v>
      </c>
      <c r="G1126" s="288" t="s">
        <v>117</v>
      </c>
      <c r="H1126" s="288"/>
      <c r="I1126" s="1"/>
      <c r="J1126" s="549"/>
      <c r="K1126" s="10"/>
      <c r="M1126" s="548"/>
      <c r="N1126" s="548"/>
    </row>
    <row r="1127" spans="2:14" s="5" customFormat="1" ht="94.5">
      <c r="B1127" s="1"/>
      <c r="C1127" s="351">
        <v>4877</v>
      </c>
      <c r="D1127" s="352" t="s">
        <v>1171</v>
      </c>
      <c r="E1127" s="353" t="s">
        <v>125</v>
      </c>
      <c r="F1127" s="354">
        <v>289734</v>
      </c>
      <c r="G1127" s="288" t="s">
        <v>117</v>
      </c>
      <c r="H1127" s="288"/>
      <c r="I1127" s="1"/>
      <c r="J1127" s="549"/>
      <c r="K1127" s="10"/>
      <c r="M1127" s="548"/>
      <c r="N1127" s="548"/>
    </row>
    <row r="1128" spans="2:14" s="5" customFormat="1" ht="31.5">
      <c r="B1128" s="1"/>
      <c r="C1128" s="351">
        <v>4878</v>
      </c>
      <c r="D1128" s="352" t="s">
        <v>1172</v>
      </c>
      <c r="E1128" s="353" t="s">
        <v>125</v>
      </c>
      <c r="F1128" s="354">
        <v>117793</v>
      </c>
      <c r="G1128" s="288" t="s">
        <v>117</v>
      </c>
      <c r="H1128" s="288"/>
      <c r="I1128" s="1"/>
      <c r="J1128" s="549"/>
      <c r="K1128" s="10"/>
      <c r="M1128" s="548"/>
      <c r="N1128" s="548"/>
    </row>
    <row r="1129" spans="2:14" s="5" customFormat="1" ht="31.5">
      <c r="B1129" s="1"/>
      <c r="C1129" s="351">
        <v>4879</v>
      </c>
      <c r="D1129" s="352" t="s">
        <v>1173</v>
      </c>
      <c r="E1129" s="353" t="s">
        <v>125</v>
      </c>
      <c r="F1129" s="354">
        <v>209554</v>
      </c>
      <c r="G1129" s="288" t="s">
        <v>117</v>
      </c>
      <c r="H1129" s="288"/>
      <c r="I1129" s="1"/>
      <c r="J1129" s="549"/>
      <c r="K1129" s="10"/>
      <c r="M1129" s="548"/>
      <c r="N1129" s="548"/>
    </row>
    <row r="1130" spans="2:14" s="5" customFormat="1" ht="31.5">
      <c r="B1130" s="1"/>
      <c r="C1130" s="351">
        <v>4880</v>
      </c>
      <c r="D1130" s="352" t="s">
        <v>1174</v>
      </c>
      <c r="E1130" s="353" t="s">
        <v>122</v>
      </c>
      <c r="F1130" s="354">
        <v>656944</v>
      </c>
      <c r="G1130" s="288" t="s">
        <v>117</v>
      </c>
      <c r="H1130" s="288"/>
      <c r="I1130" s="1"/>
      <c r="J1130" s="549"/>
      <c r="K1130" s="10"/>
      <c r="M1130" s="548"/>
      <c r="N1130" s="548"/>
    </row>
    <row r="1131" spans="2:14" s="5" customFormat="1" ht="94.5">
      <c r="B1131" s="1"/>
      <c r="C1131" s="351">
        <v>4882</v>
      </c>
      <c r="D1131" s="352" t="s">
        <v>1175</v>
      </c>
      <c r="E1131" s="353" t="s">
        <v>125</v>
      </c>
      <c r="F1131" s="354">
        <v>196551</v>
      </c>
      <c r="G1131" s="288" t="s">
        <v>117</v>
      </c>
      <c r="H1131" s="288"/>
      <c r="I1131" s="1"/>
      <c r="J1131" s="549"/>
      <c r="K1131" s="10"/>
      <c r="M1131" s="548"/>
      <c r="N1131" s="548"/>
    </row>
    <row r="1132" spans="2:14" s="5" customFormat="1" ht="75">
      <c r="B1132" s="1"/>
      <c r="C1132" s="458">
        <v>4883</v>
      </c>
      <c r="D1132" s="460" t="s">
        <v>1176</v>
      </c>
      <c r="E1132" s="462" t="s">
        <v>116</v>
      </c>
      <c r="F1132" s="464">
        <v>10500</v>
      </c>
      <c r="G1132" s="288" t="s">
        <v>117</v>
      </c>
      <c r="H1132" s="288"/>
      <c r="I1132" s="1"/>
      <c r="J1132" s="549"/>
      <c r="K1132" s="10"/>
      <c r="M1132" s="548"/>
      <c r="N1132" s="548"/>
    </row>
    <row r="1133" spans="2:14" s="5" customFormat="1" ht="75">
      <c r="B1133" s="1"/>
      <c r="C1133" s="458">
        <v>4884</v>
      </c>
      <c r="D1133" s="460" t="s">
        <v>1177</v>
      </c>
      <c r="E1133" s="462" t="s">
        <v>125</v>
      </c>
      <c r="F1133" s="464">
        <v>187451</v>
      </c>
      <c r="G1133" s="288" t="s">
        <v>117</v>
      </c>
      <c r="H1133" s="288"/>
      <c r="I1133" s="1"/>
      <c r="J1133" s="549"/>
      <c r="K1133" s="10"/>
      <c r="M1133" s="548"/>
      <c r="N1133" s="548"/>
    </row>
    <row r="1134" spans="2:14" s="5" customFormat="1" ht="75">
      <c r="B1134" s="1"/>
      <c r="C1134" s="458">
        <v>4885</v>
      </c>
      <c r="D1134" s="460" t="s">
        <v>1178</v>
      </c>
      <c r="E1134" s="462" t="s">
        <v>125</v>
      </c>
      <c r="F1134" s="464">
        <v>194051</v>
      </c>
      <c r="G1134" s="288" t="s">
        <v>117</v>
      </c>
      <c r="H1134" s="288"/>
      <c r="I1134" s="1"/>
      <c r="J1134" s="549"/>
      <c r="K1134" s="10"/>
      <c r="M1134" s="548"/>
      <c r="N1134" s="548"/>
    </row>
    <row r="1135" spans="2:14" s="5" customFormat="1" ht="75">
      <c r="B1135" s="1"/>
      <c r="C1135" s="458">
        <v>4886</v>
      </c>
      <c r="D1135" s="460" t="s">
        <v>1179</v>
      </c>
      <c r="E1135" s="462" t="s">
        <v>125</v>
      </c>
      <c r="F1135" s="464">
        <v>186551</v>
      </c>
      <c r="G1135" s="288" t="s">
        <v>117</v>
      </c>
      <c r="H1135" s="288"/>
      <c r="I1135" s="1"/>
      <c r="J1135" s="549"/>
      <c r="K1135" s="10"/>
      <c r="M1135" s="548"/>
      <c r="N1135" s="548"/>
    </row>
    <row r="1136" spans="2:14" s="5" customFormat="1" ht="75">
      <c r="B1136" s="1"/>
      <c r="C1136" s="458">
        <v>4887</v>
      </c>
      <c r="D1136" s="460" t="s">
        <v>1180</v>
      </c>
      <c r="E1136" s="462" t="s">
        <v>125</v>
      </c>
      <c r="F1136" s="464">
        <v>483551</v>
      </c>
      <c r="G1136" s="288" t="s">
        <v>117</v>
      </c>
      <c r="H1136" s="288"/>
      <c r="I1136" s="1"/>
      <c r="J1136" s="549"/>
      <c r="K1136" s="10"/>
      <c r="M1136" s="548"/>
      <c r="N1136" s="548"/>
    </row>
    <row r="1137" spans="2:14" s="5" customFormat="1" ht="75">
      <c r="B1137" s="1"/>
      <c r="C1137" s="458">
        <v>4888</v>
      </c>
      <c r="D1137" s="460" t="s">
        <v>1181</v>
      </c>
      <c r="E1137" s="462" t="s">
        <v>125</v>
      </c>
      <c r="F1137" s="464">
        <v>189051</v>
      </c>
      <c r="G1137" s="288" t="s">
        <v>117</v>
      </c>
      <c r="H1137" s="288"/>
      <c r="I1137" s="1"/>
      <c r="J1137" s="549"/>
      <c r="K1137" s="10"/>
      <c r="M1137" s="548"/>
      <c r="N1137" s="548"/>
    </row>
    <row r="1138" spans="2:14" s="5" customFormat="1" ht="30">
      <c r="B1138" s="1"/>
      <c r="C1138" s="458">
        <v>4889</v>
      </c>
      <c r="D1138" s="460" t="s">
        <v>1182</v>
      </c>
      <c r="E1138" s="462" t="s">
        <v>125</v>
      </c>
      <c r="F1138" s="464">
        <v>1375266</v>
      </c>
      <c r="G1138" s="288" t="s">
        <v>117</v>
      </c>
      <c r="H1138" s="288"/>
      <c r="I1138" s="1"/>
      <c r="J1138" s="549"/>
      <c r="K1138" s="10"/>
      <c r="M1138" s="548"/>
      <c r="N1138" s="548"/>
    </row>
    <row r="1139" spans="2:14" s="5" customFormat="1" ht="75">
      <c r="B1139" s="1"/>
      <c r="C1139" s="458">
        <v>4890</v>
      </c>
      <c r="D1139" s="460" t="s">
        <v>1183</v>
      </c>
      <c r="E1139" s="462" t="s">
        <v>125</v>
      </c>
      <c r="F1139" s="464">
        <v>454428</v>
      </c>
      <c r="G1139" s="288" t="s">
        <v>117</v>
      </c>
      <c r="H1139" s="288"/>
      <c r="I1139" s="1"/>
      <c r="J1139" s="549"/>
      <c r="K1139" s="10"/>
      <c r="M1139" s="548"/>
      <c r="N1139" s="548"/>
    </row>
    <row r="1140" spans="2:14" s="5" customFormat="1" ht="75">
      <c r="B1140" s="1"/>
      <c r="C1140" s="458">
        <v>4891</v>
      </c>
      <c r="D1140" s="460" t="s">
        <v>1184</v>
      </c>
      <c r="E1140" s="462" t="s">
        <v>125</v>
      </c>
      <c r="F1140" s="464">
        <v>698511</v>
      </c>
      <c r="G1140" s="288" t="s">
        <v>117</v>
      </c>
      <c r="H1140" s="288"/>
      <c r="I1140" s="1"/>
      <c r="J1140" s="549"/>
      <c r="K1140" s="10"/>
      <c r="M1140" s="548"/>
      <c r="N1140" s="548"/>
    </row>
    <row r="1141" spans="2:14" s="5" customFormat="1" ht="45">
      <c r="B1141" s="1"/>
      <c r="C1141" s="458">
        <v>4892</v>
      </c>
      <c r="D1141" s="460" t="s">
        <v>1185</v>
      </c>
      <c r="E1141" s="462" t="s">
        <v>122</v>
      </c>
      <c r="F1141" s="464">
        <v>260448</v>
      </c>
      <c r="G1141" s="288" t="s">
        <v>117</v>
      </c>
      <c r="H1141" s="288"/>
      <c r="I1141" s="1"/>
      <c r="J1141" s="549"/>
      <c r="K1141" s="10"/>
      <c r="M1141" s="548"/>
      <c r="N1141" s="548"/>
    </row>
    <row r="1142" spans="2:14" s="5" customFormat="1" ht="25.5">
      <c r="B1142" s="1"/>
      <c r="C1142" s="458">
        <v>4894</v>
      </c>
      <c r="D1142" s="460" t="s">
        <v>1186</v>
      </c>
      <c r="E1142" s="462" t="s">
        <v>494</v>
      </c>
      <c r="F1142" s="464">
        <v>256409</v>
      </c>
      <c r="G1142" s="288" t="s">
        <v>117</v>
      </c>
      <c r="H1142" s="288"/>
      <c r="I1142" s="1"/>
      <c r="J1142" s="549"/>
      <c r="K1142" s="10"/>
      <c r="M1142" s="548"/>
      <c r="N1142" s="548"/>
    </row>
    <row r="1143" spans="2:14" s="5" customFormat="1" ht="25.5">
      <c r="B1143" s="1"/>
      <c r="C1143" s="351">
        <v>4895</v>
      </c>
      <c r="D1143" s="352" t="s">
        <v>1187</v>
      </c>
      <c r="E1143" s="353" t="s">
        <v>785</v>
      </c>
      <c r="F1143" s="354">
        <v>32053</v>
      </c>
      <c r="G1143" s="288" t="s">
        <v>117</v>
      </c>
      <c r="H1143" s="288"/>
      <c r="I1143" s="1"/>
      <c r="J1143" s="549"/>
      <c r="K1143" s="10"/>
      <c r="M1143" s="548"/>
      <c r="N1143" s="548"/>
    </row>
    <row r="1144" spans="2:14" s="5" customFormat="1" ht="63">
      <c r="B1144" s="1"/>
      <c r="C1144" s="351">
        <v>4896</v>
      </c>
      <c r="D1144" s="352" t="s">
        <v>1188</v>
      </c>
      <c r="E1144" s="353" t="s">
        <v>122</v>
      </c>
      <c r="F1144" s="354">
        <v>323165</v>
      </c>
      <c r="G1144" s="288" t="s">
        <v>117</v>
      </c>
      <c r="H1144" s="288"/>
      <c r="I1144" s="1"/>
      <c r="J1144" s="549"/>
      <c r="K1144" s="10"/>
      <c r="M1144" s="548"/>
      <c r="N1144" s="548"/>
    </row>
    <row r="1145" spans="2:14" s="5" customFormat="1" ht="31.5">
      <c r="B1145" s="1"/>
      <c r="C1145" s="351">
        <v>4898</v>
      </c>
      <c r="D1145" s="352" t="s">
        <v>1189</v>
      </c>
      <c r="E1145" s="353" t="s">
        <v>125</v>
      </c>
      <c r="F1145" s="354">
        <v>155799</v>
      </c>
      <c r="G1145" s="288" t="s">
        <v>117</v>
      </c>
      <c r="H1145" s="288"/>
      <c r="I1145" s="1"/>
      <c r="J1145" s="549"/>
      <c r="K1145" s="10"/>
      <c r="M1145" s="548"/>
      <c r="N1145" s="548"/>
    </row>
    <row r="1146" spans="2:14" s="5" customFormat="1" ht="31.5">
      <c r="B1146" s="1"/>
      <c r="C1146" s="351">
        <v>4899</v>
      </c>
      <c r="D1146" s="352" t="s">
        <v>1190</v>
      </c>
      <c r="E1146" s="353" t="s">
        <v>125</v>
      </c>
      <c r="F1146" s="354">
        <v>179599</v>
      </c>
      <c r="G1146" s="288" t="s">
        <v>117</v>
      </c>
      <c r="H1146" s="288"/>
      <c r="I1146" s="1"/>
      <c r="J1146" s="549"/>
      <c r="K1146" s="10"/>
      <c r="M1146" s="548"/>
      <c r="N1146" s="548"/>
    </row>
    <row r="1147" spans="2:14" s="5" customFormat="1" ht="30">
      <c r="B1147" s="1"/>
      <c r="C1147" s="458">
        <v>4900</v>
      </c>
      <c r="D1147" s="460" t="s">
        <v>1191</v>
      </c>
      <c r="E1147" s="462" t="s">
        <v>125</v>
      </c>
      <c r="F1147" s="464">
        <v>558019</v>
      </c>
      <c r="G1147" s="288" t="s">
        <v>117</v>
      </c>
      <c r="H1147" s="288"/>
      <c r="I1147" s="1"/>
      <c r="J1147" s="549"/>
      <c r="K1147" s="10"/>
      <c r="M1147" s="548"/>
      <c r="N1147" s="548"/>
    </row>
    <row r="1148" spans="2:14" s="5" customFormat="1" ht="75">
      <c r="B1148" s="1"/>
      <c r="C1148" s="458">
        <v>4901</v>
      </c>
      <c r="D1148" s="460" t="s">
        <v>1192</v>
      </c>
      <c r="E1148" s="462" t="s">
        <v>125</v>
      </c>
      <c r="F1148" s="464">
        <v>798305</v>
      </c>
      <c r="G1148" s="288" t="s">
        <v>117</v>
      </c>
      <c r="H1148" s="288"/>
      <c r="I1148" s="1"/>
      <c r="J1148" s="549"/>
      <c r="K1148" s="10"/>
      <c r="M1148" s="548"/>
      <c r="N1148" s="548"/>
    </row>
    <row r="1149" spans="2:14" s="5" customFormat="1" ht="31.5">
      <c r="B1149" s="1"/>
      <c r="C1149" s="351">
        <v>4902</v>
      </c>
      <c r="D1149" s="352" t="s">
        <v>1193</v>
      </c>
      <c r="E1149" s="353" t="s">
        <v>125</v>
      </c>
      <c r="F1149" s="354">
        <v>992359</v>
      </c>
      <c r="G1149" s="288" t="s">
        <v>117</v>
      </c>
      <c r="H1149" s="288"/>
      <c r="I1149" s="1"/>
      <c r="J1149" s="549"/>
      <c r="K1149" s="10"/>
      <c r="M1149" s="548"/>
      <c r="N1149" s="548"/>
    </row>
    <row r="1150" spans="2:14" s="5" customFormat="1" ht="78.75">
      <c r="B1150" s="1"/>
      <c r="C1150" s="351">
        <v>4903</v>
      </c>
      <c r="D1150" s="352" t="s">
        <v>1194</v>
      </c>
      <c r="E1150" s="353" t="s">
        <v>125</v>
      </c>
      <c r="F1150" s="354">
        <v>117906</v>
      </c>
      <c r="G1150" s="288" t="s">
        <v>117</v>
      </c>
      <c r="H1150" s="288"/>
      <c r="I1150" s="1"/>
      <c r="J1150" s="549"/>
      <c r="K1150" s="10"/>
      <c r="M1150" s="548"/>
      <c r="N1150" s="548"/>
    </row>
    <row r="1151" spans="2:14" s="5" customFormat="1" ht="94.5">
      <c r="B1151" s="1"/>
      <c r="C1151" s="351">
        <v>4904</v>
      </c>
      <c r="D1151" s="352" t="s">
        <v>1195</v>
      </c>
      <c r="E1151" s="353" t="s">
        <v>116</v>
      </c>
      <c r="F1151" s="354">
        <v>161829</v>
      </c>
      <c r="G1151" s="288" t="s">
        <v>117</v>
      </c>
      <c r="H1151" s="288"/>
      <c r="I1151" s="1"/>
      <c r="J1151" s="549"/>
      <c r="K1151" s="10"/>
      <c r="M1151" s="548"/>
      <c r="N1151" s="548"/>
    </row>
    <row r="1152" spans="2:14" s="5" customFormat="1" ht="78.75">
      <c r="B1152" s="1"/>
      <c r="C1152" s="351">
        <v>4905</v>
      </c>
      <c r="D1152" s="352" t="s">
        <v>1196</v>
      </c>
      <c r="E1152" s="353" t="s">
        <v>122</v>
      </c>
      <c r="F1152" s="354">
        <v>82922</v>
      </c>
      <c r="G1152" s="288" t="s">
        <v>117</v>
      </c>
      <c r="H1152" s="288"/>
      <c r="I1152" s="1"/>
      <c r="J1152" s="549"/>
      <c r="K1152" s="10"/>
      <c r="M1152" s="548"/>
      <c r="N1152" s="548"/>
    </row>
    <row r="1153" spans="2:14" s="5" customFormat="1" ht="63">
      <c r="B1153" s="1"/>
      <c r="C1153" s="351">
        <v>4907</v>
      </c>
      <c r="D1153" s="352" t="s">
        <v>1197</v>
      </c>
      <c r="E1153" s="353" t="s">
        <v>119</v>
      </c>
      <c r="F1153" s="354">
        <v>119044</v>
      </c>
      <c r="G1153" s="288" t="s">
        <v>117</v>
      </c>
      <c r="H1153" s="288"/>
      <c r="I1153" s="1"/>
      <c r="J1153" s="549"/>
      <c r="K1153" s="10"/>
      <c r="M1153" s="548"/>
      <c r="N1153" s="548"/>
    </row>
    <row r="1154" spans="2:14" s="5" customFormat="1" ht="47.25">
      <c r="B1154" s="1"/>
      <c r="C1154" s="351">
        <v>4908</v>
      </c>
      <c r="D1154" s="352" t="s">
        <v>1198</v>
      </c>
      <c r="E1154" s="353" t="s">
        <v>119</v>
      </c>
      <c r="F1154" s="354">
        <v>80441</v>
      </c>
      <c r="G1154" s="288" t="s">
        <v>117</v>
      </c>
      <c r="H1154" s="288"/>
      <c r="I1154" s="1"/>
      <c r="J1154" s="549"/>
      <c r="K1154" s="10"/>
      <c r="M1154" s="548"/>
      <c r="N1154" s="548"/>
    </row>
    <row r="1155" spans="2:14" s="5" customFormat="1" ht="94.5">
      <c r="B1155" s="1"/>
      <c r="C1155" s="351">
        <v>4909</v>
      </c>
      <c r="D1155" s="352" t="s">
        <v>1199</v>
      </c>
      <c r="E1155" s="353" t="s">
        <v>116</v>
      </c>
      <c r="F1155" s="354">
        <v>152154</v>
      </c>
      <c r="G1155" s="288" t="s">
        <v>117</v>
      </c>
      <c r="H1155" s="288"/>
      <c r="I1155" s="1"/>
      <c r="J1155" s="549"/>
      <c r="K1155" s="10"/>
      <c r="M1155" s="548"/>
      <c r="N1155" s="548"/>
    </row>
    <row r="1156" spans="2:14" s="5" customFormat="1" ht="94.5">
      <c r="B1156" s="1"/>
      <c r="C1156" s="351">
        <v>4910</v>
      </c>
      <c r="D1156" s="352" t="s">
        <v>1200</v>
      </c>
      <c r="E1156" s="353" t="s">
        <v>116</v>
      </c>
      <c r="F1156" s="354">
        <v>133788</v>
      </c>
      <c r="G1156" s="288" t="s">
        <v>117</v>
      </c>
      <c r="H1156" s="288"/>
      <c r="I1156" s="1"/>
      <c r="J1156" s="549"/>
      <c r="K1156" s="10"/>
      <c r="M1156" s="548"/>
      <c r="N1156" s="548"/>
    </row>
    <row r="1157" spans="2:14" s="5" customFormat="1" ht="94.5">
      <c r="B1157" s="1"/>
      <c r="C1157" s="351">
        <v>4911</v>
      </c>
      <c r="D1157" s="352" t="s">
        <v>1201</v>
      </c>
      <c r="E1157" s="353" t="s">
        <v>122</v>
      </c>
      <c r="F1157" s="354">
        <v>44905</v>
      </c>
      <c r="G1157" s="288" t="s">
        <v>117</v>
      </c>
      <c r="H1157" s="288" t="s">
        <v>145</v>
      </c>
      <c r="I1157" s="1"/>
      <c r="J1157" s="549"/>
      <c r="K1157" s="10"/>
      <c r="M1157" s="548"/>
      <c r="N1157" s="548"/>
    </row>
    <row r="1158" spans="2:14" s="5" customFormat="1" ht="78.75">
      <c r="B1158" s="1"/>
      <c r="C1158" s="351">
        <v>4912</v>
      </c>
      <c r="D1158" s="352" t="s">
        <v>1202</v>
      </c>
      <c r="E1158" s="353" t="s">
        <v>125</v>
      </c>
      <c r="F1158" s="354">
        <v>2035368</v>
      </c>
      <c r="G1158" s="288" t="s">
        <v>117</v>
      </c>
      <c r="H1158" s="288" t="s">
        <v>145</v>
      </c>
      <c r="I1158" s="1"/>
      <c r="J1158" s="549"/>
      <c r="K1158" s="10"/>
      <c r="M1158" s="548"/>
      <c r="N1158" s="548"/>
    </row>
    <row r="1159" spans="2:14" s="5" customFormat="1" ht="63">
      <c r="B1159" s="1"/>
      <c r="C1159" s="351">
        <v>4913</v>
      </c>
      <c r="D1159" s="352" t="s">
        <v>1203</v>
      </c>
      <c r="E1159" s="353" t="s">
        <v>125</v>
      </c>
      <c r="F1159" s="354">
        <v>1584609</v>
      </c>
      <c r="G1159" s="288" t="s">
        <v>117</v>
      </c>
      <c r="H1159" s="288" t="s">
        <v>145</v>
      </c>
      <c r="I1159" s="1"/>
      <c r="J1159" s="549"/>
      <c r="K1159" s="10"/>
      <c r="M1159" s="548"/>
      <c r="N1159" s="548"/>
    </row>
    <row r="1160" spans="2:14" s="5" customFormat="1" ht="94.5">
      <c r="B1160" s="1"/>
      <c r="C1160" s="351">
        <v>4914</v>
      </c>
      <c r="D1160" s="352" t="s">
        <v>1204</v>
      </c>
      <c r="E1160" s="353" t="s">
        <v>125</v>
      </c>
      <c r="F1160" s="354">
        <v>939468</v>
      </c>
      <c r="G1160" s="288" t="s">
        <v>117</v>
      </c>
      <c r="H1160" s="288" t="s">
        <v>145</v>
      </c>
      <c r="I1160" s="1"/>
      <c r="J1160" s="549"/>
      <c r="K1160" s="10"/>
      <c r="M1160" s="548"/>
      <c r="N1160" s="548"/>
    </row>
    <row r="1161" spans="2:14" s="5" customFormat="1" ht="94.5">
      <c r="B1161" s="1"/>
      <c r="C1161" s="351">
        <v>4915</v>
      </c>
      <c r="D1161" s="352" t="s">
        <v>1205</v>
      </c>
      <c r="E1161" s="353" t="s">
        <v>122</v>
      </c>
      <c r="F1161" s="354">
        <v>40349</v>
      </c>
      <c r="G1161" s="288" t="s">
        <v>117</v>
      </c>
      <c r="H1161" s="288" t="s">
        <v>145</v>
      </c>
      <c r="I1161" s="1"/>
      <c r="J1161" s="549"/>
      <c r="K1161" s="10"/>
      <c r="M1161" s="548"/>
      <c r="N1161" s="548"/>
    </row>
    <row r="1162" spans="2:14" s="5" customFormat="1" ht="78.75">
      <c r="B1162" s="1"/>
      <c r="C1162" s="351">
        <v>4918</v>
      </c>
      <c r="D1162" s="352" t="s">
        <v>1206</v>
      </c>
      <c r="E1162" s="353" t="s">
        <v>122</v>
      </c>
      <c r="F1162" s="354">
        <v>136718</v>
      </c>
      <c r="G1162" s="288" t="s">
        <v>117</v>
      </c>
      <c r="H1162" s="288"/>
      <c r="I1162" s="1"/>
      <c r="J1162" s="549"/>
      <c r="K1162" s="10"/>
      <c r="M1162" s="548"/>
      <c r="N1162" s="548"/>
    </row>
    <row r="1163" spans="2:14" s="5" customFormat="1" ht="47.25">
      <c r="B1163" s="1"/>
      <c r="C1163" s="351">
        <v>4919</v>
      </c>
      <c r="D1163" s="352" t="s">
        <v>1207</v>
      </c>
      <c r="E1163" s="353" t="s">
        <v>116</v>
      </c>
      <c r="F1163" s="354">
        <v>87435</v>
      </c>
      <c r="G1163" s="288" t="s">
        <v>117</v>
      </c>
      <c r="H1163" s="288"/>
      <c r="I1163" s="1"/>
      <c r="J1163" s="549"/>
      <c r="K1163" s="10"/>
      <c r="M1163" s="548"/>
      <c r="N1163" s="548"/>
    </row>
    <row r="1164" spans="2:14" s="5" customFormat="1" ht="63">
      <c r="B1164" s="1"/>
      <c r="C1164" s="351">
        <v>4920</v>
      </c>
      <c r="D1164" s="352" t="s">
        <v>1208</v>
      </c>
      <c r="E1164" s="353" t="s">
        <v>125</v>
      </c>
      <c r="F1164" s="354">
        <v>568806</v>
      </c>
      <c r="G1164" s="288" t="s">
        <v>117</v>
      </c>
      <c r="H1164" s="288"/>
      <c r="I1164" s="1"/>
      <c r="J1164" s="549"/>
      <c r="K1164" s="10"/>
      <c r="M1164" s="548"/>
      <c r="N1164" s="548"/>
    </row>
    <row r="1165" spans="2:14" s="5" customFormat="1" ht="94.5">
      <c r="B1165" s="1"/>
      <c r="C1165" s="351">
        <v>4921</v>
      </c>
      <c r="D1165" s="352" t="s">
        <v>1209</v>
      </c>
      <c r="E1165" s="353" t="s">
        <v>125</v>
      </c>
      <c r="F1165" s="354">
        <v>123725</v>
      </c>
      <c r="G1165" s="288" t="s">
        <v>117</v>
      </c>
      <c r="H1165" s="288" t="s">
        <v>145</v>
      </c>
      <c r="I1165" s="1"/>
      <c r="J1165" s="549"/>
      <c r="K1165" s="10"/>
      <c r="M1165" s="548"/>
      <c r="N1165" s="548"/>
    </row>
    <row r="1166" spans="2:14" s="5" customFormat="1" ht="25.5">
      <c r="B1166" s="1"/>
      <c r="C1166" s="351">
        <v>4922</v>
      </c>
      <c r="D1166" s="352" t="s">
        <v>1210</v>
      </c>
      <c r="E1166" s="353" t="s">
        <v>494</v>
      </c>
      <c r="F1166" s="354">
        <v>165159</v>
      </c>
      <c r="G1166" s="288" t="s">
        <v>117</v>
      </c>
      <c r="H1166" s="288"/>
      <c r="I1166" s="1"/>
      <c r="J1166" s="549"/>
      <c r="K1166" s="10"/>
      <c r="M1166" s="548"/>
      <c r="N1166" s="548"/>
    </row>
    <row r="1167" spans="2:14" s="5" customFormat="1" ht="25.5">
      <c r="B1167" s="1"/>
      <c r="C1167" s="351">
        <v>4923</v>
      </c>
      <c r="D1167" s="352" t="s">
        <v>1211</v>
      </c>
      <c r="E1167" s="353" t="s">
        <v>785</v>
      </c>
      <c r="F1167" s="354">
        <v>20646</v>
      </c>
      <c r="G1167" s="288" t="s">
        <v>117</v>
      </c>
      <c r="H1167" s="288"/>
      <c r="I1167" s="1"/>
      <c r="J1167" s="549"/>
      <c r="K1167" s="10"/>
      <c r="M1167" s="548"/>
      <c r="N1167" s="548"/>
    </row>
    <row r="1168" spans="2:14" s="5" customFormat="1" ht="78.75">
      <c r="B1168" s="1"/>
      <c r="C1168" s="351">
        <v>4925</v>
      </c>
      <c r="D1168" s="352" t="s">
        <v>1212</v>
      </c>
      <c r="E1168" s="353" t="s">
        <v>119</v>
      </c>
      <c r="F1168" s="354">
        <v>264575</v>
      </c>
      <c r="G1168" s="288" t="s">
        <v>117</v>
      </c>
      <c r="H1168" s="288"/>
      <c r="I1168" s="1"/>
      <c r="J1168" s="549"/>
      <c r="K1168" s="10"/>
      <c r="M1168" s="548"/>
      <c r="N1168" s="548"/>
    </row>
    <row r="1169" spans="2:14" s="5" customFormat="1" ht="78.75">
      <c r="B1169" s="1"/>
      <c r="C1169" s="351">
        <v>4926</v>
      </c>
      <c r="D1169" s="352" t="s">
        <v>1213</v>
      </c>
      <c r="E1169" s="353" t="s">
        <v>119</v>
      </c>
      <c r="F1169" s="354">
        <v>221105</v>
      </c>
      <c r="G1169" s="288" t="s">
        <v>117</v>
      </c>
      <c r="H1169" s="288"/>
      <c r="I1169" s="1"/>
      <c r="J1169" s="549"/>
      <c r="K1169" s="10"/>
      <c r="M1169" s="548"/>
      <c r="N1169" s="548"/>
    </row>
    <row r="1170" spans="2:14" s="5" customFormat="1" ht="110.25">
      <c r="B1170" s="1"/>
      <c r="C1170" s="351">
        <v>4928</v>
      </c>
      <c r="D1170" s="352" t="s">
        <v>1214</v>
      </c>
      <c r="E1170" s="353" t="s">
        <v>1215</v>
      </c>
      <c r="F1170" s="354">
        <v>8352</v>
      </c>
      <c r="G1170" s="288" t="s">
        <v>117</v>
      </c>
      <c r="H1170" s="288"/>
      <c r="I1170" s="1"/>
      <c r="J1170" s="549"/>
      <c r="K1170" s="10"/>
      <c r="M1170" s="548"/>
      <c r="N1170" s="548"/>
    </row>
    <row r="1171" spans="2:14" s="5" customFormat="1" ht="31.5">
      <c r="B1171" s="1"/>
      <c r="C1171" s="351">
        <v>4930</v>
      </c>
      <c r="D1171" s="352" t="s">
        <v>1216</v>
      </c>
      <c r="E1171" s="353" t="s">
        <v>1217</v>
      </c>
      <c r="F1171" s="354">
        <v>1651836</v>
      </c>
      <c r="G1171" s="288" t="s">
        <v>117</v>
      </c>
      <c r="H1171" s="288"/>
      <c r="I1171" s="1"/>
      <c r="J1171" s="549"/>
      <c r="K1171" s="10"/>
      <c r="M1171" s="548"/>
      <c r="N1171" s="548"/>
    </row>
    <row r="1172" spans="2:14" s="5" customFormat="1" ht="63">
      <c r="B1172" s="1"/>
      <c r="C1172" s="351">
        <v>4931</v>
      </c>
      <c r="D1172" s="352" t="s">
        <v>1218</v>
      </c>
      <c r="E1172" s="353" t="s">
        <v>1215</v>
      </c>
      <c r="F1172" s="354">
        <v>33157</v>
      </c>
      <c r="G1172" s="288" t="s">
        <v>117</v>
      </c>
      <c r="H1172" s="288"/>
      <c r="I1172" s="1"/>
      <c r="J1172" s="549"/>
      <c r="K1172" s="10"/>
      <c r="M1172" s="548"/>
      <c r="N1172" s="548"/>
    </row>
    <row r="1173" spans="2:14" s="5" customFormat="1" ht="47.25">
      <c r="B1173" s="1"/>
      <c r="C1173" s="351">
        <v>4933</v>
      </c>
      <c r="D1173" s="352" t="s">
        <v>1219</v>
      </c>
      <c r="E1173" s="353" t="s">
        <v>125</v>
      </c>
      <c r="F1173" s="354">
        <v>500000</v>
      </c>
      <c r="G1173" s="288" t="s">
        <v>117</v>
      </c>
      <c r="H1173" s="288"/>
      <c r="I1173" s="1"/>
      <c r="J1173" s="549"/>
      <c r="K1173" s="10"/>
      <c r="M1173" s="548"/>
      <c r="N1173" s="548"/>
    </row>
    <row r="1174" spans="2:14" s="5" customFormat="1" ht="31.5">
      <c r="B1174" s="1"/>
      <c r="C1174" s="351">
        <v>4934</v>
      </c>
      <c r="D1174" s="352" t="s">
        <v>1220</v>
      </c>
      <c r="E1174" s="353" t="s">
        <v>1215</v>
      </c>
      <c r="F1174" s="354">
        <v>104209</v>
      </c>
      <c r="G1174" s="288" t="s">
        <v>117</v>
      </c>
      <c r="H1174" s="288"/>
      <c r="I1174" s="1"/>
      <c r="J1174" s="549"/>
      <c r="K1174" s="10"/>
      <c r="M1174" s="548"/>
      <c r="N1174" s="548"/>
    </row>
    <row r="1175" spans="2:14" s="5" customFormat="1" ht="31.5">
      <c r="B1175" s="1"/>
      <c r="C1175" s="351">
        <v>4936</v>
      </c>
      <c r="D1175" s="352" t="s">
        <v>1221</v>
      </c>
      <c r="E1175" s="353" t="s">
        <v>125</v>
      </c>
      <c r="F1175" s="354">
        <v>28620</v>
      </c>
      <c r="G1175" s="288" t="s">
        <v>117</v>
      </c>
      <c r="H1175" s="288"/>
      <c r="I1175" s="1"/>
      <c r="J1175" s="549"/>
      <c r="K1175" s="10"/>
      <c r="M1175" s="548"/>
      <c r="N1175" s="548"/>
    </row>
    <row r="1176" spans="2:14" s="5" customFormat="1" ht="63">
      <c r="B1176" s="1"/>
      <c r="C1176" s="351">
        <v>4937</v>
      </c>
      <c r="D1176" s="352" t="s">
        <v>1222</v>
      </c>
      <c r="E1176" s="353" t="s">
        <v>116</v>
      </c>
      <c r="F1176" s="354">
        <v>8844</v>
      </c>
      <c r="G1176" s="288" t="s">
        <v>117</v>
      </c>
      <c r="H1176" s="288"/>
      <c r="I1176" s="1"/>
      <c r="J1176" s="549"/>
      <c r="K1176" s="10"/>
      <c r="M1176" s="548"/>
      <c r="N1176" s="548"/>
    </row>
    <row r="1177" spans="2:14" s="5" customFormat="1" ht="94.5">
      <c r="B1177" s="1"/>
      <c r="C1177" s="351">
        <v>4945</v>
      </c>
      <c r="D1177" s="352" t="s">
        <v>1223</v>
      </c>
      <c r="E1177" s="353" t="s">
        <v>1224</v>
      </c>
      <c r="F1177" s="354">
        <v>8470</v>
      </c>
      <c r="G1177" s="288" t="s">
        <v>117</v>
      </c>
      <c r="H1177" s="288"/>
      <c r="I1177" s="1"/>
      <c r="J1177" s="549"/>
      <c r="K1177" s="10"/>
      <c r="M1177" s="548"/>
      <c r="N1177" s="548"/>
    </row>
    <row r="1178" spans="2:14" s="5" customFormat="1" ht="94.5">
      <c r="B1178" s="1"/>
      <c r="C1178" s="351">
        <v>4946</v>
      </c>
      <c r="D1178" s="352" t="s">
        <v>1225</v>
      </c>
      <c r="E1178" s="353" t="s">
        <v>1224</v>
      </c>
      <c r="F1178" s="354">
        <v>18529</v>
      </c>
      <c r="G1178" s="288" t="s">
        <v>117</v>
      </c>
      <c r="H1178" s="288"/>
      <c r="I1178" s="1"/>
      <c r="J1178" s="549"/>
      <c r="K1178" s="10"/>
      <c r="M1178" s="548"/>
      <c r="N1178" s="548"/>
    </row>
    <row r="1179" spans="2:14" s="5" customFormat="1" ht="94.5">
      <c r="B1179" s="1"/>
      <c r="C1179" s="351">
        <v>4947</v>
      </c>
      <c r="D1179" s="352" t="s">
        <v>1226</v>
      </c>
      <c r="E1179" s="353" t="s">
        <v>116</v>
      </c>
      <c r="F1179" s="354">
        <v>3972</v>
      </c>
      <c r="G1179" s="288" t="s">
        <v>117</v>
      </c>
      <c r="H1179" s="288"/>
      <c r="I1179" s="1"/>
      <c r="J1179" s="549"/>
      <c r="K1179" s="10"/>
      <c r="M1179" s="548"/>
      <c r="N1179" s="548"/>
    </row>
    <row r="1180" spans="2:14" s="5" customFormat="1" ht="94.5">
      <c r="B1180" s="1"/>
      <c r="C1180" s="351">
        <v>4949</v>
      </c>
      <c r="D1180" s="352" t="s">
        <v>1227</v>
      </c>
      <c r="E1180" s="353" t="s">
        <v>125</v>
      </c>
      <c r="F1180" s="354">
        <v>825135</v>
      </c>
      <c r="G1180" s="288" t="s">
        <v>117</v>
      </c>
      <c r="H1180" s="288" t="s">
        <v>145</v>
      </c>
      <c r="I1180" s="1"/>
      <c r="J1180" s="549"/>
      <c r="K1180" s="10"/>
      <c r="M1180" s="548"/>
      <c r="N1180" s="548"/>
    </row>
    <row r="1181" spans="2:14" s="5" customFormat="1" ht="63">
      <c r="B1181" s="1"/>
      <c r="C1181" s="351">
        <v>4950</v>
      </c>
      <c r="D1181" s="352" t="s">
        <v>1228</v>
      </c>
      <c r="E1181" s="353" t="s">
        <v>125</v>
      </c>
      <c r="F1181" s="354">
        <v>4376187</v>
      </c>
      <c r="G1181" s="288" t="s">
        <v>117</v>
      </c>
      <c r="H1181" s="288"/>
      <c r="I1181" s="1"/>
      <c r="J1181" s="549"/>
      <c r="K1181" s="10"/>
      <c r="M1181" s="548"/>
      <c r="N1181" s="548"/>
    </row>
    <row r="1182" spans="2:14" s="5" customFormat="1" ht="63">
      <c r="B1182" s="1"/>
      <c r="C1182" s="351">
        <v>4951</v>
      </c>
      <c r="D1182" s="352" t="s">
        <v>1229</v>
      </c>
      <c r="E1182" s="353" t="s">
        <v>125</v>
      </c>
      <c r="F1182" s="354">
        <v>3093046</v>
      </c>
      <c r="G1182" s="288" t="s">
        <v>117</v>
      </c>
      <c r="H1182" s="288"/>
      <c r="I1182" s="1"/>
      <c r="J1182" s="549"/>
      <c r="K1182" s="10"/>
      <c r="M1182" s="548"/>
      <c r="N1182" s="548"/>
    </row>
    <row r="1183" spans="2:14" s="5" customFormat="1" ht="47.25">
      <c r="B1183" s="1"/>
      <c r="C1183" s="351">
        <v>4952</v>
      </c>
      <c r="D1183" s="352" t="s">
        <v>1230</v>
      </c>
      <c r="E1183" s="353" t="s">
        <v>125</v>
      </c>
      <c r="F1183" s="354">
        <v>2556001</v>
      </c>
      <c r="G1183" s="288" t="s">
        <v>117</v>
      </c>
      <c r="H1183" s="288"/>
      <c r="I1183" s="1"/>
      <c r="J1183" s="549"/>
      <c r="K1183" s="10"/>
      <c r="M1183" s="548"/>
      <c r="N1183" s="548"/>
    </row>
    <row r="1184" spans="2:14" s="5" customFormat="1" ht="47.25">
      <c r="B1184" s="1"/>
      <c r="C1184" s="351">
        <v>4953</v>
      </c>
      <c r="D1184" s="352" t="s">
        <v>1231</v>
      </c>
      <c r="E1184" s="353" t="s">
        <v>125</v>
      </c>
      <c r="F1184" s="354">
        <v>4830924</v>
      </c>
      <c r="G1184" s="288" t="s">
        <v>117</v>
      </c>
      <c r="H1184" s="288"/>
      <c r="I1184" s="1"/>
      <c r="J1184" s="549"/>
      <c r="K1184" s="10"/>
      <c r="M1184" s="548"/>
      <c r="N1184" s="548"/>
    </row>
    <row r="1185" spans="2:14" s="5" customFormat="1" ht="47.25">
      <c r="B1185" s="1"/>
      <c r="C1185" s="351">
        <v>4959</v>
      </c>
      <c r="D1185" s="352" t="s">
        <v>1232</v>
      </c>
      <c r="E1185" s="353" t="s">
        <v>472</v>
      </c>
      <c r="F1185" s="354">
        <v>3220</v>
      </c>
      <c r="G1185" s="288" t="s">
        <v>117</v>
      </c>
      <c r="H1185" s="288" t="s">
        <v>145</v>
      </c>
      <c r="I1185" s="1"/>
      <c r="J1185" s="549"/>
      <c r="K1185" s="10"/>
      <c r="M1185" s="548"/>
      <c r="N1185" s="548"/>
    </row>
    <row r="1186" spans="2:14" s="5" customFormat="1" ht="63">
      <c r="B1186" s="1"/>
      <c r="C1186" s="351">
        <v>4960</v>
      </c>
      <c r="D1186" s="352" t="s">
        <v>1233</v>
      </c>
      <c r="E1186" s="353" t="s">
        <v>125</v>
      </c>
      <c r="F1186" s="354">
        <v>263966</v>
      </c>
      <c r="G1186" s="288" t="s">
        <v>117</v>
      </c>
      <c r="H1186" s="288"/>
      <c r="I1186" s="1"/>
      <c r="J1186" s="549"/>
      <c r="K1186" s="10"/>
      <c r="M1186" s="548"/>
      <c r="N1186" s="548"/>
    </row>
    <row r="1187" spans="2:14" s="5" customFormat="1" ht="63">
      <c r="B1187" s="1"/>
      <c r="C1187" s="351">
        <v>4961</v>
      </c>
      <c r="D1187" s="352" t="s">
        <v>1234</v>
      </c>
      <c r="E1187" s="353" t="s">
        <v>122</v>
      </c>
      <c r="F1187" s="354">
        <v>48435</v>
      </c>
      <c r="G1187" s="288" t="s">
        <v>117</v>
      </c>
      <c r="H1187" s="288"/>
      <c r="I1187" s="1"/>
      <c r="J1187" s="549"/>
      <c r="K1187" s="10"/>
      <c r="M1187" s="548"/>
      <c r="N1187" s="548"/>
    </row>
    <row r="1188" spans="2:14" s="5" customFormat="1" ht="78.75">
      <c r="B1188" s="1"/>
      <c r="C1188" s="351">
        <v>4962</v>
      </c>
      <c r="D1188" s="352" t="s">
        <v>1235</v>
      </c>
      <c r="E1188" s="353" t="s">
        <v>122</v>
      </c>
      <c r="F1188" s="354">
        <v>12109</v>
      </c>
      <c r="G1188" s="288" t="s">
        <v>117</v>
      </c>
      <c r="H1188" s="288"/>
      <c r="I1188" s="1"/>
      <c r="J1188" s="549"/>
      <c r="K1188" s="10"/>
      <c r="M1188" s="548"/>
      <c r="N1188" s="548"/>
    </row>
    <row r="1189" spans="2:14" s="5" customFormat="1" ht="78.75">
      <c r="B1189" s="1"/>
      <c r="C1189" s="351">
        <v>4963</v>
      </c>
      <c r="D1189" s="352" t="s">
        <v>1236</v>
      </c>
      <c r="E1189" s="353" t="s">
        <v>122</v>
      </c>
      <c r="F1189" s="354">
        <v>12109</v>
      </c>
      <c r="G1189" s="288" t="s">
        <v>117</v>
      </c>
      <c r="H1189" s="288"/>
      <c r="I1189" s="1"/>
      <c r="J1189" s="549"/>
      <c r="K1189" s="10"/>
      <c r="M1189" s="548"/>
      <c r="N1189" s="548"/>
    </row>
    <row r="1190" spans="2:14" s="5" customFormat="1" ht="78.75">
      <c r="B1190" s="1"/>
      <c r="C1190" s="351">
        <v>4964</v>
      </c>
      <c r="D1190" s="352" t="s">
        <v>1237</v>
      </c>
      <c r="E1190" s="353" t="s">
        <v>122</v>
      </c>
      <c r="F1190" s="354">
        <v>12109</v>
      </c>
      <c r="G1190" s="288" t="s">
        <v>117</v>
      </c>
      <c r="H1190" s="288"/>
      <c r="I1190" s="1"/>
      <c r="J1190" s="549"/>
      <c r="K1190" s="10"/>
      <c r="M1190" s="548"/>
      <c r="N1190" s="548"/>
    </row>
    <row r="1191" spans="2:14" s="5" customFormat="1" ht="78.75">
      <c r="B1191" s="1"/>
      <c r="C1191" s="351">
        <v>4965</v>
      </c>
      <c r="D1191" s="352" t="s">
        <v>1238</v>
      </c>
      <c r="E1191" s="353" t="s">
        <v>125</v>
      </c>
      <c r="F1191" s="354">
        <v>633233</v>
      </c>
      <c r="G1191" s="288" t="s">
        <v>117</v>
      </c>
      <c r="H1191" s="288"/>
      <c r="I1191" s="1"/>
      <c r="J1191" s="549"/>
      <c r="K1191" s="10"/>
      <c r="M1191" s="548"/>
      <c r="N1191" s="548"/>
    </row>
    <row r="1192" spans="2:14" s="5" customFormat="1" ht="25.5">
      <c r="B1192" s="1"/>
      <c r="C1192" s="351">
        <v>4966</v>
      </c>
      <c r="D1192" s="352" t="s">
        <v>1239</v>
      </c>
      <c r="E1192" s="353" t="s">
        <v>125</v>
      </c>
      <c r="F1192" s="354">
        <v>3497</v>
      </c>
      <c r="G1192" s="288" t="s">
        <v>117</v>
      </c>
      <c r="H1192" s="288"/>
      <c r="I1192" s="1"/>
      <c r="J1192" s="549"/>
      <c r="K1192" s="10"/>
      <c r="M1192" s="548"/>
      <c r="N1192" s="548"/>
    </row>
    <row r="1193" spans="2:14" s="5" customFormat="1" ht="78.75">
      <c r="B1193" s="1"/>
      <c r="C1193" s="351">
        <v>4967</v>
      </c>
      <c r="D1193" s="352" t="s">
        <v>1240</v>
      </c>
      <c r="E1193" s="353" t="s">
        <v>125</v>
      </c>
      <c r="F1193" s="354">
        <v>991697</v>
      </c>
      <c r="G1193" s="288" t="s">
        <v>117</v>
      </c>
      <c r="H1193" s="288"/>
      <c r="I1193" s="1"/>
      <c r="J1193" s="549"/>
      <c r="K1193" s="10"/>
      <c r="M1193" s="548"/>
      <c r="N1193" s="548"/>
    </row>
    <row r="1194" spans="2:14" s="5" customFormat="1" ht="78.75">
      <c r="B1194" s="1"/>
      <c r="C1194" s="351">
        <v>4968</v>
      </c>
      <c r="D1194" s="352" t="s">
        <v>1241</v>
      </c>
      <c r="E1194" s="353" t="s">
        <v>125</v>
      </c>
      <c r="F1194" s="354">
        <v>324278</v>
      </c>
      <c r="G1194" s="288" t="s">
        <v>117</v>
      </c>
      <c r="H1194" s="288"/>
      <c r="I1194" s="1"/>
      <c r="J1194" s="549"/>
      <c r="K1194" s="10"/>
      <c r="M1194" s="548"/>
      <c r="N1194" s="548"/>
    </row>
    <row r="1195" spans="2:14" s="5" customFormat="1" ht="78.75">
      <c r="B1195" s="1"/>
      <c r="C1195" s="351">
        <v>4969</v>
      </c>
      <c r="D1195" s="352" t="s">
        <v>1242</v>
      </c>
      <c r="E1195" s="353" t="s">
        <v>125</v>
      </c>
      <c r="F1195" s="354">
        <v>271386</v>
      </c>
      <c r="G1195" s="288" t="s">
        <v>117</v>
      </c>
      <c r="H1195" s="288"/>
      <c r="I1195" s="1"/>
      <c r="J1195" s="549"/>
      <c r="K1195" s="10"/>
      <c r="M1195" s="548"/>
      <c r="N1195" s="548"/>
    </row>
    <row r="1196" spans="2:14" s="5" customFormat="1" ht="78.75">
      <c r="B1196" s="1"/>
      <c r="C1196" s="351">
        <v>4970</v>
      </c>
      <c r="D1196" s="352" t="s">
        <v>1243</v>
      </c>
      <c r="E1196" s="353" t="s">
        <v>125</v>
      </c>
      <c r="F1196" s="354">
        <v>571713</v>
      </c>
      <c r="G1196" s="288" t="s">
        <v>117</v>
      </c>
      <c r="H1196" s="288"/>
      <c r="I1196" s="1"/>
      <c r="J1196" s="549"/>
      <c r="K1196" s="10"/>
      <c r="M1196" s="548"/>
      <c r="N1196" s="548"/>
    </row>
    <row r="1197" spans="2:14" s="5" customFormat="1" ht="78.75">
      <c r="B1197" s="1"/>
      <c r="C1197" s="351">
        <v>4971</v>
      </c>
      <c r="D1197" s="352" t="s">
        <v>1244</v>
      </c>
      <c r="E1197" s="353" t="s">
        <v>125</v>
      </c>
      <c r="F1197" s="354">
        <v>2457530</v>
      </c>
      <c r="G1197" s="288" t="s">
        <v>117</v>
      </c>
      <c r="H1197" s="288"/>
      <c r="I1197" s="1"/>
      <c r="J1197" s="549"/>
      <c r="K1197" s="10"/>
      <c r="M1197" s="548"/>
      <c r="N1197" s="548"/>
    </row>
    <row r="1198" spans="2:14" s="5" customFormat="1" ht="94.5">
      <c r="B1198" s="1"/>
      <c r="C1198" s="351">
        <v>4972</v>
      </c>
      <c r="D1198" s="352" t="s">
        <v>1245</v>
      </c>
      <c r="E1198" s="353" t="s">
        <v>125</v>
      </c>
      <c r="F1198" s="354">
        <v>1122739</v>
      </c>
      <c r="G1198" s="288" t="s">
        <v>117</v>
      </c>
      <c r="H1198" s="288"/>
      <c r="I1198" s="1"/>
      <c r="J1198" s="549"/>
      <c r="K1198" s="10"/>
      <c r="M1198" s="548"/>
      <c r="N1198" s="548"/>
    </row>
    <row r="1199" spans="2:14" s="5" customFormat="1" ht="94.5">
      <c r="B1199" s="1"/>
      <c r="C1199" s="351">
        <v>4973</v>
      </c>
      <c r="D1199" s="352" t="s">
        <v>1246</v>
      </c>
      <c r="E1199" s="353" t="s">
        <v>125</v>
      </c>
      <c r="F1199" s="354">
        <v>1730574</v>
      </c>
      <c r="G1199" s="288" t="s">
        <v>117</v>
      </c>
      <c r="H1199" s="288"/>
      <c r="I1199" s="1"/>
      <c r="J1199" s="549"/>
      <c r="K1199" s="10"/>
      <c r="M1199" s="548"/>
      <c r="N1199" s="548"/>
    </row>
    <row r="1200" spans="2:14" s="5" customFormat="1" ht="94.5">
      <c r="B1200" s="1"/>
      <c r="C1200" s="351">
        <v>4974</v>
      </c>
      <c r="D1200" s="352" t="s">
        <v>1247</v>
      </c>
      <c r="E1200" s="353" t="s">
        <v>125</v>
      </c>
      <c r="F1200" s="354">
        <v>4471583</v>
      </c>
      <c r="G1200" s="288" t="s">
        <v>117</v>
      </c>
      <c r="H1200" s="288"/>
      <c r="I1200" s="1"/>
      <c r="J1200" s="549"/>
      <c r="K1200" s="10"/>
      <c r="M1200" s="548"/>
      <c r="N1200" s="548"/>
    </row>
    <row r="1201" spans="2:14" s="5" customFormat="1" ht="78.75">
      <c r="B1201" s="1"/>
      <c r="C1201" s="351">
        <v>4975</v>
      </c>
      <c r="D1201" s="352" t="s">
        <v>1248</v>
      </c>
      <c r="E1201" s="353" t="s">
        <v>125</v>
      </c>
      <c r="F1201" s="354">
        <v>392325</v>
      </c>
      <c r="G1201" s="288" t="s">
        <v>117</v>
      </c>
      <c r="H1201" s="288"/>
      <c r="I1201" s="1"/>
      <c r="J1201" s="549"/>
      <c r="K1201" s="10"/>
      <c r="M1201" s="548"/>
      <c r="N1201" s="548"/>
    </row>
    <row r="1202" spans="2:14" s="5" customFormat="1" ht="78.75">
      <c r="B1202" s="1"/>
      <c r="C1202" s="351">
        <v>4976</v>
      </c>
      <c r="D1202" s="352" t="s">
        <v>1249</v>
      </c>
      <c r="E1202" s="353" t="s">
        <v>125</v>
      </c>
      <c r="F1202" s="354">
        <v>797562</v>
      </c>
      <c r="G1202" s="288" t="s">
        <v>117</v>
      </c>
      <c r="H1202" s="288"/>
      <c r="I1202" s="1"/>
      <c r="J1202" s="549"/>
      <c r="K1202" s="10"/>
      <c r="M1202" s="548"/>
      <c r="N1202" s="548"/>
    </row>
    <row r="1203" spans="2:14" s="5" customFormat="1" ht="78.75">
      <c r="B1203" s="1"/>
      <c r="C1203" s="351">
        <v>4977</v>
      </c>
      <c r="D1203" s="352" t="s">
        <v>1250</v>
      </c>
      <c r="E1203" s="353" t="s">
        <v>125</v>
      </c>
      <c r="F1203" s="354">
        <v>392325</v>
      </c>
      <c r="G1203" s="288" t="s">
        <v>117</v>
      </c>
      <c r="H1203" s="288"/>
      <c r="I1203" s="1"/>
      <c r="J1203" s="549"/>
      <c r="K1203" s="10"/>
      <c r="M1203" s="548"/>
      <c r="N1203" s="548"/>
    </row>
    <row r="1204" spans="2:14" s="5" customFormat="1" ht="63">
      <c r="B1204" s="1"/>
      <c r="C1204" s="351">
        <v>4978</v>
      </c>
      <c r="D1204" s="352" t="s">
        <v>1251</v>
      </c>
      <c r="E1204" s="353" t="s">
        <v>125</v>
      </c>
      <c r="F1204" s="354">
        <v>551659</v>
      </c>
      <c r="G1204" s="288" t="s">
        <v>117</v>
      </c>
      <c r="H1204" s="288" t="s">
        <v>145</v>
      </c>
      <c r="I1204" s="1"/>
      <c r="J1204" s="549"/>
      <c r="K1204" s="10"/>
      <c r="M1204" s="548"/>
      <c r="N1204" s="548"/>
    </row>
    <row r="1205" spans="2:14" s="5" customFormat="1" ht="47.25">
      <c r="B1205" s="1"/>
      <c r="C1205" s="351">
        <v>4979</v>
      </c>
      <c r="D1205" s="352" t="s">
        <v>1252</v>
      </c>
      <c r="E1205" s="353" t="s">
        <v>125</v>
      </c>
      <c r="F1205" s="354">
        <v>590938</v>
      </c>
      <c r="G1205" s="288" t="s">
        <v>117</v>
      </c>
      <c r="H1205" s="288" t="s">
        <v>145</v>
      </c>
      <c r="I1205" s="1"/>
      <c r="J1205" s="549"/>
      <c r="K1205" s="10"/>
      <c r="M1205" s="548"/>
      <c r="N1205" s="548"/>
    </row>
    <row r="1206" spans="2:14" s="5" customFormat="1" ht="47.25">
      <c r="B1206" s="1"/>
      <c r="C1206" s="351">
        <v>4980</v>
      </c>
      <c r="D1206" s="352" t="s">
        <v>1253</v>
      </c>
      <c r="E1206" s="353" t="s">
        <v>122</v>
      </c>
      <c r="F1206" s="354">
        <v>558214</v>
      </c>
      <c r="G1206" s="288" t="s">
        <v>117</v>
      </c>
      <c r="H1206" s="288"/>
      <c r="I1206" s="1"/>
      <c r="J1206" s="549"/>
      <c r="K1206" s="10"/>
      <c r="M1206" s="548"/>
      <c r="N1206" s="548"/>
    </row>
    <row r="1207" spans="2:14" s="5" customFormat="1" ht="47.25">
      <c r="B1207" s="1"/>
      <c r="C1207" s="351">
        <v>4981</v>
      </c>
      <c r="D1207" s="352" t="s">
        <v>1254</v>
      </c>
      <c r="E1207" s="353" t="s">
        <v>116</v>
      </c>
      <c r="F1207" s="354">
        <v>70326</v>
      </c>
      <c r="G1207" s="288" t="s">
        <v>117</v>
      </c>
      <c r="H1207" s="288" t="s">
        <v>145</v>
      </c>
      <c r="I1207" s="1"/>
      <c r="J1207" s="549"/>
      <c r="K1207" s="10"/>
      <c r="M1207" s="548"/>
      <c r="N1207" s="548"/>
    </row>
    <row r="1208" spans="2:14" s="5" customFormat="1" ht="63">
      <c r="B1208" s="1"/>
      <c r="C1208" s="351">
        <v>4982</v>
      </c>
      <c r="D1208" s="352" t="s">
        <v>1255</v>
      </c>
      <c r="E1208" s="353" t="s">
        <v>125</v>
      </c>
      <c r="F1208" s="354">
        <v>155762</v>
      </c>
      <c r="G1208" s="288" t="s">
        <v>117</v>
      </c>
      <c r="H1208" s="288"/>
      <c r="I1208" s="1"/>
      <c r="J1208" s="549"/>
      <c r="K1208" s="10"/>
      <c r="M1208" s="548"/>
      <c r="N1208" s="548"/>
    </row>
    <row r="1209" spans="2:14" s="5" customFormat="1" ht="63">
      <c r="B1209" s="1"/>
      <c r="C1209" s="351">
        <v>4983</v>
      </c>
      <c r="D1209" s="352" t="s">
        <v>1256</v>
      </c>
      <c r="E1209" s="353" t="s">
        <v>125</v>
      </c>
      <c r="F1209" s="354">
        <v>47015</v>
      </c>
      <c r="G1209" s="288" t="s">
        <v>117</v>
      </c>
      <c r="H1209" s="288"/>
      <c r="I1209" s="1"/>
      <c r="J1209" s="549"/>
      <c r="K1209" s="10"/>
      <c r="M1209" s="548"/>
      <c r="N1209" s="548"/>
    </row>
    <row r="1210" spans="2:14" s="5" customFormat="1" ht="94.5">
      <c r="B1210" s="1"/>
      <c r="C1210" s="351">
        <v>4984</v>
      </c>
      <c r="D1210" s="352" t="s">
        <v>1257</v>
      </c>
      <c r="E1210" s="353" t="s">
        <v>125</v>
      </c>
      <c r="F1210" s="354">
        <v>275640</v>
      </c>
      <c r="G1210" s="288" t="s">
        <v>117</v>
      </c>
      <c r="H1210" s="288"/>
      <c r="I1210" s="1"/>
      <c r="J1210" s="549"/>
      <c r="K1210" s="10"/>
      <c r="M1210" s="548"/>
      <c r="N1210" s="548"/>
    </row>
    <row r="1211" spans="2:14" s="5" customFormat="1" ht="94.5">
      <c r="B1211" s="1"/>
      <c r="C1211" s="351">
        <v>4985</v>
      </c>
      <c r="D1211" s="352" t="s">
        <v>1258</v>
      </c>
      <c r="E1211" s="353" t="s">
        <v>119</v>
      </c>
      <c r="F1211" s="354">
        <v>531045</v>
      </c>
      <c r="G1211" s="288" t="s">
        <v>117</v>
      </c>
      <c r="H1211" s="288"/>
      <c r="I1211" s="1"/>
      <c r="J1211" s="549"/>
      <c r="K1211" s="10"/>
      <c r="M1211" s="548"/>
      <c r="N1211" s="548"/>
    </row>
    <row r="1212" spans="2:14" s="5" customFormat="1" ht="94.5">
      <c r="B1212" s="1"/>
      <c r="C1212" s="351">
        <v>4986</v>
      </c>
      <c r="D1212" s="352" t="s">
        <v>1259</v>
      </c>
      <c r="E1212" s="353" t="s">
        <v>119</v>
      </c>
      <c r="F1212" s="354">
        <v>750853</v>
      </c>
      <c r="G1212" s="288" t="s">
        <v>117</v>
      </c>
      <c r="H1212" s="288"/>
      <c r="I1212" s="1"/>
      <c r="J1212" s="549"/>
      <c r="K1212" s="10"/>
      <c r="M1212" s="548"/>
      <c r="N1212" s="548"/>
    </row>
    <row r="1213" spans="2:14" s="5" customFormat="1" ht="31.5">
      <c r="B1213" s="1"/>
      <c r="C1213" s="351">
        <v>4987</v>
      </c>
      <c r="D1213" s="352" t="s">
        <v>1260</v>
      </c>
      <c r="E1213" s="353" t="s">
        <v>125</v>
      </c>
      <c r="F1213" s="354">
        <v>1262864</v>
      </c>
      <c r="G1213" s="288" t="s">
        <v>117</v>
      </c>
      <c r="H1213" s="288" t="s">
        <v>145</v>
      </c>
      <c r="I1213" s="1"/>
      <c r="J1213" s="549"/>
      <c r="K1213" s="10"/>
      <c r="M1213" s="548"/>
      <c r="N1213" s="548"/>
    </row>
    <row r="1214" spans="2:14" s="5" customFormat="1" ht="78.75">
      <c r="B1214" s="1"/>
      <c r="C1214" s="351">
        <v>4988</v>
      </c>
      <c r="D1214" s="352" t="s">
        <v>1261</v>
      </c>
      <c r="E1214" s="353" t="s">
        <v>1262</v>
      </c>
      <c r="F1214" s="354">
        <v>888145</v>
      </c>
      <c r="G1214" s="288" t="s">
        <v>117</v>
      </c>
      <c r="H1214" s="288"/>
      <c r="I1214" s="1"/>
      <c r="J1214" s="549"/>
      <c r="K1214" s="10"/>
      <c r="M1214" s="548"/>
      <c r="N1214" s="548"/>
    </row>
    <row r="1215" spans="2:14" s="5" customFormat="1" ht="47.25">
      <c r="B1215" s="1"/>
      <c r="C1215" s="351">
        <v>4989</v>
      </c>
      <c r="D1215" s="352" t="s">
        <v>1263</v>
      </c>
      <c r="E1215" s="353" t="s">
        <v>122</v>
      </c>
      <c r="F1215" s="354">
        <v>118471</v>
      </c>
      <c r="G1215" s="288" t="s">
        <v>117</v>
      </c>
      <c r="H1215" s="288"/>
      <c r="I1215" s="1"/>
      <c r="J1215" s="549"/>
      <c r="K1215" s="10"/>
      <c r="M1215" s="548"/>
      <c r="N1215" s="548"/>
    </row>
    <row r="1216" spans="2:14" s="5" customFormat="1" ht="47.25">
      <c r="B1216" s="1"/>
      <c r="C1216" s="351">
        <v>4990</v>
      </c>
      <c r="D1216" s="352" t="s">
        <v>1264</v>
      </c>
      <c r="E1216" s="353" t="s">
        <v>125</v>
      </c>
      <c r="F1216" s="354">
        <v>355413</v>
      </c>
      <c r="G1216" s="288" t="s">
        <v>117</v>
      </c>
      <c r="H1216" s="288"/>
      <c r="I1216" s="1"/>
      <c r="J1216" s="549"/>
      <c r="K1216" s="10"/>
      <c r="M1216" s="548"/>
      <c r="N1216" s="548"/>
    </row>
    <row r="1217" spans="2:14" s="5" customFormat="1" ht="47.25">
      <c r="B1217" s="1"/>
      <c r="C1217" s="351">
        <v>4991</v>
      </c>
      <c r="D1217" s="352" t="s">
        <v>1265</v>
      </c>
      <c r="E1217" s="353" t="s">
        <v>122</v>
      </c>
      <c r="F1217" s="354">
        <v>113349</v>
      </c>
      <c r="G1217" s="288" t="s">
        <v>117</v>
      </c>
      <c r="H1217" s="288"/>
      <c r="I1217" s="1"/>
      <c r="J1217" s="549"/>
      <c r="K1217" s="10"/>
      <c r="M1217" s="548"/>
      <c r="N1217" s="548"/>
    </row>
    <row r="1218" spans="2:14" s="5" customFormat="1" ht="47.25">
      <c r="B1218" s="1"/>
      <c r="C1218" s="351">
        <v>4992</v>
      </c>
      <c r="D1218" s="352" t="s">
        <v>1266</v>
      </c>
      <c r="E1218" s="353" t="s">
        <v>125</v>
      </c>
      <c r="F1218" s="354">
        <v>350973</v>
      </c>
      <c r="G1218" s="288" t="s">
        <v>117</v>
      </c>
      <c r="H1218" s="288"/>
      <c r="I1218" s="1"/>
      <c r="J1218" s="549"/>
      <c r="K1218" s="10"/>
      <c r="M1218" s="548"/>
      <c r="N1218" s="548"/>
    </row>
    <row r="1219" spans="2:14" s="5" customFormat="1" ht="47.25">
      <c r="B1219" s="1"/>
      <c r="C1219" s="351">
        <v>4993</v>
      </c>
      <c r="D1219" s="352" t="s">
        <v>1267</v>
      </c>
      <c r="E1219" s="353" t="s">
        <v>125</v>
      </c>
      <c r="F1219" s="354">
        <v>340047</v>
      </c>
      <c r="G1219" s="288" t="s">
        <v>117</v>
      </c>
      <c r="H1219" s="288"/>
      <c r="I1219" s="1"/>
      <c r="J1219" s="549"/>
      <c r="K1219" s="10"/>
      <c r="M1219" s="548"/>
      <c r="N1219" s="548"/>
    </row>
    <row r="1220" spans="2:14" s="5" customFormat="1" ht="78.75">
      <c r="B1220" s="1"/>
      <c r="C1220" s="351">
        <v>4994</v>
      </c>
      <c r="D1220" s="352" t="s">
        <v>1268</v>
      </c>
      <c r="E1220" s="353" t="s">
        <v>119</v>
      </c>
      <c r="F1220" s="354">
        <v>129453</v>
      </c>
      <c r="G1220" s="288" t="s">
        <v>117</v>
      </c>
      <c r="H1220" s="288"/>
      <c r="I1220" s="1"/>
      <c r="J1220" s="549"/>
      <c r="K1220" s="10"/>
      <c r="M1220" s="548"/>
      <c r="N1220" s="548"/>
    </row>
    <row r="1221" spans="2:14" s="5" customFormat="1" ht="94.5">
      <c r="B1221" s="1"/>
      <c r="C1221" s="351">
        <v>4995</v>
      </c>
      <c r="D1221" s="352" t="s">
        <v>1269</v>
      </c>
      <c r="E1221" s="353" t="s">
        <v>119</v>
      </c>
      <c r="F1221" s="354">
        <v>192990</v>
      </c>
      <c r="G1221" s="288" t="s">
        <v>117</v>
      </c>
      <c r="H1221" s="288"/>
      <c r="I1221" s="1"/>
      <c r="J1221" s="549"/>
      <c r="K1221" s="10"/>
      <c r="M1221" s="548"/>
      <c r="N1221" s="548"/>
    </row>
    <row r="1222" spans="2:14" s="5" customFormat="1" ht="31.5">
      <c r="B1222" s="1"/>
      <c r="C1222" s="351">
        <v>4996</v>
      </c>
      <c r="D1222" s="352" t="s">
        <v>1270</v>
      </c>
      <c r="E1222" s="353" t="s">
        <v>125</v>
      </c>
      <c r="F1222" s="354">
        <v>524638</v>
      </c>
      <c r="G1222" s="288" t="s">
        <v>117</v>
      </c>
      <c r="H1222" s="288"/>
      <c r="I1222" s="1"/>
      <c r="J1222" s="549"/>
      <c r="K1222" s="10"/>
      <c r="M1222" s="548"/>
      <c r="N1222" s="548"/>
    </row>
    <row r="1223" spans="2:14" s="5" customFormat="1" ht="78.75">
      <c r="B1223" s="1"/>
      <c r="C1223" s="351">
        <v>4997</v>
      </c>
      <c r="D1223" s="352" t="s">
        <v>1271</v>
      </c>
      <c r="E1223" s="353" t="s">
        <v>122</v>
      </c>
      <c r="F1223" s="354">
        <v>20547</v>
      </c>
      <c r="G1223" s="288" t="s">
        <v>117</v>
      </c>
      <c r="H1223" s="288"/>
      <c r="I1223" s="1"/>
      <c r="J1223" s="549"/>
      <c r="K1223" s="10"/>
      <c r="M1223" s="548"/>
      <c r="N1223" s="548"/>
    </row>
    <row r="1224" spans="2:14" s="5" customFormat="1" ht="94.5">
      <c r="B1224" s="1"/>
      <c r="C1224" s="351">
        <v>5000</v>
      </c>
      <c r="D1224" s="352" t="s">
        <v>1272</v>
      </c>
      <c r="E1224" s="353" t="s">
        <v>122</v>
      </c>
      <c r="F1224" s="354">
        <v>127737</v>
      </c>
      <c r="G1224" s="288" t="s">
        <v>117</v>
      </c>
      <c r="H1224" s="288"/>
      <c r="I1224" s="1"/>
      <c r="J1224" s="549"/>
      <c r="K1224" s="10"/>
      <c r="M1224" s="548"/>
      <c r="N1224" s="548"/>
    </row>
    <row r="1225" spans="2:14" s="5" customFormat="1" ht="94.5">
      <c r="B1225" s="1"/>
      <c r="C1225" s="351">
        <v>5001</v>
      </c>
      <c r="D1225" s="352" t="s">
        <v>1273</v>
      </c>
      <c r="E1225" s="353" t="s">
        <v>125</v>
      </c>
      <c r="F1225" s="354">
        <v>793757</v>
      </c>
      <c r="G1225" s="288" t="s">
        <v>117</v>
      </c>
      <c r="H1225" s="288"/>
      <c r="I1225" s="1"/>
      <c r="J1225" s="549"/>
      <c r="K1225" s="10"/>
      <c r="M1225" s="548"/>
      <c r="N1225" s="548"/>
    </row>
    <row r="1226" spans="2:14" s="5" customFormat="1" ht="94.5">
      <c r="B1226" s="1"/>
      <c r="C1226" s="351">
        <v>5002</v>
      </c>
      <c r="D1226" s="352" t="s">
        <v>1274</v>
      </c>
      <c r="E1226" s="353" t="s">
        <v>122</v>
      </c>
      <c r="F1226" s="354">
        <v>99229</v>
      </c>
      <c r="G1226" s="288" t="s">
        <v>117</v>
      </c>
      <c r="H1226" s="288"/>
      <c r="I1226" s="1"/>
      <c r="J1226" s="549"/>
      <c r="K1226" s="10"/>
      <c r="M1226" s="548"/>
      <c r="N1226" s="548"/>
    </row>
    <row r="1227" spans="2:14" s="5" customFormat="1" ht="94.5">
      <c r="B1227" s="1"/>
      <c r="C1227" s="351">
        <v>5003</v>
      </c>
      <c r="D1227" s="352" t="s">
        <v>1275</v>
      </c>
      <c r="E1227" s="353" t="s">
        <v>125</v>
      </c>
      <c r="F1227" s="354">
        <v>43620</v>
      </c>
      <c r="G1227" s="288" t="s">
        <v>117</v>
      </c>
      <c r="H1227" s="288"/>
      <c r="I1227" s="1"/>
      <c r="J1227" s="549"/>
      <c r="K1227" s="10"/>
      <c r="M1227" s="548"/>
      <c r="N1227" s="548"/>
    </row>
    <row r="1228" spans="2:14" s="5" customFormat="1" ht="25.5">
      <c r="B1228" s="1"/>
      <c r="C1228" s="351">
        <v>5004</v>
      </c>
      <c r="D1228" s="352" t="s">
        <v>1276</v>
      </c>
      <c r="E1228" s="353" t="s">
        <v>785</v>
      </c>
      <c r="F1228" s="354">
        <v>78713</v>
      </c>
      <c r="G1228" s="288" t="s">
        <v>117</v>
      </c>
      <c r="H1228" s="288"/>
      <c r="I1228" s="1"/>
      <c r="J1228" s="549"/>
      <c r="K1228" s="10"/>
      <c r="M1228" s="548"/>
      <c r="N1228" s="548"/>
    </row>
    <row r="1229" spans="2:14" s="5" customFormat="1" ht="25.5">
      <c r="B1229" s="1"/>
      <c r="C1229" s="351">
        <v>5005</v>
      </c>
      <c r="D1229" s="352" t="s">
        <v>1277</v>
      </c>
      <c r="E1229" s="353" t="s">
        <v>494</v>
      </c>
      <c r="F1229" s="354">
        <v>629711</v>
      </c>
      <c r="G1229" s="288" t="s">
        <v>117</v>
      </c>
      <c r="H1229" s="288"/>
      <c r="I1229" s="1"/>
      <c r="J1229" s="549"/>
      <c r="K1229" s="10"/>
      <c r="M1229" s="548"/>
      <c r="N1229" s="548"/>
    </row>
    <row r="1230" spans="2:14" s="5" customFormat="1" ht="47.25">
      <c r="B1230" s="1"/>
      <c r="C1230" s="351">
        <v>5010</v>
      </c>
      <c r="D1230" s="352" t="s">
        <v>1278</v>
      </c>
      <c r="E1230" s="353" t="s">
        <v>125</v>
      </c>
      <c r="F1230" s="354">
        <v>271913</v>
      </c>
      <c r="G1230" s="288" t="s">
        <v>117</v>
      </c>
      <c r="H1230" s="288"/>
      <c r="I1230" s="1"/>
      <c r="J1230" s="549"/>
      <c r="K1230" s="10"/>
      <c r="M1230" s="548"/>
      <c r="N1230" s="548"/>
    </row>
    <row r="1231" spans="2:14" s="5" customFormat="1" ht="47.25">
      <c r="B1231" s="1"/>
      <c r="C1231" s="351">
        <v>5015</v>
      </c>
      <c r="D1231" s="352" t="s">
        <v>1279</v>
      </c>
      <c r="E1231" s="353" t="s">
        <v>125</v>
      </c>
      <c r="F1231" s="354">
        <v>456518</v>
      </c>
      <c r="G1231" s="288" t="s">
        <v>117</v>
      </c>
      <c r="H1231" s="288" t="s">
        <v>145</v>
      </c>
      <c r="I1231" s="1"/>
      <c r="J1231" s="549"/>
      <c r="K1231" s="10"/>
      <c r="M1231" s="548"/>
      <c r="N1231" s="548"/>
    </row>
    <row r="1232" spans="2:14" s="5" customFormat="1" ht="94.5">
      <c r="B1232" s="1"/>
      <c r="C1232" s="351">
        <v>5017</v>
      </c>
      <c r="D1232" s="352" t="s">
        <v>1280</v>
      </c>
      <c r="E1232" s="353" t="s">
        <v>125</v>
      </c>
      <c r="F1232" s="354">
        <v>398104</v>
      </c>
      <c r="G1232" s="288" t="s">
        <v>117</v>
      </c>
      <c r="H1232" s="288"/>
      <c r="I1232" s="1"/>
      <c r="J1232" s="549"/>
      <c r="K1232" s="10"/>
      <c r="M1232" s="548"/>
      <c r="N1232" s="548"/>
    </row>
    <row r="1233" spans="2:14" s="5" customFormat="1" ht="31.5">
      <c r="B1233" s="1"/>
      <c r="C1233" s="351">
        <v>5019</v>
      </c>
      <c r="D1233" s="352" t="s">
        <v>1281</v>
      </c>
      <c r="E1233" s="353" t="s">
        <v>125</v>
      </c>
      <c r="F1233" s="354">
        <v>226948</v>
      </c>
      <c r="G1233" s="288" t="s">
        <v>117</v>
      </c>
      <c r="H1233" s="288"/>
      <c r="I1233" s="1"/>
      <c r="J1233" s="549"/>
      <c r="K1233" s="10"/>
      <c r="M1233" s="548"/>
      <c r="N1233" s="548"/>
    </row>
    <row r="1234" spans="2:14" s="5" customFormat="1" ht="47.25">
      <c r="B1234" s="1"/>
      <c r="C1234" s="351">
        <v>5021</v>
      </c>
      <c r="D1234" s="352" t="s">
        <v>1282</v>
      </c>
      <c r="E1234" s="353" t="s">
        <v>122</v>
      </c>
      <c r="F1234" s="354">
        <v>503471</v>
      </c>
      <c r="G1234" s="288" t="s">
        <v>117</v>
      </c>
      <c r="H1234" s="288" t="s">
        <v>145</v>
      </c>
      <c r="I1234" s="1"/>
      <c r="J1234" s="549"/>
      <c r="K1234" s="10"/>
      <c r="M1234" s="548"/>
      <c r="N1234" s="548"/>
    </row>
    <row r="1235" spans="2:14" s="5" customFormat="1" ht="31.5">
      <c r="B1235" s="1"/>
      <c r="C1235" s="351">
        <v>5023</v>
      </c>
      <c r="D1235" s="352" t="s">
        <v>1283</v>
      </c>
      <c r="E1235" s="353" t="s">
        <v>122</v>
      </c>
      <c r="F1235" s="354">
        <v>23104</v>
      </c>
      <c r="G1235" s="288" t="s">
        <v>117</v>
      </c>
      <c r="H1235" s="288"/>
      <c r="I1235" s="1"/>
      <c r="J1235" s="549"/>
      <c r="K1235" s="10"/>
      <c r="M1235" s="548"/>
      <c r="N1235" s="548"/>
    </row>
    <row r="1236" spans="2:14" s="5" customFormat="1" ht="110.25">
      <c r="B1236" s="1"/>
      <c r="C1236" s="351">
        <v>5024</v>
      </c>
      <c r="D1236" s="352" t="s">
        <v>1284</v>
      </c>
      <c r="E1236" s="353" t="s">
        <v>125</v>
      </c>
      <c r="F1236" s="354">
        <v>1168083</v>
      </c>
      <c r="G1236" s="288" t="s">
        <v>117</v>
      </c>
      <c r="H1236" s="288" t="s">
        <v>145</v>
      </c>
      <c r="I1236" s="1"/>
      <c r="J1236" s="549"/>
      <c r="K1236" s="10"/>
      <c r="M1236" s="548"/>
      <c r="N1236" s="548"/>
    </row>
    <row r="1237" spans="2:14" s="5" customFormat="1" ht="110.25">
      <c r="B1237" s="1"/>
      <c r="C1237" s="351">
        <v>5025</v>
      </c>
      <c r="D1237" s="352" t="s">
        <v>1285</v>
      </c>
      <c r="E1237" s="353" t="s">
        <v>116</v>
      </c>
      <c r="F1237" s="354">
        <v>196588</v>
      </c>
      <c r="G1237" s="288" t="s">
        <v>117</v>
      </c>
      <c r="H1237" s="288" t="s">
        <v>145</v>
      </c>
      <c r="I1237" s="1"/>
      <c r="J1237" s="549"/>
      <c r="K1237" s="10"/>
      <c r="M1237" s="548"/>
      <c r="N1237" s="548"/>
    </row>
    <row r="1238" spans="2:14" s="5" customFormat="1" ht="94.5">
      <c r="B1238" s="1"/>
      <c r="C1238" s="351">
        <v>5026</v>
      </c>
      <c r="D1238" s="352" t="s">
        <v>1286</v>
      </c>
      <c r="E1238" s="353" t="s">
        <v>125</v>
      </c>
      <c r="F1238" s="354">
        <v>4583724</v>
      </c>
      <c r="G1238" s="288" t="s">
        <v>117</v>
      </c>
      <c r="H1238" s="288" t="s">
        <v>145</v>
      </c>
      <c r="I1238" s="1"/>
      <c r="J1238" s="549"/>
      <c r="K1238" s="10"/>
      <c r="M1238" s="548"/>
      <c r="N1238" s="548"/>
    </row>
    <row r="1239" spans="2:14" s="5" customFormat="1" ht="94.5">
      <c r="B1239" s="1"/>
      <c r="C1239" s="351">
        <v>5028</v>
      </c>
      <c r="D1239" s="352" t="s">
        <v>1287</v>
      </c>
      <c r="E1239" s="353" t="s">
        <v>125</v>
      </c>
      <c r="F1239" s="354">
        <v>3930574</v>
      </c>
      <c r="G1239" s="288" t="s">
        <v>117</v>
      </c>
      <c r="H1239" s="288"/>
      <c r="I1239" s="1"/>
      <c r="J1239" s="549"/>
      <c r="K1239" s="10"/>
      <c r="M1239" s="548"/>
      <c r="N1239" s="548"/>
    </row>
    <row r="1240" spans="2:14" s="5" customFormat="1" ht="63">
      <c r="B1240" s="1"/>
      <c r="C1240" s="351">
        <v>5032</v>
      </c>
      <c r="D1240" s="352" t="s">
        <v>1288</v>
      </c>
      <c r="E1240" s="353" t="s">
        <v>125</v>
      </c>
      <c r="F1240" s="354">
        <v>186551</v>
      </c>
      <c r="G1240" s="288" t="s">
        <v>117</v>
      </c>
      <c r="H1240" s="288"/>
      <c r="I1240" s="1"/>
      <c r="J1240" s="549"/>
      <c r="K1240" s="10"/>
      <c r="M1240" s="548"/>
      <c r="N1240" s="548"/>
    </row>
    <row r="1241" spans="2:14" s="5" customFormat="1" ht="63">
      <c r="B1241" s="1"/>
      <c r="C1241" s="351">
        <v>5033</v>
      </c>
      <c r="D1241" s="352" t="s">
        <v>1289</v>
      </c>
      <c r="E1241" s="353" t="s">
        <v>125</v>
      </c>
      <c r="F1241" s="354">
        <v>206551</v>
      </c>
      <c r="G1241" s="288" t="s">
        <v>117</v>
      </c>
      <c r="H1241" s="288"/>
      <c r="I1241" s="1"/>
      <c r="J1241" s="549"/>
      <c r="K1241" s="10"/>
      <c r="M1241" s="548"/>
      <c r="N1241" s="548"/>
    </row>
    <row r="1242" spans="2:14" s="5" customFormat="1" ht="63">
      <c r="B1242" s="1"/>
      <c r="C1242" s="351">
        <v>5036</v>
      </c>
      <c r="D1242" s="352" t="s">
        <v>1290</v>
      </c>
      <c r="E1242" s="353" t="s">
        <v>125</v>
      </c>
      <c r="F1242" s="354">
        <v>197551</v>
      </c>
      <c r="G1242" s="288" t="s">
        <v>117</v>
      </c>
      <c r="H1242" s="288"/>
      <c r="I1242" s="1"/>
      <c r="J1242" s="549"/>
      <c r="K1242" s="10"/>
      <c r="M1242" s="548"/>
      <c r="N1242" s="548"/>
    </row>
    <row r="1243" spans="2:14" s="5" customFormat="1" ht="63">
      <c r="B1243" s="1"/>
      <c r="C1243" s="351">
        <v>5037</v>
      </c>
      <c r="D1243" s="352" t="s">
        <v>1291</v>
      </c>
      <c r="E1243" s="353" t="s">
        <v>125</v>
      </c>
      <c r="F1243" s="354">
        <v>140551</v>
      </c>
      <c r="G1243" s="288" t="s">
        <v>117</v>
      </c>
      <c r="H1243" s="288"/>
      <c r="I1243" s="1"/>
      <c r="J1243" s="549"/>
      <c r="K1243" s="10"/>
      <c r="M1243" s="548"/>
      <c r="N1243" s="548"/>
    </row>
    <row r="1244" spans="2:14" s="5" customFormat="1" ht="63">
      <c r="B1244" s="1"/>
      <c r="C1244" s="351">
        <v>5038</v>
      </c>
      <c r="D1244" s="352" t="s">
        <v>1292</v>
      </c>
      <c r="E1244" s="353" t="s">
        <v>125</v>
      </c>
      <c r="F1244" s="354">
        <v>190551</v>
      </c>
      <c r="G1244" s="288" t="s">
        <v>117</v>
      </c>
      <c r="H1244" s="288"/>
      <c r="I1244" s="1"/>
      <c r="J1244" s="549"/>
      <c r="K1244" s="10"/>
      <c r="M1244" s="548"/>
      <c r="N1244" s="548"/>
    </row>
    <row r="1245" spans="2:14" s="5" customFormat="1" ht="63">
      <c r="B1245" s="1"/>
      <c r="C1245" s="351">
        <v>5044</v>
      </c>
      <c r="D1245" s="352" t="s">
        <v>1293</v>
      </c>
      <c r="E1245" s="353" t="s">
        <v>116</v>
      </c>
      <c r="F1245" s="354">
        <v>59067</v>
      </c>
      <c r="G1245" s="288" t="s">
        <v>117</v>
      </c>
      <c r="H1245" s="288"/>
      <c r="I1245" s="1"/>
      <c r="J1245" s="549"/>
      <c r="K1245" s="10"/>
      <c r="M1245" s="548"/>
      <c r="N1245" s="548"/>
    </row>
    <row r="1246" spans="2:14" s="5" customFormat="1" ht="78.75">
      <c r="B1246" s="1"/>
      <c r="C1246" s="351">
        <v>5045</v>
      </c>
      <c r="D1246" s="352" t="s">
        <v>1294</v>
      </c>
      <c r="E1246" s="353" t="s">
        <v>125</v>
      </c>
      <c r="F1246" s="354">
        <v>187051</v>
      </c>
      <c r="G1246" s="288" t="s">
        <v>117</v>
      </c>
      <c r="H1246" s="288"/>
      <c r="I1246" s="1"/>
      <c r="J1246" s="549"/>
      <c r="K1246" s="10"/>
      <c r="M1246" s="548"/>
      <c r="N1246" s="548"/>
    </row>
    <row r="1247" spans="2:14" s="5" customFormat="1" ht="78.75">
      <c r="B1247" s="1"/>
      <c r="C1247" s="351">
        <v>5046</v>
      </c>
      <c r="D1247" s="352" t="s">
        <v>1295</v>
      </c>
      <c r="E1247" s="353" t="s">
        <v>116</v>
      </c>
      <c r="F1247" s="354">
        <v>59067</v>
      </c>
      <c r="G1247" s="288" t="s">
        <v>117</v>
      </c>
      <c r="H1247" s="288"/>
      <c r="I1247" s="1"/>
      <c r="J1247" s="549"/>
      <c r="K1247" s="10"/>
      <c r="M1247" s="548"/>
      <c r="N1247" s="548"/>
    </row>
    <row r="1248" spans="2:14" s="5" customFormat="1" ht="47.25">
      <c r="B1248" s="1"/>
      <c r="C1248" s="351">
        <v>5047</v>
      </c>
      <c r="D1248" s="352" t="s">
        <v>1296</v>
      </c>
      <c r="E1248" s="353" t="s">
        <v>116</v>
      </c>
      <c r="F1248" s="354">
        <v>92038</v>
      </c>
      <c r="G1248" s="288" t="s">
        <v>117</v>
      </c>
      <c r="H1248" s="288"/>
      <c r="I1248" s="1"/>
      <c r="J1248" s="549"/>
      <c r="K1248" s="10"/>
      <c r="M1248" s="548"/>
      <c r="N1248" s="548"/>
    </row>
    <row r="1249" spans="2:14" s="5" customFormat="1" ht="94.5">
      <c r="B1249" s="1"/>
      <c r="C1249" s="351">
        <v>5048</v>
      </c>
      <c r="D1249" s="352" t="s">
        <v>1297</v>
      </c>
      <c r="E1249" s="353" t="s">
        <v>116</v>
      </c>
      <c r="F1249" s="354">
        <v>69655</v>
      </c>
      <c r="G1249" s="288" t="s">
        <v>117</v>
      </c>
      <c r="H1249" s="288"/>
      <c r="I1249" s="1"/>
      <c r="J1249" s="549"/>
      <c r="K1249" s="10"/>
      <c r="M1249" s="548"/>
      <c r="N1249" s="548"/>
    </row>
    <row r="1250" spans="2:14" s="5" customFormat="1" ht="78.75">
      <c r="B1250" s="1"/>
      <c r="C1250" s="351">
        <v>5049</v>
      </c>
      <c r="D1250" s="352" t="s">
        <v>1298</v>
      </c>
      <c r="E1250" s="353" t="s">
        <v>116</v>
      </c>
      <c r="F1250" s="354">
        <v>294419</v>
      </c>
      <c r="G1250" s="288" t="s">
        <v>117</v>
      </c>
      <c r="H1250" s="288" t="s">
        <v>145</v>
      </c>
      <c r="I1250" s="1"/>
      <c r="J1250" s="549"/>
      <c r="K1250" s="10"/>
      <c r="M1250" s="548"/>
      <c r="N1250" s="548"/>
    </row>
    <row r="1251" spans="2:14" s="5" customFormat="1" ht="47.25">
      <c r="B1251" s="1"/>
      <c r="C1251" s="351">
        <v>5050</v>
      </c>
      <c r="D1251" s="352" t="s">
        <v>1299</v>
      </c>
      <c r="E1251" s="353" t="s">
        <v>125</v>
      </c>
      <c r="F1251" s="354">
        <v>113507</v>
      </c>
      <c r="G1251" s="288" t="s">
        <v>117</v>
      </c>
      <c r="H1251" s="288"/>
      <c r="I1251" s="1"/>
      <c r="J1251" s="549"/>
      <c r="K1251" s="10"/>
      <c r="M1251" s="548"/>
      <c r="N1251" s="548"/>
    </row>
    <row r="1252" spans="2:14" s="5" customFormat="1" ht="94.5">
      <c r="B1252" s="1"/>
      <c r="C1252" s="351">
        <v>5051</v>
      </c>
      <c r="D1252" s="352" t="s">
        <v>1300</v>
      </c>
      <c r="E1252" s="353" t="s">
        <v>119</v>
      </c>
      <c r="F1252" s="354">
        <v>1471379</v>
      </c>
      <c r="G1252" s="288" t="s">
        <v>117</v>
      </c>
      <c r="H1252" s="288"/>
      <c r="I1252" s="1"/>
      <c r="J1252" s="549"/>
      <c r="K1252" s="10"/>
      <c r="M1252" s="548"/>
      <c r="N1252" s="548"/>
    </row>
    <row r="1253" spans="2:14" s="5" customFormat="1" ht="63">
      <c r="B1253" s="1"/>
      <c r="C1253" s="351">
        <v>5052</v>
      </c>
      <c r="D1253" s="352" t="s">
        <v>1301</v>
      </c>
      <c r="E1253" s="353" t="s">
        <v>119</v>
      </c>
      <c r="F1253" s="354">
        <v>826686</v>
      </c>
      <c r="G1253" s="288" t="s">
        <v>117</v>
      </c>
      <c r="H1253" s="288"/>
      <c r="I1253" s="1"/>
      <c r="J1253" s="549"/>
      <c r="K1253" s="10"/>
      <c r="M1253" s="548"/>
      <c r="N1253" s="548"/>
    </row>
    <row r="1254" spans="2:14" s="5" customFormat="1" ht="63">
      <c r="B1254" s="1"/>
      <c r="C1254" s="351">
        <v>5053</v>
      </c>
      <c r="D1254" s="352" t="s">
        <v>1302</v>
      </c>
      <c r="E1254" s="353" t="s">
        <v>125</v>
      </c>
      <c r="F1254" s="354">
        <v>4863100</v>
      </c>
      <c r="G1254" s="288" t="s">
        <v>117</v>
      </c>
      <c r="H1254" s="288"/>
      <c r="I1254" s="1"/>
      <c r="J1254" s="549"/>
      <c r="K1254" s="10"/>
      <c r="M1254" s="548"/>
      <c r="N1254" s="548"/>
    </row>
    <row r="1255" spans="2:14" s="5" customFormat="1" ht="25.5">
      <c r="B1255" s="1"/>
      <c r="C1255" s="351">
        <v>5054</v>
      </c>
      <c r="D1255" s="352" t="s">
        <v>1303</v>
      </c>
      <c r="E1255" s="353" t="s">
        <v>494</v>
      </c>
      <c r="F1255" s="354">
        <v>378582</v>
      </c>
      <c r="G1255" s="288" t="s">
        <v>117</v>
      </c>
      <c r="H1255" s="288"/>
      <c r="I1255" s="1"/>
      <c r="J1255" s="549"/>
      <c r="K1255" s="10"/>
      <c r="M1255" s="548"/>
      <c r="N1255" s="548"/>
    </row>
    <row r="1256" spans="2:14" s="5" customFormat="1" ht="47.25">
      <c r="B1256" s="1"/>
      <c r="C1256" s="351">
        <v>5055</v>
      </c>
      <c r="D1256" s="352" t="s">
        <v>1304</v>
      </c>
      <c r="E1256" s="353" t="s">
        <v>119</v>
      </c>
      <c r="F1256" s="354">
        <v>164053</v>
      </c>
      <c r="G1256" s="288" t="s">
        <v>117</v>
      </c>
      <c r="H1256" s="288"/>
      <c r="I1256" s="1"/>
      <c r="J1256" s="549"/>
      <c r="K1256" s="10"/>
      <c r="M1256" s="548"/>
      <c r="N1256" s="548"/>
    </row>
    <row r="1257" spans="2:14" s="5" customFormat="1" ht="94.5">
      <c r="B1257" s="1"/>
      <c r="C1257" s="351">
        <v>5056</v>
      </c>
      <c r="D1257" s="352" t="s">
        <v>1305</v>
      </c>
      <c r="E1257" s="353" t="s">
        <v>116</v>
      </c>
      <c r="F1257" s="354">
        <v>227448</v>
      </c>
      <c r="G1257" s="288" t="s">
        <v>117</v>
      </c>
      <c r="H1257" s="288" t="s">
        <v>145</v>
      </c>
      <c r="I1257" s="1"/>
      <c r="J1257" s="549"/>
      <c r="K1257" s="10"/>
      <c r="M1257" s="548"/>
      <c r="N1257" s="548"/>
    </row>
    <row r="1258" spans="2:14" s="5" customFormat="1" ht="78.75">
      <c r="B1258" s="1"/>
      <c r="C1258" s="351">
        <v>5057</v>
      </c>
      <c r="D1258" s="352" t="s">
        <v>1306</v>
      </c>
      <c r="E1258" s="353" t="s">
        <v>116</v>
      </c>
      <c r="F1258" s="354">
        <v>237308</v>
      </c>
      <c r="G1258" s="288" t="s">
        <v>117</v>
      </c>
      <c r="H1258" s="288"/>
      <c r="I1258" s="1"/>
      <c r="J1258" s="549"/>
      <c r="K1258" s="10"/>
      <c r="M1258" s="548"/>
      <c r="N1258" s="548"/>
    </row>
    <row r="1259" spans="2:14" s="5" customFormat="1" ht="47.25">
      <c r="B1259" s="1"/>
      <c r="C1259" s="351">
        <v>5058</v>
      </c>
      <c r="D1259" s="352" t="s">
        <v>1307</v>
      </c>
      <c r="E1259" s="353" t="s">
        <v>122</v>
      </c>
      <c r="F1259" s="354">
        <v>7038</v>
      </c>
      <c r="G1259" s="288" t="s">
        <v>117</v>
      </c>
      <c r="H1259" s="288"/>
      <c r="I1259" s="1"/>
      <c r="J1259" s="549"/>
      <c r="K1259" s="10"/>
      <c r="M1259" s="548"/>
      <c r="N1259" s="548"/>
    </row>
    <row r="1260" spans="2:14" s="5" customFormat="1" ht="47.25">
      <c r="B1260" s="1"/>
      <c r="C1260" s="351">
        <v>5060</v>
      </c>
      <c r="D1260" s="352" t="s">
        <v>1308</v>
      </c>
      <c r="E1260" s="353" t="s">
        <v>116</v>
      </c>
      <c r="F1260" s="354">
        <v>7709</v>
      </c>
      <c r="G1260" s="288" t="s">
        <v>117</v>
      </c>
      <c r="H1260" s="288"/>
      <c r="I1260" s="1"/>
      <c r="J1260" s="549"/>
      <c r="K1260" s="10"/>
      <c r="M1260" s="548"/>
      <c r="N1260" s="548"/>
    </row>
    <row r="1261" spans="2:14" s="5" customFormat="1" ht="63">
      <c r="B1261" s="1"/>
      <c r="C1261" s="351">
        <v>5061</v>
      </c>
      <c r="D1261" s="352" t="s">
        <v>1309</v>
      </c>
      <c r="E1261" s="353" t="s">
        <v>116</v>
      </c>
      <c r="F1261" s="354">
        <v>81440</v>
      </c>
      <c r="G1261" s="288" t="s">
        <v>117</v>
      </c>
      <c r="H1261" s="288"/>
      <c r="I1261" s="1"/>
      <c r="J1261" s="549"/>
      <c r="K1261" s="10"/>
      <c r="M1261" s="548"/>
      <c r="N1261" s="548"/>
    </row>
    <row r="1262" spans="2:14" s="5" customFormat="1" ht="47.25">
      <c r="B1262" s="1"/>
      <c r="C1262" s="351">
        <v>5062</v>
      </c>
      <c r="D1262" s="352" t="s">
        <v>1310</v>
      </c>
      <c r="E1262" s="353" t="s">
        <v>122</v>
      </c>
      <c r="F1262" s="354">
        <v>32579</v>
      </c>
      <c r="G1262" s="288" t="s">
        <v>117</v>
      </c>
      <c r="H1262" s="288"/>
      <c r="I1262" s="1"/>
      <c r="J1262" s="549"/>
      <c r="K1262" s="10"/>
      <c r="M1262" s="548"/>
      <c r="N1262" s="548"/>
    </row>
    <row r="1263" spans="2:14" s="5" customFormat="1" ht="63">
      <c r="B1263" s="1"/>
      <c r="C1263" s="351">
        <v>5063</v>
      </c>
      <c r="D1263" s="352" t="s">
        <v>1311</v>
      </c>
      <c r="E1263" s="353" t="s">
        <v>116</v>
      </c>
      <c r="F1263" s="354">
        <v>84310</v>
      </c>
      <c r="G1263" s="288" t="s">
        <v>117</v>
      </c>
      <c r="H1263" s="288"/>
      <c r="I1263" s="1"/>
      <c r="J1263" s="549"/>
      <c r="K1263" s="10"/>
      <c r="M1263" s="548"/>
      <c r="N1263" s="548"/>
    </row>
    <row r="1264" spans="2:14" s="5" customFormat="1" ht="63">
      <c r="B1264" s="1"/>
      <c r="C1264" s="351">
        <v>5064</v>
      </c>
      <c r="D1264" s="352" t="s">
        <v>1312</v>
      </c>
      <c r="E1264" s="353" t="s">
        <v>122</v>
      </c>
      <c r="F1264" s="354">
        <v>12092</v>
      </c>
      <c r="G1264" s="288" t="s">
        <v>117</v>
      </c>
      <c r="H1264" s="288"/>
      <c r="I1264" s="1"/>
      <c r="J1264" s="549"/>
      <c r="K1264" s="10"/>
      <c r="M1264" s="548"/>
      <c r="N1264" s="548"/>
    </row>
    <row r="1265" spans="2:14" s="5" customFormat="1" ht="63">
      <c r="B1265" s="1"/>
      <c r="C1265" s="351">
        <v>5066</v>
      </c>
      <c r="D1265" s="352" t="s">
        <v>1313</v>
      </c>
      <c r="E1265" s="353" t="s">
        <v>122</v>
      </c>
      <c r="F1265" s="354">
        <v>31597</v>
      </c>
      <c r="G1265" s="288" t="s">
        <v>117</v>
      </c>
      <c r="H1265" s="288" t="s">
        <v>145</v>
      </c>
      <c r="I1265" s="1"/>
      <c r="J1265" s="549"/>
      <c r="K1265" s="10"/>
      <c r="M1265" s="548"/>
      <c r="N1265" s="548"/>
    </row>
    <row r="1266" spans="2:14" s="5" customFormat="1" ht="63">
      <c r="B1266" s="1"/>
      <c r="C1266" s="351">
        <v>5067</v>
      </c>
      <c r="D1266" s="352" t="s">
        <v>1314</v>
      </c>
      <c r="E1266" s="353" t="s">
        <v>122</v>
      </c>
      <c r="F1266" s="354">
        <v>23340</v>
      </c>
      <c r="G1266" s="288" t="s">
        <v>117</v>
      </c>
      <c r="H1266" s="288" t="s">
        <v>145</v>
      </c>
      <c r="I1266" s="1"/>
      <c r="J1266" s="549"/>
      <c r="K1266" s="10"/>
      <c r="M1266" s="548"/>
      <c r="N1266" s="548"/>
    </row>
    <row r="1267" spans="2:14" s="5" customFormat="1" ht="63">
      <c r="B1267" s="1"/>
      <c r="C1267" s="351">
        <v>5068</v>
      </c>
      <c r="D1267" s="352" t="s">
        <v>1315</v>
      </c>
      <c r="E1267" s="353" t="s">
        <v>125</v>
      </c>
      <c r="F1267" s="354">
        <v>106822</v>
      </c>
      <c r="G1267" s="288" t="s">
        <v>117</v>
      </c>
      <c r="H1267" s="288"/>
      <c r="I1267" s="1"/>
      <c r="J1267" s="549"/>
      <c r="K1267" s="10"/>
      <c r="M1267" s="548"/>
      <c r="N1267" s="548"/>
    </row>
    <row r="1268" spans="2:14" s="5" customFormat="1" ht="47.25">
      <c r="B1268" s="1"/>
      <c r="C1268" s="351">
        <v>5069</v>
      </c>
      <c r="D1268" s="352" t="s">
        <v>1316</v>
      </c>
      <c r="E1268" s="353" t="s">
        <v>125</v>
      </c>
      <c r="F1268" s="354">
        <v>137389</v>
      </c>
      <c r="G1268" s="288" t="s">
        <v>117</v>
      </c>
      <c r="H1268" s="288"/>
      <c r="I1268" s="1"/>
      <c r="J1268" s="549"/>
      <c r="K1268" s="10"/>
      <c r="M1268" s="548"/>
      <c r="N1268" s="548"/>
    </row>
    <row r="1269" spans="2:14" s="5" customFormat="1" ht="47.25">
      <c r="B1269" s="1"/>
      <c r="C1269" s="351">
        <v>5070</v>
      </c>
      <c r="D1269" s="352" t="s">
        <v>1317</v>
      </c>
      <c r="E1269" s="353" t="s">
        <v>125</v>
      </c>
      <c r="F1269" s="354">
        <v>154375</v>
      </c>
      <c r="G1269" s="288" t="s">
        <v>117</v>
      </c>
      <c r="H1269" s="288"/>
      <c r="I1269" s="1"/>
      <c r="J1269" s="549"/>
      <c r="K1269" s="10"/>
      <c r="M1269" s="548"/>
      <c r="N1269" s="548"/>
    </row>
    <row r="1270" spans="2:14" s="5" customFormat="1" ht="63">
      <c r="B1270" s="1"/>
      <c r="C1270" s="351">
        <v>5071</v>
      </c>
      <c r="D1270" s="352" t="s">
        <v>1318</v>
      </c>
      <c r="E1270" s="353" t="s">
        <v>119</v>
      </c>
      <c r="F1270" s="354">
        <v>795443</v>
      </c>
      <c r="G1270" s="288" t="s">
        <v>117</v>
      </c>
      <c r="H1270" s="288"/>
      <c r="I1270" s="1"/>
      <c r="J1270" s="549"/>
      <c r="K1270" s="10"/>
      <c r="M1270" s="548"/>
      <c r="N1270" s="548"/>
    </row>
    <row r="1271" spans="2:14" s="5" customFormat="1" ht="31.5">
      <c r="B1271" s="1"/>
      <c r="C1271" s="351">
        <v>5073</v>
      </c>
      <c r="D1271" s="352" t="s">
        <v>1319</v>
      </c>
      <c r="E1271" s="353" t="s">
        <v>122</v>
      </c>
      <c r="F1271" s="354">
        <v>18273</v>
      </c>
      <c r="G1271" s="288" t="s">
        <v>117</v>
      </c>
      <c r="H1271" s="288"/>
      <c r="I1271" s="1"/>
      <c r="J1271" s="549"/>
      <c r="K1271" s="10"/>
      <c r="M1271" s="548"/>
      <c r="N1271" s="548"/>
    </row>
    <row r="1272" spans="2:14" s="5" customFormat="1" ht="31.5">
      <c r="B1272" s="1"/>
      <c r="C1272" s="351">
        <v>5074</v>
      </c>
      <c r="D1272" s="352" t="s">
        <v>1320</v>
      </c>
      <c r="E1272" s="353" t="s">
        <v>125</v>
      </c>
      <c r="F1272" s="354">
        <v>3973</v>
      </c>
      <c r="G1272" s="288" t="s">
        <v>117</v>
      </c>
      <c r="H1272" s="288"/>
      <c r="I1272" s="1"/>
      <c r="J1272" s="549"/>
      <c r="K1272" s="10"/>
      <c r="M1272" s="548"/>
      <c r="N1272" s="548"/>
    </row>
    <row r="1273" spans="2:14" s="5" customFormat="1" ht="31.5">
      <c r="B1273" s="1"/>
      <c r="C1273" s="351">
        <v>5075</v>
      </c>
      <c r="D1273" s="352" t="s">
        <v>1321</v>
      </c>
      <c r="E1273" s="353" t="s">
        <v>125</v>
      </c>
      <c r="F1273" s="354">
        <v>6944</v>
      </c>
      <c r="G1273" s="288" t="s">
        <v>117</v>
      </c>
      <c r="H1273" s="288"/>
      <c r="I1273" s="1"/>
      <c r="J1273" s="549"/>
      <c r="K1273" s="10"/>
      <c r="M1273" s="548"/>
      <c r="N1273" s="548"/>
    </row>
    <row r="1274" spans="2:14" s="5" customFormat="1" ht="31.5">
      <c r="B1274" s="1"/>
      <c r="C1274" s="351">
        <v>5076</v>
      </c>
      <c r="D1274" s="352" t="s">
        <v>1322</v>
      </c>
      <c r="E1274" s="353" t="s">
        <v>125</v>
      </c>
      <c r="F1274" s="354">
        <v>19154</v>
      </c>
      <c r="G1274" s="288" t="s">
        <v>117</v>
      </c>
      <c r="H1274" s="288"/>
      <c r="I1274" s="1"/>
      <c r="J1274" s="549"/>
      <c r="K1274" s="10"/>
      <c r="M1274" s="548"/>
      <c r="N1274" s="548"/>
    </row>
    <row r="1275" spans="2:14" s="5" customFormat="1" ht="31.5">
      <c r="B1275" s="1"/>
      <c r="C1275" s="351">
        <v>5077</v>
      </c>
      <c r="D1275" s="352" t="s">
        <v>1323</v>
      </c>
      <c r="E1275" s="353" t="s">
        <v>125</v>
      </c>
      <c r="F1275" s="354">
        <v>6797</v>
      </c>
      <c r="G1275" s="288" t="s">
        <v>117</v>
      </c>
      <c r="H1275" s="288"/>
      <c r="I1275" s="1"/>
      <c r="J1275" s="549"/>
      <c r="K1275" s="10"/>
      <c r="M1275" s="548"/>
      <c r="N1275" s="548"/>
    </row>
    <row r="1276" spans="2:14" s="5" customFormat="1" ht="31.5">
      <c r="B1276" s="1"/>
      <c r="C1276" s="351">
        <v>5078</v>
      </c>
      <c r="D1276" s="352" t="s">
        <v>1324</v>
      </c>
      <c r="E1276" s="353" t="s">
        <v>125</v>
      </c>
      <c r="F1276" s="354">
        <v>20619</v>
      </c>
      <c r="G1276" s="288" t="s">
        <v>117</v>
      </c>
      <c r="H1276" s="288"/>
      <c r="I1276" s="1"/>
      <c r="J1276" s="549"/>
      <c r="K1276" s="10"/>
      <c r="M1276" s="548"/>
      <c r="N1276" s="548"/>
    </row>
    <row r="1277" spans="2:14" s="5" customFormat="1" ht="31.5">
      <c r="B1277" s="1"/>
      <c r="C1277" s="351">
        <v>5079</v>
      </c>
      <c r="D1277" s="352" t="s">
        <v>1325</v>
      </c>
      <c r="E1277" s="353" t="s">
        <v>125</v>
      </c>
      <c r="F1277" s="354">
        <v>11946</v>
      </c>
      <c r="G1277" s="288" t="s">
        <v>117</v>
      </c>
      <c r="H1277" s="288"/>
      <c r="I1277" s="1"/>
      <c r="J1277" s="549"/>
      <c r="K1277" s="10"/>
      <c r="M1277" s="548"/>
      <c r="N1277" s="548"/>
    </row>
    <row r="1278" spans="2:14" s="5" customFormat="1" ht="31.5">
      <c r="B1278" s="1"/>
      <c r="C1278" s="351">
        <v>5080</v>
      </c>
      <c r="D1278" s="352" t="s">
        <v>1326</v>
      </c>
      <c r="E1278" s="353" t="s">
        <v>125</v>
      </c>
      <c r="F1278" s="354">
        <v>29694</v>
      </c>
      <c r="G1278" s="288" t="s">
        <v>117</v>
      </c>
      <c r="H1278" s="288"/>
      <c r="I1278" s="1"/>
      <c r="J1278" s="549"/>
      <c r="K1278" s="10"/>
      <c r="M1278" s="548"/>
      <c r="N1278" s="548"/>
    </row>
    <row r="1279" spans="2:14" s="5" customFormat="1" ht="31.5">
      <c r="B1279" s="1"/>
      <c r="C1279" s="351">
        <v>5081</v>
      </c>
      <c r="D1279" s="352" t="s">
        <v>1327</v>
      </c>
      <c r="E1279" s="353" t="s">
        <v>125</v>
      </c>
      <c r="F1279" s="354">
        <v>62026</v>
      </c>
      <c r="G1279" s="288" t="s">
        <v>117</v>
      </c>
      <c r="H1279" s="288"/>
      <c r="I1279" s="1"/>
      <c r="J1279" s="549"/>
      <c r="K1279" s="10"/>
      <c r="M1279" s="548"/>
      <c r="N1279" s="548"/>
    </row>
    <row r="1280" spans="2:14" s="5" customFormat="1" ht="63">
      <c r="B1280" s="1"/>
      <c r="C1280" s="351">
        <v>5082</v>
      </c>
      <c r="D1280" s="352" t="s">
        <v>1328</v>
      </c>
      <c r="E1280" s="353" t="s">
        <v>125</v>
      </c>
      <c r="F1280" s="354">
        <v>88489</v>
      </c>
      <c r="G1280" s="288" t="s">
        <v>117</v>
      </c>
      <c r="H1280" s="288"/>
      <c r="I1280" s="1"/>
      <c r="J1280" s="549"/>
      <c r="K1280" s="10"/>
      <c r="M1280" s="548"/>
      <c r="N1280" s="548"/>
    </row>
    <row r="1281" spans="2:14" s="5" customFormat="1" ht="31.5">
      <c r="B1281" s="1"/>
      <c r="C1281" s="351">
        <v>5083</v>
      </c>
      <c r="D1281" s="352" t="s">
        <v>1329</v>
      </c>
      <c r="E1281" s="353" t="s">
        <v>122</v>
      </c>
      <c r="F1281" s="354">
        <v>14123</v>
      </c>
      <c r="G1281" s="288" t="s">
        <v>117</v>
      </c>
      <c r="H1281" s="288"/>
      <c r="I1281" s="1"/>
      <c r="J1281" s="549"/>
      <c r="K1281" s="10"/>
      <c r="M1281" s="548"/>
      <c r="N1281" s="548"/>
    </row>
    <row r="1282" spans="2:14" s="5" customFormat="1" ht="47.25">
      <c r="B1282" s="1"/>
      <c r="C1282" s="351">
        <v>5084</v>
      </c>
      <c r="D1282" s="352" t="s">
        <v>1330</v>
      </c>
      <c r="E1282" s="353" t="s">
        <v>122</v>
      </c>
      <c r="F1282" s="354">
        <v>10576</v>
      </c>
      <c r="G1282" s="288" t="s">
        <v>117</v>
      </c>
      <c r="H1282" s="288"/>
      <c r="I1282" s="1"/>
      <c r="J1282" s="549"/>
      <c r="K1282" s="10"/>
      <c r="M1282" s="548"/>
      <c r="N1282" s="548"/>
    </row>
    <row r="1283" spans="2:14" s="5" customFormat="1" ht="31.5">
      <c r="B1283" s="1"/>
      <c r="C1283" s="351">
        <v>5085</v>
      </c>
      <c r="D1283" s="352" t="s">
        <v>1331</v>
      </c>
      <c r="E1283" s="353" t="s">
        <v>125</v>
      </c>
      <c r="F1283" s="354">
        <v>15651</v>
      </c>
      <c r="G1283" s="288" t="s">
        <v>117</v>
      </c>
      <c r="H1283" s="288"/>
      <c r="I1283" s="1"/>
      <c r="J1283" s="549"/>
      <c r="K1283" s="10"/>
      <c r="M1283" s="548"/>
      <c r="N1283" s="548"/>
    </row>
    <row r="1284" spans="2:14" s="5" customFormat="1" ht="31.5">
      <c r="B1284" s="1"/>
      <c r="C1284" s="351">
        <v>5086</v>
      </c>
      <c r="D1284" s="352" t="s">
        <v>1332</v>
      </c>
      <c r="E1284" s="353" t="s">
        <v>125</v>
      </c>
      <c r="F1284" s="354">
        <v>12096</v>
      </c>
      <c r="G1284" s="288" t="s">
        <v>117</v>
      </c>
      <c r="H1284" s="288"/>
      <c r="I1284" s="1"/>
      <c r="J1284" s="549"/>
      <c r="K1284" s="10"/>
      <c r="M1284" s="548"/>
      <c r="N1284" s="548"/>
    </row>
    <row r="1285" spans="2:14" s="5" customFormat="1" ht="31.5">
      <c r="B1285" s="1"/>
      <c r="C1285" s="351">
        <v>5087</v>
      </c>
      <c r="D1285" s="352" t="s">
        <v>1333</v>
      </c>
      <c r="E1285" s="353" t="s">
        <v>125</v>
      </c>
      <c r="F1285" s="354">
        <v>6550</v>
      </c>
      <c r="G1285" s="288" t="s">
        <v>117</v>
      </c>
      <c r="H1285" s="288"/>
      <c r="I1285" s="1"/>
      <c r="J1285" s="549"/>
      <c r="K1285" s="10"/>
      <c r="M1285" s="548"/>
      <c r="N1285" s="548"/>
    </row>
    <row r="1286" spans="2:14" s="5" customFormat="1" ht="31.5">
      <c r="B1286" s="1"/>
      <c r="C1286" s="351">
        <v>5088</v>
      </c>
      <c r="D1286" s="352" t="s">
        <v>1334</v>
      </c>
      <c r="E1286" s="353" t="s">
        <v>125</v>
      </c>
      <c r="F1286" s="354">
        <v>7284</v>
      </c>
      <c r="G1286" s="288" t="s">
        <v>117</v>
      </c>
      <c r="H1286" s="288"/>
      <c r="I1286" s="1"/>
      <c r="J1286" s="549"/>
      <c r="K1286" s="10"/>
      <c r="M1286" s="548"/>
      <c r="N1286" s="548"/>
    </row>
    <row r="1287" spans="2:14" s="5" customFormat="1" ht="31.5">
      <c r="B1287" s="1"/>
      <c r="C1287" s="351">
        <v>5089</v>
      </c>
      <c r="D1287" s="352" t="s">
        <v>1335</v>
      </c>
      <c r="E1287" s="353" t="s">
        <v>125</v>
      </c>
      <c r="F1287" s="354">
        <v>5222</v>
      </c>
      <c r="G1287" s="288" t="s">
        <v>117</v>
      </c>
      <c r="H1287" s="288"/>
      <c r="I1287" s="1"/>
      <c r="J1287" s="549"/>
      <c r="K1287" s="10"/>
      <c r="M1287" s="548"/>
      <c r="N1287" s="548"/>
    </row>
    <row r="1288" spans="2:14" s="5" customFormat="1" ht="31.5">
      <c r="B1288" s="1"/>
      <c r="C1288" s="351">
        <v>5090</v>
      </c>
      <c r="D1288" s="352" t="s">
        <v>1336</v>
      </c>
      <c r="E1288" s="353" t="s">
        <v>125</v>
      </c>
      <c r="F1288" s="354">
        <v>11554</v>
      </c>
      <c r="G1288" s="288" t="s">
        <v>117</v>
      </c>
      <c r="H1288" s="288"/>
      <c r="I1288" s="1"/>
      <c r="J1288" s="549"/>
      <c r="K1288" s="10"/>
      <c r="M1288" s="548"/>
      <c r="N1288" s="548"/>
    </row>
    <row r="1289" spans="2:14" s="5" customFormat="1" ht="31.5">
      <c r="B1289" s="1"/>
      <c r="C1289" s="351">
        <v>5091</v>
      </c>
      <c r="D1289" s="352" t="s">
        <v>1337</v>
      </c>
      <c r="E1289" s="353" t="s">
        <v>125</v>
      </c>
      <c r="F1289" s="354">
        <v>7885</v>
      </c>
      <c r="G1289" s="288" t="s">
        <v>117</v>
      </c>
      <c r="H1289" s="288"/>
      <c r="I1289" s="1"/>
      <c r="J1289" s="549"/>
      <c r="K1289" s="10"/>
      <c r="M1289" s="548"/>
      <c r="N1289" s="548"/>
    </row>
    <row r="1290" spans="2:14" s="5" customFormat="1" ht="31.5">
      <c r="B1290" s="1"/>
      <c r="C1290" s="351">
        <v>5092</v>
      </c>
      <c r="D1290" s="352" t="s">
        <v>1338</v>
      </c>
      <c r="E1290" s="353" t="s">
        <v>125</v>
      </c>
      <c r="F1290" s="354">
        <v>5746</v>
      </c>
      <c r="G1290" s="288" t="s">
        <v>117</v>
      </c>
      <c r="H1290" s="288"/>
      <c r="I1290" s="1"/>
      <c r="J1290" s="549"/>
      <c r="K1290" s="10"/>
      <c r="M1290" s="548"/>
      <c r="N1290" s="548"/>
    </row>
    <row r="1291" spans="2:14" s="5" customFormat="1" ht="31.5">
      <c r="B1291" s="1"/>
      <c r="C1291" s="351">
        <v>5093</v>
      </c>
      <c r="D1291" s="352" t="s">
        <v>1339</v>
      </c>
      <c r="E1291" s="353" t="s">
        <v>125</v>
      </c>
      <c r="F1291" s="354">
        <v>4649</v>
      </c>
      <c r="G1291" s="288" t="s">
        <v>117</v>
      </c>
      <c r="H1291" s="288"/>
      <c r="I1291" s="1"/>
      <c r="J1291" s="549"/>
      <c r="K1291" s="10"/>
      <c r="M1291" s="548"/>
      <c r="N1291" s="548"/>
    </row>
    <row r="1292" spans="2:14" s="5" customFormat="1" ht="31.5">
      <c r="B1292" s="1"/>
      <c r="C1292" s="351">
        <v>5094</v>
      </c>
      <c r="D1292" s="352" t="s">
        <v>1340</v>
      </c>
      <c r="E1292" s="353" t="s">
        <v>125</v>
      </c>
      <c r="F1292" s="354">
        <v>3687</v>
      </c>
      <c r="G1292" s="288" t="s">
        <v>117</v>
      </c>
      <c r="H1292" s="288"/>
      <c r="I1292" s="1"/>
      <c r="J1292" s="549"/>
      <c r="K1292" s="10"/>
      <c r="M1292" s="548"/>
      <c r="N1292" s="548"/>
    </row>
    <row r="1293" spans="2:14" s="5" customFormat="1" ht="47.25">
      <c r="B1293" s="1"/>
      <c r="C1293" s="351">
        <v>5095</v>
      </c>
      <c r="D1293" s="352" t="s">
        <v>1341</v>
      </c>
      <c r="E1293" s="353" t="s">
        <v>125</v>
      </c>
      <c r="F1293" s="354">
        <v>27039</v>
      </c>
      <c r="G1293" s="288" t="s">
        <v>117</v>
      </c>
      <c r="H1293" s="288"/>
      <c r="I1293" s="1"/>
      <c r="J1293" s="549"/>
      <c r="K1293" s="10"/>
      <c r="M1293" s="548"/>
      <c r="N1293" s="548"/>
    </row>
    <row r="1294" spans="2:14" s="5" customFormat="1" ht="47.25">
      <c r="B1294" s="1"/>
      <c r="C1294" s="351">
        <v>5096</v>
      </c>
      <c r="D1294" s="352" t="s">
        <v>1342</v>
      </c>
      <c r="E1294" s="353" t="s">
        <v>125</v>
      </c>
      <c r="F1294" s="354">
        <v>25850</v>
      </c>
      <c r="G1294" s="288" t="s">
        <v>117</v>
      </c>
      <c r="H1294" s="288"/>
      <c r="I1294" s="1"/>
      <c r="J1294" s="549"/>
      <c r="K1294" s="10"/>
      <c r="M1294" s="548"/>
      <c r="N1294" s="548"/>
    </row>
    <row r="1295" spans="2:14" s="5" customFormat="1" ht="47.25">
      <c r="B1295" s="1"/>
      <c r="C1295" s="351">
        <v>5097</v>
      </c>
      <c r="D1295" s="352" t="s">
        <v>1343</v>
      </c>
      <c r="E1295" s="353" t="s">
        <v>125</v>
      </c>
      <c r="F1295" s="354">
        <v>42323</v>
      </c>
      <c r="G1295" s="288" t="s">
        <v>117</v>
      </c>
      <c r="H1295" s="288"/>
      <c r="I1295" s="1"/>
      <c r="J1295" s="549"/>
      <c r="K1295" s="10"/>
      <c r="M1295" s="548"/>
      <c r="N1295" s="548"/>
    </row>
    <row r="1296" spans="2:14" s="5" customFormat="1" ht="78.75">
      <c r="B1296" s="1"/>
      <c r="C1296" s="351">
        <v>5098</v>
      </c>
      <c r="D1296" s="352" t="s">
        <v>1344</v>
      </c>
      <c r="E1296" s="353" t="s">
        <v>125</v>
      </c>
      <c r="F1296" s="354">
        <v>47189</v>
      </c>
      <c r="G1296" s="288" t="s">
        <v>117</v>
      </c>
      <c r="H1296" s="288"/>
      <c r="I1296" s="1"/>
      <c r="J1296" s="549"/>
      <c r="K1296" s="10"/>
      <c r="M1296" s="548"/>
      <c r="N1296" s="548"/>
    </row>
    <row r="1297" spans="2:14" s="5" customFormat="1" ht="78.75">
      <c r="B1297" s="1"/>
      <c r="C1297" s="351">
        <v>5099</v>
      </c>
      <c r="D1297" s="352" t="s">
        <v>1345</v>
      </c>
      <c r="E1297" s="353" t="s">
        <v>125</v>
      </c>
      <c r="F1297" s="354">
        <v>41847</v>
      </c>
      <c r="G1297" s="288" t="s">
        <v>117</v>
      </c>
      <c r="H1297" s="288"/>
      <c r="I1297" s="1"/>
      <c r="J1297" s="549"/>
      <c r="K1297" s="10"/>
      <c r="M1297" s="548"/>
      <c r="N1297" s="548"/>
    </row>
    <row r="1298" spans="2:14" s="5" customFormat="1" ht="63">
      <c r="B1298" s="1"/>
      <c r="C1298" s="351">
        <v>5101</v>
      </c>
      <c r="D1298" s="352" t="s">
        <v>1346</v>
      </c>
      <c r="E1298" s="353" t="s">
        <v>122</v>
      </c>
      <c r="F1298" s="354">
        <v>144795</v>
      </c>
      <c r="G1298" s="288" t="s">
        <v>117</v>
      </c>
      <c r="H1298" s="288"/>
      <c r="I1298" s="1"/>
      <c r="J1298" s="549"/>
      <c r="K1298" s="10"/>
      <c r="M1298" s="548"/>
      <c r="N1298" s="548"/>
    </row>
    <row r="1299" spans="2:14" s="5" customFormat="1" ht="110.25">
      <c r="B1299" s="1"/>
      <c r="C1299" s="351">
        <v>5102</v>
      </c>
      <c r="D1299" s="352" t="s">
        <v>1347</v>
      </c>
      <c r="E1299" s="353" t="s">
        <v>122</v>
      </c>
      <c r="F1299" s="354">
        <v>53722</v>
      </c>
      <c r="G1299" s="288" t="s">
        <v>117</v>
      </c>
      <c r="H1299" s="288"/>
      <c r="I1299" s="1"/>
      <c r="J1299" s="549"/>
      <c r="K1299" s="10"/>
      <c r="M1299" s="548"/>
      <c r="N1299" s="548"/>
    </row>
    <row r="1300" spans="2:14" s="5" customFormat="1" ht="94.5">
      <c r="B1300" s="1"/>
      <c r="C1300" s="351">
        <v>5103</v>
      </c>
      <c r="D1300" s="352" t="s">
        <v>1348</v>
      </c>
      <c r="E1300" s="353" t="s">
        <v>122</v>
      </c>
      <c r="F1300" s="354">
        <v>207633</v>
      </c>
      <c r="G1300" s="288" t="s">
        <v>117</v>
      </c>
      <c r="H1300" s="288"/>
      <c r="I1300" s="1"/>
      <c r="J1300" s="549"/>
      <c r="K1300" s="10"/>
      <c r="M1300" s="548"/>
      <c r="N1300" s="548"/>
    </row>
    <row r="1301" spans="2:14" s="5" customFormat="1" ht="78.75">
      <c r="B1301" s="1"/>
      <c r="C1301" s="351">
        <v>5105</v>
      </c>
      <c r="D1301" s="352" t="s">
        <v>1349</v>
      </c>
      <c r="E1301" s="353" t="s">
        <v>125</v>
      </c>
      <c r="F1301" s="354">
        <v>116063</v>
      </c>
      <c r="G1301" s="288" t="s">
        <v>117</v>
      </c>
      <c r="H1301" s="288"/>
      <c r="I1301" s="1"/>
      <c r="J1301" s="549"/>
      <c r="K1301" s="10"/>
      <c r="M1301" s="548"/>
      <c r="N1301" s="548"/>
    </row>
    <row r="1302" spans="2:14" s="5" customFormat="1" ht="94.5">
      <c r="B1302" s="1"/>
      <c r="C1302" s="351">
        <v>5106</v>
      </c>
      <c r="D1302" s="352" t="s">
        <v>1350</v>
      </c>
      <c r="E1302" s="353" t="s">
        <v>125</v>
      </c>
      <c r="F1302" s="354">
        <v>353670</v>
      </c>
      <c r="G1302" s="288" t="s">
        <v>117</v>
      </c>
      <c r="H1302" s="288"/>
      <c r="I1302" s="1"/>
      <c r="J1302" s="549"/>
      <c r="K1302" s="10"/>
      <c r="M1302" s="548"/>
      <c r="N1302" s="548"/>
    </row>
    <row r="1303" spans="2:14" s="5" customFormat="1" ht="78.75">
      <c r="B1303" s="1"/>
      <c r="C1303" s="351">
        <v>5107</v>
      </c>
      <c r="D1303" s="352" t="s">
        <v>1351</v>
      </c>
      <c r="E1303" s="353" t="s">
        <v>122</v>
      </c>
      <c r="F1303" s="354">
        <v>47720</v>
      </c>
      <c r="G1303" s="288" t="s">
        <v>117</v>
      </c>
      <c r="H1303" s="288"/>
      <c r="I1303" s="1"/>
      <c r="J1303" s="549"/>
      <c r="K1303" s="10"/>
      <c r="M1303" s="548"/>
      <c r="N1303" s="548"/>
    </row>
    <row r="1304" spans="2:14" s="5" customFormat="1" ht="94.5">
      <c r="B1304" s="1"/>
      <c r="C1304" s="351">
        <v>5108</v>
      </c>
      <c r="D1304" s="352" t="s">
        <v>1352</v>
      </c>
      <c r="E1304" s="353" t="s">
        <v>125</v>
      </c>
      <c r="F1304" s="354">
        <v>375207</v>
      </c>
      <c r="G1304" s="288" t="s">
        <v>117</v>
      </c>
      <c r="H1304" s="288"/>
      <c r="I1304" s="1"/>
      <c r="J1304" s="549"/>
      <c r="K1304" s="10"/>
      <c r="M1304" s="548"/>
      <c r="N1304" s="548"/>
    </row>
    <row r="1305" spans="2:14" s="5" customFormat="1" ht="94.5">
      <c r="B1305" s="1"/>
      <c r="C1305" s="351">
        <v>5109</v>
      </c>
      <c r="D1305" s="352" t="s">
        <v>1353</v>
      </c>
      <c r="E1305" s="353" t="s">
        <v>125</v>
      </c>
      <c r="F1305" s="354">
        <v>157231</v>
      </c>
      <c r="G1305" s="288" t="s">
        <v>117</v>
      </c>
      <c r="H1305" s="288"/>
      <c r="I1305" s="1"/>
      <c r="J1305" s="549"/>
      <c r="K1305" s="10"/>
      <c r="M1305" s="548"/>
      <c r="N1305" s="548"/>
    </row>
    <row r="1306" spans="2:14" s="5" customFormat="1" ht="78.75">
      <c r="B1306" s="1"/>
      <c r="C1306" s="351">
        <v>5110</v>
      </c>
      <c r="D1306" s="352" t="s">
        <v>1354</v>
      </c>
      <c r="E1306" s="353" t="s">
        <v>122</v>
      </c>
      <c r="F1306" s="354">
        <v>44071</v>
      </c>
      <c r="G1306" s="288" t="s">
        <v>117</v>
      </c>
      <c r="H1306" s="288"/>
      <c r="I1306" s="1"/>
      <c r="J1306" s="549"/>
      <c r="K1306" s="10"/>
      <c r="M1306" s="548"/>
      <c r="N1306" s="548"/>
    </row>
    <row r="1307" spans="2:14" s="5" customFormat="1" ht="63">
      <c r="B1307" s="1"/>
      <c r="C1307" s="351">
        <v>5111</v>
      </c>
      <c r="D1307" s="352" t="s">
        <v>1355</v>
      </c>
      <c r="E1307" s="353" t="s">
        <v>122</v>
      </c>
      <c r="F1307" s="354">
        <v>9048</v>
      </c>
      <c r="G1307" s="288" t="s">
        <v>117</v>
      </c>
      <c r="H1307" s="288"/>
      <c r="I1307" s="1"/>
      <c r="J1307" s="549"/>
      <c r="K1307" s="10"/>
      <c r="M1307" s="548"/>
      <c r="N1307" s="548"/>
    </row>
    <row r="1308" spans="2:14" s="5" customFormat="1" ht="78.75">
      <c r="B1308" s="1"/>
      <c r="C1308" s="351">
        <v>5112</v>
      </c>
      <c r="D1308" s="352" t="s">
        <v>1356</v>
      </c>
      <c r="E1308" s="353" t="s">
        <v>122</v>
      </c>
      <c r="F1308" s="354">
        <v>26774</v>
      </c>
      <c r="G1308" s="288" t="s">
        <v>117</v>
      </c>
      <c r="H1308" s="288"/>
      <c r="I1308" s="1"/>
      <c r="J1308" s="549"/>
      <c r="K1308" s="10"/>
      <c r="M1308" s="548"/>
      <c r="N1308" s="548"/>
    </row>
    <row r="1309" spans="2:14" s="5" customFormat="1" ht="63">
      <c r="B1309" s="1"/>
      <c r="C1309" s="351">
        <v>5113</v>
      </c>
      <c r="D1309" s="352" t="s">
        <v>1357</v>
      </c>
      <c r="E1309" s="353" t="s">
        <v>125</v>
      </c>
      <c r="F1309" s="354">
        <v>182598</v>
      </c>
      <c r="G1309" s="288" t="s">
        <v>117</v>
      </c>
      <c r="H1309" s="288"/>
      <c r="I1309" s="1"/>
      <c r="J1309" s="549"/>
      <c r="K1309" s="10"/>
      <c r="M1309" s="548"/>
      <c r="N1309" s="548"/>
    </row>
    <row r="1310" spans="2:14" s="5" customFormat="1" ht="63">
      <c r="B1310" s="1"/>
      <c r="C1310" s="351">
        <v>5122</v>
      </c>
      <c r="D1310" s="352" t="s">
        <v>1358</v>
      </c>
      <c r="E1310" s="353" t="s">
        <v>125</v>
      </c>
      <c r="F1310" s="354">
        <v>419820</v>
      </c>
      <c r="G1310" s="288" t="s">
        <v>117</v>
      </c>
      <c r="H1310" s="288"/>
      <c r="I1310" s="1"/>
      <c r="J1310" s="549"/>
      <c r="K1310" s="10"/>
      <c r="M1310" s="548"/>
      <c r="N1310" s="548"/>
    </row>
    <row r="1311" spans="2:14" s="5" customFormat="1" ht="63">
      <c r="B1311" s="1"/>
      <c r="C1311" s="351">
        <v>5123</v>
      </c>
      <c r="D1311" s="352" t="s">
        <v>1359</v>
      </c>
      <c r="E1311" s="353" t="s">
        <v>125</v>
      </c>
      <c r="F1311" s="354">
        <v>1060622</v>
      </c>
      <c r="G1311" s="288" t="s">
        <v>117</v>
      </c>
      <c r="H1311" s="288"/>
      <c r="I1311" s="1"/>
      <c r="J1311" s="549"/>
      <c r="K1311" s="10"/>
      <c r="M1311" s="548"/>
      <c r="N1311" s="548"/>
    </row>
    <row r="1312" spans="2:14" s="5" customFormat="1" ht="63">
      <c r="B1312" s="1"/>
      <c r="C1312" s="351">
        <v>5124</v>
      </c>
      <c r="D1312" s="352" t="s">
        <v>1360</v>
      </c>
      <c r="E1312" s="353" t="s">
        <v>125</v>
      </c>
      <c r="F1312" s="354">
        <v>352219</v>
      </c>
      <c r="G1312" s="288" t="s">
        <v>117</v>
      </c>
      <c r="H1312" s="288"/>
      <c r="I1312" s="1"/>
      <c r="J1312" s="549"/>
      <c r="K1312" s="10"/>
      <c r="M1312" s="548"/>
      <c r="N1312" s="548"/>
    </row>
    <row r="1313" spans="2:14" s="5" customFormat="1" ht="78.75">
      <c r="B1313" s="1"/>
      <c r="C1313" s="351">
        <v>5125</v>
      </c>
      <c r="D1313" s="352" t="s">
        <v>1361</v>
      </c>
      <c r="E1313" s="353" t="s">
        <v>125</v>
      </c>
      <c r="F1313" s="354">
        <v>84077</v>
      </c>
      <c r="G1313" s="288" t="s">
        <v>117</v>
      </c>
      <c r="H1313" s="288"/>
      <c r="I1313" s="1"/>
      <c r="J1313" s="549"/>
      <c r="K1313" s="10"/>
      <c r="M1313" s="548"/>
      <c r="N1313" s="548"/>
    </row>
    <row r="1314" spans="2:14" s="5" customFormat="1" ht="47.25">
      <c r="B1314" s="1"/>
      <c r="C1314" s="351">
        <v>5126</v>
      </c>
      <c r="D1314" s="352" t="s">
        <v>1362</v>
      </c>
      <c r="E1314" s="353" t="s">
        <v>125</v>
      </c>
      <c r="F1314" s="354">
        <v>161620</v>
      </c>
      <c r="G1314" s="288" t="s">
        <v>117</v>
      </c>
      <c r="H1314" s="288"/>
      <c r="I1314" s="1"/>
      <c r="J1314" s="549"/>
      <c r="K1314" s="10"/>
      <c r="M1314" s="548"/>
      <c r="N1314" s="548"/>
    </row>
    <row r="1315" spans="2:14" s="5" customFormat="1" ht="94.5">
      <c r="B1315" s="1"/>
      <c r="C1315" s="351">
        <v>5127</v>
      </c>
      <c r="D1315" s="352" t="s">
        <v>1363</v>
      </c>
      <c r="E1315" s="353" t="s">
        <v>125</v>
      </c>
      <c r="F1315" s="354">
        <v>365992</v>
      </c>
      <c r="G1315" s="288" t="s">
        <v>117</v>
      </c>
      <c r="H1315" s="288"/>
      <c r="I1315" s="1"/>
      <c r="J1315" s="549"/>
      <c r="K1315" s="10"/>
      <c r="M1315" s="548"/>
      <c r="N1315" s="548"/>
    </row>
    <row r="1316" spans="2:14" s="5" customFormat="1" ht="31.5">
      <c r="B1316" s="1"/>
      <c r="C1316" s="351">
        <v>5128</v>
      </c>
      <c r="D1316" s="352" t="s">
        <v>1364</v>
      </c>
      <c r="E1316" s="353" t="s">
        <v>125</v>
      </c>
      <c r="F1316" s="354">
        <v>315385</v>
      </c>
      <c r="G1316" s="288" t="s">
        <v>117</v>
      </c>
      <c r="H1316" s="288"/>
      <c r="I1316" s="1"/>
      <c r="J1316" s="549"/>
      <c r="K1316" s="10"/>
      <c r="M1316" s="548"/>
      <c r="N1316" s="548"/>
    </row>
    <row r="1317" spans="2:14" s="5" customFormat="1" ht="94.5">
      <c r="B1317" s="1"/>
      <c r="C1317" s="351">
        <v>5129</v>
      </c>
      <c r="D1317" s="352" t="s">
        <v>1365</v>
      </c>
      <c r="E1317" s="353" t="s">
        <v>122</v>
      </c>
      <c r="F1317" s="354">
        <v>189196</v>
      </c>
      <c r="G1317" s="288" t="s">
        <v>117</v>
      </c>
      <c r="H1317" s="288" t="s">
        <v>145</v>
      </c>
      <c r="I1317" s="1"/>
      <c r="J1317" s="549"/>
      <c r="K1317" s="10"/>
      <c r="M1317" s="548"/>
      <c r="N1317" s="548"/>
    </row>
    <row r="1318" spans="2:14" s="5" customFormat="1" ht="63">
      <c r="B1318" s="1"/>
      <c r="C1318" s="351">
        <v>5131</v>
      </c>
      <c r="D1318" s="352" t="s">
        <v>1366</v>
      </c>
      <c r="E1318" s="353" t="s">
        <v>122</v>
      </c>
      <c r="F1318" s="354">
        <v>146540</v>
      </c>
      <c r="G1318" s="288" t="s">
        <v>117</v>
      </c>
      <c r="H1318" s="288" t="s">
        <v>145</v>
      </c>
      <c r="I1318" s="1"/>
      <c r="J1318" s="549"/>
      <c r="K1318" s="10"/>
      <c r="M1318" s="548"/>
      <c r="N1318" s="548"/>
    </row>
    <row r="1319" spans="2:14" s="5" customFormat="1" ht="94.5">
      <c r="B1319" s="1"/>
      <c r="C1319" s="351">
        <v>5132</v>
      </c>
      <c r="D1319" s="352" t="s">
        <v>1367</v>
      </c>
      <c r="E1319" s="353" t="s">
        <v>122</v>
      </c>
      <c r="F1319" s="354">
        <v>55034</v>
      </c>
      <c r="G1319" s="288" t="s">
        <v>117</v>
      </c>
      <c r="H1319" s="288" t="s">
        <v>145</v>
      </c>
      <c r="I1319" s="1"/>
      <c r="J1319" s="549"/>
      <c r="K1319" s="10"/>
      <c r="M1319" s="548"/>
      <c r="N1319" s="548"/>
    </row>
    <row r="1320" spans="2:14" s="5" customFormat="1" ht="78.75">
      <c r="B1320" s="1"/>
      <c r="C1320" s="351">
        <v>5135</v>
      </c>
      <c r="D1320" s="352" t="s">
        <v>1368</v>
      </c>
      <c r="E1320" s="353" t="s">
        <v>122</v>
      </c>
      <c r="F1320" s="354">
        <v>7140</v>
      </c>
      <c r="G1320" s="288" t="s">
        <v>117</v>
      </c>
      <c r="H1320" s="288"/>
      <c r="I1320" s="1"/>
      <c r="J1320" s="549"/>
      <c r="K1320" s="10"/>
      <c r="M1320" s="548"/>
      <c r="N1320" s="548"/>
    </row>
    <row r="1321" spans="2:14" s="5" customFormat="1" ht="78.75">
      <c r="B1321" s="1"/>
      <c r="C1321" s="351">
        <v>5136</v>
      </c>
      <c r="D1321" s="352" t="s">
        <v>1369</v>
      </c>
      <c r="E1321" s="353" t="s">
        <v>116</v>
      </c>
      <c r="F1321" s="354">
        <v>9596</v>
      </c>
      <c r="G1321" s="288" t="s">
        <v>117</v>
      </c>
      <c r="H1321" s="288"/>
      <c r="I1321" s="1"/>
      <c r="J1321" s="549"/>
      <c r="K1321" s="10"/>
      <c r="M1321" s="548"/>
      <c r="N1321" s="548"/>
    </row>
    <row r="1322" spans="2:14" s="5" customFormat="1" ht="78.75">
      <c r="B1322" s="1"/>
      <c r="C1322" s="351">
        <v>5143</v>
      </c>
      <c r="D1322" s="352" t="s">
        <v>1370</v>
      </c>
      <c r="E1322" s="353" t="s">
        <v>125</v>
      </c>
      <c r="F1322" s="354">
        <v>71400</v>
      </c>
      <c r="G1322" s="288" t="s">
        <v>117</v>
      </c>
      <c r="H1322" s="288"/>
      <c r="I1322" s="1"/>
      <c r="J1322" s="549"/>
      <c r="K1322" s="10"/>
      <c r="M1322" s="548"/>
      <c r="N1322" s="548"/>
    </row>
    <row r="1323" spans="2:14" s="5" customFormat="1" ht="78.75">
      <c r="B1323" s="1"/>
      <c r="C1323" s="351">
        <v>5144</v>
      </c>
      <c r="D1323" s="352" t="s">
        <v>1371</v>
      </c>
      <c r="E1323" s="353" t="s">
        <v>125</v>
      </c>
      <c r="F1323" s="354">
        <v>22967</v>
      </c>
      <c r="G1323" s="288" t="s">
        <v>117</v>
      </c>
      <c r="H1323" s="288"/>
      <c r="I1323" s="1"/>
      <c r="J1323" s="549"/>
      <c r="K1323" s="10"/>
      <c r="M1323" s="548"/>
      <c r="N1323" s="548"/>
    </row>
    <row r="1324" spans="2:14" s="5" customFormat="1" ht="78.75">
      <c r="B1324" s="1"/>
      <c r="C1324" s="351">
        <v>5145</v>
      </c>
      <c r="D1324" s="352" t="s">
        <v>1372</v>
      </c>
      <c r="E1324" s="353" t="s">
        <v>125</v>
      </c>
      <c r="F1324" s="354">
        <v>14280</v>
      </c>
      <c r="G1324" s="288" t="s">
        <v>117</v>
      </c>
      <c r="H1324" s="288"/>
      <c r="I1324" s="1"/>
      <c r="J1324" s="549"/>
      <c r="K1324" s="10"/>
      <c r="M1324" s="548"/>
      <c r="N1324" s="548"/>
    </row>
    <row r="1325" spans="2:14" s="5" customFormat="1" ht="31.5">
      <c r="B1325" s="1"/>
      <c r="C1325" s="351">
        <v>5159</v>
      </c>
      <c r="D1325" s="352" t="s">
        <v>1373</v>
      </c>
      <c r="E1325" s="353" t="s">
        <v>125</v>
      </c>
      <c r="F1325" s="354">
        <v>32151</v>
      </c>
      <c r="G1325" s="288" t="s">
        <v>117</v>
      </c>
      <c r="H1325" s="288"/>
      <c r="I1325" s="1"/>
      <c r="J1325" s="549"/>
      <c r="K1325" s="10"/>
      <c r="M1325" s="548"/>
      <c r="N1325" s="548"/>
    </row>
    <row r="1326" spans="2:14" s="5" customFormat="1" ht="78.75">
      <c r="B1326" s="1"/>
      <c r="C1326" s="351">
        <v>5160</v>
      </c>
      <c r="D1326" s="352" t="s">
        <v>1374</v>
      </c>
      <c r="E1326" s="353" t="s">
        <v>125</v>
      </c>
      <c r="F1326" s="354">
        <v>61313</v>
      </c>
      <c r="G1326" s="288" t="s">
        <v>117</v>
      </c>
      <c r="H1326" s="288"/>
      <c r="I1326" s="1"/>
      <c r="J1326" s="549"/>
      <c r="K1326" s="10"/>
      <c r="M1326" s="548"/>
      <c r="N1326" s="548"/>
    </row>
    <row r="1327" spans="2:14" s="5" customFormat="1" ht="78.75">
      <c r="B1327" s="1"/>
      <c r="C1327" s="351">
        <v>5161</v>
      </c>
      <c r="D1327" s="352" t="s">
        <v>1375</v>
      </c>
      <c r="E1327" s="353" t="s">
        <v>116</v>
      </c>
      <c r="F1327" s="354">
        <v>232</v>
      </c>
      <c r="G1327" s="288" t="s">
        <v>117</v>
      </c>
      <c r="H1327" s="288"/>
      <c r="I1327" s="1"/>
      <c r="J1327" s="549"/>
      <c r="K1327" s="10"/>
      <c r="M1327" s="548"/>
      <c r="N1327" s="548"/>
    </row>
    <row r="1328" spans="2:14" s="5" customFormat="1" ht="78.75">
      <c r="B1328" s="1"/>
      <c r="C1328" s="351">
        <v>5162</v>
      </c>
      <c r="D1328" s="352" t="s">
        <v>1376</v>
      </c>
      <c r="E1328" s="353" t="s">
        <v>119</v>
      </c>
      <c r="F1328" s="354">
        <v>285676</v>
      </c>
      <c r="G1328" s="288" t="s">
        <v>117</v>
      </c>
      <c r="H1328" s="288"/>
      <c r="I1328" s="1"/>
      <c r="J1328" s="549"/>
      <c r="K1328" s="10"/>
      <c r="M1328" s="548"/>
      <c r="N1328" s="548"/>
    </row>
    <row r="1329" spans="2:14" s="5" customFormat="1" ht="78.75">
      <c r="B1329" s="1"/>
      <c r="C1329" s="351">
        <v>5163</v>
      </c>
      <c r="D1329" s="352" t="s">
        <v>1377</v>
      </c>
      <c r="E1329" s="353" t="s">
        <v>119</v>
      </c>
      <c r="F1329" s="354">
        <v>304395</v>
      </c>
      <c r="G1329" s="288" t="s">
        <v>117</v>
      </c>
      <c r="H1329" s="288"/>
      <c r="I1329" s="1"/>
      <c r="J1329" s="549"/>
      <c r="K1329" s="10"/>
      <c r="M1329" s="548"/>
      <c r="N1329" s="548"/>
    </row>
    <row r="1330" spans="2:14" s="5" customFormat="1" ht="94.5">
      <c r="B1330" s="1"/>
      <c r="C1330" s="351">
        <v>5164</v>
      </c>
      <c r="D1330" s="352" t="s">
        <v>1378</v>
      </c>
      <c r="E1330" s="353" t="s">
        <v>119</v>
      </c>
      <c r="F1330" s="354">
        <v>151120</v>
      </c>
      <c r="G1330" s="288" t="s">
        <v>117</v>
      </c>
      <c r="H1330" s="288"/>
      <c r="I1330" s="1"/>
      <c r="J1330" s="549"/>
      <c r="K1330" s="10"/>
      <c r="M1330" s="548"/>
      <c r="N1330" s="548"/>
    </row>
    <row r="1331" spans="2:14" s="5" customFormat="1" ht="94.5">
      <c r="B1331" s="1"/>
      <c r="C1331" s="351">
        <v>5165</v>
      </c>
      <c r="D1331" s="352" t="s">
        <v>1379</v>
      </c>
      <c r="E1331" s="353" t="s">
        <v>119</v>
      </c>
      <c r="F1331" s="354">
        <v>221286</v>
      </c>
      <c r="G1331" s="288" t="s">
        <v>117</v>
      </c>
      <c r="H1331" s="288"/>
      <c r="I1331" s="1"/>
      <c r="J1331" s="549"/>
      <c r="K1331" s="10"/>
      <c r="M1331" s="548"/>
      <c r="N1331" s="548"/>
    </row>
    <row r="1332" spans="2:14" s="5" customFormat="1" ht="78.75">
      <c r="B1332" s="1"/>
      <c r="C1332" s="351">
        <v>5166</v>
      </c>
      <c r="D1332" s="352" t="s">
        <v>1380</v>
      </c>
      <c r="E1332" s="353" t="s">
        <v>1224</v>
      </c>
      <c r="F1332" s="354">
        <v>5974</v>
      </c>
      <c r="G1332" s="288" t="s">
        <v>117</v>
      </c>
      <c r="H1332" s="288"/>
      <c r="I1332" s="1"/>
      <c r="J1332" s="549"/>
      <c r="K1332" s="10"/>
      <c r="M1332" s="548"/>
      <c r="N1332" s="548"/>
    </row>
    <row r="1333" spans="2:14" s="5" customFormat="1" ht="31.5">
      <c r="B1333" s="1"/>
      <c r="C1333" s="351">
        <v>5167</v>
      </c>
      <c r="D1333" s="352" t="s">
        <v>1381</v>
      </c>
      <c r="E1333" s="353" t="s">
        <v>1217</v>
      </c>
      <c r="F1333" s="354">
        <v>1664078</v>
      </c>
      <c r="G1333" s="288" t="s">
        <v>117</v>
      </c>
      <c r="H1333" s="288"/>
      <c r="I1333" s="1"/>
      <c r="J1333" s="549"/>
      <c r="K1333" s="10"/>
      <c r="M1333" s="548"/>
      <c r="N1333" s="548"/>
    </row>
    <row r="1334" spans="2:14" s="5" customFormat="1" ht="47.25">
      <c r="B1334" s="1"/>
      <c r="C1334" s="351">
        <v>5168</v>
      </c>
      <c r="D1334" s="352" t="s">
        <v>1382</v>
      </c>
      <c r="E1334" s="353" t="s">
        <v>1215</v>
      </c>
      <c r="F1334" s="354">
        <v>9747</v>
      </c>
      <c r="G1334" s="288" t="s">
        <v>117</v>
      </c>
      <c r="H1334" s="288"/>
      <c r="I1334" s="1"/>
      <c r="J1334" s="549"/>
      <c r="K1334" s="10"/>
      <c r="M1334" s="548"/>
      <c r="N1334" s="548"/>
    </row>
    <row r="1335" spans="2:14" s="5" customFormat="1" ht="78.75">
      <c r="B1335" s="1"/>
      <c r="C1335" s="351">
        <v>5169</v>
      </c>
      <c r="D1335" s="352" t="s">
        <v>1383</v>
      </c>
      <c r="E1335" s="353" t="s">
        <v>125</v>
      </c>
      <c r="F1335" s="354">
        <v>153169</v>
      </c>
      <c r="G1335" s="288" t="s">
        <v>117</v>
      </c>
      <c r="H1335" s="288"/>
      <c r="I1335" s="1"/>
      <c r="J1335" s="549"/>
      <c r="K1335" s="10"/>
      <c r="M1335" s="548"/>
      <c r="N1335" s="548"/>
    </row>
    <row r="1336" spans="2:14" s="5" customFormat="1" ht="63">
      <c r="B1336" s="1"/>
      <c r="C1336" s="351">
        <v>5170</v>
      </c>
      <c r="D1336" s="352" t="s">
        <v>1384</v>
      </c>
      <c r="E1336" s="353" t="s">
        <v>1215</v>
      </c>
      <c r="F1336" s="354">
        <v>290039</v>
      </c>
      <c r="G1336" s="288" t="s">
        <v>117</v>
      </c>
      <c r="H1336" s="288"/>
      <c r="I1336" s="1"/>
      <c r="J1336" s="549"/>
      <c r="K1336" s="10"/>
      <c r="M1336" s="548"/>
      <c r="N1336" s="548"/>
    </row>
    <row r="1337" spans="2:14" s="5" customFormat="1" ht="78.75">
      <c r="B1337" s="1"/>
      <c r="C1337" s="351">
        <v>5171</v>
      </c>
      <c r="D1337" s="352" t="s">
        <v>1385</v>
      </c>
      <c r="E1337" s="353" t="s">
        <v>125</v>
      </c>
      <c r="F1337" s="354">
        <v>385073</v>
      </c>
      <c r="G1337" s="288" t="s">
        <v>117</v>
      </c>
      <c r="H1337" s="288"/>
      <c r="I1337" s="1"/>
      <c r="J1337" s="549"/>
      <c r="K1337" s="10"/>
      <c r="M1337" s="548"/>
      <c r="N1337" s="548"/>
    </row>
    <row r="1338" spans="2:14" s="5" customFormat="1" ht="78.75">
      <c r="B1338" s="1"/>
      <c r="C1338" s="351">
        <v>5172</v>
      </c>
      <c r="D1338" s="352" t="s">
        <v>1386</v>
      </c>
      <c r="E1338" s="353" t="s">
        <v>125</v>
      </c>
      <c r="F1338" s="354">
        <v>346726</v>
      </c>
      <c r="G1338" s="288" t="s">
        <v>117</v>
      </c>
      <c r="H1338" s="288"/>
      <c r="I1338" s="1"/>
      <c r="J1338" s="549"/>
      <c r="K1338" s="10"/>
      <c r="M1338" s="548"/>
      <c r="N1338" s="548"/>
    </row>
    <row r="1339" spans="2:14" s="5" customFormat="1" ht="78.75">
      <c r="B1339" s="1"/>
      <c r="C1339" s="351">
        <v>5173</v>
      </c>
      <c r="D1339" s="352" t="s">
        <v>1387</v>
      </c>
      <c r="E1339" s="353" t="s">
        <v>125</v>
      </c>
      <c r="F1339" s="354">
        <v>350073</v>
      </c>
      <c r="G1339" s="288" t="s">
        <v>117</v>
      </c>
      <c r="H1339" s="288"/>
      <c r="I1339" s="1"/>
      <c r="J1339" s="549"/>
      <c r="K1339" s="10"/>
      <c r="M1339" s="548"/>
      <c r="N1339" s="548"/>
    </row>
    <row r="1340" spans="2:14" s="5" customFormat="1" ht="94.5">
      <c r="B1340" s="1"/>
      <c r="C1340" s="351">
        <v>5174</v>
      </c>
      <c r="D1340" s="352" t="s">
        <v>1388</v>
      </c>
      <c r="E1340" s="353" t="s">
        <v>116</v>
      </c>
      <c r="F1340" s="354">
        <v>65000</v>
      </c>
      <c r="G1340" s="288" t="s">
        <v>117</v>
      </c>
      <c r="H1340" s="288"/>
      <c r="I1340" s="1"/>
      <c r="J1340" s="549"/>
      <c r="K1340" s="10"/>
      <c r="M1340" s="548"/>
      <c r="N1340" s="548"/>
    </row>
    <row r="1341" spans="2:14" s="5" customFormat="1" ht="94.5">
      <c r="B1341" s="1"/>
      <c r="C1341" s="351">
        <v>5175</v>
      </c>
      <c r="D1341" s="352" t="s">
        <v>1389</v>
      </c>
      <c r="E1341" s="353" t="s">
        <v>122</v>
      </c>
      <c r="F1341" s="354">
        <v>153501</v>
      </c>
      <c r="G1341" s="288" t="s">
        <v>117</v>
      </c>
      <c r="H1341" s="288"/>
      <c r="I1341" s="1"/>
      <c r="J1341" s="549"/>
      <c r="K1341" s="10"/>
      <c r="M1341" s="548"/>
      <c r="N1341" s="548"/>
    </row>
    <row r="1342" spans="2:14" s="5" customFormat="1" ht="78.75">
      <c r="B1342" s="1"/>
      <c r="C1342" s="351">
        <v>5176</v>
      </c>
      <c r="D1342" s="352" t="s">
        <v>1390</v>
      </c>
      <c r="E1342" s="353" t="s">
        <v>122</v>
      </c>
      <c r="F1342" s="354">
        <v>127505</v>
      </c>
      <c r="G1342" s="288" t="s">
        <v>117</v>
      </c>
      <c r="H1342" s="288" t="s">
        <v>145</v>
      </c>
      <c r="I1342" s="1"/>
      <c r="J1342" s="549"/>
      <c r="K1342" s="10"/>
      <c r="M1342" s="548"/>
      <c r="N1342" s="548"/>
    </row>
    <row r="1343" spans="2:14" s="5" customFormat="1" ht="110.25">
      <c r="B1343" s="1"/>
      <c r="C1343" s="351">
        <v>5177</v>
      </c>
      <c r="D1343" s="352" t="s">
        <v>1391</v>
      </c>
      <c r="E1343" s="353" t="s">
        <v>119</v>
      </c>
      <c r="F1343" s="354">
        <v>1226737</v>
      </c>
      <c r="G1343" s="288" t="s">
        <v>117</v>
      </c>
      <c r="H1343" s="288"/>
      <c r="I1343" s="1"/>
      <c r="J1343" s="549"/>
      <c r="K1343" s="10"/>
      <c r="M1343" s="548"/>
      <c r="N1343" s="548"/>
    </row>
    <row r="1344" spans="2:14" s="5" customFormat="1" ht="31.5">
      <c r="B1344" s="1"/>
      <c r="C1344" s="351">
        <v>5178</v>
      </c>
      <c r="D1344" s="352" t="s">
        <v>1392</v>
      </c>
      <c r="E1344" s="353" t="s">
        <v>494</v>
      </c>
      <c r="F1344" s="354">
        <v>552835</v>
      </c>
      <c r="G1344" s="288" t="s">
        <v>117</v>
      </c>
      <c r="H1344" s="288"/>
      <c r="I1344" s="1"/>
      <c r="J1344" s="549"/>
      <c r="K1344" s="10"/>
      <c r="M1344" s="548"/>
      <c r="N1344" s="548"/>
    </row>
    <row r="1345" spans="2:14" s="5" customFormat="1" ht="63">
      <c r="B1345" s="1"/>
      <c r="C1345" s="351">
        <v>5180</v>
      </c>
      <c r="D1345" s="352" t="s">
        <v>1393</v>
      </c>
      <c r="E1345" s="353" t="s">
        <v>122</v>
      </c>
      <c r="F1345" s="354">
        <v>201749</v>
      </c>
      <c r="G1345" s="288" t="s">
        <v>117</v>
      </c>
      <c r="H1345" s="288"/>
      <c r="I1345" s="1"/>
      <c r="J1345" s="549"/>
      <c r="K1345" s="10"/>
      <c r="M1345" s="548"/>
      <c r="N1345" s="548"/>
    </row>
    <row r="1346" spans="2:14" s="5" customFormat="1" ht="78.75">
      <c r="B1346" s="1"/>
      <c r="C1346" s="351">
        <v>5181</v>
      </c>
      <c r="D1346" s="352" t="s">
        <v>1394</v>
      </c>
      <c r="E1346" s="353" t="s">
        <v>122</v>
      </c>
      <c r="F1346" s="354">
        <v>40357</v>
      </c>
      <c r="G1346" s="288" t="s">
        <v>117</v>
      </c>
      <c r="H1346" s="288" t="s">
        <v>145</v>
      </c>
      <c r="I1346" s="1"/>
      <c r="J1346" s="549"/>
      <c r="K1346" s="10"/>
      <c r="M1346" s="548"/>
      <c r="N1346" s="548"/>
    </row>
    <row r="1347" spans="2:14" s="5" customFormat="1" ht="47.25">
      <c r="B1347" s="1"/>
      <c r="C1347" s="351">
        <v>5182</v>
      </c>
      <c r="D1347" s="352" t="s">
        <v>1395</v>
      </c>
      <c r="E1347" s="353" t="s">
        <v>122</v>
      </c>
      <c r="F1347" s="354">
        <v>384027</v>
      </c>
      <c r="G1347" s="288" t="s">
        <v>117</v>
      </c>
      <c r="H1347" s="288"/>
      <c r="I1347" s="1"/>
      <c r="J1347" s="549"/>
      <c r="K1347" s="10"/>
      <c r="M1347" s="548"/>
      <c r="N1347" s="548"/>
    </row>
    <row r="1348" spans="2:14" s="5" customFormat="1" ht="31.5">
      <c r="B1348" s="1"/>
      <c r="C1348" s="351">
        <v>5183</v>
      </c>
      <c r="D1348" s="352" t="s">
        <v>1396</v>
      </c>
      <c r="E1348" s="353" t="s">
        <v>122</v>
      </c>
      <c r="F1348" s="354">
        <v>178099</v>
      </c>
      <c r="G1348" s="288" t="s">
        <v>117</v>
      </c>
      <c r="H1348" s="288"/>
      <c r="I1348" s="1"/>
      <c r="J1348" s="549"/>
      <c r="K1348" s="10"/>
      <c r="M1348" s="548"/>
      <c r="N1348" s="548"/>
    </row>
    <row r="1349" spans="2:14" s="5" customFormat="1" ht="31.5">
      <c r="B1349" s="1"/>
      <c r="C1349" s="351">
        <v>5184</v>
      </c>
      <c r="D1349" s="352" t="s">
        <v>1397</v>
      </c>
      <c r="E1349" s="353" t="s">
        <v>122</v>
      </c>
      <c r="F1349" s="354">
        <v>61885</v>
      </c>
      <c r="G1349" s="288" t="s">
        <v>117</v>
      </c>
      <c r="H1349" s="288"/>
      <c r="I1349" s="1"/>
      <c r="J1349" s="549"/>
      <c r="K1349" s="10"/>
      <c r="M1349" s="548"/>
      <c r="N1349" s="548"/>
    </row>
    <row r="1350" spans="2:14" s="5" customFormat="1" ht="78.75">
      <c r="B1350" s="1"/>
      <c r="C1350" s="351">
        <v>5185</v>
      </c>
      <c r="D1350" s="352" t="s">
        <v>1398</v>
      </c>
      <c r="E1350" s="353" t="s">
        <v>125</v>
      </c>
      <c r="F1350" s="354">
        <v>392966</v>
      </c>
      <c r="G1350" s="288" t="s">
        <v>117</v>
      </c>
      <c r="H1350" s="288"/>
      <c r="I1350" s="1"/>
      <c r="J1350" s="549"/>
      <c r="K1350" s="10"/>
      <c r="M1350" s="548"/>
      <c r="N1350" s="548"/>
    </row>
    <row r="1351" spans="2:14" s="5" customFormat="1" ht="94.5">
      <c r="B1351" s="1"/>
      <c r="C1351" s="351">
        <v>5186</v>
      </c>
      <c r="D1351" s="352" t="s">
        <v>1399</v>
      </c>
      <c r="E1351" s="353" t="s">
        <v>125</v>
      </c>
      <c r="F1351" s="354">
        <v>336141</v>
      </c>
      <c r="G1351" s="288" t="s">
        <v>117</v>
      </c>
      <c r="H1351" s="288"/>
      <c r="I1351" s="1"/>
      <c r="J1351" s="549"/>
      <c r="K1351" s="10"/>
      <c r="M1351" s="548"/>
      <c r="N1351" s="548"/>
    </row>
    <row r="1352" spans="2:14" s="5" customFormat="1" ht="94.5">
      <c r="B1352" s="1"/>
      <c r="C1352" s="351">
        <v>5187</v>
      </c>
      <c r="D1352" s="352" t="s">
        <v>1400</v>
      </c>
      <c r="E1352" s="353" t="s">
        <v>125</v>
      </c>
      <c r="F1352" s="354">
        <v>358094</v>
      </c>
      <c r="G1352" s="288" t="s">
        <v>117</v>
      </c>
      <c r="H1352" s="288"/>
      <c r="I1352" s="1"/>
      <c r="J1352" s="549"/>
      <c r="K1352" s="10"/>
      <c r="M1352" s="548"/>
      <c r="N1352" s="548"/>
    </row>
    <row r="1353" spans="2:14" s="5" customFormat="1" ht="31.5">
      <c r="B1353" s="1"/>
      <c r="C1353" s="351">
        <v>5188</v>
      </c>
      <c r="D1353" s="352" t="s">
        <v>1401</v>
      </c>
      <c r="E1353" s="353" t="s">
        <v>125</v>
      </c>
      <c r="F1353" s="354">
        <v>42988</v>
      </c>
      <c r="G1353" s="288" t="s">
        <v>117</v>
      </c>
      <c r="H1353" s="288"/>
      <c r="I1353" s="1"/>
      <c r="J1353" s="549"/>
      <c r="K1353" s="10"/>
      <c r="M1353" s="548"/>
      <c r="N1353" s="548"/>
    </row>
    <row r="1354" spans="2:14" s="5" customFormat="1" ht="47.25">
      <c r="B1354" s="1"/>
      <c r="C1354" s="351">
        <v>5189</v>
      </c>
      <c r="D1354" s="352" t="s">
        <v>1402</v>
      </c>
      <c r="E1354" s="353" t="s">
        <v>125</v>
      </c>
      <c r="F1354" s="354">
        <v>71077</v>
      </c>
      <c r="G1354" s="288" t="s">
        <v>117</v>
      </c>
      <c r="H1354" s="288"/>
      <c r="I1354" s="1"/>
      <c r="J1354" s="549"/>
      <c r="K1354" s="10"/>
      <c r="M1354" s="548"/>
      <c r="N1354" s="548"/>
    </row>
    <row r="1355" spans="2:14" s="5" customFormat="1" ht="47.25">
      <c r="B1355" s="1"/>
      <c r="C1355" s="351">
        <v>5190</v>
      </c>
      <c r="D1355" s="352" t="s">
        <v>1403</v>
      </c>
      <c r="E1355" s="353" t="s">
        <v>122</v>
      </c>
      <c r="F1355" s="354">
        <v>8701</v>
      </c>
      <c r="G1355" s="288" t="s">
        <v>117</v>
      </c>
      <c r="H1355" s="288"/>
      <c r="I1355" s="1"/>
      <c r="J1355" s="549"/>
      <c r="K1355" s="10"/>
      <c r="M1355" s="548"/>
      <c r="N1355" s="548"/>
    </row>
    <row r="1356" spans="2:14" s="5" customFormat="1" ht="63">
      <c r="B1356" s="1"/>
      <c r="C1356" s="351">
        <v>5191</v>
      </c>
      <c r="D1356" s="352" t="s">
        <v>1404</v>
      </c>
      <c r="E1356" s="353" t="s">
        <v>125</v>
      </c>
      <c r="F1356" s="354">
        <v>242170</v>
      </c>
      <c r="G1356" s="288" t="s">
        <v>117</v>
      </c>
      <c r="H1356" s="288"/>
      <c r="I1356" s="1"/>
      <c r="J1356" s="549"/>
      <c r="K1356" s="10"/>
      <c r="M1356" s="548"/>
      <c r="N1356" s="548"/>
    </row>
    <row r="1357" spans="2:14" s="5" customFormat="1" ht="78.75">
      <c r="B1357" s="1"/>
      <c r="C1357" s="351">
        <v>5195</v>
      </c>
      <c r="D1357" s="352" t="s">
        <v>1405</v>
      </c>
      <c r="E1357" s="353" t="s">
        <v>122</v>
      </c>
      <c r="F1357" s="354">
        <v>40078</v>
      </c>
      <c r="G1357" s="288" t="s">
        <v>117</v>
      </c>
      <c r="H1357" s="288"/>
      <c r="I1357" s="1"/>
      <c r="J1357" s="549"/>
      <c r="K1357" s="10"/>
      <c r="M1357" s="548"/>
      <c r="N1357" s="548"/>
    </row>
    <row r="1358" spans="2:14" s="5" customFormat="1" ht="63">
      <c r="B1358" s="1"/>
      <c r="C1358" s="351">
        <v>5196</v>
      </c>
      <c r="D1358" s="352" t="s">
        <v>1406</v>
      </c>
      <c r="E1358" s="353" t="s">
        <v>119</v>
      </c>
      <c r="F1358" s="354">
        <v>78471</v>
      </c>
      <c r="G1358" s="288" t="s">
        <v>117</v>
      </c>
      <c r="H1358" s="288"/>
      <c r="I1358" s="1"/>
      <c r="J1358" s="549"/>
      <c r="K1358" s="10"/>
      <c r="M1358" s="548"/>
      <c r="N1358" s="548"/>
    </row>
    <row r="1359" spans="2:14" s="5" customFormat="1" ht="63">
      <c r="B1359" s="1"/>
      <c r="C1359" s="351">
        <v>5197</v>
      </c>
      <c r="D1359" s="352" t="s">
        <v>1407</v>
      </c>
      <c r="E1359" s="353" t="s">
        <v>119</v>
      </c>
      <c r="F1359" s="354">
        <v>84386</v>
      </c>
      <c r="G1359" s="288" t="s">
        <v>117</v>
      </c>
      <c r="H1359" s="288"/>
      <c r="I1359" s="1"/>
      <c r="J1359" s="549"/>
      <c r="K1359" s="10"/>
      <c r="M1359" s="548"/>
      <c r="N1359" s="548"/>
    </row>
    <row r="1360" spans="2:14" s="5" customFormat="1" ht="78.75">
      <c r="B1360" s="1"/>
      <c r="C1360" s="351">
        <v>5199</v>
      </c>
      <c r="D1360" s="352" t="s">
        <v>1408</v>
      </c>
      <c r="E1360" s="353" t="s">
        <v>119</v>
      </c>
      <c r="F1360" s="354">
        <v>5399656</v>
      </c>
      <c r="G1360" s="288" t="s">
        <v>117</v>
      </c>
      <c r="H1360" s="288"/>
      <c r="I1360" s="1"/>
      <c r="J1360" s="549"/>
      <c r="K1360" s="10"/>
      <c r="M1360" s="548"/>
      <c r="N1360" s="548"/>
    </row>
    <row r="1361" spans="2:14" s="5" customFormat="1" ht="94.5">
      <c r="B1361" s="1"/>
      <c r="C1361" s="351">
        <v>5200</v>
      </c>
      <c r="D1361" s="352" t="s">
        <v>1409</v>
      </c>
      <c r="E1361" s="353" t="s">
        <v>116</v>
      </c>
      <c r="F1361" s="354">
        <v>643207</v>
      </c>
      <c r="G1361" s="288" t="s">
        <v>117</v>
      </c>
      <c r="H1361" s="288"/>
      <c r="I1361" s="1"/>
      <c r="J1361" s="549"/>
      <c r="K1361" s="10"/>
      <c r="M1361" s="548"/>
      <c r="N1361" s="548"/>
    </row>
    <row r="1362" spans="2:14" s="5" customFormat="1" ht="63">
      <c r="B1362" s="1"/>
      <c r="C1362" s="351">
        <v>5201</v>
      </c>
      <c r="D1362" s="352" t="s">
        <v>1410</v>
      </c>
      <c r="E1362" s="353" t="s">
        <v>122</v>
      </c>
      <c r="F1362" s="354">
        <v>115327</v>
      </c>
      <c r="G1362" s="288" t="s">
        <v>117</v>
      </c>
      <c r="H1362" s="288"/>
      <c r="I1362" s="1"/>
      <c r="J1362" s="549"/>
      <c r="K1362" s="10"/>
      <c r="M1362" s="548"/>
      <c r="N1362" s="548"/>
    </row>
    <row r="1363" spans="2:14" s="5" customFormat="1" ht="47.25">
      <c r="B1363" s="1"/>
      <c r="C1363" s="351">
        <v>5202</v>
      </c>
      <c r="D1363" s="352" t="s">
        <v>1411</v>
      </c>
      <c r="E1363" s="353" t="s">
        <v>122</v>
      </c>
      <c r="F1363" s="354">
        <v>54528</v>
      </c>
      <c r="G1363" s="288" t="s">
        <v>117</v>
      </c>
      <c r="H1363" s="288" t="s">
        <v>145</v>
      </c>
      <c r="I1363" s="1"/>
      <c r="J1363" s="549"/>
      <c r="K1363" s="10"/>
      <c r="M1363" s="548"/>
      <c r="N1363" s="548"/>
    </row>
    <row r="1364" spans="2:14" s="5" customFormat="1" ht="110.25">
      <c r="B1364" s="1"/>
      <c r="C1364" s="351">
        <v>5204</v>
      </c>
      <c r="D1364" s="352" t="s">
        <v>1412</v>
      </c>
      <c r="E1364" s="353" t="s">
        <v>122</v>
      </c>
      <c r="F1364" s="354">
        <v>6565</v>
      </c>
      <c r="G1364" s="288" t="s">
        <v>117</v>
      </c>
      <c r="H1364" s="288"/>
      <c r="I1364" s="1"/>
      <c r="J1364" s="549"/>
      <c r="K1364" s="10"/>
      <c r="M1364" s="548"/>
      <c r="N1364" s="548"/>
    </row>
    <row r="1365" spans="2:14" s="5" customFormat="1" ht="63">
      <c r="B1365" s="1"/>
      <c r="C1365" s="351">
        <v>5205</v>
      </c>
      <c r="D1365" s="352" t="s">
        <v>1413</v>
      </c>
      <c r="E1365" s="353" t="s">
        <v>122</v>
      </c>
      <c r="F1365" s="354">
        <v>33737</v>
      </c>
      <c r="G1365" s="288" t="s">
        <v>117</v>
      </c>
      <c r="H1365" s="288"/>
      <c r="I1365" s="1"/>
      <c r="J1365" s="549"/>
      <c r="K1365" s="10"/>
      <c r="M1365" s="548"/>
      <c r="N1365" s="548"/>
    </row>
    <row r="1366" spans="2:14" s="5" customFormat="1" ht="110.25">
      <c r="B1366" s="1"/>
      <c r="C1366" s="351">
        <v>5207</v>
      </c>
      <c r="D1366" s="352" t="s">
        <v>1414</v>
      </c>
      <c r="E1366" s="353" t="s">
        <v>116</v>
      </c>
      <c r="F1366" s="354">
        <v>177612</v>
      </c>
      <c r="G1366" s="288" t="s">
        <v>117</v>
      </c>
      <c r="H1366" s="288"/>
      <c r="I1366" s="1"/>
      <c r="J1366" s="549"/>
      <c r="K1366" s="10"/>
      <c r="M1366" s="548"/>
      <c r="N1366" s="548"/>
    </row>
    <row r="1367" spans="2:14" s="5" customFormat="1" ht="63">
      <c r="B1367" s="1"/>
      <c r="C1367" s="351">
        <v>5208</v>
      </c>
      <c r="D1367" s="352" t="s">
        <v>1415</v>
      </c>
      <c r="E1367" s="353" t="s">
        <v>122</v>
      </c>
      <c r="F1367" s="354">
        <v>93788</v>
      </c>
      <c r="G1367" s="288" t="s">
        <v>117</v>
      </c>
      <c r="H1367" s="288"/>
      <c r="I1367" s="1"/>
      <c r="J1367" s="549"/>
      <c r="K1367" s="10"/>
      <c r="M1367" s="548"/>
      <c r="N1367" s="548"/>
    </row>
    <row r="1368" spans="2:14" s="5" customFormat="1" ht="94.5">
      <c r="B1368" s="1"/>
      <c r="C1368" s="351">
        <v>5209</v>
      </c>
      <c r="D1368" s="352" t="s">
        <v>1416</v>
      </c>
      <c r="E1368" s="353" t="s">
        <v>116</v>
      </c>
      <c r="F1368" s="354">
        <v>56570</v>
      </c>
      <c r="G1368" s="288" t="s">
        <v>117</v>
      </c>
      <c r="H1368" s="288"/>
      <c r="I1368" s="1"/>
      <c r="J1368" s="549"/>
      <c r="K1368" s="10"/>
      <c r="M1368" s="548"/>
      <c r="N1368" s="548"/>
    </row>
    <row r="1369" spans="2:14" s="5" customFormat="1" ht="78.75">
      <c r="B1369" s="1"/>
      <c r="C1369" s="351">
        <v>5210</v>
      </c>
      <c r="D1369" s="352" t="s">
        <v>1417</v>
      </c>
      <c r="E1369" s="353" t="s">
        <v>116</v>
      </c>
      <c r="F1369" s="354">
        <v>52551</v>
      </c>
      <c r="G1369" s="288" t="s">
        <v>117</v>
      </c>
      <c r="H1369" s="288"/>
      <c r="I1369" s="1"/>
      <c r="J1369" s="549"/>
      <c r="K1369" s="10"/>
      <c r="M1369" s="548"/>
      <c r="N1369" s="548"/>
    </row>
    <row r="1370" spans="2:14" s="5" customFormat="1" ht="78.75">
      <c r="B1370" s="1"/>
      <c r="C1370" s="351">
        <v>5211</v>
      </c>
      <c r="D1370" s="352" t="s">
        <v>1418</v>
      </c>
      <c r="E1370" s="353" t="s">
        <v>116</v>
      </c>
      <c r="F1370" s="354">
        <v>42258</v>
      </c>
      <c r="G1370" s="288" t="s">
        <v>117</v>
      </c>
      <c r="H1370" s="288"/>
      <c r="I1370" s="1"/>
      <c r="J1370" s="549"/>
      <c r="K1370" s="10"/>
      <c r="M1370" s="548"/>
      <c r="N1370" s="548"/>
    </row>
    <row r="1371" spans="2:14" s="5" customFormat="1" ht="78.75">
      <c r="B1371" s="1"/>
      <c r="C1371" s="351">
        <v>5212</v>
      </c>
      <c r="D1371" s="352" t="s">
        <v>1419</v>
      </c>
      <c r="E1371" s="353" t="s">
        <v>122</v>
      </c>
      <c r="F1371" s="354">
        <v>20703</v>
      </c>
      <c r="G1371" s="288" t="s">
        <v>117</v>
      </c>
      <c r="H1371" s="288"/>
      <c r="I1371" s="1"/>
      <c r="J1371" s="549"/>
      <c r="K1371" s="10"/>
      <c r="M1371" s="548"/>
      <c r="N1371" s="548"/>
    </row>
    <row r="1372" spans="2:14" s="5" customFormat="1" ht="63">
      <c r="B1372" s="1"/>
      <c r="C1372" s="351">
        <v>5214</v>
      </c>
      <c r="D1372" s="352" t="s">
        <v>1420</v>
      </c>
      <c r="E1372" s="353" t="s">
        <v>116</v>
      </c>
      <c r="F1372" s="354">
        <v>159002</v>
      </c>
      <c r="G1372" s="288" t="s">
        <v>117</v>
      </c>
      <c r="H1372" s="288" t="s">
        <v>145</v>
      </c>
      <c r="I1372" s="1"/>
      <c r="J1372" s="549"/>
      <c r="K1372" s="10"/>
      <c r="M1372" s="548"/>
      <c r="N1372" s="548"/>
    </row>
    <row r="1373" spans="2:14" s="5" customFormat="1" ht="31.5">
      <c r="B1373" s="1"/>
      <c r="C1373" s="351">
        <v>5216</v>
      </c>
      <c r="D1373" s="352" t="s">
        <v>1421</v>
      </c>
      <c r="E1373" s="353" t="s">
        <v>116</v>
      </c>
      <c r="F1373" s="354">
        <v>15996</v>
      </c>
      <c r="G1373" s="288" t="s">
        <v>117</v>
      </c>
      <c r="H1373" s="288"/>
      <c r="I1373" s="1"/>
      <c r="J1373" s="549"/>
      <c r="K1373" s="10"/>
      <c r="M1373" s="548"/>
      <c r="N1373" s="548"/>
    </row>
    <row r="1374" spans="2:14" s="5" customFormat="1" ht="78.75">
      <c r="B1374" s="1"/>
      <c r="C1374" s="351">
        <v>5217</v>
      </c>
      <c r="D1374" s="352" t="s">
        <v>1422</v>
      </c>
      <c r="E1374" s="353" t="s">
        <v>122</v>
      </c>
      <c r="F1374" s="354">
        <v>3305</v>
      </c>
      <c r="G1374" s="288" t="s">
        <v>117</v>
      </c>
      <c r="H1374" s="288"/>
      <c r="I1374" s="1"/>
      <c r="J1374" s="549"/>
      <c r="K1374" s="10"/>
      <c r="M1374" s="548"/>
      <c r="N1374" s="548"/>
    </row>
    <row r="1375" spans="2:14" s="5" customFormat="1" ht="78.75">
      <c r="B1375" s="1"/>
      <c r="C1375" s="351">
        <v>5218</v>
      </c>
      <c r="D1375" s="352" t="s">
        <v>1423</v>
      </c>
      <c r="E1375" s="353" t="s">
        <v>122</v>
      </c>
      <c r="F1375" s="354">
        <v>3409</v>
      </c>
      <c r="G1375" s="288" t="s">
        <v>117</v>
      </c>
      <c r="H1375" s="288"/>
      <c r="I1375" s="1"/>
      <c r="J1375" s="549"/>
      <c r="K1375" s="10"/>
      <c r="M1375" s="548"/>
      <c r="N1375" s="548"/>
    </row>
    <row r="1376" spans="2:14" s="5" customFormat="1" ht="78.75">
      <c r="B1376" s="1"/>
      <c r="C1376" s="351">
        <v>5220</v>
      </c>
      <c r="D1376" s="352" t="s">
        <v>1424</v>
      </c>
      <c r="E1376" s="353" t="s">
        <v>122</v>
      </c>
      <c r="F1376" s="354">
        <v>12802</v>
      </c>
      <c r="G1376" s="288" t="s">
        <v>117</v>
      </c>
      <c r="H1376" s="288"/>
      <c r="I1376" s="1"/>
      <c r="J1376" s="549"/>
      <c r="K1376" s="10"/>
      <c r="M1376" s="548"/>
      <c r="N1376" s="548"/>
    </row>
    <row r="1377" spans="2:14" s="5" customFormat="1" ht="78.75">
      <c r="B1377" s="1"/>
      <c r="C1377" s="351">
        <v>5221</v>
      </c>
      <c r="D1377" s="352" t="s">
        <v>1425</v>
      </c>
      <c r="E1377" s="353" t="s">
        <v>122</v>
      </c>
      <c r="F1377" s="354">
        <v>14636</v>
      </c>
      <c r="G1377" s="288" t="s">
        <v>117</v>
      </c>
      <c r="H1377" s="288"/>
      <c r="I1377" s="1"/>
      <c r="J1377" s="549"/>
      <c r="K1377" s="10"/>
      <c r="M1377" s="548"/>
      <c r="N1377" s="548"/>
    </row>
    <row r="1378" spans="2:14" s="5" customFormat="1" ht="31.5">
      <c r="B1378" s="1"/>
      <c r="C1378" s="351">
        <v>5225</v>
      </c>
      <c r="D1378" s="352" t="s">
        <v>1426</v>
      </c>
      <c r="E1378" s="353" t="s">
        <v>122</v>
      </c>
      <c r="F1378" s="354">
        <v>3815</v>
      </c>
      <c r="G1378" s="288" t="s">
        <v>117</v>
      </c>
      <c r="H1378" s="288"/>
      <c r="I1378" s="1"/>
      <c r="J1378" s="549"/>
      <c r="K1378" s="10"/>
      <c r="M1378" s="548"/>
      <c r="N1378" s="548"/>
    </row>
    <row r="1379" spans="2:14" s="5" customFormat="1" ht="31.5">
      <c r="B1379" s="1"/>
      <c r="C1379" s="351">
        <v>5226</v>
      </c>
      <c r="D1379" s="352" t="s">
        <v>1427</v>
      </c>
      <c r="E1379" s="353" t="s">
        <v>122</v>
      </c>
      <c r="F1379" s="354">
        <v>5096</v>
      </c>
      <c r="G1379" s="288" t="s">
        <v>117</v>
      </c>
      <c r="H1379" s="288"/>
      <c r="I1379" s="1"/>
      <c r="J1379" s="549"/>
      <c r="K1379" s="10"/>
      <c r="M1379" s="548"/>
      <c r="N1379" s="548"/>
    </row>
    <row r="1380" spans="2:14" s="5" customFormat="1" ht="31.5">
      <c r="B1380" s="1"/>
      <c r="C1380" s="351">
        <v>5227</v>
      </c>
      <c r="D1380" s="352" t="s">
        <v>1428</v>
      </c>
      <c r="E1380" s="353" t="s">
        <v>116</v>
      </c>
      <c r="F1380" s="354">
        <v>26103</v>
      </c>
      <c r="G1380" s="288" t="s">
        <v>117</v>
      </c>
      <c r="H1380" s="288"/>
      <c r="I1380" s="1"/>
      <c r="J1380" s="549"/>
      <c r="K1380" s="10"/>
      <c r="M1380" s="548"/>
      <c r="N1380" s="548"/>
    </row>
    <row r="1381" spans="2:14" s="5" customFormat="1" ht="31.5">
      <c r="B1381" s="1"/>
      <c r="C1381" s="351">
        <v>5228</v>
      </c>
      <c r="D1381" s="352" t="s">
        <v>1429</v>
      </c>
      <c r="E1381" s="353" t="s">
        <v>122</v>
      </c>
      <c r="F1381" s="354">
        <v>8330</v>
      </c>
      <c r="G1381" s="288" t="s">
        <v>117</v>
      </c>
      <c r="H1381" s="288"/>
      <c r="I1381" s="1"/>
      <c r="J1381" s="549"/>
      <c r="K1381" s="10"/>
      <c r="M1381" s="548"/>
      <c r="N1381" s="548"/>
    </row>
    <row r="1382" spans="2:14" s="5" customFormat="1" ht="31.5">
      <c r="B1382" s="1"/>
      <c r="C1382" s="351">
        <v>5229</v>
      </c>
      <c r="D1382" s="352" t="s">
        <v>1430</v>
      </c>
      <c r="E1382" s="353" t="s">
        <v>122</v>
      </c>
      <c r="F1382" s="354">
        <v>10413</v>
      </c>
      <c r="G1382" s="288" t="s">
        <v>117</v>
      </c>
      <c r="H1382" s="288"/>
      <c r="I1382" s="1"/>
      <c r="J1382" s="549"/>
      <c r="K1382" s="10"/>
      <c r="M1382" s="548"/>
      <c r="N1382" s="548"/>
    </row>
    <row r="1383" spans="2:14" s="5" customFormat="1" ht="31.5">
      <c r="B1383" s="1"/>
      <c r="C1383" s="351">
        <v>5230</v>
      </c>
      <c r="D1383" s="352" t="s">
        <v>1431</v>
      </c>
      <c r="E1383" s="353" t="s">
        <v>122</v>
      </c>
      <c r="F1383" s="354">
        <v>13912</v>
      </c>
      <c r="G1383" s="288" t="s">
        <v>117</v>
      </c>
      <c r="H1383" s="288"/>
      <c r="I1383" s="1"/>
      <c r="J1383" s="549"/>
      <c r="K1383" s="10"/>
      <c r="M1383" s="548"/>
      <c r="N1383" s="548"/>
    </row>
    <row r="1384" spans="2:14" s="5" customFormat="1" ht="31.5">
      <c r="B1384" s="1"/>
      <c r="C1384" s="351">
        <v>5241</v>
      </c>
      <c r="D1384" s="352" t="s">
        <v>1432</v>
      </c>
      <c r="E1384" s="353" t="s">
        <v>125</v>
      </c>
      <c r="F1384" s="354">
        <v>11793</v>
      </c>
      <c r="G1384" s="288" t="s">
        <v>117</v>
      </c>
      <c r="H1384" s="288"/>
      <c r="I1384" s="1"/>
      <c r="J1384" s="549"/>
      <c r="K1384" s="10"/>
      <c r="M1384" s="548"/>
      <c r="N1384" s="548"/>
    </row>
    <row r="1385" spans="2:14" s="5" customFormat="1" ht="47.25">
      <c r="B1385" s="1"/>
      <c r="C1385" s="351">
        <v>5242</v>
      </c>
      <c r="D1385" s="352" t="s">
        <v>1433</v>
      </c>
      <c r="E1385" s="353" t="s">
        <v>125</v>
      </c>
      <c r="F1385" s="354">
        <v>187224</v>
      </c>
      <c r="G1385" s="288" t="s">
        <v>117</v>
      </c>
      <c r="H1385" s="288"/>
      <c r="I1385" s="1"/>
      <c r="J1385" s="549"/>
      <c r="K1385" s="10"/>
      <c r="M1385" s="548"/>
      <c r="N1385" s="548"/>
    </row>
    <row r="1386" spans="2:14" s="5" customFormat="1" ht="47.25">
      <c r="B1386" s="1"/>
      <c r="C1386" s="351">
        <v>5244</v>
      </c>
      <c r="D1386" s="352" t="s">
        <v>1434</v>
      </c>
      <c r="E1386" s="353" t="s">
        <v>116</v>
      </c>
      <c r="F1386" s="354">
        <v>54042</v>
      </c>
      <c r="G1386" s="288" t="s">
        <v>117</v>
      </c>
      <c r="H1386" s="288"/>
      <c r="I1386" s="1"/>
      <c r="J1386" s="549"/>
      <c r="K1386" s="10"/>
      <c r="M1386" s="548"/>
      <c r="N1386" s="548"/>
    </row>
    <row r="1387" spans="2:14" s="5" customFormat="1" ht="78.75">
      <c r="B1387" s="1"/>
      <c r="C1387" s="351">
        <v>5245</v>
      </c>
      <c r="D1387" s="352" t="s">
        <v>1435</v>
      </c>
      <c r="E1387" s="353" t="s">
        <v>125</v>
      </c>
      <c r="F1387" s="354">
        <v>587215</v>
      </c>
      <c r="G1387" s="288" t="s">
        <v>117</v>
      </c>
      <c r="H1387" s="288"/>
      <c r="I1387" s="1"/>
      <c r="J1387" s="549"/>
      <c r="K1387" s="10"/>
      <c r="M1387" s="548"/>
      <c r="N1387" s="548"/>
    </row>
    <row r="1388" spans="2:14" s="5" customFormat="1" ht="78.75">
      <c r="B1388" s="1"/>
      <c r="C1388" s="351">
        <v>5246</v>
      </c>
      <c r="D1388" s="352" t="s">
        <v>1436</v>
      </c>
      <c r="E1388" s="353" t="s">
        <v>125</v>
      </c>
      <c r="F1388" s="354">
        <v>2413675</v>
      </c>
      <c r="G1388" s="288" t="s">
        <v>117</v>
      </c>
      <c r="H1388" s="288"/>
      <c r="I1388" s="1"/>
      <c r="J1388" s="549"/>
      <c r="K1388" s="10"/>
      <c r="M1388" s="548"/>
      <c r="N1388" s="548"/>
    </row>
    <row r="1389" spans="2:14" s="5" customFormat="1" ht="78.75">
      <c r="B1389" s="1"/>
      <c r="C1389" s="351">
        <v>5247</v>
      </c>
      <c r="D1389" s="352" t="s">
        <v>1437</v>
      </c>
      <c r="E1389" s="353" t="s">
        <v>125</v>
      </c>
      <c r="F1389" s="354">
        <v>613563</v>
      </c>
      <c r="G1389" s="288" t="s">
        <v>117</v>
      </c>
      <c r="H1389" s="288"/>
      <c r="I1389" s="1"/>
      <c r="J1389" s="549"/>
      <c r="K1389" s="10"/>
      <c r="M1389" s="548"/>
      <c r="N1389" s="548"/>
    </row>
    <row r="1390" spans="2:14" s="5" customFormat="1" ht="31.5">
      <c r="B1390" s="1"/>
      <c r="C1390" s="351">
        <v>5248</v>
      </c>
      <c r="D1390" s="352" t="s">
        <v>1438</v>
      </c>
      <c r="E1390" s="353" t="s">
        <v>122</v>
      </c>
      <c r="F1390" s="354">
        <v>4048</v>
      </c>
      <c r="G1390" s="288" t="s">
        <v>117</v>
      </c>
      <c r="H1390" s="288"/>
      <c r="I1390" s="1"/>
      <c r="J1390" s="549"/>
      <c r="K1390" s="10"/>
      <c r="M1390" s="548"/>
      <c r="N1390" s="548"/>
    </row>
    <row r="1391" spans="2:14" s="5" customFormat="1" ht="47.25">
      <c r="B1391" s="1"/>
      <c r="C1391" s="351">
        <v>5249</v>
      </c>
      <c r="D1391" s="352" t="s">
        <v>1439</v>
      </c>
      <c r="E1391" s="353" t="s">
        <v>122</v>
      </c>
      <c r="F1391" s="354">
        <v>58599</v>
      </c>
      <c r="G1391" s="288" t="s">
        <v>117</v>
      </c>
      <c r="H1391" s="288"/>
      <c r="I1391" s="1"/>
      <c r="J1391" s="549"/>
      <c r="K1391" s="10"/>
      <c r="M1391" s="548"/>
      <c r="N1391" s="548"/>
    </row>
    <row r="1392" spans="2:14" s="5" customFormat="1" ht="78.75">
      <c r="B1392" s="1"/>
      <c r="C1392" s="351">
        <v>5250</v>
      </c>
      <c r="D1392" s="352" t="s">
        <v>1440</v>
      </c>
      <c r="E1392" s="353" t="s">
        <v>122</v>
      </c>
      <c r="F1392" s="354">
        <v>145388</v>
      </c>
      <c r="G1392" s="288" t="s">
        <v>117</v>
      </c>
      <c r="H1392" s="288" t="s">
        <v>145</v>
      </c>
      <c r="I1392" s="1"/>
      <c r="J1392" s="549"/>
      <c r="K1392" s="10"/>
      <c r="M1392" s="548"/>
      <c r="N1392" s="548"/>
    </row>
    <row r="1393" spans="2:14" s="5" customFormat="1" ht="78.75">
      <c r="B1393" s="1"/>
      <c r="C1393" s="351">
        <v>5251</v>
      </c>
      <c r="D1393" s="352" t="s">
        <v>1441</v>
      </c>
      <c r="E1393" s="353" t="s">
        <v>122</v>
      </c>
      <c r="F1393" s="354">
        <v>216573</v>
      </c>
      <c r="G1393" s="288" t="s">
        <v>117</v>
      </c>
      <c r="H1393" s="288" t="s">
        <v>145</v>
      </c>
      <c r="I1393" s="1"/>
      <c r="J1393" s="549"/>
      <c r="K1393" s="10"/>
      <c r="M1393" s="548"/>
      <c r="N1393" s="548"/>
    </row>
    <row r="1394" spans="2:14" s="5" customFormat="1" ht="110.25">
      <c r="B1394" s="1"/>
      <c r="C1394" s="351">
        <v>5252</v>
      </c>
      <c r="D1394" s="352" t="s">
        <v>1442</v>
      </c>
      <c r="E1394" s="353" t="s">
        <v>125</v>
      </c>
      <c r="F1394" s="354">
        <v>2900619</v>
      </c>
      <c r="G1394" s="288" t="s">
        <v>117</v>
      </c>
      <c r="H1394" s="288" t="s">
        <v>145</v>
      </c>
      <c r="I1394" s="1"/>
      <c r="J1394" s="549"/>
      <c r="K1394" s="10"/>
      <c r="M1394" s="548"/>
      <c r="N1394" s="548"/>
    </row>
    <row r="1395" spans="2:14" s="5" customFormat="1" ht="47.25">
      <c r="B1395" s="1"/>
      <c r="C1395" s="351">
        <v>5253</v>
      </c>
      <c r="D1395" s="352" t="s">
        <v>1443</v>
      </c>
      <c r="E1395" s="353" t="s">
        <v>125</v>
      </c>
      <c r="F1395" s="354">
        <v>11201177</v>
      </c>
      <c r="G1395" s="288" t="s">
        <v>117</v>
      </c>
      <c r="H1395" s="288" t="s">
        <v>145</v>
      </c>
      <c r="I1395" s="1"/>
      <c r="J1395" s="549"/>
      <c r="K1395" s="10"/>
      <c r="M1395" s="548"/>
      <c r="N1395" s="548"/>
    </row>
    <row r="1396" spans="2:14" s="5" customFormat="1" ht="63">
      <c r="B1396" s="1"/>
      <c r="C1396" s="351">
        <v>5254</v>
      </c>
      <c r="D1396" s="352" t="s">
        <v>1444</v>
      </c>
      <c r="E1396" s="353" t="s">
        <v>122</v>
      </c>
      <c r="F1396" s="354">
        <v>1552067</v>
      </c>
      <c r="G1396" s="288" t="s">
        <v>117</v>
      </c>
      <c r="H1396" s="288"/>
      <c r="I1396" s="1"/>
      <c r="J1396" s="549"/>
      <c r="K1396" s="10"/>
      <c r="M1396" s="548"/>
      <c r="N1396" s="548"/>
    </row>
    <row r="1397" spans="2:14" s="5" customFormat="1" ht="63">
      <c r="B1397" s="1"/>
      <c r="C1397" s="351">
        <v>5271</v>
      </c>
      <c r="D1397" s="352" t="s">
        <v>1445</v>
      </c>
      <c r="E1397" s="353" t="s">
        <v>119</v>
      </c>
      <c r="F1397" s="354">
        <v>479167</v>
      </c>
      <c r="G1397" s="288" t="s">
        <v>117</v>
      </c>
      <c r="H1397" s="288"/>
      <c r="I1397" s="1"/>
      <c r="J1397" s="549"/>
      <c r="K1397" s="10"/>
      <c r="M1397" s="548"/>
      <c r="N1397" s="548"/>
    </row>
    <row r="1398" spans="2:14" s="5" customFormat="1" ht="47.25">
      <c r="B1398" s="1"/>
      <c r="C1398" s="351">
        <v>5272</v>
      </c>
      <c r="D1398" s="352" t="s">
        <v>1446</v>
      </c>
      <c r="E1398" s="353" t="s">
        <v>122</v>
      </c>
      <c r="F1398" s="354">
        <v>109970</v>
      </c>
      <c r="G1398" s="288" t="s">
        <v>117</v>
      </c>
      <c r="H1398" s="288"/>
      <c r="I1398" s="1"/>
      <c r="J1398" s="549"/>
      <c r="K1398" s="10"/>
      <c r="M1398" s="548"/>
      <c r="N1398" s="548"/>
    </row>
    <row r="1399" spans="2:14" s="5" customFormat="1" ht="47.25">
      <c r="B1399" s="1"/>
      <c r="C1399" s="351">
        <v>5273</v>
      </c>
      <c r="D1399" s="352" t="s">
        <v>1447</v>
      </c>
      <c r="E1399" s="353" t="s">
        <v>122</v>
      </c>
      <c r="F1399" s="354">
        <v>164955</v>
      </c>
      <c r="G1399" s="288" t="s">
        <v>117</v>
      </c>
      <c r="H1399" s="288"/>
      <c r="I1399" s="1"/>
      <c r="J1399" s="549"/>
      <c r="K1399" s="10"/>
      <c r="M1399" s="548"/>
      <c r="N1399" s="548"/>
    </row>
    <row r="1400" spans="2:14" s="5" customFormat="1" ht="47.25">
      <c r="B1400" s="1"/>
      <c r="C1400" s="351">
        <v>5274</v>
      </c>
      <c r="D1400" s="352" t="s">
        <v>1448</v>
      </c>
      <c r="E1400" s="353" t="s">
        <v>122</v>
      </c>
      <c r="F1400" s="354">
        <v>274926</v>
      </c>
      <c r="G1400" s="288" t="s">
        <v>117</v>
      </c>
      <c r="H1400" s="288"/>
      <c r="I1400" s="1"/>
      <c r="J1400" s="549"/>
      <c r="K1400" s="10"/>
      <c r="M1400" s="548"/>
      <c r="N1400" s="548"/>
    </row>
    <row r="1401" spans="2:14" s="5" customFormat="1" ht="47.25">
      <c r="B1401" s="1"/>
      <c r="C1401" s="351">
        <v>5275</v>
      </c>
      <c r="D1401" s="352" t="s">
        <v>1449</v>
      </c>
      <c r="E1401" s="353" t="s">
        <v>122</v>
      </c>
      <c r="F1401" s="354">
        <v>549848</v>
      </c>
      <c r="G1401" s="288" t="s">
        <v>117</v>
      </c>
      <c r="H1401" s="288"/>
      <c r="I1401" s="1"/>
      <c r="J1401" s="549"/>
      <c r="K1401" s="10"/>
      <c r="M1401" s="548"/>
      <c r="N1401" s="548"/>
    </row>
    <row r="1402" spans="2:14" s="5" customFormat="1" ht="47.25">
      <c r="B1402" s="1"/>
      <c r="C1402" s="351">
        <v>5276</v>
      </c>
      <c r="D1402" s="352" t="s">
        <v>1450</v>
      </c>
      <c r="E1402" s="353" t="s">
        <v>122</v>
      </c>
      <c r="F1402" s="354">
        <v>604833</v>
      </c>
      <c r="G1402" s="288" t="s">
        <v>117</v>
      </c>
      <c r="H1402" s="288"/>
      <c r="I1402" s="1"/>
      <c r="J1402" s="549"/>
      <c r="K1402" s="10"/>
      <c r="M1402" s="548"/>
      <c r="N1402" s="548"/>
    </row>
    <row r="1403" spans="2:14" s="5" customFormat="1" ht="47.25">
      <c r="B1403" s="1"/>
      <c r="C1403" s="351">
        <v>5277</v>
      </c>
      <c r="D1403" s="352" t="s">
        <v>1451</v>
      </c>
      <c r="E1403" s="353" t="s">
        <v>122</v>
      </c>
      <c r="F1403" s="354">
        <v>501293</v>
      </c>
      <c r="G1403" s="288" t="s">
        <v>117</v>
      </c>
      <c r="H1403" s="288"/>
      <c r="I1403" s="1"/>
      <c r="J1403" s="549"/>
      <c r="K1403" s="10"/>
      <c r="M1403" s="548"/>
      <c r="N1403" s="548"/>
    </row>
    <row r="1404" spans="2:14" s="5" customFormat="1" ht="47.25">
      <c r="B1404" s="1"/>
      <c r="C1404" s="351">
        <v>5278</v>
      </c>
      <c r="D1404" s="352" t="s">
        <v>1452</v>
      </c>
      <c r="E1404" s="353" t="s">
        <v>122</v>
      </c>
      <c r="F1404" s="354">
        <v>701969</v>
      </c>
      <c r="G1404" s="288" t="s">
        <v>117</v>
      </c>
      <c r="H1404" s="288"/>
      <c r="I1404" s="1"/>
      <c r="J1404" s="549"/>
      <c r="K1404" s="10"/>
      <c r="M1404" s="548"/>
      <c r="N1404" s="548"/>
    </row>
    <row r="1405" spans="2:14" s="5" customFormat="1" ht="47.25">
      <c r="B1405" s="1"/>
      <c r="C1405" s="351">
        <v>5279</v>
      </c>
      <c r="D1405" s="352" t="s">
        <v>1453</v>
      </c>
      <c r="E1405" s="353" t="s">
        <v>122</v>
      </c>
      <c r="F1405" s="354">
        <v>125325</v>
      </c>
      <c r="G1405" s="288" t="s">
        <v>117</v>
      </c>
      <c r="H1405" s="288"/>
      <c r="I1405" s="1"/>
      <c r="J1405" s="549"/>
      <c r="K1405" s="10"/>
      <c r="M1405" s="548"/>
      <c r="N1405" s="548"/>
    </row>
    <row r="1406" spans="2:14" s="5" customFormat="1" ht="47.25">
      <c r="B1406" s="1"/>
      <c r="C1406" s="351">
        <v>5280</v>
      </c>
      <c r="D1406" s="352" t="s">
        <v>1454</v>
      </c>
      <c r="E1406" s="353" t="s">
        <v>122</v>
      </c>
      <c r="F1406" s="354">
        <v>202143</v>
      </c>
      <c r="G1406" s="288" t="s">
        <v>117</v>
      </c>
      <c r="H1406" s="288" t="s">
        <v>145</v>
      </c>
      <c r="I1406" s="1"/>
      <c r="J1406" s="549"/>
      <c r="K1406" s="10"/>
      <c r="M1406" s="548"/>
      <c r="N1406" s="548"/>
    </row>
    <row r="1407" spans="2:14" s="5" customFormat="1" ht="31.5">
      <c r="B1407" s="1"/>
      <c r="C1407" s="351">
        <v>5286</v>
      </c>
      <c r="D1407" s="352" t="s">
        <v>1455</v>
      </c>
      <c r="E1407" s="353" t="s">
        <v>116</v>
      </c>
      <c r="F1407" s="354">
        <v>13495</v>
      </c>
      <c r="G1407" s="288" t="s">
        <v>117</v>
      </c>
      <c r="H1407" s="288"/>
      <c r="I1407" s="1"/>
      <c r="J1407" s="549"/>
      <c r="K1407" s="10"/>
      <c r="M1407" s="548"/>
      <c r="N1407" s="548"/>
    </row>
    <row r="1408" spans="2:14" s="5" customFormat="1" ht="78.75">
      <c r="B1408" s="1"/>
      <c r="C1408" s="351">
        <v>5312</v>
      </c>
      <c r="D1408" s="352" t="s">
        <v>1456</v>
      </c>
      <c r="E1408" s="353" t="s">
        <v>119</v>
      </c>
      <c r="F1408" s="354">
        <v>528559</v>
      </c>
      <c r="G1408" s="288" t="s">
        <v>117</v>
      </c>
      <c r="H1408" s="288"/>
      <c r="I1408" s="1"/>
      <c r="J1408" s="549"/>
      <c r="K1408" s="10"/>
      <c r="M1408" s="548"/>
      <c r="N1408" s="548"/>
    </row>
    <row r="1409" spans="2:14" s="5" customFormat="1" ht="78.75">
      <c r="B1409" s="1"/>
      <c r="C1409" s="351">
        <v>5313</v>
      </c>
      <c r="D1409" s="352" t="s">
        <v>1457</v>
      </c>
      <c r="E1409" s="353" t="s">
        <v>119</v>
      </c>
      <c r="F1409" s="354">
        <v>516877</v>
      </c>
      <c r="G1409" s="288" t="s">
        <v>117</v>
      </c>
      <c r="H1409" s="288"/>
      <c r="I1409" s="1"/>
      <c r="J1409" s="549"/>
      <c r="K1409" s="10"/>
      <c r="M1409" s="548"/>
      <c r="N1409" s="548"/>
    </row>
    <row r="1410" spans="2:14" s="5" customFormat="1" ht="63">
      <c r="B1410" s="1"/>
      <c r="C1410" s="351">
        <v>5314</v>
      </c>
      <c r="D1410" s="352" t="s">
        <v>1458</v>
      </c>
      <c r="E1410" s="353" t="s">
        <v>122</v>
      </c>
      <c r="F1410" s="354">
        <v>495878</v>
      </c>
      <c r="G1410" s="288" t="s">
        <v>117</v>
      </c>
      <c r="H1410" s="288"/>
      <c r="I1410" s="1"/>
      <c r="J1410" s="549"/>
      <c r="K1410" s="10"/>
      <c r="M1410" s="548"/>
      <c r="N1410" s="548"/>
    </row>
    <row r="1411" spans="2:14" s="5" customFormat="1" ht="94.5">
      <c r="B1411" s="1"/>
      <c r="C1411" s="351">
        <v>5315</v>
      </c>
      <c r="D1411" s="352" t="s">
        <v>1459</v>
      </c>
      <c r="E1411" s="353" t="s">
        <v>119</v>
      </c>
      <c r="F1411" s="354">
        <v>852668</v>
      </c>
      <c r="G1411" s="288" t="s">
        <v>117</v>
      </c>
      <c r="H1411" s="288"/>
      <c r="I1411" s="1"/>
      <c r="J1411" s="549"/>
      <c r="K1411" s="10"/>
      <c r="M1411" s="548"/>
      <c r="N1411" s="548"/>
    </row>
    <row r="1412" spans="2:14" s="5" customFormat="1" ht="78.75">
      <c r="B1412" s="1"/>
      <c r="C1412" s="351">
        <v>5316</v>
      </c>
      <c r="D1412" s="352" t="s">
        <v>1460</v>
      </c>
      <c r="E1412" s="353" t="s">
        <v>125</v>
      </c>
      <c r="F1412" s="354">
        <v>1305325</v>
      </c>
      <c r="G1412" s="288" t="s">
        <v>117</v>
      </c>
      <c r="H1412" s="288"/>
      <c r="I1412" s="1"/>
      <c r="J1412" s="549"/>
      <c r="K1412" s="10"/>
      <c r="M1412" s="548"/>
      <c r="N1412" s="548"/>
    </row>
    <row r="1413" spans="2:14" s="5" customFormat="1" ht="78.75">
      <c r="B1413" s="1"/>
      <c r="C1413" s="351">
        <v>5317</v>
      </c>
      <c r="D1413" s="352" t="s">
        <v>1461</v>
      </c>
      <c r="E1413" s="353" t="s">
        <v>119</v>
      </c>
      <c r="F1413" s="354">
        <v>858056</v>
      </c>
      <c r="G1413" s="288" t="s">
        <v>117</v>
      </c>
      <c r="H1413" s="288"/>
      <c r="I1413" s="1"/>
      <c r="J1413" s="549"/>
      <c r="K1413" s="10"/>
      <c r="M1413" s="548"/>
      <c r="N1413" s="548"/>
    </row>
    <row r="1414" spans="2:14" s="5" customFormat="1" ht="47.25">
      <c r="B1414" s="1"/>
      <c r="C1414" s="351">
        <v>5318</v>
      </c>
      <c r="D1414" s="352" t="s">
        <v>1462</v>
      </c>
      <c r="E1414" s="353" t="s">
        <v>125</v>
      </c>
      <c r="F1414" s="354">
        <v>45293959</v>
      </c>
      <c r="G1414" s="288" t="s">
        <v>117</v>
      </c>
      <c r="H1414" s="288"/>
      <c r="I1414" s="1"/>
      <c r="J1414" s="549"/>
      <c r="K1414" s="10"/>
      <c r="M1414" s="548"/>
      <c r="N1414" s="548"/>
    </row>
    <row r="1415" spans="2:14" s="5" customFormat="1" ht="47.25">
      <c r="B1415" s="1"/>
      <c r="C1415" s="351">
        <v>5319</v>
      </c>
      <c r="D1415" s="352" t="s">
        <v>1463</v>
      </c>
      <c r="E1415" s="353" t="s">
        <v>125</v>
      </c>
      <c r="F1415" s="354">
        <v>47092130</v>
      </c>
      <c r="G1415" s="288" t="s">
        <v>117</v>
      </c>
      <c r="H1415" s="288"/>
      <c r="I1415" s="1"/>
      <c r="J1415" s="549"/>
      <c r="K1415" s="10"/>
      <c r="M1415" s="548"/>
      <c r="N1415" s="548"/>
    </row>
    <row r="1416" spans="2:14" s="5" customFormat="1" ht="31.5">
      <c r="B1416" s="1"/>
      <c r="C1416" s="351">
        <v>5320</v>
      </c>
      <c r="D1416" s="352" t="s">
        <v>1464</v>
      </c>
      <c r="E1416" s="353" t="s">
        <v>122</v>
      </c>
      <c r="F1416" s="354">
        <v>605062</v>
      </c>
      <c r="G1416" s="288" t="s">
        <v>117</v>
      </c>
      <c r="H1416" s="288"/>
      <c r="I1416" s="1"/>
      <c r="J1416" s="549"/>
      <c r="K1416" s="10"/>
      <c r="M1416" s="548"/>
      <c r="N1416" s="548"/>
    </row>
    <row r="1417" spans="2:14" s="5" customFormat="1" ht="31.5">
      <c r="B1417" s="1"/>
      <c r="C1417" s="351">
        <v>5321</v>
      </c>
      <c r="D1417" s="352" t="s">
        <v>1465</v>
      </c>
      <c r="E1417" s="353" t="s">
        <v>122</v>
      </c>
      <c r="F1417" s="354">
        <v>749935</v>
      </c>
      <c r="G1417" s="288" t="s">
        <v>117</v>
      </c>
      <c r="H1417" s="288"/>
      <c r="I1417" s="1"/>
      <c r="J1417" s="549"/>
      <c r="K1417" s="10"/>
      <c r="M1417" s="548"/>
      <c r="N1417" s="548"/>
    </row>
    <row r="1418" spans="2:14" s="5" customFormat="1" ht="31.5">
      <c r="B1418" s="1"/>
      <c r="C1418" s="351">
        <v>5322</v>
      </c>
      <c r="D1418" s="352" t="s">
        <v>1466</v>
      </c>
      <c r="E1418" s="353" t="s">
        <v>122</v>
      </c>
      <c r="F1418" s="354">
        <v>981683</v>
      </c>
      <c r="G1418" s="288" t="s">
        <v>117</v>
      </c>
      <c r="H1418" s="288"/>
      <c r="I1418" s="1"/>
      <c r="J1418" s="549"/>
      <c r="K1418" s="10"/>
      <c r="M1418" s="548"/>
      <c r="N1418" s="548"/>
    </row>
    <row r="1419" spans="2:14" s="5" customFormat="1" ht="31.5">
      <c r="B1419" s="1"/>
      <c r="C1419" s="351">
        <v>5324</v>
      </c>
      <c r="D1419" s="352" t="s">
        <v>1467</v>
      </c>
      <c r="E1419" s="353" t="s">
        <v>122</v>
      </c>
      <c r="F1419" s="354">
        <v>1299063</v>
      </c>
      <c r="G1419" s="288" t="s">
        <v>117</v>
      </c>
      <c r="H1419" s="288"/>
      <c r="I1419" s="1"/>
      <c r="J1419" s="549"/>
      <c r="K1419" s="10"/>
      <c r="M1419" s="548"/>
      <c r="N1419" s="548"/>
    </row>
    <row r="1420" spans="2:14" s="5" customFormat="1" ht="31.5">
      <c r="B1420" s="1"/>
      <c r="C1420" s="351">
        <v>5325</v>
      </c>
      <c r="D1420" s="352" t="s">
        <v>1468</v>
      </c>
      <c r="E1420" s="353" t="s">
        <v>122</v>
      </c>
      <c r="F1420" s="354">
        <v>1550920</v>
      </c>
      <c r="G1420" s="288" t="s">
        <v>117</v>
      </c>
      <c r="H1420" s="288"/>
      <c r="I1420" s="1"/>
      <c r="J1420" s="549"/>
      <c r="K1420" s="10"/>
      <c r="M1420" s="548"/>
      <c r="N1420" s="548"/>
    </row>
    <row r="1421" spans="2:14" s="5" customFormat="1" ht="31.5">
      <c r="B1421" s="1"/>
      <c r="C1421" s="351">
        <v>5326</v>
      </c>
      <c r="D1421" s="352" t="s">
        <v>1469</v>
      </c>
      <c r="E1421" s="353" t="s">
        <v>122</v>
      </c>
      <c r="F1421" s="354">
        <v>9246471</v>
      </c>
      <c r="G1421" s="288" t="s">
        <v>117</v>
      </c>
      <c r="H1421" s="288"/>
      <c r="I1421" s="1"/>
      <c r="J1421" s="549"/>
      <c r="K1421" s="10"/>
      <c r="M1421" s="548"/>
      <c r="N1421" s="548"/>
    </row>
    <row r="1422" spans="2:14" s="5" customFormat="1" ht="31.5">
      <c r="B1422" s="1"/>
      <c r="C1422" s="351">
        <v>5327</v>
      </c>
      <c r="D1422" s="352" t="s">
        <v>1470</v>
      </c>
      <c r="E1422" s="353" t="s">
        <v>122</v>
      </c>
      <c r="F1422" s="354">
        <v>10013256</v>
      </c>
      <c r="G1422" s="288" t="s">
        <v>117</v>
      </c>
      <c r="H1422" s="288"/>
      <c r="I1422" s="1"/>
      <c r="J1422" s="549"/>
      <c r="K1422" s="10"/>
      <c r="M1422" s="548"/>
      <c r="N1422" s="548"/>
    </row>
    <row r="1423" spans="2:14" s="5" customFormat="1" ht="47.25">
      <c r="B1423" s="1"/>
      <c r="C1423" s="351">
        <v>5328</v>
      </c>
      <c r="D1423" s="352" t="s">
        <v>1471</v>
      </c>
      <c r="E1423" s="353" t="s">
        <v>125</v>
      </c>
      <c r="F1423" s="354">
        <v>18805006</v>
      </c>
      <c r="G1423" s="288" t="s">
        <v>117</v>
      </c>
      <c r="H1423" s="288"/>
      <c r="I1423" s="1"/>
      <c r="J1423" s="549"/>
      <c r="K1423" s="10"/>
      <c r="M1423" s="548"/>
      <c r="N1423" s="548"/>
    </row>
    <row r="1424" spans="2:14" s="5" customFormat="1" ht="47.25">
      <c r="B1424" s="1"/>
      <c r="C1424" s="351">
        <v>5329</v>
      </c>
      <c r="D1424" s="352" t="s">
        <v>1472</v>
      </c>
      <c r="E1424" s="353" t="s">
        <v>125</v>
      </c>
      <c r="F1424" s="354">
        <v>20651539</v>
      </c>
      <c r="G1424" s="288" t="s">
        <v>117</v>
      </c>
      <c r="H1424" s="288"/>
      <c r="I1424" s="1"/>
      <c r="J1424" s="549"/>
      <c r="K1424" s="10"/>
      <c r="M1424" s="548"/>
      <c r="N1424" s="548"/>
    </row>
    <row r="1425" spans="2:14" s="5" customFormat="1" ht="47.25">
      <c r="B1425" s="1"/>
      <c r="C1425" s="351">
        <v>5330</v>
      </c>
      <c r="D1425" s="352" t="s">
        <v>1473</v>
      </c>
      <c r="E1425" s="353" t="s">
        <v>125</v>
      </c>
      <c r="F1425" s="354">
        <v>20524215</v>
      </c>
      <c r="G1425" s="288" t="s">
        <v>117</v>
      </c>
      <c r="H1425" s="288"/>
      <c r="I1425" s="1"/>
      <c r="J1425" s="549"/>
      <c r="K1425" s="10"/>
      <c r="M1425" s="548"/>
      <c r="N1425" s="548"/>
    </row>
    <row r="1426" spans="2:14" s="5" customFormat="1" ht="47.25">
      <c r="B1426" s="1"/>
      <c r="C1426" s="351">
        <v>5331</v>
      </c>
      <c r="D1426" s="352" t="s">
        <v>1474</v>
      </c>
      <c r="E1426" s="353" t="s">
        <v>125</v>
      </c>
      <c r="F1426" s="354">
        <v>23258143</v>
      </c>
      <c r="G1426" s="288" t="s">
        <v>117</v>
      </c>
      <c r="H1426" s="288"/>
      <c r="I1426" s="1"/>
      <c r="J1426" s="549"/>
      <c r="K1426" s="10"/>
      <c r="M1426" s="548"/>
      <c r="N1426" s="548"/>
    </row>
    <row r="1427" spans="2:14" s="5" customFormat="1" ht="47.25">
      <c r="B1427" s="1"/>
      <c r="C1427" s="351">
        <v>5332</v>
      </c>
      <c r="D1427" s="352" t="s">
        <v>1475</v>
      </c>
      <c r="E1427" s="353" t="s">
        <v>125</v>
      </c>
      <c r="F1427" s="354">
        <v>15366591</v>
      </c>
      <c r="G1427" s="288" t="s">
        <v>117</v>
      </c>
      <c r="H1427" s="288"/>
      <c r="I1427" s="1"/>
      <c r="J1427" s="549"/>
      <c r="K1427" s="10"/>
      <c r="M1427" s="548"/>
      <c r="N1427" s="548"/>
    </row>
    <row r="1428" spans="2:14" s="5" customFormat="1" ht="47.25">
      <c r="B1428" s="1"/>
      <c r="C1428" s="351">
        <v>5333</v>
      </c>
      <c r="D1428" s="352" t="s">
        <v>1476</v>
      </c>
      <c r="E1428" s="353" t="s">
        <v>125</v>
      </c>
      <c r="F1428" s="354">
        <v>16368385</v>
      </c>
      <c r="G1428" s="288" t="s">
        <v>117</v>
      </c>
      <c r="H1428" s="288"/>
      <c r="I1428" s="1"/>
      <c r="J1428" s="549"/>
      <c r="K1428" s="10"/>
      <c r="M1428" s="548"/>
      <c r="N1428" s="548"/>
    </row>
    <row r="1429" spans="2:14" s="5" customFormat="1" ht="47.25">
      <c r="B1429" s="1"/>
      <c r="C1429" s="351">
        <v>5334</v>
      </c>
      <c r="D1429" s="352" t="s">
        <v>1477</v>
      </c>
      <c r="E1429" s="353" t="s">
        <v>125</v>
      </c>
      <c r="F1429" s="354">
        <v>21590641</v>
      </c>
      <c r="G1429" s="288" t="s">
        <v>117</v>
      </c>
      <c r="H1429" s="288"/>
      <c r="I1429" s="1"/>
      <c r="J1429" s="549"/>
      <c r="K1429" s="10"/>
      <c r="M1429" s="548"/>
      <c r="N1429" s="548"/>
    </row>
    <row r="1430" spans="2:14" s="5" customFormat="1" ht="47.25">
      <c r="B1430" s="1"/>
      <c r="C1430" s="351">
        <v>5335</v>
      </c>
      <c r="D1430" s="352" t="s">
        <v>1478</v>
      </c>
      <c r="E1430" s="353" t="s">
        <v>125</v>
      </c>
      <c r="F1430" s="354">
        <v>23083637</v>
      </c>
      <c r="G1430" s="288" t="s">
        <v>117</v>
      </c>
      <c r="H1430" s="288"/>
      <c r="I1430" s="1"/>
      <c r="J1430" s="549"/>
      <c r="K1430" s="10"/>
      <c r="M1430" s="548"/>
      <c r="N1430" s="548"/>
    </row>
    <row r="1431" spans="2:14" s="5" customFormat="1" ht="47.25">
      <c r="B1431" s="1"/>
      <c r="C1431" s="351">
        <v>5336</v>
      </c>
      <c r="D1431" s="352" t="s">
        <v>1479</v>
      </c>
      <c r="E1431" s="353" t="s">
        <v>125</v>
      </c>
      <c r="F1431" s="354">
        <v>26657780</v>
      </c>
      <c r="G1431" s="288" t="s">
        <v>117</v>
      </c>
      <c r="H1431" s="288"/>
      <c r="I1431" s="1"/>
      <c r="J1431" s="549"/>
      <c r="K1431" s="10"/>
      <c r="M1431" s="548"/>
      <c r="N1431" s="548"/>
    </row>
    <row r="1432" spans="2:14" s="5" customFormat="1" ht="78.75">
      <c r="B1432" s="1"/>
      <c r="C1432" s="351">
        <v>5338</v>
      </c>
      <c r="D1432" s="352" t="s">
        <v>1480</v>
      </c>
      <c r="E1432" s="353" t="s">
        <v>125</v>
      </c>
      <c r="F1432" s="354">
        <v>1198449</v>
      </c>
      <c r="G1432" s="288" t="s">
        <v>117</v>
      </c>
      <c r="H1432" s="288"/>
      <c r="I1432" s="1"/>
      <c r="J1432" s="549"/>
      <c r="K1432" s="10"/>
      <c r="M1432" s="548"/>
      <c r="N1432" s="548"/>
    </row>
    <row r="1433" spans="2:14" s="5" customFormat="1" ht="31.5">
      <c r="B1433" s="1"/>
      <c r="C1433" s="351">
        <v>5339</v>
      </c>
      <c r="D1433" s="352" t="s">
        <v>1481</v>
      </c>
      <c r="E1433" s="353" t="s">
        <v>125</v>
      </c>
      <c r="F1433" s="354">
        <v>387859</v>
      </c>
      <c r="G1433" s="288" t="s">
        <v>117</v>
      </c>
      <c r="H1433" s="288"/>
      <c r="I1433" s="1"/>
      <c r="J1433" s="549"/>
      <c r="K1433" s="10"/>
      <c r="M1433" s="548"/>
      <c r="N1433" s="548"/>
    </row>
    <row r="1434" spans="2:14" s="5" customFormat="1" ht="31.5">
      <c r="B1434" s="1"/>
      <c r="C1434" s="351">
        <v>5340</v>
      </c>
      <c r="D1434" s="352" t="s">
        <v>1482</v>
      </c>
      <c r="E1434" s="353" t="s">
        <v>125</v>
      </c>
      <c r="F1434" s="354">
        <v>2582690</v>
      </c>
      <c r="G1434" s="288" t="s">
        <v>117</v>
      </c>
      <c r="H1434" s="288"/>
      <c r="I1434" s="1"/>
      <c r="J1434" s="549"/>
      <c r="K1434" s="10"/>
      <c r="M1434" s="548"/>
      <c r="N1434" s="548"/>
    </row>
    <row r="1435" spans="2:14" s="5" customFormat="1" ht="31.5">
      <c r="B1435" s="1"/>
      <c r="C1435" s="351">
        <v>5341</v>
      </c>
      <c r="D1435" s="352" t="s">
        <v>1483</v>
      </c>
      <c r="E1435" s="353" t="s">
        <v>125</v>
      </c>
      <c r="F1435" s="354">
        <v>752317</v>
      </c>
      <c r="G1435" s="288" t="s">
        <v>117</v>
      </c>
      <c r="H1435" s="288"/>
      <c r="I1435" s="1"/>
      <c r="J1435" s="549"/>
      <c r="K1435" s="10"/>
      <c r="M1435" s="548"/>
      <c r="N1435" s="548"/>
    </row>
    <row r="1436" spans="2:14" s="5" customFormat="1" ht="47.25">
      <c r="B1436" s="1"/>
      <c r="C1436" s="351">
        <v>5342</v>
      </c>
      <c r="D1436" s="352" t="s">
        <v>1484</v>
      </c>
      <c r="E1436" s="353" t="s">
        <v>125</v>
      </c>
      <c r="F1436" s="354">
        <v>393070</v>
      </c>
      <c r="G1436" s="288" t="s">
        <v>117</v>
      </c>
      <c r="H1436" s="288"/>
      <c r="I1436" s="1"/>
      <c r="J1436" s="549"/>
      <c r="K1436" s="10"/>
      <c r="M1436" s="548"/>
      <c r="N1436" s="548"/>
    </row>
    <row r="1437" spans="2:14" s="5" customFormat="1" ht="47.25">
      <c r="B1437" s="1"/>
      <c r="C1437" s="351">
        <v>5343</v>
      </c>
      <c r="D1437" s="352" t="s">
        <v>1485</v>
      </c>
      <c r="E1437" s="353" t="s">
        <v>125</v>
      </c>
      <c r="F1437" s="354">
        <v>746238</v>
      </c>
      <c r="G1437" s="288" t="s">
        <v>117</v>
      </c>
      <c r="H1437" s="288"/>
      <c r="I1437" s="1"/>
      <c r="J1437" s="549"/>
      <c r="K1437" s="10"/>
      <c r="M1437" s="548"/>
      <c r="N1437" s="548"/>
    </row>
    <row r="1438" spans="2:14" s="5" customFormat="1" ht="47.25">
      <c r="B1438" s="1"/>
      <c r="C1438" s="351">
        <v>5344</v>
      </c>
      <c r="D1438" s="352" t="s">
        <v>1486</v>
      </c>
      <c r="E1438" s="353" t="s">
        <v>116</v>
      </c>
      <c r="F1438" s="354">
        <v>17743</v>
      </c>
      <c r="G1438" s="288" t="s">
        <v>117</v>
      </c>
      <c r="H1438" s="288"/>
      <c r="I1438" s="1"/>
      <c r="J1438" s="549"/>
      <c r="K1438" s="10"/>
      <c r="M1438" s="548"/>
      <c r="N1438" s="548"/>
    </row>
    <row r="1439" spans="2:14" s="5" customFormat="1" ht="94.5">
      <c r="B1439" s="1"/>
      <c r="C1439" s="351">
        <v>5345</v>
      </c>
      <c r="D1439" s="352" t="s">
        <v>1487</v>
      </c>
      <c r="E1439" s="353" t="s">
        <v>119</v>
      </c>
      <c r="F1439" s="354">
        <v>155109</v>
      </c>
      <c r="G1439" s="288" t="s">
        <v>117</v>
      </c>
      <c r="H1439" s="288"/>
      <c r="I1439" s="1"/>
      <c r="J1439" s="549"/>
      <c r="K1439" s="10"/>
      <c r="M1439" s="548"/>
      <c r="N1439" s="548"/>
    </row>
    <row r="1440" spans="2:14" s="5" customFormat="1" ht="94.5">
      <c r="B1440" s="1"/>
      <c r="C1440" s="351">
        <v>5346</v>
      </c>
      <c r="D1440" s="352" t="s">
        <v>1488</v>
      </c>
      <c r="E1440" s="353" t="s">
        <v>119</v>
      </c>
      <c r="F1440" s="354">
        <v>170775</v>
      </c>
      <c r="G1440" s="288" t="s">
        <v>117</v>
      </c>
      <c r="H1440" s="288"/>
      <c r="I1440" s="1"/>
      <c r="J1440" s="549"/>
      <c r="K1440" s="10"/>
      <c r="M1440" s="548"/>
      <c r="N1440" s="548"/>
    </row>
    <row r="1441" spans="2:14" s="5" customFormat="1" ht="63">
      <c r="B1441" s="1"/>
      <c r="C1441" s="351">
        <v>5347</v>
      </c>
      <c r="D1441" s="352" t="s">
        <v>1489</v>
      </c>
      <c r="E1441" s="353" t="s">
        <v>119</v>
      </c>
      <c r="F1441" s="354">
        <v>239879</v>
      </c>
      <c r="G1441" s="288" t="s">
        <v>117</v>
      </c>
      <c r="H1441" s="288"/>
      <c r="I1441" s="1"/>
      <c r="J1441" s="549"/>
      <c r="K1441" s="10"/>
      <c r="M1441" s="548"/>
      <c r="N1441" s="548"/>
    </row>
    <row r="1442" spans="2:14" s="5" customFormat="1" ht="63">
      <c r="B1442" s="1"/>
      <c r="C1442" s="351">
        <v>5348</v>
      </c>
      <c r="D1442" s="352" t="s">
        <v>1490</v>
      </c>
      <c r="E1442" s="353" t="s">
        <v>119</v>
      </c>
      <c r="F1442" s="354">
        <v>246666</v>
      </c>
      <c r="G1442" s="288" t="s">
        <v>117</v>
      </c>
      <c r="H1442" s="288"/>
      <c r="I1442" s="1"/>
      <c r="J1442" s="549"/>
      <c r="K1442" s="10"/>
      <c r="M1442" s="548"/>
      <c r="N1442" s="548"/>
    </row>
    <row r="1443" spans="2:14" s="5" customFormat="1" ht="63">
      <c r="B1443" s="1"/>
      <c r="C1443" s="351">
        <v>5349</v>
      </c>
      <c r="D1443" s="352" t="s">
        <v>1491</v>
      </c>
      <c r="E1443" s="353" t="s">
        <v>119</v>
      </c>
      <c r="F1443" s="354">
        <v>253493</v>
      </c>
      <c r="G1443" s="288" t="s">
        <v>117</v>
      </c>
      <c r="H1443" s="288"/>
      <c r="I1443" s="1"/>
      <c r="J1443" s="549"/>
      <c r="K1443" s="10"/>
      <c r="M1443" s="548"/>
      <c r="N1443" s="548"/>
    </row>
    <row r="1444" spans="2:14" s="5" customFormat="1" ht="63">
      <c r="B1444" s="1"/>
      <c r="C1444" s="351">
        <v>5350</v>
      </c>
      <c r="D1444" s="352" t="s">
        <v>1492</v>
      </c>
      <c r="E1444" s="353" t="s">
        <v>119</v>
      </c>
      <c r="F1444" s="354">
        <v>291003</v>
      </c>
      <c r="G1444" s="288" t="s">
        <v>117</v>
      </c>
      <c r="H1444" s="288"/>
      <c r="I1444" s="1"/>
      <c r="J1444" s="549"/>
      <c r="K1444" s="10"/>
      <c r="M1444" s="548"/>
      <c r="N1444" s="548"/>
    </row>
    <row r="1445" spans="2:14" s="5" customFormat="1" ht="63">
      <c r="B1445" s="1"/>
      <c r="C1445" s="351">
        <v>5351</v>
      </c>
      <c r="D1445" s="352" t="s">
        <v>1493</v>
      </c>
      <c r="E1445" s="353" t="s">
        <v>119</v>
      </c>
      <c r="F1445" s="354">
        <v>297827</v>
      </c>
      <c r="G1445" s="288" t="s">
        <v>117</v>
      </c>
      <c r="H1445" s="288"/>
      <c r="I1445" s="1"/>
      <c r="J1445" s="549"/>
      <c r="K1445" s="10"/>
      <c r="M1445" s="548"/>
      <c r="N1445" s="548"/>
    </row>
    <row r="1446" spans="2:14" s="5" customFormat="1" ht="63">
      <c r="B1446" s="1"/>
      <c r="C1446" s="351">
        <v>5352</v>
      </c>
      <c r="D1446" s="352" t="s">
        <v>1494</v>
      </c>
      <c r="E1446" s="353" t="s">
        <v>119</v>
      </c>
      <c r="F1446" s="354">
        <v>304654</v>
      </c>
      <c r="G1446" s="288" t="s">
        <v>117</v>
      </c>
      <c r="H1446" s="288"/>
      <c r="I1446" s="1"/>
      <c r="J1446" s="549"/>
      <c r="K1446" s="10"/>
      <c r="M1446" s="548"/>
      <c r="N1446" s="548"/>
    </row>
    <row r="1447" spans="2:14" s="5" customFormat="1" ht="63">
      <c r="B1447" s="1"/>
      <c r="C1447" s="351">
        <v>5353</v>
      </c>
      <c r="D1447" s="352" t="s">
        <v>1495</v>
      </c>
      <c r="E1447" s="353" t="s">
        <v>119</v>
      </c>
      <c r="F1447" s="354">
        <v>342165</v>
      </c>
      <c r="G1447" s="288" t="s">
        <v>117</v>
      </c>
      <c r="H1447" s="288"/>
      <c r="I1447" s="1"/>
      <c r="J1447" s="549"/>
      <c r="K1447" s="10"/>
      <c r="M1447" s="548"/>
      <c r="N1447" s="548"/>
    </row>
    <row r="1448" spans="2:14" s="5" customFormat="1" ht="63">
      <c r="B1448" s="1"/>
      <c r="C1448" s="351">
        <v>5354</v>
      </c>
      <c r="D1448" s="352" t="s">
        <v>1496</v>
      </c>
      <c r="E1448" s="353" t="s">
        <v>119</v>
      </c>
      <c r="F1448" s="354">
        <v>349525</v>
      </c>
      <c r="G1448" s="288" t="s">
        <v>117</v>
      </c>
      <c r="H1448" s="288"/>
      <c r="I1448" s="1"/>
      <c r="J1448" s="549"/>
      <c r="K1448" s="10"/>
      <c r="M1448" s="548"/>
      <c r="N1448" s="548"/>
    </row>
    <row r="1449" spans="2:14" s="5" customFormat="1" ht="63">
      <c r="B1449" s="1"/>
      <c r="C1449" s="351">
        <v>5355</v>
      </c>
      <c r="D1449" s="352" t="s">
        <v>1497</v>
      </c>
      <c r="E1449" s="353" t="s">
        <v>119</v>
      </c>
      <c r="F1449" s="354">
        <v>355816</v>
      </c>
      <c r="G1449" s="288" t="s">
        <v>117</v>
      </c>
      <c r="H1449" s="288"/>
      <c r="I1449" s="1"/>
      <c r="J1449" s="549"/>
      <c r="K1449" s="10"/>
      <c r="M1449" s="548"/>
      <c r="N1449" s="548"/>
    </row>
    <row r="1450" spans="2:14" s="5" customFormat="1" ht="94.5">
      <c r="B1450" s="1"/>
      <c r="C1450" s="351">
        <v>5356</v>
      </c>
      <c r="D1450" s="352" t="s">
        <v>1498</v>
      </c>
      <c r="E1450" s="353" t="s">
        <v>119</v>
      </c>
      <c r="F1450" s="354">
        <v>120166</v>
      </c>
      <c r="G1450" s="288" t="s">
        <v>117</v>
      </c>
      <c r="H1450" s="288"/>
      <c r="I1450" s="1"/>
      <c r="J1450" s="549"/>
      <c r="K1450" s="10"/>
      <c r="M1450" s="548"/>
      <c r="N1450" s="548"/>
    </row>
    <row r="1451" spans="2:14" s="5" customFormat="1" ht="94.5">
      <c r="B1451" s="1"/>
      <c r="C1451" s="351">
        <v>5357</v>
      </c>
      <c r="D1451" s="352" t="s">
        <v>1499</v>
      </c>
      <c r="E1451" s="353" t="s">
        <v>119</v>
      </c>
      <c r="F1451" s="354">
        <v>136244</v>
      </c>
      <c r="G1451" s="288" t="s">
        <v>117</v>
      </c>
      <c r="H1451" s="288"/>
      <c r="I1451" s="1"/>
      <c r="J1451" s="549"/>
      <c r="K1451" s="10"/>
      <c r="M1451" s="548"/>
      <c r="N1451" s="548"/>
    </row>
    <row r="1452" spans="2:14" s="5" customFormat="1" ht="94.5">
      <c r="B1452" s="1"/>
      <c r="C1452" s="351">
        <v>5358</v>
      </c>
      <c r="D1452" s="352" t="s">
        <v>1500</v>
      </c>
      <c r="E1452" s="353" t="s">
        <v>119</v>
      </c>
      <c r="F1452" s="354">
        <v>147894</v>
      </c>
      <c r="G1452" s="288" t="s">
        <v>117</v>
      </c>
      <c r="H1452" s="288"/>
      <c r="I1452" s="1"/>
      <c r="J1452" s="549"/>
      <c r="K1452" s="10"/>
      <c r="M1452" s="548"/>
      <c r="N1452" s="548"/>
    </row>
    <row r="1453" spans="2:14" s="5" customFormat="1" ht="94.5">
      <c r="B1453" s="1"/>
      <c r="C1453" s="351">
        <v>5359</v>
      </c>
      <c r="D1453" s="352" t="s">
        <v>1501</v>
      </c>
      <c r="E1453" s="353" t="s">
        <v>119</v>
      </c>
      <c r="F1453" s="354">
        <v>161116</v>
      </c>
      <c r="G1453" s="288" t="s">
        <v>117</v>
      </c>
      <c r="H1453" s="288"/>
      <c r="I1453" s="1"/>
      <c r="J1453" s="549"/>
      <c r="K1453" s="10"/>
      <c r="M1453" s="548"/>
      <c r="N1453" s="548"/>
    </row>
    <row r="1454" spans="2:14" s="5" customFormat="1" ht="47.25">
      <c r="B1454" s="1"/>
      <c r="C1454" s="351">
        <v>5360</v>
      </c>
      <c r="D1454" s="352" t="s">
        <v>1502</v>
      </c>
      <c r="E1454" s="353" t="s">
        <v>785</v>
      </c>
      <c r="F1454" s="354">
        <v>144474</v>
      </c>
      <c r="G1454" s="288" t="s">
        <v>117</v>
      </c>
      <c r="H1454" s="288"/>
      <c r="I1454" s="1"/>
      <c r="J1454" s="549"/>
      <c r="K1454" s="10"/>
      <c r="M1454" s="548"/>
      <c r="N1454" s="548"/>
    </row>
    <row r="1455" spans="2:14" s="5" customFormat="1" ht="47.25">
      <c r="B1455" s="1"/>
      <c r="C1455" s="351">
        <v>5361</v>
      </c>
      <c r="D1455" s="352" t="s">
        <v>1503</v>
      </c>
      <c r="E1455" s="353" t="s">
        <v>119</v>
      </c>
      <c r="F1455" s="354">
        <v>9786</v>
      </c>
      <c r="G1455" s="288" t="s">
        <v>117</v>
      </c>
      <c r="H1455" s="288"/>
      <c r="I1455" s="1"/>
      <c r="J1455" s="549"/>
      <c r="K1455" s="10"/>
      <c r="M1455" s="548"/>
      <c r="N1455" s="548"/>
    </row>
    <row r="1456" spans="2:14" s="5" customFormat="1" ht="63">
      <c r="B1456" s="1"/>
      <c r="C1456" s="351">
        <v>5362</v>
      </c>
      <c r="D1456" s="352" t="s">
        <v>1504</v>
      </c>
      <c r="E1456" s="353" t="s">
        <v>119</v>
      </c>
      <c r="F1456" s="354">
        <v>297626</v>
      </c>
      <c r="G1456" s="288" t="s">
        <v>117</v>
      </c>
      <c r="H1456" s="288"/>
      <c r="I1456" s="1"/>
      <c r="J1456" s="549"/>
      <c r="K1456" s="10"/>
      <c r="M1456" s="548"/>
      <c r="N1456" s="548"/>
    </row>
    <row r="1457" spans="2:14" s="5" customFormat="1" ht="63">
      <c r="B1457" s="1"/>
      <c r="C1457" s="351">
        <v>5363</v>
      </c>
      <c r="D1457" s="352" t="s">
        <v>1505</v>
      </c>
      <c r="E1457" s="353" t="s">
        <v>119</v>
      </c>
      <c r="F1457" s="354">
        <v>287775</v>
      </c>
      <c r="G1457" s="288" t="s">
        <v>117</v>
      </c>
      <c r="H1457" s="288"/>
      <c r="I1457" s="1"/>
      <c r="J1457" s="549"/>
      <c r="K1457" s="10"/>
      <c r="M1457" s="548"/>
      <c r="N1457" s="548"/>
    </row>
    <row r="1458" spans="2:14" s="5" customFormat="1" ht="78.75">
      <c r="B1458" s="1"/>
      <c r="C1458" s="351">
        <v>5364</v>
      </c>
      <c r="D1458" s="352" t="s">
        <v>1506</v>
      </c>
      <c r="E1458" s="353" t="s">
        <v>119</v>
      </c>
      <c r="F1458" s="354">
        <v>281783</v>
      </c>
      <c r="G1458" s="288" t="s">
        <v>117</v>
      </c>
      <c r="H1458" s="288"/>
      <c r="I1458" s="1"/>
      <c r="J1458" s="549"/>
      <c r="K1458" s="10"/>
      <c r="M1458" s="548"/>
      <c r="N1458" s="548"/>
    </row>
    <row r="1459" spans="2:14" s="5" customFormat="1" ht="31.5">
      <c r="B1459" s="1"/>
      <c r="C1459" s="351">
        <v>5365</v>
      </c>
      <c r="D1459" s="352" t="s">
        <v>1507</v>
      </c>
      <c r="E1459" s="353" t="s">
        <v>116</v>
      </c>
      <c r="F1459" s="354">
        <v>28810</v>
      </c>
      <c r="G1459" s="288" t="s">
        <v>117</v>
      </c>
      <c r="H1459" s="288" t="s">
        <v>145</v>
      </c>
      <c r="I1459" s="1"/>
      <c r="J1459" s="549"/>
      <c r="K1459" s="10"/>
      <c r="M1459" s="548"/>
      <c r="N1459" s="548"/>
    </row>
    <row r="1460" spans="2:14" s="5" customFormat="1" ht="31.5">
      <c r="B1460" s="1"/>
      <c r="C1460" s="351">
        <v>5366</v>
      </c>
      <c r="D1460" s="352" t="s">
        <v>1508</v>
      </c>
      <c r="E1460" s="353" t="s">
        <v>116</v>
      </c>
      <c r="F1460" s="354">
        <v>2617</v>
      </c>
      <c r="G1460" s="288" t="s">
        <v>117</v>
      </c>
      <c r="H1460" s="288" t="s">
        <v>145</v>
      </c>
      <c r="I1460" s="1"/>
      <c r="J1460" s="549"/>
      <c r="K1460" s="10"/>
      <c r="M1460" s="548"/>
      <c r="N1460" s="548"/>
    </row>
    <row r="1461" spans="2:14" s="5" customFormat="1" ht="47.25">
      <c r="B1461" s="1"/>
      <c r="C1461" s="351">
        <v>5368</v>
      </c>
      <c r="D1461" s="352" t="s">
        <v>1509</v>
      </c>
      <c r="E1461" s="353" t="s">
        <v>116</v>
      </c>
      <c r="F1461" s="354">
        <v>21228</v>
      </c>
      <c r="G1461" s="288" t="s">
        <v>117</v>
      </c>
      <c r="H1461" s="288"/>
      <c r="I1461" s="1"/>
      <c r="J1461" s="549"/>
      <c r="K1461" s="10"/>
      <c r="M1461" s="548"/>
      <c r="N1461" s="548"/>
    </row>
    <row r="1462" spans="2:14" s="5" customFormat="1" ht="31.5">
      <c r="B1462" s="1"/>
      <c r="C1462" s="351">
        <v>5369</v>
      </c>
      <c r="D1462" s="352" t="s">
        <v>1510</v>
      </c>
      <c r="E1462" s="353" t="s">
        <v>125</v>
      </c>
      <c r="F1462" s="354">
        <v>3898</v>
      </c>
      <c r="G1462" s="288" t="s">
        <v>117</v>
      </c>
      <c r="H1462" s="288"/>
      <c r="I1462" s="1"/>
      <c r="J1462" s="549"/>
      <c r="K1462" s="10"/>
      <c r="M1462" s="548"/>
      <c r="N1462" s="548"/>
    </row>
    <row r="1463" spans="2:14" s="5" customFormat="1" ht="25.5">
      <c r="B1463" s="1"/>
      <c r="C1463" s="351">
        <v>5370</v>
      </c>
      <c r="D1463" s="352" t="s">
        <v>1511</v>
      </c>
      <c r="E1463" s="353" t="s">
        <v>116</v>
      </c>
      <c r="F1463" s="354">
        <v>9142</v>
      </c>
      <c r="G1463" s="288" t="s">
        <v>117</v>
      </c>
      <c r="H1463" s="288"/>
      <c r="I1463" s="1"/>
      <c r="J1463" s="549"/>
      <c r="K1463" s="10"/>
      <c r="M1463" s="548"/>
      <c r="N1463" s="548"/>
    </row>
    <row r="1464" spans="2:14" s="5" customFormat="1" ht="25.5">
      <c r="B1464" s="1"/>
      <c r="C1464" s="351">
        <v>5371</v>
      </c>
      <c r="D1464" s="352" t="s">
        <v>1512</v>
      </c>
      <c r="E1464" s="353" t="s">
        <v>116</v>
      </c>
      <c r="F1464" s="354">
        <v>55152</v>
      </c>
      <c r="G1464" s="288" t="s">
        <v>117</v>
      </c>
      <c r="H1464" s="288"/>
      <c r="I1464" s="1"/>
      <c r="J1464" s="549"/>
      <c r="K1464" s="10"/>
      <c r="M1464" s="548"/>
      <c r="N1464" s="548"/>
    </row>
    <row r="1465" spans="2:14" s="5" customFormat="1" ht="31.5">
      <c r="B1465" s="1"/>
      <c r="C1465" s="351">
        <v>5372</v>
      </c>
      <c r="D1465" s="352" t="s">
        <v>1513</v>
      </c>
      <c r="E1465" s="353" t="s">
        <v>125</v>
      </c>
      <c r="F1465" s="354">
        <v>222710</v>
      </c>
      <c r="G1465" s="288" t="s">
        <v>117</v>
      </c>
      <c r="H1465" s="288"/>
      <c r="I1465" s="1"/>
      <c r="J1465" s="549"/>
      <c r="K1465" s="10"/>
      <c r="M1465" s="548"/>
      <c r="N1465" s="548"/>
    </row>
    <row r="1466" spans="2:14" s="5" customFormat="1" ht="31.5">
      <c r="B1466" s="1"/>
      <c r="C1466" s="351">
        <v>5373</v>
      </c>
      <c r="D1466" s="352" t="s">
        <v>1514</v>
      </c>
      <c r="E1466" s="353" t="s">
        <v>125</v>
      </c>
      <c r="F1466" s="354">
        <v>31505337</v>
      </c>
      <c r="G1466" s="288" t="s">
        <v>117</v>
      </c>
      <c r="H1466" s="288" t="s">
        <v>145</v>
      </c>
      <c r="I1466" s="1"/>
      <c r="J1466" s="549"/>
      <c r="K1466" s="10"/>
      <c r="M1466" s="548"/>
      <c r="N1466" s="548"/>
    </row>
    <row r="1467" spans="2:14" s="5" customFormat="1" ht="78.75">
      <c r="B1467" s="1"/>
      <c r="C1467" s="351">
        <v>5374</v>
      </c>
      <c r="D1467" s="352" t="s">
        <v>1515</v>
      </c>
      <c r="E1467" s="353" t="s">
        <v>119</v>
      </c>
      <c r="F1467" s="354">
        <v>159061</v>
      </c>
      <c r="G1467" s="288" t="s">
        <v>117</v>
      </c>
      <c r="H1467" s="288"/>
      <c r="I1467" s="1"/>
      <c r="J1467" s="549"/>
      <c r="K1467" s="10"/>
      <c r="M1467" s="548"/>
      <c r="N1467" s="548"/>
    </row>
    <row r="1468" spans="2:14" s="5" customFormat="1" ht="78.75">
      <c r="B1468" s="1"/>
      <c r="C1468" s="351">
        <v>5375</v>
      </c>
      <c r="D1468" s="352" t="s">
        <v>1516</v>
      </c>
      <c r="E1468" s="353" t="s">
        <v>119</v>
      </c>
      <c r="F1468" s="354">
        <v>193340</v>
      </c>
      <c r="G1468" s="288" t="s">
        <v>117</v>
      </c>
      <c r="H1468" s="288"/>
      <c r="I1468" s="1"/>
      <c r="J1468" s="549"/>
      <c r="K1468" s="10"/>
      <c r="M1468" s="548"/>
      <c r="N1468" s="548"/>
    </row>
    <row r="1469" spans="2:14" s="5" customFormat="1" ht="31.5">
      <c r="B1469" s="1"/>
      <c r="C1469" s="351">
        <v>5376</v>
      </c>
      <c r="D1469" s="352" t="s">
        <v>1517</v>
      </c>
      <c r="E1469" s="353" t="s">
        <v>494</v>
      </c>
      <c r="F1469" s="354">
        <v>404191</v>
      </c>
      <c r="G1469" s="288" t="s">
        <v>117</v>
      </c>
      <c r="H1469" s="288"/>
      <c r="I1469" s="1"/>
      <c r="J1469" s="549"/>
      <c r="K1469" s="10"/>
      <c r="M1469" s="548"/>
      <c r="N1469" s="548"/>
    </row>
    <row r="1470" spans="2:14" s="5" customFormat="1" ht="78.75">
      <c r="B1470" s="1"/>
      <c r="C1470" s="351">
        <v>5377</v>
      </c>
      <c r="D1470" s="352" t="s">
        <v>1518</v>
      </c>
      <c r="E1470" s="353" t="s">
        <v>119</v>
      </c>
      <c r="F1470" s="354">
        <v>240314</v>
      </c>
      <c r="G1470" s="288" t="s">
        <v>117</v>
      </c>
      <c r="H1470" s="288"/>
      <c r="I1470" s="1"/>
      <c r="J1470" s="549"/>
      <c r="K1470" s="10"/>
      <c r="M1470" s="548"/>
      <c r="N1470" s="548"/>
    </row>
    <row r="1471" spans="2:14" s="5" customFormat="1" ht="78.75">
      <c r="B1471" s="1"/>
      <c r="C1471" s="351">
        <v>5378</v>
      </c>
      <c r="D1471" s="352" t="s">
        <v>1519</v>
      </c>
      <c r="E1471" s="353" t="s">
        <v>119</v>
      </c>
      <c r="F1471" s="354">
        <v>263987</v>
      </c>
      <c r="G1471" s="288" t="s">
        <v>117</v>
      </c>
      <c r="H1471" s="288"/>
      <c r="I1471" s="1"/>
      <c r="J1471" s="549"/>
      <c r="K1471" s="10"/>
      <c r="M1471" s="548"/>
      <c r="N1471" s="548"/>
    </row>
    <row r="1472" spans="2:14" s="5" customFormat="1" ht="63">
      <c r="B1472" s="1"/>
      <c r="C1472" s="351">
        <v>5380</v>
      </c>
      <c r="D1472" s="352" t="s">
        <v>1520</v>
      </c>
      <c r="E1472" s="353" t="s">
        <v>119</v>
      </c>
      <c r="F1472" s="354">
        <v>35416</v>
      </c>
      <c r="G1472" s="288" t="s">
        <v>117</v>
      </c>
      <c r="H1472" s="288"/>
      <c r="I1472" s="1"/>
      <c r="J1472" s="549"/>
      <c r="K1472" s="10"/>
      <c r="M1472" s="548"/>
      <c r="N1472" s="548"/>
    </row>
    <row r="1473" spans="2:14" s="5" customFormat="1" ht="63">
      <c r="B1473" s="1"/>
      <c r="C1473" s="351">
        <v>5382</v>
      </c>
      <c r="D1473" s="352" t="s">
        <v>1521</v>
      </c>
      <c r="E1473" s="353" t="s">
        <v>122</v>
      </c>
      <c r="F1473" s="354">
        <v>78001</v>
      </c>
      <c r="G1473" s="288" t="s">
        <v>117</v>
      </c>
      <c r="H1473" s="288"/>
      <c r="I1473" s="1"/>
      <c r="J1473" s="549"/>
      <c r="K1473" s="10"/>
      <c r="M1473" s="548"/>
      <c r="N1473" s="548"/>
    </row>
    <row r="1474" spans="2:14" s="5" customFormat="1" ht="47.25">
      <c r="B1474" s="1"/>
      <c r="C1474" s="351">
        <v>5383</v>
      </c>
      <c r="D1474" s="352" t="s">
        <v>1522</v>
      </c>
      <c r="E1474" s="353" t="s">
        <v>122</v>
      </c>
      <c r="F1474" s="354">
        <v>9915</v>
      </c>
      <c r="G1474" s="288" t="s">
        <v>117</v>
      </c>
      <c r="H1474" s="288"/>
      <c r="I1474" s="1"/>
      <c r="J1474" s="549"/>
      <c r="K1474" s="10"/>
      <c r="M1474" s="548"/>
      <c r="N1474" s="548"/>
    </row>
    <row r="1475" spans="2:14" s="5" customFormat="1" ht="94.5">
      <c r="B1475" s="1"/>
      <c r="C1475" s="351">
        <v>5384</v>
      </c>
      <c r="D1475" s="352" t="s">
        <v>1523</v>
      </c>
      <c r="E1475" s="353" t="s">
        <v>125</v>
      </c>
      <c r="F1475" s="354">
        <v>10450895</v>
      </c>
      <c r="G1475" s="288" t="s">
        <v>117</v>
      </c>
      <c r="H1475" s="288"/>
      <c r="I1475" s="1"/>
      <c r="J1475" s="549"/>
      <c r="K1475" s="10"/>
      <c r="M1475" s="548"/>
      <c r="N1475" s="548"/>
    </row>
    <row r="1476" spans="2:14" s="5" customFormat="1" ht="94.5">
      <c r="B1476" s="1"/>
      <c r="C1476" s="351">
        <v>5385</v>
      </c>
      <c r="D1476" s="352" t="s">
        <v>1524</v>
      </c>
      <c r="E1476" s="353" t="s">
        <v>125</v>
      </c>
      <c r="F1476" s="354">
        <v>7743318</v>
      </c>
      <c r="G1476" s="288" t="s">
        <v>117</v>
      </c>
      <c r="H1476" s="288"/>
      <c r="I1476" s="1"/>
      <c r="J1476" s="549"/>
      <c r="K1476" s="10"/>
      <c r="M1476" s="548"/>
      <c r="N1476" s="548"/>
    </row>
    <row r="1477" spans="2:14" s="5" customFormat="1" ht="31.5">
      <c r="B1477" s="1"/>
      <c r="C1477" s="351">
        <v>5387</v>
      </c>
      <c r="D1477" s="352" t="s">
        <v>1525</v>
      </c>
      <c r="E1477" s="353" t="s">
        <v>125</v>
      </c>
      <c r="F1477" s="354">
        <v>348365</v>
      </c>
      <c r="G1477" s="288" t="s">
        <v>117</v>
      </c>
      <c r="H1477" s="288"/>
      <c r="I1477" s="1"/>
      <c r="J1477" s="549"/>
      <c r="K1477" s="10"/>
      <c r="M1477" s="548"/>
      <c r="N1477" s="548"/>
    </row>
    <row r="1478" spans="2:14" s="5" customFormat="1" ht="63">
      <c r="B1478" s="1"/>
      <c r="C1478" s="351">
        <v>5388</v>
      </c>
      <c r="D1478" s="352" t="s">
        <v>1526</v>
      </c>
      <c r="E1478" s="353" t="s">
        <v>125</v>
      </c>
      <c r="F1478" s="354">
        <v>722414</v>
      </c>
      <c r="G1478" s="288" t="s">
        <v>117</v>
      </c>
      <c r="H1478" s="288" t="s">
        <v>145</v>
      </c>
      <c r="I1478" s="1"/>
      <c r="J1478" s="549"/>
      <c r="K1478" s="10"/>
      <c r="M1478" s="548"/>
      <c r="N1478" s="548"/>
    </row>
    <row r="1479" spans="2:14" s="5" customFormat="1" ht="25.5">
      <c r="B1479" s="1"/>
      <c r="C1479" s="351">
        <v>5391</v>
      </c>
      <c r="D1479" s="352" t="s">
        <v>1527</v>
      </c>
      <c r="E1479" s="353" t="s">
        <v>785</v>
      </c>
      <c r="F1479" s="354">
        <v>27528</v>
      </c>
      <c r="G1479" s="288" t="s">
        <v>117</v>
      </c>
      <c r="H1479" s="288"/>
      <c r="I1479" s="1"/>
      <c r="J1479" s="549"/>
      <c r="K1479" s="10"/>
      <c r="M1479" s="548"/>
      <c r="N1479" s="548"/>
    </row>
    <row r="1480" spans="2:14" s="5" customFormat="1" ht="25.5">
      <c r="B1480" s="1"/>
      <c r="C1480" s="351">
        <v>5392</v>
      </c>
      <c r="D1480" s="352" t="s">
        <v>1528</v>
      </c>
      <c r="E1480" s="353" t="s">
        <v>494</v>
      </c>
      <c r="F1480" s="354">
        <v>220212</v>
      </c>
      <c r="G1480" s="288" t="s">
        <v>117</v>
      </c>
      <c r="H1480" s="288"/>
      <c r="I1480" s="1"/>
      <c r="J1480" s="549"/>
      <c r="K1480" s="10"/>
      <c r="M1480" s="548"/>
      <c r="N1480" s="548"/>
    </row>
    <row r="1481" spans="2:14" s="5" customFormat="1" ht="63">
      <c r="B1481" s="1"/>
      <c r="C1481" s="351">
        <v>5394</v>
      </c>
      <c r="D1481" s="352" t="s">
        <v>1529</v>
      </c>
      <c r="E1481" s="353" t="s">
        <v>122</v>
      </c>
      <c r="F1481" s="354">
        <v>190801</v>
      </c>
      <c r="G1481" s="288" t="s">
        <v>117</v>
      </c>
      <c r="H1481" s="288"/>
      <c r="I1481" s="1"/>
      <c r="J1481" s="549"/>
      <c r="K1481" s="10"/>
      <c r="M1481" s="548"/>
      <c r="N1481" s="548"/>
    </row>
    <row r="1482" spans="2:14" s="5" customFormat="1" ht="63">
      <c r="B1482" s="1"/>
      <c r="C1482" s="351">
        <v>5395</v>
      </c>
      <c r="D1482" s="352" t="s">
        <v>1530</v>
      </c>
      <c r="E1482" s="353" t="s">
        <v>122</v>
      </c>
      <c r="F1482" s="354">
        <v>35220</v>
      </c>
      <c r="G1482" s="288" t="s">
        <v>117</v>
      </c>
      <c r="H1482" s="288"/>
      <c r="I1482" s="1"/>
      <c r="J1482" s="549"/>
      <c r="K1482" s="10"/>
      <c r="M1482" s="548"/>
      <c r="N1482" s="548"/>
    </row>
    <row r="1483" spans="2:14" s="5" customFormat="1" ht="78.75">
      <c r="B1483" s="1"/>
      <c r="C1483" s="351">
        <v>5396</v>
      </c>
      <c r="D1483" s="352" t="s">
        <v>1531</v>
      </c>
      <c r="E1483" s="353" t="s">
        <v>119</v>
      </c>
      <c r="F1483" s="354">
        <v>805788</v>
      </c>
      <c r="G1483" s="288" t="s">
        <v>117</v>
      </c>
      <c r="H1483" s="288"/>
      <c r="I1483" s="1"/>
      <c r="J1483" s="549"/>
      <c r="K1483" s="10"/>
      <c r="M1483" s="548"/>
      <c r="N1483" s="548"/>
    </row>
    <row r="1484" spans="2:14" s="5" customFormat="1" ht="78.75">
      <c r="B1484" s="1"/>
      <c r="C1484" s="351">
        <v>5397</v>
      </c>
      <c r="D1484" s="352" t="s">
        <v>1532</v>
      </c>
      <c r="E1484" s="353" t="s">
        <v>122</v>
      </c>
      <c r="F1484" s="354">
        <v>30272</v>
      </c>
      <c r="G1484" s="288" t="s">
        <v>117</v>
      </c>
      <c r="H1484" s="288"/>
      <c r="I1484" s="1"/>
      <c r="J1484" s="549"/>
      <c r="K1484" s="10"/>
      <c r="M1484" s="548"/>
      <c r="N1484" s="548"/>
    </row>
    <row r="1485" spans="2:14" s="5" customFormat="1" ht="31.5">
      <c r="B1485" s="1"/>
      <c r="C1485" s="351">
        <v>5398</v>
      </c>
      <c r="D1485" s="352" t="s">
        <v>1533</v>
      </c>
      <c r="E1485" s="353" t="s">
        <v>122</v>
      </c>
      <c r="F1485" s="354">
        <v>1547269</v>
      </c>
      <c r="G1485" s="288" t="s">
        <v>117</v>
      </c>
      <c r="H1485" s="288" t="s">
        <v>145</v>
      </c>
      <c r="I1485" s="1"/>
      <c r="J1485" s="549"/>
      <c r="K1485" s="10"/>
      <c r="M1485" s="548"/>
      <c r="N1485" s="548"/>
    </row>
    <row r="1486" spans="2:14" s="5" customFormat="1" ht="31.5">
      <c r="B1486" s="1"/>
      <c r="C1486" s="351">
        <v>5404</v>
      </c>
      <c r="D1486" s="352" t="s">
        <v>1534</v>
      </c>
      <c r="E1486" s="353" t="s">
        <v>472</v>
      </c>
      <c r="F1486" s="354">
        <v>4994</v>
      </c>
      <c r="G1486" s="288" t="s">
        <v>117</v>
      </c>
      <c r="H1486" s="288" t="s">
        <v>145</v>
      </c>
      <c r="I1486" s="1"/>
      <c r="J1486" s="549"/>
      <c r="K1486" s="10"/>
      <c r="M1486" s="548"/>
      <c r="N1486" s="548"/>
    </row>
    <row r="1487" spans="2:14" s="5" customFormat="1" ht="78.75">
      <c r="B1487" s="1"/>
      <c r="C1487" s="351">
        <v>5409</v>
      </c>
      <c r="D1487" s="352" t="s">
        <v>1535</v>
      </c>
      <c r="E1487" s="353" t="s">
        <v>125</v>
      </c>
      <c r="F1487" s="354">
        <v>388683</v>
      </c>
      <c r="G1487" s="288" t="s">
        <v>117</v>
      </c>
      <c r="H1487" s="288"/>
      <c r="I1487" s="1"/>
      <c r="J1487" s="549"/>
      <c r="K1487" s="10"/>
      <c r="M1487" s="548"/>
      <c r="N1487" s="548"/>
    </row>
    <row r="1488" spans="2:14" s="5" customFormat="1" ht="47.25">
      <c r="B1488" s="1"/>
      <c r="C1488" s="351">
        <v>5412</v>
      </c>
      <c r="D1488" s="352" t="s">
        <v>1536</v>
      </c>
      <c r="E1488" s="353" t="s">
        <v>119</v>
      </c>
      <c r="F1488" s="354">
        <v>117595</v>
      </c>
      <c r="G1488" s="288" t="s">
        <v>117</v>
      </c>
      <c r="H1488" s="288"/>
      <c r="I1488" s="1"/>
      <c r="J1488" s="549"/>
      <c r="K1488" s="10"/>
      <c r="M1488" s="548"/>
      <c r="N1488" s="548"/>
    </row>
    <row r="1489" spans="2:14" s="5" customFormat="1" ht="47.25">
      <c r="B1489" s="1"/>
      <c r="C1489" s="351">
        <v>5413</v>
      </c>
      <c r="D1489" s="352" t="s">
        <v>1537</v>
      </c>
      <c r="E1489" s="353" t="s">
        <v>119</v>
      </c>
      <c r="F1489" s="354">
        <v>72117</v>
      </c>
      <c r="G1489" s="288" t="s">
        <v>117</v>
      </c>
      <c r="H1489" s="288"/>
      <c r="I1489" s="1"/>
      <c r="J1489" s="549"/>
      <c r="K1489" s="10"/>
      <c r="M1489" s="548"/>
      <c r="N1489" s="548"/>
    </row>
    <row r="1490" spans="2:14" s="5" customFormat="1" ht="47.25">
      <c r="B1490" s="1"/>
      <c r="C1490" s="351">
        <v>5415</v>
      </c>
      <c r="D1490" s="352" t="s">
        <v>1538</v>
      </c>
      <c r="E1490" s="353" t="s">
        <v>119</v>
      </c>
      <c r="F1490" s="354">
        <v>66382</v>
      </c>
      <c r="G1490" s="288" t="s">
        <v>117</v>
      </c>
      <c r="H1490" s="288"/>
      <c r="I1490" s="1"/>
      <c r="J1490" s="549"/>
      <c r="K1490" s="10"/>
      <c r="M1490" s="548"/>
      <c r="N1490" s="548"/>
    </row>
    <row r="1491" spans="2:14" s="5" customFormat="1" ht="31.5">
      <c r="B1491" s="1"/>
      <c r="C1491" s="351">
        <v>5416</v>
      </c>
      <c r="D1491" s="352" t="s">
        <v>1539</v>
      </c>
      <c r="E1491" s="353" t="s">
        <v>119</v>
      </c>
      <c r="F1491" s="354">
        <v>40235</v>
      </c>
      <c r="G1491" s="288" t="s">
        <v>117</v>
      </c>
      <c r="H1491" s="288"/>
      <c r="I1491" s="1"/>
      <c r="J1491" s="549"/>
      <c r="K1491" s="10"/>
      <c r="M1491" s="548"/>
      <c r="N1491" s="548"/>
    </row>
    <row r="1492" spans="2:14" s="5" customFormat="1" ht="25.5">
      <c r="B1492" s="1"/>
      <c r="C1492" s="351">
        <v>5418</v>
      </c>
      <c r="D1492" s="352" t="s">
        <v>1540</v>
      </c>
      <c r="E1492" s="353" t="s">
        <v>119</v>
      </c>
      <c r="F1492" s="354">
        <v>67038</v>
      </c>
      <c r="G1492" s="288" t="s">
        <v>117</v>
      </c>
      <c r="H1492" s="288"/>
      <c r="I1492" s="1"/>
      <c r="J1492" s="549"/>
      <c r="K1492" s="10"/>
      <c r="M1492" s="548"/>
      <c r="N1492" s="548"/>
    </row>
    <row r="1493" spans="2:14" s="5" customFormat="1" ht="63">
      <c r="B1493" s="1"/>
      <c r="C1493" s="351">
        <v>5421</v>
      </c>
      <c r="D1493" s="352" t="s">
        <v>1541</v>
      </c>
      <c r="E1493" s="353" t="s">
        <v>119</v>
      </c>
      <c r="F1493" s="354">
        <v>720020</v>
      </c>
      <c r="G1493" s="288" t="s">
        <v>117</v>
      </c>
      <c r="H1493" s="288"/>
      <c r="I1493" s="1"/>
      <c r="J1493" s="549"/>
      <c r="K1493" s="10"/>
      <c r="M1493" s="548"/>
      <c r="N1493" s="548"/>
    </row>
    <row r="1494" spans="2:14" s="5" customFormat="1" ht="78.75">
      <c r="B1494" s="1"/>
      <c r="C1494" s="351">
        <v>5422</v>
      </c>
      <c r="D1494" s="352" t="s">
        <v>1542</v>
      </c>
      <c r="E1494" s="353" t="s">
        <v>119</v>
      </c>
      <c r="F1494" s="354">
        <v>732472</v>
      </c>
      <c r="G1494" s="288" t="s">
        <v>117</v>
      </c>
      <c r="H1494" s="288"/>
      <c r="I1494" s="1"/>
      <c r="J1494" s="549"/>
      <c r="K1494" s="10"/>
      <c r="M1494" s="548"/>
      <c r="N1494" s="548"/>
    </row>
    <row r="1495" spans="2:14" s="5" customFormat="1" ht="63">
      <c r="B1495" s="1"/>
      <c r="C1495" s="351">
        <v>5426</v>
      </c>
      <c r="D1495" s="352" t="s">
        <v>1543</v>
      </c>
      <c r="E1495" s="353" t="s">
        <v>119</v>
      </c>
      <c r="F1495" s="354">
        <v>621990</v>
      </c>
      <c r="G1495" s="288" t="s">
        <v>117</v>
      </c>
      <c r="H1495" s="288"/>
      <c r="I1495" s="1"/>
      <c r="J1495" s="549"/>
      <c r="K1495" s="10"/>
      <c r="M1495" s="548"/>
      <c r="N1495" s="548"/>
    </row>
    <row r="1496" spans="2:14" s="5" customFormat="1" ht="63">
      <c r="B1496" s="1"/>
      <c r="C1496" s="351">
        <v>5428</v>
      </c>
      <c r="D1496" s="352" t="s">
        <v>1544</v>
      </c>
      <c r="E1496" s="353" t="s">
        <v>119</v>
      </c>
      <c r="F1496" s="354">
        <v>722330</v>
      </c>
      <c r="G1496" s="288" t="s">
        <v>117</v>
      </c>
      <c r="H1496" s="288"/>
      <c r="I1496" s="1"/>
      <c r="J1496" s="549"/>
      <c r="K1496" s="10"/>
      <c r="M1496" s="548"/>
      <c r="N1496" s="548"/>
    </row>
    <row r="1497" spans="2:14" s="5" customFormat="1" ht="31.5">
      <c r="B1497" s="1"/>
      <c r="C1497" s="351">
        <v>5431</v>
      </c>
      <c r="D1497" s="352" t="s">
        <v>1545</v>
      </c>
      <c r="E1497" s="353" t="s">
        <v>122</v>
      </c>
      <c r="F1497" s="354">
        <v>52843</v>
      </c>
      <c r="G1497" s="288" t="s">
        <v>117</v>
      </c>
      <c r="H1497" s="288"/>
      <c r="I1497" s="1"/>
      <c r="J1497" s="549"/>
      <c r="K1497" s="10"/>
      <c r="M1497" s="548"/>
      <c r="N1497" s="548"/>
    </row>
    <row r="1498" spans="2:14" s="5" customFormat="1" ht="31.5">
      <c r="B1498" s="1"/>
      <c r="C1498" s="351">
        <v>5432</v>
      </c>
      <c r="D1498" s="352" t="s">
        <v>1546</v>
      </c>
      <c r="E1498" s="353" t="s">
        <v>122</v>
      </c>
      <c r="F1498" s="354">
        <v>59546</v>
      </c>
      <c r="G1498" s="288" t="s">
        <v>117</v>
      </c>
      <c r="H1498" s="288"/>
      <c r="I1498" s="1"/>
      <c r="J1498" s="549"/>
      <c r="K1498" s="10"/>
      <c r="M1498" s="548"/>
      <c r="N1498" s="548"/>
    </row>
    <row r="1499" spans="2:14" s="5" customFormat="1" ht="31.5">
      <c r="B1499" s="1"/>
      <c r="C1499" s="351">
        <v>5433</v>
      </c>
      <c r="D1499" s="352" t="s">
        <v>1547</v>
      </c>
      <c r="E1499" s="353" t="s">
        <v>122</v>
      </c>
      <c r="F1499" s="354">
        <v>54904</v>
      </c>
      <c r="G1499" s="288" t="s">
        <v>117</v>
      </c>
      <c r="H1499" s="288"/>
      <c r="I1499" s="1"/>
      <c r="J1499" s="549"/>
      <c r="K1499" s="10"/>
      <c r="M1499" s="548"/>
      <c r="N1499" s="548"/>
    </row>
    <row r="1500" spans="2:14" s="5" customFormat="1" ht="78.75">
      <c r="B1500" s="1"/>
      <c r="C1500" s="351">
        <v>5442</v>
      </c>
      <c r="D1500" s="352" t="s">
        <v>1548</v>
      </c>
      <c r="E1500" s="353" t="s">
        <v>116</v>
      </c>
      <c r="F1500" s="354">
        <v>70462</v>
      </c>
      <c r="G1500" s="288" t="s">
        <v>117</v>
      </c>
      <c r="H1500" s="288"/>
      <c r="I1500" s="1"/>
      <c r="J1500" s="549"/>
      <c r="K1500" s="10"/>
      <c r="M1500" s="548"/>
      <c r="N1500" s="548"/>
    </row>
    <row r="1501" spans="2:14" s="5" customFormat="1" ht="47.25">
      <c r="B1501" s="1"/>
      <c r="C1501" s="351">
        <v>5443</v>
      </c>
      <c r="D1501" s="352" t="s">
        <v>1549</v>
      </c>
      <c r="E1501" s="353" t="s">
        <v>122</v>
      </c>
      <c r="F1501" s="354">
        <v>29001</v>
      </c>
      <c r="G1501" s="288" t="s">
        <v>117</v>
      </c>
      <c r="H1501" s="288"/>
      <c r="I1501" s="1"/>
      <c r="J1501" s="549"/>
      <c r="K1501" s="10"/>
      <c r="M1501" s="548"/>
      <c r="N1501" s="548"/>
    </row>
    <row r="1502" spans="2:14" s="5" customFormat="1" ht="94.5">
      <c r="B1502" s="1"/>
      <c r="C1502" s="351">
        <v>5452</v>
      </c>
      <c r="D1502" s="352" t="s">
        <v>1550</v>
      </c>
      <c r="E1502" s="353" t="s">
        <v>116</v>
      </c>
      <c r="F1502" s="354">
        <v>64630</v>
      </c>
      <c r="G1502" s="288" t="s">
        <v>117</v>
      </c>
      <c r="H1502" s="288"/>
      <c r="I1502" s="1"/>
      <c r="J1502" s="549"/>
      <c r="K1502" s="10"/>
      <c r="M1502" s="548"/>
      <c r="N1502" s="548"/>
    </row>
    <row r="1503" spans="2:14" s="5" customFormat="1" ht="94.5">
      <c r="B1503" s="1"/>
      <c r="C1503" s="351">
        <v>5455</v>
      </c>
      <c r="D1503" s="352" t="s">
        <v>1551</v>
      </c>
      <c r="E1503" s="353" t="s">
        <v>116</v>
      </c>
      <c r="F1503" s="354">
        <v>145940</v>
      </c>
      <c r="G1503" s="288" t="s">
        <v>117</v>
      </c>
      <c r="H1503" s="288"/>
      <c r="I1503" s="1"/>
      <c r="J1503" s="549"/>
      <c r="K1503" s="10"/>
      <c r="M1503" s="548"/>
      <c r="N1503" s="548"/>
    </row>
    <row r="1504" spans="2:14" s="5" customFormat="1" ht="47.25">
      <c r="B1504" s="1"/>
      <c r="C1504" s="351">
        <v>5456</v>
      </c>
      <c r="D1504" s="352" t="s">
        <v>1552</v>
      </c>
      <c r="E1504" s="353" t="s">
        <v>122</v>
      </c>
      <c r="F1504" s="354">
        <v>38656</v>
      </c>
      <c r="G1504" s="288" t="s">
        <v>117</v>
      </c>
      <c r="H1504" s="288"/>
      <c r="I1504" s="1"/>
      <c r="J1504" s="549"/>
      <c r="K1504" s="10"/>
      <c r="M1504" s="548"/>
      <c r="N1504" s="548"/>
    </row>
    <row r="1505" spans="2:14" s="5" customFormat="1" ht="47.25">
      <c r="B1505" s="1"/>
      <c r="C1505" s="351">
        <v>5459</v>
      </c>
      <c r="D1505" s="352" t="s">
        <v>1553</v>
      </c>
      <c r="E1505" s="353" t="s">
        <v>116</v>
      </c>
      <c r="F1505" s="354">
        <v>66874</v>
      </c>
      <c r="G1505" s="288" t="s">
        <v>117</v>
      </c>
      <c r="H1505" s="288"/>
      <c r="I1505" s="1"/>
      <c r="J1505" s="549"/>
      <c r="K1505" s="10"/>
      <c r="M1505" s="548"/>
      <c r="N1505" s="548"/>
    </row>
    <row r="1506" spans="2:14" s="5" customFormat="1" ht="31.5">
      <c r="B1506" s="1"/>
      <c r="C1506" s="351">
        <v>5461</v>
      </c>
      <c r="D1506" s="352" t="s">
        <v>1554</v>
      </c>
      <c r="E1506" s="353" t="s">
        <v>122</v>
      </c>
      <c r="F1506" s="354">
        <v>21965</v>
      </c>
      <c r="G1506" s="288" t="s">
        <v>117</v>
      </c>
      <c r="H1506" s="288"/>
      <c r="I1506" s="1"/>
      <c r="J1506" s="549"/>
      <c r="K1506" s="10"/>
      <c r="M1506" s="548"/>
      <c r="N1506" s="548"/>
    </row>
    <row r="1507" spans="2:14" s="5" customFormat="1" ht="78.75">
      <c r="B1507" s="1"/>
      <c r="C1507" s="351">
        <v>5462</v>
      </c>
      <c r="D1507" s="352" t="s">
        <v>1555</v>
      </c>
      <c r="E1507" s="353" t="s">
        <v>125</v>
      </c>
      <c r="F1507" s="354">
        <v>126427</v>
      </c>
      <c r="G1507" s="288" t="s">
        <v>117</v>
      </c>
      <c r="H1507" s="288"/>
      <c r="I1507" s="1"/>
      <c r="J1507" s="549"/>
      <c r="K1507" s="10"/>
      <c r="M1507" s="548"/>
      <c r="N1507" s="548"/>
    </row>
    <row r="1508" spans="2:14" s="5" customFormat="1" ht="78.75">
      <c r="B1508" s="1"/>
      <c r="C1508" s="351">
        <v>5463</v>
      </c>
      <c r="D1508" s="352" t="s">
        <v>1556</v>
      </c>
      <c r="E1508" s="353" t="s">
        <v>125</v>
      </c>
      <c r="F1508" s="354">
        <v>185913</v>
      </c>
      <c r="G1508" s="288" t="s">
        <v>117</v>
      </c>
      <c r="H1508" s="288"/>
      <c r="I1508" s="1"/>
      <c r="J1508" s="549"/>
      <c r="K1508" s="10"/>
      <c r="M1508" s="548"/>
      <c r="N1508" s="548"/>
    </row>
    <row r="1509" spans="2:14" s="5" customFormat="1" ht="31.5">
      <c r="B1509" s="1"/>
      <c r="C1509" s="351">
        <v>5466</v>
      </c>
      <c r="D1509" s="352" t="s">
        <v>1557</v>
      </c>
      <c r="E1509" s="353" t="s">
        <v>122</v>
      </c>
      <c r="F1509" s="354">
        <v>12949</v>
      </c>
      <c r="G1509" s="288" t="s">
        <v>117</v>
      </c>
      <c r="H1509" s="288"/>
      <c r="I1509" s="1"/>
      <c r="J1509" s="549"/>
      <c r="K1509" s="10"/>
      <c r="M1509" s="548"/>
      <c r="N1509" s="548"/>
    </row>
    <row r="1510" spans="2:14" s="5" customFormat="1" ht="31.5">
      <c r="B1510" s="1"/>
      <c r="C1510" s="351">
        <v>5467</v>
      </c>
      <c r="D1510" s="352" t="s">
        <v>1558</v>
      </c>
      <c r="E1510" s="353" t="s">
        <v>122</v>
      </c>
      <c r="F1510" s="354">
        <v>131482</v>
      </c>
      <c r="G1510" s="288" t="s">
        <v>117</v>
      </c>
      <c r="H1510" s="288"/>
      <c r="I1510" s="1"/>
      <c r="J1510" s="549"/>
      <c r="K1510" s="10"/>
      <c r="M1510" s="548"/>
      <c r="N1510" s="548"/>
    </row>
    <row r="1511" spans="2:14" s="5" customFormat="1" ht="31.5">
      <c r="B1511" s="1"/>
      <c r="C1511" s="351">
        <v>5469</v>
      </c>
      <c r="D1511" s="352" t="s">
        <v>1559</v>
      </c>
      <c r="E1511" s="353" t="s">
        <v>122</v>
      </c>
      <c r="F1511" s="354">
        <v>15758</v>
      </c>
      <c r="G1511" s="288" t="s">
        <v>117</v>
      </c>
      <c r="H1511" s="288"/>
      <c r="I1511" s="1"/>
      <c r="J1511" s="549"/>
      <c r="K1511" s="10"/>
      <c r="M1511" s="548"/>
      <c r="N1511" s="548"/>
    </row>
    <row r="1512" spans="2:14" s="5" customFormat="1" ht="31.5">
      <c r="B1512" s="1"/>
      <c r="C1512" s="351">
        <v>5471</v>
      </c>
      <c r="D1512" s="352" t="s">
        <v>1560</v>
      </c>
      <c r="E1512" s="353" t="s">
        <v>122</v>
      </c>
      <c r="F1512" s="354">
        <v>9064</v>
      </c>
      <c r="G1512" s="288" t="s">
        <v>117</v>
      </c>
      <c r="H1512" s="288"/>
      <c r="I1512" s="1"/>
      <c r="J1512" s="549"/>
      <c r="K1512" s="10"/>
      <c r="M1512" s="548"/>
      <c r="N1512" s="548"/>
    </row>
    <row r="1513" spans="2:14" s="5" customFormat="1" ht="47.25">
      <c r="B1513" s="1"/>
      <c r="C1513" s="351">
        <v>5472</v>
      </c>
      <c r="D1513" s="352" t="s">
        <v>1561</v>
      </c>
      <c r="E1513" s="353" t="s">
        <v>122</v>
      </c>
      <c r="F1513" s="354">
        <v>6093</v>
      </c>
      <c r="G1513" s="288" t="s">
        <v>117</v>
      </c>
      <c r="H1513" s="288"/>
      <c r="I1513" s="1"/>
      <c r="J1513" s="549"/>
      <c r="K1513" s="10"/>
      <c r="M1513" s="548"/>
      <c r="N1513" s="548"/>
    </row>
    <row r="1514" spans="2:14" s="5" customFormat="1" ht="63">
      <c r="B1514" s="1"/>
      <c r="C1514" s="351">
        <v>5494</v>
      </c>
      <c r="D1514" s="352" t="s">
        <v>1562</v>
      </c>
      <c r="E1514" s="353" t="s">
        <v>125</v>
      </c>
      <c r="F1514" s="354">
        <v>417394</v>
      </c>
      <c r="G1514" s="288" t="s">
        <v>117</v>
      </c>
      <c r="H1514" s="288"/>
      <c r="I1514" s="1"/>
      <c r="J1514" s="549"/>
      <c r="K1514" s="10"/>
      <c r="M1514" s="548"/>
      <c r="N1514" s="548"/>
    </row>
    <row r="1515" spans="2:14" s="5" customFormat="1" ht="47.25">
      <c r="B1515" s="1"/>
      <c r="C1515" s="351">
        <v>5501</v>
      </c>
      <c r="D1515" s="352" t="s">
        <v>1563</v>
      </c>
      <c r="E1515" s="353" t="s">
        <v>125</v>
      </c>
      <c r="F1515" s="354">
        <v>364196</v>
      </c>
      <c r="G1515" s="288" t="s">
        <v>117</v>
      </c>
      <c r="H1515" s="288"/>
      <c r="I1515" s="1"/>
      <c r="J1515" s="549"/>
      <c r="K1515" s="10"/>
      <c r="M1515" s="548"/>
      <c r="N1515" s="548"/>
    </row>
    <row r="1516" spans="2:14" s="5" customFormat="1" ht="63">
      <c r="B1516" s="1"/>
      <c r="C1516" s="351">
        <v>5502</v>
      </c>
      <c r="D1516" s="352" t="s">
        <v>1564</v>
      </c>
      <c r="E1516" s="353" t="s">
        <v>125</v>
      </c>
      <c r="F1516" s="354">
        <v>651096</v>
      </c>
      <c r="G1516" s="288" t="s">
        <v>117</v>
      </c>
      <c r="H1516" s="288"/>
      <c r="I1516" s="1"/>
      <c r="J1516" s="549"/>
      <c r="K1516" s="10"/>
      <c r="M1516" s="548"/>
      <c r="N1516" s="548"/>
    </row>
    <row r="1517" spans="2:14" s="5" customFormat="1" ht="78.75">
      <c r="B1517" s="1"/>
      <c r="C1517" s="351">
        <v>5523</v>
      </c>
      <c r="D1517" s="352" t="s">
        <v>1565</v>
      </c>
      <c r="E1517" s="353" t="s">
        <v>125</v>
      </c>
      <c r="F1517" s="354">
        <v>21089</v>
      </c>
      <c r="G1517" s="288" t="s">
        <v>117</v>
      </c>
      <c r="H1517" s="288"/>
      <c r="I1517" s="1"/>
      <c r="J1517" s="549"/>
      <c r="K1517" s="10"/>
      <c r="M1517" s="548"/>
      <c r="N1517" s="548"/>
    </row>
    <row r="1518" spans="2:14" s="5" customFormat="1" ht="94.5">
      <c r="B1518" s="1"/>
      <c r="C1518" s="351">
        <v>5524</v>
      </c>
      <c r="D1518" s="352" t="s">
        <v>1566</v>
      </c>
      <c r="E1518" s="353" t="s">
        <v>125</v>
      </c>
      <c r="F1518" s="354">
        <v>45018</v>
      </c>
      <c r="G1518" s="288" t="s">
        <v>117</v>
      </c>
      <c r="H1518" s="288"/>
      <c r="I1518" s="1"/>
      <c r="J1518" s="549"/>
      <c r="K1518" s="10"/>
      <c r="M1518" s="548"/>
      <c r="N1518" s="548"/>
    </row>
    <row r="1519" spans="2:14" s="5" customFormat="1" ht="94.5">
      <c r="B1519" s="1"/>
      <c r="C1519" s="351">
        <v>5525</v>
      </c>
      <c r="D1519" s="352" t="s">
        <v>1567</v>
      </c>
      <c r="E1519" s="353" t="s">
        <v>125</v>
      </c>
      <c r="F1519" s="354">
        <v>55215</v>
      </c>
      <c r="G1519" s="288" t="s">
        <v>117</v>
      </c>
      <c r="H1519" s="288"/>
      <c r="I1519" s="1"/>
      <c r="J1519" s="549"/>
      <c r="K1519" s="10"/>
      <c r="M1519" s="548"/>
      <c r="N1519" s="548"/>
    </row>
    <row r="1520" spans="2:14" s="5" customFormat="1" ht="31.5">
      <c r="B1520" s="1"/>
      <c r="C1520" s="351">
        <v>5527</v>
      </c>
      <c r="D1520" s="352" t="s">
        <v>1568</v>
      </c>
      <c r="E1520" s="353" t="s">
        <v>122</v>
      </c>
      <c r="F1520" s="354">
        <v>24245</v>
      </c>
      <c r="G1520" s="288" t="s">
        <v>117</v>
      </c>
      <c r="H1520" s="288"/>
      <c r="I1520" s="1"/>
      <c r="J1520" s="549"/>
      <c r="K1520" s="10"/>
      <c r="M1520" s="548"/>
      <c r="N1520" s="548"/>
    </row>
    <row r="1521" spans="2:14" s="5" customFormat="1" ht="47.25">
      <c r="B1521" s="1"/>
      <c r="C1521" s="351">
        <v>5528</v>
      </c>
      <c r="D1521" s="352" t="s">
        <v>1569</v>
      </c>
      <c r="E1521" s="353" t="s">
        <v>122</v>
      </c>
      <c r="F1521" s="354">
        <v>12050</v>
      </c>
      <c r="G1521" s="288" t="s">
        <v>117</v>
      </c>
      <c r="H1521" s="288"/>
      <c r="I1521" s="1"/>
      <c r="J1521" s="549"/>
      <c r="K1521" s="10"/>
      <c r="M1521" s="548"/>
      <c r="N1521" s="548"/>
    </row>
    <row r="1522" spans="2:14" s="5" customFormat="1" ht="25.5">
      <c r="B1522" s="1"/>
      <c r="C1522" s="351">
        <v>5535</v>
      </c>
      <c r="D1522" s="352" t="s">
        <v>1570</v>
      </c>
      <c r="E1522" s="353" t="s">
        <v>494</v>
      </c>
      <c r="F1522" s="354">
        <v>158370</v>
      </c>
      <c r="G1522" s="288" t="s">
        <v>117</v>
      </c>
      <c r="H1522" s="288"/>
      <c r="I1522" s="1"/>
      <c r="J1522" s="549"/>
      <c r="K1522" s="10"/>
      <c r="M1522" s="548"/>
      <c r="N1522" s="548"/>
    </row>
    <row r="1523" spans="2:14" s="5" customFormat="1" ht="25.5">
      <c r="B1523" s="1"/>
      <c r="C1523" s="351">
        <v>5536</v>
      </c>
      <c r="D1523" s="352" t="s">
        <v>1571</v>
      </c>
      <c r="E1523" s="353" t="s">
        <v>785</v>
      </c>
      <c r="F1523" s="354">
        <v>19796</v>
      </c>
      <c r="G1523" s="288" t="s">
        <v>117</v>
      </c>
      <c r="H1523" s="288"/>
      <c r="I1523" s="1"/>
      <c r="J1523" s="549"/>
      <c r="K1523" s="10"/>
      <c r="M1523" s="548"/>
      <c r="N1523" s="548"/>
    </row>
    <row r="1524" spans="2:14" s="5" customFormat="1" ht="47.25">
      <c r="B1524" s="1"/>
      <c r="C1524" s="351">
        <v>5540</v>
      </c>
      <c r="D1524" s="352" t="s">
        <v>1572</v>
      </c>
      <c r="E1524" s="353" t="s">
        <v>122</v>
      </c>
      <c r="F1524" s="354">
        <v>3036</v>
      </c>
      <c r="G1524" s="288" t="s">
        <v>117</v>
      </c>
      <c r="H1524" s="288"/>
      <c r="I1524" s="1"/>
      <c r="J1524" s="549"/>
      <c r="K1524" s="10"/>
      <c r="M1524" s="548"/>
      <c r="N1524" s="548"/>
    </row>
    <row r="1525" spans="2:14" s="5" customFormat="1" ht="47.25">
      <c r="B1525" s="1"/>
      <c r="C1525" s="351">
        <v>5541</v>
      </c>
      <c r="D1525" s="352" t="s">
        <v>1573</v>
      </c>
      <c r="E1525" s="353" t="s">
        <v>122</v>
      </c>
      <c r="F1525" s="354">
        <v>4724</v>
      </c>
      <c r="G1525" s="288" t="s">
        <v>117</v>
      </c>
      <c r="H1525" s="288"/>
      <c r="I1525" s="1"/>
      <c r="J1525" s="549"/>
      <c r="K1525" s="10"/>
      <c r="M1525" s="548"/>
      <c r="N1525" s="548"/>
    </row>
    <row r="1526" spans="2:14" s="5" customFormat="1" ht="47.25">
      <c r="B1526" s="1"/>
      <c r="C1526" s="351">
        <v>5542</v>
      </c>
      <c r="D1526" s="352" t="s">
        <v>1574</v>
      </c>
      <c r="E1526" s="353" t="s">
        <v>122</v>
      </c>
      <c r="F1526" s="354">
        <v>7076</v>
      </c>
      <c r="G1526" s="288" t="s">
        <v>117</v>
      </c>
      <c r="H1526" s="288"/>
      <c r="I1526" s="1"/>
      <c r="J1526" s="549"/>
      <c r="K1526" s="10"/>
      <c r="M1526" s="548"/>
      <c r="N1526" s="548"/>
    </row>
    <row r="1527" spans="2:14" s="5" customFormat="1" ht="47.25">
      <c r="B1527" s="1"/>
      <c r="C1527" s="351">
        <v>5543</v>
      </c>
      <c r="D1527" s="352" t="s">
        <v>1575</v>
      </c>
      <c r="E1527" s="353" t="s">
        <v>122</v>
      </c>
      <c r="F1527" s="354">
        <v>10476</v>
      </c>
      <c r="G1527" s="288" t="s">
        <v>117</v>
      </c>
      <c r="H1527" s="288"/>
      <c r="I1527" s="1"/>
      <c r="J1527" s="549"/>
      <c r="K1527" s="10"/>
      <c r="M1527" s="548"/>
      <c r="N1527" s="548"/>
    </row>
    <row r="1528" spans="2:14" s="5" customFormat="1" ht="94.5">
      <c r="B1528" s="1"/>
      <c r="C1528" s="351">
        <v>5545</v>
      </c>
      <c r="D1528" s="352" t="s">
        <v>1576</v>
      </c>
      <c r="E1528" s="353" t="s">
        <v>122</v>
      </c>
      <c r="F1528" s="354">
        <v>72659</v>
      </c>
      <c r="G1528" s="288" t="s">
        <v>117</v>
      </c>
      <c r="H1528" s="288"/>
      <c r="I1528" s="1"/>
      <c r="J1528" s="549"/>
      <c r="K1528" s="10"/>
      <c r="M1528" s="548"/>
      <c r="N1528" s="548"/>
    </row>
    <row r="1529" spans="2:14" s="5" customFormat="1" ht="94.5">
      <c r="B1529" s="1"/>
      <c r="C1529" s="351">
        <v>5546</v>
      </c>
      <c r="D1529" s="352" t="s">
        <v>1577</v>
      </c>
      <c r="E1529" s="353" t="s">
        <v>122</v>
      </c>
      <c r="F1529" s="354">
        <v>111025</v>
      </c>
      <c r="G1529" s="288" t="s">
        <v>117</v>
      </c>
      <c r="H1529" s="288"/>
      <c r="I1529" s="1"/>
      <c r="J1529" s="549"/>
      <c r="K1529" s="10"/>
      <c r="M1529" s="548"/>
      <c r="N1529" s="548"/>
    </row>
    <row r="1530" spans="2:14" s="5" customFormat="1" ht="110.25">
      <c r="B1530" s="1"/>
      <c r="C1530" s="351">
        <v>5547</v>
      </c>
      <c r="D1530" s="352" t="s">
        <v>1578</v>
      </c>
      <c r="E1530" s="353" t="s">
        <v>122</v>
      </c>
      <c r="F1530" s="354">
        <v>71707</v>
      </c>
      <c r="G1530" s="288" t="s">
        <v>117</v>
      </c>
      <c r="H1530" s="288"/>
      <c r="I1530" s="1"/>
      <c r="J1530" s="549"/>
      <c r="K1530" s="10"/>
      <c r="M1530" s="548"/>
      <c r="N1530" s="548"/>
    </row>
    <row r="1531" spans="2:14" s="5" customFormat="1" ht="94.5">
      <c r="B1531" s="1"/>
      <c r="C1531" s="351">
        <v>5548</v>
      </c>
      <c r="D1531" s="352" t="s">
        <v>1579</v>
      </c>
      <c r="E1531" s="353" t="s">
        <v>122</v>
      </c>
      <c r="F1531" s="354">
        <v>27784</v>
      </c>
      <c r="G1531" s="288" t="s">
        <v>117</v>
      </c>
      <c r="H1531" s="288"/>
      <c r="I1531" s="1"/>
      <c r="J1531" s="549"/>
      <c r="K1531" s="10"/>
      <c r="M1531" s="548"/>
      <c r="N1531" s="548"/>
    </row>
    <row r="1532" spans="2:14" s="5" customFormat="1" ht="94.5">
      <c r="B1532" s="1"/>
      <c r="C1532" s="351">
        <v>5549</v>
      </c>
      <c r="D1532" s="352" t="s">
        <v>1580</v>
      </c>
      <c r="E1532" s="353" t="s">
        <v>122</v>
      </c>
      <c r="F1532" s="354">
        <v>201361</v>
      </c>
      <c r="G1532" s="288" t="s">
        <v>117</v>
      </c>
      <c r="H1532" s="288"/>
      <c r="I1532" s="1"/>
      <c r="J1532" s="549"/>
      <c r="K1532" s="10"/>
      <c r="M1532" s="548"/>
      <c r="N1532" s="548"/>
    </row>
    <row r="1533" spans="2:14" s="5" customFormat="1" ht="94.5">
      <c r="B1533" s="1"/>
      <c r="C1533" s="351">
        <v>5550</v>
      </c>
      <c r="D1533" s="352" t="s">
        <v>1581</v>
      </c>
      <c r="E1533" s="353" t="s">
        <v>122</v>
      </c>
      <c r="F1533" s="354">
        <v>118093</v>
      </c>
      <c r="G1533" s="288" t="s">
        <v>117</v>
      </c>
      <c r="H1533" s="288"/>
      <c r="I1533" s="1"/>
      <c r="J1533" s="549"/>
      <c r="K1533" s="10"/>
      <c r="M1533" s="548"/>
      <c r="N1533" s="548"/>
    </row>
    <row r="1534" spans="2:14" s="5" customFormat="1" ht="94.5">
      <c r="B1534" s="1"/>
      <c r="C1534" s="351">
        <v>5551</v>
      </c>
      <c r="D1534" s="352" t="s">
        <v>1582</v>
      </c>
      <c r="E1534" s="353" t="s">
        <v>122</v>
      </c>
      <c r="F1534" s="354">
        <v>36684</v>
      </c>
      <c r="G1534" s="288" t="s">
        <v>117</v>
      </c>
      <c r="H1534" s="288"/>
      <c r="I1534" s="1"/>
      <c r="J1534" s="549"/>
      <c r="K1534" s="10"/>
      <c r="M1534" s="548"/>
      <c r="N1534" s="548"/>
    </row>
    <row r="1535" spans="2:14" s="5" customFormat="1" ht="63">
      <c r="B1535" s="1"/>
      <c r="C1535" s="351">
        <v>5552</v>
      </c>
      <c r="D1535" s="352" t="s">
        <v>1583</v>
      </c>
      <c r="E1535" s="353" t="s">
        <v>125</v>
      </c>
      <c r="F1535" s="354">
        <v>14220</v>
      </c>
      <c r="G1535" s="288" t="s">
        <v>117</v>
      </c>
      <c r="H1535" s="288"/>
      <c r="I1535" s="1"/>
      <c r="J1535" s="549"/>
      <c r="K1535" s="10"/>
      <c r="M1535" s="548"/>
      <c r="N1535" s="548"/>
    </row>
    <row r="1536" spans="2:14" s="5" customFormat="1" ht="63">
      <c r="B1536" s="1"/>
      <c r="C1536" s="351">
        <v>5556</v>
      </c>
      <c r="D1536" s="352" t="s">
        <v>1584</v>
      </c>
      <c r="E1536" s="353" t="s">
        <v>122</v>
      </c>
      <c r="F1536" s="354">
        <v>23421</v>
      </c>
      <c r="G1536" s="288" t="s">
        <v>117</v>
      </c>
      <c r="H1536" s="288"/>
      <c r="I1536" s="1"/>
      <c r="J1536" s="549"/>
      <c r="K1536" s="10"/>
      <c r="M1536" s="548"/>
      <c r="N1536" s="548"/>
    </row>
    <row r="1537" spans="2:14" s="5" customFormat="1" ht="45">
      <c r="B1537" s="1"/>
      <c r="C1537" s="458">
        <v>5557</v>
      </c>
      <c r="D1537" s="460" t="s">
        <v>1585</v>
      </c>
      <c r="E1537" s="462" t="s">
        <v>122</v>
      </c>
      <c r="F1537" s="464">
        <v>62949</v>
      </c>
      <c r="G1537" s="288" t="s">
        <v>117</v>
      </c>
      <c r="H1537" s="288"/>
      <c r="I1537" s="1"/>
      <c r="J1537" s="549"/>
      <c r="K1537" s="10"/>
      <c r="M1537" s="548"/>
      <c r="N1537" s="548"/>
    </row>
    <row r="1538" spans="2:14" s="5" customFormat="1" ht="47.25">
      <c r="B1538" s="1"/>
      <c r="C1538" s="351">
        <v>5558</v>
      </c>
      <c r="D1538" s="352" t="s">
        <v>1586</v>
      </c>
      <c r="E1538" s="353" t="s">
        <v>122</v>
      </c>
      <c r="F1538" s="354">
        <v>111878</v>
      </c>
      <c r="G1538" s="288" t="s">
        <v>117</v>
      </c>
      <c r="H1538" s="288"/>
      <c r="I1538" s="1"/>
      <c r="J1538" s="549"/>
      <c r="K1538" s="10"/>
      <c r="M1538" s="548"/>
      <c r="N1538" s="548"/>
    </row>
    <row r="1539" spans="2:14" s="5" customFormat="1" ht="94.5">
      <c r="B1539" s="1"/>
      <c r="C1539" s="351">
        <v>5561</v>
      </c>
      <c r="D1539" s="352" t="s">
        <v>1587</v>
      </c>
      <c r="E1539" s="353" t="s">
        <v>122</v>
      </c>
      <c r="F1539" s="354">
        <v>122091</v>
      </c>
      <c r="G1539" s="288" t="s">
        <v>117</v>
      </c>
      <c r="H1539" s="288"/>
      <c r="I1539" s="1"/>
      <c r="J1539" s="549"/>
      <c r="K1539" s="10"/>
      <c r="M1539" s="548"/>
      <c r="N1539" s="548"/>
    </row>
    <row r="1540" spans="2:14" s="5" customFormat="1" ht="94.5">
      <c r="B1540" s="1"/>
      <c r="C1540" s="351">
        <v>5562</v>
      </c>
      <c r="D1540" s="352" t="s">
        <v>1588</v>
      </c>
      <c r="E1540" s="353" t="s">
        <v>122</v>
      </c>
      <c r="F1540" s="354">
        <v>76625</v>
      </c>
      <c r="G1540" s="288" t="s">
        <v>117</v>
      </c>
      <c r="H1540" s="288"/>
      <c r="I1540" s="1"/>
      <c r="J1540" s="549"/>
      <c r="K1540" s="10"/>
      <c r="M1540" s="548"/>
      <c r="N1540" s="548"/>
    </row>
    <row r="1541" spans="2:14" s="5" customFormat="1" ht="47.25">
      <c r="B1541" s="1"/>
      <c r="C1541" s="351">
        <v>5567</v>
      </c>
      <c r="D1541" s="352" t="s">
        <v>1589</v>
      </c>
      <c r="E1541" s="353" t="s">
        <v>122</v>
      </c>
      <c r="F1541" s="354">
        <v>16083</v>
      </c>
      <c r="G1541" s="288" t="s">
        <v>117</v>
      </c>
      <c r="H1541" s="288"/>
      <c r="I1541" s="1"/>
      <c r="J1541" s="549"/>
      <c r="K1541" s="10"/>
      <c r="M1541" s="548"/>
      <c r="N1541" s="548"/>
    </row>
    <row r="1542" spans="2:14" s="5" customFormat="1" ht="94.5">
      <c r="B1542" s="1"/>
      <c r="C1542" s="351">
        <v>5570</v>
      </c>
      <c r="D1542" s="352" t="s">
        <v>1590</v>
      </c>
      <c r="E1542" s="353" t="s">
        <v>122</v>
      </c>
      <c r="F1542" s="354">
        <v>275038</v>
      </c>
      <c r="G1542" s="288" t="s">
        <v>117</v>
      </c>
      <c r="H1542" s="288"/>
      <c r="I1542" s="1"/>
      <c r="J1542" s="549"/>
      <c r="K1542" s="10"/>
      <c r="M1542" s="548"/>
      <c r="N1542" s="548"/>
    </row>
    <row r="1543" spans="2:14" s="5" customFormat="1" ht="94.5">
      <c r="B1543" s="1"/>
      <c r="C1543" s="351">
        <v>5571</v>
      </c>
      <c r="D1543" s="352" t="s">
        <v>1591</v>
      </c>
      <c r="E1543" s="353" t="s">
        <v>122</v>
      </c>
      <c r="F1543" s="354">
        <v>56838</v>
      </c>
      <c r="G1543" s="288" t="s">
        <v>117</v>
      </c>
      <c r="H1543" s="288"/>
      <c r="I1543" s="1"/>
      <c r="J1543" s="549"/>
      <c r="K1543" s="10"/>
      <c r="M1543" s="548"/>
      <c r="N1543" s="548"/>
    </row>
    <row r="1544" spans="2:14" s="5" customFormat="1" ht="94.5">
      <c r="B1544" s="1"/>
      <c r="C1544" s="351">
        <v>5572</v>
      </c>
      <c r="D1544" s="352" t="s">
        <v>1592</v>
      </c>
      <c r="E1544" s="353" t="s">
        <v>122</v>
      </c>
      <c r="F1544" s="354">
        <v>27582</v>
      </c>
      <c r="G1544" s="288" t="s">
        <v>117</v>
      </c>
      <c r="H1544" s="288"/>
      <c r="I1544" s="1"/>
      <c r="J1544" s="549"/>
      <c r="K1544" s="10"/>
      <c r="M1544" s="548"/>
      <c r="N1544" s="548"/>
    </row>
    <row r="1545" spans="2:14" s="5" customFormat="1" ht="94.5">
      <c r="B1545" s="1"/>
      <c r="C1545" s="351">
        <v>5573</v>
      </c>
      <c r="D1545" s="352" t="s">
        <v>1593</v>
      </c>
      <c r="E1545" s="353" t="s">
        <v>122</v>
      </c>
      <c r="F1545" s="354">
        <v>22535</v>
      </c>
      <c r="G1545" s="288" t="s">
        <v>117</v>
      </c>
      <c r="H1545" s="288"/>
      <c r="I1545" s="1"/>
      <c r="J1545" s="549"/>
      <c r="K1545" s="10"/>
      <c r="M1545" s="548"/>
      <c r="N1545" s="548"/>
    </row>
    <row r="1546" spans="2:14" s="5" customFormat="1" ht="94.5">
      <c r="B1546" s="1"/>
      <c r="C1546" s="351">
        <v>5574</v>
      </c>
      <c r="D1546" s="352" t="s">
        <v>1594</v>
      </c>
      <c r="E1546" s="353" t="s">
        <v>122</v>
      </c>
      <c r="F1546" s="354">
        <v>14897</v>
      </c>
      <c r="G1546" s="288" t="s">
        <v>117</v>
      </c>
      <c r="H1546" s="288"/>
      <c r="I1546" s="1"/>
      <c r="J1546" s="549"/>
      <c r="K1546" s="10"/>
      <c r="M1546" s="548"/>
      <c r="N1546" s="548"/>
    </row>
    <row r="1547" spans="2:14" s="5" customFormat="1" ht="94.5">
      <c r="B1547" s="1"/>
      <c r="C1547" s="351">
        <v>5575</v>
      </c>
      <c r="D1547" s="352" t="s">
        <v>1595</v>
      </c>
      <c r="E1547" s="353" t="s">
        <v>122</v>
      </c>
      <c r="F1547" s="354">
        <v>47863</v>
      </c>
      <c r="G1547" s="288" t="s">
        <v>117</v>
      </c>
      <c r="H1547" s="288"/>
      <c r="I1547" s="1"/>
      <c r="J1547" s="549"/>
      <c r="K1547" s="10"/>
      <c r="M1547" s="548"/>
      <c r="N1547" s="548"/>
    </row>
    <row r="1548" spans="2:14" s="5" customFormat="1" ht="94.5">
      <c r="B1548" s="1"/>
      <c r="C1548" s="351">
        <v>5576</v>
      </c>
      <c r="D1548" s="352" t="s">
        <v>1596</v>
      </c>
      <c r="E1548" s="353" t="s">
        <v>122</v>
      </c>
      <c r="F1548" s="354">
        <v>18716</v>
      </c>
      <c r="G1548" s="288" t="s">
        <v>117</v>
      </c>
      <c r="H1548" s="288"/>
      <c r="I1548" s="1"/>
      <c r="J1548" s="549"/>
      <c r="K1548" s="10"/>
      <c r="M1548" s="548"/>
      <c r="N1548" s="548"/>
    </row>
    <row r="1549" spans="2:14" s="5" customFormat="1" ht="94.5">
      <c r="B1549" s="1"/>
      <c r="C1549" s="351">
        <v>5577</v>
      </c>
      <c r="D1549" s="352" t="s">
        <v>1597</v>
      </c>
      <c r="E1549" s="353" t="s">
        <v>122</v>
      </c>
      <c r="F1549" s="354">
        <v>220536</v>
      </c>
      <c r="G1549" s="288" t="s">
        <v>117</v>
      </c>
      <c r="H1549" s="288"/>
      <c r="I1549" s="1"/>
      <c r="J1549" s="549"/>
      <c r="K1549" s="10"/>
      <c r="M1549" s="548"/>
      <c r="N1549" s="548"/>
    </row>
    <row r="1550" spans="2:14" s="5" customFormat="1" ht="94.5">
      <c r="B1550" s="1"/>
      <c r="C1550" s="351">
        <v>5581</v>
      </c>
      <c r="D1550" s="352" t="s">
        <v>1598</v>
      </c>
      <c r="E1550" s="353" t="s">
        <v>122</v>
      </c>
      <c r="F1550" s="354">
        <v>318273</v>
      </c>
      <c r="G1550" s="288" t="s">
        <v>117</v>
      </c>
      <c r="H1550" s="288"/>
      <c r="I1550" s="1"/>
      <c r="J1550" s="549"/>
      <c r="K1550" s="10"/>
      <c r="M1550" s="548"/>
      <c r="N1550" s="548"/>
    </row>
    <row r="1551" spans="2:14" s="5" customFormat="1" ht="94.5">
      <c r="B1551" s="1"/>
      <c r="C1551" s="351">
        <v>5582</v>
      </c>
      <c r="D1551" s="352" t="s">
        <v>1599</v>
      </c>
      <c r="E1551" s="353" t="s">
        <v>122</v>
      </c>
      <c r="F1551" s="354">
        <v>49637</v>
      </c>
      <c r="G1551" s="288" t="s">
        <v>117</v>
      </c>
      <c r="H1551" s="288"/>
      <c r="I1551" s="1"/>
      <c r="J1551" s="549"/>
      <c r="K1551" s="10"/>
      <c r="M1551" s="548"/>
      <c r="N1551" s="548"/>
    </row>
    <row r="1552" spans="2:14" s="5" customFormat="1" ht="94.5">
      <c r="B1552" s="1"/>
      <c r="C1552" s="351">
        <v>5585</v>
      </c>
      <c r="D1552" s="352" t="s">
        <v>1600</v>
      </c>
      <c r="E1552" s="353" t="s">
        <v>125</v>
      </c>
      <c r="F1552" s="354">
        <v>50789</v>
      </c>
      <c r="G1552" s="288" t="s">
        <v>117</v>
      </c>
      <c r="H1552" s="288"/>
      <c r="I1552" s="1"/>
      <c r="J1552" s="549"/>
      <c r="K1552" s="10"/>
      <c r="M1552" s="548"/>
      <c r="N1552" s="548"/>
    </row>
    <row r="1553" spans="2:14" s="5" customFormat="1" ht="47.25">
      <c r="B1553" s="1"/>
      <c r="C1553" s="351">
        <v>5586</v>
      </c>
      <c r="D1553" s="352" t="s">
        <v>1601</v>
      </c>
      <c r="E1553" s="353" t="s">
        <v>122</v>
      </c>
      <c r="F1553" s="354">
        <v>31161</v>
      </c>
      <c r="G1553" s="288" t="s">
        <v>117</v>
      </c>
      <c r="H1553" s="288"/>
      <c r="I1553" s="1"/>
      <c r="J1553" s="549"/>
      <c r="K1553" s="10"/>
      <c r="M1553" s="548"/>
      <c r="N1553" s="548"/>
    </row>
    <row r="1554" spans="2:14" s="5" customFormat="1" ht="47.25">
      <c r="B1554" s="1"/>
      <c r="C1554" s="351">
        <v>5587</v>
      </c>
      <c r="D1554" s="352" t="s">
        <v>1602</v>
      </c>
      <c r="E1554" s="353" t="s">
        <v>122</v>
      </c>
      <c r="F1554" s="354">
        <v>61042</v>
      </c>
      <c r="G1554" s="288" t="s">
        <v>117</v>
      </c>
      <c r="H1554" s="288"/>
      <c r="I1554" s="1"/>
      <c r="J1554" s="549"/>
      <c r="K1554" s="10"/>
      <c r="M1554" s="548"/>
      <c r="N1554" s="548"/>
    </row>
    <row r="1555" spans="2:14" s="5" customFormat="1" ht="94.5">
      <c r="B1555" s="1"/>
      <c r="C1555" s="351">
        <v>5588</v>
      </c>
      <c r="D1555" s="352" t="s">
        <v>1603</v>
      </c>
      <c r="E1555" s="353" t="s">
        <v>122</v>
      </c>
      <c r="F1555" s="354">
        <v>127998</v>
      </c>
      <c r="G1555" s="288" t="s">
        <v>117</v>
      </c>
      <c r="H1555" s="288"/>
      <c r="I1555" s="1"/>
      <c r="J1555" s="549"/>
      <c r="K1555" s="10"/>
      <c r="M1555" s="548"/>
      <c r="N1555" s="548"/>
    </row>
    <row r="1556" spans="2:14" s="5" customFormat="1" ht="78.75">
      <c r="B1556" s="1"/>
      <c r="C1556" s="351">
        <v>5591</v>
      </c>
      <c r="D1556" s="352" t="s">
        <v>1604</v>
      </c>
      <c r="E1556" s="353" t="s">
        <v>122</v>
      </c>
      <c r="F1556" s="354">
        <v>224682</v>
      </c>
      <c r="G1556" s="288" t="s">
        <v>117</v>
      </c>
      <c r="H1556" s="288"/>
      <c r="I1556" s="1"/>
      <c r="J1556" s="549"/>
      <c r="K1556" s="10"/>
      <c r="M1556" s="548"/>
      <c r="N1556" s="548"/>
    </row>
    <row r="1557" spans="2:14" s="5" customFormat="1" ht="63">
      <c r="B1557" s="1"/>
      <c r="C1557" s="351">
        <v>5595</v>
      </c>
      <c r="D1557" s="352" t="s">
        <v>1605</v>
      </c>
      <c r="E1557" s="353" t="s">
        <v>122</v>
      </c>
      <c r="F1557" s="354">
        <v>118978</v>
      </c>
      <c r="G1557" s="288" t="s">
        <v>117</v>
      </c>
      <c r="H1557" s="288"/>
      <c r="I1557" s="1"/>
      <c r="J1557" s="549"/>
      <c r="K1557" s="10"/>
      <c r="M1557" s="548"/>
      <c r="N1557" s="548"/>
    </row>
    <row r="1558" spans="2:14" s="5" customFormat="1" ht="110.25">
      <c r="B1558" s="1"/>
      <c r="C1558" s="351">
        <v>5599</v>
      </c>
      <c r="D1558" s="352" t="s">
        <v>1606</v>
      </c>
      <c r="E1558" s="353" t="s">
        <v>122</v>
      </c>
      <c r="F1558" s="354">
        <v>172176</v>
      </c>
      <c r="G1558" s="288" t="s">
        <v>117</v>
      </c>
      <c r="H1558" s="288"/>
      <c r="I1558" s="1"/>
      <c r="J1558" s="549"/>
      <c r="K1558" s="10"/>
      <c r="M1558" s="548"/>
      <c r="N1558" s="548"/>
    </row>
    <row r="1559" spans="2:14" s="5" customFormat="1" ht="78.75">
      <c r="B1559" s="1"/>
      <c r="C1559" s="351">
        <v>5602</v>
      </c>
      <c r="D1559" s="352" t="s">
        <v>1607</v>
      </c>
      <c r="E1559" s="353" t="s">
        <v>122</v>
      </c>
      <c r="F1559" s="354">
        <v>3214376</v>
      </c>
      <c r="G1559" s="288" t="s">
        <v>117</v>
      </c>
      <c r="H1559" s="288"/>
      <c r="I1559" s="1"/>
      <c r="J1559" s="549"/>
      <c r="K1559" s="10"/>
      <c r="M1559" s="548"/>
      <c r="N1559" s="548"/>
    </row>
    <row r="1560" spans="2:14" s="5" customFormat="1" ht="78.75">
      <c r="B1560" s="1"/>
      <c r="C1560" s="351">
        <v>5603</v>
      </c>
      <c r="D1560" s="352" t="s">
        <v>1608</v>
      </c>
      <c r="E1560" s="353" t="s">
        <v>122</v>
      </c>
      <c r="F1560" s="354">
        <v>105755</v>
      </c>
      <c r="G1560" s="288" t="s">
        <v>117</v>
      </c>
      <c r="H1560" s="288"/>
      <c r="I1560" s="1"/>
      <c r="J1560" s="549"/>
      <c r="K1560" s="10"/>
      <c r="M1560" s="548"/>
      <c r="N1560" s="548"/>
    </row>
    <row r="1561" spans="2:14" s="5" customFormat="1" ht="63">
      <c r="B1561" s="1"/>
      <c r="C1561" s="351">
        <v>5604</v>
      </c>
      <c r="D1561" s="352" t="s">
        <v>1609</v>
      </c>
      <c r="E1561" s="353" t="s">
        <v>122</v>
      </c>
      <c r="F1561" s="354">
        <v>84020</v>
      </c>
      <c r="G1561" s="288" t="s">
        <v>117</v>
      </c>
      <c r="H1561" s="288"/>
      <c r="I1561" s="1"/>
      <c r="J1561" s="549"/>
      <c r="K1561" s="10"/>
      <c r="M1561" s="548"/>
      <c r="N1561" s="548"/>
    </row>
    <row r="1562" spans="2:14" s="5" customFormat="1" ht="63">
      <c r="B1562" s="1"/>
      <c r="C1562" s="351">
        <v>5606</v>
      </c>
      <c r="D1562" s="352" t="s">
        <v>1610</v>
      </c>
      <c r="E1562" s="353" t="s">
        <v>122</v>
      </c>
      <c r="F1562" s="354">
        <v>170146</v>
      </c>
      <c r="G1562" s="288" t="s">
        <v>117</v>
      </c>
      <c r="H1562" s="288"/>
      <c r="I1562" s="1"/>
      <c r="J1562" s="549"/>
      <c r="K1562" s="10"/>
      <c r="M1562" s="548"/>
      <c r="N1562" s="548"/>
    </row>
    <row r="1563" spans="2:14" s="5" customFormat="1" ht="78.75">
      <c r="B1563" s="1"/>
      <c r="C1563" s="351">
        <v>5610</v>
      </c>
      <c r="D1563" s="352" t="s">
        <v>1611</v>
      </c>
      <c r="E1563" s="353" t="s">
        <v>122</v>
      </c>
      <c r="F1563" s="354">
        <v>128893</v>
      </c>
      <c r="G1563" s="288" t="s">
        <v>117</v>
      </c>
      <c r="H1563" s="288"/>
      <c r="I1563" s="1"/>
      <c r="J1563" s="549"/>
      <c r="K1563" s="10"/>
      <c r="M1563" s="548"/>
      <c r="N1563" s="548"/>
    </row>
    <row r="1564" spans="2:14" s="5" customFormat="1" ht="63">
      <c r="B1564" s="1"/>
      <c r="C1564" s="351">
        <v>5611</v>
      </c>
      <c r="D1564" s="352" t="s">
        <v>1612</v>
      </c>
      <c r="E1564" s="353" t="s">
        <v>122</v>
      </c>
      <c r="F1564" s="354">
        <v>69435</v>
      </c>
      <c r="G1564" s="288" t="s">
        <v>117</v>
      </c>
      <c r="H1564" s="288"/>
      <c r="I1564" s="1"/>
      <c r="J1564" s="549"/>
      <c r="K1564" s="10"/>
      <c r="M1564" s="548"/>
      <c r="N1564" s="548"/>
    </row>
    <row r="1565" spans="2:14" s="5" customFormat="1" ht="78.75">
      <c r="B1565" s="1"/>
      <c r="C1565" s="351">
        <v>5616</v>
      </c>
      <c r="D1565" s="352" t="s">
        <v>1613</v>
      </c>
      <c r="E1565" s="353" t="s">
        <v>122</v>
      </c>
      <c r="F1565" s="354">
        <v>11224</v>
      </c>
      <c r="G1565" s="288" t="s">
        <v>117</v>
      </c>
      <c r="H1565" s="288"/>
      <c r="I1565" s="1"/>
      <c r="J1565" s="549"/>
      <c r="K1565" s="10"/>
      <c r="M1565" s="548"/>
      <c r="N1565" s="548"/>
    </row>
    <row r="1566" spans="2:14" s="5" customFormat="1" ht="47.25">
      <c r="B1566" s="1"/>
      <c r="C1566" s="351">
        <v>5621</v>
      </c>
      <c r="D1566" s="352" t="s">
        <v>1614</v>
      </c>
      <c r="E1566" s="353" t="s">
        <v>122</v>
      </c>
      <c r="F1566" s="354">
        <v>23701</v>
      </c>
      <c r="G1566" s="288" t="s">
        <v>117</v>
      </c>
      <c r="H1566" s="288"/>
      <c r="I1566" s="1"/>
      <c r="J1566" s="549"/>
      <c r="K1566" s="10"/>
      <c r="M1566" s="548"/>
      <c r="N1566" s="548"/>
    </row>
    <row r="1567" spans="2:14" s="5" customFormat="1" ht="94.5">
      <c r="B1567" s="1"/>
      <c r="C1567" s="351">
        <v>5625</v>
      </c>
      <c r="D1567" s="352" t="s">
        <v>1615</v>
      </c>
      <c r="E1567" s="353" t="s">
        <v>125</v>
      </c>
      <c r="F1567" s="354">
        <v>172583</v>
      </c>
      <c r="G1567" s="288" t="s">
        <v>117</v>
      </c>
      <c r="H1567" s="288" t="s">
        <v>145</v>
      </c>
      <c r="I1567" s="1"/>
      <c r="J1567" s="549"/>
      <c r="K1567" s="10"/>
      <c r="M1567" s="548"/>
      <c r="N1567" s="548"/>
    </row>
    <row r="1568" spans="2:14" s="5" customFormat="1" ht="78.75">
      <c r="B1568" s="1"/>
      <c r="C1568" s="351">
        <v>5626</v>
      </c>
      <c r="D1568" s="352" t="s">
        <v>1616</v>
      </c>
      <c r="E1568" s="353" t="s">
        <v>125</v>
      </c>
      <c r="F1568" s="354">
        <v>9078</v>
      </c>
      <c r="G1568" s="288" t="s">
        <v>117</v>
      </c>
      <c r="H1568" s="288"/>
      <c r="I1568" s="1"/>
      <c r="J1568" s="549"/>
      <c r="K1568" s="10"/>
      <c r="M1568" s="548"/>
      <c r="N1568" s="548"/>
    </row>
    <row r="1569" spans="2:14" s="5" customFormat="1" ht="78.75">
      <c r="B1569" s="1"/>
      <c r="C1569" s="351">
        <v>5628</v>
      </c>
      <c r="D1569" s="352" t="s">
        <v>1617</v>
      </c>
      <c r="E1569" s="353" t="s">
        <v>122</v>
      </c>
      <c r="F1569" s="354">
        <v>10320</v>
      </c>
      <c r="G1569" s="288" t="s">
        <v>117</v>
      </c>
      <c r="H1569" s="288"/>
      <c r="I1569" s="1"/>
      <c r="J1569" s="549"/>
      <c r="K1569" s="10"/>
      <c r="M1569" s="548"/>
      <c r="N1569" s="548"/>
    </row>
    <row r="1570" spans="2:14" s="5" customFormat="1" ht="47.25">
      <c r="B1570" s="1"/>
      <c r="C1570" s="351">
        <v>5629</v>
      </c>
      <c r="D1570" s="352" t="s">
        <v>1618</v>
      </c>
      <c r="E1570" s="353" t="s">
        <v>122</v>
      </c>
      <c r="F1570" s="354">
        <v>49959</v>
      </c>
      <c r="G1570" s="288" t="s">
        <v>117</v>
      </c>
      <c r="H1570" s="288"/>
      <c r="I1570" s="1"/>
      <c r="J1570" s="549"/>
      <c r="K1570" s="10"/>
      <c r="M1570" s="548"/>
      <c r="N1570" s="548"/>
    </row>
    <row r="1571" spans="2:14" s="5" customFormat="1" ht="47.25">
      <c r="B1571" s="1"/>
      <c r="C1571" s="351">
        <v>5630</v>
      </c>
      <c r="D1571" s="352" t="s">
        <v>1619</v>
      </c>
      <c r="E1571" s="353" t="s">
        <v>122</v>
      </c>
      <c r="F1571" s="354">
        <v>49107</v>
      </c>
      <c r="G1571" s="288" t="s">
        <v>117</v>
      </c>
      <c r="H1571" s="288"/>
      <c r="I1571" s="1"/>
      <c r="J1571" s="549"/>
      <c r="K1571" s="10"/>
      <c r="M1571" s="548"/>
      <c r="N1571" s="548"/>
    </row>
    <row r="1572" spans="2:14" s="5" customFormat="1" ht="63">
      <c r="B1572" s="1"/>
      <c r="C1572" s="351">
        <v>5634</v>
      </c>
      <c r="D1572" s="352" t="s">
        <v>1620</v>
      </c>
      <c r="E1572" s="353" t="s">
        <v>122</v>
      </c>
      <c r="F1572" s="354">
        <v>3788</v>
      </c>
      <c r="G1572" s="288" t="s">
        <v>117</v>
      </c>
      <c r="H1572" s="288"/>
      <c r="I1572" s="1"/>
      <c r="J1572" s="549"/>
      <c r="K1572" s="10"/>
      <c r="M1572" s="548"/>
      <c r="N1572" s="548"/>
    </row>
    <row r="1573" spans="2:14" s="5" customFormat="1" ht="47.25">
      <c r="B1573" s="1"/>
      <c r="C1573" s="351">
        <v>5641</v>
      </c>
      <c r="D1573" s="352" t="s">
        <v>1621</v>
      </c>
      <c r="E1573" s="353" t="s">
        <v>116</v>
      </c>
      <c r="F1573" s="354">
        <v>86588</v>
      </c>
      <c r="G1573" s="288" t="s">
        <v>117</v>
      </c>
      <c r="H1573" s="288"/>
      <c r="I1573" s="1"/>
      <c r="J1573" s="549"/>
      <c r="K1573" s="10"/>
      <c r="M1573" s="548"/>
      <c r="N1573" s="548"/>
    </row>
    <row r="1574" spans="2:14" s="5" customFormat="1" ht="47.25">
      <c r="B1574" s="1"/>
      <c r="C1574" s="351">
        <v>5642</v>
      </c>
      <c r="D1574" s="352" t="s">
        <v>1622</v>
      </c>
      <c r="E1574" s="353" t="s">
        <v>116</v>
      </c>
      <c r="F1574" s="354">
        <v>16021</v>
      </c>
      <c r="G1574" s="288" t="s">
        <v>117</v>
      </c>
      <c r="H1574" s="288"/>
      <c r="I1574" s="1"/>
      <c r="J1574" s="549"/>
      <c r="K1574" s="10"/>
      <c r="M1574" s="548"/>
      <c r="N1574" s="548"/>
    </row>
    <row r="1575" spans="2:14" s="5" customFormat="1" ht="63">
      <c r="B1575" s="1"/>
      <c r="C1575" s="351">
        <v>5644</v>
      </c>
      <c r="D1575" s="352" t="s">
        <v>1623</v>
      </c>
      <c r="E1575" s="353" t="s">
        <v>116</v>
      </c>
      <c r="F1575" s="354">
        <v>12163</v>
      </c>
      <c r="G1575" s="288" t="s">
        <v>117</v>
      </c>
      <c r="H1575" s="288"/>
      <c r="I1575" s="1"/>
      <c r="J1575" s="549"/>
      <c r="K1575" s="10"/>
      <c r="M1575" s="548"/>
      <c r="N1575" s="548"/>
    </row>
    <row r="1576" spans="2:14" s="5" customFormat="1" ht="31.5">
      <c r="B1576" s="1"/>
      <c r="C1576" s="351">
        <v>5645</v>
      </c>
      <c r="D1576" s="352" t="s">
        <v>1624</v>
      </c>
      <c r="E1576" s="353" t="s">
        <v>116</v>
      </c>
      <c r="F1576" s="354">
        <v>8504</v>
      </c>
      <c r="G1576" s="288" t="s">
        <v>117</v>
      </c>
      <c r="H1576" s="288"/>
      <c r="I1576" s="1"/>
      <c r="J1576" s="549"/>
      <c r="K1576" s="10"/>
      <c r="M1576" s="548"/>
      <c r="N1576" s="548"/>
    </row>
    <row r="1577" spans="2:14" s="5" customFormat="1" ht="31.5">
      <c r="B1577" s="1"/>
      <c r="C1577" s="351">
        <v>5646</v>
      </c>
      <c r="D1577" s="352" t="s">
        <v>1625</v>
      </c>
      <c r="E1577" s="353" t="s">
        <v>122</v>
      </c>
      <c r="F1577" s="354">
        <v>7676</v>
      </c>
      <c r="G1577" s="288" t="s">
        <v>117</v>
      </c>
      <c r="H1577" s="288"/>
      <c r="I1577" s="1"/>
      <c r="J1577" s="549"/>
      <c r="K1577" s="10"/>
      <c r="M1577" s="548"/>
      <c r="N1577" s="548"/>
    </row>
    <row r="1578" spans="2:14" s="5" customFormat="1" ht="31.5">
      <c r="B1578" s="1"/>
      <c r="C1578" s="351">
        <v>5647</v>
      </c>
      <c r="D1578" s="352" t="s">
        <v>1626</v>
      </c>
      <c r="E1578" s="353" t="s">
        <v>116</v>
      </c>
      <c r="F1578" s="354">
        <v>9062</v>
      </c>
      <c r="G1578" s="288" t="s">
        <v>117</v>
      </c>
      <c r="H1578" s="288"/>
      <c r="I1578" s="1"/>
      <c r="J1578" s="549"/>
      <c r="K1578" s="10"/>
      <c r="M1578" s="548"/>
      <c r="N1578" s="548"/>
    </row>
    <row r="1579" spans="2:14" s="5" customFormat="1" ht="78.75">
      <c r="B1579" s="1"/>
      <c r="C1579" s="351">
        <v>5683</v>
      </c>
      <c r="D1579" s="352" t="s">
        <v>1627</v>
      </c>
      <c r="E1579" s="353" t="s">
        <v>125</v>
      </c>
      <c r="F1579" s="354">
        <v>204953</v>
      </c>
      <c r="G1579" s="288" t="s">
        <v>117</v>
      </c>
      <c r="H1579" s="288"/>
      <c r="I1579" s="1"/>
      <c r="J1579" s="549"/>
      <c r="K1579" s="10"/>
      <c r="M1579" s="548"/>
      <c r="N1579" s="548"/>
    </row>
    <row r="1580" spans="2:14" s="5" customFormat="1" ht="47.25">
      <c r="B1580" s="1"/>
      <c r="C1580" s="351">
        <v>5684</v>
      </c>
      <c r="D1580" s="352" t="s">
        <v>1628</v>
      </c>
      <c r="E1580" s="353" t="s">
        <v>125</v>
      </c>
      <c r="F1580" s="354">
        <v>331772</v>
      </c>
      <c r="G1580" s="288" t="s">
        <v>117</v>
      </c>
      <c r="H1580" s="288"/>
      <c r="I1580" s="1"/>
      <c r="J1580" s="549"/>
      <c r="K1580" s="10"/>
      <c r="M1580" s="548"/>
      <c r="N1580" s="548"/>
    </row>
    <row r="1581" spans="2:14" s="5" customFormat="1" ht="63">
      <c r="B1581" s="1"/>
      <c r="C1581" s="351">
        <v>5686</v>
      </c>
      <c r="D1581" s="352" t="s">
        <v>1629</v>
      </c>
      <c r="E1581" s="353" t="s">
        <v>119</v>
      </c>
      <c r="F1581" s="354">
        <v>824867</v>
      </c>
      <c r="G1581" s="288" t="s">
        <v>117</v>
      </c>
      <c r="H1581" s="288" t="s">
        <v>145</v>
      </c>
      <c r="I1581" s="1"/>
      <c r="J1581" s="549"/>
      <c r="K1581" s="10"/>
      <c r="M1581" s="548"/>
      <c r="N1581" s="548"/>
    </row>
    <row r="1582" spans="2:14" s="5" customFormat="1" ht="37.5" customHeight="1">
      <c r="B1582" s="1"/>
      <c r="C1582" s="351">
        <v>5688</v>
      </c>
      <c r="D1582" s="352" t="s">
        <v>1630</v>
      </c>
      <c r="E1582" s="353" t="s">
        <v>125</v>
      </c>
      <c r="F1582" s="354">
        <v>4045775</v>
      </c>
      <c r="G1582" s="288" t="s">
        <v>117</v>
      </c>
      <c r="H1582" s="288"/>
      <c r="I1582" s="1"/>
      <c r="J1582" s="549"/>
      <c r="K1582" s="10"/>
      <c r="M1582" s="548"/>
      <c r="N1582" s="548"/>
    </row>
    <row r="1583" spans="2:14" s="5" customFormat="1" ht="94.5">
      <c r="B1583" s="1"/>
      <c r="C1583" s="351">
        <v>5690</v>
      </c>
      <c r="D1583" s="352" t="s">
        <v>1631</v>
      </c>
      <c r="E1583" s="353" t="s">
        <v>125</v>
      </c>
      <c r="F1583" s="354">
        <v>322957</v>
      </c>
      <c r="G1583" s="288" t="s">
        <v>117</v>
      </c>
      <c r="H1583" s="288"/>
      <c r="I1583" s="1"/>
      <c r="J1583" s="549"/>
      <c r="K1583" s="10"/>
      <c r="M1583" s="548"/>
      <c r="N1583" s="548"/>
    </row>
    <row r="1584" spans="2:14" s="5" customFormat="1" ht="78.75">
      <c r="B1584" s="1"/>
      <c r="C1584" s="351">
        <v>5691</v>
      </c>
      <c r="D1584" s="352" t="s">
        <v>1632</v>
      </c>
      <c r="E1584" s="353" t="s">
        <v>125</v>
      </c>
      <c r="F1584" s="354">
        <v>537912</v>
      </c>
      <c r="G1584" s="288" t="s">
        <v>117</v>
      </c>
      <c r="H1584" s="288"/>
      <c r="I1584" s="1"/>
      <c r="J1584" s="549"/>
      <c r="K1584" s="10"/>
      <c r="M1584" s="548"/>
      <c r="N1584" s="548"/>
    </row>
    <row r="1585" spans="2:14" s="5" customFormat="1" ht="78.75">
      <c r="B1585" s="1"/>
      <c r="C1585" s="351">
        <v>5692</v>
      </c>
      <c r="D1585" s="352" t="s">
        <v>1633</v>
      </c>
      <c r="E1585" s="353" t="s">
        <v>125</v>
      </c>
      <c r="F1585" s="354">
        <v>902970</v>
      </c>
      <c r="G1585" s="288" t="s">
        <v>117</v>
      </c>
      <c r="H1585" s="288"/>
      <c r="I1585" s="1"/>
      <c r="J1585" s="549"/>
      <c r="K1585" s="10"/>
      <c r="M1585" s="548"/>
      <c r="N1585" s="548"/>
    </row>
    <row r="1586" spans="2:14" s="5" customFormat="1" ht="94.5">
      <c r="B1586" s="1"/>
      <c r="C1586" s="351">
        <v>5693</v>
      </c>
      <c r="D1586" s="352" t="s">
        <v>1634</v>
      </c>
      <c r="E1586" s="353" t="s">
        <v>125</v>
      </c>
      <c r="F1586" s="354">
        <v>1060351</v>
      </c>
      <c r="G1586" s="288" t="s">
        <v>117</v>
      </c>
      <c r="H1586" s="288"/>
      <c r="I1586" s="1"/>
      <c r="J1586" s="549"/>
      <c r="K1586" s="10"/>
      <c r="M1586" s="548"/>
      <c r="N1586" s="548"/>
    </row>
    <row r="1587" spans="2:14" s="5" customFormat="1" ht="63">
      <c r="B1587" s="1"/>
      <c r="C1587" s="351">
        <v>5696</v>
      </c>
      <c r="D1587" s="352" t="s">
        <v>1635</v>
      </c>
      <c r="E1587" s="353" t="s">
        <v>125</v>
      </c>
      <c r="F1587" s="354">
        <v>551028</v>
      </c>
      <c r="G1587" s="288" t="s">
        <v>117</v>
      </c>
      <c r="H1587" s="288"/>
      <c r="I1587" s="1"/>
      <c r="J1587" s="549"/>
      <c r="K1587" s="10"/>
      <c r="M1587" s="548"/>
      <c r="N1587" s="548"/>
    </row>
    <row r="1588" spans="2:14" s="5" customFormat="1" ht="78.75">
      <c r="B1588" s="1"/>
      <c r="C1588" s="351">
        <v>5697</v>
      </c>
      <c r="D1588" s="352" t="s">
        <v>1636</v>
      </c>
      <c r="E1588" s="353" t="s">
        <v>125</v>
      </c>
      <c r="F1588" s="354">
        <v>642954</v>
      </c>
      <c r="G1588" s="288" t="s">
        <v>117</v>
      </c>
      <c r="H1588" s="288"/>
      <c r="I1588" s="1"/>
      <c r="J1588" s="549"/>
      <c r="K1588" s="10"/>
      <c r="M1588" s="548"/>
      <c r="N1588" s="548"/>
    </row>
    <row r="1589" spans="2:14" s="5" customFormat="1" ht="78.75">
      <c r="B1589" s="1"/>
      <c r="C1589" s="351">
        <v>5698</v>
      </c>
      <c r="D1589" s="352" t="s">
        <v>1637</v>
      </c>
      <c r="E1589" s="353" t="s">
        <v>125</v>
      </c>
      <c r="F1589" s="354">
        <v>286834</v>
      </c>
      <c r="G1589" s="288" t="s">
        <v>117</v>
      </c>
      <c r="H1589" s="288"/>
      <c r="I1589" s="1"/>
      <c r="J1589" s="549"/>
      <c r="K1589" s="10"/>
      <c r="M1589" s="548"/>
      <c r="N1589" s="548"/>
    </row>
    <row r="1590" spans="2:14" s="5" customFormat="1" ht="94.5">
      <c r="B1590" s="1"/>
      <c r="C1590" s="351">
        <v>5699</v>
      </c>
      <c r="D1590" s="352" t="s">
        <v>1638</v>
      </c>
      <c r="E1590" s="353" t="s">
        <v>125</v>
      </c>
      <c r="F1590" s="354">
        <v>271304</v>
      </c>
      <c r="G1590" s="288" t="s">
        <v>117</v>
      </c>
      <c r="H1590" s="288"/>
      <c r="I1590" s="1"/>
      <c r="J1590" s="549"/>
      <c r="K1590" s="10"/>
      <c r="M1590" s="548"/>
      <c r="N1590" s="548"/>
    </row>
    <row r="1591" spans="2:14" s="5" customFormat="1" ht="94.5">
      <c r="B1591" s="1"/>
      <c r="C1591" s="351">
        <v>5700</v>
      </c>
      <c r="D1591" s="352" t="s">
        <v>1639</v>
      </c>
      <c r="E1591" s="353" t="s">
        <v>125</v>
      </c>
      <c r="F1591" s="354">
        <v>131015</v>
      </c>
      <c r="G1591" s="288" t="s">
        <v>117</v>
      </c>
      <c r="H1591" s="288"/>
      <c r="I1591" s="1"/>
      <c r="J1591" s="549"/>
      <c r="K1591" s="10"/>
      <c r="M1591" s="548"/>
      <c r="N1591" s="548"/>
    </row>
    <row r="1592" spans="2:14" s="5" customFormat="1" ht="94.5">
      <c r="B1592" s="1"/>
      <c r="C1592" s="351">
        <v>5701</v>
      </c>
      <c r="D1592" s="352" t="s">
        <v>1640</v>
      </c>
      <c r="E1592" s="353" t="s">
        <v>122</v>
      </c>
      <c r="F1592" s="354">
        <v>144024</v>
      </c>
      <c r="G1592" s="288" t="s">
        <v>117</v>
      </c>
      <c r="H1592" s="288"/>
      <c r="I1592" s="1"/>
      <c r="J1592" s="549"/>
      <c r="K1592" s="10"/>
      <c r="M1592" s="548"/>
      <c r="N1592" s="548"/>
    </row>
    <row r="1593" spans="2:14" s="5" customFormat="1" ht="110.25">
      <c r="B1593" s="1"/>
      <c r="C1593" s="351">
        <v>5702</v>
      </c>
      <c r="D1593" s="352" t="s">
        <v>1641</v>
      </c>
      <c r="E1593" s="353" t="s">
        <v>125</v>
      </c>
      <c r="F1593" s="354">
        <v>712781</v>
      </c>
      <c r="G1593" s="288" t="s">
        <v>117</v>
      </c>
      <c r="H1593" s="288"/>
      <c r="I1593" s="1"/>
      <c r="J1593" s="549"/>
      <c r="K1593" s="10"/>
      <c r="M1593" s="548"/>
      <c r="N1593" s="548"/>
    </row>
    <row r="1594" spans="2:14" s="5" customFormat="1" ht="78.75">
      <c r="B1594" s="1"/>
      <c r="C1594" s="351">
        <v>5705</v>
      </c>
      <c r="D1594" s="352" t="s">
        <v>1642</v>
      </c>
      <c r="E1594" s="353" t="s">
        <v>125</v>
      </c>
      <c r="F1594" s="354">
        <v>837113</v>
      </c>
      <c r="G1594" s="288" t="s">
        <v>117</v>
      </c>
      <c r="H1594" s="288"/>
      <c r="I1594" s="1"/>
      <c r="J1594" s="549"/>
      <c r="K1594" s="10"/>
      <c r="M1594" s="548"/>
      <c r="N1594" s="548"/>
    </row>
    <row r="1595" spans="2:14" s="5" customFormat="1" ht="47.25">
      <c r="B1595" s="1"/>
      <c r="C1595" s="351">
        <v>5708</v>
      </c>
      <c r="D1595" s="352" t="s">
        <v>1643</v>
      </c>
      <c r="E1595" s="353" t="s">
        <v>119</v>
      </c>
      <c r="F1595" s="354">
        <v>167139</v>
      </c>
      <c r="G1595" s="288" t="s">
        <v>117</v>
      </c>
      <c r="H1595" s="288"/>
      <c r="I1595" s="1"/>
      <c r="J1595" s="549"/>
      <c r="K1595" s="10"/>
      <c r="M1595" s="548"/>
      <c r="N1595" s="548"/>
    </row>
    <row r="1596" spans="2:14" s="5" customFormat="1" ht="31.5">
      <c r="B1596" s="1"/>
      <c r="C1596" s="351">
        <v>5710</v>
      </c>
      <c r="D1596" s="352" t="s">
        <v>1644</v>
      </c>
      <c r="E1596" s="353" t="s">
        <v>119</v>
      </c>
      <c r="F1596" s="354">
        <v>66013</v>
      </c>
      <c r="G1596" s="288" t="s">
        <v>117</v>
      </c>
      <c r="H1596" s="288"/>
      <c r="I1596" s="1"/>
      <c r="J1596" s="549"/>
      <c r="K1596" s="10"/>
      <c r="M1596" s="548"/>
      <c r="N1596" s="548"/>
    </row>
    <row r="1597" spans="2:14" s="5" customFormat="1" ht="47.25">
      <c r="B1597" s="1"/>
      <c r="C1597" s="351">
        <v>5712</v>
      </c>
      <c r="D1597" s="352" t="s">
        <v>1645</v>
      </c>
      <c r="E1597" s="353" t="s">
        <v>125</v>
      </c>
      <c r="F1597" s="354">
        <v>2082500</v>
      </c>
      <c r="G1597" s="288" t="s">
        <v>117</v>
      </c>
      <c r="H1597" s="288"/>
      <c r="I1597" s="1"/>
      <c r="J1597" s="549"/>
      <c r="K1597" s="10"/>
      <c r="M1597" s="548"/>
      <c r="N1597" s="548"/>
    </row>
    <row r="1598" spans="2:14" s="5" customFormat="1" ht="47.25">
      <c r="B1598" s="1"/>
      <c r="C1598" s="351">
        <v>5713</v>
      </c>
      <c r="D1598" s="352" t="s">
        <v>1646</v>
      </c>
      <c r="E1598" s="353" t="s">
        <v>125</v>
      </c>
      <c r="F1598" s="354">
        <v>1666000</v>
      </c>
      <c r="G1598" s="288" t="s">
        <v>117</v>
      </c>
      <c r="H1598" s="288"/>
      <c r="I1598" s="1"/>
      <c r="J1598" s="549"/>
      <c r="K1598" s="10"/>
      <c r="M1598" s="548"/>
      <c r="N1598" s="548"/>
    </row>
    <row r="1599" spans="2:14" s="5" customFormat="1" ht="47.25">
      <c r="B1599" s="1"/>
      <c r="C1599" s="351">
        <v>5714</v>
      </c>
      <c r="D1599" s="352" t="s">
        <v>1647</v>
      </c>
      <c r="E1599" s="353" t="s">
        <v>125</v>
      </c>
      <c r="F1599" s="354">
        <v>1904000</v>
      </c>
      <c r="G1599" s="288" t="s">
        <v>117</v>
      </c>
      <c r="H1599" s="288"/>
      <c r="I1599" s="1"/>
      <c r="J1599" s="549"/>
      <c r="K1599" s="10"/>
      <c r="M1599" s="548"/>
      <c r="N1599" s="548"/>
    </row>
    <row r="1600" spans="2:14" s="5" customFormat="1" ht="47.25">
      <c r="B1600" s="1"/>
      <c r="C1600" s="351">
        <v>5715</v>
      </c>
      <c r="D1600" s="352" t="s">
        <v>1648</v>
      </c>
      <c r="E1600" s="353" t="s">
        <v>125</v>
      </c>
      <c r="F1600" s="354">
        <v>2380000</v>
      </c>
      <c r="G1600" s="288" t="s">
        <v>117</v>
      </c>
      <c r="H1600" s="288"/>
      <c r="I1600" s="1"/>
      <c r="J1600" s="549"/>
      <c r="K1600" s="10"/>
      <c r="M1600" s="548"/>
      <c r="N1600" s="548"/>
    </row>
    <row r="1601" spans="2:14" s="5" customFormat="1" ht="47.25">
      <c r="B1601" s="1"/>
      <c r="C1601" s="351">
        <v>5717</v>
      </c>
      <c r="D1601" s="352" t="s">
        <v>1649</v>
      </c>
      <c r="E1601" s="353" t="s">
        <v>125</v>
      </c>
      <c r="F1601" s="354">
        <v>2380000</v>
      </c>
      <c r="G1601" s="288" t="s">
        <v>117</v>
      </c>
      <c r="H1601" s="288"/>
      <c r="I1601" s="1"/>
      <c r="J1601" s="549"/>
      <c r="K1601" s="10"/>
      <c r="M1601" s="548"/>
      <c r="N1601" s="548"/>
    </row>
    <row r="1602" spans="2:14" s="5" customFormat="1" ht="78.75">
      <c r="B1602" s="1"/>
      <c r="C1602" s="351">
        <v>5727</v>
      </c>
      <c r="D1602" s="352" t="s">
        <v>1650</v>
      </c>
      <c r="E1602" s="353" t="s">
        <v>122</v>
      </c>
      <c r="F1602" s="354">
        <v>130042</v>
      </c>
      <c r="G1602" s="288" t="s">
        <v>117</v>
      </c>
      <c r="H1602" s="288"/>
      <c r="I1602" s="1"/>
      <c r="J1602" s="549"/>
      <c r="K1602" s="10"/>
      <c r="M1602" s="548"/>
      <c r="N1602" s="548"/>
    </row>
    <row r="1603" spans="2:14" s="5" customFormat="1" ht="78.75">
      <c r="B1603" s="1"/>
      <c r="C1603" s="351">
        <v>5728</v>
      </c>
      <c r="D1603" s="352" t="s">
        <v>1651</v>
      </c>
      <c r="E1603" s="353" t="s">
        <v>122</v>
      </c>
      <c r="F1603" s="354">
        <v>171943</v>
      </c>
      <c r="G1603" s="288" t="s">
        <v>117</v>
      </c>
      <c r="H1603" s="288"/>
      <c r="I1603" s="1"/>
      <c r="J1603" s="549"/>
      <c r="K1603" s="10"/>
      <c r="M1603" s="548"/>
      <c r="N1603" s="548"/>
    </row>
    <row r="1604" spans="2:14" s="5" customFormat="1" ht="63">
      <c r="B1604" s="1"/>
      <c r="C1604" s="351">
        <v>5729</v>
      </c>
      <c r="D1604" s="352" t="s">
        <v>1652</v>
      </c>
      <c r="E1604" s="353" t="s">
        <v>125</v>
      </c>
      <c r="F1604" s="354">
        <v>1307719</v>
      </c>
      <c r="G1604" s="288" t="s">
        <v>117</v>
      </c>
      <c r="H1604" s="288"/>
      <c r="I1604" s="1"/>
      <c r="J1604" s="549"/>
      <c r="K1604" s="10"/>
      <c r="M1604" s="548"/>
      <c r="N1604" s="548"/>
    </row>
    <row r="1605" spans="2:14" s="5" customFormat="1" ht="110.25">
      <c r="B1605" s="1"/>
      <c r="C1605" s="351">
        <v>5730</v>
      </c>
      <c r="D1605" s="352" t="s">
        <v>1653</v>
      </c>
      <c r="E1605" s="353" t="s">
        <v>122</v>
      </c>
      <c r="F1605" s="354">
        <v>5364</v>
      </c>
      <c r="G1605" s="288" t="s">
        <v>117</v>
      </c>
      <c r="H1605" s="288"/>
      <c r="I1605" s="1"/>
      <c r="J1605" s="549"/>
      <c r="K1605" s="10"/>
      <c r="M1605" s="548"/>
      <c r="N1605" s="548"/>
    </row>
    <row r="1606" spans="2:14" s="5" customFormat="1" ht="31.5">
      <c r="B1606" s="1"/>
      <c r="C1606" s="351">
        <v>5731</v>
      </c>
      <c r="D1606" s="352" t="s">
        <v>1654</v>
      </c>
      <c r="E1606" s="353" t="s">
        <v>494</v>
      </c>
      <c r="F1606" s="354">
        <v>222966</v>
      </c>
      <c r="G1606" s="288" t="s">
        <v>117</v>
      </c>
      <c r="H1606" s="288"/>
      <c r="I1606" s="1"/>
      <c r="J1606" s="549"/>
      <c r="K1606" s="10"/>
      <c r="M1606" s="548"/>
      <c r="N1606" s="548"/>
    </row>
    <row r="1607" spans="2:14" s="5" customFormat="1" ht="31.5">
      <c r="B1607" s="1"/>
      <c r="C1607" s="351">
        <v>5732</v>
      </c>
      <c r="D1607" s="352" t="s">
        <v>1655</v>
      </c>
      <c r="E1607" s="353" t="s">
        <v>494</v>
      </c>
      <c r="F1607" s="354">
        <v>297288</v>
      </c>
      <c r="G1607" s="288" t="s">
        <v>117</v>
      </c>
      <c r="H1607" s="288"/>
      <c r="I1607" s="1"/>
      <c r="J1607" s="549"/>
      <c r="K1607" s="10"/>
      <c r="M1607" s="548"/>
      <c r="N1607" s="548"/>
    </row>
    <row r="1608" spans="2:14" s="5" customFormat="1" ht="94.5">
      <c r="B1608" s="1"/>
      <c r="C1608" s="351">
        <v>5733</v>
      </c>
      <c r="D1608" s="352" t="s">
        <v>1656</v>
      </c>
      <c r="E1608" s="353" t="s">
        <v>116</v>
      </c>
      <c r="F1608" s="354">
        <v>45204</v>
      </c>
      <c r="G1608" s="288" t="s">
        <v>117</v>
      </c>
      <c r="H1608" s="288"/>
      <c r="I1608" s="1"/>
      <c r="J1608" s="549"/>
      <c r="K1608" s="10"/>
      <c r="M1608" s="548"/>
      <c r="N1608" s="548"/>
    </row>
    <row r="1609" spans="2:14" s="5" customFormat="1" ht="63">
      <c r="B1609" s="1"/>
      <c r="C1609" s="351">
        <v>5734</v>
      </c>
      <c r="D1609" s="352" t="s">
        <v>1657</v>
      </c>
      <c r="E1609" s="353" t="s">
        <v>116</v>
      </c>
      <c r="F1609" s="354">
        <v>49345</v>
      </c>
      <c r="G1609" s="288" t="s">
        <v>117</v>
      </c>
      <c r="H1609" s="288"/>
      <c r="I1609" s="1"/>
      <c r="J1609" s="549"/>
      <c r="K1609" s="10"/>
      <c r="M1609" s="548"/>
      <c r="N1609" s="548"/>
    </row>
    <row r="1610" spans="2:14" s="5" customFormat="1" ht="63">
      <c r="B1610" s="1"/>
      <c r="C1610" s="351">
        <v>5735</v>
      </c>
      <c r="D1610" s="352" t="s">
        <v>1658</v>
      </c>
      <c r="E1610" s="353" t="s">
        <v>116</v>
      </c>
      <c r="F1610" s="354">
        <v>49873</v>
      </c>
      <c r="G1610" s="288" t="s">
        <v>117</v>
      </c>
      <c r="H1610" s="288"/>
      <c r="I1610" s="1"/>
      <c r="J1610" s="549"/>
      <c r="K1610" s="10"/>
      <c r="M1610" s="548"/>
      <c r="N1610" s="548"/>
    </row>
    <row r="1611" spans="2:14" s="5" customFormat="1" ht="78.75">
      <c r="B1611" s="1"/>
      <c r="C1611" s="351">
        <v>5736</v>
      </c>
      <c r="D1611" s="352" t="s">
        <v>1659</v>
      </c>
      <c r="E1611" s="353" t="s">
        <v>122</v>
      </c>
      <c r="F1611" s="354">
        <v>9068</v>
      </c>
      <c r="G1611" s="288" t="s">
        <v>117</v>
      </c>
      <c r="H1611" s="288"/>
      <c r="I1611" s="1"/>
      <c r="J1611" s="549"/>
      <c r="K1611" s="10"/>
      <c r="M1611" s="548"/>
      <c r="N1611" s="548"/>
    </row>
    <row r="1612" spans="2:14" s="5" customFormat="1" ht="94.5">
      <c r="B1612" s="1"/>
      <c r="C1612" s="351">
        <v>5737</v>
      </c>
      <c r="D1612" s="352" t="s">
        <v>1660</v>
      </c>
      <c r="E1612" s="353" t="s">
        <v>116</v>
      </c>
      <c r="F1612" s="354">
        <v>44610</v>
      </c>
      <c r="G1612" s="288" t="s">
        <v>117</v>
      </c>
      <c r="H1612" s="288"/>
      <c r="I1612" s="1"/>
      <c r="J1612" s="549"/>
      <c r="K1612" s="10"/>
      <c r="M1612" s="548"/>
      <c r="N1612" s="548"/>
    </row>
    <row r="1613" spans="2:14" s="5" customFormat="1" ht="78.75">
      <c r="B1613" s="1"/>
      <c r="C1613" s="351">
        <v>5738</v>
      </c>
      <c r="D1613" s="352" t="s">
        <v>1661</v>
      </c>
      <c r="E1613" s="353" t="s">
        <v>116</v>
      </c>
      <c r="F1613" s="354">
        <v>117552</v>
      </c>
      <c r="G1613" s="288" t="s">
        <v>117</v>
      </c>
      <c r="H1613" s="288"/>
      <c r="I1613" s="1"/>
      <c r="J1613" s="549"/>
      <c r="K1613" s="10"/>
      <c r="M1613" s="548"/>
      <c r="N1613" s="548"/>
    </row>
    <row r="1614" spans="2:14" s="5" customFormat="1" ht="47.25">
      <c r="B1614" s="1"/>
      <c r="C1614" s="351">
        <v>5746</v>
      </c>
      <c r="D1614" s="352" t="s">
        <v>1662</v>
      </c>
      <c r="E1614" s="353" t="s">
        <v>125</v>
      </c>
      <c r="F1614" s="354">
        <v>90371</v>
      </c>
      <c r="G1614" s="288" t="s">
        <v>117</v>
      </c>
      <c r="H1614" s="288"/>
      <c r="I1614" s="1"/>
      <c r="J1614" s="549"/>
      <c r="K1614" s="10"/>
      <c r="M1614" s="548"/>
      <c r="N1614" s="548"/>
    </row>
    <row r="1615" spans="2:14" s="5" customFormat="1" ht="94.5">
      <c r="B1615" s="1"/>
      <c r="C1615" s="351">
        <v>5747</v>
      </c>
      <c r="D1615" s="352" t="s">
        <v>1663</v>
      </c>
      <c r="E1615" s="353" t="s">
        <v>125</v>
      </c>
      <c r="F1615" s="354">
        <v>5520820</v>
      </c>
      <c r="G1615" s="288" t="s">
        <v>117</v>
      </c>
      <c r="H1615" s="288"/>
      <c r="I1615" s="1"/>
      <c r="J1615" s="549"/>
      <c r="K1615" s="10"/>
      <c r="M1615" s="548"/>
      <c r="N1615" s="548"/>
    </row>
    <row r="1616" spans="2:14" s="5" customFormat="1" ht="78.75">
      <c r="B1616" s="1"/>
      <c r="C1616" s="351">
        <v>5748</v>
      </c>
      <c r="D1616" s="352" t="s">
        <v>1664</v>
      </c>
      <c r="E1616" s="353" t="s">
        <v>125</v>
      </c>
      <c r="F1616" s="354">
        <v>290395</v>
      </c>
      <c r="G1616" s="288" t="s">
        <v>117</v>
      </c>
      <c r="H1616" s="288"/>
      <c r="I1616" s="1"/>
      <c r="J1616" s="549"/>
      <c r="K1616" s="10"/>
      <c r="M1616" s="548"/>
      <c r="N1616" s="548"/>
    </row>
    <row r="1617" spans="2:14" s="5" customFormat="1" ht="31.5">
      <c r="B1617" s="1"/>
      <c r="C1617" s="351">
        <v>5749</v>
      </c>
      <c r="D1617" s="352" t="s">
        <v>1665</v>
      </c>
      <c r="E1617" s="353" t="s">
        <v>125</v>
      </c>
      <c r="F1617" s="354">
        <v>175272</v>
      </c>
      <c r="G1617" s="288" t="s">
        <v>117</v>
      </c>
      <c r="H1617" s="288"/>
      <c r="I1617" s="1"/>
      <c r="J1617" s="549"/>
      <c r="K1617" s="10"/>
      <c r="M1617" s="548"/>
      <c r="N1617" s="548"/>
    </row>
    <row r="1618" spans="2:14" s="5" customFormat="1" ht="31.5">
      <c r="B1618" s="1"/>
      <c r="C1618" s="351">
        <v>5750</v>
      </c>
      <c r="D1618" s="352" t="s">
        <v>1666</v>
      </c>
      <c r="E1618" s="353" t="s">
        <v>125</v>
      </c>
      <c r="F1618" s="354">
        <v>346852</v>
      </c>
      <c r="G1618" s="288" t="s">
        <v>117</v>
      </c>
      <c r="H1618" s="288"/>
      <c r="I1618" s="1"/>
      <c r="J1618" s="549"/>
      <c r="K1618" s="10"/>
      <c r="M1618" s="548"/>
      <c r="N1618" s="548"/>
    </row>
    <row r="1619" spans="2:14" s="5" customFormat="1" ht="31.5">
      <c r="B1619" s="1"/>
      <c r="C1619" s="351">
        <v>5751</v>
      </c>
      <c r="D1619" s="352" t="s">
        <v>1667</v>
      </c>
      <c r="E1619" s="353" t="s">
        <v>125</v>
      </c>
      <c r="F1619" s="354">
        <v>2240744</v>
      </c>
      <c r="G1619" s="288" t="s">
        <v>117</v>
      </c>
      <c r="H1619" s="288"/>
      <c r="I1619" s="1"/>
      <c r="J1619" s="549"/>
      <c r="K1619" s="10"/>
      <c r="M1619" s="548"/>
      <c r="N1619" s="548"/>
    </row>
    <row r="1620" spans="2:14" s="5" customFormat="1" ht="94.5">
      <c r="B1620" s="1"/>
      <c r="C1620" s="351">
        <v>5752</v>
      </c>
      <c r="D1620" s="352" t="s">
        <v>1668</v>
      </c>
      <c r="E1620" s="353" t="s">
        <v>125</v>
      </c>
      <c r="F1620" s="354">
        <v>564119</v>
      </c>
      <c r="G1620" s="288" t="s">
        <v>117</v>
      </c>
      <c r="H1620" s="288" t="s">
        <v>145</v>
      </c>
      <c r="I1620" s="1"/>
      <c r="J1620" s="549"/>
      <c r="K1620" s="10"/>
      <c r="M1620" s="548"/>
      <c r="N1620" s="548"/>
    </row>
    <row r="1621" spans="2:14" s="5" customFormat="1" ht="94.5">
      <c r="B1621" s="1"/>
      <c r="C1621" s="351">
        <v>5753</v>
      </c>
      <c r="D1621" s="352" t="s">
        <v>1669</v>
      </c>
      <c r="E1621" s="353" t="s">
        <v>125</v>
      </c>
      <c r="F1621" s="354">
        <v>294777</v>
      </c>
      <c r="G1621" s="288" t="s">
        <v>117</v>
      </c>
      <c r="H1621" s="288"/>
      <c r="I1621" s="1"/>
      <c r="J1621" s="549"/>
      <c r="K1621" s="10"/>
      <c r="M1621" s="548"/>
      <c r="N1621" s="548"/>
    </row>
    <row r="1622" spans="2:14" s="5" customFormat="1" ht="94.5">
      <c r="B1622" s="1"/>
      <c r="C1622" s="351">
        <v>5754</v>
      </c>
      <c r="D1622" s="352" t="s">
        <v>1670</v>
      </c>
      <c r="E1622" s="353" t="s">
        <v>125</v>
      </c>
      <c r="F1622" s="354">
        <v>507152</v>
      </c>
      <c r="G1622" s="288" t="s">
        <v>117</v>
      </c>
      <c r="H1622" s="288" t="s">
        <v>145</v>
      </c>
      <c r="I1622" s="1"/>
      <c r="J1622" s="549"/>
      <c r="K1622" s="10"/>
      <c r="M1622" s="548"/>
      <c r="N1622" s="548"/>
    </row>
    <row r="1623" spans="2:14" s="5" customFormat="1" ht="63">
      <c r="B1623" s="1"/>
      <c r="C1623" s="351">
        <v>5759</v>
      </c>
      <c r="D1623" s="352" t="s">
        <v>1671</v>
      </c>
      <c r="E1623" s="353" t="s">
        <v>125</v>
      </c>
      <c r="F1623" s="354">
        <v>13259</v>
      </c>
      <c r="G1623" s="288" t="s">
        <v>117</v>
      </c>
      <c r="H1623" s="288"/>
      <c r="I1623" s="1"/>
      <c r="J1623" s="549"/>
      <c r="K1623" s="10"/>
      <c r="M1623" s="548"/>
      <c r="N1623" s="548"/>
    </row>
    <row r="1624" spans="2:14" s="5" customFormat="1" ht="47.25">
      <c r="B1624" s="1"/>
      <c r="C1624" s="351">
        <v>5760</v>
      </c>
      <c r="D1624" s="352" t="s">
        <v>1672</v>
      </c>
      <c r="E1624" s="353" t="s">
        <v>122</v>
      </c>
      <c r="F1624" s="354">
        <v>13593</v>
      </c>
      <c r="G1624" s="288" t="s">
        <v>117</v>
      </c>
      <c r="H1624" s="288" t="s">
        <v>145</v>
      </c>
      <c r="I1624" s="1"/>
      <c r="J1624" s="549"/>
      <c r="K1624" s="10"/>
      <c r="M1624" s="548"/>
      <c r="N1624" s="548"/>
    </row>
    <row r="1625" spans="2:14" s="5" customFormat="1" ht="47.25">
      <c r="B1625" s="1"/>
      <c r="C1625" s="351">
        <v>5761</v>
      </c>
      <c r="D1625" s="352" t="s">
        <v>1673</v>
      </c>
      <c r="E1625" s="353" t="s">
        <v>122</v>
      </c>
      <c r="F1625" s="354">
        <v>6369</v>
      </c>
      <c r="G1625" s="288" t="s">
        <v>117</v>
      </c>
      <c r="H1625" s="288"/>
      <c r="I1625" s="1"/>
      <c r="J1625" s="549"/>
      <c r="K1625" s="10"/>
      <c r="M1625" s="548"/>
      <c r="N1625" s="548"/>
    </row>
    <row r="1626" spans="2:14" s="5" customFormat="1" ht="63">
      <c r="B1626" s="1"/>
      <c r="C1626" s="351">
        <v>5762</v>
      </c>
      <c r="D1626" s="352" t="s">
        <v>1674</v>
      </c>
      <c r="E1626" s="353" t="s">
        <v>125</v>
      </c>
      <c r="F1626" s="354">
        <v>35991</v>
      </c>
      <c r="G1626" s="288" t="s">
        <v>117</v>
      </c>
      <c r="H1626" s="288"/>
      <c r="I1626" s="1"/>
      <c r="J1626" s="549"/>
      <c r="K1626" s="10"/>
      <c r="M1626" s="548"/>
      <c r="N1626" s="548"/>
    </row>
    <row r="1627" spans="2:14" s="5" customFormat="1" ht="47.25">
      <c r="B1627" s="1"/>
      <c r="C1627" s="351">
        <v>5763</v>
      </c>
      <c r="D1627" s="352" t="s">
        <v>1675</v>
      </c>
      <c r="E1627" s="353" t="s">
        <v>122</v>
      </c>
      <c r="F1627" s="354">
        <v>22331</v>
      </c>
      <c r="G1627" s="288" t="s">
        <v>117</v>
      </c>
      <c r="H1627" s="288"/>
      <c r="I1627" s="1"/>
      <c r="J1627" s="549"/>
      <c r="K1627" s="10"/>
      <c r="M1627" s="548"/>
      <c r="N1627" s="548"/>
    </row>
    <row r="1628" spans="2:14" s="5" customFormat="1" ht="47.25">
      <c r="B1628" s="1"/>
      <c r="C1628" s="351">
        <v>5764</v>
      </c>
      <c r="D1628" s="352" t="s">
        <v>1676</v>
      </c>
      <c r="E1628" s="353" t="s">
        <v>122</v>
      </c>
      <c r="F1628" s="354">
        <v>4371</v>
      </c>
      <c r="G1628" s="288" t="s">
        <v>117</v>
      </c>
      <c r="H1628" s="288"/>
      <c r="I1628" s="1"/>
      <c r="J1628" s="549"/>
      <c r="K1628" s="10"/>
      <c r="M1628" s="548"/>
      <c r="N1628" s="548"/>
    </row>
    <row r="1629" spans="2:14" s="5" customFormat="1" ht="47.25">
      <c r="B1629" s="1"/>
      <c r="C1629" s="351">
        <v>5765</v>
      </c>
      <c r="D1629" s="352" t="s">
        <v>1677</v>
      </c>
      <c r="E1629" s="353" t="s">
        <v>122</v>
      </c>
      <c r="F1629" s="354">
        <v>4774</v>
      </c>
      <c r="G1629" s="288" t="s">
        <v>117</v>
      </c>
      <c r="H1629" s="288"/>
      <c r="I1629" s="1"/>
      <c r="J1629" s="549"/>
      <c r="K1629" s="10"/>
      <c r="M1629" s="548"/>
      <c r="N1629" s="548"/>
    </row>
    <row r="1630" spans="2:14" s="5" customFormat="1" ht="63">
      <c r="B1630" s="1"/>
      <c r="C1630" s="351">
        <v>5766</v>
      </c>
      <c r="D1630" s="352" t="s">
        <v>1678</v>
      </c>
      <c r="E1630" s="353" t="s">
        <v>125</v>
      </c>
      <c r="F1630" s="354">
        <v>13259</v>
      </c>
      <c r="G1630" s="288" t="s">
        <v>117</v>
      </c>
      <c r="H1630" s="288"/>
      <c r="I1630" s="1"/>
      <c r="J1630" s="549"/>
      <c r="K1630" s="10"/>
      <c r="M1630" s="548"/>
      <c r="N1630" s="548"/>
    </row>
    <row r="1631" spans="2:14" s="5" customFormat="1" ht="47.25">
      <c r="B1631" s="1"/>
      <c r="C1631" s="351">
        <v>5767</v>
      </c>
      <c r="D1631" s="352" t="s">
        <v>1679</v>
      </c>
      <c r="E1631" s="353" t="s">
        <v>122</v>
      </c>
      <c r="F1631" s="354">
        <v>12504</v>
      </c>
      <c r="G1631" s="288" t="s">
        <v>117</v>
      </c>
      <c r="H1631" s="288"/>
      <c r="I1631" s="1"/>
      <c r="J1631" s="549"/>
      <c r="K1631" s="10"/>
      <c r="M1631" s="548"/>
      <c r="N1631" s="548"/>
    </row>
    <row r="1632" spans="2:14" s="5" customFormat="1" ht="78.75">
      <c r="B1632" s="1"/>
      <c r="C1632" s="351">
        <v>5768</v>
      </c>
      <c r="D1632" s="352" t="s">
        <v>1680</v>
      </c>
      <c r="E1632" s="353" t="s">
        <v>125</v>
      </c>
      <c r="F1632" s="354">
        <v>14509</v>
      </c>
      <c r="G1632" s="288" t="s">
        <v>117</v>
      </c>
      <c r="H1632" s="288"/>
      <c r="I1632" s="1"/>
      <c r="J1632" s="549"/>
      <c r="K1632" s="10"/>
      <c r="M1632" s="548"/>
      <c r="N1632" s="548"/>
    </row>
    <row r="1633" spans="2:14" s="5" customFormat="1" ht="78.75">
      <c r="B1633" s="1"/>
      <c r="C1633" s="351">
        <v>5769</v>
      </c>
      <c r="D1633" s="352" t="s">
        <v>1681</v>
      </c>
      <c r="E1633" s="353" t="s">
        <v>125</v>
      </c>
      <c r="F1633" s="354">
        <v>13259</v>
      </c>
      <c r="G1633" s="288" t="s">
        <v>117</v>
      </c>
      <c r="H1633" s="288"/>
      <c r="I1633" s="1"/>
      <c r="J1633" s="549"/>
      <c r="K1633" s="10"/>
      <c r="M1633" s="548"/>
      <c r="N1633" s="548"/>
    </row>
    <row r="1634" spans="2:14" s="5" customFormat="1" ht="78.75">
      <c r="B1634" s="1"/>
      <c r="C1634" s="351">
        <v>5770</v>
      </c>
      <c r="D1634" s="352" t="s">
        <v>1682</v>
      </c>
      <c r="E1634" s="353" t="s">
        <v>125</v>
      </c>
      <c r="F1634" s="354">
        <v>32132</v>
      </c>
      <c r="G1634" s="288" t="s">
        <v>117</v>
      </c>
      <c r="H1634" s="288"/>
      <c r="I1634" s="1"/>
      <c r="J1634" s="549"/>
      <c r="K1634" s="10"/>
      <c r="M1634" s="548"/>
      <c r="N1634" s="548"/>
    </row>
    <row r="1635" spans="2:14" s="5" customFormat="1" ht="47.25">
      <c r="B1635" s="1"/>
      <c r="C1635" s="351">
        <v>5771</v>
      </c>
      <c r="D1635" s="352" t="s">
        <v>1683</v>
      </c>
      <c r="E1635" s="353" t="s">
        <v>122</v>
      </c>
      <c r="F1635" s="354">
        <v>8742</v>
      </c>
      <c r="G1635" s="288" t="s">
        <v>117</v>
      </c>
      <c r="H1635" s="288"/>
      <c r="I1635" s="1"/>
      <c r="J1635" s="549"/>
      <c r="K1635" s="10"/>
      <c r="M1635" s="548"/>
      <c r="N1635" s="548"/>
    </row>
    <row r="1636" spans="2:14" s="5" customFormat="1" ht="63">
      <c r="B1636" s="1"/>
      <c r="C1636" s="351">
        <v>5772</v>
      </c>
      <c r="D1636" s="352" t="s">
        <v>1684</v>
      </c>
      <c r="E1636" s="353" t="s">
        <v>125</v>
      </c>
      <c r="F1636" s="354">
        <v>13259</v>
      </c>
      <c r="G1636" s="288" t="s">
        <v>117</v>
      </c>
      <c r="H1636" s="288"/>
      <c r="I1636" s="1"/>
      <c r="J1636" s="549"/>
      <c r="K1636" s="10"/>
      <c r="M1636" s="548"/>
      <c r="N1636" s="548"/>
    </row>
    <row r="1637" spans="2:14" s="5" customFormat="1" ht="94.5">
      <c r="B1637" s="1"/>
      <c r="C1637" s="351">
        <v>5773</v>
      </c>
      <c r="D1637" s="352" t="s">
        <v>1685</v>
      </c>
      <c r="E1637" s="353" t="s">
        <v>125</v>
      </c>
      <c r="F1637" s="354">
        <v>49422</v>
      </c>
      <c r="G1637" s="288" t="s">
        <v>117</v>
      </c>
      <c r="H1637" s="288"/>
      <c r="I1637" s="1"/>
      <c r="J1637" s="549"/>
      <c r="K1637" s="10"/>
      <c r="M1637" s="548"/>
      <c r="N1637" s="548"/>
    </row>
    <row r="1638" spans="2:14" s="5" customFormat="1" ht="47.25">
      <c r="B1638" s="1"/>
      <c r="C1638" s="351">
        <v>5774</v>
      </c>
      <c r="D1638" s="352" t="s">
        <v>1686</v>
      </c>
      <c r="E1638" s="353" t="s">
        <v>122</v>
      </c>
      <c r="F1638" s="354">
        <v>8267</v>
      </c>
      <c r="G1638" s="288" t="s">
        <v>117</v>
      </c>
      <c r="H1638" s="288"/>
      <c r="I1638" s="1"/>
      <c r="J1638" s="549"/>
      <c r="K1638" s="10"/>
      <c r="M1638" s="548"/>
      <c r="N1638" s="548"/>
    </row>
    <row r="1639" spans="2:14" s="5" customFormat="1" ht="63">
      <c r="B1639" s="1"/>
      <c r="C1639" s="351">
        <v>5775</v>
      </c>
      <c r="D1639" s="352" t="s">
        <v>1687</v>
      </c>
      <c r="E1639" s="353" t="s">
        <v>125</v>
      </c>
      <c r="F1639" s="354">
        <v>21793</v>
      </c>
      <c r="G1639" s="288" t="s">
        <v>117</v>
      </c>
      <c r="H1639" s="288"/>
      <c r="I1639" s="1"/>
      <c r="J1639" s="549"/>
      <c r="K1639" s="10"/>
      <c r="M1639" s="548"/>
      <c r="N1639" s="548"/>
    </row>
    <row r="1640" spans="2:14" s="5" customFormat="1" ht="47.25">
      <c r="B1640" s="1"/>
      <c r="C1640" s="351">
        <v>5776</v>
      </c>
      <c r="D1640" s="352" t="s">
        <v>1688</v>
      </c>
      <c r="E1640" s="353" t="s">
        <v>122</v>
      </c>
      <c r="F1640" s="354">
        <v>6944</v>
      </c>
      <c r="G1640" s="288" t="s">
        <v>117</v>
      </c>
      <c r="H1640" s="288"/>
      <c r="I1640" s="1"/>
      <c r="J1640" s="549"/>
      <c r="K1640" s="10"/>
      <c r="M1640" s="548"/>
      <c r="N1640" s="548"/>
    </row>
    <row r="1641" spans="2:14" s="5" customFormat="1" ht="94.5">
      <c r="B1641" s="1"/>
      <c r="C1641" s="351">
        <v>5777</v>
      </c>
      <c r="D1641" s="352" t="s">
        <v>1689</v>
      </c>
      <c r="E1641" s="353" t="s">
        <v>125</v>
      </c>
      <c r="F1641" s="354">
        <v>19063</v>
      </c>
      <c r="G1641" s="288" t="s">
        <v>117</v>
      </c>
      <c r="H1641" s="288"/>
      <c r="I1641" s="1"/>
      <c r="J1641" s="549"/>
      <c r="K1641" s="10"/>
      <c r="M1641" s="548"/>
      <c r="N1641" s="548"/>
    </row>
    <row r="1642" spans="2:14" s="5" customFormat="1" ht="63">
      <c r="B1642" s="1"/>
      <c r="C1642" s="351">
        <v>5778</v>
      </c>
      <c r="D1642" s="352" t="s">
        <v>1690</v>
      </c>
      <c r="E1642" s="353" t="s">
        <v>125</v>
      </c>
      <c r="F1642" s="354">
        <v>294540</v>
      </c>
      <c r="G1642" s="288" t="s">
        <v>117</v>
      </c>
      <c r="H1642" s="288"/>
      <c r="I1642" s="1"/>
      <c r="J1642" s="549"/>
      <c r="K1642" s="10"/>
      <c r="M1642" s="548"/>
      <c r="N1642" s="548"/>
    </row>
    <row r="1643" spans="2:14" s="5" customFormat="1" ht="47.25">
      <c r="B1643" s="1"/>
      <c r="C1643" s="351">
        <v>5779</v>
      </c>
      <c r="D1643" s="352" t="s">
        <v>1691</v>
      </c>
      <c r="E1643" s="353" t="s">
        <v>122</v>
      </c>
      <c r="F1643" s="354">
        <v>84956</v>
      </c>
      <c r="G1643" s="288" t="s">
        <v>117</v>
      </c>
      <c r="H1643" s="288"/>
      <c r="I1643" s="1"/>
      <c r="J1643" s="549"/>
      <c r="K1643" s="10"/>
      <c r="M1643" s="548"/>
      <c r="N1643" s="548"/>
    </row>
    <row r="1644" spans="2:14" s="5" customFormat="1" ht="78.75">
      <c r="B1644" s="1"/>
      <c r="C1644" s="351">
        <v>5780</v>
      </c>
      <c r="D1644" s="352" t="s">
        <v>1692</v>
      </c>
      <c r="E1644" s="353" t="s">
        <v>122</v>
      </c>
      <c r="F1644" s="354">
        <v>69720</v>
      </c>
      <c r="G1644" s="288" t="s">
        <v>117</v>
      </c>
      <c r="H1644" s="288"/>
      <c r="I1644" s="1"/>
      <c r="J1644" s="549"/>
      <c r="K1644" s="10"/>
      <c r="M1644" s="548"/>
      <c r="N1644" s="548"/>
    </row>
    <row r="1645" spans="2:14" s="5" customFormat="1" ht="78.75">
      <c r="B1645" s="1"/>
      <c r="C1645" s="351">
        <v>5781</v>
      </c>
      <c r="D1645" s="352" t="s">
        <v>1693</v>
      </c>
      <c r="E1645" s="353" t="s">
        <v>122</v>
      </c>
      <c r="F1645" s="354">
        <v>44042</v>
      </c>
      <c r="G1645" s="288" t="s">
        <v>117</v>
      </c>
      <c r="H1645" s="288"/>
      <c r="I1645" s="1"/>
      <c r="J1645" s="549"/>
      <c r="K1645" s="10"/>
      <c r="M1645" s="548"/>
      <c r="N1645" s="548"/>
    </row>
    <row r="1646" spans="2:14" s="5" customFormat="1" ht="78.75">
      <c r="B1646" s="1"/>
      <c r="C1646" s="351">
        <v>5782</v>
      </c>
      <c r="D1646" s="352" t="s">
        <v>1694</v>
      </c>
      <c r="E1646" s="353" t="s">
        <v>122</v>
      </c>
      <c r="F1646" s="354">
        <v>42838</v>
      </c>
      <c r="G1646" s="288" t="s">
        <v>117</v>
      </c>
      <c r="H1646" s="288"/>
      <c r="I1646" s="1"/>
      <c r="J1646" s="549"/>
      <c r="K1646" s="10"/>
      <c r="M1646" s="548"/>
      <c r="N1646" s="548"/>
    </row>
    <row r="1647" spans="2:14" s="5" customFormat="1" ht="78.75">
      <c r="B1647" s="1"/>
      <c r="C1647" s="351">
        <v>5783</v>
      </c>
      <c r="D1647" s="352" t="s">
        <v>1695</v>
      </c>
      <c r="E1647" s="353" t="s">
        <v>122</v>
      </c>
      <c r="F1647" s="354">
        <v>26426</v>
      </c>
      <c r="G1647" s="288" t="s">
        <v>117</v>
      </c>
      <c r="H1647" s="288" t="s">
        <v>145</v>
      </c>
      <c r="I1647" s="1"/>
      <c r="J1647" s="549"/>
      <c r="K1647" s="10"/>
      <c r="M1647" s="548"/>
      <c r="N1647" s="548"/>
    </row>
    <row r="1648" spans="2:14" s="5" customFormat="1" ht="78.75">
      <c r="B1648" s="1"/>
      <c r="C1648" s="351">
        <v>5784</v>
      </c>
      <c r="D1648" s="352" t="s">
        <v>1696</v>
      </c>
      <c r="E1648" s="353" t="s">
        <v>122</v>
      </c>
      <c r="F1648" s="354">
        <v>29707</v>
      </c>
      <c r="G1648" s="288" t="s">
        <v>117</v>
      </c>
      <c r="H1648" s="288" t="s">
        <v>145</v>
      </c>
      <c r="I1648" s="1"/>
      <c r="J1648" s="549"/>
      <c r="K1648" s="10"/>
      <c r="M1648" s="548"/>
      <c r="N1648" s="548"/>
    </row>
    <row r="1649" spans="2:14" s="5" customFormat="1" ht="47.25">
      <c r="B1649" s="1"/>
      <c r="C1649" s="351">
        <v>5785</v>
      </c>
      <c r="D1649" s="352" t="s">
        <v>1697</v>
      </c>
      <c r="E1649" s="353" t="s">
        <v>122</v>
      </c>
      <c r="F1649" s="354">
        <v>115818</v>
      </c>
      <c r="G1649" s="288" t="s">
        <v>117</v>
      </c>
      <c r="H1649" s="288" t="s">
        <v>145</v>
      </c>
      <c r="I1649" s="1"/>
      <c r="J1649" s="549"/>
      <c r="K1649" s="10"/>
      <c r="M1649" s="548"/>
      <c r="N1649" s="548"/>
    </row>
    <row r="1650" spans="2:14" s="5" customFormat="1" ht="47.25">
      <c r="B1650" s="1"/>
      <c r="C1650" s="351">
        <v>5786</v>
      </c>
      <c r="D1650" s="352" t="s">
        <v>1698</v>
      </c>
      <c r="E1650" s="353" t="s">
        <v>122</v>
      </c>
      <c r="F1650" s="354">
        <v>281298</v>
      </c>
      <c r="G1650" s="288" t="s">
        <v>117</v>
      </c>
      <c r="H1650" s="288" t="s">
        <v>145</v>
      </c>
      <c r="I1650" s="1"/>
      <c r="J1650" s="549"/>
      <c r="K1650" s="10"/>
      <c r="M1650" s="548"/>
      <c r="N1650" s="548"/>
    </row>
    <row r="1651" spans="2:14" s="5" customFormat="1" ht="63">
      <c r="B1651" s="1"/>
      <c r="C1651" s="351">
        <v>5788</v>
      </c>
      <c r="D1651" s="352" t="s">
        <v>1699</v>
      </c>
      <c r="E1651" s="353" t="s">
        <v>125</v>
      </c>
      <c r="F1651" s="354">
        <v>244233</v>
      </c>
      <c r="G1651" s="288" t="s">
        <v>117</v>
      </c>
      <c r="H1651" s="288"/>
      <c r="I1651" s="1"/>
      <c r="J1651" s="549"/>
      <c r="K1651" s="10"/>
      <c r="M1651" s="548"/>
      <c r="N1651" s="548"/>
    </row>
    <row r="1652" spans="2:14" s="5" customFormat="1" ht="94.5">
      <c r="B1652" s="1"/>
      <c r="C1652" s="351">
        <v>5789</v>
      </c>
      <c r="D1652" s="352" t="s">
        <v>1700</v>
      </c>
      <c r="E1652" s="353" t="s">
        <v>125</v>
      </c>
      <c r="F1652" s="354">
        <v>253752</v>
      </c>
      <c r="G1652" s="288" t="s">
        <v>117</v>
      </c>
      <c r="H1652" s="288"/>
      <c r="I1652" s="1"/>
      <c r="J1652" s="549"/>
      <c r="K1652" s="10"/>
      <c r="M1652" s="548"/>
      <c r="N1652" s="548"/>
    </row>
    <row r="1653" spans="2:14" s="5" customFormat="1" ht="94.5">
      <c r="B1653" s="1"/>
      <c r="C1653" s="351">
        <v>5790</v>
      </c>
      <c r="D1653" s="352" t="s">
        <v>1701</v>
      </c>
      <c r="E1653" s="353" t="s">
        <v>125</v>
      </c>
      <c r="F1653" s="354">
        <v>131753</v>
      </c>
      <c r="G1653" s="288" t="s">
        <v>117</v>
      </c>
      <c r="H1653" s="288"/>
      <c r="I1653" s="1"/>
      <c r="J1653" s="549"/>
      <c r="K1653" s="10"/>
      <c r="M1653" s="548"/>
      <c r="N1653" s="548"/>
    </row>
    <row r="1654" spans="2:14" s="5" customFormat="1" ht="94.5">
      <c r="B1654" s="1"/>
      <c r="C1654" s="351">
        <v>5791</v>
      </c>
      <c r="D1654" s="352" t="s">
        <v>1702</v>
      </c>
      <c r="E1654" s="353" t="s">
        <v>125</v>
      </c>
      <c r="F1654" s="354">
        <v>91134</v>
      </c>
      <c r="G1654" s="288" t="s">
        <v>117</v>
      </c>
      <c r="H1654" s="288"/>
      <c r="I1654" s="1"/>
      <c r="J1654" s="549"/>
      <c r="K1654" s="10"/>
      <c r="M1654" s="548"/>
      <c r="N1654" s="548"/>
    </row>
    <row r="1655" spans="2:14" s="5" customFormat="1" ht="31.5">
      <c r="B1655" s="1"/>
      <c r="C1655" s="351">
        <v>5792</v>
      </c>
      <c r="D1655" s="352" t="s">
        <v>1703</v>
      </c>
      <c r="E1655" s="353" t="s">
        <v>122</v>
      </c>
      <c r="F1655" s="354">
        <v>55941</v>
      </c>
      <c r="G1655" s="288" t="s">
        <v>117</v>
      </c>
      <c r="H1655" s="288"/>
      <c r="I1655" s="1"/>
      <c r="J1655" s="549"/>
      <c r="K1655" s="10"/>
      <c r="M1655" s="548"/>
      <c r="N1655" s="548"/>
    </row>
    <row r="1656" spans="2:14" s="5" customFormat="1" ht="31.5">
      <c r="B1656" s="1"/>
      <c r="C1656" s="351">
        <v>5793</v>
      </c>
      <c r="D1656" s="352" t="s">
        <v>1704</v>
      </c>
      <c r="E1656" s="353" t="s">
        <v>122</v>
      </c>
      <c r="F1656" s="354">
        <v>72110</v>
      </c>
      <c r="G1656" s="288" t="s">
        <v>117</v>
      </c>
      <c r="H1656" s="288"/>
      <c r="I1656" s="1"/>
      <c r="J1656" s="549"/>
      <c r="K1656" s="10"/>
      <c r="M1656" s="548"/>
      <c r="N1656" s="548"/>
    </row>
    <row r="1657" spans="2:14" s="5" customFormat="1" ht="94.5">
      <c r="B1657" s="1"/>
      <c r="C1657" s="351">
        <v>5794</v>
      </c>
      <c r="D1657" s="352" t="s">
        <v>1705</v>
      </c>
      <c r="E1657" s="353" t="s">
        <v>122</v>
      </c>
      <c r="F1657" s="354">
        <v>153174</v>
      </c>
      <c r="G1657" s="288" t="s">
        <v>117</v>
      </c>
      <c r="H1657" s="288"/>
      <c r="I1657" s="1"/>
      <c r="J1657" s="549"/>
      <c r="K1657" s="10"/>
      <c r="M1657" s="548"/>
      <c r="N1657" s="548"/>
    </row>
    <row r="1658" spans="2:14" s="5" customFormat="1" ht="94.5">
      <c r="B1658" s="1"/>
      <c r="C1658" s="351">
        <v>5825</v>
      </c>
      <c r="D1658" s="352" t="s">
        <v>1706</v>
      </c>
      <c r="E1658" s="353" t="s">
        <v>125</v>
      </c>
      <c r="F1658" s="354">
        <v>851764</v>
      </c>
      <c r="G1658" s="288" t="s">
        <v>117</v>
      </c>
      <c r="H1658" s="288"/>
      <c r="I1658" s="1"/>
      <c r="J1658" s="549"/>
      <c r="K1658" s="10"/>
      <c r="M1658" s="548"/>
      <c r="N1658" s="548"/>
    </row>
    <row r="1659" spans="2:14" s="5" customFormat="1" ht="94.5">
      <c r="B1659" s="1"/>
      <c r="C1659" s="351">
        <v>5826</v>
      </c>
      <c r="D1659" s="352" t="s">
        <v>1707</v>
      </c>
      <c r="E1659" s="353" t="s">
        <v>125</v>
      </c>
      <c r="F1659" s="354">
        <v>744673</v>
      </c>
      <c r="G1659" s="288" t="s">
        <v>117</v>
      </c>
      <c r="H1659" s="288"/>
      <c r="I1659" s="1"/>
      <c r="J1659" s="549"/>
      <c r="K1659" s="10"/>
      <c r="M1659" s="548"/>
      <c r="N1659" s="548"/>
    </row>
    <row r="1660" spans="2:14" s="5" customFormat="1" ht="63">
      <c r="B1660" s="1"/>
      <c r="C1660" s="351">
        <v>5827</v>
      </c>
      <c r="D1660" s="352" t="s">
        <v>1708</v>
      </c>
      <c r="E1660" s="353" t="s">
        <v>125</v>
      </c>
      <c r="F1660" s="354">
        <v>187429</v>
      </c>
      <c r="G1660" s="288" t="s">
        <v>117</v>
      </c>
      <c r="H1660" s="288"/>
      <c r="I1660" s="1"/>
      <c r="J1660" s="549"/>
      <c r="K1660" s="10"/>
      <c r="M1660" s="548"/>
      <c r="N1660" s="548"/>
    </row>
    <row r="1661" spans="2:14" s="5" customFormat="1" ht="47.25">
      <c r="B1661" s="1"/>
      <c r="C1661" s="351">
        <v>5831</v>
      </c>
      <c r="D1661" s="352" t="s">
        <v>1709</v>
      </c>
      <c r="E1661" s="353" t="s">
        <v>122</v>
      </c>
      <c r="F1661" s="354">
        <v>44685</v>
      </c>
      <c r="G1661" s="288" t="s">
        <v>117</v>
      </c>
      <c r="H1661" s="288" t="s">
        <v>145</v>
      </c>
      <c r="I1661" s="1"/>
      <c r="J1661" s="549"/>
      <c r="K1661" s="10"/>
      <c r="M1661" s="548"/>
      <c r="N1661" s="548"/>
    </row>
    <row r="1662" spans="2:14" s="5" customFormat="1" ht="94.5">
      <c r="B1662" s="1"/>
      <c r="C1662" s="351">
        <v>5832</v>
      </c>
      <c r="D1662" s="352" t="s">
        <v>1710</v>
      </c>
      <c r="E1662" s="353" t="s">
        <v>122</v>
      </c>
      <c r="F1662" s="354">
        <v>40160</v>
      </c>
      <c r="G1662" s="288" t="s">
        <v>117</v>
      </c>
      <c r="H1662" s="288"/>
      <c r="I1662" s="1"/>
      <c r="J1662" s="549"/>
      <c r="K1662" s="10"/>
      <c r="M1662" s="548"/>
      <c r="N1662" s="548"/>
    </row>
    <row r="1663" spans="2:14" s="5" customFormat="1" ht="94.5">
      <c r="B1663" s="1"/>
      <c r="C1663" s="351">
        <v>5833</v>
      </c>
      <c r="D1663" s="352" t="s">
        <v>1711</v>
      </c>
      <c r="E1663" s="353" t="s">
        <v>122</v>
      </c>
      <c r="F1663" s="354">
        <v>83499</v>
      </c>
      <c r="G1663" s="288" t="s">
        <v>117</v>
      </c>
      <c r="H1663" s="288" t="s">
        <v>145</v>
      </c>
      <c r="I1663" s="1"/>
      <c r="J1663" s="549"/>
      <c r="K1663" s="10"/>
      <c r="M1663" s="548"/>
      <c r="N1663" s="548"/>
    </row>
    <row r="1664" spans="2:14" s="5" customFormat="1" ht="94.5">
      <c r="B1664" s="1"/>
      <c r="C1664" s="351">
        <v>5834</v>
      </c>
      <c r="D1664" s="352" t="s">
        <v>1712</v>
      </c>
      <c r="E1664" s="353" t="s">
        <v>122</v>
      </c>
      <c r="F1664" s="354">
        <v>25072</v>
      </c>
      <c r="G1664" s="288" t="s">
        <v>117</v>
      </c>
      <c r="H1664" s="288" t="s">
        <v>145</v>
      </c>
      <c r="I1664" s="1"/>
      <c r="J1664" s="549"/>
      <c r="K1664" s="10"/>
      <c r="M1664" s="548"/>
      <c r="N1664" s="548"/>
    </row>
    <row r="1665" spans="2:14" s="5" customFormat="1" ht="94.5">
      <c r="B1665" s="1"/>
      <c r="C1665" s="351">
        <v>5835</v>
      </c>
      <c r="D1665" s="352" t="s">
        <v>1713</v>
      </c>
      <c r="E1665" s="353" t="s">
        <v>122</v>
      </c>
      <c r="F1665" s="354">
        <v>48855</v>
      </c>
      <c r="G1665" s="288" t="s">
        <v>117</v>
      </c>
      <c r="H1665" s="288"/>
      <c r="I1665" s="1"/>
      <c r="J1665" s="549"/>
      <c r="K1665" s="10"/>
      <c r="M1665" s="548"/>
      <c r="N1665" s="548"/>
    </row>
    <row r="1666" spans="2:14" s="5" customFormat="1" ht="94.5">
      <c r="B1666" s="1"/>
      <c r="C1666" s="351">
        <v>5836</v>
      </c>
      <c r="D1666" s="352" t="s">
        <v>1714</v>
      </c>
      <c r="E1666" s="353" t="s">
        <v>122</v>
      </c>
      <c r="F1666" s="354">
        <v>87105</v>
      </c>
      <c r="G1666" s="288" t="s">
        <v>117</v>
      </c>
      <c r="H1666" s="288" t="s">
        <v>145</v>
      </c>
      <c r="I1666" s="1"/>
      <c r="J1666" s="549"/>
      <c r="K1666" s="10"/>
      <c r="M1666" s="548"/>
      <c r="N1666" s="548"/>
    </row>
    <row r="1667" spans="2:14" s="5" customFormat="1" ht="94.5">
      <c r="B1667" s="1"/>
      <c r="C1667" s="351">
        <v>5837</v>
      </c>
      <c r="D1667" s="352" t="s">
        <v>1715</v>
      </c>
      <c r="E1667" s="353" t="s">
        <v>122</v>
      </c>
      <c r="F1667" s="354">
        <v>52228</v>
      </c>
      <c r="G1667" s="288" t="s">
        <v>117</v>
      </c>
      <c r="H1667" s="288" t="s">
        <v>145</v>
      </c>
      <c r="I1667" s="1"/>
      <c r="J1667" s="549"/>
      <c r="K1667" s="10"/>
      <c r="M1667" s="548"/>
      <c r="N1667" s="548"/>
    </row>
    <row r="1668" spans="2:14" s="5" customFormat="1" ht="94.5">
      <c r="B1668" s="1"/>
      <c r="C1668" s="351">
        <v>5838</v>
      </c>
      <c r="D1668" s="352" t="s">
        <v>1716</v>
      </c>
      <c r="E1668" s="353" t="s">
        <v>122</v>
      </c>
      <c r="F1668" s="354">
        <v>162124</v>
      </c>
      <c r="G1668" s="288" t="s">
        <v>117</v>
      </c>
      <c r="H1668" s="288"/>
      <c r="I1668" s="1"/>
      <c r="J1668" s="549"/>
      <c r="K1668" s="10"/>
      <c r="M1668" s="548"/>
      <c r="N1668" s="548"/>
    </row>
    <row r="1669" spans="2:14" s="5" customFormat="1" ht="94.5">
      <c r="B1669" s="1"/>
      <c r="C1669" s="351">
        <v>5839</v>
      </c>
      <c r="D1669" s="352" t="s">
        <v>1717</v>
      </c>
      <c r="E1669" s="353" t="s">
        <v>122</v>
      </c>
      <c r="F1669" s="354">
        <v>123745</v>
      </c>
      <c r="G1669" s="288" t="s">
        <v>117</v>
      </c>
      <c r="H1669" s="288"/>
      <c r="I1669" s="1"/>
      <c r="J1669" s="549"/>
      <c r="K1669" s="10"/>
      <c r="M1669" s="548"/>
      <c r="N1669" s="548"/>
    </row>
    <row r="1670" spans="2:14" s="5" customFormat="1" ht="47.25">
      <c r="B1670" s="1"/>
      <c r="C1670" s="351">
        <v>5840</v>
      </c>
      <c r="D1670" s="352" t="s">
        <v>1718</v>
      </c>
      <c r="E1670" s="353" t="s">
        <v>122</v>
      </c>
      <c r="F1670" s="354">
        <v>23788</v>
      </c>
      <c r="G1670" s="288" t="s">
        <v>117</v>
      </c>
      <c r="H1670" s="288" t="s">
        <v>145</v>
      </c>
      <c r="I1670" s="1"/>
      <c r="J1670" s="549"/>
      <c r="K1670" s="10"/>
      <c r="M1670" s="548"/>
      <c r="N1670" s="548"/>
    </row>
    <row r="1671" spans="2:14" s="5" customFormat="1" ht="94.5">
      <c r="B1671" s="1"/>
      <c r="C1671" s="351">
        <v>5841</v>
      </c>
      <c r="D1671" s="352" t="s">
        <v>1719</v>
      </c>
      <c r="E1671" s="353" t="s">
        <v>122</v>
      </c>
      <c r="F1671" s="354">
        <v>163841</v>
      </c>
      <c r="G1671" s="288" t="s">
        <v>117</v>
      </c>
      <c r="H1671" s="288"/>
      <c r="I1671" s="1"/>
      <c r="J1671" s="549"/>
      <c r="K1671" s="10"/>
      <c r="M1671" s="548"/>
      <c r="N1671" s="548"/>
    </row>
    <row r="1672" spans="2:14" s="5" customFormat="1" ht="63">
      <c r="B1672" s="1"/>
      <c r="C1672" s="351">
        <v>5842</v>
      </c>
      <c r="D1672" s="352" t="s">
        <v>1720</v>
      </c>
      <c r="E1672" s="353" t="s">
        <v>119</v>
      </c>
      <c r="F1672" s="354">
        <v>19890</v>
      </c>
      <c r="G1672" s="288" t="s">
        <v>117</v>
      </c>
      <c r="H1672" s="288"/>
      <c r="I1672" s="1"/>
      <c r="J1672" s="549"/>
      <c r="K1672" s="10"/>
      <c r="M1672" s="548"/>
      <c r="N1672" s="548"/>
    </row>
    <row r="1673" spans="2:14" s="5" customFormat="1" ht="78.75">
      <c r="B1673" s="1"/>
      <c r="C1673" s="351">
        <v>5843</v>
      </c>
      <c r="D1673" s="352" t="s">
        <v>1721</v>
      </c>
      <c r="E1673" s="353" t="s">
        <v>116</v>
      </c>
      <c r="F1673" s="354">
        <v>29322</v>
      </c>
      <c r="G1673" s="288" t="s">
        <v>117</v>
      </c>
      <c r="H1673" s="288"/>
      <c r="I1673" s="1"/>
      <c r="J1673" s="549"/>
      <c r="K1673" s="10"/>
      <c r="M1673" s="548"/>
      <c r="N1673" s="548"/>
    </row>
    <row r="1674" spans="2:14" s="5" customFormat="1" ht="78.75">
      <c r="B1674" s="1"/>
      <c r="C1674" s="351">
        <v>5844</v>
      </c>
      <c r="D1674" s="352" t="s">
        <v>1722</v>
      </c>
      <c r="E1674" s="353" t="s">
        <v>116</v>
      </c>
      <c r="F1674" s="354">
        <v>24341</v>
      </c>
      <c r="G1674" s="288" t="s">
        <v>117</v>
      </c>
      <c r="H1674" s="288"/>
      <c r="I1674" s="1"/>
      <c r="J1674" s="549"/>
      <c r="K1674" s="10"/>
      <c r="M1674" s="548"/>
      <c r="N1674" s="548"/>
    </row>
    <row r="1675" spans="2:14" s="5" customFormat="1" ht="47.25">
      <c r="B1675" s="1"/>
      <c r="C1675" s="351">
        <v>5845</v>
      </c>
      <c r="D1675" s="352" t="s">
        <v>1723</v>
      </c>
      <c r="E1675" s="353" t="s">
        <v>122</v>
      </c>
      <c r="F1675" s="354">
        <v>110985</v>
      </c>
      <c r="G1675" s="288" t="s">
        <v>117</v>
      </c>
      <c r="H1675" s="288"/>
      <c r="I1675" s="1"/>
      <c r="J1675" s="549"/>
      <c r="K1675" s="10"/>
      <c r="M1675" s="548"/>
      <c r="N1675" s="548"/>
    </row>
    <row r="1676" spans="2:14" s="5" customFormat="1" ht="78.75">
      <c r="B1676" s="1"/>
      <c r="C1676" s="351">
        <v>5846</v>
      </c>
      <c r="D1676" s="352" t="s">
        <v>1724</v>
      </c>
      <c r="E1676" s="353" t="s">
        <v>125</v>
      </c>
      <c r="F1676" s="354">
        <v>134785</v>
      </c>
      <c r="G1676" s="288" t="s">
        <v>117</v>
      </c>
      <c r="H1676" s="288"/>
      <c r="I1676" s="1"/>
      <c r="J1676" s="549"/>
      <c r="K1676" s="10"/>
      <c r="M1676" s="548"/>
      <c r="N1676" s="548"/>
    </row>
    <row r="1677" spans="2:14" s="5" customFormat="1" ht="78.75">
      <c r="B1677" s="1"/>
      <c r="C1677" s="351">
        <v>5847</v>
      </c>
      <c r="D1677" s="352" t="s">
        <v>1725</v>
      </c>
      <c r="E1677" s="353" t="s">
        <v>125</v>
      </c>
      <c r="F1677" s="354">
        <v>217430</v>
      </c>
      <c r="G1677" s="288" t="s">
        <v>117</v>
      </c>
      <c r="H1677" s="288"/>
      <c r="I1677" s="1"/>
      <c r="J1677" s="549"/>
      <c r="K1677" s="10"/>
      <c r="M1677" s="548"/>
      <c r="N1677" s="548"/>
    </row>
    <row r="1678" spans="2:14" s="5" customFormat="1" ht="78.75">
      <c r="B1678" s="1"/>
      <c r="C1678" s="351">
        <v>5848</v>
      </c>
      <c r="D1678" s="352" t="s">
        <v>1726</v>
      </c>
      <c r="E1678" s="353" t="s">
        <v>125</v>
      </c>
      <c r="F1678" s="354">
        <v>54162</v>
      </c>
      <c r="G1678" s="288" t="s">
        <v>117</v>
      </c>
      <c r="H1678" s="288"/>
      <c r="I1678" s="1"/>
      <c r="J1678" s="549"/>
      <c r="K1678" s="10"/>
      <c r="M1678" s="548"/>
      <c r="N1678" s="548"/>
    </row>
    <row r="1679" spans="2:14" s="5" customFormat="1" ht="78.75">
      <c r="B1679" s="1"/>
      <c r="C1679" s="351">
        <v>5850</v>
      </c>
      <c r="D1679" s="352" t="s">
        <v>1727</v>
      </c>
      <c r="E1679" s="353" t="s">
        <v>125</v>
      </c>
      <c r="F1679" s="354">
        <v>190725</v>
      </c>
      <c r="G1679" s="288" t="s">
        <v>117</v>
      </c>
      <c r="H1679" s="288"/>
      <c r="I1679" s="1"/>
      <c r="J1679" s="549"/>
      <c r="K1679" s="10"/>
      <c r="M1679" s="548"/>
      <c r="N1679" s="548"/>
    </row>
    <row r="1680" spans="2:14" s="5" customFormat="1" ht="94.5">
      <c r="B1680" s="1"/>
      <c r="C1680" s="351">
        <v>5851</v>
      </c>
      <c r="D1680" s="352" t="s">
        <v>1728</v>
      </c>
      <c r="E1680" s="353" t="s">
        <v>125</v>
      </c>
      <c r="F1680" s="354">
        <v>515390</v>
      </c>
      <c r="G1680" s="288" t="s">
        <v>117</v>
      </c>
      <c r="H1680" s="288"/>
      <c r="I1680" s="1"/>
      <c r="J1680" s="549"/>
      <c r="K1680" s="10"/>
      <c r="M1680" s="548"/>
      <c r="N1680" s="548"/>
    </row>
    <row r="1681" spans="2:14" s="5" customFormat="1" ht="94.5">
      <c r="B1681" s="1"/>
      <c r="C1681" s="351">
        <v>5852</v>
      </c>
      <c r="D1681" s="352" t="s">
        <v>1729</v>
      </c>
      <c r="E1681" s="353" t="s">
        <v>125</v>
      </c>
      <c r="F1681" s="354">
        <v>397272</v>
      </c>
      <c r="G1681" s="288" t="s">
        <v>117</v>
      </c>
      <c r="H1681" s="288"/>
      <c r="I1681" s="1"/>
      <c r="J1681" s="549"/>
      <c r="K1681" s="10"/>
      <c r="M1681" s="548"/>
      <c r="N1681" s="548"/>
    </row>
    <row r="1682" spans="2:14" s="5" customFormat="1" ht="63">
      <c r="B1682" s="1"/>
      <c r="C1682" s="351">
        <v>5854</v>
      </c>
      <c r="D1682" s="352" t="s">
        <v>1730</v>
      </c>
      <c r="E1682" s="353" t="s">
        <v>125</v>
      </c>
      <c r="F1682" s="354">
        <v>183166</v>
      </c>
      <c r="G1682" s="288" t="s">
        <v>117</v>
      </c>
      <c r="H1682" s="288"/>
      <c r="I1682" s="1"/>
      <c r="J1682" s="549"/>
      <c r="K1682" s="10"/>
      <c r="M1682" s="548"/>
      <c r="N1682" s="548"/>
    </row>
    <row r="1683" spans="2:14" s="5" customFormat="1" ht="63">
      <c r="B1683" s="1"/>
      <c r="C1683" s="351">
        <v>5856</v>
      </c>
      <c r="D1683" s="352" t="s">
        <v>1731</v>
      </c>
      <c r="E1683" s="353" t="s">
        <v>116</v>
      </c>
      <c r="F1683" s="354">
        <v>129735</v>
      </c>
      <c r="G1683" s="288" t="s">
        <v>117</v>
      </c>
      <c r="H1683" s="288"/>
      <c r="I1683" s="1"/>
      <c r="J1683" s="549"/>
      <c r="K1683" s="10"/>
      <c r="M1683" s="548"/>
      <c r="N1683" s="548"/>
    </row>
    <row r="1684" spans="2:14" s="5" customFormat="1" ht="63">
      <c r="B1684" s="1"/>
      <c r="C1684" s="351">
        <v>5858</v>
      </c>
      <c r="D1684" s="352" t="s">
        <v>1732</v>
      </c>
      <c r="E1684" s="353" t="s">
        <v>122</v>
      </c>
      <c r="F1684" s="354">
        <v>76610</v>
      </c>
      <c r="G1684" s="288" t="s">
        <v>117</v>
      </c>
      <c r="H1684" s="288"/>
      <c r="I1684" s="1"/>
      <c r="J1684" s="549"/>
      <c r="K1684" s="10"/>
      <c r="M1684" s="548"/>
      <c r="N1684" s="548"/>
    </row>
    <row r="1685" spans="2:14" s="5" customFormat="1" ht="63">
      <c r="B1685" s="1"/>
      <c r="C1685" s="351">
        <v>5860</v>
      </c>
      <c r="D1685" s="352" t="s">
        <v>1733</v>
      </c>
      <c r="E1685" s="353" t="s">
        <v>116</v>
      </c>
      <c r="F1685" s="354">
        <v>81300</v>
      </c>
      <c r="G1685" s="288" t="s">
        <v>117</v>
      </c>
      <c r="H1685" s="288"/>
      <c r="I1685" s="1"/>
      <c r="J1685" s="549"/>
      <c r="K1685" s="10"/>
      <c r="M1685" s="548"/>
      <c r="N1685" s="548"/>
    </row>
    <row r="1686" spans="2:14" s="5" customFormat="1" ht="63">
      <c r="B1686" s="1"/>
      <c r="C1686" s="351">
        <v>5862</v>
      </c>
      <c r="D1686" s="352" t="s">
        <v>1734</v>
      </c>
      <c r="E1686" s="353" t="s">
        <v>122</v>
      </c>
      <c r="F1686" s="354">
        <v>39966</v>
      </c>
      <c r="G1686" s="288" t="s">
        <v>117</v>
      </c>
      <c r="H1686" s="288"/>
      <c r="I1686" s="1"/>
      <c r="J1686" s="549"/>
      <c r="K1686" s="10"/>
      <c r="M1686" s="548"/>
      <c r="N1686" s="548"/>
    </row>
    <row r="1687" spans="2:14" s="5" customFormat="1" ht="63">
      <c r="B1687" s="1"/>
      <c r="C1687" s="351">
        <v>5864</v>
      </c>
      <c r="D1687" s="352" t="s">
        <v>1735</v>
      </c>
      <c r="E1687" s="353" t="s">
        <v>122</v>
      </c>
      <c r="F1687" s="354">
        <v>39966</v>
      </c>
      <c r="G1687" s="288" t="s">
        <v>117</v>
      </c>
      <c r="H1687" s="288"/>
      <c r="I1687" s="1"/>
      <c r="J1687" s="549"/>
      <c r="K1687" s="10"/>
      <c r="M1687" s="548"/>
      <c r="N1687" s="548"/>
    </row>
    <row r="1688" spans="2:14" s="5" customFormat="1" ht="63">
      <c r="B1688" s="1"/>
      <c r="C1688" s="351">
        <v>5866</v>
      </c>
      <c r="D1688" s="352" t="s">
        <v>1736</v>
      </c>
      <c r="E1688" s="353" t="s">
        <v>125</v>
      </c>
      <c r="F1688" s="354">
        <v>709912</v>
      </c>
      <c r="G1688" s="288" t="s">
        <v>117</v>
      </c>
      <c r="H1688" s="288"/>
      <c r="I1688" s="1"/>
      <c r="J1688" s="549"/>
      <c r="K1688" s="10"/>
      <c r="M1688" s="548"/>
      <c r="N1688" s="548"/>
    </row>
    <row r="1689" spans="2:14" s="5" customFormat="1" ht="63">
      <c r="B1689" s="1"/>
      <c r="C1689" s="351">
        <v>5868</v>
      </c>
      <c r="D1689" s="352" t="s">
        <v>1737</v>
      </c>
      <c r="E1689" s="353" t="s">
        <v>116</v>
      </c>
      <c r="F1689" s="354">
        <v>123964</v>
      </c>
      <c r="G1689" s="288" t="s">
        <v>117</v>
      </c>
      <c r="H1689" s="288"/>
      <c r="I1689" s="1"/>
      <c r="J1689" s="549"/>
      <c r="K1689" s="10"/>
      <c r="M1689" s="548"/>
      <c r="N1689" s="548"/>
    </row>
    <row r="1690" spans="2:14" s="5" customFormat="1" ht="63">
      <c r="B1690" s="1"/>
      <c r="C1690" s="351">
        <v>5870</v>
      </c>
      <c r="D1690" s="352" t="s">
        <v>1738</v>
      </c>
      <c r="E1690" s="353" t="s">
        <v>125</v>
      </c>
      <c r="F1690" s="354">
        <v>41626</v>
      </c>
      <c r="G1690" s="288" t="s">
        <v>117</v>
      </c>
      <c r="H1690" s="288"/>
      <c r="I1690" s="1"/>
      <c r="J1690" s="549"/>
      <c r="K1690" s="10"/>
      <c r="M1690" s="548"/>
      <c r="N1690" s="548"/>
    </row>
    <row r="1691" spans="2:14" s="5" customFormat="1" ht="94.5">
      <c r="B1691" s="1"/>
      <c r="C1691" s="351">
        <v>5871</v>
      </c>
      <c r="D1691" s="352" t="s">
        <v>1739</v>
      </c>
      <c r="E1691" s="353" t="s">
        <v>125</v>
      </c>
      <c r="F1691" s="354">
        <v>391974</v>
      </c>
      <c r="G1691" s="288" t="s">
        <v>117</v>
      </c>
      <c r="H1691" s="288" t="s">
        <v>145</v>
      </c>
      <c r="I1691" s="1"/>
      <c r="J1691" s="549"/>
      <c r="K1691" s="10"/>
      <c r="M1691" s="548"/>
      <c r="N1691" s="548"/>
    </row>
    <row r="1692" spans="2:14" s="5" customFormat="1" ht="94.5">
      <c r="B1692" s="1"/>
      <c r="C1692" s="351">
        <v>5872</v>
      </c>
      <c r="D1692" s="352" t="s">
        <v>1740</v>
      </c>
      <c r="E1692" s="353" t="s">
        <v>125</v>
      </c>
      <c r="F1692" s="354">
        <v>409622</v>
      </c>
      <c r="G1692" s="288" t="s">
        <v>117</v>
      </c>
      <c r="H1692" s="288" t="s">
        <v>145</v>
      </c>
      <c r="I1692" s="1"/>
      <c r="J1692" s="549"/>
      <c r="K1692" s="10"/>
      <c r="M1692" s="548"/>
      <c r="N1692" s="548"/>
    </row>
    <row r="1693" spans="2:14" s="5" customFormat="1" ht="31.5">
      <c r="B1693" s="1"/>
      <c r="C1693" s="351">
        <v>5873</v>
      </c>
      <c r="D1693" s="352" t="s">
        <v>1741</v>
      </c>
      <c r="E1693" s="353" t="s">
        <v>125</v>
      </c>
      <c r="F1693" s="354">
        <v>24257</v>
      </c>
      <c r="G1693" s="288" t="s">
        <v>117</v>
      </c>
      <c r="H1693" s="288"/>
      <c r="I1693" s="1"/>
      <c r="J1693" s="549"/>
      <c r="K1693" s="10"/>
      <c r="M1693" s="548"/>
      <c r="N1693" s="548"/>
    </row>
    <row r="1694" spans="2:14" s="5" customFormat="1" ht="63">
      <c r="B1694" s="1"/>
      <c r="C1694" s="351">
        <v>5874</v>
      </c>
      <c r="D1694" s="352" t="s">
        <v>1742</v>
      </c>
      <c r="E1694" s="353" t="s">
        <v>125</v>
      </c>
      <c r="F1694" s="354">
        <v>174394</v>
      </c>
      <c r="G1694" s="288" t="s">
        <v>117</v>
      </c>
      <c r="H1694" s="288" t="s">
        <v>145</v>
      </c>
      <c r="I1694" s="1"/>
      <c r="J1694" s="549"/>
      <c r="K1694" s="10"/>
      <c r="M1694" s="548"/>
      <c r="N1694" s="548"/>
    </row>
    <row r="1695" spans="2:14" s="5" customFormat="1" ht="31.5">
      <c r="B1695" s="1"/>
      <c r="C1695" s="351">
        <v>5875</v>
      </c>
      <c r="D1695" s="352" t="s">
        <v>1743</v>
      </c>
      <c r="E1695" s="353" t="s">
        <v>125</v>
      </c>
      <c r="F1695" s="354">
        <v>163082</v>
      </c>
      <c r="G1695" s="288" t="s">
        <v>117</v>
      </c>
      <c r="H1695" s="288"/>
      <c r="I1695" s="1"/>
      <c r="J1695" s="549"/>
      <c r="K1695" s="10"/>
      <c r="M1695" s="548"/>
      <c r="N1695" s="548"/>
    </row>
    <row r="1696" spans="2:14" s="5" customFormat="1" ht="31.5">
      <c r="B1696" s="1"/>
      <c r="C1696" s="351">
        <v>5876</v>
      </c>
      <c r="D1696" s="352" t="s">
        <v>1744</v>
      </c>
      <c r="E1696" s="353" t="s">
        <v>125</v>
      </c>
      <c r="F1696" s="354">
        <v>263930</v>
      </c>
      <c r="G1696" s="288" t="s">
        <v>117</v>
      </c>
      <c r="H1696" s="288"/>
      <c r="I1696" s="1"/>
      <c r="J1696" s="549"/>
      <c r="K1696" s="10"/>
      <c r="M1696" s="548"/>
      <c r="N1696" s="548"/>
    </row>
    <row r="1697" spans="2:14" s="5" customFormat="1" ht="25.5">
      <c r="B1697" s="1"/>
      <c r="C1697" s="351">
        <v>5877</v>
      </c>
      <c r="D1697" s="352" t="s">
        <v>1745</v>
      </c>
      <c r="E1697" s="353" t="s">
        <v>125</v>
      </c>
      <c r="F1697" s="354">
        <v>58743</v>
      </c>
      <c r="G1697" s="288" t="s">
        <v>117</v>
      </c>
      <c r="H1697" s="288"/>
      <c r="I1697" s="1"/>
      <c r="J1697" s="549"/>
      <c r="K1697" s="10"/>
      <c r="M1697" s="548"/>
      <c r="N1697" s="548"/>
    </row>
    <row r="1698" spans="2:14" s="5" customFormat="1" ht="47.25">
      <c r="B1698" s="1"/>
      <c r="C1698" s="351">
        <v>5878</v>
      </c>
      <c r="D1698" s="352" t="s">
        <v>1746</v>
      </c>
      <c r="E1698" s="353" t="s">
        <v>125</v>
      </c>
      <c r="F1698" s="354">
        <v>3295186</v>
      </c>
      <c r="G1698" s="288" t="s">
        <v>117</v>
      </c>
      <c r="H1698" s="288"/>
      <c r="I1698" s="1"/>
      <c r="J1698" s="549"/>
      <c r="K1698" s="10"/>
      <c r="M1698" s="548"/>
      <c r="N1698" s="548"/>
    </row>
    <row r="1699" spans="2:14" s="5" customFormat="1" ht="31.5">
      <c r="B1699" s="1"/>
      <c r="C1699" s="351">
        <v>5879</v>
      </c>
      <c r="D1699" s="352" t="s">
        <v>1747</v>
      </c>
      <c r="E1699" s="353" t="s">
        <v>125</v>
      </c>
      <c r="F1699" s="354">
        <v>221633</v>
      </c>
      <c r="G1699" s="288" t="s">
        <v>117</v>
      </c>
      <c r="H1699" s="288"/>
      <c r="I1699" s="1"/>
      <c r="J1699" s="549"/>
      <c r="K1699" s="10"/>
      <c r="M1699" s="548"/>
      <c r="N1699" s="548"/>
    </row>
    <row r="1700" spans="2:14" s="5" customFormat="1" ht="31.5">
      <c r="B1700" s="1"/>
      <c r="C1700" s="351">
        <v>5880</v>
      </c>
      <c r="D1700" s="352" t="s">
        <v>1748</v>
      </c>
      <c r="E1700" s="353" t="s">
        <v>125</v>
      </c>
      <c r="F1700" s="354">
        <v>277037</v>
      </c>
      <c r="G1700" s="288" t="s">
        <v>117</v>
      </c>
      <c r="H1700" s="288"/>
      <c r="I1700" s="1"/>
      <c r="J1700" s="549"/>
      <c r="K1700" s="10"/>
      <c r="M1700" s="548"/>
      <c r="N1700" s="548"/>
    </row>
    <row r="1701" spans="2:14" s="5" customFormat="1" ht="31.5">
      <c r="B1701" s="1"/>
      <c r="C1701" s="351">
        <v>5881</v>
      </c>
      <c r="D1701" s="352" t="s">
        <v>1749</v>
      </c>
      <c r="E1701" s="353" t="s">
        <v>125</v>
      </c>
      <c r="F1701" s="354">
        <v>2720</v>
      </c>
      <c r="G1701" s="288" t="s">
        <v>117</v>
      </c>
      <c r="H1701" s="288"/>
      <c r="I1701" s="1"/>
      <c r="J1701" s="549"/>
      <c r="K1701" s="10"/>
      <c r="M1701" s="548"/>
      <c r="N1701" s="548"/>
    </row>
    <row r="1702" spans="2:14" s="5" customFormat="1" ht="78.75">
      <c r="B1702" s="1"/>
      <c r="C1702" s="351">
        <v>5882</v>
      </c>
      <c r="D1702" s="352" t="s">
        <v>1750</v>
      </c>
      <c r="E1702" s="353" t="s">
        <v>125</v>
      </c>
      <c r="F1702" s="354">
        <v>92355</v>
      </c>
      <c r="G1702" s="288" t="s">
        <v>117</v>
      </c>
      <c r="H1702" s="288" t="s">
        <v>145</v>
      </c>
      <c r="I1702" s="1"/>
      <c r="J1702" s="549"/>
      <c r="K1702" s="10"/>
      <c r="M1702" s="548"/>
      <c r="N1702" s="548"/>
    </row>
    <row r="1703" spans="2:14" s="5" customFormat="1" ht="31.5">
      <c r="B1703" s="1"/>
      <c r="C1703" s="351">
        <v>5883</v>
      </c>
      <c r="D1703" s="352" t="s">
        <v>1751</v>
      </c>
      <c r="E1703" s="353" t="s">
        <v>125</v>
      </c>
      <c r="F1703" s="354">
        <v>9212</v>
      </c>
      <c r="G1703" s="288" t="s">
        <v>117</v>
      </c>
      <c r="H1703" s="288"/>
      <c r="I1703" s="1"/>
      <c r="J1703" s="549"/>
      <c r="K1703" s="10"/>
      <c r="M1703" s="548"/>
      <c r="N1703" s="548"/>
    </row>
    <row r="1704" spans="2:14" s="5" customFormat="1" ht="31.5">
      <c r="B1704" s="1"/>
      <c r="C1704" s="351">
        <v>5884</v>
      </c>
      <c r="D1704" s="352" t="s">
        <v>1752</v>
      </c>
      <c r="E1704" s="353" t="s">
        <v>125</v>
      </c>
      <c r="F1704" s="354">
        <v>68572</v>
      </c>
      <c r="G1704" s="288" t="s">
        <v>117</v>
      </c>
      <c r="H1704" s="288"/>
      <c r="I1704" s="1"/>
      <c r="J1704" s="549"/>
      <c r="K1704" s="10"/>
      <c r="M1704" s="548"/>
      <c r="N1704" s="548"/>
    </row>
    <row r="1705" spans="2:14" s="5" customFormat="1" ht="31.5">
      <c r="B1705" s="1"/>
      <c r="C1705" s="351">
        <v>5885</v>
      </c>
      <c r="D1705" s="352" t="s">
        <v>1753</v>
      </c>
      <c r="E1705" s="353" t="s">
        <v>125</v>
      </c>
      <c r="F1705" s="354">
        <v>75027</v>
      </c>
      <c r="G1705" s="288" t="s">
        <v>117</v>
      </c>
      <c r="H1705" s="288"/>
      <c r="I1705" s="1"/>
      <c r="J1705" s="549"/>
      <c r="K1705" s="10"/>
      <c r="M1705" s="548"/>
      <c r="N1705" s="548"/>
    </row>
    <row r="1706" spans="2:14" s="5" customFormat="1" ht="47.25">
      <c r="B1706" s="1"/>
      <c r="C1706" s="351">
        <v>5886</v>
      </c>
      <c r="D1706" s="352" t="s">
        <v>1754</v>
      </c>
      <c r="E1706" s="353" t="s">
        <v>122</v>
      </c>
      <c r="F1706" s="354">
        <v>272007</v>
      </c>
      <c r="G1706" s="288" t="s">
        <v>117</v>
      </c>
      <c r="H1706" s="288"/>
      <c r="I1706" s="1"/>
      <c r="J1706" s="549"/>
      <c r="K1706" s="10"/>
      <c r="M1706" s="548"/>
      <c r="N1706" s="548"/>
    </row>
    <row r="1707" spans="2:14" s="5" customFormat="1" ht="47.25">
      <c r="B1707" s="1"/>
      <c r="C1707" s="351">
        <v>5887</v>
      </c>
      <c r="D1707" s="352" t="s">
        <v>1755</v>
      </c>
      <c r="E1707" s="353" t="s">
        <v>122</v>
      </c>
      <c r="F1707" s="354">
        <v>496872</v>
      </c>
      <c r="G1707" s="288" t="s">
        <v>117</v>
      </c>
      <c r="H1707" s="288"/>
      <c r="I1707" s="1"/>
      <c r="J1707" s="549"/>
      <c r="K1707" s="10"/>
      <c r="M1707" s="548"/>
      <c r="N1707" s="548"/>
    </row>
    <row r="1708" spans="2:14" s="5" customFormat="1" ht="47.25">
      <c r="B1708" s="1"/>
      <c r="C1708" s="351">
        <v>5888</v>
      </c>
      <c r="D1708" s="352" t="s">
        <v>1756</v>
      </c>
      <c r="E1708" s="353" t="s">
        <v>122</v>
      </c>
      <c r="F1708" s="354">
        <v>597151</v>
      </c>
      <c r="G1708" s="288" t="s">
        <v>117</v>
      </c>
      <c r="H1708" s="288"/>
      <c r="I1708" s="1"/>
      <c r="J1708" s="549"/>
      <c r="K1708" s="10"/>
      <c r="M1708" s="548"/>
      <c r="N1708" s="548"/>
    </row>
    <row r="1709" spans="2:14" s="5" customFormat="1" ht="47.25">
      <c r="B1709" s="1"/>
      <c r="C1709" s="351">
        <v>5889</v>
      </c>
      <c r="D1709" s="352" t="s">
        <v>1757</v>
      </c>
      <c r="E1709" s="353" t="s">
        <v>122</v>
      </c>
      <c r="F1709" s="354">
        <v>690480</v>
      </c>
      <c r="G1709" s="288" t="s">
        <v>117</v>
      </c>
      <c r="H1709" s="288"/>
      <c r="I1709" s="1"/>
      <c r="J1709" s="549"/>
      <c r="K1709" s="10"/>
      <c r="M1709" s="548"/>
      <c r="N1709" s="548"/>
    </row>
    <row r="1710" spans="2:14" s="5" customFormat="1" ht="63">
      <c r="B1710" s="1"/>
      <c r="C1710" s="351">
        <v>5890</v>
      </c>
      <c r="D1710" s="352" t="s">
        <v>1758</v>
      </c>
      <c r="E1710" s="353" t="s">
        <v>116</v>
      </c>
      <c r="F1710" s="354">
        <v>27259</v>
      </c>
      <c r="G1710" s="288" t="s">
        <v>117</v>
      </c>
      <c r="H1710" s="288" t="s">
        <v>145</v>
      </c>
      <c r="I1710" s="1"/>
      <c r="J1710" s="549"/>
      <c r="K1710" s="10"/>
      <c r="M1710" s="548"/>
      <c r="N1710" s="548"/>
    </row>
    <row r="1711" spans="2:14" s="5" customFormat="1" ht="47.25">
      <c r="B1711" s="1"/>
      <c r="C1711" s="351">
        <v>5891</v>
      </c>
      <c r="D1711" s="352" t="s">
        <v>1759</v>
      </c>
      <c r="E1711" s="353" t="s">
        <v>119</v>
      </c>
      <c r="F1711" s="354">
        <v>2376</v>
      </c>
      <c r="G1711" s="288" t="s">
        <v>117</v>
      </c>
      <c r="H1711" s="288"/>
      <c r="I1711" s="1"/>
      <c r="J1711" s="549"/>
      <c r="K1711" s="10"/>
      <c r="M1711" s="548"/>
      <c r="N1711" s="548"/>
    </row>
    <row r="1712" spans="2:14" s="5" customFormat="1" ht="78.75">
      <c r="B1712" s="1"/>
      <c r="C1712" s="351">
        <v>5892</v>
      </c>
      <c r="D1712" s="352" t="s">
        <v>1760</v>
      </c>
      <c r="E1712" s="353" t="s">
        <v>125</v>
      </c>
      <c r="F1712" s="354">
        <v>362341</v>
      </c>
      <c r="G1712" s="288" t="s">
        <v>117</v>
      </c>
      <c r="H1712" s="288"/>
      <c r="I1712" s="1"/>
      <c r="J1712" s="549"/>
      <c r="K1712" s="10"/>
      <c r="M1712" s="548"/>
      <c r="N1712" s="548"/>
    </row>
    <row r="1713" spans="2:14" s="5" customFormat="1" ht="78.75">
      <c r="B1713" s="1"/>
      <c r="C1713" s="351">
        <v>5893</v>
      </c>
      <c r="D1713" s="352" t="s">
        <v>1761</v>
      </c>
      <c r="E1713" s="353" t="s">
        <v>125</v>
      </c>
      <c r="F1713" s="354">
        <v>396551</v>
      </c>
      <c r="G1713" s="288" t="s">
        <v>117</v>
      </c>
      <c r="H1713" s="288"/>
      <c r="I1713" s="1"/>
      <c r="J1713" s="549"/>
      <c r="K1713" s="10"/>
      <c r="M1713" s="548"/>
      <c r="N1713" s="548"/>
    </row>
    <row r="1714" spans="2:14" s="5" customFormat="1" ht="78.75">
      <c r="B1714" s="1"/>
      <c r="C1714" s="351">
        <v>5894</v>
      </c>
      <c r="D1714" s="352" t="s">
        <v>1762</v>
      </c>
      <c r="E1714" s="353" t="s">
        <v>125</v>
      </c>
      <c r="F1714" s="354">
        <v>1820477</v>
      </c>
      <c r="G1714" s="288" t="s">
        <v>117</v>
      </c>
      <c r="H1714" s="288"/>
      <c r="I1714" s="1"/>
      <c r="J1714" s="549"/>
      <c r="K1714" s="10"/>
      <c r="M1714" s="548"/>
      <c r="N1714" s="548"/>
    </row>
    <row r="1715" spans="2:14" s="5" customFormat="1" ht="63">
      <c r="B1715" s="1"/>
      <c r="C1715" s="351">
        <v>5903</v>
      </c>
      <c r="D1715" s="352" t="s">
        <v>1763</v>
      </c>
      <c r="E1715" s="353" t="s">
        <v>125</v>
      </c>
      <c r="F1715" s="354">
        <v>92000</v>
      </c>
      <c r="G1715" s="288" t="s">
        <v>117</v>
      </c>
      <c r="H1715" s="288"/>
      <c r="I1715" s="1"/>
      <c r="J1715" s="549"/>
      <c r="K1715" s="10"/>
      <c r="M1715" s="548"/>
      <c r="N1715" s="548"/>
    </row>
    <row r="1716" spans="2:14" s="5" customFormat="1" ht="63">
      <c r="B1716" s="1"/>
      <c r="C1716" s="351">
        <v>5904</v>
      </c>
      <c r="D1716" s="352" t="s">
        <v>1764</v>
      </c>
      <c r="E1716" s="353" t="s">
        <v>125</v>
      </c>
      <c r="F1716" s="354">
        <v>194000</v>
      </c>
      <c r="G1716" s="288" t="s">
        <v>117</v>
      </c>
      <c r="H1716" s="288"/>
      <c r="I1716" s="1"/>
      <c r="J1716" s="549"/>
      <c r="K1716" s="10"/>
      <c r="M1716" s="548"/>
      <c r="N1716" s="548"/>
    </row>
    <row r="1717" spans="2:14" s="5" customFormat="1" ht="63">
      <c r="B1717" s="1"/>
      <c r="C1717" s="351">
        <v>5905</v>
      </c>
      <c r="D1717" s="352" t="s">
        <v>1765</v>
      </c>
      <c r="E1717" s="353" t="s">
        <v>125</v>
      </c>
      <c r="F1717" s="354">
        <v>126000</v>
      </c>
      <c r="G1717" s="288" t="s">
        <v>117</v>
      </c>
      <c r="H1717" s="288"/>
      <c r="I1717" s="1"/>
      <c r="J1717" s="549"/>
      <c r="K1717" s="10"/>
      <c r="M1717" s="548"/>
      <c r="N1717" s="548"/>
    </row>
    <row r="1718" spans="2:14" s="5" customFormat="1" ht="63">
      <c r="B1718" s="1"/>
      <c r="C1718" s="351">
        <v>5906</v>
      </c>
      <c r="D1718" s="352" t="s">
        <v>1766</v>
      </c>
      <c r="E1718" s="353" t="s">
        <v>125</v>
      </c>
      <c r="F1718" s="354">
        <v>261000</v>
      </c>
      <c r="G1718" s="288" t="s">
        <v>117</v>
      </c>
      <c r="H1718" s="288"/>
      <c r="I1718" s="1"/>
      <c r="J1718" s="549"/>
      <c r="K1718" s="10"/>
      <c r="M1718" s="548"/>
      <c r="N1718" s="548"/>
    </row>
    <row r="1719" spans="2:14" s="5" customFormat="1" ht="63">
      <c r="B1719" s="1"/>
      <c r="C1719" s="351">
        <v>5907</v>
      </c>
      <c r="D1719" s="352" t="s">
        <v>1767</v>
      </c>
      <c r="E1719" s="353" t="s">
        <v>125</v>
      </c>
      <c r="F1719" s="354">
        <v>160000</v>
      </c>
      <c r="G1719" s="288" t="s">
        <v>117</v>
      </c>
      <c r="H1719" s="288"/>
      <c r="I1719" s="1"/>
      <c r="J1719" s="549"/>
      <c r="K1719" s="10"/>
      <c r="M1719" s="548"/>
      <c r="N1719" s="548"/>
    </row>
    <row r="1720" spans="2:14" s="5" customFormat="1" ht="63">
      <c r="B1720" s="1"/>
      <c r="C1720" s="351">
        <v>5908</v>
      </c>
      <c r="D1720" s="352" t="s">
        <v>1768</v>
      </c>
      <c r="E1720" s="353" t="s">
        <v>125</v>
      </c>
      <c r="F1720" s="354">
        <v>329000</v>
      </c>
      <c r="G1720" s="288" t="s">
        <v>117</v>
      </c>
      <c r="H1720" s="288"/>
      <c r="I1720" s="1"/>
      <c r="J1720" s="549"/>
      <c r="K1720" s="10"/>
      <c r="M1720" s="548"/>
      <c r="N1720" s="548"/>
    </row>
    <row r="1721" spans="2:14" s="5" customFormat="1" ht="63">
      <c r="B1721" s="1"/>
      <c r="C1721" s="351">
        <v>5909</v>
      </c>
      <c r="D1721" s="352" t="s">
        <v>1769</v>
      </c>
      <c r="E1721" s="353" t="s">
        <v>125</v>
      </c>
      <c r="F1721" s="354">
        <v>194000</v>
      </c>
      <c r="G1721" s="288" t="s">
        <v>117</v>
      </c>
      <c r="H1721" s="288"/>
      <c r="I1721" s="1"/>
      <c r="J1721" s="549"/>
      <c r="K1721" s="10"/>
      <c r="M1721" s="548"/>
      <c r="N1721" s="548"/>
    </row>
    <row r="1722" spans="2:14" s="5" customFormat="1" ht="63">
      <c r="B1722" s="1"/>
      <c r="C1722" s="351">
        <v>5910</v>
      </c>
      <c r="D1722" s="352" t="s">
        <v>1770</v>
      </c>
      <c r="E1722" s="353" t="s">
        <v>125</v>
      </c>
      <c r="F1722" s="354">
        <v>397000</v>
      </c>
      <c r="G1722" s="288" t="s">
        <v>117</v>
      </c>
      <c r="H1722" s="288"/>
      <c r="I1722" s="1"/>
      <c r="J1722" s="549"/>
      <c r="K1722" s="10"/>
      <c r="M1722" s="548"/>
      <c r="N1722" s="548"/>
    </row>
    <row r="1723" spans="2:14" s="5" customFormat="1" ht="60">
      <c r="B1723" s="1"/>
      <c r="C1723" s="458">
        <v>5911</v>
      </c>
      <c r="D1723" s="460" t="s">
        <v>1771</v>
      </c>
      <c r="E1723" s="462" t="s">
        <v>125</v>
      </c>
      <c r="F1723" s="464">
        <v>261000</v>
      </c>
      <c r="G1723" s="288" t="s">
        <v>117</v>
      </c>
      <c r="H1723" s="288"/>
      <c r="I1723" s="1"/>
      <c r="J1723" s="549"/>
      <c r="K1723" s="10"/>
      <c r="M1723" s="548"/>
      <c r="N1723" s="548"/>
    </row>
    <row r="1724" spans="2:14" s="5" customFormat="1" ht="60">
      <c r="B1724" s="1"/>
      <c r="C1724" s="458">
        <v>5912</v>
      </c>
      <c r="D1724" s="460" t="s">
        <v>1772</v>
      </c>
      <c r="E1724" s="462" t="s">
        <v>125</v>
      </c>
      <c r="F1724" s="464">
        <v>532000</v>
      </c>
      <c r="G1724" s="288" t="s">
        <v>117</v>
      </c>
      <c r="H1724" s="288"/>
      <c r="I1724" s="1"/>
      <c r="J1724" s="549"/>
      <c r="K1724" s="10"/>
      <c r="M1724" s="548"/>
      <c r="N1724" s="548"/>
    </row>
    <row r="1725" spans="2:14" s="5" customFormat="1" ht="60">
      <c r="B1725" s="1"/>
      <c r="C1725" s="458">
        <v>5913</v>
      </c>
      <c r="D1725" s="460" t="s">
        <v>1773</v>
      </c>
      <c r="E1725" s="462" t="s">
        <v>125</v>
      </c>
      <c r="F1725" s="464">
        <v>387000</v>
      </c>
      <c r="G1725" s="288" t="s">
        <v>117</v>
      </c>
      <c r="H1725" s="288"/>
      <c r="I1725" s="1"/>
      <c r="J1725" s="549"/>
      <c r="K1725" s="10"/>
      <c r="M1725" s="548"/>
      <c r="N1725" s="548"/>
    </row>
    <row r="1726" spans="2:14" s="5" customFormat="1" ht="60">
      <c r="B1726" s="1"/>
      <c r="C1726" s="458">
        <v>5914</v>
      </c>
      <c r="D1726" s="460" t="s">
        <v>1774</v>
      </c>
      <c r="E1726" s="462" t="s">
        <v>125</v>
      </c>
      <c r="F1726" s="464">
        <v>667000</v>
      </c>
      <c r="G1726" s="288" t="s">
        <v>117</v>
      </c>
      <c r="H1726" s="288"/>
      <c r="I1726" s="1"/>
      <c r="J1726" s="549"/>
      <c r="K1726" s="10"/>
      <c r="M1726" s="548"/>
      <c r="N1726" s="548"/>
    </row>
    <row r="1727" spans="2:14" s="5" customFormat="1" ht="60">
      <c r="B1727" s="1"/>
      <c r="C1727" s="458">
        <v>5915</v>
      </c>
      <c r="D1727" s="460" t="s">
        <v>1775</v>
      </c>
      <c r="E1727" s="462" t="s">
        <v>125</v>
      </c>
      <c r="F1727" s="464">
        <v>513000</v>
      </c>
      <c r="G1727" s="288" t="s">
        <v>117</v>
      </c>
      <c r="H1727" s="288"/>
      <c r="I1727" s="1"/>
      <c r="J1727" s="549"/>
      <c r="K1727" s="10"/>
      <c r="M1727" s="548"/>
      <c r="N1727" s="548"/>
    </row>
    <row r="1728" spans="2:14" s="5" customFormat="1" ht="63">
      <c r="B1728" s="1"/>
      <c r="C1728" s="351">
        <v>5916</v>
      </c>
      <c r="D1728" s="352" t="s">
        <v>1776</v>
      </c>
      <c r="E1728" s="353" t="s">
        <v>125</v>
      </c>
      <c r="F1728" s="354">
        <v>1006000</v>
      </c>
      <c r="G1728" s="288" t="s">
        <v>117</v>
      </c>
      <c r="H1728" s="288"/>
      <c r="I1728" s="1"/>
      <c r="J1728" s="549"/>
      <c r="K1728" s="10"/>
      <c r="M1728" s="548"/>
      <c r="N1728" s="548"/>
    </row>
    <row r="1729" spans="2:14" s="5" customFormat="1" ht="63">
      <c r="B1729" s="1"/>
      <c r="C1729" s="351">
        <v>5917</v>
      </c>
      <c r="D1729" s="352" t="s">
        <v>1777</v>
      </c>
      <c r="E1729" s="353" t="s">
        <v>125</v>
      </c>
      <c r="F1729" s="354">
        <v>852000</v>
      </c>
      <c r="G1729" s="288" t="s">
        <v>117</v>
      </c>
      <c r="H1729" s="288"/>
      <c r="I1729" s="1"/>
      <c r="J1729" s="549"/>
      <c r="K1729" s="10"/>
      <c r="M1729" s="548"/>
      <c r="N1729" s="548"/>
    </row>
    <row r="1730" spans="2:14" s="5" customFormat="1" ht="63">
      <c r="B1730" s="1"/>
      <c r="C1730" s="351">
        <v>5918</v>
      </c>
      <c r="D1730" s="352" t="s">
        <v>1778</v>
      </c>
      <c r="E1730" s="353" t="s">
        <v>125</v>
      </c>
      <c r="F1730" s="354">
        <v>1935000</v>
      </c>
      <c r="G1730" s="288" t="s">
        <v>117</v>
      </c>
      <c r="H1730" s="288"/>
      <c r="I1730" s="1"/>
      <c r="J1730" s="549"/>
      <c r="K1730" s="10"/>
      <c r="M1730" s="548"/>
      <c r="N1730" s="548"/>
    </row>
    <row r="1731" spans="2:14" s="5" customFormat="1" ht="63">
      <c r="B1731" s="1"/>
      <c r="C1731" s="351">
        <v>5919</v>
      </c>
      <c r="D1731" s="352" t="s">
        <v>1779</v>
      </c>
      <c r="E1731" s="353" t="s">
        <v>125</v>
      </c>
      <c r="F1731" s="354">
        <v>1055000</v>
      </c>
      <c r="G1731" s="288" t="s">
        <v>117</v>
      </c>
      <c r="H1731" s="288"/>
      <c r="I1731" s="1"/>
      <c r="J1731" s="549"/>
      <c r="K1731" s="10"/>
      <c r="M1731" s="548"/>
      <c r="N1731" s="548"/>
    </row>
    <row r="1732" spans="2:14" s="5" customFormat="1" ht="63">
      <c r="B1732" s="1"/>
      <c r="C1732" s="351">
        <v>5920</v>
      </c>
      <c r="D1732" s="352" t="s">
        <v>1780</v>
      </c>
      <c r="E1732" s="353" t="s">
        <v>125</v>
      </c>
      <c r="F1732" s="354">
        <v>2273000</v>
      </c>
      <c r="G1732" s="288" t="s">
        <v>117</v>
      </c>
      <c r="H1732" s="288"/>
      <c r="I1732" s="1"/>
      <c r="J1732" s="549"/>
      <c r="K1732" s="10"/>
      <c r="M1732" s="548"/>
      <c r="N1732" s="548"/>
    </row>
    <row r="1733" spans="2:14" s="5" customFormat="1" ht="47.25">
      <c r="B1733" s="1"/>
      <c r="C1733" s="351">
        <v>5921</v>
      </c>
      <c r="D1733" s="352" t="s">
        <v>1781</v>
      </c>
      <c r="E1733" s="353" t="s">
        <v>125</v>
      </c>
      <c r="F1733" s="354">
        <v>405782</v>
      </c>
      <c r="G1733" s="288" t="s">
        <v>117</v>
      </c>
      <c r="H1733" s="288"/>
      <c r="I1733" s="1"/>
      <c r="J1733" s="549"/>
      <c r="K1733" s="10"/>
      <c r="M1733" s="548"/>
      <c r="N1733" s="548"/>
    </row>
    <row r="1734" spans="2:14" s="5" customFormat="1" ht="63">
      <c r="B1734" s="1"/>
      <c r="C1734" s="351">
        <v>5922</v>
      </c>
      <c r="D1734" s="352" t="s">
        <v>1782</v>
      </c>
      <c r="E1734" s="353" t="s">
        <v>125</v>
      </c>
      <c r="F1734" s="354">
        <v>66278</v>
      </c>
      <c r="G1734" s="288" t="s">
        <v>117</v>
      </c>
      <c r="H1734" s="288"/>
      <c r="I1734" s="1"/>
      <c r="J1734" s="549"/>
      <c r="K1734" s="10"/>
      <c r="M1734" s="548"/>
      <c r="N1734" s="548"/>
    </row>
    <row r="1735" spans="2:14" s="5" customFormat="1" ht="63">
      <c r="B1735" s="1"/>
      <c r="C1735" s="351">
        <v>5923</v>
      </c>
      <c r="D1735" s="352" t="s">
        <v>1783</v>
      </c>
      <c r="E1735" s="353" t="s">
        <v>125</v>
      </c>
      <c r="F1735" s="354">
        <v>82478</v>
      </c>
      <c r="G1735" s="288" t="s">
        <v>117</v>
      </c>
      <c r="H1735" s="288"/>
      <c r="I1735" s="1"/>
      <c r="J1735" s="549"/>
      <c r="K1735" s="10"/>
      <c r="M1735" s="548"/>
      <c r="N1735" s="548"/>
    </row>
    <row r="1736" spans="2:14" s="5" customFormat="1" ht="63">
      <c r="B1736" s="1"/>
      <c r="C1736" s="351">
        <v>5924</v>
      </c>
      <c r="D1736" s="352" t="s">
        <v>1784</v>
      </c>
      <c r="E1736" s="353" t="s">
        <v>125</v>
      </c>
      <c r="F1736" s="354">
        <v>19084</v>
      </c>
      <c r="G1736" s="288" t="s">
        <v>117</v>
      </c>
      <c r="H1736" s="288"/>
      <c r="I1736" s="1"/>
      <c r="J1736" s="549"/>
      <c r="K1736" s="10"/>
      <c r="M1736" s="548"/>
      <c r="N1736" s="548"/>
    </row>
    <row r="1737" spans="2:14" s="5" customFormat="1" ht="78.75">
      <c r="B1737" s="1"/>
      <c r="C1737" s="351">
        <v>5927</v>
      </c>
      <c r="D1737" s="352" t="s">
        <v>1785</v>
      </c>
      <c r="E1737" s="353" t="s">
        <v>125</v>
      </c>
      <c r="F1737" s="354">
        <v>481447</v>
      </c>
      <c r="G1737" s="288" t="s">
        <v>117</v>
      </c>
      <c r="H1737" s="288" t="s">
        <v>145</v>
      </c>
      <c r="I1737" s="1"/>
      <c r="J1737" s="549"/>
      <c r="K1737" s="10"/>
      <c r="M1737" s="548"/>
      <c r="N1737" s="548"/>
    </row>
    <row r="1738" spans="2:14" s="5" customFormat="1" ht="63">
      <c r="B1738" s="1"/>
      <c r="C1738" s="351">
        <v>5928</v>
      </c>
      <c r="D1738" s="352" t="s">
        <v>1786</v>
      </c>
      <c r="E1738" s="353" t="s">
        <v>1787</v>
      </c>
      <c r="F1738" s="354">
        <v>23991</v>
      </c>
      <c r="G1738" s="288" t="s">
        <v>117</v>
      </c>
      <c r="H1738" s="288"/>
      <c r="I1738" s="1"/>
      <c r="J1738" s="549"/>
      <c r="K1738" s="10"/>
      <c r="M1738" s="548"/>
      <c r="N1738" s="548"/>
    </row>
    <row r="1739" spans="2:14" s="5" customFormat="1" ht="110.25">
      <c r="B1739" s="1"/>
      <c r="C1739" s="351">
        <v>5933</v>
      </c>
      <c r="D1739" s="352" t="s">
        <v>1788</v>
      </c>
      <c r="E1739" s="353" t="s">
        <v>116</v>
      </c>
      <c r="F1739" s="354">
        <v>229154</v>
      </c>
      <c r="G1739" s="288" t="s">
        <v>117</v>
      </c>
      <c r="H1739" s="288"/>
      <c r="I1739" s="1"/>
      <c r="J1739" s="549"/>
      <c r="K1739" s="10"/>
      <c r="M1739" s="548"/>
      <c r="N1739" s="548"/>
    </row>
    <row r="1740" spans="2:14" s="5" customFormat="1" ht="94.5">
      <c r="B1740" s="1"/>
      <c r="C1740" s="351">
        <v>5935</v>
      </c>
      <c r="D1740" s="352" t="s">
        <v>1789</v>
      </c>
      <c r="E1740" s="353" t="s">
        <v>116</v>
      </c>
      <c r="F1740" s="354">
        <v>311671</v>
      </c>
      <c r="G1740" s="288" t="s">
        <v>117</v>
      </c>
      <c r="H1740" s="288"/>
      <c r="I1740" s="1"/>
      <c r="J1740" s="549"/>
      <c r="K1740" s="10"/>
      <c r="M1740" s="548"/>
      <c r="N1740" s="548"/>
    </row>
    <row r="1741" spans="2:14" s="5" customFormat="1" ht="78.75">
      <c r="B1741" s="1"/>
      <c r="C1741" s="351">
        <v>5936</v>
      </c>
      <c r="D1741" s="352" t="s">
        <v>1790</v>
      </c>
      <c r="E1741" s="353" t="s">
        <v>116</v>
      </c>
      <c r="F1741" s="354">
        <v>250428</v>
      </c>
      <c r="G1741" s="288" t="s">
        <v>117</v>
      </c>
      <c r="H1741" s="288"/>
      <c r="I1741" s="1"/>
      <c r="J1741" s="549"/>
      <c r="K1741" s="10"/>
      <c r="M1741" s="548"/>
      <c r="N1741" s="548"/>
    </row>
    <row r="1742" spans="2:14" s="5" customFormat="1" ht="63">
      <c r="B1742" s="1"/>
      <c r="C1742" s="351">
        <v>5939</v>
      </c>
      <c r="D1742" s="352" t="s">
        <v>1791</v>
      </c>
      <c r="E1742" s="353" t="s">
        <v>122</v>
      </c>
      <c r="F1742" s="354">
        <v>299611</v>
      </c>
      <c r="G1742" s="288" t="s">
        <v>117</v>
      </c>
      <c r="H1742" s="288"/>
      <c r="I1742" s="1"/>
      <c r="J1742" s="549"/>
      <c r="K1742" s="10"/>
      <c r="M1742" s="548"/>
      <c r="N1742" s="548"/>
    </row>
    <row r="1743" spans="2:14" s="5" customFormat="1" ht="63">
      <c r="B1743" s="1"/>
      <c r="C1743" s="351">
        <v>5940</v>
      </c>
      <c r="D1743" s="352" t="s">
        <v>1792</v>
      </c>
      <c r="E1743" s="353" t="s">
        <v>119</v>
      </c>
      <c r="F1743" s="354">
        <v>694472</v>
      </c>
      <c r="G1743" s="288" t="s">
        <v>117</v>
      </c>
      <c r="H1743" s="288"/>
      <c r="I1743" s="1"/>
      <c r="J1743" s="549"/>
      <c r="K1743" s="10"/>
      <c r="M1743" s="548"/>
      <c r="N1743" s="548"/>
    </row>
    <row r="1744" spans="2:14" s="5" customFormat="1" ht="78.75">
      <c r="B1744" s="1"/>
      <c r="C1744" s="351">
        <v>5941</v>
      </c>
      <c r="D1744" s="352" t="s">
        <v>1793</v>
      </c>
      <c r="E1744" s="353" t="s">
        <v>119</v>
      </c>
      <c r="F1744" s="354">
        <v>696756</v>
      </c>
      <c r="G1744" s="288" t="s">
        <v>117</v>
      </c>
      <c r="H1744" s="288"/>
      <c r="I1744" s="1"/>
      <c r="J1744" s="549"/>
      <c r="K1744" s="10"/>
      <c r="M1744" s="548"/>
      <c r="N1744" s="548"/>
    </row>
    <row r="1745" spans="2:14" s="5" customFormat="1" ht="78.75">
      <c r="B1745" s="1"/>
      <c r="C1745" s="351">
        <v>5944</v>
      </c>
      <c r="D1745" s="352" t="s">
        <v>1794</v>
      </c>
      <c r="E1745" s="353" t="s">
        <v>119</v>
      </c>
      <c r="F1745" s="354">
        <v>665693</v>
      </c>
      <c r="G1745" s="288" t="s">
        <v>117</v>
      </c>
      <c r="H1745" s="288"/>
      <c r="I1745" s="1"/>
      <c r="J1745" s="549"/>
      <c r="K1745" s="10"/>
      <c r="M1745" s="548"/>
      <c r="N1745" s="548"/>
    </row>
    <row r="1746" spans="2:14" s="5" customFormat="1" ht="78.75">
      <c r="B1746" s="1"/>
      <c r="C1746" s="351">
        <v>5945</v>
      </c>
      <c r="D1746" s="352" t="s">
        <v>1795</v>
      </c>
      <c r="E1746" s="353" t="s">
        <v>119</v>
      </c>
      <c r="F1746" s="354">
        <v>611234</v>
      </c>
      <c r="G1746" s="288" t="s">
        <v>117</v>
      </c>
      <c r="H1746" s="288"/>
      <c r="I1746" s="1"/>
      <c r="J1746" s="549"/>
      <c r="K1746" s="10"/>
      <c r="M1746" s="548"/>
      <c r="N1746" s="548"/>
    </row>
    <row r="1747" spans="2:14" s="5" customFormat="1" ht="78.75">
      <c r="B1747" s="1"/>
      <c r="C1747" s="351">
        <v>5946</v>
      </c>
      <c r="D1747" s="352" t="s">
        <v>1796</v>
      </c>
      <c r="E1747" s="353" t="s">
        <v>119</v>
      </c>
      <c r="F1747" s="354">
        <v>911754</v>
      </c>
      <c r="G1747" s="288" t="s">
        <v>117</v>
      </c>
      <c r="H1747" s="288"/>
      <c r="I1747" s="1"/>
      <c r="J1747" s="549"/>
      <c r="K1747" s="10"/>
      <c r="M1747" s="548"/>
      <c r="N1747" s="548"/>
    </row>
    <row r="1748" spans="2:14" s="5" customFormat="1" ht="78.75">
      <c r="B1748" s="1"/>
      <c r="C1748" s="351">
        <v>5947</v>
      </c>
      <c r="D1748" s="352" t="s">
        <v>1797</v>
      </c>
      <c r="E1748" s="353" t="s">
        <v>119</v>
      </c>
      <c r="F1748" s="354">
        <v>687188</v>
      </c>
      <c r="G1748" s="288" t="s">
        <v>117</v>
      </c>
      <c r="H1748" s="288"/>
      <c r="I1748" s="1"/>
      <c r="J1748" s="549"/>
      <c r="K1748" s="10"/>
      <c r="M1748" s="548"/>
      <c r="N1748" s="548"/>
    </row>
    <row r="1749" spans="2:14" s="5" customFormat="1" ht="78.75">
      <c r="B1749" s="1"/>
      <c r="C1749" s="351">
        <v>5948</v>
      </c>
      <c r="D1749" s="352" t="s">
        <v>1798</v>
      </c>
      <c r="E1749" s="353" t="s">
        <v>119</v>
      </c>
      <c r="F1749" s="354">
        <v>713916</v>
      </c>
      <c r="G1749" s="288" t="s">
        <v>117</v>
      </c>
      <c r="H1749" s="288"/>
      <c r="I1749" s="1"/>
      <c r="J1749" s="549"/>
      <c r="K1749" s="10"/>
      <c r="M1749" s="548"/>
      <c r="N1749" s="548"/>
    </row>
    <row r="1750" spans="2:14" s="5" customFormat="1" ht="63">
      <c r="B1750" s="1"/>
      <c r="C1750" s="351">
        <v>5949</v>
      </c>
      <c r="D1750" s="352" t="s">
        <v>1799</v>
      </c>
      <c r="E1750" s="353" t="s">
        <v>119</v>
      </c>
      <c r="F1750" s="354">
        <v>708039</v>
      </c>
      <c r="G1750" s="288" t="s">
        <v>117</v>
      </c>
      <c r="H1750" s="288"/>
      <c r="I1750" s="1"/>
      <c r="J1750" s="549"/>
      <c r="K1750" s="10"/>
      <c r="M1750" s="548"/>
      <c r="N1750" s="548"/>
    </row>
    <row r="1751" spans="2:14" s="5" customFormat="1" ht="110.25">
      <c r="B1751" s="1"/>
      <c r="C1751" s="351">
        <v>5950</v>
      </c>
      <c r="D1751" s="352" t="s">
        <v>1800</v>
      </c>
      <c r="E1751" s="353" t="s">
        <v>119</v>
      </c>
      <c r="F1751" s="354">
        <v>2157556</v>
      </c>
      <c r="G1751" s="288" t="s">
        <v>117</v>
      </c>
      <c r="H1751" s="288"/>
      <c r="I1751" s="1"/>
      <c r="J1751" s="549"/>
      <c r="K1751" s="10"/>
      <c r="M1751" s="548"/>
      <c r="N1751" s="548"/>
    </row>
    <row r="1752" spans="2:14" s="5" customFormat="1" ht="31.5">
      <c r="B1752" s="1"/>
      <c r="C1752" s="351">
        <v>5952</v>
      </c>
      <c r="D1752" s="352" t="s">
        <v>1801</v>
      </c>
      <c r="E1752" s="353" t="s">
        <v>122</v>
      </c>
      <c r="F1752" s="354">
        <v>273700</v>
      </c>
      <c r="G1752" s="288" t="s">
        <v>117</v>
      </c>
      <c r="H1752" s="288"/>
      <c r="I1752" s="1"/>
      <c r="J1752" s="549"/>
      <c r="K1752" s="10"/>
      <c r="M1752" s="548"/>
      <c r="N1752" s="548"/>
    </row>
    <row r="1753" spans="2:14" s="5" customFormat="1" ht="31.5">
      <c r="B1753" s="1"/>
      <c r="C1753" s="351">
        <v>5953</v>
      </c>
      <c r="D1753" s="352" t="s">
        <v>1802</v>
      </c>
      <c r="E1753" s="353" t="s">
        <v>122</v>
      </c>
      <c r="F1753" s="354">
        <v>521077</v>
      </c>
      <c r="G1753" s="288" t="s">
        <v>117</v>
      </c>
      <c r="H1753" s="288" t="s">
        <v>145</v>
      </c>
      <c r="I1753" s="1"/>
      <c r="J1753" s="549"/>
      <c r="K1753" s="10"/>
      <c r="M1753" s="548"/>
      <c r="N1753" s="548"/>
    </row>
    <row r="1754" spans="2:14" s="5" customFormat="1" ht="31.5">
      <c r="B1754" s="1"/>
      <c r="C1754" s="351">
        <v>5954</v>
      </c>
      <c r="D1754" s="352" t="s">
        <v>1803</v>
      </c>
      <c r="E1754" s="353" t="s">
        <v>122</v>
      </c>
      <c r="F1754" s="354">
        <v>1018769</v>
      </c>
      <c r="G1754" s="288" t="s">
        <v>117</v>
      </c>
      <c r="H1754" s="288"/>
      <c r="I1754" s="1"/>
      <c r="J1754" s="549"/>
      <c r="K1754" s="10"/>
      <c r="M1754" s="548"/>
      <c r="N1754" s="548"/>
    </row>
    <row r="1755" spans="2:14" s="5" customFormat="1" ht="78.75">
      <c r="B1755" s="1"/>
      <c r="C1755" s="351">
        <v>5955</v>
      </c>
      <c r="D1755" s="352" t="s">
        <v>1804</v>
      </c>
      <c r="E1755" s="353" t="s">
        <v>125</v>
      </c>
      <c r="F1755" s="354">
        <v>262596</v>
      </c>
      <c r="G1755" s="288" t="s">
        <v>117</v>
      </c>
      <c r="H1755" s="288" t="s">
        <v>145</v>
      </c>
      <c r="I1755" s="1"/>
      <c r="J1755" s="549"/>
      <c r="K1755" s="10"/>
      <c r="M1755" s="548"/>
      <c r="N1755" s="548"/>
    </row>
    <row r="1756" spans="2:14" s="5" customFormat="1" ht="31.5">
      <c r="B1756" s="1"/>
      <c r="C1756" s="351">
        <v>5975</v>
      </c>
      <c r="D1756" s="352" t="s">
        <v>1805</v>
      </c>
      <c r="E1756" s="353" t="s">
        <v>785</v>
      </c>
      <c r="F1756" s="354">
        <v>25171</v>
      </c>
      <c r="G1756" s="288" t="s">
        <v>117</v>
      </c>
      <c r="H1756" s="288"/>
      <c r="I1756" s="1"/>
      <c r="J1756" s="549"/>
      <c r="K1756" s="10"/>
      <c r="M1756" s="548"/>
      <c r="N1756" s="548"/>
    </row>
    <row r="1757" spans="2:14" s="5" customFormat="1" ht="25.5">
      <c r="B1757" s="1"/>
      <c r="C1757" s="351">
        <v>5976</v>
      </c>
      <c r="D1757" s="352" t="s">
        <v>1806</v>
      </c>
      <c r="E1757" s="353" t="s">
        <v>122</v>
      </c>
      <c r="F1757" s="354">
        <v>61054</v>
      </c>
      <c r="G1757" s="288" t="s">
        <v>117</v>
      </c>
      <c r="H1757" s="288"/>
      <c r="I1757" s="1"/>
      <c r="J1757" s="549"/>
      <c r="K1757" s="10"/>
      <c r="M1757" s="548"/>
      <c r="N1757" s="548"/>
    </row>
    <row r="1758" spans="2:14" s="5" customFormat="1" ht="31.5">
      <c r="B1758" s="1"/>
      <c r="C1758" s="351">
        <v>5992</v>
      </c>
      <c r="D1758" s="352" t="s">
        <v>1807</v>
      </c>
      <c r="E1758" s="353" t="s">
        <v>122</v>
      </c>
      <c r="F1758" s="354">
        <v>883461</v>
      </c>
      <c r="G1758" s="288" t="s">
        <v>117</v>
      </c>
      <c r="H1758" s="288"/>
      <c r="I1758" s="1"/>
      <c r="J1758" s="549"/>
      <c r="K1758" s="10"/>
      <c r="M1758" s="548"/>
      <c r="N1758" s="548"/>
    </row>
    <row r="1759" spans="2:14" s="5" customFormat="1" ht="47.25">
      <c r="B1759" s="1"/>
      <c r="C1759" s="351">
        <v>5993</v>
      </c>
      <c r="D1759" s="352" t="s">
        <v>1808</v>
      </c>
      <c r="E1759" s="353" t="s">
        <v>1215</v>
      </c>
      <c r="F1759" s="354">
        <v>4254952</v>
      </c>
      <c r="G1759" s="288" t="s">
        <v>117</v>
      </c>
      <c r="H1759" s="288"/>
      <c r="I1759" s="1"/>
      <c r="J1759" s="549"/>
      <c r="K1759" s="10"/>
      <c r="M1759" s="548"/>
      <c r="N1759" s="548"/>
    </row>
    <row r="1760" spans="2:14" s="5" customFormat="1" ht="78.75">
      <c r="B1760" s="1"/>
      <c r="C1760" s="351">
        <v>5994</v>
      </c>
      <c r="D1760" s="352" t="s">
        <v>1809</v>
      </c>
      <c r="E1760" s="353" t="s">
        <v>122</v>
      </c>
      <c r="F1760" s="354">
        <v>205049</v>
      </c>
      <c r="G1760" s="288" t="s">
        <v>117</v>
      </c>
      <c r="H1760" s="288"/>
      <c r="I1760" s="1"/>
      <c r="J1760" s="549"/>
      <c r="K1760" s="10"/>
      <c r="M1760" s="548"/>
      <c r="N1760" s="548"/>
    </row>
    <row r="1761" spans="2:14" s="5" customFormat="1" ht="78.75">
      <c r="B1761" s="1"/>
      <c r="C1761" s="351">
        <v>5995</v>
      </c>
      <c r="D1761" s="352" t="s">
        <v>1810</v>
      </c>
      <c r="E1761" s="353" t="s">
        <v>122</v>
      </c>
      <c r="F1761" s="354">
        <v>423071</v>
      </c>
      <c r="G1761" s="288" t="s">
        <v>117</v>
      </c>
      <c r="H1761" s="288"/>
      <c r="I1761" s="1"/>
      <c r="J1761" s="549"/>
      <c r="K1761" s="10"/>
      <c r="M1761" s="548"/>
      <c r="N1761" s="548"/>
    </row>
    <row r="1762" spans="2:14" s="5" customFormat="1" ht="47.25">
      <c r="B1762" s="1"/>
      <c r="C1762" s="351">
        <v>5996</v>
      </c>
      <c r="D1762" s="352" t="s">
        <v>1811</v>
      </c>
      <c r="E1762" s="353" t="s">
        <v>122</v>
      </c>
      <c r="F1762" s="354">
        <v>34095</v>
      </c>
      <c r="G1762" s="288" t="s">
        <v>117</v>
      </c>
      <c r="H1762" s="288"/>
      <c r="I1762" s="1"/>
      <c r="J1762" s="549"/>
      <c r="K1762" s="10"/>
      <c r="M1762" s="548"/>
      <c r="N1762" s="548"/>
    </row>
    <row r="1763" spans="2:14" s="5" customFormat="1" ht="47.25">
      <c r="B1763" s="1"/>
      <c r="C1763" s="351">
        <v>5997</v>
      </c>
      <c r="D1763" s="352" t="s">
        <v>1812</v>
      </c>
      <c r="E1763" s="353" t="s">
        <v>116</v>
      </c>
      <c r="F1763" s="354">
        <v>73591</v>
      </c>
      <c r="G1763" s="288" t="s">
        <v>117</v>
      </c>
      <c r="H1763" s="288"/>
      <c r="I1763" s="1"/>
      <c r="J1763" s="549"/>
      <c r="K1763" s="10"/>
      <c r="M1763" s="548"/>
      <c r="N1763" s="548"/>
    </row>
    <row r="1764" spans="2:14" s="5" customFormat="1" ht="31.5">
      <c r="B1764" s="1"/>
      <c r="C1764" s="351">
        <v>5998</v>
      </c>
      <c r="D1764" s="352" t="s">
        <v>1813</v>
      </c>
      <c r="E1764" s="353" t="s">
        <v>125</v>
      </c>
      <c r="F1764" s="354">
        <v>86778</v>
      </c>
      <c r="G1764" s="288" t="s">
        <v>117</v>
      </c>
      <c r="H1764" s="288"/>
      <c r="I1764" s="1"/>
      <c r="J1764" s="549"/>
      <c r="K1764" s="10"/>
      <c r="M1764" s="548"/>
      <c r="N1764" s="548"/>
    </row>
    <row r="1765" spans="2:14" s="5" customFormat="1" ht="47.25">
      <c r="B1765" s="1"/>
      <c r="C1765" s="351">
        <v>5999</v>
      </c>
      <c r="D1765" s="352" t="s">
        <v>1814</v>
      </c>
      <c r="E1765" s="353" t="s">
        <v>125</v>
      </c>
      <c r="F1765" s="354">
        <v>1309000</v>
      </c>
      <c r="G1765" s="288" t="s">
        <v>117</v>
      </c>
      <c r="H1765" s="288"/>
      <c r="I1765" s="1"/>
      <c r="J1765" s="549"/>
      <c r="K1765" s="10"/>
      <c r="M1765" s="548"/>
      <c r="N1765" s="548"/>
    </row>
    <row r="1766" spans="2:14" s="5" customFormat="1" ht="409.5">
      <c r="B1766" s="1"/>
      <c r="C1766" s="351">
        <v>6001</v>
      </c>
      <c r="D1766" s="352" t="s">
        <v>1815</v>
      </c>
      <c r="E1766" s="353" t="s">
        <v>125</v>
      </c>
      <c r="F1766" s="354">
        <v>128072248</v>
      </c>
      <c r="G1766" s="288" t="s">
        <v>117</v>
      </c>
      <c r="H1766" s="288"/>
      <c r="I1766" s="1"/>
      <c r="J1766" s="549"/>
      <c r="K1766" s="10"/>
      <c r="M1766" s="548"/>
      <c r="N1766" s="548"/>
    </row>
    <row r="1767" spans="2:14" s="5" customFormat="1" ht="409.5">
      <c r="B1767" s="1"/>
      <c r="C1767" s="351">
        <v>6002</v>
      </c>
      <c r="D1767" s="352" t="s">
        <v>1816</v>
      </c>
      <c r="E1767" s="353" t="s">
        <v>125</v>
      </c>
      <c r="F1767" s="354">
        <v>145471863</v>
      </c>
      <c r="G1767" s="288" t="s">
        <v>117</v>
      </c>
      <c r="H1767" s="288"/>
      <c r="I1767" s="1"/>
      <c r="J1767" s="549"/>
      <c r="K1767" s="10"/>
      <c r="M1767" s="548"/>
      <c r="N1767" s="548"/>
    </row>
    <row r="1768" spans="2:14" s="5" customFormat="1" ht="409.5">
      <c r="B1768" s="1"/>
      <c r="C1768" s="351">
        <v>6003</v>
      </c>
      <c r="D1768" s="352" t="s">
        <v>1817</v>
      </c>
      <c r="E1768" s="353" t="s">
        <v>125</v>
      </c>
      <c r="F1768" s="354">
        <v>161839084</v>
      </c>
      <c r="G1768" s="288" t="s">
        <v>117</v>
      </c>
      <c r="H1768" s="288"/>
      <c r="I1768" s="1"/>
      <c r="J1768" s="549"/>
      <c r="K1768" s="10"/>
      <c r="M1768" s="548"/>
      <c r="N1768" s="548"/>
    </row>
    <row r="1769" spans="2:14" s="5" customFormat="1" ht="47.25">
      <c r="B1769" s="1"/>
      <c r="C1769" s="351">
        <v>6004</v>
      </c>
      <c r="D1769" s="352" t="s">
        <v>1818</v>
      </c>
      <c r="E1769" s="353" t="s">
        <v>125</v>
      </c>
      <c r="F1769" s="354">
        <v>17062199</v>
      </c>
      <c r="G1769" s="288" t="s">
        <v>117</v>
      </c>
      <c r="H1769" s="288"/>
      <c r="I1769" s="1"/>
      <c r="J1769" s="549"/>
      <c r="K1769" s="10"/>
      <c r="M1769" s="548"/>
      <c r="N1769" s="548"/>
    </row>
    <row r="1770" spans="2:14" s="5" customFormat="1" ht="94.5">
      <c r="B1770" s="1"/>
      <c r="C1770" s="351">
        <v>6006</v>
      </c>
      <c r="D1770" s="352" t="s">
        <v>1819</v>
      </c>
      <c r="E1770" s="353" t="s">
        <v>125</v>
      </c>
      <c r="F1770" s="354">
        <v>2004017</v>
      </c>
      <c r="G1770" s="288" t="s">
        <v>117</v>
      </c>
      <c r="H1770" s="288"/>
      <c r="I1770" s="1"/>
      <c r="J1770" s="549"/>
      <c r="K1770" s="10"/>
      <c r="M1770" s="548"/>
      <c r="N1770" s="548"/>
    </row>
    <row r="1771" spans="2:14" s="5" customFormat="1" ht="126">
      <c r="B1771" s="1"/>
      <c r="C1771" s="351">
        <v>6007</v>
      </c>
      <c r="D1771" s="352" t="s">
        <v>1820</v>
      </c>
      <c r="E1771" s="353" t="s">
        <v>119</v>
      </c>
      <c r="F1771" s="354">
        <v>1516891</v>
      </c>
      <c r="G1771" s="288" t="s">
        <v>117</v>
      </c>
      <c r="H1771" s="288"/>
      <c r="I1771" s="1"/>
      <c r="J1771" s="549"/>
      <c r="K1771" s="10"/>
      <c r="M1771" s="548"/>
      <c r="N1771" s="548"/>
    </row>
    <row r="1772" spans="2:14" s="5" customFormat="1" ht="31.5">
      <c r="B1772" s="1"/>
      <c r="C1772" s="351">
        <v>6008</v>
      </c>
      <c r="D1772" s="352" t="s">
        <v>1821</v>
      </c>
      <c r="E1772" s="353" t="s">
        <v>116</v>
      </c>
      <c r="F1772" s="354">
        <v>1935</v>
      </c>
      <c r="G1772" s="288" t="s">
        <v>117</v>
      </c>
      <c r="H1772" s="288"/>
      <c r="I1772" s="1"/>
      <c r="J1772" s="549"/>
      <c r="K1772" s="10"/>
      <c r="M1772" s="548"/>
      <c r="N1772" s="548"/>
    </row>
    <row r="1773" spans="2:14" s="5" customFormat="1" ht="31.5">
      <c r="B1773" s="1"/>
      <c r="C1773" s="351">
        <v>6009</v>
      </c>
      <c r="D1773" s="352" t="s">
        <v>1822</v>
      </c>
      <c r="E1773" s="353" t="s">
        <v>116</v>
      </c>
      <c r="F1773" s="354">
        <v>2063</v>
      </c>
      <c r="G1773" s="288" t="s">
        <v>117</v>
      </c>
      <c r="H1773" s="288"/>
      <c r="I1773" s="1"/>
      <c r="J1773" s="549"/>
      <c r="K1773" s="10"/>
      <c r="M1773" s="548"/>
      <c r="N1773" s="548"/>
    </row>
    <row r="1774" spans="2:14" s="5" customFormat="1" ht="63">
      <c r="B1774" s="1"/>
      <c r="C1774" s="351">
        <v>6010</v>
      </c>
      <c r="D1774" s="352" t="s">
        <v>1823</v>
      </c>
      <c r="E1774" s="353" t="s">
        <v>122</v>
      </c>
      <c r="F1774" s="354">
        <v>28908</v>
      </c>
      <c r="G1774" s="288" t="s">
        <v>117</v>
      </c>
      <c r="H1774" s="288"/>
      <c r="I1774" s="1"/>
      <c r="J1774" s="549"/>
      <c r="K1774" s="10"/>
      <c r="M1774" s="548"/>
      <c r="N1774" s="548"/>
    </row>
    <row r="1775" spans="2:14" s="5" customFormat="1" ht="110.25">
      <c r="B1775" s="1"/>
      <c r="C1775" s="351">
        <v>6011</v>
      </c>
      <c r="D1775" s="352" t="s">
        <v>1824</v>
      </c>
      <c r="E1775" s="353" t="s">
        <v>125</v>
      </c>
      <c r="F1775" s="354">
        <v>118134</v>
      </c>
      <c r="G1775" s="288" t="s">
        <v>117</v>
      </c>
      <c r="H1775" s="288"/>
      <c r="I1775" s="1"/>
      <c r="J1775" s="549"/>
      <c r="K1775" s="10"/>
      <c r="M1775" s="548"/>
      <c r="N1775" s="548"/>
    </row>
    <row r="1776" spans="2:14" s="5" customFormat="1" ht="47.25">
      <c r="B1776" s="1"/>
      <c r="C1776" s="351">
        <v>6015</v>
      </c>
      <c r="D1776" s="352" t="s">
        <v>1825</v>
      </c>
      <c r="E1776" s="353" t="s">
        <v>116</v>
      </c>
      <c r="F1776" s="354">
        <v>40818</v>
      </c>
      <c r="G1776" s="288" t="s">
        <v>117</v>
      </c>
      <c r="H1776" s="288"/>
      <c r="I1776" s="1"/>
      <c r="J1776" s="549"/>
      <c r="K1776" s="10"/>
      <c r="M1776" s="548"/>
      <c r="N1776" s="548"/>
    </row>
    <row r="1777" spans="2:14" s="5" customFormat="1" ht="63">
      <c r="B1777" s="1"/>
      <c r="C1777" s="351">
        <v>6016</v>
      </c>
      <c r="D1777" s="352" t="s">
        <v>1826</v>
      </c>
      <c r="E1777" s="353" t="s">
        <v>119</v>
      </c>
      <c r="F1777" s="354">
        <v>109764</v>
      </c>
      <c r="G1777" s="288" t="s">
        <v>117</v>
      </c>
      <c r="H1777" s="288"/>
      <c r="I1777" s="1"/>
      <c r="J1777" s="549"/>
      <c r="K1777" s="10"/>
      <c r="M1777" s="548"/>
      <c r="N1777" s="548"/>
    </row>
    <row r="1778" spans="2:14" s="5" customFormat="1" ht="63">
      <c r="B1778" s="1"/>
      <c r="C1778" s="351">
        <v>6020</v>
      </c>
      <c r="D1778" s="352" t="s">
        <v>1827</v>
      </c>
      <c r="E1778" s="353" t="s">
        <v>119</v>
      </c>
      <c r="F1778" s="354">
        <v>24806</v>
      </c>
      <c r="G1778" s="288" t="s">
        <v>117</v>
      </c>
      <c r="H1778" s="288"/>
      <c r="I1778" s="1"/>
      <c r="J1778" s="549"/>
      <c r="K1778" s="10"/>
      <c r="M1778" s="548"/>
      <c r="N1778" s="548"/>
    </row>
    <row r="1779" spans="2:14" s="5" customFormat="1" ht="110.25">
      <c r="B1779" s="1"/>
      <c r="C1779" s="351">
        <v>6021</v>
      </c>
      <c r="D1779" s="352" t="s">
        <v>1828</v>
      </c>
      <c r="E1779" s="353" t="s">
        <v>119</v>
      </c>
      <c r="F1779" s="354">
        <v>507354</v>
      </c>
      <c r="G1779" s="288" t="s">
        <v>117</v>
      </c>
      <c r="H1779" s="288"/>
      <c r="I1779" s="1"/>
      <c r="J1779" s="549"/>
      <c r="K1779" s="10"/>
      <c r="M1779" s="548"/>
      <c r="N1779" s="548"/>
    </row>
    <row r="1780" spans="2:14" s="5" customFormat="1" ht="47.25">
      <c r="B1780" s="1"/>
      <c r="C1780" s="351">
        <v>6029</v>
      </c>
      <c r="D1780" s="352" t="s">
        <v>1829</v>
      </c>
      <c r="E1780" s="353" t="s">
        <v>125</v>
      </c>
      <c r="F1780" s="354">
        <v>369944</v>
      </c>
      <c r="G1780" s="288" t="s">
        <v>117</v>
      </c>
      <c r="H1780" s="288" t="s">
        <v>145</v>
      </c>
      <c r="I1780" s="1"/>
      <c r="J1780" s="549"/>
      <c r="K1780" s="10"/>
      <c r="M1780" s="548"/>
      <c r="N1780" s="548"/>
    </row>
    <row r="1781" spans="2:14" s="5" customFormat="1" ht="47.25">
      <c r="B1781" s="1"/>
      <c r="C1781" s="351">
        <v>6030</v>
      </c>
      <c r="D1781" s="352" t="s">
        <v>1830</v>
      </c>
      <c r="E1781" s="353" t="s">
        <v>125</v>
      </c>
      <c r="F1781" s="354">
        <v>369944</v>
      </c>
      <c r="G1781" s="288" t="s">
        <v>117</v>
      </c>
      <c r="H1781" s="288" t="s">
        <v>145</v>
      </c>
      <c r="I1781" s="1"/>
      <c r="J1781" s="549"/>
      <c r="K1781" s="10"/>
      <c r="M1781" s="548"/>
      <c r="N1781" s="548"/>
    </row>
    <row r="1782" spans="2:14" s="5" customFormat="1" ht="47.25">
      <c r="B1782" s="1"/>
      <c r="C1782" s="351">
        <v>6031</v>
      </c>
      <c r="D1782" s="352" t="s">
        <v>1831</v>
      </c>
      <c r="E1782" s="353" t="s">
        <v>125</v>
      </c>
      <c r="F1782" s="354">
        <v>369944</v>
      </c>
      <c r="G1782" s="288" t="s">
        <v>117</v>
      </c>
      <c r="H1782" s="288" t="s">
        <v>145</v>
      </c>
      <c r="I1782" s="1"/>
      <c r="J1782" s="549"/>
      <c r="K1782" s="10"/>
      <c r="M1782" s="548"/>
      <c r="N1782" s="548"/>
    </row>
    <row r="1783" spans="2:14" s="5" customFormat="1" ht="47.25">
      <c r="B1783" s="1"/>
      <c r="C1783" s="351">
        <v>6032</v>
      </c>
      <c r="D1783" s="352" t="s">
        <v>1832</v>
      </c>
      <c r="E1783" s="353" t="s">
        <v>125</v>
      </c>
      <c r="F1783" s="354">
        <v>369944</v>
      </c>
      <c r="G1783" s="288" t="s">
        <v>117</v>
      </c>
      <c r="H1783" s="288" t="s">
        <v>145</v>
      </c>
      <c r="I1783" s="1"/>
      <c r="J1783" s="549"/>
      <c r="K1783" s="10"/>
      <c r="M1783" s="548"/>
      <c r="N1783" s="548"/>
    </row>
    <row r="1784" spans="2:14" s="5" customFormat="1" ht="47.25">
      <c r="B1784" s="1"/>
      <c r="C1784" s="351">
        <v>6033</v>
      </c>
      <c r="D1784" s="352" t="s">
        <v>1833</v>
      </c>
      <c r="E1784" s="353" t="s">
        <v>125</v>
      </c>
      <c r="F1784" s="354">
        <v>369944</v>
      </c>
      <c r="G1784" s="288" t="s">
        <v>117</v>
      </c>
      <c r="H1784" s="288" t="s">
        <v>145</v>
      </c>
      <c r="I1784" s="1"/>
      <c r="J1784" s="549"/>
      <c r="K1784" s="10"/>
      <c r="M1784" s="548"/>
      <c r="N1784" s="548"/>
    </row>
    <row r="1785" spans="2:14" s="5" customFormat="1" ht="47.25">
      <c r="B1785" s="1"/>
      <c r="C1785" s="351">
        <v>6034</v>
      </c>
      <c r="D1785" s="352" t="s">
        <v>1834</v>
      </c>
      <c r="E1785" s="353" t="s">
        <v>125</v>
      </c>
      <c r="F1785" s="354">
        <v>305524</v>
      </c>
      <c r="G1785" s="288" t="s">
        <v>117</v>
      </c>
      <c r="H1785" s="288" t="s">
        <v>145</v>
      </c>
      <c r="I1785" s="1"/>
      <c r="J1785" s="549"/>
      <c r="K1785" s="10"/>
      <c r="M1785" s="548"/>
      <c r="N1785" s="548"/>
    </row>
    <row r="1786" spans="2:14" s="5" customFormat="1" ht="63">
      <c r="B1786" s="1"/>
      <c r="C1786" s="351">
        <v>6036</v>
      </c>
      <c r="D1786" s="352" t="s">
        <v>1835</v>
      </c>
      <c r="E1786" s="353" t="s">
        <v>125</v>
      </c>
      <c r="F1786" s="354">
        <v>3361040</v>
      </c>
      <c r="G1786" s="288" t="s">
        <v>117</v>
      </c>
      <c r="H1786" s="288"/>
      <c r="I1786" s="1"/>
      <c r="J1786" s="549"/>
      <c r="K1786" s="10"/>
      <c r="M1786" s="548"/>
      <c r="N1786" s="548"/>
    </row>
    <row r="1787" spans="2:14" s="5" customFormat="1" ht="47.25">
      <c r="B1787" s="1"/>
      <c r="C1787" s="351">
        <v>6037</v>
      </c>
      <c r="D1787" s="352" t="s">
        <v>1836</v>
      </c>
      <c r="E1787" s="353" t="s">
        <v>125</v>
      </c>
      <c r="F1787" s="354">
        <v>4292338</v>
      </c>
      <c r="G1787" s="288" t="s">
        <v>117</v>
      </c>
      <c r="H1787" s="288"/>
      <c r="I1787" s="1"/>
      <c r="J1787" s="549"/>
      <c r="K1787" s="10"/>
      <c r="M1787" s="548"/>
      <c r="N1787" s="548"/>
    </row>
    <row r="1788" spans="2:14" s="5" customFormat="1" ht="47.25">
      <c r="B1788" s="1"/>
      <c r="C1788" s="351">
        <v>6038</v>
      </c>
      <c r="D1788" s="352" t="s">
        <v>1837</v>
      </c>
      <c r="E1788" s="353" t="s">
        <v>125</v>
      </c>
      <c r="F1788" s="354">
        <v>4531647</v>
      </c>
      <c r="G1788" s="288" t="s">
        <v>117</v>
      </c>
      <c r="H1788" s="288"/>
      <c r="I1788" s="1"/>
      <c r="J1788" s="549"/>
      <c r="K1788" s="10"/>
      <c r="M1788" s="548"/>
      <c r="N1788" s="548"/>
    </row>
    <row r="1789" spans="2:14" s="5" customFormat="1" ht="47.25">
      <c r="B1789" s="1"/>
      <c r="C1789" s="351">
        <v>6039</v>
      </c>
      <c r="D1789" s="352" t="s">
        <v>1838</v>
      </c>
      <c r="E1789" s="353" t="s">
        <v>125</v>
      </c>
      <c r="F1789" s="354">
        <v>5488764</v>
      </c>
      <c r="G1789" s="288" t="s">
        <v>117</v>
      </c>
      <c r="H1789" s="288"/>
      <c r="I1789" s="1"/>
      <c r="J1789" s="549"/>
      <c r="K1789" s="10"/>
      <c r="M1789" s="548"/>
      <c r="N1789" s="548"/>
    </row>
    <row r="1790" spans="2:14" s="5" customFormat="1" ht="47.25">
      <c r="B1790" s="1"/>
      <c r="C1790" s="351">
        <v>6040</v>
      </c>
      <c r="D1790" s="352" t="s">
        <v>1839</v>
      </c>
      <c r="E1790" s="353" t="s">
        <v>125</v>
      </c>
      <c r="F1790" s="354">
        <v>12188821</v>
      </c>
      <c r="G1790" s="288" t="s">
        <v>117</v>
      </c>
      <c r="H1790" s="288"/>
      <c r="I1790" s="1"/>
      <c r="J1790" s="549"/>
      <c r="K1790" s="10"/>
      <c r="M1790" s="548"/>
      <c r="N1790" s="548"/>
    </row>
    <row r="1791" spans="2:14" s="5" customFormat="1" ht="63">
      <c r="B1791" s="1"/>
      <c r="C1791" s="351">
        <v>6041</v>
      </c>
      <c r="D1791" s="352" t="s">
        <v>1840</v>
      </c>
      <c r="E1791" s="353" t="s">
        <v>125</v>
      </c>
      <c r="F1791" s="354">
        <v>41155014</v>
      </c>
      <c r="G1791" s="288" t="s">
        <v>117</v>
      </c>
      <c r="H1791" s="288"/>
      <c r="I1791" s="1"/>
      <c r="J1791" s="549"/>
      <c r="K1791" s="10"/>
      <c r="M1791" s="548"/>
      <c r="N1791" s="548"/>
    </row>
    <row r="1792" spans="2:14" s="5" customFormat="1" ht="63">
      <c r="B1792" s="1"/>
      <c r="C1792" s="351">
        <v>6042</v>
      </c>
      <c r="D1792" s="352" t="s">
        <v>1841</v>
      </c>
      <c r="E1792" s="353" t="s">
        <v>125</v>
      </c>
      <c r="F1792" s="354">
        <v>4854271</v>
      </c>
      <c r="G1792" s="288" t="s">
        <v>117</v>
      </c>
      <c r="H1792" s="288"/>
      <c r="I1792" s="1"/>
      <c r="J1792" s="549"/>
      <c r="K1792" s="10"/>
      <c r="M1792" s="548"/>
      <c r="N1792" s="548"/>
    </row>
    <row r="1793" spans="2:14" s="5" customFormat="1" ht="78.75">
      <c r="B1793" s="1"/>
      <c r="C1793" s="351">
        <v>6043</v>
      </c>
      <c r="D1793" s="352" t="s">
        <v>1842</v>
      </c>
      <c r="E1793" s="353" t="s">
        <v>125</v>
      </c>
      <c r="F1793" s="354">
        <v>4687421</v>
      </c>
      <c r="G1793" s="288" t="s">
        <v>117</v>
      </c>
      <c r="H1793" s="288"/>
      <c r="I1793" s="1"/>
      <c r="J1793" s="549"/>
      <c r="K1793" s="10"/>
      <c r="M1793" s="548"/>
      <c r="N1793" s="548"/>
    </row>
    <row r="1794" spans="2:14" s="5" customFormat="1" ht="78.75">
      <c r="B1794" s="1"/>
      <c r="C1794" s="351">
        <v>6044</v>
      </c>
      <c r="D1794" s="352" t="s">
        <v>1843</v>
      </c>
      <c r="E1794" s="353" t="s">
        <v>125</v>
      </c>
      <c r="F1794" s="354">
        <v>4152546</v>
      </c>
      <c r="G1794" s="288" t="s">
        <v>117</v>
      </c>
      <c r="H1794" s="288"/>
      <c r="I1794" s="1"/>
      <c r="J1794" s="549"/>
      <c r="K1794" s="10"/>
      <c r="M1794" s="548"/>
      <c r="N1794" s="548"/>
    </row>
    <row r="1795" spans="2:14" s="5" customFormat="1" ht="31.5">
      <c r="B1795" s="1"/>
      <c r="C1795" s="351">
        <v>6045</v>
      </c>
      <c r="D1795" s="352" t="s">
        <v>1844</v>
      </c>
      <c r="E1795" s="353" t="s">
        <v>125</v>
      </c>
      <c r="F1795" s="354">
        <v>5795204</v>
      </c>
      <c r="G1795" s="288" t="s">
        <v>117</v>
      </c>
      <c r="H1795" s="288"/>
      <c r="I1795" s="1"/>
      <c r="J1795" s="549"/>
      <c r="K1795" s="10"/>
      <c r="M1795" s="548"/>
      <c r="N1795" s="548"/>
    </row>
    <row r="1796" spans="2:14" s="5" customFormat="1" ht="94.5">
      <c r="B1796" s="1"/>
      <c r="C1796" s="351">
        <v>6046</v>
      </c>
      <c r="D1796" s="352" t="s">
        <v>1845</v>
      </c>
      <c r="E1796" s="353" t="s">
        <v>125</v>
      </c>
      <c r="F1796" s="354">
        <v>514095</v>
      </c>
      <c r="G1796" s="288" t="s">
        <v>117</v>
      </c>
      <c r="H1796" s="288"/>
      <c r="I1796" s="1"/>
      <c r="J1796" s="549"/>
      <c r="K1796" s="10"/>
      <c r="M1796" s="548"/>
      <c r="N1796" s="548"/>
    </row>
    <row r="1797" spans="2:14" s="5" customFormat="1" ht="110.25">
      <c r="B1797" s="1"/>
      <c r="C1797" s="351">
        <v>6047</v>
      </c>
      <c r="D1797" s="352" t="s">
        <v>1846</v>
      </c>
      <c r="E1797" s="353" t="s">
        <v>116</v>
      </c>
      <c r="F1797" s="354">
        <v>216577</v>
      </c>
      <c r="G1797" s="288" t="s">
        <v>117</v>
      </c>
      <c r="H1797" s="288" t="s">
        <v>145</v>
      </c>
      <c r="I1797" s="1"/>
      <c r="J1797" s="549"/>
      <c r="K1797" s="10"/>
      <c r="M1797" s="548"/>
      <c r="N1797" s="548"/>
    </row>
    <row r="1798" spans="2:14" s="5" customFormat="1" ht="63">
      <c r="B1798" s="1"/>
      <c r="C1798" s="351">
        <v>6053</v>
      </c>
      <c r="D1798" s="352" t="s">
        <v>1847</v>
      </c>
      <c r="E1798" s="353" t="s">
        <v>119</v>
      </c>
      <c r="F1798" s="354">
        <v>60678</v>
      </c>
      <c r="G1798" s="288" t="s">
        <v>117</v>
      </c>
      <c r="H1798" s="288"/>
      <c r="I1798" s="1"/>
      <c r="J1798" s="549"/>
      <c r="K1798" s="10"/>
      <c r="M1798" s="548"/>
      <c r="N1798" s="548"/>
    </row>
    <row r="1799" spans="2:14" s="5" customFormat="1" ht="94.5">
      <c r="B1799" s="1"/>
      <c r="C1799" s="351">
        <v>6057</v>
      </c>
      <c r="D1799" s="352" t="s">
        <v>1848</v>
      </c>
      <c r="E1799" s="353" t="s">
        <v>1215</v>
      </c>
      <c r="F1799" s="354">
        <v>185900</v>
      </c>
      <c r="G1799" s="288" t="s">
        <v>117</v>
      </c>
      <c r="H1799" s="288"/>
      <c r="I1799" s="1"/>
      <c r="J1799" s="549"/>
      <c r="K1799" s="10"/>
      <c r="M1799" s="548"/>
      <c r="N1799" s="548"/>
    </row>
    <row r="1800" spans="2:14" s="5" customFormat="1" ht="94.5">
      <c r="B1800" s="1"/>
      <c r="C1800" s="351">
        <v>6058</v>
      </c>
      <c r="D1800" s="352" t="s">
        <v>1849</v>
      </c>
      <c r="E1800" s="353" t="s">
        <v>1215</v>
      </c>
      <c r="F1800" s="354">
        <v>132436</v>
      </c>
      <c r="G1800" s="288" t="s">
        <v>117</v>
      </c>
      <c r="H1800" s="288"/>
      <c r="I1800" s="1"/>
      <c r="J1800" s="549"/>
      <c r="K1800" s="10"/>
      <c r="M1800" s="548"/>
      <c r="N1800" s="548"/>
    </row>
    <row r="1801" spans="2:14" s="5" customFormat="1" ht="94.5">
      <c r="B1801" s="1"/>
      <c r="C1801" s="351">
        <v>6059</v>
      </c>
      <c r="D1801" s="352" t="s">
        <v>1850</v>
      </c>
      <c r="E1801" s="353" t="s">
        <v>1215</v>
      </c>
      <c r="F1801" s="354">
        <v>52230</v>
      </c>
      <c r="G1801" s="288" t="s">
        <v>117</v>
      </c>
      <c r="H1801" s="288"/>
      <c r="I1801" s="1"/>
      <c r="J1801" s="549"/>
      <c r="K1801" s="10"/>
      <c r="M1801" s="548"/>
      <c r="N1801" s="548"/>
    </row>
    <row r="1802" spans="2:14" s="5" customFormat="1" ht="47.25">
      <c r="B1802" s="1"/>
      <c r="C1802" s="351">
        <v>6060</v>
      </c>
      <c r="D1802" s="352" t="s">
        <v>1851</v>
      </c>
      <c r="E1802" s="353" t="s">
        <v>1215</v>
      </c>
      <c r="F1802" s="354">
        <v>1161869</v>
      </c>
      <c r="G1802" s="288" t="s">
        <v>117</v>
      </c>
      <c r="H1802" s="288"/>
      <c r="I1802" s="1"/>
      <c r="J1802" s="549"/>
      <c r="K1802" s="10"/>
      <c r="M1802" s="548"/>
      <c r="N1802" s="548"/>
    </row>
    <row r="1803" spans="2:14" s="5" customFormat="1" ht="63">
      <c r="B1803" s="1"/>
      <c r="C1803" s="351">
        <v>6061</v>
      </c>
      <c r="D1803" s="352" t="s">
        <v>1852</v>
      </c>
      <c r="E1803" s="353" t="s">
        <v>125</v>
      </c>
      <c r="F1803" s="354">
        <v>303028</v>
      </c>
      <c r="G1803" s="288" t="s">
        <v>117</v>
      </c>
      <c r="H1803" s="288"/>
      <c r="I1803" s="1"/>
      <c r="J1803" s="549"/>
      <c r="K1803" s="10"/>
      <c r="M1803" s="548"/>
      <c r="N1803" s="548"/>
    </row>
    <row r="1804" spans="2:14" s="5" customFormat="1" ht="94.5">
      <c r="B1804" s="1"/>
      <c r="C1804" s="351">
        <v>6062</v>
      </c>
      <c r="D1804" s="352" t="s">
        <v>1853</v>
      </c>
      <c r="E1804" s="353" t="s">
        <v>119</v>
      </c>
      <c r="F1804" s="354">
        <v>568870</v>
      </c>
      <c r="G1804" s="288" t="s">
        <v>117</v>
      </c>
      <c r="H1804" s="288"/>
      <c r="I1804" s="1"/>
      <c r="J1804" s="549"/>
      <c r="K1804" s="10"/>
      <c r="M1804" s="548"/>
      <c r="N1804" s="548"/>
    </row>
    <row r="1805" spans="2:14" s="5" customFormat="1" ht="63">
      <c r="B1805" s="1"/>
      <c r="C1805" s="351">
        <v>6065</v>
      </c>
      <c r="D1805" s="352" t="s">
        <v>1854</v>
      </c>
      <c r="E1805" s="353" t="s">
        <v>125</v>
      </c>
      <c r="F1805" s="354">
        <v>694896</v>
      </c>
      <c r="G1805" s="288" t="s">
        <v>117</v>
      </c>
      <c r="H1805" s="288" t="s">
        <v>145</v>
      </c>
      <c r="I1805" s="1"/>
      <c r="J1805" s="549"/>
      <c r="K1805" s="10"/>
      <c r="M1805" s="548"/>
      <c r="N1805" s="548"/>
    </row>
    <row r="1806" spans="2:14" s="5" customFormat="1" ht="47.25">
      <c r="B1806" s="1"/>
      <c r="C1806" s="351">
        <v>6070</v>
      </c>
      <c r="D1806" s="352" t="s">
        <v>1855</v>
      </c>
      <c r="E1806" s="353" t="s">
        <v>116</v>
      </c>
      <c r="F1806" s="354">
        <v>77837</v>
      </c>
      <c r="G1806" s="288" t="s">
        <v>117</v>
      </c>
      <c r="H1806" s="288" t="s">
        <v>145</v>
      </c>
      <c r="I1806" s="1"/>
      <c r="J1806" s="549"/>
      <c r="K1806" s="10"/>
      <c r="M1806" s="548"/>
      <c r="N1806" s="548"/>
    </row>
    <row r="1807" spans="2:14" s="5" customFormat="1" ht="94.5">
      <c r="B1807" s="1"/>
      <c r="C1807" s="351">
        <v>6073</v>
      </c>
      <c r="D1807" s="352" t="s">
        <v>1856</v>
      </c>
      <c r="E1807" s="353" t="s">
        <v>125</v>
      </c>
      <c r="F1807" s="354">
        <v>3809109</v>
      </c>
      <c r="G1807" s="288" t="s">
        <v>117</v>
      </c>
      <c r="H1807" s="288" t="s">
        <v>145</v>
      </c>
      <c r="I1807" s="1"/>
      <c r="J1807" s="549"/>
      <c r="K1807" s="10"/>
      <c r="M1807" s="548"/>
      <c r="N1807" s="548"/>
    </row>
    <row r="1808" spans="2:14" s="5" customFormat="1" ht="78.75">
      <c r="B1808" s="1"/>
      <c r="C1808" s="351">
        <v>6074</v>
      </c>
      <c r="D1808" s="352" t="s">
        <v>1857</v>
      </c>
      <c r="E1808" s="353" t="s">
        <v>125</v>
      </c>
      <c r="F1808" s="354">
        <v>1862570</v>
      </c>
      <c r="G1808" s="288" t="s">
        <v>117</v>
      </c>
      <c r="H1808" s="288" t="s">
        <v>145</v>
      </c>
      <c r="I1808" s="1"/>
      <c r="J1808" s="549"/>
      <c r="K1808" s="10"/>
      <c r="M1808" s="548"/>
      <c r="N1808" s="548"/>
    </row>
    <row r="1809" spans="2:14" s="5" customFormat="1" ht="63">
      <c r="B1809" s="1"/>
      <c r="C1809" s="351">
        <v>6078</v>
      </c>
      <c r="D1809" s="352" t="s">
        <v>1858</v>
      </c>
      <c r="E1809" s="353" t="s">
        <v>116</v>
      </c>
      <c r="F1809" s="354">
        <v>105501</v>
      </c>
      <c r="G1809" s="288" t="s">
        <v>117</v>
      </c>
      <c r="H1809" s="288"/>
      <c r="I1809" s="1"/>
      <c r="J1809" s="549"/>
      <c r="K1809" s="10"/>
      <c r="M1809" s="548"/>
      <c r="N1809" s="548"/>
    </row>
    <row r="1810" spans="2:14" s="5" customFormat="1" ht="47.25">
      <c r="B1810" s="1"/>
      <c r="C1810" s="351">
        <v>6079</v>
      </c>
      <c r="D1810" s="352" t="s">
        <v>1859</v>
      </c>
      <c r="E1810" s="353" t="s">
        <v>116</v>
      </c>
      <c r="F1810" s="354">
        <v>102166</v>
      </c>
      <c r="G1810" s="288" t="s">
        <v>117</v>
      </c>
      <c r="H1810" s="288" t="s">
        <v>145</v>
      </c>
      <c r="I1810" s="1"/>
      <c r="J1810" s="549"/>
      <c r="K1810" s="10"/>
      <c r="M1810" s="548"/>
      <c r="N1810" s="548"/>
    </row>
    <row r="1811" spans="2:14" s="5" customFormat="1" ht="31.5">
      <c r="B1811" s="1"/>
      <c r="C1811" s="351">
        <v>6082</v>
      </c>
      <c r="D1811" s="352" t="s">
        <v>1860</v>
      </c>
      <c r="E1811" s="353" t="s">
        <v>116</v>
      </c>
      <c r="F1811" s="354">
        <v>47582</v>
      </c>
      <c r="G1811" s="288" t="s">
        <v>117</v>
      </c>
      <c r="H1811" s="288"/>
      <c r="I1811" s="1"/>
      <c r="J1811" s="549"/>
      <c r="K1811" s="10"/>
      <c r="M1811" s="548"/>
      <c r="N1811" s="548"/>
    </row>
    <row r="1812" spans="2:14" s="5" customFormat="1" ht="47.25">
      <c r="B1812" s="1"/>
      <c r="C1812" s="351">
        <v>6084</v>
      </c>
      <c r="D1812" s="352" t="s">
        <v>1861</v>
      </c>
      <c r="E1812" s="353" t="s">
        <v>125</v>
      </c>
      <c r="F1812" s="354">
        <v>591</v>
      </c>
      <c r="G1812" s="288" t="s">
        <v>117</v>
      </c>
      <c r="H1812" s="288"/>
      <c r="I1812" s="1"/>
      <c r="J1812" s="549"/>
      <c r="K1812" s="10"/>
      <c r="M1812" s="548"/>
      <c r="N1812" s="548"/>
    </row>
    <row r="1813" spans="2:14" s="5" customFormat="1" ht="63">
      <c r="B1813" s="1"/>
      <c r="C1813" s="351">
        <v>6085</v>
      </c>
      <c r="D1813" s="352" t="s">
        <v>1862</v>
      </c>
      <c r="E1813" s="353" t="s">
        <v>1863</v>
      </c>
      <c r="F1813" s="354">
        <v>30202</v>
      </c>
      <c r="G1813" s="288" t="s">
        <v>117</v>
      </c>
      <c r="H1813" s="288"/>
      <c r="I1813" s="1"/>
      <c r="J1813" s="549"/>
      <c r="K1813" s="10"/>
      <c r="M1813" s="548"/>
      <c r="N1813" s="548"/>
    </row>
    <row r="1814" spans="2:14" s="5" customFormat="1" ht="63">
      <c r="B1814" s="1"/>
      <c r="C1814" s="351">
        <v>6086</v>
      </c>
      <c r="D1814" s="352" t="s">
        <v>1864</v>
      </c>
      <c r="E1814" s="353" t="s">
        <v>125</v>
      </c>
      <c r="F1814" s="354">
        <v>11764</v>
      </c>
      <c r="G1814" s="288" t="s">
        <v>117</v>
      </c>
      <c r="H1814" s="288"/>
      <c r="I1814" s="1"/>
      <c r="J1814" s="549"/>
      <c r="K1814" s="10"/>
      <c r="M1814" s="548"/>
      <c r="N1814" s="548"/>
    </row>
    <row r="1815" spans="2:14" s="5" customFormat="1" ht="47.25">
      <c r="B1815" s="1"/>
      <c r="C1815" s="351">
        <v>6087</v>
      </c>
      <c r="D1815" s="352" t="s">
        <v>1865</v>
      </c>
      <c r="E1815" s="353" t="s">
        <v>125</v>
      </c>
      <c r="F1815" s="354">
        <v>10898</v>
      </c>
      <c r="G1815" s="288" t="s">
        <v>117</v>
      </c>
      <c r="H1815" s="288"/>
      <c r="I1815" s="1"/>
      <c r="J1815" s="549"/>
      <c r="K1815" s="10"/>
      <c r="M1815" s="548"/>
      <c r="N1815" s="548"/>
    </row>
    <row r="1816" spans="2:14" s="5" customFormat="1" ht="47.25">
      <c r="B1816" s="1"/>
      <c r="C1816" s="351">
        <v>6088</v>
      </c>
      <c r="D1816" s="352" t="s">
        <v>1866</v>
      </c>
      <c r="E1816" s="353" t="s">
        <v>1867</v>
      </c>
      <c r="F1816" s="354">
        <v>17596</v>
      </c>
      <c r="G1816" s="288" t="s">
        <v>117</v>
      </c>
      <c r="H1816" s="288"/>
      <c r="I1816" s="1"/>
      <c r="J1816" s="549"/>
      <c r="K1816" s="10"/>
      <c r="M1816" s="548"/>
      <c r="N1816" s="548"/>
    </row>
    <row r="1817" spans="2:14" s="5" customFormat="1" ht="141.75">
      <c r="B1817" s="1"/>
      <c r="C1817" s="351">
        <v>6089</v>
      </c>
      <c r="D1817" s="352" t="s">
        <v>1868</v>
      </c>
      <c r="E1817" s="353" t="s">
        <v>125</v>
      </c>
      <c r="F1817" s="354">
        <v>2282055</v>
      </c>
      <c r="G1817" s="288" t="s">
        <v>117</v>
      </c>
      <c r="H1817" s="288" t="s">
        <v>145</v>
      </c>
      <c r="I1817" s="1"/>
      <c r="J1817" s="549"/>
      <c r="K1817" s="10"/>
      <c r="M1817" s="548"/>
      <c r="N1817" s="548"/>
    </row>
    <row r="1818" spans="2:14" s="5" customFormat="1" ht="141.75">
      <c r="B1818" s="1"/>
      <c r="C1818" s="351">
        <v>6090</v>
      </c>
      <c r="D1818" s="352" t="s">
        <v>1869</v>
      </c>
      <c r="E1818" s="353" t="s">
        <v>125</v>
      </c>
      <c r="F1818" s="354">
        <v>2499279</v>
      </c>
      <c r="G1818" s="288" t="s">
        <v>117</v>
      </c>
      <c r="H1818" s="288" t="s">
        <v>145</v>
      </c>
      <c r="I1818" s="1"/>
      <c r="J1818" s="549"/>
      <c r="K1818" s="10"/>
      <c r="M1818" s="548"/>
      <c r="N1818" s="548"/>
    </row>
    <row r="1819" spans="2:14" s="5" customFormat="1" ht="141.75">
      <c r="B1819" s="1"/>
      <c r="C1819" s="351">
        <v>6091</v>
      </c>
      <c r="D1819" s="352" t="s">
        <v>1870</v>
      </c>
      <c r="E1819" s="353" t="s">
        <v>125</v>
      </c>
      <c r="F1819" s="354">
        <v>1173759</v>
      </c>
      <c r="G1819" s="288" t="s">
        <v>117</v>
      </c>
      <c r="H1819" s="288" t="s">
        <v>145</v>
      </c>
      <c r="I1819" s="1"/>
      <c r="J1819" s="549"/>
      <c r="K1819" s="10"/>
      <c r="M1819" s="548"/>
      <c r="N1819" s="548"/>
    </row>
    <row r="1820" spans="2:14" s="5" customFormat="1" ht="126">
      <c r="B1820" s="1"/>
      <c r="C1820" s="351">
        <v>6092</v>
      </c>
      <c r="D1820" s="352" t="s">
        <v>1871</v>
      </c>
      <c r="E1820" s="353" t="s">
        <v>125</v>
      </c>
      <c r="F1820" s="354">
        <v>329740</v>
      </c>
      <c r="G1820" s="288" t="s">
        <v>117</v>
      </c>
      <c r="H1820" s="288"/>
      <c r="I1820" s="1"/>
      <c r="J1820" s="549"/>
      <c r="K1820" s="10"/>
      <c r="M1820" s="548"/>
      <c r="N1820" s="548"/>
    </row>
    <row r="1821" spans="2:14" s="5" customFormat="1" ht="126">
      <c r="B1821" s="1"/>
      <c r="C1821" s="351">
        <v>6093</v>
      </c>
      <c r="D1821" s="352" t="s">
        <v>1872</v>
      </c>
      <c r="E1821" s="353" t="s">
        <v>125</v>
      </c>
      <c r="F1821" s="354">
        <v>348982</v>
      </c>
      <c r="G1821" s="288" t="s">
        <v>117</v>
      </c>
      <c r="H1821" s="288"/>
      <c r="I1821" s="1"/>
      <c r="J1821" s="549"/>
      <c r="K1821" s="10"/>
      <c r="M1821" s="548"/>
      <c r="N1821" s="548"/>
    </row>
    <row r="1822" spans="2:14" s="5" customFormat="1" ht="126">
      <c r="B1822" s="1"/>
      <c r="C1822" s="351">
        <v>6094</v>
      </c>
      <c r="D1822" s="352" t="s">
        <v>1873</v>
      </c>
      <c r="E1822" s="353" t="s">
        <v>125</v>
      </c>
      <c r="F1822" s="354">
        <v>337708</v>
      </c>
      <c r="G1822" s="288" t="s">
        <v>117</v>
      </c>
      <c r="H1822" s="288"/>
      <c r="I1822" s="1"/>
      <c r="J1822" s="549"/>
      <c r="K1822" s="10"/>
      <c r="M1822" s="548"/>
      <c r="N1822" s="548"/>
    </row>
    <row r="1823" spans="2:14" s="5" customFormat="1" ht="110.25">
      <c r="B1823" s="1"/>
      <c r="C1823" s="351">
        <v>6095</v>
      </c>
      <c r="D1823" s="352" t="s">
        <v>1874</v>
      </c>
      <c r="E1823" s="353" t="s">
        <v>116</v>
      </c>
      <c r="F1823" s="354">
        <v>259268</v>
      </c>
      <c r="G1823" s="288" t="s">
        <v>117</v>
      </c>
      <c r="H1823" s="288" t="s">
        <v>145</v>
      </c>
      <c r="I1823" s="1"/>
      <c r="J1823" s="549"/>
      <c r="K1823" s="10"/>
      <c r="M1823" s="548"/>
      <c r="N1823" s="548"/>
    </row>
    <row r="1824" spans="2:14" s="5" customFormat="1" ht="110.25">
      <c r="B1824" s="1"/>
      <c r="C1824" s="351">
        <v>6096</v>
      </c>
      <c r="D1824" s="352" t="s">
        <v>1875</v>
      </c>
      <c r="E1824" s="353" t="s">
        <v>116</v>
      </c>
      <c r="F1824" s="354">
        <v>238486</v>
      </c>
      <c r="G1824" s="288" t="s">
        <v>117</v>
      </c>
      <c r="H1824" s="288" t="s">
        <v>145</v>
      </c>
      <c r="I1824" s="1"/>
      <c r="J1824" s="549"/>
      <c r="K1824" s="10"/>
      <c r="M1824" s="548"/>
      <c r="N1824" s="548"/>
    </row>
    <row r="1825" spans="2:14" s="5" customFormat="1" ht="47.25">
      <c r="B1825" s="1"/>
      <c r="C1825" s="351">
        <v>6098</v>
      </c>
      <c r="D1825" s="352" t="s">
        <v>1876</v>
      </c>
      <c r="E1825" s="353" t="s">
        <v>116</v>
      </c>
      <c r="F1825" s="354">
        <v>89078</v>
      </c>
      <c r="G1825" s="288" t="s">
        <v>117</v>
      </c>
      <c r="H1825" s="288"/>
      <c r="I1825" s="1"/>
      <c r="J1825" s="549"/>
      <c r="K1825" s="10"/>
      <c r="M1825" s="548"/>
      <c r="N1825" s="548"/>
    </row>
    <row r="1826" spans="2:14" s="5" customFormat="1" ht="105">
      <c r="B1826" s="1"/>
      <c r="C1826" s="458">
        <v>6099</v>
      </c>
      <c r="D1826" s="460" t="s">
        <v>1877</v>
      </c>
      <c r="E1826" s="462" t="s">
        <v>116</v>
      </c>
      <c r="F1826" s="464">
        <v>37768</v>
      </c>
      <c r="G1826" s="288" t="s">
        <v>117</v>
      </c>
      <c r="H1826" s="288"/>
      <c r="I1826" s="1"/>
      <c r="J1826" s="549"/>
      <c r="K1826" s="10"/>
      <c r="M1826" s="548"/>
      <c r="N1826" s="548"/>
    </row>
    <row r="1827" spans="2:14" s="5" customFormat="1" ht="60">
      <c r="B1827" s="1"/>
      <c r="C1827" s="458">
        <v>6100</v>
      </c>
      <c r="D1827" s="460" t="s">
        <v>1878</v>
      </c>
      <c r="E1827" s="462" t="s">
        <v>122</v>
      </c>
      <c r="F1827" s="464">
        <v>9874</v>
      </c>
      <c r="G1827" s="288" t="s">
        <v>117</v>
      </c>
      <c r="H1827" s="288"/>
      <c r="I1827" s="1"/>
      <c r="J1827" s="549"/>
      <c r="K1827" s="10"/>
      <c r="M1827" s="548"/>
      <c r="N1827" s="548"/>
    </row>
    <row r="1828" spans="2:14" s="5" customFormat="1" ht="75">
      <c r="B1828" s="1"/>
      <c r="C1828" s="458">
        <v>6101</v>
      </c>
      <c r="D1828" s="460" t="s">
        <v>1879</v>
      </c>
      <c r="E1828" s="462" t="s">
        <v>122</v>
      </c>
      <c r="F1828" s="464">
        <v>11748</v>
      </c>
      <c r="G1828" s="288" t="s">
        <v>117</v>
      </c>
      <c r="H1828" s="288"/>
      <c r="I1828" s="1"/>
      <c r="J1828" s="549"/>
      <c r="K1828" s="10"/>
      <c r="M1828" s="548"/>
      <c r="N1828" s="548"/>
    </row>
    <row r="1829" spans="2:14" s="5" customFormat="1" ht="60">
      <c r="B1829" s="1"/>
      <c r="C1829" s="458">
        <v>6102</v>
      </c>
      <c r="D1829" s="460" t="s">
        <v>1880</v>
      </c>
      <c r="E1829" s="462" t="s">
        <v>122</v>
      </c>
      <c r="F1829" s="464">
        <v>25290</v>
      </c>
      <c r="G1829" s="288" t="s">
        <v>117</v>
      </c>
      <c r="H1829" s="288"/>
      <c r="I1829" s="1"/>
      <c r="J1829" s="549"/>
      <c r="K1829" s="10"/>
      <c r="M1829" s="548"/>
      <c r="N1829" s="548"/>
    </row>
    <row r="1830" spans="2:14" s="5" customFormat="1" ht="120">
      <c r="B1830" s="1"/>
      <c r="C1830" s="458">
        <v>6103</v>
      </c>
      <c r="D1830" s="460" t="s">
        <v>1881</v>
      </c>
      <c r="E1830" s="462" t="s">
        <v>122</v>
      </c>
      <c r="F1830" s="464">
        <v>119842</v>
      </c>
      <c r="G1830" s="288" t="s">
        <v>117</v>
      </c>
      <c r="H1830" s="288" t="s">
        <v>145</v>
      </c>
      <c r="I1830" s="1"/>
      <c r="J1830" s="549"/>
      <c r="K1830" s="10"/>
      <c r="M1830" s="548"/>
      <c r="N1830" s="548"/>
    </row>
    <row r="1831" spans="2:14" s="5" customFormat="1" ht="120">
      <c r="B1831" s="1"/>
      <c r="C1831" s="458">
        <v>6104</v>
      </c>
      <c r="D1831" s="460" t="s">
        <v>1882</v>
      </c>
      <c r="E1831" s="462" t="s">
        <v>116</v>
      </c>
      <c r="F1831" s="464">
        <v>88297</v>
      </c>
      <c r="G1831" s="288" t="s">
        <v>117</v>
      </c>
      <c r="H1831" s="288"/>
      <c r="I1831" s="1"/>
      <c r="J1831" s="549"/>
      <c r="K1831" s="10"/>
      <c r="M1831" s="548"/>
      <c r="N1831" s="548"/>
    </row>
    <row r="1832" spans="2:14" s="5" customFormat="1" ht="75">
      <c r="B1832" s="1"/>
      <c r="C1832" s="458">
        <v>6105</v>
      </c>
      <c r="D1832" s="460" t="s">
        <v>1883</v>
      </c>
      <c r="E1832" s="462" t="s">
        <v>122</v>
      </c>
      <c r="F1832" s="464">
        <v>1369913</v>
      </c>
      <c r="G1832" s="288" t="s">
        <v>117</v>
      </c>
      <c r="H1832" s="288"/>
      <c r="I1832" s="1"/>
      <c r="J1832" s="549"/>
      <c r="K1832" s="10"/>
      <c r="M1832" s="548"/>
      <c r="N1832" s="548"/>
    </row>
    <row r="1833" spans="2:14" s="5" customFormat="1" ht="110.25">
      <c r="B1833" s="1"/>
      <c r="C1833" s="351">
        <v>6106</v>
      </c>
      <c r="D1833" s="352" t="s">
        <v>1884</v>
      </c>
      <c r="E1833" s="353" t="s">
        <v>125</v>
      </c>
      <c r="F1833" s="354">
        <v>5368872</v>
      </c>
      <c r="G1833" s="288" t="s">
        <v>117</v>
      </c>
      <c r="H1833" s="288"/>
      <c r="I1833" s="1"/>
      <c r="J1833" s="549"/>
      <c r="K1833" s="10"/>
      <c r="M1833" s="548"/>
      <c r="N1833" s="548"/>
    </row>
    <row r="1834" spans="2:14" s="5" customFormat="1" ht="94.5">
      <c r="B1834" s="1"/>
      <c r="C1834" s="351">
        <v>6107</v>
      </c>
      <c r="D1834" s="352" t="s">
        <v>1885</v>
      </c>
      <c r="E1834" s="353" t="s">
        <v>1886</v>
      </c>
      <c r="F1834" s="354">
        <v>2564795</v>
      </c>
      <c r="G1834" s="288" t="s">
        <v>117</v>
      </c>
      <c r="H1834" s="288"/>
      <c r="I1834" s="1"/>
      <c r="J1834" s="549"/>
      <c r="K1834" s="10"/>
      <c r="M1834" s="548"/>
      <c r="N1834" s="548"/>
    </row>
    <row r="1835" spans="2:14" s="5" customFormat="1" ht="78.75">
      <c r="B1835" s="1"/>
      <c r="C1835" s="351">
        <v>6110</v>
      </c>
      <c r="D1835" s="352" t="s">
        <v>1887</v>
      </c>
      <c r="E1835" s="353" t="s">
        <v>125</v>
      </c>
      <c r="F1835" s="354">
        <v>4500378</v>
      </c>
      <c r="G1835" s="288" t="s">
        <v>117</v>
      </c>
      <c r="H1835" s="288"/>
      <c r="I1835" s="1"/>
      <c r="J1835" s="549"/>
      <c r="K1835" s="10"/>
      <c r="M1835" s="548"/>
      <c r="N1835" s="548"/>
    </row>
    <row r="1836" spans="2:14" s="5" customFormat="1" ht="47.25">
      <c r="B1836" s="1"/>
      <c r="C1836" s="351">
        <v>6115</v>
      </c>
      <c r="D1836" s="352" t="s">
        <v>1888</v>
      </c>
      <c r="E1836" s="353" t="s">
        <v>122</v>
      </c>
      <c r="F1836" s="354">
        <v>734468</v>
      </c>
      <c r="G1836" s="288" t="s">
        <v>117</v>
      </c>
      <c r="H1836" s="288"/>
      <c r="I1836" s="1"/>
      <c r="J1836" s="549"/>
      <c r="K1836" s="10"/>
      <c r="M1836" s="548"/>
      <c r="N1836" s="548"/>
    </row>
    <row r="1837" spans="2:14" s="5" customFormat="1" ht="47.25">
      <c r="B1837" s="1"/>
      <c r="C1837" s="351">
        <v>6116</v>
      </c>
      <c r="D1837" s="352" t="s">
        <v>1889</v>
      </c>
      <c r="E1837" s="353" t="s">
        <v>122</v>
      </c>
      <c r="F1837" s="354">
        <v>979697</v>
      </c>
      <c r="G1837" s="288" t="s">
        <v>117</v>
      </c>
      <c r="H1837" s="288"/>
      <c r="I1837" s="1"/>
      <c r="J1837" s="549"/>
      <c r="K1837" s="10"/>
      <c r="M1837" s="548"/>
      <c r="N1837" s="548"/>
    </row>
    <row r="1838" spans="2:14" s="5" customFormat="1" ht="47.25">
      <c r="B1838" s="1"/>
      <c r="C1838" s="351">
        <v>6118</v>
      </c>
      <c r="D1838" s="352" t="s">
        <v>1890</v>
      </c>
      <c r="E1838" s="353" t="s">
        <v>122</v>
      </c>
      <c r="F1838" s="354">
        <v>1902538</v>
      </c>
      <c r="G1838" s="288" t="s">
        <v>117</v>
      </c>
      <c r="H1838" s="288"/>
      <c r="I1838" s="1"/>
      <c r="J1838" s="549"/>
      <c r="K1838" s="10"/>
      <c r="M1838" s="548"/>
      <c r="N1838" s="548"/>
    </row>
    <row r="1839" spans="2:14" s="5" customFormat="1" ht="31.5">
      <c r="B1839" s="1"/>
      <c r="C1839" s="351">
        <v>6120</v>
      </c>
      <c r="D1839" s="352" t="s">
        <v>1891</v>
      </c>
      <c r="E1839" s="353" t="s">
        <v>122</v>
      </c>
      <c r="F1839" s="354">
        <v>259988</v>
      </c>
      <c r="G1839" s="288" t="s">
        <v>117</v>
      </c>
      <c r="H1839" s="288"/>
      <c r="I1839" s="1"/>
      <c r="J1839" s="549"/>
      <c r="K1839" s="10"/>
      <c r="M1839" s="548"/>
      <c r="N1839" s="548"/>
    </row>
    <row r="1840" spans="2:14" s="5" customFormat="1" ht="31.5">
      <c r="B1840" s="1"/>
      <c r="C1840" s="351">
        <v>6121</v>
      </c>
      <c r="D1840" s="352" t="s">
        <v>1892</v>
      </c>
      <c r="E1840" s="353" t="s">
        <v>125</v>
      </c>
      <c r="F1840" s="354">
        <v>2689617</v>
      </c>
      <c r="G1840" s="288" t="s">
        <v>117</v>
      </c>
      <c r="H1840" s="288"/>
      <c r="I1840" s="1"/>
      <c r="J1840" s="549"/>
      <c r="K1840" s="10"/>
      <c r="M1840" s="548"/>
      <c r="N1840" s="548"/>
    </row>
    <row r="1841" spans="2:14" s="5" customFormat="1" ht="94.5">
      <c r="B1841" s="1"/>
      <c r="C1841" s="351">
        <v>6122</v>
      </c>
      <c r="D1841" s="352" t="s">
        <v>1893</v>
      </c>
      <c r="E1841" s="353" t="s">
        <v>116</v>
      </c>
      <c r="F1841" s="354">
        <v>370240</v>
      </c>
      <c r="G1841" s="288" t="s">
        <v>117</v>
      </c>
      <c r="H1841" s="288"/>
      <c r="I1841" s="1"/>
      <c r="J1841" s="549"/>
      <c r="K1841" s="10"/>
      <c r="M1841" s="548"/>
      <c r="N1841" s="548"/>
    </row>
    <row r="1842" spans="2:14" s="5" customFormat="1" ht="25.5">
      <c r="B1842" s="1"/>
      <c r="C1842" s="351">
        <v>6126</v>
      </c>
      <c r="D1842" s="352" t="s">
        <v>1894</v>
      </c>
      <c r="E1842" s="353" t="s">
        <v>494</v>
      </c>
      <c r="F1842" s="354">
        <v>268475</v>
      </c>
      <c r="G1842" s="288" t="s">
        <v>117</v>
      </c>
      <c r="H1842" s="288"/>
      <c r="I1842" s="1"/>
      <c r="J1842" s="549"/>
      <c r="K1842" s="10"/>
      <c r="M1842" s="548"/>
      <c r="N1842" s="548"/>
    </row>
    <row r="1843" spans="2:14" s="5" customFormat="1" ht="31.5">
      <c r="B1843" s="1"/>
      <c r="C1843" s="351">
        <v>6127</v>
      </c>
      <c r="D1843" s="352" t="s">
        <v>1895</v>
      </c>
      <c r="E1843" s="353" t="s">
        <v>125</v>
      </c>
      <c r="F1843" s="354">
        <v>84905</v>
      </c>
      <c r="G1843" s="288" t="s">
        <v>117</v>
      </c>
      <c r="H1843" s="288"/>
      <c r="I1843" s="1"/>
      <c r="J1843" s="549"/>
      <c r="K1843" s="10"/>
      <c r="M1843" s="548"/>
      <c r="N1843" s="548"/>
    </row>
    <row r="1844" spans="2:14" s="5" customFormat="1" ht="63">
      <c r="B1844" s="1"/>
      <c r="C1844" s="351">
        <v>6135</v>
      </c>
      <c r="D1844" s="352" t="s">
        <v>1896</v>
      </c>
      <c r="E1844" s="353" t="s">
        <v>119</v>
      </c>
      <c r="F1844" s="354">
        <v>777331</v>
      </c>
      <c r="G1844" s="288" t="s">
        <v>117</v>
      </c>
      <c r="H1844" s="288"/>
      <c r="I1844" s="1"/>
      <c r="J1844" s="549"/>
      <c r="K1844" s="10"/>
      <c r="M1844" s="548"/>
      <c r="N1844" s="548"/>
    </row>
    <row r="1845" spans="2:14" s="5" customFormat="1" ht="47.25">
      <c r="B1845" s="1"/>
      <c r="C1845" s="351">
        <v>6136</v>
      </c>
      <c r="D1845" s="352" t="s">
        <v>1897</v>
      </c>
      <c r="E1845" s="353" t="s">
        <v>125</v>
      </c>
      <c r="F1845" s="354">
        <v>259625</v>
      </c>
      <c r="G1845" s="288" t="s">
        <v>117</v>
      </c>
      <c r="H1845" s="288"/>
      <c r="I1845" s="1"/>
      <c r="J1845" s="549"/>
      <c r="K1845" s="10"/>
      <c r="M1845" s="548"/>
      <c r="N1845" s="548"/>
    </row>
    <row r="1846" spans="2:14" s="5" customFormat="1" ht="110.25">
      <c r="B1846" s="1"/>
      <c r="C1846" s="351">
        <v>6137</v>
      </c>
      <c r="D1846" s="352" t="s">
        <v>1898</v>
      </c>
      <c r="E1846" s="353" t="s">
        <v>116</v>
      </c>
      <c r="F1846" s="354">
        <v>186277</v>
      </c>
      <c r="G1846" s="288" t="s">
        <v>117</v>
      </c>
      <c r="H1846" s="288" t="s">
        <v>145</v>
      </c>
      <c r="I1846" s="1"/>
      <c r="J1846" s="549"/>
      <c r="K1846" s="10"/>
      <c r="M1846" s="548"/>
      <c r="N1846" s="548"/>
    </row>
    <row r="1847" spans="2:14" s="5" customFormat="1" ht="126">
      <c r="B1847" s="1"/>
      <c r="C1847" s="351">
        <v>6141</v>
      </c>
      <c r="D1847" s="352" t="s">
        <v>1899</v>
      </c>
      <c r="E1847" s="353" t="s">
        <v>116</v>
      </c>
      <c r="F1847" s="354">
        <v>36051</v>
      </c>
      <c r="G1847" s="288" t="s">
        <v>117</v>
      </c>
      <c r="H1847" s="288"/>
      <c r="I1847" s="1"/>
      <c r="J1847" s="549"/>
      <c r="K1847" s="10"/>
      <c r="M1847" s="548"/>
      <c r="N1847" s="548"/>
    </row>
    <row r="1848" spans="2:14" s="5" customFormat="1" ht="126">
      <c r="B1848" s="1"/>
      <c r="C1848" s="351">
        <v>6142</v>
      </c>
      <c r="D1848" s="352" t="s">
        <v>1900</v>
      </c>
      <c r="E1848" s="353" t="s">
        <v>116</v>
      </c>
      <c r="F1848" s="354">
        <v>37944</v>
      </c>
      <c r="G1848" s="288" t="s">
        <v>117</v>
      </c>
      <c r="H1848" s="288"/>
      <c r="I1848" s="1"/>
      <c r="J1848" s="549"/>
      <c r="K1848" s="10"/>
      <c r="M1848" s="548"/>
      <c r="N1848" s="548"/>
    </row>
    <row r="1849" spans="2:14" s="5" customFormat="1" ht="126">
      <c r="B1849" s="1"/>
      <c r="C1849" s="351">
        <v>6143</v>
      </c>
      <c r="D1849" s="352" t="s">
        <v>1901</v>
      </c>
      <c r="E1849" s="353" t="s">
        <v>116</v>
      </c>
      <c r="F1849" s="354">
        <v>63729</v>
      </c>
      <c r="G1849" s="288" t="s">
        <v>117</v>
      </c>
      <c r="H1849" s="288"/>
      <c r="I1849" s="1"/>
      <c r="J1849" s="549"/>
      <c r="K1849" s="10"/>
      <c r="M1849" s="548"/>
      <c r="N1849" s="548"/>
    </row>
    <row r="1850" spans="2:14" s="5" customFormat="1" ht="126">
      <c r="B1850" s="1"/>
      <c r="C1850" s="351">
        <v>6144</v>
      </c>
      <c r="D1850" s="352" t="s">
        <v>1902</v>
      </c>
      <c r="E1850" s="353" t="s">
        <v>116</v>
      </c>
      <c r="F1850" s="354">
        <v>74108</v>
      </c>
      <c r="G1850" s="288" t="s">
        <v>117</v>
      </c>
      <c r="H1850" s="288"/>
      <c r="I1850" s="1"/>
      <c r="J1850" s="549"/>
      <c r="K1850" s="10"/>
      <c r="M1850" s="548"/>
      <c r="N1850" s="548"/>
    </row>
    <row r="1851" spans="2:14" s="5" customFormat="1" ht="126">
      <c r="B1851" s="1"/>
      <c r="C1851" s="351">
        <v>6145</v>
      </c>
      <c r="D1851" s="352" t="s">
        <v>1903</v>
      </c>
      <c r="E1851" s="353" t="s">
        <v>116</v>
      </c>
      <c r="F1851" s="354">
        <v>45400</v>
      </c>
      <c r="G1851" s="288" t="s">
        <v>117</v>
      </c>
      <c r="H1851" s="288"/>
      <c r="I1851" s="1"/>
      <c r="J1851" s="549"/>
      <c r="K1851" s="10"/>
      <c r="M1851" s="548"/>
      <c r="N1851" s="548"/>
    </row>
    <row r="1852" spans="2:14" s="5" customFormat="1" ht="141.75">
      <c r="B1852" s="1"/>
      <c r="C1852" s="351">
        <v>6146</v>
      </c>
      <c r="D1852" s="352" t="s">
        <v>1904</v>
      </c>
      <c r="E1852" s="353" t="s">
        <v>116</v>
      </c>
      <c r="F1852" s="354">
        <v>31538</v>
      </c>
      <c r="G1852" s="288" t="s">
        <v>117</v>
      </c>
      <c r="H1852" s="288"/>
      <c r="I1852" s="1"/>
      <c r="J1852" s="549"/>
      <c r="K1852" s="10"/>
      <c r="M1852" s="548"/>
      <c r="N1852" s="548"/>
    </row>
    <row r="1853" spans="2:14" s="5" customFormat="1" ht="110.25">
      <c r="B1853" s="1"/>
      <c r="C1853" s="351">
        <v>6147</v>
      </c>
      <c r="D1853" s="352" t="s">
        <v>1905</v>
      </c>
      <c r="E1853" s="353" t="s">
        <v>122</v>
      </c>
      <c r="F1853" s="354">
        <v>97594</v>
      </c>
      <c r="G1853" s="288" t="s">
        <v>117</v>
      </c>
      <c r="H1853" s="288"/>
      <c r="I1853" s="1"/>
      <c r="J1853" s="549"/>
      <c r="K1853" s="10"/>
      <c r="M1853" s="548"/>
      <c r="N1853" s="548"/>
    </row>
    <row r="1854" spans="2:14" s="5" customFormat="1" ht="78.75">
      <c r="B1854" s="1"/>
      <c r="C1854" s="351">
        <v>6148</v>
      </c>
      <c r="D1854" s="352" t="s">
        <v>1906</v>
      </c>
      <c r="E1854" s="353" t="s">
        <v>122</v>
      </c>
      <c r="F1854" s="354">
        <v>28873</v>
      </c>
      <c r="G1854" s="288" t="s">
        <v>117</v>
      </c>
      <c r="H1854" s="288"/>
      <c r="I1854" s="1"/>
      <c r="J1854" s="549"/>
      <c r="K1854" s="10"/>
      <c r="M1854" s="548"/>
      <c r="N1854" s="548"/>
    </row>
    <row r="1855" spans="2:14" s="5" customFormat="1" ht="110.25">
      <c r="B1855" s="1"/>
      <c r="C1855" s="351">
        <v>6149</v>
      </c>
      <c r="D1855" s="352" t="s">
        <v>1907</v>
      </c>
      <c r="E1855" s="353" t="s">
        <v>122</v>
      </c>
      <c r="F1855" s="354">
        <v>188375</v>
      </c>
      <c r="G1855" s="288" t="s">
        <v>117</v>
      </c>
      <c r="H1855" s="288"/>
      <c r="I1855" s="1"/>
      <c r="J1855" s="549"/>
      <c r="K1855" s="10"/>
      <c r="M1855" s="548"/>
      <c r="N1855" s="548"/>
    </row>
    <row r="1856" spans="2:14" s="5" customFormat="1" ht="126">
      <c r="B1856" s="1"/>
      <c r="C1856" s="351">
        <v>6150</v>
      </c>
      <c r="D1856" s="352" t="s">
        <v>1908</v>
      </c>
      <c r="E1856" s="353" t="s">
        <v>122</v>
      </c>
      <c r="F1856" s="354">
        <v>301642</v>
      </c>
      <c r="G1856" s="288" t="s">
        <v>117</v>
      </c>
      <c r="H1856" s="288" t="s">
        <v>145</v>
      </c>
      <c r="I1856" s="1"/>
      <c r="J1856" s="549"/>
      <c r="K1856" s="10"/>
      <c r="M1856" s="548"/>
      <c r="N1856" s="548"/>
    </row>
    <row r="1857" spans="2:14" s="5" customFormat="1" ht="25.5">
      <c r="B1857" s="1"/>
      <c r="C1857" s="351">
        <v>6151</v>
      </c>
      <c r="D1857" s="352" t="s">
        <v>1909</v>
      </c>
      <c r="E1857" s="353" t="s">
        <v>119</v>
      </c>
      <c r="F1857" s="354">
        <v>6913</v>
      </c>
      <c r="G1857" s="288" t="s">
        <v>117</v>
      </c>
      <c r="H1857" s="288"/>
      <c r="I1857" s="1"/>
      <c r="J1857" s="549"/>
      <c r="K1857" s="10"/>
      <c r="M1857" s="548"/>
      <c r="N1857" s="548"/>
    </row>
    <row r="1858" spans="2:14" s="5" customFormat="1" ht="25.5">
      <c r="B1858" s="1"/>
      <c r="C1858" s="351">
        <v>6152</v>
      </c>
      <c r="D1858" s="352" t="s">
        <v>1910</v>
      </c>
      <c r="E1858" s="353" t="s">
        <v>116</v>
      </c>
      <c r="F1858" s="354">
        <v>233</v>
      </c>
      <c r="G1858" s="288" t="s">
        <v>117</v>
      </c>
      <c r="H1858" s="288"/>
      <c r="I1858" s="1"/>
      <c r="J1858" s="549"/>
      <c r="K1858" s="10"/>
      <c r="M1858" s="548"/>
      <c r="N1858" s="548"/>
    </row>
    <row r="1859" spans="2:14" s="5" customFormat="1" ht="47.25">
      <c r="B1859" s="1"/>
      <c r="C1859" s="351">
        <v>6153</v>
      </c>
      <c r="D1859" s="352" t="s">
        <v>1911</v>
      </c>
      <c r="E1859" s="353" t="s">
        <v>116</v>
      </c>
      <c r="F1859" s="354">
        <v>616</v>
      </c>
      <c r="G1859" s="288" t="s">
        <v>117</v>
      </c>
      <c r="H1859" s="288"/>
      <c r="I1859" s="1"/>
      <c r="J1859" s="549"/>
      <c r="K1859" s="10"/>
      <c r="M1859" s="548"/>
      <c r="N1859" s="548"/>
    </row>
    <row r="1860" spans="2:14" s="5" customFormat="1" ht="25.5">
      <c r="B1860" s="1"/>
      <c r="C1860" s="351">
        <v>6154</v>
      </c>
      <c r="D1860" s="352" t="s">
        <v>1912</v>
      </c>
      <c r="E1860" s="353" t="s">
        <v>116</v>
      </c>
      <c r="F1860" s="354">
        <v>297</v>
      </c>
      <c r="G1860" s="288" t="s">
        <v>117</v>
      </c>
      <c r="H1860" s="288"/>
      <c r="I1860" s="1"/>
      <c r="J1860" s="549"/>
      <c r="K1860" s="10"/>
      <c r="M1860" s="548"/>
      <c r="N1860" s="548"/>
    </row>
    <row r="1861" spans="2:14" s="5" customFormat="1" ht="63">
      <c r="B1861" s="1"/>
      <c r="C1861" s="351">
        <v>6155</v>
      </c>
      <c r="D1861" s="352" t="s">
        <v>1913</v>
      </c>
      <c r="E1861" s="353" t="s">
        <v>125</v>
      </c>
      <c r="F1861" s="354">
        <v>153255</v>
      </c>
      <c r="G1861" s="288" t="s">
        <v>117</v>
      </c>
      <c r="H1861" s="288"/>
      <c r="I1861" s="1"/>
      <c r="J1861" s="549"/>
      <c r="K1861" s="10"/>
      <c r="M1861" s="548"/>
      <c r="N1861" s="548"/>
    </row>
    <row r="1862" spans="2:14" s="5" customFormat="1" ht="31.5">
      <c r="B1862" s="1"/>
      <c r="C1862" s="351">
        <v>6156</v>
      </c>
      <c r="D1862" s="352" t="s">
        <v>1914</v>
      </c>
      <c r="E1862" s="353" t="s">
        <v>116</v>
      </c>
      <c r="F1862" s="354">
        <v>312</v>
      </c>
      <c r="G1862" s="288" t="s">
        <v>117</v>
      </c>
      <c r="H1862" s="288"/>
      <c r="I1862" s="1"/>
      <c r="J1862" s="549"/>
      <c r="K1862" s="10"/>
      <c r="M1862" s="548"/>
      <c r="N1862" s="548"/>
    </row>
    <row r="1863" spans="2:14" s="5" customFormat="1" ht="63">
      <c r="B1863" s="1"/>
      <c r="C1863" s="351">
        <v>6157</v>
      </c>
      <c r="D1863" s="352" t="s">
        <v>1915</v>
      </c>
      <c r="E1863" s="353" t="s">
        <v>116</v>
      </c>
      <c r="F1863" s="354">
        <v>587</v>
      </c>
      <c r="G1863" s="288" t="s">
        <v>117</v>
      </c>
      <c r="H1863" s="288"/>
      <c r="I1863" s="1"/>
      <c r="J1863" s="549"/>
      <c r="K1863" s="10"/>
      <c r="M1863" s="548"/>
      <c r="N1863" s="548"/>
    </row>
    <row r="1864" spans="2:14" s="5" customFormat="1" ht="31.5">
      <c r="B1864" s="1"/>
      <c r="C1864" s="351">
        <v>6159</v>
      </c>
      <c r="D1864" s="352" t="s">
        <v>1916</v>
      </c>
      <c r="E1864" s="353" t="s">
        <v>116</v>
      </c>
      <c r="F1864" s="354">
        <v>82</v>
      </c>
      <c r="G1864" s="288" t="s">
        <v>117</v>
      </c>
      <c r="H1864" s="288"/>
      <c r="I1864" s="1"/>
      <c r="J1864" s="549"/>
      <c r="K1864" s="10"/>
      <c r="M1864" s="548"/>
      <c r="N1864" s="548"/>
    </row>
    <row r="1865" spans="2:14" s="5" customFormat="1" ht="47.25">
      <c r="B1865" s="1"/>
      <c r="C1865" s="351">
        <v>6160</v>
      </c>
      <c r="D1865" s="352" t="s">
        <v>1917</v>
      </c>
      <c r="E1865" s="353" t="s">
        <v>122</v>
      </c>
      <c r="F1865" s="354">
        <v>10710</v>
      </c>
      <c r="G1865" s="288" t="s">
        <v>117</v>
      </c>
      <c r="H1865" s="288"/>
      <c r="I1865" s="1"/>
      <c r="J1865" s="549"/>
      <c r="K1865" s="10"/>
      <c r="M1865" s="548"/>
      <c r="N1865" s="548"/>
    </row>
    <row r="1866" spans="2:14" s="5" customFormat="1" ht="47.25">
      <c r="B1866" s="1"/>
      <c r="C1866" s="351">
        <v>6161</v>
      </c>
      <c r="D1866" s="352" t="s">
        <v>1918</v>
      </c>
      <c r="E1866" s="353" t="s">
        <v>122</v>
      </c>
      <c r="F1866" s="354">
        <v>10710</v>
      </c>
      <c r="G1866" s="288" t="s">
        <v>117</v>
      </c>
      <c r="H1866" s="288"/>
      <c r="I1866" s="1"/>
      <c r="J1866" s="549"/>
      <c r="K1866" s="10"/>
      <c r="M1866" s="548"/>
      <c r="N1866" s="548"/>
    </row>
    <row r="1867" spans="2:14" s="5" customFormat="1" ht="63">
      <c r="B1867" s="1"/>
      <c r="C1867" s="351">
        <v>6162</v>
      </c>
      <c r="D1867" s="352" t="s">
        <v>1919</v>
      </c>
      <c r="E1867" s="353" t="s">
        <v>116</v>
      </c>
      <c r="F1867" s="354">
        <v>119</v>
      </c>
      <c r="G1867" s="288" t="s">
        <v>117</v>
      </c>
      <c r="H1867" s="288"/>
      <c r="I1867" s="1"/>
      <c r="J1867" s="549"/>
      <c r="K1867" s="10"/>
      <c r="M1867" s="548"/>
      <c r="N1867" s="548"/>
    </row>
    <row r="1868" spans="2:14" s="5" customFormat="1" ht="141.75">
      <c r="B1868" s="1"/>
      <c r="C1868" s="351">
        <v>6163</v>
      </c>
      <c r="D1868" s="352" t="s">
        <v>1920</v>
      </c>
      <c r="E1868" s="353" t="s">
        <v>116</v>
      </c>
      <c r="F1868" s="354">
        <v>214876</v>
      </c>
      <c r="G1868" s="288" t="s">
        <v>117</v>
      </c>
      <c r="H1868" s="288"/>
      <c r="I1868" s="1"/>
      <c r="J1868" s="549"/>
      <c r="K1868" s="10"/>
      <c r="M1868" s="548"/>
      <c r="N1868" s="548"/>
    </row>
    <row r="1869" spans="2:14" s="5" customFormat="1" ht="126">
      <c r="B1869" s="1"/>
      <c r="C1869" s="351">
        <v>6164</v>
      </c>
      <c r="D1869" s="352" t="s">
        <v>1921</v>
      </c>
      <c r="E1869" s="353" t="s">
        <v>116</v>
      </c>
      <c r="F1869" s="354">
        <v>224568</v>
      </c>
      <c r="G1869" s="288" t="s">
        <v>117</v>
      </c>
      <c r="H1869" s="288"/>
      <c r="I1869" s="1"/>
      <c r="J1869" s="549"/>
      <c r="K1869" s="10"/>
      <c r="M1869" s="548"/>
      <c r="N1869" s="548"/>
    </row>
    <row r="1870" spans="2:14" s="5" customFormat="1" ht="94.5">
      <c r="B1870" s="1"/>
      <c r="C1870" s="351">
        <v>6165</v>
      </c>
      <c r="D1870" s="352" t="s">
        <v>1922</v>
      </c>
      <c r="E1870" s="353" t="s">
        <v>125</v>
      </c>
      <c r="F1870" s="354">
        <v>24938</v>
      </c>
      <c r="G1870" s="288" t="s">
        <v>117</v>
      </c>
      <c r="H1870" s="288"/>
      <c r="I1870" s="1"/>
      <c r="J1870" s="549"/>
      <c r="K1870" s="10"/>
      <c r="M1870" s="548"/>
      <c r="N1870" s="548"/>
    </row>
    <row r="1871" spans="2:14" s="5" customFormat="1" ht="31.5">
      <c r="B1871" s="1"/>
      <c r="C1871" s="351">
        <v>6169</v>
      </c>
      <c r="D1871" s="352" t="s">
        <v>1923</v>
      </c>
      <c r="E1871" s="353" t="s">
        <v>1215</v>
      </c>
      <c r="F1871" s="354">
        <v>9730</v>
      </c>
      <c r="G1871" s="288" t="s">
        <v>117</v>
      </c>
      <c r="H1871" s="288"/>
      <c r="I1871" s="1"/>
      <c r="J1871" s="549"/>
      <c r="K1871" s="10"/>
      <c r="M1871" s="548"/>
      <c r="N1871" s="548"/>
    </row>
    <row r="1872" spans="2:14" s="5" customFormat="1" ht="31.5">
      <c r="B1872" s="1"/>
      <c r="C1872" s="351">
        <v>6170</v>
      </c>
      <c r="D1872" s="352" t="s">
        <v>1924</v>
      </c>
      <c r="E1872" s="353" t="s">
        <v>1215</v>
      </c>
      <c r="F1872" s="354">
        <v>8795</v>
      </c>
      <c r="G1872" s="288" t="s">
        <v>117</v>
      </c>
      <c r="H1872" s="288"/>
      <c r="I1872" s="1"/>
      <c r="J1872" s="549"/>
      <c r="K1872" s="10"/>
      <c r="M1872" s="548"/>
      <c r="N1872" s="548"/>
    </row>
    <row r="1873" spans="2:14" s="5" customFormat="1" ht="31.5">
      <c r="B1873" s="1"/>
      <c r="C1873" s="351">
        <v>6172</v>
      </c>
      <c r="D1873" s="352" t="s">
        <v>1925</v>
      </c>
      <c r="E1873" s="353" t="s">
        <v>1215</v>
      </c>
      <c r="F1873" s="354">
        <v>1953</v>
      </c>
      <c r="G1873" s="288" t="s">
        <v>117</v>
      </c>
      <c r="H1873" s="288"/>
      <c r="I1873" s="1"/>
      <c r="J1873" s="549"/>
      <c r="K1873" s="10"/>
      <c r="M1873" s="548"/>
      <c r="N1873" s="548"/>
    </row>
    <row r="1874" spans="2:14" s="5" customFormat="1" ht="63">
      <c r="B1874" s="1"/>
      <c r="C1874" s="351">
        <v>6175</v>
      </c>
      <c r="D1874" s="352" t="s">
        <v>1926</v>
      </c>
      <c r="E1874" s="353" t="s">
        <v>1927</v>
      </c>
      <c r="F1874" s="354">
        <v>78239</v>
      </c>
      <c r="G1874" s="288" t="s">
        <v>117</v>
      </c>
      <c r="H1874" s="288"/>
      <c r="I1874" s="1"/>
      <c r="J1874" s="549"/>
      <c r="K1874" s="10"/>
      <c r="M1874" s="548"/>
      <c r="N1874" s="548"/>
    </row>
    <row r="1875" spans="2:14" s="5" customFormat="1" ht="31.5">
      <c r="B1875" s="1"/>
      <c r="C1875" s="351">
        <v>6176</v>
      </c>
      <c r="D1875" s="352" t="s">
        <v>1928</v>
      </c>
      <c r="E1875" s="353" t="s">
        <v>1929</v>
      </c>
      <c r="F1875" s="354">
        <v>24388</v>
      </c>
      <c r="G1875" s="288" t="s">
        <v>117</v>
      </c>
      <c r="H1875" s="288"/>
      <c r="I1875" s="1"/>
      <c r="J1875" s="549"/>
      <c r="K1875" s="10"/>
      <c r="M1875" s="548"/>
      <c r="N1875" s="548"/>
    </row>
    <row r="1876" spans="2:14" s="5" customFormat="1" ht="31.5">
      <c r="B1876" s="1"/>
      <c r="C1876" s="351">
        <v>6178</v>
      </c>
      <c r="D1876" s="352" t="s">
        <v>1930</v>
      </c>
      <c r="E1876" s="353" t="s">
        <v>1215</v>
      </c>
      <c r="F1876" s="354">
        <v>14407</v>
      </c>
      <c r="G1876" s="288" t="s">
        <v>117</v>
      </c>
      <c r="H1876" s="288"/>
      <c r="I1876" s="1"/>
      <c r="J1876" s="549"/>
      <c r="K1876" s="10"/>
      <c r="M1876" s="548"/>
      <c r="N1876" s="548"/>
    </row>
    <row r="1877" spans="2:14" s="5" customFormat="1" ht="31.5">
      <c r="B1877" s="1"/>
      <c r="C1877" s="351">
        <v>6179</v>
      </c>
      <c r="D1877" s="352" t="s">
        <v>1931</v>
      </c>
      <c r="E1877" s="353" t="s">
        <v>1215</v>
      </c>
      <c r="F1877" s="354">
        <v>12748</v>
      </c>
      <c r="G1877" s="288" t="s">
        <v>117</v>
      </c>
      <c r="H1877" s="288"/>
      <c r="I1877" s="1"/>
      <c r="J1877" s="549"/>
      <c r="K1877" s="10"/>
      <c r="M1877" s="548"/>
      <c r="N1877" s="548"/>
    </row>
    <row r="1878" spans="2:14" s="5" customFormat="1" ht="31.5">
      <c r="B1878" s="1"/>
      <c r="C1878" s="351">
        <v>6180</v>
      </c>
      <c r="D1878" s="352" t="s">
        <v>1932</v>
      </c>
      <c r="E1878" s="353" t="s">
        <v>1215</v>
      </c>
      <c r="F1878" s="354">
        <v>17133</v>
      </c>
      <c r="G1878" s="288" t="s">
        <v>117</v>
      </c>
      <c r="H1878" s="288"/>
      <c r="I1878" s="1"/>
      <c r="J1878" s="549"/>
      <c r="K1878" s="10"/>
      <c r="M1878" s="548"/>
      <c r="N1878" s="548"/>
    </row>
    <row r="1879" spans="2:14" s="5" customFormat="1" ht="31.5">
      <c r="B1879" s="1"/>
      <c r="C1879" s="351">
        <v>6181</v>
      </c>
      <c r="D1879" s="352" t="s">
        <v>1933</v>
      </c>
      <c r="E1879" s="353" t="s">
        <v>1215</v>
      </c>
      <c r="F1879" s="354">
        <v>2470</v>
      </c>
      <c r="G1879" s="288" t="s">
        <v>117</v>
      </c>
      <c r="H1879" s="288"/>
      <c r="I1879" s="1"/>
      <c r="J1879" s="549"/>
      <c r="K1879" s="10"/>
      <c r="M1879" s="548"/>
      <c r="N1879" s="548"/>
    </row>
    <row r="1880" spans="2:14" s="5" customFormat="1" ht="63">
      <c r="B1880" s="1"/>
      <c r="C1880" s="351">
        <v>6185</v>
      </c>
      <c r="D1880" s="352" t="s">
        <v>1934</v>
      </c>
      <c r="E1880" s="353" t="s">
        <v>125</v>
      </c>
      <c r="F1880" s="354">
        <v>637075</v>
      </c>
      <c r="G1880" s="288" t="s">
        <v>117</v>
      </c>
      <c r="H1880" s="288"/>
      <c r="I1880" s="1"/>
      <c r="J1880" s="549"/>
      <c r="K1880" s="10"/>
      <c r="M1880" s="548"/>
      <c r="N1880" s="548"/>
    </row>
    <row r="1881" spans="2:14" s="5" customFormat="1" ht="31.5">
      <c r="B1881" s="1"/>
      <c r="C1881" s="351">
        <v>6186</v>
      </c>
      <c r="D1881" s="352" t="s">
        <v>1935</v>
      </c>
      <c r="E1881" s="353" t="s">
        <v>1215</v>
      </c>
      <c r="F1881" s="354">
        <v>15620</v>
      </c>
      <c r="G1881" s="288" t="s">
        <v>117</v>
      </c>
      <c r="H1881" s="288"/>
      <c r="I1881" s="1"/>
      <c r="J1881" s="549"/>
      <c r="K1881" s="10"/>
      <c r="M1881" s="548"/>
      <c r="N1881" s="548"/>
    </row>
    <row r="1882" spans="2:14" s="5" customFormat="1" ht="47.25">
      <c r="B1882" s="1"/>
      <c r="C1882" s="351">
        <v>6187</v>
      </c>
      <c r="D1882" s="352" t="s">
        <v>1936</v>
      </c>
      <c r="E1882" s="353" t="s">
        <v>1215</v>
      </c>
      <c r="F1882" s="354">
        <v>169650</v>
      </c>
      <c r="G1882" s="288" t="s">
        <v>117</v>
      </c>
      <c r="H1882" s="288"/>
      <c r="I1882" s="1"/>
      <c r="J1882" s="549"/>
      <c r="K1882" s="10"/>
      <c r="M1882" s="548"/>
      <c r="N1882" s="548"/>
    </row>
    <row r="1883" spans="2:14" s="5" customFormat="1" ht="63">
      <c r="B1883" s="1"/>
      <c r="C1883" s="351">
        <v>6188</v>
      </c>
      <c r="D1883" s="352" t="s">
        <v>1937</v>
      </c>
      <c r="E1883" s="353" t="s">
        <v>122</v>
      </c>
      <c r="F1883" s="354">
        <v>133985</v>
      </c>
      <c r="G1883" s="288" t="s">
        <v>117</v>
      </c>
      <c r="H1883" s="288" t="s">
        <v>145</v>
      </c>
      <c r="I1883" s="1"/>
      <c r="J1883" s="549"/>
      <c r="K1883" s="10"/>
      <c r="M1883" s="548"/>
      <c r="N1883" s="548"/>
    </row>
    <row r="1884" spans="2:14" s="5" customFormat="1" ht="47.25">
      <c r="B1884" s="1"/>
      <c r="C1884" s="351">
        <v>6189</v>
      </c>
      <c r="D1884" s="352" t="s">
        <v>1938</v>
      </c>
      <c r="E1884" s="353" t="s">
        <v>1217</v>
      </c>
      <c r="F1884" s="354">
        <v>2229932</v>
      </c>
      <c r="G1884" s="288" t="s">
        <v>117</v>
      </c>
      <c r="H1884" s="288"/>
      <c r="I1884" s="1"/>
      <c r="J1884" s="549"/>
      <c r="K1884" s="10"/>
      <c r="M1884" s="548"/>
      <c r="N1884" s="548"/>
    </row>
    <row r="1885" spans="2:14" s="5" customFormat="1" ht="94.5">
      <c r="B1885" s="1"/>
      <c r="C1885" s="351">
        <v>6190</v>
      </c>
      <c r="D1885" s="352" t="s">
        <v>1939</v>
      </c>
      <c r="E1885" s="353" t="s">
        <v>1940</v>
      </c>
      <c r="F1885" s="354">
        <v>597</v>
      </c>
      <c r="G1885" s="288" t="s">
        <v>117</v>
      </c>
      <c r="H1885" s="288"/>
      <c r="I1885" s="1"/>
      <c r="J1885" s="549"/>
      <c r="K1885" s="10"/>
      <c r="M1885" s="548"/>
      <c r="N1885" s="548"/>
    </row>
    <row r="1886" spans="2:14" s="5" customFormat="1" ht="63">
      <c r="B1886" s="1"/>
      <c r="C1886" s="351">
        <v>6191</v>
      </c>
      <c r="D1886" s="352" t="s">
        <v>1941</v>
      </c>
      <c r="E1886" s="353" t="s">
        <v>116</v>
      </c>
      <c r="F1886" s="354">
        <v>100460</v>
      </c>
      <c r="G1886" s="288" t="s">
        <v>117</v>
      </c>
      <c r="H1886" s="288" t="s">
        <v>145</v>
      </c>
      <c r="I1886" s="1"/>
      <c r="J1886" s="549"/>
      <c r="K1886" s="10"/>
      <c r="M1886" s="548"/>
      <c r="N1886" s="548"/>
    </row>
    <row r="1887" spans="2:14" s="5" customFormat="1" ht="63">
      <c r="B1887" s="1"/>
      <c r="C1887" s="351">
        <v>6192</v>
      </c>
      <c r="D1887" s="352" t="s">
        <v>1942</v>
      </c>
      <c r="E1887" s="353" t="s">
        <v>116</v>
      </c>
      <c r="F1887" s="354">
        <v>83611</v>
      </c>
      <c r="G1887" s="288" t="s">
        <v>117</v>
      </c>
      <c r="H1887" s="288" t="s">
        <v>145</v>
      </c>
      <c r="I1887" s="1"/>
      <c r="J1887" s="549"/>
      <c r="K1887" s="10"/>
      <c r="M1887" s="548"/>
      <c r="N1887" s="548"/>
    </row>
    <row r="1888" spans="2:14" s="5" customFormat="1" ht="63">
      <c r="B1888" s="1"/>
      <c r="C1888" s="351">
        <v>6193</v>
      </c>
      <c r="D1888" s="352" t="s">
        <v>1943</v>
      </c>
      <c r="E1888" s="353" t="s">
        <v>119</v>
      </c>
      <c r="F1888" s="354">
        <v>530164</v>
      </c>
      <c r="G1888" s="288" t="s">
        <v>117</v>
      </c>
      <c r="H1888" s="288"/>
      <c r="I1888" s="1"/>
      <c r="J1888" s="549"/>
      <c r="K1888" s="10"/>
      <c r="M1888" s="548"/>
      <c r="N1888" s="548"/>
    </row>
    <row r="1889" spans="2:14" s="5" customFormat="1" ht="105">
      <c r="B1889" s="1"/>
      <c r="C1889" s="458">
        <v>6194</v>
      </c>
      <c r="D1889" s="460" t="s">
        <v>1944</v>
      </c>
      <c r="E1889" s="462" t="s">
        <v>122</v>
      </c>
      <c r="F1889" s="464">
        <v>423037</v>
      </c>
      <c r="G1889" s="288" t="s">
        <v>117</v>
      </c>
      <c r="H1889" s="288" t="s">
        <v>145</v>
      </c>
      <c r="I1889" s="1"/>
      <c r="J1889" s="549"/>
      <c r="K1889" s="10"/>
      <c r="M1889" s="548"/>
      <c r="N1889" s="548"/>
    </row>
    <row r="1890" spans="2:14" s="5" customFormat="1" ht="63">
      <c r="B1890" s="1"/>
      <c r="C1890" s="351">
        <v>6196</v>
      </c>
      <c r="D1890" s="352" t="s">
        <v>1945</v>
      </c>
      <c r="E1890" s="353" t="s">
        <v>116</v>
      </c>
      <c r="F1890" s="354">
        <v>251723</v>
      </c>
      <c r="G1890" s="288" t="s">
        <v>117</v>
      </c>
      <c r="H1890" s="288" t="s">
        <v>145</v>
      </c>
      <c r="I1890" s="1"/>
      <c r="J1890" s="549"/>
      <c r="K1890" s="10"/>
      <c r="M1890" s="548"/>
      <c r="N1890" s="548"/>
    </row>
    <row r="1891" spans="2:14" s="5" customFormat="1" ht="189">
      <c r="B1891" s="1"/>
      <c r="C1891" s="351">
        <v>6198</v>
      </c>
      <c r="D1891" s="352" t="s">
        <v>1946</v>
      </c>
      <c r="E1891" s="353" t="s">
        <v>122</v>
      </c>
      <c r="F1891" s="354">
        <v>189558</v>
      </c>
      <c r="G1891" s="288" t="s">
        <v>117</v>
      </c>
      <c r="H1891" s="288"/>
      <c r="I1891" s="1"/>
      <c r="J1891" s="549"/>
      <c r="K1891" s="10"/>
      <c r="M1891" s="548"/>
      <c r="N1891" s="548"/>
    </row>
    <row r="1892" spans="2:14" s="5" customFormat="1" ht="63">
      <c r="B1892" s="1"/>
      <c r="C1892" s="351">
        <v>6200</v>
      </c>
      <c r="D1892" s="352" t="s">
        <v>1947</v>
      </c>
      <c r="E1892" s="353" t="s">
        <v>119</v>
      </c>
      <c r="F1892" s="354">
        <v>660747</v>
      </c>
      <c r="G1892" s="288" t="s">
        <v>117</v>
      </c>
      <c r="H1892" s="288"/>
      <c r="I1892" s="1"/>
      <c r="J1892" s="549"/>
      <c r="K1892" s="10"/>
      <c r="M1892" s="548"/>
      <c r="N1892" s="548"/>
    </row>
    <row r="1893" spans="2:14" s="5" customFormat="1" ht="63">
      <c r="B1893" s="1"/>
      <c r="C1893" s="351">
        <v>6201</v>
      </c>
      <c r="D1893" s="352" t="s">
        <v>1948</v>
      </c>
      <c r="E1893" s="353" t="s">
        <v>119</v>
      </c>
      <c r="F1893" s="354">
        <v>709065</v>
      </c>
      <c r="G1893" s="288" t="s">
        <v>117</v>
      </c>
      <c r="H1893" s="288"/>
      <c r="I1893" s="1"/>
      <c r="J1893" s="549"/>
      <c r="K1893" s="10"/>
      <c r="M1893" s="548"/>
      <c r="N1893" s="548"/>
    </row>
    <row r="1894" spans="2:14" s="5" customFormat="1" ht="78.75">
      <c r="B1894" s="1"/>
      <c r="C1894" s="351">
        <v>6202</v>
      </c>
      <c r="D1894" s="352" t="s">
        <v>1949</v>
      </c>
      <c r="E1894" s="353" t="s">
        <v>122</v>
      </c>
      <c r="F1894" s="354">
        <v>25545</v>
      </c>
      <c r="G1894" s="288" t="s">
        <v>117</v>
      </c>
      <c r="H1894" s="288"/>
      <c r="I1894" s="1"/>
      <c r="J1894" s="549"/>
      <c r="K1894" s="10"/>
      <c r="M1894" s="548"/>
      <c r="N1894" s="548"/>
    </row>
    <row r="1895" spans="2:14" s="5" customFormat="1" ht="78.75">
      <c r="B1895" s="1"/>
      <c r="C1895" s="351">
        <v>6203</v>
      </c>
      <c r="D1895" s="352" t="s">
        <v>1950</v>
      </c>
      <c r="E1895" s="353" t="s">
        <v>116</v>
      </c>
      <c r="F1895" s="354">
        <v>19248</v>
      </c>
      <c r="G1895" s="288" t="s">
        <v>117</v>
      </c>
      <c r="H1895" s="288"/>
      <c r="I1895" s="1"/>
      <c r="J1895" s="549"/>
      <c r="K1895" s="10"/>
      <c r="M1895" s="548"/>
      <c r="N1895" s="548"/>
    </row>
    <row r="1896" spans="2:14" s="5" customFormat="1" ht="47.25">
      <c r="B1896" s="1"/>
      <c r="C1896" s="351">
        <v>6204</v>
      </c>
      <c r="D1896" s="352" t="s">
        <v>1951</v>
      </c>
      <c r="E1896" s="353" t="s">
        <v>122</v>
      </c>
      <c r="F1896" s="354">
        <v>20329</v>
      </c>
      <c r="G1896" s="288" t="s">
        <v>117</v>
      </c>
      <c r="H1896" s="288"/>
      <c r="I1896" s="1"/>
      <c r="J1896" s="549"/>
      <c r="K1896" s="10"/>
      <c r="M1896" s="548"/>
      <c r="N1896" s="548"/>
    </row>
    <row r="1897" spans="2:14" s="5" customFormat="1" ht="31.5">
      <c r="B1897" s="1"/>
      <c r="C1897" s="351">
        <v>6206</v>
      </c>
      <c r="D1897" s="352" t="s">
        <v>1952</v>
      </c>
      <c r="E1897" s="353" t="s">
        <v>122</v>
      </c>
      <c r="F1897" s="354">
        <v>87798</v>
      </c>
      <c r="G1897" s="288" t="s">
        <v>117</v>
      </c>
      <c r="H1897" s="288" t="s">
        <v>145</v>
      </c>
      <c r="I1897" s="1"/>
      <c r="J1897" s="549"/>
      <c r="K1897" s="10"/>
      <c r="M1897" s="548"/>
      <c r="N1897" s="548"/>
    </row>
    <row r="1898" spans="2:14" s="5" customFormat="1" ht="157.5">
      <c r="B1898" s="1"/>
      <c r="C1898" s="351">
        <v>6207</v>
      </c>
      <c r="D1898" s="352" t="s">
        <v>1953</v>
      </c>
      <c r="E1898" s="353" t="s">
        <v>116</v>
      </c>
      <c r="F1898" s="354">
        <v>124087</v>
      </c>
      <c r="G1898" s="288" t="s">
        <v>117</v>
      </c>
      <c r="H1898" s="288"/>
      <c r="I1898" s="1"/>
      <c r="J1898" s="549"/>
      <c r="K1898" s="10"/>
      <c r="M1898" s="548"/>
      <c r="N1898" s="548"/>
    </row>
    <row r="1899" spans="2:14" s="5" customFormat="1" ht="78.75">
      <c r="B1899" s="1"/>
      <c r="C1899" s="351">
        <v>6211</v>
      </c>
      <c r="D1899" s="352" t="s">
        <v>1954</v>
      </c>
      <c r="E1899" s="353" t="s">
        <v>122</v>
      </c>
      <c r="F1899" s="354">
        <v>324988</v>
      </c>
      <c r="G1899" s="288" t="s">
        <v>117</v>
      </c>
      <c r="H1899" s="288" t="s">
        <v>145</v>
      </c>
      <c r="I1899" s="1"/>
      <c r="J1899" s="549"/>
      <c r="K1899" s="10"/>
      <c r="M1899" s="548"/>
      <c r="N1899" s="548"/>
    </row>
    <row r="1900" spans="2:14" s="5" customFormat="1" ht="47.25">
      <c r="B1900" s="1"/>
      <c r="C1900" s="351">
        <v>6212</v>
      </c>
      <c r="D1900" s="352" t="s">
        <v>1955</v>
      </c>
      <c r="E1900" s="353" t="s">
        <v>122</v>
      </c>
      <c r="F1900" s="354">
        <v>11083</v>
      </c>
      <c r="G1900" s="288" t="s">
        <v>117</v>
      </c>
      <c r="H1900" s="288"/>
      <c r="I1900" s="1"/>
      <c r="J1900" s="549"/>
      <c r="K1900" s="10"/>
      <c r="M1900" s="548"/>
      <c r="N1900" s="548"/>
    </row>
    <row r="1901" spans="2:14" s="5" customFormat="1" ht="47.25">
      <c r="B1901" s="1"/>
      <c r="C1901" s="351">
        <v>6213</v>
      </c>
      <c r="D1901" s="352" t="s">
        <v>1956</v>
      </c>
      <c r="E1901" s="353" t="s">
        <v>122</v>
      </c>
      <c r="F1901" s="354">
        <v>15367</v>
      </c>
      <c r="G1901" s="288" t="s">
        <v>117</v>
      </c>
      <c r="H1901" s="288"/>
      <c r="I1901" s="1"/>
      <c r="J1901" s="549"/>
      <c r="K1901" s="10"/>
      <c r="M1901" s="548"/>
      <c r="N1901" s="548"/>
    </row>
    <row r="1902" spans="2:14" s="5" customFormat="1" ht="31.5">
      <c r="B1902" s="1"/>
      <c r="C1902" s="351">
        <v>6214</v>
      </c>
      <c r="D1902" s="352" t="s">
        <v>1957</v>
      </c>
      <c r="E1902" s="353" t="s">
        <v>122</v>
      </c>
      <c r="F1902" s="354">
        <v>35117</v>
      </c>
      <c r="G1902" s="288" t="s">
        <v>117</v>
      </c>
      <c r="H1902" s="288"/>
      <c r="I1902" s="1"/>
      <c r="J1902" s="549"/>
      <c r="K1902" s="10"/>
      <c r="M1902" s="548"/>
      <c r="N1902" s="548"/>
    </row>
    <row r="1903" spans="2:14" s="5" customFormat="1" ht="47.25">
      <c r="B1903" s="1"/>
      <c r="C1903" s="351">
        <v>6215</v>
      </c>
      <c r="D1903" s="352" t="s">
        <v>1958</v>
      </c>
      <c r="E1903" s="353" t="s">
        <v>122</v>
      </c>
      <c r="F1903" s="354">
        <v>14166</v>
      </c>
      <c r="G1903" s="288" t="s">
        <v>117</v>
      </c>
      <c r="H1903" s="288"/>
      <c r="I1903" s="1"/>
      <c r="J1903" s="549"/>
      <c r="K1903" s="10"/>
      <c r="M1903" s="548"/>
      <c r="N1903" s="548"/>
    </row>
    <row r="1904" spans="2:14" s="5" customFormat="1" ht="47.25">
      <c r="B1904" s="1"/>
      <c r="C1904" s="351">
        <v>6216</v>
      </c>
      <c r="D1904" s="352" t="s">
        <v>1959</v>
      </c>
      <c r="E1904" s="353" t="s">
        <v>119</v>
      </c>
      <c r="F1904" s="354">
        <v>56734</v>
      </c>
      <c r="G1904" s="288" t="s">
        <v>117</v>
      </c>
      <c r="H1904" s="288"/>
      <c r="I1904" s="1"/>
      <c r="J1904" s="549"/>
      <c r="K1904" s="10"/>
      <c r="M1904" s="548"/>
      <c r="N1904" s="548"/>
    </row>
    <row r="1905" spans="2:14" s="5" customFormat="1" ht="63">
      <c r="B1905" s="1"/>
      <c r="C1905" s="351">
        <v>6217</v>
      </c>
      <c r="D1905" s="352" t="s">
        <v>1960</v>
      </c>
      <c r="E1905" s="353" t="s">
        <v>125</v>
      </c>
      <c r="F1905" s="354">
        <v>15263</v>
      </c>
      <c r="G1905" s="288" t="s">
        <v>117</v>
      </c>
      <c r="H1905" s="288"/>
      <c r="I1905" s="1"/>
      <c r="J1905" s="549"/>
      <c r="K1905" s="10"/>
      <c r="M1905" s="548"/>
      <c r="N1905" s="548"/>
    </row>
    <row r="1906" spans="2:14" s="5" customFormat="1" ht="63">
      <c r="B1906" s="1"/>
      <c r="C1906" s="351">
        <v>6218</v>
      </c>
      <c r="D1906" s="352" t="s">
        <v>1961</v>
      </c>
      <c r="E1906" s="353" t="s">
        <v>125</v>
      </c>
      <c r="F1906" s="354">
        <v>17863</v>
      </c>
      <c r="G1906" s="288" t="s">
        <v>117</v>
      </c>
      <c r="H1906" s="288"/>
      <c r="I1906" s="1"/>
      <c r="J1906" s="549"/>
      <c r="K1906" s="10"/>
      <c r="M1906" s="548"/>
      <c r="N1906" s="548"/>
    </row>
    <row r="1907" spans="2:14" s="5" customFormat="1" ht="63">
      <c r="B1907" s="1"/>
      <c r="C1907" s="351">
        <v>6219</v>
      </c>
      <c r="D1907" s="352" t="s">
        <v>1962</v>
      </c>
      <c r="E1907" s="353" t="s">
        <v>125</v>
      </c>
      <c r="F1907" s="354">
        <v>489257</v>
      </c>
      <c r="G1907" s="288" t="s">
        <v>117</v>
      </c>
      <c r="H1907" s="288"/>
      <c r="I1907" s="1"/>
      <c r="J1907" s="549"/>
      <c r="K1907" s="10"/>
      <c r="M1907" s="548"/>
      <c r="N1907" s="548"/>
    </row>
    <row r="1908" spans="2:14" s="5" customFormat="1" ht="47.25">
      <c r="B1908" s="1"/>
      <c r="C1908" s="351">
        <v>6221</v>
      </c>
      <c r="D1908" s="352" t="s">
        <v>1963</v>
      </c>
      <c r="E1908" s="353" t="s">
        <v>116</v>
      </c>
      <c r="F1908" s="354">
        <v>472906</v>
      </c>
      <c r="G1908" s="288" t="s">
        <v>117</v>
      </c>
      <c r="H1908" s="288"/>
      <c r="I1908" s="1"/>
      <c r="J1908" s="549"/>
      <c r="K1908" s="10"/>
      <c r="M1908" s="548"/>
      <c r="N1908" s="548"/>
    </row>
    <row r="1909" spans="2:14" s="5" customFormat="1" ht="126">
      <c r="B1909" s="1"/>
      <c r="C1909" s="351">
        <v>6224</v>
      </c>
      <c r="D1909" s="352" t="s">
        <v>1964</v>
      </c>
      <c r="E1909" s="353" t="s">
        <v>116</v>
      </c>
      <c r="F1909" s="354">
        <v>11514</v>
      </c>
      <c r="G1909" s="288" t="s">
        <v>117</v>
      </c>
      <c r="H1909" s="288"/>
      <c r="I1909" s="1"/>
      <c r="J1909" s="549"/>
      <c r="K1909" s="10"/>
      <c r="M1909" s="548"/>
      <c r="N1909" s="548"/>
    </row>
    <row r="1910" spans="2:14" s="5" customFormat="1" ht="141.75">
      <c r="B1910" s="1"/>
      <c r="C1910" s="351">
        <v>6225</v>
      </c>
      <c r="D1910" s="352" t="s">
        <v>1965</v>
      </c>
      <c r="E1910" s="353" t="s">
        <v>122</v>
      </c>
      <c r="F1910" s="354">
        <v>16070</v>
      </c>
      <c r="G1910" s="288" t="s">
        <v>117</v>
      </c>
      <c r="H1910" s="288"/>
      <c r="I1910" s="1"/>
      <c r="J1910" s="549"/>
      <c r="K1910" s="10"/>
      <c r="M1910" s="548"/>
      <c r="N1910" s="548"/>
    </row>
    <row r="1911" spans="2:14" s="5" customFormat="1" ht="141.75">
      <c r="B1911" s="1"/>
      <c r="C1911" s="351">
        <v>6226</v>
      </c>
      <c r="D1911" s="352" t="s">
        <v>1966</v>
      </c>
      <c r="E1911" s="353" t="s">
        <v>116</v>
      </c>
      <c r="F1911" s="354">
        <v>10136</v>
      </c>
      <c r="G1911" s="288" t="s">
        <v>117</v>
      </c>
      <c r="H1911" s="288"/>
      <c r="I1911" s="1"/>
      <c r="J1911" s="549"/>
      <c r="K1911" s="10"/>
      <c r="M1911" s="548"/>
      <c r="N1911" s="548"/>
    </row>
    <row r="1912" spans="2:14" s="5" customFormat="1" ht="110.25">
      <c r="B1912" s="1"/>
      <c r="C1912" s="351">
        <v>6227</v>
      </c>
      <c r="D1912" s="352" t="s">
        <v>1967</v>
      </c>
      <c r="E1912" s="353" t="s">
        <v>119</v>
      </c>
      <c r="F1912" s="354">
        <v>59908</v>
      </c>
      <c r="G1912" s="288" t="s">
        <v>117</v>
      </c>
      <c r="H1912" s="288"/>
      <c r="I1912" s="1"/>
      <c r="J1912" s="549"/>
      <c r="K1912" s="10"/>
      <c r="M1912" s="548"/>
      <c r="N1912" s="548"/>
    </row>
    <row r="1913" spans="2:14" s="5" customFormat="1" ht="173.25">
      <c r="B1913" s="1"/>
      <c r="C1913" s="351">
        <v>6228</v>
      </c>
      <c r="D1913" s="352" t="s">
        <v>1968</v>
      </c>
      <c r="E1913" s="353" t="s">
        <v>119</v>
      </c>
      <c r="F1913" s="354">
        <v>59427</v>
      </c>
      <c r="G1913" s="288" t="s">
        <v>117</v>
      </c>
      <c r="H1913" s="288"/>
      <c r="I1913" s="1"/>
      <c r="J1913" s="549"/>
      <c r="K1913" s="10"/>
      <c r="M1913" s="548"/>
      <c r="N1913" s="548"/>
    </row>
    <row r="1914" spans="2:14" s="5" customFormat="1" ht="189">
      <c r="B1914" s="1"/>
      <c r="C1914" s="351">
        <v>6229</v>
      </c>
      <c r="D1914" s="352" t="s">
        <v>1969</v>
      </c>
      <c r="E1914" s="353" t="s">
        <v>116</v>
      </c>
      <c r="F1914" s="354">
        <v>7860</v>
      </c>
      <c r="G1914" s="288" t="s">
        <v>117</v>
      </c>
      <c r="H1914" s="288"/>
      <c r="I1914" s="1"/>
      <c r="J1914" s="549"/>
      <c r="K1914" s="10"/>
      <c r="M1914" s="548"/>
      <c r="N1914" s="548"/>
    </row>
    <row r="1915" spans="2:14" s="5" customFormat="1" ht="189">
      <c r="B1915" s="1"/>
      <c r="C1915" s="351">
        <v>6230</v>
      </c>
      <c r="D1915" s="352" t="s">
        <v>1970</v>
      </c>
      <c r="E1915" s="353" t="s">
        <v>116</v>
      </c>
      <c r="F1915" s="354">
        <v>6494</v>
      </c>
      <c r="G1915" s="288" t="s">
        <v>117</v>
      </c>
      <c r="H1915" s="288"/>
      <c r="I1915" s="1"/>
      <c r="J1915" s="549"/>
      <c r="K1915" s="10"/>
      <c r="M1915" s="548"/>
      <c r="N1915" s="548"/>
    </row>
    <row r="1916" spans="2:14" s="5" customFormat="1" ht="189">
      <c r="B1916" s="1"/>
      <c r="C1916" s="351">
        <v>6231</v>
      </c>
      <c r="D1916" s="352" t="s">
        <v>1971</v>
      </c>
      <c r="E1916" s="353" t="s">
        <v>116</v>
      </c>
      <c r="F1916" s="354">
        <v>9094</v>
      </c>
      <c r="G1916" s="288" t="s">
        <v>117</v>
      </c>
      <c r="H1916" s="288"/>
      <c r="I1916" s="1"/>
      <c r="J1916" s="549"/>
      <c r="K1916" s="10"/>
      <c r="M1916" s="548"/>
      <c r="N1916" s="548"/>
    </row>
    <row r="1917" spans="2:14" s="5" customFormat="1" ht="173.25">
      <c r="B1917" s="1"/>
      <c r="C1917" s="351">
        <v>6232</v>
      </c>
      <c r="D1917" s="352" t="s">
        <v>1972</v>
      </c>
      <c r="E1917" s="353" t="s">
        <v>119</v>
      </c>
      <c r="F1917" s="354">
        <v>80568</v>
      </c>
      <c r="G1917" s="288" t="s">
        <v>117</v>
      </c>
      <c r="H1917" s="288"/>
      <c r="I1917" s="1"/>
      <c r="J1917" s="549"/>
      <c r="K1917" s="10"/>
      <c r="M1917" s="548"/>
      <c r="N1917" s="548"/>
    </row>
    <row r="1918" spans="2:14" s="5" customFormat="1" ht="126">
      <c r="B1918" s="1"/>
      <c r="C1918" s="351">
        <v>6233</v>
      </c>
      <c r="D1918" s="352" t="s">
        <v>1973</v>
      </c>
      <c r="E1918" s="353" t="s">
        <v>119</v>
      </c>
      <c r="F1918" s="354">
        <v>90547</v>
      </c>
      <c r="G1918" s="288" t="s">
        <v>117</v>
      </c>
      <c r="H1918" s="288"/>
      <c r="I1918" s="1"/>
      <c r="J1918" s="549"/>
      <c r="K1918" s="10"/>
      <c r="M1918" s="548"/>
      <c r="N1918" s="548"/>
    </row>
    <row r="1919" spans="2:14" s="5" customFormat="1" ht="204.75">
      <c r="B1919" s="1"/>
      <c r="C1919" s="351">
        <v>6234</v>
      </c>
      <c r="D1919" s="352" t="s">
        <v>1974</v>
      </c>
      <c r="E1919" s="353" t="s">
        <v>119</v>
      </c>
      <c r="F1919" s="354">
        <v>73167</v>
      </c>
      <c r="G1919" s="288" t="s">
        <v>117</v>
      </c>
      <c r="H1919" s="288"/>
      <c r="I1919" s="1"/>
      <c r="J1919" s="549"/>
      <c r="K1919" s="10"/>
      <c r="M1919" s="548"/>
      <c r="N1919" s="548"/>
    </row>
    <row r="1920" spans="2:14" s="5" customFormat="1" ht="173.25">
      <c r="B1920" s="1"/>
      <c r="C1920" s="351">
        <v>6235</v>
      </c>
      <c r="D1920" s="352" t="s">
        <v>1975</v>
      </c>
      <c r="E1920" s="353" t="s">
        <v>116</v>
      </c>
      <c r="F1920" s="354">
        <v>11294</v>
      </c>
      <c r="G1920" s="288" t="s">
        <v>117</v>
      </c>
      <c r="H1920" s="288"/>
      <c r="I1920" s="1"/>
      <c r="J1920" s="549"/>
      <c r="K1920" s="10"/>
      <c r="M1920" s="548"/>
      <c r="N1920" s="548"/>
    </row>
    <row r="1921" spans="2:14" s="5" customFormat="1" ht="204.75">
      <c r="B1921" s="1"/>
      <c r="C1921" s="351">
        <v>6236</v>
      </c>
      <c r="D1921" s="352" t="s">
        <v>1976</v>
      </c>
      <c r="E1921" s="353" t="s">
        <v>122</v>
      </c>
      <c r="F1921" s="354">
        <v>26990</v>
      </c>
      <c r="G1921" s="288" t="s">
        <v>117</v>
      </c>
      <c r="H1921" s="288"/>
      <c r="I1921" s="1"/>
      <c r="J1921" s="549"/>
      <c r="K1921" s="10"/>
      <c r="M1921" s="548"/>
      <c r="N1921" s="548"/>
    </row>
    <row r="1922" spans="2:14" s="5" customFormat="1" ht="220.5">
      <c r="B1922" s="1"/>
      <c r="C1922" s="351">
        <v>6237</v>
      </c>
      <c r="D1922" s="352" t="s">
        <v>1977</v>
      </c>
      <c r="E1922" s="353" t="s">
        <v>122</v>
      </c>
      <c r="F1922" s="354">
        <v>28004</v>
      </c>
      <c r="G1922" s="288" t="s">
        <v>117</v>
      </c>
      <c r="H1922" s="288"/>
      <c r="I1922" s="1"/>
      <c r="J1922" s="549"/>
      <c r="K1922" s="10"/>
      <c r="M1922" s="548"/>
      <c r="N1922" s="548"/>
    </row>
    <row r="1923" spans="2:14" s="5" customFormat="1" ht="47.25">
      <c r="B1923" s="1"/>
      <c r="C1923" s="351">
        <v>6238</v>
      </c>
      <c r="D1923" s="352" t="s">
        <v>1978</v>
      </c>
      <c r="E1923" s="353" t="s">
        <v>122</v>
      </c>
      <c r="F1923" s="354">
        <v>5219</v>
      </c>
      <c r="G1923" s="288" t="s">
        <v>117</v>
      </c>
      <c r="H1923" s="288"/>
      <c r="I1923" s="1"/>
      <c r="J1923" s="549"/>
      <c r="K1923" s="10"/>
      <c r="M1923" s="548"/>
      <c r="N1923" s="548"/>
    </row>
    <row r="1924" spans="2:14" s="5" customFormat="1" ht="157.5">
      <c r="B1924" s="1"/>
      <c r="C1924" s="351">
        <v>6239</v>
      </c>
      <c r="D1924" s="352" t="s">
        <v>1979</v>
      </c>
      <c r="E1924" s="353" t="s">
        <v>116</v>
      </c>
      <c r="F1924" s="354">
        <v>69409</v>
      </c>
      <c r="G1924" s="288" t="s">
        <v>117</v>
      </c>
      <c r="H1924" s="288"/>
      <c r="I1924" s="1"/>
      <c r="J1924" s="549"/>
      <c r="K1924" s="10"/>
      <c r="M1924" s="548"/>
      <c r="N1924" s="548"/>
    </row>
    <row r="1925" spans="2:14" s="5" customFormat="1" ht="157.5">
      <c r="B1925" s="1"/>
      <c r="C1925" s="351">
        <v>6246</v>
      </c>
      <c r="D1925" s="352" t="s">
        <v>1980</v>
      </c>
      <c r="E1925" s="353" t="s">
        <v>116</v>
      </c>
      <c r="F1925" s="354">
        <v>207994</v>
      </c>
      <c r="G1925" s="288" t="s">
        <v>117</v>
      </c>
      <c r="H1925" s="288"/>
      <c r="I1925" s="1"/>
      <c r="J1925" s="549"/>
      <c r="K1925" s="10"/>
      <c r="M1925" s="548"/>
      <c r="N1925" s="548"/>
    </row>
    <row r="1926" spans="2:14" s="5" customFormat="1" ht="126">
      <c r="B1926" s="1"/>
      <c r="C1926" s="351">
        <v>6247</v>
      </c>
      <c r="D1926" s="352" t="s">
        <v>1981</v>
      </c>
      <c r="E1926" s="353" t="s">
        <v>1982</v>
      </c>
      <c r="F1926" s="354">
        <v>1651</v>
      </c>
      <c r="G1926" s="288" t="s">
        <v>117</v>
      </c>
      <c r="H1926" s="288"/>
      <c r="I1926" s="1"/>
      <c r="J1926" s="549"/>
      <c r="K1926" s="10"/>
      <c r="M1926" s="548"/>
      <c r="N1926" s="548"/>
    </row>
    <row r="1927" spans="2:14" s="5" customFormat="1" ht="126">
      <c r="B1927" s="1"/>
      <c r="C1927" s="351">
        <v>6249</v>
      </c>
      <c r="D1927" s="352" t="s">
        <v>1983</v>
      </c>
      <c r="E1927" s="353" t="s">
        <v>1982</v>
      </c>
      <c r="F1927" s="354">
        <v>1524</v>
      </c>
      <c r="G1927" s="288" t="s">
        <v>117</v>
      </c>
      <c r="H1927" s="288"/>
      <c r="I1927" s="1"/>
      <c r="J1927" s="549"/>
      <c r="K1927" s="10"/>
      <c r="M1927" s="548"/>
      <c r="N1927" s="548"/>
    </row>
    <row r="1928" spans="2:14" s="5" customFormat="1" ht="126">
      <c r="B1928" s="1"/>
      <c r="C1928" s="351">
        <v>6250</v>
      </c>
      <c r="D1928" s="352" t="s">
        <v>1984</v>
      </c>
      <c r="E1928" s="353" t="s">
        <v>1982</v>
      </c>
      <c r="F1928" s="354">
        <v>1842</v>
      </c>
      <c r="G1928" s="288" t="s">
        <v>117</v>
      </c>
      <c r="H1928" s="288"/>
      <c r="I1928" s="1"/>
      <c r="J1928" s="549"/>
      <c r="K1928" s="10"/>
      <c r="M1928" s="548"/>
      <c r="N1928" s="548"/>
    </row>
    <row r="1929" spans="2:14" s="5" customFormat="1" ht="126">
      <c r="B1929" s="1"/>
      <c r="C1929" s="351">
        <v>6251</v>
      </c>
      <c r="D1929" s="352" t="s">
        <v>1985</v>
      </c>
      <c r="E1929" s="353" t="s">
        <v>1982</v>
      </c>
      <c r="F1929" s="354">
        <v>2311</v>
      </c>
      <c r="G1929" s="288" t="s">
        <v>117</v>
      </c>
      <c r="H1929" s="288"/>
      <c r="I1929" s="1"/>
      <c r="J1929" s="549"/>
      <c r="K1929" s="10"/>
      <c r="M1929" s="548"/>
      <c r="N1929" s="548"/>
    </row>
    <row r="1930" spans="2:14" s="5" customFormat="1" ht="141.75">
      <c r="B1930" s="1"/>
      <c r="C1930" s="351">
        <v>6253</v>
      </c>
      <c r="D1930" s="352" t="s">
        <v>1986</v>
      </c>
      <c r="E1930" s="353" t="s">
        <v>122</v>
      </c>
      <c r="F1930" s="354">
        <v>589911</v>
      </c>
      <c r="G1930" s="288" t="s">
        <v>117</v>
      </c>
      <c r="H1930" s="288"/>
      <c r="I1930" s="1"/>
      <c r="J1930" s="549"/>
      <c r="K1930" s="10"/>
      <c r="M1930" s="548"/>
      <c r="N1930" s="548"/>
    </row>
    <row r="1931" spans="2:14" s="5" customFormat="1" ht="141.75">
      <c r="B1931" s="1"/>
      <c r="C1931" s="351">
        <v>6254</v>
      </c>
      <c r="D1931" s="352" t="s">
        <v>1987</v>
      </c>
      <c r="E1931" s="353" t="s">
        <v>122</v>
      </c>
      <c r="F1931" s="354">
        <v>587159</v>
      </c>
      <c r="G1931" s="288" t="s">
        <v>117</v>
      </c>
      <c r="H1931" s="288"/>
      <c r="I1931" s="1"/>
      <c r="J1931" s="549"/>
      <c r="K1931" s="10"/>
      <c r="M1931" s="548"/>
      <c r="N1931" s="548"/>
    </row>
    <row r="1932" spans="2:14" s="5" customFormat="1" ht="141.75">
      <c r="B1932" s="1"/>
      <c r="C1932" s="351">
        <v>6255</v>
      </c>
      <c r="D1932" s="352" t="s">
        <v>1988</v>
      </c>
      <c r="E1932" s="353" t="s">
        <v>125</v>
      </c>
      <c r="F1932" s="354">
        <v>211060</v>
      </c>
      <c r="G1932" s="288" t="s">
        <v>117</v>
      </c>
      <c r="H1932" s="288"/>
      <c r="I1932" s="1"/>
      <c r="J1932" s="549"/>
      <c r="K1932" s="10"/>
      <c r="M1932" s="548"/>
      <c r="N1932" s="548"/>
    </row>
    <row r="1933" spans="2:14" s="5" customFormat="1" ht="173.25">
      <c r="B1933" s="1"/>
      <c r="C1933" s="351">
        <v>6256</v>
      </c>
      <c r="D1933" s="352" t="s">
        <v>1989</v>
      </c>
      <c r="E1933" s="353" t="s">
        <v>125</v>
      </c>
      <c r="F1933" s="354">
        <v>190474</v>
      </c>
      <c r="G1933" s="288" t="s">
        <v>117</v>
      </c>
      <c r="H1933" s="288"/>
      <c r="I1933" s="1"/>
      <c r="J1933" s="549"/>
      <c r="K1933" s="10"/>
      <c r="M1933" s="548"/>
      <c r="N1933" s="548"/>
    </row>
    <row r="1934" spans="2:14" s="5" customFormat="1" ht="173.25">
      <c r="B1934" s="1"/>
      <c r="C1934" s="351">
        <v>6257</v>
      </c>
      <c r="D1934" s="352" t="s">
        <v>1990</v>
      </c>
      <c r="E1934" s="353" t="s">
        <v>125</v>
      </c>
      <c r="F1934" s="354">
        <v>131978</v>
      </c>
      <c r="G1934" s="288" t="s">
        <v>117</v>
      </c>
      <c r="H1934" s="288"/>
      <c r="I1934" s="1"/>
      <c r="J1934" s="549"/>
      <c r="K1934" s="10"/>
      <c r="M1934" s="548"/>
      <c r="N1934" s="548"/>
    </row>
    <row r="1935" spans="2:14" s="5" customFormat="1" ht="110.25">
      <c r="B1935" s="1"/>
      <c r="C1935" s="351">
        <v>6258</v>
      </c>
      <c r="D1935" s="352" t="s">
        <v>1991</v>
      </c>
      <c r="E1935" s="353" t="s">
        <v>125</v>
      </c>
      <c r="F1935" s="354">
        <v>146265</v>
      </c>
      <c r="G1935" s="288" t="s">
        <v>117</v>
      </c>
      <c r="H1935" s="288"/>
      <c r="I1935" s="1"/>
      <c r="J1935" s="549"/>
      <c r="K1935" s="10"/>
      <c r="M1935" s="548"/>
      <c r="N1935" s="548"/>
    </row>
    <row r="1936" spans="2:14" s="5" customFormat="1" ht="173.25">
      <c r="B1936" s="1"/>
      <c r="C1936" s="351">
        <v>6259</v>
      </c>
      <c r="D1936" s="352" t="s">
        <v>1992</v>
      </c>
      <c r="E1936" s="353" t="s">
        <v>125</v>
      </c>
      <c r="F1936" s="354">
        <v>823280</v>
      </c>
      <c r="G1936" s="288" t="s">
        <v>117</v>
      </c>
      <c r="H1936" s="288"/>
      <c r="I1936" s="1"/>
      <c r="J1936" s="549"/>
      <c r="K1936" s="10"/>
      <c r="M1936" s="548"/>
      <c r="N1936" s="548"/>
    </row>
    <row r="1937" spans="2:14" s="5" customFormat="1" ht="189">
      <c r="B1937" s="1"/>
      <c r="C1937" s="351">
        <v>6260</v>
      </c>
      <c r="D1937" s="352" t="s">
        <v>1993</v>
      </c>
      <c r="E1937" s="353" t="s">
        <v>125</v>
      </c>
      <c r="F1937" s="354">
        <v>719884</v>
      </c>
      <c r="G1937" s="288" t="s">
        <v>117</v>
      </c>
      <c r="H1937" s="288"/>
      <c r="I1937" s="1"/>
      <c r="J1937" s="549"/>
      <c r="K1937" s="10"/>
      <c r="M1937" s="548"/>
      <c r="N1937" s="548"/>
    </row>
    <row r="1938" spans="2:14" s="5" customFormat="1" ht="110.25">
      <c r="B1938" s="1"/>
      <c r="C1938" s="351">
        <v>6261</v>
      </c>
      <c r="D1938" s="352" t="s">
        <v>1994</v>
      </c>
      <c r="E1938" s="353" t="s">
        <v>125</v>
      </c>
      <c r="F1938" s="354">
        <v>109141</v>
      </c>
      <c r="G1938" s="288" t="s">
        <v>117</v>
      </c>
      <c r="H1938" s="288"/>
      <c r="I1938" s="1"/>
      <c r="J1938" s="549"/>
      <c r="K1938" s="10"/>
      <c r="M1938" s="548"/>
      <c r="N1938" s="548"/>
    </row>
    <row r="1939" spans="2:14" s="5" customFormat="1" ht="157.5">
      <c r="B1939" s="1"/>
      <c r="C1939" s="351">
        <v>6262</v>
      </c>
      <c r="D1939" s="352" t="s">
        <v>1995</v>
      </c>
      <c r="E1939" s="353" t="s">
        <v>116</v>
      </c>
      <c r="F1939" s="354">
        <v>28199</v>
      </c>
      <c r="G1939" s="288" t="s">
        <v>117</v>
      </c>
      <c r="H1939" s="288"/>
      <c r="I1939" s="1"/>
      <c r="J1939" s="549"/>
      <c r="K1939" s="10"/>
      <c r="M1939" s="548"/>
      <c r="N1939" s="548"/>
    </row>
    <row r="1940" spans="2:14" s="5" customFormat="1" ht="126">
      <c r="B1940" s="1"/>
      <c r="C1940" s="351">
        <v>6263</v>
      </c>
      <c r="D1940" s="352" t="s">
        <v>1996</v>
      </c>
      <c r="E1940" s="353" t="s">
        <v>116</v>
      </c>
      <c r="F1940" s="354">
        <v>8642</v>
      </c>
      <c r="G1940" s="288" t="s">
        <v>117</v>
      </c>
      <c r="H1940" s="288"/>
      <c r="I1940" s="1"/>
      <c r="J1940" s="549"/>
      <c r="K1940" s="10"/>
      <c r="M1940" s="548"/>
      <c r="N1940" s="548"/>
    </row>
    <row r="1941" spans="2:14" s="5" customFormat="1" ht="110.25">
      <c r="B1941" s="1"/>
      <c r="C1941" s="351">
        <v>6264</v>
      </c>
      <c r="D1941" s="352" t="s">
        <v>1997</v>
      </c>
      <c r="E1941" s="353" t="s">
        <v>125</v>
      </c>
      <c r="F1941" s="354">
        <v>10323</v>
      </c>
      <c r="G1941" s="288" t="s">
        <v>117</v>
      </c>
      <c r="H1941" s="288"/>
      <c r="I1941" s="1"/>
      <c r="J1941" s="549"/>
      <c r="K1941" s="10"/>
      <c r="M1941" s="548"/>
      <c r="N1941" s="548"/>
    </row>
    <row r="1942" spans="2:14" s="5" customFormat="1" ht="173.25">
      <c r="B1942" s="1"/>
      <c r="C1942" s="351">
        <v>6265</v>
      </c>
      <c r="D1942" s="352" t="s">
        <v>1998</v>
      </c>
      <c r="E1942" s="353" t="s">
        <v>116</v>
      </c>
      <c r="F1942" s="354">
        <v>14671</v>
      </c>
      <c r="G1942" s="288" t="s">
        <v>117</v>
      </c>
      <c r="H1942" s="288"/>
      <c r="I1942" s="1"/>
      <c r="J1942" s="549"/>
      <c r="K1942" s="10"/>
      <c r="M1942" s="548"/>
      <c r="N1942" s="548"/>
    </row>
    <row r="1943" spans="2:14" s="5" customFormat="1" ht="220.5">
      <c r="B1943" s="1"/>
      <c r="C1943" s="351">
        <v>6266</v>
      </c>
      <c r="D1943" s="352" t="s">
        <v>1999</v>
      </c>
      <c r="E1943" s="353" t="s">
        <v>116</v>
      </c>
      <c r="F1943" s="354">
        <v>17386</v>
      </c>
      <c r="G1943" s="288" t="s">
        <v>117</v>
      </c>
      <c r="H1943" s="288"/>
      <c r="I1943" s="1"/>
      <c r="J1943" s="549"/>
      <c r="K1943" s="10"/>
      <c r="M1943" s="548"/>
      <c r="N1943" s="548"/>
    </row>
    <row r="1944" spans="2:14" s="5" customFormat="1" ht="31.5">
      <c r="B1944" s="1"/>
      <c r="C1944" s="351">
        <v>6267</v>
      </c>
      <c r="D1944" s="352" t="s">
        <v>2000</v>
      </c>
      <c r="E1944" s="353" t="s">
        <v>125</v>
      </c>
      <c r="F1944" s="354">
        <v>1200902</v>
      </c>
      <c r="G1944" s="288" t="s">
        <v>117</v>
      </c>
      <c r="H1944" s="288"/>
      <c r="I1944" s="1"/>
      <c r="J1944" s="549"/>
      <c r="K1944" s="10"/>
      <c r="M1944" s="548"/>
      <c r="N1944" s="548"/>
    </row>
    <row r="1945" spans="2:14" s="5" customFormat="1" ht="189">
      <c r="B1945" s="1"/>
      <c r="C1945" s="351">
        <v>6269</v>
      </c>
      <c r="D1945" s="352" t="s">
        <v>2001</v>
      </c>
      <c r="E1945" s="353" t="s">
        <v>116</v>
      </c>
      <c r="F1945" s="354">
        <v>40295</v>
      </c>
      <c r="G1945" s="288" t="s">
        <v>117</v>
      </c>
      <c r="H1945" s="288"/>
      <c r="I1945" s="1"/>
      <c r="J1945" s="549"/>
      <c r="K1945" s="10"/>
      <c r="M1945" s="548"/>
      <c r="N1945" s="548"/>
    </row>
    <row r="1946" spans="2:14" s="5" customFormat="1" ht="157.5">
      <c r="B1946" s="1"/>
      <c r="C1946" s="351">
        <v>6270</v>
      </c>
      <c r="D1946" s="352" t="s">
        <v>2002</v>
      </c>
      <c r="E1946" s="353" t="s">
        <v>122</v>
      </c>
      <c r="F1946" s="354">
        <v>292389</v>
      </c>
      <c r="G1946" s="288" t="s">
        <v>117</v>
      </c>
      <c r="H1946" s="288"/>
      <c r="I1946" s="1"/>
      <c r="J1946" s="549"/>
      <c r="K1946" s="10"/>
      <c r="M1946" s="548"/>
      <c r="N1946" s="548"/>
    </row>
    <row r="1947" spans="2:14" s="5" customFormat="1" ht="110.25">
      <c r="B1947" s="1"/>
      <c r="C1947" s="351">
        <v>6271</v>
      </c>
      <c r="D1947" s="352" t="s">
        <v>2003</v>
      </c>
      <c r="E1947" s="353" t="s">
        <v>125</v>
      </c>
      <c r="F1947" s="354">
        <v>147751</v>
      </c>
      <c r="G1947" s="288" t="s">
        <v>117</v>
      </c>
      <c r="H1947" s="288"/>
      <c r="I1947" s="1"/>
      <c r="J1947" s="549"/>
      <c r="K1947" s="10"/>
      <c r="M1947" s="548"/>
      <c r="N1947" s="548"/>
    </row>
    <row r="1948" spans="2:14" s="5" customFormat="1" ht="78.75">
      <c r="B1948" s="1"/>
      <c r="C1948" s="351">
        <v>6272</v>
      </c>
      <c r="D1948" s="352" t="s">
        <v>2004</v>
      </c>
      <c r="E1948" s="353" t="s">
        <v>2005</v>
      </c>
      <c r="F1948" s="354">
        <v>7337</v>
      </c>
      <c r="G1948" s="288" t="s">
        <v>117</v>
      </c>
      <c r="H1948" s="288" t="s">
        <v>145</v>
      </c>
      <c r="I1948" s="1"/>
      <c r="J1948" s="549"/>
      <c r="K1948" s="10"/>
      <c r="M1948" s="548"/>
      <c r="N1948" s="548"/>
    </row>
    <row r="1949" spans="2:14" s="5" customFormat="1" ht="45">
      <c r="B1949" s="1"/>
      <c r="C1949" s="458">
        <v>6273</v>
      </c>
      <c r="D1949" s="460" t="s">
        <v>2006</v>
      </c>
      <c r="E1949" s="462" t="s">
        <v>2005</v>
      </c>
      <c r="F1949" s="464">
        <v>3650</v>
      </c>
      <c r="G1949" s="288" t="s">
        <v>117</v>
      </c>
      <c r="H1949" s="288" t="s">
        <v>145</v>
      </c>
      <c r="I1949" s="1"/>
      <c r="J1949" s="549"/>
      <c r="K1949" s="10"/>
      <c r="M1949" s="548"/>
      <c r="N1949" s="548"/>
    </row>
    <row r="1950" spans="2:14" s="5" customFormat="1" ht="30">
      <c r="B1950" s="1"/>
      <c r="C1950" s="458">
        <v>6274</v>
      </c>
      <c r="D1950" s="460" t="s">
        <v>2007</v>
      </c>
      <c r="E1950" s="462" t="s">
        <v>472</v>
      </c>
      <c r="F1950" s="464">
        <v>31265</v>
      </c>
      <c r="G1950" s="288" t="s">
        <v>117</v>
      </c>
      <c r="H1950" s="288" t="s">
        <v>145</v>
      </c>
      <c r="I1950" s="1"/>
      <c r="J1950" s="549"/>
      <c r="K1950" s="10"/>
      <c r="M1950" s="548"/>
      <c r="N1950" s="548"/>
    </row>
    <row r="1951" spans="2:14" s="5" customFormat="1" ht="255">
      <c r="B1951" s="1"/>
      <c r="C1951" s="458">
        <v>6275</v>
      </c>
      <c r="D1951" s="460" t="s">
        <v>2008</v>
      </c>
      <c r="E1951" s="462" t="s">
        <v>122</v>
      </c>
      <c r="F1951" s="464">
        <v>103779</v>
      </c>
      <c r="G1951" s="288" t="s">
        <v>117</v>
      </c>
      <c r="H1951" s="288"/>
      <c r="I1951" s="1"/>
      <c r="J1951" s="549"/>
      <c r="K1951" s="10"/>
      <c r="M1951" s="548"/>
      <c r="N1951" s="548"/>
    </row>
    <row r="1952" spans="2:14" s="5" customFormat="1" ht="283.5">
      <c r="B1952" s="1"/>
      <c r="C1952" s="351">
        <v>6276</v>
      </c>
      <c r="D1952" s="352" t="s">
        <v>2009</v>
      </c>
      <c r="E1952" s="353" t="s">
        <v>122</v>
      </c>
      <c r="F1952" s="354">
        <v>109231</v>
      </c>
      <c r="G1952" s="288" t="s">
        <v>117</v>
      </c>
      <c r="H1952" s="288"/>
      <c r="I1952" s="1"/>
      <c r="J1952" s="549"/>
      <c r="K1952" s="10"/>
      <c r="M1952" s="548"/>
      <c r="N1952" s="548"/>
    </row>
    <row r="1953" spans="2:14" s="5" customFormat="1" ht="173.25">
      <c r="B1953" s="1"/>
      <c r="C1953" s="351">
        <v>6278</v>
      </c>
      <c r="D1953" s="352" t="s">
        <v>2010</v>
      </c>
      <c r="E1953" s="353" t="s">
        <v>122</v>
      </c>
      <c r="F1953" s="354">
        <v>43057</v>
      </c>
      <c r="G1953" s="288" t="s">
        <v>117</v>
      </c>
      <c r="H1953" s="288"/>
      <c r="I1953" s="1"/>
      <c r="J1953" s="549"/>
      <c r="K1953" s="10"/>
      <c r="M1953" s="548"/>
      <c r="N1953" s="548"/>
    </row>
    <row r="1954" spans="2:14" s="5" customFormat="1" ht="173.25">
      <c r="B1954" s="1"/>
      <c r="C1954" s="351">
        <v>6279</v>
      </c>
      <c r="D1954" s="352" t="s">
        <v>2011</v>
      </c>
      <c r="E1954" s="353" t="s">
        <v>122</v>
      </c>
      <c r="F1954" s="354">
        <v>41421</v>
      </c>
      <c r="G1954" s="288" t="s">
        <v>117</v>
      </c>
      <c r="H1954" s="288"/>
      <c r="I1954" s="1"/>
      <c r="J1954" s="549"/>
      <c r="K1954" s="10"/>
      <c r="M1954" s="548"/>
      <c r="N1954" s="548"/>
    </row>
    <row r="1955" spans="2:14" s="5" customFormat="1" ht="173.25">
      <c r="B1955" s="1"/>
      <c r="C1955" s="351">
        <v>6280</v>
      </c>
      <c r="D1955" s="352" t="s">
        <v>2012</v>
      </c>
      <c r="E1955" s="353" t="s">
        <v>116</v>
      </c>
      <c r="F1955" s="354">
        <v>144611</v>
      </c>
      <c r="G1955" s="288" t="s">
        <v>117</v>
      </c>
      <c r="H1955" s="288" t="s">
        <v>145</v>
      </c>
      <c r="I1955" s="1"/>
      <c r="J1955" s="549"/>
      <c r="K1955" s="10"/>
      <c r="M1955" s="548"/>
      <c r="N1955" s="548"/>
    </row>
    <row r="1956" spans="2:14" s="5" customFormat="1" ht="204.75">
      <c r="B1956" s="1"/>
      <c r="C1956" s="351">
        <v>6281</v>
      </c>
      <c r="D1956" s="352" t="s">
        <v>2013</v>
      </c>
      <c r="E1956" s="353" t="s">
        <v>116</v>
      </c>
      <c r="F1956" s="354">
        <v>44431</v>
      </c>
      <c r="G1956" s="288" t="s">
        <v>117</v>
      </c>
      <c r="H1956" s="288"/>
      <c r="I1956" s="1"/>
      <c r="J1956" s="549"/>
      <c r="K1956" s="10"/>
      <c r="M1956" s="548"/>
      <c r="N1956" s="548"/>
    </row>
    <row r="1957" spans="2:14" s="5" customFormat="1" ht="173.25">
      <c r="B1957" s="1"/>
      <c r="C1957" s="351">
        <v>6282</v>
      </c>
      <c r="D1957" s="352" t="s">
        <v>2014</v>
      </c>
      <c r="E1957" s="353" t="s">
        <v>116</v>
      </c>
      <c r="F1957" s="354">
        <v>51637</v>
      </c>
      <c r="G1957" s="288" t="s">
        <v>117</v>
      </c>
      <c r="H1957" s="288"/>
      <c r="I1957" s="1"/>
      <c r="J1957" s="549"/>
      <c r="K1957" s="10"/>
      <c r="M1957" s="548"/>
      <c r="N1957" s="548"/>
    </row>
    <row r="1958" spans="2:14" s="5" customFormat="1" ht="157.5">
      <c r="B1958" s="1"/>
      <c r="C1958" s="351">
        <v>6283</v>
      </c>
      <c r="D1958" s="352" t="s">
        <v>2015</v>
      </c>
      <c r="E1958" s="353" t="s">
        <v>116</v>
      </c>
      <c r="F1958" s="354">
        <v>125270</v>
      </c>
      <c r="G1958" s="288" t="s">
        <v>117</v>
      </c>
      <c r="H1958" s="288"/>
      <c r="I1958" s="1"/>
      <c r="J1958" s="549"/>
      <c r="K1958" s="10"/>
      <c r="M1958" s="548"/>
      <c r="N1958" s="548"/>
    </row>
    <row r="1959" spans="2:14" s="5" customFormat="1" ht="204.75">
      <c r="B1959" s="1"/>
      <c r="C1959" s="351">
        <v>6284</v>
      </c>
      <c r="D1959" s="352" t="s">
        <v>2016</v>
      </c>
      <c r="E1959" s="353" t="s">
        <v>116</v>
      </c>
      <c r="F1959" s="354">
        <v>44589</v>
      </c>
      <c r="G1959" s="288" t="s">
        <v>117</v>
      </c>
      <c r="H1959" s="288"/>
      <c r="I1959" s="1"/>
      <c r="J1959" s="549"/>
      <c r="K1959" s="10"/>
      <c r="M1959" s="548"/>
      <c r="N1959" s="548"/>
    </row>
    <row r="1960" spans="2:14" s="5" customFormat="1" ht="173.25">
      <c r="B1960" s="1"/>
      <c r="C1960" s="351">
        <v>6285</v>
      </c>
      <c r="D1960" s="352" t="s">
        <v>2017</v>
      </c>
      <c r="E1960" s="353" t="s">
        <v>119</v>
      </c>
      <c r="F1960" s="354">
        <v>484047</v>
      </c>
      <c r="G1960" s="288" t="s">
        <v>117</v>
      </c>
      <c r="H1960" s="288"/>
      <c r="I1960" s="1"/>
      <c r="J1960" s="549"/>
      <c r="K1960" s="10"/>
      <c r="M1960" s="548"/>
      <c r="N1960" s="548"/>
    </row>
    <row r="1961" spans="2:14" s="5" customFormat="1" ht="75">
      <c r="B1961" s="1"/>
      <c r="C1961" s="458">
        <v>6286</v>
      </c>
      <c r="D1961" s="460" t="s">
        <v>2018</v>
      </c>
      <c r="E1961" s="462" t="s">
        <v>116</v>
      </c>
      <c r="F1961" s="464">
        <v>86141</v>
      </c>
      <c r="G1961" s="288" t="s">
        <v>117</v>
      </c>
      <c r="H1961" s="288" t="s">
        <v>145</v>
      </c>
      <c r="I1961" s="1"/>
      <c r="J1961" s="549"/>
      <c r="K1961" s="10"/>
      <c r="M1961" s="548"/>
      <c r="N1961" s="548"/>
    </row>
    <row r="1962" spans="2:14" s="5" customFormat="1" ht="236.25">
      <c r="B1962" s="1"/>
      <c r="C1962" s="351">
        <v>6287</v>
      </c>
      <c r="D1962" s="352" t="s">
        <v>2019</v>
      </c>
      <c r="E1962" s="353" t="s">
        <v>122</v>
      </c>
      <c r="F1962" s="354">
        <v>19139</v>
      </c>
      <c r="G1962" s="288" t="s">
        <v>117</v>
      </c>
      <c r="H1962" s="288"/>
      <c r="I1962" s="1"/>
      <c r="J1962" s="549"/>
      <c r="K1962" s="10"/>
      <c r="M1962" s="548"/>
      <c r="N1962" s="548"/>
    </row>
    <row r="1963" spans="2:14" s="5" customFormat="1" ht="157.5">
      <c r="B1963" s="1"/>
      <c r="C1963" s="351">
        <v>6288</v>
      </c>
      <c r="D1963" s="352" t="s">
        <v>2020</v>
      </c>
      <c r="E1963" s="353" t="s">
        <v>122</v>
      </c>
      <c r="F1963" s="354">
        <v>15887</v>
      </c>
      <c r="G1963" s="288" t="s">
        <v>117</v>
      </c>
      <c r="H1963" s="288"/>
      <c r="I1963" s="1"/>
      <c r="J1963" s="549"/>
      <c r="K1963" s="10"/>
      <c r="M1963" s="548"/>
      <c r="N1963" s="548"/>
    </row>
    <row r="1964" spans="2:14" s="5" customFormat="1" ht="157.5">
      <c r="B1964" s="1"/>
      <c r="C1964" s="351">
        <v>6289</v>
      </c>
      <c r="D1964" s="352" t="s">
        <v>2021</v>
      </c>
      <c r="E1964" s="353" t="s">
        <v>122</v>
      </c>
      <c r="F1964" s="354">
        <v>20486</v>
      </c>
      <c r="G1964" s="288" t="s">
        <v>117</v>
      </c>
      <c r="H1964" s="288"/>
      <c r="I1964" s="1"/>
      <c r="J1964" s="549"/>
      <c r="K1964" s="10"/>
      <c r="M1964" s="548"/>
      <c r="N1964" s="548"/>
    </row>
    <row r="1965" spans="2:14" s="5" customFormat="1" ht="78.75">
      <c r="B1965" s="1"/>
      <c r="C1965" s="351">
        <v>6290</v>
      </c>
      <c r="D1965" s="352" t="s">
        <v>2022</v>
      </c>
      <c r="E1965" s="353" t="s">
        <v>472</v>
      </c>
      <c r="F1965" s="354">
        <v>21568</v>
      </c>
      <c r="G1965" s="288" t="s">
        <v>117</v>
      </c>
      <c r="H1965" s="288" t="s">
        <v>145</v>
      </c>
      <c r="I1965" s="1"/>
      <c r="J1965" s="549"/>
      <c r="K1965" s="10"/>
      <c r="M1965" s="548"/>
      <c r="N1965" s="548"/>
    </row>
    <row r="1966" spans="2:14" s="5" customFormat="1" ht="94.5">
      <c r="B1966" s="1"/>
      <c r="C1966" s="351">
        <v>6291</v>
      </c>
      <c r="D1966" s="352" t="s">
        <v>2023</v>
      </c>
      <c r="E1966" s="353" t="s">
        <v>122</v>
      </c>
      <c r="F1966" s="354">
        <v>15495</v>
      </c>
      <c r="G1966" s="288" t="s">
        <v>117</v>
      </c>
      <c r="H1966" s="288" t="s">
        <v>145</v>
      </c>
      <c r="I1966" s="1"/>
      <c r="J1966" s="549"/>
      <c r="K1966" s="10"/>
      <c r="M1966" s="548"/>
      <c r="N1966" s="548"/>
    </row>
    <row r="1967" spans="2:14" s="5" customFormat="1" ht="173.25">
      <c r="B1967" s="1"/>
      <c r="C1967" s="351">
        <v>6292</v>
      </c>
      <c r="D1967" s="352" t="s">
        <v>2024</v>
      </c>
      <c r="E1967" s="353" t="s">
        <v>472</v>
      </c>
      <c r="F1967" s="354">
        <v>23854</v>
      </c>
      <c r="G1967" s="288" t="s">
        <v>117</v>
      </c>
      <c r="H1967" s="288"/>
      <c r="I1967" s="1"/>
      <c r="J1967" s="549"/>
      <c r="K1967" s="10"/>
      <c r="M1967" s="548"/>
      <c r="N1967" s="548"/>
    </row>
    <row r="1968" spans="2:14" s="5" customFormat="1" ht="94.5">
      <c r="B1968" s="1"/>
      <c r="C1968" s="351">
        <v>6294</v>
      </c>
      <c r="D1968" s="352" t="s">
        <v>2025</v>
      </c>
      <c r="E1968" s="353" t="s">
        <v>122</v>
      </c>
      <c r="F1968" s="354">
        <v>31704</v>
      </c>
      <c r="G1968" s="288" t="s">
        <v>117</v>
      </c>
      <c r="H1968" s="288"/>
      <c r="I1968" s="1"/>
      <c r="J1968" s="549"/>
      <c r="K1968" s="10"/>
      <c r="M1968" s="548"/>
      <c r="N1968" s="548"/>
    </row>
    <row r="1969" spans="2:14" s="5" customFormat="1" ht="94.5">
      <c r="B1969" s="1"/>
      <c r="C1969" s="351">
        <v>6295</v>
      </c>
      <c r="D1969" s="352" t="s">
        <v>2026</v>
      </c>
      <c r="E1969" s="353" t="s">
        <v>122</v>
      </c>
      <c r="F1969" s="354">
        <v>31663</v>
      </c>
      <c r="G1969" s="288" t="s">
        <v>117</v>
      </c>
      <c r="H1969" s="288"/>
      <c r="I1969" s="1"/>
      <c r="J1969" s="549"/>
      <c r="K1969" s="10"/>
      <c r="M1969" s="548"/>
      <c r="N1969" s="548"/>
    </row>
    <row r="1970" spans="2:14" s="5" customFormat="1" ht="110.25">
      <c r="B1970" s="1"/>
      <c r="C1970" s="351">
        <v>6296</v>
      </c>
      <c r="D1970" s="352" t="s">
        <v>2027</v>
      </c>
      <c r="E1970" s="353" t="s">
        <v>122</v>
      </c>
      <c r="F1970" s="354">
        <v>51774</v>
      </c>
      <c r="G1970" s="288" t="s">
        <v>117</v>
      </c>
      <c r="H1970" s="288" t="s">
        <v>145</v>
      </c>
      <c r="I1970" s="1"/>
      <c r="J1970" s="549"/>
      <c r="K1970" s="10"/>
      <c r="M1970" s="548"/>
      <c r="N1970" s="548"/>
    </row>
    <row r="1971" spans="2:14" s="5" customFormat="1" ht="189">
      <c r="B1971" s="1"/>
      <c r="C1971" s="351">
        <v>6297</v>
      </c>
      <c r="D1971" s="352" t="s">
        <v>2028</v>
      </c>
      <c r="E1971" s="353" t="s">
        <v>119</v>
      </c>
      <c r="F1971" s="354">
        <v>536635</v>
      </c>
      <c r="G1971" s="288" t="s">
        <v>117</v>
      </c>
      <c r="H1971" s="288"/>
      <c r="I1971" s="1"/>
      <c r="J1971" s="549"/>
      <c r="K1971" s="10"/>
      <c r="M1971" s="548"/>
      <c r="N1971" s="548"/>
    </row>
    <row r="1972" spans="2:14" s="5" customFormat="1" ht="173.25">
      <c r="B1972" s="1"/>
      <c r="C1972" s="351">
        <v>6298</v>
      </c>
      <c r="D1972" s="352" t="s">
        <v>2029</v>
      </c>
      <c r="E1972" s="353" t="s">
        <v>119</v>
      </c>
      <c r="F1972" s="354">
        <v>469028</v>
      </c>
      <c r="G1972" s="288" t="s">
        <v>117</v>
      </c>
      <c r="H1972" s="288"/>
      <c r="I1972" s="1"/>
      <c r="J1972" s="549"/>
      <c r="K1972" s="10"/>
      <c r="M1972" s="548"/>
      <c r="N1972" s="548"/>
    </row>
    <row r="1973" spans="2:14" s="5" customFormat="1" ht="47.25">
      <c r="B1973" s="1"/>
      <c r="C1973" s="351">
        <v>6299</v>
      </c>
      <c r="D1973" s="352" t="s">
        <v>2030</v>
      </c>
      <c r="E1973" s="353" t="s">
        <v>119</v>
      </c>
      <c r="F1973" s="354">
        <v>454912</v>
      </c>
      <c r="G1973" s="288" t="s">
        <v>117</v>
      </c>
      <c r="H1973" s="288"/>
      <c r="I1973" s="1"/>
      <c r="J1973" s="549"/>
      <c r="K1973" s="10"/>
      <c r="M1973" s="548"/>
      <c r="N1973" s="548"/>
    </row>
    <row r="1974" spans="2:14" s="5" customFormat="1" ht="189">
      <c r="B1974" s="1"/>
      <c r="C1974" s="351">
        <v>6300</v>
      </c>
      <c r="D1974" s="352" t="s">
        <v>2031</v>
      </c>
      <c r="E1974" s="353" t="s">
        <v>119</v>
      </c>
      <c r="F1974" s="354">
        <v>544772</v>
      </c>
      <c r="G1974" s="288" t="s">
        <v>117</v>
      </c>
      <c r="H1974" s="288"/>
      <c r="I1974" s="1"/>
      <c r="J1974" s="549"/>
      <c r="K1974" s="10"/>
      <c r="M1974" s="548"/>
      <c r="N1974" s="548"/>
    </row>
    <row r="1975" spans="2:14" s="5" customFormat="1" ht="141.75">
      <c r="B1975" s="1"/>
      <c r="C1975" s="351">
        <v>6301</v>
      </c>
      <c r="D1975" s="352" t="s">
        <v>2032</v>
      </c>
      <c r="E1975" s="353" t="s">
        <v>119</v>
      </c>
      <c r="F1975" s="354">
        <v>681866</v>
      </c>
      <c r="G1975" s="288" t="s">
        <v>117</v>
      </c>
      <c r="H1975" s="288"/>
      <c r="I1975" s="1"/>
      <c r="J1975" s="549"/>
      <c r="K1975" s="10"/>
      <c r="M1975" s="548"/>
      <c r="N1975" s="548"/>
    </row>
    <row r="1976" spans="2:14" s="5" customFormat="1" ht="141.75">
      <c r="B1976" s="1"/>
      <c r="C1976" s="351">
        <v>6302</v>
      </c>
      <c r="D1976" s="352" t="s">
        <v>2033</v>
      </c>
      <c r="E1976" s="353" t="s">
        <v>119</v>
      </c>
      <c r="F1976" s="354">
        <v>553937</v>
      </c>
      <c r="G1976" s="288" t="s">
        <v>117</v>
      </c>
      <c r="H1976" s="288"/>
      <c r="I1976" s="1"/>
      <c r="J1976" s="549"/>
      <c r="K1976" s="10"/>
      <c r="M1976" s="548"/>
      <c r="N1976" s="548"/>
    </row>
    <row r="1977" spans="2:14" s="5" customFormat="1" ht="47.25">
      <c r="B1977" s="1"/>
      <c r="C1977" s="351">
        <v>6303</v>
      </c>
      <c r="D1977" s="352" t="s">
        <v>2034</v>
      </c>
      <c r="E1977" s="353" t="s">
        <v>116</v>
      </c>
      <c r="F1977" s="354">
        <v>6677</v>
      </c>
      <c r="G1977" s="288" t="s">
        <v>117</v>
      </c>
      <c r="H1977" s="288"/>
      <c r="I1977" s="1"/>
      <c r="J1977" s="549"/>
      <c r="K1977" s="10"/>
      <c r="M1977" s="548"/>
      <c r="N1977" s="548"/>
    </row>
    <row r="1978" spans="2:14" s="5" customFormat="1" ht="78.75">
      <c r="B1978" s="1"/>
      <c r="C1978" s="351">
        <v>6304</v>
      </c>
      <c r="D1978" s="352" t="s">
        <v>2035</v>
      </c>
      <c r="E1978" s="353" t="s">
        <v>116</v>
      </c>
      <c r="F1978" s="354">
        <v>5501</v>
      </c>
      <c r="G1978" s="288" t="s">
        <v>117</v>
      </c>
      <c r="H1978" s="288"/>
      <c r="I1978" s="1"/>
      <c r="J1978" s="549"/>
      <c r="K1978" s="10"/>
      <c r="M1978" s="548"/>
      <c r="N1978" s="548"/>
    </row>
    <row r="1979" spans="2:14" s="5" customFormat="1" ht="63">
      <c r="B1979" s="1"/>
      <c r="C1979" s="351">
        <v>6305</v>
      </c>
      <c r="D1979" s="352" t="s">
        <v>2036</v>
      </c>
      <c r="E1979" s="353" t="s">
        <v>116</v>
      </c>
      <c r="F1979" s="354">
        <v>13905</v>
      </c>
      <c r="G1979" s="288" t="s">
        <v>117</v>
      </c>
      <c r="H1979" s="288"/>
      <c r="I1979" s="1"/>
      <c r="J1979" s="549"/>
      <c r="K1979" s="10"/>
      <c r="M1979" s="548"/>
      <c r="N1979" s="548"/>
    </row>
    <row r="1980" spans="2:14" s="5" customFormat="1" ht="220.5">
      <c r="B1980" s="1"/>
      <c r="C1980" s="351">
        <v>6306</v>
      </c>
      <c r="D1980" s="352" t="s">
        <v>2037</v>
      </c>
      <c r="E1980" s="353" t="s">
        <v>122</v>
      </c>
      <c r="F1980" s="354">
        <v>7870</v>
      </c>
      <c r="G1980" s="288" t="s">
        <v>117</v>
      </c>
      <c r="H1980" s="288"/>
      <c r="I1980" s="1"/>
      <c r="J1980" s="549"/>
      <c r="K1980" s="10"/>
      <c r="M1980" s="548"/>
      <c r="N1980" s="548"/>
    </row>
    <row r="1981" spans="2:14" s="5" customFormat="1" ht="94.5">
      <c r="B1981" s="1"/>
      <c r="C1981" s="351">
        <v>6308</v>
      </c>
      <c r="D1981" s="352" t="s">
        <v>2038</v>
      </c>
      <c r="E1981" s="353" t="s">
        <v>116</v>
      </c>
      <c r="F1981" s="354">
        <v>3141</v>
      </c>
      <c r="G1981" s="288" t="s">
        <v>117</v>
      </c>
      <c r="H1981" s="288"/>
      <c r="I1981" s="1"/>
      <c r="J1981" s="549"/>
      <c r="K1981" s="10"/>
      <c r="M1981" s="548"/>
      <c r="N1981" s="548"/>
    </row>
    <row r="1982" spans="2:14" s="5" customFormat="1" ht="31.5">
      <c r="B1982" s="1"/>
      <c r="C1982" s="351">
        <v>6309</v>
      </c>
      <c r="D1982" s="352" t="s">
        <v>2039</v>
      </c>
      <c r="E1982" s="353" t="s">
        <v>116</v>
      </c>
      <c r="F1982" s="354">
        <v>16570</v>
      </c>
      <c r="G1982" s="288" t="s">
        <v>117</v>
      </c>
      <c r="H1982" s="288"/>
      <c r="I1982" s="1"/>
      <c r="J1982" s="549"/>
      <c r="K1982" s="10"/>
      <c r="M1982" s="548"/>
      <c r="N1982" s="548"/>
    </row>
    <row r="1983" spans="2:14" s="5" customFormat="1" ht="78.75">
      <c r="B1983" s="1"/>
      <c r="C1983" s="351">
        <v>6313</v>
      </c>
      <c r="D1983" s="352" t="s">
        <v>2040</v>
      </c>
      <c r="E1983" s="353" t="s">
        <v>119</v>
      </c>
      <c r="F1983" s="354">
        <v>749970</v>
      </c>
      <c r="G1983" s="288" t="s">
        <v>117</v>
      </c>
      <c r="H1983" s="288"/>
      <c r="I1983" s="1"/>
      <c r="J1983" s="549"/>
      <c r="K1983" s="10"/>
      <c r="M1983" s="548"/>
      <c r="N1983" s="548"/>
    </row>
    <row r="1984" spans="2:14" s="5" customFormat="1" ht="94.5">
      <c r="B1984" s="1"/>
      <c r="C1984" s="351">
        <v>6314</v>
      </c>
      <c r="D1984" s="352" t="s">
        <v>2041</v>
      </c>
      <c r="E1984" s="353" t="s">
        <v>119</v>
      </c>
      <c r="F1984" s="354">
        <v>808875</v>
      </c>
      <c r="G1984" s="288" t="s">
        <v>117</v>
      </c>
      <c r="H1984" s="288"/>
      <c r="I1984" s="1"/>
      <c r="J1984" s="549"/>
      <c r="K1984" s="10"/>
      <c r="M1984" s="548"/>
      <c r="N1984" s="548"/>
    </row>
    <row r="1985" spans="2:14" s="5" customFormat="1" ht="94.5">
      <c r="B1985" s="1"/>
      <c r="C1985" s="351">
        <v>6315</v>
      </c>
      <c r="D1985" s="352" t="s">
        <v>2042</v>
      </c>
      <c r="E1985" s="353" t="s">
        <v>119</v>
      </c>
      <c r="F1985" s="354">
        <v>811465</v>
      </c>
      <c r="G1985" s="288" t="s">
        <v>117</v>
      </c>
      <c r="H1985" s="288"/>
      <c r="I1985" s="1"/>
      <c r="J1985" s="549"/>
      <c r="K1985" s="10"/>
      <c r="M1985" s="548"/>
      <c r="N1985" s="548"/>
    </row>
    <row r="1986" spans="2:14" s="5" customFormat="1" ht="110.25">
      <c r="B1986" s="1"/>
      <c r="C1986" s="351">
        <v>6316</v>
      </c>
      <c r="D1986" s="352" t="s">
        <v>2043</v>
      </c>
      <c r="E1986" s="353" t="s">
        <v>119</v>
      </c>
      <c r="F1986" s="354">
        <v>798440</v>
      </c>
      <c r="G1986" s="288" t="s">
        <v>117</v>
      </c>
      <c r="H1986" s="288"/>
      <c r="I1986" s="1"/>
      <c r="J1986" s="549"/>
      <c r="K1986" s="10"/>
      <c r="M1986" s="548"/>
      <c r="N1986" s="548"/>
    </row>
    <row r="1987" spans="2:14" s="5" customFormat="1" ht="126">
      <c r="B1987" s="1"/>
      <c r="C1987" s="351">
        <v>6317</v>
      </c>
      <c r="D1987" s="352" t="s">
        <v>2044</v>
      </c>
      <c r="E1987" s="353" t="s">
        <v>122</v>
      </c>
      <c r="F1987" s="354">
        <v>4899270</v>
      </c>
      <c r="G1987" s="288" t="s">
        <v>117</v>
      </c>
      <c r="H1987" s="288"/>
      <c r="I1987" s="1"/>
      <c r="J1987" s="549"/>
      <c r="K1987" s="10"/>
      <c r="M1987" s="548"/>
      <c r="N1987" s="548"/>
    </row>
    <row r="1988" spans="2:14" s="5" customFormat="1" ht="141.75">
      <c r="B1988" s="1"/>
      <c r="C1988" s="351">
        <v>6318</v>
      </c>
      <c r="D1988" s="352" t="s">
        <v>2045</v>
      </c>
      <c r="E1988" s="353" t="s">
        <v>1215</v>
      </c>
      <c r="F1988" s="354">
        <v>154700</v>
      </c>
      <c r="G1988" s="288" t="s">
        <v>117</v>
      </c>
      <c r="H1988" s="288"/>
      <c r="I1988" s="1"/>
      <c r="J1988" s="549"/>
      <c r="K1988" s="10"/>
      <c r="M1988" s="548"/>
      <c r="N1988" s="548"/>
    </row>
    <row r="1989" spans="2:14" s="5" customFormat="1" ht="126">
      <c r="B1989" s="1"/>
      <c r="C1989" s="351">
        <v>6319</v>
      </c>
      <c r="D1989" s="352" t="s">
        <v>2046</v>
      </c>
      <c r="E1989" s="353" t="s">
        <v>122</v>
      </c>
      <c r="F1989" s="354">
        <v>3319985</v>
      </c>
      <c r="G1989" s="288" t="s">
        <v>117</v>
      </c>
      <c r="H1989" s="288"/>
      <c r="I1989" s="1"/>
      <c r="J1989" s="549"/>
      <c r="K1989" s="10"/>
      <c r="M1989" s="548"/>
      <c r="N1989" s="548"/>
    </row>
    <row r="1990" spans="2:14" s="5" customFormat="1" ht="63">
      <c r="B1990" s="1"/>
      <c r="C1990" s="351">
        <v>6320</v>
      </c>
      <c r="D1990" s="352" t="s">
        <v>2047</v>
      </c>
      <c r="E1990" s="353" t="s">
        <v>125</v>
      </c>
      <c r="F1990" s="354">
        <v>3875006</v>
      </c>
      <c r="G1990" s="288" t="s">
        <v>117</v>
      </c>
      <c r="H1990" s="288"/>
      <c r="I1990" s="1"/>
      <c r="J1990" s="549"/>
      <c r="K1990" s="10"/>
      <c r="M1990" s="548"/>
      <c r="N1990" s="548"/>
    </row>
    <row r="1991" spans="2:14" s="5" customFormat="1" ht="94.5">
      <c r="B1991" s="1"/>
      <c r="C1991" s="351">
        <v>6321</v>
      </c>
      <c r="D1991" s="352" t="s">
        <v>2048</v>
      </c>
      <c r="E1991" s="353" t="s">
        <v>119</v>
      </c>
      <c r="F1991" s="354">
        <v>659286</v>
      </c>
      <c r="G1991" s="288" t="s">
        <v>117</v>
      </c>
      <c r="H1991" s="288"/>
      <c r="I1991" s="1"/>
      <c r="J1991" s="549"/>
      <c r="K1991" s="10"/>
      <c r="M1991" s="548"/>
      <c r="N1991" s="548"/>
    </row>
    <row r="1992" spans="2:14" s="5" customFormat="1" ht="78.75">
      <c r="B1992" s="1"/>
      <c r="C1992" s="351">
        <v>6322</v>
      </c>
      <c r="D1992" s="352" t="s">
        <v>2049</v>
      </c>
      <c r="E1992" s="353" t="s">
        <v>125</v>
      </c>
      <c r="F1992" s="354">
        <v>182091</v>
      </c>
      <c r="G1992" s="288" t="s">
        <v>117</v>
      </c>
      <c r="H1992" s="288"/>
      <c r="I1992" s="1"/>
      <c r="J1992" s="549"/>
      <c r="K1992" s="10"/>
      <c r="M1992" s="548"/>
      <c r="N1992" s="548"/>
    </row>
    <row r="1993" spans="2:14" s="5" customFormat="1" ht="94.5">
      <c r="B1993" s="1"/>
      <c r="C1993" s="351">
        <v>6323</v>
      </c>
      <c r="D1993" s="352" t="s">
        <v>2050</v>
      </c>
      <c r="E1993" s="353" t="s">
        <v>122</v>
      </c>
      <c r="F1993" s="354">
        <v>683110</v>
      </c>
      <c r="G1993" s="288" t="s">
        <v>117</v>
      </c>
      <c r="H1993" s="288"/>
      <c r="I1993" s="1"/>
      <c r="J1993" s="549"/>
      <c r="K1993" s="10"/>
      <c r="M1993" s="548"/>
      <c r="N1993" s="548"/>
    </row>
    <row r="1994" spans="2:14" s="5" customFormat="1" ht="78.75">
      <c r="B1994" s="1"/>
      <c r="C1994" s="351">
        <v>6324</v>
      </c>
      <c r="D1994" s="352" t="s">
        <v>2051</v>
      </c>
      <c r="E1994" s="353" t="s">
        <v>125</v>
      </c>
      <c r="F1994" s="354">
        <v>74909</v>
      </c>
      <c r="G1994" s="288" t="s">
        <v>117</v>
      </c>
      <c r="H1994" s="288"/>
      <c r="I1994" s="1"/>
      <c r="J1994" s="549"/>
      <c r="K1994" s="10"/>
      <c r="M1994" s="548"/>
      <c r="N1994" s="548"/>
    </row>
    <row r="1995" spans="2:14" s="5" customFormat="1" ht="25.5">
      <c r="B1995" s="1"/>
      <c r="C1995" s="351">
        <v>6325</v>
      </c>
      <c r="D1995" s="352" t="s">
        <v>2052</v>
      </c>
      <c r="E1995" s="353" t="s">
        <v>125</v>
      </c>
      <c r="F1995" s="354">
        <v>67382</v>
      </c>
      <c r="G1995" s="288" t="s">
        <v>117</v>
      </c>
      <c r="H1995" s="288"/>
      <c r="I1995" s="1"/>
      <c r="J1995" s="549"/>
      <c r="K1995" s="10"/>
      <c r="M1995" s="548"/>
      <c r="N1995" s="548"/>
    </row>
    <row r="1996" spans="2:14" s="5" customFormat="1" ht="63">
      <c r="B1996" s="1"/>
      <c r="C1996" s="351">
        <v>6326</v>
      </c>
      <c r="D1996" s="352" t="s">
        <v>2053</v>
      </c>
      <c r="E1996" s="353" t="s">
        <v>119</v>
      </c>
      <c r="F1996" s="354">
        <v>130679</v>
      </c>
      <c r="G1996" s="288" t="s">
        <v>117</v>
      </c>
      <c r="H1996" s="288"/>
      <c r="I1996" s="1"/>
      <c r="J1996" s="549"/>
      <c r="K1996" s="10"/>
      <c r="M1996" s="548"/>
      <c r="N1996" s="548"/>
    </row>
    <row r="1997" spans="2:14" s="5" customFormat="1" ht="78.75">
      <c r="B1997" s="1"/>
      <c r="C1997" s="351">
        <v>6327</v>
      </c>
      <c r="D1997" s="352" t="s">
        <v>2054</v>
      </c>
      <c r="E1997" s="353" t="s">
        <v>2055</v>
      </c>
      <c r="F1997" s="354">
        <v>535500</v>
      </c>
      <c r="G1997" s="288" t="s">
        <v>117</v>
      </c>
      <c r="H1997" s="288"/>
      <c r="I1997" s="1"/>
      <c r="J1997" s="549"/>
      <c r="K1997" s="10"/>
      <c r="M1997" s="548"/>
      <c r="N1997" s="548"/>
    </row>
    <row r="1998" spans="2:14" s="5" customFormat="1" ht="78.75">
      <c r="B1998" s="1"/>
      <c r="C1998" s="351">
        <v>6328</v>
      </c>
      <c r="D1998" s="352" t="s">
        <v>2056</v>
      </c>
      <c r="E1998" s="353" t="s">
        <v>2055</v>
      </c>
      <c r="F1998" s="354">
        <v>654500</v>
      </c>
      <c r="G1998" s="288" t="s">
        <v>117</v>
      </c>
      <c r="H1998" s="288"/>
      <c r="I1998" s="1"/>
      <c r="J1998" s="549"/>
      <c r="K1998" s="10"/>
      <c r="M1998" s="548"/>
      <c r="N1998" s="548"/>
    </row>
    <row r="1999" spans="2:14" s="5" customFormat="1" ht="78.75">
      <c r="B1999" s="1"/>
      <c r="C1999" s="351">
        <v>6329</v>
      </c>
      <c r="D1999" s="352" t="s">
        <v>2057</v>
      </c>
      <c r="E1999" s="353" t="s">
        <v>2055</v>
      </c>
      <c r="F1999" s="354">
        <v>892500</v>
      </c>
      <c r="G1999" s="288" t="s">
        <v>117</v>
      </c>
      <c r="H1999" s="288"/>
      <c r="I1999" s="1"/>
      <c r="J1999" s="549"/>
      <c r="K1999" s="10"/>
      <c r="M1999" s="548"/>
      <c r="N1999" s="548"/>
    </row>
    <row r="2000" spans="2:14" s="5" customFormat="1" ht="47.25">
      <c r="B2000" s="1"/>
      <c r="C2000" s="351">
        <v>6333</v>
      </c>
      <c r="D2000" s="352" t="s">
        <v>2058</v>
      </c>
      <c r="E2000" s="353" t="s">
        <v>119</v>
      </c>
      <c r="F2000" s="354">
        <v>182191</v>
      </c>
      <c r="G2000" s="288" t="s">
        <v>117</v>
      </c>
      <c r="H2000" s="288" t="s">
        <v>145</v>
      </c>
      <c r="I2000" s="1"/>
      <c r="J2000" s="549"/>
      <c r="K2000" s="10"/>
      <c r="M2000" s="548"/>
      <c r="N2000" s="548"/>
    </row>
    <row r="2001" spans="2:14" s="5" customFormat="1" ht="31.5">
      <c r="B2001" s="1"/>
      <c r="C2001" s="351">
        <v>6335</v>
      </c>
      <c r="D2001" s="352" t="s">
        <v>2059</v>
      </c>
      <c r="E2001" s="353" t="s">
        <v>122</v>
      </c>
      <c r="F2001" s="354">
        <v>137332</v>
      </c>
      <c r="G2001" s="288" t="s">
        <v>117</v>
      </c>
      <c r="H2001" s="288"/>
      <c r="I2001" s="1"/>
      <c r="J2001" s="549"/>
      <c r="K2001" s="10"/>
      <c r="M2001" s="548"/>
      <c r="N2001" s="548"/>
    </row>
    <row r="2002" spans="2:14" s="5" customFormat="1" ht="63">
      <c r="B2002" s="1"/>
      <c r="C2002" s="351">
        <v>6339</v>
      </c>
      <c r="D2002" s="352" t="s">
        <v>2060</v>
      </c>
      <c r="E2002" s="353" t="s">
        <v>125</v>
      </c>
      <c r="F2002" s="354">
        <v>4202981</v>
      </c>
      <c r="G2002" s="288" t="s">
        <v>117</v>
      </c>
      <c r="H2002" s="288"/>
      <c r="I2002" s="1"/>
      <c r="J2002" s="549"/>
      <c r="K2002" s="10"/>
      <c r="M2002" s="548"/>
      <c r="N2002" s="548"/>
    </row>
    <row r="2003" spans="2:14" s="5" customFormat="1" ht="78.75">
      <c r="B2003" s="1"/>
      <c r="C2003" s="351">
        <v>6340</v>
      </c>
      <c r="D2003" s="352" t="s">
        <v>2061</v>
      </c>
      <c r="E2003" s="353" t="s">
        <v>119</v>
      </c>
      <c r="F2003" s="354">
        <v>200584</v>
      </c>
      <c r="G2003" s="288" t="s">
        <v>117</v>
      </c>
      <c r="H2003" s="288"/>
      <c r="I2003" s="1"/>
      <c r="J2003" s="549"/>
      <c r="K2003" s="10"/>
      <c r="M2003" s="548"/>
      <c r="N2003" s="548"/>
    </row>
    <row r="2004" spans="2:14" s="5" customFormat="1" ht="94.5">
      <c r="B2004" s="1"/>
      <c r="C2004" s="351">
        <v>6341</v>
      </c>
      <c r="D2004" s="352" t="s">
        <v>2062</v>
      </c>
      <c r="E2004" s="353" t="s">
        <v>125</v>
      </c>
      <c r="F2004" s="354">
        <v>582863</v>
      </c>
      <c r="G2004" s="288" t="s">
        <v>117</v>
      </c>
      <c r="H2004" s="288"/>
      <c r="I2004" s="1"/>
      <c r="J2004" s="549"/>
      <c r="K2004" s="10"/>
      <c r="M2004" s="548"/>
      <c r="N2004" s="548"/>
    </row>
    <row r="2005" spans="2:14" s="5" customFormat="1" ht="78.75">
      <c r="B2005" s="1"/>
      <c r="C2005" s="351">
        <v>6342</v>
      </c>
      <c r="D2005" s="352" t="s">
        <v>2063</v>
      </c>
      <c r="E2005" s="353" t="s">
        <v>125</v>
      </c>
      <c r="F2005" s="354">
        <v>6817625</v>
      </c>
      <c r="G2005" s="288" t="s">
        <v>117</v>
      </c>
      <c r="H2005" s="288" t="s">
        <v>145</v>
      </c>
      <c r="I2005" s="1"/>
      <c r="J2005" s="549"/>
      <c r="K2005" s="10"/>
      <c r="M2005" s="548"/>
      <c r="N2005" s="548"/>
    </row>
    <row r="2006" spans="2:14" s="5" customFormat="1" ht="31.5">
      <c r="B2006" s="1"/>
      <c r="C2006" s="351">
        <v>6343</v>
      </c>
      <c r="D2006" s="352" t="s">
        <v>2064</v>
      </c>
      <c r="E2006" s="353" t="s">
        <v>122</v>
      </c>
      <c r="F2006" s="354">
        <v>807520</v>
      </c>
      <c r="G2006" s="288" t="s">
        <v>117</v>
      </c>
      <c r="H2006" s="288"/>
      <c r="I2006" s="1"/>
      <c r="J2006" s="549"/>
      <c r="K2006" s="10"/>
      <c r="M2006" s="548"/>
      <c r="N2006" s="548"/>
    </row>
    <row r="2007" spans="2:14" s="5" customFormat="1" ht="31.5">
      <c r="B2007" s="1"/>
      <c r="C2007" s="351">
        <v>6346</v>
      </c>
      <c r="D2007" s="352" t="s">
        <v>2065</v>
      </c>
      <c r="E2007" s="353" t="s">
        <v>122</v>
      </c>
      <c r="F2007" s="354">
        <v>28006</v>
      </c>
      <c r="G2007" s="288" t="s">
        <v>117</v>
      </c>
      <c r="H2007" s="288"/>
      <c r="I2007" s="1"/>
      <c r="J2007" s="549"/>
      <c r="K2007" s="10"/>
      <c r="M2007" s="548"/>
      <c r="N2007" s="548"/>
    </row>
    <row r="2008" spans="2:14" s="5" customFormat="1" ht="63">
      <c r="B2008" s="1"/>
      <c r="C2008" s="351">
        <v>6352</v>
      </c>
      <c r="D2008" s="352" t="s">
        <v>2066</v>
      </c>
      <c r="E2008" s="353" t="s">
        <v>116</v>
      </c>
      <c r="F2008" s="354">
        <v>74080</v>
      </c>
      <c r="G2008" s="288" t="s">
        <v>117</v>
      </c>
      <c r="H2008" s="288"/>
      <c r="I2008" s="1"/>
      <c r="J2008" s="549"/>
      <c r="K2008" s="10"/>
      <c r="M2008" s="548"/>
      <c r="N2008" s="548"/>
    </row>
    <row r="2009" spans="2:14" s="5" customFormat="1" ht="126">
      <c r="B2009" s="1"/>
      <c r="C2009" s="351">
        <v>6353</v>
      </c>
      <c r="D2009" s="352" t="s">
        <v>2067</v>
      </c>
      <c r="E2009" s="353" t="s">
        <v>1982</v>
      </c>
      <c r="F2009" s="354">
        <v>2060</v>
      </c>
      <c r="G2009" s="288" t="s">
        <v>117</v>
      </c>
      <c r="H2009" s="288"/>
      <c r="I2009" s="1"/>
      <c r="J2009" s="549"/>
      <c r="K2009" s="10"/>
      <c r="M2009" s="548"/>
      <c r="N2009" s="548"/>
    </row>
    <row r="2010" spans="2:14" s="5" customFormat="1" ht="78.75">
      <c r="B2010" s="1"/>
      <c r="C2010" s="351">
        <v>6364</v>
      </c>
      <c r="D2010" s="352" t="s">
        <v>2068</v>
      </c>
      <c r="E2010" s="353" t="s">
        <v>125</v>
      </c>
      <c r="F2010" s="354">
        <v>6571422</v>
      </c>
      <c r="G2010" s="288" t="s">
        <v>117</v>
      </c>
      <c r="H2010" s="288" t="s">
        <v>145</v>
      </c>
      <c r="I2010" s="1"/>
      <c r="J2010" s="549"/>
      <c r="K2010" s="10"/>
      <c r="M2010" s="548"/>
      <c r="N2010" s="548"/>
    </row>
    <row r="2011" spans="2:14" s="5" customFormat="1" ht="78.75">
      <c r="B2011" s="1"/>
      <c r="C2011" s="351">
        <v>6365</v>
      </c>
      <c r="D2011" s="352" t="s">
        <v>2069</v>
      </c>
      <c r="E2011" s="353" t="s">
        <v>125</v>
      </c>
      <c r="F2011" s="354">
        <v>975800</v>
      </c>
      <c r="G2011" s="288" t="s">
        <v>117</v>
      </c>
      <c r="H2011" s="288"/>
      <c r="I2011" s="1"/>
      <c r="J2011" s="549"/>
      <c r="K2011" s="10"/>
      <c r="M2011" s="548"/>
      <c r="N2011" s="548"/>
    </row>
    <row r="2012" spans="2:14" s="5" customFormat="1" ht="78.75">
      <c r="B2012" s="1"/>
      <c r="C2012" s="351">
        <v>6366</v>
      </c>
      <c r="D2012" s="352" t="s">
        <v>2070</v>
      </c>
      <c r="E2012" s="353" t="s">
        <v>125</v>
      </c>
      <c r="F2012" s="354">
        <v>644555</v>
      </c>
      <c r="G2012" s="288" t="s">
        <v>117</v>
      </c>
      <c r="H2012" s="288"/>
      <c r="I2012" s="1"/>
      <c r="J2012" s="549"/>
      <c r="K2012" s="10"/>
      <c r="M2012" s="548"/>
      <c r="N2012" s="548"/>
    </row>
    <row r="2013" spans="2:14" s="5" customFormat="1" ht="78.75">
      <c r="B2013" s="1"/>
      <c r="C2013" s="351">
        <v>6367</v>
      </c>
      <c r="D2013" s="352" t="s">
        <v>2071</v>
      </c>
      <c r="E2013" s="353" t="s">
        <v>125</v>
      </c>
      <c r="F2013" s="354">
        <v>644555</v>
      </c>
      <c r="G2013" s="288" t="s">
        <v>117</v>
      </c>
      <c r="H2013" s="288"/>
      <c r="I2013" s="1"/>
      <c r="J2013" s="549"/>
      <c r="K2013" s="10"/>
      <c r="M2013" s="548"/>
      <c r="N2013" s="548"/>
    </row>
    <row r="2014" spans="2:14" s="5" customFormat="1" ht="78.75">
      <c r="B2014" s="1"/>
      <c r="C2014" s="351">
        <v>6371</v>
      </c>
      <c r="D2014" s="352" t="s">
        <v>2072</v>
      </c>
      <c r="E2014" s="353" t="s">
        <v>125</v>
      </c>
      <c r="F2014" s="354">
        <v>6571422</v>
      </c>
      <c r="G2014" s="288" t="s">
        <v>117</v>
      </c>
      <c r="H2014" s="288" t="s">
        <v>145</v>
      </c>
      <c r="I2014" s="1"/>
      <c r="J2014" s="549"/>
      <c r="K2014" s="10"/>
      <c r="M2014" s="548"/>
      <c r="N2014" s="548"/>
    </row>
    <row r="2015" spans="2:14" s="5" customFormat="1" ht="78.75">
      <c r="B2015" s="1"/>
      <c r="C2015" s="351">
        <v>6372</v>
      </c>
      <c r="D2015" s="352" t="s">
        <v>2073</v>
      </c>
      <c r="E2015" s="353" t="s">
        <v>125</v>
      </c>
      <c r="F2015" s="354">
        <v>7473955</v>
      </c>
      <c r="G2015" s="288" t="s">
        <v>117</v>
      </c>
      <c r="H2015" s="288" t="s">
        <v>145</v>
      </c>
      <c r="I2015" s="1"/>
      <c r="J2015" s="549"/>
      <c r="K2015" s="10"/>
      <c r="M2015" s="548"/>
      <c r="N2015" s="548"/>
    </row>
    <row r="2016" spans="2:14" s="5" customFormat="1" ht="63">
      <c r="B2016" s="1"/>
      <c r="C2016" s="351">
        <v>6373</v>
      </c>
      <c r="D2016" s="352" t="s">
        <v>2074</v>
      </c>
      <c r="E2016" s="353" t="s">
        <v>125</v>
      </c>
      <c r="F2016" s="354">
        <v>4122922</v>
      </c>
      <c r="G2016" s="288" t="s">
        <v>117</v>
      </c>
      <c r="H2016" s="288" t="s">
        <v>145</v>
      </c>
      <c r="I2016" s="1"/>
      <c r="J2016" s="549"/>
      <c r="K2016" s="10"/>
      <c r="M2016" s="548"/>
      <c r="N2016" s="548"/>
    </row>
    <row r="2017" spans="2:14" s="5" customFormat="1" ht="78.75">
      <c r="B2017" s="1"/>
      <c r="C2017" s="351">
        <v>6374</v>
      </c>
      <c r="D2017" s="352" t="s">
        <v>2075</v>
      </c>
      <c r="E2017" s="353" t="s">
        <v>125</v>
      </c>
      <c r="F2017" s="354">
        <v>428400</v>
      </c>
      <c r="G2017" s="288" t="s">
        <v>117</v>
      </c>
      <c r="H2017" s="288" t="s">
        <v>145</v>
      </c>
      <c r="I2017" s="1"/>
      <c r="J2017" s="549"/>
      <c r="K2017" s="10"/>
      <c r="M2017" s="548"/>
      <c r="N2017" s="548"/>
    </row>
    <row r="2018" spans="2:14" s="5" customFormat="1" ht="78.75">
      <c r="B2018" s="1"/>
      <c r="C2018" s="351">
        <v>6375</v>
      </c>
      <c r="D2018" s="352" t="s">
        <v>2076</v>
      </c>
      <c r="E2018" s="353" t="s">
        <v>125</v>
      </c>
      <c r="F2018" s="354">
        <v>493850</v>
      </c>
      <c r="G2018" s="288" t="s">
        <v>117</v>
      </c>
      <c r="H2018" s="288" t="s">
        <v>145</v>
      </c>
      <c r="I2018" s="1"/>
      <c r="J2018" s="549"/>
      <c r="K2018" s="10"/>
      <c r="M2018" s="548"/>
      <c r="N2018" s="548"/>
    </row>
    <row r="2019" spans="2:14" s="5" customFormat="1" ht="78.75">
      <c r="B2019" s="1"/>
      <c r="C2019" s="351">
        <v>6376</v>
      </c>
      <c r="D2019" s="352" t="s">
        <v>2077</v>
      </c>
      <c r="E2019" s="353" t="s">
        <v>125</v>
      </c>
      <c r="F2019" s="354">
        <v>493850</v>
      </c>
      <c r="G2019" s="288" t="s">
        <v>117</v>
      </c>
      <c r="H2019" s="288" t="s">
        <v>145</v>
      </c>
      <c r="I2019" s="1"/>
      <c r="J2019" s="549"/>
      <c r="K2019" s="10"/>
      <c r="M2019" s="548"/>
      <c r="N2019" s="548"/>
    </row>
    <row r="2020" spans="2:14" s="5" customFormat="1" ht="78.75">
      <c r="B2020" s="1"/>
      <c r="C2020" s="351">
        <v>6377</v>
      </c>
      <c r="D2020" s="352" t="s">
        <v>2078</v>
      </c>
      <c r="E2020" s="353" t="s">
        <v>125</v>
      </c>
      <c r="F2020" s="354">
        <v>493850</v>
      </c>
      <c r="G2020" s="288" t="s">
        <v>117</v>
      </c>
      <c r="H2020" s="288" t="s">
        <v>145</v>
      </c>
      <c r="I2020" s="1"/>
      <c r="J2020" s="549"/>
      <c r="K2020" s="10"/>
      <c r="M2020" s="548"/>
      <c r="N2020" s="548"/>
    </row>
    <row r="2021" spans="2:14" s="5" customFormat="1" ht="78.75">
      <c r="B2021" s="1"/>
      <c r="C2021" s="351">
        <v>6379</v>
      </c>
      <c r="D2021" s="352" t="s">
        <v>2079</v>
      </c>
      <c r="E2021" s="353" t="s">
        <v>125</v>
      </c>
      <c r="F2021" s="354">
        <v>668780</v>
      </c>
      <c r="G2021" s="288" t="s">
        <v>117</v>
      </c>
      <c r="H2021" s="288" t="s">
        <v>145</v>
      </c>
      <c r="I2021" s="1"/>
      <c r="J2021" s="549"/>
      <c r="K2021" s="10"/>
      <c r="M2021" s="548"/>
      <c r="N2021" s="548"/>
    </row>
    <row r="2022" spans="2:14" s="5" customFormat="1" ht="47.25">
      <c r="B2022" s="1"/>
      <c r="C2022" s="351">
        <v>6380</v>
      </c>
      <c r="D2022" s="352" t="s">
        <v>2080</v>
      </c>
      <c r="E2022" s="353" t="s">
        <v>122</v>
      </c>
      <c r="F2022" s="354">
        <v>81804</v>
      </c>
      <c r="G2022" s="288" t="s">
        <v>117</v>
      </c>
      <c r="H2022" s="288"/>
      <c r="I2022" s="1"/>
      <c r="J2022" s="549"/>
      <c r="K2022" s="10"/>
      <c r="M2022" s="548"/>
      <c r="N2022" s="548"/>
    </row>
    <row r="2023" spans="2:14" s="5" customFormat="1" ht="78.75">
      <c r="B2023" s="1"/>
      <c r="C2023" s="351">
        <v>6381</v>
      </c>
      <c r="D2023" s="352" t="s">
        <v>2081</v>
      </c>
      <c r="E2023" s="353" t="s">
        <v>122</v>
      </c>
      <c r="F2023" s="354">
        <v>3964237</v>
      </c>
      <c r="G2023" s="288" t="s">
        <v>117</v>
      </c>
      <c r="H2023" s="288"/>
      <c r="I2023" s="1"/>
      <c r="J2023" s="549"/>
      <c r="K2023" s="10"/>
      <c r="M2023" s="548"/>
      <c r="N2023" s="548"/>
    </row>
    <row r="2024" spans="2:14" s="5" customFormat="1" ht="31.5">
      <c r="B2024" s="1"/>
      <c r="C2024" s="351">
        <v>6382</v>
      </c>
      <c r="D2024" s="352" t="s">
        <v>2082</v>
      </c>
      <c r="E2024" s="353" t="s">
        <v>122</v>
      </c>
      <c r="F2024" s="354">
        <v>529751</v>
      </c>
      <c r="G2024" s="288" t="s">
        <v>117</v>
      </c>
      <c r="H2024" s="288"/>
      <c r="I2024" s="1"/>
      <c r="J2024" s="549"/>
      <c r="K2024" s="10"/>
      <c r="M2024" s="548"/>
      <c r="N2024" s="548"/>
    </row>
    <row r="2025" spans="2:14" s="5" customFormat="1" ht="31.5">
      <c r="B2025" s="1"/>
      <c r="C2025" s="351">
        <v>6383</v>
      </c>
      <c r="D2025" s="352" t="s">
        <v>2083</v>
      </c>
      <c r="E2025" s="353" t="s">
        <v>122</v>
      </c>
      <c r="F2025" s="354">
        <v>536970</v>
      </c>
      <c r="G2025" s="288" t="s">
        <v>117</v>
      </c>
      <c r="H2025" s="288"/>
      <c r="I2025" s="1"/>
      <c r="J2025" s="549"/>
      <c r="K2025" s="10"/>
      <c r="M2025" s="548"/>
      <c r="N2025" s="548"/>
    </row>
    <row r="2026" spans="2:14" s="5" customFormat="1" ht="220.5">
      <c r="B2026" s="1"/>
      <c r="C2026" s="351">
        <v>6387</v>
      </c>
      <c r="D2026" s="352" t="s">
        <v>2084</v>
      </c>
      <c r="E2026" s="353" t="s">
        <v>125</v>
      </c>
      <c r="F2026" s="354">
        <v>14665038</v>
      </c>
      <c r="G2026" s="288" t="s">
        <v>117</v>
      </c>
      <c r="H2026" s="288" t="s">
        <v>145</v>
      </c>
      <c r="I2026" s="1"/>
      <c r="J2026" s="549"/>
      <c r="K2026" s="10"/>
      <c r="M2026" s="548"/>
      <c r="N2026" s="548"/>
    </row>
    <row r="2027" spans="2:14" s="5" customFormat="1" ht="220.5">
      <c r="B2027" s="1"/>
      <c r="C2027" s="351">
        <v>6388</v>
      </c>
      <c r="D2027" s="352" t="s">
        <v>2085</v>
      </c>
      <c r="E2027" s="353" t="s">
        <v>125</v>
      </c>
      <c r="F2027" s="354">
        <v>18947805</v>
      </c>
      <c r="G2027" s="288" t="s">
        <v>117</v>
      </c>
      <c r="H2027" s="288" t="s">
        <v>145</v>
      </c>
      <c r="I2027" s="1"/>
      <c r="J2027" s="549"/>
      <c r="K2027" s="10"/>
      <c r="M2027" s="548"/>
      <c r="N2027" s="548"/>
    </row>
    <row r="2028" spans="2:14" s="5" customFormat="1" ht="220.5">
      <c r="B2028" s="1"/>
      <c r="C2028" s="351">
        <v>6389</v>
      </c>
      <c r="D2028" s="352" t="s">
        <v>2086</v>
      </c>
      <c r="E2028" s="353" t="s">
        <v>125</v>
      </c>
      <c r="F2028" s="354">
        <v>20350966</v>
      </c>
      <c r="G2028" s="288" t="s">
        <v>117</v>
      </c>
      <c r="H2028" s="288" t="s">
        <v>145</v>
      </c>
      <c r="I2028" s="1"/>
      <c r="J2028" s="549"/>
      <c r="K2028" s="10"/>
      <c r="M2028" s="548"/>
      <c r="N2028" s="548"/>
    </row>
    <row r="2029" spans="2:14" s="5" customFormat="1" ht="126">
      <c r="B2029" s="1"/>
      <c r="C2029" s="351">
        <v>6392</v>
      </c>
      <c r="D2029" s="352" t="s">
        <v>2087</v>
      </c>
      <c r="E2029" s="353" t="s">
        <v>119</v>
      </c>
      <c r="F2029" s="354">
        <v>1657637</v>
      </c>
      <c r="G2029" s="288" t="s">
        <v>117</v>
      </c>
      <c r="H2029" s="288" t="s">
        <v>145</v>
      </c>
      <c r="I2029" s="1"/>
      <c r="J2029" s="549"/>
      <c r="K2029" s="10"/>
      <c r="M2029" s="548"/>
      <c r="N2029" s="548"/>
    </row>
    <row r="2030" spans="2:14" s="5" customFormat="1" ht="126">
      <c r="B2030" s="1"/>
      <c r="C2030" s="351">
        <v>6393</v>
      </c>
      <c r="D2030" s="352" t="s">
        <v>2088</v>
      </c>
      <c r="E2030" s="353" t="s">
        <v>119</v>
      </c>
      <c r="F2030" s="354">
        <v>1942984</v>
      </c>
      <c r="G2030" s="288" t="s">
        <v>117</v>
      </c>
      <c r="H2030" s="288" t="s">
        <v>145</v>
      </c>
      <c r="I2030" s="1"/>
      <c r="J2030" s="549"/>
      <c r="K2030" s="10"/>
      <c r="M2030" s="548"/>
      <c r="N2030" s="548"/>
    </row>
    <row r="2031" spans="2:14" s="5" customFormat="1" ht="78.75">
      <c r="B2031" s="1"/>
      <c r="C2031" s="351">
        <v>6394</v>
      </c>
      <c r="D2031" s="352" t="s">
        <v>2089</v>
      </c>
      <c r="E2031" s="353" t="s">
        <v>122</v>
      </c>
      <c r="F2031" s="354">
        <v>22284</v>
      </c>
      <c r="G2031" s="288" t="s">
        <v>117</v>
      </c>
      <c r="H2031" s="288"/>
      <c r="I2031" s="1"/>
      <c r="J2031" s="549"/>
      <c r="K2031" s="10"/>
      <c r="M2031" s="548"/>
      <c r="N2031" s="548"/>
    </row>
    <row r="2032" spans="2:14" s="5" customFormat="1" ht="126">
      <c r="B2032" s="1"/>
      <c r="C2032" s="351">
        <v>6395</v>
      </c>
      <c r="D2032" s="352" t="s">
        <v>2090</v>
      </c>
      <c r="E2032" s="353" t="s">
        <v>119</v>
      </c>
      <c r="F2032" s="354">
        <v>2462437</v>
      </c>
      <c r="G2032" s="288" t="s">
        <v>117</v>
      </c>
      <c r="H2032" s="288" t="s">
        <v>145</v>
      </c>
      <c r="I2032" s="1"/>
      <c r="J2032" s="549"/>
      <c r="K2032" s="10"/>
      <c r="M2032" s="548"/>
      <c r="N2032" s="548"/>
    </row>
    <row r="2033" spans="2:14" s="5" customFormat="1" ht="47.25">
      <c r="B2033" s="1"/>
      <c r="C2033" s="351">
        <v>6396</v>
      </c>
      <c r="D2033" s="352" t="s">
        <v>2091</v>
      </c>
      <c r="E2033" s="353" t="s">
        <v>125</v>
      </c>
      <c r="F2033" s="354">
        <v>417348</v>
      </c>
      <c r="G2033" s="288" t="s">
        <v>117</v>
      </c>
      <c r="H2033" s="288"/>
      <c r="I2033" s="1"/>
      <c r="J2033" s="549"/>
      <c r="K2033" s="10"/>
      <c r="M2033" s="548"/>
      <c r="N2033" s="548"/>
    </row>
    <row r="2034" spans="2:14" s="5" customFormat="1" ht="47.25">
      <c r="B2034" s="1"/>
      <c r="C2034" s="351">
        <v>6397</v>
      </c>
      <c r="D2034" s="352" t="s">
        <v>2092</v>
      </c>
      <c r="E2034" s="353" t="s">
        <v>125</v>
      </c>
      <c r="F2034" s="354">
        <v>245333</v>
      </c>
      <c r="G2034" s="288" t="s">
        <v>117</v>
      </c>
      <c r="H2034" s="288"/>
      <c r="I2034" s="1"/>
      <c r="J2034" s="549"/>
      <c r="K2034" s="10"/>
      <c r="M2034" s="548"/>
      <c r="N2034" s="548"/>
    </row>
    <row r="2035" spans="2:14" s="5" customFormat="1" ht="47.25">
      <c r="B2035" s="1"/>
      <c r="C2035" s="351">
        <v>6400</v>
      </c>
      <c r="D2035" s="352" t="s">
        <v>2093</v>
      </c>
      <c r="E2035" s="353" t="s">
        <v>122</v>
      </c>
      <c r="F2035" s="354">
        <v>629331</v>
      </c>
      <c r="G2035" s="288" t="s">
        <v>117</v>
      </c>
      <c r="H2035" s="288"/>
      <c r="I2035" s="1"/>
      <c r="J2035" s="549"/>
      <c r="K2035" s="10"/>
      <c r="M2035" s="548"/>
      <c r="N2035" s="548"/>
    </row>
    <row r="2036" spans="2:14" s="5" customFormat="1" ht="78.75">
      <c r="B2036" s="1"/>
      <c r="C2036" s="351">
        <v>6407</v>
      </c>
      <c r="D2036" s="352" t="s">
        <v>2094</v>
      </c>
      <c r="E2036" s="353" t="s">
        <v>116</v>
      </c>
      <c r="F2036" s="354">
        <v>160636</v>
      </c>
      <c r="G2036" s="288" t="s">
        <v>117</v>
      </c>
      <c r="H2036" s="288"/>
      <c r="I2036" s="1"/>
      <c r="J2036" s="549"/>
      <c r="K2036" s="10"/>
      <c r="M2036" s="548"/>
      <c r="N2036" s="548"/>
    </row>
    <row r="2037" spans="2:14" s="5" customFormat="1" ht="63">
      <c r="B2037" s="1"/>
      <c r="C2037" s="351">
        <v>6411</v>
      </c>
      <c r="D2037" s="352" t="s">
        <v>2095</v>
      </c>
      <c r="E2037" s="353" t="s">
        <v>125</v>
      </c>
      <c r="F2037" s="354">
        <v>335167</v>
      </c>
      <c r="G2037" s="288" t="s">
        <v>117</v>
      </c>
      <c r="H2037" s="288" t="s">
        <v>145</v>
      </c>
      <c r="I2037" s="1"/>
      <c r="J2037" s="549"/>
      <c r="K2037" s="10"/>
      <c r="M2037" s="548"/>
      <c r="N2037" s="548"/>
    </row>
    <row r="2038" spans="2:14" s="5" customFormat="1" ht="63">
      <c r="B2038" s="1"/>
      <c r="C2038" s="351">
        <v>6413</v>
      </c>
      <c r="D2038" s="352" t="s">
        <v>2096</v>
      </c>
      <c r="E2038" s="353" t="s">
        <v>125</v>
      </c>
      <c r="F2038" s="354">
        <v>1532143</v>
      </c>
      <c r="G2038" s="288" t="s">
        <v>117</v>
      </c>
      <c r="H2038" s="288"/>
      <c r="I2038" s="1"/>
      <c r="J2038" s="549"/>
      <c r="K2038" s="10"/>
      <c r="M2038" s="548"/>
      <c r="N2038" s="548"/>
    </row>
    <row r="2039" spans="2:14" s="5" customFormat="1" ht="204.75">
      <c r="B2039" s="1"/>
      <c r="C2039" s="351">
        <v>6416</v>
      </c>
      <c r="D2039" s="352" t="s">
        <v>2097</v>
      </c>
      <c r="E2039" s="353" t="s">
        <v>116</v>
      </c>
      <c r="F2039" s="354">
        <v>83376</v>
      </c>
      <c r="G2039" s="288" t="s">
        <v>117</v>
      </c>
      <c r="H2039" s="288"/>
      <c r="I2039" s="1"/>
      <c r="J2039" s="549"/>
      <c r="K2039" s="10"/>
      <c r="M2039" s="548"/>
      <c r="N2039" s="548"/>
    </row>
    <row r="2040" spans="2:14" s="5" customFormat="1" ht="78.75">
      <c r="B2040" s="1"/>
      <c r="C2040" s="351">
        <v>6421</v>
      </c>
      <c r="D2040" s="352" t="s">
        <v>2098</v>
      </c>
      <c r="E2040" s="353" t="s">
        <v>122</v>
      </c>
      <c r="F2040" s="354">
        <v>36152</v>
      </c>
      <c r="G2040" s="288" t="s">
        <v>117</v>
      </c>
      <c r="H2040" s="288" t="s">
        <v>145</v>
      </c>
      <c r="I2040" s="1"/>
      <c r="J2040" s="549"/>
      <c r="K2040" s="10"/>
      <c r="M2040" s="548"/>
      <c r="N2040" s="548"/>
    </row>
    <row r="2041" spans="2:14" s="5" customFormat="1" ht="47.25">
      <c r="B2041" s="1"/>
      <c r="C2041" s="351">
        <v>6422</v>
      </c>
      <c r="D2041" s="352" t="s">
        <v>2099</v>
      </c>
      <c r="E2041" s="353" t="s">
        <v>125</v>
      </c>
      <c r="F2041" s="354">
        <v>98233</v>
      </c>
      <c r="G2041" s="288" t="s">
        <v>117</v>
      </c>
      <c r="H2041" s="288"/>
      <c r="I2041" s="1"/>
      <c r="J2041" s="549"/>
      <c r="K2041" s="10"/>
      <c r="M2041" s="548"/>
      <c r="N2041" s="548"/>
    </row>
    <row r="2042" spans="2:14" s="5" customFormat="1" ht="110.25">
      <c r="B2042" s="1"/>
      <c r="C2042" s="351">
        <v>6423</v>
      </c>
      <c r="D2042" s="352" t="s">
        <v>2100</v>
      </c>
      <c r="E2042" s="353" t="s">
        <v>125</v>
      </c>
      <c r="F2042" s="354">
        <v>2153467</v>
      </c>
      <c r="G2042" s="288" t="s">
        <v>117</v>
      </c>
      <c r="H2042" s="288" t="s">
        <v>145</v>
      </c>
      <c r="I2042" s="1"/>
      <c r="J2042" s="549"/>
      <c r="K2042" s="10"/>
      <c r="M2042" s="548"/>
      <c r="N2042" s="548"/>
    </row>
    <row r="2043" spans="2:14" s="5" customFormat="1" ht="63">
      <c r="B2043" s="1"/>
      <c r="C2043" s="351">
        <v>6425</v>
      </c>
      <c r="D2043" s="352" t="s">
        <v>2101</v>
      </c>
      <c r="E2043" s="353" t="s">
        <v>122</v>
      </c>
      <c r="F2043" s="354">
        <v>92279</v>
      </c>
      <c r="G2043" s="288" t="s">
        <v>117</v>
      </c>
      <c r="H2043" s="288"/>
      <c r="I2043" s="1"/>
      <c r="J2043" s="549"/>
      <c r="K2043" s="10"/>
      <c r="M2043" s="548"/>
      <c r="N2043" s="548"/>
    </row>
    <row r="2044" spans="2:14" s="5" customFormat="1" ht="78.75">
      <c r="B2044" s="1"/>
      <c r="C2044" s="351">
        <v>6426</v>
      </c>
      <c r="D2044" s="352" t="s">
        <v>2102</v>
      </c>
      <c r="E2044" s="353" t="s">
        <v>125</v>
      </c>
      <c r="F2044" s="354">
        <v>926520</v>
      </c>
      <c r="G2044" s="288" t="s">
        <v>117</v>
      </c>
      <c r="H2044" s="288"/>
      <c r="I2044" s="1"/>
      <c r="J2044" s="549"/>
      <c r="K2044" s="10"/>
      <c r="M2044" s="548"/>
      <c r="N2044" s="548"/>
    </row>
    <row r="2045" spans="2:14" s="5" customFormat="1" ht="47.25">
      <c r="B2045" s="1"/>
      <c r="C2045" s="351">
        <v>6427</v>
      </c>
      <c r="D2045" s="352" t="s">
        <v>2103</v>
      </c>
      <c r="E2045" s="353" t="s">
        <v>122</v>
      </c>
      <c r="F2045" s="354">
        <v>27795</v>
      </c>
      <c r="G2045" s="288" t="s">
        <v>117</v>
      </c>
      <c r="H2045" s="288"/>
      <c r="I2045" s="1"/>
      <c r="J2045" s="549"/>
      <c r="K2045" s="10"/>
      <c r="M2045" s="548"/>
      <c r="N2045" s="548"/>
    </row>
    <row r="2046" spans="2:14" s="5" customFormat="1" ht="78.75">
      <c r="B2046" s="1"/>
      <c r="C2046" s="351">
        <v>6428</v>
      </c>
      <c r="D2046" s="352" t="s">
        <v>2104</v>
      </c>
      <c r="E2046" s="353" t="s">
        <v>119</v>
      </c>
      <c r="F2046" s="354">
        <v>740394</v>
      </c>
      <c r="G2046" s="288" t="s">
        <v>117</v>
      </c>
      <c r="H2046" s="288"/>
      <c r="I2046" s="1"/>
      <c r="J2046" s="549"/>
      <c r="K2046" s="10"/>
      <c r="M2046" s="548"/>
      <c r="N2046" s="548"/>
    </row>
    <row r="2047" spans="2:14" s="5" customFormat="1" ht="47.25">
      <c r="B2047" s="1"/>
      <c r="C2047" s="351">
        <v>6429</v>
      </c>
      <c r="D2047" s="352" t="s">
        <v>2105</v>
      </c>
      <c r="E2047" s="353" t="s">
        <v>122</v>
      </c>
      <c r="F2047" s="354">
        <v>38516</v>
      </c>
      <c r="G2047" s="288" t="s">
        <v>117</v>
      </c>
      <c r="H2047" s="288"/>
      <c r="I2047" s="1"/>
      <c r="J2047" s="549"/>
      <c r="K2047" s="10"/>
      <c r="M2047" s="548"/>
      <c r="N2047" s="548"/>
    </row>
    <row r="2048" spans="2:14" s="5" customFormat="1" ht="94.5">
      <c r="B2048" s="1"/>
      <c r="C2048" s="351">
        <v>6430</v>
      </c>
      <c r="D2048" s="352" t="s">
        <v>2106</v>
      </c>
      <c r="E2048" s="353" t="s">
        <v>122</v>
      </c>
      <c r="F2048" s="354">
        <v>248140</v>
      </c>
      <c r="G2048" s="288" t="s">
        <v>117</v>
      </c>
      <c r="H2048" s="288" t="s">
        <v>145</v>
      </c>
      <c r="I2048" s="1"/>
      <c r="J2048" s="549"/>
      <c r="K2048" s="10"/>
      <c r="M2048" s="548"/>
      <c r="N2048" s="548"/>
    </row>
    <row r="2049" spans="2:14" s="5" customFormat="1" ht="63">
      <c r="B2049" s="1"/>
      <c r="C2049" s="351">
        <v>6431</v>
      </c>
      <c r="D2049" s="352" t="s">
        <v>2107</v>
      </c>
      <c r="E2049" s="353" t="s">
        <v>119</v>
      </c>
      <c r="F2049" s="354">
        <v>938483</v>
      </c>
      <c r="G2049" s="288" t="s">
        <v>117</v>
      </c>
      <c r="H2049" s="288"/>
      <c r="I2049" s="1"/>
      <c r="J2049" s="549"/>
      <c r="K2049" s="10"/>
      <c r="M2049" s="548"/>
      <c r="N2049" s="548"/>
    </row>
    <row r="2050" spans="2:14" s="5" customFormat="1" ht="189">
      <c r="B2050" s="1"/>
      <c r="C2050" s="351">
        <v>6433</v>
      </c>
      <c r="D2050" s="352" t="s">
        <v>2108</v>
      </c>
      <c r="E2050" s="353" t="s">
        <v>472</v>
      </c>
      <c r="F2050" s="354">
        <v>13633</v>
      </c>
      <c r="G2050" s="288" t="s">
        <v>117</v>
      </c>
      <c r="H2050" s="288" t="s">
        <v>145</v>
      </c>
      <c r="I2050" s="1"/>
      <c r="J2050" s="549"/>
      <c r="K2050" s="10"/>
      <c r="M2050" s="548"/>
      <c r="N2050" s="548"/>
    </row>
    <row r="2051" spans="2:14" s="5" customFormat="1" ht="236.25">
      <c r="B2051" s="1"/>
      <c r="C2051" s="351">
        <v>6434</v>
      </c>
      <c r="D2051" s="352" t="s">
        <v>2109</v>
      </c>
      <c r="E2051" s="353" t="s">
        <v>472</v>
      </c>
      <c r="F2051" s="354">
        <v>14273</v>
      </c>
      <c r="G2051" s="288" t="s">
        <v>117</v>
      </c>
      <c r="H2051" s="288" t="s">
        <v>145</v>
      </c>
      <c r="I2051" s="1"/>
      <c r="J2051" s="549"/>
      <c r="K2051" s="10"/>
      <c r="M2051" s="548"/>
      <c r="N2051" s="548"/>
    </row>
    <row r="2052" spans="2:14" s="5" customFormat="1" ht="204.75">
      <c r="B2052" s="1"/>
      <c r="C2052" s="351">
        <v>6435</v>
      </c>
      <c r="D2052" s="352" t="s">
        <v>2110</v>
      </c>
      <c r="E2052" s="353" t="s">
        <v>472</v>
      </c>
      <c r="F2052" s="354">
        <v>13492</v>
      </c>
      <c r="G2052" s="288" t="s">
        <v>117</v>
      </c>
      <c r="H2052" s="288" t="s">
        <v>145</v>
      </c>
      <c r="I2052" s="1"/>
      <c r="J2052" s="549"/>
      <c r="K2052" s="10"/>
      <c r="M2052" s="548"/>
      <c r="N2052" s="548"/>
    </row>
    <row r="2053" spans="2:14" s="5" customFormat="1" ht="220.5">
      <c r="B2053" s="1"/>
      <c r="C2053" s="351">
        <v>6436</v>
      </c>
      <c r="D2053" s="352" t="s">
        <v>2111</v>
      </c>
      <c r="E2053" s="353" t="s">
        <v>472</v>
      </c>
      <c r="F2053" s="354">
        <v>11889</v>
      </c>
      <c r="G2053" s="288" t="s">
        <v>117</v>
      </c>
      <c r="H2053" s="288" t="s">
        <v>145</v>
      </c>
      <c r="I2053" s="1"/>
      <c r="J2053" s="549"/>
      <c r="K2053" s="10"/>
      <c r="M2053" s="548"/>
      <c r="N2053" s="548"/>
    </row>
    <row r="2054" spans="2:14" s="5" customFormat="1" ht="173.25">
      <c r="B2054" s="1"/>
      <c r="C2054" s="351">
        <v>6437</v>
      </c>
      <c r="D2054" s="352" t="s">
        <v>2112</v>
      </c>
      <c r="E2054" s="353" t="s">
        <v>472</v>
      </c>
      <c r="F2054" s="354">
        <v>11638</v>
      </c>
      <c r="G2054" s="288" t="s">
        <v>117</v>
      </c>
      <c r="H2054" s="288" t="s">
        <v>145</v>
      </c>
      <c r="I2054" s="1"/>
      <c r="J2054" s="549"/>
      <c r="K2054" s="10"/>
      <c r="M2054" s="548"/>
      <c r="N2054" s="548"/>
    </row>
    <row r="2055" spans="2:14" s="5" customFormat="1" ht="94.5">
      <c r="B2055" s="1"/>
      <c r="C2055" s="351">
        <v>6438</v>
      </c>
      <c r="D2055" s="352" t="s">
        <v>2113</v>
      </c>
      <c r="E2055" s="353" t="s">
        <v>122</v>
      </c>
      <c r="F2055" s="354">
        <v>14875</v>
      </c>
      <c r="G2055" s="288" t="s">
        <v>117</v>
      </c>
      <c r="H2055" s="288"/>
      <c r="I2055" s="1"/>
      <c r="J2055" s="549"/>
      <c r="K2055" s="10"/>
      <c r="M2055" s="548"/>
      <c r="N2055" s="548"/>
    </row>
    <row r="2056" spans="2:14" s="5" customFormat="1" ht="94.5">
      <c r="B2056" s="1"/>
      <c r="C2056" s="351">
        <v>6439</v>
      </c>
      <c r="D2056" s="352" t="s">
        <v>2114</v>
      </c>
      <c r="E2056" s="353" t="s">
        <v>122</v>
      </c>
      <c r="F2056" s="354">
        <v>16065</v>
      </c>
      <c r="G2056" s="288" t="s">
        <v>117</v>
      </c>
      <c r="H2056" s="288"/>
      <c r="I2056" s="1"/>
      <c r="J2056" s="549"/>
      <c r="K2056" s="10"/>
      <c r="M2056" s="548"/>
      <c r="N2056" s="548"/>
    </row>
    <row r="2057" spans="2:14" s="5" customFormat="1" ht="47.25">
      <c r="B2057" s="1"/>
      <c r="C2057" s="351">
        <v>6440</v>
      </c>
      <c r="D2057" s="352" t="s">
        <v>2115</v>
      </c>
      <c r="E2057" s="353" t="s">
        <v>472</v>
      </c>
      <c r="F2057" s="354">
        <v>298</v>
      </c>
      <c r="G2057" s="288" t="s">
        <v>117</v>
      </c>
      <c r="H2057" s="288"/>
      <c r="I2057" s="1"/>
      <c r="J2057" s="549"/>
      <c r="K2057" s="10"/>
      <c r="M2057" s="548"/>
      <c r="N2057" s="548"/>
    </row>
    <row r="2058" spans="2:14" s="5" customFormat="1" ht="47.25">
      <c r="B2058" s="1"/>
      <c r="C2058" s="351">
        <v>6441</v>
      </c>
      <c r="D2058" s="352" t="s">
        <v>2116</v>
      </c>
      <c r="E2058" s="353" t="s">
        <v>472</v>
      </c>
      <c r="F2058" s="354">
        <v>345</v>
      </c>
      <c r="G2058" s="288" t="s">
        <v>117</v>
      </c>
      <c r="H2058" s="288"/>
      <c r="I2058" s="1"/>
      <c r="J2058" s="549"/>
      <c r="K2058" s="10"/>
      <c r="M2058" s="548"/>
      <c r="N2058" s="548"/>
    </row>
    <row r="2059" spans="2:14" s="5" customFormat="1" ht="47.25">
      <c r="B2059" s="1"/>
      <c r="C2059" s="351">
        <v>6442</v>
      </c>
      <c r="D2059" s="352" t="s">
        <v>2117</v>
      </c>
      <c r="E2059" s="353" t="s">
        <v>472</v>
      </c>
      <c r="F2059" s="354">
        <v>381</v>
      </c>
      <c r="G2059" s="288" t="s">
        <v>117</v>
      </c>
      <c r="H2059" s="288"/>
      <c r="I2059" s="1"/>
      <c r="J2059" s="549"/>
      <c r="K2059" s="10"/>
      <c r="M2059" s="548"/>
      <c r="N2059" s="548"/>
    </row>
    <row r="2060" spans="2:14" s="5" customFormat="1" ht="47.25">
      <c r="B2060" s="1"/>
      <c r="C2060" s="351">
        <v>6443</v>
      </c>
      <c r="D2060" s="352" t="s">
        <v>2118</v>
      </c>
      <c r="E2060" s="353" t="s">
        <v>472</v>
      </c>
      <c r="F2060" s="354">
        <v>411</v>
      </c>
      <c r="G2060" s="288" t="s">
        <v>117</v>
      </c>
      <c r="H2060" s="288"/>
      <c r="I2060" s="1"/>
      <c r="J2060" s="549"/>
      <c r="K2060" s="10"/>
      <c r="M2060" s="548"/>
      <c r="N2060" s="548"/>
    </row>
    <row r="2061" spans="2:14" s="5" customFormat="1" ht="47.25">
      <c r="B2061" s="1"/>
      <c r="C2061" s="351">
        <v>6444</v>
      </c>
      <c r="D2061" s="352" t="s">
        <v>2119</v>
      </c>
      <c r="E2061" s="353" t="s">
        <v>472</v>
      </c>
      <c r="F2061" s="354">
        <v>428</v>
      </c>
      <c r="G2061" s="288" t="s">
        <v>117</v>
      </c>
      <c r="H2061" s="288"/>
      <c r="I2061" s="1"/>
      <c r="J2061" s="549"/>
      <c r="K2061" s="10"/>
      <c r="M2061" s="548"/>
      <c r="N2061" s="548"/>
    </row>
    <row r="2062" spans="2:14" s="5" customFormat="1" ht="47.25">
      <c r="B2062" s="1"/>
      <c r="C2062" s="351">
        <v>6445</v>
      </c>
      <c r="D2062" s="352" t="s">
        <v>2120</v>
      </c>
      <c r="E2062" s="353" t="s">
        <v>472</v>
      </c>
      <c r="F2062" s="354">
        <v>428</v>
      </c>
      <c r="G2062" s="288" t="s">
        <v>117</v>
      </c>
      <c r="H2062" s="288"/>
      <c r="I2062" s="1"/>
      <c r="J2062" s="549"/>
      <c r="K2062" s="10"/>
      <c r="M2062" s="548"/>
      <c r="N2062" s="548"/>
    </row>
    <row r="2063" spans="2:14" s="5" customFormat="1" ht="63">
      <c r="B2063" s="1"/>
      <c r="C2063" s="351">
        <v>6446</v>
      </c>
      <c r="D2063" s="352" t="s">
        <v>2121</v>
      </c>
      <c r="E2063" s="353" t="s">
        <v>472</v>
      </c>
      <c r="F2063" s="354">
        <v>470</v>
      </c>
      <c r="G2063" s="288" t="s">
        <v>117</v>
      </c>
      <c r="H2063" s="288"/>
      <c r="I2063" s="1"/>
      <c r="J2063" s="549"/>
      <c r="K2063" s="10"/>
      <c r="M2063" s="548"/>
      <c r="N2063" s="548"/>
    </row>
    <row r="2064" spans="2:14" s="5" customFormat="1" ht="47.25">
      <c r="B2064" s="1"/>
      <c r="C2064" s="351">
        <v>6448</v>
      </c>
      <c r="D2064" s="352" t="s">
        <v>2122</v>
      </c>
      <c r="E2064" s="353" t="s">
        <v>125</v>
      </c>
      <c r="F2064" s="354">
        <v>1567481</v>
      </c>
      <c r="G2064" s="288" t="s">
        <v>117</v>
      </c>
      <c r="H2064" s="288"/>
      <c r="I2064" s="1"/>
      <c r="J2064" s="549"/>
      <c r="K2064" s="10"/>
      <c r="M2064" s="548"/>
      <c r="N2064" s="548"/>
    </row>
    <row r="2065" spans="2:14" s="5" customFormat="1" ht="30">
      <c r="B2065" s="1"/>
      <c r="C2065" s="458">
        <v>6449</v>
      </c>
      <c r="D2065" s="460" t="s">
        <v>2123</v>
      </c>
      <c r="E2065" s="462" t="s">
        <v>125</v>
      </c>
      <c r="F2065" s="464">
        <v>458414</v>
      </c>
      <c r="G2065" s="288" t="s">
        <v>117</v>
      </c>
      <c r="H2065" s="288"/>
      <c r="I2065" s="1"/>
      <c r="J2065" s="549"/>
      <c r="K2065" s="10"/>
      <c r="M2065" s="548"/>
      <c r="N2065" s="548"/>
    </row>
    <row r="2066" spans="2:14" s="5" customFormat="1" ht="78.75">
      <c r="B2066" s="1"/>
      <c r="C2066" s="351">
        <v>6450</v>
      </c>
      <c r="D2066" s="352" t="s">
        <v>2124</v>
      </c>
      <c r="E2066" s="353" t="s">
        <v>116</v>
      </c>
      <c r="F2066" s="354">
        <v>3972</v>
      </c>
      <c r="G2066" s="288" t="s">
        <v>117</v>
      </c>
      <c r="H2066" s="288"/>
      <c r="I2066" s="1"/>
      <c r="J2066" s="549"/>
      <c r="K2066" s="10"/>
      <c r="M2066" s="548"/>
      <c r="N2066" s="548"/>
    </row>
    <row r="2067" spans="2:14" s="5" customFormat="1" ht="47.25">
      <c r="B2067" s="1"/>
      <c r="C2067" s="351">
        <v>6451</v>
      </c>
      <c r="D2067" s="352" t="s">
        <v>2125</v>
      </c>
      <c r="E2067" s="353" t="s">
        <v>122</v>
      </c>
      <c r="F2067" s="354">
        <v>11392</v>
      </c>
      <c r="G2067" s="288" t="s">
        <v>117</v>
      </c>
      <c r="H2067" s="288"/>
      <c r="I2067" s="1"/>
      <c r="J2067" s="549"/>
      <c r="K2067" s="10"/>
      <c r="M2067" s="548"/>
      <c r="N2067" s="548"/>
    </row>
    <row r="2068" spans="2:14" s="5" customFormat="1" ht="141.75">
      <c r="B2068" s="1"/>
      <c r="C2068" s="351">
        <v>6456</v>
      </c>
      <c r="D2068" s="352" t="s">
        <v>2126</v>
      </c>
      <c r="E2068" s="353" t="s">
        <v>119</v>
      </c>
      <c r="F2068" s="354">
        <v>801118</v>
      </c>
      <c r="G2068" s="288" t="s">
        <v>117</v>
      </c>
      <c r="H2068" s="288"/>
      <c r="I2068" s="1"/>
      <c r="J2068" s="549"/>
      <c r="K2068" s="10"/>
      <c r="M2068" s="548"/>
      <c r="N2068" s="548"/>
    </row>
    <row r="2069" spans="2:14" s="5" customFormat="1" ht="31.5">
      <c r="B2069" s="1"/>
      <c r="C2069" s="351">
        <v>6457</v>
      </c>
      <c r="D2069" s="352" t="s">
        <v>2127</v>
      </c>
      <c r="E2069" s="353" t="s">
        <v>785</v>
      </c>
      <c r="F2069" s="354">
        <v>69105</v>
      </c>
      <c r="G2069" s="288" t="s">
        <v>117</v>
      </c>
      <c r="H2069" s="288"/>
      <c r="I2069" s="1"/>
      <c r="J2069" s="549"/>
      <c r="K2069" s="10"/>
      <c r="M2069" s="548"/>
      <c r="N2069" s="548"/>
    </row>
    <row r="2070" spans="2:14" s="5" customFormat="1" ht="78.75">
      <c r="B2070" s="1"/>
      <c r="C2070" s="351">
        <v>6458</v>
      </c>
      <c r="D2070" s="352" t="s">
        <v>2128</v>
      </c>
      <c r="E2070" s="353" t="s">
        <v>122</v>
      </c>
      <c r="F2070" s="354">
        <v>11174</v>
      </c>
      <c r="G2070" s="288" t="s">
        <v>117</v>
      </c>
      <c r="H2070" s="288"/>
      <c r="I2070" s="1"/>
      <c r="J2070" s="549"/>
      <c r="K2070" s="10"/>
      <c r="M2070" s="548"/>
      <c r="N2070" s="548"/>
    </row>
    <row r="2071" spans="2:14" s="5" customFormat="1" ht="47.25">
      <c r="B2071" s="1"/>
      <c r="C2071" s="351">
        <v>6459</v>
      </c>
      <c r="D2071" s="352" t="s">
        <v>2129</v>
      </c>
      <c r="E2071" s="353" t="s">
        <v>116</v>
      </c>
      <c r="F2071" s="354">
        <v>37315</v>
      </c>
      <c r="G2071" s="288" t="s">
        <v>117</v>
      </c>
      <c r="H2071" s="288"/>
      <c r="I2071" s="1"/>
      <c r="J2071" s="549"/>
      <c r="K2071" s="10"/>
      <c r="M2071" s="548"/>
      <c r="N2071" s="548"/>
    </row>
    <row r="2072" spans="2:14" s="5" customFormat="1" ht="94.5">
      <c r="B2072" s="1"/>
      <c r="C2072" s="351">
        <v>6461</v>
      </c>
      <c r="D2072" s="352" t="s">
        <v>2130</v>
      </c>
      <c r="E2072" s="353" t="s">
        <v>1215</v>
      </c>
      <c r="F2072" s="354">
        <v>7501</v>
      </c>
      <c r="G2072" s="288" t="s">
        <v>117</v>
      </c>
      <c r="H2072" s="288"/>
      <c r="I2072" s="1"/>
      <c r="J2072" s="549"/>
      <c r="K2072" s="10"/>
      <c r="M2072" s="548"/>
      <c r="N2072" s="548"/>
    </row>
    <row r="2073" spans="2:14" s="5" customFormat="1" ht="78.75">
      <c r="B2073" s="1"/>
      <c r="C2073" s="351">
        <v>6462</v>
      </c>
      <c r="D2073" s="352" t="s">
        <v>2131</v>
      </c>
      <c r="E2073" s="353" t="s">
        <v>2132</v>
      </c>
      <c r="F2073" s="354">
        <v>1449</v>
      </c>
      <c r="G2073" s="288" t="s">
        <v>117</v>
      </c>
      <c r="H2073" s="288"/>
      <c r="I2073" s="1"/>
      <c r="J2073" s="549"/>
      <c r="K2073" s="10"/>
      <c r="M2073" s="548"/>
      <c r="N2073" s="548"/>
    </row>
    <row r="2074" spans="2:14" s="5" customFormat="1" ht="63">
      <c r="B2074" s="1"/>
      <c r="C2074" s="351">
        <v>6463</v>
      </c>
      <c r="D2074" s="352" t="s">
        <v>2133</v>
      </c>
      <c r="E2074" s="353" t="s">
        <v>2132</v>
      </c>
      <c r="F2074" s="354">
        <v>4467</v>
      </c>
      <c r="G2074" s="288" t="s">
        <v>117</v>
      </c>
      <c r="H2074" s="288"/>
      <c r="I2074" s="1"/>
      <c r="J2074" s="549"/>
      <c r="K2074" s="10"/>
      <c r="M2074" s="548"/>
      <c r="N2074" s="548"/>
    </row>
    <row r="2075" spans="2:14" s="5" customFormat="1" ht="47.25">
      <c r="B2075" s="1"/>
      <c r="C2075" s="351">
        <v>6464</v>
      </c>
      <c r="D2075" s="352" t="s">
        <v>2134</v>
      </c>
      <c r="E2075" s="353" t="s">
        <v>116</v>
      </c>
      <c r="F2075" s="354">
        <v>2347</v>
      </c>
      <c r="G2075" s="288" t="s">
        <v>117</v>
      </c>
      <c r="H2075" s="288"/>
      <c r="I2075" s="1"/>
      <c r="J2075" s="549"/>
      <c r="K2075" s="10"/>
      <c r="M2075" s="548"/>
      <c r="N2075" s="548"/>
    </row>
    <row r="2076" spans="2:14" s="5" customFormat="1" ht="31.5">
      <c r="B2076" s="1"/>
      <c r="C2076" s="351">
        <v>6465</v>
      </c>
      <c r="D2076" s="352" t="s">
        <v>2135</v>
      </c>
      <c r="E2076" s="353" t="s">
        <v>785</v>
      </c>
      <c r="F2076" s="354">
        <v>18580</v>
      </c>
      <c r="G2076" s="288" t="s">
        <v>117</v>
      </c>
      <c r="H2076" s="288"/>
      <c r="I2076" s="1"/>
      <c r="J2076" s="549"/>
      <c r="K2076" s="10"/>
      <c r="M2076" s="548"/>
      <c r="N2076" s="548"/>
    </row>
    <row r="2077" spans="2:14" s="5" customFormat="1" ht="141.75">
      <c r="B2077" s="1"/>
      <c r="C2077" s="351">
        <v>6466</v>
      </c>
      <c r="D2077" s="352" t="s">
        <v>2136</v>
      </c>
      <c r="E2077" s="353" t="s">
        <v>119</v>
      </c>
      <c r="F2077" s="354">
        <v>803285</v>
      </c>
      <c r="G2077" s="288" t="s">
        <v>117</v>
      </c>
      <c r="H2077" s="288"/>
      <c r="I2077" s="1"/>
      <c r="J2077" s="549"/>
      <c r="K2077" s="10"/>
      <c r="M2077" s="548"/>
      <c r="N2077" s="548"/>
    </row>
    <row r="2078" spans="2:14" s="5" customFormat="1" ht="78.75">
      <c r="B2078" s="1"/>
      <c r="C2078" s="351">
        <v>6467</v>
      </c>
      <c r="D2078" s="352" t="s">
        <v>2137</v>
      </c>
      <c r="E2078" s="353" t="s">
        <v>122</v>
      </c>
      <c r="F2078" s="354">
        <v>10928</v>
      </c>
      <c r="G2078" s="288" t="s">
        <v>117</v>
      </c>
      <c r="H2078" s="288"/>
      <c r="I2078" s="1"/>
      <c r="J2078" s="549"/>
      <c r="K2078" s="10"/>
      <c r="M2078" s="548"/>
      <c r="N2078" s="548"/>
    </row>
    <row r="2079" spans="2:14" s="5" customFormat="1" ht="94.5">
      <c r="B2079" s="1"/>
      <c r="C2079" s="351">
        <v>6469</v>
      </c>
      <c r="D2079" s="352" t="s">
        <v>2138</v>
      </c>
      <c r="E2079" s="353" t="s">
        <v>116</v>
      </c>
      <c r="F2079" s="354">
        <v>185779</v>
      </c>
      <c r="G2079" s="288" t="s">
        <v>117</v>
      </c>
      <c r="H2079" s="288"/>
      <c r="I2079" s="1"/>
      <c r="J2079" s="549"/>
      <c r="K2079" s="10"/>
      <c r="M2079" s="548"/>
      <c r="N2079" s="548"/>
    </row>
    <row r="2080" spans="2:14" s="5" customFormat="1" ht="94.5">
      <c r="B2080" s="1"/>
      <c r="C2080" s="351">
        <v>6471</v>
      </c>
      <c r="D2080" s="352" t="s">
        <v>2139</v>
      </c>
      <c r="E2080" s="353" t="s">
        <v>119</v>
      </c>
      <c r="F2080" s="354">
        <v>135258</v>
      </c>
      <c r="G2080" s="288" t="s">
        <v>117</v>
      </c>
      <c r="H2080" s="288"/>
      <c r="I2080" s="1"/>
      <c r="J2080" s="549"/>
      <c r="K2080" s="10"/>
      <c r="M2080" s="548"/>
      <c r="N2080" s="548"/>
    </row>
    <row r="2081" spans="2:14" s="5" customFormat="1" ht="110.25">
      <c r="B2081" s="1"/>
      <c r="C2081" s="351">
        <v>6472</v>
      </c>
      <c r="D2081" s="352" t="s">
        <v>2140</v>
      </c>
      <c r="E2081" s="353" t="s">
        <v>119</v>
      </c>
      <c r="F2081" s="354">
        <v>863955</v>
      </c>
      <c r="G2081" s="288" t="s">
        <v>117</v>
      </c>
      <c r="H2081" s="288"/>
      <c r="I2081" s="1"/>
      <c r="J2081" s="549"/>
      <c r="K2081" s="10"/>
      <c r="M2081" s="548"/>
      <c r="N2081" s="548"/>
    </row>
    <row r="2082" spans="2:14" s="5" customFormat="1" ht="110.25">
      <c r="B2082" s="1"/>
      <c r="C2082" s="351">
        <v>6473</v>
      </c>
      <c r="D2082" s="352" t="s">
        <v>2141</v>
      </c>
      <c r="E2082" s="353" t="s">
        <v>119</v>
      </c>
      <c r="F2082" s="354">
        <v>114809</v>
      </c>
      <c r="G2082" s="288" t="s">
        <v>117</v>
      </c>
      <c r="H2082" s="288"/>
      <c r="I2082" s="1"/>
      <c r="J2082" s="549"/>
      <c r="K2082" s="10"/>
      <c r="M2082" s="548"/>
      <c r="N2082" s="548"/>
    </row>
    <row r="2083" spans="2:14" s="5" customFormat="1" ht="78.75">
      <c r="B2083" s="1"/>
      <c r="C2083" s="351">
        <v>6474</v>
      </c>
      <c r="D2083" s="352" t="s">
        <v>2142</v>
      </c>
      <c r="E2083" s="353" t="s">
        <v>119</v>
      </c>
      <c r="F2083" s="354">
        <v>138943</v>
      </c>
      <c r="G2083" s="288" t="s">
        <v>117</v>
      </c>
      <c r="H2083" s="288"/>
      <c r="I2083" s="1"/>
      <c r="J2083" s="549"/>
      <c r="K2083" s="10"/>
      <c r="M2083" s="548"/>
      <c r="N2083" s="548"/>
    </row>
    <row r="2084" spans="2:14" s="5" customFormat="1" ht="78.75">
      <c r="B2084" s="1"/>
      <c r="C2084" s="351">
        <v>6475</v>
      </c>
      <c r="D2084" s="352" t="s">
        <v>2143</v>
      </c>
      <c r="E2084" s="353" t="s">
        <v>122</v>
      </c>
      <c r="F2084" s="354">
        <v>58285</v>
      </c>
      <c r="G2084" s="288" t="s">
        <v>117</v>
      </c>
      <c r="H2084" s="288"/>
      <c r="I2084" s="1"/>
      <c r="J2084" s="549"/>
      <c r="K2084" s="10"/>
      <c r="M2084" s="548"/>
      <c r="N2084" s="548"/>
    </row>
    <row r="2085" spans="2:14" s="5" customFormat="1" ht="31.5">
      <c r="B2085" s="1"/>
      <c r="C2085" s="351">
        <v>6476</v>
      </c>
      <c r="D2085" s="352" t="s">
        <v>2144</v>
      </c>
      <c r="E2085" s="353" t="s">
        <v>116</v>
      </c>
      <c r="F2085" s="354">
        <v>139462</v>
      </c>
      <c r="G2085" s="288" t="s">
        <v>117</v>
      </c>
      <c r="H2085" s="288"/>
      <c r="I2085" s="1"/>
      <c r="J2085" s="549"/>
      <c r="K2085" s="10"/>
      <c r="M2085" s="548"/>
      <c r="N2085" s="548"/>
    </row>
    <row r="2086" spans="2:14" s="5" customFormat="1" ht="78.75">
      <c r="B2086" s="1"/>
      <c r="C2086" s="351">
        <v>6480</v>
      </c>
      <c r="D2086" s="352" t="s">
        <v>2145</v>
      </c>
      <c r="E2086" s="353" t="s">
        <v>119</v>
      </c>
      <c r="F2086" s="354">
        <v>16112</v>
      </c>
      <c r="G2086" s="288" t="s">
        <v>117</v>
      </c>
      <c r="H2086" s="288"/>
      <c r="I2086" s="1"/>
      <c r="J2086" s="549"/>
      <c r="K2086" s="10"/>
      <c r="M2086" s="548"/>
      <c r="N2086" s="548"/>
    </row>
    <row r="2087" spans="2:14" s="5" customFormat="1" ht="63">
      <c r="B2087" s="1"/>
      <c r="C2087" s="351">
        <v>6482</v>
      </c>
      <c r="D2087" s="352" t="s">
        <v>2146</v>
      </c>
      <c r="E2087" s="353" t="s">
        <v>785</v>
      </c>
      <c r="F2087" s="354">
        <v>77653</v>
      </c>
      <c r="G2087" s="288" t="s">
        <v>117</v>
      </c>
      <c r="H2087" s="288"/>
      <c r="I2087" s="1"/>
      <c r="J2087" s="549"/>
      <c r="K2087" s="10"/>
      <c r="M2087" s="548"/>
      <c r="N2087" s="548"/>
    </row>
    <row r="2088" spans="2:14" s="5" customFormat="1" ht="78.75">
      <c r="B2088" s="1"/>
      <c r="C2088" s="351">
        <v>6483</v>
      </c>
      <c r="D2088" s="352" t="s">
        <v>2147</v>
      </c>
      <c r="E2088" s="353" t="s">
        <v>1215</v>
      </c>
      <c r="F2088" s="354">
        <v>41971</v>
      </c>
      <c r="G2088" s="288" t="s">
        <v>117</v>
      </c>
      <c r="H2088" s="288" t="s">
        <v>145</v>
      </c>
      <c r="I2088" s="1"/>
      <c r="J2088" s="549"/>
      <c r="K2088" s="10"/>
      <c r="M2088" s="548"/>
      <c r="N2088" s="548"/>
    </row>
    <row r="2089" spans="2:14" s="5" customFormat="1" ht="47.25">
      <c r="B2089" s="1"/>
      <c r="C2089" s="351">
        <v>6484</v>
      </c>
      <c r="D2089" s="352" t="s">
        <v>2148</v>
      </c>
      <c r="E2089" s="353" t="s">
        <v>1215</v>
      </c>
      <c r="F2089" s="354">
        <v>125434</v>
      </c>
      <c r="G2089" s="288" t="s">
        <v>117</v>
      </c>
      <c r="H2089" s="288" t="s">
        <v>145</v>
      </c>
      <c r="I2089" s="1"/>
      <c r="J2089" s="549"/>
      <c r="K2089" s="10"/>
      <c r="M2089" s="548"/>
      <c r="N2089" s="548"/>
    </row>
    <row r="2090" spans="2:14" s="5" customFormat="1" ht="78.75">
      <c r="B2090" s="1"/>
      <c r="C2090" s="351">
        <v>6485</v>
      </c>
      <c r="D2090" s="352" t="s">
        <v>2149</v>
      </c>
      <c r="E2090" s="353" t="s">
        <v>125</v>
      </c>
      <c r="F2090" s="354">
        <v>42922</v>
      </c>
      <c r="G2090" s="288" t="s">
        <v>117</v>
      </c>
      <c r="H2090" s="288"/>
      <c r="I2090" s="1"/>
      <c r="J2090" s="549"/>
      <c r="K2090" s="10"/>
      <c r="M2090" s="548"/>
      <c r="N2090" s="548"/>
    </row>
    <row r="2091" spans="2:14" s="5" customFormat="1" ht="31.5">
      <c r="B2091" s="1"/>
      <c r="C2091" s="351">
        <v>6486</v>
      </c>
      <c r="D2091" s="352" t="s">
        <v>2150</v>
      </c>
      <c r="E2091" s="353" t="s">
        <v>119</v>
      </c>
      <c r="F2091" s="354">
        <v>47792</v>
      </c>
      <c r="G2091" s="288" t="s">
        <v>117</v>
      </c>
      <c r="H2091" s="288"/>
      <c r="I2091" s="1"/>
      <c r="J2091" s="549"/>
      <c r="K2091" s="10"/>
      <c r="M2091" s="548"/>
      <c r="N2091" s="548"/>
    </row>
    <row r="2092" spans="2:14" s="5" customFormat="1" ht="63">
      <c r="B2092" s="1"/>
      <c r="C2092" s="351">
        <v>6487</v>
      </c>
      <c r="D2092" s="352" t="s">
        <v>2151</v>
      </c>
      <c r="E2092" s="353" t="s">
        <v>125</v>
      </c>
      <c r="F2092" s="354">
        <v>83254</v>
      </c>
      <c r="G2092" s="288" t="s">
        <v>117</v>
      </c>
      <c r="H2092" s="288"/>
      <c r="I2092" s="1"/>
      <c r="J2092" s="549"/>
      <c r="K2092" s="10"/>
      <c r="M2092" s="548"/>
      <c r="N2092" s="548"/>
    </row>
    <row r="2093" spans="2:14" s="5" customFormat="1" ht="94.5">
      <c r="B2093" s="1"/>
      <c r="C2093" s="351">
        <v>6488</v>
      </c>
      <c r="D2093" s="352" t="s">
        <v>2152</v>
      </c>
      <c r="E2093" s="353" t="s">
        <v>122</v>
      </c>
      <c r="F2093" s="354">
        <v>199347</v>
      </c>
      <c r="G2093" s="288" t="s">
        <v>117</v>
      </c>
      <c r="H2093" s="288"/>
      <c r="I2093" s="1"/>
      <c r="J2093" s="549"/>
      <c r="K2093" s="10"/>
      <c r="M2093" s="548"/>
      <c r="N2093" s="548"/>
    </row>
    <row r="2094" spans="2:14" s="5" customFormat="1" ht="63">
      <c r="B2094" s="1"/>
      <c r="C2094" s="351">
        <v>6489</v>
      </c>
      <c r="D2094" s="352" t="s">
        <v>2153</v>
      </c>
      <c r="E2094" s="353" t="s">
        <v>122</v>
      </c>
      <c r="F2094" s="354">
        <v>81987</v>
      </c>
      <c r="G2094" s="288" t="s">
        <v>117</v>
      </c>
      <c r="H2094" s="288"/>
      <c r="I2094" s="1"/>
      <c r="J2094" s="549"/>
      <c r="K2094" s="10"/>
      <c r="M2094" s="548"/>
      <c r="N2094" s="548"/>
    </row>
    <row r="2095" spans="2:14" s="5" customFormat="1" ht="110.25">
      <c r="B2095" s="1"/>
      <c r="C2095" s="351">
        <v>6494</v>
      </c>
      <c r="D2095" s="352" t="s">
        <v>2154</v>
      </c>
      <c r="E2095" s="353" t="s">
        <v>122</v>
      </c>
      <c r="F2095" s="354">
        <v>194940</v>
      </c>
      <c r="G2095" s="288" t="s">
        <v>117</v>
      </c>
      <c r="H2095" s="288"/>
      <c r="I2095" s="1"/>
      <c r="J2095" s="549"/>
      <c r="K2095" s="10"/>
      <c r="M2095" s="548"/>
      <c r="N2095" s="548"/>
    </row>
    <row r="2096" spans="2:14" s="5" customFormat="1" ht="126">
      <c r="B2096" s="1"/>
      <c r="C2096" s="351">
        <v>6495</v>
      </c>
      <c r="D2096" s="352" t="s">
        <v>2155</v>
      </c>
      <c r="E2096" s="353" t="s">
        <v>122</v>
      </c>
      <c r="F2096" s="354">
        <v>194940</v>
      </c>
      <c r="G2096" s="288" t="s">
        <v>117</v>
      </c>
      <c r="H2096" s="288"/>
      <c r="I2096" s="1"/>
      <c r="J2096" s="549"/>
      <c r="K2096" s="10"/>
      <c r="M2096" s="548"/>
      <c r="N2096" s="548"/>
    </row>
    <row r="2097" spans="2:14" s="5" customFormat="1" ht="47.25">
      <c r="B2097" s="1"/>
      <c r="C2097" s="351">
        <v>6498</v>
      </c>
      <c r="D2097" s="352" t="s">
        <v>2156</v>
      </c>
      <c r="E2097" s="353" t="s">
        <v>125</v>
      </c>
      <c r="F2097" s="354">
        <v>16951</v>
      </c>
      <c r="G2097" s="288" t="s">
        <v>117</v>
      </c>
      <c r="H2097" s="288"/>
      <c r="I2097" s="1"/>
      <c r="J2097" s="549"/>
      <c r="K2097" s="10"/>
      <c r="M2097" s="548"/>
      <c r="N2097" s="548"/>
    </row>
    <row r="2098" spans="2:14" s="5" customFormat="1" ht="47.25">
      <c r="B2098" s="1"/>
      <c r="C2098" s="351">
        <v>6499</v>
      </c>
      <c r="D2098" s="352" t="s">
        <v>2157</v>
      </c>
      <c r="E2098" s="353" t="s">
        <v>122</v>
      </c>
      <c r="F2098" s="354">
        <v>12144</v>
      </c>
      <c r="G2098" s="288" t="s">
        <v>117</v>
      </c>
      <c r="H2098" s="288"/>
      <c r="I2098" s="1"/>
      <c r="J2098" s="549"/>
      <c r="K2098" s="10"/>
      <c r="M2098" s="548"/>
      <c r="N2098" s="548"/>
    </row>
    <row r="2099" spans="2:14" s="5" customFormat="1" ht="47.25">
      <c r="B2099" s="1"/>
      <c r="C2099" s="351">
        <v>6500</v>
      </c>
      <c r="D2099" s="352" t="s">
        <v>2158</v>
      </c>
      <c r="E2099" s="353" t="s">
        <v>125</v>
      </c>
      <c r="F2099" s="354">
        <v>118968</v>
      </c>
      <c r="G2099" s="288" t="s">
        <v>117</v>
      </c>
      <c r="H2099" s="288"/>
      <c r="I2099" s="1"/>
      <c r="J2099" s="549"/>
      <c r="K2099" s="10"/>
      <c r="M2099" s="548"/>
      <c r="N2099" s="548"/>
    </row>
    <row r="2100" spans="2:14" s="5" customFormat="1" ht="47.25">
      <c r="B2100" s="1"/>
      <c r="C2100" s="351">
        <v>6501</v>
      </c>
      <c r="D2100" s="352" t="s">
        <v>2159</v>
      </c>
      <c r="E2100" s="353" t="s">
        <v>125</v>
      </c>
      <c r="F2100" s="354">
        <v>188345</v>
      </c>
      <c r="G2100" s="288" t="s">
        <v>117</v>
      </c>
      <c r="H2100" s="288"/>
      <c r="I2100" s="1"/>
      <c r="J2100" s="549"/>
      <c r="K2100" s="10"/>
      <c r="M2100" s="548"/>
      <c r="N2100" s="548"/>
    </row>
    <row r="2101" spans="2:14" s="5" customFormat="1" ht="25.5">
      <c r="B2101" s="1"/>
      <c r="C2101" s="351">
        <v>6505</v>
      </c>
      <c r="D2101" s="352" t="s">
        <v>2160</v>
      </c>
      <c r="E2101" s="353" t="s">
        <v>116</v>
      </c>
      <c r="F2101" s="354">
        <v>1623</v>
      </c>
      <c r="G2101" s="288" t="s">
        <v>117</v>
      </c>
      <c r="H2101" s="288"/>
      <c r="I2101" s="1"/>
      <c r="J2101" s="549"/>
      <c r="K2101" s="10"/>
      <c r="M2101" s="548"/>
      <c r="N2101" s="548"/>
    </row>
    <row r="2102" spans="2:14" s="5" customFormat="1" ht="47.25">
      <c r="B2102" s="1"/>
      <c r="C2102" s="351">
        <v>6506</v>
      </c>
      <c r="D2102" s="352" t="s">
        <v>2161</v>
      </c>
      <c r="E2102" s="353" t="s">
        <v>122</v>
      </c>
      <c r="F2102" s="354">
        <v>135227</v>
      </c>
      <c r="G2102" s="288" t="s">
        <v>117</v>
      </c>
      <c r="H2102" s="288" t="s">
        <v>145</v>
      </c>
      <c r="I2102" s="1"/>
      <c r="J2102" s="549"/>
      <c r="K2102" s="10"/>
      <c r="M2102" s="548"/>
      <c r="N2102" s="548"/>
    </row>
    <row r="2103" spans="2:14" s="5" customFormat="1" ht="47.25">
      <c r="B2103" s="1"/>
      <c r="C2103" s="351">
        <v>6507</v>
      </c>
      <c r="D2103" s="352" t="s">
        <v>2162</v>
      </c>
      <c r="E2103" s="353" t="s">
        <v>116</v>
      </c>
      <c r="F2103" s="354">
        <v>224934</v>
      </c>
      <c r="G2103" s="288" t="s">
        <v>117</v>
      </c>
      <c r="H2103" s="288"/>
      <c r="I2103" s="1"/>
      <c r="J2103" s="549"/>
      <c r="K2103" s="10"/>
      <c r="M2103" s="548"/>
      <c r="N2103" s="548"/>
    </row>
    <row r="2104" spans="2:14" s="5" customFormat="1" ht="47.25">
      <c r="B2104" s="1"/>
      <c r="C2104" s="351">
        <v>6510</v>
      </c>
      <c r="D2104" s="352" t="s">
        <v>2163</v>
      </c>
      <c r="E2104" s="353" t="s">
        <v>122</v>
      </c>
      <c r="F2104" s="354">
        <v>41502</v>
      </c>
      <c r="G2104" s="288" t="s">
        <v>117</v>
      </c>
      <c r="H2104" s="288" t="s">
        <v>145</v>
      </c>
      <c r="I2104" s="1"/>
      <c r="J2104" s="549"/>
      <c r="K2104" s="10"/>
      <c r="M2104" s="548"/>
      <c r="N2104" s="548"/>
    </row>
    <row r="2105" spans="2:14" s="5" customFormat="1" ht="31.5">
      <c r="B2105" s="1"/>
      <c r="C2105" s="351">
        <v>6511</v>
      </c>
      <c r="D2105" s="352" t="s">
        <v>2164</v>
      </c>
      <c r="E2105" s="353" t="s">
        <v>116</v>
      </c>
      <c r="F2105" s="354">
        <v>250230</v>
      </c>
      <c r="G2105" s="288" t="s">
        <v>117</v>
      </c>
      <c r="H2105" s="288"/>
      <c r="I2105" s="1"/>
      <c r="J2105" s="549"/>
      <c r="K2105" s="10"/>
      <c r="M2105" s="548"/>
      <c r="N2105" s="548"/>
    </row>
    <row r="2106" spans="2:14" s="5" customFormat="1" ht="47.25">
      <c r="B2106" s="1"/>
      <c r="C2106" s="351">
        <v>6512</v>
      </c>
      <c r="D2106" s="352" t="s">
        <v>2165</v>
      </c>
      <c r="E2106" s="353" t="s">
        <v>119</v>
      </c>
      <c r="F2106" s="354">
        <v>446157</v>
      </c>
      <c r="G2106" s="288" t="s">
        <v>117</v>
      </c>
      <c r="H2106" s="288" t="s">
        <v>145</v>
      </c>
      <c r="I2106" s="1"/>
      <c r="J2106" s="549"/>
      <c r="K2106" s="10"/>
      <c r="M2106" s="548"/>
      <c r="N2106" s="548"/>
    </row>
    <row r="2107" spans="2:14" s="5" customFormat="1" ht="31.5">
      <c r="B2107" s="1"/>
      <c r="C2107" s="351">
        <v>6514</v>
      </c>
      <c r="D2107" s="352" t="s">
        <v>2166</v>
      </c>
      <c r="E2107" s="353" t="s">
        <v>125</v>
      </c>
      <c r="F2107" s="354">
        <v>3591</v>
      </c>
      <c r="G2107" s="288" t="s">
        <v>117</v>
      </c>
      <c r="H2107" s="288"/>
      <c r="I2107" s="1"/>
      <c r="J2107" s="549"/>
      <c r="K2107" s="10"/>
      <c r="M2107" s="548"/>
      <c r="N2107" s="548"/>
    </row>
    <row r="2108" spans="2:14" s="5" customFormat="1" ht="31.5">
      <c r="B2108" s="1"/>
      <c r="C2108" s="351">
        <v>6515</v>
      </c>
      <c r="D2108" s="352" t="s">
        <v>2167</v>
      </c>
      <c r="E2108" s="353" t="s">
        <v>122</v>
      </c>
      <c r="F2108" s="354">
        <v>6847</v>
      </c>
      <c r="G2108" s="288" t="s">
        <v>117</v>
      </c>
      <c r="H2108" s="288"/>
      <c r="I2108" s="1"/>
      <c r="J2108" s="549"/>
      <c r="K2108" s="10"/>
      <c r="M2108" s="548"/>
      <c r="N2108" s="548"/>
    </row>
    <row r="2109" spans="2:14" s="5" customFormat="1" ht="78.75">
      <c r="B2109" s="1"/>
      <c r="C2109" s="351">
        <v>6517</v>
      </c>
      <c r="D2109" s="352" t="s">
        <v>2168</v>
      </c>
      <c r="E2109" s="353" t="s">
        <v>472</v>
      </c>
      <c r="F2109" s="354">
        <v>9975</v>
      </c>
      <c r="G2109" s="288" t="s">
        <v>117</v>
      </c>
      <c r="H2109" s="288" t="s">
        <v>145</v>
      </c>
      <c r="I2109" s="1"/>
      <c r="J2109" s="549"/>
      <c r="K2109" s="10"/>
      <c r="M2109" s="548"/>
      <c r="N2109" s="548"/>
    </row>
    <row r="2110" spans="2:14" s="5" customFormat="1" ht="31.5">
      <c r="B2110" s="1"/>
      <c r="C2110" s="351">
        <v>6518</v>
      </c>
      <c r="D2110" s="352" t="s">
        <v>2169</v>
      </c>
      <c r="E2110" s="353" t="s">
        <v>125</v>
      </c>
      <c r="F2110" s="354">
        <v>120510</v>
      </c>
      <c r="G2110" s="288" t="s">
        <v>117</v>
      </c>
      <c r="H2110" s="288"/>
      <c r="I2110" s="1"/>
      <c r="J2110" s="549"/>
      <c r="K2110" s="10"/>
      <c r="M2110" s="548"/>
      <c r="N2110" s="548"/>
    </row>
    <row r="2111" spans="2:14" s="5" customFormat="1" ht="31.5">
      <c r="B2111" s="1"/>
      <c r="C2111" s="351">
        <v>6519</v>
      </c>
      <c r="D2111" s="352" t="s">
        <v>2170</v>
      </c>
      <c r="E2111" s="353" t="s">
        <v>125</v>
      </c>
      <c r="F2111" s="354">
        <v>22882</v>
      </c>
      <c r="G2111" s="288" t="s">
        <v>117</v>
      </c>
      <c r="H2111" s="288"/>
      <c r="I2111" s="1"/>
      <c r="J2111" s="549"/>
      <c r="K2111" s="10"/>
      <c r="M2111" s="548"/>
      <c r="N2111" s="548"/>
    </row>
    <row r="2112" spans="2:14" s="5" customFormat="1" ht="31.5">
      <c r="B2112" s="1"/>
      <c r="C2112" s="351">
        <v>6520</v>
      </c>
      <c r="D2112" s="352" t="s">
        <v>2171</v>
      </c>
      <c r="E2112" s="353" t="s">
        <v>125</v>
      </c>
      <c r="F2112" s="354">
        <v>11482</v>
      </c>
      <c r="G2112" s="288" t="s">
        <v>117</v>
      </c>
      <c r="H2112" s="288"/>
      <c r="I2112" s="1"/>
      <c r="J2112" s="549"/>
      <c r="K2112" s="10"/>
      <c r="M2112" s="548"/>
      <c r="N2112" s="548"/>
    </row>
    <row r="2113" spans="2:14" s="5" customFormat="1" ht="31.5">
      <c r="B2113" s="1"/>
      <c r="C2113" s="351">
        <v>6521</v>
      </c>
      <c r="D2113" s="352" t="s">
        <v>2172</v>
      </c>
      <c r="E2113" s="353" t="s">
        <v>125</v>
      </c>
      <c r="F2113" s="354">
        <v>6629</v>
      </c>
      <c r="G2113" s="288" t="s">
        <v>117</v>
      </c>
      <c r="H2113" s="288"/>
      <c r="I2113" s="1"/>
      <c r="J2113" s="549"/>
      <c r="K2113" s="10"/>
      <c r="M2113" s="548"/>
      <c r="N2113" s="548"/>
    </row>
    <row r="2114" spans="2:14" s="5" customFormat="1" ht="31.5">
      <c r="B2114" s="1"/>
      <c r="C2114" s="351">
        <v>6523</v>
      </c>
      <c r="D2114" s="352" t="s">
        <v>2173</v>
      </c>
      <c r="E2114" s="353" t="s">
        <v>125</v>
      </c>
      <c r="F2114" s="354">
        <v>13225</v>
      </c>
      <c r="G2114" s="288" t="s">
        <v>117</v>
      </c>
      <c r="H2114" s="288"/>
      <c r="I2114" s="1"/>
      <c r="J2114" s="549"/>
      <c r="K2114" s="10"/>
      <c r="M2114" s="548"/>
      <c r="N2114" s="548"/>
    </row>
    <row r="2115" spans="2:14" s="5" customFormat="1" ht="31.5">
      <c r="B2115" s="1"/>
      <c r="C2115" s="351">
        <v>6524</v>
      </c>
      <c r="D2115" s="352" t="s">
        <v>2174</v>
      </c>
      <c r="E2115" s="353" t="s">
        <v>125</v>
      </c>
      <c r="F2115" s="354">
        <v>48532</v>
      </c>
      <c r="G2115" s="288" t="s">
        <v>117</v>
      </c>
      <c r="H2115" s="288"/>
      <c r="I2115" s="1"/>
      <c r="J2115" s="549"/>
      <c r="K2115" s="10"/>
      <c r="M2115" s="548"/>
      <c r="N2115" s="548"/>
    </row>
    <row r="2116" spans="2:14" s="5" customFormat="1" ht="31.5">
      <c r="B2116" s="1"/>
      <c r="C2116" s="351">
        <v>6525</v>
      </c>
      <c r="D2116" s="352" t="s">
        <v>2175</v>
      </c>
      <c r="E2116" s="353" t="s">
        <v>125</v>
      </c>
      <c r="F2116" s="354">
        <v>107742</v>
      </c>
      <c r="G2116" s="288" t="s">
        <v>117</v>
      </c>
      <c r="H2116" s="288"/>
      <c r="I2116" s="1"/>
      <c r="J2116" s="549"/>
      <c r="K2116" s="10"/>
      <c r="M2116" s="548"/>
      <c r="N2116" s="548"/>
    </row>
    <row r="2117" spans="2:14" s="5" customFormat="1" ht="110.25">
      <c r="B2117" s="1"/>
      <c r="C2117" s="351">
        <v>6527</v>
      </c>
      <c r="D2117" s="352" t="s">
        <v>2176</v>
      </c>
      <c r="E2117" s="353" t="s">
        <v>125</v>
      </c>
      <c r="F2117" s="354">
        <v>490303</v>
      </c>
      <c r="G2117" s="288" t="s">
        <v>117</v>
      </c>
      <c r="H2117" s="288"/>
      <c r="I2117" s="1"/>
      <c r="J2117" s="549"/>
      <c r="K2117" s="10"/>
      <c r="M2117" s="548"/>
      <c r="N2117" s="548"/>
    </row>
    <row r="2118" spans="2:14" s="5" customFormat="1" ht="126">
      <c r="B2118" s="1"/>
      <c r="C2118" s="351">
        <v>6528</v>
      </c>
      <c r="D2118" s="352" t="s">
        <v>2177</v>
      </c>
      <c r="E2118" s="353" t="s">
        <v>122</v>
      </c>
      <c r="F2118" s="354">
        <v>196404</v>
      </c>
      <c r="G2118" s="288" t="s">
        <v>117</v>
      </c>
      <c r="H2118" s="288"/>
      <c r="I2118" s="1"/>
      <c r="J2118" s="549"/>
      <c r="K2118" s="10"/>
      <c r="M2118" s="548"/>
      <c r="N2118" s="548"/>
    </row>
    <row r="2119" spans="2:14" s="5" customFormat="1" ht="110.25">
      <c r="B2119" s="1"/>
      <c r="C2119" s="351">
        <v>6529</v>
      </c>
      <c r="D2119" s="352" t="s">
        <v>2178</v>
      </c>
      <c r="E2119" s="353" t="s">
        <v>122</v>
      </c>
      <c r="F2119" s="354">
        <v>199513</v>
      </c>
      <c r="G2119" s="288" t="s">
        <v>117</v>
      </c>
      <c r="H2119" s="288"/>
      <c r="I2119" s="1"/>
      <c r="J2119" s="549"/>
      <c r="K2119" s="10"/>
      <c r="M2119" s="548"/>
      <c r="N2119" s="548"/>
    </row>
    <row r="2120" spans="2:14" s="5" customFormat="1" ht="47.25">
      <c r="B2120" s="1"/>
      <c r="C2120" s="351">
        <v>6532</v>
      </c>
      <c r="D2120" s="352" t="s">
        <v>2179</v>
      </c>
      <c r="E2120" s="353" t="s">
        <v>125</v>
      </c>
      <c r="F2120" s="354">
        <v>47437</v>
      </c>
      <c r="G2120" s="288" t="s">
        <v>117</v>
      </c>
      <c r="H2120" s="288"/>
      <c r="I2120" s="1"/>
      <c r="J2120" s="549"/>
      <c r="K2120" s="10"/>
      <c r="M2120" s="548"/>
      <c r="N2120" s="548"/>
    </row>
    <row r="2121" spans="2:14" s="5" customFormat="1" ht="78.75">
      <c r="B2121" s="1"/>
      <c r="C2121" s="351">
        <v>6533</v>
      </c>
      <c r="D2121" s="352" t="s">
        <v>2180</v>
      </c>
      <c r="E2121" s="353" t="s">
        <v>116</v>
      </c>
      <c r="F2121" s="354">
        <v>24319</v>
      </c>
      <c r="G2121" s="288" t="s">
        <v>117</v>
      </c>
      <c r="H2121" s="288"/>
      <c r="I2121" s="1"/>
      <c r="J2121" s="549"/>
      <c r="K2121" s="10"/>
      <c r="M2121" s="548"/>
      <c r="N2121" s="548"/>
    </row>
    <row r="2122" spans="2:14" s="5" customFormat="1" ht="47.25">
      <c r="B2122" s="1"/>
      <c r="C2122" s="351">
        <v>6534</v>
      </c>
      <c r="D2122" s="352" t="s">
        <v>2181</v>
      </c>
      <c r="E2122" s="353" t="s">
        <v>116</v>
      </c>
      <c r="F2122" s="354">
        <v>136657</v>
      </c>
      <c r="G2122" s="288" t="s">
        <v>117</v>
      </c>
      <c r="H2122" s="288"/>
      <c r="I2122" s="1"/>
      <c r="J2122" s="549"/>
      <c r="K2122" s="10"/>
      <c r="M2122" s="548"/>
      <c r="N2122" s="548"/>
    </row>
    <row r="2123" spans="2:14" s="5" customFormat="1" ht="31.5">
      <c r="B2123" s="1"/>
      <c r="C2123" s="351">
        <v>6535</v>
      </c>
      <c r="D2123" s="352" t="s">
        <v>2182</v>
      </c>
      <c r="E2123" s="353" t="s">
        <v>116</v>
      </c>
      <c r="F2123" s="354">
        <v>34075</v>
      </c>
      <c r="G2123" s="288" t="s">
        <v>117</v>
      </c>
      <c r="H2123" s="288"/>
      <c r="I2123" s="1"/>
      <c r="J2123" s="549"/>
      <c r="K2123" s="10"/>
      <c r="M2123" s="548"/>
      <c r="N2123" s="548"/>
    </row>
    <row r="2124" spans="2:14" s="5" customFormat="1" ht="47.25">
      <c r="B2124" s="1"/>
      <c r="C2124" s="351">
        <v>6536</v>
      </c>
      <c r="D2124" s="352" t="s">
        <v>2183</v>
      </c>
      <c r="E2124" s="353" t="s">
        <v>116</v>
      </c>
      <c r="F2124" s="354">
        <v>37456</v>
      </c>
      <c r="G2124" s="288" t="s">
        <v>117</v>
      </c>
      <c r="H2124" s="288"/>
      <c r="I2124" s="1"/>
      <c r="J2124" s="549"/>
      <c r="K2124" s="10"/>
      <c r="M2124" s="548"/>
      <c r="N2124" s="548"/>
    </row>
    <row r="2125" spans="2:14" s="5" customFormat="1" ht="47.25">
      <c r="B2125" s="1"/>
      <c r="C2125" s="351">
        <v>6538</v>
      </c>
      <c r="D2125" s="352" t="s">
        <v>2184</v>
      </c>
      <c r="E2125" s="353" t="s">
        <v>122</v>
      </c>
      <c r="F2125" s="354">
        <v>209511</v>
      </c>
      <c r="G2125" s="288" t="s">
        <v>117</v>
      </c>
      <c r="H2125" s="288"/>
      <c r="I2125" s="1"/>
      <c r="J2125" s="549"/>
      <c r="K2125" s="10"/>
      <c r="M2125" s="548"/>
      <c r="N2125" s="548"/>
    </row>
    <row r="2126" spans="2:14" s="5" customFormat="1" ht="47.25">
      <c r="B2126" s="1"/>
      <c r="C2126" s="351">
        <v>6541</v>
      </c>
      <c r="D2126" s="352" t="s">
        <v>2185</v>
      </c>
      <c r="E2126" s="353" t="s">
        <v>122</v>
      </c>
      <c r="F2126" s="354">
        <v>163779</v>
      </c>
      <c r="G2126" s="288" t="s">
        <v>117</v>
      </c>
      <c r="H2126" s="288" t="s">
        <v>145</v>
      </c>
      <c r="I2126" s="1"/>
      <c r="J2126" s="549"/>
      <c r="K2126" s="10"/>
      <c r="M2126" s="548"/>
      <c r="N2126" s="548"/>
    </row>
    <row r="2127" spans="2:14" s="5" customFormat="1" ht="31.5">
      <c r="B2127" s="1"/>
      <c r="C2127" s="351">
        <v>6542</v>
      </c>
      <c r="D2127" s="352" t="s">
        <v>2186</v>
      </c>
      <c r="E2127" s="353" t="s">
        <v>125</v>
      </c>
      <c r="F2127" s="354">
        <v>60953</v>
      </c>
      <c r="G2127" s="288" t="s">
        <v>117</v>
      </c>
      <c r="H2127" s="288"/>
      <c r="I2127" s="1"/>
      <c r="J2127" s="549"/>
      <c r="K2127" s="10"/>
      <c r="M2127" s="548"/>
      <c r="N2127" s="548"/>
    </row>
    <row r="2128" spans="2:14" s="5" customFormat="1" ht="31.5">
      <c r="B2128" s="1"/>
      <c r="C2128" s="351">
        <v>6543</v>
      </c>
      <c r="D2128" s="352" t="s">
        <v>2187</v>
      </c>
      <c r="E2128" s="353" t="s">
        <v>125</v>
      </c>
      <c r="F2128" s="354">
        <v>6125</v>
      </c>
      <c r="G2128" s="288" t="s">
        <v>117</v>
      </c>
      <c r="H2128" s="288"/>
      <c r="I2128" s="1"/>
      <c r="J2128" s="549"/>
      <c r="K2128" s="10"/>
      <c r="M2128" s="548"/>
      <c r="N2128" s="548"/>
    </row>
    <row r="2129" spans="2:14" s="5" customFormat="1" ht="31.5">
      <c r="B2129" s="1"/>
      <c r="C2129" s="351">
        <v>6544</v>
      </c>
      <c r="D2129" s="352" t="s">
        <v>2188</v>
      </c>
      <c r="E2129" s="353" t="s">
        <v>125</v>
      </c>
      <c r="F2129" s="354">
        <v>5500</v>
      </c>
      <c r="G2129" s="288" t="s">
        <v>117</v>
      </c>
      <c r="H2129" s="288"/>
      <c r="I2129" s="1"/>
      <c r="J2129" s="549"/>
      <c r="K2129" s="10"/>
      <c r="M2129" s="548"/>
      <c r="N2129" s="548"/>
    </row>
    <row r="2130" spans="2:14" s="5" customFormat="1" ht="78.75">
      <c r="B2130" s="1"/>
      <c r="C2130" s="351">
        <v>6547</v>
      </c>
      <c r="D2130" s="352" t="s">
        <v>2189</v>
      </c>
      <c r="E2130" s="353" t="s">
        <v>125</v>
      </c>
      <c r="F2130" s="354">
        <v>258231</v>
      </c>
      <c r="G2130" s="288" t="s">
        <v>117</v>
      </c>
      <c r="H2130" s="288" t="s">
        <v>145</v>
      </c>
      <c r="I2130" s="1"/>
      <c r="J2130" s="549"/>
      <c r="K2130" s="10"/>
      <c r="M2130" s="548"/>
      <c r="N2130" s="548"/>
    </row>
    <row r="2131" spans="2:14" s="5" customFormat="1" ht="47.25">
      <c r="B2131" s="1"/>
      <c r="C2131" s="351">
        <v>6548</v>
      </c>
      <c r="D2131" s="352" t="s">
        <v>2190</v>
      </c>
      <c r="E2131" s="353" t="s">
        <v>125</v>
      </c>
      <c r="F2131" s="354">
        <v>129717</v>
      </c>
      <c r="G2131" s="288" t="s">
        <v>117</v>
      </c>
      <c r="H2131" s="288"/>
      <c r="I2131" s="1"/>
      <c r="J2131" s="549"/>
      <c r="K2131" s="10"/>
      <c r="M2131" s="548"/>
      <c r="N2131" s="548"/>
    </row>
    <row r="2132" spans="2:14" s="5" customFormat="1" ht="78.75">
      <c r="B2132" s="1"/>
      <c r="C2132" s="351">
        <v>6551</v>
      </c>
      <c r="D2132" s="352" t="s">
        <v>2191</v>
      </c>
      <c r="E2132" s="353" t="s">
        <v>116</v>
      </c>
      <c r="F2132" s="354">
        <v>101612</v>
      </c>
      <c r="G2132" s="288" t="s">
        <v>117</v>
      </c>
      <c r="H2132" s="288" t="s">
        <v>145</v>
      </c>
      <c r="I2132" s="1"/>
      <c r="J2132" s="549"/>
      <c r="K2132" s="10"/>
      <c r="M2132" s="548"/>
      <c r="N2132" s="548"/>
    </row>
    <row r="2133" spans="2:14" s="5" customFormat="1" ht="31.5">
      <c r="B2133" s="1"/>
      <c r="C2133" s="351">
        <v>6553</v>
      </c>
      <c r="D2133" s="352" t="s">
        <v>2192</v>
      </c>
      <c r="E2133" s="353" t="s">
        <v>125</v>
      </c>
      <c r="F2133" s="354">
        <v>24794</v>
      </c>
      <c r="G2133" s="288" t="s">
        <v>117</v>
      </c>
      <c r="H2133" s="288"/>
      <c r="I2133" s="1"/>
      <c r="J2133" s="549"/>
      <c r="K2133" s="10"/>
      <c r="M2133" s="548"/>
      <c r="N2133" s="548"/>
    </row>
    <row r="2134" spans="2:14" s="5" customFormat="1" ht="63">
      <c r="B2134" s="1"/>
      <c r="C2134" s="351">
        <v>6554</v>
      </c>
      <c r="D2134" s="352" t="s">
        <v>2193</v>
      </c>
      <c r="E2134" s="353" t="s">
        <v>122</v>
      </c>
      <c r="F2134" s="354">
        <v>316</v>
      </c>
      <c r="G2134" s="288" t="s">
        <v>117</v>
      </c>
      <c r="H2134" s="288"/>
      <c r="I2134" s="1"/>
      <c r="J2134" s="549"/>
      <c r="K2134" s="10"/>
      <c r="M2134" s="548"/>
      <c r="N2134" s="548"/>
    </row>
    <row r="2135" spans="2:14" s="5" customFormat="1" ht="31.5">
      <c r="B2135" s="1"/>
      <c r="C2135" s="351">
        <v>6555</v>
      </c>
      <c r="D2135" s="352" t="s">
        <v>2194</v>
      </c>
      <c r="E2135" s="353" t="s">
        <v>125</v>
      </c>
      <c r="F2135" s="354">
        <v>3016</v>
      </c>
      <c r="G2135" s="288" t="s">
        <v>117</v>
      </c>
      <c r="H2135" s="288"/>
      <c r="I2135" s="1"/>
      <c r="J2135" s="549"/>
      <c r="K2135" s="10"/>
      <c r="M2135" s="548"/>
      <c r="N2135" s="548"/>
    </row>
    <row r="2136" spans="2:14" s="5" customFormat="1" ht="31.5">
      <c r="B2136" s="1"/>
      <c r="C2136" s="351">
        <v>6556</v>
      </c>
      <c r="D2136" s="352" t="s">
        <v>2195</v>
      </c>
      <c r="E2136" s="353" t="s">
        <v>125</v>
      </c>
      <c r="F2136" s="354">
        <v>70064</v>
      </c>
      <c r="G2136" s="288" t="s">
        <v>117</v>
      </c>
      <c r="H2136" s="288"/>
      <c r="I2136" s="1"/>
      <c r="J2136" s="549"/>
      <c r="K2136" s="10"/>
      <c r="M2136" s="548"/>
      <c r="N2136" s="548"/>
    </row>
    <row r="2137" spans="2:14" s="5" customFormat="1" ht="63">
      <c r="B2137" s="1"/>
      <c r="C2137" s="351">
        <v>6557</v>
      </c>
      <c r="D2137" s="352" t="s">
        <v>2196</v>
      </c>
      <c r="E2137" s="353" t="s">
        <v>125</v>
      </c>
      <c r="F2137" s="354">
        <v>18995814</v>
      </c>
      <c r="G2137" s="288" t="s">
        <v>117</v>
      </c>
      <c r="H2137" s="288"/>
      <c r="I2137" s="1"/>
      <c r="J2137" s="549"/>
      <c r="K2137" s="10"/>
      <c r="M2137" s="548"/>
      <c r="N2137" s="548"/>
    </row>
    <row r="2138" spans="2:14" s="5" customFormat="1" ht="63">
      <c r="B2138" s="1"/>
      <c r="C2138" s="351">
        <v>6559</v>
      </c>
      <c r="D2138" s="352" t="s">
        <v>2197</v>
      </c>
      <c r="E2138" s="353" t="s">
        <v>125</v>
      </c>
      <c r="F2138" s="354">
        <v>556993</v>
      </c>
      <c r="G2138" s="288" t="s">
        <v>117</v>
      </c>
      <c r="H2138" s="288" t="s">
        <v>145</v>
      </c>
      <c r="I2138" s="1"/>
      <c r="J2138" s="549"/>
      <c r="K2138" s="10"/>
      <c r="M2138" s="548"/>
      <c r="N2138" s="548"/>
    </row>
    <row r="2139" spans="2:14" s="5" customFormat="1" ht="173.25">
      <c r="B2139" s="1"/>
      <c r="C2139" s="351">
        <v>6560</v>
      </c>
      <c r="D2139" s="352" t="s">
        <v>2198</v>
      </c>
      <c r="E2139" s="353" t="s">
        <v>125</v>
      </c>
      <c r="F2139" s="354">
        <v>3203457</v>
      </c>
      <c r="G2139" s="288" t="s">
        <v>117</v>
      </c>
      <c r="H2139" s="288"/>
      <c r="I2139" s="1"/>
      <c r="J2139" s="549"/>
      <c r="K2139" s="10"/>
      <c r="M2139" s="548"/>
      <c r="N2139" s="548"/>
    </row>
    <row r="2140" spans="2:14" s="5" customFormat="1" ht="63">
      <c r="B2140" s="1"/>
      <c r="C2140" s="351">
        <v>6562</v>
      </c>
      <c r="D2140" s="352" t="s">
        <v>2199</v>
      </c>
      <c r="E2140" s="353" t="s">
        <v>116</v>
      </c>
      <c r="F2140" s="354">
        <v>62075</v>
      </c>
      <c r="G2140" s="288" t="s">
        <v>117</v>
      </c>
      <c r="H2140" s="288"/>
      <c r="I2140" s="1"/>
      <c r="J2140" s="549"/>
      <c r="K2140" s="10"/>
      <c r="M2140" s="548"/>
      <c r="N2140" s="548"/>
    </row>
    <row r="2141" spans="2:14" s="5" customFormat="1" ht="63">
      <c r="B2141" s="1"/>
      <c r="C2141" s="351">
        <v>6563</v>
      </c>
      <c r="D2141" s="352" t="s">
        <v>2200</v>
      </c>
      <c r="E2141" s="353" t="s">
        <v>122</v>
      </c>
      <c r="F2141" s="354">
        <v>17470</v>
      </c>
      <c r="G2141" s="288" t="s">
        <v>117</v>
      </c>
      <c r="H2141" s="288"/>
      <c r="I2141" s="1"/>
      <c r="J2141" s="549"/>
      <c r="K2141" s="10"/>
      <c r="M2141" s="548"/>
      <c r="N2141" s="548"/>
    </row>
    <row r="2142" spans="2:14" s="5" customFormat="1" ht="63">
      <c r="B2142" s="1"/>
      <c r="C2142" s="351">
        <v>6564</v>
      </c>
      <c r="D2142" s="352" t="s">
        <v>2201</v>
      </c>
      <c r="E2142" s="353" t="s">
        <v>116</v>
      </c>
      <c r="F2142" s="354">
        <v>445001</v>
      </c>
      <c r="G2142" s="288" t="s">
        <v>117</v>
      </c>
      <c r="H2142" s="288" t="s">
        <v>145</v>
      </c>
      <c r="I2142" s="1"/>
      <c r="J2142" s="549"/>
      <c r="K2142" s="10"/>
      <c r="M2142" s="548"/>
      <c r="N2142" s="548"/>
    </row>
    <row r="2143" spans="2:14" s="5" customFormat="1" ht="78.75">
      <c r="B2143" s="1"/>
      <c r="C2143" s="351">
        <v>6565</v>
      </c>
      <c r="D2143" s="352" t="s">
        <v>2202</v>
      </c>
      <c r="E2143" s="353" t="s">
        <v>122</v>
      </c>
      <c r="F2143" s="354">
        <v>41702</v>
      </c>
      <c r="G2143" s="288" t="s">
        <v>117</v>
      </c>
      <c r="H2143" s="288"/>
      <c r="I2143" s="1"/>
      <c r="J2143" s="549"/>
      <c r="K2143" s="10"/>
      <c r="M2143" s="548"/>
      <c r="N2143" s="548"/>
    </row>
    <row r="2144" spans="2:14" s="5" customFormat="1" ht="63">
      <c r="B2144" s="1"/>
      <c r="C2144" s="351">
        <v>6567</v>
      </c>
      <c r="D2144" s="352" t="s">
        <v>2203</v>
      </c>
      <c r="E2144" s="353" t="s">
        <v>122</v>
      </c>
      <c r="F2144" s="354">
        <v>230907</v>
      </c>
      <c r="G2144" s="288" t="s">
        <v>117</v>
      </c>
      <c r="H2144" s="288" t="s">
        <v>145</v>
      </c>
      <c r="I2144" s="1"/>
      <c r="J2144" s="549"/>
      <c r="K2144" s="10"/>
      <c r="M2144" s="548"/>
      <c r="N2144" s="548"/>
    </row>
    <row r="2145" spans="2:14" s="5" customFormat="1" ht="78.75">
      <c r="B2145" s="1"/>
      <c r="C2145" s="351">
        <v>6568</v>
      </c>
      <c r="D2145" s="352" t="s">
        <v>2204</v>
      </c>
      <c r="E2145" s="353" t="s">
        <v>122</v>
      </c>
      <c r="F2145" s="354">
        <v>31892</v>
      </c>
      <c r="G2145" s="288" t="s">
        <v>117</v>
      </c>
      <c r="H2145" s="288"/>
      <c r="I2145" s="1"/>
      <c r="J2145" s="549"/>
      <c r="K2145" s="10"/>
      <c r="M2145" s="548"/>
      <c r="N2145" s="548"/>
    </row>
    <row r="2146" spans="2:14" s="5" customFormat="1" ht="78.75">
      <c r="B2146" s="1"/>
      <c r="C2146" s="351">
        <v>6569</v>
      </c>
      <c r="D2146" s="352" t="s">
        <v>2205</v>
      </c>
      <c r="E2146" s="353" t="s">
        <v>125</v>
      </c>
      <c r="F2146" s="354">
        <v>285600</v>
      </c>
      <c r="G2146" s="288" t="s">
        <v>117</v>
      </c>
      <c r="H2146" s="288"/>
      <c r="I2146" s="1"/>
      <c r="J2146" s="549"/>
      <c r="K2146" s="10"/>
      <c r="M2146" s="548"/>
      <c r="N2146" s="548"/>
    </row>
    <row r="2147" spans="2:14" s="5" customFormat="1" ht="47.25">
      <c r="B2147" s="1"/>
      <c r="C2147" s="351">
        <v>6570</v>
      </c>
      <c r="D2147" s="352" t="s">
        <v>2206</v>
      </c>
      <c r="E2147" s="353" t="s">
        <v>116</v>
      </c>
      <c r="F2147" s="354">
        <v>35194</v>
      </c>
      <c r="G2147" s="288" t="s">
        <v>117</v>
      </c>
      <c r="H2147" s="288"/>
      <c r="I2147" s="1"/>
      <c r="J2147" s="549"/>
      <c r="K2147" s="10"/>
      <c r="M2147" s="548"/>
      <c r="N2147" s="548"/>
    </row>
    <row r="2148" spans="2:14" s="5" customFormat="1" ht="47.25">
      <c r="B2148" s="1"/>
      <c r="C2148" s="351">
        <v>6571</v>
      </c>
      <c r="D2148" s="352" t="s">
        <v>2207</v>
      </c>
      <c r="E2148" s="353" t="s">
        <v>122</v>
      </c>
      <c r="F2148" s="354">
        <v>2323</v>
      </c>
      <c r="G2148" s="288" t="s">
        <v>117</v>
      </c>
      <c r="H2148" s="288"/>
      <c r="I2148" s="1"/>
      <c r="J2148" s="549"/>
      <c r="K2148" s="10"/>
      <c r="M2148" s="548"/>
      <c r="N2148" s="548"/>
    </row>
    <row r="2149" spans="2:14" s="5" customFormat="1" ht="47.25">
      <c r="B2149" s="1"/>
      <c r="C2149" s="351">
        <v>6572</v>
      </c>
      <c r="D2149" s="352" t="s">
        <v>2208</v>
      </c>
      <c r="E2149" s="353" t="s">
        <v>122</v>
      </c>
      <c r="F2149" s="354">
        <v>1601</v>
      </c>
      <c r="G2149" s="288" t="s">
        <v>117</v>
      </c>
      <c r="H2149" s="288"/>
      <c r="I2149" s="1"/>
      <c r="J2149" s="549"/>
      <c r="K2149" s="10"/>
      <c r="M2149" s="548"/>
      <c r="N2149" s="548"/>
    </row>
    <row r="2150" spans="2:14" s="5" customFormat="1" ht="110.25">
      <c r="B2150" s="1"/>
      <c r="C2150" s="351">
        <v>6573</v>
      </c>
      <c r="D2150" s="352" t="s">
        <v>2209</v>
      </c>
      <c r="E2150" s="353" t="s">
        <v>116</v>
      </c>
      <c r="F2150" s="354">
        <v>47124</v>
      </c>
      <c r="G2150" s="288" t="s">
        <v>117</v>
      </c>
      <c r="H2150" s="288"/>
      <c r="I2150" s="1"/>
      <c r="J2150" s="549"/>
      <c r="K2150" s="10"/>
      <c r="M2150" s="548"/>
      <c r="N2150" s="548"/>
    </row>
    <row r="2151" spans="2:14" s="5" customFormat="1" ht="120">
      <c r="B2151" s="1"/>
      <c r="C2151" s="458">
        <v>6574</v>
      </c>
      <c r="D2151" s="460" t="s">
        <v>2210</v>
      </c>
      <c r="E2151" s="462" t="s">
        <v>125</v>
      </c>
      <c r="F2151" s="464">
        <v>43753</v>
      </c>
      <c r="G2151" s="288" t="s">
        <v>117</v>
      </c>
      <c r="H2151" s="288"/>
      <c r="I2151" s="1"/>
      <c r="J2151" s="549"/>
      <c r="K2151" s="10"/>
      <c r="M2151" s="548"/>
      <c r="N2151" s="548"/>
    </row>
    <row r="2152" spans="2:14" s="5" customFormat="1" ht="141.75">
      <c r="B2152" s="1"/>
      <c r="C2152" s="351">
        <v>6575</v>
      </c>
      <c r="D2152" s="352" t="s">
        <v>2211</v>
      </c>
      <c r="E2152" s="353" t="s">
        <v>125</v>
      </c>
      <c r="F2152" s="354">
        <v>34570</v>
      </c>
      <c r="G2152" s="288" t="s">
        <v>117</v>
      </c>
      <c r="H2152" s="288"/>
      <c r="I2152" s="1"/>
      <c r="J2152" s="549"/>
      <c r="K2152" s="10"/>
      <c r="M2152" s="548"/>
      <c r="N2152" s="548"/>
    </row>
    <row r="2153" spans="2:14" s="5" customFormat="1" ht="126">
      <c r="B2153" s="1"/>
      <c r="C2153" s="351">
        <v>6576</v>
      </c>
      <c r="D2153" s="352" t="s">
        <v>2212</v>
      </c>
      <c r="E2153" s="353" t="s">
        <v>125</v>
      </c>
      <c r="F2153" s="354">
        <v>85825</v>
      </c>
      <c r="G2153" s="288" t="s">
        <v>117</v>
      </c>
      <c r="H2153" s="288"/>
      <c r="I2153" s="1"/>
      <c r="J2153" s="549"/>
      <c r="K2153" s="10"/>
      <c r="M2153" s="548"/>
      <c r="N2153" s="548"/>
    </row>
    <row r="2154" spans="2:14" s="5" customFormat="1" ht="94.5">
      <c r="B2154" s="1"/>
      <c r="C2154" s="351">
        <v>6577</v>
      </c>
      <c r="D2154" s="352" t="s">
        <v>2213</v>
      </c>
      <c r="E2154" s="353" t="s">
        <v>125</v>
      </c>
      <c r="F2154" s="354">
        <v>884109</v>
      </c>
      <c r="G2154" s="288" t="s">
        <v>117</v>
      </c>
      <c r="H2154" s="288" t="s">
        <v>145</v>
      </c>
      <c r="I2154" s="1"/>
      <c r="J2154" s="549"/>
      <c r="K2154" s="10"/>
      <c r="M2154" s="548"/>
      <c r="N2154" s="548"/>
    </row>
    <row r="2155" spans="2:14" s="5" customFormat="1" ht="63">
      <c r="B2155" s="1"/>
      <c r="C2155" s="351">
        <v>6579</v>
      </c>
      <c r="D2155" s="352" t="s">
        <v>2214</v>
      </c>
      <c r="E2155" s="353" t="s">
        <v>122</v>
      </c>
      <c r="F2155" s="354">
        <v>7039</v>
      </c>
      <c r="G2155" s="288" t="s">
        <v>117</v>
      </c>
      <c r="H2155" s="288"/>
      <c r="I2155" s="1"/>
      <c r="J2155" s="549"/>
      <c r="K2155" s="10"/>
      <c r="M2155" s="548"/>
      <c r="N2155" s="548"/>
    </row>
    <row r="2156" spans="2:14" s="5" customFormat="1" ht="60">
      <c r="B2156" s="1"/>
      <c r="C2156" s="458">
        <v>6580</v>
      </c>
      <c r="D2156" s="460" t="s">
        <v>2215</v>
      </c>
      <c r="E2156" s="462" t="s">
        <v>125</v>
      </c>
      <c r="F2156" s="464">
        <v>31675</v>
      </c>
      <c r="G2156" s="288" t="s">
        <v>117</v>
      </c>
      <c r="H2156" s="288"/>
      <c r="I2156" s="1"/>
      <c r="J2156" s="549"/>
      <c r="K2156" s="10"/>
      <c r="M2156" s="548"/>
      <c r="N2156" s="548"/>
    </row>
    <row r="2157" spans="2:14" s="5" customFormat="1" ht="63">
      <c r="B2157" s="1"/>
      <c r="C2157" s="351">
        <v>6581</v>
      </c>
      <c r="D2157" s="352" t="s">
        <v>2216</v>
      </c>
      <c r="E2157" s="353" t="s">
        <v>125</v>
      </c>
      <c r="F2157" s="354">
        <v>9503</v>
      </c>
      <c r="G2157" s="288" t="s">
        <v>117</v>
      </c>
      <c r="H2157" s="288"/>
      <c r="I2157" s="1"/>
      <c r="J2157" s="549"/>
      <c r="K2157" s="10"/>
      <c r="M2157" s="548"/>
      <c r="N2157" s="548"/>
    </row>
    <row r="2158" spans="2:14" s="5" customFormat="1" ht="47.25">
      <c r="B2158" s="1"/>
      <c r="C2158" s="351">
        <v>6582</v>
      </c>
      <c r="D2158" s="352" t="s">
        <v>2217</v>
      </c>
      <c r="E2158" s="353" t="s">
        <v>125</v>
      </c>
      <c r="F2158" s="354">
        <v>159426</v>
      </c>
      <c r="G2158" s="288" t="s">
        <v>117</v>
      </c>
      <c r="H2158" s="288"/>
      <c r="I2158" s="1"/>
      <c r="J2158" s="549"/>
      <c r="K2158" s="10"/>
      <c r="M2158" s="548"/>
      <c r="N2158" s="548"/>
    </row>
    <row r="2159" spans="2:14" s="5" customFormat="1" ht="78.75">
      <c r="B2159" s="1"/>
      <c r="C2159" s="351">
        <v>6583</v>
      </c>
      <c r="D2159" s="352" t="s">
        <v>2218</v>
      </c>
      <c r="E2159" s="353" t="s">
        <v>125</v>
      </c>
      <c r="F2159" s="354">
        <v>112973</v>
      </c>
      <c r="G2159" s="288" t="s">
        <v>117</v>
      </c>
      <c r="H2159" s="288"/>
      <c r="I2159" s="1"/>
      <c r="J2159" s="549"/>
      <c r="K2159" s="10"/>
      <c r="M2159" s="548"/>
      <c r="N2159" s="548"/>
    </row>
    <row r="2160" spans="2:14" s="5" customFormat="1" ht="78.75">
      <c r="B2160" s="1"/>
      <c r="C2160" s="351">
        <v>6584</v>
      </c>
      <c r="D2160" s="352" t="s">
        <v>2219</v>
      </c>
      <c r="E2160" s="353" t="s">
        <v>125</v>
      </c>
      <c r="F2160" s="354">
        <v>13656</v>
      </c>
      <c r="G2160" s="288" t="s">
        <v>117</v>
      </c>
      <c r="H2160" s="288"/>
      <c r="I2160" s="1"/>
      <c r="J2160" s="549"/>
      <c r="K2160" s="10"/>
      <c r="M2160" s="548"/>
      <c r="N2160" s="548"/>
    </row>
    <row r="2161" spans="2:14" s="5" customFormat="1" ht="63">
      <c r="B2161" s="1"/>
      <c r="C2161" s="351">
        <v>6585</v>
      </c>
      <c r="D2161" s="352" t="s">
        <v>2220</v>
      </c>
      <c r="E2161" s="353" t="s">
        <v>125</v>
      </c>
      <c r="F2161" s="354">
        <v>147287</v>
      </c>
      <c r="G2161" s="288" t="s">
        <v>117</v>
      </c>
      <c r="H2161" s="288"/>
      <c r="I2161" s="1"/>
      <c r="J2161" s="549"/>
      <c r="K2161" s="10"/>
      <c r="M2161" s="548"/>
      <c r="N2161" s="548"/>
    </row>
    <row r="2162" spans="2:14" s="5" customFormat="1" ht="78.75">
      <c r="B2162" s="1"/>
      <c r="C2162" s="351">
        <v>6586</v>
      </c>
      <c r="D2162" s="352" t="s">
        <v>2221</v>
      </c>
      <c r="E2162" s="353" t="s">
        <v>125</v>
      </c>
      <c r="F2162" s="354">
        <v>61571</v>
      </c>
      <c r="G2162" s="288" t="s">
        <v>117</v>
      </c>
      <c r="H2162" s="288"/>
      <c r="I2162" s="1"/>
      <c r="J2162" s="549"/>
      <c r="K2162" s="10"/>
      <c r="M2162" s="548"/>
      <c r="N2162" s="548"/>
    </row>
    <row r="2163" spans="2:14" s="5" customFormat="1" ht="63">
      <c r="B2163" s="1"/>
      <c r="C2163" s="351">
        <v>6587</v>
      </c>
      <c r="D2163" s="352" t="s">
        <v>2222</v>
      </c>
      <c r="E2163" s="353" t="s">
        <v>125</v>
      </c>
      <c r="F2163" s="354">
        <v>56030</v>
      </c>
      <c r="G2163" s="288" t="s">
        <v>117</v>
      </c>
      <c r="H2163" s="288"/>
      <c r="I2163" s="1"/>
      <c r="J2163" s="549"/>
      <c r="K2163" s="10"/>
      <c r="M2163" s="548"/>
      <c r="N2163" s="548"/>
    </row>
    <row r="2164" spans="2:14" s="5" customFormat="1" ht="63">
      <c r="B2164" s="1"/>
      <c r="C2164" s="351">
        <v>6588</v>
      </c>
      <c r="D2164" s="352" t="s">
        <v>2223</v>
      </c>
      <c r="E2164" s="353" t="s">
        <v>116</v>
      </c>
      <c r="F2164" s="354">
        <v>43844</v>
      </c>
      <c r="G2164" s="288" t="s">
        <v>117</v>
      </c>
      <c r="H2164" s="288"/>
      <c r="I2164" s="1"/>
      <c r="J2164" s="549"/>
      <c r="K2164" s="10"/>
      <c r="M2164" s="548"/>
      <c r="N2164" s="548"/>
    </row>
    <row r="2165" spans="2:14" s="5" customFormat="1" ht="63">
      <c r="B2165" s="1"/>
      <c r="C2165" s="351">
        <v>6589</v>
      </c>
      <c r="D2165" s="352" t="s">
        <v>2224</v>
      </c>
      <c r="E2165" s="353" t="s">
        <v>122</v>
      </c>
      <c r="F2165" s="354">
        <v>25076</v>
      </c>
      <c r="G2165" s="288" t="s">
        <v>117</v>
      </c>
      <c r="H2165" s="288"/>
      <c r="I2165" s="1"/>
      <c r="J2165" s="549"/>
      <c r="K2165" s="10"/>
      <c r="M2165" s="548"/>
      <c r="N2165" s="548"/>
    </row>
    <row r="2166" spans="2:14" s="5" customFormat="1" ht="63">
      <c r="B2166" s="1"/>
      <c r="C2166" s="351">
        <v>6590</v>
      </c>
      <c r="D2166" s="352" t="s">
        <v>2225</v>
      </c>
      <c r="E2166" s="353" t="s">
        <v>116</v>
      </c>
      <c r="F2166" s="354">
        <v>29766</v>
      </c>
      <c r="G2166" s="288" t="s">
        <v>117</v>
      </c>
      <c r="H2166" s="288"/>
      <c r="I2166" s="1"/>
      <c r="J2166" s="549"/>
      <c r="K2166" s="10"/>
      <c r="M2166" s="548"/>
      <c r="N2166" s="548"/>
    </row>
    <row r="2167" spans="2:14" s="5" customFormat="1" ht="78.75">
      <c r="B2167" s="1"/>
      <c r="C2167" s="351">
        <v>6591</v>
      </c>
      <c r="D2167" s="352" t="s">
        <v>2226</v>
      </c>
      <c r="E2167" s="353" t="s">
        <v>122</v>
      </c>
      <c r="F2167" s="354">
        <v>13633</v>
      </c>
      <c r="G2167" s="288" t="s">
        <v>117</v>
      </c>
      <c r="H2167" s="288"/>
      <c r="I2167" s="1"/>
      <c r="J2167" s="549"/>
      <c r="K2167" s="10"/>
      <c r="M2167" s="548"/>
      <c r="N2167" s="548"/>
    </row>
    <row r="2168" spans="2:14" s="5" customFormat="1" ht="63">
      <c r="B2168" s="1"/>
      <c r="C2168" s="351">
        <v>6592</v>
      </c>
      <c r="D2168" s="352" t="s">
        <v>2227</v>
      </c>
      <c r="E2168" s="353" t="s">
        <v>122</v>
      </c>
      <c r="F2168" s="354">
        <v>13633</v>
      </c>
      <c r="G2168" s="288" t="s">
        <v>117</v>
      </c>
      <c r="H2168" s="288"/>
      <c r="I2168" s="1"/>
      <c r="J2168" s="549"/>
      <c r="K2168" s="10"/>
      <c r="M2168" s="548"/>
      <c r="N2168" s="548"/>
    </row>
    <row r="2169" spans="2:14" s="5" customFormat="1" ht="63">
      <c r="B2169" s="1"/>
      <c r="C2169" s="351">
        <v>6593</v>
      </c>
      <c r="D2169" s="352" t="s">
        <v>2228</v>
      </c>
      <c r="E2169" s="353" t="s">
        <v>125</v>
      </c>
      <c r="F2169" s="354">
        <v>230856</v>
      </c>
      <c r="G2169" s="288" t="s">
        <v>117</v>
      </c>
      <c r="H2169" s="288"/>
      <c r="I2169" s="1"/>
      <c r="J2169" s="549"/>
      <c r="K2169" s="10"/>
      <c r="M2169" s="548"/>
      <c r="N2169" s="548"/>
    </row>
    <row r="2170" spans="2:14" s="5" customFormat="1" ht="63">
      <c r="B2170" s="1"/>
      <c r="C2170" s="351">
        <v>6594</v>
      </c>
      <c r="D2170" s="352" t="s">
        <v>2229</v>
      </c>
      <c r="E2170" s="353" t="s">
        <v>125</v>
      </c>
      <c r="F2170" s="354">
        <v>38073</v>
      </c>
      <c r="G2170" s="288" t="s">
        <v>117</v>
      </c>
      <c r="H2170" s="288"/>
      <c r="I2170" s="1"/>
      <c r="J2170" s="549"/>
      <c r="K2170" s="10"/>
      <c r="M2170" s="548"/>
      <c r="N2170" s="548"/>
    </row>
    <row r="2171" spans="2:14" s="5" customFormat="1" ht="78.75">
      <c r="B2171" s="1"/>
      <c r="C2171" s="351">
        <v>6595</v>
      </c>
      <c r="D2171" s="352" t="s">
        <v>2230</v>
      </c>
      <c r="E2171" s="353" t="s">
        <v>125</v>
      </c>
      <c r="F2171" s="354">
        <v>14141</v>
      </c>
      <c r="G2171" s="288" t="s">
        <v>117</v>
      </c>
      <c r="H2171" s="288"/>
      <c r="I2171" s="1"/>
      <c r="J2171" s="549"/>
      <c r="K2171" s="10"/>
      <c r="M2171" s="548"/>
      <c r="N2171" s="548"/>
    </row>
    <row r="2172" spans="2:14" s="5" customFormat="1" ht="94.5">
      <c r="B2172" s="1"/>
      <c r="C2172" s="351">
        <v>6596</v>
      </c>
      <c r="D2172" s="352" t="s">
        <v>2231</v>
      </c>
      <c r="E2172" s="353" t="s">
        <v>125</v>
      </c>
      <c r="F2172" s="354">
        <v>173967</v>
      </c>
      <c r="G2172" s="288" t="s">
        <v>117</v>
      </c>
      <c r="H2172" s="288"/>
      <c r="I2172" s="1"/>
      <c r="J2172" s="549"/>
      <c r="K2172" s="10"/>
      <c r="M2172" s="548"/>
      <c r="N2172" s="548"/>
    </row>
    <row r="2173" spans="2:14" s="5" customFormat="1" ht="63">
      <c r="B2173" s="1"/>
      <c r="C2173" s="351">
        <v>6598</v>
      </c>
      <c r="D2173" s="352" t="s">
        <v>2232</v>
      </c>
      <c r="E2173" s="353" t="s">
        <v>125</v>
      </c>
      <c r="F2173" s="354">
        <v>21825362</v>
      </c>
      <c r="G2173" s="288" t="s">
        <v>117</v>
      </c>
      <c r="H2173" s="288"/>
      <c r="I2173" s="1"/>
      <c r="J2173" s="549"/>
      <c r="K2173" s="10"/>
      <c r="M2173" s="548"/>
      <c r="N2173" s="548"/>
    </row>
    <row r="2174" spans="2:14" s="5" customFormat="1" ht="31.5">
      <c r="B2174" s="1"/>
      <c r="C2174" s="351">
        <v>6600</v>
      </c>
      <c r="D2174" s="352" t="s">
        <v>2233</v>
      </c>
      <c r="E2174" s="353" t="s">
        <v>125</v>
      </c>
      <c r="F2174" s="354">
        <v>10233</v>
      </c>
      <c r="G2174" s="288" t="s">
        <v>117</v>
      </c>
      <c r="H2174" s="288"/>
      <c r="I2174" s="1"/>
      <c r="J2174" s="549"/>
      <c r="K2174" s="10"/>
      <c r="M2174" s="548"/>
      <c r="N2174" s="548"/>
    </row>
    <row r="2175" spans="2:14" s="5" customFormat="1" ht="63">
      <c r="B2175" s="1"/>
      <c r="C2175" s="351">
        <v>6648</v>
      </c>
      <c r="D2175" s="352" t="s">
        <v>2234</v>
      </c>
      <c r="E2175" s="353" t="s">
        <v>119</v>
      </c>
      <c r="F2175" s="354">
        <v>615327</v>
      </c>
      <c r="G2175" s="288" t="s">
        <v>117</v>
      </c>
      <c r="H2175" s="288"/>
      <c r="I2175" s="1"/>
      <c r="J2175" s="549"/>
      <c r="K2175" s="10"/>
      <c r="M2175" s="548"/>
      <c r="N2175" s="548"/>
    </row>
    <row r="2176" spans="2:14" s="5" customFormat="1" ht="63">
      <c r="B2176" s="1"/>
      <c r="C2176" s="351">
        <v>6656</v>
      </c>
      <c r="D2176" s="352" t="s">
        <v>2235</v>
      </c>
      <c r="E2176" s="353" t="s">
        <v>119</v>
      </c>
      <c r="F2176" s="354">
        <v>633387</v>
      </c>
      <c r="G2176" s="288" t="s">
        <v>117</v>
      </c>
      <c r="H2176" s="288"/>
      <c r="I2176" s="1"/>
      <c r="J2176" s="549"/>
      <c r="K2176" s="10"/>
      <c r="M2176" s="548"/>
      <c r="N2176" s="548"/>
    </row>
    <row r="2177" spans="2:14" s="5" customFormat="1" ht="47.25">
      <c r="B2177" s="1"/>
      <c r="C2177" s="351">
        <v>6658</v>
      </c>
      <c r="D2177" s="352" t="s">
        <v>2236</v>
      </c>
      <c r="E2177" s="353" t="s">
        <v>122</v>
      </c>
      <c r="F2177" s="354">
        <v>19752</v>
      </c>
      <c r="G2177" s="288" t="s">
        <v>117</v>
      </c>
      <c r="H2177" s="288"/>
      <c r="I2177" s="1"/>
      <c r="J2177" s="549"/>
      <c r="K2177" s="10"/>
      <c r="M2177" s="548"/>
      <c r="N2177" s="548"/>
    </row>
    <row r="2178" spans="2:14" s="5" customFormat="1" ht="63">
      <c r="B2178" s="1"/>
      <c r="C2178" s="351">
        <v>6661</v>
      </c>
      <c r="D2178" s="352" t="s">
        <v>2237</v>
      </c>
      <c r="E2178" s="353" t="s">
        <v>119</v>
      </c>
      <c r="F2178" s="354">
        <v>582675</v>
      </c>
      <c r="G2178" s="288" t="s">
        <v>117</v>
      </c>
      <c r="H2178" s="288"/>
      <c r="I2178" s="1"/>
      <c r="J2178" s="549"/>
      <c r="K2178" s="10"/>
      <c r="M2178" s="548"/>
      <c r="N2178" s="548"/>
    </row>
    <row r="2179" spans="2:14" s="5" customFormat="1" ht="78.75">
      <c r="B2179" s="1"/>
      <c r="C2179" s="351">
        <v>6665</v>
      </c>
      <c r="D2179" s="352" t="s">
        <v>2238</v>
      </c>
      <c r="E2179" s="353" t="s">
        <v>119</v>
      </c>
      <c r="F2179" s="354">
        <v>627011</v>
      </c>
      <c r="G2179" s="288" t="s">
        <v>117</v>
      </c>
      <c r="H2179" s="288"/>
      <c r="I2179" s="1"/>
      <c r="J2179" s="549"/>
      <c r="K2179" s="10"/>
      <c r="M2179" s="548"/>
      <c r="N2179" s="548"/>
    </row>
    <row r="2180" spans="2:14" s="5" customFormat="1" ht="47.25">
      <c r="B2180" s="1"/>
      <c r="C2180" s="351">
        <v>6673</v>
      </c>
      <c r="D2180" s="352" t="s">
        <v>2239</v>
      </c>
      <c r="E2180" s="353" t="s">
        <v>125</v>
      </c>
      <c r="F2180" s="354">
        <v>166431</v>
      </c>
      <c r="G2180" s="288" t="s">
        <v>117</v>
      </c>
      <c r="H2180" s="288"/>
      <c r="I2180" s="1"/>
      <c r="J2180" s="549"/>
      <c r="K2180" s="10"/>
      <c r="M2180" s="548"/>
      <c r="N2180" s="548"/>
    </row>
    <row r="2181" spans="2:14" s="5" customFormat="1" ht="63">
      <c r="B2181" s="1"/>
      <c r="C2181" s="351">
        <v>6675</v>
      </c>
      <c r="D2181" s="352" t="s">
        <v>2240</v>
      </c>
      <c r="E2181" s="353" t="s">
        <v>125</v>
      </c>
      <c r="F2181" s="354">
        <v>218057</v>
      </c>
      <c r="G2181" s="288" t="s">
        <v>117</v>
      </c>
      <c r="H2181" s="288"/>
      <c r="I2181" s="1"/>
      <c r="J2181" s="549"/>
      <c r="K2181" s="10"/>
      <c r="M2181" s="548"/>
      <c r="N2181" s="548"/>
    </row>
    <row r="2182" spans="2:14" s="5" customFormat="1" ht="47.25">
      <c r="B2182" s="1"/>
      <c r="C2182" s="351">
        <v>6676</v>
      </c>
      <c r="D2182" s="352" t="s">
        <v>2241</v>
      </c>
      <c r="E2182" s="353" t="s">
        <v>125</v>
      </c>
      <c r="F2182" s="354">
        <v>124101</v>
      </c>
      <c r="G2182" s="288" t="s">
        <v>117</v>
      </c>
      <c r="H2182" s="288"/>
      <c r="I2182" s="1"/>
      <c r="J2182" s="549"/>
      <c r="K2182" s="10"/>
      <c r="M2182" s="548"/>
      <c r="N2182" s="548"/>
    </row>
    <row r="2183" spans="2:14" s="5" customFormat="1" ht="47.25">
      <c r="B2183" s="1"/>
      <c r="C2183" s="351">
        <v>6687</v>
      </c>
      <c r="D2183" s="352" t="s">
        <v>2242</v>
      </c>
      <c r="E2183" s="353" t="s">
        <v>125</v>
      </c>
      <c r="F2183" s="354">
        <v>1908365</v>
      </c>
      <c r="G2183" s="288" t="s">
        <v>117</v>
      </c>
      <c r="H2183" s="288" t="s">
        <v>145</v>
      </c>
      <c r="I2183" s="1"/>
      <c r="J2183" s="549"/>
      <c r="K2183" s="10"/>
      <c r="M2183" s="548"/>
      <c r="N2183" s="548"/>
    </row>
    <row r="2184" spans="2:14" s="5" customFormat="1" ht="63">
      <c r="B2184" s="1"/>
      <c r="C2184" s="351">
        <v>6710</v>
      </c>
      <c r="D2184" s="352" t="s">
        <v>2243</v>
      </c>
      <c r="E2184" s="353" t="s">
        <v>119</v>
      </c>
      <c r="F2184" s="354">
        <v>607478</v>
      </c>
      <c r="G2184" s="288" t="s">
        <v>117</v>
      </c>
      <c r="H2184" s="288"/>
      <c r="I2184" s="1"/>
      <c r="J2184" s="549"/>
      <c r="K2184" s="10"/>
      <c r="M2184" s="548"/>
      <c r="N2184" s="548"/>
    </row>
    <row r="2185" spans="2:14" s="5" customFormat="1" ht="47.25">
      <c r="B2185" s="1"/>
      <c r="C2185" s="351">
        <v>6715</v>
      </c>
      <c r="D2185" s="352" t="s">
        <v>2244</v>
      </c>
      <c r="E2185" s="353" t="s">
        <v>125</v>
      </c>
      <c r="F2185" s="354">
        <v>2368443</v>
      </c>
      <c r="G2185" s="288" t="s">
        <v>117</v>
      </c>
      <c r="H2185" s="288" t="s">
        <v>145</v>
      </c>
      <c r="I2185" s="1"/>
      <c r="J2185" s="549"/>
      <c r="K2185" s="10"/>
      <c r="M2185" s="548"/>
      <c r="N2185" s="548"/>
    </row>
    <row r="2186" spans="2:14" s="5" customFormat="1" ht="47.25">
      <c r="B2186" s="1"/>
      <c r="C2186" s="351">
        <v>6717</v>
      </c>
      <c r="D2186" s="352" t="s">
        <v>2245</v>
      </c>
      <c r="E2186" s="353" t="s">
        <v>125</v>
      </c>
      <c r="F2186" s="354">
        <v>2159593</v>
      </c>
      <c r="G2186" s="288" t="s">
        <v>117</v>
      </c>
      <c r="H2186" s="288" t="s">
        <v>145</v>
      </c>
      <c r="I2186" s="1"/>
      <c r="J2186" s="549"/>
      <c r="K2186" s="10"/>
      <c r="M2186" s="548"/>
      <c r="N2186" s="548"/>
    </row>
    <row r="2187" spans="2:14" s="5" customFormat="1" ht="47.25">
      <c r="B2187" s="1"/>
      <c r="C2187" s="351">
        <v>6718</v>
      </c>
      <c r="D2187" s="352" t="s">
        <v>2246</v>
      </c>
      <c r="E2187" s="353" t="s">
        <v>125</v>
      </c>
      <c r="F2187" s="354">
        <v>2277002</v>
      </c>
      <c r="G2187" s="288" t="s">
        <v>117</v>
      </c>
      <c r="H2187" s="288" t="s">
        <v>145</v>
      </c>
      <c r="I2187" s="1"/>
      <c r="J2187" s="549"/>
      <c r="K2187" s="10"/>
      <c r="M2187" s="548"/>
      <c r="N2187" s="548"/>
    </row>
    <row r="2188" spans="2:14" s="5" customFormat="1" ht="47.25">
      <c r="B2188" s="1"/>
      <c r="C2188" s="351">
        <v>6719</v>
      </c>
      <c r="D2188" s="352" t="s">
        <v>2247</v>
      </c>
      <c r="E2188" s="353" t="s">
        <v>125</v>
      </c>
      <c r="F2188" s="354">
        <v>2597320</v>
      </c>
      <c r="G2188" s="288" t="s">
        <v>117</v>
      </c>
      <c r="H2188" s="288" t="s">
        <v>145</v>
      </c>
      <c r="I2188" s="1"/>
      <c r="J2188" s="549"/>
      <c r="K2188" s="10"/>
      <c r="M2188" s="548"/>
      <c r="N2188" s="548"/>
    </row>
    <row r="2189" spans="2:14" s="5" customFormat="1" ht="47.25">
      <c r="B2189" s="1"/>
      <c r="C2189" s="351">
        <v>6720</v>
      </c>
      <c r="D2189" s="352" t="s">
        <v>2248</v>
      </c>
      <c r="E2189" s="353" t="s">
        <v>125</v>
      </c>
      <c r="F2189" s="354">
        <v>3042552</v>
      </c>
      <c r="G2189" s="288" t="s">
        <v>117</v>
      </c>
      <c r="H2189" s="288" t="s">
        <v>145</v>
      </c>
      <c r="I2189" s="1"/>
      <c r="J2189" s="549"/>
      <c r="K2189" s="10"/>
      <c r="M2189" s="548"/>
      <c r="N2189" s="548"/>
    </row>
    <row r="2190" spans="2:14" s="5" customFormat="1" ht="47.25">
      <c r="B2190" s="1"/>
      <c r="C2190" s="351">
        <v>6742</v>
      </c>
      <c r="D2190" s="352" t="s">
        <v>2249</v>
      </c>
      <c r="E2190" s="353" t="s">
        <v>122</v>
      </c>
      <c r="F2190" s="354">
        <v>586287</v>
      </c>
      <c r="G2190" s="288" t="s">
        <v>117</v>
      </c>
      <c r="H2190" s="288"/>
      <c r="I2190" s="1"/>
      <c r="J2190" s="549"/>
      <c r="K2190" s="10"/>
      <c r="M2190" s="548"/>
      <c r="N2190" s="548"/>
    </row>
    <row r="2191" spans="2:14" s="5" customFormat="1" ht="31.5">
      <c r="B2191" s="1"/>
      <c r="C2191" s="351">
        <v>6755</v>
      </c>
      <c r="D2191" s="352" t="s">
        <v>2250</v>
      </c>
      <c r="E2191" s="353" t="s">
        <v>125</v>
      </c>
      <c r="F2191" s="354">
        <v>23994</v>
      </c>
      <c r="G2191" s="288" t="s">
        <v>117</v>
      </c>
      <c r="H2191" s="288"/>
      <c r="I2191" s="1"/>
      <c r="J2191" s="549"/>
      <c r="K2191" s="10"/>
      <c r="M2191" s="548"/>
      <c r="N2191" s="548"/>
    </row>
    <row r="2192" spans="2:14" s="5" customFormat="1" ht="78.75">
      <c r="B2192" s="1"/>
      <c r="C2192" s="351">
        <v>6763</v>
      </c>
      <c r="D2192" s="352" t="s">
        <v>2251</v>
      </c>
      <c r="E2192" s="353" t="s">
        <v>119</v>
      </c>
      <c r="F2192" s="354">
        <v>770606</v>
      </c>
      <c r="G2192" s="288" t="s">
        <v>117</v>
      </c>
      <c r="H2192" s="288"/>
      <c r="I2192" s="1"/>
      <c r="J2192" s="549"/>
      <c r="K2192" s="10"/>
      <c r="M2192" s="548"/>
      <c r="N2192" s="548"/>
    </row>
    <row r="2193" spans="2:14" s="5" customFormat="1" ht="78.75">
      <c r="B2193" s="1"/>
      <c r="C2193" s="351">
        <v>6765</v>
      </c>
      <c r="D2193" s="352" t="s">
        <v>2252</v>
      </c>
      <c r="E2193" s="353" t="s">
        <v>119</v>
      </c>
      <c r="F2193" s="354">
        <v>632130</v>
      </c>
      <c r="G2193" s="288" t="s">
        <v>117</v>
      </c>
      <c r="H2193" s="288"/>
      <c r="I2193" s="1"/>
      <c r="J2193" s="549"/>
      <c r="K2193" s="10"/>
      <c r="M2193" s="548"/>
      <c r="N2193" s="548"/>
    </row>
    <row r="2194" spans="2:14" s="5" customFormat="1" ht="63">
      <c r="B2194" s="1"/>
      <c r="C2194" s="351">
        <v>6774</v>
      </c>
      <c r="D2194" s="352" t="s">
        <v>2253</v>
      </c>
      <c r="E2194" s="353" t="s">
        <v>119</v>
      </c>
      <c r="F2194" s="354">
        <v>562992</v>
      </c>
      <c r="G2194" s="288" t="s">
        <v>117</v>
      </c>
      <c r="H2194" s="288"/>
      <c r="I2194" s="1"/>
      <c r="J2194" s="549"/>
      <c r="K2194" s="10"/>
      <c r="M2194" s="548"/>
      <c r="N2194" s="548"/>
    </row>
    <row r="2195" spans="2:14" s="5" customFormat="1" ht="78.75">
      <c r="B2195" s="1"/>
      <c r="C2195" s="351">
        <v>6775</v>
      </c>
      <c r="D2195" s="352" t="s">
        <v>2254</v>
      </c>
      <c r="E2195" s="353" t="s">
        <v>119</v>
      </c>
      <c r="F2195" s="354">
        <v>645275</v>
      </c>
      <c r="G2195" s="288" t="s">
        <v>117</v>
      </c>
      <c r="H2195" s="288"/>
      <c r="I2195" s="1"/>
      <c r="J2195" s="549"/>
      <c r="K2195" s="10"/>
      <c r="M2195" s="548"/>
      <c r="N2195" s="548"/>
    </row>
    <row r="2196" spans="2:14" s="5" customFormat="1" ht="31.5">
      <c r="B2196" s="1"/>
      <c r="C2196" s="351">
        <v>6779</v>
      </c>
      <c r="D2196" s="352" t="s">
        <v>2255</v>
      </c>
      <c r="E2196" s="353" t="s">
        <v>125</v>
      </c>
      <c r="F2196" s="354">
        <v>510296</v>
      </c>
      <c r="G2196" s="288" t="s">
        <v>117</v>
      </c>
      <c r="H2196" s="288"/>
      <c r="I2196" s="1"/>
      <c r="J2196" s="549"/>
      <c r="K2196" s="10"/>
      <c r="M2196" s="548"/>
      <c r="N2196" s="548"/>
    </row>
    <row r="2197" spans="2:14" s="5" customFormat="1" ht="31.5">
      <c r="B2197" s="1"/>
      <c r="C2197" s="351">
        <v>6801</v>
      </c>
      <c r="D2197" s="352" t="s">
        <v>2256</v>
      </c>
      <c r="E2197" s="353" t="s">
        <v>125</v>
      </c>
      <c r="F2197" s="354">
        <v>9054</v>
      </c>
      <c r="G2197" s="288" t="s">
        <v>117</v>
      </c>
      <c r="H2197" s="288"/>
      <c r="I2197" s="1"/>
      <c r="J2197" s="549"/>
      <c r="K2197" s="10"/>
      <c r="M2197" s="548"/>
      <c r="N2197" s="548"/>
    </row>
    <row r="2198" spans="2:14" s="5" customFormat="1" ht="47.25">
      <c r="B2198" s="1"/>
      <c r="C2198" s="351">
        <v>6848</v>
      </c>
      <c r="D2198" s="352" t="s">
        <v>2257</v>
      </c>
      <c r="E2198" s="353" t="s">
        <v>125</v>
      </c>
      <c r="F2198" s="354">
        <v>336028</v>
      </c>
      <c r="G2198" s="288" t="s">
        <v>117</v>
      </c>
      <c r="H2198" s="288" t="s">
        <v>145</v>
      </c>
      <c r="I2198" s="1"/>
      <c r="J2198" s="549"/>
      <c r="K2198" s="10"/>
      <c r="M2198" s="548"/>
      <c r="N2198" s="548"/>
    </row>
    <row r="2199" spans="2:14" s="5" customFormat="1" ht="63">
      <c r="B2199" s="1"/>
      <c r="C2199" s="351">
        <v>6856</v>
      </c>
      <c r="D2199" s="352" t="s">
        <v>2258</v>
      </c>
      <c r="E2199" s="353" t="s">
        <v>125</v>
      </c>
      <c r="F2199" s="354">
        <v>583170</v>
      </c>
      <c r="G2199" s="288" t="s">
        <v>117</v>
      </c>
      <c r="H2199" s="288"/>
      <c r="I2199" s="1"/>
      <c r="J2199" s="549"/>
      <c r="K2199" s="10"/>
      <c r="M2199" s="548"/>
      <c r="N2199" s="548"/>
    </row>
    <row r="2200" spans="2:14" s="5" customFormat="1" ht="31.5">
      <c r="B2200" s="1"/>
      <c r="C2200" s="351">
        <v>6857</v>
      </c>
      <c r="D2200" s="352" t="s">
        <v>2259</v>
      </c>
      <c r="E2200" s="353" t="s">
        <v>125</v>
      </c>
      <c r="F2200" s="354">
        <v>53914</v>
      </c>
      <c r="G2200" s="288" t="s">
        <v>117</v>
      </c>
      <c r="H2200" s="288"/>
      <c r="I2200" s="1"/>
      <c r="J2200" s="549"/>
      <c r="K2200" s="10"/>
      <c r="M2200" s="548"/>
      <c r="N2200" s="548"/>
    </row>
    <row r="2201" spans="2:14" s="5" customFormat="1" ht="78.75">
      <c r="B2201" s="1"/>
      <c r="C2201" s="351">
        <v>6864</v>
      </c>
      <c r="D2201" s="352" t="s">
        <v>2260</v>
      </c>
      <c r="E2201" s="353" t="s">
        <v>125</v>
      </c>
      <c r="F2201" s="354">
        <v>44341</v>
      </c>
      <c r="G2201" s="288" t="s">
        <v>117</v>
      </c>
      <c r="H2201" s="288"/>
      <c r="I2201" s="1"/>
      <c r="J2201" s="549"/>
      <c r="K2201" s="10"/>
      <c r="M2201" s="548"/>
      <c r="N2201" s="548"/>
    </row>
    <row r="2202" spans="2:14" s="5" customFormat="1" ht="31.5">
      <c r="B2202" s="1"/>
      <c r="C2202" s="351">
        <v>6866</v>
      </c>
      <c r="D2202" s="352" t="s">
        <v>2261</v>
      </c>
      <c r="E2202" s="353" t="s">
        <v>122</v>
      </c>
      <c r="F2202" s="354">
        <v>34689</v>
      </c>
      <c r="G2202" s="288" t="s">
        <v>117</v>
      </c>
      <c r="H2202" s="288"/>
      <c r="I2202" s="1"/>
      <c r="J2202" s="549"/>
      <c r="K2202" s="10"/>
      <c r="M2202" s="548"/>
      <c r="N2202" s="548"/>
    </row>
    <row r="2203" spans="2:14" s="5" customFormat="1" ht="63">
      <c r="B2203" s="1"/>
      <c r="C2203" s="351">
        <v>6868</v>
      </c>
      <c r="D2203" s="352" t="s">
        <v>2262</v>
      </c>
      <c r="E2203" s="353" t="s">
        <v>119</v>
      </c>
      <c r="F2203" s="354">
        <v>851317</v>
      </c>
      <c r="G2203" s="288" t="s">
        <v>117</v>
      </c>
      <c r="H2203" s="288"/>
      <c r="I2203" s="1"/>
      <c r="J2203" s="549"/>
      <c r="K2203" s="10"/>
      <c r="M2203" s="548"/>
      <c r="N2203" s="548"/>
    </row>
    <row r="2204" spans="2:14" s="5" customFormat="1" ht="63">
      <c r="B2204" s="1"/>
      <c r="C2204" s="351">
        <v>6869</v>
      </c>
      <c r="D2204" s="352" t="s">
        <v>2263</v>
      </c>
      <c r="E2204" s="353" t="s">
        <v>119</v>
      </c>
      <c r="F2204" s="354">
        <v>700731</v>
      </c>
      <c r="G2204" s="288" t="s">
        <v>117</v>
      </c>
      <c r="H2204" s="288"/>
      <c r="I2204" s="1"/>
      <c r="J2204" s="549"/>
      <c r="K2204" s="10"/>
      <c r="M2204" s="548"/>
      <c r="N2204" s="548"/>
    </row>
    <row r="2205" spans="2:14" s="5" customFormat="1" ht="94.5">
      <c r="B2205" s="1"/>
      <c r="C2205" s="351">
        <v>6874</v>
      </c>
      <c r="D2205" s="352" t="s">
        <v>2264</v>
      </c>
      <c r="E2205" s="353" t="s">
        <v>125</v>
      </c>
      <c r="F2205" s="354">
        <v>91022</v>
      </c>
      <c r="G2205" s="288" t="s">
        <v>117</v>
      </c>
      <c r="H2205" s="288"/>
      <c r="I2205" s="1"/>
      <c r="J2205" s="549"/>
      <c r="K2205" s="10"/>
      <c r="M2205" s="548"/>
      <c r="N2205" s="548"/>
    </row>
    <row r="2206" spans="2:14" s="5" customFormat="1" ht="63">
      <c r="B2206" s="1"/>
      <c r="C2206" s="351">
        <v>6878</v>
      </c>
      <c r="D2206" s="352" t="s">
        <v>2265</v>
      </c>
      <c r="E2206" s="353" t="s">
        <v>119</v>
      </c>
      <c r="F2206" s="354">
        <v>461138</v>
      </c>
      <c r="G2206" s="288" t="s">
        <v>117</v>
      </c>
      <c r="H2206" s="288"/>
      <c r="I2206" s="1"/>
      <c r="J2206" s="549"/>
      <c r="K2206" s="10"/>
      <c r="M2206" s="548"/>
      <c r="N2206" s="548"/>
    </row>
    <row r="2207" spans="2:14" s="5" customFormat="1" ht="63">
      <c r="B2207" s="1"/>
      <c r="C2207" s="351">
        <v>6880</v>
      </c>
      <c r="D2207" s="352" t="s">
        <v>2266</v>
      </c>
      <c r="E2207" s="353" t="s">
        <v>119</v>
      </c>
      <c r="F2207" s="354">
        <v>900444</v>
      </c>
      <c r="G2207" s="288" t="s">
        <v>117</v>
      </c>
      <c r="H2207" s="288"/>
      <c r="I2207" s="1"/>
      <c r="J2207" s="549"/>
      <c r="K2207" s="10"/>
      <c r="M2207" s="548"/>
      <c r="N2207" s="548"/>
    </row>
    <row r="2208" spans="2:14" s="5" customFormat="1" ht="47.25">
      <c r="B2208" s="1"/>
      <c r="C2208" s="351">
        <v>6959</v>
      </c>
      <c r="D2208" s="352" t="s">
        <v>2267</v>
      </c>
      <c r="E2208" s="353" t="s">
        <v>122</v>
      </c>
      <c r="F2208" s="354">
        <v>24438</v>
      </c>
      <c r="G2208" s="288" t="s">
        <v>117</v>
      </c>
      <c r="H2208" s="288"/>
      <c r="I2208" s="1"/>
      <c r="J2208" s="549"/>
      <c r="K2208" s="10"/>
      <c r="M2208" s="548"/>
      <c r="N2208" s="548"/>
    </row>
    <row r="2209" spans="2:14" s="5" customFormat="1" ht="31.5">
      <c r="B2209" s="1"/>
      <c r="C2209" s="351">
        <v>6968</v>
      </c>
      <c r="D2209" s="352" t="s">
        <v>2268</v>
      </c>
      <c r="E2209" s="353" t="s">
        <v>122</v>
      </c>
      <c r="F2209" s="354">
        <v>7438</v>
      </c>
      <c r="G2209" s="288" t="s">
        <v>117</v>
      </c>
      <c r="H2209" s="288"/>
      <c r="I2209" s="1"/>
      <c r="J2209" s="549"/>
      <c r="K2209" s="10"/>
      <c r="M2209" s="548"/>
      <c r="N2209" s="548"/>
    </row>
    <row r="2210" spans="2:14" s="5" customFormat="1" ht="47.25">
      <c r="B2210" s="1"/>
      <c r="C2210" s="351">
        <v>7026</v>
      </c>
      <c r="D2210" s="352" t="s">
        <v>2269</v>
      </c>
      <c r="E2210" s="353" t="s">
        <v>116</v>
      </c>
      <c r="F2210" s="354">
        <v>229446</v>
      </c>
      <c r="G2210" s="288" t="s">
        <v>117</v>
      </c>
      <c r="H2210" s="288"/>
      <c r="I2210" s="1"/>
      <c r="J2210" s="549"/>
      <c r="K2210" s="10"/>
      <c r="M2210" s="548"/>
      <c r="N2210" s="548"/>
    </row>
    <row r="2211" spans="2:14" s="5" customFormat="1" ht="47.25">
      <c r="B2211" s="1"/>
      <c r="C2211" s="351">
        <v>7028</v>
      </c>
      <c r="D2211" s="352" t="s">
        <v>2270</v>
      </c>
      <c r="E2211" s="353" t="s">
        <v>122</v>
      </c>
      <c r="F2211" s="354">
        <v>61827</v>
      </c>
      <c r="G2211" s="288" t="s">
        <v>117</v>
      </c>
      <c r="H2211" s="288"/>
      <c r="I2211" s="1"/>
      <c r="J2211" s="549"/>
      <c r="K2211" s="10"/>
      <c r="M2211" s="548"/>
      <c r="N2211" s="548"/>
    </row>
    <row r="2212" spans="2:14" s="5" customFormat="1" ht="78.75">
      <c r="B2212" s="1"/>
      <c r="C2212" s="351">
        <v>7047</v>
      </c>
      <c r="D2212" s="352" t="s">
        <v>2271</v>
      </c>
      <c r="E2212" s="353" t="s">
        <v>125</v>
      </c>
      <c r="F2212" s="354">
        <v>361510</v>
      </c>
      <c r="G2212" s="288" t="s">
        <v>117</v>
      </c>
      <c r="H2212" s="288"/>
      <c r="I2212" s="1"/>
      <c r="J2212" s="549"/>
      <c r="K2212" s="10"/>
      <c r="M2212" s="548"/>
      <c r="N2212" s="548"/>
    </row>
    <row r="2213" spans="2:14" s="5" customFormat="1" ht="31.5">
      <c r="B2213" s="1"/>
      <c r="C2213" s="351">
        <v>7057</v>
      </c>
      <c r="D2213" s="352" t="s">
        <v>2272</v>
      </c>
      <c r="E2213" s="353" t="s">
        <v>125</v>
      </c>
      <c r="F2213" s="354">
        <v>36176</v>
      </c>
      <c r="G2213" s="288" t="s">
        <v>117</v>
      </c>
      <c r="H2213" s="288"/>
      <c r="I2213" s="1"/>
      <c r="J2213" s="549"/>
      <c r="K2213" s="10"/>
      <c r="M2213" s="548"/>
      <c r="N2213" s="548"/>
    </row>
    <row r="2214" spans="2:14" s="5" customFormat="1" ht="63">
      <c r="B2214" s="1"/>
      <c r="C2214" s="351">
        <v>7090</v>
      </c>
      <c r="D2214" s="352" t="s">
        <v>2273</v>
      </c>
      <c r="E2214" s="353" t="s">
        <v>116</v>
      </c>
      <c r="F2214" s="354">
        <v>76627</v>
      </c>
      <c r="G2214" s="288" t="s">
        <v>117</v>
      </c>
      <c r="H2214" s="288"/>
      <c r="I2214" s="1"/>
      <c r="J2214" s="549"/>
      <c r="K2214" s="10"/>
      <c r="M2214" s="548"/>
      <c r="N2214" s="548"/>
    </row>
    <row r="2215" spans="2:14" s="5" customFormat="1" ht="47.25">
      <c r="B2215" s="1"/>
      <c r="C2215" s="351">
        <v>7113</v>
      </c>
      <c r="D2215" s="352" t="s">
        <v>2274</v>
      </c>
      <c r="E2215" s="353" t="s">
        <v>122</v>
      </c>
      <c r="F2215" s="354">
        <v>44370</v>
      </c>
      <c r="G2215" s="288" t="s">
        <v>117</v>
      </c>
      <c r="H2215" s="288"/>
      <c r="I2215" s="1"/>
      <c r="J2215" s="549"/>
      <c r="K2215" s="10"/>
      <c r="M2215" s="548"/>
      <c r="N2215" s="548"/>
    </row>
    <row r="2216" spans="2:14" s="5" customFormat="1" ht="31.5">
      <c r="B2216" s="1"/>
      <c r="C2216" s="351">
        <v>7136</v>
      </c>
      <c r="D2216" s="352" t="s">
        <v>2275</v>
      </c>
      <c r="E2216" s="353" t="s">
        <v>472</v>
      </c>
      <c r="F2216" s="354">
        <v>1131</v>
      </c>
      <c r="G2216" s="288" t="s">
        <v>117</v>
      </c>
      <c r="H2216" s="288"/>
      <c r="I2216" s="1"/>
      <c r="J2216" s="549"/>
      <c r="K2216" s="10"/>
      <c r="M2216" s="548"/>
      <c r="N2216" s="548"/>
    </row>
    <row r="2217" spans="2:14" s="5" customFormat="1" ht="110.25">
      <c r="B2217" s="1"/>
      <c r="C2217" s="351">
        <v>7202</v>
      </c>
      <c r="D2217" s="352" t="s">
        <v>2276</v>
      </c>
      <c r="E2217" s="353" t="s">
        <v>116</v>
      </c>
      <c r="F2217" s="354">
        <v>654930</v>
      </c>
      <c r="G2217" s="288" t="s">
        <v>117</v>
      </c>
      <c r="H2217" s="288"/>
      <c r="I2217" s="1"/>
      <c r="J2217" s="549"/>
      <c r="K2217" s="10"/>
      <c r="M2217" s="548"/>
      <c r="N2217" s="548"/>
    </row>
    <row r="2218" spans="2:14" s="5" customFormat="1" ht="47.25">
      <c r="B2218" s="1"/>
      <c r="C2218" s="351">
        <v>7267</v>
      </c>
      <c r="D2218" s="352" t="s">
        <v>2277</v>
      </c>
      <c r="E2218" s="353" t="s">
        <v>116</v>
      </c>
      <c r="F2218" s="354">
        <v>279820</v>
      </c>
      <c r="G2218" s="288" t="s">
        <v>117</v>
      </c>
      <c r="H2218" s="288"/>
      <c r="I2218" s="1"/>
      <c r="J2218" s="549"/>
      <c r="K2218" s="10"/>
      <c r="M2218" s="548"/>
      <c r="N2218" s="548"/>
    </row>
    <row r="2219" spans="2:14" s="5" customFormat="1" ht="63">
      <c r="B2219" s="1"/>
      <c r="C2219" s="351">
        <v>7283</v>
      </c>
      <c r="D2219" s="352" t="s">
        <v>2278</v>
      </c>
      <c r="E2219" s="353" t="s">
        <v>2279</v>
      </c>
      <c r="F2219" s="354">
        <v>70725</v>
      </c>
      <c r="G2219" s="288" t="s">
        <v>117</v>
      </c>
      <c r="H2219" s="288"/>
      <c r="I2219" s="1"/>
      <c r="J2219" s="549"/>
      <c r="K2219" s="10"/>
      <c r="M2219" s="548"/>
      <c r="N2219" s="548"/>
    </row>
    <row r="2220" spans="2:14" s="5" customFormat="1" ht="94.5">
      <c r="B2220" s="1"/>
      <c r="C2220" s="351">
        <v>7308</v>
      </c>
      <c r="D2220" s="352" t="s">
        <v>2280</v>
      </c>
      <c r="E2220" s="353" t="s">
        <v>122</v>
      </c>
      <c r="F2220" s="354">
        <v>503407</v>
      </c>
      <c r="G2220" s="288" t="s">
        <v>117</v>
      </c>
      <c r="H2220" s="288"/>
      <c r="I2220" s="1"/>
      <c r="J2220" s="549"/>
      <c r="K2220" s="10"/>
      <c r="M2220" s="548"/>
      <c r="N2220" s="548"/>
    </row>
    <row r="2221" spans="2:14" s="5" customFormat="1" ht="47.25">
      <c r="B2221" s="1"/>
      <c r="C2221" s="351">
        <v>7332</v>
      </c>
      <c r="D2221" s="352" t="s">
        <v>2281</v>
      </c>
      <c r="E2221" s="353" t="s">
        <v>122</v>
      </c>
      <c r="F2221" s="354">
        <v>12465</v>
      </c>
      <c r="G2221" s="288" t="s">
        <v>117</v>
      </c>
      <c r="H2221" s="288"/>
      <c r="I2221" s="1"/>
      <c r="J2221" s="549"/>
      <c r="K2221" s="10"/>
      <c r="M2221" s="548"/>
      <c r="N2221" s="548"/>
    </row>
    <row r="2222" spans="2:14" s="5" customFormat="1" ht="31.5">
      <c r="B2222" s="1"/>
      <c r="C2222" s="351">
        <v>7336</v>
      </c>
      <c r="D2222" s="352" t="s">
        <v>2282</v>
      </c>
      <c r="E2222" s="353" t="s">
        <v>472</v>
      </c>
      <c r="F2222" s="354">
        <v>3978</v>
      </c>
      <c r="G2222" s="288" t="s">
        <v>117</v>
      </c>
      <c r="H2222" s="288" t="s">
        <v>145</v>
      </c>
      <c r="I2222" s="1"/>
      <c r="J2222" s="549"/>
      <c r="K2222" s="10"/>
      <c r="M2222" s="548"/>
      <c r="N2222" s="548"/>
    </row>
    <row r="2223" spans="2:14" s="5" customFormat="1" ht="31.5">
      <c r="B2223" s="1"/>
      <c r="C2223" s="351">
        <v>7337</v>
      </c>
      <c r="D2223" s="352" t="s">
        <v>2283</v>
      </c>
      <c r="E2223" s="353" t="s">
        <v>125</v>
      </c>
      <c r="F2223" s="354">
        <v>3362910</v>
      </c>
      <c r="G2223" s="288" t="s">
        <v>117</v>
      </c>
      <c r="H2223" s="288"/>
      <c r="I2223" s="1"/>
      <c r="J2223" s="549"/>
      <c r="K2223" s="10"/>
      <c r="M2223" s="548"/>
      <c r="N2223" s="548"/>
    </row>
    <row r="2224" spans="2:14" s="5" customFormat="1" ht="94.5">
      <c r="B2224" s="1"/>
      <c r="C2224" s="351">
        <v>7338</v>
      </c>
      <c r="D2224" s="352" t="s">
        <v>2284</v>
      </c>
      <c r="E2224" s="353" t="s">
        <v>1215</v>
      </c>
      <c r="F2224" s="354">
        <v>302122</v>
      </c>
      <c r="G2224" s="288" t="s">
        <v>117</v>
      </c>
      <c r="H2224" s="288"/>
      <c r="I2224" s="1"/>
      <c r="J2224" s="549"/>
      <c r="K2224" s="10"/>
      <c r="M2224" s="548"/>
      <c r="N2224" s="548"/>
    </row>
    <row r="2225" spans="2:14" s="5" customFormat="1" ht="31.5">
      <c r="B2225" s="1"/>
      <c r="C2225" s="351">
        <v>7339</v>
      </c>
      <c r="D2225" s="352" t="s">
        <v>2285</v>
      </c>
      <c r="E2225" s="353" t="s">
        <v>122</v>
      </c>
      <c r="F2225" s="354">
        <v>3435</v>
      </c>
      <c r="G2225" s="288" t="s">
        <v>117</v>
      </c>
      <c r="H2225" s="288"/>
      <c r="I2225" s="1"/>
      <c r="J2225" s="549"/>
      <c r="K2225" s="10"/>
      <c r="M2225" s="548"/>
      <c r="N2225" s="548"/>
    </row>
    <row r="2226" spans="2:14" s="5" customFormat="1" ht="63">
      <c r="B2226" s="1"/>
      <c r="C2226" s="351">
        <v>7340</v>
      </c>
      <c r="D2226" s="352" t="s">
        <v>2286</v>
      </c>
      <c r="E2226" s="353" t="s">
        <v>125</v>
      </c>
      <c r="F2226" s="354">
        <v>2720661</v>
      </c>
      <c r="G2226" s="288" t="s">
        <v>117</v>
      </c>
      <c r="H2226" s="288" t="s">
        <v>145</v>
      </c>
      <c r="I2226" s="1"/>
      <c r="J2226" s="549"/>
      <c r="K2226" s="10"/>
      <c r="M2226" s="548"/>
      <c r="N2226" s="548"/>
    </row>
    <row r="2227" spans="2:14" s="5" customFormat="1" ht="31.5">
      <c r="B2227" s="1"/>
      <c r="C2227" s="351">
        <v>7341</v>
      </c>
      <c r="D2227" s="352" t="s">
        <v>2287</v>
      </c>
      <c r="E2227" s="353" t="s">
        <v>122</v>
      </c>
      <c r="F2227" s="354">
        <v>921352</v>
      </c>
      <c r="G2227" s="288" t="s">
        <v>117</v>
      </c>
      <c r="H2227" s="288" t="s">
        <v>145</v>
      </c>
      <c r="I2227" s="1"/>
      <c r="J2227" s="549"/>
      <c r="K2227" s="10"/>
      <c r="M2227" s="548"/>
      <c r="N2227" s="548"/>
    </row>
    <row r="2228" spans="2:14" s="5" customFormat="1" ht="110.25">
      <c r="B2228" s="1"/>
      <c r="C2228" s="351">
        <v>7342</v>
      </c>
      <c r="D2228" s="352" t="s">
        <v>2288</v>
      </c>
      <c r="E2228" s="353" t="s">
        <v>122</v>
      </c>
      <c r="F2228" s="354">
        <v>1198140</v>
      </c>
      <c r="G2228" s="288" t="s">
        <v>117</v>
      </c>
      <c r="H2228" s="288" t="s">
        <v>145</v>
      </c>
      <c r="I2228" s="1"/>
      <c r="J2228" s="549"/>
      <c r="K2228" s="10"/>
      <c r="M2228" s="548"/>
      <c r="N2228" s="548"/>
    </row>
    <row r="2229" spans="2:14" s="5" customFormat="1" ht="47.25">
      <c r="B2229" s="1"/>
      <c r="C2229" s="351">
        <v>7344</v>
      </c>
      <c r="D2229" s="352" t="s">
        <v>2289</v>
      </c>
      <c r="E2229" s="353" t="s">
        <v>122</v>
      </c>
      <c r="F2229" s="354">
        <v>592</v>
      </c>
      <c r="G2229" s="288" t="s">
        <v>117</v>
      </c>
      <c r="H2229" s="288"/>
      <c r="I2229" s="1"/>
      <c r="J2229" s="549"/>
      <c r="K2229" s="10"/>
      <c r="M2229" s="548"/>
      <c r="N2229" s="548"/>
    </row>
    <row r="2230" spans="2:14" s="5" customFormat="1" ht="63">
      <c r="B2230" s="1"/>
      <c r="C2230" s="351">
        <v>7345</v>
      </c>
      <c r="D2230" s="352" t="s">
        <v>2290</v>
      </c>
      <c r="E2230" s="353" t="s">
        <v>119</v>
      </c>
      <c r="F2230" s="354">
        <v>522884</v>
      </c>
      <c r="G2230" s="288" t="s">
        <v>117</v>
      </c>
      <c r="H2230" s="288"/>
      <c r="I2230" s="1"/>
      <c r="J2230" s="549"/>
      <c r="K2230" s="10"/>
      <c r="M2230" s="548"/>
      <c r="N2230" s="548"/>
    </row>
    <row r="2231" spans="2:14" s="5" customFormat="1" ht="78.75">
      <c r="B2231" s="1"/>
      <c r="C2231" s="351">
        <v>7346</v>
      </c>
      <c r="D2231" s="352" t="s">
        <v>2291</v>
      </c>
      <c r="E2231" s="353" t="s">
        <v>116</v>
      </c>
      <c r="F2231" s="354">
        <v>24319</v>
      </c>
      <c r="G2231" s="288" t="s">
        <v>117</v>
      </c>
      <c r="H2231" s="288"/>
      <c r="I2231" s="1"/>
      <c r="J2231" s="549"/>
      <c r="K2231" s="10"/>
      <c r="M2231" s="548"/>
      <c r="N2231" s="548"/>
    </row>
    <row r="2232" spans="2:14" s="5" customFormat="1" ht="63">
      <c r="B2232" s="1"/>
      <c r="C2232" s="351">
        <v>7347</v>
      </c>
      <c r="D2232" s="352" t="s">
        <v>2292</v>
      </c>
      <c r="E2232" s="353" t="s">
        <v>125</v>
      </c>
      <c r="F2232" s="354">
        <v>2765373</v>
      </c>
      <c r="G2232" s="288" t="s">
        <v>117</v>
      </c>
      <c r="H2232" s="288" t="s">
        <v>145</v>
      </c>
      <c r="I2232" s="1"/>
      <c r="J2232" s="549"/>
      <c r="K2232" s="10"/>
      <c r="M2232" s="548"/>
      <c r="N2232" s="548"/>
    </row>
    <row r="2233" spans="2:14" s="5" customFormat="1" ht="94.5">
      <c r="B2233" s="1"/>
      <c r="C2233" s="351">
        <v>7348</v>
      </c>
      <c r="D2233" s="352" t="s">
        <v>2293</v>
      </c>
      <c r="E2233" s="353" t="s">
        <v>119</v>
      </c>
      <c r="F2233" s="354">
        <v>566748</v>
      </c>
      <c r="G2233" s="288" t="s">
        <v>117</v>
      </c>
      <c r="H2233" s="288"/>
      <c r="I2233" s="1"/>
      <c r="J2233" s="549"/>
      <c r="K2233" s="10"/>
      <c r="M2233" s="548"/>
      <c r="N2233" s="548"/>
    </row>
    <row r="2234" spans="2:14" s="5" customFormat="1" ht="63">
      <c r="B2234" s="1"/>
      <c r="C2234" s="351">
        <v>7349</v>
      </c>
      <c r="D2234" s="352" t="s">
        <v>2294</v>
      </c>
      <c r="E2234" s="353" t="s">
        <v>119</v>
      </c>
      <c r="F2234" s="354">
        <v>554811</v>
      </c>
      <c r="G2234" s="288" t="s">
        <v>117</v>
      </c>
      <c r="H2234" s="288"/>
      <c r="I2234" s="1"/>
      <c r="J2234" s="549"/>
      <c r="K2234" s="10"/>
      <c r="M2234" s="548"/>
      <c r="N2234" s="548"/>
    </row>
    <row r="2235" spans="2:14" s="5" customFormat="1" ht="63">
      <c r="B2235" s="1"/>
      <c r="C2235" s="351">
        <v>7351</v>
      </c>
      <c r="D2235" s="352" t="s">
        <v>2295</v>
      </c>
      <c r="E2235" s="353" t="s">
        <v>119</v>
      </c>
      <c r="F2235" s="354">
        <v>572814</v>
      </c>
      <c r="G2235" s="288" t="s">
        <v>117</v>
      </c>
      <c r="H2235" s="288"/>
      <c r="I2235" s="1"/>
      <c r="J2235" s="549"/>
      <c r="K2235" s="10"/>
      <c r="M2235" s="548"/>
      <c r="N2235" s="548"/>
    </row>
    <row r="2236" spans="2:14" s="5" customFormat="1" ht="63">
      <c r="B2236" s="1"/>
      <c r="C2236" s="351">
        <v>7353</v>
      </c>
      <c r="D2236" s="352" t="s">
        <v>2296</v>
      </c>
      <c r="E2236" s="353" t="s">
        <v>125</v>
      </c>
      <c r="F2236" s="354">
        <v>1286793</v>
      </c>
      <c r="G2236" s="288" t="s">
        <v>117</v>
      </c>
      <c r="H2236" s="288" t="s">
        <v>145</v>
      </c>
      <c r="I2236" s="1"/>
      <c r="J2236" s="549"/>
      <c r="K2236" s="10"/>
      <c r="M2236" s="548"/>
      <c r="N2236" s="548"/>
    </row>
    <row r="2237" spans="2:14" s="5" customFormat="1" ht="47.25">
      <c r="B2237" s="1"/>
      <c r="C2237" s="351">
        <v>7354</v>
      </c>
      <c r="D2237" s="352" t="s">
        <v>2297</v>
      </c>
      <c r="E2237" s="353" t="s">
        <v>125</v>
      </c>
      <c r="F2237" s="354">
        <v>1553681</v>
      </c>
      <c r="G2237" s="288" t="s">
        <v>117</v>
      </c>
      <c r="H2237" s="288" t="s">
        <v>145</v>
      </c>
      <c r="I2237" s="1"/>
      <c r="J2237" s="549"/>
      <c r="K2237" s="10"/>
      <c r="M2237" s="548"/>
      <c r="N2237" s="548"/>
    </row>
    <row r="2238" spans="2:14" s="5" customFormat="1" ht="47.25">
      <c r="B2238" s="1"/>
      <c r="C2238" s="351">
        <v>7355</v>
      </c>
      <c r="D2238" s="352" t="s">
        <v>2298</v>
      </c>
      <c r="E2238" s="353" t="s">
        <v>125</v>
      </c>
      <c r="F2238" s="354">
        <v>274301</v>
      </c>
      <c r="G2238" s="288" t="s">
        <v>117</v>
      </c>
      <c r="H2238" s="288" t="s">
        <v>145</v>
      </c>
      <c r="I2238" s="1"/>
      <c r="J2238" s="549"/>
      <c r="K2238" s="10"/>
      <c r="M2238" s="548"/>
      <c r="N2238" s="548"/>
    </row>
    <row r="2239" spans="2:14" s="5" customFormat="1" ht="47.25">
      <c r="B2239" s="1"/>
      <c r="C2239" s="351">
        <v>7356</v>
      </c>
      <c r="D2239" s="352" t="s">
        <v>2299</v>
      </c>
      <c r="E2239" s="353" t="s">
        <v>125</v>
      </c>
      <c r="F2239" s="354">
        <v>1916748</v>
      </c>
      <c r="G2239" s="288" t="s">
        <v>117</v>
      </c>
      <c r="H2239" s="288"/>
      <c r="I2239" s="1"/>
      <c r="J2239" s="549"/>
      <c r="K2239" s="10"/>
      <c r="M2239" s="548"/>
      <c r="N2239" s="548"/>
    </row>
    <row r="2240" spans="2:14" s="5" customFormat="1" ht="31.5">
      <c r="B2240" s="1"/>
      <c r="C2240" s="351">
        <v>7357</v>
      </c>
      <c r="D2240" s="352" t="s">
        <v>2300</v>
      </c>
      <c r="E2240" s="353" t="s">
        <v>125</v>
      </c>
      <c r="F2240" s="354">
        <v>379721</v>
      </c>
      <c r="G2240" s="288" t="s">
        <v>117</v>
      </c>
      <c r="H2240" s="288" t="s">
        <v>145</v>
      </c>
      <c r="I2240" s="1"/>
      <c r="J2240" s="549"/>
      <c r="K2240" s="10"/>
      <c r="M2240" s="548"/>
      <c r="N2240" s="548"/>
    </row>
    <row r="2241" spans="2:14" s="5" customFormat="1" ht="31.5">
      <c r="B2241" s="1"/>
      <c r="C2241" s="351">
        <v>7358</v>
      </c>
      <c r="D2241" s="352" t="s">
        <v>2301</v>
      </c>
      <c r="E2241" s="353" t="s">
        <v>125</v>
      </c>
      <c r="F2241" s="354">
        <v>266146</v>
      </c>
      <c r="G2241" s="288" t="s">
        <v>117</v>
      </c>
      <c r="H2241" s="288" t="s">
        <v>145</v>
      </c>
      <c r="I2241" s="1"/>
      <c r="J2241" s="549"/>
      <c r="K2241" s="10"/>
      <c r="M2241" s="548"/>
      <c r="N2241" s="548"/>
    </row>
    <row r="2242" spans="2:14" s="5" customFormat="1" ht="63">
      <c r="B2242" s="1"/>
      <c r="C2242" s="351">
        <v>7359</v>
      </c>
      <c r="D2242" s="352" t="s">
        <v>2302</v>
      </c>
      <c r="E2242" s="353" t="s">
        <v>125</v>
      </c>
      <c r="F2242" s="354">
        <v>337797</v>
      </c>
      <c r="G2242" s="288" t="s">
        <v>117</v>
      </c>
      <c r="H2242" s="288"/>
      <c r="I2242" s="1"/>
      <c r="J2242" s="549"/>
      <c r="K2242" s="10"/>
      <c r="M2242" s="548"/>
      <c r="N2242" s="548"/>
    </row>
    <row r="2243" spans="2:14" s="5" customFormat="1" ht="47.25">
      <c r="B2243" s="1"/>
      <c r="C2243" s="351">
        <v>7362</v>
      </c>
      <c r="D2243" s="352" t="s">
        <v>2303</v>
      </c>
      <c r="E2243" s="353" t="s">
        <v>116</v>
      </c>
      <c r="F2243" s="354">
        <v>11617</v>
      </c>
      <c r="G2243" s="288" t="s">
        <v>117</v>
      </c>
      <c r="H2243" s="288"/>
      <c r="I2243" s="1"/>
      <c r="J2243" s="549"/>
      <c r="K2243" s="10"/>
      <c r="M2243" s="548"/>
      <c r="N2243" s="548"/>
    </row>
    <row r="2244" spans="2:14" s="5" customFormat="1" ht="63">
      <c r="B2244" s="1"/>
      <c r="C2244" s="351">
        <v>7364</v>
      </c>
      <c r="D2244" s="352" t="s">
        <v>2304</v>
      </c>
      <c r="E2244" s="353" t="s">
        <v>119</v>
      </c>
      <c r="F2244" s="354">
        <v>71528</v>
      </c>
      <c r="G2244" s="288" t="s">
        <v>117</v>
      </c>
      <c r="H2244" s="288"/>
      <c r="I2244" s="1"/>
      <c r="J2244" s="549"/>
      <c r="K2244" s="10"/>
      <c r="M2244" s="548"/>
      <c r="N2244" s="548"/>
    </row>
    <row r="2245" spans="2:14" s="5" customFormat="1" ht="78.75">
      <c r="B2245" s="1"/>
      <c r="C2245" s="351">
        <v>7365</v>
      </c>
      <c r="D2245" s="352" t="s">
        <v>2305</v>
      </c>
      <c r="E2245" s="353" t="s">
        <v>125</v>
      </c>
      <c r="F2245" s="354">
        <v>667003</v>
      </c>
      <c r="G2245" s="288" t="s">
        <v>117</v>
      </c>
      <c r="H2245" s="288"/>
      <c r="I2245" s="1"/>
      <c r="J2245" s="549"/>
      <c r="K2245" s="10"/>
      <c r="M2245" s="548"/>
      <c r="N2245" s="548"/>
    </row>
    <row r="2246" spans="2:14" s="5" customFormat="1" ht="78.75">
      <c r="B2246" s="1"/>
      <c r="C2246" s="351">
        <v>7366</v>
      </c>
      <c r="D2246" s="352" t="s">
        <v>2306</v>
      </c>
      <c r="E2246" s="353" t="s">
        <v>125</v>
      </c>
      <c r="F2246" s="354">
        <v>207257</v>
      </c>
      <c r="G2246" s="288" t="s">
        <v>117</v>
      </c>
      <c r="H2246" s="288"/>
      <c r="I2246" s="1"/>
      <c r="J2246" s="549"/>
      <c r="K2246" s="10"/>
      <c r="M2246" s="548"/>
      <c r="N2246" s="548"/>
    </row>
    <row r="2247" spans="2:14" s="5" customFormat="1" ht="31.5">
      <c r="B2247" s="1"/>
      <c r="C2247" s="351">
        <v>7368</v>
      </c>
      <c r="D2247" s="352" t="s">
        <v>2307</v>
      </c>
      <c r="E2247" s="353" t="s">
        <v>116</v>
      </c>
      <c r="F2247" s="354">
        <v>40592</v>
      </c>
      <c r="G2247" s="288" t="s">
        <v>117</v>
      </c>
      <c r="H2247" s="288"/>
      <c r="I2247" s="1"/>
      <c r="J2247" s="549"/>
      <c r="K2247" s="10"/>
      <c r="M2247" s="548"/>
      <c r="N2247" s="548"/>
    </row>
    <row r="2248" spans="2:14" s="5" customFormat="1" ht="47.25">
      <c r="B2248" s="1"/>
      <c r="C2248" s="351">
        <v>7369</v>
      </c>
      <c r="D2248" s="352" t="s">
        <v>2308</v>
      </c>
      <c r="E2248" s="353" t="s">
        <v>122</v>
      </c>
      <c r="F2248" s="354">
        <v>8059</v>
      </c>
      <c r="G2248" s="288" t="s">
        <v>117</v>
      </c>
      <c r="H2248" s="288"/>
      <c r="I2248" s="1"/>
      <c r="J2248" s="549"/>
      <c r="K2248" s="10"/>
      <c r="M2248" s="548"/>
      <c r="N2248" s="548"/>
    </row>
    <row r="2249" spans="2:14" s="5" customFormat="1" ht="31.5">
      <c r="B2249" s="1"/>
      <c r="C2249" s="351">
        <v>7370</v>
      </c>
      <c r="D2249" s="352" t="s">
        <v>2309</v>
      </c>
      <c r="E2249" s="353" t="s">
        <v>125</v>
      </c>
      <c r="F2249" s="354">
        <v>1098680</v>
      </c>
      <c r="G2249" s="288" t="s">
        <v>117</v>
      </c>
      <c r="H2249" s="288"/>
      <c r="I2249" s="1"/>
      <c r="J2249" s="549"/>
      <c r="K2249" s="10"/>
      <c r="M2249" s="548"/>
      <c r="N2249" s="548"/>
    </row>
    <row r="2250" spans="2:14" s="5" customFormat="1" ht="31.5">
      <c r="B2250" s="1"/>
      <c r="C2250" s="351">
        <v>7371</v>
      </c>
      <c r="D2250" s="352" t="s">
        <v>2310</v>
      </c>
      <c r="E2250" s="353" t="s">
        <v>125</v>
      </c>
      <c r="F2250" s="354">
        <v>1334269</v>
      </c>
      <c r="G2250" s="288" t="s">
        <v>117</v>
      </c>
      <c r="H2250" s="288"/>
      <c r="I2250" s="1"/>
      <c r="J2250" s="549"/>
      <c r="K2250" s="10"/>
      <c r="M2250" s="548"/>
      <c r="N2250" s="548"/>
    </row>
    <row r="2251" spans="2:14" s="5" customFormat="1" ht="31.5">
      <c r="B2251" s="1"/>
      <c r="C2251" s="351">
        <v>7372</v>
      </c>
      <c r="D2251" s="352" t="s">
        <v>2311</v>
      </c>
      <c r="E2251" s="353" t="s">
        <v>125</v>
      </c>
      <c r="F2251" s="354">
        <v>4418785</v>
      </c>
      <c r="G2251" s="288" t="s">
        <v>117</v>
      </c>
      <c r="H2251" s="288"/>
      <c r="I2251" s="1"/>
      <c r="J2251" s="549"/>
      <c r="K2251" s="10"/>
      <c r="M2251" s="548"/>
      <c r="N2251" s="548"/>
    </row>
    <row r="2252" spans="2:14" s="5" customFormat="1" ht="47.25">
      <c r="B2252" s="1"/>
      <c r="C2252" s="351">
        <v>7374</v>
      </c>
      <c r="D2252" s="352" t="s">
        <v>2312</v>
      </c>
      <c r="E2252" s="353" t="s">
        <v>125</v>
      </c>
      <c r="F2252" s="354">
        <v>47553</v>
      </c>
      <c r="G2252" s="288" t="s">
        <v>117</v>
      </c>
      <c r="H2252" s="288"/>
      <c r="I2252" s="1"/>
      <c r="J2252" s="549"/>
      <c r="K2252" s="10"/>
      <c r="M2252" s="548"/>
      <c r="N2252" s="548"/>
    </row>
    <row r="2253" spans="2:14" s="5" customFormat="1" ht="47.25">
      <c r="B2253" s="1"/>
      <c r="C2253" s="351">
        <v>7375</v>
      </c>
      <c r="D2253" s="352" t="s">
        <v>2313</v>
      </c>
      <c r="E2253" s="353" t="s">
        <v>125</v>
      </c>
      <c r="F2253" s="354">
        <v>1067376</v>
      </c>
      <c r="G2253" s="288" t="s">
        <v>117</v>
      </c>
      <c r="H2253" s="288"/>
      <c r="I2253" s="1"/>
      <c r="J2253" s="549"/>
      <c r="K2253" s="10"/>
      <c r="M2253" s="548"/>
      <c r="N2253" s="548"/>
    </row>
    <row r="2254" spans="2:14" s="5" customFormat="1" ht="47.25">
      <c r="B2254" s="1"/>
      <c r="C2254" s="351">
        <v>7376</v>
      </c>
      <c r="D2254" s="352" t="s">
        <v>2314</v>
      </c>
      <c r="E2254" s="353" t="s">
        <v>125</v>
      </c>
      <c r="F2254" s="354">
        <v>1596048</v>
      </c>
      <c r="G2254" s="288" t="s">
        <v>117</v>
      </c>
      <c r="H2254" s="288"/>
      <c r="I2254" s="1"/>
      <c r="J2254" s="549"/>
      <c r="K2254" s="10"/>
      <c r="M2254" s="548"/>
      <c r="N2254" s="548"/>
    </row>
    <row r="2255" spans="2:14" s="5" customFormat="1" ht="78.75">
      <c r="B2255" s="1"/>
      <c r="C2255" s="351">
        <v>7377</v>
      </c>
      <c r="D2255" s="352" t="s">
        <v>2315</v>
      </c>
      <c r="E2255" s="353" t="s">
        <v>125</v>
      </c>
      <c r="F2255" s="354">
        <v>858527</v>
      </c>
      <c r="G2255" s="288" t="s">
        <v>117</v>
      </c>
      <c r="H2255" s="288"/>
      <c r="I2255" s="1"/>
      <c r="J2255" s="549"/>
      <c r="K2255" s="10"/>
      <c r="M2255" s="548"/>
      <c r="N2255" s="548"/>
    </row>
    <row r="2256" spans="2:14" s="5" customFormat="1" ht="63">
      <c r="B2256" s="1"/>
      <c r="C2256" s="351">
        <v>7378</v>
      </c>
      <c r="D2256" s="352" t="s">
        <v>2316</v>
      </c>
      <c r="E2256" s="353" t="s">
        <v>116</v>
      </c>
      <c r="F2256" s="354">
        <v>16982</v>
      </c>
      <c r="G2256" s="288" t="s">
        <v>117</v>
      </c>
      <c r="H2256" s="288"/>
      <c r="I2256" s="1"/>
      <c r="J2256" s="549"/>
      <c r="K2256" s="10"/>
      <c r="M2256" s="548"/>
      <c r="N2256" s="548"/>
    </row>
    <row r="2257" spans="2:14" s="5" customFormat="1" ht="78.75">
      <c r="B2257" s="1"/>
      <c r="C2257" s="351">
        <v>7379</v>
      </c>
      <c r="D2257" s="352" t="s">
        <v>2317</v>
      </c>
      <c r="E2257" s="353" t="s">
        <v>125</v>
      </c>
      <c r="F2257" s="354">
        <v>360412</v>
      </c>
      <c r="G2257" s="288" t="s">
        <v>117</v>
      </c>
      <c r="H2257" s="288"/>
      <c r="I2257" s="1"/>
      <c r="J2257" s="549"/>
      <c r="K2257" s="10"/>
      <c r="M2257" s="548"/>
      <c r="N2257" s="548"/>
    </row>
    <row r="2258" spans="2:14" s="5" customFormat="1" ht="47.25">
      <c r="B2258" s="1"/>
      <c r="C2258" s="351">
        <v>7380</v>
      </c>
      <c r="D2258" s="352" t="s">
        <v>2318</v>
      </c>
      <c r="E2258" s="353" t="s">
        <v>785</v>
      </c>
      <c r="F2258" s="354">
        <v>12914</v>
      </c>
      <c r="G2258" s="288" t="s">
        <v>117</v>
      </c>
      <c r="H2258" s="288"/>
      <c r="I2258" s="1"/>
      <c r="J2258" s="549"/>
      <c r="K2258" s="10"/>
      <c r="M2258" s="548"/>
      <c r="N2258" s="548"/>
    </row>
    <row r="2259" spans="2:14" s="5" customFormat="1" ht="63">
      <c r="B2259" s="1"/>
      <c r="C2259" s="351">
        <v>7381</v>
      </c>
      <c r="D2259" s="352" t="s">
        <v>2319</v>
      </c>
      <c r="E2259" s="353" t="s">
        <v>125</v>
      </c>
      <c r="F2259" s="354">
        <v>2142000</v>
      </c>
      <c r="G2259" s="288" t="s">
        <v>117</v>
      </c>
      <c r="H2259" s="288"/>
      <c r="I2259" s="1"/>
      <c r="J2259" s="549"/>
      <c r="K2259" s="10"/>
      <c r="M2259" s="548"/>
      <c r="N2259" s="548"/>
    </row>
    <row r="2260" spans="2:14" s="5" customFormat="1" ht="94.5">
      <c r="B2260" s="1"/>
      <c r="C2260" s="351">
        <v>7382</v>
      </c>
      <c r="D2260" s="352" t="s">
        <v>2320</v>
      </c>
      <c r="E2260" s="353" t="s">
        <v>125</v>
      </c>
      <c r="F2260" s="354">
        <v>6247500</v>
      </c>
      <c r="G2260" s="288" t="s">
        <v>117</v>
      </c>
      <c r="H2260" s="288"/>
      <c r="I2260" s="1"/>
      <c r="J2260" s="549"/>
      <c r="K2260" s="10"/>
      <c r="M2260" s="548"/>
      <c r="N2260" s="548"/>
    </row>
    <row r="2261" spans="2:14" s="5" customFormat="1" ht="63">
      <c r="B2261" s="1"/>
      <c r="C2261" s="351">
        <v>7384</v>
      </c>
      <c r="D2261" s="352" t="s">
        <v>2321</v>
      </c>
      <c r="E2261" s="353" t="s">
        <v>125</v>
      </c>
      <c r="F2261" s="354">
        <v>6590548</v>
      </c>
      <c r="G2261" s="288" t="s">
        <v>117</v>
      </c>
      <c r="H2261" s="288"/>
      <c r="I2261" s="1"/>
      <c r="J2261" s="549"/>
      <c r="K2261" s="10"/>
      <c r="M2261" s="548"/>
      <c r="N2261" s="548"/>
    </row>
    <row r="2262" spans="2:14" s="5" customFormat="1" ht="31.5">
      <c r="B2262" s="1"/>
      <c r="C2262" s="351">
        <v>7387</v>
      </c>
      <c r="D2262" s="352" t="s">
        <v>2322</v>
      </c>
      <c r="E2262" s="353" t="s">
        <v>472</v>
      </c>
      <c r="F2262" s="354">
        <v>4075</v>
      </c>
      <c r="G2262" s="288" t="s">
        <v>117</v>
      </c>
      <c r="H2262" s="288" t="s">
        <v>145</v>
      </c>
      <c r="I2262" s="1"/>
      <c r="J2262" s="549"/>
      <c r="K2262" s="10"/>
      <c r="M2262" s="548"/>
      <c r="N2262" s="548"/>
    </row>
    <row r="2263" spans="2:14" s="5" customFormat="1" ht="47.25">
      <c r="B2263" s="1"/>
      <c r="C2263" s="351">
        <v>7388</v>
      </c>
      <c r="D2263" s="352" t="s">
        <v>2323</v>
      </c>
      <c r="E2263" s="353" t="s">
        <v>122</v>
      </c>
      <c r="F2263" s="354">
        <v>3381518</v>
      </c>
      <c r="G2263" s="288" t="s">
        <v>117</v>
      </c>
      <c r="H2263" s="288"/>
      <c r="I2263" s="1"/>
      <c r="J2263" s="549"/>
      <c r="K2263" s="10"/>
      <c r="M2263" s="548"/>
      <c r="N2263" s="548"/>
    </row>
    <row r="2264" spans="2:14" s="5" customFormat="1" ht="47.25">
      <c r="B2264" s="1"/>
      <c r="C2264" s="351">
        <v>7389</v>
      </c>
      <c r="D2264" s="352" t="s">
        <v>2324</v>
      </c>
      <c r="E2264" s="353" t="s">
        <v>2325</v>
      </c>
      <c r="F2264" s="354">
        <v>4890432</v>
      </c>
      <c r="G2264" s="288" t="s">
        <v>117</v>
      </c>
      <c r="H2264" s="288"/>
      <c r="I2264" s="1"/>
      <c r="J2264" s="549"/>
      <c r="K2264" s="10"/>
      <c r="M2264" s="548"/>
      <c r="N2264" s="548"/>
    </row>
    <row r="2265" spans="2:14" s="5" customFormat="1" ht="63">
      <c r="B2265" s="1"/>
      <c r="C2265" s="351">
        <v>7390</v>
      </c>
      <c r="D2265" s="352" t="s">
        <v>2326</v>
      </c>
      <c r="E2265" s="353" t="s">
        <v>122</v>
      </c>
      <c r="F2265" s="354">
        <v>42974</v>
      </c>
      <c r="G2265" s="288" t="s">
        <v>117</v>
      </c>
      <c r="H2265" s="288"/>
      <c r="I2265" s="1"/>
      <c r="J2265" s="549"/>
      <c r="K2265" s="10"/>
      <c r="M2265" s="548"/>
      <c r="N2265" s="548"/>
    </row>
    <row r="2266" spans="2:14" s="5" customFormat="1" ht="31.5">
      <c r="B2266" s="1"/>
      <c r="C2266" s="351">
        <v>7391</v>
      </c>
      <c r="D2266" s="352" t="s">
        <v>2327</v>
      </c>
      <c r="E2266" s="353" t="s">
        <v>125</v>
      </c>
      <c r="F2266" s="354">
        <v>5898530</v>
      </c>
      <c r="G2266" s="288" t="s">
        <v>117</v>
      </c>
      <c r="H2266" s="288"/>
      <c r="I2266" s="1"/>
      <c r="J2266" s="549"/>
      <c r="K2266" s="10"/>
      <c r="M2266" s="548"/>
      <c r="N2266" s="548"/>
    </row>
    <row r="2267" spans="2:14" s="5" customFormat="1" ht="31.5">
      <c r="B2267" s="1"/>
      <c r="C2267" s="351">
        <v>7392</v>
      </c>
      <c r="D2267" s="352" t="s">
        <v>2328</v>
      </c>
      <c r="E2267" s="353" t="s">
        <v>125</v>
      </c>
      <c r="F2267" s="354">
        <v>1776732</v>
      </c>
      <c r="G2267" s="288" t="s">
        <v>117</v>
      </c>
      <c r="H2267" s="288"/>
      <c r="I2267" s="1"/>
      <c r="J2267" s="549"/>
      <c r="K2267" s="10"/>
      <c r="M2267" s="548"/>
      <c r="N2267" s="548"/>
    </row>
    <row r="2268" spans="2:14" s="5" customFormat="1" ht="78.75">
      <c r="B2268" s="1"/>
      <c r="C2268" s="351">
        <v>7393</v>
      </c>
      <c r="D2268" s="352" t="s">
        <v>2329</v>
      </c>
      <c r="E2268" s="353" t="s">
        <v>125</v>
      </c>
      <c r="F2268" s="354">
        <v>6824434</v>
      </c>
      <c r="G2268" s="288" t="s">
        <v>117</v>
      </c>
      <c r="H2268" s="288"/>
      <c r="I2268" s="1"/>
      <c r="J2268" s="549"/>
      <c r="K2268" s="10"/>
      <c r="M2268" s="548"/>
      <c r="N2268" s="548"/>
    </row>
    <row r="2269" spans="2:14" s="5" customFormat="1" ht="31.5">
      <c r="B2269" s="1"/>
      <c r="C2269" s="351">
        <v>7395</v>
      </c>
      <c r="D2269" s="352" t="s">
        <v>2330</v>
      </c>
      <c r="E2269" s="353" t="s">
        <v>125</v>
      </c>
      <c r="F2269" s="354">
        <v>1954042</v>
      </c>
      <c r="G2269" s="288" t="s">
        <v>117</v>
      </c>
      <c r="H2269" s="288"/>
      <c r="I2269" s="1"/>
      <c r="J2269" s="549"/>
      <c r="K2269" s="10"/>
      <c r="M2269" s="548"/>
      <c r="N2269" s="548"/>
    </row>
    <row r="2270" spans="2:14" s="5" customFormat="1" ht="31.5">
      <c r="B2270" s="1"/>
      <c r="C2270" s="351">
        <v>7396</v>
      </c>
      <c r="D2270" s="352" t="s">
        <v>2331</v>
      </c>
      <c r="E2270" s="353" t="s">
        <v>125</v>
      </c>
      <c r="F2270" s="354">
        <v>321362</v>
      </c>
      <c r="G2270" s="288" t="s">
        <v>117</v>
      </c>
      <c r="H2270" s="288"/>
      <c r="I2270" s="1"/>
      <c r="J2270" s="549"/>
      <c r="K2270" s="10"/>
      <c r="M2270" s="548"/>
      <c r="N2270" s="548"/>
    </row>
    <row r="2271" spans="2:14" s="5" customFormat="1" ht="47.25">
      <c r="B2271" s="1"/>
      <c r="C2271" s="351">
        <v>7397</v>
      </c>
      <c r="D2271" s="352" t="s">
        <v>2332</v>
      </c>
      <c r="E2271" s="353" t="s">
        <v>125</v>
      </c>
      <c r="F2271" s="354">
        <v>391213</v>
      </c>
      <c r="G2271" s="288" t="s">
        <v>117</v>
      </c>
      <c r="H2271" s="288" t="s">
        <v>145</v>
      </c>
      <c r="I2271" s="1"/>
      <c r="J2271" s="549"/>
      <c r="K2271" s="10"/>
      <c r="M2271" s="548"/>
      <c r="N2271" s="548"/>
    </row>
    <row r="2272" spans="2:14" s="5" customFormat="1" ht="47.25">
      <c r="B2272" s="1"/>
      <c r="C2272" s="351">
        <v>7398</v>
      </c>
      <c r="D2272" s="352" t="s">
        <v>2333</v>
      </c>
      <c r="E2272" s="353" t="s">
        <v>125</v>
      </c>
      <c r="F2272" s="354">
        <v>426095</v>
      </c>
      <c r="G2272" s="288" t="s">
        <v>117</v>
      </c>
      <c r="H2272" s="288" t="s">
        <v>145</v>
      </c>
      <c r="I2272" s="1"/>
      <c r="J2272" s="549"/>
      <c r="K2272" s="10"/>
      <c r="M2272" s="548"/>
      <c r="N2272" s="548"/>
    </row>
    <row r="2273" spans="2:14" s="5" customFormat="1" ht="78.75">
      <c r="B2273" s="1"/>
      <c r="C2273" s="351">
        <v>7399</v>
      </c>
      <c r="D2273" s="352" t="s">
        <v>2334</v>
      </c>
      <c r="E2273" s="353" t="s">
        <v>125</v>
      </c>
      <c r="F2273" s="354">
        <v>643301</v>
      </c>
      <c r="G2273" s="288" t="s">
        <v>117</v>
      </c>
      <c r="H2273" s="288" t="s">
        <v>145</v>
      </c>
      <c r="I2273" s="1"/>
      <c r="J2273" s="549"/>
      <c r="K2273" s="10"/>
      <c r="M2273" s="548"/>
      <c r="N2273" s="548"/>
    </row>
    <row r="2274" spans="2:14" s="5" customFormat="1" ht="47.25">
      <c r="B2274" s="1"/>
      <c r="C2274" s="351">
        <v>7400</v>
      </c>
      <c r="D2274" s="352" t="s">
        <v>2335</v>
      </c>
      <c r="E2274" s="353" t="s">
        <v>125</v>
      </c>
      <c r="F2274" s="354">
        <v>426095</v>
      </c>
      <c r="G2274" s="288" t="s">
        <v>117</v>
      </c>
      <c r="H2274" s="288" t="s">
        <v>145</v>
      </c>
      <c r="I2274" s="1"/>
      <c r="J2274" s="549"/>
      <c r="K2274" s="10"/>
      <c r="M2274" s="548"/>
      <c r="N2274" s="548"/>
    </row>
    <row r="2275" spans="2:14" s="5" customFormat="1" ht="78.75">
      <c r="B2275" s="1"/>
      <c r="C2275" s="351">
        <v>7401</v>
      </c>
      <c r="D2275" s="352" t="s">
        <v>2336</v>
      </c>
      <c r="E2275" s="353" t="s">
        <v>125</v>
      </c>
      <c r="F2275" s="354">
        <v>643301</v>
      </c>
      <c r="G2275" s="288" t="s">
        <v>117</v>
      </c>
      <c r="H2275" s="288" t="s">
        <v>145</v>
      </c>
      <c r="I2275" s="1"/>
      <c r="J2275" s="549"/>
      <c r="K2275" s="10"/>
      <c r="M2275" s="548"/>
      <c r="N2275" s="548"/>
    </row>
    <row r="2276" spans="2:14" s="5" customFormat="1" ht="31.5">
      <c r="B2276" s="1"/>
      <c r="C2276" s="351">
        <v>7406</v>
      </c>
      <c r="D2276" s="352" t="s">
        <v>2337</v>
      </c>
      <c r="E2276" s="353" t="s">
        <v>125</v>
      </c>
      <c r="F2276" s="354">
        <v>428400</v>
      </c>
      <c r="G2276" s="288" t="s">
        <v>117</v>
      </c>
      <c r="H2276" s="288" t="s">
        <v>145</v>
      </c>
      <c r="I2276" s="1"/>
      <c r="J2276" s="549"/>
      <c r="K2276" s="10"/>
      <c r="M2276" s="548"/>
      <c r="N2276" s="548"/>
    </row>
    <row r="2277" spans="2:14" s="5" customFormat="1" ht="63">
      <c r="B2277" s="1"/>
      <c r="C2277" s="351">
        <v>7407</v>
      </c>
      <c r="D2277" s="352" t="s">
        <v>2338</v>
      </c>
      <c r="E2277" s="353" t="s">
        <v>125</v>
      </c>
      <c r="F2277" s="354">
        <v>643301</v>
      </c>
      <c r="G2277" s="288" t="s">
        <v>117</v>
      </c>
      <c r="H2277" s="288" t="s">
        <v>145</v>
      </c>
      <c r="I2277" s="1"/>
      <c r="J2277" s="549"/>
      <c r="K2277" s="10"/>
      <c r="M2277" s="548"/>
      <c r="N2277" s="548"/>
    </row>
    <row r="2278" spans="2:14" s="5" customFormat="1" ht="47.25">
      <c r="B2278" s="1"/>
      <c r="C2278" s="351">
        <v>7408</v>
      </c>
      <c r="D2278" s="352" t="s">
        <v>2339</v>
      </c>
      <c r="E2278" s="353" t="s">
        <v>125</v>
      </c>
      <c r="F2278" s="354">
        <v>543050</v>
      </c>
      <c r="G2278" s="288" t="s">
        <v>117</v>
      </c>
      <c r="H2278" s="288"/>
      <c r="I2278" s="1"/>
      <c r="J2278" s="549"/>
      <c r="K2278" s="10"/>
      <c r="M2278" s="548"/>
      <c r="N2278" s="548"/>
    </row>
    <row r="2279" spans="2:14" s="5" customFormat="1" ht="94.5">
      <c r="B2279" s="1"/>
      <c r="C2279" s="351">
        <v>7409</v>
      </c>
      <c r="D2279" s="352" t="s">
        <v>2340</v>
      </c>
      <c r="E2279" s="353" t="s">
        <v>125</v>
      </c>
      <c r="F2279" s="354">
        <v>2958349</v>
      </c>
      <c r="G2279" s="288" t="s">
        <v>117</v>
      </c>
      <c r="H2279" s="288" t="s">
        <v>145</v>
      </c>
      <c r="I2279" s="1"/>
      <c r="J2279" s="549"/>
      <c r="K2279" s="10"/>
      <c r="M2279" s="548"/>
      <c r="N2279" s="548"/>
    </row>
    <row r="2280" spans="2:14" s="5" customFormat="1" ht="94.5">
      <c r="B2280" s="1"/>
      <c r="C2280" s="351">
        <v>7410</v>
      </c>
      <c r="D2280" s="352" t="s">
        <v>2341</v>
      </c>
      <c r="E2280" s="353" t="s">
        <v>125</v>
      </c>
      <c r="F2280" s="354">
        <v>1686167</v>
      </c>
      <c r="G2280" s="288" t="s">
        <v>117</v>
      </c>
      <c r="H2280" s="288"/>
      <c r="I2280" s="1"/>
      <c r="J2280" s="549"/>
      <c r="K2280" s="10"/>
      <c r="M2280" s="548"/>
      <c r="N2280" s="548"/>
    </row>
    <row r="2281" spans="2:14" s="5" customFormat="1" ht="94.5">
      <c r="B2281" s="1"/>
      <c r="C2281" s="351">
        <v>7411</v>
      </c>
      <c r="D2281" s="352" t="s">
        <v>2342</v>
      </c>
      <c r="E2281" s="353" t="s">
        <v>125</v>
      </c>
      <c r="F2281" s="354">
        <v>1125887</v>
      </c>
      <c r="G2281" s="288" t="s">
        <v>117</v>
      </c>
      <c r="H2281" s="288"/>
      <c r="I2281" s="1"/>
      <c r="J2281" s="549"/>
      <c r="K2281" s="10"/>
      <c r="M2281" s="548"/>
      <c r="N2281" s="548"/>
    </row>
    <row r="2282" spans="2:14" s="5" customFormat="1" ht="63">
      <c r="B2282" s="1"/>
      <c r="C2282" s="351">
        <v>7412</v>
      </c>
      <c r="D2282" s="352" t="s">
        <v>2343</v>
      </c>
      <c r="E2282" s="353" t="s">
        <v>125</v>
      </c>
      <c r="F2282" s="354">
        <v>1118290</v>
      </c>
      <c r="G2282" s="288" t="s">
        <v>117</v>
      </c>
      <c r="H2282" s="288"/>
      <c r="I2282" s="1"/>
      <c r="J2282" s="549"/>
      <c r="K2282" s="10"/>
      <c r="M2282" s="548"/>
      <c r="N2282" s="548"/>
    </row>
    <row r="2283" spans="2:14" s="5" customFormat="1" ht="78.75">
      <c r="B2283" s="1"/>
      <c r="C2283" s="351">
        <v>7413</v>
      </c>
      <c r="D2283" s="352" t="s">
        <v>2344</v>
      </c>
      <c r="E2283" s="353" t="s">
        <v>125</v>
      </c>
      <c r="F2283" s="354">
        <v>1785789</v>
      </c>
      <c r="G2283" s="288" t="s">
        <v>117</v>
      </c>
      <c r="H2283" s="288"/>
      <c r="I2283" s="1"/>
      <c r="J2283" s="549"/>
      <c r="K2283" s="10"/>
      <c r="M2283" s="548"/>
      <c r="N2283" s="548"/>
    </row>
    <row r="2284" spans="2:14" s="5" customFormat="1" ht="63">
      <c r="B2284" s="1"/>
      <c r="C2284" s="351">
        <v>7414</v>
      </c>
      <c r="D2284" s="352" t="s">
        <v>2345</v>
      </c>
      <c r="E2284" s="353" t="s">
        <v>125</v>
      </c>
      <c r="F2284" s="354">
        <v>2213351</v>
      </c>
      <c r="G2284" s="288" t="s">
        <v>117</v>
      </c>
      <c r="H2284" s="288"/>
      <c r="I2284" s="1"/>
      <c r="J2284" s="549"/>
      <c r="K2284" s="10"/>
      <c r="M2284" s="548"/>
      <c r="N2284" s="548"/>
    </row>
    <row r="2285" spans="2:14" s="5" customFormat="1" ht="31.5">
      <c r="B2285" s="1"/>
      <c r="C2285" s="351">
        <v>7415</v>
      </c>
      <c r="D2285" s="352" t="s">
        <v>2346</v>
      </c>
      <c r="E2285" s="353" t="s">
        <v>125</v>
      </c>
      <c r="F2285" s="354">
        <v>444968</v>
      </c>
      <c r="G2285" s="288" t="s">
        <v>117</v>
      </c>
      <c r="H2285" s="288"/>
      <c r="I2285" s="1"/>
      <c r="J2285" s="549"/>
      <c r="K2285" s="10"/>
      <c r="M2285" s="548"/>
      <c r="N2285" s="548"/>
    </row>
    <row r="2286" spans="2:14" s="5" customFormat="1" ht="63">
      <c r="B2286" s="1"/>
      <c r="C2286" s="351">
        <v>7417</v>
      </c>
      <c r="D2286" s="352" t="s">
        <v>2347</v>
      </c>
      <c r="E2286" s="353" t="s">
        <v>119</v>
      </c>
      <c r="F2286" s="354">
        <v>622964</v>
      </c>
      <c r="G2286" s="288" t="s">
        <v>117</v>
      </c>
      <c r="H2286" s="288"/>
      <c r="I2286" s="1"/>
      <c r="J2286" s="549"/>
      <c r="K2286" s="10"/>
      <c r="M2286" s="548"/>
      <c r="N2286" s="548"/>
    </row>
    <row r="2287" spans="2:14" s="5" customFormat="1" ht="31.5">
      <c r="B2287" s="1"/>
      <c r="C2287" s="351">
        <v>7419</v>
      </c>
      <c r="D2287" s="352" t="s">
        <v>2348</v>
      </c>
      <c r="E2287" s="353" t="s">
        <v>125</v>
      </c>
      <c r="F2287" s="354">
        <v>193862</v>
      </c>
      <c r="G2287" s="288" t="s">
        <v>117</v>
      </c>
      <c r="H2287" s="288"/>
      <c r="I2287" s="1"/>
      <c r="J2287" s="549"/>
      <c r="K2287" s="10"/>
      <c r="M2287" s="548"/>
      <c r="N2287" s="548"/>
    </row>
    <row r="2288" spans="2:14" s="5" customFormat="1" ht="31.5">
      <c r="B2288" s="1"/>
      <c r="C2288" s="351">
        <v>7420</v>
      </c>
      <c r="D2288" s="352" t="s">
        <v>2349</v>
      </c>
      <c r="E2288" s="353" t="s">
        <v>125</v>
      </c>
      <c r="F2288" s="354">
        <v>461666</v>
      </c>
      <c r="G2288" s="288" t="s">
        <v>117</v>
      </c>
      <c r="H2288" s="288"/>
      <c r="I2288" s="1"/>
      <c r="J2288" s="549"/>
      <c r="K2288" s="10"/>
      <c r="M2288" s="548"/>
      <c r="N2288" s="548"/>
    </row>
    <row r="2289" spans="2:14" s="5" customFormat="1" ht="31.5">
      <c r="B2289" s="1"/>
      <c r="C2289" s="351">
        <v>7421</v>
      </c>
      <c r="D2289" s="352" t="s">
        <v>2350</v>
      </c>
      <c r="E2289" s="353" t="s">
        <v>125</v>
      </c>
      <c r="F2289" s="354">
        <v>467616</v>
      </c>
      <c r="G2289" s="288" t="s">
        <v>117</v>
      </c>
      <c r="H2289" s="288"/>
      <c r="I2289" s="1"/>
      <c r="J2289" s="549"/>
      <c r="K2289" s="10"/>
      <c r="M2289" s="548"/>
      <c r="N2289" s="548"/>
    </row>
    <row r="2290" spans="2:14" s="5" customFormat="1" ht="78.75">
      <c r="B2290" s="1"/>
      <c r="C2290" s="351">
        <v>7422</v>
      </c>
      <c r="D2290" s="352" t="s">
        <v>2351</v>
      </c>
      <c r="E2290" s="353" t="s">
        <v>125</v>
      </c>
      <c r="F2290" s="354">
        <v>2447237</v>
      </c>
      <c r="G2290" s="288" t="s">
        <v>117</v>
      </c>
      <c r="H2290" s="288"/>
      <c r="I2290" s="1"/>
      <c r="J2290" s="549"/>
      <c r="K2290" s="10"/>
      <c r="M2290" s="548"/>
      <c r="N2290" s="548"/>
    </row>
    <row r="2291" spans="2:14" s="5" customFormat="1" ht="31.5">
      <c r="B2291" s="1"/>
      <c r="C2291" s="351">
        <v>7423</v>
      </c>
      <c r="D2291" s="352" t="s">
        <v>2352</v>
      </c>
      <c r="E2291" s="353" t="s">
        <v>125</v>
      </c>
      <c r="F2291" s="354">
        <v>580666</v>
      </c>
      <c r="G2291" s="288" t="s">
        <v>117</v>
      </c>
      <c r="H2291" s="288"/>
      <c r="I2291" s="1"/>
      <c r="J2291" s="549"/>
      <c r="K2291" s="10"/>
      <c r="M2291" s="548"/>
      <c r="N2291" s="548"/>
    </row>
    <row r="2292" spans="2:14" s="5" customFormat="1" ht="63">
      <c r="B2292" s="1"/>
      <c r="C2292" s="351">
        <v>7424</v>
      </c>
      <c r="D2292" s="352" t="s">
        <v>2353</v>
      </c>
      <c r="E2292" s="353" t="s">
        <v>125</v>
      </c>
      <c r="F2292" s="354">
        <v>3379941</v>
      </c>
      <c r="G2292" s="288" t="s">
        <v>117</v>
      </c>
      <c r="H2292" s="288"/>
      <c r="I2292" s="1"/>
      <c r="J2292" s="549"/>
      <c r="K2292" s="10"/>
      <c r="M2292" s="548"/>
      <c r="N2292" s="548"/>
    </row>
    <row r="2293" spans="2:14" s="5" customFormat="1" ht="78.75">
      <c r="B2293" s="1"/>
      <c r="C2293" s="351">
        <v>7425</v>
      </c>
      <c r="D2293" s="352" t="s">
        <v>2354</v>
      </c>
      <c r="E2293" s="353" t="s">
        <v>125</v>
      </c>
      <c r="F2293" s="354">
        <v>3613824</v>
      </c>
      <c r="G2293" s="288" t="s">
        <v>117</v>
      </c>
      <c r="H2293" s="288"/>
      <c r="I2293" s="1"/>
      <c r="J2293" s="549"/>
      <c r="K2293" s="10"/>
      <c r="M2293" s="548"/>
      <c r="N2293" s="548"/>
    </row>
    <row r="2294" spans="2:14" s="5" customFormat="1" ht="63">
      <c r="B2294" s="1"/>
      <c r="C2294" s="351">
        <v>7426</v>
      </c>
      <c r="D2294" s="352" t="s">
        <v>2355</v>
      </c>
      <c r="E2294" s="353" t="s">
        <v>119</v>
      </c>
      <c r="F2294" s="354">
        <v>564814</v>
      </c>
      <c r="G2294" s="288" t="s">
        <v>117</v>
      </c>
      <c r="H2294" s="288"/>
      <c r="I2294" s="1"/>
      <c r="J2294" s="549"/>
      <c r="K2294" s="10"/>
      <c r="M2294" s="548"/>
      <c r="N2294" s="548"/>
    </row>
    <row r="2295" spans="2:14" s="5" customFormat="1" ht="31.5">
      <c r="B2295" s="1"/>
      <c r="C2295" s="351">
        <v>7427</v>
      </c>
      <c r="D2295" s="352" t="s">
        <v>2356</v>
      </c>
      <c r="E2295" s="353" t="s">
        <v>125</v>
      </c>
      <c r="F2295" s="354">
        <v>962656</v>
      </c>
      <c r="G2295" s="288" t="s">
        <v>117</v>
      </c>
      <c r="H2295" s="288"/>
      <c r="I2295" s="1"/>
      <c r="J2295" s="549"/>
      <c r="K2295" s="10"/>
      <c r="M2295" s="548"/>
      <c r="N2295" s="548"/>
    </row>
    <row r="2296" spans="2:14" s="5" customFormat="1" ht="31.5">
      <c r="B2296" s="1"/>
      <c r="C2296" s="351">
        <v>7428</v>
      </c>
      <c r="D2296" s="352" t="s">
        <v>2357</v>
      </c>
      <c r="E2296" s="353" t="s">
        <v>125</v>
      </c>
      <c r="F2296" s="354">
        <v>1004306</v>
      </c>
      <c r="G2296" s="288" t="s">
        <v>117</v>
      </c>
      <c r="H2296" s="288"/>
      <c r="I2296" s="1"/>
      <c r="J2296" s="549"/>
      <c r="K2296" s="10"/>
      <c r="M2296" s="548"/>
      <c r="N2296" s="548"/>
    </row>
    <row r="2297" spans="2:14" s="5" customFormat="1" ht="63">
      <c r="B2297" s="1"/>
      <c r="C2297" s="351">
        <v>7429</v>
      </c>
      <c r="D2297" s="352" t="s">
        <v>2358</v>
      </c>
      <c r="E2297" s="353" t="s">
        <v>125</v>
      </c>
      <c r="F2297" s="354">
        <v>2661635</v>
      </c>
      <c r="G2297" s="288" t="s">
        <v>117</v>
      </c>
      <c r="H2297" s="288" t="s">
        <v>145</v>
      </c>
      <c r="I2297" s="1"/>
      <c r="J2297" s="549"/>
      <c r="K2297" s="10"/>
      <c r="M2297" s="548"/>
      <c r="N2297" s="548"/>
    </row>
    <row r="2298" spans="2:14" s="5" customFormat="1" ht="63">
      <c r="B2298" s="1"/>
      <c r="C2298" s="351">
        <v>7430</v>
      </c>
      <c r="D2298" s="352" t="s">
        <v>2359</v>
      </c>
      <c r="E2298" s="353" t="s">
        <v>125</v>
      </c>
      <c r="F2298" s="354">
        <v>372521</v>
      </c>
      <c r="G2298" s="288" t="s">
        <v>117</v>
      </c>
      <c r="H2298" s="288"/>
      <c r="I2298" s="1"/>
      <c r="J2298" s="549"/>
      <c r="K2298" s="10"/>
      <c r="M2298" s="548"/>
      <c r="N2298" s="548"/>
    </row>
    <row r="2299" spans="2:14" s="5" customFormat="1" ht="78.75">
      <c r="B2299" s="1"/>
      <c r="C2299" s="351">
        <v>7431</v>
      </c>
      <c r="D2299" s="352" t="s">
        <v>2360</v>
      </c>
      <c r="E2299" s="353" t="s">
        <v>122</v>
      </c>
      <c r="F2299" s="354">
        <v>1391036</v>
      </c>
      <c r="G2299" s="288" t="s">
        <v>117</v>
      </c>
      <c r="H2299" s="288"/>
      <c r="I2299" s="1"/>
      <c r="J2299" s="549"/>
      <c r="K2299" s="10"/>
      <c r="M2299" s="548"/>
      <c r="N2299" s="548"/>
    </row>
    <row r="2300" spans="2:14" s="5" customFormat="1" ht="47.25">
      <c r="B2300" s="1"/>
      <c r="C2300" s="351">
        <v>7432</v>
      </c>
      <c r="D2300" s="352" t="s">
        <v>2361</v>
      </c>
      <c r="E2300" s="353" t="s">
        <v>122</v>
      </c>
      <c r="F2300" s="354">
        <v>598672</v>
      </c>
      <c r="G2300" s="288" t="s">
        <v>117</v>
      </c>
      <c r="H2300" s="288"/>
      <c r="I2300" s="1"/>
      <c r="J2300" s="549"/>
      <c r="K2300" s="10"/>
      <c r="M2300" s="548"/>
      <c r="N2300" s="548"/>
    </row>
    <row r="2301" spans="2:14" s="5" customFormat="1" ht="47.25">
      <c r="B2301" s="1"/>
      <c r="C2301" s="351">
        <v>7433</v>
      </c>
      <c r="D2301" s="352" t="s">
        <v>2362</v>
      </c>
      <c r="E2301" s="353" t="s">
        <v>122</v>
      </c>
      <c r="F2301" s="354">
        <v>705673</v>
      </c>
      <c r="G2301" s="288" t="s">
        <v>117</v>
      </c>
      <c r="H2301" s="288"/>
      <c r="I2301" s="1"/>
      <c r="J2301" s="549"/>
      <c r="K2301" s="10"/>
      <c r="M2301" s="548"/>
      <c r="N2301" s="548"/>
    </row>
    <row r="2302" spans="2:14" s="5" customFormat="1" ht="47.25">
      <c r="B2302" s="1"/>
      <c r="C2302" s="351">
        <v>7434</v>
      </c>
      <c r="D2302" s="352" t="s">
        <v>2363</v>
      </c>
      <c r="E2302" s="353" t="s">
        <v>122</v>
      </c>
      <c r="F2302" s="354">
        <v>868559</v>
      </c>
      <c r="G2302" s="288" t="s">
        <v>117</v>
      </c>
      <c r="H2302" s="288"/>
      <c r="I2302" s="1"/>
      <c r="J2302" s="549"/>
      <c r="K2302" s="10"/>
      <c r="M2302" s="548"/>
      <c r="N2302" s="548"/>
    </row>
    <row r="2303" spans="2:14" s="5" customFormat="1" ht="47.25">
      <c r="B2303" s="1"/>
      <c r="C2303" s="351">
        <v>7435</v>
      </c>
      <c r="D2303" s="352" t="s">
        <v>2364</v>
      </c>
      <c r="E2303" s="353" t="s">
        <v>122</v>
      </c>
      <c r="F2303" s="354">
        <v>1568540</v>
      </c>
      <c r="G2303" s="288" t="s">
        <v>117</v>
      </c>
      <c r="H2303" s="288"/>
      <c r="I2303" s="1"/>
      <c r="J2303" s="549"/>
      <c r="K2303" s="10"/>
      <c r="M2303" s="548"/>
      <c r="N2303" s="548"/>
    </row>
    <row r="2304" spans="2:14" s="5" customFormat="1" ht="47.25">
      <c r="B2304" s="1"/>
      <c r="C2304" s="351">
        <v>7436</v>
      </c>
      <c r="D2304" s="352" t="s">
        <v>2365</v>
      </c>
      <c r="E2304" s="353" t="s">
        <v>125</v>
      </c>
      <c r="F2304" s="354">
        <v>1096381</v>
      </c>
      <c r="G2304" s="288" t="s">
        <v>117</v>
      </c>
      <c r="H2304" s="288" t="s">
        <v>145</v>
      </c>
      <c r="I2304" s="1"/>
      <c r="J2304" s="549"/>
      <c r="K2304" s="10"/>
      <c r="M2304" s="548"/>
      <c r="N2304" s="548"/>
    </row>
    <row r="2305" spans="2:14" s="5" customFormat="1" ht="63">
      <c r="B2305" s="1"/>
      <c r="C2305" s="351">
        <v>7437</v>
      </c>
      <c r="D2305" s="352" t="s">
        <v>2366</v>
      </c>
      <c r="E2305" s="353" t="s">
        <v>119</v>
      </c>
      <c r="F2305" s="354">
        <v>677121</v>
      </c>
      <c r="G2305" s="288" t="s">
        <v>117</v>
      </c>
      <c r="H2305" s="288" t="s">
        <v>145</v>
      </c>
      <c r="I2305" s="1"/>
      <c r="J2305" s="549"/>
      <c r="K2305" s="10"/>
      <c r="M2305" s="548"/>
      <c r="N2305" s="548"/>
    </row>
    <row r="2306" spans="2:14" s="5" customFormat="1" ht="63">
      <c r="B2306" s="1"/>
      <c r="C2306" s="351">
        <v>7438</v>
      </c>
      <c r="D2306" s="352" t="s">
        <v>2367</v>
      </c>
      <c r="E2306" s="353" t="s">
        <v>125</v>
      </c>
      <c r="F2306" s="354">
        <v>2475217</v>
      </c>
      <c r="G2306" s="288" t="s">
        <v>117</v>
      </c>
      <c r="H2306" s="288" t="s">
        <v>145</v>
      </c>
      <c r="I2306" s="1"/>
      <c r="J2306" s="549"/>
      <c r="K2306" s="10"/>
      <c r="M2306" s="548"/>
      <c r="N2306" s="548"/>
    </row>
    <row r="2307" spans="2:14" s="5" customFormat="1" ht="31.5">
      <c r="B2307" s="1"/>
      <c r="C2307" s="351">
        <v>7439</v>
      </c>
      <c r="D2307" s="352" t="s">
        <v>2368</v>
      </c>
      <c r="E2307" s="353" t="s">
        <v>125</v>
      </c>
      <c r="F2307" s="354">
        <v>368160</v>
      </c>
      <c r="G2307" s="288" t="s">
        <v>117</v>
      </c>
      <c r="H2307" s="288" t="s">
        <v>145</v>
      </c>
      <c r="I2307" s="1"/>
      <c r="J2307" s="549"/>
      <c r="K2307" s="10"/>
      <c r="M2307" s="548"/>
      <c r="N2307" s="548"/>
    </row>
    <row r="2308" spans="2:14" s="5" customFormat="1" ht="63">
      <c r="B2308" s="1"/>
      <c r="C2308" s="351">
        <v>7440</v>
      </c>
      <c r="D2308" s="352" t="s">
        <v>2369</v>
      </c>
      <c r="E2308" s="353" t="s">
        <v>125</v>
      </c>
      <c r="F2308" s="354">
        <v>2465009</v>
      </c>
      <c r="G2308" s="288" t="s">
        <v>117</v>
      </c>
      <c r="H2308" s="288" t="s">
        <v>145</v>
      </c>
      <c r="I2308" s="1"/>
      <c r="J2308" s="549"/>
      <c r="K2308" s="10"/>
      <c r="M2308" s="548"/>
      <c r="N2308" s="548"/>
    </row>
    <row r="2309" spans="2:14" s="5" customFormat="1" ht="63">
      <c r="B2309" s="1"/>
      <c r="C2309" s="351">
        <v>7441</v>
      </c>
      <c r="D2309" s="352" t="s">
        <v>2370</v>
      </c>
      <c r="E2309" s="353" t="s">
        <v>125</v>
      </c>
      <c r="F2309" s="354">
        <v>2465009</v>
      </c>
      <c r="G2309" s="288" t="s">
        <v>117</v>
      </c>
      <c r="H2309" s="288" t="s">
        <v>145</v>
      </c>
      <c r="I2309" s="1"/>
      <c r="J2309" s="549"/>
      <c r="K2309" s="10"/>
      <c r="M2309" s="548"/>
      <c r="N2309" s="548"/>
    </row>
    <row r="2310" spans="2:14" s="5" customFormat="1" ht="63">
      <c r="B2310" s="1"/>
      <c r="C2310" s="351">
        <v>7442</v>
      </c>
      <c r="D2310" s="352" t="s">
        <v>2371</v>
      </c>
      <c r="E2310" s="353" t="s">
        <v>125</v>
      </c>
      <c r="F2310" s="354">
        <v>2475217</v>
      </c>
      <c r="G2310" s="288" t="s">
        <v>117</v>
      </c>
      <c r="H2310" s="288" t="s">
        <v>145</v>
      </c>
      <c r="I2310" s="1"/>
      <c r="J2310" s="549"/>
      <c r="K2310" s="10"/>
      <c r="M2310" s="548"/>
      <c r="N2310" s="548"/>
    </row>
    <row r="2311" spans="2:14" s="5" customFormat="1" ht="31.5">
      <c r="B2311" s="1"/>
      <c r="C2311" s="351">
        <v>7443</v>
      </c>
      <c r="D2311" s="352" t="s">
        <v>2372</v>
      </c>
      <c r="E2311" s="353" t="s">
        <v>122</v>
      </c>
      <c r="F2311" s="354">
        <v>47487</v>
      </c>
      <c r="G2311" s="288" t="s">
        <v>117</v>
      </c>
      <c r="H2311" s="288"/>
      <c r="I2311" s="1"/>
      <c r="J2311" s="549"/>
      <c r="K2311" s="10"/>
      <c r="M2311" s="548"/>
      <c r="N2311" s="548"/>
    </row>
    <row r="2312" spans="2:14" s="5" customFormat="1" ht="47.25">
      <c r="B2312" s="1"/>
      <c r="C2312" s="351">
        <v>7445</v>
      </c>
      <c r="D2312" s="352" t="s">
        <v>2373</v>
      </c>
      <c r="E2312" s="353" t="s">
        <v>116</v>
      </c>
      <c r="F2312" s="354">
        <v>266766</v>
      </c>
      <c r="G2312" s="288" t="s">
        <v>117</v>
      </c>
      <c r="H2312" s="288" t="s">
        <v>145</v>
      </c>
      <c r="I2312" s="1"/>
      <c r="J2312" s="549"/>
      <c r="K2312" s="10"/>
      <c r="M2312" s="548"/>
      <c r="N2312" s="548"/>
    </row>
    <row r="2313" spans="2:14" s="5" customFormat="1" ht="47.25">
      <c r="B2313" s="1"/>
      <c r="C2313" s="351">
        <v>7447</v>
      </c>
      <c r="D2313" s="352" t="s">
        <v>2374</v>
      </c>
      <c r="E2313" s="353" t="s">
        <v>122</v>
      </c>
      <c r="F2313" s="354">
        <v>3174582</v>
      </c>
      <c r="G2313" s="288" t="s">
        <v>117</v>
      </c>
      <c r="H2313" s="288"/>
      <c r="I2313" s="1"/>
      <c r="J2313" s="549"/>
      <c r="K2313" s="10"/>
      <c r="M2313" s="548"/>
      <c r="N2313" s="548"/>
    </row>
    <row r="2314" spans="2:14" s="5" customFormat="1" ht="31.5">
      <c r="B2314" s="1"/>
      <c r="C2314" s="351">
        <v>7448</v>
      </c>
      <c r="D2314" s="352" t="s">
        <v>2375</v>
      </c>
      <c r="E2314" s="353" t="s">
        <v>125</v>
      </c>
      <c r="F2314" s="354">
        <v>338737</v>
      </c>
      <c r="G2314" s="288" t="s">
        <v>117</v>
      </c>
      <c r="H2314" s="288"/>
      <c r="I2314" s="1"/>
      <c r="J2314" s="549"/>
      <c r="K2314" s="10"/>
      <c r="M2314" s="548"/>
      <c r="N2314" s="548"/>
    </row>
    <row r="2315" spans="2:14" s="5" customFormat="1" ht="47.25">
      <c r="B2315" s="1"/>
      <c r="C2315" s="351">
        <v>7451</v>
      </c>
      <c r="D2315" s="352" t="s">
        <v>2376</v>
      </c>
      <c r="E2315" s="353" t="s">
        <v>125</v>
      </c>
      <c r="F2315" s="354">
        <v>425611</v>
      </c>
      <c r="G2315" s="288" t="s">
        <v>117</v>
      </c>
      <c r="H2315" s="288"/>
      <c r="I2315" s="1"/>
      <c r="J2315" s="549"/>
      <c r="K2315" s="10"/>
      <c r="M2315" s="548"/>
      <c r="N2315" s="548"/>
    </row>
    <row r="2316" spans="2:14" s="5" customFormat="1" ht="141.75">
      <c r="B2316" s="1"/>
      <c r="C2316" s="351">
        <v>7452</v>
      </c>
      <c r="D2316" s="352" t="s">
        <v>2377</v>
      </c>
      <c r="E2316" s="353" t="s">
        <v>125</v>
      </c>
      <c r="F2316" s="354">
        <v>1822518</v>
      </c>
      <c r="G2316" s="288" t="s">
        <v>117</v>
      </c>
      <c r="H2316" s="288"/>
      <c r="I2316" s="1"/>
      <c r="J2316" s="549"/>
      <c r="K2316" s="10"/>
      <c r="M2316" s="548"/>
      <c r="N2316" s="548"/>
    </row>
    <row r="2317" spans="2:14" s="5" customFormat="1" ht="47.25">
      <c r="B2317" s="1"/>
      <c r="C2317" s="351">
        <v>7453</v>
      </c>
      <c r="D2317" s="352" t="s">
        <v>2378</v>
      </c>
      <c r="E2317" s="353" t="s">
        <v>125</v>
      </c>
      <c r="F2317" s="354">
        <v>1215643</v>
      </c>
      <c r="G2317" s="288" t="s">
        <v>117</v>
      </c>
      <c r="H2317" s="288"/>
      <c r="I2317" s="1"/>
      <c r="J2317" s="549"/>
      <c r="K2317" s="10"/>
      <c r="M2317" s="548"/>
      <c r="N2317" s="548"/>
    </row>
    <row r="2318" spans="2:14" s="5" customFormat="1" ht="31.5">
      <c r="B2318" s="1"/>
      <c r="C2318" s="351">
        <v>7454</v>
      </c>
      <c r="D2318" s="352" t="s">
        <v>2379</v>
      </c>
      <c r="E2318" s="353" t="s">
        <v>125</v>
      </c>
      <c r="F2318" s="354">
        <v>2018843</v>
      </c>
      <c r="G2318" s="288" t="s">
        <v>117</v>
      </c>
      <c r="H2318" s="288"/>
      <c r="I2318" s="1"/>
      <c r="J2318" s="549"/>
      <c r="K2318" s="10"/>
      <c r="M2318" s="548"/>
      <c r="N2318" s="548"/>
    </row>
    <row r="2319" spans="2:14" s="5" customFormat="1" ht="31.5">
      <c r="B2319" s="1"/>
      <c r="C2319" s="351">
        <v>7455</v>
      </c>
      <c r="D2319" s="352" t="s">
        <v>2380</v>
      </c>
      <c r="E2319" s="353" t="s">
        <v>125</v>
      </c>
      <c r="F2319" s="354">
        <v>10597305</v>
      </c>
      <c r="G2319" s="288" t="s">
        <v>117</v>
      </c>
      <c r="H2319" s="288"/>
      <c r="I2319" s="1"/>
      <c r="J2319" s="549"/>
      <c r="K2319" s="10"/>
      <c r="M2319" s="548"/>
      <c r="N2319" s="548"/>
    </row>
    <row r="2320" spans="2:14" s="5" customFormat="1" ht="141.75">
      <c r="B2320" s="1"/>
      <c r="C2320" s="351">
        <v>7458</v>
      </c>
      <c r="D2320" s="352" t="s">
        <v>2381</v>
      </c>
      <c r="E2320" s="353" t="s">
        <v>125</v>
      </c>
      <c r="F2320" s="354">
        <v>6175623</v>
      </c>
      <c r="G2320" s="288" t="s">
        <v>117</v>
      </c>
      <c r="H2320" s="288"/>
      <c r="I2320" s="1"/>
      <c r="J2320" s="549"/>
      <c r="K2320" s="10"/>
      <c r="M2320" s="548"/>
      <c r="N2320" s="548"/>
    </row>
    <row r="2321" spans="2:14" s="5" customFormat="1" ht="78.75">
      <c r="B2321" s="1"/>
      <c r="C2321" s="351">
        <v>7459</v>
      </c>
      <c r="D2321" s="352" t="s">
        <v>2382</v>
      </c>
      <c r="E2321" s="353" t="s">
        <v>125</v>
      </c>
      <c r="F2321" s="354">
        <v>3134532</v>
      </c>
      <c r="G2321" s="288" t="s">
        <v>117</v>
      </c>
      <c r="H2321" s="288" t="s">
        <v>145</v>
      </c>
      <c r="I2321" s="1"/>
      <c r="J2321" s="549"/>
      <c r="K2321" s="10"/>
      <c r="M2321" s="548"/>
      <c r="N2321" s="548"/>
    </row>
    <row r="2322" spans="2:14" s="5" customFormat="1" ht="141.75">
      <c r="B2322" s="1"/>
      <c r="C2322" s="351">
        <v>7460</v>
      </c>
      <c r="D2322" s="352" t="s">
        <v>2383</v>
      </c>
      <c r="E2322" s="353" t="s">
        <v>125</v>
      </c>
      <c r="F2322" s="354">
        <v>2383656</v>
      </c>
      <c r="G2322" s="288" t="s">
        <v>117</v>
      </c>
      <c r="H2322" s="288"/>
      <c r="I2322" s="1"/>
      <c r="J2322" s="549"/>
      <c r="K2322" s="10"/>
      <c r="M2322" s="548"/>
      <c r="N2322" s="548"/>
    </row>
    <row r="2323" spans="2:14" s="5" customFormat="1" ht="63">
      <c r="B2323" s="1"/>
      <c r="C2323" s="351">
        <v>7462</v>
      </c>
      <c r="D2323" s="352" t="s">
        <v>2384</v>
      </c>
      <c r="E2323" s="353" t="s">
        <v>125</v>
      </c>
      <c r="F2323" s="354">
        <v>2135582</v>
      </c>
      <c r="G2323" s="288" t="s">
        <v>117</v>
      </c>
      <c r="H2323" s="288" t="s">
        <v>145</v>
      </c>
      <c r="I2323" s="1"/>
      <c r="J2323" s="549"/>
      <c r="K2323" s="10"/>
      <c r="M2323" s="548"/>
      <c r="N2323" s="548"/>
    </row>
    <row r="2324" spans="2:14" s="5" customFormat="1" ht="141.75">
      <c r="B2324" s="1"/>
      <c r="C2324" s="351">
        <v>7464</v>
      </c>
      <c r="D2324" s="352" t="s">
        <v>2385</v>
      </c>
      <c r="E2324" s="353" t="s">
        <v>125</v>
      </c>
      <c r="F2324" s="354">
        <v>2516860</v>
      </c>
      <c r="G2324" s="288" t="s">
        <v>117</v>
      </c>
      <c r="H2324" s="288"/>
      <c r="I2324" s="1"/>
      <c r="J2324" s="549"/>
      <c r="K2324" s="10"/>
      <c r="M2324" s="548"/>
      <c r="N2324" s="548"/>
    </row>
    <row r="2325" spans="2:14" s="5" customFormat="1" ht="31.5">
      <c r="B2325" s="1"/>
      <c r="C2325" s="351">
        <v>7465</v>
      </c>
      <c r="D2325" s="352" t="s">
        <v>2386</v>
      </c>
      <c r="E2325" s="353" t="s">
        <v>125</v>
      </c>
      <c r="F2325" s="354">
        <v>106201</v>
      </c>
      <c r="G2325" s="288" t="s">
        <v>117</v>
      </c>
      <c r="H2325" s="288" t="s">
        <v>145</v>
      </c>
      <c r="I2325" s="1"/>
      <c r="J2325" s="549"/>
      <c r="K2325" s="10"/>
      <c r="M2325" s="548"/>
      <c r="N2325" s="548"/>
    </row>
    <row r="2326" spans="2:14" s="5" customFormat="1" ht="63">
      <c r="B2326" s="1"/>
      <c r="C2326" s="351">
        <v>7468</v>
      </c>
      <c r="D2326" s="352" t="s">
        <v>2387</v>
      </c>
      <c r="E2326" s="353" t="s">
        <v>125</v>
      </c>
      <c r="F2326" s="354">
        <v>1805761</v>
      </c>
      <c r="G2326" s="288" t="s">
        <v>117</v>
      </c>
      <c r="H2326" s="288" t="s">
        <v>145</v>
      </c>
      <c r="I2326" s="1"/>
      <c r="J2326" s="549"/>
      <c r="K2326" s="10"/>
      <c r="M2326" s="548"/>
      <c r="N2326" s="548"/>
    </row>
    <row r="2327" spans="2:14" s="5" customFormat="1" ht="94.5">
      <c r="B2327" s="1"/>
      <c r="C2327" s="351">
        <v>7469</v>
      </c>
      <c r="D2327" s="352" t="s">
        <v>2388</v>
      </c>
      <c r="E2327" s="353" t="s">
        <v>125</v>
      </c>
      <c r="F2327" s="354">
        <v>318562</v>
      </c>
      <c r="G2327" s="288" t="s">
        <v>117</v>
      </c>
      <c r="H2327" s="288" t="s">
        <v>145</v>
      </c>
      <c r="I2327" s="1"/>
      <c r="J2327" s="549"/>
      <c r="K2327" s="10"/>
      <c r="M2327" s="548"/>
      <c r="N2327" s="548"/>
    </row>
    <row r="2328" spans="2:14" s="5" customFormat="1" ht="78.75">
      <c r="B2328" s="1"/>
      <c r="C2328" s="351">
        <v>7470</v>
      </c>
      <c r="D2328" s="352" t="s">
        <v>2389</v>
      </c>
      <c r="E2328" s="353" t="s">
        <v>125</v>
      </c>
      <c r="F2328" s="354">
        <v>290098</v>
      </c>
      <c r="G2328" s="288" t="s">
        <v>117</v>
      </c>
      <c r="H2328" s="288" t="s">
        <v>145</v>
      </c>
      <c r="I2328" s="1"/>
      <c r="J2328" s="549"/>
      <c r="K2328" s="10"/>
      <c r="M2328" s="548"/>
      <c r="N2328" s="548"/>
    </row>
    <row r="2329" spans="2:14" s="5" customFormat="1" ht="31.5">
      <c r="B2329" s="1"/>
      <c r="C2329" s="351">
        <v>7471</v>
      </c>
      <c r="D2329" s="352" t="s">
        <v>2390</v>
      </c>
      <c r="E2329" s="353" t="s">
        <v>125</v>
      </c>
      <c r="F2329" s="354">
        <v>2064596</v>
      </c>
      <c r="G2329" s="288" t="s">
        <v>117</v>
      </c>
      <c r="H2329" s="288"/>
      <c r="I2329" s="1"/>
      <c r="J2329" s="549"/>
      <c r="K2329" s="10"/>
      <c r="M2329" s="548"/>
      <c r="N2329" s="548"/>
    </row>
    <row r="2330" spans="2:14" s="5" customFormat="1" ht="47.25">
      <c r="B2330" s="1"/>
      <c r="C2330" s="351">
        <v>7472</v>
      </c>
      <c r="D2330" s="352" t="s">
        <v>2391</v>
      </c>
      <c r="E2330" s="353" t="s">
        <v>122</v>
      </c>
      <c r="F2330" s="354">
        <v>1149715</v>
      </c>
      <c r="G2330" s="288" t="s">
        <v>117</v>
      </c>
      <c r="H2330" s="288"/>
      <c r="I2330" s="1"/>
      <c r="J2330" s="549"/>
      <c r="K2330" s="10"/>
      <c r="M2330" s="548"/>
      <c r="N2330" s="548"/>
    </row>
    <row r="2331" spans="2:14" s="5" customFormat="1" ht="31.5">
      <c r="B2331" s="1"/>
      <c r="C2331" s="351">
        <v>7473</v>
      </c>
      <c r="D2331" s="352" t="s">
        <v>2392</v>
      </c>
      <c r="E2331" s="353" t="s">
        <v>125</v>
      </c>
      <c r="F2331" s="354">
        <v>1711166</v>
      </c>
      <c r="G2331" s="288" t="s">
        <v>117</v>
      </c>
      <c r="H2331" s="288"/>
      <c r="I2331" s="1"/>
      <c r="J2331" s="549"/>
      <c r="K2331" s="10"/>
      <c r="M2331" s="548"/>
      <c r="N2331" s="548"/>
    </row>
    <row r="2332" spans="2:14" s="5" customFormat="1" ht="47.25">
      <c r="B2332" s="1"/>
      <c r="C2332" s="351">
        <v>7474</v>
      </c>
      <c r="D2332" s="352" t="s">
        <v>2393</v>
      </c>
      <c r="E2332" s="353" t="s">
        <v>122</v>
      </c>
      <c r="F2332" s="354">
        <v>2490925</v>
      </c>
      <c r="G2332" s="288" t="s">
        <v>117</v>
      </c>
      <c r="H2332" s="288"/>
      <c r="I2332" s="1"/>
      <c r="J2332" s="549"/>
      <c r="K2332" s="10"/>
      <c r="M2332" s="548"/>
      <c r="N2332" s="548"/>
    </row>
    <row r="2333" spans="2:14" s="5" customFormat="1" ht="31.5">
      <c r="B2333" s="1"/>
      <c r="C2333" s="351">
        <v>7477</v>
      </c>
      <c r="D2333" s="352" t="s">
        <v>2394</v>
      </c>
      <c r="E2333" s="353" t="s">
        <v>125</v>
      </c>
      <c r="F2333" s="354">
        <v>1067038</v>
      </c>
      <c r="G2333" s="288" t="s">
        <v>117</v>
      </c>
      <c r="H2333" s="288"/>
      <c r="I2333" s="1"/>
      <c r="J2333" s="549"/>
      <c r="K2333" s="10"/>
      <c r="M2333" s="548"/>
      <c r="N2333" s="548"/>
    </row>
    <row r="2334" spans="2:14" s="5" customFormat="1" ht="31.5">
      <c r="B2334" s="1"/>
      <c r="C2334" s="351">
        <v>7480</v>
      </c>
      <c r="D2334" s="352" t="s">
        <v>2395</v>
      </c>
      <c r="E2334" s="353" t="s">
        <v>125</v>
      </c>
      <c r="F2334" s="354">
        <v>2365560</v>
      </c>
      <c r="G2334" s="288" t="s">
        <v>117</v>
      </c>
      <c r="H2334" s="288"/>
      <c r="I2334" s="1"/>
      <c r="J2334" s="549"/>
      <c r="K2334" s="10"/>
      <c r="M2334" s="548"/>
      <c r="N2334" s="548"/>
    </row>
    <row r="2335" spans="2:14" s="5" customFormat="1" ht="31.5">
      <c r="B2335" s="1"/>
      <c r="C2335" s="351">
        <v>7482</v>
      </c>
      <c r="D2335" s="352" t="s">
        <v>2396</v>
      </c>
      <c r="E2335" s="353" t="s">
        <v>125</v>
      </c>
      <c r="F2335" s="354">
        <v>4386157</v>
      </c>
      <c r="G2335" s="288" t="s">
        <v>117</v>
      </c>
      <c r="H2335" s="288"/>
      <c r="I2335" s="1"/>
      <c r="J2335" s="549"/>
      <c r="K2335" s="10"/>
      <c r="M2335" s="548"/>
      <c r="N2335" s="548"/>
    </row>
    <row r="2336" spans="2:14" s="5" customFormat="1" ht="31.5">
      <c r="B2336" s="1"/>
      <c r="C2336" s="351">
        <v>7483</v>
      </c>
      <c r="D2336" s="352" t="s">
        <v>2397</v>
      </c>
      <c r="E2336" s="353" t="s">
        <v>125</v>
      </c>
      <c r="F2336" s="354">
        <v>23996</v>
      </c>
      <c r="G2336" s="288" t="s">
        <v>117</v>
      </c>
      <c r="H2336" s="288"/>
      <c r="I2336" s="1"/>
      <c r="J2336" s="549"/>
      <c r="K2336" s="10"/>
      <c r="M2336" s="548"/>
      <c r="N2336" s="548"/>
    </row>
    <row r="2337" spans="2:14" s="5" customFormat="1" ht="63">
      <c r="B2337" s="1"/>
      <c r="C2337" s="351">
        <v>7485</v>
      </c>
      <c r="D2337" s="352" t="s">
        <v>2398</v>
      </c>
      <c r="E2337" s="353" t="s">
        <v>125</v>
      </c>
      <c r="F2337" s="354">
        <v>2018059</v>
      </c>
      <c r="G2337" s="288" t="s">
        <v>117</v>
      </c>
      <c r="H2337" s="288" t="s">
        <v>145</v>
      </c>
      <c r="I2337" s="1"/>
      <c r="J2337" s="549"/>
      <c r="K2337" s="10"/>
      <c r="M2337" s="548"/>
      <c r="N2337" s="548"/>
    </row>
    <row r="2338" spans="2:14" s="5" customFormat="1" ht="31.5">
      <c r="B2338" s="1"/>
      <c r="C2338" s="351">
        <v>7486</v>
      </c>
      <c r="D2338" s="352" t="s">
        <v>2399</v>
      </c>
      <c r="E2338" s="353" t="s">
        <v>125</v>
      </c>
      <c r="F2338" s="354">
        <v>9574050</v>
      </c>
      <c r="G2338" s="288" t="s">
        <v>117</v>
      </c>
      <c r="H2338" s="288"/>
      <c r="I2338" s="1"/>
      <c r="J2338" s="549"/>
      <c r="K2338" s="10"/>
      <c r="M2338" s="548"/>
      <c r="N2338" s="548"/>
    </row>
    <row r="2339" spans="2:14" s="5" customFormat="1" ht="47.25">
      <c r="B2339" s="1"/>
      <c r="C2339" s="351">
        <v>7487</v>
      </c>
      <c r="D2339" s="352" t="s">
        <v>2400</v>
      </c>
      <c r="E2339" s="353" t="s">
        <v>125</v>
      </c>
      <c r="F2339" s="354">
        <v>1699657</v>
      </c>
      <c r="G2339" s="288" t="s">
        <v>117</v>
      </c>
      <c r="H2339" s="288"/>
      <c r="I2339" s="1"/>
      <c r="J2339" s="549"/>
      <c r="K2339" s="10"/>
      <c r="M2339" s="548"/>
      <c r="N2339" s="548"/>
    </row>
    <row r="2340" spans="2:14" s="5" customFormat="1" ht="31.5">
      <c r="B2340" s="1"/>
      <c r="C2340" s="351">
        <v>7488</v>
      </c>
      <c r="D2340" s="352" t="s">
        <v>2401</v>
      </c>
      <c r="E2340" s="353" t="s">
        <v>125</v>
      </c>
      <c r="F2340" s="354">
        <v>470883</v>
      </c>
      <c r="G2340" s="288" t="s">
        <v>117</v>
      </c>
      <c r="H2340" s="288"/>
      <c r="I2340" s="1"/>
      <c r="J2340" s="549"/>
      <c r="K2340" s="10"/>
      <c r="M2340" s="548"/>
      <c r="N2340" s="548"/>
    </row>
    <row r="2341" spans="2:14" s="5" customFormat="1" ht="126">
      <c r="B2341" s="1"/>
      <c r="C2341" s="351">
        <v>7492</v>
      </c>
      <c r="D2341" s="352" t="s">
        <v>2402</v>
      </c>
      <c r="E2341" s="353" t="s">
        <v>125</v>
      </c>
      <c r="F2341" s="354">
        <v>5316322</v>
      </c>
      <c r="G2341" s="288" t="s">
        <v>117</v>
      </c>
      <c r="H2341" s="288"/>
      <c r="I2341" s="1"/>
      <c r="J2341" s="549"/>
      <c r="K2341" s="10"/>
      <c r="M2341" s="548"/>
      <c r="N2341" s="548"/>
    </row>
    <row r="2342" spans="2:14" s="5" customFormat="1" ht="31.5">
      <c r="B2342" s="1"/>
      <c r="C2342" s="351">
        <v>7493</v>
      </c>
      <c r="D2342" s="352" t="s">
        <v>2403</v>
      </c>
      <c r="E2342" s="353" t="s">
        <v>125</v>
      </c>
      <c r="F2342" s="354">
        <v>125359</v>
      </c>
      <c r="G2342" s="288" t="s">
        <v>117</v>
      </c>
      <c r="H2342" s="288"/>
      <c r="I2342" s="1"/>
      <c r="J2342" s="549"/>
      <c r="K2342" s="10"/>
      <c r="M2342" s="548"/>
      <c r="N2342" s="548"/>
    </row>
    <row r="2343" spans="2:14" s="5" customFormat="1" ht="63">
      <c r="B2343" s="1"/>
      <c r="C2343" s="351">
        <v>7494</v>
      </c>
      <c r="D2343" s="352" t="s">
        <v>2404</v>
      </c>
      <c r="E2343" s="353" t="s">
        <v>125</v>
      </c>
      <c r="F2343" s="354">
        <v>617529</v>
      </c>
      <c r="G2343" s="288" t="s">
        <v>117</v>
      </c>
      <c r="H2343" s="288"/>
      <c r="I2343" s="1"/>
      <c r="J2343" s="549"/>
      <c r="K2343" s="10"/>
      <c r="M2343" s="548"/>
      <c r="N2343" s="548"/>
    </row>
    <row r="2344" spans="2:14" s="5" customFormat="1" ht="78.75">
      <c r="B2344" s="1"/>
      <c r="C2344" s="351">
        <v>7495</v>
      </c>
      <c r="D2344" s="352" t="s">
        <v>2405</v>
      </c>
      <c r="E2344" s="353" t="s">
        <v>125</v>
      </c>
      <c r="F2344" s="354">
        <v>4215785</v>
      </c>
      <c r="G2344" s="288" t="s">
        <v>117</v>
      </c>
      <c r="H2344" s="288"/>
      <c r="I2344" s="1"/>
      <c r="J2344" s="549"/>
      <c r="K2344" s="10"/>
      <c r="M2344" s="548"/>
      <c r="N2344" s="548"/>
    </row>
    <row r="2345" spans="2:14" s="5" customFormat="1" ht="63">
      <c r="B2345" s="1"/>
      <c r="C2345" s="351">
        <v>7497</v>
      </c>
      <c r="D2345" s="352" t="s">
        <v>2406</v>
      </c>
      <c r="E2345" s="353" t="s">
        <v>125</v>
      </c>
      <c r="F2345" s="354">
        <v>527150</v>
      </c>
      <c r="G2345" s="288" t="s">
        <v>117</v>
      </c>
      <c r="H2345" s="288" t="s">
        <v>145</v>
      </c>
      <c r="I2345" s="1"/>
      <c r="J2345" s="549"/>
      <c r="K2345" s="10"/>
      <c r="M2345" s="548"/>
      <c r="N2345" s="548"/>
    </row>
    <row r="2346" spans="2:14" s="5" customFormat="1" ht="47.25">
      <c r="B2346" s="1"/>
      <c r="C2346" s="351">
        <v>7498</v>
      </c>
      <c r="D2346" s="352" t="s">
        <v>2407</v>
      </c>
      <c r="E2346" s="353" t="s">
        <v>125</v>
      </c>
      <c r="F2346" s="354">
        <v>586046</v>
      </c>
      <c r="G2346" s="288" t="s">
        <v>117</v>
      </c>
      <c r="H2346" s="288" t="s">
        <v>145</v>
      </c>
      <c r="I2346" s="1"/>
      <c r="J2346" s="549"/>
      <c r="K2346" s="10"/>
      <c r="M2346" s="548"/>
      <c r="N2346" s="548"/>
    </row>
    <row r="2347" spans="2:14" s="5" customFormat="1" ht="47.25">
      <c r="B2347" s="1"/>
      <c r="C2347" s="351">
        <v>7500</v>
      </c>
      <c r="D2347" s="352" t="s">
        <v>2408</v>
      </c>
      <c r="E2347" s="353" t="s">
        <v>125</v>
      </c>
      <c r="F2347" s="354">
        <v>586046</v>
      </c>
      <c r="G2347" s="288" t="s">
        <v>117</v>
      </c>
      <c r="H2347" s="288" t="s">
        <v>145</v>
      </c>
      <c r="I2347" s="1"/>
      <c r="J2347" s="549"/>
      <c r="K2347" s="10"/>
      <c r="M2347" s="548"/>
      <c r="N2347" s="548"/>
    </row>
    <row r="2348" spans="2:14" s="5" customFormat="1" ht="47.25">
      <c r="B2348" s="1"/>
      <c r="C2348" s="351">
        <v>7501</v>
      </c>
      <c r="D2348" s="352" t="s">
        <v>2409</v>
      </c>
      <c r="E2348" s="353" t="s">
        <v>125</v>
      </c>
      <c r="F2348" s="354">
        <v>520596</v>
      </c>
      <c r="G2348" s="288" t="s">
        <v>117</v>
      </c>
      <c r="H2348" s="288" t="s">
        <v>145</v>
      </c>
      <c r="I2348" s="1"/>
      <c r="J2348" s="549"/>
      <c r="K2348" s="10"/>
      <c r="M2348" s="548"/>
      <c r="N2348" s="548"/>
    </row>
    <row r="2349" spans="2:14" s="5" customFormat="1" ht="141.75">
      <c r="B2349" s="1"/>
      <c r="C2349" s="351">
        <v>7502</v>
      </c>
      <c r="D2349" s="352" t="s">
        <v>2410</v>
      </c>
      <c r="E2349" s="353" t="s">
        <v>125</v>
      </c>
      <c r="F2349" s="354">
        <v>1822518</v>
      </c>
      <c r="G2349" s="288" t="s">
        <v>117</v>
      </c>
      <c r="H2349" s="288"/>
      <c r="I2349" s="1"/>
      <c r="J2349" s="549"/>
      <c r="K2349" s="10"/>
      <c r="M2349" s="548"/>
      <c r="N2349" s="548"/>
    </row>
    <row r="2350" spans="2:14" s="5" customFormat="1" ht="47.25">
      <c r="B2350" s="1"/>
      <c r="C2350" s="351">
        <v>7503</v>
      </c>
      <c r="D2350" s="352" t="s">
        <v>2411</v>
      </c>
      <c r="E2350" s="353" t="s">
        <v>125</v>
      </c>
      <c r="F2350" s="354">
        <v>520596</v>
      </c>
      <c r="G2350" s="288" t="s">
        <v>117</v>
      </c>
      <c r="H2350" s="288" t="s">
        <v>145</v>
      </c>
      <c r="I2350" s="1"/>
      <c r="J2350" s="549"/>
      <c r="K2350" s="10"/>
      <c r="M2350" s="548"/>
      <c r="N2350" s="548"/>
    </row>
    <row r="2351" spans="2:14" s="5" customFormat="1" ht="141.75">
      <c r="B2351" s="1"/>
      <c r="C2351" s="351">
        <v>7504</v>
      </c>
      <c r="D2351" s="352" t="s">
        <v>2412</v>
      </c>
      <c r="E2351" s="353" t="s">
        <v>125</v>
      </c>
      <c r="F2351" s="354">
        <v>9628213</v>
      </c>
      <c r="G2351" s="288" t="s">
        <v>117</v>
      </c>
      <c r="H2351" s="288"/>
      <c r="I2351" s="1"/>
      <c r="J2351" s="549"/>
      <c r="K2351" s="10"/>
      <c r="M2351" s="548"/>
      <c r="N2351" s="548"/>
    </row>
    <row r="2352" spans="2:14" s="5" customFormat="1" ht="141.75">
      <c r="B2352" s="1"/>
      <c r="C2352" s="351">
        <v>7505</v>
      </c>
      <c r="D2352" s="352" t="s">
        <v>2413</v>
      </c>
      <c r="E2352" s="353" t="s">
        <v>125</v>
      </c>
      <c r="F2352" s="354">
        <v>2383656</v>
      </c>
      <c r="G2352" s="288" t="s">
        <v>117</v>
      </c>
      <c r="H2352" s="288"/>
      <c r="I2352" s="1"/>
      <c r="J2352" s="549"/>
      <c r="K2352" s="10"/>
      <c r="M2352" s="548"/>
      <c r="N2352" s="548"/>
    </row>
    <row r="2353" spans="2:14" s="5" customFormat="1" ht="141.75">
      <c r="B2353" s="1"/>
      <c r="C2353" s="351">
        <v>7506</v>
      </c>
      <c r="D2353" s="352" t="s">
        <v>2414</v>
      </c>
      <c r="E2353" s="353" t="s">
        <v>125</v>
      </c>
      <c r="F2353" s="354">
        <v>4383078</v>
      </c>
      <c r="G2353" s="288" t="s">
        <v>117</v>
      </c>
      <c r="H2353" s="288"/>
      <c r="I2353" s="1"/>
      <c r="J2353" s="549"/>
      <c r="K2353" s="10"/>
      <c r="M2353" s="548"/>
      <c r="N2353" s="548"/>
    </row>
    <row r="2354" spans="2:14" s="5" customFormat="1" ht="141.75">
      <c r="B2354" s="1"/>
      <c r="C2354" s="351">
        <v>7507</v>
      </c>
      <c r="D2354" s="352" t="s">
        <v>2415</v>
      </c>
      <c r="E2354" s="353" t="s">
        <v>125</v>
      </c>
      <c r="F2354" s="354">
        <v>1793052</v>
      </c>
      <c r="G2354" s="288" t="s">
        <v>117</v>
      </c>
      <c r="H2354" s="288"/>
      <c r="I2354" s="1"/>
      <c r="J2354" s="549"/>
      <c r="K2354" s="10"/>
      <c r="M2354" s="548"/>
      <c r="N2354" s="548"/>
    </row>
    <row r="2355" spans="2:14" s="5" customFormat="1" ht="47.25">
      <c r="B2355" s="1"/>
      <c r="C2355" s="351">
        <v>7508</v>
      </c>
      <c r="D2355" s="352" t="s">
        <v>2416</v>
      </c>
      <c r="E2355" s="353" t="s">
        <v>125</v>
      </c>
      <c r="F2355" s="354">
        <v>413282</v>
      </c>
      <c r="G2355" s="288" t="s">
        <v>117</v>
      </c>
      <c r="H2355" s="288"/>
      <c r="I2355" s="1"/>
      <c r="J2355" s="549"/>
      <c r="K2355" s="10"/>
      <c r="M2355" s="548"/>
      <c r="N2355" s="548"/>
    </row>
    <row r="2356" spans="2:14" s="5" customFormat="1" ht="47.25">
      <c r="B2356" s="1"/>
      <c r="C2356" s="351">
        <v>7510</v>
      </c>
      <c r="D2356" s="352" t="s">
        <v>2417</v>
      </c>
      <c r="E2356" s="353" t="s">
        <v>122</v>
      </c>
      <c r="F2356" s="354">
        <v>228837</v>
      </c>
      <c r="G2356" s="288" t="s">
        <v>117</v>
      </c>
      <c r="H2356" s="288"/>
      <c r="I2356" s="1"/>
      <c r="J2356" s="549"/>
      <c r="K2356" s="10"/>
      <c r="M2356" s="548"/>
      <c r="N2356" s="548"/>
    </row>
    <row r="2357" spans="2:14" s="5" customFormat="1" ht="78.75">
      <c r="B2357" s="1"/>
      <c r="C2357" s="351">
        <v>7512</v>
      </c>
      <c r="D2357" s="352" t="s">
        <v>2418</v>
      </c>
      <c r="E2357" s="353" t="s">
        <v>125</v>
      </c>
      <c r="F2357" s="354">
        <v>499226</v>
      </c>
      <c r="G2357" s="288" t="s">
        <v>117</v>
      </c>
      <c r="H2357" s="288"/>
      <c r="I2357" s="1"/>
      <c r="J2357" s="549"/>
      <c r="K2357" s="10"/>
      <c r="M2357" s="548"/>
      <c r="N2357" s="548"/>
    </row>
    <row r="2358" spans="2:14" s="5" customFormat="1" ht="63">
      <c r="B2358" s="1"/>
      <c r="C2358" s="351">
        <v>7513</v>
      </c>
      <c r="D2358" s="352" t="s">
        <v>2419</v>
      </c>
      <c r="E2358" s="353" t="s">
        <v>116</v>
      </c>
      <c r="F2358" s="354">
        <v>24306</v>
      </c>
      <c r="G2358" s="288" t="s">
        <v>117</v>
      </c>
      <c r="H2358" s="288"/>
      <c r="I2358" s="1"/>
      <c r="J2358" s="549"/>
      <c r="K2358" s="10"/>
      <c r="M2358" s="548"/>
      <c r="N2358" s="548"/>
    </row>
    <row r="2359" spans="2:14" s="5" customFormat="1" ht="31.5">
      <c r="B2359" s="1"/>
      <c r="C2359" s="351">
        <v>7514</v>
      </c>
      <c r="D2359" s="352" t="s">
        <v>2420</v>
      </c>
      <c r="E2359" s="353" t="s">
        <v>125</v>
      </c>
      <c r="F2359" s="354">
        <v>485503</v>
      </c>
      <c r="G2359" s="288" t="s">
        <v>117</v>
      </c>
      <c r="H2359" s="288"/>
      <c r="I2359" s="1"/>
      <c r="J2359" s="549"/>
      <c r="K2359" s="10"/>
      <c r="M2359" s="548"/>
      <c r="N2359" s="548"/>
    </row>
    <row r="2360" spans="2:14" s="5" customFormat="1" ht="31.5">
      <c r="B2360" s="1"/>
      <c r="C2360" s="351">
        <v>7515</v>
      </c>
      <c r="D2360" s="352" t="s">
        <v>2421</v>
      </c>
      <c r="E2360" s="353" t="s">
        <v>125</v>
      </c>
      <c r="F2360" s="354">
        <v>832447</v>
      </c>
      <c r="G2360" s="288" t="s">
        <v>117</v>
      </c>
      <c r="H2360" s="288"/>
      <c r="I2360" s="1"/>
      <c r="J2360" s="549"/>
      <c r="K2360" s="10"/>
      <c r="M2360" s="548"/>
      <c r="N2360" s="548"/>
    </row>
    <row r="2361" spans="2:14" s="5" customFormat="1" ht="63">
      <c r="B2361" s="1"/>
      <c r="C2361" s="351">
        <v>7519</v>
      </c>
      <c r="D2361" s="352" t="s">
        <v>2422</v>
      </c>
      <c r="E2361" s="353" t="s">
        <v>122</v>
      </c>
      <c r="F2361" s="354">
        <v>472336</v>
      </c>
      <c r="G2361" s="288" t="s">
        <v>117</v>
      </c>
      <c r="H2361" s="288" t="s">
        <v>145</v>
      </c>
      <c r="I2361" s="1"/>
      <c r="J2361" s="549"/>
      <c r="K2361" s="10"/>
      <c r="M2361" s="548"/>
      <c r="N2361" s="548"/>
    </row>
    <row r="2362" spans="2:14" s="5" customFormat="1" ht="63">
      <c r="B2362" s="1"/>
      <c r="C2362" s="351">
        <v>7521</v>
      </c>
      <c r="D2362" s="352" t="s">
        <v>2423</v>
      </c>
      <c r="E2362" s="353" t="s">
        <v>122</v>
      </c>
      <c r="F2362" s="354">
        <v>760889</v>
      </c>
      <c r="G2362" s="288" t="s">
        <v>117</v>
      </c>
      <c r="H2362" s="288" t="s">
        <v>145</v>
      </c>
      <c r="I2362" s="1"/>
      <c r="J2362" s="549"/>
      <c r="K2362" s="10"/>
      <c r="M2362" s="548"/>
      <c r="N2362" s="548"/>
    </row>
    <row r="2363" spans="2:14" s="5" customFormat="1" ht="47.25">
      <c r="B2363" s="1"/>
      <c r="C2363" s="351">
        <v>7522</v>
      </c>
      <c r="D2363" s="352" t="s">
        <v>2424</v>
      </c>
      <c r="E2363" s="353" t="s">
        <v>125</v>
      </c>
      <c r="F2363" s="354">
        <v>2570323</v>
      </c>
      <c r="G2363" s="288" t="s">
        <v>117</v>
      </c>
      <c r="H2363" s="288"/>
      <c r="I2363" s="1"/>
      <c r="J2363" s="549"/>
      <c r="K2363" s="10"/>
      <c r="M2363" s="548"/>
      <c r="N2363" s="548"/>
    </row>
    <row r="2364" spans="2:14" s="5" customFormat="1" ht="47.25">
      <c r="B2364" s="1"/>
      <c r="C2364" s="351">
        <v>7524</v>
      </c>
      <c r="D2364" s="352" t="s">
        <v>2425</v>
      </c>
      <c r="E2364" s="353" t="s">
        <v>125</v>
      </c>
      <c r="F2364" s="354">
        <v>516046</v>
      </c>
      <c r="G2364" s="288" t="s">
        <v>117</v>
      </c>
      <c r="H2364" s="288"/>
      <c r="I2364" s="1"/>
      <c r="J2364" s="549"/>
      <c r="K2364" s="10"/>
      <c r="M2364" s="548"/>
      <c r="N2364" s="548"/>
    </row>
    <row r="2365" spans="2:14" s="5" customFormat="1" ht="47.25">
      <c r="B2365" s="1"/>
      <c r="C2365" s="351">
        <v>7525</v>
      </c>
      <c r="D2365" s="352" t="s">
        <v>2426</v>
      </c>
      <c r="E2365" s="353" t="s">
        <v>122</v>
      </c>
      <c r="F2365" s="354">
        <v>2076669</v>
      </c>
      <c r="G2365" s="288" t="s">
        <v>117</v>
      </c>
      <c r="H2365" s="288"/>
      <c r="I2365" s="1"/>
      <c r="J2365" s="549"/>
      <c r="K2365" s="10"/>
      <c r="M2365" s="548"/>
      <c r="N2365" s="548"/>
    </row>
    <row r="2366" spans="2:14" s="5" customFormat="1" ht="47.25">
      <c r="B2366" s="1"/>
      <c r="C2366" s="351">
        <v>7527</v>
      </c>
      <c r="D2366" s="352" t="s">
        <v>2427</v>
      </c>
      <c r="E2366" s="353" t="s">
        <v>116</v>
      </c>
      <c r="F2366" s="354">
        <v>91006</v>
      </c>
      <c r="G2366" s="288" t="s">
        <v>117</v>
      </c>
      <c r="H2366" s="288"/>
      <c r="I2366" s="1"/>
      <c r="J2366" s="549"/>
      <c r="K2366" s="10"/>
      <c r="M2366" s="548"/>
      <c r="N2366" s="548"/>
    </row>
    <row r="2367" spans="2:14" s="5" customFormat="1" ht="47.25">
      <c r="B2367" s="1"/>
      <c r="C2367" s="351">
        <v>7528</v>
      </c>
      <c r="D2367" s="352" t="s">
        <v>2428</v>
      </c>
      <c r="E2367" s="353" t="s">
        <v>116</v>
      </c>
      <c r="F2367" s="354">
        <v>109982</v>
      </c>
      <c r="G2367" s="288" t="s">
        <v>117</v>
      </c>
      <c r="H2367" s="288"/>
      <c r="I2367" s="1"/>
      <c r="J2367" s="549"/>
      <c r="K2367" s="10"/>
      <c r="M2367" s="548"/>
      <c r="N2367" s="548"/>
    </row>
    <row r="2368" spans="2:14" s="5" customFormat="1" ht="31.5">
      <c r="B2368" s="1"/>
      <c r="C2368" s="351">
        <v>7529</v>
      </c>
      <c r="D2368" s="352" t="s">
        <v>2429</v>
      </c>
      <c r="E2368" s="353" t="s">
        <v>116</v>
      </c>
      <c r="F2368" s="354">
        <v>138115</v>
      </c>
      <c r="G2368" s="288" t="s">
        <v>117</v>
      </c>
      <c r="H2368" s="288" t="s">
        <v>145</v>
      </c>
      <c r="I2368" s="1"/>
      <c r="J2368" s="549"/>
      <c r="K2368" s="10"/>
      <c r="M2368" s="548"/>
      <c r="N2368" s="548"/>
    </row>
    <row r="2369" spans="2:14" s="5" customFormat="1" ht="63">
      <c r="B2369" s="1"/>
      <c r="C2369" s="351">
        <v>7531</v>
      </c>
      <c r="D2369" s="352" t="s">
        <v>2430</v>
      </c>
      <c r="E2369" s="353" t="s">
        <v>125</v>
      </c>
      <c r="F2369" s="354">
        <v>818939</v>
      </c>
      <c r="G2369" s="288" t="s">
        <v>117</v>
      </c>
      <c r="H2369" s="288"/>
      <c r="I2369" s="1"/>
      <c r="J2369" s="549"/>
      <c r="K2369" s="10"/>
      <c r="M2369" s="548"/>
      <c r="N2369" s="548"/>
    </row>
    <row r="2370" spans="2:14" s="5" customFormat="1" ht="31.5">
      <c r="B2370" s="1"/>
      <c r="C2370" s="351">
        <v>7532</v>
      </c>
      <c r="D2370" s="352" t="s">
        <v>2431</v>
      </c>
      <c r="E2370" s="353" t="s">
        <v>125</v>
      </c>
      <c r="F2370" s="354">
        <v>4689058</v>
      </c>
      <c r="G2370" s="288" t="s">
        <v>117</v>
      </c>
      <c r="H2370" s="288"/>
      <c r="I2370" s="1"/>
      <c r="J2370" s="549"/>
      <c r="K2370" s="10"/>
      <c r="M2370" s="548"/>
      <c r="N2370" s="548"/>
    </row>
    <row r="2371" spans="2:14" s="5" customFormat="1" ht="63">
      <c r="B2371" s="1"/>
      <c r="C2371" s="351">
        <v>7533</v>
      </c>
      <c r="D2371" s="352" t="s">
        <v>2432</v>
      </c>
      <c r="E2371" s="353" t="s">
        <v>125</v>
      </c>
      <c r="F2371" s="354">
        <v>875107</v>
      </c>
      <c r="G2371" s="288" t="s">
        <v>117</v>
      </c>
      <c r="H2371" s="288"/>
      <c r="I2371" s="1"/>
      <c r="J2371" s="549"/>
      <c r="K2371" s="10"/>
      <c r="M2371" s="548"/>
      <c r="N2371" s="548"/>
    </row>
    <row r="2372" spans="2:14" s="5" customFormat="1" ht="63">
      <c r="B2372" s="1"/>
      <c r="C2372" s="351">
        <v>7534</v>
      </c>
      <c r="D2372" s="352" t="s">
        <v>2433</v>
      </c>
      <c r="E2372" s="353" t="s">
        <v>125</v>
      </c>
      <c r="F2372" s="354">
        <v>818939</v>
      </c>
      <c r="G2372" s="288" t="s">
        <v>117</v>
      </c>
      <c r="H2372" s="288"/>
      <c r="I2372" s="1"/>
      <c r="J2372" s="549"/>
      <c r="K2372" s="10"/>
      <c r="M2372" s="548"/>
      <c r="N2372" s="548"/>
    </row>
    <row r="2373" spans="2:14" s="5" customFormat="1" ht="31.5">
      <c r="B2373" s="1"/>
      <c r="C2373" s="351">
        <v>7535</v>
      </c>
      <c r="D2373" s="352" t="s">
        <v>2434</v>
      </c>
      <c r="E2373" s="353" t="s">
        <v>125</v>
      </c>
      <c r="F2373" s="354">
        <v>2715245</v>
      </c>
      <c r="G2373" s="288" t="s">
        <v>117</v>
      </c>
      <c r="H2373" s="288"/>
      <c r="I2373" s="1"/>
      <c r="J2373" s="549"/>
      <c r="K2373" s="10"/>
      <c r="M2373" s="548"/>
      <c r="N2373" s="548"/>
    </row>
    <row r="2374" spans="2:14" s="5" customFormat="1" ht="31.5">
      <c r="B2374" s="1"/>
      <c r="C2374" s="351">
        <v>7536</v>
      </c>
      <c r="D2374" s="352" t="s">
        <v>2435</v>
      </c>
      <c r="E2374" s="353" t="s">
        <v>125</v>
      </c>
      <c r="F2374" s="354">
        <v>1729925</v>
      </c>
      <c r="G2374" s="288" t="s">
        <v>117</v>
      </c>
      <c r="H2374" s="288"/>
      <c r="I2374" s="1"/>
      <c r="J2374" s="549"/>
      <c r="K2374" s="10"/>
      <c r="M2374" s="548"/>
      <c r="N2374" s="548"/>
    </row>
    <row r="2375" spans="2:14" s="5" customFormat="1" ht="31.5">
      <c r="B2375" s="1"/>
      <c r="C2375" s="351">
        <v>7537</v>
      </c>
      <c r="D2375" s="352" t="s">
        <v>2436</v>
      </c>
      <c r="E2375" s="353" t="s">
        <v>125</v>
      </c>
      <c r="F2375" s="354">
        <v>1002835</v>
      </c>
      <c r="G2375" s="288" t="s">
        <v>117</v>
      </c>
      <c r="H2375" s="288"/>
      <c r="I2375" s="1"/>
      <c r="J2375" s="549"/>
      <c r="K2375" s="10"/>
      <c r="M2375" s="548"/>
      <c r="N2375" s="548"/>
    </row>
    <row r="2376" spans="2:14" s="5" customFormat="1" ht="63">
      <c r="B2376" s="1"/>
      <c r="C2376" s="351">
        <v>7538</v>
      </c>
      <c r="D2376" s="352" t="s">
        <v>2437</v>
      </c>
      <c r="E2376" s="353" t="s">
        <v>116</v>
      </c>
      <c r="F2376" s="354">
        <v>37358</v>
      </c>
      <c r="G2376" s="288" t="s">
        <v>117</v>
      </c>
      <c r="H2376" s="288" t="s">
        <v>145</v>
      </c>
      <c r="I2376" s="1"/>
      <c r="J2376" s="549"/>
      <c r="K2376" s="10"/>
      <c r="M2376" s="548"/>
      <c r="N2376" s="548"/>
    </row>
    <row r="2377" spans="2:14" s="5" customFormat="1" ht="31.5">
      <c r="B2377" s="1"/>
      <c r="C2377" s="351">
        <v>7546</v>
      </c>
      <c r="D2377" s="352" t="s">
        <v>2438</v>
      </c>
      <c r="E2377" s="353" t="s">
        <v>125</v>
      </c>
      <c r="F2377" s="354">
        <v>119237</v>
      </c>
      <c r="G2377" s="288" t="s">
        <v>117</v>
      </c>
      <c r="H2377" s="288"/>
      <c r="I2377" s="1"/>
      <c r="J2377" s="549"/>
      <c r="K2377" s="10"/>
      <c r="M2377" s="548"/>
      <c r="N2377" s="548"/>
    </row>
    <row r="2378" spans="2:14" s="5" customFormat="1" ht="47.25">
      <c r="B2378" s="1"/>
      <c r="C2378" s="351">
        <v>7548</v>
      </c>
      <c r="D2378" s="352" t="s">
        <v>2439</v>
      </c>
      <c r="E2378" s="353" t="s">
        <v>116</v>
      </c>
      <c r="F2378" s="354">
        <v>130886</v>
      </c>
      <c r="G2378" s="288" t="s">
        <v>117</v>
      </c>
      <c r="H2378" s="288" t="s">
        <v>145</v>
      </c>
      <c r="I2378" s="1"/>
      <c r="J2378" s="549"/>
      <c r="K2378" s="10"/>
      <c r="M2378" s="548"/>
      <c r="N2378" s="548"/>
    </row>
    <row r="2379" spans="2:14" s="5" customFormat="1" ht="31.5">
      <c r="B2379" s="1"/>
      <c r="C2379" s="351">
        <v>7549</v>
      </c>
      <c r="D2379" s="352" t="s">
        <v>2440</v>
      </c>
      <c r="E2379" s="353" t="s">
        <v>125</v>
      </c>
      <c r="F2379" s="354">
        <v>3287398</v>
      </c>
      <c r="G2379" s="288" t="s">
        <v>117</v>
      </c>
      <c r="H2379" s="288" t="s">
        <v>145</v>
      </c>
      <c r="I2379" s="1"/>
      <c r="J2379" s="549"/>
      <c r="K2379" s="10"/>
      <c r="M2379" s="548"/>
      <c r="N2379" s="548"/>
    </row>
    <row r="2380" spans="2:14" s="5" customFormat="1" ht="31.5">
      <c r="B2380" s="1"/>
      <c r="C2380" s="351">
        <v>7553</v>
      </c>
      <c r="D2380" s="352" t="s">
        <v>2441</v>
      </c>
      <c r="E2380" s="353" t="s">
        <v>125</v>
      </c>
      <c r="F2380" s="354">
        <v>11028302</v>
      </c>
      <c r="G2380" s="288" t="s">
        <v>117</v>
      </c>
      <c r="H2380" s="288"/>
      <c r="I2380" s="1"/>
      <c r="J2380" s="549"/>
      <c r="K2380" s="10"/>
      <c r="M2380" s="548"/>
      <c r="N2380" s="548"/>
    </row>
    <row r="2381" spans="2:14" s="5" customFormat="1" ht="31.5">
      <c r="B2381" s="1"/>
      <c r="C2381" s="351">
        <v>7555</v>
      </c>
      <c r="D2381" s="352" t="s">
        <v>2442</v>
      </c>
      <c r="E2381" s="353" t="s">
        <v>125</v>
      </c>
      <c r="F2381" s="354">
        <v>1123219</v>
      </c>
      <c r="G2381" s="288" t="s">
        <v>117</v>
      </c>
      <c r="H2381" s="288"/>
      <c r="I2381" s="1"/>
      <c r="J2381" s="549"/>
      <c r="K2381" s="10"/>
      <c r="M2381" s="548"/>
      <c r="N2381" s="548"/>
    </row>
    <row r="2382" spans="2:14" s="5" customFormat="1" ht="47.25">
      <c r="B2382" s="1"/>
      <c r="C2382" s="351">
        <v>7558</v>
      </c>
      <c r="D2382" s="352" t="s">
        <v>2443</v>
      </c>
      <c r="E2382" s="353" t="s">
        <v>125</v>
      </c>
      <c r="F2382" s="354">
        <v>1072097</v>
      </c>
      <c r="G2382" s="288" t="s">
        <v>117</v>
      </c>
      <c r="H2382" s="288"/>
      <c r="I2382" s="1"/>
      <c r="J2382" s="549"/>
      <c r="K2382" s="10"/>
      <c r="M2382" s="548"/>
      <c r="N2382" s="548"/>
    </row>
    <row r="2383" spans="2:14" s="5" customFormat="1" ht="47.25">
      <c r="B2383" s="1"/>
      <c r="C2383" s="351">
        <v>7566</v>
      </c>
      <c r="D2383" s="352" t="s">
        <v>2444</v>
      </c>
      <c r="E2383" s="353" t="s">
        <v>125</v>
      </c>
      <c r="F2383" s="354">
        <v>938504</v>
      </c>
      <c r="G2383" s="288" t="s">
        <v>117</v>
      </c>
      <c r="H2383" s="288"/>
      <c r="I2383" s="1"/>
      <c r="J2383" s="549"/>
      <c r="K2383" s="10"/>
      <c r="M2383" s="548"/>
      <c r="N2383" s="548"/>
    </row>
    <row r="2384" spans="2:14" s="5" customFormat="1" ht="31.5">
      <c r="B2384" s="1"/>
      <c r="C2384" s="351">
        <v>7567</v>
      </c>
      <c r="D2384" s="352" t="s">
        <v>2445</v>
      </c>
      <c r="E2384" s="353" t="s">
        <v>125</v>
      </c>
      <c r="F2384" s="354">
        <v>314105</v>
      </c>
      <c r="G2384" s="288" t="s">
        <v>117</v>
      </c>
      <c r="H2384" s="288"/>
      <c r="I2384" s="1"/>
      <c r="J2384" s="549"/>
      <c r="K2384" s="10"/>
      <c r="M2384" s="548"/>
      <c r="N2384" s="548"/>
    </row>
    <row r="2385" spans="2:14" s="5" customFormat="1" ht="63">
      <c r="B2385" s="1"/>
      <c r="C2385" s="351">
        <v>7569</v>
      </c>
      <c r="D2385" s="352" t="s">
        <v>2446</v>
      </c>
      <c r="E2385" s="353" t="s">
        <v>125</v>
      </c>
      <c r="F2385" s="354">
        <v>938142</v>
      </c>
      <c r="G2385" s="288" t="s">
        <v>117</v>
      </c>
      <c r="H2385" s="288" t="s">
        <v>145</v>
      </c>
      <c r="I2385" s="1"/>
      <c r="J2385" s="549"/>
      <c r="K2385" s="10"/>
      <c r="M2385" s="548"/>
      <c r="N2385" s="548"/>
    </row>
    <row r="2386" spans="2:14" s="5" customFormat="1" ht="78.75">
      <c r="B2386" s="1"/>
      <c r="C2386" s="351">
        <v>7577</v>
      </c>
      <c r="D2386" s="352" t="s">
        <v>2447</v>
      </c>
      <c r="E2386" s="353" t="s">
        <v>125</v>
      </c>
      <c r="F2386" s="354">
        <v>125977</v>
      </c>
      <c r="G2386" s="288" t="s">
        <v>117</v>
      </c>
      <c r="H2386" s="288"/>
      <c r="I2386" s="1"/>
      <c r="J2386" s="549"/>
      <c r="K2386" s="10"/>
      <c r="M2386" s="548"/>
      <c r="N2386" s="548"/>
    </row>
    <row r="2387" spans="2:14" s="5" customFormat="1" ht="78.75">
      <c r="B2387" s="1"/>
      <c r="C2387" s="351">
        <v>7578</v>
      </c>
      <c r="D2387" s="352" t="s">
        <v>2448</v>
      </c>
      <c r="E2387" s="353" t="s">
        <v>125</v>
      </c>
      <c r="F2387" s="354">
        <v>180565</v>
      </c>
      <c r="G2387" s="288" t="s">
        <v>117</v>
      </c>
      <c r="H2387" s="288"/>
      <c r="I2387" s="1"/>
      <c r="J2387" s="549"/>
      <c r="K2387" s="10"/>
      <c r="M2387" s="548"/>
      <c r="N2387" s="548"/>
    </row>
    <row r="2388" spans="2:14" s="5" customFormat="1" ht="110.25">
      <c r="B2388" s="1"/>
      <c r="C2388" s="351">
        <v>7580</v>
      </c>
      <c r="D2388" s="352" t="s">
        <v>2449</v>
      </c>
      <c r="E2388" s="353" t="s">
        <v>125</v>
      </c>
      <c r="F2388" s="354">
        <v>83747</v>
      </c>
      <c r="G2388" s="288" t="s">
        <v>117</v>
      </c>
      <c r="H2388" s="288" t="s">
        <v>145</v>
      </c>
      <c r="I2388" s="1"/>
      <c r="J2388" s="549"/>
      <c r="K2388" s="10"/>
      <c r="M2388" s="548"/>
      <c r="N2388" s="548"/>
    </row>
    <row r="2389" spans="2:14" s="5" customFormat="1" ht="78.75">
      <c r="B2389" s="1"/>
      <c r="C2389" s="351">
        <v>7584</v>
      </c>
      <c r="D2389" s="352" t="s">
        <v>2450</v>
      </c>
      <c r="E2389" s="353" t="s">
        <v>125</v>
      </c>
      <c r="F2389" s="354">
        <v>71249</v>
      </c>
      <c r="G2389" s="288" t="s">
        <v>117</v>
      </c>
      <c r="H2389" s="288"/>
      <c r="I2389" s="1"/>
      <c r="J2389" s="549"/>
      <c r="K2389" s="10"/>
      <c r="M2389" s="548"/>
      <c r="N2389" s="548"/>
    </row>
    <row r="2390" spans="2:14" s="5" customFormat="1" ht="63">
      <c r="B2390" s="1"/>
      <c r="C2390" s="351">
        <v>7586</v>
      </c>
      <c r="D2390" s="352" t="s">
        <v>2451</v>
      </c>
      <c r="E2390" s="353" t="s">
        <v>125</v>
      </c>
      <c r="F2390" s="354">
        <v>86234</v>
      </c>
      <c r="G2390" s="288" t="s">
        <v>117</v>
      </c>
      <c r="H2390" s="288"/>
      <c r="I2390" s="1"/>
      <c r="J2390" s="549"/>
      <c r="K2390" s="10"/>
      <c r="M2390" s="548"/>
      <c r="N2390" s="548"/>
    </row>
    <row r="2391" spans="2:14" s="5" customFormat="1" ht="63">
      <c r="B2391" s="1"/>
      <c r="C2391" s="351">
        <v>7587</v>
      </c>
      <c r="D2391" s="352" t="s">
        <v>2452</v>
      </c>
      <c r="E2391" s="353" t="s">
        <v>122</v>
      </c>
      <c r="F2391" s="354">
        <v>60602</v>
      </c>
      <c r="G2391" s="288" t="s">
        <v>117</v>
      </c>
      <c r="H2391" s="288"/>
      <c r="I2391" s="1"/>
      <c r="J2391" s="549"/>
      <c r="K2391" s="10"/>
      <c r="M2391" s="548"/>
      <c r="N2391" s="548"/>
    </row>
    <row r="2392" spans="2:14" s="5" customFormat="1" ht="31.5">
      <c r="B2392" s="1"/>
      <c r="C2392" s="351">
        <v>7589</v>
      </c>
      <c r="D2392" s="352" t="s">
        <v>2453</v>
      </c>
      <c r="E2392" s="353" t="s">
        <v>125</v>
      </c>
      <c r="F2392" s="354">
        <v>5426</v>
      </c>
      <c r="G2392" s="288" t="s">
        <v>117</v>
      </c>
      <c r="H2392" s="288"/>
      <c r="I2392" s="1"/>
      <c r="J2392" s="549"/>
      <c r="K2392" s="10"/>
      <c r="M2392" s="548"/>
      <c r="N2392" s="548"/>
    </row>
    <row r="2393" spans="2:14" s="5" customFormat="1" ht="31.5">
      <c r="B2393" s="1"/>
      <c r="C2393" s="351">
        <v>7590</v>
      </c>
      <c r="D2393" s="352" t="s">
        <v>2454</v>
      </c>
      <c r="E2393" s="353" t="s">
        <v>125</v>
      </c>
      <c r="F2393" s="354">
        <v>32151</v>
      </c>
      <c r="G2393" s="288" t="s">
        <v>117</v>
      </c>
      <c r="H2393" s="288"/>
      <c r="I2393" s="1"/>
      <c r="J2393" s="549"/>
      <c r="K2393" s="10"/>
      <c r="M2393" s="548"/>
      <c r="N2393" s="548"/>
    </row>
    <row r="2394" spans="2:14" s="5" customFormat="1" ht="78.75">
      <c r="B2394" s="1"/>
      <c r="C2394" s="351">
        <v>7591</v>
      </c>
      <c r="D2394" s="352" t="s">
        <v>2455</v>
      </c>
      <c r="E2394" s="353" t="s">
        <v>119</v>
      </c>
      <c r="F2394" s="354">
        <v>149737</v>
      </c>
      <c r="G2394" s="288" t="s">
        <v>117</v>
      </c>
      <c r="H2394" s="288"/>
      <c r="I2394" s="1"/>
      <c r="J2394" s="549"/>
      <c r="K2394" s="10"/>
      <c r="M2394" s="548"/>
      <c r="N2394" s="548"/>
    </row>
    <row r="2395" spans="2:14" s="5" customFormat="1" ht="25.5">
      <c r="B2395" s="1"/>
      <c r="C2395" s="351">
        <v>7597</v>
      </c>
      <c r="D2395" s="352" t="s">
        <v>2456</v>
      </c>
      <c r="E2395" s="353" t="s">
        <v>125</v>
      </c>
      <c r="F2395" s="354">
        <v>302806</v>
      </c>
      <c r="G2395" s="288" t="s">
        <v>117</v>
      </c>
      <c r="H2395" s="288"/>
      <c r="I2395" s="1"/>
      <c r="J2395" s="549"/>
      <c r="K2395" s="10"/>
      <c r="M2395" s="548"/>
      <c r="N2395" s="548"/>
    </row>
    <row r="2396" spans="2:14" s="5" customFormat="1" ht="25.5">
      <c r="B2396" s="1"/>
      <c r="C2396" s="351">
        <v>7599</v>
      </c>
      <c r="D2396" s="352" t="s">
        <v>2457</v>
      </c>
      <c r="E2396" s="353" t="s">
        <v>116</v>
      </c>
      <c r="F2396" s="354">
        <v>413547</v>
      </c>
      <c r="G2396" s="288" t="s">
        <v>117</v>
      </c>
      <c r="H2396" s="288"/>
      <c r="I2396" s="1"/>
      <c r="J2396" s="549"/>
      <c r="K2396" s="10"/>
      <c r="M2396" s="548"/>
      <c r="N2396" s="548"/>
    </row>
    <row r="2397" spans="2:14" s="5" customFormat="1" ht="31.5">
      <c r="B2397" s="1"/>
      <c r="C2397" s="351">
        <v>7600</v>
      </c>
      <c r="D2397" s="352" t="s">
        <v>2458</v>
      </c>
      <c r="E2397" s="353" t="s">
        <v>125</v>
      </c>
      <c r="F2397" s="354">
        <v>17120</v>
      </c>
      <c r="G2397" s="288" t="s">
        <v>117</v>
      </c>
      <c r="H2397" s="288"/>
      <c r="I2397" s="1"/>
      <c r="J2397" s="549"/>
      <c r="K2397" s="10"/>
      <c r="M2397" s="548"/>
      <c r="N2397" s="548"/>
    </row>
    <row r="2398" spans="2:14" s="5" customFormat="1" ht="31.5">
      <c r="B2398" s="1"/>
      <c r="C2398" s="351">
        <v>7602</v>
      </c>
      <c r="D2398" s="352" t="s">
        <v>2459</v>
      </c>
      <c r="E2398" s="353" t="s">
        <v>125</v>
      </c>
      <c r="F2398" s="354">
        <v>33935</v>
      </c>
      <c r="G2398" s="288" t="s">
        <v>117</v>
      </c>
      <c r="H2398" s="288"/>
      <c r="I2398" s="1"/>
      <c r="J2398" s="549"/>
      <c r="K2398" s="10"/>
      <c r="M2398" s="548"/>
      <c r="N2398" s="548"/>
    </row>
    <row r="2399" spans="2:14" s="5" customFormat="1" ht="78.75">
      <c r="B2399" s="1"/>
      <c r="C2399" s="351">
        <v>7606</v>
      </c>
      <c r="D2399" s="352" t="s">
        <v>2460</v>
      </c>
      <c r="E2399" s="353" t="s">
        <v>122</v>
      </c>
      <c r="F2399" s="354">
        <v>29215</v>
      </c>
      <c r="G2399" s="288" t="s">
        <v>117</v>
      </c>
      <c r="H2399" s="288"/>
      <c r="I2399" s="1"/>
      <c r="J2399" s="549"/>
      <c r="K2399" s="10"/>
      <c r="M2399" s="548"/>
      <c r="N2399" s="548"/>
    </row>
    <row r="2400" spans="2:14" s="5" customFormat="1" ht="47.25">
      <c r="B2400" s="1"/>
      <c r="C2400" s="351">
        <v>7609</v>
      </c>
      <c r="D2400" s="352" t="s">
        <v>2461</v>
      </c>
      <c r="E2400" s="353" t="s">
        <v>122</v>
      </c>
      <c r="F2400" s="354">
        <v>117723</v>
      </c>
      <c r="G2400" s="288" t="s">
        <v>117</v>
      </c>
      <c r="H2400" s="288"/>
      <c r="I2400" s="1"/>
      <c r="J2400" s="549"/>
      <c r="K2400" s="10"/>
      <c r="M2400" s="548"/>
      <c r="N2400" s="548"/>
    </row>
    <row r="2401" spans="2:14" s="5" customFormat="1" ht="63">
      <c r="B2401" s="1"/>
      <c r="C2401" s="351">
        <v>7615</v>
      </c>
      <c r="D2401" s="352" t="s">
        <v>2462</v>
      </c>
      <c r="E2401" s="353" t="s">
        <v>125</v>
      </c>
      <c r="F2401" s="354">
        <v>116917</v>
      </c>
      <c r="G2401" s="288" t="s">
        <v>117</v>
      </c>
      <c r="H2401" s="288"/>
      <c r="I2401" s="1"/>
      <c r="J2401" s="549"/>
      <c r="K2401" s="10"/>
      <c r="M2401" s="548"/>
      <c r="N2401" s="548"/>
    </row>
    <row r="2402" spans="2:14" s="5" customFormat="1" ht="47.25">
      <c r="B2402" s="1"/>
      <c r="C2402" s="351">
        <v>7618</v>
      </c>
      <c r="D2402" s="352" t="s">
        <v>2463</v>
      </c>
      <c r="E2402" s="353" t="s">
        <v>125</v>
      </c>
      <c r="F2402" s="354">
        <v>84073</v>
      </c>
      <c r="G2402" s="288" t="s">
        <v>117</v>
      </c>
      <c r="H2402" s="288"/>
      <c r="I2402" s="1"/>
      <c r="J2402" s="549"/>
      <c r="K2402" s="10"/>
      <c r="M2402" s="548"/>
      <c r="N2402" s="548"/>
    </row>
    <row r="2403" spans="2:14" s="5" customFormat="1" ht="47.25">
      <c r="B2403" s="1"/>
      <c r="C2403" s="351">
        <v>7619</v>
      </c>
      <c r="D2403" s="352" t="s">
        <v>2464</v>
      </c>
      <c r="E2403" s="353" t="s">
        <v>125</v>
      </c>
      <c r="F2403" s="354">
        <v>30709</v>
      </c>
      <c r="G2403" s="288" t="s">
        <v>117</v>
      </c>
      <c r="H2403" s="288"/>
      <c r="I2403" s="1"/>
      <c r="J2403" s="549"/>
      <c r="K2403" s="10"/>
      <c r="M2403" s="548"/>
      <c r="N2403" s="548"/>
    </row>
    <row r="2404" spans="2:14" s="5" customFormat="1" ht="63">
      <c r="B2404" s="1"/>
      <c r="C2404" s="351">
        <v>7624</v>
      </c>
      <c r="D2404" s="352" t="s">
        <v>2465</v>
      </c>
      <c r="E2404" s="353" t="s">
        <v>2466</v>
      </c>
      <c r="F2404" s="354">
        <v>70616</v>
      </c>
      <c r="G2404" s="288" t="s">
        <v>117</v>
      </c>
      <c r="H2404" s="288"/>
      <c r="I2404" s="1"/>
      <c r="J2404" s="549"/>
      <c r="K2404" s="10"/>
      <c r="M2404" s="548"/>
      <c r="N2404" s="548"/>
    </row>
    <row r="2405" spans="2:14" s="5" customFormat="1" ht="47.25">
      <c r="B2405" s="1"/>
      <c r="C2405" s="351">
        <v>7632</v>
      </c>
      <c r="D2405" s="352" t="s">
        <v>2467</v>
      </c>
      <c r="E2405" s="353" t="s">
        <v>122</v>
      </c>
      <c r="F2405" s="354">
        <v>14186</v>
      </c>
      <c r="G2405" s="288" t="s">
        <v>117</v>
      </c>
      <c r="H2405" s="288"/>
      <c r="I2405" s="1"/>
      <c r="J2405" s="549"/>
      <c r="K2405" s="10"/>
      <c r="M2405" s="548"/>
      <c r="N2405" s="548"/>
    </row>
    <row r="2406" spans="2:14" s="5" customFormat="1" ht="31.5">
      <c r="B2406" s="1"/>
      <c r="C2406" s="351">
        <v>7633</v>
      </c>
      <c r="D2406" s="352" t="s">
        <v>2468</v>
      </c>
      <c r="E2406" s="353" t="s">
        <v>125</v>
      </c>
      <c r="F2406" s="354">
        <v>79082</v>
      </c>
      <c r="G2406" s="288" t="s">
        <v>117</v>
      </c>
      <c r="H2406" s="288"/>
      <c r="I2406" s="1"/>
      <c r="J2406" s="549"/>
      <c r="K2406" s="10"/>
      <c r="M2406" s="548"/>
      <c r="N2406" s="548"/>
    </row>
    <row r="2407" spans="2:14" s="5" customFormat="1" ht="47.25">
      <c r="B2407" s="1"/>
      <c r="C2407" s="351">
        <v>7638</v>
      </c>
      <c r="D2407" s="352" t="s">
        <v>2469</v>
      </c>
      <c r="E2407" s="353" t="s">
        <v>125</v>
      </c>
      <c r="F2407" s="354">
        <v>117334</v>
      </c>
      <c r="G2407" s="288" t="s">
        <v>117</v>
      </c>
      <c r="H2407" s="288"/>
      <c r="I2407" s="1"/>
      <c r="J2407" s="549"/>
      <c r="K2407" s="10"/>
      <c r="M2407" s="548"/>
      <c r="N2407" s="548"/>
    </row>
    <row r="2408" spans="2:14" s="5" customFormat="1" ht="78.75">
      <c r="B2408" s="1"/>
      <c r="C2408" s="351">
        <v>7639</v>
      </c>
      <c r="D2408" s="352" t="s">
        <v>2470</v>
      </c>
      <c r="E2408" s="353" t="s">
        <v>119</v>
      </c>
      <c r="F2408" s="354">
        <v>463803</v>
      </c>
      <c r="G2408" s="288" t="s">
        <v>117</v>
      </c>
      <c r="H2408" s="288"/>
      <c r="I2408" s="1"/>
      <c r="J2408" s="549"/>
      <c r="K2408" s="10"/>
      <c r="M2408" s="548"/>
      <c r="N2408" s="548"/>
    </row>
    <row r="2409" spans="2:14" s="5" customFormat="1" ht="63">
      <c r="B2409" s="1"/>
      <c r="C2409" s="351">
        <v>7642</v>
      </c>
      <c r="D2409" s="352" t="s">
        <v>2471</v>
      </c>
      <c r="E2409" s="353" t="s">
        <v>116</v>
      </c>
      <c r="F2409" s="354">
        <v>836942</v>
      </c>
      <c r="G2409" s="288" t="s">
        <v>117</v>
      </c>
      <c r="H2409" s="288"/>
      <c r="I2409" s="1"/>
      <c r="J2409" s="549"/>
      <c r="K2409" s="10"/>
      <c r="M2409" s="548"/>
      <c r="N2409" s="548"/>
    </row>
    <row r="2410" spans="2:14" s="5" customFormat="1" ht="94.5">
      <c r="B2410" s="1"/>
      <c r="C2410" s="351">
        <v>7643</v>
      </c>
      <c r="D2410" s="352" t="s">
        <v>2472</v>
      </c>
      <c r="E2410" s="353" t="s">
        <v>125</v>
      </c>
      <c r="F2410" s="354">
        <v>1367614</v>
      </c>
      <c r="G2410" s="288" t="s">
        <v>117</v>
      </c>
      <c r="H2410" s="288"/>
      <c r="I2410" s="1"/>
      <c r="J2410" s="549"/>
      <c r="K2410" s="10"/>
      <c r="M2410" s="548"/>
      <c r="N2410" s="548"/>
    </row>
    <row r="2411" spans="2:14" s="5" customFormat="1" ht="63">
      <c r="B2411" s="1"/>
      <c r="C2411" s="351">
        <v>7644</v>
      </c>
      <c r="D2411" s="352" t="s">
        <v>2473</v>
      </c>
      <c r="E2411" s="353" t="s">
        <v>116</v>
      </c>
      <c r="F2411" s="354">
        <v>408174</v>
      </c>
      <c r="G2411" s="288" t="s">
        <v>117</v>
      </c>
      <c r="H2411" s="288"/>
      <c r="I2411" s="1"/>
      <c r="J2411" s="549"/>
      <c r="K2411" s="10"/>
      <c r="M2411" s="548"/>
      <c r="N2411" s="548"/>
    </row>
    <row r="2412" spans="2:14" s="5" customFormat="1" ht="63">
      <c r="B2412" s="1"/>
      <c r="C2412" s="351">
        <v>7646</v>
      </c>
      <c r="D2412" s="352" t="s">
        <v>2474</v>
      </c>
      <c r="E2412" s="353" t="s">
        <v>125</v>
      </c>
      <c r="F2412" s="354">
        <v>5894601</v>
      </c>
      <c r="G2412" s="288" t="s">
        <v>117</v>
      </c>
      <c r="H2412" s="288"/>
      <c r="I2412" s="1"/>
      <c r="J2412" s="549"/>
      <c r="K2412" s="10"/>
      <c r="M2412" s="548"/>
      <c r="N2412" s="548"/>
    </row>
    <row r="2413" spans="2:14" s="5" customFormat="1" ht="63">
      <c r="B2413" s="1"/>
      <c r="C2413" s="351">
        <v>7648</v>
      </c>
      <c r="D2413" s="352" t="s">
        <v>2475</v>
      </c>
      <c r="E2413" s="353" t="s">
        <v>125</v>
      </c>
      <c r="F2413" s="354">
        <v>6019345</v>
      </c>
      <c r="G2413" s="288" t="s">
        <v>117</v>
      </c>
      <c r="H2413" s="288"/>
      <c r="I2413" s="1"/>
      <c r="J2413" s="549"/>
      <c r="K2413" s="10"/>
      <c r="M2413" s="548"/>
      <c r="N2413" s="548"/>
    </row>
    <row r="2414" spans="2:14" s="5" customFormat="1" ht="63">
      <c r="B2414" s="1"/>
      <c r="C2414" s="351">
        <v>7651</v>
      </c>
      <c r="D2414" s="352" t="s">
        <v>2476</v>
      </c>
      <c r="E2414" s="353" t="s">
        <v>125</v>
      </c>
      <c r="F2414" s="354">
        <v>4819998</v>
      </c>
      <c r="G2414" s="288" t="s">
        <v>117</v>
      </c>
      <c r="H2414" s="288"/>
      <c r="I2414" s="1"/>
      <c r="J2414" s="549"/>
      <c r="K2414" s="10"/>
      <c r="M2414" s="548"/>
      <c r="N2414" s="548"/>
    </row>
    <row r="2415" spans="2:14" s="5" customFormat="1" ht="31.5">
      <c r="B2415" s="1"/>
      <c r="C2415" s="351">
        <v>7652</v>
      </c>
      <c r="D2415" s="352" t="s">
        <v>2477</v>
      </c>
      <c r="E2415" s="353" t="s">
        <v>122</v>
      </c>
      <c r="F2415" s="354">
        <v>108226</v>
      </c>
      <c r="G2415" s="288" t="s">
        <v>117</v>
      </c>
      <c r="H2415" s="288"/>
      <c r="I2415" s="1"/>
      <c r="J2415" s="549"/>
      <c r="K2415" s="10"/>
      <c r="M2415" s="548"/>
      <c r="N2415" s="548"/>
    </row>
    <row r="2416" spans="2:14" s="5" customFormat="1" ht="47.25">
      <c r="B2416" s="1"/>
      <c r="C2416" s="351">
        <v>7653</v>
      </c>
      <c r="D2416" s="352" t="s">
        <v>2478</v>
      </c>
      <c r="E2416" s="353" t="s">
        <v>125</v>
      </c>
      <c r="F2416" s="354">
        <v>288966</v>
      </c>
      <c r="G2416" s="288" t="s">
        <v>117</v>
      </c>
      <c r="H2416" s="288"/>
      <c r="I2416" s="1"/>
      <c r="J2416" s="549"/>
      <c r="K2416" s="10"/>
      <c r="M2416" s="548"/>
      <c r="N2416" s="548"/>
    </row>
    <row r="2417" spans="2:14" s="5" customFormat="1" ht="31.5">
      <c r="B2417" s="1"/>
      <c r="C2417" s="351">
        <v>7655</v>
      </c>
      <c r="D2417" s="352" t="s">
        <v>2479</v>
      </c>
      <c r="E2417" s="353" t="s">
        <v>122</v>
      </c>
      <c r="F2417" s="354">
        <v>100743</v>
      </c>
      <c r="G2417" s="288" t="s">
        <v>117</v>
      </c>
      <c r="H2417" s="288"/>
      <c r="I2417" s="1"/>
      <c r="J2417" s="549"/>
      <c r="K2417" s="10"/>
      <c r="M2417" s="548"/>
      <c r="N2417" s="548"/>
    </row>
    <row r="2418" spans="2:14" s="5" customFormat="1" ht="31.5">
      <c r="B2418" s="1"/>
      <c r="C2418" s="351">
        <v>7656</v>
      </c>
      <c r="D2418" s="352" t="s">
        <v>2480</v>
      </c>
      <c r="E2418" s="353" t="s">
        <v>125</v>
      </c>
      <c r="F2418" s="354">
        <v>1742642</v>
      </c>
      <c r="G2418" s="288" t="s">
        <v>117</v>
      </c>
      <c r="H2418" s="288"/>
      <c r="I2418" s="1"/>
      <c r="J2418" s="549"/>
      <c r="K2418" s="10"/>
      <c r="M2418" s="548"/>
      <c r="N2418" s="548"/>
    </row>
    <row r="2419" spans="2:14" s="5" customFormat="1" ht="78.75">
      <c r="B2419" s="1"/>
      <c r="C2419" s="351">
        <v>7657</v>
      </c>
      <c r="D2419" s="352" t="s">
        <v>2481</v>
      </c>
      <c r="E2419" s="353" t="s">
        <v>119</v>
      </c>
      <c r="F2419" s="354">
        <v>1005431</v>
      </c>
      <c r="G2419" s="288" t="s">
        <v>117</v>
      </c>
      <c r="H2419" s="288"/>
      <c r="I2419" s="1"/>
      <c r="J2419" s="549"/>
      <c r="K2419" s="10"/>
      <c r="M2419" s="548"/>
      <c r="N2419" s="548"/>
    </row>
    <row r="2420" spans="2:14" s="5" customFormat="1" ht="47.25">
      <c r="B2420" s="1"/>
      <c r="C2420" s="351">
        <v>7658</v>
      </c>
      <c r="D2420" s="352" t="s">
        <v>2482</v>
      </c>
      <c r="E2420" s="353" t="s">
        <v>122</v>
      </c>
      <c r="F2420" s="354">
        <v>88891</v>
      </c>
      <c r="G2420" s="288" t="s">
        <v>117</v>
      </c>
      <c r="H2420" s="288"/>
      <c r="I2420" s="1"/>
      <c r="J2420" s="549"/>
      <c r="K2420" s="10"/>
      <c r="M2420" s="548"/>
      <c r="N2420" s="548"/>
    </row>
    <row r="2421" spans="2:14" s="5" customFormat="1" ht="47.25">
      <c r="B2421" s="1"/>
      <c r="C2421" s="351">
        <v>7659</v>
      </c>
      <c r="D2421" s="352" t="s">
        <v>2483</v>
      </c>
      <c r="E2421" s="353" t="s">
        <v>125</v>
      </c>
      <c r="F2421" s="354">
        <v>6066054</v>
      </c>
      <c r="G2421" s="288" t="s">
        <v>117</v>
      </c>
      <c r="H2421" s="288"/>
      <c r="I2421" s="1"/>
      <c r="J2421" s="549"/>
      <c r="K2421" s="10"/>
      <c r="M2421" s="548"/>
      <c r="N2421" s="548"/>
    </row>
    <row r="2422" spans="2:14" s="5" customFormat="1" ht="47.25">
      <c r="B2422" s="1"/>
      <c r="C2422" s="351">
        <v>7660</v>
      </c>
      <c r="D2422" s="352" t="s">
        <v>2484</v>
      </c>
      <c r="E2422" s="353" t="s">
        <v>125</v>
      </c>
      <c r="F2422" s="354">
        <v>2300960</v>
      </c>
      <c r="G2422" s="288" t="s">
        <v>117</v>
      </c>
      <c r="H2422" s="288"/>
      <c r="I2422" s="1"/>
      <c r="J2422" s="549"/>
      <c r="K2422" s="10"/>
      <c r="M2422" s="548"/>
      <c r="N2422" s="548"/>
    </row>
    <row r="2423" spans="2:14" s="5" customFormat="1" ht="31.5">
      <c r="B2423" s="1"/>
      <c r="C2423" s="351">
        <v>7661</v>
      </c>
      <c r="D2423" s="352" t="s">
        <v>2485</v>
      </c>
      <c r="E2423" s="353" t="s">
        <v>122</v>
      </c>
      <c r="F2423" s="354">
        <v>146105</v>
      </c>
      <c r="G2423" s="288" t="s">
        <v>117</v>
      </c>
      <c r="H2423" s="288"/>
      <c r="I2423" s="1"/>
      <c r="J2423" s="549"/>
      <c r="K2423" s="10"/>
      <c r="M2423" s="548"/>
      <c r="N2423" s="548"/>
    </row>
    <row r="2424" spans="2:14" s="5" customFormat="1" ht="63">
      <c r="B2424" s="1"/>
      <c r="C2424" s="351">
        <v>7662</v>
      </c>
      <c r="D2424" s="352" t="s">
        <v>2486</v>
      </c>
      <c r="E2424" s="353" t="s">
        <v>119</v>
      </c>
      <c r="F2424" s="354">
        <v>675660</v>
      </c>
      <c r="G2424" s="288" t="s">
        <v>117</v>
      </c>
      <c r="H2424" s="288"/>
      <c r="I2424" s="1"/>
      <c r="J2424" s="549"/>
      <c r="K2424" s="10"/>
      <c r="M2424" s="548"/>
      <c r="N2424" s="548"/>
    </row>
    <row r="2425" spans="2:14" s="5" customFormat="1" ht="31.5">
      <c r="B2425" s="1"/>
      <c r="C2425" s="351">
        <v>7663</v>
      </c>
      <c r="D2425" s="352" t="s">
        <v>2487</v>
      </c>
      <c r="E2425" s="353" t="s">
        <v>122</v>
      </c>
      <c r="F2425" s="354">
        <v>166722</v>
      </c>
      <c r="G2425" s="288" t="s">
        <v>117</v>
      </c>
      <c r="H2425" s="288"/>
      <c r="I2425" s="1"/>
      <c r="J2425" s="549"/>
      <c r="K2425" s="10"/>
      <c r="M2425" s="548"/>
      <c r="N2425" s="548"/>
    </row>
    <row r="2426" spans="2:14" s="5" customFormat="1" ht="31.5">
      <c r="B2426" s="1"/>
      <c r="C2426" s="351">
        <v>7665</v>
      </c>
      <c r="D2426" s="352" t="s">
        <v>2488</v>
      </c>
      <c r="E2426" s="353" t="s">
        <v>125</v>
      </c>
      <c r="F2426" s="354">
        <v>81902</v>
      </c>
      <c r="G2426" s="288" t="s">
        <v>117</v>
      </c>
      <c r="H2426" s="288"/>
      <c r="I2426" s="1"/>
      <c r="J2426" s="549"/>
      <c r="K2426" s="10"/>
      <c r="M2426" s="548"/>
      <c r="N2426" s="548"/>
    </row>
    <row r="2427" spans="2:14" s="5" customFormat="1" ht="94.5">
      <c r="B2427" s="1"/>
      <c r="C2427" s="351">
        <v>7671</v>
      </c>
      <c r="D2427" s="352" t="s">
        <v>2489</v>
      </c>
      <c r="E2427" s="353" t="s">
        <v>125</v>
      </c>
      <c r="F2427" s="354">
        <v>1812306</v>
      </c>
      <c r="G2427" s="288" t="s">
        <v>117</v>
      </c>
      <c r="H2427" s="288"/>
      <c r="I2427" s="1"/>
      <c r="J2427" s="549"/>
      <c r="K2427" s="10"/>
      <c r="M2427" s="548"/>
      <c r="N2427" s="548"/>
    </row>
    <row r="2428" spans="2:14" s="5" customFormat="1" ht="157.5">
      <c r="B2428" s="1"/>
      <c r="C2428" s="351">
        <v>7675</v>
      </c>
      <c r="D2428" s="352" t="s">
        <v>2490</v>
      </c>
      <c r="E2428" s="353" t="s">
        <v>125</v>
      </c>
      <c r="F2428" s="354">
        <v>2464826</v>
      </c>
      <c r="G2428" s="288" t="s">
        <v>117</v>
      </c>
      <c r="H2428" s="288"/>
      <c r="I2428" s="1"/>
      <c r="J2428" s="549"/>
      <c r="K2428" s="10"/>
      <c r="M2428" s="548"/>
      <c r="N2428" s="548"/>
    </row>
    <row r="2429" spans="2:14" s="5" customFormat="1" ht="63">
      <c r="B2429" s="1"/>
      <c r="C2429" s="351">
        <v>7676</v>
      </c>
      <c r="D2429" s="352" t="s">
        <v>2491</v>
      </c>
      <c r="E2429" s="353" t="s">
        <v>125</v>
      </c>
      <c r="F2429" s="354">
        <v>286587</v>
      </c>
      <c r="G2429" s="288" t="s">
        <v>117</v>
      </c>
      <c r="H2429" s="288"/>
      <c r="I2429" s="1"/>
      <c r="J2429" s="549"/>
      <c r="K2429" s="10"/>
      <c r="M2429" s="548"/>
      <c r="N2429" s="548"/>
    </row>
    <row r="2430" spans="2:14" s="5" customFormat="1" ht="31.5">
      <c r="B2430" s="1"/>
      <c r="C2430" s="351">
        <v>7679</v>
      </c>
      <c r="D2430" s="352" t="s">
        <v>2492</v>
      </c>
      <c r="E2430" s="353" t="s">
        <v>125</v>
      </c>
      <c r="F2430" s="354">
        <v>419627</v>
      </c>
      <c r="G2430" s="288" t="s">
        <v>117</v>
      </c>
      <c r="H2430" s="288"/>
      <c r="I2430" s="1"/>
      <c r="J2430" s="549"/>
      <c r="K2430" s="10"/>
      <c r="M2430" s="548"/>
      <c r="N2430" s="548"/>
    </row>
    <row r="2431" spans="2:14" s="5" customFormat="1" ht="78.75">
      <c r="B2431" s="1"/>
      <c r="C2431" s="351">
        <v>7680</v>
      </c>
      <c r="D2431" s="352" t="s">
        <v>2493</v>
      </c>
      <c r="E2431" s="353" t="s">
        <v>119</v>
      </c>
      <c r="F2431" s="354">
        <v>618527</v>
      </c>
      <c r="G2431" s="288" t="s">
        <v>117</v>
      </c>
      <c r="H2431" s="288"/>
      <c r="I2431" s="1"/>
      <c r="J2431" s="549"/>
      <c r="K2431" s="10"/>
      <c r="M2431" s="548"/>
      <c r="N2431" s="548"/>
    </row>
    <row r="2432" spans="2:14" s="5" customFormat="1" ht="63">
      <c r="B2432" s="1"/>
      <c r="C2432" s="351">
        <v>7681</v>
      </c>
      <c r="D2432" s="352" t="s">
        <v>2494</v>
      </c>
      <c r="E2432" s="353" t="s">
        <v>119</v>
      </c>
      <c r="F2432" s="354">
        <v>691583</v>
      </c>
      <c r="G2432" s="288" t="s">
        <v>117</v>
      </c>
      <c r="H2432" s="288"/>
      <c r="I2432" s="1"/>
      <c r="J2432" s="549"/>
      <c r="K2432" s="10"/>
      <c r="M2432" s="548"/>
      <c r="N2432" s="548"/>
    </row>
    <row r="2433" spans="2:14" s="5" customFormat="1" ht="63">
      <c r="B2433" s="1"/>
      <c r="C2433" s="351">
        <v>7687</v>
      </c>
      <c r="D2433" s="352" t="s">
        <v>2495</v>
      </c>
      <c r="E2433" s="353" t="s">
        <v>122</v>
      </c>
      <c r="F2433" s="354">
        <v>169661</v>
      </c>
      <c r="G2433" s="288" t="s">
        <v>117</v>
      </c>
      <c r="H2433" s="288"/>
      <c r="I2433" s="1"/>
      <c r="J2433" s="549"/>
      <c r="K2433" s="10"/>
      <c r="M2433" s="548"/>
      <c r="N2433" s="548"/>
    </row>
    <row r="2434" spans="2:14" s="5" customFormat="1" ht="78.75">
      <c r="B2434" s="1"/>
      <c r="C2434" s="351">
        <v>7689</v>
      </c>
      <c r="D2434" s="352" t="s">
        <v>2496</v>
      </c>
      <c r="E2434" s="353" t="s">
        <v>125</v>
      </c>
      <c r="F2434" s="354">
        <v>13063283</v>
      </c>
      <c r="G2434" s="288" t="s">
        <v>117</v>
      </c>
      <c r="H2434" s="288"/>
      <c r="I2434" s="1"/>
      <c r="J2434" s="549"/>
      <c r="K2434" s="10"/>
      <c r="M2434" s="548"/>
      <c r="N2434" s="548"/>
    </row>
    <row r="2435" spans="2:14" s="5" customFormat="1" ht="63">
      <c r="B2435" s="1"/>
      <c r="C2435" s="351">
        <v>7690</v>
      </c>
      <c r="D2435" s="352" t="s">
        <v>2497</v>
      </c>
      <c r="E2435" s="353" t="s">
        <v>125</v>
      </c>
      <c r="F2435" s="354">
        <v>4040102</v>
      </c>
      <c r="G2435" s="288" t="s">
        <v>117</v>
      </c>
      <c r="H2435" s="288"/>
      <c r="I2435" s="1"/>
      <c r="J2435" s="549"/>
      <c r="K2435" s="10"/>
      <c r="M2435" s="548"/>
      <c r="N2435" s="548"/>
    </row>
    <row r="2436" spans="2:14" s="5" customFormat="1" ht="31.5">
      <c r="B2436" s="1"/>
      <c r="C2436" s="351">
        <v>7691</v>
      </c>
      <c r="D2436" s="352" t="s">
        <v>2498</v>
      </c>
      <c r="E2436" s="353" t="s">
        <v>125</v>
      </c>
      <c r="F2436" s="354">
        <v>9878</v>
      </c>
      <c r="G2436" s="288" t="s">
        <v>117</v>
      </c>
      <c r="H2436" s="288"/>
      <c r="I2436" s="1"/>
      <c r="J2436" s="549"/>
      <c r="K2436" s="10"/>
      <c r="M2436" s="548"/>
      <c r="N2436" s="548"/>
    </row>
    <row r="2437" spans="2:14" s="5" customFormat="1" ht="126">
      <c r="B2437" s="1"/>
      <c r="C2437" s="351">
        <v>7697</v>
      </c>
      <c r="D2437" s="352" t="s">
        <v>2499</v>
      </c>
      <c r="E2437" s="353" t="s">
        <v>122</v>
      </c>
      <c r="F2437" s="354">
        <v>2578619</v>
      </c>
      <c r="G2437" s="288" t="s">
        <v>117</v>
      </c>
      <c r="H2437" s="288"/>
      <c r="I2437" s="1"/>
      <c r="J2437" s="549"/>
      <c r="K2437" s="10"/>
      <c r="M2437" s="548"/>
      <c r="N2437" s="548"/>
    </row>
    <row r="2438" spans="2:14" s="5" customFormat="1" ht="47.25">
      <c r="B2438" s="1"/>
      <c r="C2438" s="351">
        <v>7713</v>
      </c>
      <c r="D2438" s="352" t="s">
        <v>2500</v>
      </c>
      <c r="E2438" s="353" t="s">
        <v>472</v>
      </c>
      <c r="F2438" s="354">
        <v>4043</v>
      </c>
      <c r="G2438" s="288" t="s">
        <v>117</v>
      </c>
      <c r="H2438" s="288" t="s">
        <v>145</v>
      </c>
      <c r="I2438" s="1"/>
      <c r="J2438" s="549"/>
      <c r="K2438" s="10"/>
      <c r="M2438" s="548"/>
      <c r="N2438" s="548"/>
    </row>
    <row r="2439" spans="2:14" s="5" customFormat="1" ht="47.25">
      <c r="B2439" s="1"/>
      <c r="C2439" s="351">
        <v>7714</v>
      </c>
      <c r="D2439" s="352" t="s">
        <v>2501</v>
      </c>
      <c r="E2439" s="353" t="s">
        <v>472</v>
      </c>
      <c r="F2439" s="354">
        <v>3720</v>
      </c>
      <c r="G2439" s="288" t="s">
        <v>117</v>
      </c>
      <c r="H2439" s="288" t="s">
        <v>145</v>
      </c>
      <c r="I2439" s="1"/>
      <c r="J2439" s="549"/>
      <c r="K2439" s="10"/>
      <c r="M2439" s="548"/>
      <c r="N2439" s="548"/>
    </row>
    <row r="2440" spans="2:14" s="5" customFormat="1" ht="110.25">
      <c r="B2440" s="1"/>
      <c r="C2440" s="351">
        <v>7715</v>
      </c>
      <c r="D2440" s="352" t="s">
        <v>2502</v>
      </c>
      <c r="E2440" s="353" t="s">
        <v>125</v>
      </c>
      <c r="F2440" s="354">
        <v>3952</v>
      </c>
      <c r="G2440" s="288" t="s">
        <v>117</v>
      </c>
      <c r="H2440" s="288" t="s">
        <v>145</v>
      </c>
      <c r="I2440" s="1"/>
      <c r="J2440" s="549"/>
      <c r="K2440" s="10"/>
      <c r="M2440" s="548"/>
      <c r="N2440" s="548"/>
    </row>
    <row r="2441" spans="2:14" s="5" customFormat="1" ht="110.25">
      <c r="B2441" s="1"/>
      <c r="C2441" s="351">
        <v>7717</v>
      </c>
      <c r="D2441" s="352" t="s">
        <v>2503</v>
      </c>
      <c r="E2441" s="353" t="s">
        <v>119</v>
      </c>
      <c r="F2441" s="354">
        <v>1636578</v>
      </c>
      <c r="G2441" s="288" t="s">
        <v>117</v>
      </c>
      <c r="H2441" s="288"/>
      <c r="I2441" s="1"/>
      <c r="J2441" s="549"/>
      <c r="K2441" s="10"/>
      <c r="M2441" s="548"/>
      <c r="N2441" s="548"/>
    </row>
    <row r="2442" spans="2:14" s="5" customFormat="1" ht="31.5">
      <c r="B2442" s="1"/>
      <c r="C2442" s="351">
        <v>7720</v>
      </c>
      <c r="D2442" s="352" t="s">
        <v>2504</v>
      </c>
      <c r="E2442" s="353" t="s">
        <v>119</v>
      </c>
      <c r="F2442" s="354">
        <v>8894</v>
      </c>
      <c r="G2442" s="288" t="s">
        <v>117</v>
      </c>
      <c r="H2442" s="288"/>
      <c r="I2442" s="1"/>
      <c r="J2442" s="549"/>
      <c r="K2442" s="10"/>
      <c r="M2442" s="548"/>
      <c r="N2442" s="548"/>
    </row>
    <row r="2443" spans="2:14" s="5" customFormat="1" ht="63">
      <c r="B2443" s="1"/>
      <c r="C2443" s="351">
        <v>7722</v>
      </c>
      <c r="D2443" s="352" t="s">
        <v>2505</v>
      </c>
      <c r="E2443" s="353" t="s">
        <v>472</v>
      </c>
      <c r="F2443" s="354">
        <v>2612</v>
      </c>
      <c r="G2443" s="288" t="s">
        <v>117</v>
      </c>
      <c r="H2443" s="288" t="s">
        <v>145</v>
      </c>
      <c r="I2443" s="1"/>
      <c r="J2443" s="549"/>
      <c r="K2443" s="10"/>
      <c r="M2443" s="548"/>
      <c r="N2443" s="548"/>
    </row>
    <row r="2444" spans="2:14" s="5" customFormat="1" ht="110.25">
      <c r="B2444" s="1"/>
      <c r="C2444" s="351">
        <v>7723</v>
      </c>
      <c r="D2444" s="352" t="s">
        <v>2506</v>
      </c>
      <c r="E2444" s="353" t="s">
        <v>472</v>
      </c>
      <c r="F2444" s="354">
        <v>5479</v>
      </c>
      <c r="G2444" s="288" t="s">
        <v>117</v>
      </c>
      <c r="H2444" s="288"/>
      <c r="I2444" s="1"/>
      <c r="J2444" s="549"/>
      <c r="K2444" s="10"/>
      <c r="M2444" s="548"/>
      <c r="N2444" s="548"/>
    </row>
    <row r="2445" spans="2:14" s="5" customFormat="1" ht="63">
      <c r="B2445" s="1"/>
      <c r="C2445" s="351">
        <v>7725</v>
      </c>
      <c r="D2445" s="352" t="s">
        <v>2507</v>
      </c>
      <c r="E2445" s="353" t="s">
        <v>122</v>
      </c>
      <c r="F2445" s="354">
        <v>951200</v>
      </c>
      <c r="G2445" s="288" t="s">
        <v>117</v>
      </c>
      <c r="H2445" s="288"/>
      <c r="I2445" s="1"/>
      <c r="J2445" s="549"/>
      <c r="K2445" s="10"/>
      <c r="M2445" s="548"/>
      <c r="N2445" s="548"/>
    </row>
    <row r="2446" spans="2:14" s="5" customFormat="1" ht="31.5">
      <c r="B2446" s="1"/>
      <c r="C2446" s="351">
        <v>7726</v>
      </c>
      <c r="D2446" s="352" t="s">
        <v>2508</v>
      </c>
      <c r="E2446" s="353" t="s">
        <v>125</v>
      </c>
      <c r="F2446" s="354">
        <v>1668978</v>
      </c>
      <c r="G2446" s="288" t="s">
        <v>117</v>
      </c>
      <c r="H2446" s="288" t="s">
        <v>145</v>
      </c>
      <c r="I2446" s="1"/>
      <c r="J2446" s="549"/>
      <c r="K2446" s="10"/>
      <c r="M2446" s="548"/>
      <c r="N2446" s="548"/>
    </row>
    <row r="2447" spans="2:14" s="5" customFormat="1" ht="31.5">
      <c r="B2447" s="1"/>
      <c r="C2447" s="351">
        <v>7727</v>
      </c>
      <c r="D2447" s="352" t="s">
        <v>2509</v>
      </c>
      <c r="E2447" s="353" t="s">
        <v>125</v>
      </c>
      <c r="F2447" s="354">
        <v>921006</v>
      </c>
      <c r="G2447" s="288" t="s">
        <v>117</v>
      </c>
      <c r="H2447" s="288"/>
      <c r="I2447" s="1"/>
      <c r="J2447" s="549"/>
      <c r="K2447" s="10"/>
      <c r="M2447" s="548"/>
      <c r="N2447" s="548"/>
    </row>
    <row r="2448" spans="2:14" s="5" customFormat="1" ht="47.25">
      <c r="B2448" s="1"/>
      <c r="C2448" s="351">
        <v>7739</v>
      </c>
      <c r="D2448" s="352" t="s">
        <v>2510</v>
      </c>
      <c r="E2448" s="353" t="s">
        <v>125</v>
      </c>
      <c r="F2448" s="354">
        <v>123667</v>
      </c>
      <c r="G2448" s="288" t="s">
        <v>117</v>
      </c>
      <c r="H2448" s="288" t="s">
        <v>145</v>
      </c>
      <c r="I2448" s="1"/>
      <c r="J2448" s="549"/>
      <c r="K2448" s="10"/>
      <c r="M2448" s="548"/>
      <c r="N2448" s="548"/>
    </row>
    <row r="2449" spans="2:14" s="5" customFormat="1" ht="47.25">
      <c r="B2449" s="1"/>
      <c r="C2449" s="351">
        <v>7740</v>
      </c>
      <c r="D2449" s="352" t="s">
        <v>2511</v>
      </c>
      <c r="E2449" s="353" t="s">
        <v>125</v>
      </c>
      <c r="F2449" s="354">
        <v>244011</v>
      </c>
      <c r="G2449" s="288" t="s">
        <v>117</v>
      </c>
      <c r="H2449" s="288" t="s">
        <v>145</v>
      </c>
      <c r="I2449" s="1"/>
      <c r="J2449" s="549"/>
      <c r="K2449" s="10"/>
      <c r="M2449" s="548"/>
      <c r="N2449" s="548"/>
    </row>
    <row r="2450" spans="2:14" s="5" customFormat="1" ht="47.25">
      <c r="B2450" s="1"/>
      <c r="C2450" s="351">
        <v>7741</v>
      </c>
      <c r="D2450" s="352" t="s">
        <v>2512</v>
      </c>
      <c r="E2450" s="353" t="s">
        <v>125</v>
      </c>
      <c r="F2450" s="354">
        <v>1010315</v>
      </c>
      <c r="G2450" s="288" t="s">
        <v>117</v>
      </c>
      <c r="H2450" s="288" t="s">
        <v>145</v>
      </c>
      <c r="I2450" s="1"/>
      <c r="J2450" s="549"/>
      <c r="K2450" s="10"/>
      <c r="M2450" s="548"/>
      <c r="N2450" s="548"/>
    </row>
    <row r="2451" spans="2:14" s="5" customFormat="1" ht="47.25">
      <c r="B2451" s="1"/>
      <c r="C2451" s="351">
        <v>7744</v>
      </c>
      <c r="D2451" s="352" t="s">
        <v>2513</v>
      </c>
      <c r="E2451" s="353" t="s">
        <v>125</v>
      </c>
      <c r="F2451" s="354">
        <v>124220</v>
      </c>
      <c r="G2451" s="288" t="s">
        <v>117</v>
      </c>
      <c r="H2451" s="288"/>
      <c r="I2451" s="1"/>
      <c r="J2451" s="549"/>
      <c r="K2451" s="10"/>
      <c r="M2451" s="548"/>
      <c r="N2451" s="548"/>
    </row>
    <row r="2452" spans="2:14" s="5" customFormat="1" ht="47.25">
      <c r="B2452" s="1"/>
      <c r="C2452" s="351">
        <v>7745</v>
      </c>
      <c r="D2452" s="352" t="s">
        <v>2514</v>
      </c>
      <c r="E2452" s="353" t="s">
        <v>125</v>
      </c>
      <c r="F2452" s="354">
        <v>423007</v>
      </c>
      <c r="G2452" s="288" t="s">
        <v>117</v>
      </c>
      <c r="H2452" s="288"/>
      <c r="I2452" s="1"/>
      <c r="J2452" s="549"/>
      <c r="K2452" s="10"/>
      <c r="M2452" s="548"/>
      <c r="N2452" s="548"/>
    </row>
    <row r="2453" spans="2:14" s="5" customFormat="1" ht="78.75">
      <c r="B2453" s="1"/>
      <c r="C2453" s="351">
        <v>7750</v>
      </c>
      <c r="D2453" s="352" t="s">
        <v>2515</v>
      </c>
      <c r="E2453" s="353" t="s">
        <v>122</v>
      </c>
      <c r="F2453" s="354">
        <v>792153</v>
      </c>
      <c r="G2453" s="288" t="s">
        <v>117</v>
      </c>
      <c r="H2453" s="288"/>
      <c r="I2453" s="1"/>
      <c r="J2453" s="549"/>
      <c r="K2453" s="10"/>
      <c r="M2453" s="548"/>
      <c r="N2453" s="548"/>
    </row>
    <row r="2454" spans="2:14" s="5" customFormat="1" ht="78.75">
      <c r="B2454" s="1"/>
      <c r="C2454" s="351">
        <v>7751</v>
      </c>
      <c r="D2454" s="352" t="s">
        <v>2516</v>
      </c>
      <c r="E2454" s="353" t="s">
        <v>119</v>
      </c>
      <c r="F2454" s="354">
        <v>92188</v>
      </c>
      <c r="G2454" s="288" t="s">
        <v>117</v>
      </c>
      <c r="H2454" s="288"/>
      <c r="I2454" s="1"/>
      <c r="J2454" s="549"/>
      <c r="K2454" s="10"/>
      <c r="M2454" s="548"/>
      <c r="N2454" s="548"/>
    </row>
    <row r="2455" spans="2:14" s="5" customFormat="1" ht="78.75">
      <c r="B2455" s="1"/>
      <c r="C2455" s="351">
        <v>7768</v>
      </c>
      <c r="D2455" s="352" t="s">
        <v>2517</v>
      </c>
      <c r="E2455" s="353" t="s">
        <v>119</v>
      </c>
      <c r="F2455" s="354">
        <v>572671</v>
      </c>
      <c r="G2455" s="288" t="s">
        <v>117</v>
      </c>
      <c r="H2455" s="288"/>
      <c r="I2455" s="1"/>
      <c r="J2455" s="549"/>
      <c r="K2455" s="10"/>
      <c r="M2455" s="548"/>
      <c r="N2455" s="548"/>
    </row>
    <row r="2456" spans="2:14" s="5" customFormat="1" ht="94.5">
      <c r="B2456" s="1"/>
      <c r="C2456" s="351">
        <v>7771</v>
      </c>
      <c r="D2456" s="352" t="s">
        <v>2518</v>
      </c>
      <c r="E2456" s="353" t="s">
        <v>122</v>
      </c>
      <c r="F2456" s="354">
        <v>87809</v>
      </c>
      <c r="G2456" s="288" t="s">
        <v>117</v>
      </c>
      <c r="H2456" s="288"/>
      <c r="I2456" s="1"/>
      <c r="J2456" s="549"/>
      <c r="K2456" s="10"/>
      <c r="M2456" s="548"/>
      <c r="N2456" s="548"/>
    </row>
    <row r="2457" spans="2:14" s="5" customFormat="1" ht="63">
      <c r="B2457" s="1"/>
      <c r="C2457" s="351">
        <v>7772</v>
      </c>
      <c r="D2457" s="352" t="s">
        <v>2519</v>
      </c>
      <c r="E2457" s="353" t="s">
        <v>1215</v>
      </c>
      <c r="F2457" s="354">
        <v>31560</v>
      </c>
      <c r="G2457" s="288" t="s">
        <v>117</v>
      </c>
      <c r="H2457" s="288"/>
      <c r="I2457" s="1"/>
      <c r="J2457" s="549"/>
      <c r="K2457" s="10"/>
      <c r="M2457" s="548"/>
      <c r="N2457" s="548"/>
    </row>
    <row r="2458" spans="2:14" s="5" customFormat="1" ht="78.75">
      <c r="B2458" s="1"/>
      <c r="C2458" s="351">
        <v>7773</v>
      </c>
      <c r="D2458" s="352" t="s">
        <v>2520</v>
      </c>
      <c r="E2458" s="353" t="s">
        <v>125</v>
      </c>
      <c r="F2458" s="354">
        <v>4545714</v>
      </c>
      <c r="G2458" s="288" t="s">
        <v>117</v>
      </c>
      <c r="H2458" s="288"/>
      <c r="I2458" s="1"/>
      <c r="J2458" s="549"/>
      <c r="K2458" s="10"/>
      <c r="M2458" s="548"/>
      <c r="N2458" s="548"/>
    </row>
    <row r="2459" spans="2:14" s="5" customFormat="1" ht="94.5">
      <c r="B2459" s="1"/>
      <c r="C2459" s="351">
        <v>7774</v>
      </c>
      <c r="D2459" s="352" t="s">
        <v>2521</v>
      </c>
      <c r="E2459" s="353" t="s">
        <v>125</v>
      </c>
      <c r="F2459" s="354">
        <v>382737</v>
      </c>
      <c r="G2459" s="288" t="s">
        <v>117</v>
      </c>
      <c r="H2459" s="288" t="s">
        <v>145</v>
      </c>
      <c r="I2459" s="1"/>
      <c r="J2459" s="549"/>
      <c r="K2459" s="10"/>
      <c r="M2459" s="548"/>
      <c r="N2459" s="548"/>
    </row>
    <row r="2460" spans="2:14" s="5" customFormat="1" ht="31.5">
      <c r="B2460" s="1"/>
      <c r="C2460" s="351">
        <v>7775</v>
      </c>
      <c r="D2460" s="352" t="s">
        <v>2522</v>
      </c>
      <c r="E2460" s="353" t="s">
        <v>116</v>
      </c>
      <c r="F2460" s="354">
        <v>13090</v>
      </c>
      <c r="G2460" s="288" t="s">
        <v>117</v>
      </c>
      <c r="H2460" s="288"/>
      <c r="I2460" s="1"/>
      <c r="J2460" s="549"/>
      <c r="K2460" s="10"/>
      <c r="M2460" s="548"/>
      <c r="N2460" s="548"/>
    </row>
    <row r="2461" spans="2:14" s="5" customFormat="1" ht="47.25">
      <c r="B2461" s="1"/>
      <c r="C2461" s="351">
        <v>7776</v>
      </c>
      <c r="D2461" s="352" t="s">
        <v>2523</v>
      </c>
      <c r="E2461" s="353" t="s">
        <v>119</v>
      </c>
      <c r="F2461" s="354">
        <v>176268</v>
      </c>
      <c r="G2461" s="288" t="s">
        <v>117</v>
      </c>
      <c r="H2461" s="288"/>
      <c r="I2461" s="1"/>
      <c r="J2461" s="549"/>
      <c r="K2461" s="10"/>
      <c r="L2461" s="1"/>
      <c r="M2461" s="548"/>
      <c r="N2461" s="548"/>
    </row>
    <row r="2462" spans="2:14" s="5" customFormat="1" ht="47.25">
      <c r="B2462" s="1"/>
      <c r="C2462" s="351">
        <v>7777</v>
      </c>
      <c r="D2462" s="352" t="s">
        <v>2524</v>
      </c>
      <c r="E2462" s="353" t="s">
        <v>122</v>
      </c>
      <c r="F2462" s="354">
        <v>35117</v>
      </c>
      <c r="G2462" s="288" t="s">
        <v>117</v>
      </c>
      <c r="H2462" s="288"/>
      <c r="I2462" s="1"/>
      <c r="J2462" s="549"/>
      <c r="K2462" s="10"/>
      <c r="L2462" s="1"/>
      <c r="M2462" s="548"/>
      <c r="N2462" s="548"/>
    </row>
    <row r="2463" spans="2:14" s="5" customFormat="1" ht="31.5">
      <c r="B2463" s="1"/>
      <c r="C2463" s="351">
        <v>7778</v>
      </c>
      <c r="D2463" s="352" t="s">
        <v>2525</v>
      </c>
      <c r="E2463" s="353" t="s">
        <v>785</v>
      </c>
      <c r="F2463" s="354">
        <v>50523</v>
      </c>
      <c r="G2463" s="288" t="s">
        <v>117</v>
      </c>
      <c r="H2463" s="288"/>
      <c r="I2463" s="1"/>
      <c r="J2463" s="549"/>
      <c r="K2463" s="10"/>
      <c r="L2463" s="1"/>
      <c r="M2463" s="548"/>
      <c r="N2463" s="548"/>
    </row>
    <row r="2464" spans="2:14" s="5" customFormat="1" ht="31.5">
      <c r="B2464" s="1"/>
      <c r="C2464" s="351">
        <v>7779</v>
      </c>
      <c r="D2464" s="352" t="s">
        <v>2526</v>
      </c>
      <c r="E2464" s="353" t="s">
        <v>494</v>
      </c>
      <c r="F2464" s="354">
        <v>148644</v>
      </c>
      <c r="G2464" s="288" t="s">
        <v>117</v>
      </c>
      <c r="H2464" s="288"/>
      <c r="I2464" s="1"/>
      <c r="J2464" s="549"/>
      <c r="K2464" s="10"/>
      <c r="L2464" s="1"/>
      <c r="M2464" s="548"/>
      <c r="N2464" s="548"/>
    </row>
    <row r="2465" spans="2:14" s="5" customFormat="1" ht="31.5">
      <c r="B2465" s="1"/>
      <c r="C2465" s="351">
        <v>7780</v>
      </c>
      <c r="D2465" s="352" t="s">
        <v>2527</v>
      </c>
      <c r="E2465" s="353" t="s">
        <v>785</v>
      </c>
      <c r="F2465" s="354">
        <v>22653</v>
      </c>
      <c r="G2465" s="288" t="s">
        <v>117</v>
      </c>
      <c r="H2465" s="288"/>
      <c r="I2465" s="1"/>
      <c r="J2465" s="549"/>
      <c r="K2465" s="10"/>
      <c r="L2465" s="1"/>
      <c r="M2465" s="548"/>
      <c r="N2465" s="548"/>
    </row>
    <row r="2466" spans="2:14" s="5" customFormat="1" ht="31.5">
      <c r="B2466" s="1"/>
      <c r="C2466" s="351">
        <v>7781</v>
      </c>
      <c r="D2466" s="352" t="s">
        <v>2528</v>
      </c>
      <c r="E2466" s="353" t="s">
        <v>494</v>
      </c>
      <c r="F2466" s="354">
        <v>255544</v>
      </c>
      <c r="G2466" s="288" t="s">
        <v>117</v>
      </c>
      <c r="H2466" s="288"/>
      <c r="I2466" s="1"/>
      <c r="J2466" s="549"/>
      <c r="K2466" s="10"/>
      <c r="L2466" s="1"/>
      <c r="M2466" s="548"/>
      <c r="N2466" s="548"/>
    </row>
    <row r="2467" spans="2:14" ht="31.5">
      <c r="C2467" s="351">
        <v>7782</v>
      </c>
      <c r="D2467" s="352" t="s">
        <v>2529</v>
      </c>
      <c r="E2467" s="353" t="s">
        <v>785</v>
      </c>
      <c r="F2467" s="354">
        <v>31943</v>
      </c>
      <c r="G2467" s="288" t="s">
        <v>117</v>
      </c>
      <c r="H2467" s="288"/>
    </row>
    <row r="2468" spans="2:14" ht="31.5">
      <c r="C2468" s="351">
        <v>7783</v>
      </c>
      <c r="D2468" s="352" t="s">
        <v>2530</v>
      </c>
      <c r="E2468" s="353" t="s">
        <v>494</v>
      </c>
      <c r="F2468" s="354">
        <v>766632</v>
      </c>
      <c r="G2468" s="288" t="s">
        <v>117</v>
      </c>
      <c r="H2468" s="288"/>
    </row>
    <row r="2469" spans="2:14" ht="31.5">
      <c r="C2469" s="351">
        <v>7784</v>
      </c>
      <c r="D2469" s="352" t="s">
        <v>2531</v>
      </c>
      <c r="E2469" s="353" t="s">
        <v>494</v>
      </c>
      <c r="F2469" s="354">
        <v>181222</v>
      </c>
      <c r="G2469" s="288" t="s">
        <v>117</v>
      </c>
      <c r="H2469" s="288"/>
    </row>
    <row r="2470" spans="2:14" ht="63">
      <c r="C2470" s="351">
        <v>7785</v>
      </c>
      <c r="D2470" s="352" t="s">
        <v>2532</v>
      </c>
      <c r="E2470" s="353" t="s">
        <v>119</v>
      </c>
      <c r="F2470" s="354">
        <v>699545</v>
      </c>
      <c r="G2470" s="288" t="s">
        <v>117</v>
      </c>
      <c r="H2470" s="288" t="s">
        <v>145</v>
      </c>
    </row>
    <row r="2471" spans="2:14" ht="31.5">
      <c r="C2471" s="351">
        <v>7786</v>
      </c>
      <c r="D2471" s="352" t="s">
        <v>2533</v>
      </c>
      <c r="E2471" s="353" t="s">
        <v>116</v>
      </c>
      <c r="F2471" s="354">
        <v>2004</v>
      </c>
      <c r="G2471" s="288" t="s">
        <v>117</v>
      </c>
      <c r="H2471" s="288"/>
    </row>
    <row r="2472" spans="2:14" ht="47.25">
      <c r="C2472" s="351">
        <v>7787</v>
      </c>
      <c r="D2472" s="352" t="s">
        <v>2534</v>
      </c>
      <c r="E2472" s="353" t="s">
        <v>472</v>
      </c>
      <c r="F2472" s="354">
        <v>5112</v>
      </c>
      <c r="G2472" s="288" t="s">
        <v>117</v>
      </c>
      <c r="H2472" s="288" t="s">
        <v>145</v>
      </c>
    </row>
    <row r="2473" spans="2:14" ht="94.5">
      <c r="C2473" s="351">
        <v>7788</v>
      </c>
      <c r="D2473" s="352" t="s">
        <v>2535</v>
      </c>
      <c r="E2473" s="353" t="s">
        <v>122</v>
      </c>
      <c r="F2473" s="354">
        <v>2222</v>
      </c>
      <c r="G2473" s="288" t="s">
        <v>117</v>
      </c>
      <c r="H2473" s="288"/>
    </row>
    <row r="2474" spans="2:14" ht="63">
      <c r="C2474" s="351">
        <v>7789</v>
      </c>
      <c r="D2474" s="352" t="s">
        <v>2536</v>
      </c>
      <c r="E2474" s="353" t="s">
        <v>122</v>
      </c>
      <c r="F2474" s="354">
        <v>6421</v>
      </c>
      <c r="G2474" s="288" t="s">
        <v>117</v>
      </c>
      <c r="H2474" s="288"/>
    </row>
    <row r="2475" spans="2:14" s="5" customFormat="1" ht="31.5">
      <c r="B2475" s="1"/>
      <c r="C2475" s="351">
        <v>7790</v>
      </c>
      <c r="D2475" s="352" t="s">
        <v>2537</v>
      </c>
      <c r="E2475" s="353" t="s">
        <v>119</v>
      </c>
      <c r="F2475" s="354">
        <v>42682</v>
      </c>
      <c r="G2475" s="288" t="s">
        <v>117</v>
      </c>
      <c r="H2475" s="288"/>
      <c r="I2475" s="1"/>
      <c r="J2475" s="549"/>
      <c r="K2475" s="10"/>
      <c r="L2475" s="1"/>
      <c r="M2475" s="548"/>
      <c r="N2475" s="548"/>
    </row>
    <row r="2476" spans="2:14" s="5" customFormat="1" ht="63">
      <c r="B2476" s="1"/>
      <c r="C2476" s="351">
        <v>7791</v>
      </c>
      <c r="D2476" s="352" t="s">
        <v>2538</v>
      </c>
      <c r="E2476" s="353" t="s">
        <v>119</v>
      </c>
      <c r="F2476" s="354">
        <v>154265</v>
      </c>
      <c r="G2476" s="288" t="s">
        <v>117</v>
      </c>
      <c r="H2476" s="288"/>
      <c r="I2476" s="1"/>
      <c r="J2476" s="549"/>
      <c r="K2476" s="10"/>
      <c r="L2476" s="1"/>
      <c r="M2476" s="548"/>
      <c r="N2476" s="548"/>
    </row>
    <row r="2477" spans="2:14" s="5" customFormat="1" ht="78.75">
      <c r="B2477" s="1"/>
      <c r="C2477" s="351">
        <v>7792</v>
      </c>
      <c r="D2477" s="352" t="s">
        <v>2539</v>
      </c>
      <c r="E2477" s="353" t="s">
        <v>119</v>
      </c>
      <c r="F2477" s="354">
        <v>92873</v>
      </c>
      <c r="G2477" s="288" t="s">
        <v>117</v>
      </c>
      <c r="H2477" s="288"/>
      <c r="I2477" s="1"/>
      <c r="J2477" s="549"/>
      <c r="K2477" s="10"/>
      <c r="L2477" s="1"/>
      <c r="M2477" s="548"/>
      <c r="N2477" s="548"/>
    </row>
    <row r="2478" spans="2:14" s="5" customFormat="1" ht="47.25">
      <c r="B2478" s="1"/>
      <c r="C2478" s="351">
        <v>7793</v>
      </c>
      <c r="D2478" s="352" t="s">
        <v>2540</v>
      </c>
      <c r="E2478" s="353" t="s">
        <v>116</v>
      </c>
      <c r="F2478" s="354">
        <v>3411</v>
      </c>
      <c r="G2478" s="288" t="s">
        <v>117</v>
      </c>
      <c r="H2478" s="288"/>
      <c r="I2478" s="1"/>
      <c r="J2478" s="549"/>
      <c r="K2478" s="10"/>
      <c r="L2478" s="1"/>
      <c r="M2478" s="548"/>
      <c r="N2478" s="548"/>
    </row>
    <row r="2479" spans="2:14" s="5" customFormat="1" ht="94.5">
      <c r="B2479" s="1"/>
      <c r="C2479" s="351">
        <v>7794</v>
      </c>
      <c r="D2479" s="352" t="s">
        <v>2541</v>
      </c>
      <c r="E2479" s="353" t="s">
        <v>119</v>
      </c>
      <c r="F2479" s="354">
        <v>820562</v>
      </c>
      <c r="G2479" s="288" t="s">
        <v>117</v>
      </c>
      <c r="H2479" s="288"/>
      <c r="I2479" s="1"/>
      <c r="J2479" s="549"/>
      <c r="K2479" s="10"/>
      <c r="L2479" s="1"/>
      <c r="M2479" s="548"/>
      <c r="N2479" s="548"/>
    </row>
    <row r="2480" spans="2:14" s="5" customFormat="1" ht="110.25">
      <c r="B2480" s="1"/>
      <c r="C2480" s="351">
        <v>7795</v>
      </c>
      <c r="D2480" s="352" t="s">
        <v>2542</v>
      </c>
      <c r="E2480" s="353" t="s">
        <v>119</v>
      </c>
      <c r="F2480" s="354">
        <v>849177</v>
      </c>
      <c r="G2480" s="288" t="s">
        <v>117</v>
      </c>
      <c r="H2480" s="288"/>
      <c r="I2480" s="1"/>
      <c r="J2480" s="549"/>
      <c r="K2480" s="10"/>
      <c r="L2480" s="1"/>
      <c r="M2480" s="548"/>
      <c r="N2480" s="548"/>
    </row>
    <row r="2481" spans="2:14" s="5" customFormat="1" ht="47.25">
      <c r="B2481" s="1"/>
      <c r="C2481" s="351">
        <v>7796</v>
      </c>
      <c r="D2481" s="352" t="s">
        <v>2543</v>
      </c>
      <c r="E2481" s="353" t="s">
        <v>119</v>
      </c>
      <c r="F2481" s="354">
        <v>5001</v>
      </c>
      <c r="G2481" s="288" t="s">
        <v>117</v>
      </c>
      <c r="H2481" s="288"/>
      <c r="I2481" s="1"/>
      <c r="J2481" s="549"/>
      <c r="K2481" s="10"/>
      <c r="L2481" s="1"/>
      <c r="M2481" s="548"/>
      <c r="N2481" s="548"/>
    </row>
    <row r="2482" spans="2:14" s="5" customFormat="1" ht="78.75">
      <c r="B2482" s="1"/>
      <c r="C2482" s="351">
        <v>7797</v>
      </c>
      <c r="D2482" s="352" t="s">
        <v>2544</v>
      </c>
      <c r="E2482" s="353" t="s">
        <v>119</v>
      </c>
      <c r="F2482" s="354">
        <v>159558</v>
      </c>
      <c r="G2482" s="288" t="s">
        <v>117</v>
      </c>
      <c r="H2482" s="288"/>
      <c r="I2482" s="1"/>
      <c r="J2482" s="549"/>
      <c r="K2482" s="10"/>
      <c r="L2482" s="1"/>
      <c r="M2482" s="548"/>
      <c r="N2482" s="548"/>
    </row>
    <row r="2483" spans="2:14" s="5" customFormat="1" ht="63">
      <c r="B2483" s="1"/>
      <c r="C2483" s="351">
        <v>7798</v>
      </c>
      <c r="D2483" s="352" t="s">
        <v>2545</v>
      </c>
      <c r="E2483" s="353" t="s">
        <v>119</v>
      </c>
      <c r="F2483" s="354">
        <v>34720</v>
      </c>
      <c r="G2483" s="288" t="s">
        <v>117</v>
      </c>
      <c r="H2483" s="288"/>
      <c r="I2483" s="1"/>
      <c r="J2483" s="549"/>
      <c r="K2483" s="10"/>
      <c r="L2483" s="1"/>
      <c r="M2483" s="548"/>
      <c r="N2483" s="548"/>
    </row>
    <row r="2484" spans="2:14" s="5" customFormat="1" ht="63">
      <c r="B2484" s="1"/>
      <c r="C2484" s="351">
        <v>7799</v>
      </c>
      <c r="D2484" s="352" t="s">
        <v>2546</v>
      </c>
      <c r="E2484" s="353" t="s">
        <v>116</v>
      </c>
      <c r="F2484" s="354">
        <v>6818</v>
      </c>
      <c r="G2484" s="288" t="s">
        <v>117</v>
      </c>
      <c r="H2484" s="288"/>
      <c r="I2484" s="1"/>
      <c r="J2484" s="549"/>
      <c r="K2484" s="10"/>
      <c r="L2484" s="1"/>
      <c r="M2484" s="548"/>
      <c r="N2484" s="548"/>
    </row>
    <row r="2485" spans="2:14" s="5" customFormat="1" ht="110.25">
      <c r="B2485" s="1"/>
      <c r="C2485" s="351">
        <v>7800</v>
      </c>
      <c r="D2485" s="352" t="s">
        <v>2547</v>
      </c>
      <c r="E2485" s="353" t="s">
        <v>119</v>
      </c>
      <c r="F2485" s="354">
        <v>818924</v>
      </c>
      <c r="G2485" s="288" t="s">
        <v>117</v>
      </c>
      <c r="H2485" s="288"/>
      <c r="I2485" s="1"/>
      <c r="J2485" s="549"/>
      <c r="K2485" s="10"/>
      <c r="L2485" s="1"/>
      <c r="M2485" s="548"/>
      <c r="N2485" s="548"/>
    </row>
    <row r="2486" spans="2:14" s="5" customFormat="1" ht="63">
      <c r="B2486" s="1"/>
      <c r="C2486" s="351">
        <v>7801</v>
      </c>
      <c r="D2486" s="352" t="s">
        <v>2548</v>
      </c>
      <c r="E2486" s="353" t="s">
        <v>119</v>
      </c>
      <c r="F2486" s="354">
        <v>51982</v>
      </c>
      <c r="G2486" s="288" t="s">
        <v>117</v>
      </c>
      <c r="H2486" s="288"/>
      <c r="I2486" s="1"/>
      <c r="J2486" s="549"/>
      <c r="K2486" s="10"/>
      <c r="L2486" s="1"/>
      <c r="M2486" s="548"/>
      <c r="N2486" s="548"/>
    </row>
    <row r="2487" spans="2:14" s="5" customFormat="1" ht="47.25">
      <c r="B2487" s="1"/>
      <c r="C2487" s="351">
        <v>7802</v>
      </c>
      <c r="D2487" s="352" t="s">
        <v>2549</v>
      </c>
      <c r="E2487" s="353" t="s">
        <v>116</v>
      </c>
      <c r="F2487" s="354">
        <v>147388</v>
      </c>
      <c r="G2487" s="288" t="s">
        <v>117</v>
      </c>
      <c r="H2487" s="288"/>
      <c r="I2487" s="1"/>
      <c r="J2487" s="549"/>
      <c r="K2487" s="10"/>
      <c r="L2487" s="1"/>
      <c r="M2487" s="548"/>
      <c r="N2487" s="548"/>
    </row>
    <row r="2488" spans="2:14" s="5" customFormat="1" ht="25.5">
      <c r="B2488" s="1"/>
      <c r="C2488" s="351">
        <v>7803</v>
      </c>
      <c r="D2488" s="352" t="s">
        <v>2550</v>
      </c>
      <c r="E2488" s="353" t="s">
        <v>116</v>
      </c>
      <c r="F2488" s="354">
        <v>779</v>
      </c>
      <c r="G2488" s="288" t="s">
        <v>117</v>
      </c>
      <c r="H2488" s="288"/>
      <c r="I2488" s="1"/>
      <c r="J2488" s="549"/>
      <c r="K2488" s="10"/>
      <c r="L2488" s="1"/>
      <c r="M2488" s="548"/>
      <c r="N2488" s="548"/>
    </row>
    <row r="2489" spans="2:14" s="5" customFormat="1" ht="78.75">
      <c r="B2489" s="1"/>
      <c r="C2489" s="351">
        <v>7804</v>
      </c>
      <c r="D2489" s="352" t="s">
        <v>2551</v>
      </c>
      <c r="E2489" s="353" t="s">
        <v>116</v>
      </c>
      <c r="F2489" s="354">
        <v>191305</v>
      </c>
      <c r="G2489" s="288" t="s">
        <v>117</v>
      </c>
      <c r="H2489" s="288"/>
      <c r="I2489" s="1"/>
      <c r="J2489" s="549"/>
      <c r="K2489" s="10"/>
      <c r="L2489" s="1"/>
      <c r="M2489" s="548"/>
      <c r="N2489" s="548"/>
    </row>
    <row r="2490" spans="2:14" s="5" customFormat="1" ht="31.5">
      <c r="B2490" s="1"/>
      <c r="C2490" s="351">
        <v>7805</v>
      </c>
      <c r="D2490" s="352" t="s">
        <v>2552</v>
      </c>
      <c r="E2490" s="353" t="s">
        <v>472</v>
      </c>
      <c r="F2490" s="354">
        <v>4104</v>
      </c>
      <c r="G2490" s="288" t="s">
        <v>117</v>
      </c>
      <c r="H2490" s="288" t="s">
        <v>145</v>
      </c>
      <c r="I2490" s="1"/>
      <c r="J2490" s="549"/>
      <c r="K2490" s="10"/>
      <c r="L2490" s="1"/>
      <c r="M2490" s="548"/>
      <c r="N2490" s="548"/>
    </row>
    <row r="2491" spans="2:14" s="5" customFormat="1" ht="63">
      <c r="B2491" s="1"/>
      <c r="C2491" s="351">
        <v>7806</v>
      </c>
      <c r="D2491" s="352" t="s">
        <v>2553</v>
      </c>
      <c r="E2491" s="353" t="s">
        <v>119</v>
      </c>
      <c r="F2491" s="354">
        <v>722684</v>
      </c>
      <c r="G2491" s="288" t="s">
        <v>117</v>
      </c>
      <c r="H2491" s="288" t="s">
        <v>145</v>
      </c>
      <c r="I2491" s="1"/>
      <c r="J2491" s="549"/>
      <c r="K2491" s="10"/>
      <c r="L2491" s="1"/>
      <c r="M2491" s="548"/>
      <c r="N2491" s="548"/>
    </row>
    <row r="2492" spans="2:14" s="5" customFormat="1" ht="63">
      <c r="B2492" s="1"/>
      <c r="C2492" s="351">
        <v>7807</v>
      </c>
      <c r="D2492" s="352" t="s">
        <v>2554</v>
      </c>
      <c r="E2492" s="353" t="s">
        <v>119</v>
      </c>
      <c r="F2492" s="354">
        <v>145254</v>
      </c>
      <c r="G2492" s="288" t="s">
        <v>117</v>
      </c>
      <c r="H2492" s="288"/>
      <c r="I2492" s="1"/>
      <c r="J2492" s="549"/>
      <c r="K2492" s="10"/>
      <c r="L2492" s="1"/>
      <c r="M2492" s="548"/>
      <c r="N2492" s="548"/>
    </row>
    <row r="2493" spans="2:14" s="5" customFormat="1" ht="110.25">
      <c r="B2493" s="1"/>
      <c r="C2493" s="351">
        <v>7808</v>
      </c>
      <c r="D2493" s="352" t="s">
        <v>2555</v>
      </c>
      <c r="E2493" s="353" t="s">
        <v>125</v>
      </c>
      <c r="F2493" s="354">
        <v>4206174</v>
      </c>
      <c r="G2493" s="288" t="s">
        <v>117</v>
      </c>
      <c r="H2493" s="288"/>
      <c r="I2493" s="1"/>
      <c r="J2493" s="549"/>
      <c r="K2493" s="10"/>
      <c r="L2493" s="1"/>
      <c r="M2493" s="548"/>
      <c r="N2493" s="548"/>
    </row>
    <row r="2494" spans="2:14" s="5" customFormat="1" ht="110.25">
      <c r="B2494" s="1"/>
      <c r="C2494" s="351">
        <v>7809</v>
      </c>
      <c r="D2494" s="352" t="s">
        <v>2556</v>
      </c>
      <c r="E2494" s="353" t="s">
        <v>122</v>
      </c>
      <c r="F2494" s="354">
        <v>267560</v>
      </c>
      <c r="G2494" s="288" t="s">
        <v>117</v>
      </c>
      <c r="H2494" s="288" t="s">
        <v>145</v>
      </c>
      <c r="I2494" s="1"/>
      <c r="J2494" s="549"/>
      <c r="K2494" s="10"/>
      <c r="L2494" s="1"/>
      <c r="M2494" s="548"/>
      <c r="N2494" s="548"/>
    </row>
    <row r="2495" spans="2:14" s="5" customFormat="1" ht="94.5">
      <c r="B2495" s="1"/>
      <c r="C2495" s="351">
        <v>7810</v>
      </c>
      <c r="D2495" s="352" t="s">
        <v>2557</v>
      </c>
      <c r="E2495" s="353" t="s">
        <v>116</v>
      </c>
      <c r="F2495" s="354">
        <v>1547</v>
      </c>
      <c r="G2495" s="288" t="s">
        <v>117</v>
      </c>
      <c r="H2495" s="288"/>
      <c r="I2495" s="1"/>
      <c r="J2495" s="549"/>
      <c r="K2495" s="10"/>
      <c r="L2495" s="1"/>
      <c r="M2495" s="548"/>
      <c r="N2495" s="548"/>
    </row>
    <row r="2496" spans="2:14" s="5" customFormat="1" ht="94.5">
      <c r="B2496" s="1"/>
      <c r="C2496" s="351">
        <v>7811</v>
      </c>
      <c r="D2496" s="352" t="s">
        <v>2558</v>
      </c>
      <c r="E2496" s="353" t="s">
        <v>116</v>
      </c>
      <c r="F2496" s="354">
        <v>1131</v>
      </c>
      <c r="G2496" s="288" t="s">
        <v>117</v>
      </c>
      <c r="H2496" s="288"/>
      <c r="I2496" s="1"/>
      <c r="J2496" s="549"/>
      <c r="K2496" s="10"/>
      <c r="L2496" s="1"/>
      <c r="M2496" s="548"/>
      <c r="N2496" s="548"/>
    </row>
    <row r="2497" spans="2:14" s="5" customFormat="1" ht="94.5">
      <c r="B2497" s="1"/>
      <c r="C2497" s="351">
        <v>7812</v>
      </c>
      <c r="D2497" s="352" t="s">
        <v>2559</v>
      </c>
      <c r="E2497" s="353" t="s">
        <v>116</v>
      </c>
      <c r="F2497" s="354">
        <v>812</v>
      </c>
      <c r="G2497" s="288" t="s">
        <v>117</v>
      </c>
      <c r="H2497" s="288"/>
      <c r="I2497" s="1"/>
      <c r="J2497" s="549"/>
      <c r="K2497" s="10"/>
      <c r="L2497" s="1"/>
      <c r="M2497" s="548"/>
      <c r="N2497" s="548"/>
    </row>
    <row r="2498" spans="2:14" s="5" customFormat="1" ht="47.25">
      <c r="B2498" s="1"/>
      <c r="C2498" s="351">
        <v>7818</v>
      </c>
      <c r="D2498" s="352" t="s">
        <v>2560</v>
      </c>
      <c r="E2498" s="353" t="s">
        <v>1215</v>
      </c>
      <c r="F2498" s="354">
        <v>9747</v>
      </c>
      <c r="G2498" s="288" t="s">
        <v>117</v>
      </c>
      <c r="H2498" s="288"/>
      <c r="I2498" s="1"/>
      <c r="J2498" s="549"/>
      <c r="K2498" s="10"/>
      <c r="L2498" s="1"/>
      <c r="M2498" s="548"/>
      <c r="N2498" s="548"/>
    </row>
    <row r="2499" spans="2:14" s="5" customFormat="1" ht="63">
      <c r="B2499" s="1"/>
      <c r="C2499" s="351">
        <v>7819</v>
      </c>
      <c r="D2499" s="352" t="s">
        <v>2561</v>
      </c>
      <c r="E2499" s="353" t="s">
        <v>1215</v>
      </c>
      <c r="F2499" s="354">
        <v>3693</v>
      </c>
      <c r="G2499" s="288" t="s">
        <v>117</v>
      </c>
      <c r="H2499" s="288"/>
      <c r="I2499" s="1"/>
      <c r="J2499" s="549"/>
      <c r="K2499" s="10"/>
      <c r="L2499" s="1"/>
      <c r="M2499" s="548"/>
      <c r="N2499" s="548"/>
    </row>
    <row r="2500" spans="2:14" s="5" customFormat="1" ht="78.75">
      <c r="B2500" s="1"/>
      <c r="C2500" s="351">
        <v>7820</v>
      </c>
      <c r="D2500" s="352" t="s">
        <v>2562</v>
      </c>
      <c r="E2500" s="353" t="s">
        <v>125</v>
      </c>
      <c r="F2500" s="354">
        <v>21406</v>
      </c>
      <c r="G2500" s="288" t="s">
        <v>117</v>
      </c>
      <c r="H2500" s="288" t="s">
        <v>145</v>
      </c>
      <c r="I2500" s="1"/>
      <c r="J2500" s="549"/>
      <c r="K2500" s="10"/>
      <c r="L2500" s="1"/>
      <c r="M2500" s="548"/>
      <c r="N2500" s="548"/>
    </row>
    <row r="2501" spans="2:14" s="5" customFormat="1" ht="63">
      <c r="B2501" s="1"/>
      <c r="C2501" s="351">
        <v>7821</v>
      </c>
      <c r="D2501" s="352" t="s">
        <v>2563</v>
      </c>
      <c r="E2501" s="353" t="s">
        <v>122</v>
      </c>
      <c r="F2501" s="354">
        <v>8411</v>
      </c>
      <c r="G2501" s="288" t="s">
        <v>117</v>
      </c>
      <c r="H2501" s="288"/>
      <c r="I2501" s="1"/>
      <c r="J2501" s="549"/>
      <c r="K2501" s="10"/>
      <c r="L2501" s="1"/>
      <c r="M2501" s="548"/>
      <c r="N2501" s="548"/>
    </row>
    <row r="2502" spans="2:14" s="5" customFormat="1" ht="63">
      <c r="B2502" s="1"/>
      <c r="C2502" s="351">
        <v>7822</v>
      </c>
      <c r="D2502" s="352" t="s">
        <v>2564</v>
      </c>
      <c r="E2502" s="353" t="s">
        <v>122</v>
      </c>
      <c r="F2502" s="354">
        <v>8662</v>
      </c>
      <c r="G2502" s="288" t="s">
        <v>117</v>
      </c>
      <c r="H2502" s="288"/>
      <c r="I2502" s="1"/>
      <c r="J2502" s="549"/>
      <c r="K2502" s="10"/>
      <c r="L2502" s="1"/>
      <c r="M2502" s="548"/>
      <c r="N2502" s="548"/>
    </row>
    <row r="2503" spans="2:14" s="5" customFormat="1" ht="47.25">
      <c r="B2503" s="1"/>
      <c r="C2503" s="351">
        <v>7823</v>
      </c>
      <c r="D2503" s="352" t="s">
        <v>2565</v>
      </c>
      <c r="E2503" s="353" t="s">
        <v>122</v>
      </c>
      <c r="F2503" s="354">
        <v>9445</v>
      </c>
      <c r="G2503" s="288" t="s">
        <v>117</v>
      </c>
      <c r="H2503" s="288"/>
      <c r="I2503" s="1"/>
      <c r="J2503" s="549"/>
      <c r="K2503" s="10"/>
      <c r="L2503" s="1"/>
      <c r="M2503" s="548"/>
      <c r="N2503" s="548"/>
    </row>
    <row r="2504" spans="2:14" s="5" customFormat="1" ht="63">
      <c r="B2504" s="1"/>
      <c r="C2504" s="351">
        <v>7824</v>
      </c>
      <c r="D2504" s="352" t="s">
        <v>2566</v>
      </c>
      <c r="E2504" s="353" t="s">
        <v>125</v>
      </c>
      <c r="F2504" s="354">
        <v>69160</v>
      </c>
      <c r="G2504" s="288" t="s">
        <v>117</v>
      </c>
      <c r="H2504" s="288"/>
      <c r="I2504" s="1"/>
      <c r="J2504" s="549"/>
      <c r="K2504" s="10"/>
      <c r="L2504" s="1"/>
      <c r="M2504" s="548"/>
      <c r="N2504" s="548"/>
    </row>
    <row r="2505" spans="2:14" s="5" customFormat="1" ht="47.25">
      <c r="B2505" s="1"/>
      <c r="C2505" s="351">
        <v>7826</v>
      </c>
      <c r="D2505" s="352" t="s">
        <v>2567</v>
      </c>
      <c r="E2505" s="353" t="s">
        <v>116</v>
      </c>
      <c r="F2505" s="354">
        <v>35794</v>
      </c>
      <c r="G2505" s="288" t="s">
        <v>117</v>
      </c>
      <c r="H2505" s="288"/>
      <c r="I2505" s="1"/>
      <c r="J2505" s="549"/>
      <c r="K2505" s="10"/>
      <c r="L2505" s="1"/>
      <c r="M2505" s="548"/>
      <c r="N2505" s="548"/>
    </row>
    <row r="2506" spans="2:14" s="5" customFormat="1" ht="47.25">
      <c r="B2506" s="1"/>
      <c r="C2506" s="351">
        <v>7828</v>
      </c>
      <c r="D2506" s="352" t="s">
        <v>2568</v>
      </c>
      <c r="E2506" s="353" t="s">
        <v>122</v>
      </c>
      <c r="F2506" s="354">
        <v>23295</v>
      </c>
      <c r="G2506" s="288" t="s">
        <v>117</v>
      </c>
      <c r="H2506" s="288"/>
      <c r="I2506" s="1"/>
      <c r="J2506" s="549"/>
      <c r="K2506" s="10"/>
      <c r="L2506" s="1"/>
      <c r="M2506" s="548"/>
      <c r="N2506" s="548"/>
    </row>
    <row r="2507" spans="2:14" s="5" customFormat="1" ht="47.25">
      <c r="B2507" s="1"/>
      <c r="C2507" s="351">
        <v>7829</v>
      </c>
      <c r="D2507" s="352" t="s">
        <v>2569</v>
      </c>
      <c r="E2507" s="353" t="s">
        <v>122</v>
      </c>
      <c r="F2507" s="354">
        <v>11648</v>
      </c>
      <c r="G2507" s="288" t="s">
        <v>117</v>
      </c>
      <c r="H2507" s="288"/>
      <c r="I2507" s="1"/>
      <c r="J2507" s="549"/>
      <c r="K2507" s="10"/>
      <c r="L2507" s="1"/>
      <c r="M2507" s="548"/>
      <c r="N2507" s="548"/>
    </row>
    <row r="2508" spans="2:14" s="5" customFormat="1" ht="31.5">
      <c r="B2508" s="1"/>
      <c r="C2508" s="351">
        <v>7830</v>
      </c>
      <c r="D2508" s="352" t="s">
        <v>2570</v>
      </c>
      <c r="E2508" s="353" t="s">
        <v>125</v>
      </c>
      <c r="F2508" s="354">
        <v>219693</v>
      </c>
      <c r="G2508" s="288" t="s">
        <v>117</v>
      </c>
      <c r="H2508" s="288"/>
      <c r="I2508" s="1"/>
      <c r="J2508" s="549"/>
      <c r="K2508" s="10"/>
      <c r="L2508" s="1"/>
      <c r="M2508" s="548"/>
      <c r="N2508" s="548"/>
    </row>
    <row r="2509" spans="2:14" s="5" customFormat="1" ht="31.5">
      <c r="B2509" s="1"/>
      <c r="C2509" s="351">
        <v>7831</v>
      </c>
      <c r="D2509" s="352" t="s">
        <v>2571</v>
      </c>
      <c r="E2509" s="353" t="s">
        <v>125</v>
      </c>
      <c r="F2509" s="354">
        <v>301449</v>
      </c>
      <c r="G2509" s="288" t="s">
        <v>117</v>
      </c>
      <c r="H2509" s="288"/>
      <c r="I2509" s="1"/>
      <c r="J2509" s="549"/>
      <c r="K2509" s="10"/>
      <c r="L2509" s="1"/>
      <c r="M2509" s="548"/>
      <c r="N2509" s="548"/>
    </row>
    <row r="2510" spans="2:14" s="5" customFormat="1" ht="31.5">
      <c r="B2510" s="1"/>
      <c r="C2510" s="351">
        <v>7832</v>
      </c>
      <c r="D2510" s="352" t="s">
        <v>2572</v>
      </c>
      <c r="E2510" s="353" t="s">
        <v>125</v>
      </c>
      <c r="F2510" s="354">
        <v>363258</v>
      </c>
      <c r="G2510" s="288" t="s">
        <v>117</v>
      </c>
      <c r="H2510" s="288"/>
      <c r="I2510" s="1"/>
      <c r="J2510" s="549"/>
      <c r="K2510" s="10"/>
      <c r="L2510" s="1"/>
      <c r="M2510" s="548"/>
      <c r="N2510" s="548"/>
    </row>
    <row r="2511" spans="2:14" s="5" customFormat="1" ht="31.5">
      <c r="B2511" s="1"/>
      <c r="C2511" s="351">
        <v>7833</v>
      </c>
      <c r="D2511" s="352" t="s">
        <v>2573</v>
      </c>
      <c r="E2511" s="353" t="s">
        <v>125</v>
      </c>
      <c r="F2511" s="354">
        <v>385861</v>
      </c>
      <c r="G2511" s="288" t="s">
        <v>117</v>
      </c>
      <c r="H2511" s="288"/>
      <c r="I2511" s="1"/>
      <c r="J2511" s="549"/>
      <c r="K2511" s="10"/>
      <c r="L2511" s="1"/>
      <c r="M2511" s="548"/>
      <c r="N2511" s="548"/>
    </row>
    <row r="2512" spans="2:14" s="5" customFormat="1" ht="189">
      <c r="B2512" s="1"/>
      <c r="C2512" s="351">
        <v>7857</v>
      </c>
      <c r="D2512" s="352" t="s">
        <v>2574</v>
      </c>
      <c r="E2512" s="353" t="s">
        <v>125</v>
      </c>
      <c r="F2512" s="354">
        <v>5341695</v>
      </c>
      <c r="G2512" s="288" t="s">
        <v>117</v>
      </c>
      <c r="H2512" s="288" t="s">
        <v>145</v>
      </c>
      <c r="I2512" s="1"/>
      <c r="J2512" s="549"/>
      <c r="K2512" s="10"/>
      <c r="L2512" s="1"/>
      <c r="M2512" s="548"/>
      <c r="N2512" s="548"/>
    </row>
    <row r="2513" spans="2:14" s="5" customFormat="1" ht="63">
      <c r="B2513" s="1"/>
      <c r="C2513" s="351">
        <v>7858</v>
      </c>
      <c r="D2513" s="352" t="s">
        <v>2575</v>
      </c>
      <c r="E2513" s="353" t="s">
        <v>116</v>
      </c>
      <c r="F2513" s="354">
        <v>379800</v>
      </c>
      <c r="G2513" s="288" t="s">
        <v>117</v>
      </c>
      <c r="H2513" s="288" t="s">
        <v>145</v>
      </c>
      <c r="I2513" s="1"/>
      <c r="J2513" s="549"/>
      <c r="K2513" s="10"/>
      <c r="L2513" s="1"/>
      <c r="M2513" s="548"/>
      <c r="N2513" s="548"/>
    </row>
    <row r="2514" spans="2:14" s="5" customFormat="1" ht="157.5">
      <c r="B2514" s="1"/>
      <c r="C2514" s="351">
        <v>7859</v>
      </c>
      <c r="D2514" s="352" t="s">
        <v>2576</v>
      </c>
      <c r="E2514" s="353" t="s">
        <v>125</v>
      </c>
      <c r="F2514" s="354">
        <v>3311754</v>
      </c>
      <c r="G2514" s="288" t="s">
        <v>117</v>
      </c>
      <c r="H2514" s="288" t="s">
        <v>145</v>
      </c>
      <c r="I2514" s="1"/>
      <c r="J2514" s="549"/>
      <c r="K2514" s="10"/>
      <c r="L2514" s="1"/>
      <c r="M2514" s="548"/>
      <c r="N2514" s="548"/>
    </row>
    <row r="2515" spans="2:14" s="5" customFormat="1" ht="173.25">
      <c r="B2515" s="1"/>
      <c r="C2515" s="351">
        <v>7860</v>
      </c>
      <c r="D2515" s="352" t="s">
        <v>2577</v>
      </c>
      <c r="E2515" s="353" t="s">
        <v>125</v>
      </c>
      <c r="F2515" s="354">
        <v>3324682</v>
      </c>
      <c r="G2515" s="288" t="s">
        <v>117</v>
      </c>
      <c r="H2515" s="288" t="s">
        <v>145</v>
      </c>
      <c r="I2515" s="1"/>
      <c r="J2515" s="549"/>
      <c r="K2515" s="10"/>
      <c r="L2515" s="1"/>
      <c r="M2515" s="548"/>
      <c r="N2515" s="548"/>
    </row>
    <row r="2516" spans="2:14" s="5" customFormat="1" ht="25.5">
      <c r="B2516" s="1"/>
      <c r="C2516" s="351">
        <v>7861</v>
      </c>
      <c r="D2516" s="352" t="s">
        <v>2578</v>
      </c>
      <c r="E2516" s="353" t="s">
        <v>122</v>
      </c>
      <c r="F2516" s="354">
        <v>42514</v>
      </c>
      <c r="G2516" s="288" t="s">
        <v>117</v>
      </c>
      <c r="H2516" s="288"/>
      <c r="I2516" s="1"/>
      <c r="J2516" s="549"/>
      <c r="K2516" s="10"/>
      <c r="L2516" s="1"/>
      <c r="M2516" s="548"/>
      <c r="N2516" s="548"/>
    </row>
    <row r="2517" spans="2:14" s="5" customFormat="1" ht="94.5">
      <c r="B2517" s="1"/>
      <c r="C2517" s="351">
        <v>7862</v>
      </c>
      <c r="D2517" s="352" t="s">
        <v>2579</v>
      </c>
      <c r="E2517" s="353" t="s">
        <v>122</v>
      </c>
      <c r="F2517" s="354">
        <v>5257</v>
      </c>
      <c r="G2517" s="288" t="s">
        <v>117</v>
      </c>
      <c r="H2517" s="288"/>
      <c r="I2517" s="1"/>
      <c r="J2517" s="549"/>
      <c r="K2517" s="10"/>
      <c r="L2517" s="1"/>
      <c r="M2517" s="548"/>
      <c r="N2517" s="548"/>
    </row>
    <row r="2518" spans="2:14" s="5" customFormat="1" ht="78.75">
      <c r="B2518" s="1"/>
      <c r="C2518" s="351">
        <v>7863</v>
      </c>
      <c r="D2518" s="352" t="s">
        <v>2580</v>
      </c>
      <c r="E2518" s="353" t="s">
        <v>116</v>
      </c>
      <c r="F2518" s="354">
        <v>42821</v>
      </c>
      <c r="G2518" s="288" t="s">
        <v>117</v>
      </c>
      <c r="H2518" s="288"/>
      <c r="I2518" s="1"/>
      <c r="J2518" s="549"/>
      <c r="K2518" s="10"/>
      <c r="L2518" s="1"/>
      <c r="M2518" s="548"/>
      <c r="N2518" s="548"/>
    </row>
    <row r="2519" spans="2:14" s="5" customFormat="1" ht="78.75">
      <c r="B2519" s="1"/>
      <c r="C2519" s="351">
        <v>7864</v>
      </c>
      <c r="D2519" s="352" t="s">
        <v>2581</v>
      </c>
      <c r="E2519" s="353" t="s">
        <v>116</v>
      </c>
      <c r="F2519" s="354">
        <v>5086</v>
      </c>
      <c r="G2519" s="288" t="s">
        <v>117</v>
      </c>
      <c r="H2519" s="288"/>
      <c r="I2519" s="1"/>
      <c r="J2519" s="549"/>
      <c r="K2519" s="10"/>
      <c r="L2519" s="1"/>
      <c r="M2519" s="548"/>
      <c r="N2519" s="548"/>
    </row>
    <row r="2520" spans="2:14" s="5" customFormat="1" ht="31.5">
      <c r="B2520" s="1"/>
      <c r="C2520" s="351">
        <v>7865</v>
      </c>
      <c r="D2520" s="352" t="s">
        <v>2582</v>
      </c>
      <c r="E2520" s="353" t="s">
        <v>125</v>
      </c>
      <c r="F2520" s="354">
        <v>156234</v>
      </c>
      <c r="G2520" s="288" t="s">
        <v>117</v>
      </c>
      <c r="H2520" s="288"/>
      <c r="I2520" s="1"/>
      <c r="J2520" s="549"/>
      <c r="K2520" s="10"/>
      <c r="L2520" s="1"/>
      <c r="M2520" s="548"/>
      <c r="N2520" s="548"/>
    </row>
    <row r="2521" spans="2:14" s="5" customFormat="1" ht="47.25">
      <c r="B2521" s="1"/>
      <c r="C2521" s="351">
        <v>7869</v>
      </c>
      <c r="D2521" s="352" t="s">
        <v>2583</v>
      </c>
      <c r="E2521" s="353" t="s">
        <v>119</v>
      </c>
      <c r="F2521" s="354">
        <v>57817</v>
      </c>
      <c r="G2521" s="288" t="s">
        <v>117</v>
      </c>
      <c r="H2521" s="288"/>
      <c r="I2521" s="1"/>
      <c r="J2521" s="549"/>
      <c r="K2521" s="10"/>
      <c r="L2521" s="1"/>
      <c r="M2521" s="548"/>
      <c r="N2521" s="548"/>
    </row>
    <row r="2522" spans="2:14" s="5" customFormat="1" ht="110.25">
      <c r="B2522" s="1"/>
      <c r="C2522" s="351">
        <v>7870</v>
      </c>
      <c r="D2522" s="352" t="s">
        <v>2584</v>
      </c>
      <c r="E2522" s="353" t="s">
        <v>125</v>
      </c>
      <c r="F2522" s="354">
        <v>999510</v>
      </c>
      <c r="G2522" s="288" t="s">
        <v>117</v>
      </c>
      <c r="H2522" s="288" t="s">
        <v>145</v>
      </c>
      <c r="I2522" s="1"/>
      <c r="J2522" s="549"/>
      <c r="K2522" s="10"/>
      <c r="L2522" s="1"/>
      <c r="M2522" s="548"/>
      <c r="N2522" s="548"/>
    </row>
    <row r="2523" spans="2:14" s="5" customFormat="1" ht="63">
      <c r="B2523" s="1"/>
      <c r="C2523" s="351">
        <v>7871</v>
      </c>
      <c r="D2523" s="352" t="s">
        <v>2585</v>
      </c>
      <c r="E2523" s="353" t="s">
        <v>122</v>
      </c>
      <c r="F2523" s="354">
        <v>28211</v>
      </c>
      <c r="G2523" s="288" t="s">
        <v>117</v>
      </c>
      <c r="H2523" s="288"/>
      <c r="I2523" s="1"/>
      <c r="J2523" s="549"/>
      <c r="K2523" s="10"/>
      <c r="L2523" s="1"/>
      <c r="M2523" s="548"/>
      <c r="N2523" s="548"/>
    </row>
    <row r="2524" spans="2:14" s="5" customFormat="1" ht="31.5">
      <c r="B2524" s="1"/>
      <c r="C2524" s="351">
        <v>7873</v>
      </c>
      <c r="D2524" s="352" t="s">
        <v>2586</v>
      </c>
      <c r="E2524" s="353" t="s">
        <v>472</v>
      </c>
      <c r="F2524" s="354">
        <v>952</v>
      </c>
      <c r="G2524" s="288" t="s">
        <v>117</v>
      </c>
      <c r="H2524" s="288"/>
      <c r="I2524" s="1"/>
      <c r="J2524" s="549"/>
      <c r="K2524" s="10"/>
      <c r="L2524" s="1"/>
      <c r="M2524" s="548"/>
      <c r="N2524" s="548"/>
    </row>
    <row r="2525" spans="2:14" s="5" customFormat="1" ht="63">
      <c r="B2525" s="1"/>
      <c r="C2525" s="351">
        <v>7875</v>
      </c>
      <c r="D2525" s="352" t="s">
        <v>2587</v>
      </c>
      <c r="E2525" s="353" t="s">
        <v>125</v>
      </c>
      <c r="F2525" s="354">
        <v>29395</v>
      </c>
      <c r="G2525" s="288" t="s">
        <v>117</v>
      </c>
      <c r="H2525" s="288"/>
      <c r="I2525" s="1"/>
      <c r="J2525" s="549"/>
      <c r="K2525" s="10"/>
      <c r="L2525" s="1"/>
      <c r="M2525" s="548"/>
      <c r="N2525" s="548"/>
    </row>
    <row r="2526" spans="2:14" s="5" customFormat="1" ht="63">
      <c r="B2526" s="1"/>
      <c r="C2526" s="351">
        <v>7876</v>
      </c>
      <c r="D2526" s="352" t="s">
        <v>2588</v>
      </c>
      <c r="E2526" s="353" t="s">
        <v>122</v>
      </c>
      <c r="F2526" s="354">
        <v>1148936</v>
      </c>
      <c r="G2526" s="288" t="s">
        <v>117</v>
      </c>
      <c r="H2526" s="288" t="s">
        <v>145</v>
      </c>
      <c r="I2526" s="1"/>
      <c r="J2526" s="549"/>
      <c r="K2526" s="10"/>
      <c r="L2526" s="1"/>
      <c r="M2526" s="548"/>
      <c r="N2526" s="548"/>
    </row>
    <row r="2527" spans="2:14" s="5" customFormat="1" ht="31.5">
      <c r="B2527" s="1"/>
      <c r="C2527" s="351">
        <v>7877</v>
      </c>
      <c r="D2527" s="352" t="s">
        <v>2589</v>
      </c>
      <c r="E2527" s="353" t="s">
        <v>122</v>
      </c>
      <c r="F2527" s="354">
        <v>4339</v>
      </c>
      <c r="G2527" s="288" t="s">
        <v>117</v>
      </c>
      <c r="H2527" s="288"/>
      <c r="I2527" s="1"/>
      <c r="J2527" s="549"/>
      <c r="K2527" s="10"/>
      <c r="L2527" s="1"/>
      <c r="M2527" s="548"/>
      <c r="N2527" s="548"/>
    </row>
    <row r="2528" spans="2:14" s="5" customFormat="1" ht="78.75">
      <c r="B2528" s="1"/>
      <c r="C2528" s="351">
        <v>7878</v>
      </c>
      <c r="D2528" s="352" t="s">
        <v>2590</v>
      </c>
      <c r="E2528" s="353" t="s">
        <v>116</v>
      </c>
      <c r="F2528" s="354">
        <v>58094</v>
      </c>
      <c r="G2528" s="288" t="s">
        <v>117</v>
      </c>
      <c r="H2528" s="288"/>
      <c r="I2528" s="1"/>
      <c r="J2528" s="549"/>
      <c r="K2528" s="10"/>
      <c r="L2528" s="1"/>
      <c r="M2528" s="548"/>
      <c r="N2528" s="548"/>
    </row>
    <row r="2529" spans="2:14" s="5" customFormat="1" ht="31.5">
      <c r="B2529" s="1"/>
      <c r="C2529" s="351">
        <v>7879</v>
      </c>
      <c r="D2529" s="352" t="s">
        <v>2591</v>
      </c>
      <c r="E2529" s="353" t="s">
        <v>125</v>
      </c>
      <c r="F2529" s="354">
        <v>191085</v>
      </c>
      <c r="G2529" s="288" t="s">
        <v>117</v>
      </c>
      <c r="H2529" s="288"/>
      <c r="I2529" s="1"/>
      <c r="J2529" s="549"/>
      <c r="K2529" s="10"/>
      <c r="L2529" s="1"/>
      <c r="M2529" s="548"/>
      <c r="N2529" s="548"/>
    </row>
    <row r="2530" spans="2:14" s="5" customFormat="1" ht="47.25">
      <c r="B2530" s="1"/>
      <c r="C2530" s="351">
        <v>7880</v>
      </c>
      <c r="D2530" s="352" t="s">
        <v>2592</v>
      </c>
      <c r="E2530" s="353" t="s">
        <v>125</v>
      </c>
      <c r="F2530" s="354">
        <v>29359</v>
      </c>
      <c r="G2530" s="288" t="s">
        <v>117</v>
      </c>
      <c r="H2530" s="288"/>
      <c r="I2530" s="1"/>
      <c r="J2530" s="549"/>
      <c r="K2530" s="10"/>
      <c r="L2530" s="1"/>
      <c r="M2530" s="548"/>
      <c r="N2530" s="548"/>
    </row>
    <row r="2531" spans="2:14" s="5" customFormat="1" ht="31.5">
      <c r="B2531" s="1"/>
      <c r="C2531" s="351">
        <v>7881</v>
      </c>
      <c r="D2531" s="352" t="s">
        <v>2593</v>
      </c>
      <c r="E2531" s="353" t="s">
        <v>125</v>
      </c>
      <c r="F2531" s="354">
        <v>6025</v>
      </c>
      <c r="G2531" s="288" t="s">
        <v>117</v>
      </c>
      <c r="H2531" s="288" t="s">
        <v>145</v>
      </c>
      <c r="I2531" s="1"/>
      <c r="J2531" s="549"/>
      <c r="K2531" s="10"/>
      <c r="L2531" s="1"/>
      <c r="M2531" s="548"/>
      <c r="N2531" s="548"/>
    </row>
    <row r="2532" spans="2:14" s="5" customFormat="1" ht="126">
      <c r="B2532" s="1"/>
      <c r="C2532" s="351">
        <v>7883</v>
      </c>
      <c r="D2532" s="352" t="s">
        <v>2594</v>
      </c>
      <c r="E2532" s="353" t="s">
        <v>1982</v>
      </c>
      <c r="F2532" s="354">
        <v>1786</v>
      </c>
      <c r="G2532" s="288" t="s">
        <v>117</v>
      </c>
      <c r="H2532" s="288"/>
      <c r="I2532" s="1"/>
      <c r="J2532" s="549"/>
      <c r="K2532" s="10"/>
      <c r="L2532" s="1"/>
      <c r="M2532" s="548"/>
      <c r="N2532" s="548"/>
    </row>
    <row r="2533" spans="2:14" s="5" customFormat="1" ht="126">
      <c r="B2533" s="1"/>
      <c r="C2533" s="351">
        <v>7884</v>
      </c>
      <c r="D2533" s="352" t="s">
        <v>2595</v>
      </c>
      <c r="E2533" s="353" t="s">
        <v>1982</v>
      </c>
      <c r="F2533" s="354">
        <v>1684</v>
      </c>
      <c r="G2533" s="288" t="s">
        <v>117</v>
      </c>
      <c r="H2533" s="288"/>
      <c r="I2533" s="1"/>
      <c r="J2533" s="549"/>
      <c r="K2533" s="10"/>
      <c r="L2533" s="1"/>
      <c r="M2533" s="548"/>
      <c r="N2533" s="548"/>
    </row>
    <row r="2534" spans="2:14" s="5" customFormat="1" ht="126">
      <c r="B2534" s="1"/>
      <c r="C2534" s="351">
        <v>7885</v>
      </c>
      <c r="D2534" s="352" t="s">
        <v>2596</v>
      </c>
      <c r="E2534" s="353" t="s">
        <v>1982</v>
      </c>
      <c r="F2534" s="354">
        <v>1934</v>
      </c>
      <c r="G2534" s="288" t="s">
        <v>117</v>
      </c>
      <c r="H2534" s="288"/>
      <c r="I2534" s="1"/>
      <c r="J2534" s="549"/>
      <c r="K2534" s="10"/>
      <c r="L2534" s="1"/>
      <c r="M2534" s="548"/>
      <c r="N2534" s="548"/>
    </row>
    <row r="2535" spans="2:14" s="5" customFormat="1" ht="126">
      <c r="B2535" s="1"/>
      <c r="C2535" s="351">
        <v>7886</v>
      </c>
      <c r="D2535" s="352" t="s">
        <v>2597</v>
      </c>
      <c r="E2535" s="353" t="s">
        <v>1982</v>
      </c>
      <c r="F2535" s="354">
        <v>1349</v>
      </c>
      <c r="G2535" s="288" t="s">
        <v>117</v>
      </c>
      <c r="H2535" s="288"/>
      <c r="I2535" s="1"/>
      <c r="J2535" s="549"/>
      <c r="K2535" s="10"/>
      <c r="L2535" s="1"/>
      <c r="M2535" s="548"/>
      <c r="N2535" s="548"/>
    </row>
    <row r="2536" spans="2:14" s="5" customFormat="1" ht="126">
      <c r="B2536" s="1"/>
      <c r="C2536" s="351">
        <v>7887</v>
      </c>
      <c r="D2536" s="352" t="s">
        <v>2598</v>
      </c>
      <c r="E2536" s="353" t="s">
        <v>1982</v>
      </c>
      <c r="F2536" s="354">
        <v>1500</v>
      </c>
      <c r="G2536" s="288" t="s">
        <v>117</v>
      </c>
      <c r="H2536" s="288"/>
      <c r="I2536" s="1"/>
      <c r="J2536" s="549"/>
      <c r="K2536" s="10"/>
      <c r="L2536" s="1"/>
      <c r="M2536" s="548"/>
      <c r="N2536" s="548"/>
    </row>
    <row r="2537" spans="2:14" s="5" customFormat="1" ht="31.5">
      <c r="B2537" s="1"/>
      <c r="C2537" s="351">
        <v>7888</v>
      </c>
      <c r="D2537" s="352" t="s">
        <v>2599</v>
      </c>
      <c r="E2537" s="353" t="s">
        <v>125</v>
      </c>
      <c r="F2537" s="354">
        <v>184624</v>
      </c>
      <c r="G2537" s="288" t="s">
        <v>117</v>
      </c>
      <c r="H2537" s="288"/>
      <c r="I2537" s="1"/>
      <c r="J2537" s="549"/>
      <c r="K2537" s="10"/>
      <c r="L2537" s="1"/>
      <c r="M2537" s="548"/>
      <c r="N2537" s="548"/>
    </row>
    <row r="2538" spans="2:14" s="5" customFormat="1" ht="110.25">
      <c r="B2538" s="1"/>
      <c r="C2538" s="351">
        <v>7889</v>
      </c>
      <c r="D2538" s="352" t="s">
        <v>2600</v>
      </c>
      <c r="E2538" s="353" t="s">
        <v>1982</v>
      </c>
      <c r="F2538" s="354">
        <v>1786</v>
      </c>
      <c r="G2538" s="288" t="s">
        <v>117</v>
      </c>
      <c r="H2538" s="288"/>
      <c r="I2538" s="1"/>
      <c r="J2538" s="549"/>
      <c r="K2538" s="10"/>
      <c r="L2538" s="1"/>
      <c r="M2538" s="548"/>
      <c r="N2538" s="548"/>
    </row>
    <row r="2539" spans="2:14" s="5" customFormat="1" ht="31.5">
      <c r="B2539" s="1"/>
      <c r="C2539" s="351">
        <v>7892</v>
      </c>
      <c r="D2539" s="352" t="s">
        <v>2601</v>
      </c>
      <c r="E2539" s="353" t="s">
        <v>122</v>
      </c>
      <c r="F2539" s="354">
        <v>93177</v>
      </c>
      <c r="G2539" s="288" t="s">
        <v>117</v>
      </c>
      <c r="H2539" s="288"/>
      <c r="I2539" s="1"/>
      <c r="J2539" s="549"/>
      <c r="K2539" s="10"/>
      <c r="L2539" s="1"/>
      <c r="M2539" s="548"/>
      <c r="N2539" s="548"/>
    </row>
    <row r="2540" spans="2:14" s="5" customFormat="1" ht="63">
      <c r="B2540" s="1"/>
      <c r="C2540" s="351">
        <v>7893</v>
      </c>
      <c r="D2540" s="352" t="s">
        <v>2602</v>
      </c>
      <c r="E2540" s="353" t="s">
        <v>125</v>
      </c>
      <c r="F2540" s="354">
        <v>192594</v>
      </c>
      <c r="G2540" s="288" t="s">
        <v>117</v>
      </c>
      <c r="H2540" s="288"/>
      <c r="I2540" s="1"/>
      <c r="J2540" s="549"/>
      <c r="K2540" s="10"/>
      <c r="L2540" s="1"/>
      <c r="M2540" s="548"/>
      <c r="N2540" s="548"/>
    </row>
    <row r="2541" spans="2:14" s="5" customFormat="1" ht="47.25">
      <c r="B2541" s="1"/>
      <c r="C2541" s="351">
        <v>7894</v>
      </c>
      <c r="D2541" s="352" t="s">
        <v>2603</v>
      </c>
      <c r="E2541" s="353" t="s">
        <v>125</v>
      </c>
      <c r="F2541" s="354">
        <v>321429</v>
      </c>
      <c r="G2541" s="288" t="s">
        <v>117</v>
      </c>
      <c r="H2541" s="288"/>
      <c r="I2541" s="1"/>
      <c r="J2541" s="549"/>
      <c r="K2541" s="10"/>
      <c r="L2541" s="1"/>
      <c r="M2541" s="548"/>
      <c r="N2541" s="548"/>
    </row>
    <row r="2542" spans="2:14" s="5" customFormat="1" ht="78.75">
      <c r="B2542" s="1"/>
      <c r="C2542" s="351">
        <v>7895</v>
      </c>
      <c r="D2542" s="352" t="s">
        <v>2604</v>
      </c>
      <c r="E2542" s="353" t="s">
        <v>125</v>
      </c>
      <c r="F2542" s="354">
        <v>481447</v>
      </c>
      <c r="G2542" s="288" t="s">
        <v>117</v>
      </c>
      <c r="H2542" s="288" t="s">
        <v>145</v>
      </c>
      <c r="I2542" s="1"/>
      <c r="J2542" s="549"/>
      <c r="K2542" s="10"/>
      <c r="L2542" s="1"/>
      <c r="M2542" s="548"/>
      <c r="N2542" s="548"/>
    </row>
    <row r="2543" spans="2:14" s="5" customFormat="1" ht="31.5">
      <c r="B2543" s="1"/>
      <c r="C2543" s="351">
        <v>7896</v>
      </c>
      <c r="D2543" s="352" t="s">
        <v>2605</v>
      </c>
      <c r="E2543" s="353" t="s">
        <v>125</v>
      </c>
      <c r="F2543" s="354">
        <v>661</v>
      </c>
      <c r="G2543" s="288" t="s">
        <v>117</v>
      </c>
      <c r="H2543" s="288"/>
      <c r="I2543" s="1"/>
      <c r="J2543" s="549"/>
      <c r="K2543" s="10"/>
      <c r="L2543" s="1"/>
      <c r="M2543" s="548"/>
      <c r="N2543" s="548"/>
    </row>
    <row r="2544" spans="2:14" s="5" customFormat="1" ht="63">
      <c r="B2544" s="1"/>
      <c r="C2544" s="351">
        <v>7898</v>
      </c>
      <c r="D2544" s="352" t="s">
        <v>2606</v>
      </c>
      <c r="E2544" s="353" t="s">
        <v>119</v>
      </c>
      <c r="F2544" s="354">
        <v>599816</v>
      </c>
      <c r="G2544" s="288" t="s">
        <v>117</v>
      </c>
      <c r="H2544" s="288" t="s">
        <v>145</v>
      </c>
      <c r="I2544" s="1"/>
      <c r="J2544" s="549"/>
      <c r="K2544" s="10"/>
      <c r="L2544" s="1"/>
      <c r="M2544" s="548"/>
      <c r="N2544" s="548"/>
    </row>
    <row r="2545" spans="2:14" s="5" customFormat="1" ht="63">
      <c r="B2545" s="1"/>
      <c r="C2545" s="351">
        <v>7899</v>
      </c>
      <c r="D2545" s="352" t="s">
        <v>2607</v>
      </c>
      <c r="E2545" s="353" t="s">
        <v>119</v>
      </c>
      <c r="F2545" s="354">
        <v>657987</v>
      </c>
      <c r="G2545" s="288" t="s">
        <v>117</v>
      </c>
      <c r="H2545" s="288" t="s">
        <v>145</v>
      </c>
      <c r="I2545" s="1"/>
      <c r="J2545" s="549"/>
      <c r="K2545" s="10"/>
      <c r="L2545" s="1"/>
      <c r="M2545" s="548"/>
      <c r="N2545" s="548"/>
    </row>
    <row r="2546" spans="2:14" s="5" customFormat="1" ht="31.5">
      <c r="B2546" s="1"/>
      <c r="C2546" s="351">
        <v>7900</v>
      </c>
      <c r="D2546" s="352" t="s">
        <v>2608</v>
      </c>
      <c r="E2546" s="353" t="s">
        <v>116</v>
      </c>
      <c r="F2546" s="354">
        <v>68946</v>
      </c>
      <c r="G2546" s="288" t="s">
        <v>117</v>
      </c>
      <c r="H2546" s="288" t="s">
        <v>145</v>
      </c>
      <c r="I2546" s="1"/>
      <c r="J2546" s="549"/>
      <c r="K2546" s="10"/>
      <c r="L2546" s="1"/>
      <c r="M2546" s="548"/>
      <c r="N2546" s="548"/>
    </row>
    <row r="2547" spans="2:14" s="5" customFormat="1" ht="31.5">
      <c r="B2547" s="1"/>
      <c r="C2547" s="351">
        <v>7901</v>
      </c>
      <c r="D2547" s="352" t="s">
        <v>2609</v>
      </c>
      <c r="E2547" s="353" t="s">
        <v>785</v>
      </c>
      <c r="F2547" s="354">
        <v>10667</v>
      </c>
      <c r="G2547" s="288" t="s">
        <v>117</v>
      </c>
      <c r="H2547" s="288"/>
      <c r="I2547" s="1"/>
      <c r="J2547" s="549"/>
      <c r="K2547" s="10"/>
      <c r="L2547" s="1"/>
      <c r="M2547" s="548"/>
      <c r="N2547" s="548"/>
    </row>
    <row r="2548" spans="2:14" s="5" customFormat="1" ht="47.25">
      <c r="B2548" s="1"/>
      <c r="C2548" s="351">
        <v>7902</v>
      </c>
      <c r="D2548" s="352" t="s">
        <v>2610</v>
      </c>
      <c r="E2548" s="353" t="s">
        <v>122</v>
      </c>
      <c r="F2548" s="354">
        <v>51760</v>
      </c>
      <c r="G2548" s="288" t="s">
        <v>117</v>
      </c>
      <c r="H2548" s="288"/>
      <c r="I2548" s="1"/>
      <c r="J2548" s="549"/>
      <c r="K2548" s="10"/>
      <c r="L2548" s="1"/>
      <c r="M2548" s="548"/>
      <c r="N2548" s="548"/>
    </row>
    <row r="2549" spans="2:14" s="5" customFormat="1" ht="63">
      <c r="B2549" s="1"/>
      <c r="C2549" s="351">
        <v>7903</v>
      </c>
      <c r="D2549" s="352" t="s">
        <v>2611</v>
      </c>
      <c r="E2549" s="353" t="s">
        <v>125</v>
      </c>
      <c r="F2549" s="354">
        <v>44625</v>
      </c>
      <c r="G2549" s="288" t="s">
        <v>117</v>
      </c>
      <c r="H2549" s="288"/>
      <c r="I2549" s="1"/>
      <c r="J2549" s="549"/>
      <c r="K2549" s="10"/>
      <c r="L2549" s="1"/>
      <c r="M2549" s="548"/>
      <c r="N2549" s="548"/>
    </row>
    <row r="2550" spans="2:14" s="5" customFormat="1" ht="31.5">
      <c r="B2550" s="1"/>
      <c r="C2550" s="351">
        <v>7904</v>
      </c>
      <c r="D2550" s="352" t="s">
        <v>2612</v>
      </c>
      <c r="E2550" s="353" t="s">
        <v>1215</v>
      </c>
      <c r="F2550" s="354">
        <v>4164</v>
      </c>
      <c r="G2550" s="288" t="s">
        <v>117</v>
      </c>
      <c r="H2550" s="288"/>
      <c r="I2550" s="1"/>
      <c r="J2550" s="549"/>
      <c r="K2550" s="10"/>
      <c r="L2550" s="1"/>
      <c r="M2550" s="548"/>
      <c r="N2550" s="548"/>
    </row>
    <row r="2551" spans="2:14" s="5" customFormat="1" ht="63">
      <c r="B2551" s="1"/>
      <c r="C2551" s="351">
        <v>7905</v>
      </c>
      <c r="D2551" s="352" t="s">
        <v>2613</v>
      </c>
      <c r="E2551" s="353" t="s">
        <v>119</v>
      </c>
      <c r="F2551" s="354">
        <v>55277</v>
      </c>
      <c r="G2551" s="288" t="s">
        <v>117</v>
      </c>
      <c r="H2551" s="288"/>
      <c r="I2551" s="1"/>
      <c r="J2551" s="549"/>
      <c r="K2551" s="10"/>
      <c r="L2551" s="1"/>
      <c r="M2551" s="548"/>
      <c r="N2551" s="548"/>
    </row>
    <row r="2552" spans="2:14" s="5" customFormat="1" ht="63">
      <c r="B2552" s="1"/>
      <c r="C2552" s="351">
        <v>7944</v>
      </c>
      <c r="D2552" s="352" t="s">
        <v>2614</v>
      </c>
      <c r="E2552" s="353" t="s">
        <v>119</v>
      </c>
      <c r="F2552" s="354">
        <v>4167</v>
      </c>
      <c r="G2552" s="288" t="s">
        <v>117</v>
      </c>
      <c r="H2552" s="288"/>
      <c r="I2552" s="1"/>
      <c r="J2552" s="549"/>
      <c r="K2552" s="10"/>
      <c r="L2552" s="1"/>
      <c r="M2552" s="548"/>
      <c r="N2552" s="548"/>
    </row>
    <row r="2553" spans="2:14" s="5" customFormat="1" ht="47.25">
      <c r="B2553" s="1"/>
      <c r="C2553" s="351">
        <v>7945</v>
      </c>
      <c r="D2553" s="352" t="s">
        <v>2615</v>
      </c>
      <c r="E2553" s="353" t="s">
        <v>119</v>
      </c>
      <c r="F2553" s="354">
        <v>3378</v>
      </c>
      <c r="G2553" s="288" t="s">
        <v>117</v>
      </c>
      <c r="H2553" s="288"/>
      <c r="I2553" s="1"/>
      <c r="J2553" s="549"/>
      <c r="K2553" s="10"/>
      <c r="L2553" s="1"/>
      <c r="M2553" s="548"/>
      <c r="N2553" s="548"/>
    </row>
    <row r="2554" spans="2:14" s="5" customFormat="1" ht="47.25">
      <c r="B2554" s="1"/>
      <c r="C2554" s="351">
        <v>7946</v>
      </c>
      <c r="D2554" s="352" t="s">
        <v>2616</v>
      </c>
      <c r="E2554" s="353" t="s">
        <v>119</v>
      </c>
      <c r="F2554" s="354">
        <v>5849</v>
      </c>
      <c r="G2554" s="288" t="s">
        <v>117</v>
      </c>
      <c r="H2554" s="288"/>
      <c r="I2554" s="1"/>
      <c r="J2554" s="549"/>
      <c r="K2554" s="10"/>
      <c r="L2554" s="1"/>
      <c r="M2554" s="548"/>
      <c r="N2554" s="548"/>
    </row>
    <row r="2555" spans="2:14" s="5" customFormat="1" ht="63">
      <c r="B2555" s="1"/>
      <c r="C2555" s="351">
        <v>7947</v>
      </c>
      <c r="D2555" s="352" t="s">
        <v>2617</v>
      </c>
      <c r="E2555" s="353" t="s">
        <v>122</v>
      </c>
      <c r="F2555" s="354">
        <v>58575</v>
      </c>
      <c r="G2555" s="288" t="s">
        <v>117</v>
      </c>
      <c r="H2555" s="288"/>
      <c r="I2555" s="1"/>
      <c r="J2555" s="549"/>
      <c r="K2555" s="10"/>
      <c r="L2555" s="1"/>
      <c r="M2555" s="548"/>
      <c r="N2555" s="548"/>
    </row>
    <row r="2556" spans="2:14" s="5" customFormat="1" ht="63">
      <c r="B2556" s="1"/>
      <c r="C2556" s="351">
        <v>7948</v>
      </c>
      <c r="D2556" s="352" t="s">
        <v>2618</v>
      </c>
      <c r="E2556" s="353" t="s">
        <v>122</v>
      </c>
      <c r="F2556" s="354">
        <v>68452</v>
      </c>
      <c r="G2556" s="288" t="s">
        <v>117</v>
      </c>
      <c r="H2556" s="288"/>
      <c r="I2556" s="1"/>
      <c r="J2556" s="549"/>
      <c r="K2556" s="10"/>
      <c r="L2556" s="1"/>
      <c r="M2556" s="548"/>
      <c r="N2556" s="548"/>
    </row>
    <row r="2557" spans="2:14" s="5" customFormat="1" ht="63">
      <c r="B2557" s="1"/>
      <c r="C2557" s="351">
        <v>7949</v>
      </c>
      <c r="D2557" s="352" t="s">
        <v>2619</v>
      </c>
      <c r="E2557" s="353" t="s">
        <v>122</v>
      </c>
      <c r="F2557" s="354">
        <v>73047</v>
      </c>
      <c r="G2557" s="288" t="s">
        <v>117</v>
      </c>
      <c r="H2557" s="288"/>
      <c r="I2557" s="1"/>
      <c r="J2557" s="549"/>
      <c r="K2557" s="10"/>
      <c r="L2557" s="1"/>
      <c r="M2557" s="548"/>
      <c r="N2557" s="548"/>
    </row>
    <row r="2558" spans="2:14" s="5" customFormat="1" ht="63">
      <c r="B2558" s="1"/>
      <c r="C2558" s="351">
        <v>7950</v>
      </c>
      <c r="D2558" s="352" t="s">
        <v>2620</v>
      </c>
      <c r="E2558" s="353" t="s">
        <v>122</v>
      </c>
      <c r="F2558" s="354">
        <v>90811</v>
      </c>
      <c r="G2558" s="288" t="s">
        <v>117</v>
      </c>
      <c r="H2558" s="288"/>
      <c r="I2558" s="1"/>
      <c r="J2558" s="549"/>
      <c r="K2558" s="10"/>
      <c r="L2558" s="1"/>
      <c r="M2558" s="548"/>
      <c r="N2558" s="548"/>
    </row>
    <row r="2559" spans="2:14" s="5" customFormat="1" ht="63">
      <c r="B2559" s="1"/>
      <c r="C2559" s="351">
        <v>7951</v>
      </c>
      <c r="D2559" s="352" t="s">
        <v>2621</v>
      </c>
      <c r="E2559" s="353" t="s">
        <v>122</v>
      </c>
      <c r="F2559" s="354">
        <v>124100</v>
      </c>
      <c r="G2559" s="288" t="s">
        <v>117</v>
      </c>
      <c r="H2559" s="288"/>
      <c r="I2559" s="1"/>
      <c r="J2559" s="549"/>
      <c r="K2559" s="10"/>
      <c r="L2559" s="1"/>
      <c r="M2559" s="548"/>
      <c r="N2559" s="548"/>
    </row>
    <row r="2560" spans="2:14" s="5" customFormat="1" ht="94.5">
      <c r="B2560" s="1"/>
      <c r="C2560" s="351">
        <v>7953</v>
      </c>
      <c r="D2560" s="352" t="s">
        <v>2622</v>
      </c>
      <c r="E2560" s="353" t="s">
        <v>122</v>
      </c>
      <c r="F2560" s="354">
        <v>1195198</v>
      </c>
      <c r="G2560" s="288" t="s">
        <v>117</v>
      </c>
      <c r="H2560" s="288" t="s">
        <v>145</v>
      </c>
      <c r="I2560" s="1"/>
      <c r="J2560" s="549"/>
      <c r="K2560" s="10"/>
      <c r="L2560" s="1"/>
      <c r="M2560" s="548"/>
      <c r="N2560" s="548"/>
    </row>
    <row r="2561" spans="2:14" s="5" customFormat="1" ht="126">
      <c r="B2561" s="1"/>
      <c r="C2561" s="351">
        <v>7954</v>
      </c>
      <c r="D2561" s="352" t="s">
        <v>2623</v>
      </c>
      <c r="E2561" s="353" t="s">
        <v>125</v>
      </c>
      <c r="F2561" s="354">
        <v>671993</v>
      </c>
      <c r="G2561" s="288" t="s">
        <v>117</v>
      </c>
      <c r="H2561" s="288"/>
      <c r="I2561" s="1"/>
      <c r="J2561" s="549"/>
      <c r="K2561" s="10"/>
      <c r="L2561" s="1"/>
      <c r="M2561" s="548"/>
      <c r="N2561" s="548"/>
    </row>
    <row r="2562" spans="2:14" s="5" customFormat="1" ht="94.5">
      <c r="B2562" s="1"/>
      <c r="C2562" s="351">
        <v>7955</v>
      </c>
      <c r="D2562" s="352" t="s">
        <v>2624</v>
      </c>
      <c r="E2562" s="353" t="s">
        <v>125</v>
      </c>
      <c r="F2562" s="354">
        <v>875248</v>
      </c>
      <c r="G2562" s="288" t="s">
        <v>117</v>
      </c>
      <c r="H2562" s="288"/>
      <c r="I2562" s="1"/>
      <c r="J2562" s="549"/>
      <c r="K2562" s="10"/>
      <c r="L2562" s="1"/>
      <c r="M2562" s="548"/>
      <c r="N2562" s="548"/>
    </row>
    <row r="2563" spans="2:14" s="5" customFormat="1" ht="94.5">
      <c r="B2563" s="1"/>
      <c r="C2563" s="351">
        <v>7956</v>
      </c>
      <c r="D2563" s="352" t="s">
        <v>2625</v>
      </c>
      <c r="E2563" s="353" t="s">
        <v>125</v>
      </c>
      <c r="F2563" s="354">
        <v>1384748</v>
      </c>
      <c r="G2563" s="288" t="s">
        <v>117</v>
      </c>
      <c r="H2563" s="288"/>
      <c r="I2563" s="1"/>
      <c r="J2563" s="549"/>
      <c r="K2563" s="10"/>
      <c r="L2563" s="1"/>
      <c r="M2563" s="548"/>
      <c r="N2563" s="548"/>
    </row>
    <row r="2564" spans="2:14" s="5" customFormat="1" ht="78.75">
      <c r="B2564" s="1"/>
      <c r="C2564" s="351">
        <v>7957</v>
      </c>
      <c r="D2564" s="352" t="s">
        <v>2626</v>
      </c>
      <c r="E2564" s="353" t="s">
        <v>122</v>
      </c>
      <c r="F2564" s="354">
        <v>60486</v>
      </c>
      <c r="G2564" s="288" t="s">
        <v>117</v>
      </c>
      <c r="H2564" s="288" t="s">
        <v>145</v>
      </c>
      <c r="I2564" s="1"/>
      <c r="J2564" s="549"/>
      <c r="K2564" s="10"/>
      <c r="L2564" s="1"/>
      <c r="M2564" s="548"/>
      <c r="N2564" s="548"/>
    </row>
    <row r="2565" spans="2:14" s="5" customFormat="1" ht="63">
      <c r="B2565" s="1"/>
      <c r="C2565" s="351">
        <v>7958</v>
      </c>
      <c r="D2565" s="352" t="s">
        <v>2627</v>
      </c>
      <c r="E2565" s="353" t="s">
        <v>122</v>
      </c>
      <c r="F2565" s="354">
        <v>12109</v>
      </c>
      <c r="G2565" s="288" t="s">
        <v>117</v>
      </c>
      <c r="H2565" s="288"/>
      <c r="I2565" s="1"/>
      <c r="J2565" s="549"/>
      <c r="K2565" s="10"/>
      <c r="L2565" s="1"/>
      <c r="M2565" s="548"/>
      <c r="N2565" s="548"/>
    </row>
    <row r="2566" spans="2:14" s="5" customFormat="1" ht="78.75">
      <c r="B2566" s="1"/>
      <c r="C2566" s="351">
        <v>7959</v>
      </c>
      <c r="D2566" s="352" t="s">
        <v>2628</v>
      </c>
      <c r="E2566" s="353" t="s">
        <v>122</v>
      </c>
      <c r="F2566" s="354">
        <v>14531</v>
      </c>
      <c r="G2566" s="288" t="s">
        <v>117</v>
      </c>
      <c r="H2566" s="288"/>
      <c r="I2566" s="1"/>
      <c r="J2566" s="549"/>
      <c r="K2566" s="10"/>
      <c r="L2566" s="1"/>
      <c r="M2566" s="548"/>
      <c r="N2566" s="548"/>
    </row>
    <row r="2567" spans="2:14" s="5" customFormat="1" ht="78.75">
      <c r="B2567" s="1"/>
      <c r="C2567" s="351">
        <v>7960</v>
      </c>
      <c r="D2567" s="352" t="s">
        <v>2629</v>
      </c>
      <c r="E2567" s="353" t="s">
        <v>122</v>
      </c>
      <c r="F2567" s="354">
        <v>12109</v>
      </c>
      <c r="G2567" s="288" t="s">
        <v>117</v>
      </c>
      <c r="H2567" s="288"/>
      <c r="I2567" s="1"/>
      <c r="J2567" s="549"/>
      <c r="K2567" s="10"/>
      <c r="L2567" s="1"/>
      <c r="M2567" s="548"/>
      <c r="N2567" s="548"/>
    </row>
    <row r="2568" spans="2:14" s="5" customFormat="1" ht="78.75">
      <c r="B2568" s="1"/>
      <c r="C2568" s="351">
        <v>7961</v>
      </c>
      <c r="D2568" s="352" t="s">
        <v>2630</v>
      </c>
      <c r="E2568" s="353" t="s">
        <v>122</v>
      </c>
      <c r="F2568" s="354">
        <v>18163</v>
      </c>
      <c r="G2568" s="288" t="s">
        <v>117</v>
      </c>
      <c r="H2568" s="288"/>
      <c r="I2568" s="1"/>
      <c r="J2568" s="549"/>
      <c r="K2568" s="10"/>
      <c r="L2568" s="1"/>
      <c r="M2568" s="548"/>
      <c r="N2568" s="548"/>
    </row>
    <row r="2569" spans="2:14" s="5" customFormat="1" ht="47.25">
      <c r="B2569" s="1"/>
      <c r="C2569" s="351">
        <v>7962</v>
      </c>
      <c r="D2569" s="352" t="s">
        <v>2631</v>
      </c>
      <c r="E2569" s="353" t="s">
        <v>125</v>
      </c>
      <c r="F2569" s="354">
        <v>11156</v>
      </c>
      <c r="G2569" s="288" t="s">
        <v>117</v>
      </c>
      <c r="H2569" s="288"/>
      <c r="I2569" s="1"/>
      <c r="J2569" s="549"/>
      <c r="K2569" s="10"/>
      <c r="L2569" s="1"/>
      <c r="M2569" s="548"/>
      <c r="N2569" s="548"/>
    </row>
    <row r="2570" spans="2:14" s="5" customFormat="1" ht="31.5">
      <c r="B2570" s="1"/>
      <c r="C2570" s="351">
        <v>7963</v>
      </c>
      <c r="D2570" s="352" t="s">
        <v>2632</v>
      </c>
      <c r="E2570" s="353" t="s">
        <v>125</v>
      </c>
      <c r="F2570" s="354">
        <v>435421</v>
      </c>
      <c r="G2570" s="288" t="s">
        <v>117</v>
      </c>
      <c r="H2570" s="288" t="s">
        <v>145</v>
      </c>
      <c r="I2570" s="1"/>
      <c r="J2570" s="549"/>
      <c r="K2570" s="10"/>
      <c r="L2570" s="1"/>
      <c r="M2570" s="548"/>
      <c r="N2570" s="548"/>
    </row>
    <row r="2571" spans="2:14" s="5" customFormat="1" ht="47.25">
      <c r="B2571" s="1"/>
      <c r="C2571" s="351">
        <v>7964</v>
      </c>
      <c r="D2571" s="352" t="s">
        <v>2633</v>
      </c>
      <c r="E2571" s="353" t="s">
        <v>125</v>
      </c>
      <c r="F2571" s="354">
        <v>569891</v>
      </c>
      <c r="G2571" s="288" t="s">
        <v>117</v>
      </c>
      <c r="H2571" s="288"/>
      <c r="I2571" s="1"/>
      <c r="J2571" s="549"/>
      <c r="K2571" s="10"/>
      <c r="L2571" s="1"/>
      <c r="M2571" s="548"/>
      <c r="N2571" s="548"/>
    </row>
    <row r="2572" spans="2:14" s="5" customFormat="1" ht="47.25">
      <c r="B2572" s="1"/>
      <c r="C2572" s="351">
        <v>7965</v>
      </c>
      <c r="D2572" s="352" t="s">
        <v>2634</v>
      </c>
      <c r="E2572" s="353" t="s">
        <v>125</v>
      </c>
      <c r="F2572" s="354">
        <v>3550254</v>
      </c>
      <c r="G2572" s="288" t="s">
        <v>117</v>
      </c>
      <c r="H2572" s="288"/>
      <c r="I2572" s="1"/>
      <c r="J2572" s="549"/>
      <c r="K2572" s="10"/>
      <c r="L2572" s="1"/>
      <c r="M2572" s="548"/>
      <c r="N2572" s="548"/>
    </row>
    <row r="2573" spans="2:14" s="5" customFormat="1" ht="78.75">
      <c r="B2573" s="1"/>
      <c r="C2573" s="351">
        <v>7966</v>
      </c>
      <c r="D2573" s="352" t="s">
        <v>2635</v>
      </c>
      <c r="E2573" s="353" t="s">
        <v>125</v>
      </c>
      <c r="F2573" s="354">
        <v>143056</v>
      </c>
      <c r="G2573" s="288" t="s">
        <v>117</v>
      </c>
      <c r="H2573" s="288" t="s">
        <v>145</v>
      </c>
      <c r="I2573" s="1"/>
      <c r="J2573" s="549"/>
      <c r="K2573" s="10"/>
      <c r="L2573" s="1"/>
      <c r="M2573" s="548"/>
      <c r="N2573" s="548"/>
    </row>
    <row r="2574" spans="2:14" s="5" customFormat="1" ht="63">
      <c r="B2574" s="1"/>
      <c r="C2574" s="351">
        <v>7967</v>
      </c>
      <c r="D2574" s="352" t="s">
        <v>2636</v>
      </c>
      <c r="E2574" s="353" t="s">
        <v>119</v>
      </c>
      <c r="F2574" s="354">
        <v>6436</v>
      </c>
      <c r="G2574" s="288" t="s">
        <v>117</v>
      </c>
      <c r="H2574" s="288"/>
      <c r="I2574" s="1"/>
      <c r="J2574" s="549"/>
      <c r="K2574" s="10"/>
      <c r="L2574" s="1"/>
      <c r="M2574" s="548"/>
      <c r="N2574" s="548"/>
    </row>
    <row r="2575" spans="2:14" s="5" customFormat="1" ht="110.25">
      <c r="B2575" s="1"/>
      <c r="C2575" s="351">
        <v>7968</v>
      </c>
      <c r="D2575" s="352" t="s">
        <v>2637</v>
      </c>
      <c r="E2575" s="353" t="s">
        <v>1982</v>
      </c>
      <c r="F2575" s="354">
        <v>1601</v>
      </c>
      <c r="G2575" s="288" t="s">
        <v>117</v>
      </c>
      <c r="H2575" s="288"/>
      <c r="I2575" s="1"/>
      <c r="J2575" s="549"/>
      <c r="K2575" s="10"/>
      <c r="L2575" s="1"/>
      <c r="M2575" s="548"/>
      <c r="N2575" s="548"/>
    </row>
    <row r="2576" spans="2:14" s="5" customFormat="1" ht="126">
      <c r="B2576" s="1"/>
      <c r="C2576" s="351">
        <v>7969</v>
      </c>
      <c r="D2576" s="352" t="s">
        <v>2638</v>
      </c>
      <c r="E2576" s="353" t="s">
        <v>1982</v>
      </c>
      <c r="F2576" s="354">
        <v>1601</v>
      </c>
      <c r="G2576" s="288" t="s">
        <v>117</v>
      </c>
      <c r="H2576" s="288"/>
      <c r="I2576" s="1"/>
      <c r="J2576" s="549"/>
      <c r="K2576" s="10"/>
      <c r="L2576" s="1"/>
      <c r="M2576" s="548"/>
      <c r="N2576" s="548"/>
    </row>
    <row r="2577" spans="2:14" s="5" customFormat="1" ht="94.5">
      <c r="B2577" s="1"/>
      <c r="C2577" s="351">
        <v>7970</v>
      </c>
      <c r="D2577" s="352" t="s">
        <v>2639</v>
      </c>
      <c r="E2577" s="353" t="s">
        <v>122</v>
      </c>
      <c r="F2577" s="354">
        <v>202316</v>
      </c>
      <c r="G2577" s="288" t="s">
        <v>117</v>
      </c>
      <c r="H2577" s="288"/>
      <c r="I2577" s="1"/>
      <c r="J2577" s="549"/>
      <c r="K2577" s="10"/>
      <c r="L2577" s="1"/>
      <c r="M2577" s="548"/>
      <c r="N2577" s="548"/>
    </row>
    <row r="2578" spans="2:14" s="5" customFormat="1" ht="47.25">
      <c r="B2578" s="1"/>
      <c r="C2578" s="351">
        <v>7972</v>
      </c>
      <c r="D2578" s="352" t="s">
        <v>2640</v>
      </c>
      <c r="E2578" s="353" t="s">
        <v>119</v>
      </c>
      <c r="F2578" s="354">
        <v>18740</v>
      </c>
      <c r="G2578" s="288" t="s">
        <v>117</v>
      </c>
      <c r="H2578" s="288"/>
      <c r="I2578" s="1"/>
      <c r="J2578" s="549"/>
      <c r="K2578" s="10"/>
      <c r="L2578" s="1"/>
      <c r="M2578" s="548"/>
      <c r="N2578" s="548"/>
    </row>
    <row r="2579" spans="2:14" s="5" customFormat="1" ht="47.25">
      <c r="B2579" s="1"/>
      <c r="C2579" s="351">
        <v>7974</v>
      </c>
      <c r="D2579" s="352" t="s">
        <v>2641</v>
      </c>
      <c r="E2579" s="353" t="s">
        <v>125</v>
      </c>
      <c r="F2579" s="354">
        <v>575418</v>
      </c>
      <c r="G2579" s="288" t="s">
        <v>117</v>
      </c>
      <c r="H2579" s="288" t="s">
        <v>145</v>
      </c>
      <c r="I2579" s="1"/>
      <c r="J2579" s="549"/>
      <c r="K2579" s="10"/>
      <c r="L2579" s="1"/>
      <c r="M2579" s="548"/>
      <c r="N2579" s="548"/>
    </row>
    <row r="2580" spans="2:14" s="5" customFormat="1" ht="47.25">
      <c r="B2580" s="1"/>
      <c r="C2580" s="351">
        <v>7989</v>
      </c>
      <c r="D2580" s="352" t="s">
        <v>2642</v>
      </c>
      <c r="E2580" s="353" t="s">
        <v>122</v>
      </c>
      <c r="F2580" s="354">
        <v>102654</v>
      </c>
      <c r="G2580" s="288" t="s">
        <v>117</v>
      </c>
      <c r="H2580" s="288"/>
      <c r="I2580" s="1"/>
      <c r="J2580" s="549"/>
      <c r="K2580" s="10"/>
      <c r="L2580" s="1"/>
      <c r="M2580" s="548"/>
      <c r="N2580" s="548"/>
    </row>
    <row r="2581" spans="2:14" s="5" customFormat="1" ht="126">
      <c r="B2581" s="1"/>
      <c r="C2581" s="351">
        <v>7990</v>
      </c>
      <c r="D2581" s="352" t="s">
        <v>2643</v>
      </c>
      <c r="E2581" s="353" t="s">
        <v>2644</v>
      </c>
      <c r="F2581" s="354">
        <v>101150</v>
      </c>
      <c r="G2581" s="288" t="s">
        <v>117</v>
      </c>
      <c r="H2581" s="288"/>
      <c r="I2581" s="1"/>
      <c r="J2581" s="549"/>
      <c r="K2581" s="10"/>
      <c r="L2581" s="1"/>
      <c r="M2581" s="548"/>
      <c r="N2581" s="548"/>
    </row>
    <row r="2582" spans="2:14" s="5" customFormat="1" ht="126">
      <c r="B2582" s="1"/>
      <c r="C2582" s="351">
        <v>7991</v>
      </c>
      <c r="D2582" s="352" t="s">
        <v>2645</v>
      </c>
      <c r="E2582" s="353" t="s">
        <v>2644</v>
      </c>
      <c r="F2582" s="354">
        <v>113536</v>
      </c>
      <c r="G2582" s="288" t="s">
        <v>117</v>
      </c>
      <c r="H2582" s="288"/>
      <c r="I2582" s="1"/>
      <c r="J2582" s="549"/>
      <c r="K2582" s="10"/>
      <c r="L2582" s="1"/>
      <c r="M2582" s="548"/>
      <c r="N2582" s="548"/>
    </row>
    <row r="2583" spans="2:14" s="5" customFormat="1" ht="78.75">
      <c r="B2583" s="1"/>
      <c r="C2583" s="351">
        <v>7992</v>
      </c>
      <c r="D2583" s="352" t="s">
        <v>2646</v>
      </c>
      <c r="E2583" s="353" t="s">
        <v>122</v>
      </c>
      <c r="F2583" s="354">
        <v>15497</v>
      </c>
      <c r="G2583" s="288" t="s">
        <v>117</v>
      </c>
      <c r="H2583" s="288" t="s">
        <v>145</v>
      </c>
      <c r="I2583" s="1"/>
      <c r="J2583" s="549"/>
      <c r="K2583" s="10"/>
      <c r="L2583" s="1"/>
      <c r="M2583" s="548"/>
      <c r="N2583" s="548"/>
    </row>
    <row r="2584" spans="2:14" s="5" customFormat="1" ht="78.75">
      <c r="B2584" s="1"/>
      <c r="C2584" s="351">
        <v>7993</v>
      </c>
      <c r="D2584" s="352" t="s">
        <v>2647</v>
      </c>
      <c r="E2584" s="353" t="s">
        <v>122</v>
      </c>
      <c r="F2584" s="354">
        <v>21061</v>
      </c>
      <c r="G2584" s="288" t="s">
        <v>117</v>
      </c>
      <c r="H2584" s="288" t="s">
        <v>145</v>
      </c>
      <c r="I2584" s="1"/>
      <c r="J2584" s="549"/>
      <c r="K2584" s="10"/>
      <c r="L2584" s="1"/>
      <c r="M2584" s="548"/>
      <c r="N2584" s="548"/>
    </row>
    <row r="2585" spans="2:14" s="5" customFormat="1" ht="78.75">
      <c r="B2585" s="1"/>
      <c r="C2585" s="351">
        <v>7994</v>
      </c>
      <c r="D2585" s="352" t="s">
        <v>2648</v>
      </c>
      <c r="E2585" s="353" t="s">
        <v>122</v>
      </c>
      <c r="F2585" s="354">
        <v>48257</v>
      </c>
      <c r="G2585" s="288" t="s">
        <v>117</v>
      </c>
      <c r="H2585" s="288" t="s">
        <v>145</v>
      </c>
      <c r="I2585" s="1"/>
      <c r="J2585" s="549"/>
      <c r="K2585" s="10"/>
      <c r="L2585" s="1"/>
      <c r="M2585" s="548"/>
      <c r="N2585" s="548"/>
    </row>
    <row r="2586" spans="2:14" s="5" customFormat="1" ht="63">
      <c r="B2586" s="1"/>
      <c r="C2586" s="351">
        <v>7995</v>
      </c>
      <c r="D2586" s="352" t="s">
        <v>2649</v>
      </c>
      <c r="E2586" s="353" t="s">
        <v>122</v>
      </c>
      <c r="F2586" s="354">
        <v>1233</v>
      </c>
      <c r="G2586" s="288" t="s">
        <v>117</v>
      </c>
      <c r="H2586" s="288"/>
      <c r="I2586" s="1"/>
      <c r="J2586" s="549"/>
      <c r="K2586" s="10"/>
      <c r="L2586" s="1"/>
      <c r="M2586" s="548"/>
      <c r="N2586" s="548"/>
    </row>
    <row r="2587" spans="2:14" s="5" customFormat="1" ht="47.25">
      <c r="B2587" s="1"/>
      <c r="C2587" s="351">
        <v>7996</v>
      </c>
      <c r="D2587" s="352" t="s">
        <v>2650</v>
      </c>
      <c r="E2587" s="353" t="s">
        <v>119</v>
      </c>
      <c r="F2587" s="354">
        <v>75264</v>
      </c>
      <c r="G2587" s="288" t="s">
        <v>117</v>
      </c>
      <c r="H2587" s="288"/>
      <c r="I2587" s="1"/>
      <c r="J2587" s="549"/>
      <c r="K2587" s="10"/>
      <c r="L2587" s="1"/>
      <c r="M2587" s="548"/>
      <c r="N2587" s="548"/>
    </row>
    <row r="2588" spans="2:14" s="5" customFormat="1" ht="47.25">
      <c r="B2588" s="1"/>
      <c r="C2588" s="351">
        <v>7997</v>
      </c>
      <c r="D2588" s="352" t="s">
        <v>2651</v>
      </c>
      <c r="E2588" s="353" t="s">
        <v>119</v>
      </c>
      <c r="F2588" s="354">
        <v>73717</v>
      </c>
      <c r="G2588" s="288" t="s">
        <v>117</v>
      </c>
      <c r="H2588" s="288"/>
      <c r="I2588" s="1"/>
      <c r="J2588" s="549"/>
      <c r="K2588" s="10"/>
      <c r="L2588" s="1"/>
      <c r="M2588" s="548"/>
      <c r="N2588" s="548"/>
    </row>
    <row r="2589" spans="2:14" s="5" customFormat="1" ht="47.25">
      <c r="B2589" s="1"/>
      <c r="C2589" s="351">
        <v>8000</v>
      </c>
      <c r="D2589" s="352" t="s">
        <v>2652</v>
      </c>
      <c r="E2589" s="353" t="s">
        <v>1215</v>
      </c>
      <c r="F2589" s="354">
        <v>3693</v>
      </c>
      <c r="G2589" s="288" t="s">
        <v>117</v>
      </c>
      <c r="H2589" s="288"/>
      <c r="I2589" s="1"/>
      <c r="J2589" s="549"/>
      <c r="K2589" s="10"/>
      <c r="L2589" s="1"/>
      <c r="M2589" s="548"/>
      <c r="N2589" s="548"/>
    </row>
    <row r="2590" spans="2:14" s="5" customFormat="1" ht="225">
      <c r="B2590" s="1"/>
      <c r="C2590" s="458">
        <v>8001</v>
      </c>
      <c r="D2590" s="460" t="s">
        <v>2653</v>
      </c>
      <c r="E2590" s="462" t="s">
        <v>122</v>
      </c>
      <c r="F2590" s="464">
        <v>1092122</v>
      </c>
      <c r="G2590" s="288" t="s">
        <v>117</v>
      </c>
      <c r="H2590" s="288"/>
      <c r="I2590" s="1"/>
      <c r="J2590" s="549"/>
      <c r="K2590" s="10"/>
      <c r="L2590" s="1"/>
      <c r="M2590" s="548"/>
      <c r="N2590" s="548"/>
    </row>
    <row r="2591" spans="2:14" s="5" customFormat="1" ht="252">
      <c r="B2591" s="1"/>
      <c r="C2591" s="351">
        <v>8002</v>
      </c>
      <c r="D2591" s="352" t="s">
        <v>2654</v>
      </c>
      <c r="E2591" s="353" t="s">
        <v>122</v>
      </c>
      <c r="F2591" s="354">
        <v>1148435</v>
      </c>
      <c r="G2591" s="288" t="s">
        <v>117</v>
      </c>
      <c r="H2591" s="288"/>
      <c r="I2591" s="1"/>
      <c r="J2591" s="549"/>
      <c r="K2591" s="10"/>
      <c r="L2591" s="1"/>
      <c r="M2591" s="548"/>
      <c r="N2591" s="548"/>
    </row>
    <row r="2592" spans="2:14" s="5" customFormat="1" ht="225">
      <c r="B2592" s="1"/>
      <c r="C2592" s="458">
        <v>8003</v>
      </c>
      <c r="D2592" s="460" t="s">
        <v>2655</v>
      </c>
      <c r="E2592" s="462" t="s">
        <v>122</v>
      </c>
      <c r="F2592" s="464">
        <v>1268061</v>
      </c>
      <c r="G2592" s="288" t="s">
        <v>117</v>
      </c>
      <c r="H2592" s="288"/>
      <c r="I2592" s="1"/>
      <c r="J2592" s="549"/>
      <c r="K2592" s="10"/>
      <c r="L2592" s="1"/>
      <c r="M2592" s="548"/>
      <c r="N2592" s="548"/>
    </row>
    <row r="2593" spans="2:14" s="5" customFormat="1" ht="252">
      <c r="B2593" s="1"/>
      <c r="C2593" s="351">
        <v>8004</v>
      </c>
      <c r="D2593" s="352" t="s">
        <v>2656</v>
      </c>
      <c r="E2593" s="353" t="s">
        <v>122</v>
      </c>
      <c r="F2593" s="354">
        <v>1506815</v>
      </c>
      <c r="G2593" s="288" t="s">
        <v>117</v>
      </c>
      <c r="H2593" s="288"/>
      <c r="I2593" s="1"/>
      <c r="J2593" s="549"/>
      <c r="K2593" s="10"/>
      <c r="L2593" s="1"/>
      <c r="M2593" s="548"/>
      <c r="N2593" s="548"/>
    </row>
    <row r="2594" spans="2:14" s="5" customFormat="1" ht="252">
      <c r="B2594" s="1"/>
      <c r="C2594" s="351">
        <v>8005</v>
      </c>
      <c r="D2594" s="352" t="s">
        <v>2657</v>
      </c>
      <c r="E2594" s="353" t="s">
        <v>122</v>
      </c>
      <c r="F2594" s="354">
        <v>1720713</v>
      </c>
      <c r="G2594" s="288" t="s">
        <v>117</v>
      </c>
      <c r="H2594" s="288"/>
      <c r="I2594" s="1"/>
      <c r="J2594" s="549"/>
      <c r="K2594" s="10"/>
      <c r="L2594" s="1"/>
      <c r="M2594" s="548"/>
      <c r="N2594" s="548"/>
    </row>
    <row r="2595" spans="2:14" s="5" customFormat="1" ht="252">
      <c r="B2595" s="1"/>
      <c r="C2595" s="351">
        <v>8006</v>
      </c>
      <c r="D2595" s="352" t="s">
        <v>2658</v>
      </c>
      <c r="E2595" s="353" t="s">
        <v>122</v>
      </c>
      <c r="F2595" s="354">
        <v>1877924</v>
      </c>
      <c r="G2595" s="288" t="s">
        <v>117</v>
      </c>
      <c r="H2595" s="288"/>
      <c r="I2595" s="1"/>
      <c r="J2595" s="549"/>
      <c r="K2595" s="10"/>
      <c r="L2595" s="1"/>
      <c r="M2595" s="548"/>
      <c r="N2595" s="548"/>
    </row>
    <row r="2596" spans="2:14" s="5" customFormat="1" ht="252">
      <c r="B2596" s="1"/>
      <c r="C2596" s="351">
        <v>8007</v>
      </c>
      <c r="D2596" s="352" t="s">
        <v>2659</v>
      </c>
      <c r="E2596" s="353" t="s">
        <v>122</v>
      </c>
      <c r="F2596" s="354">
        <v>2306992</v>
      </c>
      <c r="G2596" s="288" t="s">
        <v>117</v>
      </c>
      <c r="H2596" s="288"/>
      <c r="I2596" s="1"/>
      <c r="J2596" s="549"/>
      <c r="K2596" s="10"/>
      <c r="L2596" s="1"/>
      <c r="M2596" s="548"/>
      <c r="N2596" s="548"/>
    </row>
    <row r="2597" spans="2:14" s="5" customFormat="1" ht="252">
      <c r="B2597" s="1"/>
      <c r="C2597" s="351">
        <v>8008</v>
      </c>
      <c r="D2597" s="352" t="s">
        <v>2660</v>
      </c>
      <c r="E2597" s="353" t="s">
        <v>122</v>
      </c>
      <c r="F2597" s="354">
        <v>2561579</v>
      </c>
      <c r="G2597" s="288" t="s">
        <v>117</v>
      </c>
      <c r="H2597" s="288"/>
      <c r="I2597" s="1"/>
      <c r="J2597" s="549"/>
      <c r="K2597" s="10"/>
      <c r="L2597" s="1"/>
      <c r="M2597" s="548"/>
      <c r="N2597" s="548"/>
    </row>
    <row r="2598" spans="2:14" s="5" customFormat="1" ht="252">
      <c r="B2598" s="1"/>
      <c r="C2598" s="351">
        <v>8009</v>
      </c>
      <c r="D2598" s="352" t="s">
        <v>2661</v>
      </c>
      <c r="E2598" s="353" t="s">
        <v>122</v>
      </c>
      <c r="F2598" s="354">
        <v>3062029</v>
      </c>
      <c r="G2598" s="288" t="s">
        <v>117</v>
      </c>
      <c r="H2598" s="288"/>
      <c r="I2598" s="1"/>
      <c r="J2598" s="549"/>
      <c r="K2598" s="10"/>
      <c r="L2598" s="1"/>
      <c r="M2598" s="548"/>
      <c r="N2598" s="548"/>
    </row>
    <row r="2599" spans="2:14" s="5" customFormat="1" ht="252">
      <c r="B2599" s="1"/>
      <c r="C2599" s="351">
        <v>8010</v>
      </c>
      <c r="D2599" s="352" t="s">
        <v>2662</v>
      </c>
      <c r="E2599" s="353" t="s">
        <v>122</v>
      </c>
      <c r="F2599" s="354">
        <v>3524432</v>
      </c>
      <c r="G2599" s="288" t="s">
        <v>117</v>
      </c>
      <c r="H2599" s="288"/>
      <c r="I2599" s="1"/>
      <c r="J2599" s="549"/>
      <c r="K2599" s="10"/>
      <c r="L2599" s="1"/>
      <c r="M2599" s="548"/>
      <c r="N2599" s="548"/>
    </row>
    <row r="2600" spans="2:14" s="5" customFormat="1" ht="252">
      <c r="B2600" s="1"/>
      <c r="C2600" s="351">
        <v>8011</v>
      </c>
      <c r="D2600" s="352" t="s">
        <v>2663</v>
      </c>
      <c r="E2600" s="353" t="s">
        <v>122</v>
      </c>
      <c r="F2600" s="354">
        <v>4633902</v>
      </c>
      <c r="G2600" s="288" t="s">
        <v>117</v>
      </c>
      <c r="H2600" s="288"/>
      <c r="I2600" s="1"/>
      <c r="J2600" s="549"/>
      <c r="K2600" s="10"/>
      <c r="L2600" s="1"/>
      <c r="M2600" s="548"/>
      <c r="N2600" s="548"/>
    </row>
    <row r="2601" spans="2:14" s="5" customFormat="1" ht="252">
      <c r="B2601" s="1"/>
      <c r="C2601" s="351">
        <v>8012</v>
      </c>
      <c r="D2601" s="352" t="s">
        <v>2664</v>
      </c>
      <c r="E2601" s="353" t="s">
        <v>122</v>
      </c>
      <c r="F2601" s="354">
        <v>5894965</v>
      </c>
      <c r="G2601" s="288" t="s">
        <v>117</v>
      </c>
      <c r="H2601" s="288"/>
      <c r="I2601" s="1"/>
      <c r="J2601" s="549"/>
      <c r="K2601" s="10"/>
      <c r="L2601" s="1"/>
      <c r="M2601" s="548"/>
      <c r="N2601" s="548"/>
    </row>
    <row r="2602" spans="2:14" s="5" customFormat="1" ht="252">
      <c r="B2602" s="1"/>
      <c r="C2602" s="351">
        <v>8013</v>
      </c>
      <c r="D2602" s="352" t="s">
        <v>2665</v>
      </c>
      <c r="E2602" s="353" t="s">
        <v>122</v>
      </c>
      <c r="F2602" s="354">
        <v>6454983</v>
      </c>
      <c r="G2602" s="288" t="s">
        <v>117</v>
      </c>
      <c r="H2602" s="288"/>
      <c r="I2602" s="1"/>
      <c r="J2602" s="549"/>
      <c r="K2602" s="10"/>
      <c r="L2602" s="1"/>
      <c r="M2602" s="548"/>
      <c r="N2602" s="548"/>
    </row>
    <row r="2603" spans="2:14" s="5" customFormat="1" ht="110.25">
      <c r="B2603" s="1"/>
      <c r="C2603" s="351">
        <v>8016</v>
      </c>
      <c r="D2603" s="352" t="s">
        <v>2666</v>
      </c>
      <c r="E2603" s="353" t="s">
        <v>122</v>
      </c>
      <c r="F2603" s="354">
        <v>520910</v>
      </c>
      <c r="G2603" s="288" t="s">
        <v>117</v>
      </c>
      <c r="H2603" s="288"/>
      <c r="I2603" s="1"/>
      <c r="J2603" s="549"/>
      <c r="K2603" s="10"/>
      <c r="L2603" s="1"/>
      <c r="M2603" s="548"/>
      <c r="N2603" s="548"/>
    </row>
    <row r="2604" spans="2:14" s="5" customFormat="1" ht="110.25">
      <c r="B2604" s="1"/>
      <c r="C2604" s="351">
        <v>8017</v>
      </c>
      <c r="D2604" s="352" t="s">
        <v>2667</v>
      </c>
      <c r="E2604" s="353" t="s">
        <v>125</v>
      </c>
      <c r="F2604" s="354">
        <v>520910</v>
      </c>
      <c r="G2604" s="288" t="s">
        <v>117</v>
      </c>
      <c r="H2604" s="288"/>
      <c r="I2604" s="1"/>
      <c r="J2604" s="549"/>
      <c r="K2604" s="10"/>
      <c r="L2604" s="1"/>
      <c r="M2604" s="548"/>
      <c r="N2604" s="548"/>
    </row>
    <row r="2605" spans="2:14" s="5" customFormat="1" ht="110.25">
      <c r="B2605" s="1"/>
      <c r="C2605" s="351">
        <v>8018</v>
      </c>
      <c r="D2605" s="352" t="s">
        <v>2668</v>
      </c>
      <c r="E2605" s="353" t="s">
        <v>125</v>
      </c>
      <c r="F2605" s="354">
        <v>754349</v>
      </c>
      <c r="G2605" s="288" t="s">
        <v>117</v>
      </c>
      <c r="H2605" s="288"/>
      <c r="I2605" s="1"/>
      <c r="J2605" s="549"/>
      <c r="K2605" s="10"/>
      <c r="L2605" s="1"/>
      <c r="M2605" s="548"/>
      <c r="N2605" s="548"/>
    </row>
    <row r="2606" spans="2:14" s="5" customFormat="1" ht="110.25">
      <c r="B2606" s="1"/>
      <c r="C2606" s="351">
        <v>8019</v>
      </c>
      <c r="D2606" s="352" t="s">
        <v>2669</v>
      </c>
      <c r="E2606" s="353" t="s">
        <v>122</v>
      </c>
      <c r="F2606" s="354">
        <v>1009591</v>
      </c>
      <c r="G2606" s="288" t="s">
        <v>117</v>
      </c>
      <c r="H2606" s="288"/>
      <c r="I2606" s="1"/>
      <c r="J2606" s="549"/>
      <c r="K2606" s="10"/>
      <c r="L2606" s="1"/>
      <c r="M2606" s="548"/>
      <c r="N2606" s="548"/>
    </row>
    <row r="2607" spans="2:14" s="5" customFormat="1" ht="110.25">
      <c r="B2607" s="1"/>
      <c r="C2607" s="351">
        <v>8020</v>
      </c>
      <c r="D2607" s="352" t="s">
        <v>2670</v>
      </c>
      <c r="E2607" s="353" t="s">
        <v>125</v>
      </c>
      <c r="F2607" s="354">
        <v>1192627</v>
      </c>
      <c r="G2607" s="288" t="s">
        <v>117</v>
      </c>
      <c r="H2607" s="288"/>
      <c r="I2607" s="1"/>
      <c r="J2607" s="549"/>
      <c r="K2607" s="10"/>
      <c r="L2607" s="1"/>
      <c r="M2607" s="548"/>
      <c r="N2607" s="548"/>
    </row>
    <row r="2608" spans="2:14" s="5" customFormat="1" ht="47.25">
      <c r="B2608" s="1"/>
      <c r="C2608" s="351">
        <v>8022</v>
      </c>
      <c r="D2608" s="352" t="s">
        <v>2671</v>
      </c>
      <c r="E2608" s="353" t="s">
        <v>125</v>
      </c>
      <c r="F2608" s="354">
        <v>682455</v>
      </c>
      <c r="G2608" s="288" t="s">
        <v>117</v>
      </c>
      <c r="H2608" s="288"/>
      <c r="I2608" s="1"/>
      <c r="J2608" s="549"/>
      <c r="K2608" s="10"/>
      <c r="L2608" s="1"/>
      <c r="M2608" s="548"/>
      <c r="N2608" s="548"/>
    </row>
    <row r="2609" spans="2:14" s="5" customFormat="1" ht="47.25">
      <c r="B2609" s="1"/>
      <c r="C2609" s="351">
        <v>8023</v>
      </c>
      <c r="D2609" s="352" t="s">
        <v>2672</v>
      </c>
      <c r="E2609" s="353" t="s">
        <v>125</v>
      </c>
      <c r="F2609" s="354">
        <v>944257</v>
      </c>
      <c r="G2609" s="288" t="s">
        <v>117</v>
      </c>
      <c r="H2609" s="288"/>
      <c r="I2609" s="1"/>
      <c r="J2609" s="549"/>
      <c r="K2609" s="10"/>
      <c r="L2609" s="1"/>
      <c r="M2609" s="548"/>
      <c r="N2609" s="548"/>
    </row>
    <row r="2610" spans="2:14" s="5" customFormat="1" ht="47.25">
      <c r="B2610" s="1"/>
      <c r="C2610" s="351">
        <v>8025</v>
      </c>
      <c r="D2610" s="352" t="s">
        <v>2673</v>
      </c>
      <c r="E2610" s="353" t="s">
        <v>125</v>
      </c>
      <c r="F2610" s="354">
        <v>502624</v>
      </c>
      <c r="G2610" s="288" t="s">
        <v>117</v>
      </c>
      <c r="H2610" s="288"/>
      <c r="I2610" s="1"/>
      <c r="J2610" s="549"/>
      <c r="K2610" s="10"/>
      <c r="L2610" s="1"/>
      <c r="M2610" s="548"/>
      <c r="N2610" s="548"/>
    </row>
    <row r="2611" spans="2:14" s="5" customFormat="1" ht="47.25">
      <c r="B2611" s="1"/>
      <c r="C2611" s="351">
        <v>8026</v>
      </c>
      <c r="D2611" s="352" t="s">
        <v>2674</v>
      </c>
      <c r="E2611" s="353" t="s">
        <v>125</v>
      </c>
      <c r="F2611" s="354">
        <v>799866</v>
      </c>
      <c r="G2611" s="288" t="s">
        <v>117</v>
      </c>
      <c r="H2611" s="288"/>
      <c r="I2611" s="1"/>
      <c r="J2611" s="549"/>
      <c r="K2611" s="10"/>
      <c r="L2611" s="1"/>
      <c r="M2611" s="548"/>
      <c r="N2611" s="548"/>
    </row>
    <row r="2612" spans="2:14" s="5" customFormat="1" ht="94.5">
      <c r="B2612" s="1"/>
      <c r="C2612" s="351">
        <v>8029</v>
      </c>
      <c r="D2612" s="352" t="s">
        <v>2675</v>
      </c>
      <c r="E2612" s="353" t="s">
        <v>125</v>
      </c>
      <c r="F2612" s="354">
        <v>10823332</v>
      </c>
      <c r="G2612" s="288" t="s">
        <v>117</v>
      </c>
      <c r="H2612" s="288"/>
      <c r="I2612" s="1"/>
      <c r="J2612" s="549"/>
      <c r="K2612" s="10"/>
      <c r="L2612" s="1"/>
      <c r="M2612" s="548"/>
      <c r="N2612" s="548"/>
    </row>
    <row r="2613" spans="2:14" s="5" customFormat="1" ht="141.75">
      <c r="B2613" s="1"/>
      <c r="C2613" s="351">
        <v>8033</v>
      </c>
      <c r="D2613" s="352" t="s">
        <v>2676</v>
      </c>
      <c r="E2613" s="353" t="s">
        <v>125</v>
      </c>
      <c r="F2613" s="354">
        <v>12230490</v>
      </c>
      <c r="G2613" s="288" t="s">
        <v>117</v>
      </c>
      <c r="H2613" s="288"/>
      <c r="I2613" s="1"/>
      <c r="J2613" s="549"/>
      <c r="K2613" s="10"/>
      <c r="L2613" s="1"/>
      <c r="M2613" s="548"/>
      <c r="N2613" s="548"/>
    </row>
    <row r="2614" spans="2:14" s="5" customFormat="1" ht="141.75">
      <c r="B2614" s="1"/>
      <c r="C2614" s="351">
        <v>8042</v>
      </c>
      <c r="D2614" s="352" t="s">
        <v>2677</v>
      </c>
      <c r="E2614" s="353" t="s">
        <v>122</v>
      </c>
      <c r="F2614" s="354">
        <v>1204567</v>
      </c>
      <c r="G2614" s="288" t="s">
        <v>117</v>
      </c>
      <c r="H2614" s="288"/>
      <c r="I2614" s="1"/>
      <c r="J2614" s="549"/>
      <c r="K2614" s="10"/>
      <c r="L2614" s="1"/>
      <c r="M2614" s="548"/>
      <c r="N2614" s="548"/>
    </row>
    <row r="2615" spans="2:14" s="5" customFormat="1" ht="141.75">
      <c r="B2615" s="1"/>
      <c r="C2615" s="351">
        <v>8043</v>
      </c>
      <c r="D2615" s="352" t="s">
        <v>2678</v>
      </c>
      <c r="E2615" s="353" t="s">
        <v>122</v>
      </c>
      <c r="F2615" s="354">
        <v>1404772</v>
      </c>
      <c r="G2615" s="288" t="s">
        <v>117</v>
      </c>
      <c r="H2615" s="288"/>
      <c r="I2615" s="1"/>
      <c r="J2615" s="549"/>
      <c r="K2615" s="10"/>
      <c r="L2615" s="1"/>
      <c r="M2615" s="548"/>
      <c r="N2615" s="548"/>
    </row>
    <row r="2616" spans="2:14" s="5" customFormat="1" ht="110.25">
      <c r="B2616" s="1"/>
      <c r="C2616" s="351">
        <v>8044</v>
      </c>
      <c r="D2616" s="352" t="s">
        <v>2679</v>
      </c>
      <c r="E2616" s="353" t="s">
        <v>125</v>
      </c>
      <c r="F2616" s="354">
        <v>2930300</v>
      </c>
      <c r="G2616" s="288" t="s">
        <v>117</v>
      </c>
      <c r="H2616" s="288"/>
      <c r="I2616" s="1"/>
      <c r="J2616" s="549"/>
      <c r="K2616" s="10"/>
      <c r="L2616" s="1"/>
      <c r="M2616" s="548"/>
      <c r="N2616" s="548"/>
    </row>
    <row r="2617" spans="2:14" s="5" customFormat="1" ht="110.25">
      <c r="B2617" s="1"/>
      <c r="C2617" s="351">
        <v>8045</v>
      </c>
      <c r="D2617" s="352" t="s">
        <v>2680</v>
      </c>
      <c r="E2617" s="353" t="s">
        <v>125</v>
      </c>
      <c r="F2617" s="354">
        <v>3735830</v>
      </c>
      <c r="G2617" s="288" t="s">
        <v>117</v>
      </c>
      <c r="H2617" s="288"/>
      <c r="I2617" s="1"/>
      <c r="J2617" s="549"/>
      <c r="K2617" s="10"/>
      <c r="L2617" s="1"/>
      <c r="M2617" s="548"/>
      <c r="N2617" s="548"/>
    </row>
    <row r="2618" spans="2:14" s="5" customFormat="1" ht="94.5">
      <c r="B2618" s="1"/>
      <c r="C2618" s="351">
        <v>8046</v>
      </c>
      <c r="D2618" s="352" t="s">
        <v>2681</v>
      </c>
      <c r="E2618" s="353" t="s">
        <v>125</v>
      </c>
      <c r="F2618" s="354">
        <v>4738943</v>
      </c>
      <c r="G2618" s="288" t="s">
        <v>117</v>
      </c>
      <c r="H2618" s="288"/>
      <c r="I2618" s="1"/>
      <c r="J2618" s="549"/>
      <c r="K2618" s="10"/>
      <c r="L2618" s="1"/>
      <c r="M2618" s="548"/>
      <c r="N2618" s="548"/>
    </row>
    <row r="2619" spans="2:14" s="5" customFormat="1" ht="110.25">
      <c r="B2619" s="1"/>
      <c r="C2619" s="351">
        <v>8047</v>
      </c>
      <c r="D2619" s="352" t="s">
        <v>2682</v>
      </c>
      <c r="E2619" s="353" t="s">
        <v>125</v>
      </c>
      <c r="F2619" s="354">
        <v>5677216</v>
      </c>
      <c r="G2619" s="288" t="s">
        <v>117</v>
      </c>
      <c r="H2619" s="288"/>
      <c r="I2619" s="1"/>
      <c r="J2619" s="549"/>
      <c r="K2619" s="10"/>
      <c r="L2619" s="1"/>
      <c r="M2619" s="548"/>
      <c r="N2619" s="548"/>
    </row>
    <row r="2620" spans="2:14" s="5" customFormat="1" ht="110.25">
      <c r="B2620" s="1"/>
      <c r="C2620" s="351">
        <v>8048</v>
      </c>
      <c r="D2620" s="352" t="s">
        <v>2683</v>
      </c>
      <c r="E2620" s="353" t="s">
        <v>125</v>
      </c>
      <c r="F2620" s="354">
        <v>3259523</v>
      </c>
      <c r="G2620" s="288" t="s">
        <v>117</v>
      </c>
      <c r="H2620" s="288"/>
      <c r="I2620" s="1"/>
      <c r="J2620" s="549"/>
      <c r="K2620" s="10"/>
      <c r="L2620" s="1"/>
      <c r="M2620" s="548"/>
      <c r="N2620" s="548"/>
    </row>
    <row r="2621" spans="2:14" s="5" customFormat="1" ht="110.25">
      <c r="B2621" s="1"/>
      <c r="C2621" s="351">
        <v>8049</v>
      </c>
      <c r="D2621" s="352" t="s">
        <v>2684</v>
      </c>
      <c r="E2621" s="353" t="s">
        <v>125</v>
      </c>
      <c r="F2621" s="354">
        <v>4321469</v>
      </c>
      <c r="G2621" s="288" t="s">
        <v>117</v>
      </c>
      <c r="H2621" s="288"/>
      <c r="I2621" s="1"/>
      <c r="J2621" s="549"/>
      <c r="K2621" s="10"/>
      <c r="L2621" s="1"/>
      <c r="M2621" s="548"/>
      <c r="N2621" s="548"/>
    </row>
    <row r="2622" spans="2:14" s="5" customFormat="1" ht="110.25">
      <c r="B2622" s="1"/>
      <c r="C2622" s="351">
        <v>8050</v>
      </c>
      <c r="D2622" s="352" t="s">
        <v>2685</v>
      </c>
      <c r="E2622" s="353" t="s">
        <v>125</v>
      </c>
      <c r="F2622" s="354">
        <v>4109178</v>
      </c>
      <c r="G2622" s="288" t="s">
        <v>117</v>
      </c>
      <c r="H2622" s="288"/>
      <c r="I2622" s="1"/>
      <c r="J2622" s="549"/>
      <c r="K2622" s="10"/>
      <c r="L2622" s="1"/>
      <c r="M2622" s="548"/>
      <c r="N2622" s="548"/>
    </row>
    <row r="2623" spans="2:14" s="5" customFormat="1" ht="110.25">
      <c r="B2623" s="1"/>
      <c r="C2623" s="351">
        <v>8051</v>
      </c>
      <c r="D2623" s="352" t="s">
        <v>2686</v>
      </c>
      <c r="E2623" s="353" t="s">
        <v>125</v>
      </c>
      <c r="F2623" s="354">
        <v>5718522</v>
      </c>
      <c r="G2623" s="288" t="s">
        <v>117</v>
      </c>
      <c r="H2623" s="288"/>
      <c r="I2623" s="1"/>
      <c r="J2623" s="549"/>
      <c r="K2623" s="10"/>
      <c r="L2623" s="1"/>
      <c r="M2623" s="548"/>
      <c r="N2623" s="548"/>
    </row>
    <row r="2624" spans="2:14" s="5" customFormat="1" ht="110.25">
      <c r="B2624" s="1"/>
      <c r="C2624" s="351">
        <v>8052</v>
      </c>
      <c r="D2624" s="352" t="s">
        <v>2687</v>
      </c>
      <c r="E2624" s="353" t="s">
        <v>125</v>
      </c>
      <c r="F2624" s="354">
        <v>7412238</v>
      </c>
      <c r="G2624" s="288" t="s">
        <v>117</v>
      </c>
      <c r="H2624" s="288"/>
      <c r="I2624" s="1"/>
      <c r="J2624" s="549"/>
      <c r="K2624" s="10"/>
      <c r="L2624" s="1"/>
      <c r="M2624" s="548"/>
      <c r="N2624" s="548"/>
    </row>
    <row r="2625" spans="2:14" s="5" customFormat="1" ht="31.5">
      <c r="B2625" s="1"/>
      <c r="C2625" s="351">
        <v>8053</v>
      </c>
      <c r="D2625" s="352" t="s">
        <v>2688</v>
      </c>
      <c r="E2625" s="353" t="s">
        <v>125</v>
      </c>
      <c r="F2625" s="354">
        <v>800575</v>
      </c>
      <c r="G2625" s="288" t="s">
        <v>117</v>
      </c>
      <c r="H2625" s="288"/>
      <c r="I2625" s="1"/>
      <c r="J2625" s="549"/>
      <c r="K2625" s="10"/>
      <c r="L2625" s="1"/>
      <c r="M2625" s="548"/>
      <c r="N2625" s="548"/>
    </row>
    <row r="2626" spans="2:14" s="5" customFormat="1" ht="31.5">
      <c r="B2626" s="1"/>
      <c r="C2626" s="351">
        <v>8058</v>
      </c>
      <c r="D2626" s="352" t="s">
        <v>2689</v>
      </c>
      <c r="E2626" s="353" t="s">
        <v>122</v>
      </c>
      <c r="F2626" s="354">
        <v>40988</v>
      </c>
      <c r="G2626" s="288" t="s">
        <v>117</v>
      </c>
      <c r="H2626" s="288"/>
      <c r="I2626" s="1"/>
      <c r="J2626" s="549"/>
      <c r="K2626" s="10"/>
      <c r="L2626" s="1"/>
      <c r="M2626" s="548"/>
      <c r="N2626" s="548"/>
    </row>
    <row r="2627" spans="2:14" s="5" customFormat="1" ht="47.25">
      <c r="B2627" s="1"/>
      <c r="C2627" s="351">
        <v>8060</v>
      </c>
      <c r="D2627" s="352" t="s">
        <v>2690</v>
      </c>
      <c r="E2627" s="353" t="s">
        <v>125</v>
      </c>
      <c r="F2627" s="354">
        <v>972929</v>
      </c>
      <c r="G2627" s="288" t="s">
        <v>117</v>
      </c>
      <c r="H2627" s="288"/>
      <c r="I2627" s="1"/>
      <c r="J2627" s="549"/>
      <c r="K2627" s="10"/>
      <c r="L2627" s="1"/>
      <c r="M2627" s="548"/>
      <c r="N2627" s="548"/>
    </row>
    <row r="2628" spans="2:14" s="5" customFormat="1" ht="47.25">
      <c r="B2628" s="1"/>
      <c r="C2628" s="351">
        <v>8076</v>
      </c>
      <c r="D2628" s="352" t="s">
        <v>2691</v>
      </c>
      <c r="E2628" s="353" t="s">
        <v>125</v>
      </c>
      <c r="F2628" s="354">
        <v>39208</v>
      </c>
      <c r="G2628" s="288" t="s">
        <v>117</v>
      </c>
      <c r="H2628" s="288"/>
      <c r="I2628" s="1"/>
      <c r="J2628" s="549"/>
      <c r="K2628" s="10"/>
      <c r="L2628" s="1"/>
      <c r="M2628" s="548"/>
      <c r="N2628" s="548"/>
    </row>
    <row r="2629" spans="2:14" s="5" customFormat="1" ht="47.25">
      <c r="B2629" s="1"/>
      <c r="C2629" s="351">
        <v>8077</v>
      </c>
      <c r="D2629" s="352" t="s">
        <v>2692</v>
      </c>
      <c r="E2629" s="353" t="s">
        <v>125</v>
      </c>
      <c r="F2629" s="354">
        <v>253529</v>
      </c>
      <c r="G2629" s="288" t="s">
        <v>117</v>
      </c>
      <c r="H2629" s="288"/>
      <c r="I2629" s="1"/>
      <c r="J2629" s="549"/>
      <c r="K2629" s="10"/>
      <c r="L2629" s="1"/>
      <c r="M2629" s="548"/>
      <c r="N2629" s="548"/>
    </row>
    <row r="2630" spans="2:14" s="5" customFormat="1" ht="47.25">
      <c r="B2630" s="1"/>
      <c r="C2630" s="351">
        <v>8078</v>
      </c>
      <c r="D2630" s="352" t="s">
        <v>2693</v>
      </c>
      <c r="E2630" s="353" t="s">
        <v>125</v>
      </c>
      <c r="F2630" s="354">
        <v>161549</v>
      </c>
      <c r="G2630" s="288" t="s">
        <v>117</v>
      </c>
      <c r="H2630" s="288"/>
      <c r="I2630" s="1"/>
      <c r="J2630" s="549"/>
      <c r="K2630" s="10"/>
      <c r="L2630" s="1"/>
      <c r="M2630" s="548"/>
      <c r="N2630" s="548"/>
    </row>
    <row r="2631" spans="2:14" s="5" customFormat="1" ht="47.25">
      <c r="B2631" s="1"/>
      <c r="C2631" s="351">
        <v>8079</v>
      </c>
      <c r="D2631" s="352" t="s">
        <v>2694</v>
      </c>
      <c r="E2631" s="353" t="s">
        <v>125</v>
      </c>
      <c r="F2631" s="354">
        <v>211297</v>
      </c>
      <c r="G2631" s="288" t="s">
        <v>117</v>
      </c>
      <c r="H2631" s="288"/>
      <c r="I2631" s="1"/>
      <c r="J2631" s="549"/>
      <c r="K2631" s="10"/>
      <c r="L2631" s="1"/>
      <c r="M2631" s="548"/>
      <c r="N2631" s="548"/>
    </row>
    <row r="2632" spans="2:14" s="5" customFormat="1" ht="110.25">
      <c r="B2632" s="1"/>
      <c r="C2632" s="351">
        <v>8080</v>
      </c>
      <c r="D2632" s="352" t="s">
        <v>2695</v>
      </c>
      <c r="E2632" s="353" t="s">
        <v>125</v>
      </c>
      <c r="F2632" s="354">
        <v>132000</v>
      </c>
      <c r="G2632" s="288" t="s">
        <v>117</v>
      </c>
      <c r="H2632" s="288"/>
      <c r="I2632" s="1"/>
      <c r="J2632" s="549"/>
      <c r="K2632" s="10"/>
      <c r="L2632" s="1"/>
      <c r="M2632" s="548"/>
      <c r="N2632" s="548"/>
    </row>
    <row r="2633" spans="2:14" s="5" customFormat="1" ht="31.5">
      <c r="B2633" s="1"/>
      <c r="C2633" s="351">
        <v>8081</v>
      </c>
      <c r="D2633" s="352" t="s">
        <v>2696</v>
      </c>
      <c r="E2633" s="353" t="s">
        <v>125</v>
      </c>
      <c r="F2633" s="354">
        <v>28289</v>
      </c>
      <c r="G2633" s="288" t="s">
        <v>117</v>
      </c>
      <c r="H2633" s="288"/>
      <c r="I2633" s="1"/>
      <c r="J2633" s="549"/>
      <c r="K2633" s="10"/>
      <c r="L2633" s="1"/>
      <c r="M2633" s="548"/>
      <c r="N2633" s="548"/>
    </row>
    <row r="2634" spans="2:14" s="5" customFormat="1" ht="78.75">
      <c r="B2634" s="1"/>
      <c r="C2634" s="351">
        <v>8082</v>
      </c>
      <c r="D2634" s="352" t="s">
        <v>2697</v>
      </c>
      <c r="E2634" s="353" t="s">
        <v>116</v>
      </c>
      <c r="F2634" s="354">
        <v>62167</v>
      </c>
      <c r="G2634" s="288" t="s">
        <v>117</v>
      </c>
      <c r="H2634" s="288"/>
      <c r="I2634" s="1"/>
      <c r="J2634" s="549"/>
      <c r="K2634" s="10"/>
      <c r="L2634" s="1"/>
      <c r="M2634" s="548"/>
      <c r="N2634" s="548"/>
    </row>
    <row r="2635" spans="2:14" s="5" customFormat="1" ht="78.75">
      <c r="B2635" s="1"/>
      <c r="C2635" s="351">
        <v>8083</v>
      </c>
      <c r="D2635" s="352" t="s">
        <v>2698</v>
      </c>
      <c r="E2635" s="353" t="s">
        <v>116</v>
      </c>
      <c r="F2635" s="354">
        <v>56667</v>
      </c>
      <c r="G2635" s="288" t="s">
        <v>117</v>
      </c>
      <c r="H2635" s="288"/>
      <c r="I2635" s="1"/>
      <c r="J2635" s="549"/>
      <c r="K2635" s="10"/>
      <c r="L2635" s="1"/>
      <c r="M2635" s="548"/>
      <c r="N2635" s="548"/>
    </row>
    <row r="2636" spans="2:14" s="5" customFormat="1" ht="78.75">
      <c r="B2636" s="1"/>
      <c r="C2636" s="351">
        <v>8084</v>
      </c>
      <c r="D2636" s="352" t="s">
        <v>2699</v>
      </c>
      <c r="E2636" s="353" t="s">
        <v>116</v>
      </c>
      <c r="F2636" s="354">
        <v>33667</v>
      </c>
      <c r="G2636" s="288" t="s">
        <v>117</v>
      </c>
      <c r="H2636" s="288"/>
      <c r="I2636" s="1"/>
      <c r="J2636" s="549"/>
      <c r="K2636" s="10"/>
      <c r="L2636" s="1"/>
      <c r="M2636" s="548"/>
      <c r="N2636" s="548"/>
    </row>
    <row r="2637" spans="2:14" s="5" customFormat="1" ht="63">
      <c r="B2637" s="1"/>
      <c r="C2637" s="351">
        <v>8086</v>
      </c>
      <c r="D2637" s="352" t="s">
        <v>2700</v>
      </c>
      <c r="E2637" s="353" t="s">
        <v>119</v>
      </c>
      <c r="F2637" s="354">
        <v>780889</v>
      </c>
      <c r="G2637" s="288" t="s">
        <v>117</v>
      </c>
      <c r="H2637" s="288"/>
      <c r="I2637" s="1"/>
      <c r="J2637" s="549"/>
      <c r="K2637" s="10"/>
      <c r="L2637" s="1"/>
      <c r="M2637" s="548"/>
      <c r="N2637" s="548"/>
    </row>
    <row r="2638" spans="2:14" s="5" customFormat="1" ht="63">
      <c r="B2638" s="1"/>
      <c r="C2638" s="351">
        <v>8087</v>
      </c>
      <c r="D2638" s="352" t="s">
        <v>2701</v>
      </c>
      <c r="E2638" s="353" t="s">
        <v>119</v>
      </c>
      <c r="F2638" s="354">
        <v>719275</v>
      </c>
      <c r="G2638" s="288" t="s">
        <v>117</v>
      </c>
      <c r="H2638" s="288"/>
      <c r="I2638" s="1"/>
      <c r="J2638" s="549"/>
      <c r="K2638" s="10"/>
      <c r="L2638" s="1"/>
      <c r="M2638" s="548"/>
      <c r="N2638" s="548"/>
    </row>
    <row r="2639" spans="2:14" s="5" customFormat="1" ht="63">
      <c r="B2639" s="1"/>
      <c r="C2639" s="351">
        <v>8088</v>
      </c>
      <c r="D2639" s="352" t="s">
        <v>2702</v>
      </c>
      <c r="E2639" s="353" t="s">
        <v>119</v>
      </c>
      <c r="F2639" s="354">
        <v>693923</v>
      </c>
      <c r="G2639" s="288" t="s">
        <v>117</v>
      </c>
      <c r="H2639" s="288"/>
      <c r="I2639" s="1"/>
      <c r="J2639" s="549"/>
      <c r="K2639" s="10"/>
      <c r="L2639" s="1"/>
      <c r="M2639" s="548"/>
      <c r="N2639" s="548"/>
    </row>
    <row r="2640" spans="2:14" s="5" customFormat="1" ht="94.5">
      <c r="B2640" s="1"/>
      <c r="C2640" s="351">
        <v>8089</v>
      </c>
      <c r="D2640" s="352" t="s">
        <v>2703</v>
      </c>
      <c r="E2640" s="353" t="s">
        <v>125</v>
      </c>
      <c r="F2640" s="354">
        <v>32130000</v>
      </c>
      <c r="G2640" s="288" t="s">
        <v>117</v>
      </c>
      <c r="H2640" s="288"/>
      <c r="I2640" s="1"/>
      <c r="J2640" s="549"/>
      <c r="K2640" s="10"/>
      <c r="L2640" s="1"/>
      <c r="M2640" s="548"/>
      <c r="N2640" s="548"/>
    </row>
    <row r="2641" spans="2:14" s="5" customFormat="1" ht="63">
      <c r="B2641" s="1"/>
      <c r="C2641" s="351">
        <v>8090</v>
      </c>
      <c r="D2641" s="352" t="s">
        <v>2704</v>
      </c>
      <c r="E2641" s="353" t="s">
        <v>116</v>
      </c>
      <c r="F2641" s="354">
        <v>375068</v>
      </c>
      <c r="G2641" s="288" t="s">
        <v>117</v>
      </c>
      <c r="H2641" s="288"/>
      <c r="I2641" s="1"/>
      <c r="J2641" s="549"/>
      <c r="K2641" s="10"/>
      <c r="L2641" s="1"/>
      <c r="M2641" s="548"/>
      <c r="N2641" s="548"/>
    </row>
    <row r="2642" spans="2:14" s="5" customFormat="1" ht="31.5">
      <c r="B2642" s="1"/>
      <c r="C2642" s="351">
        <v>8091</v>
      </c>
      <c r="D2642" s="352" t="s">
        <v>2705</v>
      </c>
      <c r="E2642" s="353" t="s">
        <v>125</v>
      </c>
      <c r="F2642" s="354">
        <v>6856</v>
      </c>
      <c r="G2642" s="288" t="s">
        <v>117</v>
      </c>
      <c r="H2642" s="288"/>
      <c r="I2642" s="1"/>
      <c r="J2642" s="549"/>
      <c r="K2642" s="10"/>
      <c r="L2642" s="1"/>
      <c r="M2642" s="548"/>
      <c r="N2642" s="548"/>
    </row>
    <row r="2643" spans="2:14" s="5" customFormat="1" ht="94.5">
      <c r="B2643" s="1"/>
      <c r="C2643" s="351">
        <v>8092</v>
      </c>
      <c r="D2643" s="352" t="s">
        <v>2706</v>
      </c>
      <c r="E2643" s="353" t="s">
        <v>125</v>
      </c>
      <c r="F2643" s="354">
        <v>32357</v>
      </c>
      <c r="G2643" s="288" t="s">
        <v>117</v>
      </c>
      <c r="H2643" s="288"/>
      <c r="I2643" s="1"/>
      <c r="J2643" s="549"/>
      <c r="K2643" s="10"/>
      <c r="L2643" s="1"/>
      <c r="M2643" s="548"/>
      <c r="N2643" s="548"/>
    </row>
    <row r="2644" spans="2:14" s="5" customFormat="1" ht="78.75">
      <c r="B2644" s="1"/>
      <c r="C2644" s="351">
        <v>8093</v>
      </c>
      <c r="D2644" s="352" t="s">
        <v>2707</v>
      </c>
      <c r="E2644" s="353" t="s">
        <v>125</v>
      </c>
      <c r="F2644" s="354">
        <v>36195</v>
      </c>
      <c r="G2644" s="288" t="s">
        <v>117</v>
      </c>
      <c r="H2644" s="288"/>
      <c r="I2644" s="1"/>
      <c r="J2644" s="549"/>
      <c r="K2644" s="10"/>
      <c r="L2644" s="1"/>
      <c r="M2644" s="548"/>
      <c r="N2644" s="548"/>
    </row>
    <row r="2645" spans="2:14" s="5" customFormat="1" ht="94.5">
      <c r="B2645" s="1"/>
      <c r="C2645" s="351">
        <v>8094</v>
      </c>
      <c r="D2645" s="352" t="s">
        <v>2708</v>
      </c>
      <c r="E2645" s="353" t="s">
        <v>125</v>
      </c>
      <c r="F2645" s="354">
        <v>303083</v>
      </c>
      <c r="G2645" s="288" t="s">
        <v>117</v>
      </c>
      <c r="H2645" s="288"/>
      <c r="I2645" s="1"/>
      <c r="J2645" s="549"/>
      <c r="K2645" s="10"/>
      <c r="L2645" s="1"/>
      <c r="M2645" s="548"/>
      <c r="N2645" s="548"/>
    </row>
    <row r="2646" spans="2:14" s="5" customFormat="1" ht="47.25">
      <c r="B2646" s="1"/>
      <c r="C2646" s="351">
        <v>8098</v>
      </c>
      <c r="D2646" s="352" t="s">
        <v>2709</v>
      </c>
      <c r="E2646" s="353" t="s">
        <v>125</v>
      </c>
      <c r="F2646" s="354">
        <v>273700</v>
      </c>
      <c r="G2646" s="288" t="s">
        <v>117</v>
      </c>
      <c r="H2646" s="288"/>
      <c r="I2646" s="1"/>
      <c r="J2646" s="549"/>
      <c r="K2646" s="10"/>
      <c r="L2646" s="1"/>
      <c r="M2646" s="548"/>
      <c r="N2646" s="548"/>
    </row>
    <row r="2647" spans="2:14" s="5" customFormat="1" ht="47.25">
      <c r="B2647" s="1"/>
      <c r="C2647" s="351">
        <v>8099</v>
      </c>
      <c r="D2647" s="352" t="s">
        <v>2710</v>
      </c>
      <c r="E2647" s="353" t="s">
        <v>119</v>
      </c>
      <c r="F2647" s="354">
        <v>167307</v>
      </c>
      <c r="G2647" s="288" t="s">
        <v>117</v>
      </c>
      <c r="H2647" s="288"/>
      <c r="I2647" s="1"/>
      <c r="J2647" s="549"/>
      <c r="K2647" s="10"/>
      <c r="L2647" s="1"/>
      <c r="M2647" s="548"/>
      <c r="N2647" s="548"/>
    </row>
    <row r="2648" spans="2:14" s="5" customFormat="1" ht="126">
      <c r="B2648" s="1"/>
      <c r="C2648" s="351">
        <v>8100</v>
      </c>
      <c r="D2648" s="352" t="s">
        <v>2711</v>
      </c>
      <c r="E2648" s="353" t="s">
        <v>125</v>
      </c>
      <c r="F2648" s="354">
        <v>623085</v>
      </c>
      <c r="G2648" s="288" t="s">
        <v>117</v>
      </c>
      <c r="H2648" s="288"/>
      <c r="I2648" s="1"/>
      <c r="J2648" s="549"/>
      <c r="K2648" s="10"/>
      <c r="L2648" s="1"/>
      <c r="M2648" s="548"/>
      <c r="N2648" s="548"/>
    </row>
    <row r="2649" spans="2:14" s="5" customFormat="1" ht="126">
      <c r="B2649" s="1"/>
      <c r="C2649" s="351">
        <v>8101</v>
      </c>
      <c r="D2649" s="352" t="s">
        <v>2712</v>
      </c>
      <c r="E2649" s="353" t="s">
        <v>125</v>
      </c>
      <c r="F2649" s="354">
        <v>1576278</v>
      </c>
      <c r="G2649" s="288" t="s">
        <v>117</v>
      </c>
      <c r="H2649" s="288"/>
      <c r="I2649" s="1"/>
      <c r="J2649" s="549"/>
      <c r="K2649" s="10"/>
      <c r="L2649" s="1"/>
      <c r="M2649" s="548"/>
      <c r="N2649" s="548"/>
    </row>
    <row r="2650" spans="2:14" s="5" customFormat="1" ht="94.5">
      <c r="B2650" s="1"/>
      <c r="C2650" s="351">
        <v>8102</v>
      </c>
      <c r="D2650" s="352" t="s">
        <v>2713</v>
      </c>
      <c r="E2650" s="353" t="s">
        <v>122</v>
      </c>
      <c r="F2650" s="354">
        <v>165838</v>
      </c>
      <c r="G2650" s="288" t="s">
        <v>117</v>
      </c>
      <c r="H2650" s="288"/>
      <c r="I2650" s="1"/>
      <c r="J2650" s="549"/>
      <c r="K2650" s="10"/>
      <c r="L2650" s="1"/>
      <c r="M2650" s="548"/>
      <c r="N2650" s="548"/>
    </row>
    <row r="2651" spans="2:14" s="5" customFormat="1" ht="63">
      <c r="B2651" s="1"/>
      <c r="C2651" s="351">
        <v>8103</v>
      </c>
      <c r="D2651" s="352" t="s">
        <v>2714</v>
      </c>
      <c r="E2651" s="353" t="s">
        <v>116</v>
      </c>
      <c r="F2651" s="354">
        <v>19949</v>
      </c>
      <c r="G2651" s="288" t="s">
        <v>117</v>
      </c>
      <c r="H2651" s="288"/>
      <c r="I2651" s="1"/>
      <c r="J2651" s="549"/>
      <c r="K2651" s="10"/>
      <c r="L2651" s="1"/>
      <c r="M2651" s="548"/>
      <c r="N2651" s="548"/>
    </row>
    <row r="2652" spans="2:14" s="5" customFormat="1" ht="94.5">
      <c r="B2652" s="1"/>
      <c r="C2652" s="351">
        <v>8104</v>
      </c>
      <c r="D2652" s="352" t="s">
        <v>2715</v>
      </c>
      <c r="E2652" s="353" t="s">
        <v>116</v>
      </c>
      <c r="F2652" s="354">
        <v>89202</v>
      </c>
      <c r="G2652" s="288" t="s">
        <v>117</v>
      </c>
      <c r="H2652" s="288"/>
      <c r="I2652" s="1"/>
      <c r="J2652" s="549"/>
      <c r="K2652" s="10"/>
      <c r="L2652" s="1"/>
      <c r="M2652" s="548"/>
      <c r="N2652" s="548"/>
    </row>
    <row r="2653" spans="2:14" s="5" customFormat="1" ht="47.25">
      <c r="B2653" s="1"/>
      <c r="C2653" s="351">
        <v>8106</v>
      </c>
      <c r="D2653" s="352" t="s">
        <v>2716</v>
      </c>
      <c r="E2653" s="353" t="s">
        <v>116</v>
      </c>
      <c r="F2653" s="354">
        <v>106382</v>
      </c>
      <c r="G2653" s="288" t="s">
        <v>117</v>
      </c>
      <c r="H2653" s="288"/>
      <c r="I2653" s="1"/>
      <c r="J2653" s="549"/>
      <c r="K2653" s="10"/>
      <c r="L2653" s="1"/>
      <c r="M2653" s="548"/>
      <c r="N2653" s="548"/>
    </row>
    <row r="2654" spans="2:14" s="5" customFormat="1" ht="63">
      <c r="B2654" s="1"/>
      <c r="C2654" s="351">
        <v>8107</v>
      </c>
      <c r="D2654" s="352" t="s">
        <v>2717</v>
      </c>
      <c r="E2654" s="353" t="s">
        <v>125</v>
      </c>
      <c r="F2654" s="354">
        <v>37078</v>
      </c>
      <c r="G2654" s="288" t="s">
        <v>117</v>
      </c>
      <c r="H2654" s="288"/>
      <c r="I2654" s="1"/>
      <c r="J2654" s="549"/>
      <c r="K2654" s="10"/>
      <c r="L2654" s="1"/>
      <c r="M2654" s="548"/>
      <c r="N2654" s="548"/>
    </row>
    <row r="2655" spans="2:14" s="5" customFormat="1" ht="63">
      <c r="B2655" s="1"/>
      <c r="C2655" s="351">
        <v>8109</v>
      </c>
      <c r="D2655" s="352" t="s">
        <v>2718</v>
      </c>
      <c r="E2655" s="353" t="s">
        <v>122</v>
      </c>
      <c r="F2655" s="354">
        <v>52053</v>
      </c>
      <c r="G2655" s="288" t="s">
        <v>117</v>
      </c>
      <c r="H2655" s="288"/>
      <c r="I2655" s="1"/>
      <c r="J2655" s="549"/>
      <c r="K2655" s="10"/>
      <c r="L2655" s="1"/>
      <c r="M2655" s="548"/>
      <c r="N2655" s="548"/>
    </row>
    <row r="2656" spans="2:14" s="5" customFormat="1" ht="63">
      <c r="B2656" s="1"/>
      <c r="C2656" s="351">
        <v>8110</v>
      </c>
      <c r="D2656" s="352" t="s">
        <v>2719</v>
      </c>
      <c r="E2656" s="353" t="s">
        <v>122</v>
      </c>
      <c r="F2656" s="354">
        <v>67884</v>
      </c>
      <c r="G2656" s="288" t="s">
        <v>117</v>
      </c>
      <c r="H2656" s="288"/>
      <c r="I2656" s="1"/>
      <c r="J2656" s="549"/>
      <c r="K2656" s="10"/>
      <c r="L2656" s="1"/>
      <c r="M2656" s="548"/>
      <c r="N2656" s="548"/>
    </row>
    <row r="2657" spans="2:14" s="5" customFormat="1" ht="94.5">
      <c r="B2657" s="1"/>
      <c r="C2657" s="351">
        <v>8111</v>
      </c>
      <c r="D2657" s="352" t="s">
        <v>2720</v>
      </c>
      <c r="E2657" s="353" t="s">
        <v>122</v>
      </c>
      <c r="F2657" s="354">
        <v>201638</v>
      </c>
      <c r="G2657" s="288" t="s">
        <v>117</v>
      </c>
      <c r="H2657" s="288"/>
      <c r="I2657" s="1"/>
      <c r="J2657" s="549"/>
      <c r="K2657" s="10"/>
      <c r="L2657" s="1"/>
      <c r="M2657" s="548"/>
      <c r="N2657" s="548"/>
    </row>
    <row r="2658" spans="2:14" s="5" customFormat="1" ht="31.5">
      <c r="B2658" s="1"/>
      <c r="C2658" s="351">
        <v>8112</v>
      </c>
      <c r="D2658" s="352" t="s">
        <v>2721</v>
      </c>
      <c r="E2658" s="353" t="s">
        <v>125</v>
      </c>
      <c r="F2658" s="354">
        <v>152346</v>
      </c>
      <c r="G2658" s="288" t="s">
        <v>117</v>
      </c>
      <c r="H2658" s="288"/>
      <c r="I2658" s="1"/>
      <c r="J2658" s="549"/>
      <c r="K2658" s="10"/>
      <c r="L2658" s="1"/>
      <c r="M2658" s="548"/>
      <c r="N2658" s="548"/>
    </row>
    <row r="2659" spans="2:14" s="5" customFormat="1" ht="47.25">
      <c r="B2659" s="1"/>
      <c r="C2659" s="351">
        <v>8113</v>
      </c>
      <c r="D2659" s="352" t="s">
        <v>2722</v>
      </c>
      <c r="E2659" s="353" t="s">
        <v>125</v>
      </c>
      <c r="F2659" s="354">
        <v>76174</v>
      </c>
      <c r="G2659" s="288" t="s">
        <v>117</v>
      </c>
      <c r="H2659" s="288"/>
      <c r="I2659" s="1"/>
      <c r="J2659" s="549"/>
      <c r="K2659" s="10"/>
      <c r="L2659" s="1"/>
      <c r="M2659" s="548"/>
      <c r="N2659" s="548"/>
    </row>
    <row r="2660" spans="2:14" s="5" customFormat="1" ht="78.75">
      <c r="B2660" s="1"/>
      <c r="C2660" s="351">
        <v>8114</v>
      </c>
      <c r="D2660" s="352" t="s">
        <v>2723</v>
      </c>
      <c r="E2660" s="353" t="s">
        <v>122</v>
      </c>
      <c r="F2660" s="354">
        <v>19143</v>
      </c>
      <c r="G2660" s="288" t="s">
        <v>117</v>
      </c>
      <c r="H2660" s="288"/>
      <c r="I2660" s="1"/>
      <c r="J2660" s="549"/>
      <c r="K2660" s="10"/>
      <c r="L2660" s="1"/>
      <c r="M2660" s="548"/>
      <c r="N2660" s="548"/>
    </row>
    <row r="2661" spans="2:14" s="5" customFormat="1" ht="78.75">
      <c r="B2661" s="1"/>
      <c r="C2661" s="351">
        <v>8115</v>
      </c>
      <c r="D2661" s="352" t="s">
        <v>2724</v>
      </c>
      <c r="E2661" s="353" t="s">
        <v>125</v>
      </c>
      <c r="F2661" s="354">
        <v>144332</v>
      </c>
      <c r="G2661" s="288" t="s">
        <v>117</v>
      </c>
      <c r="H2661" s="288" t="s">
        <v>145</v>
      </c>
      <c r="I2661" s="1"/>
      <c r="J2661" s="549"/>
      <c r="K2661" s="10"/>
      <c r="L2661" s="1"/>
      <c r="M2661" s="548"/>
      <c r="N2661" s="548"/>
    </row>
    <row r="2662" spans="2:14" s="5" customFormat="1" ht="78.75">
      <c r="B2662" s="1"/>
      <c r="C2662" s="351">
        <v>8116</v>
      </c>
      <c r="D2662" s="352" t="s">
        <v>2725</v>
      </c>
      <c r="E2662" s="353" t="s">
        <v>125</v>
      </c>
      <c r="F2662" s="354">
        <v>4138765</v>
      </c>
      <c r="G2662" s="288" t="s">
        <v>117</v>
      </c>
      <c r="H2662" s="288"/>
      <c r="I2662" s="1"/>
      <c r="J2662" s="549"/>
      <c r="K2662" s="10"/>
      <c r="L2662" s="1"/>
      <c r="M2662" s="548"/>
      <c r="N2662" s="548"/>
    </row>
    <row r="2663" spans="2:14" s="5" customFormat="1" ht="63">
      <c r="B2663" s="1"/>
      <c r="C2663" s="351">
        <v>8117</v>
      </c>
      <c r="D2663" s="352" t="s">
        <v>2726</v>
      </c>
      <c r="E2663" s="353" t="s">
        <v>122</v>
      </c>
      <c r="F2663" s="354">
        <v>37890</v>
      </c>
      <c r="G2663" s="288" t="s">
        <v>117</v>
      </c>
      <c r="H2663" s="288"/>
      <c r="I2663" s="1"/>
      <c r="J2663" s="549"/>
      <c r="K2663" s="10"/>
      <c r="L2663" s="1"/>
      <c r="M2663" s="548"/>
      <c r="N2663" s="548"/>
    </row>
    <row r="2664" spans="2:14" s="5" customFormat="1" ht="63">
      <c r="B2664" s="1"/>
      <c r="C2664" s="351">
        <v>8118</v>
      </c>
      <c r="D2664" s="352" t="s">
        <v>2727</v>
      </c>
      <c r="E2664" s="353" t="s">
        <v>122</v>
      </c>
      <c r="F2664" s="354">
        <v>32484</v>
      </c>
      <c r="G2664" s="288" t="s">
        <v>117</v>
      </c>
      <c r="H2664" s="288"/>
      <c r="I2664" s="1"/>
      <c r="J2664" s="549"/>
      <c r="K2664" s="10"/>
      <c r="L2664" s="1"/>
      <c r="M2664" s="548"/>
      <c r="N2664" s="548"/>
    </row>
    <row r="2665" spans="2:14" s="5" customFormat="1" ht="31.5">
      <c r="B2665" s="1"/>
      <c r="C2665" s="351">
        <v>8119</v>
      </c>
      <c r="D2665" s="352" t="s">
        <v>2728</v>
      </c>
      <c r="E2665" s="353" t="s">
        <v>125</v>
      </c>
      <c r="F2665" s="354">
        <v>351422</v>
      </c>
      <c r="G2665" s="288" t="s">
        <v>117</v>
      </c>
      <c r="H2665" s="288"/>
      <c r="I2665" s="1"/>
      <c r="J2665" s="549"/>
      <c r="K2665" s="10"/>
      <c r="L2665" s="1"/>
      <c r="M2665" s="548"/>
      <c r="N2665" s="548"/>
    </row>
    <row r="2666" spans="2:14" s="5" customFormat="1" ht="126">
      <c r="B2666" s="1"/>
      <c r="C2666" s="351">
        <v>8120</v>
      </c>
      <c r="D2666" s="352" t="s">
        <v>2729</v>
      </c>
      <c r="E2666" s="353" t="s">
        <v>125</v>
      </c>
      <c r="F2666" s="354">
        <v>1770681</v>
      </c>
      <c r="G2666" s="288" t="s">
        <v>117</v>
      </c>
      <c r="H2666" s="288" t="s">
        <v>145</v>
      </c>
      <c r="I2666" s="1"/>
      <c r="J2666" s="549"/>
      <c r="K2666" s="10"/>
      <c r="L2666" s="1"/>
      <c r="M2666" s="548"/>
      <c r="N2666" s="548"/>
    </row>
    <row r="2667" spans="2:14" s="5" customFormat="1" ht="126">
      <c r="B2667" s="1"/>
      <c r="C2667" s="351">
        <v>8121</v>
      </c>
      <c r="D2667" s="352" t="s">
        <v>2730</v>
      </c>
      <c r="E2667" s="353" t="s">
        <v>125</v>
      </c>
      <c r="F2667" s="354">
        <v>1932147</v>
      </c>
      <c r="G2667" s="288" t="s">
        <v>117</v>
      </c>
      <c r="H2667" s="288" t="s">
        <v>145</v>
      </c>
      <c r="I2667" s="1"/>
      <c r="J2667" s="549"/>
      <c r="K2667" s="10"/>
      <c r="L2667" s="1"/>
      <c r="M2667" s="548"/>
      <c r="N2667" s="548"/>
    </row>
    <row r="2668" spans="2:14" s="5" customFormat="1" ht="110.25">
      <c r="B2668" s="1"/>
      <c r="C2668" s="351">
        <v>8122</v>
      </c>
      <c r="D2668" s="352" t="s">
        <v>2731</v>
      </c>
      <c r="E2668" s="353" t="s">
        <v>125</v>
      </c>
      <c r="F2668" s="354">
        <v>797328</v>
      </c>
      <c r="G2668" s="288" t="s">
        <v>117</v>
      </c>
      <c r="H2668" s="288" t="s">
        <v>145</v>
      </c>
      <c r="I2668" s="1"/>
      <c r="J2668" s="549"/>
      <c r="K2668" s="10"/>
      <c r="L2668" s="1"/>
      <c r="M2668" s="548"/>
      <c r="N2668" s="548"/>
    </row>
    <row r="2669" spans="2:14" s="5" customFormat="1" ht="47.25">
      <c r="B2669" s="1"/>
      <c r="C2669" s="351">
        <v>8123</v>
      </c>
      <c r="D2669" s="352" t="s">
        <v>2732</v>
      </c>
      <c r="E2669" s="353" t="s">
        <v>116</v>
      </c>
      <c r="F2669" s="354">
        <v>76942</v>
      </c>
      <c r="G2669" s="288" t="s">
        <v>117</v>
      </c>
      <c r="H2669" s="288"/>
      <c r="I2669" s="1"/>
      <c r="J2669" s="549"/>
      <c r="K2669" s="10"/>
      <c r="L2669" s="1"/>
      <c r="M2669" s="548"/>
      <c r="N2669" s="548"/>
    </row>
    <row r="2670" spans="2:14" s="5" customFormat="1" ht="47.25">
      <c r="B2670" s="1"/>
      <c r="C2670" s="351">
        <v>8124</v>
      </c>
      <c r="D2670" s="352" t="s">
        <v>2733</v>
      </c>
      <c r="E2670" s="353" t="s">
        <v>125</v>
      </c>
      <c r="F2670" s="354">
        <v>20973554</v>
      </c>
      <c r="G2670" s="288" t="s">
        <v>117</v>
      </c>
      <c r="H2670" s="288"/>
      <c r="I2670" s="1"/>
      <c r="J2670" s="549"/>
      <c r="K2670" s="10"/>
      <c r="L2670" s="1"/>
      <c r="M2670" s="548"/>
      <c r="N2670" s="548"/>
    </row>
    <row r="2671" spans="2:14" s="5" customFormat="1" ht="63">
      <c r="B2671" s="1"/>
      <c r="C2671" s="351">
        <v>8125</v>
      </c>
      <c r="D2671" s="352" t="s">
        <v>2734</v>
      </c>
      <c r="E2671" s="353" t="s">
        <v>125</v>
      </c>
      <c r="F2671" s="354">
        <v>57443</v>
      </c>
      <c r="G2671" s="288" t="s">
        <v>117</v>
      </c>
      <c r="H2671" s="288"/>
      <c r="I2671" s="1"/>
      <c r="J2671" s="549"/>
      <c r="K2671" s="10"/>
      <c r="L2671" s="1"/>
      <c r="M2671" s="548"/>
      <c r="N2671" s="548"/>
    </row>
    <row r="2672" spans="2:14" s="5" customFormat="1" ht="63">
      <c r="B2672" s="1"/>
      <c r="C2672" s="351">
        <v>8126</v>
      </c>
      <c r="D2672" s="352" t="s">
        <v>2735</v>
      </c>
      <c r="E2672" s="353" t="s">
        <v>122</v>
      </c>
      <c r="F2672" s="354">
        <v>174266</v>
      </c>
      <c r="G2672" s="288" t="s">
        <v>117</v>
      </c>
      <c r="H2672" s="288"/>
      <c r="I2672" s="1"/>
      <c r="J2672" s="549"/>
      <c r="K2672" s="10"/>
      <c r="L2672" s="1"/>
      <c r="M2672" s="548"/>
      <c r="N2672" s="548"/>
    </row>
    <row r="2673" spans="2:14" s="5" customFormat="1" ht="47.25">
      <c r="B2673" s="1"/>
      <c r="C2673" s="351">
        <v>8127</v>
      </c>
      <c r="D2673" s="352" t="s">
        <v>2736</v>
      </c>
      <c r="E2673" s="353" t="s">
        <v>125</v>
      </c>
      <c r="F2673" s="354">
        <v>22341557</v>
      </c>
      <c r="G2673" s="288" t="s">
        <v>117</v>
      </c>
      <c r="H2673" s="288"/>
      <c r="I2673" s="1"/>
      <c r="J2673" s="549"/>
      <c r="K2673" s="10"/>
      <c r="L2673" s="1"/>
      <c r="M2673" s="548"/>
      <c r="N2673" s="548"/>
    </row>
    <row r="2674" spans="2:14" s="5" customFormat="1" ht="47.25">
      <c r="B2674" s="1"/>
      <c r="C2674" s="351">
        <v>8128</v>
      </c>
      <c r="D2674" s="352" t="s">
        <v>2737</v>
      </c>
      <c r="E2674" s="353" t="s">
        <v>125</v>
      </c>
      <c r="F2674" s="354">
        <v>26487730</v>
      </c>
      <c r="G2674" s="288" t="s">
        <v>117</v>
      </c>
      <c r="H2674" s="288"/>
      <c r="I2674" s="1"/>
      <c r="J2674" s="549"/>
      <c r="K2674" s="10"/>
      <c r="L2674" s="1"/>
      <c r="M2674" s="548"/>
      <c r="N2674" s="548"/>
    </row>
    <row r="2675" spans="2:14" s="5" customFormat="1" ht="47.25">
      <c r="B2675" s="1"/>
      <c r="C2675" s="351">
        <v>8129</v>
      </c>
      <c r="D2675" s="352" t="s">
        <v>2738</v>
      </c>
      <c r="E2675" s="353" t="s">
        <v>122</v>
      </c>
      <c r="F2675" s="354">
        <v>66621</v>
      </c>
      <c r="G2675" s="288" t="s">
        <v>117</v>
      </c>
      <c r="H2675" s="288"/>
      <c r="I2675" s="1"/>
      <c r="J2675" s="549"/>
      <c r="K2675" s="10"/>
      <c r="L2675" s="1"/>
      <c r="M2675" s="548"/>
      <c r="N2675" s="548"/>
    </row>
    <row r="2676" spans="2:14" s="5" customFormat="1" ht="47.25">
      <c r="B2676" s="1"/>
      <c r="C2676" s="351">
        <v>8130</v>
      </c>
      <c r="D2676" s="352" t="s">
        <v>2739</v>
      </c>
      <c r="E2676" s="353" t="s">
        <v>122</v>
      </c>
      <c r="F2676" s="354">
        <v>44550</v>
      </c>
      <c r="G2676" s="288" t="s">
        <v>117</v>
      </c>
      <c r="H2676" s="288"/>
      <c r="I2676" s="1"/>
      <c r="J2676" s="549"/>
      <c r="K2676" s="10"/>
      <c r="L2676" s="1"/>
      <c r="M2676" s="548"/>
      <c r="N2676" s="548"/>
    </row>
    <row r="2677" spans="2:14" s="5" customFormat="1" ht="31.5">
      <c r="B2677" s="1"/>
      <c r="C2677" s="351">
        <v>8131</v>
      </c>
      <c r="D2677" s="352" t="s">
        <v>2740</v>
      </c>
      <c r="E2677" s="353" t="s">
        <v>122</v>
      </c>
      <c r="F2677" s="354">
        <v>2250</v>
      </c>
      <c r="G2677" s="288" t="s">
        <v>117</v>
      </c>
      <c r="H2677" s="288"/>
      <c r="I2677" s="1"/>
      <c r="J2677" s="549"/>
      <c r="K2677" s="10"/>
      <c r="L2677" s="1"/>
      <c r="M2677" s="548"/>
      <c r="N2677" s="548"/>
    </row>
    <row r="2678" spans="2:14" s="5" customFormat="1" ht="47.25">
      <c r="B2678" s="1"/>
      <c r="C2678" s="351">
        <v>8132</v>
      </c>
      <c r="D2678" s="352" t="s">
        <v>2741</v>
      </c>
      <c r="E2678" s="353" t="s">
        <v>125</v>
      </c>
      <c r="F2678" s="354">
        <v>21173714</v>
      </c>
      <c r="G2678" s="288" t="s">
        <v>117</v>
      </c>
      <c r="H2678" s="288"/>
      <c r="I2678" s="1"/>
      <c r="J2678" s="549"/>
      <c r="K2678" s="10"/>
      <c r="L2678" s="1"/>
      <c r="M2678" s="548"/>
      <c r="N2678" s="548"/>
    </row>
    <row r="2679" spans="2:14" s="5" customFormat="1" ht="47.25">
      <c r="B2679" s="1"/>
      <c r="C2679" s="351">
        <v>8133</v>
      </c>
      <c r="D2679" s="352" t="s">
        <v>2742</v>
      </c>
      <c r="E2679" s="353" t="s">
        <v>122</v>
      </c>
      <c r="F2679" s="354">
        <v>5983</v>
      </c>
      <c r="G2679" s="288" t="s">
        <v>117</v>
      </c>
      <c r="H2679" s="288"/>
      <c r="I2679" s="1"/>
      <c r="J2679" s="549"/>
      <c r="K2679" s="10"/>
      <c r="L2679" s="1"/>
      <c r="M2679" s="548"/>
      <c r="N2679" s="548"/>
    </row>
    <row r="2680" spans="2:14" s="5" customFormat="1" ht="126">
      <c r="B2680" s="1"/>
      <c r="C2680" s="351">
        <v>8134</v>
      </c>
      <c r="D2680" s="352" t="s">
        <v>2743</v>
      </c>
      <c r="E2680" s="353" t="s">
        <v>125</v>
      </c>
      <c r="F2680" s="354">
        <v>737796</v>
      </c>
      <c r="G2680" s="288" t="s">
        <v>117</v>
      </c>
      <c r="H2680" s="288" t="s">
        <v>145</v>
      </c>
      <c r="I2680" s="1"/>
      <c r="J2680" s="549"/>
      <c r="K2680" s="10"/>
      <c r="L2680" s="1"/>
      <c r="M2680" s="548"/>
      <c r="N2680" s="548"/>
    </row>
    <row r="2681" spans="2:14" s="5" customFormat="1" ht="63">
      <c r="B2681" s="1"/>
      <c r="C2681" s="351">
        <v>8135</v>
      </c>
      <c r="D2681" s="352" t="s">
        <v>2744</v>
      </c>
      <c r="E2681" s="353" t="s">
        <v>122</v>
      </c>
      <c r="F2681" s="354">
        <v>577573</v>
      </c>
      <c r="G2681" s="288" t="s">
        <v>117</v>
      </c>
      <c r="H2681" s="288"/>
      <c r="I2681" s="1"/>
      <c r="J2681" s="549"/>
      <c r="K2681" s="10"/>
      <c r="L2681" s="1"/>
      <c r="M2681" s="548"/>
      <c r="N2681" s="548"/>
    </row>
    <row r="2682" spans="2:14" s="5" customFormat="1" ht="47.25">
      <c r="B2682" s="1"/>
      <c r="C2682" s="351">
        <v>8136</v>
      </c>
      <c r="D2682" s="352" t="s">
        <v>2745</v>
      </c>
      <c r="E2682" s="353" t="s">
        <v>122</v>
      </c>
      <c r="F2682" s="354">
        <v>72278</v>
      </c>
      <c r="G2682" s="288" t="s">
        <v>117</v>
      </c>
      <c r="H2682" s="288"/>
      <c r="I2682" s="1"/>
      <c r="J2682" s="549"/>
      <c r="K2682" s="10"/>
      <c r="L2682" s="1"/>
      <c r="M2682" s="548"/>
      <c r="N2682" s="548"/>
    </row>
    <row r="2683" spans="2:14" s="5" customFormat="1" ht="47.25">
      <c r="B2683" s="1"/>
      <c r="C2683" s="351">
        <v>8138</v>
      </c>
      <c r="D2683" s="352" t="s">
        <v>2746</v>
      </c>
      <c r="E2683" s="353" t="s">
        <v>122</v>
      </c>
      <c r="F2683" s="354">
        <v>101136</v>
      </c>
      <c r="G2683" s="288" t="s">
        <v>117</v>
      </c>
      <c r="H2683" s="288"/>
      <c r="I2683" s="1"/>
      <c r="J2683" s="549"/>
      <c r="K2683" s="10"/>
      <c r="L2683" s="1"/>
      <c r="M2683" s="548"/>
      <c r="N2683" s="548"/>
    </row>
    <row r="2684" spans="2:14" s="5" customFormat="1" ht="63">
      <c r="B2684" s="1"/>
      <c r="C2684" s="351">
        <v>8139</v>
      </c>
      <c r="D2684" s="352" t="s">
        <v>2747</v>
      </c>
      <c r="E2684" s="353" t="s">
        <v>119</v>
      </c>
      <c r="F2684" s="354">
        <v>481813</v>
      </c>
      <c r="G2684" s="288" t="s">
        <v>117</v>
      </c>
      <c r="H2684" s="288"/>
      <c r="I2684" s="1"/>
      <c r="J2684" s="549"/>
      <c r="K2684" s="10"/>
      <c r="L2684" s="1"/>
      <c r="M2684" s="548"/>
      <c r="N2684" s="548"/>
    </row>
    <row r="2685" spans="2:14" s="5" customFormat="1" ht="126">
      <c r="B2685" s="1"/>
      <c r="C2685" s="351">
        <v>8140</v>
      </c>
      <c r="D2685" s="352" t="s">
        <v>2748</v>
      </c>
      <c r="E2685" s="353" t="s">
        <v>125</v>
      </c>
      <c r="F2685" s="354">
        <v>986427</v>
      </c>
      <c r="G2685" s="288" t="s">
        <v>117</v>
      </c>
      <c r="H2685" s="288" t="s">
        <v>145</v>
      </c>
      <c r="I2685" s="1"/>
      <c r="J2685" s="549"/>
      <c r="K2685" s="10"/>
      <c r="L2685" s="1"/>
      <c r="M2685" s="548"/>
      <c r="N2685" s="548"/>
    </row>
    <row r="2686" spans="2:14" s="5" customFormat="1" ht="47.25">
      <c r="B2686" s="1"/>
      <c r="C2686" s="351">
        <v>8142</v>
      </c>
      <c r="D2686" s="352" t="s">
        <v>2749</v>
      </c>
      <c r="E2686" s="353" t="s">
        <v>122</v>
      </c>
      <c r="F2686" s="354">
        <v>81069</v>
      </c>
      <c r="G2686" s="288" t="s">
        <v>117</v>
      </c>
      <c r="H2686" s="288"/>
      <c r="I2686" s="1"/>
      <c r="J2686" s="549"/>
      <c r="K2686" s="10"/>
      <c r="L2686" s="1"/>
      <c r="M2686" s="548"/>
      <c r="N2686" s="548"/>
    </row>
    <row r="2687" spans="2:14" s="5" customFormat="1" ht="126">
      <c r="B2687" s="1"/>
      <c r="C2687" s="351">
        <v>8143</v>
      </c>
      <c r="D2687" s="352" t="s">
        <v>2750</v>
      </c>
      <c r="E2687" s="353" t="s">
        <v>125</v>
      </c>
      <c r="F2687" s="354">
        <v>2272113</v>
      </c>
      <c r="G2687" s="288" t="s">
        <v>117</v>
      </c>
      <c r="H2687" s="288" t="s">
        <v>145</v>
      </c>
      <c r="I2687" s="1"/>
      <c r="J2687" s="549"/>
      <c r="K2687" s="10"/>
      <c r="L2687" s="1"/>
      <c r="M2687" s="548"/>
      <c r="N2687" s="548"/>
    </row>
    <row r="2688" spans="2:14" s="5" customFormat="1" ht="126">
      <c r="B2688" s="1"/>
      <c r="C2688" s="351">
        <v>8144</v>
      </c>
      <c r="D2688" s="352" t="s">
        <v>2751</v>
      </c>
      <c r="E2688" s="353" t="s">
        <v>125</v>
      </c>
      <c r="F2688" s="354">
        <v>984817</v>
      </c>
      <c r="G2688" s="288" t="s">
        <v>117</v>
      </c>
      <c r="H2688" s="288" t="s">
        <v>145</v>
      </c>
      <c r="I2688" s="1"/>
      <c r="J2688" s="549"/>
      <c r="K2688" s="10"/>
      <c r="L2688" s="1"/>
      <c r="M2688" s="548"/>
      <c r="N2688" s="548"/>
    </row>
    <row r="2689" spans="2:14" s="5" customFormat="1" ht="110.25">
      <c r="B2689" s="1"/>
      <c r="C2689" s="351">
        <v>8145</v>
      </c>
      <c r="D2689" s="352" t="s">
        <v>2752</v>
      </c>
      <c r="E2689" s="353" t="s">
        <v>125</v>
      </c>
      <c r="F2689" s="354">
        <v>734116</v>
      </c>
      <c r="G2689" s="288" t="s">
        <v>117</v>
      </c>
      <c r="H2689" s="288" t="s">
        <v>145</v>
      </c>
      <c r="I2689" s="1"/>
      <c r="J2689" s="549"/>
      <c r="K2689" s="10"/>
      <c r="L2689" s="1"/>
      <c r="M2689" s="548"/>
      <c r="N2689" s="548"/>
    </row>
    <row r="2690" spans="2:14" s="5" customFormat="1" ht="126">
      <c r="B2690" s="1"/>
      <c r="C2690" s="351">
        <v>8146</v>
      </c>
      <c r="D2690" s="352" t="s">
        <v>2753</v>
      </c>
      <c r="E2690" s="353" t="s">
        <v>125</v>
      </c>
      <c r="F2690" s="354">
        <v>372023</v>
      </c>
      <c r="G2690" s="288" t="s">
        <v>117</v>
      </c>
      <c r="H2690" s="288"/>
      <c r="I2690" s="1"/>
      <c r="J2690" s="549"/>
      <c r="K2690" s="10"/>
      <c r="L2690" s="1"/>
      <c r="M2690" s="548"/>
      <c r="N2690" s="548"/>
    </row>
    <row r="2691" spans="2:14" s="5" customFormat="1" ht="94.5">
      <c r="B2691" s="1"/>
      <c r="C2691" s="351">
        <v>8148</v>
      </c>
      <c r="D2691" s="352" t="s">
        <v>2754</v>
      </c>
      <c r="E2691" s="353" t="s">
        <v>125</v>
      </c>
      <c r="F2691" s="354">
        <v>364847</v>
      </c>
      <c r="G2691" s="288" t="s">
        <v>117</v>
      </c>
      <c r="H2691" s="288"/>
      <c r="I2691" s="1"/>
      <c r="J2691" s="549"/>
      <c r="K2691" s="10"/>
      <c r="L2691" s="1"/>
      <c r="M2691" s="548"/>
      <c r="N2691" s="548"/>
    </row>
    <row r="2692" spans="2:14" s="5" customFormat="1" ht="94.5">
      <c r="B2692" s="1"/>
      <c r="C2692" s="351">
        <v>8150</v>
      </c>
      <c r="D2692" s="352" t="s">
        <v>2755</v>
      </c>
      <c r="E2692" s="353" t="s">
        <v>125</v>
      </c>
      <c r="F2692" s="354">
        <v>1077571</v>
      </c>
      <c r="G2692" s="288" t="s">
        <v>117</v>
      </c>
      <c r="H2692" s="288"/>
      <c r="I2692" s="1"/>
      <c r="J2692" s="549"/>
      <c r="K2692" s="10"/>
      <c r="L2692" s="1"/>
      <c r="M2692" s="548"/>
      <c r="N2692" s="548"/>
    </row>
    <row r="2693" spans="2:14" s="5" customFormat="1" ht="47.25">
      <c r="B2693" s="1"/>
      <c r="C2693" s="351">
        <v>8151</v>
      </c>
      <c r="D2693" s="352" t="s">
        <v>2756</v>
      </c>
      <c r="E2693" s="353" t="s">
        <v>125</v>
      </c>
      <c r="F2693" s="354">
        <v>1695694</v>
      </c>
      <c r="G2693" s="288" t="s">
        <v>117</v>
      </c>
      <c r="H2693" s="288"/>
      <c r="I2693" s="1"/>
      <c r="J2693" s="549"/>
      <c r="K2693" s="10"/>
      <c r="L2693" s="1"/>
      <c r="M2693" s="548"/>
      <c r="N2693" s="548"/>
    </row>
    <row r="2694" spans="2:14" s="5" customFormat="1" ht="25.5">
      <c r="B2694" s="1"/>
      <c r="C2694" s="351">
        <v>8152</v>
      </c>
      <c r="D2694" s="352" t="s">
        <v>2757</v>
      </c>
      <c r="E2694" s="353" t="s">
        <v>125</v>
      </c>
      <c r="F2694" s="354">
        <v>36724</v>
      </c>
      <c r="G2694" s="288" t="s">
        <v>117</v>
      </c>
      <c r="H2694" s="288"/>
      <c r="I2694" s="1"/>
      <c r="J2694" s="549"/>
      <c r="K2694" s="10"/>
      <c r="L2694" s="1"/>
      <c r="M2694" s="548"/>
      <c r="N2694" s="548"/>
    </row>
    <row r="2695" spans="2:14" s="5" customFormat="1" ht="47.25">
      <c r="B2695" s="1"/>
      <c r="C2695" s="351">
        <v>8153</v>
      </c>
      <c r="D2695" s="352" t="s">
        <v>2758</v>
      </c>
      <c r="E2695" s="353" t="s">
        <v>125</v>
      </c>
      <c r="F2695" s="354">
        <v>20484643</v>
      </c>
      <c r="G2695" s="288" t="s">
        <v>117</v>
      </c>
      <c r="H2695" s="288"/>
      <c r="I2695" s="1"/>
      <c r="J2695" s="549"/>
      <c r="K2695" s="10"/>
      <c r="L2695" s="1"/>
      <c r="M2695" s="548"/>
      <c r="N2695" s="548"/>
    </row>
    <row r="2696" spans="2:14" s="5" customFormat="1" ht="94.5">
      <c r="B2696" s="1"/>
      <c r="C2696" s="351">
        <v>8154</v>
      </c>
      <c r="D2696" s="352" t="s">
        <v>2759</v>
      </c>
      <c r="E2696" s="353" t="s">
        <v>125</v>
      </c>
      <c r="F2696" s="354">
        <v>668207</v>
      </c>
      <c r="G2696" s="288" t="s">
        <v>117</v>
      </c>
      <c r="H2696" s="288"/>
      <c r="I2696" s="1"/>
      <c r="J2696" s="549"/>
      <c r="K2696" s="10"/>
      <c r="L2696" s="1"/>
      <c r="M2696" s="548"/>
      <c r="N2696" s="548"/>
    </row>
    <row r="2697" spans="2:14" s="5" customFormat="1" ht="126">
      <c r="B2697" s="1"/>
      <c r="C2697" s="351">
        <v>8155</v>
      </c>
      <c r="D2697" s="352" t="s">
        <v>2760</v>
      </c>
      <c r="E2697" s="353" t="s">
        <v>125</v>
      </c>
      <c r="F2697" s="354">
        <v>1483986</v>
      </c>
      <c r="G2697" s="288" t="s">
        <v>117</v>
      </c>
      <c r="H2697" s="288" t="s">
        <v>145</v>
      </c>
      <c r="I2697" s="1"/>
      <c r="J2697" s="549"/>
      <c r="K2697" s="10"/>
      <c r="L2697" s="1"/>
      <c r="M2697" s="548"/>
      <c r="N2697" s="548"/>
    </row>
    <row r="2698" spans="2:14" s="5" customFormat="1" ht="31.5">
      <c r="B2698" s="1"/>
      <c r="C2698" s="351">
        <v>8156</v>
      </c>
      <c r="D2698" s="352" t="s">
        <v>2761</v>
      </c>
      <c r="E2698" s="353" t="s">
        <v>125</v>
      </c>
      <c r="F2698" s="354">
        <v>3750</v>
      </c>
      <c r="G2698" s="288" t="s">
        <v>117</v>
      </c>
      <c r="H2698" s="288"/>
      <c r="I2698" s="1"/>
      <c r="J2698" s="549"/>
      <c r="K2698" s="10"/>
      <c r="L2698" s="1"/>
      <c r="M2698" s="548"/>
      <c r="N2698" s="548"/>
    </row>
    <row r="2699" spans="2:14" s="5" customFormat="1" ht="47.25">
      <c r="B2699" s="1"/>
      <c r="C2699" s="351">
        <v>8157</v>
      </c>
      <c r="D2699" s="352" t="s">
        <v>2762</v>
      </c>
      <c r="E2699" s="353" t="s">
        <v>125</v>
      </c>
      <c r="F2699" s="354">
        <v>21409178</v>
      </c>
      <c r="G2699" s="288" t="s">
        <v>117</v>
      </c>
      <c r="H2699" s="288"/>
      <c r="I2699" s="1"/>
      <c r="J2699" s="549"/>
      <c r="K2699" s="10"/>
      <c r="L2699" s="1"/>
      <c r="M2699" s="548"/>
      <c r="N2699" s="548"/>
    </row>
    <row r="2700" spans="2:14" s="5" customFormat="1" ht="78.75">
      <c r="B2700" s="1"/>
      <c r="C2700" s="351">
        <v>8158</v>
      </c>
      <c r="D2700" s="352" t="s">
        <v>2763</v>
      </c>
      <c r="E2700" s="353" t="s">
        <v>119</v>
      </c>
      <c r="F2700" s="354">
        <v>496410</v>
      </c>
      <c r="G2700" s="288" t="s">
        <v>117</v>
      </c>
      <c r="H2700" s="288" t="s">
        <v>145</v>
      </c>
      <c r="I2700" s="1"/>
      <c r="J2700" s="549"/>
      <c r="K2700" s="10"/>
      <c r="L2700" s="1"/>
      <c r="M2700" s="548"/>
      <c r="N2700" s="548"/>
    </row>
    <row r="2701" spans="2:14" s="5" customFormat="1" ht="47.25">
      <c r="B2701" s="1"/>
      <c r="C2701" s="351">
        <v>8159</v>
      </c>
      <c r="D2701" s="352" t="s">
        <v>2764</v>
      </c>
      <c r="E2701" s="353" t="s">
        <v>125</v>
      </c>
      <c r="F2701" s="354">
        <v>30058654</v>
      </c>
      <c r="G2701" s="288" t="s">
        <v>117</v>
      </c>
      <c r="H2701" s="288"/>
      <c r="I2701" s="1"/>
      <c r="J2701" s="549"/>
      <c r="K2701" s="10"/>
      <c r="L2701" s="1"/>
      <c r="M2701" s="548"/>
      <c r="N2701" s="548"/>
    </row>
    <row r="2702" spans="2:14" s="5" customFormat="1" ht="47.25">
      <c r="B2702" s="1"/>
      <c r="C2702" s="351">
        <v>8160</v>
      </c>
      <c r="D2702" s="352" t="s">
        <v>2765</v>
      </c>
      <c r="E2702" s="353" t="s">
        <v>122</v>
      </c>
      <c r="F2702" s="354">
        <v>17871</v>
      </c>
      <c r="G2702" s="288" t="s">
        <v>117</v>
      </c>
      <c r="H2702" s="288"/>
      <c r="I2702" s="1"/>
      <c r="J2702" s="549"/>
      <c r="K2702" s="10"/>
      <c r="L2702" s="1"/>
      <c r="M2702" s="548"/>
      <c r="N2702" s="548"/>
    </row>
    <row r="2703" spans="2:14" s="5" customFormat="1" ht="126">
      <c r="B2703" s="1"/>
      <c r="C2703" s="351">
        <v>8161</v>
      </c>
      <c r="D2703" s="352" t="s">
        <v>2766</v>
      </c>
      <c r="E2703" s="353" t="s">
        <v>125</v>
      </c>
      <c r="F2703" s="354">
        <v>1853632</v>
      </c>
      <c r="G2703" s="288" t="s">
        <v>117</v>
      </c>
      <c r="H2703" s="288" t="s">
        <v>145</v>
      </c>
      <c r="I2703" s="1"/>
      <c r="J2703" s="549"/>
      <c r="K2703" s="10"/>
      <c r="L2703" s="1"/>
      <c r="M2703" s="548"/>
      <c r="N2703" s="548"/>
    </row>
    <row r="2704" spans="2:14" s="5" customFormat="1" ht="47.25">
      <c r="B2704" s="1"/>
      <c r="C2704" s="351">
        <v>8162</v>
      </c>
      <c r="D2704" s="352" t="s">
        <v>2767</v>
      </c>
      <c r="E2704" s="353" t="s">
        <v>122</v>
      </c>
      <c r="F2704" s="354">
        <v>41795</v>
      </c>
      <c r="G2704" s="288" t="s">
        <v>117</v>
      </c>
      <c r="H2704" s="288"/>
      <c r="I2704" s="1"/>
      <c r="J2704" s="549"/>
      <c r="K2704" s="10"/>
      <c r="L2704" s="1"/>
      <c r="M2704" s="548"/>
      <c r="N2704" s="548"/>
    </row>
    <row r="2705" spans="2:14" s="5" customFormat="1" ht="47.25">
      <c r="B2705" s="1"/>
      <c r="C2705" s="351">
        <v>8163</v>
      </c>
      <c r="D2705" s="352" t="s">
        <v>2768</v>
      </c>
      <c r="E2705" s="353" t="s">
        <v>122</v>
      </c>
      <c r="F2705" s="354">
        <v>175035</v>
      </c>
      <c r="G2705" s="288" t="s">
        <v>117</v>
      </c>
      <c r="H2705" s="288"/>
      <c r="I2705" s="1"/>
      <c r="J2705" s="549"/>
      <c r="K2705" s="10"/>
      <c r="L2705" s="1"/>
      <c r="M2705" s="548"/>
      <c r="N2705" s="548"/>
    </row>
    <row r="2706" spans="2:14" s="5" customFormat="1" ht="47.25">
      <c r="B2706" s="1"/>
      <c r="C2706" s="351">
        <v>8165</v>
      </c>
      <c r="D2706" s="352" t="s">
        <v>2769</v>
      </c>
      <c r="E2706" s="353" t="s">
        <v>125</v>
      </c>
      <c r="F2706" s="354">
        <v>352767</v>
      </c>
      <c r="G2706" s="288" t="s">
        <v>117</v>
      </c>
      <c r="H2706" s="288" t="s">
        <v>145</v>
      </c>
      <c r="I2706" s="1"/>
      <c r="J2706" s="549"/>
      <c r="K2706" s="10"/>
      <c r="L2706" s="1"/>
      <c r="M2706" s="548"/>
      <c r="N2706" s="548"/>
    </row>
    <row r="2707" spans="2:14" s="5" customFormat="1" ht="63">
      <c r="B2707" s="1"/>
      <c r="C2707" s="351">
        <v>8166</v>
      </c>
      <c r="D2707" s="352" t="s">
        <v>2770</v>
      </c>
      <c r="E2707" s="353" t="s">
        <v>116</v>
      </c>
      <c r="F2707" s="354">
        <v>77505</v>
      </c>
      <c r="G2707" s="288" t="s">
        <v>117</v>
      </c>
      <c r="H2707" s="288"/>
      <c r="I2707" s="1"/>
      <c r="J2707" s="549"/>
      <c r="K2707" s="10"/>
      <c r="L2707" s="1"/>
      <c r="M2707" s="548"/>
      <c r="N2707" s="548"/>
    </row>
    <row r="2708" spans="2:14" s="5" customFormat="1" ht="78.75">
      <c r="B2708" s="1"/>
      <c r="C2708" s="351">
        <v>8167</v>
      </c>
      <c r="D2708" s="352" t="s">
        <v>2771</v>
      </c>
      <c r="E2708" s="353" t="s">
        <v>116</v>
      </c>
      <c r="F2708" s="354">
        <v>116100</v>
      </c>
      <c r="G2708" s="288" t="s">
        <v>117</v>
      </c>
      <c r="H2708" s="288" t="s">
        <v>145</v>
      </c>
      <c r="I2708" s="1"/>
      <c r="J2708" s="549"/>
      <c r="K2708" s="10"/>
      <c r="L2708" s="1"/>
      <c r="M2708" s="548"/>
      <c r="N2708" s="548"/>
    </row>
    <row r="2709" spans="2:14" s="5" customFormat="1" ht="126">
      <c r="B2709" s="1"/>
      <c r="C2709" s="351">
        <v>8168</v>
      </c>
      <c r="D2709" s="352" t="s">
        <v>2772</v>
      </c>
      <c r="E2709" s="353" t="s">
        <v>125</v>
      </c>
      <c r="F2709" s="354">
        <v>1866876</v>
      </c>
      <c r="G2709" s="288" t="s">
        <v>117</v>
      </c>
      <c r="H2709" s="288" t="s">
        <v>145</v>
      </c>
      <c r="I2709" s="1"/>
      <c r="J2709" s="549"/>
      <c r="K2709" s="10"/>
      <c r="L2709" s="1"/>
      <c r="M2709" s="548"/>
      <c r="N2709" s="548"/>
    </row>
    <row r="2710" spans="2:14" s="5" customFormat="1" ht="78.75">
      <c r="B2710" s="1"/>
      <c r="C2710" s="351">
        <v>8169</v>
      </c>
      <c r="D2710" s="352" t="s">
        <v>2773</v>
      </c>
      <c r="E2710" s="353" t="s">
        <v>116</v>
      </c>
      <c r="F2710" s="354">
        <v>77505</v>
      </c>
      <c r="G2710" s="288" t="s">
        <v>117</v>
      </c>
      <c r="H2710" s="288"/>
      <c r="I2710" s="1"/>
      <c r="J2710" s="549"/>
      <c r="K2710" s="10"/>
      <c r="L2710" s="1"/>
      <c r="M2710" s="548"/>
      <c r="N2710" s="548"/>
    </row>
    <row r="2711" spans="2:14" s="5" customFormat="1" ht="94.5">
      <c r="B2711" s="1"/>
      <c r="C2711" s="351">
        <v>8170</v>
      </c>
      <c r="D2711" s="352" t="s">
        <v>2774</v>
      </c>
      <c r="E2711" s="353" t="s">
        <v>125</v>
      </c>
      <c r="F2711" s="354">
        <v>1099226</v>
      </c>
      <c r="G2711" s="288" t="s">
        <v>117</v>
      </c>
      <c r="H2711" s="288"/>
      <c r="I2711" s="1"/>
      <c r="J2711" s="549"/>
      <c r="K2711" s="10"/>
      <c r="L2711" s="1"/>
      <c r="M2711" s="548"/>
      <c r="N2711" s="548"/>
    </row>
    <row r="2712" spans="2:14" s="5" customFormat="1" ht="47.25">
      <c r="B2712" s="1"/>
      <c r="C2712" s="351">
        <v>8171</v>
      </c>
      <c r="D2712" s="352" t="s">
        <v>2775</v>
      </c>
      <c r="E2712" s="353" t="s">
        <v>122</v>
      </c>
      <c r="F2712" s="354">
        <v>443221</v>
      </c>
      <c r="G2712" s="288" t="s">
        <v>117</v>
      </c>
      <c r="H2712" s="288"/>
      <c r="I2712" s="1"/>
      <c r="J2712" s="549"/>
      <c r="K2712" s="10"/>
      <c r="L2712" s="1"/>
      <c r="M2712" s="548"/>
      <c r="N2712" s="548"/>
    </row>
    <row r="2713" spans="2:14" s="5" customFormat="1" ht="94.5">
      <c r="B2713" s="1"/>
      <c r="C2713" s="351">
        <v>8172</v>
      </c>
      <c r="D2713" s="352" t="s">
        <v>2776</v>
      </c>
      <c r="E2713" s="353" t="s">
        <v>125</v>
      </c>
      <c r="F2713" s="354">
        <v>521705</v>
      </c>
      <c r="G2713" s="288" t="s">
        <v>117</v>
      </c>
      <c r="H2713" s="288"/>
      <c r="I2713" s="1"/>
      <c r="J2713" s="549"/>
      <c r="K2713" s="10"/>
      <c r="L2713" s="1"/>
      <c r="M2713" s="548"/>
      <c r="N2713" s="548"/>
    </row>
    <row r="2714" spans="2:14" s="5" customFormat="1" ht="94.5">
      <c r="B2714" s="1"/>
      <c r="C2714" s="351">
        <v>8173</v>
      </c>
      <c r="D2714" s="352" t="s">
        <v>2777</v>
      </c>
      <c r="E2714" s="353" t="s">
        <v>125</v>
      </c>
      <c r="F2714" s="354">
        <v>759705</v>
      </c>
      <c r="G2714" s="288" t="s">
        <v>117</v>
      </c>
      <c r="H2714" s="288"/>
      <c r="I2714" s="1"/>
      <c r="J2714" s="549"/>
      <c r="K2714" s="10"/>
      <c r="L2714" s="1"/>
      <c r="M2714" s="548"/>
      <c r="N2714" s="548"/>
    </row>
    <row r="2715" spans="2:14" s="5" customFormat="1" ht="47.25">
      <c r="B2715" s="1"/>
      <c r="C2715" s="351">
        <v>8177</v>
      </c>
      <c r="D2715" s="352" t="s">
        <v>2778</v>
      </c>
      <c r="E2715" s="353" t="s">
        <v>122</v>
      </c>
      <c r="F2715" s="354">
        <v>291494</v>
      </c>
      <c r="G2715" s="288" t="s">
        <v>117</v>
      </c>
      <c r="H2715" s="288"/>
      <c r="I2715" s="1"/>
      <c r="J2715" s="549"/>
      <c r="K2715" s="10"/>
      <c r="L2715" s="1"/>
      <c r="M2715" s="548"/>
      <c r="N2715" s="548"/>
    </row>
    <row r="2716" spans="2:14" s="5" customFormat="1" ht="47.25">
      <c r="B2716" s="1"/>
      <c r="C2716" s="351">
        <v>8181</v>
      </c>
      <c r="D2716" s="352" t="s">
        <v>2779</v>
      </c>
      <c r="E2716" s="353" t="s">
        <v>125</v>
      </c>
      <c r="F2716" s="354">
        <v>1866619</v>
      </c>
      <c r="G2716" s="288" t="s">
        <v>117</v>
      </c>
      <c r="H2716" s="288"/>
      <c r="I2716" s="1"/>
      <c r="J2716" s="549"/>
      <c r="K2716" s="10"/>
      <c r="L2716" s="1"/>
      <c r="M2716" s="548"/>
      <c r="N2716" s="548"/>
    </row>
    <row r="2717" spans="2:14" s="5" customFormat="1" ht="47.25">
      <c r="B2717" s="1"/>
      <c r="C2717" s="351">
        <v>8182</v>
      </c>
      <c r="D2717" s="352" t="s">
        <v>2780</v>
      </c>
      <c r="E2717" s="353" t="s">
        <v>125</v>
      </c>
      <c r="F2717" s="354">
        <v>4945514</v>
      </c>
      <c r="G2717" s="288" t="s">
        <v>117</v>
      </c>
      <c r="H2717" s="288"/>
      <c r="I2717" s="1"/>
      <c r="J2717" s="549"/>
      <c r="K2717" s="10"/>
      <c r="L2717" s="1"/>
      <c r="M2717" s="548"/>
      <c r="N2717" s="548"/>
    </row>
    <row r="2718" spans="2:14" s="5" customFormat="1" ht="94.5">
      <c r="B2718" s="1"/>
      <c r="C2718" s="351">
        <v>8183</v>
      </c>
      <c r="D2718" s="352" t="s">
        <v>2781</v>
      </c>
      <c r="E2718" s="353" t="s">
        <v>116</v>
      </c>
      <c r="F2718" s="354">
        <v>396809</v>
      </c>
      <c r="G2718" s="288" t="s">
        <v>117</v>
      </c>
      <c r="H2718" s="288"/>
      <c r="I2718" s="1"/>
      <c r="J2718" s="549"/>
      <c r="K2718" s="10"/>
      <c r="L2718" s="1"/>
      <c r="M2718" s="548"/>
      <c r="N2718" s="548"/>
    </row>
    <row r="2719" spans="2:14" s="5" customFormat="1" ht="31.5">
      <c r="B2719" s="1"/>
      <c r="C2719" s="351">
        <v>8184</v>
      </c>
      <c r="D2719" s="352" t="s">
        <v>2782</v>
      </c>
      <c r="E2719" s="353" t="s">
        <v>116</v>
      </c>
      <c r="F2719" s="354">
        <v>6178</v>
      </c>
      <c r="G2719" s="288" t="s">
        <v>117</v>
      </c>
      <c r="H2719" s="288"/>
      <c r="I2719" s="1"/>
      <c r="J2719" s="549"/>
      <c r="K2719" s="10"/>
      <c r="L2719" s="1"/>
      <c r="M2719" s="548"/>
      <c r="N2719" s="548"/>
    </row>
    <row r="2720" spans="2:14" s="5" customFormat="1" ht="47.25">
      <c r="B2720" s="1"/>
      <c r="C2720" s="351">
        <v>8185</v>
      </c>
      <c r="D2720" s="352" t="s">
        <v>2783</v>
      </c>
      <c r="E2720" s="353" t="s">
        <v>125</v>
      </c>
      <c r="F2720" s="354">
        <v>42983</v>
      </c>
      <c r="G2720" s="288" t="s">
        <v>117</v>
      </c>
      <c r="H2720" s="288"/>
      <c r="I2720" s="1"/>
      <c r="J2720" s="549"/>
      <c r="K2720" s="10"/>
      <c r="L2720" s="1"/>
      <c r="M2720" s="548"/>
      <c r="N2720" s="548"/>
    </row>
    <row r="2721" spans="2:14" s="5" customFormat="1" ht="31.5">
      <c r="B2721" s="1"/>
      <c r="C2721" s="351">
        <v>8186</v>
      </c>
      <c r="D2721" s="352" t="s">
        <v>2784</v>
      </c>
      <c r="E2721" s="353" t="s">
        <v>116</v>
      </c>
      <c r="F2721" s="354">
        <v>70581</v>
      </c>
      <c r="G2721" s="288" t="s">
        <v>117</v>
      </c>
      <c r="H2721" s="288"/>
      <c r="I2721" s="1"/>
      <c r="J2721" s="549"/>
      <c r="K2721" s="10"/>
      <c r="L2721" s="1"/>
      <c r="M2721" s="548"/>
      <c r="N2721" s="548"/>
    </row>
    <row r="2722" spans="2:14" s="5" customFormat="1" ht="31.5">
      <c r="B2722" s="1"/>
      <c r="C2722" s="351">
        <v>8187</v>
      </c>
      <c r="D2722" s="352" t="s">
        <v>2785</v>
      </c>
      <c r="E2722" s="353" t="s">
        <v>125</v>
      </c>
      <c r="F2722" s="354">
        <v>5745731</v>
      </c>
      <c r="G2722" s="288" t="s">
        <v>117</v>
      </c>
      <c r="H2722" s="288"/>
      <c r="I2722" s="1"/>
      <c r="J2722" s="549"/>
      <c r="K2722" s="10"/>
      <c r="L2722" s="1"/>
      <c r="M2722" s="548"/>
      <c r="N2722" s="548"/>
    </row>
    <row r="2723" spans="2:14" s="5" customFormat="1" ht="47.25">
      <c r="B2723" s="1"/>
      <c r="C2723" s="351">
        <v>8188</v>
      </c>
      <c r="D2723" s="352" t="s">
        <v>2786</v>
      </c>
      <c r="E2723" s="353" t="s">
        <v>125</v>
      </c>
      <c r="F2723" s="354">
        <v>5546004</v>
      </c>
      <c r="G2723" s="288" t="s">
        <v>117</v>
      </c>
      <c r="H2723" s="288"/>
      <c r="I2723" s="1"/>
      <c r="J2723" s="549"/>
      <c r="K2723" s="10"/>
      <c r="L2723" s="1"/>
      <c r="M2723" s="548"/>
      <c r="N2723" s="548"/>
    </row>
    <row r="2724" spans="2:14" s="5" customFormat="1" ht="94.5">
      <c r="B2724" s="1"/>
      <c r="C2724" s="351">
        <v>8189</v>
      </c>
      <c r="D2724" s="352" t="s">
        <v>2787</v>
      </c>
      <c r="E2724" s="353" t="s">
        <v>119</v>
      </c>
      <c r="F2724" s="354">
        <v>1722202</v>
      </c>
      <c r="G2724" s="288" t="s">
        <v>117</v>
      </c>
      <c r="H2724" s="288"/>
      <c r="I2724" s="1"/>
      <c r="J2724" s="549"/>
      <c r="K2724" s="10"/>
      <c r="L2724" s="1"/>
      <c r="M2724" s="548"/>
      <c r="N2724" s="548"/>
    </row>
    <row r="2725" spans="2:14" s="5" customFormat="1" ht="94.5">
      <c r="B2725" s="1"/>
      <c r="C2725" s="351">
        <v>8190</v>
      </c>
      <c r="D2725" s="352" t="s">
        <v>2788</v>
      </c>
      <c r="E2725" s="353" t="s">
        <v>119</v>
      </c>
      <c r="F2725" s="354">
        <v>769426</v>
      </c>
      <c r="G2725" s="288" t="s">
        <v>117</v>
      </c>
      <c r="H2725" s="288"/>
      <c r="I2725" s="1"/>
      <c r="J2725" s="549"/>
      <c r="K2725" s="10"/>
      <c r="L2725" s="1"/>
      <c r="M2725" s="548"/>
      <c r="N2725" s="548"/>
    </row>
    <row r="2726" spans="2:14" s="5" customFormat="1" ht="78.75">
      <c r="B2726" s="1"/>
      <c r="C2726" s="351">
        <v>8192</v>
      </c>
      <c r="D2726" s="352" t="s">
        <v>2789</v>
      </c>
      <c r="E2726" s="353" t="s">
        <v>119</v>
      </c>
      <c r="F2726" s="354">
        <v>772814</v>
      </c>
      <c r="G2726" s="288" t="s">
        <v>117</v>
      </c>
      <c r="H2726" s="288"/>
      <c r="I2726" s="1"/>
      <c r="J2726" s="549"/>
      <c r="K2726" s="10"/>
      <c r="L2726" s="1"/>
      <c r="M2726" s="548"/>
      <c r="N2726" s="548"/>
    </row>
    <row r="2727" spans="2:14" s="5" customFormat="1" ht="63">
      <c r="B2727" s="1"/>
      <c r="C2727" s="351">
        <v>8193</v>
      </c>
      <c r="D2727" s="352" t="s">
        <v>2790</v>
      </c>
      <c r="E2727" s="353" t="s">
        <v>119</v>
      </c>
      <c r="F2727" s="354">
        <v>682811</v>
      </c>
      <c r="G2727" s="288" t="s">
        <v>117</v>
      </c>
      <c r="H2727" s="288"/>
      <c r="I2727" s="1"/>
      <c r="J2727" s="549"/>
      <c r="K2727" s="10"/>
      <c r="L2727" s="1"/>
      <c r="M2727" s="548"/>
      <c r="N2727" s="548"/>
    </row>
    <row r="2728" spans="2:14" s="5" customFormat="1" ht="63">
      <c r="B2728" s="1"/>
      <c r="C2728" s="351">
        <v>8194</v>
      </c>
      <c r="D2728" s="352" t="s">
        <v>2791</v>
      </c>
      <c r="E2728" s="353" t="s">
        <v>125</v>
      </c>
      <c r="F2728" s="354">
        <v>7431249</v>
      </c>
      <c r="G2728" s="288" t="s">
        <v>117</v>
      </c>
      <c r="H2728" s="288"/>
      <c r="I2728" s="1"/>
      <c r="J2728" s="549"/>
      <c r="K2728" s="10"/>
      <c r="L2728" s="1"/>
      <c r="M2728" s="548"/>
      <c r="N2728" s="548"/>
    </row>
    <row r="2729" spans="2:14" s="5" customFormat="1" ht="63">
      <c r="B2729" s="1"/>
      <c r="C2729" s="351">
        <v>8195</v>
      </c>
      <c r="D2729" s="352" t="s">
        <v>2792</v>
      </c>
      <c r="E2729" s="353" t="s">
        <v>119</v>
      </c>
      <c r="F2729" s="354">
        <v>772539</v>
      </c>
      <c r="G2729" s="288" t="s">
        <v>117</v>
      </c>
      <c r="H2729" s="288"/>
      <c r="I2729" s="1"/>
      <c r="J2729" s="549"/>
      <c r="K2729" s="10"/>
      <c r="L2729" s="1"/>
      <c r="M2729" s="548"/>
      <c r="N2729" s="548"/>
    </row>
    <row r="2730" spans="2:14" s="5" customFormat="1" ht="63">
      <c r="B2730" s="1"/>
      <c r="C2730" s="351">
        <v>8196</v>
      </c>
      <c r="D2730" s="352" t="s">
        <v>2793</v>
      </c>
      <c r="E2730" s="353" t="s">
        <v>119</v>
      </c>
      <c r="F2730" s="354">
        <v>534205</v>
      </c>
      <c r="G2730" s="288" t="s">
        <v>117</v>
      </c>
      <c r="H2730" s="288"/>
      <c r="I2730" s="1"/>
      <c r="J2730" s="549"/>
      <c r="K2730" s="10"/>
      <c r="L2730" s="1"/>
      <c r="M2730" s="548"/>
      <c r="N2730" s="548"/>
    </row>
    <row r="2731" spans="2:14" s="5" customFormat="1" ht="94.5">
      <c r="B2731" s="1"/>
      <c r="C2731" s="351">
        <v>8197</v>
      </c>
      <c r="D2731" s="352" t="s">
        <v>2794</v>
      </c>
      <c r="E2731" s="353" t="s">
        <v>122</v>
      </c>
      <c r="F2731" s="354">
        <v>2097015</v>
      </c>
      <c r="G2731" s="288" t="s">
        <v>117</v>
      </c>
      <c r="H2731" s="288"/>
      <c r="I2731" s="1"/>
      <c r="J2731" s="549"/>
      <c r="K2731" s="10"/>
      <c r="L2731" s="1"/>
      <c r="M2731" s="548"/>
      <c r="N2731" s="548"/>
    </row>
    <row r="2732" spans="2:14" s="5" customFormat="1" ht="63">
      <c r="B2732" s="1"/>
      <c r="C2732" s="351">
        <v>8200</v>
      </c>
      <c r="D2732" s="352" t="s">
        <v>2795</v>
      </c>
      <c r="E2732" s="353" t="s">
        <v>122</v>
      </c>
      <c r="F2732" s="354">
        <v>798114</v>
      </c>
      <c r="G2732" s="288" t="s">
        <v>117</v>
      </c>
      <c r="H2732" s="288"/>
      <c r="I2732" s="1"/>
      <c r="J2732" s="549"/>
      <c r="K2732" s="10"/>
      <c r="L2732" s="1"/>
      <c r="M2732" s="548"/>
      <c r="N2732" s="548"/>
    </row>
    <row r="2733" spans="2:14" s="5" customFormat="1" ht="31.5">
      <c r="B2733" s="1"/>
      <c r="C2733" s="351">
        <v>8202</v>
      </c>
      <c r="D2733" s="352" t="s">
        <v>2796</v>
      </c>
      <c r="E2733" s="353" t="s">
        <v>125</v>
      </c>
      <c r="F2733" s="354">
        <v>273418</v>
      </c>
      <c r="G2733" s="288" t="s">
        <v>117</v>
      </c>
      <c r="H2733" s="288"/>
      <c r="I2733" s="1"/>
      <c r="J2733" s="549"/>
      <c r="K2733" s="10"/>
      <c r="L2733" s="1"/>
      <c r="M2733" s="548"/>
      <c r="N2733" s="548"/>
    </row>
    <row r="2734" spans="2:14" s="5" customFormat="1" ht="63">
      <c r="B2734" s="1"/>
      <c r="C2734" s="351">
        <v>8204</v>
      </c>
      <c r="D2734" s="352" t="s">
        <v>2797</v>
      </c>
      <c r="E2734" s="353" t="s">
        <v>119</v>
      </c>
      <c r="F2734" s="354">
        <v>551192</v>
      </c>
      <c r="G2734" s="288" t="s">
        <v>117</v>
      </c>
      <c r="H2734" s="288"/>
      <c r="I2734" s="1"/>
      <c r="J2734" s="549"/>
      <c r="K2734" s="10"/>
      <c r="L2734" s="1"/>
      <c r="M2734" s="548"/>
      <c r="N2734" s="548"/>
    </row>
    <row r="2735" spans="2:14" s="5" customFormat="1" ht="78.75">
      <c r="B2735" s="1"/>
      <c r="C2735" s="351">
        <v>8205</v>
      </c>
      <c r="D2735" s="352" t="s">
        <v>2798</v>
      </c>
      <c r="E2735" s="353" t="s">
        <v>116</v>
      </c>
      <c r="F2735" s="354">
        <v>154125</v>
      </c>
      <c r="G2735" s="288" t="s">
        <v>117</v>
      </c>
      <c r="H2735" s="288" t="s">
        <v>145</v>
      </c>
      <c r="I2735" s="1"/>
      <c r="J2735" s="549"/>
      <c r="K2735" s="10"/>
      <c r="L2735" s="1"/>
      <c r="M2735" s="548"/>
      <c r="N2735" s="548"/>
    </row>
    <row r="2736" spans="2:14" s="5" customFormat="1" ht="94.5">
      <c r="B2736" s="1"/>
      <c r="C2736" s="351">
        <v>8209</v>
      </c>
      <c r="D2736" s="352" t="s">
        <v>2799</v>
      </c>
      <c r="E2736" s="353" t="s">
        <v>125</v>
      </c>
      <c r="F2736" s="354">
        <v>480805</v>
      </c>
      <c r="G2736" s="288" t="s">
        <v>117</v>
      </c>
      <c r="H2736" s="288" t="s">
        <v>145</v>
      </c>
      <c r="I2736" s="1"/>
      <c r="J2736" s="549"/>
      <c r="K2736" s="10"/>
      <c r="L2736" s="1"/>
      <c r="M2736" s="548"/>
      <c r="N2736" s="548"/>
    </row>
    <row r="2737" spans="2:14" s="5" customFormat="1" ht="47.25">
      <c r="B2737" s="1"/>
      <c r="C2737" s="351">
        <v>8210</v>
      </c>
      <c r="D2737" s="352" t="s">
        <v>2800</v>
      </c>
      <c r="E2737" s="353" t="s">
        <v>122</v>
      </c>
      <c r="F2737" s="354">
        <v>4377</v>
      </c>
      <c r="G2737" s="288" t="s">
        <v>117</v>
      </c>
      <c r="H2737" s="288"/>
      <c r="I2737" s="1"/>
      <c r="J2737" s="549"/>
      <c r="K2737" s="10"/>
      <c r="L2737" s="1"/>
      <c r="M2737" s="548"/>
      <c r="N2737" s="548"/>
    </row>
    <row r="2738" spans="2:14" s="5" customFormat="1" ht="63">
      <c r="B2738" s="1"/>
      <c r="C2738" s="351">
        <v>8212</v>
      </c>
      <c r="D2738" s="352" t="s">
        <v>2801</v>
      </c>
      <c r="E2738" s="353" t="s">
        <v>116</v>
      </c>
      <c r="F2738" s="354">
        <v>66431</v>
      </c>
      <c r="G2738" s="288" t="s">
        <v>117</v>
      </c>
      <c r="H2738" s="288"/>
      <c r="I2738" s="1"/>
      <c r="J2738" s="549"/>
      <c r="K2738" s="10"/>
      <c r="L2738" s="1"/>
      <c r="M2738" s="548"/>
      <c r="N2738" s="548"/>
    </row>
    <row r="2739" spans="2:14" s="5" customFormat="1" ht="31.5">
      <c r="B2739" s="1"/>
      <c r="C2739" s="351">
        <v>8213</v>
      </c>
      <c r="D2739" s="352" t="s">
        <v>2802</v>
      </c>
      <c r="E2739" s="353" t="s">
        <v>122</v>
      </c>
      <c r="F2739" s="354">
        <v>163724</v>
      </c>
      <c r="G2739" s="288" t="s">
        <v>117</v>
      </c>
      <c r="H2739" s="288"/>
      <c r="I2739" s="1"/>
      <c r="J2739" s="549"/>
      <c r="K2739" s="10"/>
      <c r="L2739" s="1"/>
      <c r="M2739" s="548"/>
      <c r="N2739" s="548"/>
    </row>
    <row r="2740" spans="2:14" s="5" customFormat="1" ht="25.5">
      <c r="B2740" s="1"/>
      <c r="C2740" s="351">
        <v>8214</v>
      </c>
      <c r="D2740" s="352" t="s">
        <v>2803</v>
      </c>
      <c r="E2740" s="353" t="s">
        <v>122</v>
      </c>
      <c r="F2740" s="354">
        <v>122090</v>
      </c>
      <c r="G2740" s="288" t="s">
        <v>117</v>
      </c>
      <c r="H2740" s="288"/>
      <c r="I2740" s="1"/>
      <c r="J2740" s="549"/>
      <c r="K2740" s="10"/>
      <c r="L2740" s="1"/>
      <c r="M2740" s="548"/>
      <c r="N2740" s="548"/>
    </row>
    <row r="2741" spans="2:14" s="5" customFormat="1" ht="31.5">
      <c r="B2741" s="1"/>
      <c r="C2741" s="351">
        <v>8217</v>
      </c>
      <c r="D2741" s="352" t="s">
        <v>2804</v>
      </c>
      <c r="E2741" s="353" t="s">
        <v>122</v>
      </c>
      <c r="F2741" s="354">
        <v>446460</v>
      </c>
      <c r="G2741" s="288" t="s">
        <v>117</v>
      </c>
      <c r="H2741" s="288"/>
      <c r="I2741" s="1"/>
      <c r="J2741" s="549"/>
      <c r="K2741" s="10"/>
      <c r="L2741" s="1"/>
      <c r="M2741" s="548"/>
      <c r="N2741" s="548"/>
    </row>
    <row r="2742" spans="2:14" s="5" customFormat="1" ht="31.5">
      <c r="B2742" s="1"/>
      <c r="C2742" s="351">
        <v>8218</v>
      </c>
      <c r="D2742" s="352" t="s">
        <v>2805</v>
      </c>
      <c r="E2742" s="353" t="s">
        <v>125</v>
      </c>
      <c r="F2742" s="354">
        <v>1557970</v>
      </c>
      <c r="G2742" s="288" t="s">
        <v>117</v>
      </c>
      <c r="H2742" s="288"/>
      <c r="I2742" s="1"/>
      <c r="J2742" s="549"/>
      <c r="K2742" s="10"/>
      <c r="L2742" s="1"/>
      <c r="M2742" s="548"/>
      <c r="N2742" s="548"/>
    </row>
    <row r="2743" spans="2:14" s="5" customFormat="1" ht="31.5">
      <c r="B2743" s="1"/>
      <c r="C2743" s="351">
        <v>8219</v>
      </c>
      <c r="D2743" s="352" t="s">
        <v>2806</v>
      </c>
      <c r="E2743" s="353" t="s">
        <v>125</v>
      </c>
      <c r="F2743" s="354">
        <v>1267434</v>
      </c>
      <c r="G2743" s="288" t="s">
        <v>117</v>
      </c>
      <c r="H2743" s="288"/>
      <c r="I2743" s="1"/>
      <c r="J2743" s="549"/>
      <c r="K2743" s="10"/>
      <c r="L2743" s="1"/>
      <c r="M2743" s="548"/>
      <c r="N2743" s="548"/>
    </row>
    <row r="2744" spans="2:14" s="5" customFormat="1" ht="31.5">
      <c r="B2744" s="1"/>
      <c r="C2744" s="351">
        <v>8220</v>
      </c>
      <c r="D2744" s="352" t="s">
        <v>2807</v>
      </c>
      <c r="E2744" s="353" t="s">
        <v>125</v>
      </c>
      <c r="F2744" s="354">
        <v>1589924</v>
      </c>
      <c r="G2744" s="288" t="s">
        <v>117</v>
      </c>
      <c r="H2744" s="288"/>
      <c r="I2744" s="1"/>
      <c r="J2744" s="549"/>
      <c r="K2744" s="10"/>
      <c r="L2744" s="1"/>
      <c r="M2744" s="548"/>
      <c r="N2744" s="548"/>
    </row>
    <row r="2745" spans="2:14" s="5" customFormat="1" ht="31.5">
      <c r="B2745" s="1"/>
      <c r="C2745" s="351">
        <v>8221</v>
      </c>
      <c r="D2745" s="352" t="s">
        <v>2808</v>
      </c>
      <c r="E2745" s="353" t="s">
        <v>125</v>
      </c>
      <c r="F2745" s="354">
        <v>394253</v>
      </c>
      <c r="G2745" s="288" t="s">
        <v>117</v>
      </c>
      <c r="H2745" s="288"/>
      <c r="I2745" s="1"/>
      <c r="J2745" s="549"/>
      <c r="K2745" s="10"/>
      <c r="L2745" s="1"/>
      <c r="M2745" s="548"/>
      <c r="N2745" s="548"/>
    </row>
    <row r="2746" spans="2:14" s="5" customFormat="1" ht="78.75">
      <c r="B2746" s="1"/>
      <c r="C2746" s="351">
        <v>8222</v>
      </c>
      <c r="D2746" s="352" t="s">
        <v>2809</v>
      </c>
      <c r="E2746" s="353" t="s">
        <v>116</v>
      </c>
      <c r="F2746" s="354">
        <v>52771</v>
      </c>
      <c r="G2746" s="288" t="s">
        <v>117</v>
      </c>
      <c r="H2746" s="288"/>
      <c r="I2746" s="1"/>
      <c r="J2746" s="549"/>
      <c r="K2746" s="10"/>
      <c r="L2746" s="1"/>
      <c r="M2746" s="548"/>
      <c r="N2746" s="548"/>
    </row>
    <row r="2747" spans="2:14" s="5" customFormat="1" ht="63">
      <c r="B2747" s="1"/>
      <c r="C2747" s="351">
        <v>8223</v>
      </c>
      <c r="D2747" s="352" t="s">
        <v>2810</v>
      </c>
      <c r="E2747" s="353" t="s">
        <v>116</v>
      </c>
      <c r="F2747" s="354">
        <v>52771</v>
      </c>
      <c r="G2747" s="288" t="s">
        <v>117</v>
      </c>
      <c r="H2747" s="288"/>
      <c r="I2747" s="1"/>
      <c r="J2747" s="549"/>
      <c r="K2747" s="10"/>
      <c r="L2747" s="1"/>
      <c r="M2747" s="548"/>
      <c r="N2747" s="548"/>
    </row>
    <row r="2748" spans="2:14" s="5" customFormat="1" ht="47.25">
      <c r="B2748" s="1"/>
      <c r="C2748" s="351">
        <v>8224</v>
      </c>
      <c r="D2748" s="352" t="s">
        <v>2811</v>
      </c>
      <c r="E2748" s="353" t="s">
        <v>125</v>
      </c>
      <c r="F2748" s="354">
        <v>6534489</v>
      </c>
      <c r="G2748" s="288" t="s">
        <v>117</v>
      </c>
      <c r="H2748" s="288" t="s">
        <v>145</v>
      </c>
      <c r="I2748" s="1"/>
      <c r="J2748" s="549"/>
      <c r="K2748" s="10"/>
      <c r="L2748" s="1"/>
      <c r="M2748" s="548"/>
      <c r="N2748" s="548"/>
    </row>
    <row r="2749" spans="2:14" s="5" customFormat="1" ht="47.25">
      <c r="B2749" s="1"/>
      <c r="C2749" s="351">
        <v>8225</v>
      </c>
      <c r="D2749" s="352" t="s">
        <v>2812</v>
      </c>
      <c r="E2749" s="353" t="s">
        <v>125</v>
      </c>
      <c r="F2749" s="354">
        <v>1325074</v>
      </c>
      <c r="G2749" s="288" t="s">
        <v>117</v>
      </c>
      <c r="H2749" s="288" t="s">
        <v>145</v>
      </c>
      <c r="I2749" s="1"/>
      <c r="J2749" s="549"/>
      <c r="K2749" s="10"/>
      <c r="L2749" s="1"/>
      <c r="M2749" s="548"/>
      <c r="N2749" s="548"/>
    </row>
    <row r="2750" spans="2:14" s="5" customFormat="1" ht="78.75">
      <c r="B2750" s="1"/>
      <c r="C2750" s="351">
        <v>8226</v>
      </c>
      <c r="D2750" s="352" t="s">
        <v>2813</v>
      </c>
      <c r="E2750" s="353" t="s">
        <v>116</v>
      </c>
      <c r="F2750" s="354">
        <v>42317</v>
      </c>
      <c r="G2750" s="288" t="s">
        <v>117</v>
      </c>
      <c r="H2750" s="288"/>
      <c r="I2750" s="1"/>
      <c r="J2750" s="549"/>
      <c r="K2750" s="10"/>
      <c r="L2750" s="1"/>
      <c r="M2750" s="548"/>
      <c r="N2750" s="548"/>
    </row>
    <row r="2751" spans="2:14" s="5" customFormat="1" ht="63">
      <c r="B2751" s="1"/>
      <c r="C2751" s="351">
        <v>8227</v>
      </c>
      <c r="D2751" s="352" t="s">
        <v>2814</v>
      </c>
      <c r="E2751" s="353" t="s">
        <v>122</v>
      </c>
      <c r="F2751" s="354">
        <v>48470</v>
      </c>
      <c r="G2751" s="288" t="s">
        <v>117</v>
      </c>
      <c r="H2751" s="288"/>
      <c r="I2751" s="1"/>
      <c r="J2751" s="549"/>
      <c r="K2751" s="10"/>
      <c r="L2751" s="1"/>
      <c r="M2751" s="548"/>
      <c r="N2751" s="548"/>
    </row>
    <row r="2752" spans="2:14" s="5" customFormat="1" ht="78.75">
      <c r="B2752" s="1"/>
      <c r="C2752" s="351">
        <v>8228</v>
      </c>
      <c r="D2752" s="352" t="s">
        <v>2815</v>
      </c>
      <c r="E2752" s="353" t="s">
        <v>122</v>
      </c>
      <c r="F2752" s="354">
        <v>19746</v>
      </c>
      <c r="G2752" s="288" t="s">
        <v>117</v>
      </c>
      <c r="H2752" s="288"/>
      <c r="I2752" s="1"/>
      <c r="J2752" s="549"/>
      <c r="K2752" s="10"/>
      <c r="L2752" s="1"/>
      <c r="M2752" s="548"/>
      <c r="N2752" s="548"/>
    </row>
    <row r="2753" spans="2:14" s="5" customFormat="1" ht="78.75">
      <c r="B2753" s="1"/>
      <c r="C2753" s="351">
        <v>8229</v>
      </c>
      <c r="D2753" s="352" t="s">
        <v>2816</v>
      </c>
      <c r="E2753" s="353" t="s">
        <v>122</v>
      </c>
      <c r="F2753" s="354">
        <v>15221</v>
      </c>
      <c r="G2753" s="288" t="s">
        <v>117</v>
      </c>
      <c r="H2753" s="288"/>
      <c r="I2753" s="1"/>
      <c r="J2753" s="549"/>
      <c r="K2753" s="10"/>
      <c r="L2753" s="1"/>
      <c r="M2753" s="548"/>
      <c r="N2753" s="548"/>
    </row>
    <row r="2754" spans="2:14" s="5" customFormat="1" ht="78.75">
      <c r="B2754" s="1"/>
      <c r="C2754" s="351">
        <v>8230</v>
      </c>
      <c r="D2754" s="352" t="s">
        <v>2817</v>
      </c>
      <c r="E2754" s="353" t="s">
        <v>116</v>
      </c>
      <c r="F2754" s="354">
        <v>98662</v>
      </c>
      <c r="G2754" s="288" t="s">
        <v>117</v>
      </c>
      <c r="H2754" s="288"/>
      <c r="I2754" s="1"/>
      <c r="J2754" s="549"/>
      <c r="K2754" s="10"/>
      <c r="L2754" s="1"/>
      <c r="M2754" s="548"/>
      <c r="N2754" s="548"/>
    </row>
    <row r="2755" spans="2:14" s="5" customFormat="1" ht="126">
      <c r="B2755" s="1"/>
      <c r="C2755" s="351">
        <v>8231</v>
      </c>
      <c r="D2755" s="352" t="s">
        <v>2818</v>
      </c>
      <c r="E2755" s="353" t="s">
        <v>472</v>
      </c>
      <c r="F2755" s="354">
        <v>11829</v>
      </c>
      <c r="G2755" s="288" t="s">
        <v>117</v>
      </c>
      <c r="H2755" s="288" t="s">
        <v>145</v>
      </c>
      <c r="I2755" s="1"/>
      <c r="J2755" s="549"/>
      <c r="K2755" s="10"/>
      <c r="L2755" s="1"/>
      <c r="M2755" s="548"/>
      <c r="N2755" s="548"/>
    </row>
    <row r="2756" spans="2:14" s="5" customFormat="1" ht="126">
      <c r="B2756" s="1"/>
      <c r="C2756" s="351">
        <v>8236</v>
      </c>
      <c r="D2756" s="352" t="s">
        <v>2819</v>
      </c>
      <c r="E2756" s="353" t="s">
        <v>116</v>
      </c>
      <c r="F2756" s="354">
        <v>3616851</v>
      </c>
      <c r="G2756" s="288" t="s">
        <v>117</v>
      </c>
      <c r="H2756" s="288"/>
      <c r="I2756" s="1"/>
      <c r="J2756" s="549"/>
      <c r="K2756" s="10"/>
      <c r="L2756" s="1"/>
      <c r="M2756" s="548"/>
      <c r="N2756" s="548"/>
    </row>
    <row r="2757" spans="2:14" s="5" customFormat="1" ht="63">
      <c r="B2757" s="1"/>
      <c r="C2757" s="351">
        <v>8237</v>
      </c>
      <c r="D2757" s="352" t="s">
        <v>2820</v>
      </c>
      <c r="E2757" s="353" t="s">
        <v>122</v>
      </c>
      <c r="F2757" s="354">
        <v>16241</v>
      </c>
      <c r="G2757" s="288" t="s">
        <v>117</v>
      </c>
      <c r="H2757" s="288"/>
      <c r="I2757" s="1"/>
      <c r="J2757" s="549"/>
      <c r="K2757" s="10"/>
      <c r="L2757" s="1"/>
      <c r="M2757" s="548"/>
      <c r="N2757" s="548"/>
    </row>
    <row r="2758" spans="2:14" s="5" customFormat="1" ht="78.75">
      <c r="B2758" s="1"/>
      <c r="C2758" s="351">
        <v>8238</v>
      </c>
      <c r="D2758" s="352" t="s">
        <v>2821</v>
      </c>
      <c r="E2758" s="353" t="s">
        <v>125</v>
      </c>
      <c r="F2758" s="354">
        <v>217874</v>
      </c>
      <c r="G2758" s="288" t="s">
        <v>117</v>
      </c>
      <c r="H2758" s="288"/>
      <c r="I2758" s="1"/>
      <c r="J2758" s="549"/>
      <c r="K2758" s="10"/>
      <c r="L2758" s="1"/>
      <c r="M2758" s="548"/>
      <c r="N2758" s="548"/>
    </row>
    <row r="2759" spans="2:14" s="5" customFormat="1" ht="31.5">
      <c r="B2759" s="1"/>
      <c r="C2759" s="351">
        <v>8239</v>
      </c>
      <c r="D2759" s="352" t="s">
        <v>2822</v>
      </c>
      <c r="E2759" s="353" t="s">
        <v>125</v>
      </c>
      <c r="F2759" s="354">
        <v>7491050</v>
      </c>
      <c r="G2759" s="288" t="s">
        <v>117</v>
      </c>
      <c r="H2759" s="288"/>
      <c r="I2759" s="1"/>
      <c r="J2759" s="549"/>
      <c r="K2759" s="10"/>
      <c r="L2759" s="1"/>
      <c r="M2759" s="548"/>
      <c r="N2759" s="548"/>
    </row>
    <row r="2760" spans="2:14" s="5" customFormat="1" ht="31.5">
      <c r="B2760" s="1"/>
      <c r="C2760" s="351">
        <v>8240</v>
      </c>
      <c r="D2760" s="352" t="s">
        <v>2823</v>
      </c>
      <c r="E2760" s="353" t="s">
        <v>125</v>
      </c>
      <c r="F2760" s="354">
        <v>1370271</v>
      </c>
      <c r="G2760" s="288" t="s">
        <v>117</v>
      </c>
      <c r="H2760" s="288"/>
      <c r="I2760" s="1"/>
      <c r="J2760" s="549"/>
      <c r="K2760" s="10"/>
      <c r="L2760" s="1"/>
      <c r="M2760" s="548"/>
      <c r="N2760" s="548"/>
    </row>
    <row r="2761" spans="2:14" s="5" customFormat="1" ht="94.5">
      <c r="B2761" s="1"/>
      <c r="C2761" s="351">
        <v>8241</v>
      </c>
      <c r="D2761" s="352" t="s">
        <v>2824</v>
      </c>
      <c r="E2761" s="353" t="s">
        <v>125</v>
      </c>
      <c r="F2761" s="354">
        <v>7698784</v>
      </c>
      <c r="G2761" s="288" t="s">
        <v>117</v>
      </c>
      <c r="H2761" s="288"/>
      <c r="I2761" s="1"/>
      <c r="J2761" s="549"/>
      <c r="K2761" s="10"/>
      <c r="L2761" s="1"/>
      <c r="M2761" s="548"/>
      <c r="N2761" s="548"/>
    </row>
    <row r="2762" spans="2:14" s="5" customFormat="1" ht="94.5">
      <c r="B2762" s="1"/>
      <c r="C2762" s="351">
        <v>8242</v>
      </c>
      <c r="D2762" s="352" t="s">
        <v>2825</v>
      </c>
      <c r="E2762" s="353" t="s">
        <v>125</v>
      </c>
      <c r="F2762" s="354">
        <v>3467747</v>
      </c>
      <c r="G2762" s="288" t="s">
        <v>117</v>
      </c>
      <c r="H2762" s="288"/>
      <c r="I2762" s="1"/>
      <c r="J2762" s="549"/>
      <c r="K2762" s="10"/>
      <c r="L2762" s="1"/>
      <c r="M2762" s="548"/>
      <c r="N2762" s="548"/>
    </row>
    <row r="2763" spans="2:14" s="5" customFormat="1" ht="94.5">
      <c r="B2763" s="1"/>
      <c r="C2763" s="351">
        <v>8243</v>
      </c>
      <c r="D2763" s="352" t="s">
        <v>2826</v>
      </c>
      <c r="E2763" s="353" t="s">
        <v>125</v>
      </c>
      <c r="F2763" s="354">
        <v>9838994</v>
      </c>
      <c r="G2763" s="288" t="s">
        <v>117</v>
      </c>
      <c r="H2763" s="288"/>
      <c r="I2763" s="1"/>
      <c r="J2763" s="549"/>
      <c r="K2763" s="10"/>
      <c r="L2763" s="1"/>
      <c r="M2763" s="548"/>
      <c r="N2763" s="548"/>
    </row>
    <row r="2764" spans="2:14" s="5" customFormat="1" ht="94.5">
      <c r="B2764" s="1"/>
      <c r="C2764" s="351">
        <v>8244</v>
      </c>
      <c r="D2764" s="352" t="s">
        <v>2827</v>
      </c>
      <c r="E2764" s="353" t="s">
        <v>125</v>
      </c>
      <c r="F2764" s="354">
        <v>12441587</v>
      </c>
      <c r="G2764" s="288" t="s">
        <v>117</v>
      </c>
      <c r="H2764" s="288"/>
      <c r="I2764" s="1"/>
      <c r="J2764" s="549"/>
      <c r="K2764" s="10"/>
      <c r="L2764" s="1"/>
      <c r="M2764" s="548"/>
      <c r="N2764" s="548"/>
    </row>
    <row r="2765" spans="2:14" s="5" customFormat="1" ht="94.5">
      <c r="B2765" s="1"/>
      <c r="C2765" s="351">
        <v>8245</v>
      </c>
      <c r="D2765" s="352" t="s">
        <v>2828</v>
      </c>
      <c r="E2765" s="353" t="s">
        <v>125</v>
      </c>
      <c r="F2765" s="354">
        <v>15275370</v>
      </c>
      <c r="G2765" s="288" t="s">
        <v>117</v>
      </c>
      <c r="H2765" s="288"/>
      <c r="I2765" s="1"/>
      <c r="J2765" s="549"/>
      <c r="K2765" s="10"/>
      <c r="L2765" s="1"/>
      <c r="M2765" s="548"/>
      <c r="N2765" s="548"/>
    </row>
    <row r="2766" spans="2:14" s="5" customFormat="1" ht="78.75">
      <c r="B2766" s="1"/>
      <c r="C2766" s="351">
        <v>8246</v>
      </c>
      <c r="D2766" s="352" t="s">
        <v>2829</v>
      </c>
      <c r="E2766" s="353" t="s">
        <v>125</v>
      </c>
      <c r="F2766" s="354">
        <v>7051080</v>
      </c>
      <c r="G2766" s="288" t="s">
        <v>117</v>
      </c>
      <c r="H2766" s="288"/>
      <c r="I2766" s="1"/>
      <c r="J2766" s="549"/>
      <c r="K2766" s="10"/>
      <c r="L2766" s="1"/>
      <c r="M2766" s="548"/>
      <c r="N2766" s="548"/>
    </row>
    <row r="2767" spans="2:14" s="5" customFormat="1" ht="94.5">
      <c r="B2767" s="1"/>
      <c r="C2767" s="351">
        <v>8247</v>
      </c>
      <c r="D2767" s="352" t="s">
        <v>2830</v>
      </c>
      <c r="E2767" s="353" t="s">
        <v>125</v>
      </c>
      <c r="F2767" s="354">
        <v>11708552</v>
      </c>
      <c r="G2767" s="288" t="s">
        <v>117</v>
      </c>
      <c r="H2767" s="288"/>
      <c r="I2767" s="1"/>
      <c r="J2767" s="549"/>
      <c r="K2767" s="10"/>
      <c r="L2767" s="1"/>
      <c r="M2767" s="548"/>
      <c r="N2767" s="548"/>
    </row>
    <row r="2768" spans="2:14" s="5" customFormat="1" ht="63">
      <c r="B2768" s="1"/>
      <c r="C2768" s="351">
        <v>8252</v>
      </c>
      <c r="D2768" s="352" t="s">
        <v>2831</v>
      </c>
      <c r="E2768" s="353" t="s">
        <v>125</v>
      </c>
      <c r="F2768" s="354">
        <v>3482783</v>
      </c>
      <c r="G2768" s="288" t="s">
        <v>117</v>
      </c>
      <c r="H2768" s="288"/>
      <c r="I2768" s="1"/>
      <c r="J2768" s="549"/>
      <c r="K2768" s="10"/>
      <c r="L2768" s="1"/>
      <c r="M2768" s="548"/>
      <c r="N2768" s="548"/>
    </row>
    <row r="2769" spans="2:14" s="5" customFormat="1" ht="78.75">
      <c r="B2769" s="1"/>
      <c r="C2769" s="351">
        <v>8253</v>
      </c>
      <c r="D2769" s="352" t="s">
        <v>2832</v>
      </c>
      <c r="E2769" s="353" t="s">
        <v>125</v>
      </c>
      <c r="F2769" s="354">
        <v>6508905</v>
      </c>
      <c r="G2769" s="288" t="s">
        <v>117</v>
      </c>
      <c r="H2769" s="288"/>
      <c r="I2769" s="1"/>
      <c r="J2769" s="549"/>
      <c r="K2769" s="10"/>
      <c r="L2769" s="1"/>
      <c r="M2769" s="548"/>
      <c r="N2769" s="548"/>
    </row>
    <row r="2770" spans="2:14" s="5" customFormat="1" ht="94.5">
      <c r="B2770" s="1"/>
      <c r="C2770" s="351">
        <v>8254</v>
      </c>
      <c r="D2770" s="352" t="s">
        <v>2833</v>
      </c>
      <c r="E2770" s="353" t="s">
        <v>122</v>
      </c>
      <c r="F2770" s="354">
        <v>2338822</v>
      </c>
      <c r="G2770" s="288" t="s">
        <v>117</v>
      </c>
      <c r="H2770" s="288"/>
      <c r="I2770" s="1"/>
      <c r="J2770" s="549"/>
      <c r="K2770" s="10"/>
      <c r="L2770" s="1"/>
      <c r="M2770" s="548"/>
      <c r="N2770" s="548"/>
    </row>
    <row r="2771" spans="2:14" s="5" customFormat="1" ht="47.25">
      <c r="B2771" s="1"/>
      <c r="C2771" s="351">
        <v>8255</v>
      </c>
      <c r="D2771" s="352" t="s">
        <v>2834</v>
      </c>
      <c r="E2771" s="353" t="s">
        <v>125</v>
      </c>
      <c r="F2771" s="354">
        <v>846294</v>
      </c>
      <c r="G2771" s="288" t="s">
        <v>117</v>
      </c>
      <c r="H2771" s="288"/>
      <c r="I2771" s="1"/>
      <c r="J2771" s="549"/>
      <c r="K2771" s="10"/>
      <c r="L2771" s="1"/>
      <c r="M2771" s="548"/>
      <c r="N2771" s="548"/>
    </row>
    <row r="2772" spans="2:14" s="5" customFormat="1" ht="94.5">
      <c r="B2772" s="1"/>
      <c r="C2772" s="351">
        <v>8257</v>
      </c>
      <c r="D2772" s="352" t="s">
        <v>2835</v>
      </c>
      <c r="E2772" s="353" t="s">
        <v>125</v>
      </c>
      <c r="F2772" s="354">
        <v>8927343</v>
      </c>
      <c r="G2772" s="288" t="s">
        <v>117</v>
      </c>
      <c r="H2772" s="288"/>
      <c r="I2772" s="1"/>
      <c r="J2772" s="549"/>
      <c r="K2772" s="10"/>
      <c r="L2772" s="1"/>
      <c r="M2772" s="548"/>
      <c r="N2772" s="548"/>
    </row>
    <row r="2773" spans="2:14" s="5" customFormat="1" ht="78.75">
      <c r="B2773" s="1"/>
      <c r="C2773" s="351">
        <v>8258</v>
      </c>
      <c r="D2773" s="352" t="s">
        <v>2836</v>
      </c>
      <c r="E2773" s="353" t="s">
        <v>125</v>
      </c>
      <c r="F2773" s="354">
        <v>5746863</v>
      </c>
      <c r="G2773" s="288" t="s">
        <v>117</v>
      </c>
      <c r="H2773" s="288"/>
      <c r="I2773" s="1"/>
      <c r="J2773" s="549"/>
      <c r="K2773" s="10"/>
      <c r="L2773" s="1"/>
      <c r="M2773" s="548"/>
      <c r="N2773" s="548"/>
    </row>
    <row r="2774" spans="2:14" s="5" customFormat="1" ht="31.5">
      <c r="B2774" s="1"/>
      <c r="C2774" s="351">
        <v>8259</v>
      </c>
      <c r="D2774" s="352" t="s">
        <v>2837</v>
      </c>
      <c r="E2774" s="353" t="s">
        <v>125</v>
      </c>
      <c r="F2774" s="354">
        <v>4588781</v>
      </c>
      <c r="G2774" s="288" t="s">
        <v>117</v>
      </c>
      <c r="H2774" s="288"/>
      <c r="I2774" s="1"/>
      <c r="J2774" s="549"/>
      <c r="K2774" s="10"/>
      <c r="L2774" s="1"/>
      <c r="M2774" s="548"/>
      <c r="N2774" s="548"/>
    </row>
    <row r="2775" spans="2:14" s="5" customFormat="1" ht="78.75">
      <c r="B2775" s="1"/>
      <c r="C2775" s="351">
        <v>8262</v>
      </c>
      <c r="D2775" s="352" t="s">
        <v>2838</v>
      </c>
      <c r="E2775" s="353" t="s">
        <v>125</v>
      </c>
      <c r="F2775" s="354">
        <v>14308833</v>
      </c>
      <c r="G2775" s="288" t="s">
        <v>117</v>
      </c>
      <c r="H2775" s="288"/>
      <c r="I2775" s="1"/>
      <c r="J2775" s="549"/>
      <c r="K2775" s="10"/>
      <c r="L2775" s="1"/>
      <c r="M2775" s="548"/>
      <c r="N2775" s="548"/>
    </row>
    <row r="2776" spans="2:14" s="5" customFormat="1" ht="94.5">
      <c r="B2776" s="1"/>
      <c r="C2776" s="351">
        <v>8263</v>
      </c>
      <c r="D2776" s="352" t="s">
        <v>2839</v>
      </c>
      <c r="E2776" s="353" t="s">
        <v>125</v>
      </c>
      <c r="F2776" s="354">
        <v>16277956</v>
      </c>
      <c r="G2776" s="288" t="s">
        <v>117</v>
      </c>
      <c r="H2776" s="288"/>
      <c r="I2776" s="1"/>
      <c r="J2776" s="549"/>
      <c r="K2776" s="10"/>
      <c r="L2776" s="1"/>
      <c r="M2776" s="548"/>
      <c r="N2776" s="548"/>
    </row>
    <row r="2777" spans="2:14" s="5" customFormat="1" ht="47.25">
      <c r="B2777" s="1"/>
      <c r="C2777" s="351">
        <v>8265</v>
      </c>
      <c r="D2777" s="352" t="s">
        <v>2840</v>
      </c>
      <c r="E2777" s="353" t="s">
        <v>125</v>
      </c>
      <c r="F2777" s="354">
        <v>507399</v>
      </c>
      <c r="G2777" s="288" t="s">
        <v>117</v>
      </c>
      <c r="H2777" s="288"/>
      <c r="I2777" s="1"/>
      <c r="J2777" s="549"/>
      <c r="K2777" s="10"/>
      <c r="L2777" s="1"/>
      <c r="M2777" s="548"/>
      <c r="N2777" s="548"/>
    </row>
    <row r="2778" spans="2:14" s="5" customFormat="1" ht="47.25">
      <c r="B2778" s="1"/>
      <c r="C2778" s="351">
        <v>8267</v>
      </c>
      <c r="D2778" s="352" t="s">
        <v>2841</v>
      </c>
      <c r="E2778" s="353" t="s">
        <v>125</v>
      </c>
      <c r="F2778" s="354">
        <v>7161956</v>
      </c>
      <c r="G2778" s="288" t="s">
        <v>117</v>
      </c>
      <c r="H2778" s="288"/>
      <c r="I2778" s="1"/>
      <c r="J2778" s="549"/>
      <c r="K2778" s="10"/>
      <c r="L2778" s="1"/>
      <c r="M2778" s="548"/>
      <c r="N2778" s="548"/>
    </row>
    <row r="2779" spans="2:14" s="5" customFormat="1" ht="31.5">
      <c r="B2779" s="1"/>
      <c r="C2779" s="351">
        <v>8273</v>
      </c>
      <c r="D2779" s="352" t="s">
        <v>2842</v>
      </c>
      <c r="E2779" s="353" t="s">
        <v>125</v>
      </c>
      <c r="F2779" s="354">
        <v>1387729</v>
      </c>
      <c r="G2779" s="288" t="s">
        <v>117</v>
      </c>
      <c r="H2779" s="288"/>
      <c r="I2779" s="1"/>
      <c r="J2779" s="549"/>
      <c r="K2779" s="10"/>
      <c r="L2779" s="1"/>
      <c r="M2779" s="548"/>
      <c r="N2779" s="548"/>
    </row>
    <row r="2780" spans="2:14" s="5" customFormat="1" ht="31.5">
      <c r="B2780" s="1"/>
      <c r="C2780" s="351">
        <v>8274</v>
      </c>
      <c r="D2780" s="352" t="s">
        <v>2843</v>
      </c>
      <c r="E2780" s="353" t="s">
        <v>122</v>
      </c>
      <c r="F2780" s="354">
        <v>22571434</v>
      </c>
      <c r="G2780" s="288" t="s">
        <v>117</v>
      </c>
      <c r="H2780" s="288"/>
      <c r="I2780" s="1"/>
      <c r="J2780" s="549"/>
      <c r="K2780" s="10"/>
      <c r="L2780" s="1"/>
      <c r="M2780" s="548"/>
      <c r="N2780" s="548"/>
    </row>
    <row r="2781" spans="2:14" s="5" customFormat="1" ht="63">
      <c r="B2781" s="1"/>
      <c r="C2781" s="351">
        <v>8276</v>
      </c>
      <c r="D2781" s="352" t="s">
        <v>2844</v>
      </c>
      <c r="E2781" s="353" t="s">
        <v>125</v>
      </c>
      <c r="F2781" s="354">
        <v>309381</v>
      </c>
      <c r="G2781" s="288" t="s">
        <v>117</v>
      </c>
      <c r="H2781" s="288"/>
      <c r="I2781" s="1"/>
      <c r="J2781" s="549"/>
      <c r="K2781" s="10"/>
      <c r="L2781" s="1"/>
      <c r="M2781" s="548"/>
      <c r="N2781" s="548"/>
    </row>
    <row r="2782" spans="2:14" s="5" customFormat="1" ht="47.25">
      <c r="B2782" s="1"/>
      <c r="C2782" s="351">
        <v>8278</v>
      </c>
      <c r="D2782" s="352" t="s">
        <v>2845</v>
      </c>
      <c r="E2782" s="353" t="s">
        <v>125</v>
      </c>
      <c r="F2782" s="354">
        <v>1070547</v>
      </c>
      <c r="G2782" s="288" t="s">
        <v>117</v>
      </c>
      <c r="H2782" s="288"/>
      <c r="I2782" s="1"/>
      <c r="J2782" s="549"/>
      <c r="K2782" s="10"/>
      <c r="L2782" s="1"/>
      <c r="M2782" s="548"/>
      <c r="N2782" s="548"/>
    </row>
    <row r="2783" spans="2:14" s="5" customFormat="1" ht="94.5">
      <c r="B2783" s="1"/>
      <c r="C2783" s="351">
        <v>8291</v>
      </c>
      <c r="D2783" s="352" t="s">
        <v>2846</v>
      </c>
      <c r="E2783" s="353" t="s">
        <v>122</v>
      </c>
      <c r="F2783" s="354">
        <v>5697287</v>
      </c>
      <c r="G2783" s="288" t="s">
        <v>117</v>
      </c>
      <c r="H2783" s="288"/>
      <c r="I2783" s="1"/>
      <c r="J2783" s="549"/>
      <c r="K2783" s="10"/>
      <c r="L2783" s="1"/>
      <c r="M2783" s="548"/>
      <c r="N2783" s="548"/>
    </row>
    <row r="2784" spans="2:14" s="5" customFormat="1" ht="31.5">
      <c r="B2784" s="1"/>
      <c r="C2784" s="351">
        <v>8298</v>
      </c>
      <c r="D2784" s="352" t="s">
        <v>2847</v>
      </c>
      <c r="E2784" s="353" t="s">
        <v>125</v>
      </c>
      <c r="F2784" s="354">
        <v>2083507</v>
      </c>
      <c r="G2784" s="288" t="s">
        <v>117</v>
      </c>
      <c r="H2784" s="288"/>
      <c r="I2784" s="1"/>
      <c r="J2784" s="549"/>
      <c r="K2784" s="10"/>
      <c r="L2784" s="1"/>
      <c r="M2784" s="548"/>
      <c r="N2784" s="548"/>
    </row>
    <row r="2785" spans="2:14" s="5" customFormat="1" ht="31.5">
      <c r="B2785" s="1"/>
      <c r="C2785" s="351">
        <v>8301</v>
      </c>
      <c r="D2785" s="352" t="s">
        <v>2848</v>
      </c>
      <c r="E2785" s="353" t="s">
        <v>125</v>
      </c>
      <c r="F2785" s="354">
        <v>294171</v>
      </c>
      <c r="G2785" s="288" t="s">
        <v>117</v>
      </c>
      <c r="H2785" s="288"/>
      <c r="I2785" s="1"/>
      <c r="J2785" s="549"/>
      <c r="K2785" s="10"/>
      <c r="L2785" s="1"/>
      <c r="M2785" s="548"/>
      <c r="N2785" s="548"/>
    </row>
    <row r="2786" spans="2:14" s="5" customFormat="1" ht="110.25">
      <c r="B2786" s="1"/>
      <c r="C2786" s="351">
        <v>8304</v>
      </c>
      <c r="D2786" s="352" t="s">
        <v>2849</v>
      </c>
      <c r="E2786" s="353" t="s">
        <v>125</v>
      </c>
      <c r="F2786" s="354">
        <v>6503125</v>
      </c>
      <c r="G2786" s="288" t="s">
        <v>117</v>
      </c>
      <c r="H2786" s="288"/>
      <c r="I2786" s="1"/>
      <c r="J2786" s="549"/>
      <c r="K2786" s="10"/>
      <c r="L2786" s="1"/>
      <c r="M2786" s="548"/>
      <c r="N2786" s="548"/>
    </row>
    <row r="2787" spans="2:14" s="5" customFormat="1" ht="47.25">
      <c r="B2787" s="1"/>
      <c r="C2787" s="351">
        <v>8305</v>
      </c>
      <c r="D2787" s="352" t="s">
        <v>2850</v>
      </c>
      <c r="E2787" s="353" t="s">
        <v>125</v>
      </c>
      <c r="F2787" s="354">
        <v>3717664</v>
      </c>
      <c r="G2787" s="288" t="s">
        <v>117</v>
      </c>
      <c r="H2787" s="288"/>
      <c r="I2787" s="1"/>
      <c r="J2787" s="549"/>
      <c r="K2787" s="10"/>
      <c r="L2787" s="1"/>
      <c r="M2787" s="548"/>
      <c r="N2787" s="548"/>
    </row>
    <row r="2788" spans="2:14" s="5" customFormat="1" ht="31.5">
      <c r="B2788" s="1"/>
      <c r="C2788" s="351">
        <v>8306</v>
      </c>
      <c r="D2788" s="352" t="s">
        <v>2851</v>
      </c>
      <c r="E2788" s="353" t="s">
        <v>125</v>
      </c>
      <c r="F2788" s="354">
        <v>5088</v>
      </c>
      <c r="G2788" s="288" t="s">
        <v>117</v>
      </c>
      <c r="H2788" s="288"/>
      <c r="I2788" s="1"/>
      <c r="J2788" s="549"/>
      <c r="K2788" s="10"/>
      <c r="L2788" s="1"/>
      <c r="M2788" s="548"/>
      <c r="N2788" s="548"/>
    </row>
    <row r="2789" spans="2:14" s="5" customFormat="1" ht="31.5">
      <c r="B2789" s="1"/>
      <c r="C2789" s="351">
        <v>8307</v>
      </c>
      <c r="D2789" s="352" t="s">
        <v>2852</v>
      </c>
      <c r="E2789" s="353" t="s">
        <v>122</v>
      </c>
      <c r="F2789" s="354">
        <v>3725262</v>
      </c>
      <c r="G2789" s="288" t="s">
        <v>117</v>
      </c>
      <c r="H2789" s="288"/>
      <c r="I2789" s="1"/>
      <c r="J2789" s="549"/>
      <c r="K2789" s="10"/>
      <c r="L2789" s="1"/>
      <c r="M2789" s="548"/>
      <c r="N2789" s="548"/>
    </row>
    <row r="2790" spans="2:14" s="5" customFormat="1" ht="47.25">
      <c r="B2790" s="1"/>
      <c r="C2790" s="351">
        <v>8308</v>
      </c>
      <c r="D2790" s="352" t="s">
        <v>2853</v>
      </c>
      <c r="E2790" s="353" t="s">
        <v>125</v>
      </c>
      <c r="F2790" s="354">
        <v>8001664</v>
      </c>
      <c r="G2790" s="288" t="s">
        <v>117</v>
      </c>
      <c r="H2790" s="288"/>
      <c r="I2790" s="1"/>
      <c r="J2790" s="549"/>
      <c r="K2790" s="10"/>
      <c r="L2790" s="1"/>
      <c r="M2790" s="548"/>
      <c r="N2790" s="548"/>
    </row>
    <row r="2791" spans="2:14" s="5" customFormat="1" ht="31.5">
      <c r="B2791" s="1"/>
      <c r="C2791" s="351">
        <v>8309</v>
      </c>
      <c r="D2791" s="352" t="s">
        <v>2854</v>
      </c>
      <c r="E2791" s="353" t="s">
        <v>122</v>
      </c>
      <c r="F2791" s="354">
        <v>4069561</v>
      </c>
      <c r="G2791" s="288" t="s">
        <v>117</v>
      </c>
      <c r="H2791" s="288"/>
      <c r="I2791" s="1"/>
      <c r="J2791" s="549"/>
      <c r="K2791" s="10"/>
      <c r="L2791" s="1"/>
      <c r="M2791" s="548"/>
      <c r="N2791" s="548"/>
    </row>
    <row r="2792" spans="2:14" s="5" customFormat="1" ht="31.5">
      <c r="B2792" s="1"/>
      <c r="C2792" s="351">
        <v>8310</v>
      </c>
      <c r="D2792" s="352" t="s">
        <v>2855</v>
      </c>
      <c r="E2792" s="353" t="s">
        <v>122</v>
      </c>
      <c r="F2792" s="354">
        <v>4591401</v>
      </c>
      <c r="G2792" s="288" t="s">
        <v>117</v>
      </c>
      <c r="H2792" s="288"/>
      <c r="I2792" s="1"/>
      <c r="J2792" s="549"/>
      <c r="K2792" s="10"/>
      <c r="L2792" s="1"/>
      <c r="M2792" s="548"/>
      <c r="N2792" s="548"/>
    </row>
    <row r="2793" spans="2:14" s="5" customFormat="1" ht="31.5">
      <c r="B2793" s="1"/>
      <c r="C2793" s="351">
        <v>8311</v>
      </c>
      <c r="D2793" s="352" t="s">
        <v>2856</v>
      </c>
      <c r="E2793" s="353" t="s">
        <v>122</v>
      </c>
      <c r="F2793" s="354">
        <v>5148608</v>
      </c>
      <c r="G2793" s="288" t="s">
        <v>117</v>
      </c>
      <c r="H2793" s="288"/>
      <c r="I2793" s="1"/>
      <c r="J2793" s="549"/>
      <c r="K2793" s="10"/>
      <c r="L2793" s="1"/>
      <c r="M2793" s="548"/>
      <c r="N2793" s="548"/>
    </row>
    <row r="2794" spans="2:14" s="5" customFormat="1" ht="31.5">
      <c r="B2794" s="1"/>
      <c r="C2794" s="351">
        <v>8312</v>
      </c>
      <c r="D2794" s="352" t="s">
        <v>2857</v>
      </c>
      <c r="E2794" s="353" t="s">
        <v>122</v>
      </c>
      <c r="F2794" s="354">
        <v>6546455</v>
      </c>
      <c r="G2794" s="288" t="s">
        <v>117</v>
      </c>
      <c r="H2794" s="288"/>
      <c r="I2794" s="1"/>
      <c r="J2794" s="549"/>
      <c r="K2794" s="10"/>
      <c r="L2794" s="1"/>
      <c r="M2794" s="548"/>
      <c r="N2794" s="548"/>
    </row>
    <row r="2795" spans="2:14" s="5" customFormat="1" ht="31.5">
      <c r="B2795" s="1"/>
      <c r="C2795" s="351">
        <v>8313</v>
      </c>
      <c r="D2795" s="352" t="s">
        <v>2858</v>
      </c>
      <c r="E2795" s="353" t="s">
        <v>122</v>
      </c>
      <c r="F2795" s="354">
        <v>7970052</v>
      </c>
      <c r="G2795" s="288" t="s">
        <v>117</v>
      </c>
      <c r="H2795" s="288"/>
      <c r="I2795" s="1"/>
      <c r="J2795" s="549"/>
      <c r="K2795" s="10"/>
      <c r="L2795" s="1"/>
      <c r="M2795" s="548"/>
      <c r="N2795" s="548"/>
    </row>
    <row r="2796" spans="2:14" s="5" customFormat="1" ht="47.25">
      <c r="B2796" s="1"/>
      <c r="C2796" s="351">
        <v>8314</v>
      </c>
      <c r="D2796" s="352" t="s">
        <v>2859</v>
      </c>
      <c r="E2796" s="353" t="s">
        <v>125</v>
      </c>
      <c r="F2796" s="354">
        <v>754947</v>
      </c>
      <c r="G2796" s="288" t="s">
        <v>117</v>
      </c>
      <c r="H2796" s="288"/>
      <c r="I2796" s="1"/>
      <c r="J2796" s="549"/>
      <c r="K2796" s="10"/>
      <c r="L2796" s="1"/>
      <c r="M2796" s="548"/>
      <c r="N2796" s="548"/>
    </row>
    <row r="2797" spans="2:14" s="5" customFormat="1" ht="47.25">
      <c r="B2797" s="1"/>
      <c r="C2797" s="351">
        <v>8315</v>
      </c>
      <c r="D2797" s="352" t="s">
        <v>2860</v>
      </c>
      <c r="E2797" s="353" t="s">
        <v>125</v>
      </c>
      <c r="F2797" s="354">
        <v>773500</v>
      </c>
      <c r="G2797" s="288" t="s">
        <v>117</v>
      </c>
      <c r="H2797" s="288"/>
      <c r="I2797" s="1"/>
      <c r="J2797" s="549"/>
      <c r="K2797" s="10"/>
      <c r="L2797" s="1"/>
      <c r="M2797" s="548"/>
      <c r="N2797" s="548"/>
    </row>
    <row r="2798" spans="2:14" s="5" customFormat="1" ht="31.5">
      <c r="B2798" s="1"/>
      <c r="C2798" s="351">
        <v>8316</v>
      </c>
      <c r="D2798" s="352" t="s">
        <v>2861</v>
      </c>
      <c r="E2798" s="353" t="s">
        <v>125</v>
      </c>
      <c r="F2798" s="354">
        <v>15553</v>
      </c>
      <c r="G2798" s="288" t="s">
        <v>117</v>
      </c>
      <c r="H2798" s="288"/>
      <c r="I2798" s="1"/>
      <c r="J2798" s="549"/>
      <c r="K2798" s="10"/>
      <c r="L2798" s="1"/>
      <c r="M2798" s="548"/>
      <c r="N2798" s="548"/>
    </row>
    <row r="2799" spans="2:14" s="5" customFormat="1" ht="47.25">
      <c r="B2799" s="1"/>
      <c r="C2799" s="351">
        <v>8317</v>
      </c>
      <c r="D2799" s="352" t="s">
        <v>2862</v>
      </c>
      <c r="E2799" s="353" t="s">
        <v>122</v>
      </c>
      <c r="F2799" s="354">
        <v>52058</v>
      </c>
      <c r="G2799" s="288" t="s">
        <v>117</v>
      </c>
      <c r="H2799" s="288"/>
      <c r="I2799" s="1"/>
      <c r="J2799" s="549"/>
      <c r="K2799" s="10"/>
      <c r="L2799" s="1"/>
      <c r="M2799" s="548"/>
      <c r="N2799" s="548"/>
    </row>
    <row r="2800" spans="2:14" s="5" customFormat="1" ht="47.25">
      <c r="B2800" s="1"/>
      <c r="C2800" s="351">
        <v>8318</v>
      </c>
      <c r="D2800" s="352" t="s">
        <v>2863</v>
      </c>
      <c r="E2800" s="353" t="s">
        <v>122</v>
      </c>
      <c r="F2800" s="354">
        <v>75748</v>
      </c>
      <c r="G2800" s="288" t="s">
        <v>117</v>
      </c>
      <c r="H2800" s="288"/>
      <c r="I2800" s="1"/>
      <c r="J2800" s="549"/>
      <c r="K2800" s="10"/>
      <c r="L2800" s="1"/>
      <c r="M2800" s="548"/>
      <c r="N2800" s="548"/>
    </row>
    <row r="2801" spans="2:14" s="5" customFormat="1" ht="47.25">
      <c r="B2801" s="1"/>
      <c r="C2801" s="351">
        <v>8319</v>
      </c>
      <c r="D2801" s="352" t="s">
        <v>2864</v>
      </c>
      <c r="E2801" s="353" t="s">
        <v>122</v>
      </c>
      <c r="F2801" s="354">
        <v>156832</v>
      </c>
      <c r="G2801" s="288" t="s">
        <v>117</v>
      </c>
      <c r="H2801" s="288"/>
      <c r="I2801" s="1"/>
      <c r="J2801" s="549"/>
      <c r="K2801" s="10"/>
      <c r="L2801" s="1"/>
      <c r="M2801" s="548"/>
      <c r="N2801" s="548"/>
    </row>
    <row r="2802" spans="2:14" s="5" customFormat="1" ht="31.5">
      <c r="B2802" s="1"/>
      <c r="C2802" s="351">
        <v>8320</v>
      </c>
      <c r="D2802" s="352" t="s">
        <v>2865</v>
      </c>
      <c r="E2802" s="353" t="s">
        <v>125</v>
      </c>
      <c r="F2802" s="354">
        <v>172323</v>
      </c>
      <c r="G2802" s="288" t="s">
        <v>117</v>
      </c>
      <c r="H2802" s="288"/>
      <c r="I2802" s="1"/>
      <c r="J2802" s="549"/>
      <c r="K2802" s="10"/>
      <c r="L2802" s="1"/>
      <c r="M2802" s="548"/>
      <c r="N2802" s="548"/>
    </row>
    <row r="2803" spans="2:14" s="5" customFormat="1" ht="31.5">
      <c r="B2803" s="1"/>
      <c r="C2803" s="351">
        <v>8321</v>
      </c>
      <c r="D2803" s="352" t="s">
        <v>2866</v>
      </c>
      <c r="E2803" s="353" t="s">
        <v>125</v>
      </c>
      <c r="F2803" s="354">
        <v>308552</v>
      </c>
      <c r="G2803" s="288" t="s">
        <v>117</v>
      </c>
      <c r="H2803" s="288"/>
      <c r="I2803" s="1"/>
      <c r="J2803" s="549"/>
      <c r="K2803" s="10"/>
      <c r="L2803" s="1"/>
      <c r="M2803" s="548"/>
      <c r="N2803" s="548"/>
    </row>
    <row r="2804" spans="2:14" s="5" customFormat="1" ht="31.5">
      <c r="B2804" s="1"/>
      <c r="C2804" s="351">
        <v>8322</v>
      </c>
      <c r="D2804" s="352" t="s">
        <v>2867</v>
      </c>
      <c r="E2804" s="353" t="s">
        <v>125</v>
      </c>
      <c r="F2804" s="354">
        <v>421691</v>
      </c>
      <c r="G2804" s="288" t="s">
        <v>117</v>
      </c>
      <c r="H2804" s="288"/>
      <c r="I2804" s="1"/>
      <c r="J2804" s="549"/>
      <c r="K2804" s="10"/>
      <c r="L2804" s="1"/>
      <c r="M2804" s="548"/>
      <c r="N2804" s="548"/>
    </row>
    <row r="2805" spans="2:14" s="5" customFormat="1" ht="31.5">
      <c r="B2805" s="1"/>
      <c r="C2805" s="351">
        <v>8323</v>
      </c>
      <c r="D2805" s="352" t="s">
        <v>2868</v>
      </c>
      <c r="E2805" s="353" t="s">
        <v>125</v>
      </c>
      <c r="F2805" s="354">
        <v>533640</v>
      </c>
      <c r="G2805" s="288" t="s">
        <v>117</v>
      </c>
      <c r="H2805" s="288"/>
      <c r="I2805" s="1"/>
      <c r="J2805" s="549"/>
      <c r="K2805" s="10"/>
      <c r="L2805" s="1"/>
      <c r="M2805" s="548"/>
      <c r="N2805" s="548"/>
    </row>
    <row r="2806" spans="2:14" s="5" customFormat="1" ht="63">
      <c r="B2806" s="1"/>
      <c r="C2806" s="351">
        <v>8324</v>
      </c>
      <c r="D2806" s="352" t="s">
        <v>2869</v>
      </c>
      <c r="E2806" s="353" t="s">
        <v>125</v>
      </c>
      <c r="F2806" s="354">
        <v>3898831</v>
      </c>
      <c r="G2806" s="288" t="s">
        <v>117</v>
      </c>
      <c r="H2806" s="288"/>
      <c r="I2806" s="1"/>
      <c r="J2806" s="549"/>
      <c r="K2806" s="10"/>
      <c r="L2806" s="1"/>
      <c r="M2806" s="548"/>
      <c r="N2806" s="548"/>
    </row>
    <row r="2807" spans="2:14" s="5" customFormat="1" ht="47.25">
      <c r="B2807" s="1"/>
      <c r="C2807" s="351">
        <v>8325</v>
      </c>
      <c r="D2807" s="352" t="s">
        <v>2870</v>
      </c>
      <c r="E2807" s="353" t="s">
        <v>125</v>
      </c>
      <c r="F2807" s="354">
        <v>3898831</v>
      </c>
      <c r="G2807" s="288" t="s">
        <v>117</v>
      </c>
      <c r="H2807" s="288"/>
      <c r="I2807" s="1"/>
      <c r="J2807" s="549"/>
      <c r="K2807" s="10"/>
      <c r="L2807" s="1"/>
      <c r="M2807" s="548"/>
      <c r="N2807" s="548"/>
    </row>
    <row r="2808" spans="2:14" s="5" customFormat="1" ht="31.5">
      <c r="B2808" s="1"/>
      <c r="C2808" s="351">
        <v>8328</v>
      </c>
      <c r="D2808" s="352" t="s">
        <v>2871</v>
      </c>
      <c r="E2808" s="353" t="s">
        <v>125</v>
      </c>
      <c r="F2808" s="354">
        <v>1189661</v>
      </c>
      <c r="G2808" s="288" t="s">
        <v>117</v>
      </c>
      <c r="H2808" s="288"/>
      <c r="I2808" s="1"/>
      <c r="J2808" s="549"/>
      <c r="K2808" s="10"/>
      <c r="L2808" s="1"/>
      <c r="M2808" s="548"/>
      <c r="N2808" s="548"/>
    </row>
    <row r="2809" spans="2:14" s="5" customFormat="1" ht="173.25">
      <c r="B2809" s="1"/>
      <c r="C2809" s="351">
        <v>8330</v>
      </c>
      <c r="D2809" s="352" t="s">
        <v>2872</v>
      </c>
      <c r="E2809" s="353" t="s">
        <v>122</v>
      </c>
      <c r="F2809" s="354">
        <v>93211</v>
      </c>
      <c r="G2809" s="288" t="s">
        <v>117</v>
      </c>
      <c r="H2809" s="288" t="s">
        <v>145</v>
      </c>
      <c r="I2809" s="1"/>
      <c r="J2809" s="549"/>
      <c r="K2809" s="10"/>
      <c r="L2809" s="1"/>
      <c r="M2809" s="548"/>
      <c r="N2809" s="548"/>
    </row>
    <row r="2810" spans="2:14" s="5" customFormat="1" ht="157.5">
      <c r="B2810" s="1"/>
      <c r="C2810" s="351">
        <v>8331</v>
      </c>
      <c r="D2810" s="352" t="s">
        <v>2873</v>
      </c>
      <c r="E2810" s="353" t="s">
        <v>122</v>
      </c>
      <c r="F2810" s="354">
        <v>23833</v>
      </c>
      <c r="G2810" s="288" t="s">
        <v>117</v>
      </c>
      <c r="H2810" s="288" t="s">
        <v>145</v>
      </c>
      <c r="I2810" s="1"/>
      <c r="J2810" s="549"/>
      <c r="K2810" s="10"/>
      <c r="L2810" s="1"/>
      <c r="M2810" s="548"/>
      <c r="N2810" s="548"/>
    </row>
    <row r="2811" spans="2:14" s="5" customFormat="1" ht="157.5">
      <c r="B2811" s="1"/>
      <c r="C2811" s="351">
        <v>8332</v>
      </c>
      <c r="D2811" s="352" t="s">
        <v>2874</v>
      </c>
      <c r="E2811" s="353" t="s">
        <v>122</v>
      </c>
      <c r="F2811" s="354">
        <v>92267</v>
      </c>
      <c r="G2811" s="288" t="s">
        <v>117</v>
      </c>
      <c r="H2811" s="288" t="s">
        <v>145</v>
      </c>
      <c r="I2811" s="1"/>
      <c r="J2811" s="549"/>
      <c r="K2811" s="10"/>
      <c r="L2811" s="1"/>
      <c r="M2811" s="548"/>
      <c r="N2811" s="548"/>
    </row>
    <row r="2812" spans="2:14" s="5" customFormat="1" ht="110.25">
      <c r="B2812" s="1"/>
      <c r="C2812" s="351">
        <v>8333</v>
      </c>
      <c r="D2812" s="352" t="s">
        <v>2875</v>
      </c>
      <c r="E2812" s="353" t="s">
        <v>122</v>
      </c>
      <c r="F2812" s="354">
        <v>57578</v>
      </c>
      <c r="G2812" s="288" t="s">
        <v>117</v>
      </c>
      <c r="H2812" s="288" t="s">
        <v>145</v>
      </c>
      <c r="I2812" s="1"/>
      <c r="J2812" s="549"/>
      <c r="K2812" s="10"/>
      <c r="L2812" s="1"/>
      <c r="M2812" s="548"/>
      <c r="N2812" s="548"/>
    </row>
    <row r="2813" spans="2:14" s="5" customFormat="1" ht="78.75">
      <c r="B2813" s="1"/>
      <c r="C2813" s="351">
        <v>8335</v>
      </c>
      <c r="D2813" s="352" t="s">
        <v>2876</v>
      </c>
      <c r="E2813" s="353" t="s">
        <v>119</v>
      </c>
      <c r="F2813" s="354">
        <v>845160</v>
      </c>
      <c r="G2813" s="288" t="s">
        <v>117</v>
      </c>
      <c r="H2813" s="288"/>
      <c r="I2813" s="1"/>
      <c r="J2813" s="549"/>
      <c r="K2813" s="10"/>
      <c r="L2813" s="1"/>
      <c r="M2813" s="548"/>
      <c r="N2813" s="548"/>
    </row>
    <row r="2814" spans="2:14" s="5" customFormat="1" ht="47.25">
      <c r="B2814" s="1"/>
      <c r="C2814" s="351">
        <v>8336</v>
      </c>
      <c r="D2814" s="352" t="s">
        <v>2877</v>
      </c>
      <c r="E2814" s="353" t="s">
        <v>119</v>
      </c>
      <c r="F2814" s="354">
        <v>100592</v>
      </c>
      <c r="G2814" s="288" t="s">
        <v>117</v>
      </c>
      <c r="H2814" s="288"/>
      <c r="I2814" s="1"/>
      <c r="J2814" s="549"/>
      <c r="K2814" s="10"/>
      <c r="L2814" s="1"/>
      <c r="M2814" s="548"/>
      <c r="N2814" s="548"/>
    </row>
    <row r="2815" spans="2:14" s="5" customFormat="1" ht="47.25">
      <c r="B2815" s="1"/>
      <c r="C2815" s="351">
        <v>8337</v>
      </c>
      <c r="D2815" s="352" t="s">
        <v>2878</v>
      </c>
      <c r="E2815" s="353" t="s">
        <v>122</v>
      </c>
      <c r="F2815" s="354">
        <v>27681</v>
      </c>
      <c r="G2815" s="288" t="s">
        <v>117</v>
      </c>
      <c r="H2815" s="288" t="s">
        <v>145</v>
      </c>
      <c r="I2815" s="1"/>
      <c r="J2815" s="549"/>
      <c r="K2815" s="10"/>
      <c r="L2815" s="1"/>
      <c r="M2815" s="548"/>
      <c r="N2815" s="548"/>
    </row>
    <row r="2816" spans="2:14" s="5" customFormat="1" ht="31.5">
      <c r="B2816" s="1"/>
      <c r="C2816" s="351">
        <v>8338</v>
      </c>
      <c r="D2816" s="352" t="s">
        <v>2879</v>
      </c>
      <c r="E2816" s="353" t="s">
        <v>125</v>
      </c>
      <c r="F2816" s="354">
        <v>76340</v>
      </c>
      <c r="G2816" s="288" t="s">
        <v>117</v>
      </c>
      <c r="H2816" s="288" t="s">
        <v>145</v>
      </c>
      <c r="I2816" s="1"/>
      <c r="J2816" s="549"/>
      <c r="K2816" s="10"/>
      <c r="L2816" s="1"/>
      <c r="M2816" s="548"/>
      <c r="N2816" s="548"/>
    </row>
    <row r="2817" spans="2:14" s="5" customFormat="1" ht="31.5">
      <c r="B2817" s="1"/>
      <c r="C2817" s="351">
        <v>8339</v>
      </c>
      <c r="D2817" s="352" t="s">
        <v>2880</v>
      </c>
      <c r="E2817" s="353" t="s">
        <v>125</v>
      </c>
      <c r="F2817" s="354">
        <v>600494</v>
      </c>
      <c r="G2817" s="288" t="s">
        <v>117</v>
      </c>
      <c r="H2817" s="288"/>
      <c r="I2817" s="1"/>
      <c r="J2817" s="549"/>
      <c r="K2817" s="10"/>
      <c r="L2817" s="1"/>
      <c r="M2817" s="548"/>
      <c r="N2817" s="548"/>
    </row>
    <row r="2818" spans="2:14" s="5" customFormat="1" ht="31.5">
      <c r="B2818" s="1"/>
      <c r="C2818" s="351">
        <v>8340</v>
      </c>
      <c r="D2818" s="352" t="s">
        <v>2881</v>
      </c>
      <c r="E2818" s="353" t="s">
        <v>125</v>
      </c>
      <c r="F2818" s="354">
        <v>79689</v>
      </c>
      <c r="G2818" s="288" t="s">
        <v>117</v>
      </c>
      <c r="H2818" s="288"/>
      <c r="I2818" s="1"/>
      <c r="J2818" s="549"/>
      <c r="K2818" s="10"/>
      <c r="L2818" s="1"/>
      <c r="M2818" s="548"/>
      <c r="N2818" s="548"/>
    </row>
    <row r="2819" spans="2:14" s="5" customFormat="1" ht="31.5">
      <c r="B2819" s="1"/>
      <c r="C2819" s="351">
        <v>8341</v>
      </c>
      <c r="D2819" s="352" t="s">
        <v>2882</v>
      </c>
      <c r="E2819" s="353" t="s">
        <v>125</v>
      </c>
      <c r="F2819" s="354">
        <v>69692</v>
      </c>
      <c r="G2819" s="288" t="s">
        <v>117</v>
      </c>
      <c r="H2819" s="288"/>
      <c r="I2819" s="1"/>
      <c r="J2819" s="549"/>
      <c r="K2819" s="10"/>
      <c r="L2819" s="1"/>
      <c r="M2819" s="548"/>
      <c r="N2819" s="548"/>
    </row>
    <row r="2820" spans="2:14" s="5" customFormat="1" ht="63">
      <c r="B2820" s="1"/>
      <c r="C2820" s="351">
        <v>8342</v>
      </c>
      <c r="D2820" s="352" t="s">
        <v>2883</v>
      </c>
      <c r="E2820" s="353" t="s">
        <v>125</v>
      </c>
      <c r="F2820" s="354">
        <v>2905379</v>
      </c>
      <c r="G2820" s="288" t="s">
        <v>117</v>
      </c>
      <c r="H2820" s="288"/>
      <c r="I2820" s="1"/>
      <c r="J2820" s="549"/>
      <c r="K2820" s="10"/>
      <c r="L2820" s="1"/>
      <c r="M2820" s="548"/>
      <c r="N2820" s="548"/>
    </row>
    <row r="2821" spans="2:14" s="5" customFormat="1" ht="31.5">
      <c r="B2821" s="1"/>
      <c r="C2821" s="351">
        <v>8344</v>
      </c>
      <c r="D2821" s="352" t="s">
        <v>2884</v>
      </c>
      <c r="E2821" s="353" t="s">
        <v>125</v>
      </c>
      <c r="F2821" s="354">
        <v>3185776</v>
      </c>
      <c r="G2821" s="288" t="s">
        <v>117</v>
      </c>
      <c r="H2821" s="288"/>
      <c r="I2821" s="1"/>
      <c r="J2821" s="549"/>
      <c r="K2821" s="10"/>
      <c r="L2821" s="1"/>
      <c r="M2821" s="548"/>
      <c r="N2821" s="548"/>
    </row>
    <row r="2822" spans="2:14" s="5" customFormat="1" ht="31.5">
      <c r="B2822" s="1"/>
      <c r="C2822" s="351">
        <v>8345</v>
      </c>
      <c r="D2822" s="352" t="s">
        <v>2885</v>
      </c>
      <c r="E2822" s="353" t="s">
        <v>125</v>
      </c>
      <c r="F2822" s="354">
        <v>85356</v>
      </c>
      <c r="G2822" s="288" t="s">
        <v>117</v>
      </c>
      <c r="H2822" s="288"/>
      <c r="I2822" s="1"/>
      <c r="J2822" s="549"/>
      <c r="K2822" s="10"/>
      <c r="L2822" s="1"/>
      <c r="M2822" s="548"/>
      <c r="N2822" s="548"/>
    </row>
    <row r="2823" spans="2:14" s="5" customFormat="1" ht="47.25">
      <c r="B2823" s="1"/>
      <c r="C2823" s="351">
        <v>8346</v>
      </c>
      <c r="D2823" s="352" t="s">
        <v>2886</v>
      </c>
      <c r="E2823" s="353" t="s">
        <v>125</v>
      </c>
      <c r="F2823" s="354">
        <v>1579484</v>
      </c>
      <c r="G2823" s="288" t="s">
        <v>117</v>
      </c>
      <c r="H2823" s="288"/>
      <c r="I2823" s="1"/>
      <c r="J2823" s="549"/>
      <c r="K2823" s="10"/>
      <c r="L2823" s="1"/>
      <c r="M2823" s="548"/>
      <c r="N2823" s="548"/>
    </row>
    <row r="2824" spans="2:14" s="5" customFormat="1" ht="63">
      <c r="B2824" s="1"/>
      <c r="C2824" s="351">
        <v>8347</v>
      </c>
      <c r="D2824" s="352" t="s">
        <v>2887</v>
      </c>
      <c r="E2824" s="353" t="s">
        <v>125</v>
      </c>
      <c r="F2824" s="354">
        <v>1461446</v>
      </c>
      <c r="G2824" s="288" t="s">
        <v>117</v>
      </c>
      <c r="H2824" s="288"/>
      <c r="I2824" s="1"/>
      <c r="J2824" s="549"/>
      <c r="K2824" s="10"/>
      <c r="L2824" s="1"/>
      <c r="M2824" s="548"/>
      <c r="N2824" s="548"/>
    </row>
    <row r="2825" spans="2:14" s="5" customFormat="1" ht="63">
      <c r="B2825" s="1"/>
      <c r="C2825" s="351">
        <v>8348</v>
      </c>
      <c r="D2825" s="352" t="s">
        <v>2888</v>
      </c>
      <c r="E2825" s="353" t="s">
        <v>125</v>
      </c>
      <c r="F2825" s="354">
        <v>396835</v>
      </c>
      <c r="G2825" s="288" t="s">
        <v>117</v>
      </c>
      <c r="H2825" s="288"/>
      <c r="I2825" s="1"/>
      <c r="J2825" s="549"/>
      <c r="K2825" s="10"/>
      <c r="L2825" s="1"/>
      <c r="M2825" s="548"/>
      <c r="N2825" s="548"/>
    </row>
    <row r="2826" spans="2:14" s="5" customFormat="1" ht="63">
      <c r="B2826" s="1"/>
      <c r="C2826" s="351">
        <v>8349</v>
      </c>
      <c r="D2826" s="352" t="s">
        <v>2889</v>
      </c>
      <c r="E2826" s="353" t="s">
        <v>125</v>
      </c>
      <c r="F2826" s="354">
        <v>750146</v>
      </c>
      <c r="G2826" s="288" t="s">
        <v>117</v>
      </c>
      <c r="H2826" s="288"/>
      <c r="I2826" s="1"/>
      <c r="J2826" s="549"/>
      <c r="K2826" s="10"/>
      <c r="L2826" s="1"/>
      <c r="M2826" s="548"/>
      <c r="N2826" s="548"/>
    </row>
    <row r="2827" spans="2:14" s="5" customFormat="1" ht="31.5">
      <c r="B2827" s="1"/>
      <c r="C2827" s="351">
        <v>8350</v>
      </c>
      <c r="D2827" s="352" t="s">
        <v>2890</v>
      </c>
      <c r="E2827" s="353" t="s">
        <v>125</v>
      </c>
      <c r="F2827" s="354">
        <v>170967</v>
      </c>
      <c r="G2827" s="288" t="s">
        <v>117</v>
      </c>
      <c r="H2827" s="288"/>
      <c r="I2827" s="1"/>
      <c r="J2827" s="549"/>
      <c r="K2827" s="10"/>
      <c r="L2827" s="1"/>
      <c r="M2827" s="548"/>
      <c r="N2827" s="548"/>
    </row>
    <row r="2828" spans="2:14" s="5" customFormat="1" ht="63">
      <c r="B2828" s="1"/>
      <c r="C2828" s="351">
        <v>8351</v>
      </c>
      <c r="D2828" s="352" t="s">
        <v>2891</v>
      </c>
      <c r="E2828" s="353" t="s">
        <v>125</v>
      </c>
      <c r="F2828" s="354">
        <v>1582854</v>
      </c>
      <c r="G2828" s="288" t="s">
        <v>117</v>
      </c>
      <c r="H2828" s="288"/>
      <c r="I2828" s="1"/>
      <c r="J2828" s="549"/>
      <c r="K2828" s="10"/>
      <c r="L2828" s="1"/>
      <c r="M2828" s="548"/>
      <c r="N2828" s="548"/>
    </row>
    <row r="2829" spans="2:14" s="5" customFormat="1" ht="63">
      <c r="B2829" s="1"/>
      <c r="C2829" s="351">
        <v>8352</v>
      </c>
      <c r="D2829" s="352" t="s">
        <v>2892</v>
      </c>
      <c r="E2829" s="353" t="s">
        <v>125</v>
      </c>
      <c r="F2829" s="354">
        <v>411467</v>
      </c>
      <c r="G2829" s="288" t="s">
        <v>117</v>
      </c>
      <c r="H2829" s="288"/>
      <c r="I2829" s="1"/>
      <c r="J2829" s="549"/>
      <c r="K2829" s="10"/>
      <c r="L2829" s="1"/>
      <c r="M2829" s="548"/>
      <c r="N2829" s="548"/>
    </row>
    <row r="2830" spans="2:14" s="5" customFormat="1" ht="63">
      <c r="B2830" s="1"/>
      <c r="C2830" s="351">
        <v>8353</v>
      </c>
      <c r="D2830" s="352" t="s">
        <v>2893</v>
      </c>
      <c r="E2830" s="353" t="s">
        <v>125</v>
      </c>
      <c r="F2830" s="354">
        <v>2210281</v>
      </c>
      <c r="G2830" s="288" t="s">
        <v>117</v>
      </c>
      <c r="H2830" s="288"/>
      <c r="I2830" s="1"/>
      <c r="J2830" s="549"/>
      <c r="K2830" s="10"/>
      <c r="L2830" s="1"/>
      <c r="M2830" s="548"/>
      <c r="N2830" s="548"/>
    </row>
    <row r="2831" spans="2:14" s="5" customFormat="1" ht="47.25">
      <c r="B2831" s="1"/>
      <c r="C2831" s="351">
        <v>8357</v>
      </c>
      <c r="D2831" s="352" t="s">
        <v>2894</v>
      </c>
      <c r="E2831" s="353" t="s">
        <v>125</v>
      </c>
      <c r="F2831" s="354">
        <v>2589102</v>
      </c>
      <c r="G2831" s="288" t="s">
        <v>117</v>
      </c>
      <c r="H2831" s="288"/>
      <c r="I2831" s="1"/>
      <c r="J2831" s="549"/>
      <c r="K2831" s="10"/>
      <c r="L2831" s="1"/>
      <c r="M2831" s="548"/>
      <c r="N2831" s="548"/>
    </row>
    <row r="2832" spans="2:14" s="5" customFormat="1" ht="31.5">
      <c r="B2832" s="1"/>
      <c r="C2832" s="351">
        <v>8359</v>
      </c>
      <c r="D2832" s="352" t="s">
        <v>2895</v>
      </c>
      <c r="E2832" s="353" t="s">
        <v>125</v>
      </c>
      <c r="F2832" s="354">
        <v>2762305</v>
      </c>
      <c r="G2832" s="288" t="s">
        <v>117</v>
      </c>
      <c r="H2832" s="288"/>
      <c r="I2832" s="1"/>
      <c r="J2832" s="549"/>
      <c r="K2832" s="10"/>
      <c r="L2832" s="1"/>
      <c r="M2832" s="548"/>
      <c r="N2832" s="548"/>
    </row>
    <row r="2833" spans="2:14" s="5" customFormat="1" ht="47.25">
      <c r="B2833" s="1"/>
      <c r="C2833" s="351">
        <v>8361</v>
      </c>
      <c r="D2833" s="352" t="s">
        <v>2896</v>
      </c>
      <c r="E2833" s="353" t="s">
        <v>125</v>
      </c>
      <c r="F2833" s="354">
        <v>553002</v>
      </c>
      <c r="G2833" s="288" t="s">
        <v>117</v>
      </c>
      <c r="H2833" s="288"/>
      <c r="I2833" s="1"/>
      <c r="J2833" s="549"/>
      <c r="K2833" s="10"/>
      <c r="L2833" s="1"/>
      <c r="M2833" s="548"/>
      <c r="N2833" s="548"/>
    </row>
    <row r="2834" spans="2:14" s="5" customFormat="1" ht="47.25">
      <c r="B2834" s="1"/>
      <c r="C2834" s="351">
        <v>8362</v>
      </c>
      <c r="D2834" s="352" t="s">
        <v>2897</v>
      </c>
      <c r="E2834" s="353" t="s">
        <v>125</v>
      </c>
      <c r="F2834" s="354">
        <v>352529</v>
      </c>
      <c r="G2834" s="288" t="s">
        <v>117</v>
      </c>
      <c r="H2834" s="288"/>
      <c r="I2834" s="1"/>
      <c r="J2834" s="549"/>
      <c r="K2834" s="10"/>
      <c r="L2834" s="1"/>
      <c r="M2834" s="548"/>
      <c r="N2834" s="548"/>
    </row>
    <row r="2835" spans="2:14" s="5" customFormat="1" ht="31.5">
      <c r="B2835" s="1"/>
      <c r="C2835" s="351">
        <v>8363</v>
      </c>
      <c r="D2835" s="352" t="s">
        <v>2898</v>
      </c>
      <c r="E2835" s="353" t="s">
        <v>122</v>
      </c>
      <c r="F2835" s="354">
        <v>337794</v>
      </c>
      <c r="G2835" s="288" t="s">
        <v>117</v>
      </c>
      <c r="H2835" s="288"/>
      <c r="I2835" s="1"/>
      <c r="J2835" s="549"/>
      <c r="K2835" s="10"/>
      <c r="L2835" s="1"/>
      <c r="M2835" s="548"/>
      <c r="N2835" s="548"/>
    </row>
    <row r="2836" spans="2:14" s="5" customFormat="1" ht="47.25">
      <c r="B2836" s="1"/>
      <c r="C2836" s="351">
        <v>8364</v>
      </c>
      <c r="D2836" s="352" t="s">
        <v>2899</v>
      </c>
      <c r="E2836" s="353" t="s">
        <v>125</v>
      </c>
      <c r="F2836" s="354">
        <v>997558</v>
      </c>
      <c r="G2836" s="288" t="s">
        <v>117</v>
      </c>
      <c r="H2836" s="288"/>
      <c r="I2836" s="1"/>
      <c r="J2836" s="549"/>
      <c r="K2836" s="10"/>
      <c r="L2836" s="1"/>
      <c r="M2836" s="548"/>
      <c r="N2836" s="548"/>
    </row>
    <row r="2837" spans="2:14" s="5" customFormat="1" ht="63">
      <c r="B2837" s="1"/>
      <c r="C2837" s="351">
        <v>8365</v>
      </c>
      <c r="D2837" s="352" t="s">
        <v>2900</v>
      </c>
      <c r="E2837" s="353" t="s">
        <v>125</v>
      </c>
      <c r="F2837" s="354">
        <v>245583</v>
      </c>
      <c r="G2837" s="288" t="s">
        <v>117</v>
      </c>
      <c r="H2837" s="288"/>
      <c r="I2837" s="1"/>
      <c r="J2837" s="549"/>
      <c r="K2837" s="10"/>
      <c r="L2837" s="1"/>
      <c r="M2837" s="548"/>
      <c r="N2837" s="548"/>
    </row>
    <row r="2838" spans="2:14" s="5" customFormat="1" ht="94.5">
      <c r="B2838" s="1"/>
      <c r="C2838" s="351">
        <v>8366</v>
      </c>
      <c r="D2838" s="352" t="s">
        <v>2901</v>
      </c>
      <c r="E2838" s="353" t="s">
        <v>125</v>
      </c>
      <c r="F2838" s="354">
        <v>24188811</v>
      </c>
      <c r="G2838" s="288" t="s">
        <v>117</v>
      </c>
      <c r="H2838" s="288"/>
      <c r="I2838" s="1"/>
      <c r="J2838" s="549"/>
      <c r="K2838" s="10"/>
      <c r="L2838" s="1"/>
      <c r="M2838" s="548"/>
      <c r="N2838" s="548"/>
    </row>
    <row r="2839" spans="2:14" s="5" customFormat="1" ht="25.5">
      <c r="B2839" s="1"/>
      <c r="C2839" s="351">
        <v>8367</v>
      </c>
      <c r="D2839" s="352" t="s">
        <v>2902</v>
      </c>
      <c r="E2839" s="353" t="s">
        <v>122</v>
      </c>
      <c r="F2839" s="354">
        <v>193570</v>
      </c>
      <c r="G2839" s="288" t="s">
        <v>117</v>
      </c>
      <c r="H2839" s="288"/>
      <c r="I2839" s="1"/>
      <c r="J2839" s="549"/>
      <c r="K2839" s="10"/>
      <c r="L2839" s="1"/>
      <c r="M2839" s="548"/>
      <c r="N2839" s="548"/>
    </row>
    <row r="2840" spans="2:14" s="5" customFormat="1" ht="31.5">
      <c r="B2840" s="1"/>
      <c r="C2840" s="351">
        <v>8368</v>
      </c>
      <c r="D2840" s="352" t="s">
        <v>2903</v>
      </c>
      <c r="E2840" s="353" t="s">
        <v>122</v>
      </c>
      <c r="F2840" s="354">
        <v>234887</v>
      </c>
      <c r="G2840" s="288" t="s">
        <v>117</v>
      </c>
      <c r="H2840" s="288"/>
      <c r="I2840" s="1"/>
      <c r="J2840" s="549"/>
      <c r="K2840" s="10"/>
      <c r="L2840" s="1"/>
      <c r="M2840" s="548"/>
      <c r="N2840" s="548"/>
    </row>
    <row r="2841" spans="2:14" s="5" customFormat="1" ht="31.5">
      <c r="B2841" s="1"/>
      <c r="C2841" s="351">
        <v>8369</v>
      </c>
      <c r="D2841" s="352" t="s">
        <v>2904</v>
      </c>
      <c r="E2841" s="353" t="s">
        <v>122</v>
      </c>
      <c r="F2841" s="354">
        <v>258922</v>
      </c>
      <c r="G2841" s="288" t="s">
        <v>117</v>
      </c>
      <c r="H2841" s="288"/>
      <c r="I2841" s="1"/>
      <c r="J2841" s="549"/>
      <c r="K2841" s="10"/>
      <c r="L2841" s="1"/>
      <c r="M2841" s="548"/>
      <c r="N2841" s="548"/>
    </row>
    <row r="2842" spans="2:14" s="5" customFormat="1" ht="31.5">
      <c r="B2842" s="1"/>
      <c r="C2842" s="351">
        <v>8370</v>
      </c>
      <c r="D2842" s="352" t="s">
        <v>2905</v>
      </c>
      <c r="E2842" s="353" t="s">
        <v>122</v>
      </c>
      <c r="F2842" s="354">
        <v>282812</v>
      </c>
      <c r="G2842" s="288" t="s">
        <v>117</v>
      </c>
      <c r="H2842" s="288"/>
      <c r="I2842" s="1"/>
      <c r="J2842" s="549"/>
      <c r="K2842" s="10"/>
      <c r="L2842" s="1"/>
      <c r="M2842" s="548"/>
      <c r="N2842" s="548"/>
    </row>
    <row r="2843" spans="2:14" s="5" customFormat="1" ht="31.5">
      <c r="B2843" s="1"/>
      <c r="C2843" s="351">
        <v>8371</v>
      </c>
      <c r="D2843" s="352" t="s">
        <v>2906</v>
      </c>
      <c r="E2843" s="353" t="s">
        <v>122</v>
      </c>
      <c r="F2843" s="354">
        <v>320639</v>
      </c>
      <c r="G2843" s="288" t="s">
        <v>117</v>
      </c>
      <c r="H2843" s="288"/>
      <c r="I2843" s="1"/>
      <c r="J2843" s="549"/>
      <c r="K2843" s="10"/>
      <c r="L2843" s="1"/>
      <c r="M2843" s="548"/>
      <c r="N2843" s="548"/>
    </row>
    <row r="2844" spans="2:14" s="5" customFormat="1" ht="110.25">
      <c r="B2844" s="1"/>
      <c r="C2844" s="351">
        <v>8382</v>
      </c>
      <c r="D2844" s="352" t="s">
        <v>2907</v>
      </c>
      <c r="E2844" s="353" t="s">
        <v>119</v>
      </c>
      <c r="F2844" s="354">
        <v>847435</v>
      </c>
      <c r="G2844" s="288" t="s">
        <v>117</v>
      </c>
      <c r="H2844" s="288"/>
      <c r="I2844" s="1"/>
      <c r="J2844" s="549"/>
      <c r="K2844" s="10"/>
      <c r="L2844" s="1"/>
      <c r="M2844" s="548"/>
      <c r="N2844" s="548"/>
    </row>
    <row r="2845" spans="2:14" s="5" customFormat="1" ht="110.25">
      <c r="B2845" s="1"/>
      <c r="C2845" s="351">
        <v>8383</v>
      </c>
      <c r="D2845" s="352" t="s">
        <v>2908</v>
      </c>
      <c r="E2845" s="353" t="s">
        <v>119</v>
      </c>
      <c r="F2845" s="354">
        <v>847435</v>
      </c>
      <c r="G2845" s="288" t="s">
        <v>117</v>
      </c>
      <c r="H2845" s="288"/>
      <c r="I2845" s="1"/>
      <c r="J2845" s="549"/>
      <c r="K2845" s="10"/>
      <c r="L2845" s="1"/>
      <c r="M2845" s="548"/>
      <c r="N2845" s="548"/>
    </row>
    <row r="2846" spans="2:14" s="5" customFormat="1" ht="78.75">
      <c r="B2846" s="1"/>
      <c r="C2846" s="351">
        <v>8384</v>
      </c>
      <c r="D2846" s="352" t="s">
        <v>2909</v>
      </c>
      <c r="E2846" s="353" t="s">
        <v>122</v>
      </c>
      <c r="F2846" s="354">
        <v>2108043</v>
      </c>
      <c r="G2846" s="288" t="s">
        <v>117</v>
      </c>
      <c r="H2846" s="288"/>
      <c r="I2846" s="1"/>
      <c r="J2846" s="549"/>
      <c r="K2846" s="10"/>
      <c r="L2846" s="1"/>
      <c r="M2846" s="548"/>
      <c r="N2846" s="548"/>
    </row>
    <row r="2847" spans="2:14" s="5" customFormat="1" ht="31.5">
      <c r="B2847" s="1"/>
      <c r="C2847" s="351">
        <v>8386</v>
      </c>
      <c r="D2847" s="352" t="s">
        <v>2910</v>
      </c>
      <c r="E2847" s="353" t="s">
        <v>125</v>
      </c>
      <c r="F2847" s="354">
        <v>1776700</v>
      </c>
      <c r="G2847" s="288" t="s">
        <v>117</v>
      </c>
      <c r="H2847" s="288"/>
      <c r="I2847" s="1"/>
      <c r="J2847" s="549"/>
      <c r="K2847" s="10"/>
      <c r="L2847" s="1"/>
      <c r="M2847" s="548"/>
      <c r="N2847" s="548"/>
    </row>
    <row r="2848" spans="2:14" s="5" customFormat="1" ht="31.5">
      <c r="B2848" s="1"/>
      <c r="C2848" s="351">
        <v>8388</v>
      </c>
      <c r="D2848" s="352" t="s">
        <v>2911</v>
      </c>
      <c r="E2848" s="353" t="s">
        <v>125</v>
      </c>
      <c r="F2848" s="354">
        <v>23744</v>
      </c>
      <c r="G2848" s="288" t="s">
        <v>117</v>
      </c>
      <c r="H2848" s="288"/>
      <c r="I2848" s="1"/>
      <c r="J2848" s="549"/>
      <c r="K2848" s="10"/>
      <c r="L2848" s="1"/>
      <c r="M2848" s="548"/>
      <c r="N2848" s="548"/>
    </row>
    <row r="2849" spans="2:14" s="5" customFormat="1" ht="31.5">
      <c r="B2849" s="1"/>
      <c r="C2849" s="351">
        <v>8389</v>
      </c>
      <c r="D2849" s="352" t="s">
        <v>2912</v>
      </c>
      <c r="E2849" s="353" t="s">
        <v>122</v>
      </c>
      <c r="F2849" s="354">
        <v>31413</v>
      </c>
      <c r="G2849" s="288" t="s">
        <v>117</v>
      </c>
      <c r="H2849" s="288" t="s">
        <v>145</v>
      </c>
      <c r="I2849" s="1"/>
      <c r="J2849" s="549"/>
      <c r="K2849" s="10"/>
      <c r="L2849" s="1"/>
      <c r="M2849" s="548"/>
      <c r="N2849" s="548"/>
    </row>
    <row r="2850" spans="2:14" s="5" customFormat="1" ht="31.5">
      <c r="B2850" s="1"/>
      <c r="C2850" s="351">
        <v>8390</v>
      </c>
      <c r="D2850" s="352" t="s">
        <v>2913</v>
      </c>
      <c r="E2850" s="353" t="s">
        <v>122</v>
      </c>
      <c r="F2850" s="354">
        <v>71640</v>
      </c>
      <c r="G2850" s="288" t="s">
        <v>117</v>
      </c>
      <c r="H2850" s="288" t="s">
        <v>145</v>
      </c>
      <c r="I2850" s="1"/>
      <c r="J2850" s="549"/>
      <c r="K2850" s="10"/>
      <c r="L2850" s="1"/>
      <c r="M2850" s="548"/>
      <c r="N2850" s="548"/>
    </row>
    <row r="2851" spans="2:14" s="5" customFormat="1" ht="31.5">
      <c r="B2851" s="1"/>
      <c r="C2851" s="351">
        <v>8392</v>
      </c>
      <c r="D2851" s="352" t="s">
        <v>2914</v>
      </c>
      <c r="E2851" s="353" t="s">
        <v>125</v>
      </c>
      <c r="F2851" s="354">
        <v>7618</v>
      </c>
      <c r="G2851" s="288" t="s">
        <v>117</v>
      </c>
      <c r="H2851" s="288"/>
      <c r="I2851" s="1"/>
      <c r="J2851" s="549"/>
      <c r="K2851" s="10"/>
      <c r="L2851" s="1"/>
      <c r="M2851" s="548"/>
      <c r="N2851" s="548"/>
    </row>
    <row r="2852" spans="2:14" s="5" customFormat="1" ht="94.5">
      <c r="B2852" s="1"/>
      <c r="C2852" s="351">
        <v>8393</v>
      </c>
      <c r="D2852" s="352" t="s">
        <v>2915</v>
      </c>
      <c r="E2852" s="353" t="s">
        <v>125</v>
      </c>
      <c r="F2852" s="354">
        <v>346257</v>
      </c>
      <c r="G2852" s="288" t="s">
        <v>117</v>
      </c>
      <c r="H2852" s="288"/>
      <c r="I2852" s="1"/>
      <c r="J2852" s="549"/>
      <c r="K2852" s="10"/>
      <c r="L2852" s="1"/>
      <c r="M2852" s="548"/>
      <c r="N2852" s="548"/>
    </row>
    <row r="2853" spans="2:14" s="5" customFormat="1" ht="94.5">
      <c r="B2853" s="1"/>
      <c r="C2853" s="351">
        <v>8399</v>
      </c>
      <c r="D2853" s="352" t="s">
        <v>2916</v>
      </c>
      <c r="E2853" s="353" t="s">
        <v>122</v>
      </c>
      <c r="F2853" s="354">
        <v>595519</v>
      </c>
      <c r="G2853" s="288" t="s">
        <v>117</v>
      </c>
      <c r="H2853" s="288"/>
      <c r="I2853" s="1"/>
      <c r="J2853" s="549"/>
      <c r="K2853" s="10"/>
      <c r="L2853" s="1"/>
      <c r="M2853" s="548"/>
      <c r="N2853" s="548"/>
    </row>
    <row r="2854" spans="2:14" s="5" customFormat="1" ht="47.25">
      <c r="B2854" s="1"/>
      <c r="C2854" s="351">
        <v>8401</v>
      </c>
      <c r="D2854" s="352" t="s">
        <v>2917</v>
      </c>
      <c r="E2854" s="353" t="s">
        <v>122</v>
      </c>
      <c r="F2854" s="354">
        <v>3819698</v>
      </c>
      <c r="G2854" s="288" t="s">
        <v>117</v>
      </c>
      <c r="H2854" s="288"/>
      <c r="I2854" s="1"/>
      <c r="J2854" s="549"/>
      <c r="K2854" s="10"/>
      <c r="L2854" s="1"/>
      <c r="M2854" s="548"/>
      <c r="N2854" s="548"/>
    </row>
    <row r="2855" spans="2:14" s="5" customFormat="1" ht="31.5">
      <c r="B2855" s="1"/>
      <c r="C2855" s="351">
        <v>8402</v>
      </c>
      <c r="D2855" s="352" t="s">
        <v>2918</v>
      </c>
      <c r="E2855" s="353" t="s">
        <v>125</v>
      </c>
      <c r="F2855" s="354">
        <v>4801</v>
      </c>
      <c r="G2855" s="288" t="s">
        <v>117</v>
      </c>
      <c r="H2855" s="288"/>
      <c r="I2855" s="1"/>
      <c r="J2855" s="549"/>
      <c r="K2855" s="10"/>
      <c r="L2855" s="1"/>
      <c r="M2855" s="548"/>
      <c r="N2855" s="548"/>
    </row>
    <row r="2856" spans="2:14" s="5" customFormat="1" ht="94.5">
      <c r="B2856" s="1"/>
      <c r="C2856" s="351">
        <v>8406</v>
      </c>
      <c r="D2856" s="352" t="s">
        <v>2919</v>
      </c>
      <c r="E2856" s="353" t="s">
        <v>125</v>
      </c>
      <c r="F2856" s="354">
        <v>2083974</v>
      </c>
      <c r="G2856" s="288" t="s">
        <v>117</v>
      </c>
      <c r="H2856" s="288"/>
      <c r="I2856" s="1"/>
      <c r="J2856" s="549"/>
      <c r="K2856" s="10"/>
      <c r="L2856" s="1"/>
      <c r="M2856" s="548"/>
      <c r="N2856" s="548"/>
    </row>
    <row r="2857" spans="2:14" s="5" customFormat="1" ht="63">
      <c r="B2857" s="1"/>
      <c r="C2857" s="351">
        <v>8407</v>
      </c>
      <c r="D2857" s="352" t="s">
        <v>2920</v>
      </c>
      <c r="E2857" s="353" t="s">
        <v>122</v>
      </c>
      <c r="F2857" s="354">
        <v>1350566</v>
      </c>
      <c r="G2857" s="288" t="s">
        <v>117</v>
      </c>
      <c r="H2857" s="288"/>
      <c r="I2857" s="1"/>
      <c r="J2857" s="549"/>
      <c r="K2857" s="10"/>
      <c r="L2857" s="1"/>
      <c r="M2857" s="548"/>
      <c r="N2857" s="548"/>
    </row>
    <row r="2858" spans="2:14" s="5" customFormat="1" ht="47.25">
      <c r="B2858" s="1"/>
      <c r="C2858" s="351">
        <v>8409</v>
      </c>
      <c r="D2858" s="352" t="s">
        <v>2921</v>
      </c>
      <c r="E2858" s="353" t="s">
        <v>125</v>
      </c>
      <c r="F2858" s="354">
        <v>4448680</v>
      </c>
      <c r="G2858" s="288" t="s">
        <v>117</v>
      </c>
      <c r="H2858" s="288" t="s">
        <v>145</v>
      </c>
      <c r="I2858" s="1"/>
      <c r="J2858" s="549"/>
      <c r="K2858" s="10"/>
      <c r="L2858" s="1"/>
      <c r="M2858" s="548"/>
      <c r="N2858" s="548"/>
    </row>
    <row r="2859" spans="2:14" s="5" customFormat="1" ht="47.25">
      <c r="B2859" s="1"/>
      <c r="C2859" s="351">
        <v>8410</v>
      </c>
      <c r="D2859" s="352" t="s">
        <v>2922</v>
      </c>
      <c r="E2859" s="353" t="s">
        <v>125</v>
      </c>
      <c r="F2859" s="354">
        <v>3654375</v>
      </c>
      <c r="G2859" s="288" t="s">
        <v>117</v>
      </c>
      <c r="H2859" s="288" t="s">
        <v>145</v>
      </c>
      <c r="I2859" s="1"/>
      <c r="J2859" s="549"/>
      <c r="K2859" s="10"/>
      <c r="L2859" s="1"/>
      <c r="M2859" s="548"/>
      <c r="N2859" s="548"/>
    </row>
    <row r="2860" spans="2:14" s="5" customFormat="1" ht="63">
      <c r="B2860" s="1"/>
      <c r="C2860" s="351">
        <v>8411</v>
      </c>
      <c r="D2860" s="352" t="s">
        <v>2923</v>
      </c>
      <c r="E2860" s="353" t="s">
        <v>122</v>
      </c>
      <c r="F2860" s="354">
        <v>492547</v>
      </c>
      <c r="G2860" s="288" t="s">
        <v>117</v>
      </c>
      <c r="H2860" s="288"/>
      <c r="I2860" s="1"/>
      <c r="J2860" s="549"/>
      <c r="K2860" s="10"/>
      <c r="L2860" s="1"/>
      <c r="M2860" s="548"/>
      <c r="N2860" s="548"/>
    </row>
    <row r="2861" spans="2:14" s="5" customFormat="1" ht="31.5">
      <c r="B2861" s="1"/>
      <c r="C2861" s="351">
        <v>8412</v>
      </c>
      <c r="D2861" s="352" t="s">
        <v>2924</v>
      </c>
      <c r="E2861" s="353" t="s">
        <v>125</v>
      </c>
      <c r="F2861" s="354">
        <v>581319</v>
      </c>
      <c r="G2861" s="288" t="s">
        <v>117</v>
      </c>
      <c r="H2861" s="288"/>
      <c r="I2861" s="1"/>
      <c r="J2861" s="549"/>
      <c r="K2861" s="10"/>
      <c r="L2861" s="1"/>
      <c r="M2861" s="548"/>
      <c r="N2861" s="548"/>
    </row>
    <row r="2862" spans="2:14" s="5" customFormat="1" ht="31.5">
      <c r="B2862" s="1"/>
      <c r="C2862" s="351">
        <v>8413</v>
      </c>
      <c r="D2862" s="352" t="s">
        <v>2925</v>
      </c>
      <c r="E2862" s="353" t="s">
        <v>125</v>
      </c>
      <c r="F2862" s="354">
        <v>283218</v>
      </c>
      <c r="G2862" s="288" t="s">
        <v>117</v>
      </c>
      <c r="H2862" s="288"/>
      <c r="I2862" s="1"/>
      <c r="J2862" s="549"/>
      <c r="K2862" s="10"/>
      <c r="L2862" s="1"/>
      <c r="M2862" s="548"/>
      <c r="N2862" s="548"/>
    </row>
    <row r="2863" spans="2:14" s="5" customFormat="1" ht="31.5">
      <c r="B2863" s="1"/>
      <c r="C2863" s="351">
        <v>8414</v>
      </c>
      <c r="D2863" s="352" t="s">
        <v>2926</v>
      </c>
      <c r="E2863" s="353" t="s">
        <v>125</v>
      </c>
      <c r="F2863" s="354">
        <v>3199583</v>
      </c>
      <c r="G2863" s="288" t="s">
        <v>117</v>
      </c>
      <c r="H2863" s="288"/>
      <c r="I2863" s="1"/>
      <c r="J2863" s="549"/>
      <c r="K2863" s="10"/>
      <c r="L2863" s="1"/>
      <c r="M2863" s="548"/>
      <c r="N2863" s="548"/>
    </row>
    <row r="2864" spans="2:14" s="5" customFormat="1" ht="31.5">
      <c r="B2864" s="1"/>
      <c r="C2864" s="351">
        <v>8415</v>
      </c>
      <c r="D2864" s="352" t="s">
        <v>2927</v>
      </c>
      <c r="E2864" s="353" t="s">
        <v>125</v>
      </c>
      <c r="F2864" s="354">
        <v>691404</v>
      </c>
      <c r="G2864" s="288" t="s">
        <v>117</v>
      </c>
      <c r="H2864" s="288"/>
      <c r="I2864" s="1"/>
      <c r="J2864" s="549"/>
      <c r="K2864" s="10"/>
      <c r="L2864" s="1"/>
      <c r="M2864" s="548"/>
      <c r="N2864" s="548"/>
    </row>
    <row r="2865" spans="2:14" s="5" customFormat="1" ht="31.5">
      <c r="B2865" s="1"/>
      <c r="C2865" s="351">
        <v>8416</v>
      </c>
      <c r="D2865" s="352" t="s">
        <v>2928</v>
      </c>
      <c r="E2865" s="353" t="s">
        <v>125</v>
      </c>
      <c r="F2865" s="354">
        <v>722728</v>
      </c>
      <c r="G2865" s="288" t="s">
        <v>117</v>
      </c>
      <c r="H2865" s="288"/>
      <c r="I2865" s="1"/>
      <c r="J2865" s="549"/>
      <c r="K2865" s="10"/>
      <c r="L2865" s="1"/>
      <c r="M2865" s="548"/>
      <c r="N2865" s="548"/>
    </row>
    <row r="2866" spans="2:14" s="5" customFormat="1" ht="47.25">
      <c r="B2866" s="1"/>
      <c r="C2866" s="351">
        <v>8418</v>
      </c>
      <c r="D2866" s="352" t="s">
        <v>2929</v>
      </c>
      <c r="E2866" s="353" t="s">
        <v>125</v>
      </c>
      <c r="F2866" s="354">
        <v>17960381</v>
      </c>
      <c r="G2866" s="288" t="s">
        <v>117</v>
      </c>
      <c r="H2866" s="288"/>
      <c r="I2866" s="1"/>
      <c r="J2866" s="549"/>
      <c r="K2866" s="10"/>
      <c r="L2866" s="1"/>
      <c r="M2866" s="548"/>
      <c r="N2866" s="548"/>
    </row>
    <row r="2867" spans="2:14" s="5" customFormat="1" ht="31.5">
      <c r="B2867" s="1"/>
      <c r="C2867" s="351">
        <v>8419</v>
      </c>
      <c r="D2867" s="352" t="s">
        <v>2930</v>
      </c>
      <c r="E2867" s="353" t="s">
        <v>125</v>
      </c>
      <c r="F2867" s="354">
        <v>173132</v>
      </c>
      <c r="G2867" s="288" t="s">
        <v>117</v>
      </c>
      <c r="H2867" s="288"/>
      <c r="I2867" s="1"/>
      <c r="J2867" s="549"/>
      <c r="K2867" s="10"/>
      <c r="L2867" s="1"/>
      <c r="M2867" s="548"/>
      <c r="N2867" s="548"/>
    </row>
    <row r="2868" spans="2:14" s="5" customFormat="1" ht="31.5">
      <c r="B2868" s="1"/>
      <c r="C2868" s="351">
        <v>8420</v>
      </c>
      <c r="D2868" s="352" t="s">
        <v>2931</v>
      </c>
      <c r="E2868" s="353" t="s">
        <v>125</v>
      </c>
      <c r="F2868" s="354">
        <v>173132</v>
      </c>
      <c r="G2868" s="288" t="s">
        <v>117</v>
      </c>
      <c r="H2868" s="288"/>
      <c r="I2868" s="1"/>
      <c r="J2868" s="549"/>
      <c r="K2868" s="10"/>
      <c r="L2868" s="1"/>
      <c r="M2868" s="548"/>
      <c r="N2868" s="548"/>
    </row>
    <row r="2869" spans="2:14" s="5" customFormat="1" ht="31.5">
      <c r="B2869" s="1"/>
      <c r="C2869" s="351">
        <v>8421</v>
      </c>
      <c r="D2869" s="352" t="s">
        <v>2932</v>
      </c>
      <c r="E2869" s="353" t="s">
        <v>125</v>
      </c>
      <c r="F2869" s="354">
        <v>175904</v>
      </c>
      <c r="G2869" s="288" t="s">
        <v>117</v>
      </c>
      <c r="H2869" s="288"/>
      <c r="I2869" s="1"/>
      <c r="J2869" s="549"/>
      <c r="K2869" s="10"/>
      <c r="L2869" s="1"/>
      <c r="M2869" s="548"/>
      <c r="N2869" s="548"/>
    </row>
    <row r="2870" spans="2:14" s="5" customFormat="1" ht="47.25">
      <c r="B2870" s="1"/>
      <c r="C2870" s="351">
        <v>8422</v>
      </c>
      <c r="D2870" s="352" t="s">
        <v>2933</v>
      </c>
      <c r="E2870" s="353" t="s">
        <v>125</v>
      </c>
      <c r="F2870" s="354">
        <v>563301</v>
      </c>
      <c r="G2870" s="288" t="s">
        <v>117</v>
      </c>
      <c r="H2870" s="288"/>
      <c r="I2870" s="1"/>
      <c r="J2870" s="549"/>
      <c r="K2870" s="10"/>
      <c r="L2870" s="1"/>
      <c r="M2870" s="548"/>
      <c r="N2870" s="548"/>
    </row>
    <row r="2871" spans="2:14" s="5" customFormat="1" ht="47.25">
      <c r="B2871" s="1"/>
      <c r="C2871" s="351">
        <v>8423</v>
      </c>
      <c r="D2871" s="352" t="s">
        <v>2934</v>
      </c>
      <c r="E2871" s="353" t="s">
        <v>125</v>
      </c>
      <c r="F2871" s="354">
        <v>792671</v>
      </c>
      <c r="G2871" s="288" t="s">
        <v>117</v>
      </c>
      <c r="H2871" s="288"/>
      <c r="I2871" s="1"/>
      <c r="J2871" s="549"/>
      <c r="K2871" s="10"/>
      <c r="L2871" s="1"/>
      <c r="M2871" s="548"/>
      <c r="N2871" s="548"/>
    </row>
    <row r="2872" spans="2:14" s="5" customFormat="1" ht="47.25">
      <c r="B2872" s="1"/>
      <c r="C2872" s="351">
        <v>8425</v>
      </c>
      <c r="D2872" s="352" t="s">
        <v>2935</v>
      </c>
      <c r="E2872" s="353" t="s">
        <v>125</v>
      </c>
      <c r="F2872" s="354">
        <v>111574</v>
      </c>
      <c r="G2872" s="288" t="s">
        <v>117</v>
      </c>
      <c r="H2872" s="288"/>
      <c r="I2872" s="1"/>
      <c r="J2872" s="549"/>
      <c r="K2872" s="10"/>
      <c r="L2872" s="1"/>
      <c r="M2872" s="548"/>
      <c r="N2872" s="548"/>
    </row>
    <row r="2873" spans="2:14" s="5" customFormat="1" ht="47.25">
      <c r="B2873" s="1"/>
      <c r="C2873" s="351">
        <v>8427</v>
      </c>
      <c r="D2873" s="352" t="s">
        <v>2936</v>
      </c>
      <c r="E2873" s="353" t="s">
        <v>125</v>
      </c>
      <c r="F2873" s="354">
        <v>634852</v>
      </c>
      <c r="G2873" s="288" t="s">
        <v>117</v>
      </c>
      <c r="H2873" s="288"/>
      <c r="I2873" s="1"/>
      <c r="J2873" s="549"/>
      <c r="K2873" s="10"/>
      <c r="L2873" s="1"/>
      <c r="M2873" s="548"/>
      <c r="N2873" s="548"/>
    </row>
    <row r="2874" spans="2:14" s="5" customFormat="1" ht="47.25">
      <c r="B2874" s="1"/>
      <c r="C2874" s="351">
        <v>8430</v>
      </c>
      <c r="D2874" s="352" t="s">
        <v>2937</v>
      </c>
      <c r="E2874" s="353" t="s">
        <v>125</v>
      </c>
      <c r="F2874" s="354">
        <v>5495359</v>
      </c>
      <c r="G2874" s="288" t="s">
        <v>117</v>
      </c>
      <c r="H2874" s="288"/>
      <c r="I2874" s="1"/>
      <c r="J2874" s="549"/>
      <c r="K2874" s="10"/>
      <c r="L2874" s="1"/>
      <c r="M2874" s="548"/>
      <c r="N2874" s="548"/>
    </row>
    <row r="2875" spans="2:14" s="5" customFormat="1" ht="47.25">
      <c r="B2875" s="1"/>
      <c r="C2875" s="351">
        <v>8431</v>
      </c>
      <c r="D2875" s="352" t="s">
        <v>2938</v>
      </c>
      <c r="E2875" s="353" t="s">
        <v>125</v>
      </c>
      <c r="F2875" s="354">
        <v>5176406</v>
      </c>
      <c r="G2875" s="288" t="s">
        <v>117</v>
      </c>
      <c r="H2875" s="288"/>
      <c r="I2875" s="1"/>
      <c r="J2875" s="549"/>
      <c r="K2875" s="10"/>
      <c r="L2875" s="1"/>
      <c r="M2875" s="548"/>
      <c r="N2875" s="548"/>
    </row>
    <row r="2876" spans="2:14" s="5" customFormat="1" ht="31.5">
      <c r="B2876" s="1"/>
      <c r="C2876" s="351">
        <v>8432</v>
      </c>
      <c r="D2876" s="352" t="s">
        <v>2939</v>
      </c>
      <c r="E2876" s="353" t="s">
        <v>125</v>
      </c>
      <c r="F2876" s="354">
        <v>10791784</v>
      </c>
      <c r="G2876" s="288" t="s">
        <v>117</v>
      </c>
      <c r="H2876" s="288"/>
      <c r="I2876" s="1"/>
      <c r="J2876" s="549"/>
      <c r="K2876" s="10"/>
      <c r="L2876" s="1"/>
      <c r="M2876" s="548"/>
      <c r="N2876" s="548"/>
    </row>
    <row r="2877" spans="2:14" s="5" customFormat="1" ht="78.75">
      <c r="B2877" s="1"/>
      <c r="C2877" s="351">
        <v>8433</v>
      </c>
      <c r="D2877" s="352" t="s">
        <v>2940</v>
      </c>
      <c r="E2877" s="353" t="s">
        <v>125</v>
      </c>
      <c r="F2877" s="354">
        <v>258470</v>
      </c>
      <c r="G2877" s="288" t="s">
        <v>117</v>
      </c>
      <c r="H2877" s="288"/>
      <c r="I2877" s="1"/>
      <c r="J2877" s="549"/>
      <c r="K2877" s="10"/>
      <c r="L2877" s="1"/>
      <c r="M2877" s="548"/>
      <c r="N2877" s="548"/>
    </row>
    <row r="2878" spans="2:14" s="5" customFormat="1" ht="78.75">
      <c r="B2878" s="1"/>
      <c r="C2878" s="351">
        <v>8434</v>
      </c>
      <c r="D2878" s="352" t="s">
        <v>2941</v>
      </c>
      <c r="E2878" s="353" t="s">
        <v>125</v>
      </c>
      <c r="F2878" s="354">
        <v>776932</v>
      </c>
      <c r="G2878" s="288" t="s">
        <v>117</v>
      </c>
      <c r="H2878" s="288"/>
      <c r="I2878" s="1"/>
      <c r="J2878" s="549"/>
      <c r="K2878" s="10"/>
      <c r="L2878" s="1"/>
      <c r="M2878" s="548"/>
      <c r="N2878" s="548"/>
    </row>
    <row r="2879" spans="2:14" s="5" customFormat="1" ht="47.25">
      <c r="B2879" s="1"/>
      <c r="C2879" s="351">
        <v>8435</v>
      </c>
      <c r="D2879" s="352" t="s">
        <v>2942</v>
      </c>
      <c r="E2879" s="353" t="s">
        <v>125</v>
      </c>
      <c r="F2879" s="354">
        <v>520647</v>
      </c>
      <c r="G2879" s="288" t="s">
        <v>117</v>
      </c>
      <c r="H2879" s="288"/>
      <c r="I2879" s="1"/>
      <c r="J2879" s="549"/>
      <c r="K2879" s="10"/>
      <c r="L2879" s="1"/>
      <c r="M2879" s="548"/>
      <c r="N2879" s="548"/>
    </row>
    <row r="2880" spans="2:14" s="5" customFormat="1" ht="25.5">
      <c r="B2880" s="1"/>
      <c r="C2880" s="351">
        <v>8436</v>
      </c>
      <c r="D2880" s="352" t="s">
        <v>2943</v>
      </c>
      <c r="E2880" s="353" t="s">
        <v>125</v>
      </c>
      <c r="F2880" s="354">
        <v>137838</v>
      </c>
      <c r="G2880" s="288" t="s">
        <v>117</v>
      </c>
      <c r="H2880" s="288"/>
      <c r="I2880" s="1"/>
      <c r="J2880" s="549"/>
      <c r="K2880" s="10"/>
      <c r="L2880" s="1"/>
      <c r="M2880" s="548"/>
      <c r="N2880" s="548"/>
    </row>
    <row r="2881" spans="2:14" s="5" customFormat="1" ht="25.5">
      <c r="B2881" s="1"/>
      <c r="C2881" s="351">
        <v>8437</v>
      </c>
      <c r="D2881" s="352" t="s">
        <v>2944</v>
      </c>
      <c r="E2881" s="353" t="s">
        <v>125</v>
      </c>
      <c r="F2881" s="354">
        <v>301719</v>
      </c>
      <c r="G2881" s="288" t="s">
        <v>117</v>
      </c>
      <c r="H2881" s="288"/>
      <c r="I2881" s="1"/>
      <c r="J2881" s="549"/>
      <c r="K2881" s="10"/>
      <c r="L2881" s="1"/>
      <c r="M2881" s="548"/>
      <c r="N2881" s="548"/>
    </row>
    <row r="2882" spans="2:14" s="5" customFormat="1" ht="47.25">
      <c r="B2882" s="1"/>
      <c r="C2882" s="351">
        <v>8438</v>
      </c>
      <c r="D2882" s="352" t="s">
        <v>2945</v>
      </c>
      <c r="E2882" s="353" t="s">
        <v>116</v>
      </c>
      <c r="F2882" s="354">
        <v>75733</v>
      </c>
      <c r="G2882" s="288" t="s">
        <v>117</v>
      </c>
      <c r="H2882" s="288"/>
      <c r="I2882" s="1"/>
      <c r="J2882" s="549"/>
      <c r="K2882" s="10"/>
      <c r="L2882" s="1"/>
      <c r="M2882" s="548"/>
      <c r="N2882" s="548"/>
    </row>
    <row r="2883" spans="2:14" s="5" customFormat="1" ht="47.25">
      <c r="B2883" s="1"/>
      <c r="C2883" s="351">
        <v>8439</v>
      </c>
      <c r="D2883" s="352" t="s">
        <v>2946</v>
      </c>
      <c r="E2883" s="353" t="s">
        <v>116</v>
      </c>
      <c r="F2883" s="354">
        <v>75733</v>
      </c>
      <c r="G2883" s="288" t="s">
        <v>117</v>
      </c>
      <c r="H2883" s="288"/>
      <c r="I2883" s="1"/>
      <c r="J2883" s="549"/>
      <c r="K2883" s="10"/>
      <c r="L2883" s="1"/>
      <c r="M2883" s="548"/>
      <c r="N2883" s="548"/>
    </row>
    <row r="2884" spans="2:14" s="5" customFormat="1" ht="47.25">
      <c r="B2884" s="1"/>
      <c r="C2884" s="351">
        <v>8440</v>
      </c>
      <c r="D2884" s="352" t="s">
        <v>2947</v>
      </c>
      <c r="E2884" s="353" t="s">
        <v>116</v>
      </c>
      <c r="F2884" s="354">
        <v>75733</v>
      </c>
      <c r="G2884" s="288" t="s">
        <v>117</v>
      </c>
      <c r="H2884" s="288"/>
      <c r="I2884" s="1"/>
      <c r="J2884" s="549"/>
      <c r="K2884" s="10"/>
      <c r="L2884" s="1"/>
      <c r="M2884" s="548"/>
      <c r="N2884" s="548"/>
    </row>
    <row r="2885" spans="2:14" s="5" customFormat="1" ht="63">
      <c r="B2885" s="1"/>
      <c r="C2885" s="351">
        <v>8442</v>
      </c>
      <c r="D2885" s="352" t="s">
        <v>2948</v>
      </c>
      <c r="E2885" s="353" t="s">
        <v>122</v>
      </c>
      <c r="F2885" s="354">
        <v>5733</v>
      </c>
      <c r="G2885" s="288" t="s">
        <v>117</v>
      </c>
      <c r="H2885" s="288"/>
      <c r="I2885" s="1"/>
      <c r="J2885" s="549"/>
      <c r="K2885" s="10"/>
      <c r="L2885" s="1"/>
      <c r="M2885" s="548"/>
      <c r="N2885" s="548"/>
    </row>
    <row r="2886" spans="2:14" s="5" customFormat="1" ht="63">
      <c r="B2886" s="1"/>
      <c r="C2886" s="351">
        <v>8443</v>
      </c>
      <c r="D2886" s="352" t="s">
        <v>2949</v>
      </c>
      <c r="E2886" s="353" t="s">
        <v>122</v>
      </c>
      <c r="F2886" s="354">
        <v>5359</v>
      </c>
      <c r="G2886" s="288" t="s">
        <v>117</v>
      </c>
      <c r="H2886" s="288"/>
      <c r="I2886" s="1"/>
      <c r="J2886" s="549"/>
      <c r="K2886" s="10"/>
      <c r="L2886" s="1"/>
      <c r="M2886" s="548"/>
      <c r="N2886" s="548"/>
    </row>
    <row r="2887" spans="2:14" s="5" customFormat="1" ht="63">
      <c r="B2887" s="1"/>
      <c r="C2887" s="351">
        <v>8444</v>
      </c>
      <c r="D2887" s="352" t="s">
        <v>2950</v>
      </c>
      <c r="E2887" s="353" t="s">
        <v>125</v>
      </c>
      <c r="F2887" s="354">
        <v>950063</v>
      </c>
      <c r="G2887" s="288" t="s">
        <v>117</v>
      </c>
      <c r="H2887" s="288"/>
      <c r="I2887" s="1"/>
      <c r="J2887" s="549"/>
      <c r="K2887" s="10"/>
      <c r="L2887" s="1"/>
      <c r="M2887" s="548"/>
      <c r="N2887" s="548"/>
    </row>
    <row r="2888" spans="2:14" s="5" customFormat="1" ht="141.75">
      <c r="B2888" s="1"/>
      <c r="C2888" s="351">
        <v>8445</v>
      </c>
      <c r="D2888" s="352" t="s">
        <v>2951</v>
      </c>
      <c r="E2888" s="353" t="s">
        <v>125</v>
      </c>
      <c r="F2888" s="354">
        <v>910315</v>
      </c>
      <c r="G2888" s="288" t="s">
        <v>117</v>
      </c>
      <c r="H2888" s="288"/>
      <c r="I2888" s="1"/>
      <c r="J2888" s="549"/>
      <c r="K2888" s="10"/>
      <c r="L2888" s="1"/>
      <c r="M2888" s="548"/>
      <c r="N2888" s="548"/>
    </row>
    <row r="2889" spans="2:14" s="5" customFormat="1" ht="47.25">
      <c r="B2889" s="1"/>
      <c r="C2889" s="351">
        <v>8448</v>
      </c>
      <c r="D2889" s="352" t="s">
        <v>2952</v>
      </c>
      <c r="E2889" s="353" t="s">
        <v>116</v>
      </c>
      <c r="F2889" s="354">
        <v>75733</v>
      </c>
      <c r="G2889" s="288" t="s">
        <v>117</v>
      </c>
      <c r="H2889" s="288"/>
      <c r="I2889" s="1"/>
      <c r="J2889" s="549"/>
      <c r="K2889" s="10"/>
      <c r="L2889" s="1"/>
      <c r="M2889" s="548"/>
      <c r="N2889" s="548"/>
    </row>
    <row r="2890" spans="2:14" s="5" customFormat="1" ht="47.25">
      <c r="B2890" s="1"/>
      <c r="C2890" s="351">
        <v>8449</v>
      </c>
      <c r="D2890" s="352" t="s">
        <v>2953</v>
      </c>
      <c r="E2890" s="353" t="s">
        <v>116</v>
      </c>
      <c r="F2890" s="354">
        <v>75733</v>
      </c>
      <c r="G2890" s="288" t="s">
        <v>117</v>
      </c>
      <c r="H2890" s="288"/>
      <c r="I2890" s="1"/>
      <c r="J2890" s="549"/>
      <c r="K2890" s="10"/>
      <c r="L2890" s="1"/>
      <c r="M2890" s="548"/>
      <c r="N2890" s="548"/>
    </row>
    <row r="2891" spans="2:14" s="5" customFormat="1" ht="141.75">
      <c r="B2891" s="1"/>
      <c r="C2891" s="351">
        <v>8452</v>
      </c>
      <c r="D2891" s="352" t="s">
        <v>2954</v>
      </c>
      <c r="E2891" s="353" t="s">
        <v>122</v>
      </c>
      <c r="F2891" s="354">
        <v>181731</v>
      </c>
      <c r="G2891" s="288" t="s">
        <v>117</v>
      </c>
      <c r="H2891" s="288"/>
      <c r="I2891" s="1"/>
      <c r="J2891" s="549"/>
      <c r="K2891" s="10"/>
      <c r="L2891" s="1"/>
      <c r="M2891" s="548"/>
      <c r="N2891" s="548"/>
    </row>
    <row r="2892" spans="2:14" s="5" customFormat="1" ht="47.25">
      <c r="B2892" s="1"/>
      <c r="C2892" s="351">
        <v>8453</v>
      </c>
      <c r="D2892" s="352" t="s">
        <v>2955</v>
      </c>
      <c r="E2892" s="353" t="s">
        <v>122</v>
      </c>
      <c r="F2892" s="354">
        <v>23843</v>
      </c>
      <c r="G2892" s="288" t="s">
        <v>117</v>
      </c>
      <c r="H2892" s="288"/>
      <c r="I2892" s="1"/>
      <c r="J2892" s="549"/>
      <c r="K2892" s="10"/>
      <c r="L2892" s="1"/>
      <c r="M2892" s="548"/>
      <c r="N2892" s="548"/>
    </row>
    <row r="2893" spans="2:14" s="5" customFormat="1" ht="47.25">
      <c r="B2893" s="1"/>
      <c r="C2893" s="351">
        <v>8455</v>
      </c>
      <c r="D2893" s="352" t="s">
        <v>2956</v>
      </c>
      <c r="E2893" s="353" t="s">
        <v>125</v>
      </c>
      <c r="F2893" s="354">
        <v>16371344</v>
      </c>
      <c r="G2893" s="288" t="s">
        <v>117</v>
      </c>
      <c r="H2893" s="288"/>
      <c r="I2893" s="1"/>
      <c r="J2893" s="549"/>
      <c r="K2893" s="10"/>
      <c r="L2893" s="1"/>
      <c r="M2893" s="548"/>
      <c r="N2893" s="548"/>
    </row>
    <row r="2894" spans="2:14" s="5" customFormat="1" ht="47.25">
      <c r="B2894" s="1"/>
      <c r="C2894" s="351">
        <v>8456</v>
      </c>
      <c r="D2894" s="352" t="s">
        <v>2957</v>
      </c>
      <c r="E2894" s="353" t="s">
        <v>125</v>
      </c>
      <c r="F2894" s="354">
        <v>17051957</v>
      </c>
      <c r="G2894" s="288" t="s">
        <v>117</v>
      </c>
      <c r="H2894" s="288"/>
      <c r="I2894" s="1"/>
      <c r="J2894" s="549"/>
      <c r="K2894" s="10"/>
      <c r="L2894" s="1"/>
      <c r="M2894" s="548"/>
      <c r="N2894" s="548"/>
    </row>
    <row r="2895" spans="2:14" s="5" customFormat="1" ht="47.25">
      <c r="B2895" s="1"/>
      <c r="C2895" s="351">
        <v>8457</v>
      </c>
      <c r="D2895" s="352" t="s">
        <v>2958</v>
      </c>
      <c r="E2895" s="353" t="s">
        <v>125</v>
      </c>
      <c r="F2895" s="354">
        <v>19551900</v>
      </c>
      <c r="G2895" s="288" t="s">
        <v>117</v>
      </c>
      <c r="H2895" s="288"/>
      <c r="I2895" s="1"/>
      <c r="J2895" s="549"/>
      <c r="K2895" s="10"/>
      <c r="L2895" s="1"/>
      <c r="M2895" s="548"/>
      <c r="N2895" s="548"/>
    </row>
    <row r="2896" spans="2:14" s="5" customFormat="1" ht="47.25">
      <c r="B2896" s="1"/>
      <c r="C2896" s="351">
        <v>8458</v>
      </c>
      <c r="D2896" s="352" t="s">
        <v>2959</v>
      </c>
      <c r="E2896" s="353" t="s">
        <v>125</v>
      </c>
      <c r="F2896" s="354">
        <v>5206674</v>
      </c>
      <c r="G2896" s="288" t="s">
        <v>117</v>
      </c>
      <c r="H2896" s="288"/>
      <c r="I2896" s="1"/>
      <c r="J2896" s="549"/>
      <c r="K2896" s="10"/>
      <c r="L2896" s="1"/>
      <c r="M2896" s="548"/>
      <c r="N2896" s="548"/>
    </row>
    <row r="2897" spans="2:14" s="5" customFormat="1" ht="47.25">
      <c r="B2897" s="1"/>
      <c r="C2897" s="351">
        <v>8459</v>
      </c>
      <c r="D2897" s="352" t="s">
        <v>2960</v>
      </c>
      <c r="E2897" s="353" t="s">
        <v>125</v>
      </c>
      <c r="F2897" s="354">
        <v>7111082</v>
      </c>
      <c r="G2897" s="288" t="s">
        <v>117</v>
      </c>
      <c r="H2897" s="288"/>
      <c r="I2897" s="1"/>
      <c r="J2897" s="549"/>
      <c r="K2897" s="10"/>
      <c r="L2897" s="1"/>
      <c r="M2897" s="548"/>
      <c r="N2897" s="548"/>
    </row>
    <row r="2898" spans="2:14" s="5" customFormat="1" ht="47.25">
      <c r="B2898" s="1"/>
      <c r="C2898" s="351">
        <v>8460</v>
      </c>
      <c r="D2898" s="352" t="s">
        <v>2961</v>
      </c>
      <c r="E2898" s="353" t="s">
        <v>125</v>
      </c>
      <c r="F2898" s="354">
        <v>11018062</v>
      </c>
      <c r="G2898" s="288" t="s">
        <v>117</v>
      </c>
      <c r="H2898" s="288"/>
      <c r="I2898" s="1"/>
      <c r="J2898" s="549"/>
      <c r="K2898" s="10"/>
      <c r="L2898" s="1"/>
      <c r="M2898" s="548"/>
      <c r="N2898" s="548"/>
    </row>
    <row r="2899" spans="2:14" s="5" customFormat="1" ht="47.25">
      <c r="B2899" s="1"/>
      <c r="C2899" s="351">
        <v>8461</v>
      </c>
      <c r="D2899" s="352" t="s">
        <v>2962</v>
      </c>
      <c r="E2899" s="353" t="s">
        <v>122</v>
      </c>
      <c r="F2899" s="354">
        <v>31303</v>
      </c>
      <c r="G2899" s="288" t="s">
        <v>117</v>
      </c>
      <c r="H2899" s="288"/>
      <c r="I2899" s="1"/>
      <c r="J2899" s="549"/>
      <c r="K2899" s="10"/>
      <c r="L2899" s="1"/>
      <c r="M2899" s="548"/>
      <c r="N2899" s="548"/>
    </row>
    <row r="2900" spans="2:14" s="5" customFormat="1" ht="47.25">
      <c r="B2900" s="1"/>
      <c r="C2900" s="351">
        <v>8462</v>
      </c>
      <c r="D2900" s="352" t="s">
        <v>2963</v>
      </c>
      <c r="E2900" s="353" t="s">
        <v>122</v>
      </c>
      <c r="F2900" s="354">
        <v>7756</v>
      </c>
      <c r="G2900" s="288" t="s">
        <v>117</v>
      </c>
      <c r="H2900" s="288"/>
      <c r="I2900" s="1"/>
      <c r="J2900" s="549"/>
      <c r="K2900" s="10"/>
      <c r="L2900" s="1"/>
      <c r="M2900" s="548"/>
      <c r="N2900" s="548"/>
    </row>
    <row r="2901" spans="2:14" s="5" customFormat="1" ht="94.5">
      <c r="B2901" s="1"/>
      <c r="C2901" s="351">
        <v>8464</v>
      </c>
      <c r="D2901" s="352" t="s">
        <v>2964</v>
      </c>
      <c r="E2901" s="353" t="s">
        <v>122</v>
      </c>
      <c r="F2901" s="354">
        <v>40553</v>
      </c>
      <c r="G2901" s="288" t="s">
        <v>117</v>
      </c>
      <c r="H2901" s="288"/>
      <c r="I2901" s="1"/>
      <c r="J2901" s="549"/>
      <c r="K2901" s="10"/>
      <c r="L2901" s="1"/>
      <c r="M2901" s="548"/>
      <c r="N2901" s="548"/>
    </row>
    <row r="2902" spans="2:14" s="5" customFormat="1" ht="78.75">
      <c r="B2902" s="1"/>
      <c r="C2902" s="351">
        <v>8465</v>
      </c>
      <c r="D2902" s="352" t="s">
        <v>2965</v>
      </c>
      <c r="E2902" s="353" t="s">
        <v>116</v>
      </c>
      <c r="F2902" s="354">
        <v>117614</v>
      </c>
      <c r="G2902" s="288" t="s">
        <v>117</v>
      </c>
      <c r="H2902" s="288" t="s">
        <v>145</v>
      </c>
      <c r="I2902" s="1"/>
      <c r="J2902" s="549"/>
      <c r="K2902" s="10"/>
      <c r="L2902" s="1"/>
      <c r="M2902" s="548"/>
      <c r="N2902" s="548"/>
    </row>
    <row r="2903" spans="2:14" s="5" customFormat="1" ht="78.75">
      <c r="B2903" s="1"/>
      <c r="C2903" s="351">
        <v>8466</v>
      </c>
      <c r="D2903" s="352" t="s">
        <v>2966</v>
      </c>
      <c r="E2903" s="353" t="s">
        <v>122</v>
      </c>
      <c r="F2903" s="354">
        <v>72159</v>
      </c>
      <c r="G2903" s="288" t="s">
        <v>117</v>
      </c>
      <c r="H2903" s="288"/>
      <c r="I2903" s="1"/>
      <c r="J2903" s="549"/>
      <c r="K2903" s="10"/>
      <c r="L2903" s="1"/>
      <c r="M2903" s="548"/>
      <c r="N2903" s="548"/>
    </row>
    <row r="2904" spans="2:14" s="5" customFormat="1" ht="47.25">
      <c r="B2904" s="1"/>
      <c r="C2904" s="351">
        <v>8467</v>
      </c>
      <c r="D2904" s="352" t="s">
        <v>2967</v>
      </c>
      <c r="E2904" s="353" t="s">
        <v>116</v>
      </c>
      <c r="F2904" s="354">
        <v>21275</v>
      </c>
      <c r="G2904" s="288" t="s">
        <v>117</v>
      </c>
      <c r="H2904" s="288"/>
      <c r="I2904" s="1"/>
      <c r="J2904" s="549"/>
      <c r="K2904" s="10"/>
      <c r="L2904" s="1"/>
      <c r="M2904" s="548"/>
      <c r="N2904" s="548"/>
    </row>
    <row r="2905" spans="2:14" s="5" customFormat="1" ht="47.25">
      <c r="B2905" s="1"/>
      <c r="C2905" s="351">
        <v>8468</v>
      </c>
      <c r="D2905" s="352" t="s">
        <v>2968</v>
      </c>
      <c r="E2905" s="353" t="s">
        <v>125</v>
      </c>
      <c r="F2905" s="354">
        <v>169084</v>
      </c>
      <c r="G2905" s="288" t="s">
        <v>117</v>
      </c>
      <c r="H2905" s="288"/>
      <c r="I2905" s="1"/>
      <c r="J2905" s="549"/>
      <c r="K2905" s="10"/>
      <c r="L2905" s="1"/>
      <c r="M2905" s="548"/>
      <c r="N2905" s="548"/>
    </row>
    <row r="2906" spans="2:14" s="5" customFormat="1" ht="47.25">
      <c r="B2906" s="1"/>
      <c r="C2906" s="351">
        <v>8471</v>
      </c>
      <c r="D2906" s="352" t="s">
        <v>2969</v>
      </c>
      <c r="E2906" s="353" t="s">
        <v>472</v>
      </c>
      <c r="F2906" s="354">
        <v>4222</v>
      </c>
      <c r="G2906" s="288" t="s">
        <v>117</v>
      </c>
      <c r="H2906" s="288" t="s">
        <v>145</v>
      </c>
      <c r="I2906" s="1"/>
      <c r="J2906" s="549"/>
      <c r="K2906" s="10"/>
      <c r="L2906" s="1"/>
      <c r="M2906" s="548"/>
      <c r="N2906" s="548"/>
    </row>
    <row r="2907" spans="2:14" s="5" customFormat="1" ht="47.25">
      <c r="B2907" s="1"/>
      <c r="C2907" s="351">
        <v>8472</v>
      </c>
      <c r="D2907" s="352" t="s">
        <v>2970</v>
      </c>
      <c r="E2907" s="353" t="s">
        <v>125</v>
      </c>
      <c r="F2907" s="354">
        <v>1070480</v>
      </c>
      <c r="G2907" s="288" t="s">
        <v>117</v>
      </c>
      <c r="H2907" s="288"/>
      <c r="I2907" s="1"/>
      <c r="J2907" s="549"/>
      <c r="K2907" s="10"/>
      <c r="L2907" s="1"/>
      <c r="M2907" s="548"/>
      <c r="N2907" s="548"/>
    </row>
    <row r="2908" spans="2:14" s="5" customFormat="1" ht="315">
      <c r="B2908" s="1"/>
      <c r="C2908" s="351">
        <v>8473</v>
      </c>
      <c r="D2908" s="352" t="s">
        <v>2971</v>
      </c>
      <c r="E2908" s="353" t="s">
        <v>125</v>
      </c>
      <c r="F2908" s="354">
        <v>530636418</v>
      </c>
      <c r="G2908" s="288" t="s">
        <v>117</v>
      </c>
      <c r="H2908" s="288"/>
      <c r="I2908" s="1"/>
      <c r="J2908" s="549"/>
      <c r="K2908" s="10"/>
      <c r="L2908" s="1"/>
      <c r="M2908" s="548"/>
      <c r="N2908" s="548"/>
    </row>
    <row r="2909" spans="2:14" s="5" customFormat="1" ht="47.25">
      <c r="B2909" s="1"/>
      <c r="C2909" s="351">
        <v>8474</v>
      </c>
      <c r="D2909" s="352" t="s">
        <v>2972</v>
      </c>
      <c r="E2909" s="353" t="s">
        <v>125</v>
      </c>
      <c r="F2909" s="354">
        <v>327040</v>
      </c>
      <c r="G2909" s="288" t="s">
        <v>117</v>
      </c>
      <c r="H2909" s="288"/>
      <c r="I2909" s="1"/>
      <c r="J2909" s="549"/>
      <c r="K2909" s="10"/>
      <c r="L2909" s="1"/>
      <c r="M2909" s="548"/>
      <c r="N2909" s="548"/>
    </row>
    <row r="2910" spans="2:14" s="5" customFormat="1" ht="110.25">
      <c r="B2910" s="1"/>
      <c r="C2910" s="351">
        <v>8475</v>
      </c>
      <c r="D2910" s="352" t="s">
        <v>2973</v>
      </c>
      <c r="E2910" s="353" t="s">
        <v>122</v>
      </c>
      <c r="F2910" s="354">
        <v>41959</v>
      </c>
      <c r="G2910" s="288" t="s">
        <v>117</v>
      </c>
      <c r="H2910" s="288"/>
      <c r="I2910" s="1"/>
      <c r="J2910" s="549"/>
      <c r="K2910" s="10"/>
      <c r="L2910" s="1"/>
      <c r="M2910" s="548"/>
      <c r="N2910" s="548"/>
    </row>
    <row r="2911" spans="2:14" s="5" customFormat="1" ht="78.75">
      <c r="B2911" s="1"/>
      <c r="C2911" s="351">
        <v>8476</v>
      </c>
      <c r="D2911" s="352" t="s">
        <v>2974</v>
      </c>
      <c r="E2911" s="353" t="s">
        <v>125</v>
      </c>
      <c r="F2911" s="354">
        <v>1451466</v>
      </c>
      <c r="G2911" s="288" t="s">
        <v>117</v>
      </c>
      <c r="H2911" s="288" t="s">
        <v>145</v>
      </c>
      <c r="I2911" s="1"/>
      <c r="J2911" s="549"/>
      <c r="K2911" s="10"/>
      <c r="L2911" s="1"/>
      <c r="M2911" s="548"/>
      <c r="N2911" s="548"/>
    </row>
    <row r="2912" spans="2:14" s="5" customFormat="1" ht="47.25">
      <c r="B2912" s="1"/>
      <c r="C2912" s="351">
        <v>8480</v>
      </c>
      <c r="D2912" s="352" t="s">
        <v>2975</v>
      </c>
      <c r="E2912" s="353" t="s">
        <v>125</v>
      </c>
      <c r="F2912" s="354">
        <v>327040</v>
      </c>
      <c r="G2912" s="288" t="s">
        <v>117</v>
      </c>
      <c r="H2912" s="288"/>
      <c r="I2912" s="1"/>
      <c r="J2912" s="549"/>
      <c r="K2912" s="10"/>
      <c r="L2912" s="1"/>
      <c r="M2912" s="548"/>
      <c r="N2912" s="548"/>
    </row>
    <row r="2913" spans="2:14" s="5" customFormat="1" ht="31.5">
      <c r="B2913" s="1"/>
      <c r="C2913" s="351">
        <v>8482</v>
      </c>
      <c r="D2913" s="352" t="s">
        <v>2976</v>
      </c>
      <c r="E2913" s="353" t="s">
        <v>125</v>
      </c>
      <c r="F2913" s="354">
        <v>1304259</v>
      </c>
      <c r="G2913" s="288" t="s">
        <v>117</v>
      </c>
      <c r="H2913" s="288"/>
      <c r="I2913" s="1"/>
      <c r="J2913" s="549"/>
      <c r="K2913" s="10"/>
      <c r="L2913" s="1"/>
      <c r="M2913" s="548"/>
      <c r="N2913" s="548"/>
    </row>
    <row r="2914" spans="2:14" s="5" customFormat="1" ht="31.5">
      <c r="B2914" s="1"/>
      <c r="C2914" s="351">
        <v>8483</v>
      </c>
      <c r="D2914" s="352" t="s">
        <v>2977</v>
      </c>
      <c r="E2914" s="353" t="s">
        <v>125</v>
      </c>
      <c r="F2914" s="354">
        <v>942841</v>
      </c>
      <c r="G2914" s="288" t="s">
        <v>117</v>
      </c>
      <c r="H2914" s="288"/>
      <c r="I2914" s="1"/>
      <c r="J2914" s="549"/>
      <c r="K2914" s="10"/>
      <c r="L2914" s="1"/>
      <c r="M2914" s="548"/>
      <c r="N2914" s="548"/>
    </row>
    <row r="2915" spans="2:14" s="5" customFormat="1" ht="47.25">
      <c r="B2915" s="1"/>
      <c r="C2915" s="351">
        <v>8484</v>
      </c>
      <c r="D2915" s="352" t="s">
        <v>2978</v>
      </c>
      <c r="E2915" s="353" t="s">
        <v>125</v>
      </c>
      <c r="F2915" s="354">
        <v>153389</v>
      </c>
      <c r="G2915" s="288" t="s">
        <v>117</v>
      </c>
      <c r="H2915" s="288"/>
      <c r="I2915" s="1"/>
      <c r="J2915" s="549"/>
      <c r="K2915" s="10"/>
      <c r="L2915" s="1"/>
      <c r="M2915" s="548"/>
      <c r="N2915" s="548"/>
    </row>
    <row r="2916" spans="2:14" s="5" customFormat="1" ht="47.25">
      <c r="B2916" s="1"/>
      <c r="C2916" s="351">
        <v>8486</v>
      </c>
      <c r="D2916" s="352" t="s">
        <v>2979</v>
      </c>
      <c r="E2916" s="353" t="s">
        <v>122</v>
      </c>
      <c r="F2916" s="354">
        <v>970576</v>
      </c>
      <c r="G2916" s="288" t="s">
        <v>117</v>
      </c>
      <c r="H2916" s="288"/>
      <c r="I2916" s="1"/>
      <c r="J2916" s="549"/>
      <c r="K2916" s="10"/>
      <c r="L2916" s="1"/>
      <c r="M2916" s="548"/>
      <c r="N2916" s="548"/>
    </row>
    <row r="2917" spans="2:14" s="5" customFormat="1" ht="47.25">
      <c r="B2917" s="1"/>
      <c r="C2917" s="351">
        <v>8487</v>
      </c>
      <c r="D2917" s="352" t="s">
        <v>2980</v>
      </c>
      <c r="E2917" s="353" t="s">
        <v>122</v>
      </c>
      <c r="F2917" s="354">
        <v>28785</v>
      </c>
      <c r="G2917" s="288" t="s">
        <v>117</v>
      </c>
      <c r="H2917" s="288"/>
      <c r="I2917" s="1"/>
      <c r="J2917" s="549"/>
      <c r="K2917" s="10"/>
      <c r="L2917" s="1"/>
      <c r="M2917" s="548"/>
      <c r="N2917" s="548"/>
    </row>
    <row r="2918" spans="2:14" s="5" customFormat="1" ht="47.25">
      <c r="B2918" s="1"/>
      <c r="C2918" s="351">
        <v>8488</v>
      </c>
      <c r="D2918" s="352" t="s">
        <v>2981</v>
      </c>
      <c r="E2918" s="353" t="s">
        <v>122</v>
      </c>
      <c r="F2918" s="354">
        <v>18419</v>
      </c>
      <c r="G2918" s="288" t="s">
        <v>117</v>
      </c>
      <c r="H2918" s="288"/>
      <c r="I2918" s="1"/>
      <c r="J2918" s="549"/>
      <c r="K2918" s="10"/>
      <c r="L2918" s="1"/>
      <c r="M2918" s="548"/>
      <c r="N2918" s="548"/>
    </row>
    <row r="2919" spans="2:14" s="5" customFormat="1" ht="47.25">
      <c r="B2919" s="1"/>
      <c r="C2919" s="351">
        <v>8489</v>
      </c>
      <c r="D2919" s="352" t="s">
        <v>2982</v>
      </c>
      <c r="E2919" s="353" t="s">
        <v>125</v>
      </c>
      <c r="F2919" s="354">
        <v>32742</v>
      </c>
      <c r="G2919" s="288" t="s">
        <v>117</v>
      </c>
      <c r="H2919" s="288"/>
      <c r="I2919" s="1"/>
      <c r="J2919" s="549"/>
      <c r="K2919" s="10"/>
      <c r="L2919" s="1"/>
      <c r="M2919" s="548"/>
      <c r="N2919" s="548"/>
    </row>
    <row r="2920" spans="2:14" s="5" customFormat="1" ht="31.5">
      <c r="B2920" s="1"/>
      <c r="C2920" s="351">
        <v>8491</v>
      </c>
      <c r="D2920" s="352" t="s">
        <v>2983</v>
      </c>
      <c r="E2920" s="353" t="s">
        <v>125</v>
      </c>
      <c r="F2920" s="354">
        <v>6994</v>
      </c>
      <c r="G2920" s="288" t="s">
        <v>117</v>
      </c>
      <c r="H2920" s="288"/>
      <c r="I2920" s="1"/>
      <c r="J2920" s="549"/>
      <c r="K2920" s="10"/>
      <c r="L2920" s="1"/>
      <c r="M2920" s="548"/>
      <c r="N2920" s="548"/>
    </row>
    <row r="2921" spans="2:14" s="5" customFormat="1" ht="47.25">
      <c r="B2921" s="1"/>
      <c r="C2921" s="351">
        <v>8492</v>
      </c>
      <c r="D2921" s="352" t="s">
        <v>2984</v>
      </c>
      <c r="E2921" s="353" t="s">
        <v>125</v>
      </c>
      <c r="F2921" s="354">
        <v>139742</v>
      </c>
      <c r="G2921" s="288" t="s">
        <v>117</v>
      </c>
      <c r="H2921" s="288"/>
      <c r="I2921" s="1"/>
      <c r="J2921" s="549"/>
      <c r="K2921" s="10"/>
      <c r="L2921" s="1"/>
      <c r="M2921" s="548"/>
      <c r="N2921" s="548"/>
    </row>
    <row r="2922" spans="2:14" s="5" customFormat="1" ht="63">
      <c r="B2922" s="1"/>
      <c r="C2922" s="351">
        <v>8493</v>
      </c>
      <c r="D2922" s="352" t="s">
        <v>2985</v>
      </c>
      <c r="E2922" s="353" t="s">
        <v>125</v>
      </c>
      <c r="F2922" s="354">
        <v>590600</v>
      </c>
      <c r="G2922" s="288" t="s">
        <v>117</v>
      </c>
      <c r="H2922" s="288"/>
      <c r="I2922" s="1"/>
      <c r="J2922" s="549"/>
      <c r="K2922" s="10"/>
      <c r="L2922" s="1"/>
      <c r="M2922" s="548"/>
      <c r="N2922" s="548"/>
    </row>
    <row r="2923" spans="2:14" s="5" customFormat="1" ht="31.5">
      <c r="B2923" s="1"/>
      <c r="C2923" s="351">
        <v>8494</v>
      </c>
      <c r="D2923" s="352" t="s">
        <v>2986</v>
      </c>
      <c r="E2923" s="353" t="s">
        <v>125</v>
      </c>
      <c r="F2923" s="354">
        <v>1068634</v>
      </c>
      <c r="G2923" s="288" t="s">
        <v>117</v>
      </c>
      <c r="H2923" s="288"/>
      <c r="I2923" s="1"/>
      <c r="J2923" s="549"/>
      <c r="K2923" s="10"/>
      <c r="L2923" s="1"/>
      <c r="M2923" s="548"/>
      <c r="N2923" s="548"/>
    </row>
    <row r="2924" spans="2:14" s="5" customFormat="1" ht="47.25">
      <c r="B2924" s="1"/>
      <c r="C2924" s="351">
        <v>8495</v>
      </c>
      <c r="D2924" s="352" t="s">
        <v>2987</v>
      </c>
      <c r="E2924" s="353" t="s">
        <v>122</v>
      </c>
      <c r="F2924" s="354">
        <v>23812</v>
      </c>
      <c r="G2924" s="288" t="s">
        <v>117</v>
      </c>
      <c r="H2924" s="288"/>
      <c r="I2924" s="1"/>
      <c r="J2924" s="549"/>
      <c r="K2924" s="10"/>
      <c r="L2924" s="1"/>
      <c r="M2924" s="548"/>
      <c r="N2924" s="548"/>
    </row>
    <row r="2925" spans="2:14" s="5" customFormat="1" ht="47.25">
      <c r="B2925" s="1"/>
      <c r="C2925" s="351">
        <v>8496</v>
      </c>
      <c r="D2925" s="352" t="s">
        <v>2988</v>
      </c>
      <c r="E2925" s="353" t="s">
        <v>122</v>
      </c>
      <c r="F2925" s="354">
        <v>21075</v>
      </c>
      <c r="G2925" s="288" t="s">
        <v>117</v>
      </c>
      <c r="H2925" s="288"/>
      <c r="I2925" s="1"/>
      <c r="J2925" s="549"/>
      <c r="K2925" s="10"/>
      <c r="L2925" s="1"/>
      <c r="M2925" s="548"/>
      <c r="N2925" s="548"/>
    </row>
    <row r="2926" spans="2:14" s="5" customFormat="1" ht="47.25">
      <c r="B2926" s="1"/>
      <c r="C2926" s="351">
        <v>8497</v>
      </c>
      <c r="D2926" s="352" t="s">
        <v>2989</v>
      </c>
      <c r="E2926" s="353" t="s">
        <v>122</v>
      </c>
      <c r="F2926" s="354">
        <v>16424</v>
      </c>
      <c r="G2926" s="288" t="s">
        <v>117</v>
      </c>
      <c r="H2926" s="288"/>
      <c r="I2926" s="1"/>
      <c r="J2926" s="549"/>
      <c r="K2926" s="10"/>
      <c r="L2926" s="1"/>
      <c r="M2926" s="548"/>
      <c r="N2926" s="548"/>
    </row>
    <row r="2927" spans="2:14" s="5" customFormat="1" ht="63">
      <c r="B2927" s="1"/>
      <c r="C2927" s="351">
        <v>8498</v>
      </c>
      <c r="D2927" s="352" t="s">
        <v>2990</v>
      </c>
      <c r="E2927" s="353" t="s">
        <v>122</v>
      </c>
      <c r="F2927" s="354">
        <v>8104</v>
      </c>
      <c r="G2927" s="288" t="s">
        <v>117</v>
      </c>
      <c r="H2927" s="288"/>
      <c r="I2927" s="1"/>
      <c r="J2927" s="549"/>
      <c r="K2927" s="10"/>
      <c r="L2927" s="1"/>
      <c r="M2927" s="548"/>
      <c r="N2927" s="548"/>
    </row>
    <row r="2928" spans="2:14" s="5" customFormat="1" ht="63">
      <c r="B2928" s="1"/>
      <c r="C2928" s="351">
        <v>8499</v>
      </c>
      <c r="D2928" s="352" t="s">
        <v>2991</v>
      </c>
      <c r="E2928" s="353" t="s">
        <v>116</v>
      </c>
      <c r="F2928" s="354">
        <v>79974</v>
      </c>
      <c r="G2928" s="288" t="s">
        <v>117</v>
      </c>
      <c r="H2928" s="288"/>
      <c r="I2928" s="1"/>
      <c r="J2928" s="549"/>
      <c r="K2928" s="10"/>
      <c r="L2928" s="1"/>
      <c r="M2928" s="548"/>
      <c r="N2928" s="548"/>
    </row>
    <row r="2929" spans="2:14" s="5" customFormat="1" ht="31.5">
      <c r="B2929" s="1"/>
      <c r="C2929" s="351">
        <v>8500</v>
      </c>
      <c r="D2929" s="352" t="s">
        <v>2992</v>
      </c>
      <c r="E2929" s="353" t="s">
        <v>116</v>
      </c>
      <c r="F2929" s="354">
        <v>61880</v>
      </c>
      <c r="G2929" s="288" t="s">
        <v>117</v>
      </c>
      <c r="H2929" s="288"/>
      <c r="I2929" s="1"/>
      <c r="J2929" s="549"/>
      <c r="K2929" s="10"/>
      <c r="L2929" s="1"/>
      <c r="M2929" s="548"/>
      <c r="N2929" s="548"/>
    </row>
    <row r="2930" spans="2:14" s="5" customFormat="1" ht="63">
      <c r="B2930" s="1"/>
      <c r="C2930" s="351">
        <v>8501</v>
      </c>
      <c r="D2930" s="352" t="s">
        <v>2993</v>
      </c>
      <c r="E2930" s="353" t="s">
        <v>125</v>
      </c>
      <c r="F2930" s="354">
        <v>106998</v>
      </c>
      <c r="G2930" s="288" t="s">
        <v>117</v>
      </c>
      <c r="H2930" s="288"/>
      <c r="I2930" s="1"/>
      <c r="J2930" s="549"/>
      <c r="K2930" s="10"/>
      <c r="L2930" s="1"/>
      <c r="M2930" s="548"/>
      <c r="N2930" s="548"/>
    </row>
    <row r="2931" spans="2:14" s="5" customFormat="1" ht="63">
      <c r="B2931" s="1"/>
      <c r="C2931" s="351">
        <v>8503</v>
      </c>
      <c r="D2931" s="352" t="s">
        <v>2994</v>
      </c>
      <c r="E2931" s="353" t="s">
        <v>125</v>
      </c>
      <c r="F2931" s="354">
        <v>85462</v>
      </c>
      <c r="G2931" s="288" t="s">
        <v>117</v>
      </c>
      <c r="H2931" s="288"/>
      <c r="I2931" s="1"/>
      <c r="J2931" s="549"/>
      <c r="K2931" s="10"/>
      <c r="L2931" s="1"/>
      <c r="M2931" s="548"/>
      <c r="N2931" s="548"/>
    </row>
    <row r="2932" spans="2:14" s="5" customFormat="1" ht="31.5">
      <c r="B2932" s="1"/>
      <c r="C2932" s="351">
        <v>8504</v>
      </c>
      <c r="D2932" s="352" t="s">
        <v>2995</v>
      </c>
      <c r="E2932" s="353" t="s">
        <v>125</v>
      </c>
      <c r="F2932" s="354">
        <v>220318</v>
      </c>
      <c r="G2932" s="288" t="s">
        <v>117</v>
      </c>
      <c r="H2932" s="288"/>
      <c r="I2932" s="1"/>
      <c r="J2932" s="549"/>
      <c r="K2932" s="10"/>
      <c r="L2932" s="1"/>
      <c r="M2932" s="548"/>
      <c r="N2932" s="548"/>
    </row>
    <row r="2933" spans="2:14" s="5" customFormat="1" ht="47.25">
      <c r="B2933" s="1"/>
      <c r="C2933" s="351">
        <v>8505</v>
      </c>
      <c r="D2933" s="352" t="s">
        <v>2996</v>
      </c>
      <c r="E2933" s="353" t="s">
        <v>125</v>
      </c>
      <c r="F2933" s="354">
        <v>421602</v>
      </c>
      <c r="G2933" s="288" t="s">
        <v>117</v>
      </c>
      <c r="H2933" s="288"/>
      <c r="I2933" s="1"/>
      <c r="J2933" s="549"/>
      <c r="K2933" s="10"/>
      <c r="L2933" s="1"/>
      <c r="M2933" s="548"/>
      <c r="N2933" s="548"/>
    </row>
    <row r="2934" spans="2:14" s="5" customFormat="1" ht="126">
      <c r="B2934" s="1"/>
      <c r="C2934" s="351">
        <v>8506</v>
      </c>
      <c r="D2934" s="352" t="s">
        <v>2997</v>
      </c>
      <c r="E2934" s="353" t="s">
        <v>125</v>
      </c>
      <c r="F2934" s="354">
        <v>641366</v>
      </c>
      <c r="G2934" s="288" t="s">
        <v>117</v>
      </c>
      <c r="H2934" s="288" t="s">
        <v>145</v>
      </c>
      <c r="I2934" s="1"/>
      <c r="J2934" s="549"/>
      <c r="K2934" s="10"/>
      <c r="L2934" s="1"/>
      <c r="M2934" s="548"/>
      <c r="N2934" s="548"/>
    </row>
    <row r="2935" spans="2:14" s="5" customFormat="1" ht="94.5">
      <c r="B2935" s="1"/>
      <c r="C2935" s="351">
        <v>8507</v>
      </c>
      <c r="D2935" s="352" t="s">
        <v>2998</v>
      </c>
      <c r="E2935" s="353" t="s">
        <v>122</v>
      </c>
      <c r="F2935" s="354">
        <v>522911</v>
      </c>
      <c r="G2935" s="288" t="s">
        <v>117</v>
      </c>
      <c r="H2935" s="288" t="s">
        <v>145</v>
      </c>
      <c r="I2935" s="1"/>
      <c r="J2935" s="549"/>
      <c r="K2935" s="10"/>
      <c r="L2935" s="1"/>
      <c r="M2935" s="548"/>
      <c r="N2935" s="548"/>
    </row>
    <row r="2936" spans="2:14" s="5" customFormat="1" ht="94.5">
      <c r="B2936" s="1"/>
      <c r="C2936" s="351">
        <v>8508</v>
      </c>
      <c r="D2936" s="352" t="s">
        <v>2999</v>
      </c>
      <c r="E2936" s="353" t="s">
        <v>122</v>
      </c>
      <c r="F2936" s="354">
        <v>608094</v>
      </c>
      <c r="G2936" s="288" t="s">
        <v>117</v>
      </c>
      <c r="H2936" s="288" t="s">
        <v>145</v>
      </c>
      <c r="I2936" s="1"/>
      <c r="J2936" s="549"/>
      <c r="K2936" s="10"/>
      <c r="L2936" s="1"/>
      <c r="M2936" s="548"/>
      <c r="N2936" s="548"/>
    </row>
    <row r="2937" spans="2:14" s="5" customFormat="1" ht="94.5">
      <c r="B2937" s="1"/>
      <c r="C2937" s="351">
        <v>8509</v>
      </c>
      <c r="D2937" s="352" t="s">
        <v>3000</v>
      </c>
      <c r="E2937" s="353" t="s">
        <v>122</v>
      </c>
      <c r="F2937" s="354">
        <v>671064</v>
      </c>
      <c r="G2937" s="288" t="s">
        <v>117</v>
      </c>
      <c r="H2937" s="288"/>
      <c r="I2937" s="1"/>
      <c r="J2937" s="549"/>
      <c r="K2937" s="10"/>
      <c r="L2937" s="1"/>
      <c r="M2937" s="548"/>
      <c r="N2937" s="548"/>
    </row>
    <row r="2938" spans="2:14" s="5" customFormat="1" ht="78.75">
      <c r="B2938" s="1"/>
      <c r="C2938" s="351">
        <v>8511</v>
      </c>
      <c r="D2938" s="352" t="s">
        <v>3001</v>
      </c>
      <c r="E2938" s="353" t="s">
        <v>122</v>
      </c>
      <c r="F2938" s="354">
        <v>288417</v>
      </c>
      <c r="G2938" s="288" t="s">
        <v>117</v>
      </c>
      <c r="H2938" s="288"/>
      <c r="I2938" s="1"/>
      <c r="J2938" s="549"/>
      <c r="K2938" s="10"/>
      <c r="L2938" s="1"/>
      <c r="M2938" s="548"/>
      <c r="N2938" s="548"/>
    </row>
    <row r="2939" spans="2:14" s="5" customFormat="1" ht="47.25">
      <c r="B2939" s="1"/>
      <c r="C2939" s="351">
        <v>8512</v>
      </c>
      <c r="D2939" s="352" t="s">
        <v>3002</v>
      </c>
      <c r="E2939" s="353" t="s">
        <v>122</v>
      </c>
      <c r="F2939" s="354">
        <v>203760</v>
      </c>
      <c r="G2939" s="288" t="s">
        <v>117</v>
      </c>
      <c r="H2939" s="288"/>
      <c r="I2939" s="1"/>
      <c r="J2939" s="549"/>
      <c r="K2939" s="10"/>
      <c r="L2939" s="1"/>
      <c r="M2939" s="548"/>
      <c r="N2939" s="548"/>
    </row>
    <row r="2940" spans="2:14" s="5" customFormat="1" ht="31.5">
      <c r="B2940" s="1"/>
      <c r="C2940" s="351">
        <v>8513</v>
      </c>
      <c r="D2940" s="352" t="s">
        <v>3003</v>
      </c>
      <c r="E2940" s="353" t="s">
        <v>125</v>
      </c>
      <c r="F2940" s="354">
        <v>478710</v>
      </c>
      <c r="G2940" s="288" t="s">
        <v>117</v>
      </c>
      <c r="H2940" s="288"/>
      <c r="I2940" s="1"/>
      <c r="J2940" s="549"/>
      <c r="K2940" s="10"/>
      <c r="L2940" s="1"/>
      <c r="M2940" s="548"/>
      <c r="N2940" s="548"/>
    </row>
    <row r="2941" spans="2:14" s="5" customFormat="1" ht="31.5">
      <c r="B2941" s="1"/>
      <c r="C2941" s="351">
        <v>8514</v>
      </c>
      <c r="D2941" s="352" t="s">
        <v>3004</v>
      </c>
      <c r="E2941" s="353" t="s">
        <v>122</v>
      </c>
      <c r="F2941" s="354">
        <v>17760</v>
      </c>
      <c r="G2941" s="288" t="s">
        <v>117</v>
      </c>
      <c r="H2941" s="288"/>
      <c r="I2941" s="1"/>
      <c r="J2941" s="549"/>
      <c r="K2941" s="10"/>
      <c r="L2941" s="1"/>
      <c r="M2941" s="548"/>
      <c r="N2941" s="548"/>
    </row>
    <row r="2942" spans="2:14" s="5" customFormat="1" ht="63">
      <c r="B2942" s="1"/>
      <c r="C2942" s="351">
        <v>8515</v>
      </c>
      <c r="D2942" s="352" t="s">
        <v>3005</v>
      </c>
      <c r="E2942" s="353" t="s">
        <v>125</v>
      </c>
      <c r="F2942" s="354">
        <v>16633</v>
      </c>
      <c r="G2942" s="288" t="s">
        <v>117</v>
      </c>
      <c r="H2942" s="288"/>
      <c r="I2942" s="1"/>
      <c r="J2942" s="549"/>
      <c r="K2942" s="10"/>
      <c r="L2942" s="1"/>
      <c r="M2942" s="548"/>
      <c r="N2942" s="548"/>
    </row>
    <row r="2943" spans="2:14" s="5" customFormat="1" ht="63">
      <c r="B2943" s="1"/>
      <c r="C2943" s="351">
        <v>8516</v>
      </c>
      <c r="D2943" s="352" t="s">
        <v>3006</v>
      </c>
      <c r="E2943" s="353" t="s">
        <v>125</v>
      </c>
      <c r="F2943" s="354">
        <v>37964</v>
      </c>
      <c r="G2943" s="288" t="s">
        <v>117</v>
      </c>
      <c r="H2943" s="288"/>
      <c r="I2943" s="1"/>
      <c r="J2943" s="549"/>
      <c r="K2943" s="10"/>
      <c r="L2943" s="1"/>
      <c r="M2943" s="548"/>
      <c r="N2943" s="548"/>
    </row>
    <row r="2944" spans="2:14" s="5" customFormat="1" ht="63">
      <c r="B2944" s="1"/>
      <c r="C2944" s="351">
        <v>8518</v>
      </c>
      <c r="D2944" s="352" t="s">
        <v>3007</v>
      </c>
      <c r="E2944" s="353" t="s">
        <v>125</v>
      </c>
      <c r="F2944" s="354">
        <v>26062</v>
      </c>
      <c r="G2944" s="288" t="s">
        <v>117</v>
      </c>
      <c r="H2944" s="288"/>
      <c r="I2944" s="1"/>
      <c r="J2944" s="549"/>
      <c r="K2944" s="10"/>
      <c r="L2944" s="1"/>
      <c r="M2944" s="548"/>
      <c r="N2944" s="548"/>
    </row>
    <row r="2945" spans="2:14" s="5" customFormat="1" ht="63">
      <c r="B2945" s="1"/>
      <c r="C2945" s="351">
        <v>8519</v>
      </c>
      <c r="D2945" s="352" t="s">
        <v>3008</v>
      </c>
      <c r="E2945" s="353" t="s">
        <v>125</v>
      </c>
      <c r="F2945" s="354">
        <v>17735</v>
      </c>
      <c r="G2945" s="288" t="s">
        <v>117</v>
      </c>
      <c r="H2945" s="288"/>
      <c r="I2945" s="1"/>
      <c r="J2945" s="549"/>
      <c r="K2945" s="10"/>
      <c r="L2945" s="1"/>
      <c r="M2945" s="548"/>
      <c r="N2945" s="548"/>
    </row>
    <row r="2946" spans="2:14" s="5" customFormat="1" ht="31.5">
      <c r="B2946" s="1"/>
      <c r="C2946" s="351">
        <v>8521</v>
      </c>
      <c r="D2946" s="352" t="s">
        <v>3009</v>
      </c>
      <c r="E2946" s="353" t="s">
        <v>125</v>
      </c>
      <c r="F2946" s="354">
        <v>7691</v>
      </c>
      <c r="G2946" s="288" t="s">
        <v>117</v>
      </c>
      <c r="H2946" s="288"/>
      <c r="I2946" s="1"/>
      <c r="J2946" s="549"/>
      <c r="K2946" s="10"/>
      <c r="L2946" s="1"/>
      <c r="M2946" s="548"/>
      <c r="N2946" s="548"/>
    </row>
    <row r="2947" spans="2:14" s="5" customFormat="1" ht="31.5">
      <c r="B2947" s="1"/>
      <c r="C2947" s="351">
        <v>8522</v>
      </c>
      <c r="D2947" s="352" t="s">
        <v>3010</v>
      </c>
      <c r="E2947" s="353" t="s">
        <v>122</v>
      </c>
      <c r="F2947" s="354">
        <v>12060</v>
      </c>
      <c r="G2947" s="288" t="s">
        <v>117</v>
      </c>
      <c r="H2947" s="288"/>
      <c r="I2947" s="1"/>
      <c r="J2947" s="549"/>
      <c r="K2947" s="10"/>
      <c r="L2947" s="1"/>
      <c r="M2947" s="548"/>
      <c r="N2947" s="548"/>
    </row>
    <row r="2948" spans="2:14" s="5" customFormat="1" ht="31.5">
      <c r="B2948" s="1"/>
      <c r="C2948" s="351">
        <v>8523</v>
      </c>
      <c r="D2948" s="352" t="s">
        <v>3011</v>
      </c>
      <c r="E2948" s="353" t="s">
        <v>125</v>
      </c>
      <c r="F2948" s="354">
        <v>4828</v>
      </c>
      <c r="G2948" s="288" t="s">
        <v>117</v>
      </c>
      <c r="H2948" s="288"/>
      <c r="I2948" s="1"/>
      <c r="J2948" s="549"/>
      <c r="K2948" s="10"/>
      <c r="L2948" s="1"/>
      <c r="M2948" s="548"/>
      <c r="N2948" s="548"/>
    </row>
    <row r="2949" spans="2:14" s="5" customFormat="1" ht="31.5">
      <c r="B2949" s="1"/>
      <c r="C2949" s="351">
        <v>8524</v>
      </c>
      <c r="D2949" s="352" t="s">
        <v>3012</v>
      </c>
      <c r="E2949" s="353" t="s">
        <v>125</v>
      </c>
      <c r="F2949" s="354">
        <v>5492</v>
      </c>
      <c r="G2949" s="288" t="s">
        <v>117</v>
      </c>
      <c r="H2949" s="288"/>
      <c r="I2949" s="1"/>
      <c r="J2949" s="549"/>
      <c r="K2949" s="10"/>
      <c r="L2949" s="1"/>
      <c r="M2949" s="548"/>
      <c r="N2949" s="548"/>
    </row>
    <row r="2950" spans="2:14" s="5" customFormat="1" ht="31.5">
      <c r="B2950" s="1"/>
      <c r="C2950" s="351">
        <v>8525</v>
      </c>
      <c r="D2950" s="352" t="s">
        <v>3013</v>
      </c>
      <c r="E2950" s="353" t="s">
        <v>125</v>
      </c>
      <c r="F2950" s="354">
        <v>5641</v>
      </c>
      <c r="G2950" s="288" t="s">
        <v>117</v>
      </c>
      <c r="H2950" s="288"/>
      <c r="I2950" s="1"/>
      <c r="J2950" s="549"/>
      <c r="K2950" s="10"/>
      <c r="L2950" s="1"/>
      <c r="M2950" s="548"/>
      <c r="N2950" s="548"/>
    </row>
    <row r="2951" spans="2:14" s="5" customFormat="1" ht="31.5">
      <c r="B2951" s="1"/>
      <c r="C2951" s="351">
        <v>8526</v>
      </c>
      <c r="D2951" s="352" t="s">
        <v>3014</v>
      </c>
      <c r="E2951" s="353" t="s">
        <v>125</v>
      </c>
      <c r="F2951" s="354">
        <v>12634</v>
      </c>
      <c r="G2951" s="288" t="s">
        <v>117</v>
      </c>
      <c r="H2951" s="288"/>
      <c r="I2951" s="1"/>
      <c r="J2951" s="549"/>
      <c r="K2951" s="10"/>
      <c r="L2951" s="1"/>
      <c r="M2951" s="548"/>
      <c r="N2951" s="548"/>
    </row>
    <row r="2952" spans="2:14" s="5" customFormat="1" ht="31.5">
      <c r="B2952" s="1"/>
      <c r="C2952" s="351">
        <v>8527</v>
      </c>
      <c r="D2952" s="352" t="s">
        <v>3015</v>
      </c>
      <c r="E2952" s="353" t="s">
        <v>125</v>
      </c>
      <c r="F2952" s="354">
        <v>14121</v>
      </c>
      <c r="G2952" s="288" t="s">
        <v>117</v>
      </c>
      <c r="H2952" s="288"/>
      <c r="I2952" s="1"/>
      <c r="J2952" s="549"/>
      <c r="K2952" s="10"/>
      <c r="L2952" s="1"/>
      <c r="M2952" s="548"/>
      <c r="N2952" s="548"/>
    </row>
    <row r="2953" spans="2:14" s="5" customFormat="1" ht="63">
      <c r="B2953" s="1"/>
      <c r="C2953" s="351">
        <v>8528</v>
      </c>
      <c r="D2953" s="352" t="s">
        <v>3016</v>
      </c>
      <c r="E2953" s="353" t="s">
        <v>125</v>
      </c>
      <c r="F2953" s="354">
        <v>16925</v>
      </c>
      <c r="G2953" s="288" t="s">
        <v>117</v>
      </c>
      <c r="H2953" s="288"/>
      <c r="I2953" s="1"/>
      <c r="J2953" s="549"/>
      <c r="K2953" s="10"/>
      <c r="L2953" s="1"/>
      <c r="M2953" s="548"/>
      <c r="N2953" s="548"/>
    </row>
    <row r="2954" spans="2:14" s="5" customFormat="1" ht="31.5">
      <c r="B2954" s="1"/>
      <c r="C2954" s="351">
        <v>8529</v>
      </c>
      <c r="D2954" s="352" t="s">
        <v>3017</v>
      </c>
      <c r="E2954" s="353" t="s">
        <v>125</v>
      </c>
      <c r="F2954" s="354">
        <v>16190</v>
      </c>
      <c r="G2954" s="288" t="s">
        <v>117</v>
      </c>
      <c r="H2954" s="288"/>
      <c r="I2954" s="1"/>
      <c r="J2954" s="549"/>
      <c r="K2954" s="10"/>
      <c r="L2954" s="1"/>
      <c r="M2954" s="548"/>
      <c r="N2954" s="548"/>
    </row>
    <row r="2955" spans="2:14" s="5" customFormat="1" ht="31.5">
      <c r="B2955" s="1"/>
      <c r="C2955" s="351">
        <v>8530</v>
      </c>
      <c r="D2955" s="352" t="s">
        <v>3018</v>
      </c>
      <c r="E2955" s="353" t="s">
        <v>125</v>
      </c>
      <c r="F2955" s="354">
        <v>37808</v>
      </c>
      <c r="G2955" s="288" t="s">
        <v>117</v>
      </c>
      <c r="H2955" s="288"/>
      <c r="I2955" s="1"/>
      <c r="J2955" s="549"/>
      <c r="K2955" s="10"/>
      <c r="L2955" s="1"/>
      <c r="M2955" s="548"/>
      <c r="N2955" s="548"/>
    </row>
    <row r="2956" spans="2:14" s="5" customFormat="1" ht="31.5">
      <c r="B2956" s="1"/>
      <c r="C2956" s="351">
        <v>8531</v>
      </c>
      <c r="D2956" s="352" t="s">
        <v>3019</v>
      </c>
      <c r="E2956" s="353" t="s">
        <v>125</v>
      </c>
      <c r="F2956" s="354">
        <v>110307</v>
      </c>
      <c r="G2956" s="288" t="s">
        <v>117</v>
      </c>
      <c r="H2956" s="288"/>
      <c r="I2956" s="1"/>
      <c r="J2956" s="549"/>
      <c r="K2956" s="10"/>
      <c r="L2956" s="1"/>
      <c r="M2956" s="548"/>
      <c r="N2956" s="548"/>
    </row>
    <row r="2957" spans="2:14" s="5" customFormat="1" ht="94.5">
      <c r="B2957" s="1"/>
      <c r="C2957" s="351">
        <v>8533</v>
      </c>
      <c r="D2957" s="352" t="s">
        <v>3020</v>
      </c>
      <c r="E2957" s="353" t="s">
        <v>125</v>
      </c>
      <c r="F2957" s="354">
        <v>21838</v>
      </c>
      <c r="G2957" s="288" t="s">
        <v>117</v>
      </c>
      <c r="H2957" s="288"/>
      <c r="I2957" s="1"/>
      <c r="J2957" s="549"/>
      <c r="K2957" s="10"/>
      <c r="L2957" s="1"/>
      <c r="M2957" s="548"/>
      <c r="N2957" s="548"/>
    </row>
    <row r="2958" spans="2:14" s="5" customFormat="1" ht="63">
      <c r="B2958" s="1"/>
      <c r="C2958" s="351">
        <v>8534</v>
      </c>
      <c r="D2958" s="352" t="s">
        <v>3021</v>
      </c>
      <c r="E2958" s="353" t="s">
        <v>125</v>
      </c>
      <c r="F2958" s="354">
        <v>195700</v>
      </c>
      <c r="G2958" s="288" t="s">
        <v>117</v>
      </c>
      <c r="H2958" s="288"/>
      <c r="I2958" s="1"/>
      <c r="J2958" s="549"/>
      <c r="K2958" s="10"/>
      <c r="L2958" s="1"/>
      <c r="M2958" s="548"/>
      <c r="N2958" s="548"/>
    </row>
    <row r="2959" spans="2:14" s="5" customFormat="1" ht="63">
      <c r="B2959" s="1"/>
      <c r="C2959" s="351">
        <v>8535</v>
      </c>
      <c r="D2959" s="352" t="s">
        <v>3022</v>
      </c>
      <c r="E2959" s="353" t="s">
        <v>125</v>
      </c>
      <c r="F2959" s="354">
        <v>263200</v>
      </c>
      <c r="G2959" s="288" t="s">
        <v>117</v>
      </c>
      <c r="H2959" s="288"/>
      <c r="I2959" s="1"/>
      <c r="J2959" s="549"/>
      <c r="K2959" s="10"/>
      <c r="L2959" s="1"/>
      <c r="M2959" s="548"/>
      <c r="N2959" s="548"/>
    </row>
    <row r="2960" spans="2:14" s="5" customFormat="1" ht="78.75">
      <c r="B2960" s="1"/>
      <c r="C2960" s="351">
        <v>8536</v>
      </c>
      <c r="D2960" s="352" t="s">
        <v>3023</v>
      </c>
      <c r="E2960" s="353" t="s">
        <v>116</v>
      </c>
      <c r="F2960" s="354">
        <v>15900</v>
      </c>
      <c r="G2960" s="288" t="s">
        <v>117</v>
      </c>
      <c r="H2960" s="288"/>
      <c r="I2960" s="1"/>
      <c r="J2960" s="549"/>
      <c r="K2960" s="10"/>
      <c r="L2960" s="1"/>
      <c r="M2960" s="548"/>
      <c r="N2960" s="548"/>
    </row>
    <row r="2961" spans="2:14" s="5" customFormat="1" ht="47.25">
      <c r="B2961" s="1"/>
      <c r="C2961" s="351">
        <v>8537</v>
      </c>
      <c r="D2961" s="352" t="s">
        <v>3024</v>
      </c>
      <c r="E2961" s="353" t="s">
        <v>125</v>
      </c>
      <c r="F2961" s="354">
        <v>1566579</v>
      </c>
      <c r="G2961" s="288" t="s">
        <v>117</v>
      </c>
      <c r="H2961" s="288"/>
      <c r="I2961" s="1"/>
      <c r="J2961" s="549"/>
      <c r="K2961" s="10"/>
      <c r="L2961" s="1"/>
      <c r="M2961" s="548"/>
      <c r="N2961" s="548"/>
    </row>
    <row r="2962" spans="2:14" s="5" customFormat="1" ht="47.25">
      <c r="B2962" s="1"/>
      <c r="C2962" s="351">
        <v>8538</v>
      </c>
      <c r="D2962" s="352" t="s">
        <v>3025</v>
      </c>
      <c r="E2962" s="353" t="s">
        <v>122</v>
      </c>
      <c r="F2962" s="354">
        <v>41030</v>
      </c>
      <c r="G2962" s="288" t="s">
        <v>117</v>
      </c>
      <c r="H2962" s="288"/>
      <c r="I2962" s="1"/>
      <c r="J2962" s="549"/>
      <c r="K2962" s="10"/>
      <c r="L2962" s="1"/>
      <c r="M2962" s="548"/>
      <c r="N2962" s="548"/>
    </row>
    <row r="2963" spans="2:14" s="5" customFormat="1" ht="47.25">
      <c r="B2963" s="1"/>
      <c r="C2963" s="351">
        <v>8539</v>
      </c>
      <c r="D2963" s="352" t="s">
        <v>3026</v>
      </c>
      <c r="E2963" s="353" t="s">
        <v>122</v>
      </c>
      <c r="F2963" s="354">
        <v>46181</v>
      </c>
      <c r="G2963" s="288" t="s">
        <v>117</v>
      </c>
      <c r="H2963" s="288"/>
      <c r="I2963" s="1"/>
      <c r="J2963" s="549"/>
      <c r="K2963" s="10"/>
      <c r="L2963" s="1"/>
      <c r="M2963" s="548"/>
      <c r="N2963" s="548"/>
    </row>
    <row r="2964" spans="2:14" s="5" customFormat="1" ht="47.25">
      <c r="B2964" s="1"/>
      <c r="C2964" s="351">
        <v>8540</v>
      </c>
      <c r="D2964" s="352" t="s">
        <v>3027</v>
      </c>
      <c r="E2964" s="353" t="s">
        <v>122</v>
      </c>
      <c r="F2964" s="354">
        <v>95135</v>
      </c>
      <c r="G2964" s="288" t="s">
        <v>117</v>
      </c>
      <c r="H2964" s="288"/>
      <c r="I2964" s="1"/>
      <c r="J2964" s="549"/>
      <c r="K2964" s="10"/>
      <c r="L2964" s="1"/>
      <c r="M2964" s="548"/>
      <c r="N2964" s="548"/>
    </row>
    <row r="2965" spans="2:14" s="5" customFormat="1" ht="47.25">
      <c r="B2965" s="1"/>
      <c r="C2965" s="351">
        <v>8541</v>
      </c>
      <c r="D2965" s="352" t="s">
        <v>3028</v>
      </c>
      <c r="E2965" s="353" t="s">
        <v>122</v>
      </c>
      <c r="F2965" s="354">
        <v>402923</v>
      </c>
      <c r="G2965" s="288" t="s">
        <v>117</v>
      </c>
      <c r="H2965" s="288"/>
      <c r="I2965" s="1"/>
      <c r="J2965" s="549"/>
      <c r="K2965" s="10"/>
      <c r="L2965" s="1"/>
      <c r="M2965" s="548"/>
      <c r="N2965" s="548"/>
    </row>
    <row r="2966" spans="2:14" s="5" customFormat="1" ht="157.5">
      <c r="B2966" s="1"/>
      <c r="C2966" s="351">
        <v>8542</v>
      </c>
      <c r="D2966" s="352" t="s">
        <v>3029</v>
      </c>
      <c r="E2966" s="353" t="s">
        <v>125</v>
      </c>
      <c r="F2966" s="354">
        <v>177759</v>
      </c>
      <c r="G2966" s="288" t="s">
        <v>117</v>
      </c>
      <c r="H2966" s="288"/>
      <c r="I2966" s="1"/>
      <c r="J2966" s="549"/>
      <c r="K2966" s="10"/>
      <c r="L2966" s="1"/>
      <c r="M2966" s="548"/>
      <c r="N2966" s="548"/>
    </row>
    <row r="2967" spans="2:14" s="5" customFormat="1" ht="63">
      <c r="B2967" s="1"/>
      <c r="C2967" s="351">
        <v>8543</v>
      </c>
      <c r="D2967" s="352" t="s">
        <v>3030</v>
      </c>
      <c r="E2967" s="353" t="s">
        <v>125</v>
      </c>
      <c r="F2967" s="354">
        <v>906</v>
      </c>
      <c r="G2967" s="288" t="s">
        <v>117</v>
      </c>
      <c r="H2967" s="288"/>
      <c r="I2967" s="1"/>
      <c r="J2967" s="549"/>
      <c r="K2967" s="10"/>
      <c r="L2967" s="1"/>
      <c r="M2967" s="548"/>
      <c r="N2967" s="548"/>
    </row>
    <row r="2968" spans="2:14" s="5" customFormat="1" ht="63">
      <c r="B2968" s="1"/>
      <c r="C2968" s="351">
        <v>8544</v>
      </c>
      <c r="D2968" s="352" t="s">
        <v>3031</v>
      </c>
      <c r="E2968" s="353" t="s">
        <v>125</v>
      </c>
      <c r="F2968" s="354">
        <v>906</v>
      </c>
      <c r="G2968" s="288" t="s">
        <v>117</v>
      </c>
      <c r="H2968" s="288"/>
      <c r="I2968" s="1"/>
      <c r="J2968" s="549"/>
      <c r="K2968" s="10"/>
      <c r="L2968" s="1"/>
      <c r="M2968" s="548"/>
      <c r="N2968" s="548"/>
    </row>
    <row r="2969" spans="2:14" s="5" customFormat="1" ht="94.5">
      <c r="B2969" s="1"/>
      <c r="C2969" s="351">
        <v>8545</v>
      </c>
      <c r="D2969" s="352" t="s">
        <v>3032</v>
      </c>
      <c r="E2969" s="353" t="s">
        <v>119</v>
      </c>
      <c r="F2969" s="354">
        <v>33608</v>
      </c>
      <c r="G2969" s="288" t="s">
        <v>117</v>
      </c>
      <c r="H2969" s="288"/>
      <c r="I2969" s="1"/>
      <c r="J2969" s="549"/>
      <c r="K2969" s="10"/>
      <c r="L2969" s="1"/>
      <c r="M2969" s="548"/>
      <c r="N2969" s="548"/>
    </row>
    <row r="2970" spans="2:14" s="5" customFormat="1" ht="110.25">
      <c r="B2970" s="1"/>
      <c r="C2970" s="351">
        <v>8546</v>
      </c>
      <c r="D2970" s="352" t="s">
        <v>3033</v>
      </c>
      <c r="E2970" s="353" t="s">
        <v>125</v>
      </c>
      <c r="F2970" s="354">
        <v>484821</v>
      </c>
      <c r="G2970" s="288" t="s">
        <v>117</v>
      </c>
      <c r="H2970" s="288" t="s">
        <v>145</v>
      </c>
      <c r="I2970" s="1"/>
      <c r="J2970" s="549"/>
      <c r="K2970" s="10"/>
      <c r="L2970" s="1"/>
      <c r="M2970" s="548"/>
      <c r="N2970" s="548"/>
    </row>
    <row r="2971" spans="2:14" s="5" customFormat="1" ht="110.25">
      <c r="B2971" s="1"/>
      <c r="C2971" s="351">
        <v>8547</v>
      </c>
      <c r="D2971" s="352" t="s">
        <v>3034</v>
      </c>
      <c r="E2971" s="353" t="s">
        <v>125</v>
      </c>
      <c r="F2971" s="354">
        <v>484821</v>
      </c>
      <c r="G2971" s="288" t="s">
        <v>117</v>
      </c>
      <c r="H2971" s="288" t="s">
        <v>145</v>
      </c>
      <c r="I2971" s="1"/>
      <c r="J2971" s="549"/>
      <c r="K2971" s="10"/>
      <c r="L2971" s="1"/>
      <c r="M2971" s="548"/>
      <c r="N2971" s="548"/>
    </row>
    <row r="2972" spans="2:14" s="5" customFormat="1" ht="126">
      <c r="B2972" s="1"/>
      <c r="C2972" s="351">
        <v>8548</v>
      </c>
      <c r="D2972" s="352" t="s">
        <v>3035</v>
      </c>
      <c r="E2972" s="353" t="s">
        <v>125</v>
      </c>
      <c r="F2972" s="354">
        <v>310306</v>
      </c>
      <c r="G2972" s="288" t="s">
        <v>117</v>
      </c>
      <c r="H2972" s="288" t="s">
        <v>145</v>
      </c>
      <c r="I2972" s="1"/>
      <c r="J2972" s="549"/>
      <c r="K2972" s="10"/>
      <c r="L2972" s="1"/>
      <c r="M2972" s="548"/>
      <c r="N2972" s="548"/>
    </row>
    <row r="2973" spans="2:14" s="5" customFormat="1" ht="126">
      <c r="B2973" s="1"/>
      <c r="C2973" s="351">
        <v>8549</v>
      </c>
      <c r="D2973" s="352" t="s">
        <v>3036</v>
      </c>
      <c r="E2973" s="353" t="s">
        <v>125</v>
      </c>
      <c r="F2973" s="354">
        <v>592635</v>
      </c>
      <c r="G2973" s="288" t="s">
        <v>117</v>
      </c>
      <c r="H2973" s="288" t="s">
        <v>145</v>
      </c>
      <c r="I2973" s="1"/>
      <c r="J2973" s="549"/>
      <c r="K2973" s="10"/>
      <c r="L2973" s="1"/>
      <c r="M2973" s="548"/>
      <c r="N2973" s="548"/>
    </row>
    <row r="2974" spans="2:14" s="5" customFormat="1" ht="126">
      <c r="B2974" s="1"/>
      <c r="C2974" s="351">
        <v>8551</v>
      </c>
      <c r="D2974" s="352" t="s">
        <v>3037</v>
      </c>
      <c r="E2974" s="353" t="s">
        <v>119</v>
      </c>
      <c r="F2974" s="354">
        <v>1394304</v>
      </c>
      <c r="G2974" s="288" t="s">
        <v>117</v>
      </c>
      <c r="H2974" s="288"/>
      <c r="I2974" s="1"/>
      <c r="J2974" s="549"/>
      <c r="K2974" s="10"/>
      <c r="L2974" s="1"/>
      <c r="M2974" s="548"/>
      <c r="N2974" s="548"/>
    </row>
    <row r="2975" spans="2:14" s="5" customFormat="1" ht="110.25">
      <c r="B2975" s="1"/>
      <c r="C2975" s="351">
        <v>8552</v>
      </c>
      <c r="D2975" s="352" t="s">
        <v>3038</v>
      </c>
      <c r="E2975" s="353" t="s">
        <v>119</v>
      </c>
      <c r="F2975" s="354">
        <v>1107151</v>
      </c>
      <c r="G2975" s="288" t="s">
        <v>117</v>
      </c>
      <c r="H2975" s="288"/>
      <c r="I2975" s="1"/>
      <c r="J2975" s="549"/>
      <c r="K2975" s="10"/>
      <c r="L2975" s="1"/>
      <c r="M2975" s="548"/>
      <c r="N2975" s="548"/>
    </row>
    <row r="2976" spans="2:14" s="5" customFormat="1" ht="47.25">
      <c r="B2976" s="1"/>
      <c r="C2976" s="351">
        <v>8553</v>
      </c>
      <c r="D2976" s="352" t="s">
        <v>3039</v>
      </c>
      <c r="E2976" s="353" t="s">
        <v>125</v>
      </c>
      <c r="F2976" s="354">
        <v>35643</v>
      </c>
      <c r="G2976" s="288" t="s">
        <v>117</v>
      </c>
      <c r="H2976" s="288"/>
      <c r="I2976" s="1"/>
      <c r="J2976" s="549"/>
      <c r="K2976" s="10"/>
      <c r="L2976" s="1"/>
      <c r="M2976" s="548"/>
      <c r="N2976" s="548"/>
    </row>
    <row r="2977" spans="2:14" s="5" customFormat="1" ht="126">
      <c r="B2977" s="1"/>
      <c r="C2977" s="351">
        <v>8554</v>
      </c>
      <c r="D2977" s="352" t="s">
        <v>3040</v>
      </c>
      <c r="E2977" s="353" t="s">
        <v>119</v>
      </c>
      <c r="F2977" s="354">
        <v>1665874</v>
      </c>
      <c r="G2977" s="288" t="s">
        <v>117</v>
      </c>
      <c r="H2977" s="288"/>
      <c r="I2977" s="1"/>
      <c r="J2977" s="549"/>
      <c r="K2977" s="10"/>
      <c r="L2977" s="1"/>
      <c r="M2977" s="548"/>
      <c r="N2977" s="548"/>
    </row>
    <row r="2978" spans="2:14" s="5" customFormat="1" ht="110.25">
      <c r="B2978" s="1"/>
      <c r="C2978" s="351">
        <v>8555</v>
      </c>
      <c r="D2978" s="352" t="s">
        <v>3041</v>
      </c>
      <c r="E2978" s="353" t="s">
        <v>119</v>
      </c>
      <c r="F2978" s="354">
        <v>1380274</v>
      </c>
      <c r="G2978" s="288" t="s">
        <v>117</v>
      </c>
      <c r="H2978" s="288"/>
      <c r="I2978" s="1"/>
      <c r="J2978" s="549"/>
      <c r="K2978" s="10"/>
      <c r="L2978" s="1"/>
      <c r="M2978" s="548"/>
      <c r="N2978" s="548"/>
    </row>
    <row r="2979" spans="2:14" s="5" customFormat="1" ht="78.75">
      <c r="B2979" s="1"/>
      <c r="C2979" s="351">
        <v>8556</v>
      </c>
      <c r="D2979" s="352" t="s">
        <v>3042</v>
      </c>
      <c r="E2979" s="353" t="s">
        <v>116</v>
      </c>
      <c r="F2979" s="354">
        <v>45499</v>
      </c>
      <c r="G2979" s="288" t="s">
        <v>117</v>
      </c>
      <c r="H2979" s="288"/>
      <c r="I2979" s="1"/>
      <c r="J2979" s="549"/>
      <c r="K2979" s="10"/>
      <c r="L2979" s="1"/>
      <c r="M2979" s="548"/>
      <c r="N2979" s="548"/>
    </row>
    <row r="2980" spans="2:14" s="5" customFormat="1" ht="63">
      <c r="B2980" s="1"/>
      <c r="C2980" s="351">
        <v>8557</v>
      </c>
      <c r="D2980" s="352" t="s">
        <v>3043</v>
      </c>
      <c r="E2980" s="353" t="s">
        <v>116</v>
      </c>
      <c r="F2980" s="354">
        <v>96147</v>
      </c>
      <c r="G2980" s="288" t="s">
        <v>117</v>
      </c>
      <c r="H2980" s="288"/>
      <c r="I2980" s="1"/>
      <c r="J2980" s="549"/>
      <c r="K2980" s="10"/>
      <c r="L2980" s="1"/>
      <c r="M2980" s="548"/>
      <c r="N2980" s="548"/>
    </row>
    <row r="2981" spans="2:14" s="5" customFormat="1" ht="110.25">
      <c r="B2981" s="1"/>
      <c r="C2981" s="351">
        <v>8558</v>
      </c>
      <c r="D2981" s="352" t="s">
        <v>3044</v>
      </c>
      <c r="E2981" s="353" t="s">
        <v>125</v>
      </c>
      <c r="F2981" s="354">
        <v>15780508</v>
      </c>
      <c r="G2981" s="288" t="s">
        <v>117</v>
      </c>
      <c r="H2981" s="288" t="s">
        <v>145</v>
      </c>
      <c r="I2981" s="1"/>
      <c r="J2981" s="549"/>
      <c r="K2981" s="10"/>
      <c r="L2981" s="1"/>
      <c r="M2981" s="548"/>
      <c r="N2981" s="548"/>
    </row>
    <row r="2982" spans="2:14" s="5" customFormat="1" ht="94.5">
      <c r="B2982" s="1"/>
      <c r="C2982" s="351">
        <v>8559</v>
      </c>
      <c r="D2982" s="352" t="s">
        <v>3045</v>
      </c>
      <c r="E2982" s="353" t="s">
        <v>125</v>
      </c>
      <c r="F2982" s="354">
        <v>11820157</v>
      </c>
      <c r="G2982" s="288" t="s">
        <v>117</v>
      </c>
      <c r="H2982" s="288" t="s">
        <v>145</v>
      </c>
      <c r="I2982" s="1"/>
      <c r="J2982" s="549"/>
      <c r="K2982" s="10"/>
      <c r="L2982" s="1"/>
      <c r="M2982" s="548"/>
      <c r="N2982" s="548"/>
    </row>
    <row r="2983" spans="2:14" s="5" customFormat="1" ht="110.25">
      <c r="B2983" s="1"/>
      <c r="C2983" s="351">
        <v>8560</v>
      </c>
      <c r="D2983" s="352" t="s">
        <v>3046</v>
      </c>
      <c r="E2983" s="353" t="s">
        <v>125</v>
      </c>
      <c r="F2983" s="354">
        <v>1971710</v>
      </c>
      <c r="G2983" s="288" t="s">
        <v>117</v>
      </c>
      <c r="H2983" s="288" t="s">
        <v>145</v>
      </c>
      <c r="I2983" s="1"/>
      <c r="J2983" s="549"/>
      <c r="K2983" s="10"/>
      <c r="L2983" s="1"/>
      <c r="M2983" s="548"/>
      <c r="N2983" s="548"/>
    </row>
    <row r="2984" spans="2:14" s="5" customFormat="1" ht="47.25">
      <c r="B2984" s="1"/>
      <c r="C2984" s="351">
        <v>8561</v>
      </c>
      <c r="D2984" s="352" t="s">
        <v>3047</v>
      </c>
      <c r="E2984" s="353" t="s">
        <v>125</v>
      </c>
      <c r="F2984" s="354">
        <v>383689</v>
      </c>
      <c r="G2984" s="288" t="s">
        <v>117</v>
      </c>
      <c r="H2984" s="288" t="s">
        <v>145</v>
      </c>
      <c r="I2984" s="1"/>
      <c r="J2984" s="549"/>
      <c r="K2984" s="10"/>
      <c r="L2984" s="1"/>
      <c r="M2984" s="548"/>
      <c r="N2984" s="548"/>
    </row>
    <row r="2985" spans="2:14" s="5" customFormat="1" ht="47.25">
      <c r="B2985" s="1"/>
      <c r="C2985" s="351">
        <v>8562</v>
      </c>
      <c r="D2985" s="352" t="s">
        <v>3048</v>
      </c>
      <c r="E2985" s="353" t="s">
        <v>125</v>
      </c>
      <c r="F2985" s="354">
        <v>383689</v>
      </c>
      <c r="G2985" s="288" t="s">
        <v>117</v>
      </c>
      <c r="H2985" s="288" t="s">
        <v>145</v>
      </c>
      <c r="I2985" s="1"/>
      <c r="J2985" s="549"/>
      <c r="K2985" s="10"/>
      <c r="L2985" s="1"/>
      <c r="M2985" s="548"/>
      <c r="N2985" s="548"/>
    </row>
    <row r="2986" spans="2:14" s="5" customFormat="1" ht="47.25">
      <c r="B2986" s="1"/>
      <c r="C2986" s="351">
        <v>8563</v>
      </c>
      <c r="D2986" s="352" t="s">
        <v>3049</v>
      </c>
      <c r="E2986" s="353" t="s">
        <v>125</v>
      </c>
      <c r="F2986" s="354">
        <v>383689</v>
      </c>
      <c r="G2986" s="288" t="s">
        <v>117</v>
      </c>
      <c r="H2986" s="288" t="s">
        <v>145</v>
      </c>
      <c r="I2986" s="1"/>
      <c r="J2986" s="549"/>
      <c r="K2986" s="10"/>
      <c r="L2986" s="1"/>
      <c r="M2986" s="548"/>
      <c r="N2986" s="548"/>
    </row>
    <row r="2987" spans="2:14" s="5" customFormat="1" ht="63">
      <c r="B2987" s="1"/>
      <c r="C2987" s="351">
        <v>8564</v>
      </c>
      <c r="D2987" s="352" t="s">
        <v>3050</v>
      </c>
      <c r="E2987" s="353" t="s">
        <v>125</v>
      </c>
      <c r="F2987" s="354">
        <v>383689</v>
      </c>
      <c r="G2987" s="288" t="s">
        <v>117</v>
      </c>
      <c r="H2987" s="288" t="s">
        <v>145</v>
      </c>
      <c r="I2987" s="1"/>
      <c r="J2987" s="549"/>
      <c r="K2987" s="10"/>
      <c r="L2987" s="1"/>
      <c r="M2987" s="548"/>
      <c r="N2987" s="548"/>
    </row>
    <row r="2988" spans="2:14" s="5" customFormat="1" ht="110.25">
      <c r="B2988" s="1"/>
      <c r="C2988" s="351">
        <v>8566</v>
      </c>
      <c r="D2988" s="352" t="s">
        <v>3051</v>
      </c>
      <c r="E2988" s="353" t="s">
        <v>116</v>
      </c>
      <c r="F2988" s="354">
        <v>116869</v>
      </c>
      <c r="G2988" s="288" t="s">
        <v>117</v>
      </c>
      <c r="H2988" s="288"/>
      <c r="I2988" s="1"/>
      <c r="J2988" s="549"/>
      <c r="K2988" s="10"/>
      <c r="L2988" s="1"/>
      <c r="M2988" s="548"/>
      <c r="N2988" s="548"/>
    </row>
    <row r="2989" spans="2:14" s="5" customFormat="1" ht="47.25">
      <c r="B2989" s="1"/>
      <c r="C2989" s="351">
        <v>8567</v>
      </c>
      <c r="D2989" s="352" t="s">
        <v>3052</v>
      </c>
      <c r="E2989" s="353" t="s">
        <v>125</v>
      </c>
      <c r="F2989" s="354">
        <v>2673710</v>
      </c>
      <c r="G2989" s="288" t="s">
        <v>117</v>
      </c>
      <c r="H2989" s="288"/>
      <c r="I2989" s="1"/>
      <c r="J2989" s="549"/>
      <c r="K2989" s="10"/>
      <c r="L2989" s="1"/>
      <c r="M2989" s="548"/>
      <c r="N2989" s="548"/>
    </row>
    <row r="2990" spans="2:14" s="5" customFormat="1" ht="47.25">
      <c r="B2990" s="1"/>
      <c r="C2990" s="351">
        <v>8568</v>
      </c>
      <c r="D2990" s="352" t="s">
        <v>3053</v>
      </c>
      <c r="E2990" s="353" t="s">
        <v>125</v>
      </c>
      <c r="F2990" s="354">
        <v>2171820</v>
      </c>
      <c r="G2990" s="288" t="s">
        <v>117</v>
      </c>
      <c r="H2990" s="288"/>
      <c r="I2990" s="1"/>
      <c r="J2990" s="549"/>
      <c r="K2990" s="10"/>
      <c r="L2990" s="1"/>
      <c r="M2990" s="548"/>
      <c r="N2990" s="548"/>
    </row>
    <row r="2991" spans="2:14" s="5" customFormat="1" ht="31.5">
      <c r="B2991" s="1"/>
      <c r="C2991" s="351">
        <v>8569</v>
      </c>
      <c r="D2991" s="352" t="s">
        <v>3054</v>
      </c>
      <c r="E2991" s="353" t="s">
        <v>125</v>
      </c>
      <c r="F2991" s="354">
        <v>21379814</v>
      </c>
      <c r="G2991" s="288" t="s">
        <v>117</v>
      </c>
      <c r="H2991" s="288"/>
      <c r="I2991" s="1"/>
      <c r="J2991" s="549"/>
      <c r="K2991" s="10"/>
      <c r="L2991" s="1"/>
      <c r="M2991" s="548"/>
      <c r="N2991" s="548"/>
    </row>
    <row r="2992" spans="2:14" s="5" customFormat="1" ht="31.5">
      <c r="B2992" s="1"/>
      <c r="C2992" s="351">
        <v>8571</v>
      </c>
      <c r="D2992" s="352" t="s">
        <v>3055</v>
      </c>
      <c r="E2992" s="353" t="s">
        <v>125</v>
      </c>
      <c r="F2992" s="354">
        <v>25760</v>
      </c>
      <c r="G2992" s="288" t="s">
        <v>117</v>
      </c>
      <c r="H2992" s="288"/>
      <c r="I2992" s="1"/>
      <c r="J2992" s="549"/>
      <c r="K2992" s="10"/>
      <c r="L2992" s="1"/>
      <c r="M2992" s="548"/>
      <c r="N2992" s="548"/>
    </row>
    <row r="2993" spans="2:14" s="5" customFormat="1" ht="31.5">
      <c r="B2993" s="1"/>
      <c r="C2993" s="351">
        <v>8572</v>
      </c>
      <c r="D2993" s="352" t="s">
        <v>3056</v>
      </c>
      <c r="E2993" s="353" t="s">
        <v>125</v>
      </c>
      <c r="F2993" s="354">
        <v>21360</v>
      </c>
      <c r="G2993" s="288" t="s">
        <v>117</v>
      </c>
      <c r="H2993" s="288"/>
      <c r="I2993" s="1"/>
      <c r="J2993" s="549"/>
      <c r="K2993" s="10"/>
      <c r="L2993" s="1"/>
      <c r="M2993" s="548"/>
      <c r="N2993" s="548"/>
    </row>
    <row r="2994" spans="2:14" s="5" customFormat="1" ht="47.25">
      <c r="B2994" s="1"/>
      <c r="C2994" s="351">
        <v>8574</v>
      </c>
      <c r="D2994" s="352" t="s">
        <v>3057</v>
      </c>
      <c r="E2994" s="353" t="s">
        <v>125</v>
      </c>
      <c r="F2994" s="354">
        <v>109923</v>
      </c>
      <c r="G2994" s="288" t="s">
        <v>117</v>
      </c>
      <c r="H2994" s="288"/>
      <c r="I2994" s="1"/>
      <c r="J2994" s="549"/>
      <c r="K2994" s="10"/>
      <c r="L2994" s="1"/>
      <c r="M2994" s="548"/>
      <c r="N2994" s="548"/>
    </row>
    <row r="2995" spans="2:14" s="5" customFormat="1" ht="31.5">
      <c r="B2995" s="1"/>
      <c r="C2995" s="351">
        <v>8575</v>
      </c>
      <c r="D2995" s="352" t="s">
        <v>3058</v>
      </c>
      <c r="E2995" s="353" t="s">
        <v>125</v>
      </c>
      <c r="F2995" s="354">
        <v>7039</v>
      </c>
      <c r="G2995" s="288" t="s">
        <v>117</v>
      </c>
      <c r="H2995" s="288"/>
      <c r="I2995" s="1"/>
      <c r="J2995" s="549"/>
      <c r="K2995" s="10"/>
      <c r="L2995" s="1"/>
      <c r="M2995" s="548"/>
      <c r="N2995" s="548"/>
    </row>
    <row r="2996" spans="2:14" s="5" customFormat="1" ht="31.5">
      <c r="B2996" s="1"/>
      <c r="C2996" s="351">
        <v>8576</v>
      </c>
      <c r="D2996" s="352" t="s">
        <v>3059</v>
      </c>
      <c r="E2996" s="353" t="s">
        <v>125</v>
      </c>
      <c r="F2996" s="354">
        <v>149524</v>
      </c>
      <c r="G2996" s="288" t="s">
        <v>117</v>
      </c>
      <c r="H2996" s="288"/>
      <c r="I2996" s="1"/>
      <c r="J2996" s="549"/>
      <c r="K2996" s="10"/>
      <c r="L2996" s="1"/>
      <c r="M2996" s="548"/>
      <c r="N2996" s="548"/>
    </row>
    <row r="2997" spans="2:14" s="5" customFormat="1" ht="47.25">
      <c r="B2997" s="1"/>
      <c r="C2997" s="351">
        <v>8579</v>
      </c>
      <c r="D2997" s="352" t="s">
        <v>3060</v>
      </c>
      <c r="E2997" s="353" t="s">
        <v>125</v>
      </c>
      <c r="F2997" s="354">
        <v>114502</v>
      </c>
      <c r="G2997" s="288" t="s">
        <v>117</v>
      </c>
      <c r="H2997" s="288"/>
      <c r="I2997" s="1"/>
      <c r="J2997" s="549"/>
      <c r="K2997" s="10"/>
      <c r="L2997" s="1"/>
      <c r="M2997" s="548"/>
      <c r="N2997" s="548"/>
    </row>
    <row r="2998" spans="2:14" s="5" customFormat="1" ht="31.5">
      <c r="B2998" s="1"/>
      <c r="C2998" s="351">
        <v>8581</v>
      </c>
      <c r="D2998" s="352" t="s">
        <v>3061</v>
      </c>
      <c r="E2998" s="353" t="s">
        <v>125</v>
      </c>
      <c r="F2998" s="354">
        <v>4735</v>
      </c>
      <c r="G2998" s="288" t="s">
        <v>117</v>
      </c>
      <c r="H2998" s="288"/>
      <c r="I2998" s="1"/>
      <c r="J2998" s="549"/>
      <c r="K2998" s="10"/>
      <c r="L2998" s="1"/>
      <c r="M2998" s="548"/>
      <c r="N2998" s="548"/>
    </row>
    <row r="2999" spans="2:14" s="5" customFormat="1" ht="31.5">
      <c r="B2999" s="1"/>
      <c r="C2999" s="351">
        <v>8582</v>
      </c>
      <c r="D2999" s="352" t="s">
        <v>3062</v>
      </c>
      <c r="E2999" s="353" t="s">
        <v>125</v>
      </c>
      <c r="F2999" s="354">
        <v>5883</v>
      </c>
      <c r="G2999" s="288" t="s">
        <v>117</v>
      </c>
      <c r="H2999" s="288"/>
      <c r="I2999" s="1"/>
      <c r="J2999" s="549"/>
      <c r="K2999" s="10"/>
      <c r="L2999" s="1"/>
      <c r="M2999" s="548"/>
      <c r="N2999" s="548"/>
    </row>
    <row r="3000" spans="2:14" s="5" customFormat="1" ht="47.25">
      <c r="B3000" s="1"/>
      <c r="C3000" s="351">
        <v>8583</v>
      </c>
      <c r="D3000" s="352" t="s">
        <v>3063</v>
      </c>
      <c r="E3000" s="353" t="s">
        <v>122</v>
      </c>
      <c r="F3000" s="354">
        <v>7567</v>
      </c>
      <c r="G3000" s="288" t="s">
        <v>117</v>
      </c>
      <c r="H3000" s="288"/>
      <c r="I3000" s="1"/>
      <c r="J3000" s="549"/>
      <c r="K3000" s="10"/>
      <c r="L3000" s="1"/>
      <c r="M3000" s="548"/>
      <c r="N3000" s="548"/>
    </row>
    <row r="3001" spans="2:14" s="5" customFormat="1" ht="31.5">
      <c r="B3001" s="1"/>
      <c r="C3001" s="351">
        <v>8584</v>
      </c>
      <c r="D3001" s="352" t="s">
        <v>3064</v>
      </c>
      <c r="E3001" s="353" t="s">
        <v>125</v>
      </c>
      <c r="F3001" s="354">
        <v>6678</v>
      </c>
      <c r="G3001" s="288" t="s">
        <v>117</v>
      </c>
      <c r="H3001" s="288"/>
      <c r="I3001" s="1"/>
      <c r="J3001" s="549"/>
      <c r="K3001" s="10"/>
      <c r="L3001" s="1"/>
      <c r="M3001" s="548"/>
      <c r="N3001" s="548"/>
    </row>
    <row r="3002" spans="2:14" s="5" customFormat="1" ht="31.5">
      <c r="B3002" s="1"/>
      <c r="C3002" s="351">
        <v>8585</v>
      </c>
      <c r="D3002" s="352" t="s">
        <v>3065</v>
      </c>
      <c r="E3002" s="353" t="s">
        <v>125</v>
      </c>
      <c r="F3002" s="354">
        <v>4230</v>
      </c>
      <c r="G3002" s="288" t="s">
        <v>117</v>
      </c>
      <c r="H3002" s="288"/>
      <c r="I3002" s="1"/>
      <c r="J3002" s="549"/>
      <c r="K3002" s="10"/>
      <c r="L3002" s="1"/>
      <c r="M3002" s="548"/>
      <c r="N3002" s="548"/>
    </row>
    <row r="3003" spans="2:14" s="5" customFormat="1" ht="31.5">
      <c r="B3003" s="1"/>
      <c r="C3003" s="351">
        <v>8586</v>
      </c>
      <c r="D3003" s="352" t="s">
        <v>3066</v>
      </c>
      <c r="E3003" s="353" t="s">
        <v>125</v>
      </c>
      <c r="F3003" s="354">
        <v>5885</v>
      </c>
      <c r="G3003" s="288" t="s">
        <v>117</v>
      </c>
      <c r="H3003" s="288"/>
      <c r="I3003" s="1"/>
      <c r="J3003" s="549"/>
      <c r="K3003" s="10"/>
      <c r="L3003" s="1"/>
      <c r="M3003" s="548"/>
      <c r="N3003" s="548"/>
    </row>
    <row r="3004" spans="2:14" s="5" customFormat="1" ht="31.5">
      <c r="B3004" s="1"/>
      <c r="C3004" s="351">
        <v>8587</v>
      </c>
      <c r="D3004" s="352" t="s">
        <v>3067</v>
      </c>
      <c r="E3004" s="353" t="s">
        <v>125</v>
      </c>
      <c r="F3004" s="354">
        <v>14034</v>
      </c>
      <c r="G3004" s="288" t="s">
        <v>117</v>
      </c>
      <c r="H3004" s="288"/>
      <c r="I3004" s="1"/>
      <c r="J3004" s="549"/>
      <c r="K3004" s="10"/>
      <c r="L3004" s="1"/>
      <c r="M3004" s="548"/>
      <c r="N3004" s="548"/>
    </row>
    <row r="3005" spans="2:14" s="5" customFormat="1" ht="31.5">
      <c r="B3005" s="1"/>
      <c r="C3005" s="351">
        <v>8588</v>
      </c>
      <c r="D3005" s="352" t="s">
        <v>3068</v>
      </c>
      <c r="E3005" s="353" t="s">
        <v>125</v>
      </c>
      <c r="F3005" s="354">
        <v>14034</v>
      </c>
      <c r="G3005" s="288" t="s">
        <v>117</v>
      </c>
      <c r="H3005" s="288"/>
      <c r="I3005" s="1"/>
      <c r="J3005" s="549"/>
      <c r="K3005" s="10"/>
      <c r="L3005" s="1"/>
      <c r="M3005" s="548"/>
      <c r="N3005" s="548"/>
    </row>
    <row r="3006" spans="2:14" s="5" customFormat="1" ht="31.5">
      <c r="B3006" s="1"/>
      <c r="C3006" s="351">
        <v>8589</v>
      </c>
      <c r="D3006" s="352" t="s">
        <v>3069</v>
      </c>
      <c r="E3006" s="353" t="s">
        <v>125</v>
      </c>
      <c r="F3006" s="354">
        <v>13025</v>
      </c>
      <c r="G3006" s="288" t="s">
        <v>117</v>
      </c>
      <c r="H3006" s="288"/>
      <c r="I3006" s="1"/>
      <c r="J3006" s="549"/>
      <c r="K3006" s="10"/>
      <c r="L3006" s="1"/>
      <c r="M3006" s="548"/>
      <c r="N3006" s="548"/>
    </row>
    <row r="3007" spans="2:14" s="5" customFormat="1" ht="78.75">
      <c r="B3007" s="1"/>
      <c r="C3007" s="351">
        <v>8590</v>
      </c>
      <c r="D3007" s="352" t="s">
        <v>3070</v>
      </c>
      <c r="E3007" s="353" t="s">
        <v>125</v>
      </c>
      <c r="F3007" s="354">
        <v>1707403</v>
      </c>
      <c r="G3007" s="288" t="s">
        <v>117</v>
      </c>
      <c r="H3007" s="288" t="s">
        <v>145</v>
      </c>
      <c r="I3007" s="1"/>
      <c r="J3007" s="549"/>
      <c r="K3007" s="10"/>
      <c r="L3007" s="1"/>
      <c r="M3007" s="548"/>
      <c r="N3007" s="548"/>
    </row>
    <row r="3008" spans="2:14" s="5" customFormat="1" ht="47.25">
      <c r="B3008" s="1"/>
      <c r="C3008" s="351">
        <v>8591</v>
      </c>
      <c r="D3008" s="352" t="s">
        <v>3071</v>
      </c>
      <c r="E3008" s="353" t="s">
        <v>116</v>
      </c>
      <c r="F3008" s="354">
        <v>51337</v>
      </c>
      <c r="G3008" s="288" t="s">
        <v>117</v>
      </c>
      <c r="H3008" s="288"/>
      <c r="I3008" s="1"/>
      <c r="J3008" s="549"/>
      <c r="K3008" s="10"/>
      <c r="L3008" s="1"/>
      <c r="M3008" s="548"/>
      <c r="N3008" s="548"/>
    </row>
    <row r="3009" spans="2:14" s="5" customFormat="1" ht="110.25">
      <c r="B3009" s="1"/>
      <c r="C3009" s="351">
        <v>8592</v>
      </c>
      <c r="D3009" s="352" t="s">
        <v>3072</v>
      </c>
      <c r="E3009" s="353" t="s">
        <v>122</v>
      </c>
      <c r="F3009" s="354">
        <v>85917</v>
      </c>
      <c r="G3009" s="288" t="s">
        <v>117</v>
      </c>
      <c r="H3009" s="288" t="s">
        <v>145</v>
      </c>
      <c r="I3009" s="1"/>
      <c r="J3009" s="549"/>
      <c r="K3009" s="10"/>
      <c r="L3009" s="1"/>
      <c r="M3009" s="548"/>
      <c r="N3009" s="548"/>
    </row>
    <row r="3010" spans="2:14" s="5" customFormat="1" ht="31.5">
      <c r="B3010" s="1"/>
      <c r="C3010" s="351">
        <v>8593</v>
      </c>
      <c r="D3010" s="352" t="s">
        <v>3073</v>
      </c>
      <c r="E3010" s="353" t="s">
        <v>125</v>
      </c>
      <c r="F3010" s="354">
        <v>38560</v>
      </c>
      <c r="G3010" s="288" t="s">
        <v>117</v>
      </c>
      <c r="H3010" s="288"/>
      <c r="I3010" s="1"/>
      <c r="J3010" s="549"/>
      <c r="K3010" s="10"/>
      <c r="L3010" s="1"/>
      <c r="M3010" s="548"/>
      <c r="N3010" s="548"/>
    </row>
    <row r="3011" spans="2:14" s="5" customFormat="1" ht="31.5">
      <c r="B3011" s="1"/>
      <c r="C3011" s="351">
        <v>8594</v>
      </c>
      <c r="D3011" s="352" t="s">
        <v>3074</v>
      </c>
      <c r="E3011" s="353" t="s">
        <v>125</v>
      </c>
      <c r="F3011" s="354">
        <v>176833</v>
      </c>
      <c r="G3011" s="288" t="s">
        <v>117</v>
      </c>
      <c r="H3011" s="288"/>
      <c r="I3011" s="1"/>
      <c r="J3011" s="549"/>
      <c r="K3011" s="10"/>
      <c r="L3011" s="1"/>
      <c r="M3011" s="548"/>
      <c r="N3011" s="548"/>
    </row>
    <row r="3012" spans="2:14" s="5" customFormat="1" ht="31.5">
      <c r="B3012" s="1"/>
      <c r="C3012" s="351">
        <v>8595</v>
      </c>
      <c r="D3012" s="352" t="s">
        <v>3075</v>
      </c>
      <c r="E3012" s="353" t="s">
        <v>125</v>
      </c>
      <c r="F3012" s="354">
        <v>193493</v>
      </c>
      <c r="G3012" s="288" t="s">
        <v>117</v>
      </c>
      <c r="H3012" s="288"/>
      <c r="I3012" s="1"/>
      <c r="J3012" s="549"/>
      <c r="K3012" s="10"/>
      <c r="L3012" s="1"/>
      <c r="M3012" s="548"/>
      <c r="N3012" s="548"/>
    </row>
    <row r="3013" spans="2:14" s="5" customFormat="1" ht="47.25">
      <c r="B3013" s="1"/>
      <c r="C3013" s="351">
        <v>8597</v>
      </c>
      <c r="D3013" s="352" t="s">
        <v>3076</v>
      </c>
      <c r="E3013" s="353" t="s">
        <v>125</v>
      </c>
      <c r="F3013" s="354">
        <v>145501</v>
      </c>
      <c r="G3013" s="288" t="s">
        <v>117</v>
      </c>
      <c r="H3013" s="288"/>
      <c r="I3013" s="1"/>
      <c r="J3013" s="549"/>
      <c r="K3013" s="10"/>
      <c r="L3013" s="1"/>
      <c r="M3013" s="548"/>
      <c r="N3013" s="548"/>
    </row>
    <row r="3014" spans="2:14" s="5" customFormat="1" ht="47.25">
      <c r="B3014" s="1"/>
      <c r="C3014" s="351">
        <v>8598</v>
      </c>
      <c r="D3014" s="352" t="s">
        <v>3077</v>
      </c>
      <c r="E3014" s="353" t="s">
        <v>125</v>
      </c>
      <c r="F3014" s="354">
        <v>347762</v>
      </c>
      <c r="G3014" s="288" t="s">
        <v>117</v>
      </c>
      <c r="H3014" s="288"/>
      <c r="I3014" s="1"/>
      <c r="J3014" s="549"/>
      <c r="K3014" s="10"/>
      <c r="L3014" s="1"/>
      <c r="M3014" s="548"/>
      <c r="N3014" s="548"/>
    </row>
    <row r="3015" spans="2:14" s="5" customFormat="1" ht="31.5">
      <c r="B3015" s="1"/>
      <c r="C3015" s="351">
        <v>8599</v>
      </c>
      <c r="D3015" s="352" t="s">
        <v>3078</v>
      </c>
      <c r="E3015" s="353" t="s">
        <v>125</v>
      </c>
      <c r="F3015" s="354">
        <v>52066</v>
      </c>
      <c r="G3015" s="288" t="s">
        <v>117</v>
      </c>
      <c r="H3015" s="288"/>
      <c r="I3015" s="1"/>
      <c r="J3015" s="549"/>
      <c r="K3015" s="10"/>
      <c r="L3015" s="1"/>
      <c r="M3015" s="548"/>
      <c r="N3015" s="548"/>
    </row>
    <row r="3016" spans="2:14" s="5" customFormat="1" ht="31.5">
      <c r="B3016" s="1"/>
      <c r="C3016" s="351">
        <v>8600</v>
      </c>
      <c r="D3016" s="352" t="s">
        <v>3079</v>
      </c>
      <c r="E3016" s="353" t="s">
        <v>125</v>
      </c>
      <c r="F3016" s="354">
        <v>49312</v>
      </c>
      <c r="G3016" s="288" t="s">
        <v>117</v>
      </c>
      <c r="H3016" s="288"/>
      <c r="I3016" s="1"/>
      <c r="J3016" s="549"/>
      <c r="K3016" s="10"/>
      <c r="L3016" s="1"/>
      <c r="M3016" s="548"/>
      <c r="N3016" s="548"/>
    </row>
    <row r="3017" spans="2:14" s="5" customFormat="1" ht="47.25">
      <c r="B3017" s="1"/>
      <c r="C3017" s="351">
        <v>8601</v>
      </c>
      <c r="D3017" s="352" t="s">
        <v>3080</v>
      </c>
      <c r="E3017" s="353" t="s">
        <v>125</v>
      </c>
      <c r="F3017" s="354">
        <v>241724</v>
      </c>
      <c r="G3017" s="288" t="s">
        <v>117</v>
      </c>
      <c r="H3017" s="288"/>
      <c r="I3017" s="1"/>
      <c r="J3017" s="549"/>
      <c r="K3017" s="10"/>
      <c r="L3017" s="1"/>
      <c r="M3017" s="548"/>
      <c r="N3017" s="548"/>
    </row>
    <row r="3018" spans="2:14" s="5" customFormat="1" ht="63">
      <c r="B3018" s="1"/>
      <c r="C3018" s="351">
        <v>8603</v>
      </c>
      <c r="D3018" s="352" t="s">
        <v>3081</v>
      </c>
      <c r="E3018" s="353" t="s">
        <v>125</v>
      </c>
      <c r="F3018" s="354">
        <v>45904</v>
      </c>
      <c r="G3018" s="288" t="s">
        <v>117</v>
      </c>
      <c r="H3018" s="288"/>
      <c r="I3018" s="1"/>
      <c r="J3018" s="549"/>
      <c r="K3018" s="10"/>
      <c r="L3018" s="1"/>
      <c r="M3018" s="548"/>
      <c r="N3018" s="548"/>
    </row>
    <row r="3019" spans="2:14" s="5" customFormat="1" ht="31.5">
      <c r="B3019" s="1"/>
      <c r="C3019" s="351">
        <v>8605</v>
      </c>
      <c r="D3019" s="352" t="s">
        <v>3082</v>
      </c>
      <c r="E3019" s="353" t="s">
        <v>116</v>
      </c>
      <c r="F3019" s="354">
        <v>54475</v>
      </c>
      <c r="G3019" s="288" t="s">
        <v>117</v>
      </c>
      <c r="H3019" s="288"/>
      <c r="I3019" s="1"/>
      <c r="J3019" s="549"/>
      <c r="K3019" s="10"/>
      <c r="L3019" s="1"/>
      <c r="M3019" s="548"/>
      <c r="N3019" s="548"/>
    </row>
    <row r="3020" spans="2:14" s="5" customFormat="1" ht="78.75">
      <c r="B3020" s="1"/>
      <c r="C3020" s="351">
        <v>8606</v>
      </c>
      <c r="D3020" s="352" t="s">
        <v>3083</v>
      </c>
      <c r="E3020" s="353" t="s">
        <v>116</v>
      </c>
      <c r="F3020" s="354">
        <v>9821</v>
      </c>
      <c r="G3020" s="288" t="s">
        <v>117</v>
      </c>
      <c r="H3020" s="288"/>
      <c r="I3020" s="1"/>
      <c r="J3020" s="549"/>
      <c r="K3020" s="10"/>
      <c r="L3020" s="1"/>
      <c r="M3020" s="548"/>
      <c r="N3020" s="548"/>
    </row>
    <row r="3021" spans="2:14" s="5" customFormat="1" ht="31.5">
      <c r="B3021" s="1"/>
      <c r="C3021" s="351">
        <v>8610</v>
      </c>
      <c r="D3021" s="352" t="s">
        <v>3084</v>
      </c>
      <c r="E3021" s="353" t="s">
        <v>125</v>
      </c>
      <c r="F3021" s="354">
        <v>28984205</v>
      </c>
      <c r="G3021" s="288" t="s">
        <v>117</v>
      </c>
      <c r="H3021" s="288"/>
      <c r="I3021" s="1"/>
      <c r="J3021" s="549"/>
      <c r="K3021" s="10"/>
      <c r="L3021" s="1"/>
      <c r="M3021" s="548"/>
      <c r="N3021" s="548"/>
    </row>
    <row r="3022" spans="2:14" s="5" customFormat="1" ht="63">
      <c r="B3022" s="1"/>
      <c r="C3022" s="351">
        <v>8611</v>
      </c>
      <c r="D3022" s="352" t="s">
        <v>3085</v>
      </c>
      <c r="E3022" s="353" t="s">
        <v>472</v>
      </c>
      <c r="F3022" s="354">
        <v>2940</v>
      </c>
      <c r="G3022" s="288" t="s">
        <v>117</v>
      </c>
      <c r="H3022" s="288"/>
      <c r="I3022" s="1"/>
      <c r="J3022" s="549"/>
      <c r="K3022" s="10"/>
      <c r="L3022" s="1"/>
      <c r="M3022" s="548"/>
      <c r="N3022" s="548"/>
    </row>
    <row r="3023" spans="2:14" s="5" customFormat="1" ht="94.5">
      <c r="B3023" s="1"/>
      <c r="C3023" s="351">
        <v>8612</v>
      </c>
      <c r="D3023" s="352" t="s">
        <v>3086</v>
      </c>
      <c r="E3023" s="353" t="s">
        <v>116</v>
      </c>
      <c r="F3023" s="354">
        <v>123487</v>
      </c>
      <c r="G3023" s="288" t="s">
        <v>117</v>
      </c>
      <c r="H3023" s="288"/>
      <c r="I3023" s="1"/>
      <c r="J3023" s="549"/>
      <c r="K3023" s="10"/>
      <c r="L3023" s="1"/>
      <c r="M3023" s="548"/>
      <c r="N3023" s="548"/>
    </row>
    <row r="3024" spans="2:14" s="5" customFormat="1" ht="78.75">
      <c r="B3024" s="1"/>
      <c r="C3024" s="351">
        <v>8613</v>
      </c>
      <c r="D3024" s="352" t="s">
        <v>3087</v>
      </c>
      <c r="E3024" s="353" t="s">
        <v>119</v>
      </c>
      <c r="F3024" s="354">
        <v>723471</v>
      </c>
      <c r="G3024" s="288" t="s">
        <v>117</v>
      </c>
      <c r="H3024" s="288"/>
      <c r="I3024" s="1"/>
      <c r="J3024" s="549"/>
      <c r="K3024" s="10"/>
      <c r="L3024" s="1"/>
      <c r="M3024" s="548"/>
      <c r="N3024" s="548"/>
    </row>
    <row r="3025" spans="2:14" s="5" customFormat="1" ht="78.75">
      <c r="B3025" s="1"/>
      <c r="C3025" s="351">
        <v>8614</v>
      </c>
      <c r="D3025" s="352" t="s">
        <v>3088</v>
      </c>
      <c r="E3025" s="353" t="s">
        <v>119</v>
      </c>
      <c r="F3025" s="354">
        <v>663971</v>
      </c>
      <c r="G3025" s="288" t="s">
        <v>117</v>
      </c>
      <c r="H3025" s="288"/>
      <c r="I3025" s="1"/>
      <c r="J3025" s="549"/>
      <c r="K3025" s="10"/>
      <c r="L3025" s="1"/>
      <c r="M3025" s="548"/>
      <c r="N3025" s="548"/>
    </row>
    <row r="3026" spans="2:14" s="5" customFormat="1" ht="63">
      <c r="B3026" s="1"/>
      <c r="C3026" s="351">
        <v>8615</v>
      </c>
      <c r="D3026" s="352" t="s">
        <v>3089</v>
      </c>
      <c r="E3026" s="353" t="s">
        <v>119</v>
      </c>
      <c r="F3026" s="354">
        <v>168886</v>
      </c>
      <c r="G3026" s="288" t="s">
        <v>117</v>
      </c>
      <c r="H3026" s="288"/>
      <c r="I3026" s="1"/>
      <c r="J3026" s="549"/>
      <c r="K3026" s="10"/>
      <c r="L3026" s="1"/>
      <c r="M3026" s="548"/>
      <c r="N3026" s="548"/>
    </row>
    <row r="3027" spans="2:14" s="5" customFormat="1" ht="63">
      <c r="B3027" s="1"/>
      <c r="C3027" s="351">
        <v>8616</v>
      </c>
      <c r="D3027" s="352" t="s">
        <v>3090</v>
      </c>
      <c r="E3027" s="353" t="s">
        <v>119</v>
      </c>
      <c r="F3027" s="354">
        <v>159542</v>
      </c>
      <c r="G3027" s="288" t="s">
        <v>117</v>
      </c>
      <c r="H3027" s="288"/>
      <c r="I3027" s="1"/>
      <c r="J3027" s="549"/>
      <c r="K3027" s="10"/>
      <c r="L3027" s="1"/>
      <c r="M3027" s="548"/>
      <c r="N3027" s="548"/>
    </row>
    <row r="3028" spans="2:14" s="5" customFormat="1" ht="63">
      <c r="B3028" s="1"/>
      <c r="C3028" s="351">
        <v>8617</v>
      </c>
      <c r="D3028" s="352" t="s">
        <v>3091</v>
      </c>
      <c r="E3028" s="353" t="s">
        <v>119</v>
      </c>
      <c r="F3028" s="354">
        <v>141828</v>
      </c>
      <c r="G3028" s="288" t="s">
        <v>117</v>
      </c>
      <c r="H3028" s="288"/>
      <c r="I3028" s="1"/>
      <c r="J3028" s="549"/>
      <c r="K3028" s="10"/>
      <c r="L3028" s="1"/>
      <c r="M3028" s="548"/>
      <c r="N3028" s="548"/>
    </row>
    <row r="3029" spans="2:14" s="5" customFormat="1" ht="63">
      <c r="B3029" s="1"/>
      <c r="C3029" s="351">
        <v>8618</v>
      </c>
      <c r="D3029" s="352" t="s">
        <v>3092</v>
      </c>
      <c r="E3029" s="353" t="s">
        <v>119</v>
      </c>
      <c r="F3029" s="354">
        <v>674999</v>
      </c>
      <c r="G3029" s="288" t="s">
        <v>117</v>
      </c>
      <c r="H3029" s="288"/>
      <c r="I3029" s="1"/>
      <c r="J3029" s="549"/>
      <c r="K3029" s="10"/>
      <c r="L3029" s="1"/>
      <c r="M3029" s="548"/>
      <c r="N3029" s="548"/>
    </row>
    <row r="3030" spans="2:14" s="5" customFormat="1" ht="94.5">
      <c r="B3030" s="1"/>
      <c r="C3030" s="351">
        <v>8619</v>
      </c>
      <c r="D3030" s="352" t="s">
        <v>3093</v>
      </c>
      <c r="E3030" s="353" t="s">
        <v>119</v>
      </c>
      <c r="F3030" s="354">
        <v>743954</v>
      </c>
      <c r="G3030" s="288" t="s">
        <v>117</v>
      </c>
      <c r="H3030" s="288"/>
      <c r="I3030" s="1"/>
      <c r="J3030" s="549"/>
      <c r="K3030" s="10"/>
      <c r="L3030" s="1"/>
      <c r="M3030" s="548"/>
      <c r="N3030" s="548"/>
    </row>
    <row r="3031" spans="2:14" s="5" customFormat="1" ht="78.75">
      <c r="B3031" s="1"/>
      <c r="C3031" s="351">
        <v>8620</v>
      </c>
      <c r="D3031" s="352" t="s">
        <v>3094</v>
      </c>
      <c r="E3031" s="353" t="s">
        <v>119</v>
      </c>
      <c r="F3031" s="354">
        <v>692636</v>
      </c>
      <c r="G3031" s="288" t="s">
        <v>117</v>
      </c>
      <c r="H3031" s="288"/>
      <c r="I3031" s="1"/>
      <c r="J3031" s="549"/>
      <c r="K3031" s="10"/>
      <c r="L3031" s="1"/>
      <c r="M3031" s="548"/>
      <c r="N3031" s="548"/>
    </row>
    <row r="3032" spans="2:14" s="5" customFormat="1" ht="63">
      <c r="B3032" s="1"/>
      <c r="C3032" s="351">
        <v>8621</v>
      </c>
      <c r="D3032" s="352" t="s">
        <v>3095</v>
      </c>
      <c r="E3032" s="353" t="s">
        <v>119</v>
      </c>
      <c r="F3032" s="354">
        <v>671786</v>
      </c>
      <c r="G3032" s="288" t="s">
        <v>117</v>
      </c>
      <c r="H3032" s="288"/>
      <c r="I3032" s="1"/>
      <c r="J3032" s="549"/>
      <c r="K3032" s="10"/>
      <c r="L3032" s="1"/>
      <c r="M3032" s="548"/>
      <c r="N3032" s="548"/>
    </row>
    <row r="3033" spans="2:14" s="5" customFormat="1" ht="47.25">
      <c r="B3033" s="1"/>
      <c r="C3033" s="351">
        <v>8622</v>
      </c>
      <c r="D3033" s="352" t="s">
        <v>3096</v>
      </c>
      <c r="E3033" s="353" t="s">
        <v>116</v>
      </c>
      <c r="F3033" s="354">
        <v>9193</v>
      </c>
      <c r="G3033" s="288" t="s">
        <v>117</v>
      </c>
      <c r="H3033" s="288"/>
      <c r="I3033" s="1"/>
      <c r="J3033" s="549"/>
      <c r="K3033" s="10"/>
      <c r="L3033" s="1"/>
      <c r="M3033" s="548"/>
      <c r="N3033" s="548"/>
    </row>
    <row r="3034" spans="2:14" s="5" customFormat="1" ht="47.25">
      <c r="B3034" s="1"/>
      <c r="C3034" s="351">
        <v>8624</v>
      </c>
      <c r="D3034" s="352" t="s">
        <v>3097</v>
      </c>
      <c r="E3034" s="353" t="s">
        <v>125</v>
      </c>
      <c r="F3034" s="354">
        <v>4319726</v>
      </c>
      <c r="G3034" s="288" t="s">
        <v>117</v>
      </c>
      <c r="H3034" s="288" t="s">
        <v>145</v>
      </c>
      <c r="I3034" s="1"/>
      <c r="J3034" s="549"/>
      <c r="K3034" s="10"/>
      <c r="L3034" s="1"/>
      <c r="M3034" s="548"/>
      <c r="N3034" s="548"/>
    </row>
    <row r="3035" spans="2:14" s="5" customFormat="1" ht="94.5">
      <c r="B3035" s="1"/>
      <c r="C3035" s="351">
        <v>8625</v>
      </c>
      <c r="D3035" s="352" t="s">
        <v>3098</v>
      </c>
      <c r="E3035" s="353" t="s">
        <v>125</v>
      </c>
      <c r="F3035" s="354">
        <v>230017</v>
      </c>
      <c r="G3035" s="288" t="s">
        <v>117</v>
      </c>
      <c r="H3035" s="288" t="s">
        <v>145</v>
      </c>
      <c r="I3035" s="1"/>
      <c r="J3035" s="549"/>
      <c r="K3035" s="10"/>
      <c r="L3035" s="1"/>
      <c r="M3035" s="548"/>
      <c r="N3035" s="548"/>
    </row>
    <row r="3036" spans="2:14" s="5" customFormat="1" ht="94.5">
      <c r="B3036" s="1"/>
      <c r="C3036" s="351">
        <v>8626</v>
      </c>
      <c r="D3036" s="352" t="s">
        <v>3099</v>
      </c>
      <c r="E3036" s="353" t="s">
        <v>125</v>
      </c>
      <c r="F3036" s="354">
        <v>2047550</v>
      </c>
      <c r="G3036" s="288" t="s">
        <v>117</v>
      </c>
      <c r="H3036" s="288" t="s">
        <v>145</v>
      </c>
      <c r="I3036" s="1"/>
      <c r="J3036" s="549"/>
      <c r="K3036" s="10"/>
      <c r="L3036" s="1"/>
      <c r="M3036" s="548"/>
      <c r="N3036" s="548"/>
    </row>
    <row r="3037" spans="2:14" s="5" customFormat="1" ht="110.25">
      <c r="B3037" s="1"/>
      <c r="C3037" s="351">
        <v>8627</v>
      </c>
      <c r="D3037" s="352" t="s">
        <v>3100</v>
      </c>
      <c r="E3037" s="353" t="s">
        <v>125</v>
      </c>
      <c r="F3037" s="354">
        <v>384676</v>
      </c>
      <c r="G3037" s="288" t="s">
        <v>117</v>
      </c>
      <c r="H3037" s="288" t="s">
        <v>145</v>
      </c>
      <c r="I3037" s="1"/>
      <c r="J3037" s="549"/>
      <c r="K3037" s="10"/>
      <c r="L3037" s="1"/>
      <c r="M3037" s="548"/>
      <c r="N3037" s="548"/>
    </row>
    <row r="3038" spans="2:14" s="5" customFormat="1" ht="110.25">
      <c r="B3038" s="1"/>
      <c r="C3038" s="351">
        <v>8628</v>
      </c>
      <c r="D3038" s="352" t="s">
        <v>3101</v>
      </c>
      <c r="E3038" s="353" t="s">
        <v>125</v>
      </c>
      <c r="F3038" s="354">
        <v>127001</v>
      </c>
      <c r="G3038" s="288" t="s">
        <v>117</v>
      </c>
      <c r="H3038" s="288" t="s">
        <v>145</v>
      </c>
      <c r="I3038" s="1"/>
      <c r="J3038" s="549"/>
      <c r="K3038" s="10"/>
      <c r="L3038" s="1"/>
      <c r="M3038" s="548"/>
      <c r="N3038" s="548"/>
    </row>
    <row r="3039" spans="2:14" s="5" customFormat="1" ht="78.75">
      <c r="B3039" s="1"/>
      <c r="C3039" s="351">
        <v>8629</v>
      </c>
      <c r="D3039" s="352" t="s">
        <v>3102</v>
      </c>
      <c r="E3039" s="353" t="s">
        <v>122</v>
      </c>
      <c r="F3039" s="354">
        <v>735525</v>
      </c>
      <c r="G3039" s="288" t="s">
        <v>117</v>
      </c>
      <c r="H3039" s="288"/>
      <c r="I3039" s="1"/>
      <c r="J3039" s="549"/>
      <c r="K3039" s="10"/>
      <c r="L3039" s="1"/>
      <c r="M3039" s="548"/>
      <c r="N3039" s="548"/>
    </row>
    <row r="3040" spans="2:14" s="5" customFormat="1" ht="94.5">
      <c r="B3040" s="1"/>
      <c r="C3040" s="351">
        <v>8631</v>
      </c>
      <c r="D3040" s="352" t="s">
        <v>3103</v>
      </c>
      <c r="E3040" s="353" t="s">
        <v>125</v>
      </c>
      <c r="F3040" s="354">
        <v>1062567</v>
      </c>
      <c r="G3040" s="288" t="s">
        <v>117</v>
      </c>
      <c r="H3040" s="288"/>
      <c r="I3040" s="1"/>
      <c r="J3040" s="549"/>
      <c r="K3040" s="10"/>
      <c r="L3040" s="1"/>
      <c r="M3040" s="548"/>
      <c r="N3040" s="548"/>
    </row>
    <row r="3041" spans="2:14" s="5" customFormat="1" ht="78.75">
      <c r="B3041" s="1"/>
      <c r="C3041" s="351">
        <v>8632</v>
      </c>
      <c r="D3041" s="352" t="s">
        <v>3104</v>
      </c>
      <c r="E3041" s="353" t="s">
        <v>122</v>
      </c>
      <c r="F3041" s="354">
        <v>304483</v>
      </c>
      <c r="G3041" s="288" t="s">
        <v>117</v>
      </c>
      <c r="H3041" s="288"/>
      <c r="I3041" s="1"/>
      <c r="J3041" s="549"/>
      <c r="K3041" s="10"/>
      <c r="L3041" s="1"/>
      <c r="M3041" s="548"/>
      <c r="N3041" s="548"/>
    </row>
    <row r="3042" spans="2:14" s="5" customFormat="1" ht="78.75">
      <c r="B3042" s="1"/>
      <c r="C3042" s="351">
        <v>8633</v>
      </c>
      <c r="D3042" s="352" t="s">
        <v>3105</v>
      </c>
      <c r="E3042" s="353" t="s">
        <v>122</v>
      </c>
      <c r="F3042" s="354">
        <v>825402</v>
      </c>
      <c r="G3042" s="288" t="s">
        <v>117</v>
      </c>
      <c r="H3042" s="288"/>
      <c r="I3042" s="1"/>
      <c r="J3042" s="549"/>
      <c r="K3042" s="10"/>
      <c r="L3042" s="1"/>
      <c r="M3042" s="548"/>
      <c r="N3042" s="548"/>
    </row>
    <row r="3043" spans="2:14" s="5" customFormat="1" ht="94.5">
      <c r="B3043" s="1"/>
      <c r="C3043" s="351">
        <v>8634</v>
      </c>
      <c r="D3043" s="352" t="s">
        <v>3106</v>
      </c>
      <c r="E3043" s="353" t="s">
        <v>125</v>
      </c>
      <c r="F3043" s="354">
        <v>1082656</v>
      </c>
      <c r="G3043" s="288" t="s">
        <v>117</v>
      </c>
      <c r="H3043" s="288"/>
      <c r="I3043" s="1"/>
      <c r="J3043" s="549"/>
      <c r="K3043" s="10"/>
      <c r="L3043" s="1"/>
      <c r="M3043" s="548"/>
      <c r="N3043" s="548"/>
    </row>
    <row r="3044" spans="2:14" s="5" customFormat="1" ht="110.25">
      <c r="B3044" s="1"/>
      <c r="C3044" s="351">
        <v>8636</v>
      </c>
      <c r="D3044" s="352" t="s">
        <v>3107</v>
      </c>
      <c r="E3044" s="353" t="s">
        <v>125</v>
      </c>
      <c r="F3044" s="354">
        <v>569520</v>
      </c>
      <c r="G3044" s="288" t="s">
        <v>117</v>
      </c>
      <c r="H3044" s="288"/>
      <c r="I3044" s="1"/>
      <c r="J3044" s="549"/>
      <c r="K3044" s="10"/>
      <c r="L3044" s="1"/>
      <c r="M3044" s="548"/>
      <c r="N3044" s="548"/>
    </row>
    <row r="3045" spans="2:14" s="5" customFormat="1" ht="94.5">
      <c r="B3045" s="1"/>
      <c r="C3045" s="351">
        <v>8637</v>
      </c>
      <c r="D3045" s="352" t="s">
        <v>3108</v>
      </c>
      <c r="E3045" s="353" t="s">
        <v>125</v>
      </c>
      <c r="F3045" s="354">
        <v>1877604</v>
      </c>
      <c r="G3045" s="288" t="s">
        <v>117</v>
      </c>
      <c r="H3045" s="288"/>
      <c r="I3045" s="1"/>
      <c r="J3045" s="549"/>
      <c r="K3045" s="10"/>
      <c r="L3045" s="1"/>
      <c r="M3045" s="548"/>
      <c r="N3045" s="548"/>
    </row>
    <row r="3046" spans="2:14" s="5" customFormat="1" ht="110.25">
      <c r="B3046" s="1"/>
      <c r="C3046" s="351">
        <v>8638</v>
      </c>
      <c r="D3046" s="352" t="s">
        <v>3109</v>
      </c>
      <c r="E3046" s="353" t="s">
        <v>125</v>
      </c>
      <c r="F3046" s="354">
        <v>3298506</v>
      </c>
      <c r="G3046" s="288" t="s">
        <v>117</v>
      </c>
      <c r="H3046" s="288" t="s">
        <v>145</v>
      </c>
      <c r="I3046" s="1"/>
      <c r="J3046" s="549"/>
      <c r="K3046" s="10"/>
      <c r="L3046" s="1"/>
      <c r="M3046" s="548"/>
      <c r="N3046" s="548"/>
    </row>
    <row r="3047" spans="2:14" s="5" customFormat="1" ht="110.25">
      <c r="B3047" s="1"/>
      <c r="C3047" s="351">
        <v>8639</v>
      </c>
      <c r="D3047" s="352" t="s">
        <v>3110</v>
      </c>
      <c r="E3047" s="353" t="s">
        <v>125</v>
      </c>
      <c r="F3047" s="354">
        <v>5515544</v>
      </c>
      <c r="G3047" s="288" t="s">
        <v>117</v>
      </c>
      <c r="H3047" s="288" t="s">
        <v>145</v>
      </c>
      <c r="I3047" s="1"/>
      <c r="J3047" s="549"/>
      <c r="K3047" s="10"/>
      <c r="L3047" s="1"/>
      <c r="M3047" s="548"/>
      <c r="N3047" s="548"/>
    </row>
    <row r="3048" spans="2:14" s="5" customFormat="1" ht="31.5">
      <c r="B3048" s="1"/>
      <c r="C3048" s="351">
        <v>8640</v>
      </c>
      <c r="D3048" s="352" t="s">
        <v>3111</v>
      </c>
      <c r="E3048" s="353" t="s">
        <v>125</v>
      </c>
      <c r="F3048" s="354">
        <v>76996</v>
      </c>
      <c r="G3048" s="288" t="s">
        <v>117</v>
      </c>
      <c r="H3048" s="288"/>
      <c r="I3048" s="1"/>
      <c r="J3048" s="549"/>
      <c r="K3048" s="10"/>
      <c r="L3048" s="1"/>
      <c r="M3048" s="548"/>
      <c r="N3048" s="548"/>
    </row>
    <row r="3049" spans="2:14" s="5" customFormat="1" ht="31.5">
      <c r="B3049" s="1"/>
      <c r="C3049" s="351">
        <v>8641</v>
      </c>
      <c r="D3049" s="352" t="s">
        <v>3112</v>
      </c>
      <c r="E3049" s="353" t="s">
        <v>125</v>
      </c>
      <c r="F3049" s="354">
        <v>1701992</v>
      </c>
      <c r="G3049" s="288" t="s">
        <v>117</v>
      </c>
      <c r="H3049" s="288"/>
      <c r="I3049" s="1"/>
      <c r="J3049" s="549"/>
      <c r="K3049" s="10"/>
      <c r="L3049" s="1"/>
      <c r="M3049" s="548"/>
      <c r="N3049" s="548"/>
    </row>
    <row r="3050" spans="2:14" s="5" customFormat="1" ht="31.5">
      <c r="B3050" s="1"/>
      <c r="C3050" s="351">
        <v>8642</v>
      </c>
      <c r="D3050" s="352" t="s">
        <v>3113</v>
      </c>
      <c r="E3050" s="353" t="s">
        <v>125</v>
      </c>
      <c r="F3050" s="354">
        <v>108492</v>
      </c>
      <c r="G3050" s="288" t="s">
        <v>117</v>
      </c>
      <c r="H3050" s="288"/>
      <c r="I3050" s="1"/>
      <c r="J3050" s="549"/>
      <c r="K3050" s="10"/>
      <c r="L3050" s="1"/>
      <c r="M3050" s="548"/>
      <c r="N3050" s="548"/>
    </row>
    <row r="3051" spans="2:14" s="5" customFormat="1" ht="94.5">
      <c r="B3051" s="1"/>
      <c r="C3051" s="351">
        <v>8643</v>
      </c>
      <c r="D3051" s="352" t="s">
        <v>3114</v>
      </c>
      <c r="E3051" s="353" t="s">
        <v>3115</v>
      </c>
      <c r="F3051" s="354">
        <v>37638</v>
      </c>
      <c r="G3051" s="288" t="s">
        <v>117</v>
      </c>
      <c r="H3051" s="288"/>
      <c r="I3051" s="1"/>
      <c r="J3051" s="549"/>
      <c r="K3051" s="10"/>
      <c r="L3051" s="1"/>
      <c r="M3051" s="548"/>
      <c r="N3051" s="548"/>
    </row>
    <row r="3052" spans="2:14" s="5" customFormat="1" ht="110.25">
      <c r="B3052" s="1"/>
      <c r="C3052" s="351">
        <v>8644</v>
      </c>
      <c r="D3052" s="352" t="s">
        <v>3116</v>
      </c>
      <c r="E3052" s="353" t="s">
        <v>125</v>
      </c>
      <c r="F3052" s="354">
        <v>3358464</v>
      </c>
      <c r="G3052" s="288" t="s">
        <v>117</v>
      </c>
      <c r="H3052" s="288" t="s">
        <v>145</v>
      </c>
      <c r="I3052" s="1"/>
      <c r="J3052" s="549"/>
      <c r="K3052" s="10"/>
      <c r="L3052" s="1"/>
      <c r="M3052" s="548"/>
      <c r="N3052" s="548"/>
    </row>
    <row r="3053" spans="2:14" s="5" customFormat="1" ht="110.25">
      <c r="B3053" s="1"/>
      <c r="C3053" s="351">
        <v>8645</v>
      </c>
      <c r="D3053" s="352" t="s">
        <v>3117</v>
      </c>
      <c r="E3053" s="353" t="s">
        <v>125</v>
      </c>
      <c r="F3053" s="354">
        <v>2005364</v>
      </c>
      <c r="G3053" s="288" t="s">
        <v>117</v>
      </c>
      <c r="H3053" s="288"/>
      <c r="I3053" s="1"/>
      <c r="J3053" s="549"/>
      <c r="K3053" s="10"/>
      <c r="L3053" s="1"/>
      <c r="M3053" s="548"/>
      <c r="N3053" s="548"/>
    </row>
    <row r="3054" spans="2:14" s="5" customFormat="1" ht="63">
      <c r="B3054" s="1"/>
      <c r="C3054" s="351">
        <v>8646</v>
      </c>
      <c r="D3054" s="352" t="s">
        <v>3118</v>
      </c>
      <c r="E3054" s="353" t="s">
        <v>125</v>
      </c>
      <c r="F3054" s="354">
        <v>332799</v>
      </c>
      <c r="G3054" s="288" t="s">
        <v>117</v>
      </c>
      <c r="H3054" s="288"/>
      <c r="I3054" s="1"/>
      <c r="J3054" s="549"/>
      <c r="K3054" s="10"/>
      <c r="L3054" s="1"/>
      <c r="M3054" s="548"/>
      <c r="N3054" s="548"/>
    </row>
    <row r="3055" spans="2:14" s="5" customFormat="1" ht="110.25">
      <c r="B3055" s="1"/>
      <c r="C3055" s="351">
        <v>8647</v>
      </c>
      <c r="D3055" s="352" t="s">
        <v>3119</v>
      </c>
      <c r="E3055" s="353" t="s">
        <v>125</v>
      </c>
      <c r="F3055" s="354">
        <v>4381281</v>
      </c>
      <c r="G3055" s="288" t="s">
        <v>117</v>
      </c>
      <c r="H3055" s="288"/>
      <c r="I3055" s="1"/>
      <c r="J3055" s="549"/>
      <c r="K3055" s="10"/>
      <c r="L3055" s="1"/>
      <c r="M3055" s="548"/>
      <c r="N3055" s="548"/>
    </row>
    <row r="3056" spans="2:14" s="5" customFormat="1" ht="63">
      <c r="B3056" s="1"/>
      <c r="C3056" s="351">
        <v>8648</v>
      </c>
      <c r="D3056" s="352" t="s">
        <v>3120</v>
      </c>
      <c r="E3056" s="353" t="s">
        <v>122</v>
      </c>
      <c r="F3056" s="354">
        <v>407015</v>
      </c>
      <c r="G3056" s="288" t="s">
        <v>117</v>
      </c>
      <c r="H3056" s="288"/>
      <c r="I3056" s="1"/>
      <c r="J3056" s="549"/>
      <c r="K3056" s="10"/>
      <c r="L3056" s="1"/>
      <c r="M3056" s="548"/>
      <c r="N3056" s="548"/>
    </row>
    <row r="3057" spans="2:14" s="5" customFormat="1" ht="63">
      <c r="B3057" s="1"/>
      <c r="C3057" s="351">
        <v>8649</v>
      </c>
      <c r="D3057" s="352" t="s">
        <v>3121</v>
      </c>
      <c r="E3057" s="353" t="s">
        <v>122</v>
      </c>
      <c r="F3057" s="354">
        <v>374079</v>
      </c>
      <c r="G3057" s="288" t="s">
        <v>117</v>
      </c>
      <c r="H3057" s="288"/>
      <c r="I3057" s="1"/>
      <c r="J3057" s="549"/>
      <c r="K3057" s="10"/>
      <c r="L3057" s="1"/>
      <c r="M3057" s="548"/>
      <c r="N3057" s="548"/>
    </row>
    <row r="3058" spans="2:14" s="5" customFormat="1" ht="31.5">
      <c r="B3058" s="1"/>
      <c r="C3058" s="351">
        <v>8650</v>
      </c>
      <c r="D3058" s="352" t="s">
        <v>3122</v>
      </c>
      <c r="E3058" s="353" t="s">
        <v>3123</v>
      </c>
      <c r="F3058" s="354">
        <v>37</v>
      </c>
      <c r="G3058" s="288" t="s">
        <v>117</v>
      </c>
      <c r="H3058" s="288"/>
      <c r="I3058" s="1"/>
      <c r="J3058" s="549"/>
      <c r="K3058" s="10"/>
      <c r="L3058" s="1"/>
      <c r="M3058" s="548"/>
      <c r="N3058" s="548"/>
    </row>
    <row r="3059" spans="2:14" s="5" customFormat="1" ht="78.75">
      <c r="B3059" s="1"/>
      <c r="C3059" s="351">
        <v>8651</v>
      </c>
      <c r="D3059" s="352" t="s">
        <v>3124</v>
      </c>
      <c r="E3059" s="353" t="s">
        <v>125</v>
      </c>
      <c r="F3059" s="354">
        <v>148000</v>
      </c>
      <c r="G3059" s="288" t="s">
        <v>117</v>
      </c>
      <c r="H3059" s="288"/>
      <c r="I3059" s="1"/>
      <c r="J3059" s="549"/>
      <c r="K3059" s="10"/>
      <c r="L3059" s="1"/>
      <c r="M3059" s="548"/>
      <c r="N3059" s="548"/>
    </row>
    <row r="3060" spans="2:14" s="5" customFormat="1" ht="47.25">
      <c r="B3060" s="1"/>
      <c r="C3060" s="351">
        <v>8652</v>
      </c>
      <c r="D3060" s="352" t="s">
        <v>3125</v>
      </c>
      <c r="E3060" s="353" t="s">
        <v>125</v>
      </c>
      <c r="F3060" s="354">
        <v>138000</v>
      </c>
      <c r="G3060" s="288" t="s">
        <v>117</v>
      </c>
      <c r="H3060" s="288"/>
      <c r="I3060" s="1"/>
      <c r="J3060" s="549"/>
      <c r="K3060" s="10"/>
      <c r="L3060" s="1"/>
      <c r="M3060" s="548"/>
      <c r="N3060" s="548"/>
    </row>
    <row r="3061" spans="2:14" s="5" customFormat="1" ht="78.75">
      <c r="B3061" s="1"/>
      <c r="C3061" s="351">
        <v>8653</v>
      </c>
      <c r="D3061" s="352" t="s">
        <v>3126</v>
      </c>
      <c r="E3061" s="353" t="s">
        <v>125</v>
      </c>
      <c r="F3061" s="354">
        <v>133500</v>
      </c>
      <c r="G3061" s="288" t="s">
        <v>117</v>
      </c>
      <c r="H3061" s="288"/>
      <c r="I3061" s="1"/>
      <c r="J3061" s="549"/>
      <c r="K3061" s="10"/>
      <c r="L3061" s="1"/>
      <c r="M3061" s="548"/>
      <c r="N3061" s="548"/>
    </row>
    <row r="3062" spans="2:14" s="5" customFormat="1" ht="63">
      <c r="B3062" s="1"/>
      <c r="C3062" s="351">
        <v>8654</v>
      </c>
      <c r="D3062" s="352" t="s">
        <v>3127</v>
      </c>
      <c r="E3062" s="353" t="s">
        <v>125</v>
      </c>
      <c r="F3062" s="354">
        <v>205000</v>
      </c>
      <c r="G3062" s="288" t="s">
        <v>117</v>
      </c>
      <c r="H3062" s="288"/>
      <c r="I3062" s="1"/>
      <c r="J3062" s="549"/>
      <c r="K3062" s="10"/>
      <c r="L3062" s="1"/>
      <c r="M3062" s="548"/>
      <c r="N3062" s="548"/>
    </row>
    <row r="3063" spans="2:14" s="5" customFormat="1" ht="31.5">
      <c r="B3063" s="1"/>
      <c r="C3063" s="351">
        <v>8655</v>
      </c>
      <c r="D3063" s="352" t="s">
        <v>3128</v>
      </c>
      <c r="E3063" s="353" t="s">
        <v>119</v>
      </c>
      <c r="F3063" s="354">
        <v>63806</v>
      </c>
      <c r="G3063" s="288" t="s">
        <v>117</v>
      </c>
      <c r="H3063" s="288"/>
      <c r="I3063" s="1"/>
      <c r="J3063" s="549"/>
      <c r="K3063" s="10"/>
      <c r="L3063" s="1"/>
      <c r="M3063" s="548"/>
      <c r="N3063" s="548"/>
    </row>
    <row r="3064" spans="2:14" s="5" customFormat="1" ht="47.25">
      <c r="B3064" s="1"/>
      <c r="C3064" s="351">
        <v>8656</v>
      </c>
      <c r="D3064" s="352" t="s">
        <v>3129</v>
      </c>
      <c r="E3064" s="353" t="s">
        <v>119</v>
      </c>
      <c r="F3064" s="354">
        <v>17171</v>
      </c>
      <c r="G3064" s="288" t="s">
        <v>117</v>
      </c>
      <c r="H3064" s="288"/>
      <c r="I3064" s="1"/>
      <c r="J3064" s="549"/>
      <c r="K3064" s="10"/>
      <c r="L3064" s="1"/>
      <c r="M3064" s="548"/>
      <c r="N3064" s="548"/>
    </row>
    <row r="3065" spans="2:14" s="5" customFormat="1" ht="25.5">
      <c r="B3065" s="1"/>
      <c r="C3065" s="351">
        <v>8657</v>
      </c>
      <c r="D3065" s="352" t="s">
        <v>3130</v>
      </c>
      <c r="E3065" s="353" t="s">
        <v>116</v>
      </c>
      <c r="F3065" s="354">
        <v>7139</v>
      </c>
      <c r="G3065" s="288" t="s">
        <v>117</v>
      </c>
      <c r="H3065" s="288"/>
      <c r="I3065" s="1"/>
      <c r="J3065" s="549"/>
      <c r="K3065" s="10"/>
      <c r="L3065" s="1"/>
      <c r="M3065" s="548"/>
      <c r="N3065" s="548"/>
    </row>
    <row r="3066" spans="2:14" s="5" customFormat="1" ht="47.25">
      <c r="B3066" s="1"/>
      <c r="C3066" s="351">
        <v>8712</v>
      </c>
      <c r="D3066" s="352" t="s">
        <v>3131</v>
      </c>
      <c r="E3066" s="353" t="s">
        <v>122</v>
      </c>
      <c r="F3066" s="354">
        <v>338221</v>
      </c>
      <c r="G3066" s="288" t="s">
        <v>117</v>
      </c>
      <c r="H3066" s="288"/>
      <c r="I3066" s="1"/>
      <c r="J3066" s="549"/>
      <c r="K3066" s="10"/>
      <c r="L3066" s="1"/>
      <c r="M3066" s="548"/>
      <c r="N3066" s="548"/>
    </row>
    <row r="3067" spans="2:14" s="5" customFormat="1" ht="47.25">
      <c r="B3067" s="1"/>
      <c r="C3067" s="351">
        <v>8713</v>
      </c>
      <c r="D3067" s="352" t="s">
        <v>3132</v>
      </c>
      <c r="E3067" s="353" t="s">
        <v>122</v>
      </c>
      <c r="F3067" s="354">
        <v>141242</v>
      </c>
      <c r="G3067" s="288" t="s">
        <v>117</v>
      </c>
      <c r="H3067" s="288"/>
      <c r="I3067" s="1"/>
      <c r="J3067" s="549"/>
      <c r="K3067" s="10"/>
      <c r="L3067" s="1"/>
      <c r="M3067" s="548"/>
      <c r="N3067" s="548"/>
    </row>
    <row r="3068" spans="2:14" s="5" customFormat="1" ht="47.25">
      <c r="B3068" s="1"/>
      <c r="C3068" s="351">
        <v>8714</v>
      </c>
      <c r="D3068" s="352" t="s">
        <v>3133</v>
      </c>
      <c r="E3068" s="353" t="s">
        <v>122</v>
      </c>
      <c r="F3068" s="354">
        <v>171936</v>
      </c>
      <c r="G3068" s="288" t="s">
        <v>117</v>
      </c>
      <c r="H3068" s="288"/>
      <c r="I3068" s="1"/>
      <c r="J3068" s="549"/>
      <c r="K3068" s="10"/>
      <c r="L3068" s="1"/>
      <c r="M3068" s="548"/>
      <c r="N3068" s="548"/>
    </row>
    <row r="3069" spans="2:14" s="5" customFormat="1" ht="78.75">
      <c r="B3069" s="1"/>
      <c r="C3069" s="351">
        <v>8715</v>
      </c>
      <c r="D3069" s="352" t="s">
        <v>3134</v>
      </c>
      <c r="E3069" s="353" t="s">
        <v>125</v>
      </c>
      <c r="F3069" s="354">
        <v>435525</v>
      </c>
      <c r="G3069" s="288" t="s">
        <v>117</v>
      </c>
      <c r="H3069" s="288" t="s">
        <v>145</v>
      </c>
      <c r="I3069" s="1"/>
      <c r="J3069" s="549"/>
      <c r="K3069" s="10"/>
      <c r="L3069" s="1"/>
      <c r="M3069" s="548"/>
      <c r="N3069" s="548"/>
    </row>
    <row r="3070" spans="2:14" s="5" customFormat="1" ht="31.5">
      <c r="B3070" s="1"/>
      <c r="C3070" s="351">
        <v>8716</v>
      </c>
      <c r="D3070" s="352" t="s">
        <v>3135</v>
      </c>
      <c r="E3070" s="353" t="s">
        <v>122</v>
      </c>
      <c r="F3070" s="354">
        <v>55626</v>
      </c>
      <c r="G3070" s="288" t="s">
        <v>117</v>
      </c>
      <c r="H3070" s="288"/>
      <c r="I3070" s="1"/>
      <c r="J3070" s="549"/>
      <c r="K3070" s="10"/>
      <c r="L3070" s="1"/>
      <c r="M3070" s="548"/>
      <c r="N3070" s="548"/>
    </row>
    <row r="3071" spans="2:14" s="5" customFormat="1" ht="78.75">
      <c r="B3071" s="1"/>
      <c r="C3071" s="351">
        <v>8717</v>
      </c>
      <c r="D3071" s="352" t="s">
        <v>3136</v>
      </c>
      <c r="E3071" s="353" t="s">
        <v>125</v>
      </c>
      <c r="F3071" s="354">
        <v>715580</v>
      </c>
      <c r="G3071" s="288" t="s">
        <v>117</v>
      </c>
      <c r="H3071" s="288" t="s">
        <v>145</v>
      </c>
      <c r="I3071" s="1"/>
      <c r="J3071" s="549"/>
      <c r="K3071" s="10"/>
      <c r="L3071" s="1"/>
      <c r="M3071" s="548"/>
      <c r="N3071" s="548"/>
    </row>
    <row r="3072" spans="2:14" s="5" customFormat="1" ht="31.5">
      <c r="B3072" s="1"/>
      <c r="C3072" s="351">
        <v>8718</v>
      </c>
      <c r="D3072" s="352" t="s">
        <v>3137</v>
      </c>
      <c r="E3072" s="353" t="s">
        <v>125</v>
      </c>
      <c r="F3072" s="354">
        <v>1606252</v>
      </c>
      <c r="G3072" s="288" t="s">
        <v>117</v>
      </c>
      <c r="H3072" s="288"/>
      <c r="I3072" s="1"/>
      <c r="J3072" s="549"/>
      <c r="K3072" s="10"/>
      <c r="L3072" s="1"/>
      <c r="M3072" s="548"/>
      <c r="N3072" s="548"/>
    </row>
    <row r="3073" spans="2:14" s="5" customFormat="1" ht="94.5">
      <c r="B3073" s="1"/>
      <c r="C3073" s="351">
        <v>8719</v>
      </c>
      <c r="D3073" s="352" t="s">
        <v>3138</v>
      </c>
      <c r="E3073" s="353" t="s">
        <v>125</v>
      </c>
      <c r="F3073" s="354">
        <v>1236500</v>
      </c>
      <c r="G3073" s="288" t="s">
        <v>117</v>
      </c>
      <c r="H3073" s="288"/>
      <c r="I3073" s="1"/>
      <c r="J3073" s="549"/>
      <c r="K3073" s="10"/>
      <c r="L3073" s="1"/>
      <c r="M3073" s="548"/>
      <c r="N3073" s="548"/>
    </row>
    <row r="3074" spans="2:14" s="5" customFormat="1" ht="78.75">
      <c r="B3074" s="1"/>
      <c r="C3074" s="351">
        <v>8720</v>
      </c>
      <c r="D3074" s="352" t="s">
        <v>3139</v>
      </c>
      <c r="E3074" s="353" t="s">
        <v>125</v>
      </c>
      <c r="F3074" s="354">
        <v>610409</v>
      </c>
      <c r="G3074" s="288" t="s">
        <v>117</v>
      </c>
      <c r="H3074" s="288"/>
      <c r="I3074" s="1"/>
      <c r="J3074" s="549"/>
      <c r="K3074" s="10"/>
      <c r="L3074" s="1"/>
      <c r="M3074" s="548"/>
      <c r="N3074" s="548"/>
    </row>
    <row r="3075" spans="2:14" s="5" customFormat="1" ht="31.5">
      <c r="B3075" s="1"/>
      <c r="C3075" s="351">
        <v>8722</v>
      </c>
      <c r="D3075" s="352" t="s">
        <v>3140</v>
      </c>
      <c r="E3075" s="353" t="s">
        <v>125</v>
      </c>
      <c r="F3075" s="354">
        <v>181561</v>
      </c>
      <c r="G3075" s="288" t="s">
        <v>117</v>
      </c>
      <c r="H3075" s="288"/>
      <c r="I3075" s="1"/>
      <c r="J3075" s="549"/>
      <c r="K3075" s="10"/>
      <c r="L3075" s="1"/>
      <c r="M3075" s="548"/>
      <c r="N3075" s="548"/>
    </row>
    <row r="3076" spans="2:14" s="5" customFormat="1" ht="78.75">
      <c r="B3076" s="1"/>
      <c r="C3076" s="351">
        <v>8723</v>
      </c>
      <c r="D3076" s="352" t="s">
        <v>3141</v>
      </c>
      <c r="E3076" s="353" t="s">
        <v>122</v>
      </c>
      <c r="F3076" s="354">
        <v>170279</v>
      </c>
      <c r="G3076" s="288" t="s">
        <v>117</v>
      </c>
      <c r="H3076" s="288" t="s">
        <v>145</v>
      </c>
      <c r="I3076" s="1"/>
      <c r="J3076" s="549"/>
      <c r="K3076" s="10"/>
      <c r="L3076" s="1"/>
      <c r="M3076" s="548"/>
      <c r="N3076" s="548"/>
    </row>
    <row r="3077" spans="2:14" s="5" customFormat="1" ht="63">
      <c r="B3077" s="1"/>
      <c r="C3077" s="351">
        <v>8724</v>
      </c>
      <c r="D3077" s="352" t="s">
        <v>3142</v>
      </c>
      <c r="E3077" s="353" t="s">
        <v>125</v>
      </c>
      <c r="F3077" s="354">
        <v>132000</v>
      </c>
      <c r="G3077" s="288" t="s">
        <v>117</v>
      </c>
      <c r="H3077" s="288"/>
      <c r="I3077" s="1"/>
      <c r="J3077" s="549"/>
      <c r="K3077" s="10"/>
      <c r="L3077" s="1"/>
      <c r="M3077" s="548"/>
      <c r="N3077" s="548"/>
    </row>
    <row r="3078" spans="2:14" s="5" customFormat="1" ht="94.5">
      <c r="B3078" s="1"/>
      <c r="C3078" s="351">
        <v>8725</v>
      </c>
      <c r="D3078" s="352" t="s">
        <v>3143</v>
      </c>
      <c r="E3078" s="353" t="s">
        <v>122</v>
      </c>
      <c r="F3078" s="354">
        <v>32690</v>
      </c>
      <c r="G3078" s="288" t="s">
        <v>117</v>
      </c>
      <c r="H3078" s="288"/>
      <c r="I3078" s="1"/>
      <c r="J3078" s="549"/>
      <c r="K3078" s="10"/>
      <c r="L3078" s="1"/>
      <c r="M3078" s="548"/>
      <c r="N3078" s="548"/>
    </row>
    <row r="3079" spans="2:14" s="5" customFormat="1" ht="110.25">
      <c r="B3079" s="1"/>
      <c r="C3079" s="351">
        <v>8726</v>
      </c>
      <c r="D3079" s="352" t="s">
        <v>3144</v>
      </c>
      <c r="E3079" s="353" t="s">
        <v>125</v>
      </c>
      <c r="F3079" s="354">
        <v>828170</v>
      </c>
      <c r="G3079" s="288" t="s">
        <v>117</v>
      </c>
      <c r="H3079" s="288" t="s">
        <v>145</v>
      </c>
      <c r="I3079" s="1"/>
      <c r="J3079" s="549"/>
      <c r="K3079" s="10"/>
      <c r="L3079" s="1"/>
      <c r="M3079" s="548"/>
      <c r="N3079" s="548"/>
    </row>
    <row r="3080" spans="2:14" s="5" customFormat="1" ht="47.25">
      <c r="B3080" s="1"/>
      <c r="C3080" s="351">
        <v>8727</v>
      </c>
      <c r="D3080" s="352" t="s">
        <v>3145</v>
      </c>
      <c r="E3080" s="353" t="s">
        <v>116</v>
      </c>
      <c r="F3080" s="354">
        <v>390766</v>
      </c>
      <c r="G3080" s="288" t="s">
        <v>117</v>
      </c>
      <c r="H3080" s="288"/>
      <c r="I3080" s="1"/>
      <c r="J3080" s="549"/>
      <c r="K3080" s="10"/>
      <c r="L3080" s="1"/>
      <c r="M3080" s="548"/>
      <c r="N3080" s="548"/>
    </row>
    <row r="3081" spans="2:14" s="5" customFormat="1" ht="63">
      <c r="B3081" s="1"/>
      <c r="C3081" s="351">
        <v>8728</v>
      </c>
      <c r="D3081" s="352" t="s">
        <v>3146</v>
      </c>
      <c r="E3081" s="353" t="s">
        <v>122</v>
      </c>
      <c r="F3081" s="354">
        <v>424977</v>
      </c>
      <c r="G3081" s="288" t="s">
        <v>117</v>
      </c>
      <c r="H3081" s="288"/>
      <c r="I3081" s="1"/>
      <c r="J3081" s="549"/>
      <c r="K3081" s="10"/>
      <c r="L3081" s="1"/>
      <c r="M3081" s="548"/>
      <c r="N3081" s="548"/>
    </row>
    <row r="3082" spans="2:14" s="5" customFormat="1" ht="63">
      <c r="B3082" s="1"/>
      <c r="C3082" s="351">
        <v>8729</v>
      </c>
      <c r="D3082" s="352" t="s">
        <v>3147</v>
      </c>
      <c r="E3082" s="353" t="s">
        <v>122</v>
      </c>
      <c r="F3082" s="354">
        <v>851926</v>
      </c>
      <c r="G3082" s="288" t="s">
        <v>117</v>
      </c>
      <c r="H3082" s="288"/>
      <c r="I3082" s="1"/>
      <c r="J3082" s="549"/>
      <c r="K3082" s="10"/>
      <c r="L3082" s="1"/>
      <c r="M3082" s="548"/>
      <c r="N3082" s="548"/>
    </row>
    <row r="3083" spans="2:14" s="5" customFormat="1" ht="94.5">
      <c r="B3083" s="1"/>
      <c r="C3083" s="351">
        <v>8730</v>
      </c>
      <c r="D3083" s="352" t="s">
        <v>3148</v>
      </c>
      <c r="E3083" s="353" t="s">
        <v>125</v>
      </c>
      <c r="F3083" s="354">
        <v>4885003</v>
      </c>
      <c r="G3083" s="288" t="s">
        <v>117</v>
      </c>
      <c r="H3083" s="288"/>
      <c r="I3083" s="1"/>
      <c r="J3083" s="549"/>
      <c r="K3083" s="10"/>
      <c r="L3083" s="1"/>
      <c r="M3083" s="548"/>
      <c r="N3083" s="548"/>
    </row>
    <row r="3084" spans="2:14" s="5" customFormat="1" ht="110.25">
      <c r="B3084" s="1"/>
      <c r="C3084" s="351">
        <v>8731</v>
      </c>
      <c r="D3084" s="352" t="s">
        <v>3149</v>
      </c>
      <c r="E3084" s="353" t="s">
        <v>125</v>
      </c>
      <c r="F3084" s="354">
        <v>227525</v>
      </c>
      <c r="G3084" s="288" t="s">
        <v>117</v>
      </c>
      <c r="H3084" s="288" t="s">
        <v>145</v>
      </c>
      <c r="I3084" s="1"/>
      <c r="J3084" s="549"/>
      <c r="K3084" s="10"/>
      <c r="L3084" s="1"/>
      <c r="M3084" s="548"/>
      <c r="N3084" s="548"/>
    </row>
    <row r="3085" spans="2:14" s="5" customFormat="1" ht="110.25">
      <c r="B3085" s="1"/>
      <c r="C3085" s="351">
        <v>8732</v>
      </c>
      <c r="D3085" s="352" t="s">
        <v>3150</v>
      </c>
      <c r="E3085" s="353" t="s">
        <v>125</v>
      </c>
      <c r="F3085" s="354">
        <v>384550</v>
      </c>
      <c r="G3085" s="288" t="s">
        <v>117</v>
      </c>
      <c r="H3085" s="288" t="s">
        <v>145</v>
      </c>
      <c r="I3085" s="1"/>
      <c r="J3085" s="549"/>
      <c r="K3085" s="10"/>
      <c r="L3085" s="1"/>
      <c r="M3085" s="548"/>
      <c r="N3085" s="548"/>
    </row>
    <row r="3086" spans="2:14" s="5" customFormat="1" ht="47.25">
      <c r="B3086" s="1"/>
      <c r="C3086" s="351">
        <v>8733</v>
      </c>
      <c r="D3086" s="352" t="s">
        <v>3151</v>
      </c>
      <c r="E3086" s="353" t="s">
        <v>122</v>
      </c>
      <c r="F3086" s="354">
        <v>207149</v>
      </c>
      <c r="G3086" s="288" t="s">
        <v>117</v>
      </c>
      <c r="H3086" s="288"/>
      <c r="I3086" s="1"/>
      <c r="J3086" s="549"/>
      <c r="K3086" s="10"/>
      <c r="L3086" s="1"/>
      <c r="M3086" s="548"/>
      <c r="N3086" s="548"/>
    </row>
    <row r="3087" spans="2:14" s="5" customFormat="1" ht="47.25">
      <c r="B3087" s="1"/>
      <c r="C3087" s="351">
        <v>8734</v>
      </c>
      <c r="D3087" s="352" t="s">
        <v>3152</v>
      </c>
      <c r="E3087" s="353" t="s">
        <v>122</v>
      </c>
      <c r="F3087" s="354">
        <v>262885</v>
      </c>
      <c r="G3087" s="288" t="s">
        <v>117</v>
      </c>
      <c r="H3087" s="288"/>
      <c r="I3087" s="1"/>
      <c r="J3087" s="549"/>
      <c r="K3087" s="10"/>
      <c r="L3087" s="1"/>
      <c r="M3087" s="548"/>
      <c r="N3087" s="548"/>
    </row>
    <row r="3088" spans="2:14" s="5" customFormat="1" ht="47.25">
      <c r="B3088" s="1"/>
      <c r="C3088" s="351">
        <v>8735</v>
      </c>
      <c r="D3088" s="352" t="s">
        <v>3153</v>
      </c>
      <c r="E3088" s="353" t="s">
        <v>122</v>
      </c>
      <c r="F3088" s="354">
        <v>561612</v>
      </c>
      <c r="G3088" s="288" t="s">
        <v>117</v>
      </c>
      <c r="H3088" s="288"/>
      <c r="I3088" s="1"/>
      <c r="J3088" s="549"/>
      <c r="K3088" s="10"/>
      <c r="L3088" s="1"/>
      <c r="M3088" s="548"/>
      <c r="N3088" s="548"/>
    </row>
    <row r="3089" spans="2:14" s="5" customFormat="1" ht="47.25">
      <c r="B3089" s="1"/>
      <c r="C3089" s="351">
        <v>8736</v>
      </c>
      <c r="D3089" s="352" t="s">
        <v>3154</v>
      </c>
      <c r="E3089" s="353" t="s">
        <v>122</v>
      </c>
      <c r="F3089" s="354">
        <v>282792</v>
      </c>
      <c r="G3089" s="288" t="s">
        <v>117</v>
      </c>
      <c r="H3089" s="288"/>
      <c r="I3089" s="1"/>
      <c r="J3089" s="549"/>
      <c r="K3089" s="10"/>
      <c r="L3089" s="1"/>
      <c r="M3089" s="548"/>
      <c r="N3089" s="548"/>
    </row>
    <row r="3090" spans="2:14" s="5" customFormat="1" ht="31.5">
      <c r="B3090" s="1"/>
      <c r="C3090" s="351">
        <v>8737</v>
      </c>
      <c r="D3090" s="352" t="s">
        <v>3155</v>
      </c>
      <c r="E3090" s="353" t="s">
        <v>125</v>
      </c>
      <c r="F3090" s="354">
        <v>6850</v>
      </c>
      <c r="G3090" s="288" t="s">
        <v>117</v>
      </c>
      <c r="H3090" s="288"/>
      <c r="I3090" s="1"/>
      <c r="J3090" s="549"/>
      <c r="K3090" s="10"/>
      <c r="L3090" s="1"/>
      <c r="M3090" s="548"/>
      <c r="N3090" s="548"/>
    </row>
    <row r="3091" spans="2:14" s="5" customFormat="1" ht="63">
      <c r="B3091" s="1"/>
      <c r="C3091" s="351">
        <v>8738</v>
      </c>
      <c r="D3091" s="352" t="s">
        <v>3156</v>
      </c>
      <c r="E3091" s="353" t="s">
        <v>125</v>
      </c>
      <c r="F3091" s="354">
        <v>297400</v>
      </c>
      <c r="G3091" s="288" t="s">
        <v>117</v>
      </c>
      <c r="H3091" s="288"/>
      <c r="I3091" s="1"/>
      <c r="J3091" s="549"/>
      <c r="K3091" s="10"/>
      <c r="L3091" s="1"/>
      <c r="M3091" s="548"/>
      <c r="N3091" s="548"/>
    </row>
    <row r="3092" spans="2:14" s="5" customFormat="1" ht="47.25">
      <c r="B3092" s="1"/>
      <c r="C3092" s="351">
        <v>8739</v>
      </c>
      <c r="D3092" s="352" t="s">
        <v>3157</v>
      </c>
      <c r="E3092" s="353" t="s">
        <v>122</v>
      </c>
      <c r="F3092" s="354">
        <v>151623</v>
      </c>
      <c r="G3092" s="288" t="s">
        <v>117</v>
      </c>
      <c r="H3092" s="288"/>
      <c r="I3092" s="1"/>
      <c r="J3092" s="549"/>
      <c r="K3092" s="10"/>
      <c r="L3092" s="1"/>
      <c r="M3092" s="548"/>
      <c r="N3092" s="548"/>
    </row>
    <row r="3093" spans="2:14" s="5" customFormat="1" ht="47.25">
      <c r="B3093" s="1"/>
      <c r="C3093" s="351">
        <v>8740</v>
      </c>
      <c r="D3093" s="352" t="s">
        <v>3158</v>
      </c>
      <c r="E3093" s="353" t="s">
        <v>122</v>
      </c>
      <c r="F3093" s="354">
        <v>318076</v>
      </c>
      <c r="G3093" s="288" t="s">
        <v>117</v>
      </c>
      <c r="H3093" s="288"/>
      <c r="I3093" s="1"/>
      <c r="J3093" s="549"/>
      <c r="K3093" s="10"/>
      <c r="L3093" s="1"/>
      <c r="M3093" s="548"/>
      <c r="N3093" s="548"/>
    </row>
    <row r="3094" spans="2:14" s="5" customFormat="1" ht="47.25">
      <c r="B3094" s="1"/>
      <c r="C3094" s="351">
        <v>8741</v>
      </c>
      <c r="D3094" s="352" t="s">
        <v>3159</v>
      </c>
      <c r="E3094" s="353" t="s">
        <v>122</v>
      </c>
      <c r="F3094" s="354">
        <v>95942</v>
      </c>
      <c r="G3094" s="288" t="s">
        <v>117</v>
      </c>
      <c r="H3094" s="288"/>
      <c r="I3094" s="1"/>
      <c r="J3094" s="549"/>
      <c r="K3094" s="10"/>
      <c r="L3094" s="1"/>
      <c r="M3094" s="548"/>
      <c r="N3094" s="548"/>
    </row>
    <row r="3095" spans="2:14" s="5" customFormat="1" ht="47.25">
      <c r="B3095" s="1"/>
      <c r="C3095" s="351">
        <v>8742</v>
      </c>
      <c r="D3095" s="352" t="s">
        <v>3160</v>
      </c>
      <c r="E3095" s="353" t="s">
        <v>122</v>
      </c>
      <c r="F3095" s="354">
        <v>227267</v>
      </c>
      <c r="G3095" s="288" t="s">
        <v>117</v>
      </c>
      <c r="H3095" s="288"/>
      <c r="I3095" s="1"/>
      <c r="J3095" s="549"/>
      <c r="K3095" s="10"/>
      <c r="L3095" s="1"/>
      <c r="M3095" s="548"/>
      <c r="N3095" s="548"/>
    </row>
    <row r="3096" spans="2:14" s="5" customFormat="1" ht="110.25">
      <c r="B3096" s="1"/>
      <c r="C3096" s="351">
        <v>8743</v>
      </c>
      <c r="D3096" s="352" t="s">
        <v>3161</v>
      </c>
      <c r="E3096" s="353" t="s">
        <v>125</v>
      </c>
      <c r="F3096" s="354">
        <v>3833747</v>
      </c>
      <c r="G3096" s="288" t="s">
        <v>117</v>
      </c>
      <c r="H3096" s="288" t="s">
        <v>145</v>
      </c>
      <c r="I3096" s="1"/>
      <c r="J3096" s="549"/>
      <c r="K3096" s="10"/>
      <c r="L3096" s="1"/>
      <c r="M3096" s="548"/>
      <c r="N3096" s="548"/>
    </row>
    <row r="3097" spans="2:14" s="5" customFormat="1" ht="110.25">
      <c r="B3097" s="1"/>
      <c r="C3097" s="351">
        <v>8744</v>
      </c>
      <c r="D3097" s="352" t="s">
        <v>3162</v>
      </c>
      <c r="E3097" s="353" t="s">
        <v>125</v>
      </c>
      <c r="F3097" s="354">
        <v>1797432</v>
      </c>
      <c r="G3097" s="288" t="s">
        <v>117</v>
      </c>
      <c r="H3097" s="288"/>
      <c r="I3097" s="1"/>
      <c r="J3097" s="549"/>
      <c r="K3097" s="10"/>
      <c r="L3097" s="1"/>
      <c r="M3097" s="548"/>
      <c r="N3097" s="548"/>
    </row>
    <row r="3098" spans="2:14" s="5" customFormat="1" ht="78.75">
      <c r="B3098" s="1"/>
      <c r="C3098" s="351">
        <v>8745</v>
      </c>
      <c r="D3098" s="352" t="s">
        <v>3163</v>
      </c>
      <c r="E3098" s="353" t="s">
        <v>125</v>
      </c>
      <c r="F3098" s="354">
        <v>2913291</v>
      </c>
      <c r="G3098" s="288" t="s">
        <v>117</v>
      </c>
      <c r="H3098" s="288" t="s">
        <v>145</v>
      </c>
      <c r="I3098" s="1"/>
      <c r="J3098" s="549"/>
      <c r="K3098" s="10"/>
      <c r="L3098" s="1"/>
      <c r="M3098" s="548"/>
      <c r="N3098" s="548"/>
    </row>
    <row r="3099" spans="2:14" s="5" customFormat="1" ht="78.75">
      <c r="B3099" s="1"/>
      <c r="C3099" s="351">
        <v>8746</v>
      </c>
      <c r="D3099" s="352" t="s">
        <v>3164</v>
      </c>
      <c r="E3099" s="353" t="s">
        <v>125</v>
      </c>
      <c r="F3099" s="354">
        <v>785470</v>
      </c>
      <c r="G3099" s="288" t="s">
        <v>117</v>
      </c>
      <c r="H3099" s="288" t="s">
        <v>145</v>
      </c>
      <c r="I3099" s="1"/>
      <c r="J3099" s="549"/>
      <c r="K3099" s="10"/>
      <c r="L3099" s="1"/>
      <c r="M3099" s="548"/>
      <c r="N3099" s="548"/>
    </row>
    <row r="3100" spans="2:14" s="5" customFormat="1" ht="78.75">
      <c r="B3100" s="1"/>
      <c r="C3100" s="351">
        <v>8747</v>
      </c>
      <c r="D3100" s="352" t="s">
        <v>3165</v>
      </c>
      <c r="E3100" s="353" t="s">
        <v>125</v>
      </c>
      <c r="F3100" s="354">
        <v>512305</v>
      </c>
      <c r="G3100" s="288" t="s">
        <v>117</v>
      </c>
      <c r="H3100" s="288" t="s">
        <v>145</v>
      </c>
      <c r="I3100" s="1"/>
      <c r="J3100" s="549"/>
      <c r="K3100" s="10"/>
      <c r="L3100" s="1"/>
      <c r="M3100" s="548"/>
      <c r="N3100" s="548"/>
    </row>
    <row r="3101" spans="2:14" s="5" customFormat="1" ht="31.5">
      <c r="B3101" s="1"/>
      <c r="C3101" s="351">
        <v>8748</v>
      </c>
      <c r="D3101" s="352" t="s">
        <v>3166</v>
      </c>
      <c r="E3101" s="353" t="s">
        <v>125</v>
      </c>
      <c r="F3101" s="354">
        <v>445726</v>
      </c>
      <c r="G3101" s="288" t="s">
        <v>117</v>
      </c>
      <c r="H3101" s="288"/>
      <c r="I3101" s="1"/>
      <c r="J3101" s="549"/>
      <c r="K3101" s="10"/>
      <c r="L3101" s="1"/>
      <c r="M3101" s="548"/>
      <c r="N3101" s="548"/>
    </row>
    <row r="3102" spans="2:14" s="5" customFormat="1" ht="31.5">
      <c r="B3102" s="1"/>
      <c r="C3102" s="351">
        <v>8749</v>
      </c>
      <c r="D3102" s="352" t="s">
        <v>3167</v>
      </c>
      <c r="E3102" s="353" t="s">
        <v>125</v>
      </c>
      <c r="F3102" s="354">
        <v>181713</v>
      </c>
      <c r="G3102" s="288" t="s">
        <v>117</v>
      </c>
      <c r="H3102" s="288"/>
      <c r="I3102" s="1"/>
      <c r="J3102" s="549"/>
      <c r="K3102" s="10"/>
      <c r="L3102" s="1"/>
      <c r="M3102" s="548"/>
      <c r="N3102" s="548"/>
    </row>
    <row r="3103" spans="2:14" s="5" customFormat="1" ht="31.5">
      <c r="B3103" s="1"/>
      <c r="C3103" s="351">
        <v>8750</v>
      </c>
      <c r="D3103" s="352" t="s">
        <v>3168</v>
      </c>
      <c r="E3103" s="353" t="s">
        <v>125</v>
      </c>
      <c r="F3103" s="354">
        <v>1178793</v>
      </c>
      <c r="G3103" s="288" t="s">
        <v>117</v>
      </c>
      <c r="H3103" s="288"/>
      <c r="I3103" s="1"/>
      <c r="J3103" s="549"/>
      <c r="K3103" s="10"/>
      <c r="L3103" s="1"/>
      <c r="M3103" s="548"/>
      <c r="N3103" s="548"/>
    </row>
    <row r="3104" spans="2:14" s="5" customFormat="1" ht="47.25">
      <c r="B3104" s="1"/>
      <c r="C3104" s="351">
        <v>8753</v>
      </c>
      <c r="D3104" s="352" t="s">
        <v>3169</v>
      </c>
      <c r="E3104" s="353" t="s">
        <v>125</v>
      </c>
      <c r="F3104" s="354">
        <v>143102</v>
      </c>
      <c r="G3104" s="288" t="s">
        <v>117</v>
      </c>
      <c r="H3104" s="288"/>
      <c r="I3104" s="1"/>
      <c r="J3104" s="549"/>
      <c r="K3104" s="10"/>
      <c r="L3104" s="1"/>
      <c r="M3104" s="548"/>
      <c r="N3104" s="548"/>
    </row>
    <row r="3105" spans="2:14" s="5" customFormat="1" ht="31.5">
      <c r="B3105" s="1"/>
      <c r="C3105" s="351">
        <v>8754</v>
      </c>
      <c r="D3105" s="352" t="s">
        <v>3170</v>
      </c>
      <c r="E3105" s="353" t="s">
        <v>125</v>
      </c>
      <c r="F3105" s="354">
        <v>65395</v>
      </c>
      <c r="G3105" s="288" t="s">
        <v>117</v>
      </c>
      <c r="H3105" s="288"/>
      <c r="I3105" s="1"/>
      <c r="J3105" s="549"/>
      <c r="K3105" s="10"/>
      <c r="L3105" s="1"/>
      <c r="M3105" s="548"/>
      <c r="N3105" s="548"/>
    </row>
    <row r="3106" spans="2:14" s="5" customFormat="1" ht="47.25">
      <c r="B3106" s="1"/>
      <c r="C3106" s="351">
        <v>8755</v>
      </c>
      <c r="D3106" s="352" t="s">
        <v>3171</v>
      </c>
      <c r="E3106" s="353" t="s">
        <v>125</v>
      </c>
      <c r="F3106" s="354">
        <v>15605</v>
      </c>
      <c r="G3106" s="288" t="s">
        <v>117</v>
      </c>
      <c r="H3106" s="288"/>
      <c r="I3106" s="1"/>
      <c r="J3106" s="549"/>
      <c r="K3106" s="10"/>
      <c r="L3106" s="1"/>
      <c r="M3106" s="548"/>
      <c r="N3106" s="548"/>
    </row>
    <row r="3107" spans="2:14" s="5" customFormat="1" ht="110.25">
      <c r="B3107" s="1"/>
      <c r="C3107" s="351">
        <v>8756</v>
      </c>
      <c r="D3107" s="352" t="s">
        <v>3172</v>
      </c>
      <c r="E3107" s="353" t="s">
        <v>125</v>
      </c>
      <c r="F3107" s="354">
        <v>15605</v>
      </c>
      <c r="G3107" s="288" t="s">
        <v>117</v>
      </c>
      <c r="H3107" s="288"/>
      <c r="I3107" s="1"/>
      <c r="J3107" s="549"/>
      <c r="K3107" s="10"/>
      <c r="L3107" s="1"/>
      <c r="M3107" s="548"/>
      <c r="N3107" s="548"/>
    </row>
    <row r="3108" spans="2:14" s="5" customFormat="1" ht="47.25">
      <c r="B3108" s="1"/>
      <c r="C3108" s="351">
        <v>8764</v>
      </c>
      <c r="D3108" s="352" t="s">
        <v>3173</v>
      </c>
      <c r="E3108" s="353" t="s">
        <v>1215</v>
      </c>
      <c r="F3108" s="354">
        <v>3274</v>
      </c>
      <c r="G3108" s="288" t="s">
        <v>117</v>
      </c>
      <c r="H3108" s="288"/>
      <c r="I3108" s="1"/>
      <c r="J3108" s="549"/>
      <c r="K3108" s="10"/>
      <c r="L3108" s="1"/>
      <c r="M3108" s="548"/>
      <c r="N3108" s="548"/>
    </row>
    <row r="3109" spans="2:14" s="5" customFormat="1" ht="31.5">
      <c r="B3109" s="1"/>
      <c r="C3109" s="351">
        <v>8765</v>
      </c>
      <c r="D3109" s="352" t="s">
        <v>3174</v>
      </c>
      <c r="E3109" s="353" t="s">
        <v>1215</v>
      </c>
      <c r="F3109" s="354">
        <v>6222</v>
      </c>
      <c r="G3109" s="288" t="s">
        <v>117</v>
      </c>
      <c r="H3109" s="288"/>
      <c r="I3109" s="1"/>
      <c r="J3109" s="549"/>
      <c r="K3109" s="10"/>
      <c r="L3109" s="1"/>
      <c r="M3109" s="548"/>
      <c r="N3109" s="548"/>
    </row>
    <row r="3110" spans="2:14" s="5" customFormat="1" ht="63">
      <c r="B3110" s="1"/>
      <c r="C3110" s="351">
        <v>8766</v>
      </c>
      <c r="D3110" s="352" t="s">
        <v>3175</v>
      </c>
      <c r="E3110" s="353" t="s">
        <v>1215</v>
      </c>
      <c r="F3110" s="354">
        <v>8250</v>
      </c>
      <c r="G3110" s="288" t="s">
        <v>117</v>
      </c>
      <c r="H3110" s="288"/>
      <c r="I3110" s="1"/>
      <c r="J3110" s="549"/>
      <c r="K3110" s="10"/>
      <c r="L3110" s="1"/>
      <c r="M3110" s="548"/>
      <c r="N3110" s="548"/>
    </row>
    <row r="3111" spans="2:14" s="5" customFormat="1" ht="63">
      <c r="B3111" s="1"/>
      <c r="C3111" s="351">
        <v>8768</v>
      </c>
      <c r="D3111" s="352" t="s">
        <v>3176</v>
      </c>
      <c r="E3111" s="353" t="s">
        <v>1215</v>
      </c>
      <c r="F3111" s="354">
        <v>78750</v>
      </c>
      <c r="G3111" s="288" t="s">
        <v>117</v>
      </c>
      <c r="H3111" s="288"/>
      <c r="I3111" s="1"/>
      <c r="J3111" s="549"/>
      <c r="K3111" s="10"/>
      <c r="L3111" s="1"/>
      <c r="M3111" s="548"/>
      <c r="N3111" s="548"/>
    </row>
    <row r="3112" spans="2:14" s="5" customFormat="1" ht="47.25">
      <c r="B3112" s="1"/>
      <c r="C3112" s="351">
        <v>8771</v>
      </c>
      <c r="D3112" s="352" t="s">
        <v>3177</v>
      </c>
      <c r="E3112" s="353" t="s">
        <v>1215</v>
      </c>
      <c r="F3112" s="354">
        <v>11993</v>
      </c>
      <c r="G3112" s="288" t="s">
        <v>117</v>
      </c>
      <c r="H3112" s="288"/>
      <c r="I3112" s="1"/>
      <c r="J3112" s="549"/>
      <c r="K3112" s="10"/>
      <c r="L3112" s="1"/>
      <c r="M3112" s="548"/>
      <c r="N3112" s="548"/>
    </row>
    <row r="3113" spans="2:14" s="5" customFormat="1" ht="47.25">
      <c r="B3113" s="1"/>
      <c r="C3113" s="351">
        <v>8772</v>
      </c>
      <c r="D3113" s="352" t="s">
        <v>3178</v>
      </c>
      <c r="E3113" s="353" t="s">
        <v>1215</v>
      </c>
      <c r="F3113" s="354">
        <v>7493</v>
      </c>
      <c r="G3113" s="288" t="s">
        <v>117</v>
      </c>
      <c r="H3113" s="288"/>
      <c r="I3113" s="1"/>
      <c r="J3113" s="549"/>
      <c r="K3113" s="10"/>
      <c r="L3113" s="1"/>
      <c r="M3113" s="548"/>
      <c r="N3113" s="548"/>
    </row>
    <row r="3114" spans="2:14" s="5" customFormat="1" ht="157.5">
      <c r="B3114" s="1"/>
      <c r="C3114" s="351">
        <v>8773</v>
      </c>
      <c r="D3114" s="352" t="s">
        <v>3179</v>
      </c>
      <c r="E3114" s="353" t="s">
        <v>1215</v>
      </c>
      <c r="F3114" s="354">
        <v>563917</v>
      </c>
      <c r="G3114" s="288" t="s">
        <v>117</v>
      </c>
      <c r="H3114" s="288"/>
      <c r="I3114" s="1"/>
      <c r="J3114" s="549"/>
      <c r="K3114" s="10"/>
      <c r="L3114" s="1"/>
      <c r="M3114" s="548"/>
      <c r="N3114" s="548"/>
    </row>
    <row r="3115" spans="2:14" s="5" customFormat="1" ht="126">
      <c r="B3115" s="1"/>
      <c r="C3115" s="351">
        <v>8774</v>
      </c>
      <c r="D3115" s="352" t="s">
        <v>3180</v>
      </c>
      <c r="E3115" s="353" t="s">
        <v>1215</v>
      </c>
      <c r="F3115" s="354">
        <v>401167</v>
      </c>
      <c r="G3115" s="288" t="s">
        <v>117</v>
      </c>
      <c r="H3115" s="288"/>
      <c r="I3115" s="1"/>
      <c r="J3115" s="549"/>
      <c r="K3115" s="10"/>
      <c r="L3115" s="1"/>
      <c r="M3115" s="548"/>
      <c r="N3115" s="548"/>
    </row>
    <row r="3116" spans="2:14" s="5" customFormat="1" ht="78.75">
      <c r="B3116" s="1"/>
      <c r="C3116" s="351">
        <v>8775</v>
      </c>
      <c r="D3116" s="352" t="s">
        <v>3181</v>
      </c>
      <c r="E3116" s="353" t="s">
        <v>1215</v>
      </c>
      <c r="F3116" s="354">
        <v>46152</v>
      </c>
      <c r="G3116" s="288" t="s">
        <v>117</v>
      </c>
      <c r="H3116" s="288"/>
      <c r="I3116" s="1"/>
      <c r="J3116" s="549"/>
      <c r="K3116" s="10"/>
      <c r="L3116" s="1"/>
      <c r="M3116" s="548"/>
      <c r="N3116" s="548"/>
    </row>
    <row r="3117" spans="2:14" s="5" customFormat="1" ht="78.75">
      <c r="B3117" s="1"/>
      <c r="C3117" s="351">
        <v>8776</v>
      </c>
      <c r="D3117" s="352" t="s">
        <v>3182</v>
      </c>
      <c r="E3117" s="353" t="s">
        <v>122</v>
      </c>
      <c r="F3117" s="354">
        <v>20749</v>
      </c>
      <c r="G3117" s="288" t="s">
        <v>117</v>
      </c>
      <c r="H3117" s="288"/>
      <c r="I3117" s="1"/>
      <c r="J3117" s="549"/>
      <c r="K3117" s="10"/>
      <c r="L3117" s="1"/>
      <c r="M3117" s="548"/>
      <c r="N3117" s="548"/>
    </row>
    <row r="3118" spans="2:14" s="5" customFormat="1" ht="25.5">
      <c r="B3118" s="1"/>
      <c r="C3118" s="351">
        <v>8779</v>
      </c>
      <c r="D3118" s="352" t="s">
        <v>3183</v>
      </c>
      <c r="E3118" s="353" t="s">
        <v>116</v>
      </c>
      <c r="F3118" s="354">
        <v>2567</v>
      </c>
      <c r="G3118" s="288" t="s">
        <v>117</v>
      </c>
      <c r="H3118" s="288"/>
      <c r="I3118" s="1"/>
      <c r="J3118" s="549"/>
      <c r="K3118" s="10"/>
      <c r="L3118" s="1"/>
      <c r="M3118" s="548"/>
      <c r="N3118" s="548"/>
    </row>
    <row r="3119" spans="2:14" s="5" customFormat="1" ht="47.25">
      <c r="B3119" s="1"/>
      <c r="C3119" s="351">
        <v>8780</v>
      </c>
      <c r="D3119" s="352" t="s">
        <v>3184</v>
      </c>
      <c r="E3119" s="353" t="s">
        <v>119</v>
      </c>
      <c r="F3119" s="354">
        <v>68826</v>
      </c>
      <c r="G3119" s="288" t="s">
        <v>117</v>
      </c>
      <c r="H3119" s="288"/>
      <c r="I3119" s="1"/>
      <c r="J3119" s="549"/>
      <c r="K3119" s="10"/>
      <c r="L3119" s="1"/>
      <c r="M3119" s="548"/>
      <c r="N3119" s="548"/>
    </row>
    <row r="3120" spans="2:14" s="5" customFormat="1" ht="31.5">
      <c r="B3120" s="1"/>
      <c r="C3120" s="351">
        <v>8781</v>
      </c>
      <c r="D3120" s="352" t="s">
        <v>3185</v>
      </c>
      <c r="E3120" s="353" t="s">
        <v>125</v>
      </c>
      <c r="F3120" s="354">
        <v>2172740</v>
      </c>
      <c r="G3120" s="288" t="s">
        <v>117</v>
      </c>
      <c r="H3120" s="288"/>
      <c r="I3120" s="1"/>
      <c r="J3120" s="549"/>
      <c r="K3120" s="10"/>
      <c r="L3120" s="1"/>
      <c r="M3120" s="548"/>
      <c r="N3120" s="548"/>
    </row>
    <row r="3121" spans="2:14" s="5" customFormat="1" ht="31.5">
      <c r="B3121" s="1"/>
      <c r="C3121" s="351">
        <v>8782</v>
      </c>
      <c r="D3121" s="352" t="s">
        <v>3186</v>
      </c>
      <c r="E3121" s="353" t="s">
        <v>125</v>
      </c>
      <c r="F3121" s="354">
        <v>104034</v>
      </c>
      <c r="G3121" s="288" t="s">
        <v>117</v>
      </c>
      <c r="H3121" s="288"/>
      <c r="I3121" s="1"/>
      <c r="J3121" s="549"/>
      <c r="K3121" s="10"/>
      <c r="L3121" s="1"/>
      <c r="M3121" s="548"/>
      <c r="N3121" s="548"/>
    </row>
    <row r="3122" spans="2:14" s="5" customFormat="1" ht="94.5">
      <c r="B3122" s="1"/>
      <c r="C3122" s="351">
        <v>8785</v>
      </c>
      <c r="D3122" s="352" t="s">
        <v>3187</v>
      </c>
      <c r="E3122" s="353" t="s">
        <v>125</v>
      </c>
      <c r="F3122" s="354">
        <v>476904</v>
      </c>
      <c r="G3122" s="288" t="s">
        <v>117</v>
      </c>
      <c r="H3122" s="288"/>
      <c r="I3122" s="1"/>
      <c r="J3122" s="549"/>
      <c r="K3122" s="10"/>
      <c r="L3122" s="1"/>
      <c r="M3122" s="548"/>
      <c r="N3122" s="548"/>
    </row>
    <row r="3123" spans="2:14" s="5" customFormat="1" ht="78.75">
      <c r="B3123" s="1"/>
      <c r="C3123" s="351">
        <v>8786</v>
      </c>
      <c r="D3123" s="352" t="s">
        <v>3188</v>
      </c>
      <c r="E3123" s="353" t="s">
        <v>125</v>
      </c>
      <c r="F3123" s="354">
        <v>892992</v>
      </c>
      <c r="G3123" s="288" t="s">
        <v>117</v>
      </c>
      <c r="H3123" s="288"/>
      <c r="I3123" s="1"/>
      <c r="J3123" s="549"/>
      <c r="K3123" s="10"/>
      <c r="L3123" s="1"/>
      <c r="M3123" s="548"/>
      <c r="N3123" s="548"/>
    </row>
    <row r="3124" spans="2:14" s="5" customFormat="1" ht="94.5">
      <c r="B3124" s="1"/>
      <c r="C3124" s="351">
        <v>8787</v>
      </c>
      <c r="D3124" s="352" t="s">
        <v>3189</v>
      </c>
      <c r="E3124" s="353" t="s">
        <v>125</v>
      </c>
      <c r="F3124" s="354">
        <v>2555980</v>
      </c>
      <c r="G3124" s="288" t="s">
        <v>117</v>
      </c>
      <c r="H3124" s="288"/>
      <c r="I3124" s="1"/>
      <c r="J3124" s="549"/>
      <c r="K3124" s="10"/>
      <c r="L3124" s="1"/>
      <c r="M3124" s="548"/>
      <c r="N3124" s="548"/>
    </row>
    <row r="3125" spans="2:14" s="5" customFormat="1" ht="94.5">
      <c r="B3125" s="1"/>
      <c r="C3125" s="351">
        <v>8788</v>
      </c>
      <c r="D3125" s="352" t="s">
        <v>3190</v>
      </c>
      <c r="E3125" s="353" t="s">
        <v>125</v>
      </c>
      <c r="F3125" s="354">
        <v>2555980</v>
      </c>
      <c r="G3125" s="288" t="s">
        <v>117</v>
      </c>
      <c r="H3125" s="288"/>
      <c r="I3125" s="1"/>
      <c r="J3125" s="549"/>
      <c r="K3125" s="10"/>
      <c r="L3125" s="1"/>
      <c r="M3125" s="548"/>
      <c r="N3125" s="548"/>
    </row>
    <row r="3126" spans="2:14" s="5" customFormat="1" ht="31.5">
      <c r="B3126" s="1"/>
      <c r="C3126" s="351">
        <v>8789</v>
      </c>
      <c r="D3126" s="352" t="s">
        <v>3191</v>
      </c>
      <c r="E3126" s="353" t="s">
        <v>119</v>
      </c>
      <c r="F3126" s="354">
        <v>9496320</v>
      </c>
      <c r="G3126" s="288" t="s">
        <v>117</v>
      </c>
      <c r="H3126" s="288"/>
      <c r="I3126" s="1"/>
      <c r="J3126" s="549"/>
      <c r="K3126" s="10"/>
      <c r="L3126" s="1"/>
      <c r="M3126" s="548"/>
      <c r="N3126" s="548"/>
    </row>
    <row r="3127" spans="2:14" s="5" customFormat="1" ht="31.5">
      <c r="B3127" s="1"/>
      <c r="C3127" s="351">
        <v>8790</v>
      </c>
      <c r="D3127" s="352" t="s">
        <v>3192</v>
      </c>
      <c r="E3127" s="353" t="s">
        <v>119</v>
      </c>
      <c r="F3127" s="354">
        <v>1846320</v>
      </c>
      <c r="G3127" s="288" t="s">
        <v>117</v>
      </c>
      <c r="H3127" s="288"/>
      <c r="I3127" s="1"/>
      <c r="J3127" s="549"/>
      <c r="K3127" s="10"/>
      <c r="L3127" s="1"/>
      <c r="M3127" s="548"/>
      <c r="N3127" s="548"/>
    </row>
    <row r="3128" spans="2:14" s="5" customFormat="1" ht="47.25">
      <c r="B3128" s="1"/>
      <c r="C3128" s="351">
        <v>8791</v>
      </c>
      <c r="D3128" s="352" t="s">
        <v>3193</v>
      </c>
      <c r="E3128" s="353" t="s">
        <v>122</v>
      </c>
      <c r="F3128" s="354">
        <v>851570</v>
      </c>
      <c r="G3128" s="288" t="s">
        <v>117</v>
      </c>
      <c r="H3128" s="288"/>
      <c r="I3128" s="1"/>
      <c r="J3128" s="549"/>
      <c r="K3128" s="10"/>
      <c r="L3128" s="1"/>
      <c r="M3128" s="548"/>
      <c r="N3128" s="548"/>
    </row>
    <row r="3129" spans="2:14" s="5" customFormat="1" ht="31.5">
      <c r="B3129" s="1"/>
      <c r="C3129" s="351">
        <v>8792</v>
      </c>
      <c r="D3129" s="352" t="s">
        <v>3194</v>
      </c>
      <c r="E3129" s="353" t="s">
        <v>122</v>
      </c>
      <c r="F3129" s="354">
        <v>196751</v>
      </c>
      <c r="G3129" s="288" t="s">
        <v>117</v>
      </c>
      <c r="H3129" s="288"/>
      <c r="I3129" s="1"/>
      <c r="J3129" s="549"/>
      <c r="K3129" s="10"/>
      <c r="L3129" s="1"/>
      <c r="M3129" s="548"/>
      <c r="N3129" s="548"/>
    </row>
    <row r="3130" spans="2:14" s="5" customFormat="1" ht="31.5">
      <c r="B3130" s="1"/>
      <c r="C3130" s="351">
        <v>8793</v>
      </c>
      <c r="D3130" s="352" t="s">
        <v>3195</v>
      </c>
      <c r="E3130" s="353" t="s">
        <v>125</v>
      </c>
      <c r="F3130" s="354">
        <v>212715</v>
      </c>
      <c r="G3130" s="288" t="s">
        <v>117</v>
      </c>
      <c r="H3130" s="288"/>
      <c r="I3130" s="1"/>
      <c r="J3130" s="549"/>
      <c r="K3130" s="10"/>
      <c r="L3130" s="1"/>
      <c r="M3130" s="548"/>
      <c r="N3130" s="548"/>
    </row>
    <row r="3131" spans="2:14" s="5" customFormat="1" ht="31.5">
      <c r="B3131" s="1"/>
      <c r="C3131" s="351">
        <v>8794</v>
      </c>
      <c r="D3131" s="352" t="s">
        <v>3196</v>
      </c>
      <c r="E3131" s="353" t="s">
        <v>125</v>
      </c>
      <c r="F3131" s="354">
        <v>183767</v>
      </c>
      <c r="G3131" s="288" t="s">
        <v>117</v>
      </c>
      <c r="H3131" s="288"/>
      <c r="I3131" s="1"/>
      <c r="J3131" s="549"/>
      <c r="K3131" s="10"/>
      <c r="L3131" s="1"/>
      <c r="M3131" s="548"/>
      <c r="N3131" s="548"/>
    </row>
    <row r="3132" spans="2:14" s="5" customFormat="1" ht="31.5">
      <c r="B3132" s="1"/>
      <c r="C3132" s="351">
        <v>8799</v>
      </c>
      <c r="D3132" s="352" t="s">
        <v>3197</v>
      </c>
      <c r="E3132" s="353" t="s">
        <v>125</v>
      </c>
      <c r="F3132" s="354">
        <v>362674</v>
      </c>
      <c r="G3132" s="288" t="s">
        <v>117</v>
      </c>
      <c r="H3132" s="288"/>
      <c r="I3132" s="1"/>
      <c r="J3132" s="549"/>
      <c r="K3132" s="10"/>
      <c r="L3132" s="1"/>
      <c r="M3132" s="548"/>
      <c r="N3132" s="548"/>
    </row>
    <row r="3133" spans="2:14" s="5" customFormat="1" ht="78.75">
      <c r="B3133" s="1"/>
      <c r="C3133" s="351">
        <v>8827</v>
      </c>
      <c r="D3133" s="352" t="s">
        <v>3198</v>
      </c>
      <c r="E3133" s="353" t="s">
        <v>116</v>
      </c>
      <c r="F3133" s="354">
        <v>92305</v>
      </c>
      <c r="G3133" s="288" t="s">
        <v>117</v>
      </c>
      <c r="H3133" s="288"/>
      <c r="I3133" s="1"/>
      <c r="J3133" s="549"/>
      <c r="K3133" s="10"/>
      <c r="L3133" s="1"/>
      <c r="M3133" s="548"/>
      <c r="N3133" s="548"/>
    </row>
    <row r="3134" spans="2:14" s="5" customFormat="1" ht="78.75">
      <c r="B3134" s="1"/>
      <c r="C3134" s="351">
        <v>8893</v>
      </c>
      <c r="D3134" s="352" t="s">
        <v>3199</v>
      </c>
      <c r="E3134" s="353" t="s">
        <v>125</v>
      </c>
      <c r="F3134" s="354">
        <v>1817571</v>
      </c>
      <c r="G3134" s="288" t="s">
        <v>117</v>
      </c>
      <c r="H3134" s="288"/>
      <c r="I3134" s="1"/>
      <c r="J3134" s="549"/>
      <c r="K3134" s="10"/>
      <c r="L3134" s="1"/>
      <c r="M3134" s="548"/>
      <c r="N3134" s="548"/>
    </row>
    <row r="3135" spans="2:14" s="5" customFormat="1" ht="31.5">
      <c r="B3135" s="1"/>
      <c r="C3135" s="351">
        <v>8904</v>
      </c>
      <c r="D3135" s="352" t="s">
        <v>3200</v>
      </c>
      <c r="E3135" s="353" t="s">
        <v>122</v>
      </c>
      <c r="F3135" s="354">
        <v>434285</v>
      </c>
      <c r="G3135" s="288" t="s">
        <v>117</v>
      </c>
      <c r="H3135" s="288"/>
      <c r="I3135" s="1"/>
      <c r="J3135" s="549"/>
      <c r="K3135" s="10"/>
      <c r="L3135" s="1"/>
      <c r="M3135" s="548"/>
      <c r="N3135" s="548"/>
    </row>
    <row r="3136" spans="2:14" s="5" customFormat="1" ht="47.25">
      <c r="B3136" s="1"/>
      <c r="C3136" s="351">
        <v>8920</v>
      </c>
      <c r="D3136" s="352" t="s">
        <v>3201</v>
      </c>
      <c r="E3136" s="353" t="s">
        <v>125</v>
      </c>
      <c r="F3136" s="354">
        <v>1607108</v>
      </c>
      <c r="G3136" s="288" t="s">
        <v>117</v>
      </c>
      <c r="H3136" s="288"/>
      <c r="I3136" s="1"/>
      <c r="J3136" s="549"/>
      <c r="K3136" s="10"/>
      <c r="L3136" s="1"/>
      <c r="M3136" s="548"/>
      <c r="N3136" s="548"/>
    </row>
    <row r="3137" spans="2:14" s="5" customFormat="1" ht="47.25">
      <c r="B3137" s="1"/>
      <c r="C3137" s="351">
        <v>8926</v>
      </c>
      <c r="D3137" s="352" t="s">
        <v>3202</v>
      </c>
      <c r="E3137" s="353" t="s">
        <v>125</v>
      </c>
      <c r="F3137" s="354">
        <v>485841</v>
      </c>
      <c r="G3137" s="288" t="s">
        <v>117</v>
      </c>
      <c r="H3137" s="288"/>
      <c r="I3137" s="1"/>
      <c r="J3137" s="549"/>
      <c r="K3137" s="10"/>
      <c r="L3137" s="1"/>
      <c r="M3137" s="548"/>
      <c r="N3137" s="548"/>
    </row>
    <row r="3138" spans="2:14" s="5" customFormat="1" ht="31.5">
      <c r="B3138" s="1"/>
      <c r="C3138" s="351">
        <v>8946</v>
      </c>
      <c r="D3138" s="352" t="s">
        <v>3203</v>
      </c>
      <c r="E3138" s="353" t="s">
        <v>125</v>
      </c>
      <c r="F3138" s="354">
        <v>408762</v>
      </c>
      <c r="G3138" s="288" t="s">
        <v>117</v>
      </c>
      <c r="H3138" s="288"/>
      <c r="I3138" s="1"/>
      <c r="J3138" s="549"/>
      <c r="K3138" s="10"/>
      <c r="L3138" s="1"/>
      <c r="M3138" s="548"/>
      <c r="N3138" s="548"/>
    </row>
    <row r="3139" spans="2:14" s="5" customFormat="1" ht="31.5">
      <c r="B3139" s="1"/>
      <c r="C3139" s="351">
        <v>8951</v>
      </c>
      <c r="D3139" s="352" t="s">
        <v>3204</v>
      </c>
      <c r="E3139" s="353" t="s">
        <v>125</v>
      </c>
      <c r="F3139" s="354">
        <v>429586</v>
      </c>
      <c r="G3139" s="288" t="s">
        <v>117</v>
      </c>
      <c r="H3139" s="288"/>
      <c r="I3139" s="1"/>
      <c r="J3139" s="549"/>
      <c r="K3139" s="10"/>
      <c r="L3139" s="1"/>
      <c r="M3139" s="548"/>
      <c r="N3139" s="548"/>
    </row>
    <row r="3140" spans="2:14" s="5" customFormat="1" ht="78.75">
      <c r="B3140" s="1"/>
      <c r="C3140" s="351">
        <v>8953</v>
      </c>
      <c r="D3140" s="352" t="s">
        <v>3205</v>
      </c>
      <c r="E3140" s="353" t="s">
        <v>122</v>
      </c>
      <c r="F3140" s="354">
        <v>458573</v>
      </c>
      <c r="G3140" s="288" t="s">
        <v>117</v>
      </c>
      <c r="H3140" s="288" t="s">
        <v>145</v>
      </c>
      <c r="I3140" s="1"/>
      <c r="J3140" s="549"/>
      <c r="K3140" s="10"/>
      <c r="L3140" s="1"/>
      <c r="M3140" s="548"/>
      <c r="N3140" s="548"/>
    </row>
    <row r="3141" spans="2:14" s="5" customFormat="1" ht="63">
      <c r="B3141" s="1"/>
      <c r="C3141" s="351">
        <v>8955</v>
      </c>
      <c r="D3141" s="352" t="s">
        <v>3206</v>
      </c>
      <c r="E3141" s="353" t="s">
        <v>122</v>
      </c>
      <c r="F3141" s="354">
        <v>455449</v>
      </c>
      <c r="G3141" s="288" t="s">
        <v>117</v>
      </c>
      <c r="H3141" s="288" t="s">
        <v>145</v>
      </c>
      <c r="I3141" s="1"/>
      <c r="J3141" s="549"/>
      <c r="K3141" s="10"/>
      <c r="L3141" s="1"/>
      <c r="M3141" s="548"/>
      <c r="N3141" s="548"/>
    </row>
    <row r="3142" spans="2:14" s="5" customFormat="1" ht="47.25">
      <c r="B3142" s="1"/>
      <c r="C3142" s="351">
        <v>8958</v>
      </c>
      <c r="D3142" s="352" t="s">
        <v>3207</v>
      </c>
      <c r="E3142" s="353" t="s">
        <v>116</v>
      </c>
      <c r="F3142" s="354">
        <v>77726</v>
      </c>
      <c r="G3142" s="288" t="s">
        <v>117</v>
      </c>
      <c r="H3142" s="288"/>
      <c r="I3142" s="1"/>
      <c r="J3142" s="549"/>
      <c r="K3142" s="10"/>
      <c r="L3142" s="1"/>
      <c r="M3142" s="548"/>
      <c r="N3142" s="548"/>
    </row>
    <row r="3143" spans="2:14" s="5" customFormat="1" ht="31.5">
      <c r="B3143" s="1"/>
      <c r="C3143" s="351">
        <v>8960</v>
      </c>
      <c r="D3143" s="352" t="s">
        <v>3208</v>
      </c>
      <c r="E3143" s="353" t="s">
        <v>1215</v>
      </c>
      <c r="F3143" s="354">
        <v>78750</v>
      </c>
      <c r="G3143" s="288" t="s">
        <v>117</v>
      </c>
      <c r="H3143" s="288"/>
      <c r="I3143" s="1"/>
      <c r="J3143" s="549"/>
      <c r="K3143" s="10"/>
      <c r="L3143" s="1"/>
      <c r="M3143" s="548"/>
      <c r="N3143" s="548"/>
    </row>
    <row r="3144" spans="2:14" s="5" customFormat="1" ht="63">
      <c r="B3144" s="1"/>
      <c r="C3144" s="351">
        <v>8961</v>
      </c>
      <c r="D3144" s="352" t="s">
        <v>3209</v>
      </c>
      <c r="E3144" s="353" t="s">
        <v>1215</v>
      </c>
      <c r="F3144" s="354">
        <v>59817</v>
      </c>
      <c r="G3144" s="288" t="s">
        <v>117</v>
      </c>
      <c r="H3144" s="288"/>
      <c r="I3144" s="1"/>
      <c r="J3144" s="549"/>
      <c r="K3144" s="10"/>
      <c r="L3144" s="1"/>
      <c r="M3144" s="548"/>
      <c r="N3144" s="548"/>
    </row>
    <row r="3145" spans="2:14" s="5" customFormat="1" ht="47.25">
      <c r="B3145" s="1"/>
      <c r="C3145" s="351">
        <v>8962</v>
      </c>
      <c r="D3145" s="352" t="s">
        <v>3210</v>
      </c>
      <c r="E3145" s="353" t="s">
        <v>1215</v>
      </c>
      <c r="F3145" s="354">
        <v>4165</v>
      </c>
      <c r="G3145" s="288" t="s">
        <v>117</v>
      </c>
      <c r="H3145" s="288"/>
      <c r="I3145" s="1"/>
      <c r="J3145" s="549"/>
      <c r="K3145" s="10"/>
      <c r="L3145" s="1"/>
      <c r="M3145" s="548"/>
      <c r="N3145" s="548"/>
    </row>
    <row r="3146" spans="2:14" s="5" customFormat="1" ht="31.5">
      <c r="B3146" s="1"/>
      <c r="C3146" s="351">
        <v>8963</v>
      </c>
      <c r="D3146" s="352" t="s">
        <v>3211</v>
      </c>
      <c r="E3146" s="353" t="s">
        <v>1215</v>
      </c>
      <c r="F3146" s="354">
        <v>3274</v>
      </c>
      <c r="G3146" s="288" t="s">
        <v>117</v>
      </c>
      <c r="H3146" s="288"/>
      <c r="I3146" s="1"/>
      <c r="J3146" s="549"/>
      <c r="K3146" s="10"/>
      <c r="L3146" s="1"/>
      <c r="M3146" s="548"/>
      <c r="N3146" s="548"/>
    </row>
    <row r="3147" spans="2:14" s="5" customFormat="1" ht="78.75">
      <c r="B3147" s="1"/>
      <c r="C3147" s="351">
        <v>8964</v>
      </c>
      <c r="D3147" s="352" t="s">
        <v>3212</v>
      </c>
      <c r="E3147" s="353" t="s">
        <v>1215</v>
      </c>
      <c r="F3147" s="354">
        <v>446318</v>
      </c>
      <c r="G3147" s="288" t="s">
        <v>117</v>
      </c>
      <c r="H3147" s="288"/>
      <c r="I3147" s="1"/>
      <c r="J3147" s="549"/>
      <c r="K3147" s="10"/>
      <c r="L3147" s="1"/>
      <c r="M3147" s="548"/>
      <c r="N3147" s="548"/>
    </row>
    <row r="3148" spans="2:14" s="5" customFormat="1" ht="63">
      <c r="B3148" s="1"/>
      <c r="C3148" s="351">
        <v>8965</v>
      </c>
      <c r="D3148" s="352" t="s">
        <v>3213</v>
      </c>
      <c r="E3148" s="353" t="s">
        <v>119</v>
      </c>
      <c r="F3148" s="354">
        <v>297500</v>
      </c>
      <c r="G3148" s="288" t="s">
        <v>117</v>
      </c>
      <c r="H3148" s="288"/>
      <c r="I3148" s="1"/>
      <c r="J3148" s="549"/>
      <c r="K3148" s="10"/>
      <c r="L3148" s="1"/>
      <c r="M3148" s="548"/>
      <c r="N3148" s="548"/>
    </row>
    <row r="3149" spans="2:14" s="5" customFormat="1" ht="31.5">
      <c r="B3149" s="1"/>
      <c r="C3149" s="351">
        <v>8966</v>
      </c>
      <c r="D3149" s="352" t="s">
        <v>3214</v>
      </c>
      <c r="E3149" s="353" t="s">
        <v>1215</v>
      </c>
      <c r="F3149" s="354">
        <v>25493</v>
      </c>
      <c r="G3149" s="288" t="s">
        <v>117</v>
      </c>
      <c r="H3149" s="288"/>
      <c r="I3149" s="1"/>
      <c r="J3149" s="549"/>
      <c r="K3149" s="10"/>
      <c r="L3149" s="1"/>
      <c r="M3149" s="548"/>
      <c r="N3149" s="548"/>
    </row>
    <row r="3150" spans="2:14" s="5" customFormat="1" ht="31.5">
      <c r="B3150" s="1"/>
      <c r="C3150" s="351">
        <v>8970</v>
      </c>
      <c r="D3150" s="352" t="s">
        <v>3215</v>
      </c>
      <c r="E3150" s="353" t="s">
        <v>125</v>
      </c>
      <c r="F3150" s="354">
        <v>284552</v>
      </c>
      <c r="G3150" s="288" t="s">
        <v>117</v>
      </c>
      <c r="H3150" s="288"/>
      <c r="I3150" s="1"/>
      <c r="J3150" s="549"/>
      <c r="K3150" s="10"/>
      <c r="L3150" s="1"/>
      <c r="M3150" s="548"/>
      <c r="N3150" s="548"/>
    </row>
    <row r="3151" spans="2:14" s="5" customFormat="1" ht="94.5">
      <c r="B3151" s="1"/>
      <c r="C3151" s="351">
        <v>8971</v>
      </c>
      <c r="D3151" s="352" t="s">
        <v>3216</v>
      </c>
      <c r="E3151" s="353" t="s">
        <v>116</v>
      </c>
      <c r="F3151" s="354">
        <v>5730</v>
      </c>
      <c r="G3151" s="288" t="s">
        <v>117</v>
      </c>
      <c r="H3151" s="288"/>
      <c r="I3151" s="1"/>
      <c r="J3151" s="549"/>
      <c r="K3151" s="10"/>
      <c r="L3151" s="1"/>
      <c r="M3151" s="548"/>
      <c r="N3151" s="548"/>
    </row>
    <row r="3152" spans="2:14" s="5" customFormat="1" ht="94.5">
      <c r="B3152" s="1"/>
      <c r="C3152" s="351">
        <v>8972</v>
      </c>
      <c r="D3152" s="352" t="s">
        <v>3217</v>
      </c>
      <c r="E3152" s="353" t="s">
        <v>785</v>
      </c>
      <c r="F3152" s="354">
        <v>251285</v>
      </c>
      <c r="G3152" s="288" t="s">
        <v>117</v>
      </c>
      <c r="H3152" s="288"/>
      <c r="I3152" s="1"/>
      <c r="J3152" s="549"/>
      <c r="K3152" s="10"/>
      <c r="L3152" s="1"/>
      <c r="M3152" s="548"/>
      <c r="N3152" s="548"/>
    </row>
    <row r="3153" spans="2:14" s="5" customFormat="1" ht="60">
      <c r="B3153" s="1"/>
      <c r="C3153" s="458">
        <v>8973</v>
      </c>
      <c r="D3153" s="460" t="s">
        <v>3218</v>
      </c>
      <c r="E3153" s="462" t="s">
        <v>116</v>
      </c>
      <c r="F3153" s="464">
        <v>60856</v>
      </c>
      <c r="G3153" s="288" t="s">
        <v>117</v>
      </c>
      <c r="H3153" s="288"/>
      <c r="I3153" s="1"/>
      <c r="J3153" s="549"/>
      <c r="K3153" s="10"/>
      <c r="L3153" s="1"/>
      <c r="M3153" s="548"/>
      <c r="N3153" s="548"/>
    </row>
    <row r="3154" spans="2:14" s="5" customFormat="1" ht="60">
      <c r="B3154" s="1"/>
      <c r="C3154" s="458">
        <v>8974</v>
      </c>
      <c r="D3154" s="460" t="s">
        <v>3219</v>
      </c>
      <c r="E3154" s="462" t="s">
        <v>116</v>
      </c>
      <c r="F3154" s="464">
        <v>60856</v>
      </c>
      <c r="G3154" s="288" t="s">
        <v>117</v>
      </c>
      <c r="H3154" s="288"/>
      <c r="I3154" s="1"/>
      <c r="J3154" s="549"/>
      <c r="K3154" s="10"/>
      <c r="L3154" s="1"/>
      <c r="M3154" s="548"/>
      <c r="N3154" s="548"/>
    </row>
    <row r="3155" spans="2:14" s="5" customFormat="1" ht="60">
      <c r="B3155" s="1"/>
      <c r="C3155" s="458">
        <v>8975</v>
      </c>
      <c r="D3155" s="460" t="s">
        <v>3220</v>
      </c>
      <c r="E3155" s="462" t="s">
        <v>116</v>
      </c>
      <c r="F3155" s="464">
        <v>58595</v>
      </c>
      <c r="G3155" s="288" t="s">
        <v>117</v>
      </c>
      <c r="H3155" s="288"/>
      <c r="I3155" s="1"/>
      <c r="J3155" s="549"/>
      <c r="K3155" s="10"/>
      <c r="L3155" s="1"/>
      <c r="M3155" s="548"/>
      <c r="N3155" s="548"/>
    </row>
    <row r="3156" spans="2:14" s="5" customFormat="1" ht="75">
      <c r="B3156" s="1"/>
      <c r="C3156" s="458">
        <v>8976</v>
      </c>
      <c r="D3156" s="460" t="s">
        <v>3221</v>
      </c>
      <c r="E3156" s="462" t="s">
        <v>116</v>
      </c>
      <c r="F3156" s="464">
        <v>75049</v>
      </c>
      <c r="G3156" s="288" t="s">
        <v>117</v>
      </c>
      <c r="H3156" s="288"/>
      <c r="I3156" s="1"/>
      <c r="J3156" s="549"/>
      <c r="K3156" s="10"/>
      <c r="L3156" s="1"/>
      <c r="M3156" s="548"/>
      <c r="N3156" s="548"/>
    </row>
    <row r="3157" spans="2:14" s="5" customFormat="1" ht="45">
      <c r="B3157" s="1"/>
      <c r="C3157" s="458">
        <v>8977</v>
      </c>
      <c r="D3157" s="460" t="s">
        <v>3222</v>
      </c>
      <c r="E3157" s="462" t="s">
        <v>119</v>
      </c>
      <c r="F3157" s="464">
        <v>554156</v>
      </c>
      <c r="G3157" s="288" t="s">
        <v>117</v>
      </c>
      <c r="H3157" s="288"/>
      <c r="I3157" s="1"/>
      <c r="J3157" s="549"/>
      <c r="K3157" s="10"/>
      <c r="L3157" s="1"/>
      <c r="M3157" s="548"/>
      <c r="N3157" s="548"/>
    </row>
    <row r="3158" spans="2:14" s="5" customFormat="1" ht="180">
      <c r="B3158" s="1"/>
      <c r="C3158" s="458">
        <v>8978</v>
      </c>
      <c r="D3158" s="460" t="s">
        <v>3223</v>
      </c>
      <c r="E3158" s="462" t="s">
        <v>122</v>
      </c>
      <c r="F3158" s="464">
        <v>326719</v>
      </c>
      <c r="G3158" s="288" t="s">
        <v>117</v>
      </c>
      <c r="H3158" s="288"/>
      <c r="I3158" s="1"/>
      <c r="J3158" s="549"/>
      <c r="K3158" s="10"/>
      <c r="L3158" s="1"/>
      <c r="M3158" s="548"/>
      <c r="N3158" s="548"/>
    </row>
    <row r="3159" spans="2:14" s="5" customFormat="1" ht="60">
      <c r="B3159" s="1"/>
      <c r="C3159" s="458">
        <v>8979</v>
      </c>
      <c r="D3159" s="460" t="s">
        <v>3224</v>
      </c>
      <c r="E3159" s="462" t="s">
        <v>125</v>
      </c>
      <c r="F3159" s="464">
        <v>762402</v>
      </c>
      <c r="G3159" s="288" t="s">
        <v>117</v>
      </c>
      <c r="H3159" s="288"/>
      <c r="I3159" s="1"/>
      <c r="J3159" s="549"/>
      <c r="K3159" s="10"/>
      <c r="L3159" s="1"/>
      <c r="M3159" s="548"/>
      <c r="N3159" s="548"/>
    </row>
    <row r="3160" spans="2:14" s="5" customFormat="1" ht="90">
      <c r="B3160" s="1"/>
      <c r="C3160" s="458">
        <v>8980</v>
      </c>
      <c r="D3160" s="460" t="s">
        <v>3225</v>
      </c>
      <c r="E3160" s="462" t="s">
        <v>125</v>
      </c>
      <c r="F3160" s="464">
        <v>419320</v>
      </c>
      <c r="G3160" s="288" t="s">
        <v>117</v>
      </c>
      <c r="H3160" s="288"/>
      <c r="I3160" s="1"/>
      <c r="J3160" s="549"/>
      <c r="K3160" s="10"/>
      <c r="L3160" s="1"/>
      <c r="M3160" s="548"/>
      <c r="N3160" s="548"/>
    </row>
    <row r="3161" spans="2:14" s="5" customFormat="1" ht="90">
      <c r="B3161" s="1"/>
      <c r="C3161" s="458">
        <v>8981</v>
      </c>
      <c r="D3161" s="460" t="s">
        <v>3226</v>
      </c>
      <c r="E3161" s="462" t="s">
        <v>125</v>
      </c>
      <c r="F3161" s="464">
        <v>424883</v>
      </c>
      <c r="G3161" s="288" t="s">
        <v>117</v>
      </c>
      <c r="H3161" s="288"/>
      <c r="I3161" s="1"/>
      <c r="J3161" s="549"/>
      <c r="K3161" s="10"/>
      <c r="L3161" s="1"/>
      <c r="M3161" s="548"/>
      <c r="N3161" s="548"/>
    </row>
    <row r="3162" spans="2:14" s="5" customFormat="1" ht="60">
      <c r="B3162" s="1"/>
      <c r="C3162" s="458">
        <v>8982</v>
      </c>
      <c r="D3162" s="460" t="s">
        <v>3227</v>
      </c>
      <c r="E3162" s="462" t="s">
        <v>125</v>
      </c>
      <c r="F3162" s="464">
        <v>9800515</v>
      </c>
      <c r="G3162" s="288" t="s">
        <v>117</v>
      </c>
      <c r="H3162" s="288"/>
      <c r="I3162" s="1"/>
      <c r="J3162" s="549"/>
      <c r="K3162" s="10"/>
      <c r="L3162" s="1"/>
      <c r="M3162" s="548"/>
      <c r="N3162" s="548"/>
    </row>
    <row r="3163" spans="2:14" s="5" customFormat="1" ht="60">
      <c r="B3163" s="1"/>
      <c r="C3163" s="458">
        <v>8983</v>
      </c>
      <c r="D3163" s="460" t="s">
        <v>3228</v>
      </c>
      <c r="E3163" s="462" t="s">
        <v>125</v>
      </c>
      <c r="F3163" s="464">
        <v>10299411</v>
      </c>
      <c r="G3163" s="288" t="s">
        <v>117</v>
      </c>
      <c r="H3163" s="288"/>
      <c r="I3163" s="1"/>
      <c r="J3163" s="549"/>
      <c r="K3163" s="10"/>
      <c r="L3163" s="1"/>
      <c r="M3163" s="548"/>
      <c r="N3163" s="548"/>
    </row>
    <row r="3164" spans="2:14" s="5" customFormat="1" ht="105">
      <c r="B3164" s="1"/>
      <c r="C3164" s="458">
        <v>8984</v>
      </c>
      <c r="D3164" s="460" t="s">
        <v>3229</v>
      </c>
      <c r="E3164" s="462" t="s">
        <v>122</v>
      </c>
      <c r="F3164" s="464">
        <v>98344</v>
      </c>
      <c r="G3164" s="288" t="s">
        <v>117</v>
      </c>
      <c r="H3164" s="288"/>
      <c r="I3164" s="1"/>
      <c r="J3164" s="549"/>
      <c r="K3164" s="10"/>
      <c r="L3164" s="1"/>
      <c r="M3164" s="548"/>
      <c r="N3164" s="548"/>
    </row>
    <row r="3165" spans="2:14" s="5" customFormat="1" ht="45">
      <c r="B3165" s="1"/>
      <c r="C3165" s="458">
        <v>8985</v>
      </c>
      <c r="D3165" s="460" t="s">
        <v>3230</v>
      </c>
      <c r="E3165" s="462" t="s">
        <v>122</v>
      </c>
      <c r="F3165" s="464">
        <v>215486</v>
      </c>
      <c r="G3165" s="288" t="s">
        <v>117</v>
      </c>
      <c r="H3165" s="288"/>
      <c r="I3165" s="1"/>
      <c r="J3165" s="549"/>
      <c r="K3165" s="10"/>
      <c r="L3165" s="1"/>
      <c r="M3165" s="548"/>
      <c r="N3165" s="548"/>
    </row>
    <row r="3166" spans="2:14" s="5" customFormat="1" ht="45">
      <c r="B3166" s="1"/>
      <c r="C3166" s="458">
        <v>8986</v>
      </c>
      <c r="D3166" s="460" t="s">
        <v>3231</v>
      </c>
      <c r="E3166" s="462" t="s">
        <v>122</v>
      </c>
      <c r="F3166" s="464">
        <v>114152</v>
      </c>
      <c r="G3166" s="288" t="s">
        <v>117</v>
      </c>
      <c r="H3166" s="288"/>
      <c r="I3166" s="1"/>
      <c r="J3166" s="549"/>
      <c r="K3166" s="10"/>
      <c r="L3166" s="1"/>
      <c r="M3166" s="548"/>
      <c r="N3166" s="548"/>
    </row>
    <row r="3167" spans="2:14" s="5" customFormat="1" ht="45">
      <c r="B3167" s="1"/>
      <c r="C3167" s="458">
        <v>8987</v>
      </c>
      <c r="D3167" s="460" t="s">
        <v>3232</v>
      </c>
      <c r="E3167" s="462" t="s">
        <v>122</v>
      </c>
      <c r="F3167" s="464">
        <v>190425</v>
      </c>
      <c r="G3167" s="288" t="s">
        <v>117</v>
      </c>
      <c r="H3167" s="288"/>
      <c r="I3167" s="1"/>
      <c r="J3167" s="549"/>
      <c r="K3167" s="10"/>
      <c r="L3167" s="1"/>
      <c r="M3167" s="548"/>
      <c r="N3167" s="548"/>
    </row>
    <row r="3168" spans="2:14" s="5" customFormat="1" ht="105">
      <c r="B3168" s="1"/>
      <c r="C3168" s="458">
        <v>8988</v>
      </c>
      <c r="D3168" s="460" t="s">
        <v>3233</v>
      </c>
      <c r="E3168" s="462" t="s">
        <v>122</v>
      </c>
      <c r="F3168" s="464">
        <v>1612019</v>
      </c>
      <c r="G3168" s="288" t="s">
        <v>117</v>
      </c>
      <c r="H3168" s="288"/>
      <c r="I3168" s="1"/>
      <c r="J3168" s="549"/>
      <c r="K3168" s="10"/>
      <c r="L3168" s="1"/>
      <c r="M3168" s="548"/>
      <c r="N3168" s="548"/>
    </row>
    <row r="3169" spans="2:14" s="5" customFormat="1" ht="60">
      <c r="B3169" s="1"/>
      <c r="C3169" s="458">
        <v>8989</v>
      </c>
      <c r="D3169" s="460" t="s">
        <v>3234</v>
      </c>
      <c r="E3169" s="462" t="s">
        <v>122</v>
      </c>
      <c r="F3169" s="464">
        <v>60639</v>
      </c>
      <c r="G3169" s="288" t="s">
        <v>117</v>
      </c>
      <c r="H3169" s="288"/>
      <c r="I3169" s="1"/>
      <c r="J3169" s="549"/>
      <c r="K3169" s="10"/>
      <c r="L3169" s="1"/>
      <c r="M3169" s="548"/>
      <c r="N3169" s="548"/>
    </row>
    <row r="3170" spans="2:14" s="5" customFormat="1" ht="75">
      <c r="B3170" s="1"/>
      <c r="C3170" s="458">
        <v>8990</v>
      </c>
      <c r="D3170" s="460" t="s">
        <v>3235</v>
      </c>
      <c r="E3170" s="462" t="s">
        <v>125</v>
      </c>
      <c r="F3170" s="464">
        <v>97818552</v>
      </c>
      <c r="G3170" s="288" t="s">
        <v>117</v>
      </c>
      <c r="H3170" s="288"/>
      <c r="I3170" s="1"/>
      <c r="J3170" s="549"/>
      <c r="K3170" s="10"/>
      <c r="L3170" s="1"/>
      <c r="M3170" s="548"/>
      <c r="N3170" s="548"/>
    </row>
    <row r="3171" spans="2:14" s="5" customFormat="1" ht="45">
      <c r="B3171" s="1"/>
      <c r="C3171" s="458">
        <v>8991</v>
      </c>
      <c r="D3171" s="460" t="s">
        <v>3236</v>
      </c>
      <c r="E3171" s="462" t="s">
        <v>125</v>
      </c>
      <c r="F3171" s="464">
        <v>120264</v>
      </c>
      <c r="G3171" s="288" t="s">
        <v>117</v>
      </c>
      <c r="H3171" s="288"/>
      <c r="I3171" s="1"/>
      <c r="J3171" s="549"/>
      <c r="K3171" s="10"/>
      <c r="L3171" s="1"/>
      <c r="M3171" s="548"/>
      <c r="N3171" s="548"/>
    </row>
    <row r="3172" spans="2:14" s="5" customFormat="1" ht="75">
      <c r="B3172" s="1"/>
      <c r="C3172" s="458">
        <v>8992</v>
      </c>
      <c r="D3172" s="460" t="s">
        <v>3237</v>
      </c>
      <c r="E3172" s="462" t="s">
        <v>122</v>
      </c>
      <c r="F3172" s="464">
        <v>214076</v>
      </c>
      <c r="G3172" s="288" t="s">
        <v>117</v>
      </c>
      <c r="H3172" s="288"/>
      <c r="I3172" s="1"/>
      <c r="J3172" s="549"/>
      <c r="K3172" s="10"/>
      <c r="L3172" s="1"/>
      <c r="M3172" s="548"/>
      <c r="N3172" s="548"/>
    </row>
    <row r="3173" spans="2:14" s="5" customFormat="1" ht="45">
      <c r="B3173" s="1"/>
      <c r="C3173" s="458">
        <v>8993</v>
      </c>
      <c r="D3173" s="460" t="s">
        <v>3238</v>
      </c>
      <c r="E3173" s="462" t="s">
        <v>125</v>
      </c>
      <c r="F3173" s="464">
        <v>94730</v>
      </c>
      <c r="G3173" s="288" t="s">
        <v>117</v>
      </c>
      <c r="H3173" s="288"/>
      <c r="I3173" s="1"/>
      <c r="J3173" s="549"/>
      <c r="K3173" s="10"/>
      <c r="L3173" s="1"/>
      <c r="M3173" s="548"/>
      <c r="N3173" s="548"/>
    </row>
    <row r="3174" spans="2:14" s="5" customFormat="1" ht="45">
      <c r="B3174" s="1"/>
      <c r="C3174" s="458">
        <v>8994</v>
      </c>
      <c r="D3174" s="460" t="s">
        <v>3239</v>
      </c>
      <c r="E3174" s="462" t="s">
        <v>125</v>
      </c>
      <c r="F3174" s="464">
        <v>3399171</v>
      </c>
      <c r="G3174" s="288" t="s">
        <v>117</v>
      </c>
      <c r="H3174" s="288" t="s">
        <v>145</v>
      </c>
      <c r="I3174" s="1"/>
      <c r="J3174" s="549"/>
      <c r="K3174" s="10"/>
      <c r="L3174" s="1"/>
      <c r="M3174" s="548"/>
      <c r="N3174" s="548"/>
    </row>
    <row r="3175" spans="2:14" s="5" customFormat="1" ht="135">
      <c r="B3175" s="1"/>
      <c r="C3175" s="458">
        <v>8995</v>
      </c>
      <c r="D3175" s="460" t="s">
        <v>3240</v>
      </c>
      <c r="E3175" s="462" t="s">
        <v>122</v>
      </c>
      <c r="F3175" s="464">
        <v>743691</v>
      </c>
      <c r="G3175" s="288" t="s">
        <v>117</v>
      </c>
      <c r="H3175" s="288"/>
      <c r="I3175" s="1"/>
      <c r="J3175" s="549"/>
      <c r="K3175" s="10"/>
      <c r="L3175" s="1"/>
      <c r="M3175" s="548"/>
      <c r="N3175" s="548"/>
    </row>
    <row r="3176" spans="2:14" s="5" customFormat="1" ht="90">
      <c r="B3176" s="1"/>
      <c r="C3176" s="458">
        <v>8996</v>
      </c>
      <c r="D3176" s="460" t="s">
        <v>3241</v>
      </c>
      <c r="E3176" s="462" t="s">
        <v>125</v>
      </c>
      <c r="F3176" s="464">
        <v>363708</v>
      </c>
      <c r="G3176" s="288" t="s">
        <v>117</v>
      </c>
      <c r="H3176" s="288"/>
      <c r="I3176" s="1"/>
      <c r="J3176" s="549"/>
      <c r="K3176" s="10"/>
      <c r="L3176" s="1"/>
      <c r="M3176" s="548"/>
      <c r="N3176" s="548"/>
    </row>
    <row r="3177" spans="2:14" s="5" customFormat="1" ht="120">
      <c r="B3177" s="1"/>
      <c r="C3177" s="458">
        <v>8997</v>
      </c>
      <c r="D3177" s="460" t="s">
        <v>3242</v>
      </c>
      <c r="E3177" s="462" t="s">
        <v>125</v>
      </c>
      <c r="F3177" s="464">
        <v>3772013</v>
      </c>
      <c r="G3177" s="288" t="s">
        <v>117</v>
      </c>
      <c r="H3177" s="288"/>
      <c r="I3177" s="1"/>
      <c r="J3177" s="549"/>
      <c r="K3177" s="10"/>
      <c r="L3177" s="1"/>
      <c r="M3177" s="548"/>
      <c r="N3177" s="548"/>
    </row>
    <row r="3178" spans="2:14" s="5" customFormat="1" ht="90">
      <c r="B3178" s="1"/>
      <c r="C3178" s="458">
        <v>8998</v>
      </c>
      <c r="D3178" s="460" t="s">
        <v>3243</v>
      </c>
      <c r="E3178" s="462" t="s">
        <v>125</v>
      </c>
      <c r="F3178" s="464">
        <v>594026</v>
      </c>
      <c r="G3178" s="288" t="s">
        <v>117</v>
      </c>
      <c r="H3178" s="288"/>
      <c r="I3178" s="1"/>
      <c r="J3178" s="549"/>
      <c r="K3178" s="10"/>
      <c r="L3178" s="1"/>
      <c r="M3178" s="548"/>
      <c r="N3178" s="548"/>
    </row>
    <row r="3179" spans="2:14" s="5" customFormat="1" ht="90">
      <c r="B3179" s="1"/>
      <c r="C3179" s="458">
        <v>8999</v>
      </c>
      <c r="D3179" s="460" t="s">
        <v>3244</v>
      </c>
      <c r="E3179" s="462" t="s">
        <v>125</v>
      </c>
      <c r="F3179" s="464">
        <v>876227</v>
      </c>
      <c r="G3179" s="288" t="s">
        <v>117</v>
      </c>
      <c r="H3179" s="288"/>
      <c r="I3179" s="1"/>
      <c r="J3179" s="549"/>
      <c r="K3179" s="10"/>
      <c r="L3179" s="1"/>
      <c r="M3179" s="548"/>
      <c r="N3179" s="548"/>
    </row>
    <row r="3180" spans="2:14" s="5" customFormat="1" ht="165">
      <c r="B3180" s="1"/>
      <c r="C3180" s="458">
        <v>9000</v>
      </c>
      <c r="D3180" s="460" t="s">
        <v>3245</v>
      </c>
      <c r="E3180" s="462" t="s">
        <v>125</v>
      </c>
      <c r="F3180" s="464">
        <v>11853179</v>
      </c>
      <c r="G3180" s="288" t="s">
        <v>117</v>
      </c>
      <c r="H3180" s="288"/>
      <c r="I3180" s="1"/>
      <c r="J3180" s="549"/>
      <c r="K3180" s="10"/>
      <c r="L3180" s="1"/>
      <c r="M3180" s="548"/>
      <c r="N3180" s="548"/>
    </row>
    <row r="3181" spans="2:14" s="5" customFormat="1" ht="75">
      <c r="B3181" s="1"/>
      <c r="C3181" s="458">
        <v>9001</v>
      </c>
      <c r="D3181" s="460" t="s">
        <v>3246</v>
      </c>
      <c r="E3181" s="462" t="s">
        <v>119</v>
      </c>
      <c r="F3181" s="464">
        <v>484079</v>
      </c>
      <c r="G3181" s="288" t="s">
        <v>117</v>
      </c>
      <c r="H3181" s="288"/>
      <c r="I3181" s="1"/>
      <c r="J3181" s="549"/>
      <c r="K3181" s="10"/>
      <c r="L3181" s="1"/>
      <c r="M3181" s="548"/>
      <c r="N3181" s="548"/>
    </row>
    <row r="3182" spans="2:14" s="5" customFormat="1" ht="45">
      <c r="B3182" s="1"/>
      <c r="C3182" s="458">
        <v>9002</v>
      </c>
      <c r="D3182" s="460" t="s">
        <v>3247</v>
      </c>
      <c r="E3182" s="462" t="s">
        <v>125</v>
      </c>
      <c r="F3182" s="464">
        <v>387532</v>
      </c>
      <c r="G3182" s="288" t="s">
        <v>117</v>
      </c>
      <c r="H3182" s="288"/>
      <c r="I3182" s="1"/>
      <c r="J3182" s="549"/>
      <c r="K3182" s="10"/>
      <c r="L3182" s="1"/>
      <c r="M3182" s="548"/>
      <c r="N3182" s="548"/>
    </row>
    <row r="3183" spans="2:14" s="5" customFormat="1" ht="165">
      <c r="B3183" s="1"/>
      <c r="C3183" s="458">
        <v>9003</v>
      </c>
      <c r="D3183" s="460" t="s">
        <v>3248</v>
      </c>
      <c r="E3183" s="462" t="s">
        <v>125</v>
      </c>
      <c r="F3183" s="464">
        <v>18186953</v>
      </c>
      <c r="G3183" s="288" t="s">
        <v>117</v>
      </c>
      <c r="H3183" s="288"/>
      <c r="I3183" s="1"/>
      <c r="J3183" s="549"/>
      <c r="K3183" s="10"/>
      <c r="L3183" s="1"/>
      <c r="M3183" s="548"/>
      <c r="N3183" s="548"/>
    </row>
    <row r="3184" spans="2:14" s="5" customFormat="1" ht="45">
      <c r="B3184" s="1"/>
      <c r="C3184" s="458">
        <v>9004</v>
      </c>
      <c r="D3184" s="460" t="s">
        <v>3249</v>
      </c>
      <c r="E3184" s="462" t="s">
        <v>122</v>
      </c>
      <c r="F3184" s="464">
        <v>130985</v>
      </c>
      <c r="G3184" s="288" t="s">
        <v>117</v>
      </c>
      <c r="H3184" s="288"/>
      <c r="I3184" s="1"/>
      <c r="J3184" s="549"/>
      <c r="K3184" s="10"/>
      <c r="L3184" s="1"/>
      <c r="M3184" s="548"/>
      <c r="N3184" s="548"/>
    </row>
    <row r="3185" spans="2:14" s="5" customFormat="1" ht="135">
      <c r="B3185" s="1"/>
      <c r="C3185" s="458">
        <v>9005</v>
      </c>
      <c r="D3185" s="460" t="s">
        <v>3250</v>
      </c>
      <c r="E3185" s="462" t="s">
        <v>125</v>
      </c>
      <c r="F3185" s="464">
        <v>551150</v>
      </c>
      <c r="G3185" s="288" t="s">
        <v>117</v>
      </c>
      <c r="H3185" s="288"/>
      <c r="I3185" s="1"/>
      <c r="J3185" s="549"/>
      <c r="K3185" s="10"/>
      <c r="L3185" s="1"/>
      <c r="M3185" s="548"/>
      <c r="N3185" s="548"/>
    </row>
    <row r="3186" spans="2:14" s="5" customFormat="1" ht="105">
      <c r="B3186" s="1"/>
      <c r="C3186" s="458">
        <v>9006</v>
      </c>
      <c r="D3186" s="460" t="s">
        <v>3251</v>
      </c>
      <c r="E3186" s="462" t="s">
        <v>125</v>
      </c>
      <c r="F3186" s="464">
        <v>6687549</v>
      </c>
      <c r="G3186" s="288" t="s">
        <v>117</v>
      </c>
      <c r="H3186" s="288"/>
      <c r="I3186" s="1"/>
      <c r="J3186" s="549"/>
      <c r="K3186" s="10"/>
      <c r="L3186" s="1"/>
      <c r="M3186" s="548"/>
      <c r="N3186" s="548"/>
    </row>
    <row r="3187" spans="2:14" s="5" customFormat="1" ht="45">
      <c r="B3187" s="1"/>
      <c r="C3187" s="458">
        <v>9007</v>
      </c>
      <c r="D3187" s="460" t="s">
        <v>3252</v>
      </c>
      <c r="E3187" s="462" t="s">
        <v>122</v>
      </c>
      <c r="F3187" s="464">
        <v>98972</v>
      </c>
      <c r="G3187" s="288" t="s">
        <v>117</v>
      </c>
      <c r="H3187" s="288"/>
      <c r="I3187" s="1"/>
      <c r="J3187" s="549"/>
      <c r="K3187" s="10"/>
      <c r="L3187" s="1"/>
      <c r="M3187" s="548"/>
      <c r="N3187" s="548"/>
    </row>
    <row r="3188" spans="2:14" s="5" customFormat="1" ht="45">
      <c r="B3188" s="1"/>
      <c r="C3188" s="458">
        <v>9008</v>
      </c>
      <c r="D3188" s="460" t="s">
        <v>3253</v>
      </c>
      <c r="E3188" s="462" t="s">
        <v>125</v>
      </c>
      <c r="F3188" s="464">
        <v>71218907</v>
      </c>
      <c r="G3188" s="288" t="s">
        <v>117</v>
      </c>
      <c r="H3188" s="288" t="s">
        <v>145</v>
      </c>
      <c r="I3188" s="1"/>
      <c r="J3188" s="549"/>
      <c r="K3188" s="10"/>
      <c r="L3188" s="1"/>
      <c r="M3188" s="548"/>
      <c r="N3188" s="548"/>
    </row>
    <row r="3189" spans="2:14" s="5" customFormat="1" ht="45">
      <c r="B3189" s="1"/>
      <c r="C3189" s="458">
        <v>9009</v>
      </c>
      <c r="D3189" s="460" t="s">
        <v>3254</v>
      </c>
      <c r="E3189" s="462" t="s">
        <v>119</v>
      </c>
      <c r="F3189" s="464">
        <v>121337</v>
      </c>
      <c r="G3189" s="288" t="s">
        <v>117</v>
      </c>
      <c r="H3189" s="288"/>
      <c r="I3189" s="1"/>
      <c r="J3189" s="549"/>
      <c r="K3189" s="10"/>
      <c r="L3189" s="1"/>
      <c r="M3189" s="548"/>
      <c r="N3189" s="548"/>
    </row>
    <row r="3190" spans="2:14" s="5" customFormat="1" ht="45">
      <c r="B3190" s="1"/>
      <c r="C3190" s="458">
        <v>9010</v>
      </c>
      <c r="D3190" s="460" t="s">
        <v>3255</v>
      </c>
      <c r="E3190" s="462" t="s">
        <v>122</v>
      </c>
      <c r="F3190" s="464">
        <v>43287</v>
      </c>
      <c r="G3190" s="288" t="s">
        <v>117</v>
      </c>
      <c r="H3190" s="288"/>
      <c r="I3190" s="1"/>
      <c r="J3190" s="549"/>
      <c r="K3190" s="10"/>
      <c r="L3190" s="1"/>
      <c r="M3190" s="548"/>
      <c r="N3190" s="548"/>
    </row>
    <row r="3191" spans="2:14" s="5" customFormat="1" ht="90">
      <c r="B3191" s="1"/>
      <c r="C3191" s="458">
        <v>9011</v>
      </c>
      <c r="D3191" s="460" t="s">
        <v>3256</v>
      </c>
      <c r="E3191" s="462" t="s">
        <v>2005</v>
      </c>
      <c r="F3191" s="464">
        <v>3213</v>
      </c>
      <c r="G3191" s="288" t="s">
        <v>117</v>
      </c>
      <c r="H3191" s="288" t="s">
        <v>145</v>
      </c>
      <c r="I3191" s="1"/>
      <c r="J3191" s="549"/>
      <c r="K3191" s="10"/>
      <c r="L3191" s="1"/>
      <c r="M3191" s="548"/>
      <c r="N3191" s="548"/>
    </row>
    <row r="3192" spans="2:14" s="5" customFormat="1" ht="45">
      <c r="B3192" s="1"/>
      <c r="C3192" s="458">
        <v>9012</v>
      </c>
      <c r="D3192" s="460" t="s">
        <v>3257</v>
      </c>
      <c r="E3192" s="462" t="s">
        <v>122</v>
      </c>
      <c r="F3192" s="464">
        <v>163070</v>
      </c>
      <c r="G3192" s="288" t="s">
        <v>117</v>
      </c>
      <c r="H3192" s="288"/>
      <c r="I3192" s="1"/>
      <c r="J3192" s="549"/>
      <c r="K3192" s="10"/>
      <c r="L3192" s="1"/>
      <c r="M3192" s="548"/>
      <c r="N3192" s="548"/>
    </row>
    <row r="3193" spans="2:14" s="5" customFormat="1" ht="150">
      <c r="B3193" s="1"/>
      <c r="C3193" s="458">
        <v>9014</v>
      </c>
      <c r="D3193" s="460" t="s">
        <v>3258</v>
      </c>
      <c r="E3193" s="462" t="s">
        <v>472</v>
      </c>
      <c r="F3193" s="464">
        <v>15693</v>
      </c>
      <c r="G3193" s="288" t="s">
        <v>117</v>
      </c>
      <c r="H3193" s="288" t="s">
        <v>145</v>
      </c>
      <c r="I3193" s="1"/>
      <c r="J3193" s="549"/>
      <c r="K3193" s="10"/>
      <c r="L3193" s="1"/>
      <c r="M3193" s="548"/>
      <c r="N3193" s="548"/>
    </row>
    <row r="3194" spans="2:14" s="5" customFormat="1" ht="45">
      <c r="B3194" s="1"/>
      <c r="C3194" s="458">
        <v>9015</v>
      </c>
      <c r="D3194" s="460" t="s">
        <v>3259</v>
      </c>
      <c r="E3194" s="462" t="s">
        <v>125</v>
      </c>
      <c r="F3194" s="464">
        <v>74572619</v>
      </c>
      <c r="G3194" s="288" t="s">
        <v>117</v>
      </c>
      <c r="H3194" s="288" t="s">
        <v>145</v>
      </c>
      <c r="I3194" s="1"/>
      <c r="J3194" s="549"/>
      <c r="K3194" s="10"/>
      <c r="L3194" s="1"/>
      <c r="M3194" s="548"/>
      <c r="N3194" s="548"/>
    </row>
    <row r="3195" spans="2:14" s="5" customFormat="1" ht="60">
      <c r="B3195" s="1"/>
      <c r="C3195" s="458">
        <v>9016</v>
      </c>
      <c r="D3195" s="460" t="s">
        <v>3260</v>
      </c>
      <c r="E3195" s="462" t="s">
        <v>122</v>
      </c>
      <c r="F3195" s="464">
        <v>10851</v>
      </c>
      <c r="G3195" s="288" t="s">
        <v>117</v>
      </c>
      <c r="H3195" s="288"/>
      <c r="I3195" s="1"/>
      <c r="J3195" s="549"/>
      <c r="K3195" s="10"/>
      <c r="L3195" s="1"/>
      <c r="M3195" s="548"/>
      <c r="N3195" s="548"/>
    </row>
    <row r="3196" spans="2:14" s="5" customFormat="1" ht="75">
      <c r="B3196" s="1"/>
      <c r="C3196" s="458">
        <v>9017</v>
      </c>
      <c r="D3196" s="460" t="s">
        <v>3261</v>
      </c>
      <c r="E3196" s="462" t="s">
        <v>116</v>
      </c>
      <c r="F3196" s="464">
        <v>72747</v>
      </c>
      <c r="G3196" s="288" t="s">
        <v>117</v>
      </c>
      <c r="H3196" s="288"/>
      <c r="I3196" s="1"/>
      <c r="J3196" s="549"/>
      <c r="K3196" s="10"/>
      <c r="L3196" s="1"/>
      <c r="M3196" s="548"/>
      <c r="N3196" s="548"/>
    </row>
    <row r="3197" spans="2:14" s="5" customFormat="1" ht="45">
      <c r="B3197" s="1"/>
      <c r="C3197" s="458">
        <v>9018</v>
      </c>
      <c r="D3197" s="460" t="s">
        <v>3262</v>
      </c>
      <c r="E3197" s="462" t="s">
        <v>122</v>
      </c>
      <c r="F3197" s="464">
        <v>19452</v>
      </c>
      <c r="G3197" s="288" t="s">
        <v>117</v>
      </c>
      <c r="H3197" s="288"/>
      <c r="I3197" s="1"/>
      <c r="J3197" s="549"/>
      <c r="K3197" s="10"/>
      <c r="L3197" s="1"/>
      <c r="M3197" s="548"/>
      <c r="N3197" s="548"/>
    </row>
    <row r="3198" spans="2:14" s="5" customFormat="1" ht="90">
      <c r="B3198" s="1"/>
      <c r="C3198" s="458">
        <v>9019</v>
      </c>
      <c r="D3198" s="460" t="s">
        <v>3263</v>
      </c>
      <c r="E3198" s="462" t="s">
        <v>125</v>
      </c>
      <c r="F3198" s="464">
        <v>417896</v>
      </c>
      <c r="G3198" s="288" t="s">
        <v>117</v>
      </c>
      <c r="H3198" s="288"/>
      <c r="I3198" s="1"/>
      <c r="J3198" s="549"/>
      <c r="K3198" s="10"/>
      <c r="L3198" s="1"/>
      <c r="M3198" s="548"/>
      <c r="N3198" s="548"/>
    </row>
    <row r="3199" spans="2:14" s="5" customFormat="1" ht="60">
      <c r="B3199" s="1"/>
      <c r="C3199" s="458">
        <v>9020</v>
      </c>
      <c r="D3199" s="460" t="s">
        <v>3264</v>
      </c>
      <c r="E3199" s="462" t="s">
        <v>119</v>
      </c>
      <c r="F3199" s="464">
        <v>614631</v>
      </c>
      <c r="G3199" s="288" t="s">
        <v>117</v>
      </c>
      <c r="H3199" s="288"/>
      <c r="I3199" s="1"/>
      <c r="J3199" s="549"/>
      <c r="K3199" s="10"/>
      <c r="L3199" s="1"/>
      <c r="M3199" s="548"/>
      <c r="N3199" s="548"/>
    </row>
    <row r="3200" spans="2:14" s="5" customFormat="1" ht="45">
      <c r="B3200" s="1"/>
      <c r="C3200" s="458">
        <v>9021</v>
      </c>
      <c r="D3200" s="460" t="s">
        <v>3265</v>
      </c>
      <c r="E3200" s="462" t="s">
        <v>122</v>
      </c>
      <c r="F3200" s="464">
        <v>46669</v>
      </c>
      <c r="G3200" s="288" t="s">
        <v>117</v>
      </c>
      <c r="H3200" s="288"/>
      <c r="I3200" s="1"/>
      <c r="J3200" s="549"/>
      <c r="K3200" s="10"/>
      <c r="L3200" s="1"/>
      <c r="M3200" s="548"/>
      <c r="N3200" s="548"/>
    </row>
    <row r="3201" spans="2:14" s="5" customFormat="1" ht="78.75">
      <c r="B3201" s="1"/>
      <c r="C3201" s="351">
        <v>9022</v>
      </c>
      <c r="D3201" s="352" t="s">
        <v>3266</v>
      </c>
      <c r="E3201" s="353" t="s">
        <v>122</v>
      </c>
      <c r="F3201" s="354">
        <v>2773346</v>
      </c>
      <c r="G3201" s="288" t="s">
        <v>117</v>
      </c>
      <c r="H3201" s="288"/>
      <c r="I3201" s="1"/>
      <c r="J3201" s="549"/>
      <c r="K3201" s="10"/>
      <c r="L3201" s="1"/>
      <c r="M3201" s="548"/>
      <c r="N3201" s="548"/>
    </row>
    <row r="3202" spans="2:14" s="5" customFormat="1" ht="63">
      <c r="B3202" s="1"/>
      <c r="C3202" s="351">
        <v>9023</v>
      </c>
      <c r="D3202" s="352" t="s">
        <v>3267</v>
      </c>
      <c r="E3202" s="353" t="s">
        <v>125</v>
      </c>
      <c r="F3202" s="354">
        <v>21590776</v>
      </c>
      <c r="G3202" s="288" t="s">
        <v>117</v>
      </c>
      <c r="H3202" s="288" t="s">
        <v>145</v>
      </c>
      <c r="I3202" s="1"/>
      <c r="J3202" s="549"/>
      <c r="K3202" s="10"/>
      <c r="L3202" s="1"/>
      <c r="M3202" s="548"/>
      <c r="N3202" s="548"/>
    </row>
    <row r="3203" spans="2:14" s="5" customFormat="1" ht="63">
      <c r="B3203" s="1"/>
      <c r="C3203" s="351">
        <v>9024</v>
      </c>
      <c r="D3203" s="352" t="s">
        <v>3268</v>
      </c>
      <c r="E3203" s="353" t="s">
        <v>119</v>
      </c>
      <c r="F3203" s="354">
        <v>8954</v>
      </c>
      <c r="G3203" s="288" t="s">
        <v>117</v>
      </c>
      <c r="H3203" s="288"/>
      <c r="I3203" s="1"/>
      <c r="J3203" s="549"/>
      <c r="K3203" s="10"/>
      <c r="L3203" s="1"/>
      <c r="M3203" s="548"/>
      <c r="N3203" s="548"/>
    </row>
    <row r="3204" spans="2:14" s="5" customFormat="1" ht="78.75">
      <c r="B3204" s="1"/>
      <c r="C3204" s="351">
        <v>9025</v>
      </c>
      <c r="D3204" s="352" t="s">
        <v>3269</v>
      </c>
      <c r="E3204" s="353" t="s">
        <v>122</v>
      </c>
      <c r="F3204" s="354">
        <v>3735531</v>
      </c>
      <c r="G3204" s="288" t="s">
        <v>117</v>
      </c>
      <c r="H3204" s="288"/>
      <c r="I3204" s="1"/>
      <c r="J3204" s="549"/>
      <c r="K3204" s="10"/>
      <c r="L3204" s="1"/>
      <c r="M3204" s="548"/>
      <c r="N3204" s="548"/>
    </row>
    <row r="3205" spans="2:14" s="5" customFormat="1" ht="94.5">
      <c r="B3205" s="1"/>
      <c r="C3205" s="351">
        <v>9026</v>
      </c>
      <c r="D3205" s="352" t="s">
        <v>3270</v>
      </c>
      <c r="E3205" s="353" t="s">
        <v>119</v>
      </c>
      <c r="F3205" s="354">
        <v>192413</v>
      </c>
      <c r="G3205" s="288" t="s">
        <v>117</v>
      </c>
      <c r="H3205" s="288"/>
      <c r="I3205" s="1"/>
      <c r="J3205" s="549"/>
      <c r="K3205" s="10"/>
      <c r="L3205" s="1"/>
      <c r="M3205" s="548"/>
      <c r="N3205" s="548"/>
    </row>
    <row r="3206" spans="2:14" s="5" customFormat="1" ht="63">
      <c r="B3206" s="1"/>
      <c r="C3206" s="351">
        <v>9027</v>
      </c>
      <c r="D3206" s="352" t="s">
        <v>3271</v>
      </c>
      <c r="E3206" s="353" t="s">
        <v>125</v>
      </c>
      <c r="F3206" s="354">
        <v>4255294</v>
      </c>
      <c r="G3206" s="288" t="s">
        <v>117</v>
      </c>
      <c r="H3206" s="288"/>
      <c r="I3206" s="1"/>
      <c r="J3206" s="549"/>
      <c r="K3206" s="10"/>
      <c r="L3206" s="1"/>
      <c r="M3206" s="548"/>
      <c r="N3206" s="548"/>
    </row>
    <row r="3207" spans="2:14" s="5" customFormat="1" ht="63">
      <c r="B3207" s="1"/>
      <c r="C3207" s="351">
        <v>9028</v>
      </c>
      <c r="D3207" s="352" t="s">
        <v>3272</v>
      </c>
      <c r="E3207" s="353" t="s">
        <v>119</v>
      </c>
      <c r="F3207" s="354">
        <v>297500</v>
      </c>
      <c r="G3207" s="288" t="s">
        <v>117</v>
      </c>
      <c r="H3207" s="288"/>
      <c r="I3207" s="1"/>
      <c r="J3207" s="549"/>
      <c r="K3207" s="10"/>
      <c r="L3207" s="1"/>
      <c r="M3207" s="548"/>
      <c r="N3207" s="548"/>
    </row>
    <row r="3208" spans="2:14" s="5" customFormat="1" ht="94.5">
      <c r="B3208" s="1"/>
      <c r="C3208" s="351">
        <v>9029</v>
      </c>
      <c r="D3208" s="352" t="s">
        <v>3273</v>
      </c>
      <c r="E3208" s="353" t="s">
        <v>125</v>
      </c>
      <c r="F3208" s="354">
        <v>678577</v>
      </c>
      <c r="G3208" s="288" t="s">
        <v>117</v>
      </c>
      <c r="H3208" s="288"/>
      <c r="I3208" s="1"/>
      <c r="J3208" s="549"/>
      <c r="K3208" s="10"/>
      <c r="L3208" s="1"/>
      <c r="M3208" s="548"/>
      <c r="N3208" s="548"/>
    </row>
    <row r="3209" spans="2:14" s="5" customFormat="1" ht="126">
      <c r="B3209" s="1"/>
      <c r="C3209" s="351">
        <v>9030</v>
      </c>
      <c r="D3209" s="352" t="s">
        <v>3274</v>
      </c>
      <c r="E3209" s="353" t="s">
        <v>125</v>
      </c>
      <c r="F3209" s="354">
        <v>799323</v>
      </c>
      <c r="G3209" s="288" t="s">
        <v>117</v>
      </c>
      <c r="H3209" s="288"/>
      <c r="I3209" s="1"/>
      <c r="J3209" s="549"/>
      <c r="K3209" s="10"/>
      <c r="L3209" s="1"/>
      <c r="M3209" s="548"/>
      <c r="N3209" s="548"/>
    </row>
    <row r="3210" spans="2:14" s="5" customFormat="1" ht="141.75">
      <c r="B3210" s="1"/>
      <c r="C3210" s="351">
        <v>9031</v>
      </c>
      <c r="D3210" s="352" t="s">
        <v>3275</v>
      </c>
      <c r="E3210" s="353" t="s">
        <v>125</v>
      </c>
      <c r="F3210" s="354">
        <v>1706282</v>
      </c>
      <c r="G3210" s="288" t="s">
        <v>117</v>
      </c>
      <c r="H3210" s="288"/>
      <c r="I3210" s="1"/>
      <c r="J3210" s="549"/>
      <c r="K3210" s="10"/>
      <c r="L3210" s="1"/>
      <c r="M3210" s="548"/>
      <c r="N3210" s="548"/>
    </row>
    <row r="3211" spans="2:14" s="5" customFormat="1" ht="126">
      <c r="B3211" s="1"/>
      <c r="C3211" s="351">
        <v>9032</v>
      </c>
      <c r="D3211" s="352" t="s">
        <v>3276</v>
      </c>
      <c r="E3211" s="353" t="s">
        <v>125</v>
      </c>
      <c r="F3211" s="354">
        <v>2906625</v>
      </c>
      <c r="G3211" s="288" t="s">
        <v>117</v>
      </c>
      <c r="H3211" s="288"/>
      <c r="I3211" s="1"/>
      <c r="J3211" s="549"/>
      <c r="K3211" s="10"/>
      <c r="L3211" s="1"/>
      <c r="M3211" s="548"/>
      <c r="N3211" s="548"/>
    </row>
    <row r="3212" spans="2:14" s="5" customFormat="1" ht="110.25">
      <c r="B3212" s="1"/>
      <c r="C3212" s="351">
        <v>9033</v>
      </c>
      <c r="D3212" s="352" t="s">
        <v>3277</v>
      </c>
      <c r="E3212" s="353" t="s">
        <v>125</v>
      </c>
      <c r="F3212" s="354">
        <v>3766457</v>
      </c>
      <c r="G3212" s="288" t="s">
        <v>117</v>
      </c>
      <c r="H3212" s="288"/>
      <c r="I3212" s="1"/>
      <c r="J3212" s="549"/>
      <c r="K3212" s="10"/>
      <c r="L3212" s="1"/>
      <c r="M3212" s="548"/>
      <c r="N3212" s="548"/>
    </row>
    <row r="3213" spans="2:14" s="5" customFormat="1" ht="126">
      <c r="B3213" s="1"/>
      <c r="C3213" s="351">
        <v>9034</v>
      </c>
      <c r="D3213" s="352" t="s">
        <v>3278</v>
      </c>
      <c r="E3213" s="353" t="s">
        <v>125</v>
      </c>
      <c r="F3213" s="354">
        <v>3532405</v>
      </c>
      <c r="G3213" s="288" t="s">
        <v>117</v>
      </c>
      <c r="H3213" s="288" t="s">
        <v>145</v>
      </c>
      <c r="I3213" s="1"/>
      <c r="J3213" s="549"/>
      <c r="K3213" s="10"/>
      <c r="L3213" s="1"/>
      <c r="M3213" s="548"/>
      <c r="N3213" s="548"/>
    </row>
    <row r="3214" spans="2:14" s="5" customFormat="1" ht="141.75">
      <c r="B3214" s="1"/>
      <c r="C3214" s="351">
        <v>9035</v>
      </c>
      <c r="D3214" s="352" t="s">
        <v>3279</v>
      </c>
      <c r="E3214" s="353" t="s">
        <v>125</v>
      </c>
      <c r="F3214" s="354">
        <v>5433367</v>
      </c>
      <c r="G3214" s="288" t="s">
        <v>117</v>
      </c>
      <c r="H3214" s="288" t="s">
        <v>145</v>
      </c>
      <c r="I3214" s="1"/>
      <c r="J3214" s="549"/>
      <c r="K3214" s="10"/>
      <c r="L3214" s="1"/>
      <c r="M3214" s="548"/>
      <c r="N3214" s="548"/>
    </row>
    <row r="3215" spans="2:14" s="5" customFormat="1" ht="110.25">
      <c r="B3215" s="1"/>
      <c r="C3215" s="351">
        <v>9036</v>
      </c>
      <c r="D3215" s="352" t="s">
        <v>3280</v>
      </c>
      <c r="E3215" s="353" t="s">
        <v>125</v>
      </c>
      <c r="F3215" s="354">
        <v>31029713</v>
      </c>
      <c r="G3215" s="288" t="s">
        <v>117</v>
      </c>
      <c r="H3215" s="288"/>
      <c r="I3215" s="1"/>
      <c r="J3215" s="549"/>
      <c r="K3215" s="10"/>
      <c r="L3215" s="1"/>
      <c r="M3215" s="548"/>
      <c r="N3215" s="548"/>
    </row>
    <row r="3216" spans="2:14" s="5" customFormat="1" ht="110.25">
      <c r="B3216" s="1"/>
      <c r="C3216" s="351">
        <v>9037</v>
      </c>
      <c r="D3216" s="352" t="s">
        <v>3281</v>
      </c>
      <c r="E3216" s="353" t="s">
        <v>125</v>
      </c>
      <c r="F3216" s="354">
        <v>37860215</v>
      </c>
      <c r="G3216" s="288" t="s">
        <v>117</v>
      </c>
      <c r="H3216" s="288"/>
      <c r="I3216" s="1"/>
      <c r="J3216" s="549"/>
      <c r="K3216" s="10"/>
      <c r="L3216" s="1"/>
      <c r="M3216" s="548"/>
      <c r="N3216" s="548"/>
    </row>
    <row r="3217" spans="2:14" s="5" customFormat="1" ht="110.25">
      <c r="B3217" s="1"/>
      <c r="C3217" s="351">
        <v>9038</v>
      </c>
      <c r="D3217" s="352" t="s">
        <v>3282</v>
      </c>
      <c r="E3217" s="353" t="s">
        <v>125</v>
      </c>
      <c r="F3217" s="354">
        <v>42064429</v>
      </c>
      <c r="G3217" s="288" t="s">
        <v>117</v>
      </c>
      <c r="H3217" s="288"/>
      <c r="I3217" s="1"/>
      <c r="J3217" s="549"/>
      <c r="K3217" s="10"/>
      <c r="L3217" s="1"/>
      <c r="M3217" s="548"/>
      <c r="N3217" s="548"/>
    </row>
    <row r="3218" spans="2:14" s="5" customFormat="1" ht="63">
      <c r="B3218" s="1"/>
      <c r="C3218" s="351">
        <v>9039</v>
      </c>
      <c r="D3218" s="352" t="s">
        <v>3283</v>
      </c>
      <c r="E3218" s="353" t="s">
        <v>116</v>
      </c>
      <c r="F3218" s="354">
        <v>49955</v>
      </c>
      <c r="G3218" s="288" t="s">
        <v>117</v>
      </c>
      <c r="H3218" s="288"/>
      <c r="I3218" s="1"/>
      <c r="J3218" s="549"/>
      <c r="K3218" s="10"/>
      <c r="L3218" s="1"/>
      <c r="M3218" s="548"/>
      <c r="N3218" s="548"/>
    </row>
    <row r="3219" spans="2:14" s="5" customFormat="1" ht="126">
      <c r="B3219" s="1"/>
      <c r="C3219" s="351">
        <v>9040</v>
      </c>
      <c r="D3219" s="352" t="s">
        <v>3284</v>
      </c>
      <c r="E3219" s="353" t="s">
        <v>116</v>
      </c>
      <c r="F3219" s="354">
        <v>400374</v>
      </c>
      <c r="G3219" s="288" t="s">
        <v>117</v>
      </c>
      <c r="H3219" s="288"/>
      <c r="I3219" s="1"/>
      <c r="J3219" s="549"/>
      <c r="K3219" s="10"/>
      <c r="L3219" s="1"/>
      <c r="M3219" s="548"/>
      <c r="N3219" s="548"/>
    </row>
    <row r="3220" spans="2:14" s="5" customFormat="1" ht="126">
      <c r="B3220" s="1"/>
      <c r="C3220" s="351">
        <v>9041</v>
      </c>
      <c r="D3220" s="352" t="s">
        <v>3285</v>
      </c>
      <c r="E3220" s="353" t="s">
        <v>125</v>
      </c>
      <c r="F3220" s="354">
        <v>988811</v>
      </c>
      <c r="G3220" s="288" t="s">
        <v>117</v>
      </c>
      <c r="H3220" s="288"/>
      <c r="I3220" s="1"/>
      <c r="J3220" s="549"/>
      <c r="K3220" s="10"/>
      <c r="L3220" s="1"/>
      <c r="M3220" s="548"/>
      <c r="N3220" s="548"/>
    </row>
    <row r="3221" spans="2:14" s="5" customFormat="1" ht="31.5">
      <c r="B3221" s="1"/>
      <c r="C3221" s="351">
        <v>9042</v>
      </c>
      <c r="D3221" s="352" t="s">
        <v>3286</v>
      </c>
      <c r="E3221" s="353" t="s">
        <v>122</v>
      </c>
      <c r="F3221" s="354">
        <v>50192</v>
      </c>
      <c r="G3221" s="288" t="s">
        <v>117</v>
      </c>
      <c r="H3221" s="288"/>
      <c r="I3221" s="1"/>
      <c r="J3221" s="549"/>
      <c r="K3221" s="10"/>
      <c r="L3221" s="1"/>
      <c r="M3221" s="548"/>
      <c r="N3221" s="548"/>
    </row>
    <row r="3222" spans="2:14" s="5" customFormat="1" ht="110.25">
      <c r="B3222" s="1"/>
      <c r="C3222" s="351">
        <v>9044</v>
      </c>
      <c r="D3222" s="352" t="s">
        <v>3287</v>
      </c>
      <c r="E3222" s="353" t="s">
        <v>125</v>
      </c>
      <c r="F3222" s="354">
        <v>4215498</v>
      </c>
      <c r="G3222" s="288" t="s">
        <v>117</v>
      </c>
      <c r="H3222" s="288"/>
      <c r="I3222" s="1"/>
      <c r="J3222" s="549"/>
      <c r="K3222" s="10"/>
      <c r="L3222" s="1"/>
      <c r="M3222" s="548"/>
      <c r="N3222" s="548"/>
    </row>
    <row r="3223" spans="2:14" s="5" customFormat="1" ht="47.25">
      <c r="B3223" s="1"/>
      <c r="C3223" s="351">
        <v>9045</v>
      </c>
      <c r="D3223" s="352" t="s">
        <v>3288</v>
      </c>
      <c r="E3223" s="353" t="s">
        <v>122</v>
      </c>
      <c r="F3223" s="354">
        <v>5816</v>
      </c>
      <c r="G3223" s="288" t="s">
        <v>117</v>
      </c>
      <c r="H3223" s="288"/>
      <c r="I3223" s="1"/>
      <c r="J3223" s="549"/>
      <c r="K3223" s="10"/>
      <c r="L3223" s="1"/>
      <c r="M3223" s="548"/>
      <c r="N3223" s="548"/>
    </row>
    <row r="3224" spans="2:14" s="5" customFormat="1" ht="47.25">
      <c r="B3224" s="1"/>
      <c r="C3224" s="351">
        <v>9046</v>
      </c>
      <c r="D3224" s="352" t="s">
        <v>3289</v>
      </c>
      <c r="E3224" s="353" t="s">
        <v>125</v>
      </c>
      <c r="F3224" s="354">
        <v>21873</v>
      </c>
      <c r="G3224" s="288" t="s">
        <v>117</v>
      </c>
      <c r="H3224" s="288"/>
      <c r="I3224" s="1"/>
      <c r="J3224" s="549"/>
      <c r="K3224" s="10"/>
      <c r="L3224" s="1"/>
      <c r="M3224" s="548"/>
      <c r="N3224" s="548"/>
    </row>
    <row r="3225" spans="2:14" s="5" customFormat="1" ht="47.25">
      <c r="B3225" s="1"/>
      <c r="C3225" s="351">
        <v>9047</v>
      </c>
      <c r="D3225" s="352" t="s">
        <v>3290</v>
      </c>
      <c r="E3225" s="353" t="s">
        <v>125</v>
      </c>
      <c r="F3225" s="354">
        <v>60886</v>
      </c>
      <c r="G3225" s="288" t="s">
        <v>117</v>
      </c>
      <c r="H3225" s="288"/>
      <c r="I3225" s="1"/>
      <c r="J3225" s="549"/>
      <c r="K3225" s="10"/>
      <c r="L3225" s="1"/>
      <c r="M3225" s="548"/>
      <c r="N3225" s="548"/>
    </row>
    <row r="3226" spans="2:14" s="5" customFormat="1" ht="47.25">
      <c r="B3226" s="1"/>
      <c r="C3226" s="351">
        <v>9048</v>
      </c>
      <c r="D3226" s="352" t="s">
        <v>3291</v>
      </c>
      <c r="E3226" s="353" t="s">
        <v>122</v>
      </c>
      <c r="F3226" s="354">
        <v>2909</v>
      </c>
      <c r="G3226" s="288" t="s">
        <v>117</v>
      </c>
      <c r="H3226" s="288"/>
      <c r="I3226" s="1"/>
      <c r="J3226" s="549"/>
      <c r="K3226" s="10"/>
      <c r="L3226" s="1"/>
      <c r="M3226" s="548"/>
      <c r="N3226" s="548"/>
    </row>
    <row r="3227" spans="2:14" s="5" customFormat="1" ht="94.5">
      <c r="B3227" s="1"/>
      <c r="C3227" s="351">
        <v>9049</v>
      </c>
      <c r="D3227" s="352" t="s">
        <v>3292</v>
      </c>
      <c r="E3227" s="353" t="s">
        <v>125</v>
      </c>
      <c r="F3227" s="354">
        <v>27251565</v>
      </c>
      <c r="G3227" s="288" t="s">
        <v>117</v>
      </c>
      <c r="H3227" s="288"/>
      <c r="I3227" s="1"/>
      <c r="J3227" s="549"/>
      <c r="K3227" s="10"/>
      <c r="L3227" s="1"/>
      <c r="M3227" s="548"/>
      <c r="N3227" s="548"/>
    </row>
    <row r="3228" spans="2:14" s="5" customFormat="1" ht="126">
      <c r="B3228" s="1"/>
      <c r="C3228" s="351">
        <v>9050</v>
      </c>
      <c r="D3228" s="352" t="s">
        <v>3293</v>
      </c>
      <c r="E3228" s="353" t="s">
        <v>125</v>
      </c>
      <c r="F3228" s="354">
        <v>4446529</v>
      </c>
      <c r="G3228" s="288" t="s">
        <v>117</v>
      </c>
      <c r="H3228" s="288"/>
      <c r="I3228" s="1"/>
      <c r="J3228" s="549"/>
      <c r="K3228" s="10"/>
      <c r="L3228" s="1"/>
      <c r="M3228" s="548"/>
      <c r="N3228" s="548"/>
    </row>
    <row r="3229" spans="2:14" s="5" customFormat="1" ht="157.5">
      <c r="B3229" s="1"/>
      <c r="C3229" s="351">
        <v>9051</v>
      </c>
      <c r="D3229" s="352" t="s">
        <v>3294</v>
      </c>
      <c r="E3229" s="353" t="s">
        <v>125</v>
      </c>
      <c r="F3229" s="354">
        <v>6626095</v>
      </c>
      <c r="G3229" s="288" t="s">
        <v>117</v>
      </c>
      <c r="H3229" s="288"/>
      <c r="I3229" s="1"/>
      <c r="J3229" s="549"/>
      <c r="K3229" s="10"/>
      <c r="L3229" s="1"/>
      <c r="M3229" s="548"/>
      <c r="N3229" s="548"/>
    </row>
    <row r="3230" spans="2:14" s="5" customFormat="1" ht="157.5">
      <c r="B3230" s="1"/>
      <c r="C3230" s="351">
        <v>9052</v>
      </c>
      <c r="D3230" s="352" t="s">
        <v>3295</v>
      </c>
      <c r="E3230" s="353" t="s">
        <v>1982</v>
      </c>
      <c r="F3230" s="354">
        <v>2518</v>
      </c>
      <c r="G3230" s="288" t="s">
        <v>117</v>
      </c>
      <c r="H3230" s="288"/>
      <c r="I3230" s="1"/>
      <c r="J3230" s="549"/>
      <c r="K3230" s="10"/>
      <c r="L3230" s="1"/>
      <c r="M3230" s="548"/>
      <c r="N3230" s="548"/>
    </row>
    <row r="3231" spans="2:14" s="5" customFormat="1" ht="78.75">
      <c r="B3231" s="1"/>
      <c r="C3231" s="351">
        <v>9053</v>
      </c>
      <c r="D3231" s="352" t="s">
        <v>3296</v>
      </c>
      <c r="E3231" s="353" t="s">
        <v>125</v>
      </c>
      <c r="F3231" s="354">
        <v>4787802</v>
      </c>
      <c r="G3231" s="288" t="s">
        <v>117</v>
      </c>
      <c r="H3231" s="288"/>
      <c r="I3231" s="1"/>
      <c r="J3231" s="549"/>
      <c r="K3231" s="10"/>
      <c r="L3231" s="1"/>
      <c r="M3231" s="548"/>
      <c r="N3231" s="548"/>
    </row>
    <row r="3232" spans="2:14" s="5" customFormat="1" ht="173.25">
      <c r="B3232" s="1"/>
      <c r="C3232" s="351">
        <v>9054</v>
      </c>
      <c r="D3232" s="352" t="s">
        <v>3297</v>
      </c>
      <c r="E3232" s="353" t="s">
        <v>1982</v>
      </c>
      <c r="F3232" s="354">
        <v>2013</v>
      </c>
      <c r="G3232" s="288" t="s">
        <v>117</v>
      </c>
      <c r="H3232" s="288" t="s">
        <v>145</v>
      </c>
      <c r="I3232" s="1"/>
      <c r="J3232" s="549"/>
      <c r="K3232" s="10"/>
      <c r="L3232" s="1"/>
      <c r="M3232" s="548"/>
      <c r="N3232" s="548"/>
    </row>
    <row r="3233" spans="2:14" s="5" customFormat="1" ht="94.5">
      <c r="B3233" s="1"/>
      <c r="C3233" s="351">
        <v>9055</v>
      </c>
      <c r="D3233" s="352" t="s">
        <v>3298</v>
      </c>
      <c r="E3233" s="353" t="s">
        <v>122</v>
      </c>
      <c r="F3233" s="354">
        <v>11882</v>
      </c>
      <c r="G3233" s="288" t="s">
        <v>117</v>
      </c>
      <c r="H3233" s="288"/>
      <c r="I3233" s="1"/>
      <c r="J3233" s="549"/>
      <c r="K3233" s="10"/>
      <c r="L3233" s="1"/>
      <c r="M3233" s="548"/>
      <c r="N3233" s="548"/>
    </row>
    <row r="3234" spans="2:14" s="5" customFormat="1" ht="31.5">
      <c r="B3234" s="1"/>
      <c r="C3234" s="351">
        <v>9056</v>
      </c>
      <c r="D3234" s="352" t="s">
        <v>3299</v>
      </c>
      <c r="E3234" s="353" t="s">
        <v>122</v>
      </c>
      <c r="F3234" s="354">
        <v>485221</v>
      </c>
      <c r="G3234" s="288" t="s">
        <v>117</v>
      </c>
      <c r="H3234" s="288" t="s">
        <v>145</v>
      </c>
      <c r="I3234" s="1"/>
      <c r="J3234" s="549"/>
      <c r="K3234" s="10"/>
      <c r="L3234" s="1"/>
      <c r="M3234" s="548"/>
      <c r="N3234" s="548"/>
    </row>
    <row r="3235" spans="2:14" s="5" customFormat="1" ht="126">
      <c r="B3235" s="1"/>
      <c r="C3235" s="351">
        <v>9057</v>
      </c>
      <c r="D3235" s="352" t="s">
        <v>3300</v>
      </c>
      <c r="E3235" s="353" t="s">
        <v>122</v>
      </c>
      <c r="F3235" s="354">
        <v>1628979</v>
      </c>
      <c r="G3235" s="288" t="s">
        <v>117</v>
      </c>
      <c r="H3235" s="288"/>
      <c r="I3235" s="1"/>
      <c r="J3235" s="549"/>
      <c r="K3235" s="10"/>
      <c r="L3235" s="1"/>
      <c r="M3235" s="548"/>
      <c r="N3235" s="548"/>
    </row>
    <row r="3236" spans="2:14" s="5" customFormat="1" ht="63">
      <c r="B3236" s="1"/>
      <c r="C3236" s="351">
        <v>9058</v>
      </c>
      <c r="D3236" s="352" t="s">
        <v>3301</v>
      </c>
      <c r="E3236" s="353" t="s">
        <v>116</v>
      </c>
      <c r="F3236" s="354">
        <v>108098</v>
      </c>
      <c r="G3236" s="288" t="s">
        <v>117</v>
      </c>
      <c r="H3236" s="288"/>
      <c r="I3236" s="1"/>
      <c r="J3236" s="549"/>
      <c r="K3236" s="10"/>
      <c r="L3236" s="1"/>
      <c r="M3236" s="548"/>
      <c r="N3236" s="548"/>
    </row>
    <row r="3237" spans="2:14" s="5" customFormat="1" ht="267.75">
      <c r="B3237" s="1"/>
      <c r="C3237" s="351">
        <v>9059</v>
      </c>
      <c r="D3237" s="352" t="s">
        <v>3302</v>
      </c>
      <c r="E3237" s="353" t="s">
        <v>116</v>
      </c>
      <c r="F3237" s="354">
        <v>37619</v>
      </c>
      <c r="G3237" s="288" t="s">
        <v>117</v>
      </c>
      <c r="H3237" s="288"/>
      <c r="I3237" s="1"/>
      <c r="J3237" s="549"/>
      <c r="K3237" s="10"/>
      <c r="L3237" s="1"/>
      <c r="M3237" s="548"/>
      <c r="N3237" s="548"/>
    </row>
    <row r="3238" spans="2:14" s="5" customFormat="1" ht="110.25">
      <c r="B3238" s="1"/>
      <c r="C3238" s="351">
        <v>9060</v>
      </c>
      <c r="D3238" s="352" t="s">
        <v>3303</v>
      </c>
      <c r="E3238" s="353" t="s">
        <v>122</v>
      </c>
      <c r="F3238" s="354">
        <v>31573</v>
      </c>
      <c r="G3238" s="288" t="s">
        <v>117</v>
      </c>
      <c r="H3238" s="288"/>
      <c r="I3238" s="1"/>
      <c r="J3238" s="549"/>
      <c r="K3238" s="10"/>
      <c r="L3238" s="1"/>
      <c r="M3238" s="548"/>
      <c r="N3238" s="548"/>
    </row>
    <row r="3239" spans="2:14" s="5" customFormat="1" ht="63">
      <c r="B3239" s="1"/>
      <c r="C3239" s="351">
        <v>9061</v>
      </c>
      <c r="D3239" s="352" t="s">
        <v>3304</v>
      </c>
      <c r="E3239" s="353" t="s">
        <v>116</v>
      </c>
      <c r="F3239" s="354">
        <v>44668</v>
      </c>
      <c r="G3239" s="288" t="s">
        <v>117</v>
      </c>
      <c r="H3239" s="288"/>
      <c r="I3239" s="1"/>
      <c r="J3239" s="549"/>
      <c r="K3239" s="10"/>
      <c r="L3239" s="1"/>
      <c r="M3239" s="548"/>
      <c r="N3239" s="548"/>
    </row>
    <row r="3240" spans="2:14" s="5" customFormat="1" ht="78.75">
      <c r="B3240" s="1"/>
      <c r="C3240" s="351">
        <v>9062</v>
      </c>
      <c r="D3240" s="352" t="s">
        <v>3305</v>
      </c>
      <c r="E3240" s="353" t="s">
        <v>116</v>
      </c>
      <c r="F3240" s="354">
        <v>21132</v>
      </c>
      <c r="G3240" s="288" t="s">
        <v>117</v>
      </c>
      <c r="H3240" s="288"/>
      <c r="I3240" s="1"/>
      <c r="J3240" s="549"/>
      <c r="K3240" s="10"/>
      <c r="L3240" s="1"/>
      <c r="M3240" s="548"/>
      <c r="N3240" s="548"/>
    </row>
    <row r="3241" spans="2:14" s="5" customFormat="1" ht="157.5">
      <c r="B3241" s="1"/>
      <c r="C3241" s="351">
        <v>9063</v>
      </c>
      <c r="D3241" s="352" t="s">
        <v>3306</v>
      </c>
      <c r="E3241" s="353" t="s">
        <v>116</v>
      </c>
      <c r="F3241" s="354">
        <v>6858</v>
      </c>
      <c r="G3241" s="288" t="s">
        <v>117</v>
      </c>
      <c r="H3241" s="288"/>
      <c r="I3241" s="1"/>
      <c r="J3241" s="549"/>
      <c r="K3241" s="10"/>
      <c r="L3241" s="1"/>
      <c r="M3241" s="548"/>
      <c r="N3241" s="548"/>
    </row>
    <row r="3242" spans="2:14" s="5" customFormat="1" ht="157.5">
      <c r="B3242" s="1"/>
      <c r="C3242" s="351">
        <v>9064</v>
      </c>
      <c r="D3242" s="352" t="s">
        <v>3307</v>
      </c>
      <c r="E3242" s="353" t="s">
        <v>122</v>
      </c>
      <c r="F3242" s="354">
        <v>1793167</v>
      </c>
      <c r="G3242" s="288" t="s">
        <v>117</v>
      </c>
      <c r="H3242" s="288"/>
      <c r="I3242" s="1"/>
      <c r="J3242" s="549"/>
      <c r="K3242" s="10"/>
      <c r="L3242" s="1"/>
      <c r="M3242" s="548"/>
      <c r="N3242" s="548"/>
    </row>
    <row r="3243" spans="2:14" s="5" customFormat="1" ht="157.5">
      <c r="B3243" s="1"/>
      <c r="C3243" s="351">
        <v>9065</v>
      </c>
      <c r="D3243" s="352" t="s">
        <v>3308</v>
      </c>
      <c r="E3243" s="353" t="s">
        <v>122</v>
      </c>
      <c r="F3243" s="354">
        <v>2069383</v>
      </c>
      <c r="G3243" s="288" t="s">
        <v>117</v>
      </c>
      <c r="H3243" s="288"/>
      <c r="I3243" s="1"/>
      <c r="J3243" s="549"/>
      <c r="K3243" s="10"/>
      <c r="L3243" s="1"/>
      <c r="M3243" s="548"/>
      <c r="N3243" s="548"/>
    </row>
    <row r="3244" spans="2:14" s="5" customFormat="1" ht="47.25">
      <c r="B3244" s="1"/>
      <c r="C3244" s="351">
        <v>9066</v>
      </c>
      <c r="D3244" s="352" t="s">
        <v>3309</v>
      </c>
      <c r="E3244" s="353" t="s">
        <v>122</v>
      </c>
      <c r="F3244" s="354">
        <v>972</v>
      </c>
      <c r="G3244" s="288" t="s">
        <v>117</v>
      </c>
      <c r="H3244" s="288"/>
      <c r="I3244" s="1"/>
      <c r="J3244" s="549"/>
      <c r="K3244" s="10"/>
      <c r="L3244" s="1"/>
      <c r="M3244" s="548"/>
      <c r="N3244" s="548"/>
    </row>
    <row r="3245" spans="2:14" s="5" customFormat="1" ht="63">
      <c r="B3245" s="1"/>
      <c r="C3245" s="351">
        <v>9067</v>
      </c>
      <c r="D3245" s="352" t="s">
        <v>3310</v>
      </c>
      <c r="E3245" s="353" t="s">
        <v>116</v>
      </c>
      <c r="F3245" s="354">
        <v>6506</v>
      </c>
      <c r="G3245" s="288" t="s">
        <v>117</v>
      </c>
      <c r="H3245" s="288"/>
      <c r="I3245" s="1"/>
      <c r="J3245" s="549"/>
      <c r="K3245" s="10"/>
      <c r="L3245" s="1"/>
      <c r="M3245" s="548"/>
      <c r="N3245" s="548"/>
    </row>
    <row r="3246" spans="2:14" s="5" customFormat="1" ht="110.25">
      <c r="B3246" s="1"/>
      <c r="C3246" s="351">
        <v>9068</v>
      </c>
      <c r="D3246" s="352" t="s">
        <v>3311</v>
      </c>
      <c r="E3246" s="353" t="s">
        <v>122</v>
      </c>
      <c r="F3246" s="354">
        <v>20372</v>
      </c>
      <c r="G3246" s="288" t="s">
        <v>117</v>
      </c>
      <c r="H3246" s="288"/>
      <c r="I3246" s="1"/>
      <c r="J3246" s="549"/>
      <c r="K3246" s="10"/>
      <c r="L3246" s="1"/>
      <c r="M3246" s="548"/>
      <c r="N3246" s="548"/>
    </row>
    <row r="3247" spans="2:14" s="5" customFormat="1" ht="110.25">
      <c r="B3247" s="1"/>
      <c r="C3247" s="351">
        <v>9069</v>
      </c>
      <c r="D3247" s="352" t="s">
        <v>3312</v>
      </c>
      <c r="E3247" s="353" t="s">
        <v>122</v>
      </c>
      <c r="F3247" s="354">
        <v>14101</v>
      </c>
      <c r="G3247" s="288" t="s">
        <v>117</v>
      </c>
      <c r="H3247" s="288"/>
      <c r="I3247" s="1"/>
      <c r="J3247" s="549"/>
      <c r="K3247" s="10"/>
      <c r="L3247" s="1"/>
      <c r="M3247" s="548"/>
      <c r="N3247" s="548"/>
    </row>
    <row r="3248" spans="2:14" s="5" customFormat="1" ht="63">
      <c r="B3248" s="1"/>
      <c r="C3248" s="351">
        <v>9070</v>
      </c>
      <c r="D3248" s="352" t="s">
        <v>3313</v>
      </c>
      <c r="E3248" s="353" t="s">
        <v>125</v>
      </c>
      <c r="F3248" s="354">
        <v>8528343</v>
      </c>
      <c r="G3248" s="288" t="s">
        <v>117</v>
      </c>
      <c r="H3248" s="288"/>
      <c r="I3248" s="1"/>
      <c r="J3248" s="549"/>
      <c r="K3248" s="10"/>
      <c r="L3248" s="1"/>
      <c r="M3248" s="548"/>
      <c r="N3248" s="548"/>
    </row>
    <row r="3249" spans="2:14" s="5" customFormat="1" ht="63">
      <c r="B3249" s="1"/>
      <c r="C3249" s="351">
        <v>9071</v>
      </c>
      <c r="D3249" s="352" t="s">
        <v>3314</v>
      </c>
      <c r="E3249" s="353" t="s">
        <v>125</v>
      </c>
      <c r="F3249" s="354">
        <v>1031732</v>
      </c>
      <c r="G3249" s="288" t="s">
        <v>117</v>
      </c>
      <c r="H3249" s="288"/>
      <c r="I3249" s="1"/>
      <c r="J3249" s="549"/>
      <c r="K3249" s="10"/>
      <c r="L3249" s="1"/>
      <c r="M3249" s="548"/>
      <c r="N3249" s="548"/>
    </row>
    <row r="3250" spans="2:14" s="5" customFormat="1" ht="63">
      <c r="B3250" s="1"/>
      <c r="C3250" s="351">
        <v>9072</v>
      </c>
      <c r="D3250" s="352" t="s">
        <v>3315</v>
      </c>
      <c r="E3250" s="353" t="s">
        <v>119</v>
      </c>
      <c r="F3250" s="354">
        <v>581022</v>
      </c>
      <c r="G3250" s="288" t="s">
        <v>117</v>
      </c>
      <c r="H3250" s="288" t="s">
        <v>145</v>
      </c>
      <c r="I3250" s="1"/>
      <c r="J3250" s="549"/>
      <c r="K3250" s="10"/>
      <c r="L3250" s="1"/>
      <c r="M3250" s="548"/>
      <c r="N3250" s="548"/>
    </row>
    <row r="3251" spans="2:14" s="5" customFormat="1" ht="94.5">
      <c r="B3251" s="1"/>
      <c r="C3251" s="351">
        <v>9073</v>
      </c>
      <c r="D3251" s="352" t="s">
        <v>3316</v>
      </c>
      <c r="E3251" s="353" t="s">
        <v>116</v>
      </c>
      <c r="F3251" s="354">
        <v>261443</v>
      </c>
      <c r="G3251" s="288" t="s">
        <v>117</v>
      </c>
      <c r="H3251" s="288" t="s">
        <v>145</v>
      </c>
      <c r="I3251" s="1"/>
      <c r="J3251" s="549"/>
      <c r="K3251" s="10"/>
      <c r="L3251" s="1"/>
      <c r="M3251" s="548"/>
      <c r="N3251" s="548"/>
    </row>
    <row r="3252" spans="2:14" s="5" customFormat="1" ht="47.25">
      <c r="B3252" s="1"/>
      <c r="C3252" s="351">
        <v>9074</v>
      </c>
      <c r="D3252" s="352" t="s">
        <v>3317</v>
      </c>
      <c r="E3252" s="353" t="s">
        <v>116</v>
      </c>
      <c r="F3252" s="354">
        <v>176001</v>
      </c>
      <c r="G3252" s="288" t="s">
        <v>117</v>
      </c>
      <c r="H3252" s="288"/>
      <c r="I3252" s="1"/>
      <c r="J3252" s="549"/>
      <c r="K3252" s="10"/>
      <c r="L3252" s="1"/>
      <c r="M3252" s="548"/>
      <c r="N3252" s="548"/>
    </row>
    <row r="3253" spans="2:14" s="5" customFormat="1" ht="78.75">
      <c r="B3253" s="1"/>
      <c r="C3253" s="351">
        <v>9075</v>
      </c>
      <c r="D3253" s="352" t="s">
        <v>3318</v>
      </c>
      <c r="E3253" s="353" t="s">
        <v>125</v>
      </c>
      <c r="F3253" s="354">
        <v>2992944</v>
      </c>
      <c r="G3253" s="288" t="s">
        <v>117</v>
      </c>
      <c r="H3253" s="288"/>
      <c r="I3253" s="1"/>
      <c r="J3253" s="549"/>
      <c r="K3253" s="10"/>
      <c r="L3253" s="1"/>
      <c r="M3253" s="548"/>
      <c r="N3253" s="548"/>
    </row>
    <row r="3254" spans="2:14" s="5" customFormat="1" ht="94.5">
      <c r="B3254" s="1"/>
      <c r="C3254" s="351">
        <v>9076</v>
      </c>
      <c r="D3254" s="352" t="s">
        <v>3319</v>
      </c>
      <c r="E3254" s="353" t="s">
        <v>125</v>
      </c>
      <c r="F3254" s="354">
        <v>9044250</v>
      </c>
      <c r="G3254" s="288" t="s">
        <v>117</v>
      </c>
      <c r="H3254" s="288"/>
      <c r="I3254" s="1"/>
      <c r="J3254" s="549"/>
      <c r="K3254" s="10"/>
      <c r="L3254" s="1"/>
      <c r="M3254" s="548"/>
      <c r="N3254" s="548"/>
    </row>
    <row r="3255" spans="2:14" s="5" customFormat="1" ht="31.5">
      <c r="B3255" s="1"/>
      <c r="C3255" s="351">
        <v>9077</v>
      </c>
      <c r="D3255" s="352" t="s">
        <v>3320</v>
      </c>
      <c r="E3255" s="353" t="s">
        <v>125</v>
      </c>
      <c r="F3255" s="354">
        <v>459448</v>
      </c>
      <c r="G3255" s="288" t="s">
        <v>117</v>
      </c>
      <c r="H3255" s="288"/>
      <c r="I3255" s="1"/>
      <c r="J3255" s="549"/>
      <c r="K3255" s="10"/>
      <c r="L3255" s="1"/>
      <c r="M3255" s="548"/>
      <c r="N3255" s="548"/>
    </row>
    <row r="3256" spans="2:14" s="5" customFormat="1" ht="78.75">
      <c r="B3256" s="1"/>
      <c r="C3256" s="351">
        <v>9078</v>
      </c>
      <c r="D3256" s="352" t="s">
        <v>3321</v>
      </c>
      <c r="E3256" s="353" t="s">
        <v>119</v>
      </c>
      <c r="F3256" s="354">
        <v>499502</v>
      </c>
      <c r="G3256" s="288" t="s">
        <v>117</v>
      </c>
      <c r="H3256" s="288"/>
      <c r="I3256" s="1"/>
      <c r="J3256" s="549"/>
      <c r="K3256" s="10"/>
      <c r="L3256" s="1"/>
      <c r="M3256" s="548"/>
      <c r="N3256" s="548"/>
    </row>
    <row r="3257" spans="2:14" s="5" customFormat="1" ht="94.5">
      <c r="B3257" s="1"/>
      <c r="C3257" s="351">
        <v>9079</v>
      </c>
      <c r="D3257" s="352" t="s">
        <v>3322</v>
      </c>
      <c r="E3257" s="353" t="s">
        <v>116</v>
      </c>
      <c r="F3257" s="354">
        <v>322934</v>
      </c>
      <c r="G3257" s="288" t="s">
        <v>117</v>
      </c>
      <c r="H3257" s="288"/>
      <c r="I3257" s="1"/>
      <c r="J3257" s="549"/>
      <c r="K3257" s="10"/>
      <c r="L3257" s="1"/>
      <c r="M3257" s="548"/>
      <c r="N3257" s="548"/>
    </row>
    <row r="3258" spans="2:14" s="5" customFormat="1" ht="94.5">
      <c r="B3258" s="1"/>
      <c r="C3258" s="351">
        <v>9080</v>
      </c>
      <c r="D3258" s="352" t="s">
        <v>3323</v>
      </c>
      <c r="E3258" s="353" t="s">
        <v>122</v>
      </c>
      <c r="F3258" s="354">
        <v>562289</v>
      </c>
      <c r="G3258" s="288" t="s">
        <v>117</v>
      </c>
      <c r="H3258" s="288"/>
      <c r="I3258" s="1"/>
      <c r="J3258" s="549"/>
      <c r="K3258" s="10"/>
      <c r="L3258" s="1"/>
      <c r="M3258" s="548"/>
      <c r="N3258" s="548"/>
    </row>
    <row r="3259" spans="2:14" s="5" customFormat="1" ht="63">
      <c r="B3259" s="1"/>
      <c r="C3259" s="351">
        <v>9081</v>
      </c>
      <c r="D3259" s="352" t="s">
        <v>3324</v>
      </c>
      <c r="E3259" s="353" t="s">
        <v>125</v>
      </c>
      <c r="F3259" s="354">
        <v>49346</v>
      </c>
      <c r="G3259" s="288" t="s">
        <v>117</v>
      </c>
      <c r="H3259" s="288"/>
      <c r="I3259" s="1"/>
      <c r="J3259" s="549"/>
      <c r="K3259" s="10"/>
      <c r="L3259" s="1"/>
      <c r="M3259" s="548"/>
      <c r="N3259" s="548"/>
    </row>
    <row r="3260" spans="2:14" s="5" customFormat="1" ht="173.25">
      <c r="B3260" s="1"/>
      <c r="C3260" s="351">
        <v>9082</v>
      </c>
      <c r="D3260" s="352" t="s">
        <v>3325</v>
      </c>
      <c r="E3260" s="353" t="s">
        <v>2466</v>
      </c>
      <c r="F3260" s="354">
        <v>53265610</v>
      </c>
      <c r="G3260" s="288" t="s">
        <v>117</v>
      </c>
      <c r="H3260" s="288"/>
      <c r="I3260" s="1"/>
      <c r="J3260" s="549"/>
      <c r="K3260" s="10"/>
      <c r="L3260" s="1"/>
      <c r="M3260" s="548"/>
      <c r="N3260" s="548"/>
    </row>
    <row r="3261" spans="2:14" s="5" customFormat="1" ht="63">
      <c r="B3261" s="1"/>
      <c r="C3261" s="351">
        <v>9083</v>
      </c>
      <c r="D3261" s="352" t="s">
        <v>3326</v>
      </c>
      <c r="E3261" s="353" t="s">
        <v>472</v>
      </c>
      <c r="F3261" s="354">
        <v>4927</v>
      </c>
      <c r="G3261" s="288" t="s">
        <v>117</v>
      </c>
      <c r="H3261" s="288" t="s">
        <v>145</v>
      </c>
      <c r="I3261" s="1"/>
      <c r="J3261" s="549"/>
      <c r="K3261" s="10"/>
      <c r="L3261" s="1"/>
      <c r="M3261" s="548"/>
      <c r="N3261" s="548"/>
    </row>
    <row r="3262" spans="2:14" s="5" customFormat="1" ht="267.75">
      <c r="B3262" s="1"/>
      <c r="C3262" s="351">
        <v>9084</v>
      </c>
      <c r="D3262" s="352" t="s">
        <v>3327</v>
      </c>
      <c r="E3262" s="353" t="s">
        <v>125</v>
      </c>
      <c r="F3262" s="354">
        <v>279888</v>
      </c>
      <c r="G3262" s="288" t="s">
        <v>117</v>
      </c>
      <c r="H3262" s="288"/>
      <c r="I3262" s="1"/>
      <c r="J3262" s="549"/>
      <c r="K3262" s="10"/>
      <c r="L3262" s="1"/>
      <c r="M3262" s="548"/>
      <c r="N3262" s="548"/>
    </row>
    <row r="3263" spans="2:14" s="5" customFormat="1" ht="78.75">
      <c r="B3263" s="1"/>
      <c r="C3263" s="351">
        <v>9085</v>
      </c>
      <c r="D3263" s="352" t="s">
        <v>3328</v>
      </c>
      <c r="E3263" s="353" t="s">
        <v>119</v>
      </c>
      <c r="F3263" s="354">
        <v>691043</v>
      </c>
      <c r="G3263" s="288" t="s">
        <v>117</v>
      </c>
      <c r="H3263" s="288"/>
      <c r="I3263" s="1"/>
      <c r="J3263" s="549"/>
      <c r="K3263" s="10"/>
      <c r="L3263" s="1"/>
      <c r="M3263" s="548"/>
      <c r="N3263" s="548"/>
    </row>
    <row r="3264" spans="2:14" s="5" customFormat="1" ht="173.25">
      <c r="B3264" s="1"/>
      <c r="C3264" s="351">
        <v>9086</v>
      </c>
      <c r="D3264" s="352" t="s">
        <v>3329</v>
      </c>
      <c r="E3264" s="353" t="s">
        <v>119</v>
      </c>
      <c r="F3264" s="354">
        <v>544378</v>
      </c>
      <c r="G3264" s="288" t="s">
        <v>117</v>
      </c>
      <c r="H3264" s="288"/>
      <c r="I3264" s="1"/>
      <c r="J3264" s="549"/>
      <c r="K3264" s="10"/>
      <c r="L3264" s="1"/>
      <c r="M3264" s="548"/>
      <c r="N3264" s="548"/>
    </row>
    <row r="3265" spans="2:14" s="5" customFormat="1" ht="63">
      <c r="B3265" s="1"/>
      <c r="C3265" s="351">
        <v>9087</v>
      </c>
      <c r="D3265" s="352" t="s">
        <v>3330</v>
      </c>
      <c r="E3265" s="353" t="s">
        <v>122</v>
      </c>
      <c r="F3265" s="354">
        <v>1218090</v>
      </c>
      <c r="G3265" s="288" t="s">
        <v>117</v>
      </c>
      <c r="H3265" s="288"/>
      <c r="I3265" s="1"/>
      <c r="J3265" s="549"/>
      <c r="K3265" s="10"/>
      <c r="L3265" s="1"/>
      <c r="M3265" s="548"/>
      <c r="N3265" s="548"/>
    </row>
    <row r="3266" spans="2:14" s="5" customFormat="1" ht="63">
      <c r="B3266" s="1"/>
      <c r="C3266" s="351">
        <v>9088</v>
      </c>
      <c r="D3266" s="352" t="s">
        <v>3331</v>
      </c>
      <c r="E3266" s="353" t="s">
        <v>122</v>
      </c>
      <c r="F3266" s="354">
        <v>2683983</v>
      </c>
      <c r="G3266" s="288" t="s">
        <v>117</v>
      </c>
      <c r="H3266" s="288"/>
      <c r="I3266" s="1"/>
      <c r="J3266" s="549"/>
      <c r="K3266" s="10"/>
      <c r="L3266" s="1"/>
      <c r="M3266" s="548"/>
      <c r="N3266" s="548"/>
    </row>
    <row r="3267" spans="2:14" s="5" customFormat="1" ht="126">
      <c r="B3267" s="1"/>
      <c r="C3267" s="351">
        <v>9089</v>
      </c>
      <c r="D3267" s="352" t="s">
        <v>3332</v>
      </c>
      <c r="E3267" s="353" t="s">
        <v>122</v>
      </c>
      <c r="F3267" s="354">
        <v>2298790</v>
      </c>
      <c r="G3267" s="288" t="s">
        <v>117</v>
      </c>
      <c r="H3267" s="288"/>
      <c r="I3267" s="1"/>
      <c r="J3267" s="549"/>
      <c r="K3267" s="10"/>
      <c r="L3267" s="1"/>
      <c r="M3267" s="548"/>
      <c r="N3267" s="548"/>
    </row>
    <row r="3268" spans="2:14" s="5" customFormat="1" ht="63">
      <c r="B3268" s="1"/>
      <c r="C3268" s="351">
        <v>9090</v>
      </c>
      <c r="D3268" s="352" t="s">
        <v>3333</v>
      </c>
      <c r="E3268" s="353" t="s">
        <v>122</v>
      </c>
      <c r="F3268" s="354">
        <v>127072</v>
      </c>
      <c r="G3268" s="288" t="s">
        <v>117</v>
      </c>
      <c r="H3268" s="288"/>
      <c r="I3268" s="1"/>
      <c r="J3268" s="549"/>
      <c r="K3268" s="10"/>
      <c r="L3268" s="1"/>
      <c r="M3268" s="548"/>
      <c r="N3268" s="548"/>
    </row>
    <row r="3269" spans="2:14" s="5" customFormat="1" ht="75">
      <c r="B3269" s="1"/>
      <c r="C3269" s="458">
        <v>9091</v>
      </c>
      <c r="D3269" s="460" t="s">
        <v>3334</v>
      </c>
      <c r="E3269" s="462" t="s">
        <v>116</v>
      </c>
      <c r="F3269" s="464">
        <v>136464</v>
      </c>
      <c r="G3269" s="288" t="s">
        <v>117</v>
      </c>
      <c r="H3269" s="288"/>
      <c r="I3269" s="1"/>
      <c r="J3269" s="549"/>
      <c r="K3269" s="10"/>
      <c r="L3269" s="1"/>
      <c r="M3269" s="548"/>
      <c r="N3269" s="548"/>
    </row>
    <row r="3270" spans="2:14" s="5" customFormat="1" ht="90">
      <c r="B3270" s="1"/>
      <c r="C3270" s="458">
        <v>9092</v>
      </c>
      <c r="D3270" s="460" t="s">
        <v>3335</v>
      </c>
      <c r="E3270" s="462" t="s">
        <v>2466</v>
      </c>
      <c r="F3270" s="464">
        <v>172815450</v>
      </c>
      <c r="G3270" s="288" t="s">
        <v>117</v>
      </c>
      <c r="H3270" s="288" t="s">
        <v>145</v>
      </c>
      <c r="I3270" s="1"/>
      <c r="J3270" s="549"/>
      <c r="K3270" s="10"/>
      <c r="L3270" s="1"/>
      <c r="M3270" s="548"/>
      <c r="N3270" s="548"/>
    </row>
    <row r="3271" spans="2:14" s="5" customFormat="1" ht="30">
      <c r="B3271" s="1"/>
      <c r="C3271" s="458">
        <v>9093</v>
      </c>
      <c r="D3271" s="460" t="s">
        <v>3336</v>
      </c>
      <c r="E3271" s="462" t="s">
        <v>125</v>
      </c>
      <c r="F3271" s="464">
        <v>160844</v>
      </c>
      <c r="G3271" s="288" t="s">
        <v>117</v>
      </c>
      <c r="H3271" s="288"/>
      <c r="I3271" s="1"/>
      <c r="J3271" s="549"/>
      <c r="K3271" s="10"/>
      <c r="L3271" s="1"/>
      <c r="M3271" s="548"/>
      <c r="N3271" s="548"/>
    </row>
    <row r="3272" spans="2:14" s="5" customFormat="1" ht="60">
      <c r="B3272" s="1"/>
      <c r="C3272" s="458">
        <v>9094</v>
      </c>
      <c r="D3272" s="460" t="s">
        <v>3337</v>
      </c>
      <c r="E3272" s="462" t="s">
        <v>119</v>
      </c>
      <c r="F3272" s="464">
        <v>690553</v>
      </c>
      <c r="G3272" s="288" t="s">
        <v>117</v>
      </c>
      <c r="H3272" s="288"/>
      <c r="I3272" s="1"/>
      <c r="J3272" s="549"/>
      <c r="K3272" s="10"/>
      <c r="L3272" s="1"/>
      <c r="M3272" s="548"/>
      <c r="N3272" s="548"/>
    </row>
    <row r="3273" spans="2:14" s="5" customFormat="1" ht="75">
      <c r="B3273" s="1"/>
      <c r="C3273" s="458">
        <v>9095</v>
      </c>
      <c r="D3273" s="460" t="s">
        <v>3338</v>
      </c>
      <c r="E3273" s="462" t="s">
        <v>119</v>
      </c>
      <c r="F3273" s="464">
        <v>565678</v>
      </c>
      <c r="G3273" s="288" t="s">
        <v>117</v>
      </c>
      <c r="H3273" s="288"/>
      <c r="I3273" s="1"/>
      <c r="J3273" s="549"/>
      <c r="K3273" s="10"/>
      <c r="L3273" s="1"/>
      <c r="M3273" s="548"/>
      <c r="N3273" s="548"/>
    </row>
    <row r="3274" spans="2:14" s="5" customFormat="1" ht="60">
      <c r="B3274" s="1"/>
      <c r="C3274" s="458">
        <v>9096</v>
      </c>
      <c r="D3274" s="460" t="s">
        <v>3339</v>
      </c>
      <c r="E3274" s="462" t="s">
        <v>119</v>
      </c>
      <c r="F3274" s="464">
        <v>743366</v>
      </c>
      <c r="G3274" s="288" t="s">
        <v>117</v>
      </c>
      <c r="H3274" s="288"/>
      <c r="I3274" s="1"/>
      <c r="J3274" s="549"/>
      <c r="K3274" s="10"/>
      <c r="L3274" s="1"/>
      <c r="M3274" s="548"/>
      <c r="N3274" s="548"/>
    </row>
    <row r="3275" spans="2:14" s="5" customFormat="1" ht="47.25">
      <c r="B3275" s="1"/>
      <c r="C3275" s="351">
        <v>9097</v>
      </c>
      <c r="D3275" s="352" t="s">
        <v>3340</v>
      </c>
      <c r="E3275" s="353" t="s">
        <v>125</v>
      </c>
      <c r="F3275" s="354">
        <v>1885000</v>
      </c>
      <c r="G3275" s="288" t="s">
        <v>117</v>
      </c>
      <c r="H3275" s="288"/>
      <c r="I3275" s="1"/>
      <c r="J3275" s="549"/>
      <c r="K3275" s="10"/>
      <c r="L3275" s="1"/>
      <c r="M3275" s="548"/>
      <c r="N3275" s="548"/>
    </row>
    <row r="3276" spans="2:14" s="5" customFormat="1" ht="47.25">
      <c r="B3276" s="1"/>
      <c r="C3276" s="351">
        <v>9098</v>
      </c>
      <c r="D3276" s="352" t="s">
        <v>3341</v>
      </c>
      <c r="E3276" s="353" t="s">
        <v>125</v>
      </c>
      <c r="F3276" s="354">
        <v>4076396</v>
      </c>
      <c r="G3276" s="288" t="s">
        <v>117</v>
      </c>
      <c r="H3276" s="288"/>
      <c r="I3276" s="1"/>
      <c r="J3276" s="549"/>
      <c r="K3276" s="10"/>
      <c r="L3276" s="1"/>
      <c r="M3276" s="548"/>
      <c r="N3276" s="548"/>
    </row>
    <row r="3277" spans="2:14" s="5" customFormat="1" ht="31.5">
      <c r="B3277" s="1"/>
      <c r="C3277" s="351">
        <v>9099</v>
      </c>
      <c r="D3277" s="352" t="s">
        <v>3342</v>
      </c>
      <c r="E3277" s="353" t="s">
        <v>125</v>
      </c>
      <c r="F3277" s="354">
        <v>1106700</v>
      </c>
      <c r="G3277" s="288" t="s">
        <v>117</v>
      </c>
      <c r="H3277" s="288"/>
      <c r="I3277" s="1"/>
      <c r="J3277" s="549"/>
      <c r="K3277" s="10"/>
      <c r="L3277" s="1"/>
      <c r="M3277" s="548"/>
      <c r="N3277" s="548"/>
    </row>
    <row r="3278" spans="2:14" s="5" customFormat="1" ht="31.5">
      <c r="B3278" s="1"/>
      <c r="C3278" s="351">
        <v>9100</v>
      </c>
      <c r="D3278" s="352" t="s">
        <v>3343</v>
      </c>
      <c r="E3278" s="353" t="s">
        <v>125</v>
      </c>
      <c r="F3278" s="354">
        <v>15291500</v>
      </c>
      <c r="G3278" s="288" t="s">
        <v>117</v>
      </c>
      <c r="H3278" s="288"/>
      <c r="I3278" s="1"/>
      <c r="J3278" s="549"/>
      <c r="K3278" s="10"/>
      <c r="L3278" s="1"/>
      <c r="M3278" s="548"/>
      <c r="N3278" s="548"/>
    </row>
    <row r="3279" spans="2:14" s="5" customFormat="1" ht="63">
      <c r="B3279" s="1"/>
      <c r="C3279" s="351">
        <v>9101</v>
      </c>
      <c r="D3279" s="352" t="s">
        <v>3344</v>
      </c>
      <c r="E3279" s="353" t="s">
        <v>125</v>
      </c>
      <c r="F3279" s="354">
        <v>1605888</v>
      </c>
      <c r="G3279" s="288" t="s">
        <v>117</v>
      </c>
      <c r="H3279" s="288"/>
      <c r="I3279" s="1"/>
      <c r="J3279" s="549"/>
      <c r="K3279" s="10"/>
      <c r="L3279" s="1"/>
      <c r="M3279" s="548"/>
      <c r="N3279" s="548"/>
    </row>
    <row r="3280" spans="2:14" s="5" customFormat="1" ht="31.5">
      <c r="B3280" s="1"/>
      <c r="C3280" s="351">
        <v>9102</v>
      </c>
      <c r="D3280" s="352" t="s">
        <v>3345</v>
      </c>
      <c r="E3280" s="353" t="s">
        <v>119</v>
      </c>
      <c r="F3280" s="354">
        <v>103087</v>
      </c>
      <c r="G3280" s="288" t="s">
        <v>117</v>
      </c>
      <c r="H3280" s="288"/>
      <c r="I3280" s="1"/>
      <c r="J3280" s="549"/>
      <c r="K3280" s="10"/>
      <c r="L3280" s="1"/>
      <c r="M3280" s="548"/>
      <c r="N3280" s="548"/>
    </row>
    <row r="3281" spans="2:14" s="5" customFormat="1" ht="78.75">
      <c r="B3281" s="1"/>
      <c r="C3281" s="351">
        <v>9103</v>
      </c>
      <c r="D3281" s="352" t="s">
        <v>3346</v>
      </c>
      <c r="E3281" s="353" t="s">
        <v>122</v>
      </c>
      <c r="F3281" s="354">
        <v>982120</v>
      </c>
      <c r="G3281" s="288" t="s">
        <v>117</v>
      </c>
      <c r="H3281" s="288"/>
      <c r="I3281" s="1"/>
      <c r="J3281" s="549"/>
      <c r="K3281" s="10"/>
      <c r="L3281" s="1"/>
      <c r="M3281" s="548"/>
      <c r="N3281" s="548"/>
    </row>
    <row r="3282" spans="2:14" s="5" customFormat="1" ht="126">
      <c r="B3282" s="1"/>
      <c r="C3282" s="351">
        <v>9104</v>
      </c>
      <c r="D3282" s="352" t="s">
        <v>3347</v>
      </c>
      <c r="E3282" s="353" t="s">
        <v>125</v>
      </c>
      <c r="F3282" s="354">
        <v>13875400</v>
      </c>
      <c r="G3282" s="288" t="s">
        <v>117</v>
      </c>
      <c r="H3282" s="288"/>
      <c r="I3282" s="1"/>
      <c r="J3282" s="549"/>
      <c r="K3282" s="10"/>
      <c r="L3282" s="1"/>
      <c r="M3282" s="548"/>
      <c r="N3282" s="548"/>
    </row>
    <row r="3283" spans="2:14" s="5" customFormat="1" ht="110.25">
      <c r="B3283" s="1"/>
      <c r="C3283" s="351">
        <v>9105</v>
      </c>
      <c r="D3283" s="352" t="s">
        <v>3348</v>
      </c>
      <c r="E3283" s="353" t="s">
        <v>125</v>
      </c>
      <c r="F3283" s="354">
        <v>4464509</v>
      </c>
      <c r="G3283" s="288" t="s">
        <v>117</v>
      </c>
      <c r="H3283" s="288"/>
      <c r="I3283" s="1"/>
      <c r="J3283" s="549"/>
      <c r="K3283" s="10"/>
      <c r="L3283" s="1"/>
      <c r="M3283" s="548"/>
      <c r="N3283" s="548"/>
    </row>
    <row r="3284" spans="2:14" s="5" customFormat="1" ht="110.25">
      <c r="B3284" s="1"/>
      <c r="C3284" s="351">
        <v>9106</v>
      </c>
      <c r="D3284" s="352" t="s">
        <v>3349</v>
      </c>
      <c r="E3284" s="353" t="s">
        <v>125</v>
      </c>
      <c r="F3284" s="354">
        <v>4743705</v>
      </c>
      <c r="G3284" s="288" t="s">
        <v>117</v>
      </c>
      <c r="H3284" s="288"/>
      <c r="I3284" s="1"/>
      <c r="J3284" s="549"/>
      <c r="K3284" s="10"/>
      <c r="L3284" s="1"/>
      <c r="M3284" s="548"/>
      <c r="N3284" s="548"/>
    </row>
    <row r="3285" spans="2:14" s="5" customFormat="1" ht="78.75">
      <c r="B3285" s="1"/>
      <c r="C3285" s="351">
        <v>9107</v>
      </c>
      <c r="D3285" s="352" t="s">
        <v>3350</v>
      </c>
      <c r="E3285" s="353" t="s">
        <v>116</v>
      </c>
      <c r="F3285" s="354">
        <v>385631</v>
      </c>
      <c r="G3285" s="288" t="s">
        <v>117</v>
      </c>
      <c r="H3285" s="288"/>
      <c r="I3285" s="1"/>
      <c r="J3285" s="549"/>
      <c r="K3285" s="10"/>
      <c r="L3285" s="1"/>
      <c r="M3285" s="548"/>
      <c r="N3285" s="548"/>
    </row>
    <row r="3286" spans="2:14" s="5" customFormat="1" ht="94.5">
      <c r="B3286" s="1"/>
      <c r="C3286" s="351">
        <v>9108</v>
      </c>
      <c r="D3286" s="352" t="s">
        <v>3351</v>
      </c>
      <c r="E3286" s="353" t="s">
        <v>119</v>
      </c>
      <c r="F3286" s="354">
        <v>272684</v>
      </c>
      <c r="G3286" s="288" t="s">
        <v>117</v>
      </c>
      <c r="H3286" s="288"/>
      <c r="I3286" s="1"/>
      <c r="J3286" s="549"/>
      <c r="K3286" s="10"/>
      <c r="L3286" s="1"/>
      <c r="M3286" s="548"/>
      <c r="N3286" s="548"/>
    </row>
    <row r="3287" spans="2:14" s="5" customFormat="1" ht="47.25">
      <c r="B3287" s="1"/>
      <c r="C3287" s="351">
        <v>9109</v>
      </c>
      <c r="D3287" s="352" t="s">
        <v>3352</v>
      </c>
      <c r="E3287" s="353" t="s">
        <v>119</v>
      </c>
      <c r="F3287" s="354">
        <v>417921</v>
      </c>
      <c r="G3287" s="288" t="s">
        <v>117</v>
      </c>
      <c r="H3287" s="288"/>
      <c r="I3287" s="1"/>
      <c r="J3287" s="549"/>
      <c r="K3287" s="10"/>
      <c r="L3287" s="1"/>
      <c r="M3287" s="548"/>
      <c r="N3287" s="548"/>
    </row>
    <row r="3288" spans="2:14" s="5" customFormat="1" ht="252">
      <c r="B3288" s="1"/>
      <c r="C3288" s="351">
        <v>9110</v>
      </c>
      <c r="D3288" s="352" t="s">
        <v>3353</v>
      </c>
      <c r="E3288" s="353" t="s">
        <v>125</v>
      </c>
      <c r="F3288" s="354">
        <v>109802</v>
      </c>
      <c r="G3288" s="288" t="s">
        <v>117</v>
      </c>
      <c r="H3288" s="288"/>
      <c r="I3288" s="1"/>
      <c r="J3288" s="549"/>
      <c r="K3288" s="10"/>
      <c r="L3288" s="1"/>
      <c r="M3288" s="548"/>
      <c r="N3288" s="548"/>
    </row>
    <row r="3289" spans="2:14" s="5" customFormat="1" ht="252">
      <c r="B3289" s="1"/>
      <c r="C3289" s="351">
        <v>9111</v>
      </c>
      <c r="D3289" s="352" t="s">
        <v>3354</v>
      </c>
      <c r="E3289" s="353" t="s">
        <v>125</v>
      </c>
      <c r="F3289" s="354">
        <v>13966</v>
      </c>
      <c r="G3289" s="288" t="s">
        <v>117</v>
      </c>
      <c r="H3289" s="288"/>
      <c r="I3289" s="1"/>
      <c r="J3289" s="549"/>
      <c r="K3289" s="10"/>
      <c r="L3289" s="1"/>
      <c r="M3289" s="548"/>
      <c r="N3289" s="548"/>
    </row>
    <row r="3290" spans="2:14" s="5" customFormat="1" ht="78.75">
      <c r="B3290" s="1"/>
      <c r="C3290" s="351">
        <v>9112</v>
      </c>
      <c r="D3290" s="352" t="s">
        <v>3355</v>
      </c>
      <c r="E3290" s="353" t="s">
        <v>125</v>
      </c>
      <c r="F3290" s="354">
        <v>94129089</v>
      </c>
      <c r="G3290" s="288" t="s">
        <v>117</v>
      </c>
      <c r="H3290" s="288"/>
      <c r="I3290" s="1"/>
      <c r="J3290" s="549"/>
      <c r="K3290" s="10"/>
      <c r="L3290" s="1"/>
      <c r="M3290" s="548"/>
      <c r="N3290" s="548"/>
    </row>
    <row r="3291" spans="2:14" s="5" customFormat="1" ht="63">
      <c r="B3291" s="1"/>
      <c r="C3291" s="351">
        <v>9113</v>
      </c>
      <c r="D3291" s="352" t="s">
        <v>3356</v>
      </c>
      <c r="E3291" s="353" t="s">
        <v>125</v>
      </c>
      <c r="F3291" s="354">
        <v>8625687</v>
      </c>
      <c r="G3291" s="288" t="s">
        <v>117</v>
      </c>
      <c r="H3291" s="288"/>
      <c r="I3291" s="1"/>
      <c r="J3291" s="549"/>
      <c r="K3291" s="10"/>
      <c r="L3291" s="1"/>
      <c r="M3291" s="548"/>
      <c r="N3291" s="548"/>
    </row>
    <row r="3292" spans="2:14" s="5" customFormat="1" ht="78.75">
      <c r="B3292" s="1"/>
      <c r="C3292" s="351">
        <v>9114</v>
      </c>
      <c r="D3292" s="352" t="s">
        <v>3357</v>
      </c>
      <c r="E3292" s="353" t="s">
        <v>119</v>
      </c>
      <c r="F3292" s="354">
        <v>230785</v>
      </c>
      <c r="G3292" s="288" t="s">
        <v>117</v>
      </c>
      <c r="H3292" s="288"/>
      <c r="I3292" s="1"/>
      <c r="J3292" s="549"/>
      <c r="K3292" s="10"/>
      <c r="L3292" s="1"/>
      <c r="M3292" s="548"/>
      <c r="N3292" s="548"/>
    </row>
    <row r="3293" spans="2:14" s="5" customFormat="1" ht="63">
      <c r="B3293" s="1"/>
      <c r="C3293" s="351">
        <v>9115</v>
      </c>
      <c r="D3293" s="352" t="s">
        <v>3358</v>
      </c>
      <c r="E3293" s="353" t="s">
        <v>119</v>
      </c>
      <c r="F3293" s="354">
        <v>527989</v>
      </c>
      <c r="G3293" s="288" t="s">
        <v>117</v>
      </c>
      <c r="H3293" s="288"/>
      <c r="I3293" s="1"/>
      <c r="J3293" s="549"/>
      <c r="K3293" s="10"/>
      <c r="L3293" s="1"/>
      <c r="M3293" s="548"/>
      <c r="N3293" s="548"/>
    </row>
    <row r="3294" spans="2:14" s="5" customFormat="1" ht="94.5">
      <c r="B3294" s="1"/>
      <c r="C3294" s="351">
        <v>9116</v>
      </c>
      <c r="D3294" s="352" t="s">
        <v>3359</v>
      </c>
      <c r="E3294" s="353" t="s">
        <v>125</v>
      </c>
      <c r="F3294" s="354">
        <v>138881</v>
      </c>
      <c r="G3294" s="288" t="s">
        <v>117</v>
      </c>
      <c r="H3294" s="288"/>
      <c r="I3294" s="1"/>
      <c r="J3294" s="549"/>
      <c r="K3294" s="10"/>
      <c r="L3294" s="1"/>
      <c r="M3294" s="548"/>
      <c r="N3294" s="548"/>
    </row>
    <row r="3295" spans="2:14" s="5" customFormat="1" ht="78.75">
      <c r="B3295" s="1"/>
      <c r="C3295" s="351">
        <v>9117</v>
      </c>
      <c r="D3295" s="352" t="s">
        <v>3360</v>
      </c>
      <c r="E3295" s="353" t="s">
        <v>125</v>
      </c>
      <c r="F3295" s="354">
        <v>304705</v>
      </c>
      <c r="G3295" s="288" t="s">
        <v>117</v>
      </c>
      <c r="H3295" s="288"/>
      <c r="I3295" s="1"/>
      <c r="J3295" s="549"/>
      <c r="K3295" s="10"/>
      <c r="L3295" s="1"/>
      <c r="M3295" s="548"/>
      <c r="N3295" s="548"/>
    </row>
    <row r="3296" spans="2:14" s="5" customFormat="1" ht="126">
      <c r="B3296" s="1"/>
      <c r="C3296" s="351">
        <v>9118</v>
      </c>
      <c r="D3296" s="352" t="s">
        <v>3361</v>
      </c>
      <c r="E3296" s="353" t="s">
        <v>125</v>
      </c>
      <c r="F3296" s="354">
        <v>12078500</v>
      </c>
      <c r="G3296" s="288" t="s">
        <v>117</v>
      </c>
      <c r="H3296" s="288"/>
      <c r="I3296" s="1"/>
      <c r="J3296" s="549"/>
      <c r="K3296" s="10"/>
      <c r="L3296" s="1"/>
      <c r="M3296" s="548"/>
      <c r="N3296" s="548"/>
    </row>
    <row r="3297" spans="2:14" s="5" customFormat="1" ht="110.25">
      <c r="B3297" s="1"/>
      <c r="C3297" s="351">
        <v>9119</v>
      </c>
      <c r="D3297" s="352" t="s">
        <v>3362</v>
      </c>
      <c r="E3297" s="353" t="s">
        <v>125</v>
      </c>
      <c r="F3297" s="354">
        <v>11387917</v>
      </c>
      <c r="G3297" s="288" t="s">
        <v>117</v>
      </c>
      <c r="H3297" s="288"/>
      <c r="I3297" s="1"/>
      <c r="J3297" s="549"/>
      <c r="K3297" s="10"/>
      <c r="L3297" s="1"/>
      <c r="M3297" s="548"/>
      <c r="N3297" s="548"/>
    </row>
    <row r="3298" spans="2:14" s="5" customFormat="1" ht="78.75">
      <c r="B3298" s="1"/>
      <c r="C3298" s="351">
        <v>9120</v>
      </c>
      <c r="D3298" s="352" t="s">
        <v>3363</v>
      </c>
      <c r="E3298" s="353" t="s">
        <v>125</v>
      </c>
      <c r="F3298" s="354">
        <v>297500</v>
      </c>
      <c r="G3298" s="288" t="s">
        <v>117</v>
      </c>
      <c r="H3298" s="288"/>
      <c r="I3298" s="1"/>
      <c r="J3298" s="549"/>
      <c r="K3298" s="10"/>
      <c r="L3298" s="1"/>
      <c r="M3298" s="548"/>
      <c r="N3298" s="548"/>
    </row>
    <row r="3299" spans="2:14" s="5" customFormat="1" ht="110.25">
      <c r="B3299" s="1"/>
      <c r="C3299" s="351">
        <v>9121</v>
      </c>
      <c r="D3299" s="352" t="s">
        <v>3364</v>
      </c>
      <c r="E3299" s="353" t="s">
        <v>125</v>
      </c>
      <c r="F3299" s="354">
        <v>218575</v>
      </c>
      <c r="G3299" s="288" t="s">
        <v>117</v>
      </c>
      <c r="H3299" s="288"/>
      <c r="I3299" s="1"/>
      <c r="J3299" s="549"/>
      <c r="K3299" s="10"/>
      <c r="L3299" s="1"/>
      <c r="M3299" s="548"/>
      <c r="N3299" s="548"/>
    </row>
    <row r="3300" spans="2:14" s="5" customFormat="1" ht="63">
      <c r="B3300" s="1"/>
      <c r="C3300" s="351">
        <v>9122</v>
      </c>
      <c r="D3300" s="352" t="s">
        <v>3365</v>
      </c>
      <c r="E3300" s="353" t="s">
        <v>472</v>
      </c>
      <c r="F3300" s="354">
        <v>2107</v>
      </c>
      <c r="G3300" s="288" t="s">
        <v>117</v>
      </c>
      <c r="H3300" s="288"/>
      <c r="I3300" s="1"/>
      <c r="J3300" s="549"/>
      <c r="K3300" s="10"/>
      <c r="L3300" s="1"/>
      <c r="M3300" s="548"/>
      <c r="N3300" s="548"/>
    </row>
    <row r="3301" spans="2:14" s="5" customFormat="1" ht="110.25">
      <c r="B3301" s="1"/>
      <c r="C3301" s="351">
        <v>9123</v>
      </c>
      <c r="D3301" s="352" t="s">
        <v>3366</v>
      </c>
      <c r="E3301" s="353" t="s">
        <v>119</v>
      </c>
      <c r="F3301" s="354">
        <v>658290</v>
      </c>
      <c r="G3301" s="288" t="s">
        <v>117</v>
      </c>
      <c r="H3301" s="288"/>
      <c r="I3301" s="1"/>
      <c r="J3301" s="549"/>
      <c r="K3301" s="10"/>
      <c r="L3301" s="1"/>
      <c r="M3301" s="548"/>
      <c r="N3301" s="548"/>
    </row>
    <row r="3302" spans="2:14" s="5" customFormat="1" ht="78.75">
      <c r="B3302" s="1"/>
      <c r="C3302" s="351">
        <v>9124</v>
      </c>
      <c r="D3302" s="352" t="s">
        <v>3367</v>
      </c>
      <c r="E3302" s="353" t="s">
        <v>122</v>
      </c>
      <c r="F3302" s="354">
        <v>3129450</v>
      </c>
      <c r="G3302" s="288" t="s">
        <v>117</v>
      </c>
      <c r="H3302" s="288"/>
      <c r="I3302" s="1"/>
      <c r="J3302" s="549"/>
      <c r="K3302" s="10"/>
      <c r="L3302" s="1"/>
      <c r="M3302" s="548"/>
      <c r="N3302" s="548"/>
    </row>
    <row r="3303" spans="2:14" s="5" customFormat="1" ht="78.75">
      <c r="B3303" s="1"/>
      <c r="C3303" s="351">
        <v>9125</v>
      </c>
      <c r="D3303" s="352" t="s">
        <v>3368</v>
      </c>
      <c r="E3303" s="353" t="s">
        <v>1215</v>
      </c>
      <c r="F3303" s="354">
        <v>14667</v>
      </c>
      <c r="G3303" s="288" t="s">
        <v>117</v>
      </c>
      <c r="H3303" s="288"/>
      <c r="I3303" s="1"/>
      <c r="J3303" s="549"/>
      <c r="K3303" s="10"/>
      <c r="L3303" s="1"/>
      <c r="M3303" s="548"/>
      <c r="N3303" s="548"/>
    </row>
    <row r="3304" spans="2:14" s="5" customFormat="1" ht="63">
      <c r="B3304" s="1"/>
      <c r="C3304" s="351">
        <v>9126</v>
      </c>
      <c r="D3304" s="352" t="s">
        <v>3369</v>
      </c>
      <c r="E3304" s="353" t="s">
        <v>125</v>
      </c>
      <c r="F3304" s="354">
        <v>4848333</v>
      </c>
      <c r="G3304" s="288" t="s">
        <v>117</v>
      </c>
      <c r="H3304" s="288"/>
      <c r="I3304" s="1"/>
      <c r="J3304" s="549"/>
      <c r="K3304" s="10"/>
      <c r="L3304" s="1"/>
      <c r="M3304" s="548"/>
      <c r="N3304" s="548"/>
    </row>
    <row r="3305" spans="2:14" s="5" customFormat="1" ht="78.75">
      <c r="B3305" s="1"/>
      <c r="C3305" s="351">
        <v>9127</v>
      </c>
      <c r="D3305" s="352" t="s">
        <v>3370</v>
      </c>
      <c r="E3305" s="353" t="s">
        <v>125</v>
      </c>
      <c r="F3305" s="354">
        <v>3252565</v>
      </c>
      <c r="G3305" s="288" t="s">
        <v>117</v>
      </c>
      <c r="H3305" s="288"/>
      <c r="I3305" s="1"/>
      <c r="J3305" s="549"/>
      <c r="K3305" s="10"/>
      <c r="L3305" s="1"/>
      <c r="M3305" s="548"/>
      <c r="N3305" s="548"/>
    </row>
    <row r="3306" spans="2:14" s="5" customFormat="1" ht="94.5">
      <c r="B3306" s="1"/>
      <c r="C3306" s="351">
        <v>9128</v>
      </c>
      <c r="D3306" s="352" t="s">
        <v>3371</v>
      </c>
      <c r="E3306" s="353" t="s">
        <v>125</v>
      </c>
      <c r="F3306" s="354">
        <v>5055603</v>
      </c>
      <c r="G3306" s="288" t="s">
        <v>117</v>
      </c>
      <c r="H3306" s="288"/>
      <c r="I3306" s="1"/>
      <c r="J3306" s="549"/>
      <c r="K3306" s="10"/>
      <c r="L3306" s="1"/>
      <c r="M3306" s="548"/>
      <c r="N3306" s="548"/>
    </row>
    <row r="3307" spans="2:14" s="5" customFormat="1" ht="31.5">
      <c r="B3307" s="1"/>
      <c r="C3307" s="351">
        <v>9146</v>
      </c>
      <c r="D3307" s="352" t="s">
        <v>3372</v>
      </c>
      <c r="E3307" s="353" t="s">
        <v>116</v>
      </c>
      <c r="F3307" s="354">
        <v>22881</v>
      </c>
      <c r="G3307" s="288" t="s">
        <v>117</v>
      </c>
      <c r="H3307" s="288"/>
      <c r="I3307" s="1"/>
      <c r="J3307" s="549"/>
      <c r="K3307" s="10"/>
      <c r="L3307" s="1"/>
      <c r="M3307" s="548"/>
      <c r="N3307" s="548"/>
    </row>
    <row r="3308" spans="2:14" s="5" customFormat="1" ht="31.5">
      <c r="B3308" s="1"/>
      <c r="C3308" s="351">
        <v>9147</v>
      </c>
      <c r="D3308" s="352" t="s">
        <v>3373</v>
      </c>
      <c r="E3308" s="353" t="s">
        <v>116</v>
      </c>
      <c r="F3308" s="354">
        <v>25245</v>
      </c>
      <c r="G3308" s="288" t="s">
        <v>117</v>
      </c>
      <c r="H3308" s="288"/>
      <c r="I3308" s="1"/>
      <c r="J3308" s="549"/>
      <c r="K3308" s="10"/>
      <c r="L3308" s="1"/>
      <c r="M3308" s="548"/>
      <c r="N3308" s="548"/>
    </row>
    <row r="3309" spans="2:14" s="5" customFormat="1" ht="141.75">
      <c r="B3309" s="1"/>
      <c r="C3309" s="351">
        <v>9148</v>
      </c>
      <c r="D3309" s="352" t="s">
        <v>3374</v>
      </c>
      <c r="E3309" s="353" t="s">
        <v>125</v>
      </c>
      <c r="F3309" s="354">
        <v>1136132</v>
      </c>
      <c r="G3309" s="288" t="s">
        <v>117</v>
      </c>
      <c r="H3309" s="288"/>
      <c r="I3309" s="1"/>
      <c r="J3309" s="549"/>
      <c r="K3309" s="10"/>
      <c r="L3309" s="1"/>
      <c r="M3309" s="548"/>
      <c r="N3309" s="548"/>
    </row>
    <row r="3310" spans="2:14" s="5" customFormat="1" ht="78.75">
      <c r="B3310" s="1"/>
      <c r="C3310" s="351">
        <v>9155</v>
      </c>
      <c r="D3310" s="352" t="s">
        <v>3375</v>
      </c>
      <c r="E3310" s="353" t="s">
        <v>125</v>
      </c>
      <c r="F3310" s="354">
        <v>200000</v>
      </c>
      <c r="G3310" s="288" t="s">
        <v>117</v>
      </c>
      <c r="H3310" s="288"/>
      <c r="I3310" s="1"/>
      <c r="J3310" s="549"/>
      <c r="K3310" s="10"/>
      <c r="L3310" s="1"/>
      <c r="M3310" s="548"/>
      <c r="N3310" s="548"/>
    </row>
    <row r="3311" spans="2:14" s="5" customFormat="1" ht="94.5">
      <c r="B3311" s="1"/>
      <c r="C3311" s="351">
        <v>9156</v>
      </c>
      <c r="D3311" s="352" t="s">
        <v>3376</v>
      </c>
      <c r="E3311" s="353" t="s">
        <v>125</v>
      </c>
      <c r="F3311" s="354">
        <v>17010</v>
      </c>
      <c r="G3311" s="288" t="s">
        <v>117</v>
      </c>
      <c r="H3311" s="288"/>
      <c r="I3311" s="1"/>
      <c r="J3311" s="549"/>
      <c r="K3311" s="10"/>
      <c r="L3311" s="1"/>
      <c r="M3311" s="548"/>
      <c r="N3311" s="548"/>
    </row>
    <row r="3312" spans="2:14" s="5" customFormat="1" ht="47.25">
      <c r="B3312" s="1"/>
      <c r="C3312" s="351">
        <v>9157</v>
      </c>
      <c r="D3312" s="352" t="s">
        <v>3377</v>
      </c>
      <c r="E3312" s="353" t="s">
        <v>122</v>
      </c>
      <c r="F3312" s="354">
        <v>28166</v>
      </c>
      <c r="G3312" s="288" t="s">
        <v>117</v>
      </c>
      <c r="H3312" s="288"/>
      <c r="I3312" s="1"/>
      <c r="J3312" s="549"/>
      <c r="K3312" s="10"/>
      <c r="L3312" s="1"/>
      <c r="M3312" s="548"/>
      <c r="N3312" s="548"/>
    </row>
    <row r="3313" spans="2:14" s="5" customFormat="1" ht="63">
      <c r="B3313" s="1"/>
      <c r="C3313" s="351">
        <v>9158</v>
      </c>
      <c r="D3313" s="352" t="s">
        <v>3378</v>
      </c>
      <c r="E3313" s="353" t="s">
        <v>116</v>
      </c>
      <c r="F3313" s="354">
        <v>77064</v>
      </c>
      <c r="G3313" s="288" t="s">
        <v>117</v>
      </c>
      <c r="H3313" s="288"/>
      <c r="I3313" s="1"/>
      <c r="J3313" s="549"/>
      <c r="K3313" s="10"/>
      <c r="L3313" s="1"/>
      <c r="M3313" s="548"/>
      <c r="N3313" s="548"/>
    </row>
    <row r="3314" spans="2:14" s="5" customFormat="1" ht="220.5">
      <c r="B3314" s="1"/>
      <c r="C3314" s="351">
        <v>9159</v>
      </c>
      <c r="D3314" s="352" t="s">
        <v>3379</v>
      </c>
      <c r="E3314" s="353" t="s">
        <v>125</v>
      </c>
      <c r="F3314" s="354">
        <v>6189637</v>
      </c>
      <c r="G3314" s="288" t="s">
        <v>117</v>
      </c>
      <c r="H3314" s="288"/>
      <c r="I3314" s="1"/>
      <c r="J3314" s="549"/>
      <c r="K3314" s="10"/>
      <c r="L3314" s="1"/>
      <c r="M3314" s="548"/>
      <c r="N3314" s="548"/>
    </row>
    <row r="3315" spans="2:14" s="5" customFormat="1" ht="220.5">
      <c r="B3315" s="1"/>
      <c r="C3315" s="351">
        <v>9160</v>
      </c>
      <c r="D3315" s="352" t="s">
        <v>3380</v>
      </c>
      <c r="E3315" s="353" t="s">
        <v>125</v>
      </c>
      <c r="F3315" s="354">
        <v>10001027</v>
      </c>
      <c r="G3315" s="288" t="s">
        <v>117</v>
      </c>
      <c r="H3315" s="288"/>
      <c r="I3315" s="1"/>
      <c r="J3315" s="549"/>
      <c r="K3315" s="10"/>
      <c r="L3315" s="1"/>
      <c r="M3315" s="548"/>
      <c r="N3315" s="548"/>
    </row>
    <row r="3316" spans="2:14" s="5" customFormat="1" ht="63">
      <c r="B3316" s="1"/>
      <c r="C3316" s="351">
        <v>9161</v>
      </c>
      <c r="D3316" s="352" t="s">
        <v>3381</v>
      </c>
      <c r="E3316" s="353" t="s">
        <v>122</v>
      </c>
      <c r="F3316" s="354">
        <v>627876</v>
      </c>
      <c r="G3316" s="288" t="s">
        <v>117</v>
      </c>
      <c r="H3316" s="288"/>
      <c r="I3316" s="1"/>
      <c r="J3316" s="549"/>
      <c r="K3316" s="10"/>
      <c r="L3316" s="1"/>
      <c r="M3316" s="548"/>
      <c r="N3316" s="548"/>
    </row>
    <row r="3317" spans="2:14" s="5" customFormat="1" ht="141.75">
      <c r="B3317" s="1"/>
      <c r="C3317" s="351">
        <v>9162</v>
      </c>
      <c r="D3317" s="352" t="s">
        <v>3382</v>
      </c>
      <c r="E3317" s="353" t="s">
        <v>125</v>
      </c>
      <c r="F3317" s="354">
        <v>1826652</v>
      </c>
      <c r="G3317" s="288" t="s">
        <v>117</v>
      </c>
      <c r="H3317" s="288"/>
      <c r="I3317" s="1"/>
      <c r="J3317" s="549"/>
      <c r="K3317" s="10"/>
      <c r="L3317" s="1"/>
      <c r="M3317" s="548"/>
      <c r="N3317" s="548"/>
    </row>
    <row r="3318" spans="2:14" s="5" customFormat="1" ht="110.25">
      <c r="B3318" s="1"/>
      <c r="C3318" s="351">
        <v>9163</v>
      </c>
      <c r="D3318" s="352" t="s">
        <v>3383</v>
      </c>
      <c r="E3318" s="353" t="s">
        <v>125</v>
      </c>
      <c r="F3318" s="354">
        <v>1297175</v>
      </c>
      <c r="G3318" s="288" t="s">
        <v>117</v>
      </c>
      <c r="H3318" s="288"/>
      <c r="I3318" s="1"/>
      <c r="J3318" s="549"/>
      <c r="K3318" s="10"/>
      <c r="L3318" s="1"/>
      <c r="M3318" s="548"/>
      <c r="N3318" s="548"/>
    </row>
    <row r="3319" spans="2:14" s="5" customFormat="1" ht="47.25">
      <c r="B3319" s="1"/>
      <c r="C3319" s="351">
        <v>9164</v>
      </c>
      <c r="D3319" s="352" t="s">
        <v>3384</v>
      </c>
      <c r="E3319" s="353" t="s">
        <v>122</v>
      </c>
      <c r="F3319" s="354">
        <v>27225</v>
      </c>
      <c r="G3319" s="288" t="s">
        <v>117</v>
      </c>
      <c r="H3319" s="288"/>
      <c r="I3319" s="1"/>
      <c r="J3319" s="549"/>
      <c r="K3319" s="10"/>
      <c r="L3319" s="1"/>
      <c r="M3319" s="548"/>
      <c r="N3319" s="548"/>
    </row>
    <row r="3320" spans="2:14" s="5" customFormat="1" ht="63">
      <c r="B3320" s="1"/>
      <c r="C3320" s="351">
        <v>9165</v>
      </c>
      <c r="D3320" s="352" t="s">
        <v>3385</v>
      </c>
      <c r="E3320" s="353" t="s">
        <v>125</v>
      </c>
      <c r="F3320" s="354">
        <v>2235976</v>
      </c>
      <c r="G3320" s="288" t="s">
        <v>117</v>
      </c>
      <c r="H3320" s="288"/>
      <c r="I3320" s="1"/>
      <c r="J3320" s="549"/>
      <c r="K3320" s="10"/>
      <c r="L3320" s="1"/>
      <c r="M3320" s="548"/>
      <c r="N3320" s="548"/>
    </row>
    <row r="3321" spans="2:14" s="5" customFormat="1" ht="78.75">
      <c r="B3321" s="1"/>
      <c r="C3321" s="351">
        <v>9166</v>
      </c>
      <c r="D3321" s="352" t="s">
        <v>3386</v>
      </c>
      <c r="E3321" s="353" t="s">
        <v>125</v>
      </c>
      <c r="F3321" s="354">
        <v>126683</v>
      </c>
      <c r="G3321" s="288" t="s">
        <v>117</v>
      </c>
      <c r="H3321" s="288"/>
      <c r="I3321" s="1"/>
      <c r="J3321" s="549"/>
      <c r="K3321" s="10"/>
      <c r="L3321" s="1"/>
      <c r="M3321" s="548"/>
      <c r="N3321" s="548"/>
    </row>
    <row r="3322" spans="2:14" s="5" customFormat="1" ht="63">
      <c r="B3322" s="1"/>
      <c r="C3322" s="351">
        <v>9167</v>
      </c>
      <c r="D3322" s="352" t="s">
        <v>3387</v>
      </c>
      <c r="E3322" s="353" t="s">
        <v>125</v>
      </c>
      <c r="F3322" s="354">
        <v>136260</v>
      </c>
      <c r="G3322" s="288" t="s">
        <v>117</v>
      </c>
      <c r="H3322" s="288"/>
      <c r="I3322" s="1"/>
      <c r="J3322" s="549"/>
      <c r="K3322" s="10"/>
      <c r="L3322" s="1"/>
      <c r="M3322" s="548"/>
      <c r="N3322" s="548"/>
    </row>
    <row r="3323" spans="2:14" s="5" customFormat="1" ht="78.75">
      <c r="B3323" s="1"/>
      <c r="C3323" s="351">
        <v>9168</v>
      </c>
      <c r="D3323" s="352" t="s">
        <v>3388</v>
      </c>
      <c r="E3323" s="353" t="s">
        <v>125</v>
      </c>
      <c r="F3323" s="354">
        <v>126683</v>
      </c>
      <c r="G3323" s="288" t="s">
        <v>117</v>
      </c>
      <c r="H3323" s="288"/>
      <c r="I3323" s="1"/>
      <c r="J3323" s="549"/>
      <c r="K3323" s="10"/>
      <c r="L3323" s="1"/>
      <c r="M3323" s="548"/>
      <c r="N3323" s="548"/>
    </row>
    <row r="3324" spans="2:14" s="5" customFormat="1" ht="63">
      <c r="B3324" s="1"/>
      <c r="C3324" s="351">
        <v>9169</v>
      </c>
      <c r="D3324" s="352" t="s">
        <v>3389</v>
      </c>
      <c r="E3324" s="353" t="s">
        <v>125</v>
      </c>
      <c r="F3324" s="354">
        <v>121386</v>
      </c>
      <c r="G3324" s="288" t="s">
        <v>117</v>
      </c>
      <c r="H3324" s="288"/>
      <c r="I3324" s="1"/>
      <c r="J3324" s="549"/>
      <c r="K3324" s="10"/>
      <c r="L3324" s="1"/>
      <c r="M3324" s="548"/>
      <c r="N3324" s="548"/>
    </row>
    <row r="3325" spans="2:14" s="5" customFormat="1" ht="63">
      <c r="B3325" s="1"/>
      <c r="C3325" s="351">
        <v>9170</v>
      </c>
      <c r="D3325" s="352" t="s">
        <v>3390</v>
      </c>
      <c r="E3325" s="353" t="s">
        <v>125</v>
      </c>
      <c r="F3325" s="354">
        <v>167628</v>
      </c>
      <c r="G3325" s="288" t="s">
        <v>117</v>
      </c>
      <c r="H3325" s="288"/>
      <c r="I3325" s="1"/>
      <c r="J3325" s="549"/>
      <c r="K3325" s="10"/>
      <c r="L3325" s="1"/>
      <c r="M3325" s="548"/>
      <c r="N3325" s="548"/>
    </row>
    <row r="3326" spans="2:14" s="5" customFormat="1" ht="63">
      <c r="B3326" s="1"/>
      <c r="C3326" s="351">
        <v>9171</v>
      </c>
      <c r="D3326" s="352" t="s">
        <v>3391</v>
      </c>
      <c r="E3326" s="353" t="s">
        <v>125</v>
      </c>
      <c r="F3326" s="354">
        <v>355649</v>
      </c>
      <c r="G3326" s="288" t="s">
        <v>117</v>
      </c>
      <c r="H3326" s="288"/>
      <c r="I3326" s="1"/>
      <c r="J3326" s="549"/>
      <c r="K3326" s="10"/>
      <c r="L3326" s="1"/>
      <c r="M3326" s="548"/>
      <c r="N3326" s="548"/>
    </row>
    <row r="3327" spans="2:14" s="5" customFormat="1" ht="63">
      <c r="B3327" s="1"/>
      <c r="C3327" s="351">
        <v>9172</v>
      </c>
      <c r="D3327" s="352" t="s">
        <v>3392</v>
      </c>
      <c r="E3327" s="353" t="s">
        <v>125</v>
      </c>
      <c r="F3327" s="354">
        <v>125655</v>
      </c>
      <c r="G3327" s="288" t="s">
        <v>117</v>
      </c>
      <c r="H3327" s="288"/>
      <c r="I3327" s="1"/>
      <c r="J3327" s="549"/>
      <c r="K3327" s="10"/>
      <c r="L3327" s="1"/>
      <c r="M3327" s="548"/>
      <c r="N3327" s="548"/>
    </row>
    <row r="3328" spans="2:14" s="5" customFormat="1" ht="63">
      <c r="B3328" s="1"/>
      <c r="C3328" s="351">
        <v>9173</v>
      </c>
      <c r="D3328" s="352" t="s">
        <v>3393</v>
      </c>
      <c r="E3328" s="353" t="s">
        <v>125</v>
      </c>
      <c r="F3328" s="354">
        <v>149350</v>
      </c>
      <c r="G3328" s="288" t="s">
        <v>117</v>
      </c>
      <c r="H3328" s="288"/>
      <c r="I3328" s="1"/>
      <c r="J3328" s="549"/>
      <c r="K3328" s="10"/>
      <c r="L3328" s="1"/>
      <c r="M3328" s="548"/>
      <c r="N3328" s="548"/>
    </row>
    <row r="3329" spans="2:14" s="5" customFormat="1" ht="63">
      <c r="B3329" s="1"/>
      <c r="C3329" s="351">
        <v>9174</v>
      </c>
      <c r="D3329" s="352" t="s">
        <v>3394</v>
      </c>
      <c r="E3329" s="353" t="s">
        <v>125</v>
      </c>
      <c r="F3329" s="354">
        <v>173980</v>
      </c>
      <c r="G3329" s="288" t="s">
        <v>117</v>
      </c>
      <c r="H3329" s="288"/>
      <c r="I3329" s="1"/>
      <c r="J3329" s="549"/>
      <c r="K3329" s="10"/>
      <c r="L3329" s="1"/>
      <c r="M3329" s="548"/>
      <c r="N3329" s="548"/>
    </row>
    <row r="3330" spans="2:14" s="5" customFormat="1" ht="78.75">
      <c r="B3330" s="1"/>
      <c r="C3330" s="351">
        <v>9175</v>
      </c>
      <c r="D3330" s="352" t="s">
        <v>3395</v>
      </c>
      <c r="E3330" s="353" t="s">
        <v>125</v>
      </c>
      <c r="F3330" s="354">
        <v>182136</v>
      </c>
      <c r="G3330" s="288" t="s">
        <v>117</v>
      </c>
      <c r="H3330" s="288"/>
      <c r="I3330" s="1"/>
      <c r="J3330" s="549"/>
      <c r="K3330" s="10"/>
      <c r="L3330" s="1"/>
      <c r="M3330" s="548"/>
      <c r="N3330" s="548"/>
    </row>
    <row r="3331" spans="2:14" s="5" customFormat="1" ht="78.75">
      <c r="B3331" s="1"/>
      <c r="C3331" s="351">
        <v>9176</v>
      </c>
      <c r="D3331" s="352" t="s">
        <v>3396</v>
      </c>
      <c r="E3331" s="353" t="s">
        <v>125</v>
      </c>
      <c r="F3331" s="354">
        <v>320036</v>
      </c>
      <c r="G3331" s="288" t="s">
        <v>117</v>
      </c>
      <c r="H3331" s="288"/>
      <c r="I3331" s="1"/>
      <c r="J3331" s="549"/>
      <c r="K3331" s="10"/>
      <c r="L3331" s="1"/>
      <c r="M3331" s="548"/>
      <c r="N3331" s="548"/>
    </row>
    <row r="3332" spans="2:14" s="5" customFormat="1" ht="47.25">
      <c r="B3332" s="1"/>
      <c r="C3332" s="351">
        <v>9177</v>
      </c>
      <c r="D3332" s="352" t="s">
        <v>3397</v>
      </c>
      <c r="E3332" s="353" t="s">
        <v>122</v>
      </c>
      <c r="F3332" s="354">
        <v>46967</v>
      </c>
      <c r="G3332" s="288" t="s">
        <v>117</v>
      </c>
      <c r="H3332" s="288"/>
      <c r="I3332" s="1"/>
      <c r="J3332" s="549"/>
      <c r="K3332" s="10"/>
      <c r="L3332" s="1"/>
      <c r="M3332" s="548"/>
      <c r="N3332" s="548"/>
    </row>
    <row r="3333" spans="2:14" s="5" customFormat="1" ht="78.75">
      <c r="B3333" s="1"/>
      <c r="C3333" s="351">
        <v>9178</v>
      </c>
      <c r="D3333" s="352" t="s">
        <v>3398</v>
      </c>
      <c r="E3333" s="353" t="s">
        <v>125</v>
      </c>
      <c r="F3333" s="354">
        <v>94777</v>
      </c>
      <c r="G3333" s="288" t="s">
        <v>117</v>
      </c>
      <c r="H3333" s="288"/>
      <c r="I3333" s="1"/>
      <c r="J3333" s="549"/>
      <c r="K3333" s="10"/>
      <c r="L3333" s="1"/>
      <c r="M3333" s="548"/>
      <c r="N3333" s="548"/>
    </row>
    <row r="3334" spans="2:14" s="5" customFormat="1" ht="299.25">
      <c r="B3334" s="1"/>
      <c r="C3334" s="351">
        <v>9179</v>
      </c>
      <c r="D3334" s="352" t="s">
        <v>3399</v>
      </c>
      <c r="E3334" s="353" t="s">
        <v>125</v>
      </c>
      <c r="F3334" s="354">
        <v>9565582</v>
      </c>
      <c r="G3334" s="288" t="s">
        <v>117</v>
      </c>
      <c r="H3334" s="288"/>
      <c r="I3334" s="1"/>
      <c r="J3334" s="549"/>
      <c r="K3334" s="10"/>
      <c r="L3334" s="1"/>
      <c r="M3334" s="548"/>
      <c r="N3334" s="548"/>
    </row>
    <row r="3335" spans="2:14" s="5" customFormat="1" ht="126">
      <c r="B3335" s="1"/>
      <c r="C3335" s="351">
        <v>9180</v>
      </c>
      <c r="D3335" s="352" t="s">
        <v>3400</v>
      </c>
      <c r="E3335" s="353" t="s">
        <v>125</v>
      </c>
      <c r="F3335" s="354">
        <v>389722</v>
      </c>
      <c r="G3335" s="288" t="s">
        <v>117</v>
      </c>
      <c r="H3335" s="288"/>
      <c r="I3335" s="1"/>
      <c r="J3335" s="549"/>
      <c r="K3335" s="10"/>
      <c r="L3335" s="1"/>
      <c r="M3335" s="548"/>
      <c r="N3335" s="548"/>
    </row>
    <row r="3336" spans="2:14" s="5" customFormat="1" ht="47.25">
      <c r="B3336" s="1"/>
      <c r="C3336" s="351">
        <v>9181</v>
      </c>
      <c r="D3336" s="352" t="s">
        <v>3401</v>
      </c>
      <c r="E3336" s="353" t="s">
        <v>125</v>
      </c>
      <c r="F3336" s="354">
        <v>122552</v>
      </c>
      <c r="G3336" s="288" t="s">
        <v>117</v>
      </c>
      <c r="H3336" s="288"/>
      <c r="I3336" s="1"/>
      <c r="J3336" s="549"/>
      <c r="K3336" s="10"/>
      <c r="L3336" s="1"/>
      <c r="M3336" s="548"/>
      <c r="N3336" s="548"/>
    </row>
    <row r="3337" spans="2:14" s="5" customFormat="1" ht="47.25">
      <c r="B3337" s="1"/>
      <c r="C3337" s="351">
        <v>9182</v>
      </c>
      <c r="D3337" s="352" t="s">
        <v>3402</v>
      </c>
      <c r="E3337" s="353" t="s">
        <v>125</v>
      </c>
      <c r="F3337" s="354">
        <v>138911</v>
      </c>
      <c r="G3337" s="288" t="s">
        <v>117</v>
      </c>
      <c r="H3337" s="288"/>
      <c r="I3337" s="1"/>
      <c r="J3337" s="549"/>
      <c r="K3337" s="10"/>
      <c r="L3337" s="1"/>
      <c r="M3337" s="548"/>
      <c r="N3337" s="548"/>
    </row>
    <row r="3338" spans="2:14" s="5" customFormat="1" ht="47.25">
      <c r="B3338" s="1"/>
      <c r="C3338" s="351">
        <v>9183</v>
      </c>
      <c r="D3338" s="352" t="s">
        <v>3403</v>
      </c>
      <c r="E3338" s="353" t="s">
        <v>125</v>
      </c>
      <c r="F3338" s="354">
        <v>92089</v>
      </c>
      <c r="G3338" s="288" t="s">
        <v>117</v>
      </c>
      <c r="H3338" s="288"/>
      <c r="I3338" s="1"/>
      <c r="J3338" s="549"/>
      <c r="K3338" s="10"/>
      <c r="L3338" s="1"/>
      <c r="M3338" s="548"/>
      <c r="N3338" s="548"/>
    </row>
    <row r="3339" spans="2:14" s="5" customFormat="1" ht="173.25">
      <c r="B3339" s="1"/>
      <c r="C3339" s="351">
        <v>9184</v>
      </c>
      <c r="D3339" s="352" t="s">
        <v>3404</v>
      </c>
      <c r="E3339" s="353" t="s">
        <v>125</v>
      </c>
      <c r="F3339" s="354">
        <v>3247934</v>
      </c>
      <c r="G3339" s="288" t="s">
        <v>117</v>
      </c>
      <c r="H3339" s="288"/>
      <c r="I3339" s="1"/>
      <c r="J3339" s="549"/>
      <c r="K3339" s="10"/>
      <c r="L3339" s="1"/>
      <c r="M3339" s="548"/>
      <c r="N3339" s="548"/>
    </row>
    <row r="3340" spans="2:14" s="5" customFormat="1" ht="47.25">
      <c r="B3340" s="1"/>
      <c r="C3340" s="351">
        <v>9185</v>
      </c>
      <c r="D3340" s="352" t="s">
        <v>3405</v>
      </c>
      <c r="E3340" s="353" t="s">
        <v>125</v>
      </c>
      <c r="F3340" s="354">
        <v>4403000</v>
      </c>
      <c r="G3340" s="288" t="s">
        <v>117</v>
      </c>
      <c r="H3340" s="288"/>
      <c r="I3340" s="1"/>
      <c r="J3340" s="549"/>
      <c r="K3340" s="10"/>
      <c r="L3340" s="1"/>
      <c r="M3340" s="548"/>
      <c r="N3340" s="548"/>
    </row>
    <row r="3341" spans="2:14" s="5" customFormat="1" ht="47.25">
      <c r="B3341" s="1"/>
      <c r="C3341" s="351">
        <v>9186</v>
      </c>
      <c r="D3341" s="352" t="s">
        <v>3406</v>
      </c>
      <c r="E3341" s="353" t="s">
        <v>125</v>
      </c>
      <c r="F3341" s="354">
        <v>3808000</v>
      </c>
      <c r="G3341" s="288" t="s">
        <v>117</v>
      </c>
      <c r="H3341" s="288"/>
      <c r="I3341" s="1"/>
      <c r="J3341" s="549"/>
      <c r="K3341" s="10"/>
      <c r="L3341" s="1"/>
      <c r="M3341" s="548"/>
      <c r="N3341" s="548"/>
    </row>
    <row r="3342" spans="2:14" s="5" customFormat="1" ht="47.25">
      <c r="B3342" s="1"/>
      <c r="C3342" s="351">
        <v>9187</v>
      </c>
      <c r="D3342" s="352" t="s">
        <v>3407</v>
      </c>
      <c r="E3342" s="353" t="s">
        <v>125</v>
      </c>
      <c r="F3342" s="354">
        <v>206787</v>
      </c>
      <c r="G3342" s="288" t="s">
        <v>117</v>
      </c>
      <c r="H3342" s="288"/>
      <c r="I3342" s="1"/>
      <c r="J3342" s="549"/>
      <c r="K3342" s="10"/>
      <c r="L3342" s="1"/>
      <c r="M3342" s="548"/>
      <c r="N3342" s="548"/>
    </row>
    <row r="3343" spans="2:14" s="5" customFormat="1" ht="47.25">
      <c r="B3343" s="1"/>
      <c r="C3343" s="351">
        <v>9188</v>
      </c>
      <c r="D3343" s="352" t="s">
        <v>3408</v>
      </c>
      <c r="E3343" s="353" t="s">
        <v>125</v>
      </c>
      <c r="F3343" s="354">
        <v>87052</v>
      </c>
      <c r="G3343" s="288" t="s">
        <v>117</v>
      </c>
      <c r="H3343" s="288"/>
      <c r="I3343" s="1"/>
      <c r="J3343" s="549"/>
      <c r="K3343" s="10"/>
      <c r="L3343" s="1"/>
      <c r="M3343" s="548"/>
      <c r="N3343" s="548"/>
    </row>
    <row r="3344" spans="2:14" s="5" customFormat="1" ht="47.25">
      <c r="B3344" s="1"/>
      <c r="C3344" s="351">
        <v>9189</v>
      </c>
      <c r="D3344" s="352" t="s">
        <v>3409</v>
      </c>
      <c r="E3344" s="353" t="s">
        <v>125</v>
      </c>
      <c r="F3344" s="354">
        <v>126755</v>
      </c>
      <c r="G3344" s="288" t="s">
        <v>117</v>
      </c>
      <c r="H3344" s="288"/>
      <c r="I3344" s="1"/>
      <c r="J3344" s="549"/>
      <c r="K3344" s="10"/>
      <c r="L3344" s="1"/>
      <c r="M3344" s="548"/>
      <c r="N3344" s="548"/>
    </row>
    <row r="3345" spans="2:14" s="5" customFormat="1" ht="110.25">
      <c r="B3345" s="1"/>
      <c r="C3345" s="351">
        <v>9190</v>
      </c>
      <c r="D3345" s="352" t="s">
        <v>3410</v>
      </c>
      <c r="E3345" s="353" t="s">
        <v>125</v>
      </c>
      <c r="F3345" s="354">
        <v>305079</v>
      </c>
      <c r="G3345" s="288" t="s">
        <v>117</v>
      </c>
      <c r="H3345" s="288"/>
      <c r="I3345" s="1"/>
      <c r="J3345" s="549"/>
      <c r="K3345" s="10"/>
      <c r="L3345" s="1"/>
      <c r="M3345" s="548"/>
      <c r="N3345" s="548"/>
    </row>
    <row r="3346" spans="2:14" s="5" customFormat="1" ht="78.75">
      <c r="B3346" s="1"/>
      <c r="C3346" s="351">
        <v>9191</v>
      </c>
      <c r="D3346" s="352" t="s">
        <v>3411</v>
      </c>
      <c r="E3346" s="353" t="s">
        <v>125</v>
      </c>
      <c r="F3346" s="354">
        <v>297884</v>
      </c>
      <c r="G3346" s="288" t="s">
        <v>117</v>
      </c>
      <c r="H3346" s="288"/>
      <c r="I3346" s="1"/>
      <c r="J3346" s="549"/>
      <c r="K3346" s="10"/>
      <c r="L3346" s="1"/>
      <c r="M3346" s="548"/>
      <c r="N3346" s="548"/>
    </row>
    <row r="3347" spans="2:14" s="5" customFormat="1" ht="63">
      <c r="B3347" s="1"/>
      <c r="C3347" s="351">
        <v>9192</v>
      </c>
      <c r="D3347" s="352" t="s">
        <v>3412</v>
      </c>
      <c r="E3347" s="353" t="s">
        <v>125</v>
      </c>
      <c r="F3347" s="354">
        <v>469194</v>
      </c>
      <c r="G3347" s="288" t="s">
        <v>117</v>
      </c>
      <c r="H3347" s="288"/>
      <c r="I3347" s="1"/>
      <c r="J3347" s="549"/>
      <c r="K3347" s="10"/>
      <c r="L3347" s="1"/>
      <c r="M3347" s="548"/>
      <c r="N3347" s="548"/>
    </row>
    <row r="3348" spans="2:14" s="5" customFormat="1" ht="47.25">
      <c r="B3348" s="1"/>
      <c r="C3348" s="351">
        <v>9193</v>
      </c>
      <c r="D3348" s="352" t="s">
        <v>3413</v>
      </c>
      <c r="E3348" s="353" t="s">
        <v>125</v>
      </c>
      <c r="F3348" s="354">
        <v>23340</v>
      </c>
      <c r="G3348" s="288" t="s">
        <v>117</v>
      </c>
      <c r="H3348" s="288"/>
      <c r="I3348" s="1"/>
      <c r="J3348" s="549"/>
      <c r="K3348" s="10"/>
      <c r="L3348" s="1"/>
      <c r="M3348" s="548"/>
      <c r="N3348" s="548"/>
    </row>
    <row r="3349" spans="2:14" s="5" customFormat="1" ht="47.25">
      <c r="B3349" s="1"/>
      <c r="C3349" s="351">
        <v>9194</v>
      </c>
      <c r="D3349" s="352" t="s">
        <v>3414</v>
      </c>
      <c r="E3349" s="353" t="s">
        <v>125</v>
      </c>
      <c r="F3349" s="354">
        <v>17747</v>
      </c>
      <c r="G3349" s="288" t="s">
        <v>117</v>
      </c>
      <c r="H3349" s="288"/>
      <c r="I3349" s="1"/>
      <c r="J3349" s="549"/>
      <c r="K3349" s="10"/>
      <c r="L3349" s="1"/>
      <c r="M3349" s="548"/>
      <c r="N3349" s="548"/>
    </row>
    <row r="3350" spans="2:14" s="5" customFormat="1" ht="47.25">
      <c r="B3350" s="1"/>
      <c r="C3350" s="351">
        <v>9195</v>
      </c>
      <c r="D3350" s="352" t="s">
        <v>3415</v>
      </c>
      <c r="E3350" s="353" t="s">
        <v>125</v>
      </c>
      <c r="F3350" s="354">
        <v>28024</v>
      </c>
      <c r="G3350" s="288" t="s">
        <v>117</v>
      </c>
      <c r="H3350" s="288"/>
      <c r="I3350" s="1"/>
      <c r="J3350" s="549"/>
      <c r="K3350" s="10"/>
      <c r="L3350" s="1"/>
      <c r="M3350" s="548"/>
      <c r="N3350" s="548"/>
    </row>
    <row r="3351" spans="2:14" s="5" customFormat="1" ht="47.25">
      <c r="B3351" s="1"/>
      <c r="C3351" s="351">
        <v>9196</v>
      </c>
      <c r="D3351" s="352" t="s">
        <v>3416</v>
      </c>
      <c r="E3351" s="353" t="s">
        <v>125</v>
      </c>
      <c r="F3351" s="354">
        <v>58714</v>
      </c>
      <c r="G3351" s="288" t="s">
        <v>117</v>
      </c>
      <c r="H3351" s="288"/>
      <c r="I3351" s="1"/>
      <c r="J3351" s="549"/>
      <c r="K3351" s="10"/>
      <c r="L3351" s="1"/>
      <c r="M3351" s="548"/>
      <c r="N3351" s="548"/>
    </row>
    <row r="3352" spans="2:14" s="5" customFormat="1" ht="78.75">
      <c r="B3352" s="1"/>
      <c r="C3352" s="351">
        <v>9197</v>
      </c>
      <c r="D3352" s="352" t="s">
        <v>3417</v>
      </c>
      <c r="E3352" s="353" t="s">
        <v>2466</v>
      </c>
      <c r="F3352" s="354">
        <v>2597034</v>
      </c>
      <c r="G3352" s="288" t="s">
        <v>117</v>
      </c>
      <c r="H3352" s="288"/>
      <c r="I3352" s="1"/>
      <c r="J3352" s="549"/>
      <c r="K3352" s="10"/>
      <c r="L3352" s="1"/>
      <c r="M3352" s="548"/>
      <c r="N3352" s="548"/>
    </row>
    <row r="3353" spans="2:14" s="5" customFormat="1" ht="47.25">
      <c r="B3353" s="1"/>
      <c r="C3353" s="351">
        <v>9198</v>
      </c>
      <c r="D3353" s="352" t="s">
        <v>3418</v>
      </c>
      <c r="E3353" s="353" t="s">
        <v>116</v>
      </c>
      <c r="F3353" s="354">
        <v>135910</v>
      </c>
      <c r="G3353" s="288" t="s">
        <v>117</v>
      </c>
      <c r="H3353" s="288"/>
      <c r="I3353" s="1"/>
      <c r="J3353" s="549"/>
      <c r="K3353" s="10"/>
      <c r="L3353" s="1"/>
      <c r="M3353" s="548"/>
      <c r="N3353" s="548"/>
    </row>
    <row r="3354" spans="2:14" s="5" customFormat="1" ht="31.5">
      <c r="B3354" s="1"/>
      <c r="C3354" s="351">
        <v>9199</v>
      </c>
      <c r="D3354" s="352" t="s">
        <v>3419</v>
      </c>
      <c r="E3354" s="353" t="s">
        <v>472</v>
      </c>
      <c r="F3354" s="354">
        <v>17196</v>
      </c>
      <c r="G3354" s="288" t="s">
        <v>117</v>
      </c>
      <c r="H3354" s="288"/>
      <c r="I3354" s="1"/>
      <c r="J3354" s="549"/>
      <c r="K3354" s="10"/>
      <c r="L3354" s="1"/>
      <c r="M3354" s="548"/>
      <c r="N3354" s="548"/>
    </row>
    <row r="3355" spans="2:14" s="5" customFormat="1" ht="47.25">
      <c r="B3355" s="1"/>
      <c r="C3355" s="351">
        <v>9200</v>
      </c>
      <c r="D3355" s="352" t="s">
        <v>3420</v>
      </c>
      <c r="E3355" s="353" t="s">
        <v>125</v>
      </c>
      <c r="F3355" s="354">
        <v>331882</v>
      </c>
      <c r="G3355" s="288" t="s">
        <v>117</v>
      </c>
      <c r="H3355" s="288"/>
      <c r="I3355" s="1"/>
      <c r="J3355" s="549"/>
      <c r="K3355" s="10"/>
      <c r="L3355" s="1"/>
      <c r="M3355" s="548"/>
      <c r="N3355" s="548"/>
    </row>
    <row r="3356" spans="2:14" s="5" customFormat="1" ht="31.5">
      <c r="B3356" s="1"/>
      <c r="C3356" s="351">
        <v>9201</v>
      </c>
      <c r="D3356" s="352" t="s">
        <v>3421</v>
      </c>
      <c r="E3356" s="353" t="s">
        <v>122</v>
      </c>
      <c r="F3356" s="354">
        <v>58518</v>
      </c>
      <c r="G3356" s="288" t="s">
        <v>117</v>
      </c>
      <c r="H3356" s="288"/>
      <c r="I3356" s="1"/>
      <c r="J3356" s="549"/>
      <c r="K3356" s="10"/>
      <c r="L3356" s="1"/>
      <c r="M3356" s="548"/>
      <c r="N3356" s="548"/>
    </row>
    <row r="3357" spans="2:14" s="5" customFormat="1" ht="31.5">
      <c r="B3357" s="1"/>
      <c r="C3357" s="351">
        <v>9202</v>
      </c>
      <c r="D3357" s="352" t="s">
        <v>3422</v>
      </c>
      <c r="E3357" s="353" t="s">
        <v>125</v>
      </c>
      <c r="F3357" s="354">
        <v>45314</v>
      </c>
      <c r="G3357" s="288" t="s">
        <v>117</v>
      </c>
      <c r="H3357" s="288"/>
      <c r="I3357" s="1"/>
      <c r="J3357" s="549"/>
      <c r="K3357" s="10"/>
      <c r="L3357" s="1"/>
      <c r="M3357" s="548"/>
      <c r="N3357" s="548"/>
    </row>
    <row r="3358" spans="2:14" s="5" customFormat="1" ht="31.5">
      <c r="B3358" s="1"/>
      <c r="C3358" s="351">
        <v>9203</v>
      </c>
      <c r="D3358" s="352" t="s">
        <v>3423</v>
      </c>
      <c r="E3358" s="353" t="s">
        <v>125</v>
      </c>
      <c r="F3358" s="354">
        <v>3800</v>
      </c>
      <c r="G3358" s="288" t="s">
        <v>117</v>
      </c>
      <c r="H3358" s="288"/>
      <c r="I3358" s="1"/>
      <c r="J3358" s="549"/>
      <c r="K3358" s="10"/>
      <c r="L3358" s="1"/>
      <c r="M3358" s="548"/>
      <c r="N3358" s="548"/>
    </row>
    <row r="3359" spans="2:14" s="5" customFormat="1" ht="47.25">
      <c r="B3359" s="1"/>
      <c r="C3359" s="351">
        <v>9204</v>
      </c>
      <c r="D3359" s="352" t="s">
        <v>3424</v>
      </c>
      <c r="E3359" s="353" t="s">
        <v>125</v>
      </c>
      <c r="F3359" s="354">
        <v>139050</v>
      </c>
      <c r="G3359" s="288" t="s">
        <v>117</v>
      </c>
      <c r="H3359" s="288"/>
      <c r="I3359" s="1"/>
      <c r="J3359" s="549"/>
      <c r="K3359" s="10"/>
      <c r="L3359" s="1"/>
      <c r="M3359" s="548"/>
      <c r="N3359" s="548"/>
    </row>
    <row r="3360" spans="2:14" s="5" customFormat="1" ht="47.25">
      <c r="B3360" s="1"/>
      <c r="C3360" s="351">
        <v>9205</v>
      </c>
      <c r="D3360" s="352" t="s">
        <v>3425</v>
      </c>
      <c r="E3360" s="353" t="s">
        <v>125</v>
      </c>
      <c r="F3360" s="354">
        <v>140934</v>
      </c>
      <c r="G3360" s="288" t="s">
        <v>117</v>
      </c>
      <c r="H3360" s="288"/>
      <c r="I3360" s="1"/>
      <c r="J3360" s="549"/>
      <c r="K3360" s="10"/>
      <c r="L3360" s="1"/>
      <c r="M3360" s="548"/>
      <c r="N3360" s="548"/>
    </row>
    <row r="3361" spans="2:14" s="5" customFormat="1" ht="47.25">
      <c r="B3361" s="1"/>
      <c r="C3361" s="351">
        <v>9206</v>
      </c>
      <c r="D3361" s="352" t="s">
        <v>3426</v>
      </c>
      <c r="E3361" s="353" t="s">
        <v>125</v>
      </c>
      <c r="F3361" s="354">
        <v>140934</v>
      </c>
      <c r="G3361" s="288" t="s">
        <v>117</v>
      </c>
      <c r="H3361" s="288"/>
      <c r="I3361" s="1"/>
      <c r="J3361" s="549"/>
      <c r="K3361" s="10"/>
      <c r="L3361" s="1"/>
      <c r="M3361" s="548"/>
      <c r="N3361" s="548"/>
    </row>
    <row r="3362" spans="2:14" s="5" customFormat="1" ht="47.25">
      <c r="B3362" s="1"/>
      <c r="C3362" s="351">
        <v>9207</v>
      </c>
      <c r="D3362" s="352" t="s">
        <v>3427</v>
      </c>
      <c r="E3362" s="353" t="s">
        <v>125</v>
      </c>
      <c r="F3362" s="354">
        <v>207127</v>
      </c>
      <c r="G3362" s="288" t="s">
        <v>117</v>
      </c>
      <c r="H3362" s="288"/>
      <c r="I3362" s="1"/>
      <c r="J3362" s="549"/>
      <c r="K3362" s="10"/>
      <c r="L3362" s="1"/>
      <c r="M3362" s="548"/>
      <c r="N3362" s="548"/>
    </row>
    <row r="3363" spans="2:14" s="5" customFormat="1" ht="47.25">
      <c r="B3363" s="1"/>
      <c r="C3363" s="351">
        <v>9208</v>
      </c>
      <c r="D3363" s="352" t="s">
        <v>3428</v>
      </c>
      <c r="E3363" s="353" t="s">
        <v>125</v>
      </c>
      <c r="F3363" s="354">
        <v>209734</v>
      </c>
      <c r="G3363" s="288" t="s">
        <v>117</v>
      </c>
      <c r="H3363" s="288"/>
      <c r="I3363" s="1"/>
      <c r="J3363" s="549"/>
      <c r="K3363" s="10"/>
      <c r="L3363" s="1"/>
      <c r="M3363" s="548"/>
      <c r="N3363" s="548"/>
    </row>
    <row r="3364" spans="2:14" s="5" customFormat="1" ht="47.25">
      <c r="B3364" s="1"/>
      <c r="C3364" s="351">
        <v>9209</v>
      </c>
      <c r="D3364" s="352" t="s">
        <v>3429</v>
      </c>
      <c r="E3364" s="353" t="s">
        <v>125</v>
      </c>
      <c r="F3364" s="354">
        <v>18191</v>
      </c>
      <c r="G3364" s="288" t="s">
        <v>117</v>
      </c>
      <c r="H3364" s="288"/>
      <c r="I3364" s="1"/>
      <c r="J3364" s="549"/>
      <c r="K3364" s="10"/>
      <c r="L3364" s="1"/>
      <c r="M3364" s="548"/>
      <c r="N3364" s="548"/>
    </row>
    <row r="3365" spans="2:14" s="5" customFormat="1" ht="47.25">
      <c r="B3365" s="1"/>
      <c r="C3365" s="351">
        <v>9210</v>
      </c>
      <c r="D3365" s="352" t="s">
        <v>3430</v>
      </c>
      <c r="E3365" s="353" t="s">
        <v>122</v>
      </c>
      <c r="F3365" s="354">
        <v>31487</v>
      </c>
      <c r="G3365" s="288" t="s">
        <v>117</v>
      </c>
      <c r="H3365" s="288"/>
      <c r="I3365" s="1"/>
      <c r="J3365" s="549"/>
      <c r="K3365" s="10"/>
      <c r="L3365" s="1"/>
      <c r="M3365" s="548"/>
      <c r="N3365" s="548"/>
    </row>
    <row r="3366" spans="2:14" s="5" customFormat="1" ht="63">
      <c r="B3366" s="1"/>
      <c r="C3366" s="351">
        <v>9211</v>
      </c>
      <c r="D3366" s="352" t="s">
        <v>3431</v>
      </c>
      <c r="E3366" s="353" t="s">
        <v>125</v>
      </c>
      <c r="F3366" s="354">
        <v>547965</v>
      </c>
      <c r="G3366" s="288" t="s">
        <v>117</v>
      </c>
      <c r="H3366" s="288"/>
      <c r="I3366" s="1"/>
      <c r="J3366" s="549"/>
      <c r="K3366" s="10"/>
      <c r="L3366" s="1"/>
      <c r="M3366" s="548"/>
      <c r="N3366" s="548"/>
    </row>
    <row r="3367" spans="2:14" s="5" customFormat="1" ht="78.75">
      <c r="B3367" s="1"/>
      <c r="C3367" s="351">
        <v>9212</v>
      </c>
      <c r="D3367" s="352" t="s">
        <v>3432</v>
      </c>
      <c r="E3367" s="353" t="s">
        <v>125</v>
      </c>
      <c r="F3367" s="354">
        <v>185053</v>
      </c>
      <c r="G3367" s="288" t="s">
        <v>117</v>
      </c>
      <c r="H3367" s="288"/>
      <c r="I3367" s="1"/>
      <c r="J3367" s="549"/>
      <c r="K3367" s="10"/>
      <c r="L3367" s="1"/>
      <c r="M3367" s="548"/>
      <c r="N3367" s="548"/>
    </row>
    <row r="3368" spans="2:14" s="5" customFormat="1" ht="63">
      <c r="B3368" s="1"/>
      <c r="C3368" s="351">
        <v>9213</v>
      </c>
      <c r="D3368" s="352" t="s">
        <v>3433</v>
      </c>
      <c r="E3368" s="353" t="s">
        <v>122</v>
      </c>
      <c r="F3368" s="354">
        <v>66578</v>
      </c>
      <c r="G3368" s="288" t="s">
        <v>117</v>
      </c>
      <c r="H3368" s="288"/>
      <c r="I3368" s="1"/>
      <c r="J3368" s="549"/>
      <c r="K3368" s="10"/>
      <c r="L3368" s="1"/>
      <c r="M3368" s="548"/>
      <c r="N3368" s="548"/>
    </row>
    <row r="3369" spans="2:14" s="5" customFormat="1" ht="63">
      <c r="B3369" s="1"/>
      <c r="C3369" s="351">
        <v>9214</v>
      </c>
      <c r="D3369" s="352" t="s">
        <v>3434</v>
      </c>
      <c r="E3369" s="353" t="s">
        <v>122</v>
      </c>
      <c r="F3369" s="354">
        <v>111844</v>
      </c>
      <c r="G3369" s="288" t="s">
        <v>117</v>
      </c>
      <c r="H3369" s="288"/>
      <c r="I3369" s="1"/>
      <c r="J3369" s="549"/>
      <c r="K3369" s="10"/>
      <c r="L3369" s="1"/>
      <c r="M3369" s="548"/>
      <c r="N3369" s="548"/>
    </row>
    <row r="3370" spans="2:14" s="5" customFormat="1" ht="47.25">
      <c r="B3370" s="1"/>
      <c r="C3370" s="351">
        <v>9215</v>
      </c>
      <c r="D3370" s="352" t="s">
        <v>3435</v>
      </c>
      <c r="E3370" s="353" t="s">
        <v>122</v>
      </c>
      <c r="F3370" s="354">
        <v>45567</v>
      </c>
      <c r="G3370" s="288" t="s">
        <v>117</v>
      </c>
      <c r="H3370" s="288"/>
      <c r="I3370" s="1"/>
      <c r="J3370" s="549"/>
      <c r="K3370" s="10"/>
      <c r="L3370" s="1"/>
      <c r="M3370" s="548"/>
      <c r="N3370" s="548"/>
    </row>
    <row r="3371" spans="2:14" s="5" customFormat="1" ht="47.25">
      <c r="B3371" s="1"/>
      <c r="C3371" s="351">
        <v>9216</v>
      </c>
      <c r="D3371" s="352" t="s">
        <v>3436</v>
      </c>
      <c r="E3371" s="353" t="s">
        <v>122</v>
      </c>
      <c r="F3371" s="354">
        <v>89904</v>
      </c>
      <c r="G3371" s="288" t="s">
        <v>117</v>
      </c>
      <c r="H3371" s="288"/>
      <c r="I3371" s="1"/>
      <c r="J3371" s="549"/>
      <c r="K3371" s="10"/>
      <c r="L3371" s="1"/>
      <c r="M3371" s="548"/>
      <c r="N3371" s="548"/>
    </row>
    <row r="3372" spans="2:14" s="5" customFormat="1" ht="63">
      <c r="B3372" s="1"/>
      <c r="C3372" s="351">
        <v>9217</v>
      </c>
      <c r="D3372" s="352" t="s">
        <v>3437</v>
      </c>
      <c r="E3372" s="353" t="s">
        <v>122</v>
      </c>
      <c r="F3372" s="354">
        <v>191297</v>
      </c>
      <c r="G3372" s="288" t="s">
        <v>117</v>
      </c>
      <c r="H3372" s="288"/>
      <c r="I3372" s="1"/>
      <c r="J3372" s="549"/>
      <c r="K3372" s="10"/>
      <c r="L3372" s="1"/>
      <c r="M3372" s="548"/>
      <c r="N3372" s="548"/>
    </row>
    <row r="3373" spans="2:14" s="5" customFormat="1" ht="47.25">
      <c r="B3373" s="1"/>
      <c r="C3373" s="351">
        <v>9218</v>
      </c>
      <c r="D3373" s="352" t="s">
        <v>3438</v>
      </c>
      <c r="E3373" s="353" t="s">
        <v>122</v>
      </c>
      <c r="F3373" s="354">
        <v>102970</v>
      </c>
      <c r="G3373" s="288" t="s">
        <v>117</v>
      </c>
      <c r="H3373" s="288"/>
      <c r="I3373" s="1"/>
      <c r="J3373" s="549"/>
      <c r="K3373" s="10"/>
      <c r="L3373" s="1"/>
      <c r="M3373" s="548"/>
      <c r="N3373" s="548"/>
    </row>
    <row r="3374" spans="2:14" s="5" customFormat="1" ht="63">
      <c r="B3374" s="1"/>
      <c r="C3374" s="351">
        <v>9219</v>
      </c>
      <c r="D3374" s="352" t="s">
        <v>3439</v>
      </c>
      <c r="E3374" s="353" t="s">
        <v>122</v>
      </c>
      <c r="F3374" s="354">
        <v>270191</v>
      </c>
      <c r="G3374" s="288" t="s">
        <v>117</v>
      </c>
      <c r="H3374" s="288"/>
      <c r="I3374" s="1"/>
      <c r="J3374" s="549"/>
      <c r="K3374" s="10"/>
      <c r="L3374" s="1"/>
      <c r="M3374" s="548"/>
      <c r="N3374" s="548"/>
    </row>
    <row r="3375" spans="2:14" s="5" customFormat="1" ht="47.25">
      <c r="B3375" s="1"/>
      <c r="C3375" s="351">
        <v>9220</v>
      </c>
      <c r="D3375" s="352" t="s">
        <v>3440</v>
      </c>
      <c r="E3375" s="353" t="s">
        <v>122</v>
      </c>
      <c r="F3375" s="354">
        <v>218759</v>
      </c>
      <c r="G3375" s="288" t="s">
        <v>117</v>
      </c>
      <c r="H3375" s="288"/>
      <c r="I3375" s="1"/>
      <c r="J3375" s="549"/>
      <c r="K3375" s="10"/>
      <c r="L3375" s="1"/>
      <c r="M3375" s="548"/>
      <c r="N3375" s="548"/>
    </row>
    <row r="3376" spans="2:14" s="5" customFormat="1" ht="110.25">
      <c r="B3376" s="1"/>
      <c r="C3376" s="351">
        <v>9221</v>
      </c>
      <c r="D3376" s="352" t="s">
        <v>3441</v>
      </c>
      <c r="E3376" s="353" t="s">
        <v>122</v>
      </c>
      <c r="F3376" s="354">
        <v>270294</v>
      </c>
      <c r="G3376" s="288" t="s">
        <v>117</v>
      </c>
      <c r="H3376" s="288"/>
      <c r="I3376" s="1"/>
      <c r="J3376" s="549"/>
      <c r="K3376" s="10"/>
      <c r="L3376" s="1"/>
      <c r="M3376" s="548"/>
      <c r="N3376" s="548"/>
    </row>
    <row r="3377" spans="2:14" s="5" customFormat="1" ht="47.25">
      <c r="B3377" s="1"/>
      <c r="C3377" s="351">
        <v>9222</v>
      </c>
      <c r="D3377" s="352" t="s">
        <v>3442</v>
      </c>
      <c r="E3377" s="353" t="s">
        <v>125</v>
      </c>
      <c r="F3377" s="354">
        <v>779016</v>
      </c>
      <c r="G3377" s="288" t="s">
        <v>117</v>
      </c>
      <c r="H3377" s="288"/>
      <c r="I3377" s="1"/>
      <c r="J3377" s="549"/>
      <c r="K3377" s="10"/>
      <c r="L3377" s="1"/>
      <c r="M3377" s="548"/>
      <c r="N3377" s="548"/>
    </row>
    <row r="3378" spans="2:14" s="5" customFormat="1" ht="31.5">
      <c r="B3378" s="1"/>
      <c r="C3378" s="351">
        <v>9223</v>
      </c>
      <c r="D3378" s="352" t="s">
        <v>3443</v>
      </c>
      <c r="E3378" s="353" t="s">
        <v>122</v>
      </c>
      <c r="F3378" s="354">
        <v>12763</v>
      </c>
      <c r="G3378" s="288" t="s">
        <v>117</v>
      </c>
      <c r="H3378" s="288"/>
      <c r="I3378" s="1"/>
      <c r="J3378" s="549"/>
      <c r="K3378" s="10"/>
      <c r="L3378" s="1"/>
      <c r="M3378" s="548"/>
      <c r="N3378" s="548"/>
    </row>
    <row r="3379" spans="2:14" s="5" customFormat="1" ht="63">
      <c r="B3379" s="1"/>
      <c r="C3379" s="351">
        <v>9224</v>
      </c>
      <c r="D3379" s="352" t="s">
        <v>3444</v>
      </c>
      <c r="E3379" s="353" t="s">
        <v>125</v>
      </c>
      <c r="F3379" s="354">
        <v>595431</v>
      </c>
      <c r="G3379" s="288" t="s">
        <v>117</v>
      </c>
      <c r="H3379" s="288"/>
      <c r="I3379" s="1"/>
      <c r="J3379" s="549"/>
      <c r="K3379" s="10"/>
      <c r="L3379" s="1"/>
      <c r="M3379" s="548"/>
      <c r="N3379" s="548"/>
    </row>
    <row r="3380" spans="2:14" s="5" customFormat="1" ht="47.25">
      <c r="B3380" s="1"/>
      <c r="C3380" s="351">
        <v>9225</v>
      </c>
      <c r="D3380" s="352" t="s">
        <v>3445</v>
      </c>
      <c r="E3380" s="353" t="s">
        <v>125</v>
      </c>
      <c r="F3380" s="354">
        <v>431725</v>
      </c>
      <c r="G3380" s="288" t="s">
        <v>117</v>
      </c>
      <c r="H3380" s="288"/>
      <c r="I3380" s="1"/>
      <c r="J3380" s="549"/>
      <c r="K3380" s="10"/>
      <c r="L3380" s="1"/>
      <c r="M3380" s="548"/>
      <c r="N3380" s="548"/>
    </row>
    <row r="3381" spans="2:14" s="5" customFormat="1" ht="78.75">
      <c r="B3381" s="1"/>
      <c r="C3381" s="351">
        <v>9226</v>
      </c>
      <c r="D3381" s="352" t="s">
        <v>3446</v>
      </c>
      <c r="E3381" s="353" t="s">
        <v>116</v>
      </c>
      <c r="F3381" s="354">
        <v>49284</v>
      </c>
      <c r="G3381" s="288" t="s">
        <v>117</v>
      </c>
      <c r="H3381" s="288"/>
      <c r="I3381" s="1"/>
      <c r="J3381" s="549"/>
      <c r="K3381" s="10"/>
      <c r="L3381" s="1"/>
      <c r="M3381" s="548"/>
      <c r="N3381" s="548"/>
    </row>
    <row r="3382" spans="2:14" s="5" customFormat="1" ht="47.25">
      <c r="B3382" s="1"/>
      <c r="C3382" s="351">
        <v>9227</v>
      </c>
      <c r="D3382" s="352" t="s">
        <v>3447</v>
      </c>
      <c r="E3382" s="353" t="s">
        <v>125</v>
      </c>
      <c r="F3382" s="354">
        <v>538134</v>
      </c>
      <c r="G3382" s="288" t="s">
        <v>117</v>
      </c>
      <c r="H3382" s="288"/>
      <c r="I3382" s="1"/>
      <c r="J3382" s="549"/>
      <c r="K3382" s="10"/>
      <c r="L3382" s="1"/>
      <c r="M3382" s="548"/>
      <c r="N3382" s="548"/>
    </row>
    <row r="3383" spans="2:14" s="5" customFormat="1" ht="31.5">
      <c r="B3383" s="1"/>
      <c r="C3383" s="351">
        <v>9228</v>
      </c>
      <c r="D3383" s="352" t="s">
        <v>3448</v>
      </c>
      <c r="E3383" s="353" t="s">
        <v>116</v>
      </c>
      <c r="F3383" s="354">
        <v>541218</v>
      </c>
      <c r="G3383" s="288" t="s">
        <v>117</v>
      </c>
      <c r="H3383" s="288"/>
      <c r="I3383" s="1"/>
      <c r="J3383" s="549"/>
      <c r="K3383" s="10"/>
      <c r="L3383" s="1"/>
      <c r="M3383" s="548"/>
      <c r="N3383" s="548"/>
    </row>
    <row r="3384" spans="2:14" s="5" customFormat="1" ht="63">
      <c r="B3384" s="1"/>
      <c r="C3384" s="351">
        <v>9229</v>
      </c>
      <c r="D3384" s="352" t="s">
        <v>3449</v>
      </c>
      <c r="E3384" s="353" t="s">
        <v>116</v>
      </c>
      <c r="F3384" s="354">
        <v>25723</v>
      </c>
      <c r="G3384" s="288" t="s">
        <v>117</v>
      </c>
      <c r="H3384" s="288"/>
      <c r="I3384" s="1"/>
      <c r="J3384" s="549"/>
      <c r="K3384" s="10"/>
      <c r="L3384" s="1"/>
      <c r="M3384" s="548"/>
      <c r="N3384" s="548"/>
    </row>
    <row r="3385" spans="2:14" s="5" customFormat="1" ht="47.25">
      <c r="B3385" s="1"/>
      <c r="C3385" s="351">
        <v>9230</v>
      </c>
      <c r="D3385" s="352" t="s">
        <v>3450</v>
      </c>
      <c r="E3385" s="353" t="s">
        <v>125</v>
      </c>
      <c r="F3385" s="354">
        <v>378479</v>
      </c>
      <c r="G3385" s="288" t="s">
        <v>117</v>
      </c>
      <c r="H3385" s="288"/>
      <c r="I3385" s="1"/>
      <c r="J3385" s="549"/>
      <c r="K3385" s="10"/>
      <c r="L3385" s="1"/>
      <c r="M3385" s="548"/>
      <c r="N3385" s="548"/>
    </row>
    <row r="3386" spans="2:14" s="5" customFormat="1" ht="47.25">
      <c r="B3386" s="1"/>
      <c r="C3386" s="351">
        <v>9231</v>
      </c>
      <c r="D3386" s="352" t="s">
        <v>3451</v>
      </c>
      <c r="E3386" s="353" t="s">
        <v>125</v>
      </c>
      <c r="F3386" s="354">
        <v>362015</v>
      </c>
      <c r="G3386" s="288" t="s">
        <v>117</v>
      </c>
      <c r="H3386" s="288"/>
      <c r="I3386" s="1"/>
      <c r="J3386" s="549"/>
      <c r="K3386" s="10"/>
      <c r="L3386" s="1"/>
      <c r="M3386" s="548"/>
      <c r="N3386" s="548"/>
    </row>
    <row r="3387" spans="2:14" s="5" customFormat="1" ht="47.25">
      <c r="B3387" s="1"/>
      <c r="C3387" s="351">
        <v>9232</v>
      </c>
      <c r="D3387" s="352" t="s">
        <v>3452</v>
      </c>
      <c r="E3387" s="353" t="s">
        <v>125</v>
      </c>
      <c r="F3387" s="354">
        <v>183542</v>
      </c>
      <c r="G3387" s="288" t="s">
        <v>117</v>
      </c>
      <c r="H3387" s="288"/>
      <c r="I3387" s="1"/>
      <c r="J3387" s="549"/>
      <c r="K3387" s="10"/>
      <c r="L3387" s="1"/>
      <c r="M3387" s="548"/>
      <c r="N3387" s="548"/>
    </row>
    <row r="3388" spans="2:14" s="5" customFormat="1" ht="31.5">
      <c r="B3388" s="1"/>
      <c r="C3388" s="351">
        <v>9233</v>
      </c>
      <c r="D3388" s="352" t="s">
        <v>3453</v>
      </c>
      <c r="E3388" s="353" t="s">
        <v>125</v>
      </c>
      <c r="F3388" s="354">
        <v>86597</v>
      </c>
      <c r="G3388" s="288" t="s">
        <v>117</v>
      </c>
      <c r="H3388" s="288"/>
      <c r="I3388" s="1"/>
      <c r="J3388" s="549"/>
      <c r="K3388" s="10"/>
      <c r="L3388" s="1"/>
      <c r="M3388" s="548"/>
      <c r="N3388" s="548"/>
    </row>
    <row r="3389" spans="2:14" s="5" customFormat="1" ht="31.5">
      <c r="B3389" s="1"/>
      <c r="C3389" s="351">
        <v>9234</v>
      </c>
      <c r="D3389" s="352" t="s">
        <v>3454</v>
      </c>
      <c r="E3389" s="353" t="s">
        <v>125</v>
      </c>
      <c r="F3389" s="354">
        <v>84813</v>
      </c>
      <c r="G3389" s="288" t="s">
        <v>117</v>
      </c>
      <c r="H3389" s="288"/>
      <c r="I3389" s="1"/>
      <c r="J3389" s="549"/>
      <c r="K3389" s="10"/>
      <c r="L3389" s="1"/>
      <c r="M3389" s="548"/>
      <c r="N3389" s="548"/>
    </row>
    <row r="3390" spans="2:14" s="5" customFormat="1" ht="47.25">
      <c r="B3390" s="1"/>
      <c r="C3390" s="351">
        <v>9235</v>
      </c>
      <c r="D3390" s="352" t="s">
        <v>3455</v>
      </c>
      <c r="E3390" s="353" t="s">
        <v>125</v>
      </c>
      <c r="F3390" s="354">
        <v>35710</v>
      </c>
      <c r="G3390" s="288" t="s">
        <v>117</v>
      </c>
      <c r="H3390" s="288"/>
      <c r="I3390" s="1"/>
      <c r="J3390" s="549"/>
      <c r="K3390" s="10"/>
      <c r="L3390" s="1"/>
      <c r="M3390" s="548"/>
      <c r="N3390" s="548"/>
    </row>
    <row r="3391" spans="2:14" s="5" customFormat="1" ht="47.25">
      <c r="B3391" s="1"/>
      <c r="C3391" s="351">
        <v>9236</v>
      </c>
      <c r="D3391" s="352" t="s">
        <v>3456</v>
      </c>
      <c r="E3391" s="353" t="s">
        <v>125</v>
      </c>
      <c r="F3391" s="354">
        <v>39009</v>
      </c>
      <c r="G3391" s="288" t="s">
        <v>117</v>
      </c>
      <c r="H3391" s="288"/>
      <c r="I3391" s="1"/>
      <c r="J3391" s="549"/>
      <c r="K3391" s="10"/>
      <c r="L3391" s="1"/>
      <c r="M3391" s="548"/>
      <c r="N3391" s="548"/>
    </row>
    <row r="3392" spans="2:14" s="5" customFormat="1" ht="31.5">
      <c r="B3392" s="1"/>
      <c r="C3392" s="351">
        <v>9237</v>
      </c>
      <c r="D3392" s="352" t="s">
        <v>3457</v>
      </c>
      <c r="E3392" s="353" t="s">
        <v>125</v>
      </c>
      <c r="F3392" s="354">
        <v>7401</v>
      </c>
      <c r="G3392" s="288" t="s">
        <v>117</v>
      </c>
      <c r="H3392" s="288"/>
      <c r="I3392" s="1"/>
      <c r="J3392" s="549"/>
      <c r="K3392" s="10"/>
      <c r="L3392" s="1"/>
      <c r="M3392" s="548"/>
      <c r="N3392" s="548"/>
    </row>
    <row r="3393" spans="2:14" s="5" customFormat="1" ht="31.5">
      <c r="B3393" s="1"/>
      <c r="C3393" s="351">
        <v>9238</v>
      </c>
      <c r="D3393" s="352" t="s">
        <v>3458</v>
      </c>
      <c r="E3393" s="353" t="s">
        <v>125</v>
      </c>
      <c r="F3393" s="354">
        <v>16282</v>
      </c>
      <c r="G3393" s="288" t="s">
        <v>117</v>
      </c>
      <c r="H3393" s="288"/>
      <c r="I3393" s="1"/>
      <c r="J3393" s="549"/>
      <c r="K3393" s="10"/>
      <c r="L3393" s="1"/>
      <c r="M3393" s="548"/>
      <c r="N3393" s="548"/>
    </row>
    <row r="3394" spans="2:14" s="5" customFormat="1" ht="31.5">
      <c r="B3394" s="1"/>
      <c r="C3394" s="351">
        <v>9239</v>
      </c>
      <c r="D3394" s="352" t="s">
        <v>3459</v>
      </c>
      <c r="E3394" s="353" t="s">
        <v>122</v>
      </c>
      <c r="F3394" s="354">
        <v>3820</v>
      </c>
      <c r="G3394" s="288" t="s">
        <v>117</v>
      </c>
      <c r="H3394" s="288"/>
      <c r="I3394" s="1"/>
      <c r="J3394" s="549"/>
      <c r="K3394" s="10"/>
      <c r="L3394" s="1"/>
      <c r="M3394" s="548"/>
      <c r="N3394" s="548"/>
    </row>
    <row r="3395" spans="2:14" s="5" customFormat="1" ht="31.5">
      <c r="B3395" s="1"/>
      <c r="C3395" s="351">
        <v>9240</v>
      </c>
      <c r="D3395" s="352" t="s">
        <v>3460</v>
      </c>
      <c r="E3395" s="353" t="s">
        <v>125</v>
      </c>
      <c r="F3395" s="354">
        <v>35063</v>
      </c>
      <c r="G3395" s="288" t="s">
        <v>117</v>
      </c>
      <c r="H3395" s="288"/>
      <c r="I3395" s="1"/>
      <c r="J3395" s="549"/>
      <c r="K3395" s="10"/>
      <c r="L3395" s="1"/>
      <c r="M3395" s="548"/>
      <c r="N3395" s="548"/>
    </row>
    <row r="3396" spans="2:14" s="5" customFormat="1" ht="31.5">
      <c r="B3396" s="1"/>
      <c r="C3396" s="351">
        <v>9241</v>
      </c>
      <c r="D3396" s="352" t="s">
        <v>3461</v>
      </c>
      <c r="E3396" s="353" t="s">
        <v>122</v>
      </c>
      <c r="F3396" s="354">
        <v>2806</v>
      </c>
      <c r="G3396" s="288" t="s">
        <v>117</v>
      </c>
      <c r="H3396" s="288"/>
      <c r="I3396" s="1"/>
      <c r="J3396" s="549"/>
      <c r="K3396" s="10"/>
      <c r="L3396" s="1"/>
      <c r="M3396" s="548"/>
      <c r="N3396" s="548"/>
    </row>
    <row r="3397" spans="2:14" s="5" customFormat="1" ht="47.25">
      <c r="B3397" s="1"/>
      <c r="C3397" s="351">
        <v>9242</v>
      </c>
      <c r="D3397" s="352" t="s">
        <v>3462</v>
      </c>
      <c r="E3397" s="353" t="s">
        <v>125</v>
      </c>
      <c r="F3397" s="354">
        <v>315942</v>
      </c>
      <c r="G3397" s="288" t="s">
        <v>117</v>
      </c>
      <c r="H3397" s="288"/>
      <c r="I3397" s="1"/>
      <c r="J3397" s="549"/>
      <c r="K3397" s="10"/>
      <c r="L3397" s="1"/>
      <c r="M3397" s="548"/>
      <c r="N3397" s="548"/>
    </row>
    <row r="3398" spans="2:14" s="5" customFormat="1" ht="47.25">
      <c r="B3398" s="1"/>
      <c r="C3398" s="351">
        <v>9243</v>
      </c>
      <c r="D3398" s="352" t="s">
        <v>3463</v>
      </c>
      <c r="E3398" s="353" t="s">
        <v>125</v>
      </c>
      <c r="F3398" s="354">
        <v>265811</v>
      </c>
      <c r="G3398" s="288" t="s">
        <v>117</v>
      </c>
      <c r="H3398" s="288"/>
      <c r="I3398" s="1"/>
      <c r="J3398" s="549"/>
      <c r="K3398" s="10"/>
      <c r="L3398" s="1"/>
      <c r="M3398" s="548"/>
      <c r="N3398" s="548"/>
    </row>
    <row r="3399" spans="2:14" s="5" customFormat="1" ht="47.25">
      <c r="B3399" s="1"/>
      <c r="C3399" s="351">
        <v>9244</v>
      </c>
      <c r="D3399" s="352" t="s">
        <v>3464</v>
      </c>
      <c r="E3399" s="353" t="s">
        <v>125</v>
      </c>
      <c r="F3399" s="354">
        <v>583568</v>
      </c>
      <c r="G3399" s="288" t="s">
        <v>117</v>
      </c>
      <c r="H3399" s="288"/>
      <c r="I3399" s="1"/>
      <c r="J3399" s="549"/>
      <c r="K3399" s="10"/>
      <c r="L3399" s="1"/>
      <c r="M3399" s="548"/>
      <c r="N3399" s="548"/>
    </row>
    <row r="3400" spans="2:14" s="5" customFormat="1" ht="47.25">
      <c r="B3400" s="1"/>
      <c r="C3400" s="351">
        <v>9245</v>
      </c>
      <c r="D3400" s="352" t="s">
        <v>3465</v>
      </c>
      <c r="E3400" s="353" t="s">
        <v>125</v>
      </c>
      <c r="F3400" s="354">
        <v>482391</v>
      </c>
      <c r="G3400" s="288" t="s">
        <v>117</v>
      </c>
      <c r="H3400" s="288"/>
      <c r="I3400" s="1"/>
      <c r="J3400" s="549"/>
      <c r="K3400" s="10"/>
      <c r="L3400" s="1"/>
      <c r="M3400" s="548"/>
      <c r="N3400" s="548"/>
    </row>
    <row r="3401" spans="2:14" s="5" customFormat="1" ht="47.25">
      <c r="B3401" s="1"/>
      <c r="C3401" s="351">
        <v>9246</v>
      </c>
      <c r="D3401" s="352" t="s">
        <v>3466</v>
      </c>
      <c r="E3401" s="353" t="s">
        <v>125</v>
      </c>
      <c r="F3401" s="354">
        <v>331261</v>
      </c>
      <c r="G3401" s="288" t="s">
        <v>117</v>
      </c>
      <c r="H3401" s="288"/>
      <c r="I3401" s="1"/>
      <c r="J3401" s="549"/>
      <c r="K3401" s="10"/>
      <c r="L3401" s="1"/>
      <c r="M3401" s="548"/>
      <c r="N3401" s="548"/>
    </row>
    <row r="3402" spans="2:14" s="5" customFormat="1" ht="47.25">
      <c r="B3402" s="1"/>
      <c r="C3402" s="351">
        <v>9247</v>
      </c>
      <c r="D3402" s="352" t="s">
        <v>3467</v>
      </c>
      <c r="E3402" s="353" t="s">
        <v>125</v>
      </c>
      <c r="F3402" s="354">
        <v>265811</v>
      </c>
      <c r="G3402" s="288" t="s">
        <v>117</v>
      </c>
      <c r="H3402" s="288"/>
      <c r="I3402" s="1"/>
      <c r="J3402" s="549"/>
      <c r="K3402" s="10"/>
      <c r="L3402" s="1"/>
      <c r="M3402" s="548"/>
      <c r="N3402" s="548"/>
    </row>
    <row r="3403" spans="2:14" s="5" customFormat="1" ht="47.25">
      <c r="B3403" s="1"/>
      <c r="C3403" s="351">
        <v>9248</v>
      </c>
      <c r="D3403" s="352" t="s">
        <v>3468</v>
      </c>
      <c r="E3403" s="353" t="s">
        <v>125</v>
      </c>
      <c r="F3403" s="354">
        <v>301543</v>
      </c>
      <c r="G3403" s="288" t="s">
        <v>117</v>
      </c>
      <c r="H3403" s="288"/>
      <c r="I3403" s="1"/>
      <c r="J3403" s="549"/>
      <c r="K3403" s="10"/>
      <c r="L3403" s="1"/>
      <c r="M3403" s="548"/>
      <c r="N3403" s="548"/>
    </row>
    <row r="3404" spans="2:14" s="5" customFormat="1" ht="47.25">
      <c r="B3404" s="1"/>
      <c r="C3404" s="351">
        <v>9249</v>
      </c>
      <c r="D3404" s="352" t="s">
        <v>3469</v>
      </c>
      <c r="E3404" s="353" t="s">
        <v>125</v>
      </c>
      <c r="F3404" s="354">
        <v>22103</v>
      </c>
      <c r="G3404" s="288" t="s">
        <v>117</v>
      </c>
      <c r="H3404" s="288"/>
      <c r="I3404" s="1"/>
      <c r="J3404" s="549"/>
      <c r="K3404" s="10"/>
      <c r="L3404" s="1"/>
      <c r="M3404" s="548"/>
      <c r="N3404" s="548"/>
    </row>
    <row r="3405" spans="2:14" s="5" customFormat="1" ht="47.25">
      <c r="B3405" s="1"/>
      <c r="C3405" s="351">
        <v>9250</v>
      </c>
      <c r="D3405" s="352" t="s">
        <v>3470</v>
      </c>
      <c r="E3405" s="353" t="s">
        <v>125</v>
      </c>
      <c r="F3405" s="354">
        <v>21231</v>
      </c>
      <c r="G3405" s="288" t="s">
        <v>117</v>
      </c>
      <c r="H3405" s="288"/>
      <c r="I3405" s="1"/>
      <c r="J3405" s="549"/>
      <c r="K3405" s="10"/>
      <c r="L3405" s="1"/>
      <c r="M3405" s="548"/>
      <c r="N3405" s="548"/>
    </row>
    <row r="3406" spans="2:14" s="5" customFormat="1" ht="47.25">
      <c r="B3406" s="1"/>
      <c r="C3406" s="351">
        <v>9251</v>
      </c>
      <c r="D3406" s="352" t="s">
        <v>3471</v>
      </c>
      <c r="E3406" s="353" t="s">
        <v>125</v>
      </c>
      <c r="F3406" s="354">
        <v>22064</v>
      </c>
      <c r="G3406" s="288" t="s">
        <v>117</v>
      </c>
      <c r="H3406" s="288"/>
      <c r="I3406" s="1"/>
      <c r="J3406" s="549"/>
      <c r="K3406" s="10"/>
      <c r="L3406" s="1"/>
      <c r="M3406" s="548"/>
      <c r="N3406" s="548"/>
    </row>
    <row r="3407" spans="2:14" s="5" customFormat="1" ht="47.25">
      <c r="B3407" s="1"/>
      <c r="C3407" s="351">
        <v>9252</v>
      </c>
      <c r="D3407" s="352" t="s">
        <v>3472</v>
      </c>
      <c r="E3407" s="353" t="s">
        <v>125</v>
      </c>
      <c r="F3407" s="354">
        <v>23254</v>
      </c>
      <c r="G3407" s="288" t="s">
        <v>117</v>
      </c>
      <c r="H3407" s="288"/>
      <c r="I3407" s="1"/>
      <c r="J3407" s="549"/>
      <c r="K3407" s="10"/>
      <c r="L3407" s="1"/>
      <c r="M3407" s="548"/>
      <c r="N3407" s="548"/>
    </row>
    <row r="3408" spans="2:14" s="5" customFormat="1" ht="31.5">
      <c r="B3408" s="1"/>
      <c r="C3408" s="351">
        <v>9253</v>
      </c>
      <c r="D3408" s="352" t="s">
        <v>3473</v>
      </c>
      <c r="E3408" s="353" t="s">
        <v>125</v>
      </c>
      <c r="F3408" s="354">
        <v>42667</v>
      </c>
      <c r="G3408" s="288" t="s">
        <v>117</v>
      </c>
      <c r="H3408" s="288"/>
      <c r="I3408" s="1"/>
      <c r="J3408" s="549"/>
      <c r="K3408" s="10"/>
      <c r="L3408" s="1"/>
      <c r="M3408" s="548"/>
      <c r="N3408" s="548"/>
    </row>
    <row r="3409" spans="2:14" s="5" customFormat="1" ht="47.25">
      <c r="B3409" s="1"/>
      <c r="C3409" s="459">
        <v>9254</v>
      </c>
      <c r="D3409" s="461" t="s">
        <v>3474</v>
      </c>
      <c r="E3409" s="463" t="s">
        <v>125</v>
      </c>
      <c r="F3409" s="465">
        <v>24920</v>
      </c>
      <c r="G3409" s="288" t="s">
        <v>117</v>
      </c>
      <c r="H3409" s="288"/>
      <c r="I3409" s="1"/>
      <c r="J3409" s="549"/>
      <c r="K3409" s="10"/>
      <c r="L3409" s="1"/>
      <c r="M3409" s="548"/>
      <c r="N3409" s="548"/>
    </row>
    <row r="3410" spans="2:14" s="5" customFormat="1" ht="47.25">
      <c r="B3410" s="1"/>
      <c r="C3410" s="459">
        <v>9255</v>
      </c>
      <c r="D3410" s="461" t="s">
        <v>3475</v>
      </c>
      <c r="E3410" s="463" t="s">
        <v>125</v>
      </c>
      <c r="F3410" s="465">
        <v>34627</v>
      </c>
      <c r="G3410" s="288" t="s">
        <v>117</v>
      </c>
      <c r="H3410" s="288"/>
      <c r="I3410" s="1"/>
      <c r="J3410" s="549"/>
      <c r="K3410" s="10"/>
      <c r="L3410" s="1"/>
      <c r="M3410" s="548"/>
      <c r="N3410" s="548"/>
    </row>
    <row r="3411" spans="2:14" s="5" customFormat="1" ht="47.25">
      <c r="B3411" s="1"/>
      <c r="C3411" s="459">
        <v>9256</v>
      </c>
      <c r="D3411" s="461" t="s">
        <v>3476</v>
      </c>
      <c r="E3411" s="463" t="s">
        <v>116</v>
      </c>
      <c r="F3411" s="465">
        <v>50028</v>
      </c>
      <c r="G3411" s="288" t="s">
        <v>117</v>
      </c>
      <c r="H3411" s="288"/>
      <c r="I3411" s="1"/>
      <c r="J3411" s="549"/>
      <c r="K3411" s="10"/>
      <c r="L3411" s="1"/>
      <c r="M3411" s="548"/>
      <c r="N3411" s="548"/>
    </row>
    <row r="3412" spans="2:14" s="5" customFormat="1" ht="47.25">
      <c r="B3412" s="1"/>
      <c r="C3412" s="459">
        <v>9257</v>
      </c>
      <c r="D3412" s="461" t="s">
        <v>3477</v>
      </c>
      <c r="E3412" s="463" t="s">
        <v>116</v>
      </c>
      <c r="F3412" s="465">
        <v>43172</v>
      </c>
      <c r="G3412" s="288" t="s">
        <v>117</v>
      </c>
      <c r="H3412" s="288"/>
      <c r="I3412" s="1"/>
      <c r="J3412" s="549"/>
      <c r="K3412" s="10"/>
      <c r="L3412" s="1"/>
      <c r="M3412" s="548"/>
      <c r="N3412" s="548"/>
    </row>
    <row r="3413" spans="2:14" s="5" customFormat="1" ht="47.25">
      <c r="B3413" s="1"/>
      <c r="C3413" s="459">
        <v>9258</v>
      </c>
      <c r="D3413" s="461" t="s">
        <v>3478</v>
      </c>
      <c r="E3413" s="463" t="s">
        <v>116</v>
      </c>
      <c r="F3413" s="465">
        <v>216324</v>
      </c>
      <c r="G3413" s="288" t="s">
        <v>117</v>
      </c>
      <c r="H3413" s="288"/>
      <c r="I3413" s="1"/>
      <c r="J3413" s="549"/>
      <c r="K3413" s="10"/>
      <c r="L3413" s="1"/>
      <c r="M3413" s="548"/>
      <c r="N3413" s="548"/>
    </row>
    <row r="3414" spans="2:14" s="5" customFormat="1" ht="31.5">
      <c r="B3414" s="1"/>
      <c r="C3414" s="459">
        <v>9259</v>
      </c>
      <c r="D3414" s="461" t="s">
        <v>3479</v>
      </c>
      <c r="E3414" s="463" t="s">
        <v>125</v>
      </c>
      <c r="F3414" s="465">
        <v>15495</v>
      </c>
      <c r="G3414" s="288" t="s">
        <v>117</v>
      </c>
      <c r="H3414" s="288"/>
      <c r="I3414" s="1"/>
      <c r="J3414" s="549"/>
      <c r="K3414" s="10"/>
      <c r="L3414" s="1"/>
      <c r="M3414" s="548"/>
      <c r="N3414" s="548"/>
    </row>
    <row r="3415" spans="2:14" s="5" customFormat="1" ht="31.5">
      <c r="B3415" s="1"/>
      <c r="C3415" s="459">
        <v>9260</v>
      </c>
      <c r="D3415" s="461" t="s">
        <v>3480</v>
      </c>
      <c r="E3415" s="463" t="s">
        <v>125</v>
      </c>
      <c r="F3415" s="465">
        <v>30681</v>
      </c>
      <c r="G3415" s="288" t="s">
        <v>117</v>
      </c>
      <c r="H3415" s="288"/>
      <c r="I3415" s="1"/>
      <c r="J3415" s="549"/>
      <c r="K3415" s="10"/>
      <c r="L3415" s="1"/>
      <c r="M3415" s="548"/>
      <c r="N3415" s="548"/>
    </row>
    <row r="3416" spans="2:14" s="5" customFormat="1" ht="31.5">
      <c r="B3416" s="1"/>
      <c r="C3416" s="459">
        <v>9261</v>
      </c>
      <c r="D3416" s="461" t="s">
        <v>3481</v>
      </c>
      <c r="E3416" s="463" t="s">
        <v>125</v>
      </c>
      <c r="F3416" s="465">
        <v>42685</v>
      </c>
      <c r="G3416" s="288" t="s">
        <v>117</v>
      </c>
      <c r="H3416" s="288"/>
      <c r="I3416" s="1"/>
      <c r="J3416" s="549"/>
      <c r="K3416" s="10"/>
      <c r="L3416" s="1"/>
      <c r="M3416" s="548"/>
      <c r="N3416" s="548"/>
    </row>
    <row r="3417" spans="2:14" s="5" customFormat="1" ht="31.5">
      <c r="B3417" s="1"/>
      <c r="C3417" s="459">
        <v>9262</v>
      </c>
      <c r="D3417" s="461" t="s">
        <v>3482</v>
      </c>
      <c r="E3417" s="463" t="s">
        <v>125</v>
      </c>
      <c r="F3417" s="465">
        <v>64298</v>
      </c>
      <c r="G3417" s="288" t="s">
        <v>117</v>
      </c>
      <c r="H3417" s="288"/>
      <c r="I3417" s="1"/>
      <c r="J3417" s="549"/>
      <c r="K3417" s="10"/>
      <c r="L3417" s="1"/>
      <c r="M3417" s="548"/>
      <c r="N3417" s="548"/>
    </row>
    <row r="3418" spans="2:14" s="5" customFormat="1" ht="31.5">
      <c r="B3418" s="1"/>
      <c r="C3418" s="459">
        <v>9263</v>
      </c>
      <c r="D3418" s="461" t="s">
        <v>3483</v>
      </c>
      <c r="E3418" s="463" t="s">
        <v>125</v>
      </c>
      <c r="F3418" s="465">
        <v>134492</v>
      </c>
      <c r="G3418" s="288" t="s">
        <v>117</v>
      </c>
      <c r="H3418" s="288"/>
      <c r="I3418" s="1"/>
      <c r="J3418" s="549"/>
      <c r="K3418" s="10"/>
      <c r="L3418" s="1"/>
      <c r="M3418" s="548"/>
      <c r="N3418" s="548"/>
    </row>
    <row r="3419" spans="2:14" s="5" customFormat="1" ht="31.5">
      <c r="B3419" s="1"/>
      <c r="C3419" s="459">
        <v>9264</v>
      </c>
      <c r="D3419" s="461" t="s">
        <v>3484</v>
      </c>
      <c r="E3419" s="463" t="s">
        <v>125</v>
      </c>
      <c r="F3419" s="465">
        <v>4236</v>
      </c>
      <c r="G3419" s="288" t="s">
        <v>117</v>
      </c>
      <c r="H3419" s="288"/>
      <c r="I3419" s="1"/>
      <c r="J3419" s="549"/>
      <c r="K3419" s="10"/>
      <c r="L3419" s="1"/>
      <c r="M3419" s="548"/>
      <c r="N3419" s="548"/>
    </row>
    <row r="3420" spans="2:14" s="5" customFormat="1" ht="31.5">
      <c r="B3420" s="1"/>
      <c r="C3420" s="459">
        <v>9265</v>
      </c>
      <c r="D3420" s="461" t="s">
        <v>3485</v>
      </c>
      <c r="E3420" s="463" t="s">
        <v>125</v>
      </c>
      <c r="F3420" s="465">
        <v>8805</v>
      </c>
      <c r="G3420" s="288" t="s">
        <v>117</v>
      </c>
      <c r="H3420" s="288"/>
      <c r="I3420" s="1"/>
      <c r="J3420" s="549"/>
      <c r="K3420" s="10"/>
      <c r="L3420" s="1"/>
      <c r="M3420" s="548"/>
      <c r="N3420" s="548"/>
    </row>
    <row r="3421" spans="2:14" s="5" customFormat="1" ht="31.5">
      <c r="B3421" s="1"/>
      <c r="C3421" s="459">
        <v>9266</v>
      </c>
      <c r="D3421" s="461" t="s">
        <v>3486</v>
      </c>
      <c r="E3421" s="463" t="s">
        <v>125</v>
      </c>
      <c r="F3421" s="465">
        <v>41502</v>
      </c>
      <c r="G3421" s="288" t="s">
        <v>117</v>
      </c>
      <c r="H3421" s="288"/>
      <c r="I3421" s="1"/>
      <c r="J3421" s="549"/>
      <c r="K3421" s="10"/>
      <c r="L3421" s="1"/>
      <c r="M3421" s="548"/>
      <c r="N3421" s="548"/>
    </row>
    <row r="3422" spans="2:14" s="5" customFormat="1" ht="31.5">
      <c r="B3422" s="1"/>
      <c r="C3422" s="459">
        <v>9267</v>
      </c>
      <c r="D3422" s="461" t="s">
        <v>3487</v>
      </c>
      <c r="E3422" s="463" t="s">
        <v>125</v>
      </c>
      <c r="F3422" s="465">
        <v>24603</v>
      </c>
      <c r="G3422" s="288" t="s">
        <v>117</v>
      </c>
      <c r="H3422" s="288"/>
      <c r="I3422" s="1"/>
      <c r="J3422" s="549"/>
      <c r="K3422" s="10"/>
      <c r="L3422" s="1"/>
      <c r="M3422" s="548"/>
      <c r="N3422" s="548"/>
    </row>
    <row r="3423" spans="2:14" s="5" customFormat="1" ht="31.5">
      <c r="B3423" s="1"/>
      <c r="C3423" s="459">
        <v>9268</v>
      </c>
      <c r="D3423" s="461" t="s">
        <v>3488</v>
      </c>
      <c r="E3423" s="463" t="s">
        <v>125</v>
      </c>
      <c r="F3423" s="465">
        <v>24722</v>
      </c>
      <c r="G3423" s="288" t="s">
        <v>117</v>
      </c>
      <c r="H3423" s="288"/>
      <c r="I3423" s="1"/>
      <c r="J3423" s="549"/>
      <c r="K3423" s="10"/>
      <c r="L3423" s="1"/>
      <c r="M3423" s="548"/>
      <c r="N3423" s="548"/>
    </row>
    <row r="3424" spans="2:14" s="5" customFormat="1" ht="31.5">
      <c r="B3424" s="1"/>
      <c r="C3424" s="459">
        <v>9269</v>
      </c>
      <c r="D3424" s="461" t="s">
        <v>3489</v>
      </c>
      <c r="E3424" s="463" t="s">
        <v>125</v>
      </c>
      <c r="F3424" s="465">
        <v>24841</v>
      </c>
      <c r="G3424" s="288" t="s">
        <v>117</v>
      </c>
      <c r="H3424" s="288"/>
      <c r="I3424" s="1"/>
      <c r="J3424" s="549"/>
      <c r="K3424" s="10"/>
      <c r="L3424" s="1"/>
      <c r="M3424" s="548"/>
      <c r="N3424" s="548"/>
    </row>
    <row r="3425" spans="2:14" s="5" customFormat="1" ht="47.25">
      <c r="B3425" s="1"/>
      <c r="C3425" s="459">
        <v>9270</v>
      </c>
      <c r="D3425" s="461" t="s">
        <v>3490</v>
      </c>
      <c r="E3425" s="463" t="s">
        <v>125</v>
      </c>
      <c r="F3425" s="465">
        <v>71238</v>
      </c>
      <c r="G3425" s="288" t="s">
        <v>117</v>
      </c>
      <c r="H3425" s="288"/>
      <c r="I3425" s="1"/>
      <c r="J3425" s="549"/>
      <c r="K3425" s="10"/>
      <c r="L3425" s="1"/>
      <c r="M3425" s="548"/>
      <c r="N3425" s="548"/>
    </row>
    <row r="3426" spans="2:14" s="5" customFormat="1" ht="63">
      <c r="B3426" s="1"/>
      <c r="C3426" s="459">
        <v>9271</v>
      </c>
      <c r="D3426" s="461" t="s">
        <v>3491</v>
      </c>
      <c r="E3426" s="463" t="s">
        <v>125</v>
      </c>
      <c r="F3426" s="465">
        <v>48412</v>
      </c>
      <c r="G3426" s="288" t="s">
        <v>117</v>
      </c>
      <c r="H3426" s="288"/>
      <c r="I3426" s="1"/>
      <c r="J3426" s="549"/>
      <c r="K3426" s="10"/>
      <c r="L3426" s="1"/>
      <c r="M3426" s="548"/>
      <c r="N3426" s="548"/>
    </row>
    <row r="3427" spans="2:14" s="5" customFormat="1" ht="47.25">
      <c r="B3427" s="1"/>
      <c r="C3427" s="459">
        <v>9272</v>
      </c>
      <c r="D3427" s="461" t="s">
        <v>3492</v>
      </c>
      <c r="E3427" s="463" t="s">
        <v>125</v>
      </c>
      <c r="F3427" s="465">
        <v>24489</v>
      </c>
      <c r="G3427" s="288" t="s">
        <v>117</v>
      </c>
      <c r="H3427" s="288"/>
      <c r="I3427" s="1"/>
      <c r="J3427" s="549"/>
      <c r="K3427" s="10"/>
      <c r="L3427" s="1"/>
      <c r="M3427" s="548"/>
      <c r="N3427" s="548"/>
    </row>
    <row r="3428" spans="2:14" s="5" customFormat="1" ht="47.25">
      <c r="B3428" s="1"/>
      <c r="C3428" s="459">
        <v>9273</v>
      </c>
      <c r="D3428" s="461" t="s">
        <v>3493</v>
      </c>
      <c r="E3428" s="463" t="s">
        <v>125</v>
      </c>
      <c r="F3428" s="465">
        <v>141763</v>
      </c>
      <c r="G3428" s="288" t="s">
        <v>117</v>
      </c>
      <c r="H3428" s="288"/>
      <c r="I3428" s="1"/>
      <c r="J3428" s="549"/>
      <c r="K3428" s="10"/>
      <c r="L3428" s="1"/>
      <c r="M3428" s="548"/>
      <c r="N3428" s="548"/>
    </row>
    <row r="3429" spans="2:14" s="5" customFormat="1" ht="47.25">
      <c r="B3429" s="1"/>
      <c r="C3429" s="459">
        <v>9274</v>
      </c>
      <c r="D3429" s="461" t="s">
        <v>3494</v>
      </c>
      <c r="E3429" s="463" t="s">
        <v>125</v>
      </c>
      <c r="F3429" s="465">
        <v>179583</v>
      </c>
      <c r="G3429" s="288" t="s">
        <v>117</v>
      </c>
      <c r="H3429" s="288"/>
      <c r="I3429" s="1"/>
      <c r="J3429" s="549"/>
      <c r="K3429" s="10"/>
      <c r="L3429" s="1"/>
      <c r="M3429" s="548"/>
      <c r="N3429" s="548"/>
    </row>
    <row r="3430" spans="2:14" s="5" customFormat="1" ht="31.5">
      <c r="B3430" s="1"/>
      <c r="C3430" s="459">
        <v>9275</v>
      </c>
      <c r="D3430" s="461" t="s">
        <v>3495</v>
      </c>
      <c r="E3430" s="463" t="s">
        <v>125</v>
      </c>
      <c r="F3430" s="465">
        <v>98584</v>
      </c>
      <c r="G3430" s="288" t="s">
        <v>117</v>
      </c>
      <c r="H3430" s="288"/>
      <c r="I3430" s="1"/>
      <c r="J3430" s="549"/>
      <c r="K3430" s="10"/>
      <c r="L3430" s="1"/>
      <c r="M3430" s="548"/>
      <c r="N3430" s="548"/>
    </row>
    <row r="3431" spans="2:14" s="5" customFormat="1" ht="31.5">
      <c r="B3431" s="1"/>
      <c r="C3431" s="459">
        <v>9276</v>
      </c>
      <c r="D3431" s="461" t="s">
        <v>3496</v>
      </c>
      <c r="E3431" s="463" t="s">
        <v>125</v>
      </c>
      <c r="F3431" s="465">
        <v>26328</v>
      </c>
      <c r="G3431" s="288" t="s">
        <v>117</v>
      </c>
      <c r="H3431" s="288"/>
      <c r="I3431" s="1"/>
      <c r="J3431" s="549"/>
      <c r="K3431" s="10"/>
      <c r="L3431" s="1"/>
      <c r="M3431" s="548"/>
      <c r="N3431" s="548"/>
    </row>
    <row r="3432" spans="2:14" s="5" customFormat="1" ht="47.25">
      <c r="B3432" s="1"/>
      <c r="C3432" s="459">
        <v>9277</v>
      </c>
      <c r="D3432" s="461" t="s">
        <v>3497</v>
      </c>
      <c r="E3432" s="463" t="s">
        <v>125</v>
      </c>
      <c r="F3432" s="465">
        <v>482615</v>
      </c>
      <c r="G3432" s="288" t="s">
        <v>117</v>
      </c>
      <c r="H3432" s="288"/>
      <c r="I3432" s="1"/>
      <c r="J3432" s="549"/>
      <c r="K3432" s="10"/>
      <c r="L3432" s="1"/>
      <c r="M3432" s="548"/>
      <c r="N3432" s="548"/>
    </row>
    <row r="3433" spans="2:14" s="5" customFormat="1" ht="47.25">
      <c r="B3433" s="1"/>
      <c r="C3433" s="459">
        <v>9278</v>
      </c>
      <c r="D3433" s="461" t="s">
        <v>3498</v>
      </c>
      <c r="E3433" s="463" t="s">
        <v>125</v>
      </c>
      <c r="F3433" s="465">
        <v>194322361</v>
      </c>
      <c r="G3433" s="288" t="s">
        <v>117</v>
      </c>
      <c r="H3433" s="288"/>
      <c r="I3433" s="1"/>
      <c r="J3433" s="549"/>
      <c r="K3433" s="10"/>
      <c r="L3433" s="1"/>
      <c r="M3433" s="548"/>
      <c r="N3433" s="548"/>
    </row>
    <row r="3434" spans="2:14" s="5" customFormat="1" ht="47.25">
      <c r="B3434" s="1"/>
      <c r="C3434" s="459">
        <v>9279</v>
      </c>
      <c r="D3434" s="461" t="s">
        <v>3499</v>
      </c>
      <c r="E3434" s="463" t="s">
        <v>125</v>
      </c>
      <c r="F3434" s="465">
        <v>29611</v>
      </c>
      <c r="G3434" s="288" t="s">
        <v>117</v>
      </c>
      <c r="H3434" s="288"/>
      <c r="I3434" s="1"/>
      <c r="J3434" s="549"/>
      <c r="K3434" s="10"/>
      <c r="L3434" s="1"/>
      <c r="M3434" s="548"/>
      <c r="N3434" s="548"/>
    </row>
    <row r="3435" spans="2:14" s="5" customFormat="1" ht="47.25">
      <c r="B3435" s="1"/>
      <c r="C3435" s="459">
        <v>9280</v>
      </c>
      <c r="D3435" s="461" t="s">
        <v>3500</v>
      </c>
      <c r="E3435" s="463" t="s">
        <v>125</v>
      </c>
      <c r="F3435" s="465">
        <v>57384</v>
      </c>
      <c r="G3435" s="288" t="s">
        <v>117</v>
      </c>
      <c r="H3435" s="288"/>
      <c r="I3435" s="1"/>
      <c r="J3435" s="549"/>
      <c r="K3435" s="10"/>
      <c r="L3435" s="1"/>
      <c r="M3435" s="548"/>
      <c r="N3435" s="548"/>
    </row>
    <row r="3436" spans="2:14" s="5" customFormat="1" ht="31.5">
      <c r="B3436" s="1"/>
      <c r="C3436" s="459">
        <v>9281</v>
      </c>
      <c r="D3436" s="461" t="s">
        <v>3501</v>
      </c>
      <c r="E3436" s="463" t="s">
        <v>125</v>
      </c>
      <c r="F3436" s="465">
        <v>27578</v>
      </c>
      <c r="G3436" s="288" t="s">
        <v>117</v>
      </c>
      <c r="H3436" s="288"/>
      <c r="I3436" s="1"/>
      <c r="J3436" s="549"/>
      <c r="K3436" s="10"/>
      <c r="L3436" s="1"/>
      <c r="M3436" s="548"/>
      <c r="N3436" s="548"/>
    </row>
    <row r="3437" spans="2:14" s="5" customFormat="1" ht="47.25">
      <c r="B3437" s="1"/>
      <c r="C3437" s="459">
        <v>9282</v>
      </c>
      <c r="D3437" s="461" t="s">
        <v>3502</v>
      </c>
      <c r="E3437" s="463" t="s">
        <v>122</v>
      </c>
      <c r="F3437" s="465">
        <v>18286</v>
      </c>
      <c r="G3437" s="288" t="s">
        <v>117</v>
      </c>
      <c r="H3437" s="288"/>
      <c r="I3437" s="1"/>
      <c r="J3437" s="549"/>
      <c r="K3437" s="10"/>
      <c r="L3437" s="1"/>
      <c r="M3437" s="548"/>
      <c r="N3437" s="548"/>
    </row>
    <row r="3438" spans="2:14" s="5" customFormat="1" ht="47.25">
      <c r="B3438" s="1"/>
      <c r="C3438" s="459">
        <v>9283</v>
      </c>
      <c r="D3438" s="461" t="s">
        <v>3503</v>
      </c>
      <c r="E3438" s="463" t="s">
        <v>125</v>
      </c>
      <c r="F3438" s="465">
        <v>72071</v>
      </c>
      <c r="G3438" s="288" t="s">
        <v>117</v>
      </c>
      <c r="H3438" s="288"/>
      <c r="I3438" s="1"/>
      <c r="J3438" s="549"/>
      <c r="K3438" s="10"/>
      <c r="L3438" s="1"/>
      <c r="M3438" s="548"/>
      <c r="N3438" s="548"/>
    </row>
    <row r="3439" spans="2:14" s="5" customFormat="1" ht="31.5">
      <c r="B3439" s="1"/>
      <c r="C3439" s="459">
        <v>9284</v>
      </c>
      <c r="D3439" s="461" t="s">
        <v>3504</v>
      </c>
      <c r="E3439" s="463" t="s">
        <v>125</v>
      </c>
      <c r="F3439" s="465">
        <v>75701</v>
      </c>
      <c r="G3439" s="288" t="s">
        <v>117</v>
      </c>
      <c r="H3439" s="288"/>
      <c r="I3439" s="1"/>
      <c r="J3439" s="549"/>
      <c r="K3439" s="10"/>
      <c r="L3439" s="1"/>
      <c r="M3439" s="548"/>
      <c r="N3439" s="548"/>
    </row>
    <row r="3440" spans="2:14" s="5" customFormat="1" ht="31.5">
      <c r="B3440" s="1"/>
      <c r="C3440" s="459">
        <v>9285</v>
      </c>
      <c r="D3440" s="461" t="s">
        <v>3505</v>
      </c>
      <c r="E3440" s="463" t="s">
        <v>125</v>
      </c>
      <c r="F3440" s="465">
        <v>5619</v>
      </c>
      <c r="G3440" s="288" t="s">
        <v>117</v>
      </c>
      <c r="H3440" s="288"/>
      <c r="I3440" s="1"/>
      <c r="J3440" s="549"/>
      <c r="K3440" s="10"/>
      <c r="L3440" s="1"/>
      <c r="M3440" s="548"/>
      <c r="N3440" s="548"/>
    </row>
    <row r="3441" spans="2:14" s="5" customFormat="1" ht="47.25">
      <c r="B3441" s="1"/>
      <c r="C3441" s="459">
        <v>9286</v>
      </c>
      <c r="D3441" s="461" t="s">
        <v>3506</v>
      </c>
      <c r="E3441" s="463" t="s">
        <v>125</v>
      </c>
      <c r="F3441" s="465">
        <v>10368</v>
      </c>
      <c r="G3441" s="288" t="s">
        <v>117</v>
      </c>
      <c r="H3441" s="288"/>
      <c r="I3441" s="1"/>
      <c r="J3441" s="549"/>
      <c r="K3441" s="10"/>
      <c r="L3441" s="1"/>
      <c r="M3441" s="548"/>
      <c r="N3441" s="548"/>
    </row>
    <row r="3442" spans="2:14" s="5" customFormat="1" ht="31.5">
      <c r="B3442" s="1"/>
      <c r="C3442" s="459">
        <v>9287</v>
      </c>
      <c r="D3442" s="461" t="s">
        <v>3507</v>
      </c>
      <c r="E3442" s="463" t="s">
        <v>125</v>
      </c>
      <c r="F3442" s="465">
        <v>7801</v>
      </c>
      <c r="G3442" s="288" t="s">
        <v>117</v>
      </c>
      <c r="H3442" s="288"/>
      <c r="I3442" s="1"/>
      <c r="J3442" s="549"/>
      <c r="K3442" s="10"/>
      <c r="L3442" s="1"/>
      <c r="M3442" s="548"/>
      <c r="N3442" s="548"/>
    </row>
    <row r="3443" spans="2:14" s="5" customFormat="1" ht="47.25">
      <c r="B3443" s="1"/>
      <c r="C3443" s="459">
        <v>9288</v>
      </c>
      <c r="D3443" s="461" t="s">
        <v>3508</v>
      </c>
      <c r="E3443" s="463" t="s">
        <v>116</v>
      </c>
      <c r="F3443" s="465">
        <v>118208</v>
      </c>
      <c r="G3443" s="288" t="s">
        <v>117</v>
      </c>
      <c r="H3443" s="288"/>
      <c r="I3443" s="1"/>
      <c r="J3443" s="549"/>
      <c r="K3443" s="10"/>
      <c r="L3443" s="1"/>
      <c r="M3443" s="548"/>
      <c r="N3443" s="548"/>
    </row>
    <row r="3444" spans="2:14" s="5" customFormat="1" ht="31.5">
      <c r="B3444" s="1"/>
      <c r="C3444" s="459">
        <v>9289</v>
      </c>
      <c r="D3444" s="461" t="s">
        <v>3509</v>
      </c>
      <c r="E3444" s="463" t="s">
        <v>125</v>
      </c>
      <c r="F3444" s="465">
        <v>235877</v>
      </c>
      <c r="G3444" s="288" t="s">
        <v>117</v>
      </c>
      <c r="H3444" s="288"/>
      <c r="I3444" s="1"/>
      <c r="J3444" s="549"/>
      <c r="K3444" s="10"/>
      <c r="L3444" s="1"/>
      <c r="M3444" s="548"/>
      <c r="N3444" s="548"/>
    </row>
    <row r="3445" spans="2:14" s="5" customFormat="1" ht="78.75">
      <c r="B3445" s="1"/>
      <c r="C3445" s="459">
        <v>9290</v>
      </c>
      <c r="D3445" s="461" t="s">
        <v>3510</v>
      </c>
      <c r="E3445" s="463" t="s">
        <v>125</v>
      </c>
      <c r="F3445" s="465">
        <v>278832</v>
      </c>
      <c r="G3445" s="288" t="s">
        <v>117</v>
      </c>
      <c r="H3445" s="288"/>
      <c r="I3445" s="1"/>
      <c r="J3445" s="549"/>
      <c r="K3445" s="10"/>
      <c r="L3445" s="1"/>
      <c r="M3445" s="548"/>
      <c r="N3445" s="548"/>
    </row>
    <row r="3446" spans="2:14" s="5" customFormat="1" ht="78.75">
      <c r="B3446" s="1"/>
      <c r="C3446" s="459">
        <v>9291</v>
      </c>
      <c r="D3446" s="461" t="s">
        <v>3511</v>
      </c>
      <c r="E3446" s="463" t="s">
        <v>125</v>
      </c>
      <c r="F3446" s="465">
        <v>1079345</v>
      </c>
      <c r="G3446" s="288" t="s">
        <v>117</v>
      </c>
      <c r="H3446" s="288"/>
      <c r="I3446" s="1"/>
      <c r="J3446" s="549"/>
      <c r="K3446" s="10"/>
      <c r="L3446" s="1"/>
      <c r="M3446" s="548"/>
      <c r="N3446" s="548"/>
    </row>
    <row r="3447" spans="2:14" s="5" customFormat="1" ht="31.5">
      <c r="B3447" s="1"/>
      <c r="C3447" s="459">
        <v>9292</v>
      </c>
      <c r="D3447" s="461" t="s">
        <v>3512</v>
      </c>
      <c r="E3447" s="463" t="s">
        <v>125</v>
      </c>
      <c r="F3447" s="465">
        <v>223522</v>
      </c>
      <c r="G3447" s="288" t="s">
        <v>117</v>
      </c>
      <c r="H3447" s="288"/>
      <c r="I3447" s="1"/>
      <c r="J3447" s="549"/>
      <c r="K3447" s="10"/>
      <c r="L3447" s="1"/>
      <c r="M3447" s="548"/>
      <c r="N3447" s="548"/>
    </row>
    <row r="3448" spans="2:14" s="5" customFormat="1" ht="31.5">
      <c r="B3448" s="1"/>
      <c r="C3448" s="459">
        <v>9293</v>
      </c>
      <c r="D3448" s="461" t="s">
        <v>3513</v>
      </c>
      <c r="E3448" s="463" t="s">
        <v>122</v>
      </c>
      <c r="F3448" s="465">
        <v>15871</v>
      </c>
      <c r="G3448" s="288" t="s">
        <v>117</v>
      </c>
      <c r="H3448" s="288"/>
      <c r="I3448" s="1"/>
      <c r="J3448" s="549"/>
      <c r="K3448" s="10"/>
      <c r="L3448" s="1"/>
      <c r="M3448" s="548"/>
      <c r="N3448" s="548"/>
    </row>
    <row r="3449" spans="2:14" s="5" customFormat="1" ht="31.5">
      <c r="B3449" s="1"/>
      <c r="C3449" s="459">
        <v>9294</v>
      </c>
      <c r="D3449" s="461" t="s">
        <v>3514</v>
      </c>
      <c r="E3449" s="463" t="s">
        <v>125</v>
      </c>
      <c r="F3449" s="465">
        <v>255120</v>
      </c>
      <c r="G3449" s="288" t="s">
        <v>117</v>
      </c>
      <c r="H3449" s="288"/>
      <c r="I3449" s="1"/>
      <c r="J3449" s="549"/>
      <c r="K3449" s="10"/>
      <c r="L3449" s="1"/>
      <c r="M3449" s="548"/>
      <c r="N3449" s="548"/>
    </row>
    <row r="3450" spans="2:14" s="5" customFormat="1" ht="31.5">
      <c r="B3450" s="1"/>
      <c r="C3450" s="459">
        <v>9295</v>
      </c>
      <c r="D3450" s="461" t="s">
        <v>3515</v>
      </c>
      <c r="E3450" s="463" t="s">
        <v>125</v>
      </c>
      <c r="F3450" s="465">
        <v>355948</v>
      </c>
      <c r="G3450" s="288" t="s">
        <v>117</v>
      </c>
      <c r="H3450" s="288"/>
      <c r="I3450" s="1"/>
      <c r="J3450" s="549"/>
      <c r="K3450" s="10"/>
      <c r="L3450" s="1"/>
      <c r="M3450" s="548"/>
      <c r="N3450" s="548"/>
    </row>
    <row r="3451" spans="2:14" s="5" customFormat="1" ht="31.5">
      <c r="B3451" s="1"/>
      <c r="C3451" s="459">
        <v>9296</v>
      </c>
      <c r="D3451" s="461" t="s">
        <v>3516</v>
      </c>
      <c r="E3451" s="463" t="s">
        <v>125</v>
      </c>
      <c r="F3451" s="465">
        <v>313108</v>
      </c>
      <c r="G3451" s="288" t="s">
        <v>117</v>
      </c>
      <c r="H3451" s="288"/>
      <c r="I3451" s="1"/>
      <c r="J3451" s="549"/>
      <c r="K3451" s="10"/>
      <c r="L3451" s="1"/>
      <c r="M3451" s="548"/>
      <c r="N3451" s="548"/>
    </row>
    <row r="3452" spans="2:14" s="5" customFormat="1" ht="31.5">
      <c r="B3452" s="1"/>
      <c r="C3452" s="459">
        <v>9297</v>
      </c>
      <c r="D3452" s="461" t="s">
        <v>3517</v>
      </c>
      <c r="E3452" s="463" t="s">
        <v>125</v>
      </c>
      <c r="F3452" s="465">
        <v>393307</v>
      </c>
      <c r="G3452" s="288" t="s">
        <v>117</v>
      </c>
      <c r="H3452" s="288"/>
      <c r="I3452" s="1"/>
      <c r="J3452" s="549"/>
      <c r="K3452" s="10"/>
      <c r="L3452" s="1"/>
      <c r="M3452" s="548"/>
      <c r="N3452" s="548"/>
    </row>
    <row r="3453" spans="2:14" s="5" customFormat="1" ht="47.25">
      <c r="B3453" s="1"/>
      <c r="C3453" s="459">
        <v>9298</v>
      </c>
      <c r="D3453" s="461" t="s">
        <v>3518</v>
      </c>
      <c r="E3453" s="463" t="s">
        <v>125</v>
      </c>
      <c r="F3453" s="465">
        <v>128814</v>
      </c>
      <c r="G3453" s="288" t="s">
        <v>117</v>
      </c>
      <c r="H3453" s="288"/>
      <c r="I3453" s="1"/>
      <c r="J3453" s="549"/>
      <c r="K3453" s="10"/>
      <c r="L3453" s="1"/>
      <c r="M3453" s="548"/>
      <c r="N3453" s="548"/>
    </row>
    <row r="3454" spans="2:14" s="5" customFormat="1" ht="47.25">
      <c r="B3454" s="1"/>
      <c r="C3454" s="459">
        <v>9299</v>
      </c>
      <c r="D3454" s="461" t="s">
        <v>3519</v>
      </c>
      <c r="E3454" s="463" t="s">
        <v>125</v>
      </c>
      <c r="F3454" s="465">
        <v>141984</v>
      </c>
      <c r="G3454" s="288" t="s">
        <v>117</v>
      </c>
      <c r="H3454" s="288"/>
      <c r="I3454" s="1"/>
      <c r="J3454" s="549"/>
      <c r="K3454" s="10"/>
      <c r="L3454" s="1"/>
      <c r="M3454" s="548"/>
      <c r="N3454" s="548"/>
    </row>
    <row r="3455" spans="2:14" s="5" customFormat="1" ht="31.5">
      <c r="B3455" s="1"/>
      <c r="C3455" s="459">
        <v>9300</v>
      </c>
      <c r="D3455" s="461" t="s">
        <v>3520</v>
      </c>
      <c r="E3455" s="463" t="s">
        <v>122</v>
      </c>
      <c r="F3455" s="465">
        <v>35561</v>
      </c>
      <c r="G3455" s="288" t="s">
        <v>117</v>
      </c>
      <c r="H3455" s="288"/>
      <c r="I3455" s="1"/>
      <c r="J3455" s="549"/>
      <c r="K3455" s="10"/>
      <c r="L3455" s="1"/>
      <c r="M3455" s="548"/>
      <c r="N3455" s="548"/>
    </row>
    <row r="3456" spans="2:14" s="5" customFormat="1" ht="31.5">
      <c r="B3456" s="1"/>
      <c r="C3456" s="459">
        <v>9301</v>
      </c>
      <c r="D3456" s="461" t="s">
        <v>3521</v>
      </c>
      <c r="E3456" s="463" t="s">
        <v>116</v>
      </c>
      <c r="F3456" s="465">
        <v>17905</v>
      </c>
      <c r="G3456" s="288" t="s">
        <v>117</v>
      </c>
      <c r="H3456" s="288"/>
      <c r="I3456" s="1"/>
      <c r="J3456" s="549"/>
      <c r="K3456" s="10"/>
      <c r="L3456" s="1"/>
      <c r="M3456" s="548"/>
      <c r="N3456" s="548"/>
    </row>
    <row r="3457" spans="2:14" s="5" customFormat="1" ht="47.25">
      <c r="B3457" s="1"/>
      <c r="C3457" s="459">
        <v>9302</v>
      </c>
      <c r="D3457" s="461" t="s">
        <v>3522</v>
      </c>
      <c r="E3457" s="463" t="s">
        <v>125</v>
      </c>
      <c r="F3457" s="465">
        <v>11318</v>
      </c>
      <c r="G3457" s="288" t="s">
        <v>117</v>
      </c>
      <c r="H3457" s="288"/>
      <c r="I3457" s="1"/>
      <c r="J3457" s="549"/>
      <c r="K3457" s="10"/>
      <c r="L3457" s="1"/>
      <c r="M3457" s="548"/>
      <c r="N3457" s="548"/>
    </row>
    <row r="3458" spans="2:14" s="5" customFormat="1" ht="31.5">
      <c r="B3458" s="1"/>
      <c r="C3458" s="459">
        <v>9303</v>
      </c>
      <c r="D3458" s="461" t="s">
        <v>3523</v>
      </c>
      <c r="E3458" s="463" t="s">
        <v>125</v>
      </c>
      <c r="F3458" s="465">
        <v>13969</v>
      </c>
      <c r="G3458" s="288" t="s">
        <v>117</v>
      </c>
      <c r="H3458" s="288"/>
      <c r="I3458" s="1"/>
      <c r="J3458" s="549"/>
      <c r="K3458" s="10"/>
      <c r="L3458" s="1"/>
      <c r="M3458" s="548"/>
      <c r="N3458" s="548"/>
    </row>
    <row r="3459" spans="2:14" s="5" customFormat="1" ht="31.5">
      <c r="B3459" s="1"/>
      <c r="C3459" s="459">
        <v>9304</v>
      </c>
      <c r="D3459" s="461" t="s">
        <v>3524</v>
      </c>
      <c r="E3459" s="463" t="s">
        <v>125</v>
      </c>
      <c r="F3459" s="465">
        <v>15118</v>
      </c>
      <c r="G3459" s="288" t="s">
        <v>117</v>
      </c>
      <c r="H3459" s="288"/>
      <c r="I3459" s="1"/>
      <c r="J3459" s="549"/>
      <c r="K3459" s="10"/>
      <c r="L3459" s="1"/>
      <c r="M3459" s="548"/>
      <c r="N3459" s="548"/>
    </row>
    <row r="3460" spans="2:14" s="5" customFormat="1" ht="31.5">
      <c r="B3460" s="1"/>
      <c r="C3460" s="459">
        <v>9305</v>
      </c>
      <c r="D3460" s="461" t="s">
        <v>3525</v>
      </c>
      <c r="E3460" s="463" t="s">
        <v>125</v>
      </c>
      <c r="F3460" s="465">
        <v>18518</v>
      </c>
      <c r="G3460" s="288" t="s">
        <v>117</v>
      </c>
      <c r="H3460" s="288"/>
      <c r="I3460" s="1"/>
      <c r="J3460" s="549"/>
      <c r="K3460" s="10"/>
      <c r="L3460" s="1"/>
      <c r="M3460" s="548"/>
      <c r="N3460" s="548"/>
    </row>
    <row r="3461" spans="2:14" s="5" customFormat="1" ht="31.5">
      <c r="B3461" s="1"/>
      <c r="C3461" s="459">
        <v>9306</v>
      </c>
      <c r="D3461" s="461" t="s">
        <v>3526</v>
      </c>
      <c r="E3461" s="463" t="s">
        <v>125</v>
      </c>
      <c r="F3461" s="465">
        <v>2013</v>
      </c>
      <c r="G3461" s="288" t="s">
        <v>117</v>
      </c>
      <c r="H3461" s="288"/>
      <c r="I3461" s="1"/>
      <c r="J3461" s="549"/>
      <c r="K3461" s="10"/>
      <c r="L3461" s="1"/>
      <c r="M3461" s="548"/>
      <c r="N3461" s="548"/>
    </row>
    <row r="3462" spans="2:14" s="5" customFormat="1" ht="31.5">
      <c r="B3462" s="1"/>
      <c r="C3462" s="459">
        <v>9307</v>
      </c>
      <c r="D3462" s="461" t="s">
        <v>3527</v>
      </c>
      <c r="E3462" s="463" t="s">
        <v>125</v>
      </c>
      <c r="F3462" s="465">
        <v>277255</v>
      </c>
      <c r="G3462" s="288" t="s">
        <v>117</v>
      </c>
      <c r="H3462" s="288"/>
      <c r="I3462" s="1"/>
      <c r="J3462" s="549"/>
      <c r="K3462" s="10"/>
      <c r="L3462" s="1"/>
      <c r="M3462" s="548"/>
      <c r="N3462" s="548"/>
    </row>
    <row r="3463" spans="2:14" s="5" customFormat="1" ht="31.5">
      <c r="B3463" s="1"/>
      <c r="C3463" s="459">
        <v>9308</v>
      </c>
      <c r="D3463" s="461" t="s">
        <v>3528</v>
      </c>
      <c r="E3463" s="463" t="s">
        <v>125</v>
      </c>
      <c r="F3463" s="465">
        <v>789623</v>
      </c>
      <c r="G3463" s="288" t="s">
        <v>117</v>
      </c>
      <c r="H3463" s="288"/>
      <c r="I3463" s="1"/>
      <c r="J3463" s="549"/>
      <c r="K3463" s="10"/>
      <c r="L3463" s="1"/>
      <c r="M3463" s="548"/>
      <c r="N3463" s="548"/>
    </row>
    <row r="3464" spans="2:14" s="5" customFormat="1" ht="31.5">
      <c r="B3464" s="1"/>
      <c r="C3464" s="459">
        <v>9309</v>
      </c>
      <c r="D3464" s="461" t="s">
        <v>3529</v>
      </c>
      <c r="E3464" s="463" t="s">
        <v>125</v>
      </c>
      <c r="F3464" s="465">
        <v>191036</v>
      </c>
      <c r="G3464" s="288" t="s">
        <v>117</v>
      </c>
      <c r="H3464" s="288"/>
      <c r="I3464" s="1"/>
      <c r="J3464" s="549"/>
      <c r="K3464" s="10"/>
      <c r="L3464" s="1"/>
      <c r="M3464" s="548"/>
      <c r="N3464" s="548"/>
    </row>
    <row r="3465" spans="2:14" s="5" customFormat="1" ht="31.5">
      <c r="B3465" s="1"/>
      <c r="C3465" s="459">
        <v>9310</v>
      </c>
      <c r="D3465" s="461" t="s">
        <v>3530</v>
      </c>
      <c r="E3465" s="463" t="s">
        <v>122</v>
      </c>
      <c r="F3465" s="465">
        <v>4735</v>
      </c>
      <c r="G3465" s="288" t="s">
        <v>117</v>
      </c>
      <c r="H3465" s="288"/>
      <c r="I3465" s="1"/>
      <c r="J3465" s="549"/>
      <c r="K3465" s="10"/>
      <c r="L3465" s="1"/>
      <c r="M3465" s="548"/>
      <c r="N3465" s="548"/>
    </row>
    <row r="3466" spans="2:14" s="5" customFormat="1" ht="47.25">
      <c r="B3466" s="1"/>
      <c r="C3466" s="459">
        <v>9311</v>
      </c>
      <c r="D3466" s="461" t="s">
        <v>3531</v>
      </c>
      <c r="E3466" s="463" t="s">
        <v>125</v>
      </c>
      <c r="F3466" s="465">
        <v>312517</v>
      </c>
      <c r="G3466" s="288" t="s">
        <v>117</v>
      </c>
      <c r="H3466" s="288"/>
      <c r="I3466" s="1"/>
      <c r="J3466" s="549"/>
      <c r="K3466" s="10"/>
      <c r="L3466" s="1"/>
      <c r="M3466" s="548"/>
      <c r="N3466" s="548"/>
    </row>
    <row r="3467" spans="2:14" s="5" customFormat="1" ht="47.25">
      <c r="B3467" s="1"/>
      <c r="C3467" s="459">
        <v>9312</v>
      </c>
      <c r="D3467" s="461" t="s">
        <v>3532</v>
      </c>
      <c r="E3467" s="463" t="s">
        <v>125</v>
      </c>
      <c r="F3467" s="465">
        <v>420916</v>
      </c>
      <c r="G3467" s="288" t="s">
        <v>117</v>
      </c>
      <c r="H3467" s="288"/>
      <c r="I3467" s="1"/>
      <c r="J3467" s="549"/>
      <c r="K3467" s="10"/>
      <c r="L3467" s="1"/>
      <c r="M3467" s="548"/>
      <c r="N3467" s="548"/>
    </row>
    <row r="3468" spans="2:14" s="5" customFormat="1" ht="47.25">
      <c r="B3468" s="1"/>
      <c r="C3468" s="459">
        <v>9313</v>
      </c>
      <c r="D3468" s="461" t="s">
        <v>3533</v>
      </c>
      <c r="E3468" s="463" t="s">
        <v>125</v>
      </c>
      <c r="F3468" s="465">
        <v>29597</v>
      </c>
      <c r="G3468" s="288" t="s">
        <v>117</v>
      </c>
      <c r="H3468" s="288"/>
      <c r="I3468" s="1"/>
      <c r="J3468" s="549"/>
      <c r="K3468" s="10"/>
      <c r="L3468" s="1"/>
      <c r="M3468" s="548"/>
      <c r="N3468" s="548"/>
    </row>
    <row r="3469" spans="2:14" s="5" customFormat="1" ht="47.25">
      <c r="B3469" s="1"/>
      <c r="C3469" s="459">
        <v>9314</v>
      </c>
      <c r="D3469" s="461" t="s">
        <v>3534</v>
      </c>
      <c r="E3469" s="463" t="s">
        <v>125</v>
      </c>
      <c r="F3469" s="465">
        <v>50098</v>
      </c>
      <c r="G3469" s="288" t="s">
        <v>117</v>
      </c>
      <c r="H3469" s="288"/>
      <c r="I3469" s="1"/>
      <c r="J3469" s="549"/>
      <c r="K3469" s="10"/>
      <c r="L3469" s="1"/>
      <c r="M3469" s="548"/>
      <c r="N3469" s="548"/>
    </row>
    <row r="3470" spans="2:14" s="5" customFormat="1" ht="31.5">
      <c r="B3470" s="1"/>
      <c r="C3470" s="459">
        <v>9315</v>
      </c>
      <c r="D3470" s="461" t="s">
        <v>3535</v>
      </c>
      <c r="E3470" s="463" t="s">
        <v>125</v>
      </c>
      <c r="F3470" s="465">
        <v>4456</v>
      </c>
      <c r="G3470" s="288" t="s">
        <v>117</v>
      </c>
      <c r="H3470" s="288"/>
      <c r="I3470" s="1"/>
      <c r="J3470" s="549"/>
      <c r="K3470" s="10"/>
      <c r="L3470" s="1"/>
      <c r="M3470" s="548"/>
      <c r="N3470" s="548"/>
    </row>
    <row r="3471" spans="2:14" s="5" customFormat="1" ht="47.25">
      <c r="B3471" s="1"/>
      <c r="C3471" s="459">
        <v>9316</v>
      </c>
      <c r="D3471" s="461" t="s">
        <v>3536</v>
      </c>
      <c r="E3471" s="463" t="s">
        <v>125</v>
      </c>
      <c r="F3471" s="465">
        <v>8137</v>
      </c>
      <c r="G3471" s="288" t="s">
        <v>117</v>
      </c>
      <c r="H3471" s="288"/>
      <c r="I3471" s="1"/>
      <c r="J3471" s="549"/>
      <c r="K3471" s="10"/>
      <c r="L3471" s="1"/>
      <c r="M3471" s="548"/>
      <c r="N3471" s="548"/>
    </row>
    <row r="3472" spans="2:14" s="5" customFormat="1" ht="31.5">
      <c r="B3472" s="1"/>
      <c r="C3472" s="459">
        <v>9317</v>
      </c>
      <c r="D3472" s="461" t="s">
        <v>3537</v>
      </c>
      <c r="E3472" s="463" t="s">
        <v>125</v>
      </c>
      <c r="F3472" s="465">
        <v>17771</v>
      </c>
      <c r="G3472" s="288" t="s">
        <v>117</v>
      </c>
      <c r="H3472" s="288"/>
      <c r="I3472" s="1"/>
      <c r="J3472" s="549"/>
      <c r="K3472" s="10"/>
      <c r="L3472" s="1"/>
      <c r="M3472" s="548"/>
      <c r="N3472" s="548"/>
    </row>
    <row r="3473" spans="2:14" s="5" customFormat="1" ht="47.25">
      <c r="B3473" s="1"/>
      <c r="C3473" s="459">
        <v>9318</v>
      </c>
      <c r="D3473" s="461" t="s">
        <v>3538</v>
      </c>
      <c r="E3473" s="463" t="s">
        <v>125</v>
      </c>
      <c r="F3473" s="465">
        <v>6201</v>
      </c>
      <c r="G3473" s="288" t="s">
        <v>117</v>
      </c>
      <c r="H3473" s="288"/>
      <c r="I3473" s="1"/>
      <c r="J3473" s="549"/>
      <c r="K3473" s="10"/>
      <c r="L3473" s="1"/>
      <c r="M3473" s="548"/>
      <c r="N3473" s="548"/>
    </row>
    <row r="3474" spans="2:14" s="5" customFormat="1" ht="31.5">
      <c r="B3474" s="1"/>
      <c r="C3474" s="459">
        <v>9319</v>
      </c>
      <c r="D3474" s="461" t="s">
        <v>3539</v>
      </c>
      <c r="E3474" s="463" t="s">
        <v>125</v>
      </c>
      <c r="F3474" s="465">
        <v>5301</v>
      </c>
      <c r="G3474" s="288" t="s">
        <v>117</v>
      </c>
      <c r="H3474" s="288"/>
      <c r="I3474" s="1"/>
      <c r="J3474" s="549"/>
      <c r="K3474" s="10"/>
      <c r="L3474" s="1"/>
      <c r="M3474" s="548"/>
      <c r="N3474" s="548"/>
    </row>
    <row r="3475" spans="2:14" s="5" customFormat="1" ht="31.5">
      <c r="B3475" s="1"/>
      <c r="C3475" s="459">
        <v>9320</v>
      </c>
      <c r="D3475" s="461" t="s">
        <v>3540</v>
      </c>
      <c r="E3475" s="463" t="s">
        <v>125</v>
      </c>
      <c r="F3475" s="465">
        <v>6201</v>
      </c>
      <c r="G3475" s="288" t="s">
        <v>117</v>
      </c>
      <c r="H3475" s="288"/>
      <c r="I3475" s="1"/>
      <c r="J3475" s="549"/>
      <c r="K3475" s="10"/>
      <c r="L3475" s="1"/>
      <c r="M3475" s="548"/>
      <c r="N3475" s="548"/>
    </row>
    <row r="3476" spans="2:14" s="5" customFormat="1" ht="31.5">
      <c r="B3476" s="1"/>
      <c r="C3476" s="459">
        <v>9321</v>
      </c>
      <c r="D3476" s="461" t="s">
        <v>3541</v>
      </c>
      <c r="E3476" s="463" t="s">
        <v>122</v>
      </c>
      <c r="F3476" s="465">
        <v>25219</v>
      </c>
      <c r="G3476" s="288" t="s">
        <v>117</v>
      </c>
      <c r="H3476" s="288"/>
      <c r="I3476" s="1"/>
      <c r="J3476" s="549"/>
      <c r="K3476" s="10"/>
      <c r="L3476" s="1"/>
      <c r="M3476" s="548"/>
      <c r="N3476" s="548"/>
    </row>
    <row r="3477" spans="2:14" s="5" customFormat="1" ht="63">
      <c r="B3477" s="1"/>
      <c r="C3477" s="459">
        <v>9322</v>
      </c>
      <c r="D3477" s="461" t="s">
        <v>3542</v>
      </c>
      <c r="E3477" s="463" t="s">
        <v>116</v>
      </c>
      <c r="F3477" s="465">
        <v>985098</v>
      </c>
      <c r="G3477" s="288" t="s">
        <v>117</v>
      </c>
      <c r="H3477" s="288"/>
      <c r="I3477" s="1"/>
      <c r="J3477" s="549"/>
      <c r="K3477" s="10"/>
      <c r="L3477" s="1"/>
      <c r="M3477" s="548"/>
      <c r="N3477" s="548"/>
    </row>
    <row r="3478" spans="2:14" s="5" customFormat="1" ht="126">
      <c r="B3478" s="1"/>
      <c r="C3478" s="459">
        <v>9323</v>
      </c>
      <c r="D3478" s="461" t="s">
        <v>3543</v>
      </c>
      <c r="E3478" s="463" t="s">
        <v>116</v>
      </c>
      <c r="F3478" s="465">
        <v>1401059</v>
      </c>
      <c r="G3478" s="288" t="s">
        <v>117</v>
      </c>
      <c r="H3478" s="288"/>
      <c r="I3478" s="1"/>
      <c r="J3478" s="549"/>
      <c r="K3478" s="10"/>
      <c r="L3478" s="1"/>
      <c r="M3478" s="548"/>
      <c r="N3478" s="548"/>
    </row>
    <row r="3479" spans="2:14" s="5" customFormat="1" ht="141.75">
      <c r="B3479" s="1"/>
      <c r="C3479" s="459">
        <v>9324</v>
      </c>
      <c r="D3479" s="461" t="s">
        <v>3544</v>
      </c>
      <c r="E3479" s="463" t="s">
        <v>116</v>
      </c>
      <c r="F3479" s="465">
        <v>1397398</v>
      </c>
      <c r="G3479" s="288" t="s">
        <v>117</v>
      </c>
      <c r="H3479" s="288"/>
      <c r="I3479" s="1"/>
      <c r="J3479" s="549"/>
      <c r="K3479" s="10"/>
      <c r="L3479" s="1"/>
      <c r="M3479" s="548"/>
      <c r="N3479" s="548"/>
    </row>
    <row r="3480" spans="2:14" s="5" customFormat="1" ht="63">
      <c r="B3480" s="1"/>
      <c r="C3480" s="459">
        <v>9325</v>
      </c>
      <c r="D3480" s="461" t="s">
        <v>3545</v>
      </c>
      <c r="E3480" s="463" t="s">
        <v>122</v>
      </c>
      <c r="F3480" s="465">
        <v>569719</v>
      </c>
      <c r="G3480" s="288" t="s">
        <v>117</v>
      </c>
      <c r="H3480" s="288"/>
      <c r="I3480" s="1"/>
      <c r="J3480" s="549"/>
      <c r="K3480" s="10"/>
      <c r="L3480" s="1"/>
      <c r="M3480" s="548"/>
      <c r="N3480" s="548"/>
    </row>
    <row r="3481" spans="2:14" s="5" customFormat="1" ht="126">
      <c r="B3481" s="1"/>
      <c r="C3481" s="459">
        <v>9326</v>
      </c>
      <c r="D3481" s="461" t="s">
        <v>3546</v>
      </c>
      <c r="E3481" s="463" t="s">
        <v>122</v>
      </c>
      <c r="F3481" s="465">
        <v>958652</v>
      </c>
      <c r="G3481" s="288" t="s">
        <v>117</v>
      </c>
      <c r="H3481" s="288"/>
      <c r="I3481" s="1"/>
      <c r="J3481" s="549"/>
      <c r="K3481" s="10"/>
      <c r="L3481" s="1"/>
      <c r="M3481" s="548"/>
      <c r="N3481" s="548"/>
    </row>
    <row r="3482" spans="2:14" s="5" customFormat="1" ht="141.75">
      <c r="B3482" s="1"/>
      <c r="C3482" s="459">
        <v>9327</v>
      </c>
      <c r="D3482" s="461" t="s">
        <v>3547</v>
      </c>
      <c r="E3482" s="463" t="s">
        <v>122</v>
      </c>
      <c r="F3482" s="465">
        <v>957261</v>
      </c>
      <c r="G3482" s="288" t="s">
        <v>117</v>
      </c>
      <c r="H3482" s="288"/>
      <c r="I3482" s="1"/>
      <c r="J3482" s="549"/>
      <c r="K3482" s="10"/>
      <c r="L3482" s="1"/>
      <c r="M3482" s="548"/>
      <c r="N3482" s="548"/>
    </row>
    <row r="3483" spans="2:14" s="5" customFormat="1" ht="63">
      <c r="B3483" s="1"/>
      <c r="C3483" s="459">
        <v>9328</v>
      </c>
      <c r="D3483" s="461" t="s">
        <v>3548</v>
      </c>
      <c r="E3483" s="463" t="s">
        <v>119</v>
      </c>
      <c r="F3483" s="465">
        <v>52902</v>
      </c>
      <c r="G3483" s="288" t="s">
        <v>117</v>
      </c>
      <c r="H3483" s="288"/>
      <c r="I3483" s="1"/>
      <c r="J3483" s="549"/>
      <c r="K3483" s="10"/>
      <c r="L3483" s="1"/>
      <c r="M3483" s="548"/>
      <c r="N3483" s="548"/>
    </row>
    <row r="3484" spans="2:14" s="5" customFormat="1" ht="31.5">
      <c r="B3484" s="1"/>
      <c r="C3484" s="459">
        <v>9329</v>
      </c>
      <c r="D3484" s="461" t="s">
        <v>3549</v>
      </c>
      <c r="E3484" s="463" t="s">
        <v>125</v>
      </c>
      <c r="F3484" s="465">
        <v>42760</v>
      </c>
      <c r="G3484" s="288" t="s">
        <v>117</v>
      </c>
      <c r="H3484" s="288"/>
      <c r="I3484" s="1"/>
      <c r="J3484" s="549"/>
      <c r="K3484" s="10"/>
      <c r="L3484" s="1"/>
      <c r="M3484" s="548"/>
      <c r="N3484" s="548"/>
    </row>
    <row r="3485" spans="2:14" s="5" customFormat="1" ht="25.5">
      <c r="B3485" s="1"/>
      <c r="C3485" s="459">
        <v>9330</v>
      </c>
      <c r="D3485" s="461" t="s">
        <v>3550</v>
      </c>
      <c r="E3485" s="463" t="s">
        <v>125</v>
      </c>
      <c r="F3485" s="465">
        <v>275385</v>
      </c>
      <c r="G3485" s="288" t="s">
        <v>117</v>
      </c>
      <c r="H3485" s="288"/>
      <c r="I3485" s="1"/>
      <c r="J3485" s="549"/>
      <c r="K3485" s="10"/>
      <c r="L3485" s="1"/>
      <c r="M3485" s="548"/>
      <c r="N3485" s="548"/>
    </row>
    <row r="3486" spans="2:14" s="5" customFormat="1" ht="31.5">
      <c r="B3486" s="1"/>
      <c r="C3486" s="459">
        <v>9331</v>
      </c>
      <c r="D3486" s="461" t="s">
        <v>3551</v>
      </c>
      <c r="E3486" s="463" t="s">
        <v>125</v>
      </c>
      <c r="F3486" s="465">
        <v>29744</v>
      </c>
      <c r="G3486" s="288" t="s">
        <v>117</v>
      </c>
      <c r="H3486" s="288"/>
      <c r="I3486" s="1"/>
      <c r="J3486" s="549"/>
      <c r="K3486" s="10"/>
      <c r="L3486" s="1"/>
      <c r="M3486" s="548"/>
      <c r="N3486" s="548"/>
    </row>
    <row r="3487" spans="2:14" s="5" customFormat="1" ht="31.5">
      <c r="B3487" s="1"/>
      <c r="C3487" s="459">
        <v>9332</v>
      </c>
      <c r="D3487" s="461" t="s">
        <v>3552</v>
      </c>
      <c r="E3487" s="463" t="s">
        <v>122</v>
      </c>
      <c r="F3487" s="465">
        <v>50073</v>
      </c>
      <c r="G3487" s="288" t="s">
        <v>117</v>
      </c>
      <c r="H3487" s="288"/>
      <c r="I3487" s="1"/>
      <c r="J3487" s="549"/>
      <c r="K3487" s="10"/>
      <c r="L3487" s="1"/>
      <c r="M3487" s="548"/>
      <c r="N3487" s="548"/>
    </row>
    <row r="3488" spans="2:14" s="5" customFormat="1" ht="31.5">
      <c r="B3488" s="1"/>
      <c r="C3488" s="459">
        <v>9333</v>
      </c>
      <c r="D3488" s="461" t="s">
        <v>3553</v>
      </c>
      <c r="E3488" s="463" t="s">
        <v>122</v>
      </c>
      <c r="F3488" s="465">
        <v>74073</v>
      </c>
      <c r="G3488" s="288" t="s">
        <v>117</v>
      </c>
      <c r="H3488" s="288"/>
      <c r="I3488" s="1"/>
      <c r="J3488" s="549"/>
      <c r="K3488" s="10"/>
      <c r="L3488" s="1"/>
      <c r="M3488" s="548"/>
      <c r="N3488" s="548"/>
    </row>
    <row r="3489" spans="2:14" s="5" customFormat="1" ht="173.25">
      <c r="B3489" s="1"/>
      <c r="C3489" s="459">
        <v>9334</v>
      </c>
      <c r="D3489" s="461" t="s">
        <v>3554</v>
      </c>
      <c r="E3489" s="463" t="s">
        <v>122</v>
      </c>
      <c r="F3489" s="465">
        <v>8333</v>
      </c>
      <c r="G3489" s="288" t="s">
        <v>117</v>
      </c>
      <c r="H3489" s="288"/>
      <c r="I3489" s="1"/>
      <c r="J3489" s="549"/>
      <c r="K3489" s="10"/>
      <c r="L3489" s="1"/>
      <c r="M3489" s="548"/>
      <c r="N3489" s="548"/>
    </row>
    <row r="3490" spans="2:14" s="5" customFormat="1" ht="173.25">
      <c r="B3490" s="1"/>
      <c r="C3490" s="459">
        <v>9335</v>
      </c>
      <c r="D3490" s="461" t="s">
        <v>3555</v>
      </c>
      <c r="E3490" s="463" t="s">
        <v>122</v>
      </c>
      <c r="F3490" s="465">
        <v>8333</v>
      </c>
      <c r="G3490" s="288" t="s">
        <v>117</v>
      </c>
      <c r="H3490" s="288"/>
      <c r="I3490" s="1"/>
      <c r="J3490" s="549"/>
      <c r="K3490" s="10"/>
      <c r="L3490" s="1"/>
      <c r="M3490" s="548"/>
      <c r="N3490" s="548"/>
    </row>
    <row r="3491" spans="2:14" s="5" customFormat="1" ht="78.75">
      <c r="B3491" s="1"/>
      <c r="C3491" s="459">
        <v>9336</v>
      </c>
      <c r="D3491" s="461" t="s">
        <v>3556</v>
      </c>
      <c r="E3491" s="463" t="s">
        <v>125</v>
      </c>
      <c r="F3491" s="465">
        <v>155308</v>
      </c>
      <c r="G3491" s="288" t="s">
        <v>117</v>
      </c>
      <c r="H3491" s="288"/>
      <c r="I3491" s="1"/>
      <c r="J3491" s="549"/>
      <c r="K3491" s="10"/>
      <c r="L3491" s="1"/>
      <c r="M3491" s="548"/>
      <c r="N3491" s="548"/>
    </row>
    <row r="3492" spans="2:14" s="5" customFormat="1" ht="63">
      <c r="B3492" s="1"/>
      <c r="C3492" s="459">
        <v>9337</v>
      </c>
      <c r="D3492" s="461" t="s">
        <v>3557</v>
      </c>
      <c r="E3492" s="463" t="s">
        <v>125</v>
      </c>
      <c r="F3492" s="465">
        <v>156617</v>
      </c>
      <c r="G3492" s="288" t="s">
        <v>117</v>
      </c>
      <c r="H3492" s="288"/>
      <c r="I3492" s="1"/>
      <c r="J3492" s="549"/>
      <c r="K3492" s="10"/>
      <c r="L3492" s="1"/>
      <c r="M3492" s="548"/>
      <c r="N3492" s="548"/>
    </row>
    <row r="3493" spans="2:14" s="5" customFormat="1" ht="63">
      <c r="B3493" s="1"/>
      <c r="C3493" s="459">
        <v>9338</v>
      </c>
      <c r="D3493" s="461" t="s">
        <v>3558</v>
      </c>
      <c r="E3493" s="463" t="s">
        <v>125</v>
      </c>
      <c r="F3493" s="465">
        <v>175501</v>
      </c>
      <c r="G3493" s="288" t="s">
        <v>117</v>
      </c>
      <c r="H3493" s="288"/>
      <c r="I3493" s="1"/>
      <c r="J3493" s="549"/>
      <c r="K3493" s="10"/>
      <c r="L3493" s="1"/>
      <c r="M3493" s="548"/>
      <c r="N3493" s="548"/>
    </row>
    <row r="3494" spans="2:14" s="5" customFormat="1" ht="63">
      <c r="B3494" s="1"/>
      <c r="C3494" s="459">
        <v>9339</v>
      </c>
      <c r="D3494" s="461" t="s">
        <v>3559</v>
      </c>
      <c r="E3494" s="463" t="s">
        <v>125</v>
      </c>
      <c r="F3494" s="465">
        <v>114287</v>
      </c>
      <c r="G3494" s="288" t="s">
        <v>117</v>
      </c>
      <c r="H3494" s="288"/>
      <c r="I3494" s="1"/>
      <c r="J3494" s="549"/>
      <c r="K3494" s="10"/>
      <c r="L3494" s="1"/>
      <c r="M3494" s="548"/>
      <c r="N3494" s="548"/>
    </row>
    <row r="3495" spans="2:14" s="5" customFormat="1" ht="63">
      <c r="B3495" s="1"/>
      <c r="C3495" s="459">
        <v>9340</v>
      </c>
      <c r="D3495" s="461" t="s">
        <v>3560</v>
      </c>
      <c r="E3495" s="463" t="s">
        <v>125</v>
      </c>
      <c r="F3495" s="465">
        <v>129758</v>
      </c>
      <c r="G3495" s="288" t="s">
        <v>117</v>
      </c>
      <c r="H3495" s="288"/>
      <c r="I3495" s="1"/>
      <c r="J3495" s="549"/>
      <c r="K3495" s="10"/>
      <c r="L3495" s="1"/>
      <c r="M3495" s="548"/>
      <c r="N3495" s="548"/>
    </row>
    <row r="3496" spans="2:14" s="5" customFormat="1" ht="63">
      <c r="B3496" s="1"/>
      <c r="C3496" s="459">
        <v>9341</v>
      </c>
      <c r="D3496" s="461" t="s">
        <v>3561</v>
      </c>
      <c r="E3496" s="463" t="s">
        <v>122</v>
      </c>
      <c r="F3496" s="465">
        <v>25740</v>
      </c>
      <c r="G3496" s="288" t="s">
        <v>117</v>
      </c>
      <c r="H3496" s="288"/>
      <c r="I3496" s="1"/>
      <c r="J3496" s="549"/>
      <c r="K3496" s="10"/>
      <c r="L3496" s="1"/>
      <c r="M3496" s="548"/>
      <c r="N3496" s="548"/>
    </row>
    <row r="3497" spans="2:14" s="5" customFormat="1" ht="63">
      <c r="B3497" s="1"/>
      <c r="C3497" s="459">
        <v>9342</v>
      </c>
      <c r="D3497" s="461" t="s">
        <v>3562</v>
      </c>
      <c r="E3497" s="463" t="s">
        <v>122</v>
      </c>
      <c r="F3497" s="465">
        <v>37342</v>
      </c>
      <c r="G3497" s="288" t="s">
        <v>117</v>
      </c>
      <c r="H3497" s="288"/>
      <c r="I3497" s="1"/>
      <c r="J3497" s="549"/>
      <c r="K3497" s="10"/>
      <c r="L3497" s="1"/>
      <c r="M3497" s="548"/>
      <c r="N3497" s="548"/>
    </row>
    <row r="3498" spans="2:14" s="5" customFormat="1" ht="47.25">
      <c r="B3498" s="1"/>
      <c r="C3498" s="459">
        <v>9343</v>
      </c>
      <c r="D3498" s="461" t="s">
        <v>3563</v>
      </c>
      <c r="E3498" s="463" t="s">
        <v>122</v>
      </c>
      <c r="F3498" s="465">
        <v>355820</v>
      </c>
      <c r="G3498" s="288" t="s">
        <v>117</v>
      </c>
      <c r="H3498" s="288"/>
      <c r="I3498" s="1"/>
      <c r="J3498" s="549"/>
      <c r="K3498" s="10"/>
      <c r="L3498" s="1"/>
      <c r="M3498" s="548"/>
      <c r="N3498" s="548"/>
    </row>
    <row r="3499" spans="2:14" s="5" customFormat="1" ht="78.75">
      <c r="B3499" s="1"/>
      <c r="C3499" s="459">
        <v>9344</v>
      </c>
      <c r="D3499" s="461" t="s">
        <v>3564</v>
      </c>
      <c r="E3499" s="463" t="s">
        <v>122</v>
      </c>
      <c r="F3499" s="465">
        <v>11129</v>
      </c>
      <c r="G3499" s="288" t="s">
        <v>117</v>
      </c>
      <c r="H3499" s="288"/>
      <c r="I3499" s="1"/>
      <c r="J3499" s="549"/>
      <c r="K3499" s="10"/>
      <c r="L3499" s="1"/>
      <c r="M3499" s="548"/>
      <c r="N3499" s="548"/>
    </row>
    <row r="3500" spans="2:14" s="5" customFormat="1" ht="78.75">
      <c r="B3500" s="1"/>
      <c r="C3500" s="459">
        <v>9345</v>
      </c>
      <c r="D3500" s="461" t="s">
        <v>3565</v>
      </c>
      <c r="E3500" s="463" t="s">
        <v>122</v>
      </c>
      <c r="F3500" s="465">
        <v>57136</v>
      </c>
      <c r="G3500" s="288" t="s">
        <v>117</v>
      </c>
      <c r="H3500" s="288"/>
      <c r="I3500" s="1"/>
      <c r="J3500" s="549"/>
      <c r="K3500" s="10"/>
      <c r="L3500" s="1"/>
      <c r="M3500" s="548"/>
      <c r="N3500" s="548"/>
    </row>
    <row r="3501" spans="2:14" s="5" customFormat="1" ht="47.25">
      <c r="B3501" s="1"/>
      <c r="C3501" s="459">
        <v>9346</v>
      </c>
      <c r="D3501" s="461" t="s">
        <v>3566</v>
      </c>
      <c r="E3501" s="463" t="s">
        <v>125</v>
      </c>
      <c r="F3501" s="465">
        <v>9169</v>
      </c>
      <c r="G3501" s="288" t="s">
        <v>117</v>
      </c>
      <c r="H3501" s="288"/>
      <c r="I3501" s="1"/>
      <c r="J3501" s="549"/>
      <c r="K3501" s="10"/>
      <c r="L3501" s="1"/>
      <c r="M3501" s="548"/>
      <c r="N3501" s="548"/>
    </row>
    <row r="3502" spans="2:14" s="5" customFormat="1" ht="47.25">
      <c r="B3502" s="1"/>
      <c r="C3502" s="459">
        <v>9347</v>
      </c>
      <c r="D3502" s="461" t="s">
        <v>3567</v>
      </c>
      <c r="E3502" s="463" t="s">
        <v>125</v>
      </c>
      <c r="F3502" s="465">
        <v>8569</v>
      </c>
      <c r="G3502" s="288" t="s">
        <v>117</v>
      </c>
      <c r="H3502" s="288"/>
      <c r="I3502" s="1"/>
      <c r="J3502" s="549"/>
      <c r="K3502" s="10"/>
      <c r="L3502" s="1"/>
      <c r="M3502" s="548"/>
      <c r="N3502" s="548"/>
    </row>
    <row r="3503" spans="2:14" s="5" customFormat="1" ht="31.5">
      <c r="B3503" s="1"/>
      <c r="C3503" s="459">
        <v>9348</v>
      </c>
      <c r="D3503" s="461" t="s">
        <v>3568</v>
      </c>
      <c r="E3503" s="463" t="s">
        <v>125</v>
      </c>
      <c r="F3503" s="465">
        <v>5632</v>
      </c>
      <c r="G3503" s="288" t="s">
        <v>117</v>
      </c>
      <c r="H3503" s="288"/>
      <c r="I3503" s="1"/>
      <c r="J3503" s="549"/>
      <c r="K3503" s="10"/>
      <c r="L3503" s="1"/>
      <c r="M3503" s="548"/>
      <c r="N3503" s="548"/>
    </row>
    <row r="3504" spans="2:14" s="5" customFormat="1" ht="31.5">
      <c r="B3504" s="1"/>
      <c r="C3504" s="459">
        <v>9349</v>
      </c>
      <c r="D3504" s="461" t="s">
        <v>3569</v>
      </c>
      <c r="E3504" s="463" t="s">
        <v>116</v>
      </c>
      <c r="F3504" s="465">
        <v>22034</v>
      </c>
      <c r="G3504" s="288" t="s">
        <v>117</v>
      </c>
      <c r="H3504" s="288"/>
      <c r="I3504" s="1"/>
      <c r="J3504" s="549"/>
      <c r="K3504" s="10"/>
      <c r="L3504" s="1"/>
      <c r="M3504" s="548"/>
      <c r="N3504" s="548"/>
    </row>
    <row r="3505" spans="2:14" s="5" customFormat="1" ht="63">
      <c r="B3505" s="1"/>
      <c r="C3505" s="459">
        <v>9350</v>
      </c>
      <c r="D3505" s="461" t="s">
        <v>3570</v>
      </c>
      <c r="E3505" s="463" t="s">
        <v>125</v>
      </c>
      <c r="F3505" s="465">
        <v>2519407</v>
      </c>
      <c r="G3505" s="288" t="s">
        <v>117</v>
      </c>
      <c r="H3505" s="288"/>
      <c r="I3505" s="1"/>
      <c r="J3505" s="549"/>
      <c r="K3505" s="10"/>
      <c r="L3505" s="1"/>
      <c r="M3505" s="548"/>
      <c r="N3505" s="548"/>
    </row>
    <row r="3506" spans="2:14" s="5" customFormat="1" ht="47.25">
      <c r="B3506" s="1"/>
      <c r="C3506" s="459">
        <v>9351</v>
      </c>
      <c r="D3506" s="461" t="s">
        <v>3571</v>
      </c>
      <c r="E3506" s="463" t="s">
        <v>125</v>
      </c>
      <c r="F3506" s="465">
        <v>11929571</v>
      </c>
      <c r="G3506" s="288" t="s">
        <v>117</v>
      </c>
      <c r="H3506" s="288"/>
      <c r="I3506" s="1"/>
      <c r="J3506" s="549"/>
      <c r="K3506" s="10"/>
      <c r="L3506" s="1"/>
      <c r="M3506" s="548"/>
      <c r="N3506" s="548"/>
    </row>
    <row r="3507" spans="2:14" s="5" customFormat="1" ht="47.25">
      <c r="B3507" s="1"/>
      <c r="C3507" s="459">
        <v>9352</v>
      </c>
      <c r="D3507" s="461" t="s">
        <v>3572</v>
      </c>
      <c r="E3507" s="463" t="s">
        <v>125</v>
      </c>
      <c r="F3507" s="465">
        <v>172638512</v>
      </c>
      <c r="G3507" s="288" t="s">
        <v>117</v>
      </c>
      <c r="H3507" s="288"/>
      <c r="I3507" s="1"/>
      <c r="J3507" s="549"/>
      <c r="K3507" s="10"/>
      <c r="L3507" s="1"/>
      <c r="M3507" s="548"/>
      <c r="N3507" s="548"/>
    </row>
    <row r="3508" spans="2:14" s="5" customFormat="1" ht="47.25">
      <c r="B3508" s="1"/>
      <c r="C3508" s="459">
        <v>9353</v>
      </c>
      <c r="D3508" s="461" t="s">
        <v>3573</v>
      </c>
      <c r="E3508" s="463" t="s">
        <v>125</v>
      </c>
      <c r="F3508" s="465">
        <v>150910</v>
      </c>
      <c r="G3508" s="288" t="s">
        <v>117</v>
      </c>
      <c r="H3508" s="288"/>
      <c r="I3508" s="1"/>
      <c r="J3508" s="549"/>
      <c r="K3508" s="10"/>
      <c r="L3508" s="1"/>
      <c r="M3508" s="548"/>
      <c r="N3508" s="548"/>
    </row>
    <row r="3509" spans="2:14" s="5" customFormat="1" ht="78.75">
      <c r="B3509" s="1"/>
      <c r="C3509" s="459">
        <v>9354</v>
      </c>
      <c r="D3509" s="461" t="s">
        <v>3574</v>
      </c>
      <c r="E3509" s="463" t="s">
        <v>125</v>
      </c>
      <c r="F3509" s="465">
        <v>10894</v>
      </c>
      <c r="G3509" s="288" t="s">
        <v>117</v>
      </c>
      <c r="H3509" s="288"/>
      <c r="I3509" s="1"/>
      <c r="J3509" s="549"/>
      <c r="K3509" s="10"/>
      <c r="L3509" s="1"/>
      <c r="M3509" s="548"/>
      <c r="N3509" s="548"/>
    </row>
    <row r="3510" spans="2:14" s="5" customFormat="1" ht="47.25">
      <c r="B3510" s="1"/>
      <c r="C3510" s="459">
        <v>9355</v>
      </c>
      <c r="D3510" s="461" t="s">
        <v>3575</v>
      </c>
      <c r="E3510" s="463" t="s">
        <v>125</v>
      </c>
      <c r="F3510" s="465">
        <v>6673</v>
      </c>
      <c r="G3510" s="288" t="s">
        <v>117</v>
      </c>
      <c r="H3510" s="288"/>
      <c r="I3510" s="1"/>
      <c r="J3510" s="549"/>
      <c r="K3510" s="10"/>
      <c r="L3510" s="1"/>
      <c r="M3510" s="548"/>
      <c r="N3510" s="548"/>
    </row>
    <row r="3511" spans="2:14" s="5" customFormat="1" ht="31.5">
      <c r="B3511" s="1"/>
      <c r="C3511" s="459">
        <v>9356</v>
      </c>
      <c r="D3511" s="461" t="s">
        <v>3576</v>
      </c>
      <c r="E3511" s="463" t="s">
        <v>125</v>
      </c>
      <c r="F3511" s="465">
        <v>8102</v>
      </c>
      <c r="G3511" s="288" t="s">
        <v>117</v>
      </c>
      <c r="H3511" s="288"/>
      <c r="I3511" s="1"/>
      <c r="J3511" s="549"/>
      <c r="K3511" s="10"/>
      <c r="L3511" s="1"/>
      <c r="M3511" s="548"/>
      <c r="N3511" s="548"/>
    </row>
    <row r="3512" spans="2:14" s="5" customFormat="1" ht="47.25">
      <c r="B3512" s="1"/>
      <c r="C3512" s="459">
        <v>9357</v>
      </c>
      <c r="D3512" s="461" t="s">
        <v>3577</v>
      </c>
      <c r="E3512" s="463" t="s">
        <v>116</v>
      </c>
      <c r="F3512" s="465">
        <v>59005</v>
      </c>
      <c r="G3512" s="288" t="s">
        <v>117</v>
      </c>
      <c r="H3512" s="288"/>
      <c r="I3512" s="1"/>
      <c r="J3512" s="549"/>
      <c r="K3512" s="10"/>
      <c r="L3512" s="1"/>
      <c r="M3512" s="548"/>
      <c r="N3512" s="548"/>
    </row>
    <row r="3513" spans="2:14" s="5" customFormat="1" ht="47.25">
      <c r="B3513" s="1"/>
      <c r="C3513" s="459">
        <v>9358</v>
      </c>
      <c r="D3513" s="461" t="s">
        <v>3578</v>
      </c>
      <c r="E3513" s="463" t="s">
        <v>125</v>
      </c>
      <c r="F3513" s="465">
        <v>7501</v>
      </c>
      <c r="G3513" s="288" t="s">
        <v>117</v>
      </c>
      <c r="H3513" s="288"/>
      <c r="I3513" s="1"/>
      <c r="J3513" s="549"/>
      <c r="K3513" s="10"/>
      <c r="L3513" s="1"/>
      <c r="M3513" s="548"/>
      <c r="N3513" s="548"/>
    </row>
    <row r="3514" spans="2:14" s="5" customFormat="1" ht="47.25">
      <c r="B3514" s="1"/>
      <c r="C3514" s="459">
        <v>9359</v>
      </c>
      <c r="D3514" s="461" t="s">
        <v>3579</v>
      </c>
      <c r="E3514" s="463" t="s">
        <v>116</v>
      </c>
      <c r="F3514" s="465">
        <v>83587</v>
      </c>
      <c r="G3514" s="288" t="s">
        <v>117</v>
      </c>
      <c r="H3514" s="288"/>
      <c r="I3514" s="1"/>
      <c r="J3514" s="549"/>
      <c r="K3514" s="10"/>
      <c r="L3514" s="1"/>
      <c r="M3514" s="548"/>
      <c r="N3514" s="548"/>
    </row>
    <row r="3515" spans="2:14" s="5" customFormat="1" ht="63">
      <c r="B3515" s="1"/>
      <c r="C3515" s="459">
        <v>9360</v>
      </c>
      <c r="D3515" s="461" t="s">
        <v>3580</v>
      </c>
      <c r="E3515" s="463" t="s">
        <v>116</v>
      </c>
      <c r="F3515" s="465">
        <v>127658</v>
      </c>
      <c r="G3515" s="288" t="s">
        <v>117</v>
      </c>
      <c r="H3515" s="288"/>
      <c r="I3515" s="1"/>
      <c r="J3515" s="549"/>
      <c r="K3515" s="10"/>
      <c r="L3515" s="1"/>
      <c r="M3515" s="548"/>
      <c r="N3515" s="548"/>
    </row>
    <row r="3516" spans="2:14" s="5" customFormat="1" ht="31.5">
      <c r="B3516" s="1"/>
      <c r="C3516" s="459">
        <v>9361</v>
      </c>
      <c r="D3516" s="461" t="s">
        <v>3581</v>
      </c>
      <c r="E3516" s="463" t="s">
        <v>125</v>
      </c>
      <c r="F3516" s="465">
        <v>78292</v>
      </c>
      <c r="G3516" s="288" t="s">
        <v>117</v>
      </c>
      <c r="H3516" s="288"/>
      <c r="I3516" s="1"/>
      <c r="J3516" s="549"/>
      <c r="K3516" s="10"/>
      <c r="L3516" s="1"/>
      <c r="M3516" s="548"/>
      <c r="N3516" s="548"/>
    </row>
    <row r="3517" spans="2:14" s="5" customFormat="1" ht="47.25">
      <c r="B3517" s="1"/>
      <c r="C3517" s="459">
        <v>9362</v>
      </c>
      <c r="D3517" s="461" t="s">
        <v>3582</v>
      </c>
      <c r="E3517" s="463" t="s">
        <v>116</v>
      </c>
      <c r="F3517" s="465">
        <v>14455</v>
      </c>
      <c r="G3517" s="288" t="s">
        <v>117</v>
      </c>
      <c r="H3517" s="288"/>
      <c r="I3517" s="1"/>
      <c r="J3517" s="549"/>
      <c r="K3517" s="10"/>
      <c r="L3517" s="1"/>
      <c r="M3517" s="548"/>
      <c r="N3517" s="548"/>
    </row>
    <row r="3518" spans="2:14" s="5" customFormat="1" ht="47.25">
      <c r="B3518" s="1"/>
      <c r="C3518" s="459">
        <v>9363</v>
      </c>
      <c r="D3518" s="461" t="s">
        <v>3583</v>
      </c>
      <c r="E3518" s="463" t="s">
        <v>122</v>
      </c>
      <c r="F3518" s="465">
        <v>53474</v>
      </c>
      <c r="G3518" s="288" t="s">
        <v>117</v>
      </c>
      <c r="H3518" s="288"/>
      <c r="I3518" s="1"/>
      <c r="J3518" s="549"/>
      <c r="K3518" s="10"/>
      <c r="L3518" s="1"/>
      <c r="M3518" s="548"/>
      <c r="N3518" s="548"/>
    </row>
    <row r="3519" spans="2:14" s="5" customFormat="1" ht="47.25">
      <c r="B3519" s="1"/>
      <c r="C3519" s="459">
        <v>9364</v>
      </c>
      <c r="D3519" s="461" t="s">
        <v>3584</v>
      </c>
      <c r="E3519" s="463" t="s">
        <v>125</v>
      </c>
      <c r="F3519" s="465">
        <v>390137</v>
      </c>
      <c r="G3519" s="288" t="s">
        <v>117</v>
      </c>
      <c r="H3519" s="288"/>
      <c r="I3519" s="1"/>
      <c r="J3519" s="549"/>
      <c r="K3519" s="10"/>
      <c r="L3519" s="1"/>
      <c r="M3519" s="548"/>
      <c r="N3519" s="548"/>
    </row>
    <row r="3520" spans="2:14" s="5" customFormat="1" ht="31.5">
      <c r="B3520" s="1"/>
      <c r="C3520" s="459">
        <v>9365</v>
      </c>
      <c r="D3520" s="461" t="s">
        <v>3585</v>
      </c>
      <c r="E3520" s="463" t="s">
        <v>125</v>
      </c>
      <c r="F3520" s="465">
        <v>74278</v>
      </c>
      <c r="G3520" s="288" t="s">
        <v>117</v>
      </c>
      <c r="H3520" s="288"/>
      <c r="I3520" s="1"/>
      <c r="J3520" s="549"/>
      <c r="K3520" s="10"/>
      <c r="L3520" s="1"/>
      <c r="M3520" s="548"/>
      <c r="N3520" s="548"/>
    </row>
    <row r="3521" spans="2:14" s="5" customFormat="1" ht="47.25">
      <c r="B3521" s="1"/>
      <c r="C3521" s="459">
        <v>9366</v>
      </c>
      <c r="D3521" s="461" t="s">
        <v>3586</v>
      </c>
      <c r="E3521" s="463" t="s">
        <v>125</v>
      </c>
      <c r="F3521" s="465">
        <v>10001</v>
      </c>
      <c r="G3521" s="288" t="s">
        <v>117</v>
      </c>
      <c r="H3521" s="288"/>
      <c r="I3521" s="1"/>
      <c r="J3521" s="549"/>
      <c r="K3521" s="10"/>
      <c r="L3521" s="1"/>
      <c r="M3521" s="548"/>
      <c r="N3521" s="548"/>
    </row>
    <row r="3522" spans="2:14" s="5" customFormat="1" ht="94.5">
      <c r="B3522" s="1"/>
      <c r="C3522" s="459">
        <v>9367</v>
      </c>
      <c r="D3522" s="461" t="s">
        <v>3587</v>
      </c>
      <c r="E3522" s="463" t="s">
        <v>125</v>
      </c>
      <c r="F3522" s="465">
        <v>833000</v>
      </c>
      <c r="G3522" s="288" t="s">
        <v>117</v>
      </c>
      <c r="H3522" s="288"/>
      <c r="I3522" s="1"/>
      <c r="J3522" s="549"/>
      <c r="K3522" s="10"/>
      <c r="L3522" s="1"/>
      <c r="M3522" s="548"/>
      <c r="N3522" s="548"/>
    </row>
    <row r="3523" spans="2:14" s="5" customFormat="1" ht="78.75">
      <c r="B3523" s="1"/>
      <c r="C3523" s="459">
        <v>9368</v>
      </c>
      <c r="D3523" s="461" t="s">
        <v>3588</v>
      </c>
      <c r="E3523" s="463" t="s">
        <v>125</v>
      </c>
      <c r="F3523" s="465">
        <v>1130500</v>
      </c>
      <c r="G3523" s="288" t="s">
        <v>117</v>
      </c>
      <c r="H3523" s="288"/>
      <c r="I3523" s="1"/>
      <c r="J3523" s="549"/>
      <c r="K3523" s="10"/>
      <c r="L3523" s="1"/>
      <c r="M3523" s="548"/>
      <c r="N3523" s="548"/>
    </row>
    <row r="3524" spans="2:14" s="5" customFormat="1" ht="47.25">
      <c r="B3524" s="1"/>
      <c r="C3524" s="459">
        <v>9369</v>
      </c>
      <c r="D3524" s="461" t="s">
        <v>3589</v>
      </c>
      <c r="E3524" s="463" t="s">
        <v>125</v>
      </c>
      <c r="F3524" s="465">
        <v>28287</v>
      </c>
      <c r="G3524" s="288" t="s">
        <v>117</v>
      </c>
      <c r="H3524" s="288"/>
      <c r="I3524" s="1"/>
      <c r="J3524" s="549"/>
      <c r="K3524" s="10"/>
      <c r="L3524" s="1"/>
      <c r="M3524" s="548"/>
      <c r="N3524" s="548"/>
    </row>
    <row r="3525" spans="2:14" s="5" customFormat="1" ht="47.25">
      <c r="B3525" s="1"/>
      <c r="C3525" s="459">
        <v>9370</v>
      </c>
      <c r="D3525" s="461" t="s">
        <v>3590</v>
      </c>
      <c r="E3525" s="463" t="s">
        <v>125</v>
      </c>
      <c r="F3525" s="465">
        <v>25289</v>
      </c>
      <c r="G3525" s="288" t="s">
        <v>117</v>
      </c>
      <c r="H3525" s="288"/>
      <c r="I3525" s="1"/>
      <c r="J3525" s="549"/>
      <c r="K3525" s="10"/>
      <c r="L3525" s="1"/>
      <c r="M3525" s="548"/>
      <c r="N3525" s="548"/>
    </row>
    <row r="3526" spans="2:14" s="5" customFormat="1" ht="47.25">
      <c r="B3526" s="1"/>
      <c r="C3526" s="459">
        <v>9371</v>
      </c>
      <c r="D3526" s="461" t="s">
        <v>3591</v>
      </c>
      <c r="E3526" s="463" t="s">
        <v>125</v>
      </c>
      <c r="F3526" s="465">
        <v>32607</v>
      </c>
      <c r="G3526" s="288" t="s">
        <v>117</v>
      </c>
      <c r="H3526" s="288"/>
      <c r="I3526" s="1"/>
      <c r="J3526" s="549"/>
      <c r="K3526" s="10"/>
      <c r="L3526" s="1"/>
      <c r="M3526" s="548"/>
      <c r="N3526" s="548"/>
    </row>
    <row r="3527" spans="2:14" s="5" customFormat="1" ht="78.75">
      <c r="B3527" s="1"/>
      <c r="C3527" s="459">
        <v>9372</v>
      </c>
      <c r="D3527" s="461" t="s">
        <v>3592</v>
      </c>
      <c r="E3527" s="463" t="s">
        <v>122</v>
      </c>
      <c r="F3527" s="465">
        <v>914999</v>
      </c>
      <c r="G3527" s="288" t="s">
        <v>117</v>
      </c>
      <c r="H3527" s="288"/>
      <c r="I3527" s="1"/>
      <c r="J3527" s="549"/>
      <c r="K3527" s="10"/>
      <c r="L3527" s="1"/>
      <c r="M3527" s="548"/>
      <c r="N3527" s="548"/>
    </row>
    <row r="3528" spans="2:14" s="5" customFormat="1" ht="110.25">
      <c r="B3528" s="1"/>
      <c r="C3528" s="459">
        <v>9373</v>
      </c>
      <c r="D3528" s="461" t="s">
        <v>3593</v>
      </c>
      <c r="E3528" s="463" t="s">
        <v>125</v>
      </c>
      <c r="F3528" s="465">
        <v>3099220</v>
      </c>
      <c r="G3528" s="288" t="s">
        <v>117</v>
      </c>
      <c r="H3528" s="288"/>
      <c r="I3528" s="1"/>
      <c r="J3528" s="549"/>
      <c r="K3528" s="10"/>
      <c r="L3528" s="1"/>
      <c r="M3528" s="548"/>
      <c r="N3528" s="548"/>
    </row>
    <row r="3529" spans="2:14" s="5" customFormat="1" ht="283.5">
      <c r="B3529" s="1"/>
      <c r="C3529" s="459">
        <v>9374</v>
      </c>
      <c r="D3529" s="461" t="s">
        <v>3594</v>
      </c>
      <c r="E3529" s="463" t="s">
        <v>125</v>
      </c>
      <c r="F3529" s="465">
        <v>68030416</v>
      </c>
      <c r="G3529" s="288" t="s">
        <v>117</v>
      </c>
      <c r="H3529" s="288"/>
      <c r="I3529" s="1"/>
      <c r="J3529" s="549"/>
      <c r="K3529" s="10"/>
      <c r="L3529" s="1"/>
      <c r="M3529" s="548"/>
      <c r="N3529" s="548"/>
    </row>
    <row r="3530" spans="2:14" s="5" customFormat="1" ht="283.5">
      <c r="B3530" s="1"/>
      <c r="C3530" s="459">
        <v>9375</v>
      </c>
      <c r="D3530" s="461" t="s">
        <v>3595</v>
      </c>
      <c r="E3530" s="463" t="s">
        <v>125</v>
      </c>
      <c r="F3530" s="465">
        <v>80354994</v>
      </c>
      <c r="G3530" s="288" t="s">
        <v>117</v>
      </c>
      <c r="H3530" s="288"/>
      <c r="I3530" s="1"/>
      <c r="J3530" s="549"/>
      <c r="K3530" s="10"/>
      <c r="L3530" s="1"/>
      <c r="M3530" s="548"/>
      <c r="N3530" s="548"/>
    </row>
    <row r="3531" spans="2:14" s="5" customFormat="1" ht="283.5">
      <c r="B3531" s="1"/>
      <c r="C3531" s="459">
        <v>9376</v>
      </c>
      <c r="D3531" s="461" t="s">
        <v>3596</v>
      </c>
      <c r="E3531" s="463" t="s">
        <v>125</v>
      </c>
      <c r="F3531" s="465">
        <v>46006099</v>
      </c>
      <c r="G3531" s="288" t="s">
        <v>117</v>
      </c>
      <c r="H3531" s="288"/>
      <c r="I3531" s="1"/>
      <c r="J3531" s="549"/>
      <c r="K3531" s="10"/>
      <c r="L3531" s="1"/>
      <c r="M3531" s="548"/>
      <c r="N3531" s="548"/>
    </row>
    <row r="3532" spans="2:14" s="5" customFormat="1" ht="173.25">
      <c r="B3532" s="1"/>
      <c r="C3532" s="459">
        <v>9377</v>
      </c>
      <c r="D3532" s="461" t="s">
        <v>3597</v>
      </c>
      <c r="E3532" s="463" t="s">
        <v>122</v>
      </c>
      <c r="F3532" s="465">
        <v>4282936</v>
      </c>
      <c r="G3532" s="288" t="s">
        <v>117</v>
      </c>
      <c r="H3532" s="288"/>
      <c r="I3532" s="1"/>
      <c r="J3532" s="549"/>
      <c r="K3532" s="10"/>
      <c r="L3532" s="1"/>
      <c r="M3532" s="548"/>
      <c r="N3532" s="548"/>
    </row>
    <row r="3533" spans="2:14" s="5" customFormat="1" ht="173.25">
      <c r="B3533" s="1"/>
      <c r="C3533" s="459">
        <v>9378</v>
      </c>
      <c r="D3533" s="461" t="s">
        <v>3598</v>
      </c>
      <c r="E3533" s="463" t="s">
        <v>125</v>
      </c>
      <c r="F3533" s="465">
        <v>7486679</v>
      </c>
      <c r="G3533" s="288" t="s">
        <v>117</v>
      </c>
      <c r="H3533" s="288"/>
      <c r="I3533" s="1"/>
      <c r="J3533" s="549"/>
      <c r="K3533" s="10"/>
      <c r="L3533" s="1"/>
      <c r="M3533" s="548"/>
      <c r="N3533" s="548"/>
    </row>
    <row r="3534" spans="2:14" s="5" customFormat="1" ht="94.5">
      <c r="B3534" s="1"/>
      <c r="C3534" s="459">
        <v>9379</v>
      </c>
      <c r="D3534" s="461" t="s">
        <v>3599</v>
      </c>
      <c r="E3534" s="463" t="s">
        <v>125</v>
      </c>
      <c r="F3534" s="465">
        <v>2952647</v>
      </c>
      <c r="G3534" s="288" t="s">
        <v>117</v>
      </c>
      <c r="H3534" s="288"/>
      <c r="I3534" s="1"/>
      <c r="J3534" s="549"/>
      <c r="K3534" s="10"/>
      <c r="L3534" s="1"/>
      <c r="M3534" s="548"/>
      <c r="N3534" s="548"/>
    </row>
    <row r="3535" spans="2:14" s="5" customFormat="1" ht="173.25">
      <c r="B3535" s="1"/>
      <c r="C3535" s="459">
        <v>9380</v>
      </c>
      <c r="D3535" s="461" t="s">
        <v>3600</v>
      </c>
      <c r="E3535" s="463" t="s">
        <v>122</v>
      </c>
      <c r="F3535" s="465">
        <v>5350874</v>
      </c>
      <c r="G3535" s="288" t="s">
        <v>117</v>
      </c>
      <c r="H3535" s="288"/>
      <c r="I3535" s="1"/>
      <c r="J3535" s="549"/>
      <c r="K3535" s="10"/>
      <c r="L3535" s="1"/>
      <c r="M3535" s="548"/>
      <c r="N3535" s="548"/>
    </row>
    <row r="3536" spans="2:14" s="5" customFormat="1" ht="94.5">
      <c r="B3536" s="1"/>
      <c r="C3536" s="459">
        <v>9381</v>
      </c>
      <c r="D3536" s="461" t="s">
        <v>3601</v>
      </c>
      <c r="E3536" s="463" t="s">
        <v>125</v>
      </c>
      <c r="F3536" s="465">
        <v>3290332</v>
      </c>
      <c r="G3536" s="288" t="s">
        <v>117</v>
      </c>
      <c r="H3536" s="288"/>
      <c r="I3536" s="1"/>
      <c r="J3536" s="549"/>
      <c r="K3536" s="10"/>
      <c r="L3536" s="1"/>
      <c r="M3536" s="548"/>
      <c r="N3536" s="548"/>
    </row>
    <row r="3537" spans="2:14" s="5" customFormat="1" ht="47.25">
      <c r="B3537" s="1"/>
      <c r="C3537" s="459">
        <v>9382</v>
      </c>
      <c r="D3537" s="461" t="s">
        <v>3602</v>
      </c>
      <c r="E3537" s="463" t="s">
        <v>125</v>
      </c>
      <c r="F3537" s="465">
        <v>301260703</v>
      </c>
      <c r="G3537" s="288" t="s">
        <v>117</v>
      </c>
      <c r="H3537" s="288"/>
      <c r="I3537" s="1"/>
      <c r="J3537" s="549"/>
      <c r="K3537" s="10"/>
      <c r="L3537" s="1"/>
      <c r="M3537" s="548"/>
      <c r="N3537" s="548"/>
    </row>
    <row r="3538" spans="2:14" s="5" customFormat="1" ht="47.25">
      <c r="B3538" s="1"/>
      <c r="C3538" s="459">
        <v>9383</v>
      </c>
      <c r="D3538" s="461" t="s">
        <v>3603</v>
      </c>
      <c r="E3538" s="463" t="s">
        <v>125</v>
      </c>
      <c r="F3538" s="465">
        <v>147288504</v>
      </c>
      <c r="G3538" s="288" t="s">
        <v>117</v>
      </c>
      <c r="H3538" s="288"/>
      <c r="I3538" s="1"/>
      <c r="J3538" s="549"/>
      <c r="K3538" s="10"/>
      <c r="L3538" s="1"/>
      <c r="M3538" s="548"/>
      <c r="N3538" s="548"/>
    </row>
    <row r="3539" spans="2:14" s="5" customFormat="1" ht="173.25">
      <c r="B3539" s="1"/>
      <c r="C3539" s="459">
        <v>9384</v>
      </c>
      <c r="D3539" s="461" t="s">
        <v>3604</v>
      </c>
      <c r="E3539" s="463" t="s">
        <v>122</v>
      </c>
      <c r="F3539" s="465">
        <v>781527</v>
      </c>
      <c r="G3539" s="288" t="s">
        <v>117</v>
      </c>
      <c r="H3539" s="288"/>
      <c r="I3539" s="1"/>
      <c r="J3539" s="549"/>
      <c r="K3539" s="10"/>
      <c r="L3539" s="1"/>
      <c r="M3539" s="548"/>
      <c r="N3539" s="548"/>
    </row>
    <row r="3540" spans="2:14" s="5" customFormat="1" ht="204.75">
      <c r="B3540" s="1"/>
      <c r="C3540" s="459">
        <v>9385</v>
      </c>
      <c r="D3540" s="461" t="s">
        <v>3605</v>
      </c>
      <c r="E3540" s="463" t="s">
        <v>122</v>
      </c>
      <c r="F3540" s="465">
        <v>1427783</v>
      </c>
      <c r="G3540" s="288" t="s">
        <v>117</v>
      </c>
      <c r="H3540" s="288"/>
      <c r="I3540" s="1"/>
      <c r="J3540" s="549"/>
      <c r="K3540" s="10"/>
      <c r="L3540" s="1"/>
      <c r="M3540" s="548"/>
      <c r="N3540" s="548"/>
    </row>
    <row r="3541" spans="2:14" s="5" customFormat="1" ht="47.25">
      <c r="B3541" s="1"/>
      <c r="C3541" s="459">
        <v>9386</v>
      </c>
      <c r="D3541" s="461" t="s">
        <v>3606</v>
      </c>
      <c r="E3541" s="463" t="s">
        <v>122</v>
      </c>
      <c r="F3541" s="465">
        <v>728763</v>
      </c>
      <c r="G3541" s="288" t="s">
        <v>117</v>
      </c>
      <c r="H3541" s="288"/>
      <c r="I3541" s="1"/>
      <c r="J3541" s="549"/>
      <c r="K3541" s="10"/>
      <c r="L3541" s="1"/>
      <c r="M3541" s="548"/>
      <c r="N3541" s="548"/>
    </row>
    <row r="3542" spans="2:14" s="5" customFormat="1" ht="47.25">
      <c r="B3542" s="1"/>
      <c r="C3542" s="459">
        <v>9387</v>
      </c>
      <c r="D3542" s="461" t="s">
        <v>3607</v>
      </c>
      <c r="E3542" s="463" t="s">
        <v>125</v>
      </c>
      <c r="F3542" s="465">
        <v>30940376</v>
      </c>
      <c r="G3542" s="288" t="s">
        <v>117</v>
      </c>
      <c r="H3542" s="288"/>
      <c r="I3542" s="1"/>
      <c r="J3542" s="549"/>
      <c r="K3542" s="10"/>
      <c r="L3542" s="1"/>
      <c r="M3542" s="548"/>
      <c r="N3542" s="548"/>
    </row>
    <row r="3543" spans="2:14" s="5" customFormat="1" ht="47.25">
      <c r="B3543" s="1"/>
      <c r="C3543" s="459">
        <v>9388</v>
      </c>
      <c r="D3543" s="461" t="s">
        <v>3608</v>
      </c>
      <c r="E3543" s="463" t="s">
        <v>125</v>
      </c>
      <c r="F3543" s="465">
        <v>62334154</v>
      </c>
      <c r="G3543" s="288" t="s">
        <v>117</v>
      </c>
      <c r="H3543" s="288"/>
      <c r="I3543" s="1"/>
      <c r="J3543" s="549"/>
      <c r="K3543" s="10"/>
      <c r="L3543" s="1"/>
      <c r="M3543" s="548"/>
      <c r="N3543" s="548"/>
    </row>
    <row r="3544" spans="2:14" s="5" customFormat="1" ht="47.25">
      <c r="B3544" s="1"/>
      <c r="C3544" s="459">
        <v>9389</v>
      </c>
      <c r="D3544" s="461" t="s">
        <v>3609</v>
      </c>
      <c r="E3544" s="463" t="s">
        <v>125</v>
      </c>
      <c r="F3544" s="465">
        <v>18371</v>
      </c>
      <c r="G3544" s="288" t="s">
        <v>117</v>
      </c>
      <c r="H3544" s="288"/>
      <c r="I3544" s="1"/>
      <c r="J3544" s="549"/>
      <c r="K3544" s="10"/>
      <c r="L3544" s="1"/>
      <c r="M3544" s="548"/>
      <c r="N3544" s="548"/>
    </row>
    <row r="3545" spans="2:14" s="5" customFormat="1" ht="47.25">
      <c r="B3545" s="1"/>
      <c r="C3545" s="459">
        <v>9390</v>
      </c>
      <c r="D3545" s="461" t="s">
        <v>3610</v>
      </c>
      <c r="E3545" s="463" t="s">
        <v>125</v>
      </c>
      <c r="F3545" s="465">
        <v>21675</v>
      </c>
      <c r="G3545" s="288" t="s">
        <v>117</v>
      </c>
      <c r="H3545" s="288"/>
      <c r="I3545" s="1"/>
      <c r="J3545" s="549"/>
      <c r="K3545" s="10"/>
      <c r="L3545" s="1"/>
      <c r="M3545" s="548"/>
      <c r="N3545" s="548"/>
    </row>
    <row r="3546" spans="2:14" s="5" customFormat="1" ht="31.5">
      <c r="B3546" s="1"/>
      <c r="C3546" s="459">
        <v>9391</v>
      </c>
      <c r="D3546" s="461" t="s">
        <v>3611</v>
      </c>
      <c r="E3546" s="463" t="s">
        <v>125</v>
      </c>
      <c r="F3546" s="465">
        <v>311045</v>
      </c>
      <c r="G3546" s="288" t="s">
        <v>117</v>
      </c>
      <c r="H3546" s="288"/>
      <c r="I3546" s="1"/>
      <c r="J3546" s="549"/>
      <c r="K3546" s="10"/>
      <c r="L3546" s="1"/>
      <c r="M3546" s="548"/>
      <c r="N3546" s="548"/>
    </row>
    <row r="3547" spans="2:14" s="5" customFormat="1" ht="47.25">
      <c r="B3547" s="1"/>
      <c r="C3547" s="459">
        <v>9392</v>
      </c>
      <c r="D3547" s="461" t="s">
        <v>3612</v>
      </c>
      <c r="E3547" s="463" t="s">
        <v>125</v>
      </c>
      <c r="F3547" s="465">
        <v>37449</v>
      </c>
      <c r="G3547" s="288" t="s">
        <v>117</v>
      </c>
      <c r="H3547" s="288"/>
      <c r="I3547" s="1"/>
      <c r="J3547" s="549"/>
      <c r="K3547" s="10"/>
      <c r="L3547" s="1"/>
      <c r="M3547" s="548"/>
      <c r="N3547" s="548"/>
    </row>
    <row r="3548" spans="2:14" s="5" customFormat="1" ht="47.25">
      <c r="B3548" s="1"/>
      <c r="C3548" s="459">
        <v>9393</v>
      </c>
      <c r="D3548" s="461" t="s">
        <v>3613</v>
      </c>
      <c r="E3548" s="463" t="s">
        <v>125</v>
      </c>
      <c r="F3548" s="465">
        <v>119630</v>
      </c>
      <c r="G3548" s="288" t="s">
        <v>117</v>
      </c>
      <c r="H3548" s="288"/>
      <c r="I3548" s="1"/>
      <c r="J3548" s="549"/>
      <c r="K3548" s="10"/>
      <c r="L3548" s="1"/>
      <c r="M3548" s="548"/>
      <c r="N3548" s="548"/>
    </row>
    <row r="3549" spans="2:14" s="5" customFormat="1" ht="157.5">
      <c r="B3549" s="1"/>
      <c r="C3549" s="459">
        <v>9394</v>
      </c>
      <c r="D3549" s="461" t="s">
        <v>3614</v>
      </c>
      <c r="E3549" s="463" t="s">
        <v>122</v>
      </c>
      <c r="F3549" s="465">
        <v>1510100</v>
      </c>
      <c r="G3549" s="288" t="s">
        <v>117</v>
      </c>
      <c r="H3549" s="288"/>
      <c r="I3549" s="1"/>
      <c r="J3549" s="549"/>
      <c r="K3549" s="10"/>
      <c r="L3549" s="1"/>
      <c r="M3549" s="548"/>
      <c r="N3549" s="548"/>
    </row>
    <row r="3550" spans="2:14" s="5" customFormat="1" ht="150">
      <c r="B3550" s="1"/>
      <c r="C3550" s="31">
        <v>9395</v>
      </c>
      <c r="D3550" s="34" t="s">
        <v>3615</v>
      </c>
      <c r="E3550" s="32" t="s">
        <v>122</v>
      </c>
      <c r="F3550" s="36">
        <v>2325910</v>
      </c>
      <c r="G3550" s="288" t="s">
        <v>117</v>
      </c>
      <c r="H3550" s="288"/>
      <c r="I3550" s="1"/>
      <c r="J3550" s="549"/>
      <c r="K3550" s="10"/>
      <c r="L3550" s="1"/>
      <c r="M3550" s="548"/>
      <c r="N3550" s="548"/>
    </row>
    <row r="3551" spans="2:14" s="5" customFormat="1" ht="135">
      <c r="B3551" s="1"/>
      <c r="C3551" s="31">
        <v>9396</v>
      </c>
      <c r="D3551" s="34" t="s">
        <v>3616</v>
      </c>
      <c r="E3551" s="32" t="s">
        <v>122</v>
      </c>
      <c r="F3551" s="36">
        <v>831954</v>
      </c>
      <c r="G3551" s="288" t="s">
        <v>117</v>
      </c>
      <c r="H3551" s="288"/>
      <c r="I3551" s="1"/>
      <c r="J3551" s="549"/>
      <c r="K3551" s="10"/>
      <c r="L3551" s="1"/>
      <c r="M3551" s="548"/>
      <c r="N3551" s="548"/>
    </row>
    <row r="3552" spans="2:14" s="5" customFormat="1" ht="135">
      <c r="B3552" s="1"/>
      <c r="C3552" s="31">
        <v>9397</v>
      </c>
      <c r="D3552" s="34" t="s">
        <v>3617</v>
      </c>
      <c r="E3552" s="32" t="s">
        <v>122</v>
      </c>
      <c r="F3552" s="36">
        <v>831954</v>
      </c>
      <c r="G3552" s="288" t="s">
        <v>117</v>
      </c>
      <c r="H3552" s="288"/>
      <c r="I3552" s="1"/>
      <c r="J3552" s="549"/>
      <c r="K3552" s="10"/>
      <c r="L3552" s="1"/>
      <c r="M3552" s="548"/>
      <c r="N3552" s="548"/>
    </row>
    <row r="3553" spans="2:14" s="5" customFormat="1" ht="135">
      <c r="B3553" s="1"/>
      <c r="C3553" s="31">
        <v>9398</v>
      </c>
      <c r="D3553" s="34" t="s">
        <v>3618</v>
      </c>
      <c r="E3553" s="32" t="s">
        <v>122</v>
      </c>
      <c r="F3553" s="36">
        <v>900759</v>
      </c>
      <c r="G3553" s="288" t="s">
        <v>117</v>
      </c>
      <c r="H3553" s="288"/>
      <c r="I3553" s="1"/>
      <c r="J3553" s="549"/>
      <c r="K3553" s="10"/>
      <c r="L3553" s="1"/>
      <c r="M3553" s="548"/>
      <c r="N3553" s="548"/>
    </row>
    <row r="3554" spans="2:14" s="5" customFormat="1" ht="75">
      <c r="B3554" s="1"/>
      <c r="C3554" s="31">
        <v>9399</v>
      </c>
      <c r="D3554" s="34" t="s">
        <v>3619</v>
      </c>
      <c r="E3554" s="32" t="s">
        <v>122</v>
      </c>
      <c r="F3554" s="36">
        <v>7581</v>
      </c>
      <c r="G3554" s="288" t="s">
        <v>117</v>
      </c>
      <c r="H3554" s="288"/>
      <c r="I3554" s="1"/>
      <c r="J3554" s="549"/>
      <c r="K3554" s="10"/>
      <c r="L3554" s="1"/>
      <c r="M3554" s="548"/>
      <c r="N3554" s="548"/>
    </row>
    <row r="3555" spans="2:14" s="5" customFormat="1" ht="45">
      <c r="B3555" s="1"/>
      <c r="C3555" s="31">
        <v>9400</v>
      </c>
      <c r="D3555" s="34" t="s">
        <v>3620</v>
      </c>
      <c r="E3555" s="32" t="s">
        <v>125</v>
      </c>
      <c r="F3555" s="36">
        <v>86407</v>
      </c>
      <c r="G3555" s="288" t="s">
        <v>117</v>
      </c>
      <c r="H3555" s="288"/>
      <c r="I3555" s="1"/>
      <c r="J3555" s="549"/>
      <c r="K3555" s="10"/>
      <c r="L3555" s="1"/>
      <c r="M3555" s="548"/>
      <c r="N3555" s="548"/>
    </row>
    <row r="3556" spans="2:14" s="5" customFormat="1" ht="45">
      <c r="B3556" s="1"/>
      <c r="C3556" s="31">
        <v>9401</v>
      </c>
      <c r="D3556" s="34" t="s">
        <v>3621</v>
      </c>
      <c r="E3556" s="32" t="s">
        <v>125</v>
      </c>
      <c r="F3556" s="36">
        <v>108406</v>
      </c>
      <c r="G3556" s="288" t="s">
        <v>117</v>
      </c>
      <c r="H3556" s="288"/>
      <c r="I3556" s="1"/>
      <c r="J3556" s="549"/>
      <c r="K3556" s="10"/>
      <c r="L3556" s="1"/>
      <c r="M3556" s="548"/>
      <c r="N3556" s="548"/>
    </row>
    <row r="3557" spans="2:14" s="5" customFormat="1" ht="30">
      <c r="B3557" s="1"/>
      <c r="C3557" s="31">
        <v>9402</v>
      </c>
      <c r="D3557" s="34" t="s">
        <v>3622</v>
      </c>
      <c r="E3557" s="32" t="s">
        <v>125</v>
      </c>
      <c r="F3557" s="36">
        <v>522371</v>
      </c>
      <c r="G3557" s="288" t="s">
        <v>117</v>
      </c>
      <c r="H3557" s="288"/>
      <c r="I3557" s="1"/>
      <c r="J3557" s="549"/>
      <c r="K3557" s="10"/>
      <c r="L3557" s="1"/>
      <c r="M3557" s="548"/>
      <c r="N3557" s="548"/>
    </row>
    <row r="3558" spans="2:14" s="5" customFormat="1" ht="30">
      <c r="B3558" s="1"/>
      <c r="C3558" s="31">
        <v>9403</v>
      </c>
      <c r="D3558" s="34" t="s">
        <v>3623</v>
      </c>
      <c r="E3558" s="32" t="s">
        <v>125</v>
      </c>
      <c r="F3558" s="36">
        <v>543672</v>
      </c>
      <c r="G3558" s="288" t="s">
        <v>117</v>
      </c>
      <c r="H3558" s="288"/>
      <c r="I3558" s="1"/>
      <c r="J3558" s="549"/>
      <c r="K3558" s="10"/>
      <c r="L3558" s="1"/>
      <c r="M3558" s="548"/>
      <c r="N3558" s="548"/>
    </row>
    <row r="3559" spans="2:14" s="5" customFormat="1" ht="30">
      <c r="B3559" s="1"/>
      <c r="C3559" s="31">
        <v>9404</v>
      </c>
      <c r="D3559" s="34" t="s">
        <v>3624</v>
      </c>
      <c r="E3559" s="32" t="s">
        <v>125</v>
      </c>
      <c r="F3559" s="36">
        <v>607871</v>
      </c>
      <c r="G3559" s="288" t="s">
        <v>117</v>
      </c>
      <c r="H3559" s="288"/>
      <c r="I3559" s="1"/>
      <c r="J3559" s="549"/>
      <c r="K3559" s="10"/>
      <c r="L3559" s="1"/>
      <c r="M3559" s="548"/>
      <c r="N3559" s="548"/>
    </row>
    <row r="3560" spans="2:14" s="5" customFormat="1" ht="30">
      <c r="B3560" s="1"/>
      <c r="C3560" s="31">
        <v>9405</v>
      </c>
      <c r="D3560" s="34" t="s">
        <v>3625</v>
      </c>
      <c r="E3560" s="32" t="s">
        <v>125</v>
      </c>
      <c r="F3560" s="36">
        <v>448707</v>
      </c>
      <c r="G3560" s="288" t="s">
        <v>117</v>
      </c>
      <c r="H3560" s="288"/>
      <c r="I3560" s="1"/>
      <c r="J3560" s="549"/>
      <c r="K3560" s="10"/>
      <c r="L3560" s="1"/>
      <c r="M3560" s="548"/>
      <c r="N3560" s="548"/>
    </row>
    <row r="3561" spans="2:14" s="5" customFormat="1" ht="30">
      <c r="B3561" s="1"/>
      <c r="C3561" s="31">
        <v>9406</v>
      </c>
      <c r="D3561" s="34" t="s">
        <v>3626</v>
      </c>
      <c r="E3561" s="32" t="s">
        <v>125</v>
      </c>
      <c r="F3561" s="36">
        <v>422601</v>
      </c>
      <c r="G3561" s="288" t="s">
        <v>117</v>
      </c>
      <c r="H3561" s="288"/>
      <c r="I3561" s="1"/>
      <c r="J3561" s="549"/>
      <c r="K3561" s="10"/>
      <c r="L3561" s="1"/>
      <c r="M3561" s="548"/>
      <c r="N3561" s="548"/>
    </row>
    <row r="3562" spans="2:14" s="5" customFormat="1" ht="30">
      <c r="B3562" s="1"/>
      <c r="C3562" s="31">
        <v>9407</v>
      </c>
      <c r="D3562" s="34" t="s">
        <v>3627</v>
      </c>
      <c r="E3562" s="32" t="s">
        <v>125</v>
      </c>
      <c r="F3562" s="36">
        <v>491907</v>
      </c>
      <c r="G3562" s="288" t="s">
        <v>117</v>
      </c>
      <c r="H3562" s="288"/>
      <c r="I3562" s="1"/>
      <c r="J3562" s="549"/>
      <c r="K3562" s="10"/>
      <c r="L3562" s="1"/>
      <c r="M3562" s="548"/>
      <c r="N3562" s="548"/>
    </row>
    <row r="3563" spans="2:14" s="5" customFormat="1" ht="30">
      <c r="B3563" s="1"/>
      <c r="C3563" s="31">
        <v>9408</v>
      </c>
      <c r="D3563" s="34" t="s">
        <v>3628</v>
      </c>
      <c r="E3563" s="32" t="s">
        <v>125</v>
      </c>
      <c r="F3563" s="36">
        <v>454599</v>
      </c>
      <c r="G3563" s="288" t="s">
        <v>117</v>
      </c>
      <c r="H3563" s="288"/>
      <c r="I3563" s="1"/>
      <c r="J3563" s="549"/>
      <c r="K3563" s="10"/>
      <c r="L3563" s="1"/>
      <c r="M3563" s="548"/>
      <c r="N3563" s="548"/>
    </row>
    <row r="3564" spans="2:14" s="5" customFormat="1" ht="30">
      <c r="B3564" s="1"/>
      <c r="C3564" s="31">
        <v>9409</v>
      </c>
      <c r="D3564" s="34" t="s">
        <v>3629</v>
      </c>
      <c r="E3564" s="32" t="s">
        <v>125</v>
      </c>
      <c r="F3564" s="36">
        <v>390644</v>
      </c>
      <c r="G3564" s="288" t="s">
        <v>117</v>
      </c>
      <c r="H3564" s="288"/>
      <c r="I3564" s="1"/>
      <c r="J3564" s="549"/>
      <c r="K3564" s="10"/>
      <c r="L3564" s="1"/>
      <c r="M3564" s="548"/>
      <c r="N3564" s="548"/>
    </row>
    <row r="3565" spans="2:14" s="5" customFormat="1" ht="30">
      <c r="B3565" s="1"/>
      <c r="C3565" s="31">
        <v>9410</v>
      </c>
      <c r="D3565" s="34" t="s">
        <v>3630</v>
      </c>
      <c r="E3565" s="32" t="s">
        <v>125</v>
      </c>
      <c r="F3565" s="36">
        <v>467197</v>
      </c>
      <c r="G3565" s="288" t="s">
        <v>117</v>
      </c>
      <c r="H3565" s="288"/>
      <c r="I3565" s="1"/>
      <c r="J3565" s="549"/>
      <c r="K3565" s="10"/>
      <c r="L3565" s="1"/>
      <c r="M3565" s="548"/>
      <c r="N3565" s="548"/>
    </row>
    <row r="3566" spans="2:14" s="5" customFormat="1" ht="30">
      <c r="B3566" s="1"/>
      <c r="C3566" s="31">
        <v>9411</v>
      </c>
      <c r="D3566" s="34" t="s">
        <v>3631</v>
      </c>
      <c r="E3566" s="32" t="s">
        <v>125</v>
      </c>
      <c r="F3566" s="36">
        <v>1045196</v>
      </c>
      <c r="G3566" s="288" t="s">
        <v>117</v>
      </c>
      <c r="H3566" s="288"/>
      <c r="I3566" s="1"/>
      <c r="J3566" s="549"/>
      <c r="K3566" s="10"/>
      <c r="L3566" s="1"/>
      <c r="M3566" s="548"/>
      <c r="N3566" s="548"/>
    </row>
    <row r="3567" spans="2:14" s="5" customFormat="1" ht="30">
      <c r="B3567" s="1"/>
      <c r="C3567" s="31">
        <v>9412</v>
      </c>
      <c r="D3567" s="34" t="s">
        <v>3632</v>
      </c>
      <c r="E3567" s="32" t="s">
        <v>125</v>
      </c>
      <c r="F3567" s="36">
        <v>2263720</v>
      </c>
      <c r="G3567" s="288" t="s">
        <v>117</v>
      </c>
      <c r="H3567" s="288"/>
      <c r="I3567" s="1"/>
      <c r="J3567" s="549"/>
      <c r="K3567" s="10"/>
      <c r="L3567" s="1"/>
      <c r="M3567" s="548"/>
      <c r="N3567" s="548"/>
    </row>
    <row r="3568" spans="2:14" s="5" customFormat="1" ht="45">
      <c r="B3568" s="1"/>
      <c r="C3568" s="31">
        <v>9413</v>
      </c>
      <c r="D3568" s="34" t="s">
        <v>3633</v>
      </c>
      <c r="E3568" s="32" t="s">
        <v>125</v>
      </c>
      <c r="F3568" s="36">
        <v>124945</v>
      </c>
      <c r="G3568" s="288" t="s">
        <v>117</v>
      </c>
      <c r="H3568" s="288"/>
      <c r="I3568" s="1"/>
      <c r="J3568" s="549"/>
      <c r="K3568" s="10"/>
      <c r="L3568" s="1"/>
      <c r="M3568" s="548"/>
      <c r="N3568" s="548"/>
    </row>
    <row r="3569" spans="2:14" s="5" customFormat="1" ht="45">
      <c r="B3569" s="1"/>
      <c r="C3569" s="31">
        <v>9414</v>
      </c>
      <c r="D3569" s="34" t="s">
        <v>3634</v>
      </c>
      <c r="E3569" s="32" t="s">
        <v>125</v>
      </c>
      <c r="F3569" s="36">
        <v>123406</v>
      </c>
      <c r="G3569" s="288" t="s">
        <v>117</v>
      </c>
      <c r="H3569" s="288"/>
      <c r="I3569" s="1"/>
      <c r="J3569" s="549"/>
      <c r="K3569" s="10"/>
      <c r="L3569" s="1"/>
      <c r="M3569" s="548"/>
      <c r="N3569" s="548"/>
    </row>
    <row r="3570" spans="2:14" s="5" customFormat="1" ht="45">
      <c r="B3570" s="1"/>
      <c r="C3570" s="31">
        <v>9415</v>
      </c>
      <c r="D3570" s="34" t="s">
        <v>3635</v>
      </c>
      <c r="E3570" s="32" t="s">
        <v>125</v>
      </c>
      <c r="F3570" s="36">
        <v>145406</v>
      </c>
      <c r="G3570" s="288" t="s">
        <v>117</v>
      </c>
      <c r="H3570" s="288"/>
      <c r="I3570" s="1"/>
      <c r="J3570" s="549"/>
      <c r="K3570" s="10"/>
      <c r="L3570" s="1"/>
      <c r="M3570" s="548"/>
      <c r="N3570" s="548"/>
    </row>
    <row r="3571" spans="2:14" s="5" customFormat="1" ht="60">
      <c r="B3571" s="1"/>
      <c r="C3571" s="31">
        <v>9416</v>
      </c>
      <c r="D3571" s="34" t="s">
        <v>3636</v>
      </c>
      <c r="E3571" s="32" t="s">
        <v>116</v>
      </c>
      <c r="F3571" s="36">
        <v>24799</v>
      </c>
      <c r="G3571" s="288" t="s">
        <v>117</v>
      </c>
      <c r="H3571" s="288"/>
      <c r="I3571" s="1"/>
      <c r="J3571" s="549"/>
      <c r="K3571" s="10"/>
      <c r="L3571" s="1"/>
      <c r="M3571" s="548"/>
      <c r="N3571" s="548"/>
    </row>
    <row r="3572" spans="2:14" s="5" customFormat="1" ht="60">
      <c r="B3572" s="1"/>
      <c r="C3572" s="31">
        <v>9417</v>
      </c>
      <c r="D3572" s="34" t="s">
        <v>3637</v>
      </c>
      <c r="E3572" s="32" t="s">
        <v>2466</v>
      </c>
      <c r="F3572" s="36">
        <v>77350000</v>
      </c>
      <c r="G3572" s="288" t="s">
        <v>117</v>
      </c>
      <c r="H3572" s="288"/>
      <c r="I3572" s="1"/>
      <c r="J3572" s="549"/>
      <c r="K3572" s="10"/>
      <c r="L3572" s="1"/>
      <c r="M3572" s="548"/>
      <c r="N3572" s="548"/>
    </row>
    <row r="3573" spans="2:14" s="5" customFormat="1" ht="105">
      <c r="B3573" s="1"/>
      <c r="C3573" s="31">
        <v>9418</v>
      </c>
      <c r="D3573" s="34" t="s">
        <v>3638</v>
      </c>
      <c r="E3573" s="32" t="s">
        <v>125</v>
      </c>
      <c r="F3573" s="36">
        <v>220222</v>
      </c>
      <c r="G3573" s="288" t="s">
        <v>117</v>
      </c>
      <c r="H3573" s="288"/>
      <c r="I3573" s="1"/>
      <c r="J3573" s="549"/>
      <c r="K3573" s="10"/>
      <c r="L3573" s="1"/>
      <c r="M3573" s="548"/>
      <c r="N3573" s="548"/>
    </row>
    <row r="3574" spans="2:14" s="5" customFormat="1" ht="90">
      <c r="B3574" s="1"/>
      <c r="C3574" s="31">
        <v>9419</v>
      </c>
      <c r="D3574" s="34" t="s">
        <v>3639</v>
      </c>
      <c r="E3574" s="32" t="s">
        <v>116</v>
      </c>
      <c r="F3574" s="36">
        <v>658391</v>
      </c>
      <c r="G3574" s="288" t="s">
        <v>117</v>
      </c>
      <c r="H3574" s="288"/>
      <c r="I3574" s="1"/>
      <c r="J3574" s="549"/>
      <c r="K3574" s="10"/>
      <c r="L3574" s="1"/>
      <c r="M3574" s="548"/>
      <c r="N3574" s="548"/>
    </row>
    <row r="3575" spans="2:14" s="5" customFormat="1" ht="30">
      <c r="B3575" s="1"/>
      <c r="C3575" s="31">
        <v>9420</v>
      </c>
      <c r="D3575" s="34" t="s">
        <v>3640</v>
      </c>
      <c r="E3575" s="32" t="s">
        <v>125</v>
      </c>
      <c r="F3575" s="36">
        <v>214906</v>
      </c>
      <c r="G3575" s="288" t="s">
        <v>117</v>
      </c>
      <c r="H3575" s="288"/>
      <c r="I3575" s="1"/>
      <c r="J3575" s="549"/>
      <c r="K3575" s="10"/>
      <c r="L3575" s="1"/>
      <c r="M3575" s="548"/>
      <c r="N3575" s="548"/>
    </row>
    <row r="3576" spans="2:14" s="5" customFormat="1" ht="30">
      <c r="B3576" s="1"/>
      <c r="C3576" s="31">
        <v>9421</v>
      </c>
      <c r="D3576" s="34" t="s">
        <v>3641</v>
      </c>
      <c r="E3576" s="32" t="s">
        <v>125</v>
      </c>
      <c r="F3576" s="36">
        <v>262406</v>
      </c>
      <c r="G3576" s="288" t="s">
        <v>117</v>
      </c>
      <c r="H3576" s="288"/>
      <c r="I3576" s="1"/>
      <c r="J3576" s="549"/>
      <c r="K3576" s="10"/>
      <c r="L3576" s="1"/>
      <c r="M3576" s="548"/>
      <c r="N3576" s="548"/>
    </row>
    <row r="3577" spans="2:14" s="5" customFormat="1" ht="30">
      <c r="B3577" s="1"/>
      <c r="C3577" s="31">
        <v>9422</v>
      </c>
      <c r="D3577" s="34" t="s">
        <v>3642</v>
      </c>
      <c r="E3577" s="32" t="s">
        <v>125</v>
      </c>
      <c r="F3577" s="36">
        <v>348406</v>
      </c>
      <c r="G3577" s="288" t="s">
        <v>117</v>
      </c>
      <c r="H3577" s="288"/>
      <c r="I3577" s="1"/>
      <c r="J3577" s="549"/>
      <c r="K3577" s="10"/>
      <c r="L3577" s="1"/>
      <c r="M3577" s="548"/>
      <c r="N3577" s="548"/>
    </row>
    <row r="3578" spans="2:14" s="5" customFormat="1" ht="30">
      <c r="B3578" s="1"/>
      <c r="C3578" s="31">
        <v>9423</v>
      </c>
      <c r="D3578" s="34" t="s">
        <v>3643</v>
      </c>
      <c r="E3578" s="32" t="s">
        <v>125</v>
      </c>
      <c r="F3578" s="36">
        <v>560678</v>
      </c>
      <c r="G3578" s="288" t="s">
        <v>117</v>
      </c>
      <c r="H3578" s="288"/>
      <c r="I3578" s="1"/>
      <c r="J3578" s="549"/>
      <c r="K3578" s="10"/>
      <c r="L3578" s="1"/>
      <c r="M3578" s="548"/>
      <c r="N3578" s="548"/>
    </row>
    <row r="3579" spans="2:14" s="5" customFormat="1" ht="45">
      <c r="B3579" s="1"/>
      <c r="C3579" s="31">
        <v>9424</v>
      </c>
      <c r="D3579" s="34" t="s">
        <v>3644</v>
      </c>
      <c r="E3579" s="32" t="s">
        <v>119</v>
      </c>
      <c r="F3579" s="36">
        <v>439691</v>
      </c>
      <c r="G3579" s="288" t="s">
        <v>117</v>
      </c>
      <c r="H3579" s="288"/>
      <c r="I3579" s="1"/>
      <c r="J3579" s="549"/>
      <c r="K3579" s="10"/>
      <c r="L3579" s="1"/>
      <c r="M3579" s="548"/>
      <c r="N3579" s="548"/>
    </row>
    <row r="3580" spans="2:14" s="5" customFormat="1" ht="135">
      <c r="B3580" s="1"/>
      <c r="C3580" s="31">
        <v>9425</v>
      </c>
      <c r="D3580" s="34" t="s">
        <v>3645</v>
      </c>
      <c r="E3580" s="32" t="s">
        <v>122</v>
      </c>
      <c r="F3580" s="36">
        <v>2230918</v>
      </c>
      <c r="G3580" s="288" t="s">
        <v>117</v>
      </c>
      <c r="H3580" s="288"/>
      <c r="I3580" s="1"/>
      <c r="J3580" s="549"/>
      <c r="K3580" s="10"/>
      <c r="L3580" s="1"/>
      <c r="M3580" s="548"/>
      <c r="N3580" s="548"/>
    </row>
    <row r="3581" spans="2:14" s="5" customFormat="1" ht="75">
      <c r="B3581" s="1"/>
      <c r="C3581" s="31">
        <v>9426</v>
      </c>
      <c r="D3581" s="34" t="s">
        <v>3646</v>
      </c>
      <c r="E3581" s="32" t="s">
        <v>125</v>
      </c>
      <c r="F3581" s="36">
        <v>3299221</v>
      </c>
      <c r="G3581" s="288" t="s">
        <v>117</v>
      </c>
      <c r="H3581" s="288"/>
      <c r="I3581" s="1"/>
      <c r="J3581" s="549"/>
      <c r="K3581" s="10"/>
      <c r="L3581" s="1"/>
      <c r="M3581" s="548"/>
      <c r="N3581" s="548"/>
    </row>
    <row r="3582" spans="2:14" s="5" customFormat="1" ht="75">
      <c r="B3582" s="1"/>
      <c r="C3582" s="31">
        <v>9427</v>
      </c>
      <c r="D3582" s="34" t="s">
        <v>3647</v>
      </c>
      <c r="E3582" s="32" t="s">
        <v>125</v>
      </c>
      <c r="F3582" s="36">
        <v>1624117</v>
      </c>
      <c r="G3582" s="288" t="s">
        <v>117</v>
      </c>
      <c r="H3582" s="288"/>
      <c r="I3582" s="1"/>
      <c r="J3582" s="549"/>
      <c r="K3582" s="10"/>
      <c r="L3582" s="1"/>
      <c r="M3582" s="548"/>
      <c r="N3582" s="548"/>
    </row>
    <row r="3583" spans="2:14" s="5" customFormat="1" ht="60">
      <c r="B3583" s="1"/>
      <c r="C3583" s="31">
        <v>9428</v>
      </c>
      <c r="D3583" s="34" t="s">
        <v>3648</v>
      </c>
      <c r="E3583" s="32" t="s">
        <v>125</v>
      </c>
      <c r="F3583" s="36">
        <v>1028481</v>
      </c>
      <c r="G3583" s="288" t="s">
        <v>117</v>
      </c>
      <c r="H3583" s="288"/>
      <c r="I3583" s="1"/>
      <c r="J3583" s="549"/>
      <c r="K3583" s="10"/>
      <c r="L3583" s="1"/>
      <c r="M3583" s="548"/>
      <c r="N3583" s="548"/>
    </row>
    <row r="3584" spans="2:14" s="5" customFormat="1" ht="60">
      <c r="B3584" s="1"/>
      <c r="C3584" s="31">
        <v>9429</v>
      </c>
      <c r="D3584" s="34" t="s">
        <v>3649</v>
      </c>
      <c r="E3584" s="32" t="s">
        <v>125</v>
      </c>
      <c r="F3584" s="36">
        <v>544531</v>
      </c>
      <c r="G3584" s="288" t="s">
        <v>117</v>
      </c>
      <c r="H3584" s="288"/>
      <c r="I3584" s="1"/>
      <c r="J3584" s="549"/>
      <c r="K3584" s="10"/>
      <c r="L3584" s="1"/>
      <c r="M3584" s="548"/>
      <c r="N3584" s="548"/>
    </row>
    <row r="3585" spans="2:14" s="5" customFormat="1" ht="120">
      <c r="B3585" s="1"/>
      <c r="C3585" s="31">
        <v>9430</v>
      </c>
      <c r="D3585" s="34" t="s">
        <v>3650</v>
      </c>
      <c r="E3585" s="32" t="s">
        <v>125</v>
      </c>
      <c r="F3585" s="36">
        <v>20950608</v>
      </c>
      <c r="G3585" s="288" t="s">
        <v>117</v>
      </c>
      <c r="H3585" s="288"/>
      <c r="I3585" s="1"/>
      <c r="J3585" s="549"/>
      <c r="K3585" s="10"/>
      <c r="L3585" s="1"/>
      <c r="M3585" s="548"/>
      <c r="N3585" s="548"/>
    </row>
    <row r="3586" spans="2:14" s="5" customFormat="1" ht="135">
      <c r="B3586" s="1"/>
      <c r="C3586" s="31">
        <v>9431</v>
      </c>
      <c r="D3586" s="34" t="s">
        <v>3651</v>
      </c>
      <c r="E3586" s="32" t="s">
        <v>125</v>
      </c>
      <c r="F3586" s="36">
        <v>56692054</v>
      </c>
      <c r="G3586" s="288" t="s">
        <v>117</v>
      </c>
      <c r="H3586" s="288"/>
      <c r="I3586" s="1"/>
      <c r="J3586" s="549"/>
      <c r="K3586" s="10"/>
      <c r="L3586" s="1"/>
      <c r="M3586" s="548"/>
      <c r="N3586" s="548"/>
    </row>
    <row r="3587" spans="2:14" s="5" customFormat="1" ht="150">
      <c r="B3587" s="1"/>
      <c r="C3587" s="31">
        <v>9432</v>
      </c>
      <c r="D3587" s="34" t="s">
        <v>3652</v>
      </c>
      <c r="E3587" s="32" t="s">
        <v>125</v>
      </c>
      <c r="F3587" s="36">
        <v>2048887</v>
      </c>
      <c r="G3587" s="288" t="s">
        <v>117</v>
      </c>
      <c r="H3587" s="288"/>
      <c r="I3587" s="1"/>
      <c r="J3587" s="549"/>
      <c r="K3587" s="10"/>
      <c r="L3587" s="1"/>
      <c r="M3587" s="548"/>
      <c r="N3587" s="548"/>
    </row>
    <row r="3588" spans="2:14" s="5" customFormat="1" ht="135">
      <c r="B3588" s="1"/>
      <c r="C3588" s="31">
        <v>9433</v>
      </c>
      <c r="D3588" s="34" t="s">
        <v>3653</v>
      </c>
      <c r="E3588" s="32" t="s">
        <v>125</v>
      </c>
      <c r="F3588" s="36">
        <v>1868342</v>
      </c>
      <c r="G3588" s="288" t="s">
        <v>117</v>
      </c>
      <c r="H3588" s="288"/>
      <c r="I3588" s="1"/>
      <c r="J3588" s="549"/>
      <c r="K3588" s="10"/>
      <c r="L3588" s="1"/>
      <c r="M3588" s="548"/>
      <c r="N3588" s="548"/>
    </row>
    <row r="3589" spans="2:14" s="5" customFormat="1" ht="135">
      <c r="B3589" s="1"/>
      <c r="C3589" s="31">
        <v>9434</v>
      </c>
      <c r="D3589" s="34" t="s">
        <v>3654</v>
      </c>
      <c r="E3589" s="32" t="s">
        <v>125</v>
      </c>
      <c r="F3589" s="36">
        <v>2078687</v>
      </c>
      <c r="G3589" s="288" t="s">
        <v>117</v>
      </c>
      <c r="H3589" s="288"/>
      <c r="I3589" s="1"/>
      <c r="J3589" s="549"/>
      <c r="K3589" s="10"/>
      <c r="L3589" s="1"/>
      <c r="M3589" s="548"/>
      <c r="N3589" s="548"/>
    </row>
    <row r="3590" spans="2:14" s="5" customFormat="1" ht="90">
      <c r="B3590" s="1"/>
      <c r="C3590" s="31">
        <v>9435</v>
      </c>
      <c r="D3590" s="34" t="s">
        <v>3655</v>
      </c>
      <c r="E3590" s="32" t="s">
        <v>125</v>
      </c>
      <c r="F3590" s="36">
        <v>4953676</v>
      </c>
      <c r="G3590" s="288" t="s">
        <v>117</v>
      </c>
      <c r="H3590" s="288"/>
      <c r="I3590" s="1"/>
      <c r="J3590" s="549"/>
      <c r="K3590" s="10"/>
      <c r="L3590" s="1"/>
      <c r="M3590" s="548"/>
      <c r="N3590" s="548"/>
    </row>
    <row r="3591" spans="2:14" s="5" customFormat="1" ht="135">
      <c r="B3591" s="1"/>
      <c r="C3591" s="31">
        <v>9436</v>
      </c>
      <c r="D3591" s="34" t="s">
        <v>3656</v>
      </c>
      <c r="E3591" s="32" t="s">
        <v>125</v>
      </c>
      <c r="F3591" s="36">
        <v>3174635</v>
      </c>
      <c r="G3591" s="288" t="s">
        <v>117</v>
      </c>
      <c r="H3591" s="288"/>
      <c r="I3591" s="1"/>
      <c r="J3591" s="549"/>
      <c r="K3591" s="10"/>
      <c r="L3591" s="1"/>
      <c r="M3591" s="548"/>
      <c r="N3591" s="548"/>
    </row>
    <row r="3592" spans="2:14" s="5" customFormat="1" ht="90">
      <c r="B3592" s="1"/>
      <c r="C3592" s="31">
        <v>9437</v>
      </c>
      <c r="D3592" s="34" t="s">
        <v>3657</v>
      </c>
      <c r="E3592" s="32" t="s">
        <v>125</v>
      </c>
      <c r="F3592" s="36">
        <v>2131720</v>
      </c>
      <c r="G3592" s="288" t="s">
        <v>117</v>
      </c>
      <c r="H3592" s="288"/>
      <c r="I3592" s="1"/>
      <c r="J3592" s="549"/>
      <c r="K3592" s="10"/>
      <c r="L3592" s="1"/>
      <c r="M3592" s="548"/>
      <c r="N3592" s="548"/>
    </row>
    <row r="3593" spans="2:14" s="5" customFormat="1" ht="90">
      <c r="B3593" s="1"/>
      <c r="C3593" s="31">
        <v>9438</v>
      </c>
      <c r="D3593" s="34" t="s">
        <v>3658</v>
      </c>
      <c r="E3593" s="32" t="s">
        <v>125</v>
      </c>
      <c r="F3593" s="36">
        <v>2131720</v>
      </c>
      <c r="G3593" s="288" t="s">
        <v>117</v>
      </c>
      <c r="H3593" s="288"/>
      <c r="I3593" s="1"/>
      <c r="J3593" s="549"/>
      <c r="K3593" s="10"/>
      <c r="L3593" s="1"/>
      <c r="M3593" s="548"/>
      <c r="N3593" s="548"/>
    </row>
    <row r="3594" spans="2:14" s="5" customFormat="1" ht="150">
      <c r="B3594" s="1"/>
      <c r="C3594" s="31">
        <v>9439</v>
      </c>
      <c r="D3594" s="34" t="s">
        <v>3659</v>
      </c>
      <c r="E3594" s="32" t="s">
        <v>125</v>
      </c>
      <c r="F3594" s="36">
        <v>2770797</v>
      </c>
      <c r="G3594" s="288" t="s">
        <v>117</v>
      </c>
      <c r="H3594" s="288"/>
      <c r="I3594" s="1"/>
      <c r="J3594" s="549"/>
      <c r="K3594" s="10"/>
      <c r="L3594" s="1"/>
      <c r="M3594" s="548"/>
      <c r="N3594" s="548"/>
    </row>
    <row r="3595" spans="2:14" s="5" customFormat="1" ht="90">
      <c r="B3595" s="1"/>
      <c r="C3595" s="31">
        <v>9440</v>
      </c>
      <c r="D3595" s="34" t="s">
        <v>3660</v>
      </c>
      <c r="E3595" s="32" t="s">
        <v>125</v>
      </c>
      <c r="F3595" s="36">
        <v>9708421</v>
      </c>
      <c r="G3595" s="288" t="s">
        <v>117</v>
      </c>
      <c r="H3595" s="288"/>
      <c r="I3595" s="1"/>
      <c r="J3595" s="549"/>
      <c r="K3595" s="10"/>
      <c r="L3595" s="1"/>
      <c r="M3595" s="548"/>
      <c r="N3595" s="548"/>
    </row>
    <row r="3596" spans="2:14" s="5" customFormat="1" ht="90">
      <c r="B3596" s="1"/>
      <c r="C3596" s="31">
        <v>9441</v>
      </c>
      <c r="D3596" s="34" t="s">
        <v>3661</v>
      </c>
      <c r="E3596" s="32" t="s">
        <v>125</v>
      </c>
      <c r="F3596" s="36">
        <v>15331336</v>
      </c>
      <c r="G3596" s="288" t="s">
        <v>117</v>
      </c>
      <c r="H3596" s="288"/>
      <c r="I3596" s="1"/>
      <c r="J3596" s="549"/>
      <c r="K3596" s="10"/>
      <c r="L3596" s="1"/>
      <c r="M3596" s="548"/>
      <c r="N3596" s="548"/>
    </row>
    <row r="3597" spans="2:14" s="5" customFormat="1" ht="90">
      <c r="B3597" s="1"/>
      <c r="C3597" s="31">
        <v>9442</v>
      </c>
      <c r="D3597" s="34" t="s">
        <v>3662</v>
      </c>
      <c r="E3597" s="32" t="s">
        <v>125</v>
      </c>
      <c r="F3597" s="36">
        <v>3665679</v>
      </c>
      <c r="G3597" s="288" t="s">
        <v>117</v>
      </c>
      <c r="H3597" s="288"/>
      <c r="I3597" s="1"/>
      <c r="J3597" s="549"/>
      <c r="K3597" s="10"/>
      <c r="L3597" s="1"/>
      <c r="M3597" s="548"/>
      <c r="N3597" s="548"/>
    </row>
    <row r="3598" spans="2:14" s="5" customFormat="1" ht="90">
      <c r="B3598" s="1"/>
      <c r="C3598" s="31">
        <v>9443</v>
      </c>
      <c r="D3598" s="34" t="s">
        <v>3663</v>
      </c>
      <c r="E3598" s="32" t="s">
        <v>125</v>
      </c>
      <c r="F3598" s="36">
        <v>5717868</v>
      </c>
      <c r="G3598" s="288" t="s">
        <v>117</v>
      </c>
      <c r="H3598" s="288"/>
      <c r="I3598" s="1"/>
      <c r="J3598" s="549"/>
      <c r="K3598" s="10"/>
      <c r="L3598" s="1"/>
      <c r="M3598" s="548"/>
      <c r="N3598" s="548"/>
    </row>
    <row r="3599" spans="2:14" s="5" customFormat="1" ht="105">
      <c r="B3599" s="1"/>
      <c r="C3599" s="31">
        <v>9444</v>
      </c>
      <c r="D3599" s="34" t="s">
        <v>3664</v>
      </c>
      <c r="E3599" s="32" t="s">
        <v>116</v>
      </c>
      <c r="F3599" s="36">
        <v>408848</v>
      </c>
      <c r="G3599" s="288" t="s">
        <v>117</v>
      </c>
      <c r="H3599" s="288"/>
      <c r="I3599" s="1"/>
      <c r="J3599" s="549"/>
      <c r="K3599" s="10"/>
      <c r="L3599" s="1"/>
      <c r="M3599" s="548"/>
      <c r="N3599" s="548"/>
    </row>
    <row r="3600" spans="2:14" s="5" customFormat="1" ht="150">
      <c r="B3600" s="1"/>
      <c r="C3600" s="31">
        <v>9445</v>
      </c>
      <c r="D3600" s="34" t="s">
        <v>3665</v>
      </c>
      <c r="E3600" s="32" t="s">
        <v>472</v>
      </c>
      <c r="F3600" s="36">
        <v>14582</v>
      </c>
      <c r="G3600" s="288" t="s">
        <v>117</v>
      </c>
      <c r="H3600" s="288"/>
      <c r="I3600" s="1"/>
      <c r="J3600" s="549"/>
      <c r="K3600" s="10"/>
      <c r="L3600" s="1"/>
      <c r="M3600" s="548"/>
      <c r="N3600" s="548"/>
    </row>
    <row r="3601" spans="2:14" s="5" customFormat="1" ht="105">
      <c r="B3601" s="1"/>
      <c r="C3601" s="31">
        <v>9446</v>
      </c>
      <c r="D3601" s="34" t="s">
        <v>3666</v>
      </c>
      <c r="E3601" s="32" t="s">
        <v>125</v>
      </c>
      <c r="F3601" s="36">
        <v>10710000</v>
      </c>
      <c r="G3601" s="288" t="s">
        <v>117</v>
      </c>
      <c r="H3601" s="288"/>
      <c r="I3601" s="1"/>
      <c r="J3601" s="549"/>
      <c r="K3601" s="10"/>
      <c r="L3601" s="1"/>
      <c r="M3601" s="548"/>
      <c r="N3601" s="548"/>
    </row>
    <row r="3602" spans="2:14" s="5" customFormat="1" ht="90">
      <c r="B3602" s="1"/>
      <c r="C3602" s="31">
        <v>9448</v>
      </c>
      <c r="D3602" s="34" t="s">
        <v>3667</v>
      </c>
      <c r="E3602" s="32" t="s">
        <v>116</v>
      </c>
      <c r="F3602" s="36">
        <v>184464</v>
      </c>
      <c r="G3602" s="288" t="s">
        <v>117</v>
      </c>
      <c r="H3602" s="288"/>
      <c r="I3602" s="1"/>
      <c r="J3602" s="549"/>
      <c r="K3602" s="10"/>
      <c r="L3602" s="1"/>
      <c r="M3602" s="548"/>
      <c r="N3602" s="548"/>
    </row>
    <row r="3603" spans="2:14" s="5" customFormat="1" ht="90">
      <c r="B3603" s="1"/>
      <c r="C3603" s="31">
        <v>9449</v>
      </c>
      <c r="D3603" s="34" t="s">
        <v>3668</v>
      </c>
      <c r="E3603" s="32" t="s">
        <v>116</v>
      </c>
      <c r="F3603" s="36">
        <v>276407</v>
      </c>
      <c r="G3603" s="288" t="s">
        <v>117</v>
      </c>
      <c r="H3603" s="288"/>
      <c r="I3603" s="1"/>
      <c r="J3603" s="549"/>
      <c r="K3603" s="10"/>
      <c r="L3603" s="1"/>
      <c r="M3603" s="548"/>
      <c r="N3603" s="548"/>
    </row>
    <row r="3604" spans="2:14" s="5" customFormat="1" ht="90">
      <c r="B3604" s="1"/>
      <c r="C3604" s="31">
        <v>9450</v>
      </c>
      <c r="D3604" s="34" t="s">
        <v>3669</v>
      </c>
      <c r="E3604" s="32" t="s">
        <v>116</v>
      </c>
      <c r="F3604" s="36">
        <v>356970</v>
      </c>
      <c r="G3604" s="288" t="s">
        <v>117</v>
      </c>
      <c r="H3604" s="288"/>
      <c r="I3604" s="1"/>
      <c r="J3604" s="549"/>
      <c r="K3604" s="10"/>
      <c r="L3604" s="1"/>
      <c r="M3604" s="548"/>
      <c r="N3604" s="548"/>
    </row>
    <row r="3605" spans="2:14" s="5" customFormat="1" ht="90">
      <c r="B3605" s="1"/>
      <c r="C3605" s="31">
        <v>9451</v>
      </c>
      <c r="D3605" s="34" t="s">
        <v>3670</v>
      </c>
      <c r="E3605" s="32" t="s">
        <v>116</v>
      </c>
      <c r="F3605" s="36">
        <v>233602</v>
      </c>
      <c r="G3605" s="288" t="s">
        <v>117</v>
      </c>
      <c r="H3605" s="288"/>
      <c r="I3605" s="1"/>
      <c r="J3605" s="549"/>
      <c r="K3605" s="10"/>
      <c r="L3605" s="1"/>
      <c r="M3605" s="548"/>
      <c r="N3605" s="548"/>
    </row>
    <row r="3606" spans="2:14" s="5" customFormat="1" ht="75">
      <c r="B3606" s="1"/>
      <c r="C3606" s="31">
        <v>9452</v>
      </c>
      <c r="D3606" s="34" t="s">
        <v>3671</v>
      </c>
      <c r="E3606" s="32" t="s">
        <v>116</v>
      </c>
      <c r="F3606" s="36">
        <v>358207</v>
      </c>
      <c r="G3606" s="288" t="s">
        <v>117</v>
      </c>
      <c r="H3606" s="288"/>
      <c r="I3606" s="1"/>
      <c r="J3606" s="549"/>
      <c r="K3606" s="10"/>
      <c r="L3606" s="1"/>
      <c r="M3606" s="548"/>
      <c r="N3606" s="548"/>
    </row>
    <row r="3607" spans="2:14" s="5" customFormat="1" ht="30">
      <c r="B3607" s="1"/>
      <c r="C3607" s="31">
        <v>9453</v>
      </c>
      <c r="D3607" s="34" t="s">
        <v>3672</v>
      </c>
      <c r="E3607" s="32" t="s">
        <v>125</v>
      </c>
      <c r="F3607" s="36">
        <v>17850</v>
      </c>
      <c r="G3607" s="288" t="s">
        <v>117</v>
      </c>
      <c r="H3607" s="288"/>
      <c r="I3607" s="1"/>
      <c r="J3607" s="549"/>
      <c r="K3607" s="10"/>
      <c r="L3607" s="1"/>
      <c r="M3607" s="548"/>
      <c r="N3607" s="548"/>
    </row>
    <row r="3608" spans="2:14" s="5" customFormat="1" ht="30">
      <c r="B3608" s="1"/>
      <c r="C3608" s="31">
        <v>9454</v>
      </c>
      <c r="D3608" s="34" t="s">
        <v>3673</v>
      </c>
      <c r="E3608" s="32" t="s">
        <v>125</v>
      </c>
      <c r="F3608" s="36">
        <v>1107243</v>
      </c>
      <c r="G3608" s="288" t="s">
        <v>117</v>
      </c>
      <c r="H3608" s="288"/>
      <c r="I3608" s="1"/>
      <c r="J3608" s="549"/>
      <c r="K3608" s="10"/>
      <c r="L3608" s="1"/>
      <c r="M3608" s="548"/>
      <c r="N3608" s="548"/>
    </row>
    <row r="3609" spans="2:14" s="5" customFormat="1" ht="165">
      <c r="B3609" s="1"/>
      <c r="C3609" s="31">
        <v>9455</v>
      </c>
      <c r="D3609" s="34" t="s">
        <v>3674</v>
      </c>
      <c r="E3609" s="32" t="s">
        <v>125</v>
      </c>
      <c r="F3609" s="36">
        <v>7563426</v>
      </c>
      <c r="G3609" s="288" t="s">
        <v>117</v>
      </c>
      <c r="H3609" s="288"/>
      <c r="I3609" s="1"/>
      <c r="J3609" s="549"/>
      <c r="K3609" s="10"/>
      <c r="L3609" s="1"/>
      <c r="M3609" s="548"/>
      <c r="N3609" s="548"/>
    </row>
    <row r="3610" spans="2:14" s="5" customFormat="1" ht="30">
      <c r="B3610" s="1"/>
      <c r="C3610" s="31">
        <v>9456</v>
      </c>
      <c r="D3610" s="34" t="s">
        <v>3675</v>
      </c>
      <c r="E3610" s="32" t="s">
        <v>122</v>
      </c>
      <c r="F3610" s="36">
        <v>20040</v>
      </c>
      <c r="G3610" s="288" t="s">
        <v>117</v>
      </c>
      <c r="H3610" s="288"/>
      <c r="I3610" s="1"/>
      <c r="J3610" s="549"/>
      <c r="K3610" s="10"/>
      <c r="L3610" s="1"/>
      <c r="M3610" s="548"/>
      <c r="N3610" s="548"/>
    </row>
    <row r="3611" spans="2:14" s="5" customFormat="1" ht="45">
      <c r="B3611" s="1"/>
      <c r="C3611" s="31">
        <v>9457</v>
      </c>
      <c r="D3611" s="34" t="s">
        <v>3676</v>
      </c>
      <c r="E3611" s="32" t="s">
        <v>125</v>
      </c>
      <c r="F3611" s="36">
        <v>43893</v>
      </c>
      <c r="G3611" s="288" t="s">
        <v>117</v>
      </c>
      <c r="H3611" s="288"/>
      <c r="I3611" s="1"/>
      <c r="J3611" s="549"/>
      <c r="K3611" s="10"/>
      <c r="L3611" s="1"/>
      <c r="M3611" s="548"/>
      <c r="N3611" s="548"/>
    </row>
    <row r="3612" spans="2:14" s="5" customFormat="1" ht="45">
      <c r="B3612" s="1"/>
      <c r="C3612" s="31">
        <v>9458</v>
      </c>
      <c r="D3612" s="34" t="s">
        <v>3677</v>
      </c>
      <c r="E3612" s="32" t="s">
        <v>125</v>
      </c>
      <c r="F3612" s="36">
        <v>23015</v>
      </c>
      <c r="G3612" s="288" t="s">
        <v>117</v>
      </c>
      <c r="H3612" s="288"/>
      <c r="I3612" s="1"/>
      <c r="J3612" s="549"/>
      <c r="K3612" s="10"/>
      <c r="L3612" s="1"/>
      <c r="M3612" s="548"/>
      <c r="N3612" s="548"/>
    </row>
    <row r="3613" spans="2:14" s="5" customFormat="1" ht="45">
      <c r="B3613" s="1"/>
      <c r="C3613" s="31">
        <v>9459</v>
      </c>
      <c r="D3613" s="34" t="s">
        <v>3678</v>
      </c>
      <c r="E3613" s="32" t="s">
        <v>122</v>
      </c>
      <c r="F3613" s="36">
        <v>25978</v>
      </c>
      <c r="G3613" s="288" t="s">
        <v>117</v>
      </c>
      <c r="H3613" s="288"/>
      <c r="I3613" s="1"/>
      <c r="J3613" s="549"/>
      <c r="K3613" s="10"/>
      <c r="L3613" s="1"/>
      <c r="M3613" s="548"/>
      <c r="N3613" s="548"/>
    </row>
    <row r="3614" spans="2:14" s="5" customFormat="1" ht="45">
      <c r="B3614" s="1"/>
      <c r="C3614" s="31">
        <v>9460</v>
      </c>
      <c r="D3614" s="34" t="s">
        <v>3679</v>
      </c>
      <c r="E3614" s="32" t="s">
        <v>116</v>
      </c>
      <c r="F3614" s="36">
        <v>81010</v>
      </c>
      <c r="G3614" s="288" t="s">
        <v>117</v>
      </c>
      <c r="H3614" s="288"/>
      <c r="I3614" s="1"/>
      <c r="J3614" s="549"/>
      <c r="K3614" s="10"/>
      <c r="L3614" s="1"/>
      <c r="M3614" s="548"/>
      <c r="N3614" s="548"/>
    </row>
    <row r="3615" spans="2:14" s="5" customFormat="1" ht="45">
      <c r="B3615" s="1"/>
      <c r="C3615" s="31">
        <v>9461</v>
      </c>
      <c r="D3615" s="34" t="s">
        <v>3680</v>
      </c>
      <c r="E3615" s="32" t="s">
        <v>116</v>
      </c>
      <c r="F3615" s="36">
        <v>66643</v>
      </c>
      <c r="G3615" s="288" t="s">
        <v>117</v>
      </c>
      <c r="H3615" s="288"/>
      <c r="I3615" s="1"/>
      <c r="J3615" s="549"/>
      <c r="K3615" s="10"/>
      <c r="L3615" s="1"/>
      <c r="M3615" s="548"/>
      <c r="N3615" s="548"/>
    </row>
    <row r="3616" spans="2:14" s="5" customFormat="1" ht="90">
      <c r="B3616" s="1"/>
      <c r="C3616" s="31">
        <v>9462</v>
      </c>
      <c r="D3616" s="34" t="s">
        <v>3681</v>
      </c>
      <c r="E3616" s="32" t="s">
        <v>119</v>
      </c>
      <c r="F3616" s="36">
        <v>1628462</v>
      </c>
      <c r="G3616" s="288" t="s">
        <v>117</v>
      </c>
      <c r="H3616" s="288"/>
      <c r="I3616" s="1"/>
      <c r="J3616" s="549"/>
      <c r="K3616" s="10"/>
      <c r="L3616" s="1"/>
      <c r="M3616" s="548"/>
      <c r="N3616" s="548"/>
    </row>
    <row r="3617" spans="2:14" s="5" customFormat="1" ht="45">
      <c r="B3617" s="1"/>
      <c r="C3617" s="31">
        <v>9463</v>
      </c>
      <c r="D3617" s="34" t="s">
        <v>3682</v>
      </c>
      <c r="E3617" s="32" t="s">
        <v>2279</v>
      </c>
      <c r="F3617" s="36">
        <v>50500</v>
      </c>
      <c r="G3617" s="288" t="s">
        <v>117</v>
      </c>
      <c r="H3617" s="288"/>
      <c r="I3617" s="1"/>
      <c r="J3617" s="549"/>
      <c r="K3617" s="10"/>
      <c r="L3617" s="1"/>
      <c r="M3617" s="548"/>
      <c r="N3617" s="548"/>
    </row>
    <row r="3618" spans="2:14" s="5" customFormat="1" ht="105">
      <c r="B3618" s="1"/>
      <c r="C3618" s="31">
        <v>9464</v>
      </c>
      <c r="D3618" s="34" t="s">
        <v>3683</v>
      </c>
      <c r="E3618" s="32" t="s">
        <v>125</v>
      </c>
      <c r="F3618" s="36">
        <v>5593000</v>
      </c>
      <c r="G3618" s="288" t="s">
        <v>117</v>
      </c>
      <c r="H3618" s="288"/>
      <c r="I3618" s="1"/>
      <c r="J3618" s="549"/>
      <c r="K3618" s="10"/>
      <c r="L3618" s="1"/>
      <c r="M3618" s="548"/>
      <c r="N3618" s="548"/>
    </row>
    <row r="3619" spans="2:14" s="5" customFormat="1" ht="105">
      <c r="B3619" s="1"/>
      <c r="C3619" s="31">
        <v>9465</v>
      </c>
      <c r="D3619" s="34" t="s">
        <v>3684</v>
      </c>
      <c r="E3619" s="32" t="s">
        <v>2005</v>
      </c>
      <c r="F3619" s="36">
        <v>2482</v>
      </c>
      <c r="G3619" s="288" t="s">
        <v>117</v>
      </c>
      <c r="H3619" s="288"/>
      <c r="I3619" s="1"/>
      <c r="J3619" s="549"/>
      <c r="K3619" s="10"/>
      <c r="L3619" s="1"/>
      <c r="M3619" s="548"/>
      <c r="N3619" s="548"/>
    </row>
    <row r="3620" spans="2:14" s="5" customFormat="1" ht="120">
      <c r="B3620" s="1"/>
      <c r="C3620" s="31">
        <v>9471</v>
      </c>
      <c r="D3620" s="34" t="s">
        <v>3685</v>
      </c>
      <c r="E3620" s="32" t="s">
        <v>125</v>
      </c>
      <c r="F3620" s="36">
        <v>8406636</v>
      </c>
      <c r="G3620" s="288" t="s">
        <v>117</v>
      </c>
      <c r="H3620" s="288"/>
      <c r="I3620" s="1"/>
      <c r="J3620" s="549"/>
      <c r="K3620" s="10"/>
      <c r="L3620" s="1"/>
      <c r="M3620" s="548"/>
      <c r="N3620" s="548"/>
    </row>
    <row r="3621" spans="2:14" s="5" customFormat="1" ht="135">
      <c r="B3621" s="1"/>
      <c r="C3621" s="31">
        <v>9472</v>
      </c>
      <c r="D3621" s="34" t="s">
        <v>3686</v>
      </c>
      <c r="E3621" s="32" t="s">
        <v>125</v>
      </c>
      <c r="F3621" s="36">
        <v>7397840</v>
      </c>
      <c r="G3621" s="288" t="s">
        <v>117</v>
      </c>
      <c r="H3621" s="288"/>
      <c r="I3621" s="1"/>
      <c r="J3621" s="549"/>
      <c r="K3621" s="10"/>
      <c r="L3621" s="1"/>
      <c r="M3621" s="548"/>
      <c r="N3621" s="548"/>
    </row>
    <row r="3622" spans="2:14" s="5" customFormat="1" ht="120">
      <c r="B3622" s="1"/>
      <c r="C3622" s="31">
        <v>9473</v>
      </c>
      <c r="D3622" s="34" t="s">
        <v>3687</v>
      </c>
      <c r="E3622" s="32" t="s">
        <v>125</v>
      </c>
      <c r="F3622" s="36">
        <v>7070612</v>
      </c>
      <c r="G3622" s="288" t="s">
        <v>117</v>
      </c>
      <c r="H3622" s="288"/>
      <c r="I3622" s="1"/>
      <c r="J3622" s="549"/>
      <c r="K3622" s="10"/>
      <c r="L3622" s="1"/>
      <c r="M3622" s="548"/>
      <c r="N3622" s="548"/>
    </row>
    <row r="3623" spans="2:14" s="5" customFormat="1" ht="120">
      <c r="B3623" s="1"/>
      <c r="C3623" s="31">
        <v>9474</v>
      </c>
      <c r="D3623" s="34" t="s">
        <v>3688</v>
      </c>
      <c r="E3623" s="32" t="s">
        <v>125</v>
      </c>
      <c r="F3623" s="36">
        <v>10194292</v>
      </c>
      <c r="G3623" s="288" t="s">
        <v>117</v>
      </c>
      <c r="H3623" s="288"/>
      <c r="I3623" s="1"/>
      <c r="J3623" s="549"/>
      <c r="K3623" s="10"/>
      <c r="L3623" s="1"/>
      <c r="M3623" s="548"/>
      <c r="N3623" s="548"/>
    </row>
    <row r="3624" spans="2:14" s="5" customFormat="1" ht="120">
      <c r="B3624" s="1"/>
      <c r="C3624" s="31">
        <v>9475</v>
      </c>
      <c r="D3624" s="34" t="s">
        <v>3689</v>
      </c>
      <c r="E3624" s="32" t="s">
        <v>125</v>
      </c>
      <c r="F3624" s="36">
        <v>9399483</v>
      </c>
      <c r="G3624" s="288" t="s">
        <v>117</v>
      </c>
      <c r="H3624" s="288"/>
      <c r="I3624" s="1"/>
      <c r="J3624" s="549"/>
      <c r="K3624" s="10"/>
      <c r="L3624" s="1"/>
      <c r="M3624" s="548"/>
      <c r="N3624" s="548"/>
    </row>
    <row r="3625" spans="2:14" s="5" customFormat="1" ht="120">
      <c r="B3625" s="1"/>
      <c r="C3625" s="31">
        <v>9476</v>
      </c>
      <c r="D3625" s="34" t="s">
        <v>3690</v>
      </c>
      <c r="E3625" s="32" t="s">
        <v>125</v>
      </c>
      <c r="F3625" s="36">
        <v>4250501</v>
      </c>
      <c r="G3625" s="288" t="s">
        <v>117</v>
      </c>
      <c r="H3625" s="288"/>
      <c r="I3625" s="1"/>
      <c r="J3625" s="549"/>
      <c r="K3625" s="10"/>
      <c r="L3625" s="1"/>
      <c r="M3625" s="548"/>
      <c r="N3625" s="548"/>
    </row>
    <row r="3626" spans="2:14" s="5" customFormat="1" ht="120">
      <c r="B3626" s="1"/>
      <c r="C3626" s="31">
        <v>9477</v>
      </c>
      <c r="D3626" s="34" t="s">
        <v>3691</v>
      </c>
      <c r="E3626" s="32" t="s">
        <v>125</v>
      </c>
      <c r="F3626" s="36">
        <v>4008603</v>
      </c>
      <c r="G3626" s="288" t="s">
        <v>117</v>
      </c>
      <c r="H3626" s="288"/>
      <c r="I3626" s="1"/>
      <c r="J3626" s="549"/>
      <c r="K3626" s="10"/>
      <c r="L3626" s="1"/>
      <c r="M3626" s="548"/>
      <c r="N3626" s="548"/>
    </row>
    <row r="3627" spans="2:14" s="5" customFormat="1" ht="120">
      <c r="B3627" s="1"/>
      <c r="C3627" s="31">
        <v>9478</v>
      </c>
      <c r="D3627" s="34" t="s">
        <v>3692</v>
      </c>
      <c r="E3627" s="32" t="s">
        <v>125</v>
      </c>
      <c r="F3627" s="36">
        <v>9503154</v>
      </c>
      <c r="G3627" s="288" t="s">
        <v>117</v>
      </c>
      <c r="H3627" s="288"/>
      <c r="I3627" s="1"/>
      <c r="J3627" s="549"/>
      <c r="K3627" s="10"/>
      <c r="L3627" s="1"/>
      <c r="M3627" s="548"/>
      <c r="N3627" s="548"/>
    </row>
    <row r="3628" spans="2:14" s="5" customFormat="1" ht="120">
      <c r="B3628" s="1"/>
      <c r="C3628" s="31">
        <v>9479</v>
      </c>
      <c r="D3628" s="34" t="s">
        <v>3693</v>
      </c>
      <c r="E3628" s="32" t="s">
        <v>125</v>
      </c>
      <c r="F3628" s="36">
        <v>9589546</v>
      </c>
      <c r="G3628" s="288" t="s">
        <v>117</v>
      </c>
      <c r="H3628" s="288"/>
      <c r="I3628" s="1"/>
      <c r="J3628" s="549"/>
      <c r="K3628" s="10"/>
      <c r="L3628" s="1"/>
      <c r="M3628" s="548"/>
      <c r="N3628" s="548"/>
    </row>
    <row r="3629" spans="2:14" s="5" customFormat="1" ht="120">
      <c r="B3629" s="1"/>
      <c r="C3629" s="31">
        <v>9480</v>
      </c>
      <c r="D3629" s="34" t="s">
        <v>3694</v>
      </c>
      <c r="E3629" s="32" t="s">
        <v>125</v>
      </c>
      <c r="F3629" s="36">
        <v>5252652</v>
      </c>
      <c r="G3629" s="288" t="s">
        <v>117</v>
      </c>
      <c r="H3629" s="288"/>
      <c r="I3629" s="1"/>
      <c r="J3629" s="549"/>
      <c r="K3629" s="10"/>
      <c r="L3629" s="1"/>
      <c r="M3629" s="548"/>
      <c r="N3629" s="548"/>
    </row>
    <row r="3630" spans="2:14" s="5" customFormat="1" ht="120">
      <c r="B3630" s="1"/>
      <c r="C3630" s="31">
        <v>9481</v>
      </c>
      <c r="D3630" s="34" t="s">
        <v>3695</v>
      </c>
      <c r="E3630" s="32" t="s">
        <v>125</v>
      </c>
      <c r="F3630" s="36">
        <v>5736449</v>
      </c>
      <c r="G3630" s="288" t="s">
        <v>117</v>
      </c>
      <c r="H3630" s="288"/>
      <c r="I3630" s="1"/>
      <c r="J3630" s="549"/>
      <c r="K3630" s="10"/>
      <c r="L3630" s="1"/>
      <c r="M3630" s="548"/>
      <c r="N3630" s="548"/>
    </row>
    <row r="3631" spans="2:14" s="5" customFormat="1" ht="120">
      <c r="B3631" s="1"/>
      <c r="C3631" s="31">
        <v>9482</v>
      </c>
      <c r="D3631" s="34" t="s">
        <v>3696</v>
      </c>
      <c r="E3631" s="32" t="s">
        <v>125</v>
      </c>
      <c r="F3631" s="36">
        <v>7239675</v>
      </c>
      <c r="G3631" s="288" t="s">
        <v>117</v>
      </c>
      <c r="H3631" s="288"/>
      <c r="I3631" s="1"/>
      <c r="J3631" s="549"/>
      <c r="K3631" s="10"/>
      <c r="L3631" s="1"/>
      <c r="M3631" s="548"/>
      <c r="N3631" s="548"/>
    </row>
    <row r="3632" spans="2:14" s="5" customFormat="1" ht="120">
      <c r="B3632" s="1"/>
      <c r="C3632" s="31">
        <v>9483</v>
      </c>
      <c r="D3632" s="34" t="s">
        <v>3697</v>
      </c>
      <c r="E3632" s="32" t="s">
        <v>125</v>
      </c>
      <c r="F3632" s="36">
        <v>5598221</v>
      </c>
      <c r="G3632" s="288" t="s">
        <v>117</v>
      </c>
      <c r="H3632" s="288"/>
      <c r="I3632" s="1"/>
      <c r="J3632" s="549"/>
      <c r="K3632" s="10"/>
      <c r="L3632" s="1"/>
      <c r="M3632" s="548"/>
      <c r="N3632" s="548"/>
    </row>
    <row r="3633" spans="2:14" s="5" customFormat="1" ht="120">
      <c r="B3633" s="1"/>
      <c r="C3633" s="31">
        <v>9484</v>
      </c>
      <c r="D3633" s="34" t="s">
        <v>3698</v>
      </c>
      <c r="E3633" s="32" t="s">
        <v>125</v>
      </c>
      <c r="F3633" s="36">
        <v>3369300</v>
      </c>
      <c r="G3633" s="288" t="s">
        <v>117</v>
      </c>
      <c r="H3633" s="288"/>
      <c r="I3633" s="1"/>
      <c r="J3633" s="549"/>
      <c r="K3633" s="10"/>
      <c r="L3633" s="1"/>
      <c r="M3633" s="548"/>
      <c r="N3633" s="548"/>
    </row>
    <row r="3634" spans="2:14" s="5" customFormat="1" ht="120">
      <c r="B3634" s="1"/>
      <c r="C3634" s="31">
        <v>9485</v>
      </c>
      <c r="D3634" s="34" t="s">
        <v>3699</v>
      </c>
      <c r="E3634" s="32" t="s">
        <v>125</v>
      </c>
      <c r="F3634" s="36">
        <v>13822769</v>
      </c>
      <c r="G3634" s="288" t="s">
        <v>117</v>
      </c>
      <c r="H3634" s="288"/>
      <c r="I3634" s="1"/>
      <c r="J3634" s="549"/>
      <c r="K3634" s="10"/>
      <c r="L3634" s="1"/>
      <c r="M3634" s="548"/>
      <c r="N3634" s="548"/>
    </row>
    <row r="3635" spans="2:14" s="5" customFormat="1" ht="45">
      <c r="B3635" s="1"/>
      <c r="C3635" s="31">
        <v>9486</v>
      </c>
      <c r="D3635" s="34" t="s">
        <v>3700</v>
      </c>
      <c r="E3635" s="32" t="s">
        <v>116</v>
      </c>
      <c r="F3635" s="36">
        <v>30118</v>
      </c>
      <c r="G3635" s="288" t="s">
        <v>117</v>
      </c>
      <c r="H3635" s="288"/>
      <c r="I3635" s="1"/>
      <c r="J3635" s="549"/>
      <c r="K3635" s="10"/>
      <c r="L3635" s="1"/>
      <c r="M3635" s="548"/>
      <c r="N3635" s="548"/>
    </row>
    <row r="3636" spans="2:14" s="5" customFormat="1" ht="45">
      <c r="B3636" s="1"/>
      <c r="C3636" s="31">
        <v>9487</v>
      </c>
      <c r="D3636" s="34" t="s">
        <v>3701</v>
      </c>
      <c r="E3636" s="32" t="s">
        <v>116</v>
      </c>
      <c r="F3636" s="36">
        <v>127877</v>
      </c>
      <c r="G3636" s="288" t="s">
        <v>117</v>
      </c>
      <c r="H3636" s="288"/>
      <c r="I3636" s="1"/>
      <c r="J3636" s="549"/>
      <c r="K3636" s="10"/>
      <c r="L3636" s="1"/>
      <c r="M3636" s="548"/>
      <c r="N3636" s="548"/>
    </row>
    <row r="3637" spans="2:14" s="5" customFormat="1" ht="75">
      <c r="B3637" s="1"/>
      <c r="C3637" s="31">
        <v>9488</v>
      </c>
      <c r="D3637" s="34" t="s">
        <v>3702</v>
      </c>
      <c r="E3637" s="32" t="s">
        <v>116</v>
      </c>
      <c r="F3637" s="36">
        <v>50532</v>
      </c>
      <c r="G3637" s="288" t="s">
        <v>117</v>
      </c>
      <c r="H3637" s="288"/>
      <c r="I3637" s="1"/>
      <c r="J3637" s="549"/>
      <c r="K3637" s="10"/>
      <c r="L3637" s="1"/>
      <c r="M3637" s="548"/>
      <c r="N3637" s="548"/>
    </row>
    <row r="3638" spans="2:14" s="5" customFormat="1" ht="90">
      <c r="B3638" s="1"/>
      <c r="C3638" s="31">
        <v>9489</v>
      </c>
      <c r="D3638" s="34" t="s">
        <v>3703</v>
      </c>
      <c r="E3638" s="32" t="s">
        <v>116</v>
      </c>
      <c r="F3638" s="36">
        <v>71292</v>
      </c>
      <c r="G3638" s="288" t="s">
        <v>117</v>
      </c>
      <c r="H3638" s="288"/>
      <c r="I3638" s="1"/>
      <c r="J3638" s="549"/>
      <c r="K3638" s="10"/>
      <c r="L3638" s="1"/>
      <c r="M3638" s="548"/>
      <c r="N3638" s="548"/>
    </row>
    <row r="3639" spans="2:14" s="5" customFormat="1" ht="45">
      <c r="B3639" s="1"/>
      <c r="C3639" s="31">
        <v>9490</v>
      </c>
      <c r="D3639" s="34" t="s">
        <v>3704</v>
      </c>
      <c r="E3639" s="32" t="s">
        <v>116</v>
      </c>
      <c r="F3639" s="36">
        <v>82432</v>
      </c>
      <c r="G3639" s="288" t="s">
        <v>117</v>
      </c>
      <c r="H3639" s="288"/>
      <c r="I3639" s="1"/>
      <c r="J3639" s="549"/>
      <c r="K3639" s="10"/>
      <c r="L3639" s="1"/>
      <c r="M3639" s="548"/>
      <c r="N3639" s="548"/>
    </row>
    <row r="3640" spans="2:14" s="5" customFormat="1" ht="60">
      <c r="B3640" s="1"/>
      <c r="C3640" s="31">
        <v>9491</v>
      </c>
      <c r="D3640" s="34" t="s">
        <v>3705</v>
      </c>
      <c r="E3640" s="32" t="s">
        <v>116</v>
      </c>
      <c r="F3640" s="36">
        <v>86185</v>
      </c>
      <c r="G3640" s="288" t="s">
        <v>117</v>
      </c>
      <c r="H3640" s="288"/>
      <c r="I3640" s="1"/>
      <c r="J3640" s="549"/>
      <c r="K3640" s="10"/>
      <c r="L3640" s="1"/>
      <c r="M3640" s="548"/>
      <c r="N3640" s="548"/>
    </row>
    <row r="3641" spans="2:14" s="5" customFormat="1" ht="60">
      <c r="B3641" s="1"/>
      <c r="C3641" s="31">
        <v>9492</v>
      </c>
      <c r="D3641" s="34" t="s">
        <v>3706</v>
      </c>
      <c r="E3641" s="32" t="s">
        <v>116</v>
      </c>
      <c r="F3641" s="36">
        <v>55585</v>
      </c>
      <c r="G3641" s="288" t="s">
        <v>117</v>
      </c>
      <c r="H3641" s="288"/>
      <c r="I3641" s="1"/>
      <c r="J3641" s="549"/>
      <c r="K3641" s="10"/>
      <c r="L3641" s="1"/>
      <c r="M3641" s="548"/>
      <c r="N3641" s="548"/>
    </row>
    <row r="3642" spans="2:14" s="5" customFormat="1" ht="135">
      <c r="B3642" s="1"/>
      <c r="C3642" s="31">
        <v>9493</v>
      </c>
      <c r="D3642" s="34" t="s">
        <v>3707</v>
      </c>
      <c r="E3642" s="32" t="s">
        <v>116</v>
      </c>
      <c r="F3642" s="36">
        <v>98185</v>
      </c>
      <c r="G3642" s="288" t="s">
        <v>117</v>
      </c>
      <c r="H3642" s="288"/>
      <c r="I3642" s="1"/>
      <c r="J3642" s="549"/>
      <c r="K3642" s="10"/>
      <c r="L3642" s="1"/>
      <c r="M3642" s="548"/>
      <c r="N3642" s="548"/>
    </row>
    <row r="3643" spans="2:14" s="5" customFormat="1" ht="90">
      <c r="B3643" s="1"/>
      <c r="C3643" s="31">
        <v>9494</v>
      </c>
      <c r="D3643" s="34" t="s">
        <v>3708</v>
      </c>
      <c r="E3643" s="32" t="s">
        <v>116</v>
      </c>
      <c r="F3643" s="36">
        <v>122494</v>
      </c>
      <c r="G3643" s="288" t="s">
        <v>117</v>
      </c>
      <c r="H3643" s="288"/>
      <c r="I3643" s="1"/>
      <c r="J3643" s="549"/>
      <c r="K3643" s="10"/>
      <c r="L3643" s="1"/>
      <c r="M3643" s="548"/>
      <c r="N3643" s="548"/>
    </row>
    <row r="3644" spans="2:14" s="5" customFormat="1" ht="75">
      <c r="B3644" s="1"/>
      <c r="C3644" s="31">
        <v>9495</v>
      </c>
      <c r="D3644" s="34" t="s">
        <v>3709</v>
      </c>
      <c r="E3644" s="32" t="s">
        <v>125</v>
      </c>
      <c r="F3644" s="36">
        <v>275835</v>
      </c>
      <c r="G3644" s="288" t="s">
        <v>117</v>
      </c>
      <c r="H3644" s="288"/>
      <c r="I3644" s="1"/>
      <c r="J3644" s="549"/>
      <c r="K3644" s="10"/>
      <c r="L3644" s="1"/>
      <c r="M3644" s="548"/>
      <c r="N3644" s="548"/>
    </row>
    <row r="3645" spans="2:14" s="5" customFormat="1" ht="45">
      <c r="B3645" s="1"/>
      <c r="C3645" s="31">
        <v>9496</v>
      </c>
      <c r="D3645" s="34" t="s">
        <v>3710</v>
      </c>
      <c r="E3645" s="32" t="s">
        <v>125</v>
      </c>
      <c r="F3645" s="36">
        <v>14032</v>
      </c>
      <c r="G3645" s="288" t="s">
        <v>117</v>
      </c>
      <c r="H3645" s="288"/>
      <c r="I3645" s="1"/>
      <c r="J3645" s="549"/>
      <c r="K3645" s="10"/>
      <c r="L3645" s="1"/>
      <c r="M3645" s="548"/>
      <c r="N3645" s="548"/>
    </row>
    <row r="3646" spans="2:14" s="5" customFormat="1" ht="45">
      <c r="B3646" s="1"/>
      <c r="C3646" s="31">
        <v>9497</v>
      </c>
      <c r="D3646" s="34" t="s">
        <v>3711</v>
      </c>
      <c r="E3646" s="32" t="s">
        <v>122</v>
      </c>
      <c r="F3646" s="36">
        <v>77452</v>
      </c>
      <c r="G3646" s="288" t="s">
        <v>117</v>
      </c>
      <c r="H3646" s="288"/>
      <c r="I3646" s="1"/>
      <c r="J3646" s="549"/>
      <c r="K3646" s="10"/>
      <c r="L3646" s="1"/>
      <c r="M3646" s="548"/>
      <c r="N3646" s="548"/>
    </row>
    <row r="3647" spans="2:14" s="5" customFormat="1" ht="45">
      <c r="B3647" s="1"/>
      <c r="C3647" s="31">
        <v>9498</v>
      </c>
      <c r="D3647" s="34" t="s">
        <v>3712</v>
      </c>
      <c r="E3647" s="32" t="s">
        <v>122</v>
      </c>
      <c r="F3647" s="36">
        <v>7173</v>
      </c>
      <c r="G3647" s="288" t="s">
        <v>117</v>
      </c>
      <c r="H3647" s="288"/>
      <c r="I3647" s="1"/>
      <c r="J3647" s="549"/>
      <c r="K3647" s="10"/>
      <c r="L3647" s="1"/>
      <c r="M3647" s="548"/>
      <c r="N3647" s="548"/>
    </row>
    <row r="3648" spans="2:14" s="5" customFormat="1" ht="45">
      <c r="B3648" s="1"/>
      <c r="C3648" s="31">
        <v>9499</v>
      </c>
      <c r="D3648" s="34" t="s">
        <v>3713</v>
      </c>
      <c r="E3648" s="32" t="s">
        <v>122</v>
      </c>
      <c r="F3648" s="36">
        <v>6793</v>
      </c>
      <c r="G3648" s="288" t="s">
        <v>117</v>
      </c>
      <c r="H3648" s="288"/>
      <c r="I3648" s="1"/>
      <c r="J3648" s="549"/>
      <c r="K3648" s="10"/>
      <c r="L3648" s="1"/>
      <c r="M3648" s="548"/>
      <c r="N3648" s="548"/>
    </row>
    <row r="3649" spans="2:14" s="5" customFormat="1" ht="45">
      <c r="B3649" s="1"/>
      <c r="C3649" s="31">
        <v>9500</v>
      </c>
      <c r="D3649" s="34" t="s">
        <v>3714</v>
      </c>
      <c r="E3649" s="32" t="s">
        <v>125</v>
      </c>
      <c r="F3649" s="36">
        <v>41580</v>
      </c>
      <c r="G3649" s="288" t="s">
        <v>117</v>
      </c>
      <c r="H3649" s="288"/>
      <c r="I3649" s="1"/>
      <c r="J3649" s="549"/>
      <c r="K3649" s="10"/>
      <c r="L3649" s="1"/>
      <c r="M3649" s="548"/>
      <c r="N3649" s="548"/>
    </row>
    <row r="3650" spans="2:14" s="5" customFormat="1" ht="45">
      <c r="B3650" s="1"/>
      <c r="C3650" s="31">
        <v>9501</v>
      </c>
      <c r="D3650" s="34" t="s">
        <v>3715</v>
      </c>
      <c r="E3650" s="32" t="s">
        <v>125</v>
      </c>
      <c r="F3650" s="36">
        <v>56511</v>
      </c>
      <c r="G3650" s="288" t="s">
        <v>117</v>
      </c>
      <c r="H3650" s="288"/>
      <c r="I3650" s="1"/>
      <c r="J3650" s="549"/>
      <c r="K3650" s="10"/>
      <c r="L3650" s="1"/>
      <c r="M3650" s="548"/>
      <c r="N3650" s="548"/>
    </row>
    <row r="3651" spans="2:14" s="5" customFormat="1" ht="45">
      <c r="B3651" s="1"/>
      <c r="C3651" s="31">
        <v>9502</v>
      </c>
      <c r="D3651" s="34" t="s">
        <v>3716</v>
      </c>
      <c r="E3651" s="32" t="s">
        <v>125</v>
      </c>
      <c r="F3651" s="36">
        <v>80322</v>
      </c>
      <c r="G3651" s="288" t="s">
        <v>117</v>
      </c>
      <c r="H3651" s="288"/>
      <c r="I3651" s="1"/>
      <c r="J3651" s="549"/>
      <c r="K3651" s="10"/>
      <c r="L3651" s="1"/>
      <c r="M3651" s="548"/>
      <c r="N3651" s="548"/>
    </row>
    <row r="3652" spans="2:14" s="5" customFormat="1" ht="45">
      <c r="B3652" s="1"/>
      <c r="C3652" s="31">
        <v>9503</v>
      </c>
      <c r="D3652" s="34" t="s">
        <v>3717</v>
      </c>
      <c r="E3652" s="32" t="s">
        <v>125</v>
      </c>
      <c r="F3652" s="36">
        <v>90981</v>
      </c>
      <c r="G3652" s="288" t="s">
        <v>117</v>
      </c>
      <c r="H3652" s="288"/>
      <c r="I3652" s="1"/>
      <c r="J3652" s="549"/>
      <c r="K3652" s="10"/>
      <c r="L3652" s="1"/>
      <c r="M3652" s="548"/>
      <c r="N3652" s="548"/>
    </row>
    <row r="3653" spans="2:14" s="5" customFormat="1" ht="45">
      <c r="B3653" s="1"/>
      <c r="C3653" s="31">
        <v>9504</v>
      </c>
      <c r="D3653" s="34" t="s">
        <v>3718</v>
      </c>
      <c r="E3653" s="32" t="s">
        <v>125</v>
      </c>
      <c r="F3653" s="36">
        <v>126597</v>
      </c>
      <c r="G3653" s="288" t="s">
        <v>117</v>
      </c>
      <c r="H3653" s="288"/>
      <c r="I3653" s="1"/>
      <c r="J3653" s="549"/>
      <c r="K3653" s="10"/>
      <c r="L3653" s="1"/>
      <c r="M3653" s="548"/>
      <c r="N3653" s="548"/>
    </row>
    <row r="3654" spans="2:14" s="5" customFormat="1" ht="45">
      <c r="B3654" s="1"/>
      <c r="C3654" s="31">
        <v>9505</v>
      </c>
      <c r="D3654" s="34" t="s">
        <v>3719</v>
      </c>
      <c r="E3654" s="32" t="s">
        <v>122</v>
      </c>
      <c r="F3654" s="36">
        <v>105360</v>
      </c>
      <c r="G3654" s="288" t="s">
        <v>117</v>
      </c>
      <c r="H3654" s="288"/>
      <c r="I3654" s="1"/>
      <c r="J3654" s="549"/>
      <c r="K3654" s="10"/>
      <c r="L3654" s="1"/>
      <c r="M3654" s="548"/>
      <c r="N3654" s="548"/>
    </row>
    <row r="3655" spans="2:14" s="5" customFormat="1" ht="45">
      <c r="B3655" s="1"/>
      <c r="C3655" s="31">
        <v>9506</v>
      </c>
      <c r="D3655" s="34" t="s">
        <v>3720</v>
      </c>
      <c r="E3655" s="32" t="s">
        <v>122</v>
      </c>
      <c r="F3655" s="36">
        <v>169674</v>
      </c>
      <c r="G3655" s="288" t="s">
        <v>117</v>
      </c>
      <c r="H3655" s="288"/>
      <c r="I3655" s="1"/>
      <c r="J3655" s="549"/>
      <c r="K3655" s="10"/>
      <c r="L3655" s="1"/>
      <c r="M3655" s="548"/>
      <c r="N3655" s="548"/>
    </row>
    <row r="3656" spans="2:14" s="5" customFormat="1" ht="45">
      <c r="B3656" s="1"/>
      <c r="C3656" s="31">
        <v>9507</v>
      </c>
      <c r="D3656" s="34" t="s">
        <v>3721</v>
      </c>
      <c r="E3656" s="32" t="s">
        <v>122</v>
      </c>
      <c r="F3656" s="36">
        <v>85953</v>
      </c>
      <c r="G3656" s="288" t="s">
        <v>117</v>
      </c>
      <c r="H3656" s="288"/>
      <c r="I3656" s="1"/>
      <c r="J3656" s="549"/>
      <c r="K3656" s="10"/>
      <c r="L3656" s="1"/>
      <c r="M3656" s="548"/>
      <c r="N3656" s="548"/>
    </row>
    <row r="3657" spans="2:14" s="5" customFormat="1" ht="45">
      <c r="B3657" s="1"/>
      <c r="C3657" s="31">
        <v>9508</v>
      </c>
      <c r="D3657" s="34" t="s">
        <v>3722</v>
      </c>
      <c r="E3657" s="32" t="s">
        <v>122</v>
      </c>
      <c r="F3657" s="36">
        <v>70048</v>
      </c>
      <c r="G3657" s="288" t="s">
        <v>117</v>
      </c>
      <c r="H3657" s="288"/>
      <c r="I3657" s="1"/>
      <c r="J3657" s="549"/>
      <c r="K3657" s="10"/>
      <c r="L3657" s="1"/>
      <c r="M3657" s="548"/>
      <c r="N3657" s="548"/>
    </row>
    <row r="3658" spans="2:14" s="5" customFormat="1" ht="45">
      <c r="B3658" s="1"/>
      <c r="C3658" s="31">
        <v>9509</v>
      </c>
      <c r="D3658" s="34" t="s">
        <v>3723</v>
      </c>
      <c r="E3658" s="32" t="s">
        <v>122</v>
      </c>
      <c r="F3658" s="36">
        <v>45914</v>
      </c>
      <c r="G3658" s="288" t="s">
        <v>117</v>
      </c>
      <c r="H3658" s="288"/>
      <c r="I3658" s="1"/>
      <c r="J3658" s="549"/>
      <c r="K3658" s="10"/>
      <c r="L3658" s="1"/>
      <c r="M3658" s="548"/>
      <c r="N3658" s="548"/>
    </row>
    <row r="3659" spans="2:14" s="5" customFormat="1" ht="75">
      <c r="B3659" s="1"/>
      <c r="C3659" s="31">
        <v>9510</v>
      </c>
      <c r="D3659" s="34" t="s">
        <v>3724</v>
      </c>
      <c r="E3659" s="32" t="s">
        <v>125</v>
      </c>
      <c r="F3659" s="36">
        <v>57038</v>
      </c>
      <c r="G3659" s="288" t="s">
        <v>117</v>
      </c>
      <c r="H3659" s="288"/>
      <c r="I3659" s="1"/>
      <c r="J3659" s="549"/>
      <c r="K3659" s="10"/>
      <c r="L3659" s="1"/>
      <c r="M3659" s="548"/>
      <c r="N3659" s="548"/>
    </row>
    <row r="3660" spans="2:14" s="5" customFormat="1" ht="60">
      <c r="B3660" s="1"/>
      <c r="C3660" s="31">
        <v>9511</v>
      </c>
      <c r="D3660" s="34" t="s">
        <v>3725</v>
      </c>
      <c r="E3660" s="32" t="s">
        <v>122</v>
      </c>
      <c r="F3660" s="36">
        <v>37342</v>
      </c>
      <c r="G3660" s="288" t="s">
        <v>117</v>
      </c>
      <c r="H3660" s="288"/>
      <c r="I3660" s="1"/>
      <c r="J3660" s="549"/>
      <c r="K3660" s="10"/>
      <c r="L3660" s="1"/>
      <c r="M3660" s="548"/>
      <c r="N3660" s="548"/>
    </row>
    <row r="3661" spans="2:14" s="5" customFormat="1" ht="60">
      <c r="B3661" s="1"/>
      <c r="C3661" s="31">
        <v>9512</v>
      </c>
      <c r="D3661" s="34" t="s">
        <v>3726</v>
      </c>
      <c r="E3661" s="32" t="s">
        <v>122</v>
      </c>
      <c r="F3661" s="36">
        <v>59236</v>
      </c>
      <c r="G3661" s="288" t="s">
        <v>117</v>
      </c>
      <c r="H3661" s="288"/>
      <c r="I3661" s="1"/>
      <c r="J3661" s="549"/>
      <c r="K3661" s="10"/>
      <c r="L3661" s="1"/>
      <c r="M3661" s="548"/>
      <c r="N3661" s="548"/>
    </row>
    <row r="3662" spans="2:14" s="5" customFormat="1" ht="60">
      <c r="B3662" s="1"/>
      <c r="C3662" s="31">
        <v>9513</v>
      </c>
      <c r="D3662" s="34" t="s">
        <v>3727</v>
      </c>
      <c r="E3662" s="32" t="s">
        <v>122</v>
      </c>
      <c r="F3662" s="36">
        <v>104484</v>
      </c>
      <c r="G3662" s="288" t="s">
        <v>117</v>
      </c>
      <c r="H3662" s="288"/>
      <c r="I3662" s="1"/>
      <c r="J3662" s="549"/>
      <c r="K3662" s="10"/>
      <c r="L3662" s="1"/>
      <c r="M3662" s="548"/>
      <c r="N3662" s="548"/>
    </row>
    <row r="3663" spans="2:14" s="5" customFormat="1" ht="60">
      <c r="B3663" s="1"/>
      <c r="C3663" s="31">
        <v>9514</v>
      </c>
      <c r="D3663" s="34" t="s">
        <v>3728</v>
      </c>
      <c r="E3663" s="32" t="s">
        <v>122</v>
      </c>
      <c r="F3663" s="36">
        <v>262679</v>
      </c>
      <c r="G3663" s="288" t="s">
        <v>117</v>
      </c>
      <c r="H3663" s="288"/>
      <c r="I3663" s="1"/>
      <c r="J3663" s="549"/>
      <c r="K3663" s="10"/>
      <c r="L3663" s="1"/>
      <c r="M3663" s="548"/>
      <c r="N3663" s="548"/>
    </row>
    <row r="3664" spans="2:14" s="5" customFormat="1" ht="90">
      <c r="B3664" s="1"/>
      <c r="C3664" s="31">
        <v>9515</v>
      </c>
      <c r="D3664" s="34" t="s">
        <v>3729</v>
      </c>
      <c r="E3664" s="32" t="s">
        <v>125</v>
      </c>
      <c r="F3664" s="36">
        <v>5617589</v>
      </c>
      <c r="G3664" s="288" t="s">
        <v>117</v>
      </c>
      <c r="H3664" s="288"/>
      <c r="I3664" s="1"/>
      <c r="J3664" s="549"/>
      <c r="K3664" s="10"/>
      <c r="L3664" s="1"/>
      <c r="M3664" s="548"/>
      <c r="N3664" s="548"/>
    </row>
    <row r="3665" spans="2:14" s="5" customFormat="1" ht="90">
      <c r="B3665" s="1"/>
      <c r="C3665" s="31">
        <v>9516</v>
      </c>
      <c r="D3665" s="34" t="s">
        <v>3730</v>
      </c>
      <c r="E3665" s="32" t="s">
        <v>125</v>
      </c>
      <c r="F3665" s="36">
        <v>4725089</v>
      </c>
      <c r="G3665" s="288" t="s">
        <v>117</v>
      </c>
      <c r="H3665" s="288"/>
      <c r="I3665" s="1"/>
      <c r="J3665" s="549"/>
      <c r="K3665" s="10"/>
      <c r="L3665" s="1"/>
      <c r="M3665" s="548"/>
      <c r="N3665" s="548"/>
    </row>
    <row r="3666" spans="2:14" s="5" customFormat="1" ht="90">
      <c r="B3666" s="1"/>
      <c r="C3666" s="31">
        <v>9517</v>
      </c>
      <c r="D3666" s="34" t="s">
        <v>3731</v>
      </c>
      <c r="E3666" s="32" t="s">
        <v>125</v>
      </c>
      <c r="F3666" s="36">
        <v>4498989</v>
      </c>
      <c r="G3666" s="288" t="s">
        <v>117</v>
      </c>
      <c r="H3666" s="288"/>
      <c r="I3666" s="1"/>
      <c r="J3666" s="549"/>
      <c r="K3666" s="10"/>
      <c r="L3666" s="1"/>
      <c r="M3666" s="548"/>
      <c r="N3666" s="548"/>
    </row>
    <row r="3667" spans="2:14" s="5" customFormat="1" ht="45">
      <c r="B3667" s="1"/>
      <c r="C3667" s="31">
        <v>9518</v>
      </c>
      <c r="D3667" s="34" t="s">
        <v>3732</v>
      </c>
      <c r="E3667" s="32" t="s">
        <v>125</v>
      </c>
      <c r="F3667" s="36">
        <v>20892</v>
      </c>
      <c r="G3667" s="288" t="s">
        <v>117</v>
      </c>
      <c r="H3667" s="288"/>
      <c r="I3667" s="1"/>
      <c r="J3667" s="549"/>
      <c r="K3667" s="10"/>
      <c r="L3667" s="1"/>
      <c r="M3667" s="548"/>
      <c r="N3667" s="548"/>
    </row>
    <row r="3668" spans="2:14" s="5" customFormat="1" ht="45">
      <c r="B3668" s="1"/>
      <c r="C3668" s="31">
        <v>9520</v>
      </c>
      <c r="D3668" s="34" t="s">
        <v>3733</v>
      </c>
      <c r="E3668" s="32" t="s">
        <v>125</v>
      </c>
      <c r="F3668" s="36">
        <v>285679</v>
      </c>
      <c r="G3668" s="288" t="s">
        <v>117</v>
      </c>
      <c r="H3668" s="288"/>
      <c r="I3668" s="1"/>
      <c r="J3668" s="549"/>
      <c r="K3668" s="10"/>
      <c r="L3668" s="1"/>
      <c r="M3668" s="548"/>
      <c r="N3668" s="548"/>
    </row>
    <row r="3669" spans="2:14" s="5" customFormat="1" ht="45">
      <c r="B3669" s="1"/>
      <c r="C3669" s="31">
        <v>9521</v>
      </c>
      <c r="D3669" s="34" t="s">
        <v>3734</v>
      </c>
      <c r="E3669" s="32" t="s">
        <v>116</v>
      </c>
      <c r="F3669" s="36">
        <v>15854</v>
      </c>
      <c r="G3669" s="288" t="s">
        <v>117</v>
      </c>
      <c r="H3669" s="288"/>
      <c r="I3669" s="1"/>
      <c r="J3669" s="549"/>
      <c r="K3669" s="10"/>
      <c r="L3669" s="1"/>
      <c r="M3669" s="548"/>
      <c r="N3669" s="548"/>
    </row>
    <row r="3670" spans="2:14" s="5" customFormat="1" ht="90">
      <c r="B3670" s="1"/>
      <c r="C3670" s="31">
        <v>9522</v>
      </c>
      <c r="D3670" s="34" t="s">
        <v>3735</v>
      </c>
      <c r="E3670" s="32" t="s">
        <v>116</v>
      </c>
      <c r="F3670" s="36">
        <v>541218</v>
      </c>
      <c r="G3670" s="288" t="s">
        <v>117</v>
      </c>
      <c r="H3670" s="288"/>
      <c r="I3670" s="1"/>
      <c r="J3670" s="549"/>
      <c r="K3670" s="10"/>
      <c r="L3670" s="1"/>
      <c r="M3670" s="548"/>
      <c r="N3670" s="548"/>
    </row>
    <row r="3671" spans="2:14" s="5" customFormat="1" ht="60">
      <c r="B3671" s="1"/>
      <c r="C3671" s="31">
        <v>9524</v>
      </c>
      <c r="D3671" s="34" t="s">
        <v>3736</v>
      </c>
      <c r="E3671" s="32" t="s">
        <v>125</v>
      </c>
      <c r="F3671" s="36">
        <v>1896230</v>
      </c>
      <c r="G3671" s="288" t="s">
        <v>117</v>
      </c>
      <c r="H3671" s="288"/>
      <c r="I3671" s="1"/>
      <c r="J3671" s="549"/>
      <c r="K3671" s="10"/>
      <c r="L3671" s="1"/>
      <c r="M3671" s="548"/>
      <c r="N3671" s="548"/>
    </row>
    <row r="3672" spans="2:14" s="5" customFormat="1" ht="45">
      <c r="B3672" s="1"/>
      <c r="C3672" s="31">
        <v>9525</v>
      </c>
      <c r="D3672" s="34" t="s">
        <v>3737</v>
      </c>
      <c r="E3672" s="32" t="s">
        <v>125</v>
      </c>
      <c r="F3672" s="36">
        <v>4666560</v>
      </c>
      <c r="G3672" s="288" t="s">
        <v>117</v>
      </c>
      <c r="H3672" s="288"/>
      <c r="I3672" s="1"/>
      <c r="J3672" s="549"/>
      <c r="K3672" s="10"/>
      <c r="L3672" s="1"/>
      <c r="M3672" s="548"/>
      <c r="N3672" s="548"/>
    </row>
    <row r="3673" spans="2:14" s="5" customFormat="1" ht="60">
      <c r="B3673" s="1"/>
      <c r="C3673" s="31">
        <v>9526</v>
      </c>
      <c r="D3673" s="34" t="s">
        <v>3738</v>
      </c>
      <c r="E3673" s="32" t="s">
        <v>125</v>
      </c>
      <c r="F3673" s="36">
        <v>311118</v>
      </c>
      <c r="G3673" s="288" t="s">
        <v>117</v>
      </c>
      <c r="H3673" s="288"/>
      <c r="I3673" s="1"/>
      <c r="J3673" s="549"/>
      <c r="K3673" s="10"/>
      <c r="L3673" s="1"/>
      <c r="M3673" s="548"/>
      <c r="N3673" s="548"/>
    </row>
    <row r="3674" spans="2:14" s="5" customFormat="1" ht="45">
      <c r="B3674" s="1"/>
      <c r="C3674" s="31">
        <v>9527</v>
      </c>
      <c r="D3674" s="34" t="s">
        <v>3739</v>
      </c>
      <c r="E3674" s="32" t="s">
        <v>125</v>
      </c>
      <c r="F3674" s="36">
        <v>133000087</v>
      </c>
      <c r="G3674" s="288" t="s">
        <v>117</v>
      </c>
      <c r="H3674" s="288"/>
      <c r="I3674" s="1"/>
      <c r="J3674" s="549"/>
      <c r="K3674" s="10"/>
      <c r="L3674" s="1"/>
      <c r="M3674" s="548"/>
      <c r="N3674" s="548"/>
    </row>
    <row r="3675" spans="2:14" s="5" customFormat="1" ht="60">
      <c r="B3675" s="1"/>
      <c r="C3675" s="31">
        <v>9528</v>
      </c>
      <c r="D3675" s="34" t="s">
        <v>3740</v>
      </c>
      <c r="E3675" s="32" t="s">
        <v>122</v>
      </c>
      <c r="F3675" s="36">
        <v>29859</v>
      </c>
      <c r="G3675" s="288" t="s">
        <v>117</v>
      </c>
      <c r="H3675" s="288"/>
      <c r="I3675" s="1"/>
      <c r="J3675" s="549"/>
      <c r="K3675" s="10"/>
      <c r="L3675" s="1"/>
      <c r="M3675" s="548"/>
      <c r="N3675" s="548"/>
    </row>
    <row r="3676" spans="2:14" s="5" customFormat="1" ht="45">
      <c r="B3676" s="1"/>
      <c r="C3676" s="31">
        <v>9529</v>
      </c>
      <c r="D3676" s="34" t="s">
        <v>3741</v>
      </c>
      <c r="E3676" s="32" t="s">
        <v>125</v>
      </c>
      <c r="F3676" s="36">
        <v>38859</v>
      </c>
      <c r="G3676" s="288" t="s">
        <v>117</v>
      </c>
      <c r="H3676" s="288"/>
      <c r="I3676" s="1"/>
      <c r="J3676" s="549"/>
      <c r="K3676" s="10"/>
      <c r="L3676" s="1"/>
      <c r="M3676" s="548"/>
      <c r="N3676" s="548"/>
    </row>
    <row r="3677" spans="2:14" s="5" customFormat="1" ht="60">
      <c r="B3677" s="1"/>
      <c r="C3677" s="31">
        <v>9530</v>
      </c>
      <c r="D3677" s="34" t="s">
        <v>3742</v>
      </c>
      <c r="E3677" s="32" t="s">
        <v>125</v>
      </c>
      <c r="F3677" s="36">
        <v>45860</v>
      </c>
      <c r="G3677" s="288" t="s">
        <v>117</v>
      </c>
      <c r="H3677" s="288"/>
      <c r="I3677" s="1"/>
      <c r="J3677" s="549"/>
      <c r="K3677" s="10"/>
      <c r="L3677" s="1"/>
      <c r="M3677" s="548"/>
      <c r="N3677" s="548"/>
    </row>
    <row r="3678" spans="2:14" s="5" customFormat="1" ht="45">
      <c r="B3678" s="1"/>
      <c r="C3678" s="31">
        <v>9531</v>
      </c>
      <c r="D3678" s="34" t="s">
        <v>3743</v>
      </c>
      <c r="E3678" s="32" t="s">
        <v>125</v>
      </c>
      <c r="F3678" s="36">
        <v>116375</v>
      </c>
      <c r="G3678" s="288" t="s">
        <v>117</v>
      </c>
      <c r="H3678" s="288"/>
      <c r="I3678" s="1"/>
      <c r="J3678" s="549"/>
      <c r="K3678" s="10"/>
      <c r="L3678" s="1"/>
      <c r="M3678" s="548"/>
      <c r="N3678" s="548"/>
    </row>
    <row r="3679" spans="2:14" s="5" customFormat="1" ht="60">
      <c r="B3679" s="1"/>
      <c r="C3679" s="31">
        <v>9532</v>
      </c>
      <c r="D3679" s="34" t="s">
        <v>3744</v>
      </c>
      <c r="E3679" s="32" t="s">
        <v>119</v>
      </c>
      <c r="F3679" s="36">
        <v>470661</v>
      </c>
      <c r="G3679" s="288" t="s">
        <v>117</v>
      </c>
      <c r="H3679" s="288"/>
      <c r="I3679" s="1"/>
      <c r="J3679" s="549"/>
      <c r="K3679" s="10"/>
      <c r="L3679" s="1"/>
      <c r="M3679" s="548"/>
      <c r="N3679" s="548"/>
    </row>
    <row r="3680" spans="2:14" s="5" customFormat="1" ht="45">
      <c r="B3680" s="1"/>
      <c r="C3680" s="31">
        <v>9533</v>
      </c>
      <c r="D3680" s="34" t="s">
        <v>3745</v>
      </c>
      <c r="E3680" s="32" t="s">
        <v>116</v>
      </c>
      <c r="F3680" s="36">
        <v>432891</v>
      </c>
      <c r="G3680" s="288" t="s">
        <v>117</v>
      </c>
      <c r="H3680" s="288"/>
      <c r="I3680" s="1"/>
      <c r="J3680" s="549"/>
      <c r="K3680" s="10"/>
      <c r="L3680" s="1"/>
      <c r="M3680" s="548"/>
      <c r="N3680" s="548"/>
    </row>
    <row r="3681" spans="2:14" s="5" customFormat="1" ht="105">
      <c r="B3681" s="1"/>
      <c r="C3681" s="31">
        <v>9534</v>
      </c>
      <c r="D3681" s="34" t="s">
        <v>3746</v>
      </c>
      <c r="E3681" s="32" t="s">
        <v>119</v>
      </c>
      <c r="F3681" s="36">
        <v>591244</v>
      </c>
      <c r="G3681" s="288" t="s">
        <v>117</v>
      </c>
      <c r="H3681" s="288"/>
      <c r="I3681" s="1"/>
      <c r="J3681" s="549"/>
      <c r="K3681" s="10"/>
      <c r="L3681" s="1"/>
      <c r="M3681" s="548"/>
      <c r="N3681" s="548"/>
    </row>
    <row r="3682" spans="2:14" s="5" customFormat="1" ht="90">
      <c r="B3682" s="1"/>
      <c r="C3682" s="31">
        <v>9535</v>
      </c>
      <c r="D3682" s="34" t="s">
        <v>3747</v>
      </c>
      <c r="E3682" s="32" t="s">
        <v>119</v>
      </c>
      <c r="F3682" s="36">
        <v>752401</v>
      </c>
      <c r="G3682" s="288" t="s">
        <v>117</v>
      </c>
      <c r="H3682" s="288"/>
      <c r="I3682" s="1"/>
      <c r="J3682" s="549"/>
      <c r="K3682" s="10"/>
      <c r="L3682" s="1"/>
      <c r="M3682" s="548"/>
      <c r="N3682" s="548"/>
    </row>
    <row r="3683" spans="2:14" s="5" customFormat="1" ht="60">
      <c r="B3683" s="1"/>
      <c r="C3683" s="31">
        <v>9536</v>
      </c>
      <c r="D3683" s="34" t="s">
        <v>3748</v>
      </c>
      <c r="E3683" s="32" t="s">
        <v>125</v>
      </c>
      <c r="F3683" s="36">
        <v>450525</v>
      </c>
      <c r="G3683" s="288" t="s">
        <v>117</v>
      </c>
      <c r="H3683" s="288"/>
      <c r="I3683" s="1"/>
      <c r="J3683" s="549"/>
      <c r="K3683" s="10"/>
      <c r="L3683" s="1"/>
      <c r="M3683" s="548"/>
      <c r="N3683" s="548"/>
    </row>
    <row r="3684" spans="2:14" s="5" customFormat="1" ht="45">
      <c r="B3684" s="1"/>
      <c r="C3684" s="31">
        <v>9537</v>
      </c>
      <c r="D3684" s="34" t="s">
        <v>3749</v>
      </c>
      <c r="E3684" s="32" t="s">
        <v>125</v>
      </c>
      <c r="F3684" s="36">
        <v>139378</v>
      </c>
      <c r="G3684" s="288" t="s">
        <v>117</v>
      </c>
      <c r="H3684" s="288"/>
      <c r="I3684" s="1"/>
      <c r="J3684" s="549"/>
      <c r="K3684" s="10"/>
      <c r="L3684" s="1"/>
      <c r="M3684" s="548"/>
      <c r="N3684" s="548"/>
    </row>
    <row r="3685" spans="2:14" s="5" customFormat="1" ht="45">
      <c r="B3685" s="1"/>
      <c r="C3685" s="31">
        <v>9538</v>
      </c>
      <c r="D3685" s="34" t="s">
        <v>3750</v>
      </c>
      <c r="E3685" s="32" t="s">
        <v>125</v>
      </c>
      <c r="F3685" s="36">
        <v>139374</v>
      </c>
      <c r="G3685" s="288" t="s">
        <v>117</v>
      </c>
      <c r="H3685" s="288"/>
      <c r="I3685" s="1"/>
      <c r="J3685" s="549"/>
      <c r="K3685" s="10"/>
      <c r="L3685" s="1"/>
      <c r="M3685" s="548"/>
      <c r="N3685" s="548"/>
    </row>
    <row r="3686" spans="2:14" s="5" customFormat="1" ht="45">
      <c r="B3686" s="1"/>
      <c r="C3686" s="31">
        <v>9539</v>
      </c>
      <c r="D3686" s="34" t="s">
        <v>3751</v>
      </c>
      <c r="E3686" s="32" t="s">
        <v>125</v>
      </c>
      <c r="F3686" s="36">
        <v>137494</v>
      </c>
      <c r="G3686" s="288" t="s">
        <v>117</v>
      </c>
      <c r="H3686" s="288"/>
      <c r="I3686" s="1"/>
      <c r="J3686" s="549"/>
      <c r="K3686" s="10"/>
      <c r="L3686" s="1"/>
      <c r="M3686" s="548"/>
      <c r="N3686" s="548"/>
    </row>
    <row r="3687" spans="2:14" s="5" customFormat="1" ht="60">
      <c r="B3687" s="1"/>
      <c r="C3687" s="31">
        <v>9540</v>
      </c>
      <c r="D3687" s="34" t="s">
        <v>3752</v>
      </c>
      <c r="E3687" s="32" t="s">
        <v>125</v>
      </c>
      <c r="F3687" s="36">
        <v>205568</v>
      </c>
      <c r="G3687" s="288" t="s">
        <v>117</v>
      </c>
      <c r="H3687" s="288"/>
      <c r="I3687" s="1"/>
      <c r="J3687" s="549"/>
      <c r="K3687" s="10"/>
      <c r="L3687" s="1"/>
      <c r="M3687" s="548"/>
      <c r="N3687" s="548"/>
    </row>
    <row r="3688" spans="2:14" s="5" customFormat="1" ht="45">
      <c r="B3688" s="1"/>
      <c r="C3688" s="31">
        <v>9541</v>
      </c>
      <c r="D3688" s="34" t="s">
        <v>3753</v>
      </c>
      <c r="E3688" s="32" t="s">
        <v>125</v>
      </c>
      <c r="F3688" s="36">
        <v>620660</v>
      </c>
      <c r="G3688" s="288" t="s">
        <v>117</v>
      </c>
      <c r="H3688" s="288"/>
      <c r="I3688" s="1"/>
      <c r="J3688" s="549"/>
      <c r="K3688" s="10"/>
      <c r="L3688" s="1"/>
      <c r="M3688" s="548"/>
      <c r="N3688" s="548"/>
    </row>
    <row r="3689" spans="2:14" s="5" customFormat="1" ht="45">
      <c r="B3689" s="1"/>
      <c r="C3689" s="31">
        <v>9542</v>
      </c>
      <c r="D3689" s="34" t="s">
        <v>3754</v>
      </c>
      <c r="E3689" s="32" t="s">
        <v>125</v>
      </c>
      <c r="F3689" s="36">
        <v>174289</v>
      </c>
      <c r="G3689" s="288" t="s">
        <v>117</v>
      </c>
      <c r="H3689" s="288"/>
      <c r="I3689" s="1"/>
      <c r="J3689" s="549"/>
      <c r="K3689" s="10"/>
      <c r="L3689" s="1"/>
      <c r="M3689" s="548"/>
      <c r="N3689" s="548"/>
    </row>
    <row r="3690" spans="2:14" s="5" customFormat="1" ht="45">
      <c r="B3690" s="1"/>
      <c r="C3690" s="31">
        <v>9543</v>
      </c>
      <c r="D3690" s="34" t="s">
        <v>3755</v>
      </c>
      <c r="E3690" s="32" t="s">
        <v>125</v>
      </c>
      <c r="F3690" s="36">
        <v>16657</v>
      </c>
      <c r="G3690" s="288" t="s">
        <v>117</v>
      </c>
      <c r="H3690" s="288"/>
      <c r="I3690" s="1"/>
      <c r="J3690" s="549"/>
      <c r="K3690" s="10"/>
      <c r="L3690" s="1"/>
      <c r="M3690" s="548"/>
      <c r="N3690" s="548"/>
    </row>
    <row r="3691" spans="2:14" s="5" customFormat="1" ht="120">
      <c r="B3691" s="1"/>
      <c r="C3691" s="31">
        <v>9545</v>
      </c>
      <c r="D3691" s="34" t="s">
        <v>3756</v>
      </c>
      <c r="E3691" s="32" t="s">
        <v>122</v>
      </c>
      <c r="F3691" s="36">
        <v>266277</v>
      </c>
      <c r="G3691" s="288" t="s">
        <v>117</v>
      </c>
      <c r="H3691" s="288"/>
      <c r="I3691" s="1"/>
      <c r="J3691" s="549"/>
      <c r="K3691" s="10"/>
      <c r="L3691" s="1"/>
      <c r="M3691" s="548"/>
      <c r="N3691" s="548"/>
    </row>
    <row r="3692" spans="2:14" s="5" customFormat="1" ht="60">
      <c r="B3692" s="1"/>
      <c r="C3692" s="31">
        <v>9547</v>
      </c>
      <c r="D3692" s="34" t="s">
        <v>3757</v>
      </c>
      <c r="E3692" s="32" t="s">
        <v>119</v>
      </c>
      <c r="F3692" s="36">
        <v>470125</v>
      </c>
      <c r="G3692" s="288" t="s">
        <v>117</v>
      </c>
      <c r="H3692" s="288"/>
      <c r="I3692" s="1"/>
      <c r="J3692" s="549"/>
      <c r="K3692" s="10"/>
      <c r="L3692" s="1"/>
      <c r="M3692" s="548"/>
      <c r="N3692" s="548"/>
    </row>
    <row r="3693" spans="2:14" s="5" customFormat="1" ht="135">
      <c r="B3693" s="1"/>
      <c r="C3693" s="31">
        <v>9548</v>
      </c>
      <c r="D3693" s="34" t="s">
        <v>3758</v>
      </c>
      <c r="E3693" s="32" t="s">
        <v>122</v>
      </c>
      <c r="F3693" s="36">
        <v>574823</v>
      </c>
      <c r="G3693" s="288" t="s">
        <v>117</v>
      </c>
      <c r="H3693" s="288"/>
      <c r="I3693" s="1"/>
      <c r="J3693" s="549"/>
      <c r="K3693" s="10"/>
      <c r="L3693" s="1"/>
      <c r="M3693" s="548"/>
      <c r="N3693" s="548"/>
    </row>
    <row r="3694" spans="2:14" s="5" customFormat="1" ht="135">
      <c r="B3694" s="1"/>
      <c r="C3694" s="31">
        <v>9549</v>
      </c>
      <c r="D3694" s="34" t="s">
        <v>3759</v>
      </c>
      <c r="E3694" s="32" t="s">
        <v>122</v>
      </c>
      <c r="F3694" s="36">
        <v>752981</v>
      </c>
      <c r="G3694" s="288" t="s">
        <v>117</v>
      </c>
      <c r="H3694" s="288"/>
      <c r="I3694" s="1"/>
      <c r="J3694" s="549"/>
      <c r="K3694" s="10"/>
      <c r="L3694" s="1"/>
      <c r="M3694" s="548"/>
      <c r="N3694" s="548"/>
    </row>
    <row r="3695" spans="2:14" s="5" customFormat="1" ht="60">
      <c r="B3695" s="1"/>
      <c r="C3695" s="31">
        <v>9550</v>
      </c>
      <c r="D3695" s="34" t="s">
        <v>3760</v>
      </c>
      <c r="E3695" s="32" t="s">
        <v>119</v>
      </c>
      <c r="F3695" s="36">
        <v>751198</v>
      </c>
      <c r="G3695" s="288" t="s">
        <v>117</v>
      </c>
      <c r="H3695" s="288"/>
      <c r="I3695" s="1"/>
      <c r="J3695" s="549"/>
      <c r="K3695" s="10"/>
      <c r="L3695" s="1"/>
      <c r="M3695" s="548"/>
      <c r="N3695" s="548"/>
    </row>
    <row r="3696" spans="2:14" s="5" customFormat="1" ht="60">
      <c r="B3696" s="1"/>
      <c r="C3696" s="31">
        <v>9551</v>
      </c>
      <c r="D3696" s="34" t="s">
        <v>3761</v>
      </c>
      <c r="E3696" s="32" t="s">
        <v>122</v>
      </c>
      <c r="F3696" s="36">
        <v>40039</v>
      </c>
      <c r="G3696" s="288" t="s">
        <v>117</v>
      </c>
      <c r="H3696" s="288"/>
      <c r="I3696" s="1"/>
      <c r="J3696" s="549"/>
      <c r="K3696" s="10"/>
      <c r="L3696" s="1"/>
      <c r="M3696" s="548"/>
      <c r="N3696" s="548"/>
    </row>
    <row r="3697" spans="2:14" s="5" customFormat="1" ht="60">
      <c r="B3697" s="1"/>
      <c r="C3697" s="31">
        <v>9552</v>
      </c>
      <c r="D3697" s="34" t="s">
        <v>3762</v>
      </c>
      <c r="E3697" s="32" t="s">
        <v>125</v>
      </c>
      <c r="F3697" s="36">
        <v>56461</v>
      </c>
      <c r="G3697" s="288" t="s">
        <v>117</v>
      </c>
      <c r="H3697" s="288"/>
      <c r="I3697" s="1"/>
      <c r="J3697" s="549"/>
      <c r="K3697" s="10"/>
      <c r="L3697" s="1"/>
      <c r="M3697" s="548"/>
      <c r="N3697" s="548"/>
    </row>
    <row r="3698" spans="2:14" s="5" customFormat="1" ht="60">
      <c r="B3698" s="1"/>
      <c r="C3698" s="31">
        <v>9553</v>
      </c>
      <c r="D3698" s="34" t="s">
        <v>3763</v>
      </c>
      <c r="E3698" s="32" t="s">
        <v>122</v>
      </c>
      <c r="F3698" s="36">
        <v>24036</v>
      </c>
      <c r="G3698" s="288" t="s">
        <v>117</v>
      </c>
      <c r="H3698" s="288"/>
      <c r="I3698" s="1"/>
      <c r="J3698" s="549"/>
      <c r="K3698" s="10"/>
      <c r="L3698" s="1"/>
      <c r="M3698" s="548"/>
      <c r="N3698" s="548"/>
    </row>
    <row r="3699" spans="2:14" s="5" customFormat="1" ht="45">
      <c r="B3699" s="1"/>
      <c r="C3699" s="31">
        <v>9554</v>
      </c>
      <c r="D3699" s="34" t="s">
        <v>3764</v>
      </c>
      <c r="E3699" s="32" t="s">
        <v>2132</v>
      </c>
      <c r="F3699" s="36">
        <v>1449</v>
      </c>
      <c r="G3699" s="288" t="s">
        <v>117</v>
      </c>
      <c r="H3699" s="288"/>
      <c r="I3699" s="1"/>
      <c r="J3699" s="549"/>
      <c r="K3699" s="10"/>
      <c r="L3699" s="1"/>
      <c r="M3699" s="548"/>
      <c r="N3699" s="548"/>
    </row>
    <row r="3700" spans="2:14" s="5" customFormat="1" ht="75">
      <c r="B3700" s="1"/>
      <c r="C3700" s="31">
        <v>9555</v>
      </c>
      <c r="D3700" s="34" t="s">
        <v>3765</v>
      </c>
      <c r="E3700" s="32" t="s">
        <v>122</v>
      </c>
      <c r="F3700" s="36">
        <v>1148912</v>
      </c>
      <c r="G3700" s="288" t="s">
        <v>117</v>
      </c>
      <c r="H3700" s="288"/>
      <c r="I3700" s="1"/>
      <c r="J3700" s="549"/>
      <c r="K3700" s="10"/>
      <c r="L3700" s="1"/>
      <c r="M3700" s="548"/>
      <c r="N3700" s="548"/>
    </row>
    <row r="3701" spans="2:14" s="5" customFormat="1" ht="60">
      <c r="B3701" s="1"/>
      <c r="C3701" s="31">
        <v>9556</v>
      </c>
      <c r="D3701" s="34" t="s">
        <v>3766</v>
      </c>
      <c r="E3701" s="32" t="s">
        <v>122</v>
      </c>
      <c r="F3701" s="36">
        <v>1318788</v>
      </c>
      <c r="G3701" s="288" t="s">
        <v>117</v>
      </c>
      <c r="H3701" s="288"/>
      <c r="I3701" s="1"/>
      <c r="J3701" s="549"/>
      <c r="K3701" s="10"/>
      <c r="L3701" s="1"/>
      <c r="M3701" s="548"/>
      <c r="N3701" s="548"/>
    </row>
    <row r="3702" spans="2:14" s="5" customFormat="1" ht="60">
      <c r="B3702" s="1"/>
      <c r="C3702" s="31">
        <v>9557</v>
      </c>
      <c r="D3702" s="34" t="s">
        <v>3767</v>
      </c>
      <c r="E3702" s="32" t="s">
        <v>122</v>
      </c>
      <c r="F3702" s="36">
        <v>1500327</v>
      </c>
      <c r="G3702" s="288" t="s">
        <v>117</v>
      </c>
      <c r="H3702" s="288"/>
      <c r="I3702" s="1"/>
      <c r="J3702" s="549"/>
      <c r="K3702" s="10"/>
      <c r="L3702" s="1"/>
      <c r="M3702" s="548"/>
      <c r="N3702" s="548"/>
    </row>
    <row r="3703" spans="2:14" s="5" customFormat="1" ht="60">
      <c r="B3703" s="1"/>
      <c r="C3703" s="31">
        <v>9558</v>
      </c>
      <c r="D3703" s="34" t="s">
        <v>3768</v>
      </c>
      <c r="E3703" s="32" t="s">
        <v>122</v>
      </c>
      <c r="F3703" s="36">
        <v>1565824</v>
      </c>
      <c r="G3703" s="288" t="s">
        <v>117</v>
      </c>
      <c r="H3703" s="288"/>
      <c r="I3703" s="1"/>
      <c r="J3703" s="549"/>
      <c r="K3703" s="10"/>
      <c r="L3703" s="1"/>
      <c r="M3703" s="548"/>
      <c r="N3703" s="548"/>
    </row>
    <row r="3704" spans="2:14" s="5" customFormat="1" ht="75">
      <c r="B3704" s="1"/>
      <c r="C3704" s="31">
        <v>9559</v>
      </c>
      <c r="D3704" s="34" t="s">
        <v>3769</v>
      </c>
      <c r="E3704" s="32" t="s">
        <v>122</v>
      </c>
      <c r="F3704" s="36">
        <v>998894</v>
      </c>
      <c r="G3704" s="288" t="s">
        <v>117</v>
      </c>
      <c r="H3704" s="288"/>
      <c r="I3704" s="1"/>
      <c r="J3704" s="549"/>
      <c r="K3704" s="10"/>
      <c r="L3704" s="1"/>
      <c r="M3704" s="548"/>
      <c r="N3704" s="548"/>
    </row>
    <row r="3705" spans="2:14" s="5" customFormat="1" ht="60">
      <c r="B3705" s="1"/>
      <c r="C3705" s="31">
        <v>9560</v>
      </c>
      <c r="D3705" s="34" t="s">
        <v>3770</v>
      </c>
      <c r="E3705" s="32" t="s">
        <v>119</v>
      </c>
      <c r="F3705" s="36">
        <v>14453</v>
      </c>
      <c r="G3705" s="288" t="s">
        <v>117</v>
      </c>
      <c r="H3705" s="288"/>
      <c r="I3705" s="1"/>
      <c r="J3705" s="549"/>
      <c r="K3705" s="10"/>
      <c r="L3705" s="1"/>
      <c r="M3705" s="548"/>
      <c r="N3705" s="548"/>
    </row>
    <row r="3706" spans="2:14" s="5" customFormat="1" ht="90">
      <c r="B3706" s="1"/>
      <c r="C3706" s="31">
        <v>9562</v>
      </c>
      <c r="D3706" s="34" t="s">
        <v>3771</v>
      </c>
      <c r="E3706" s="32" t="s">
        <v>116</v>
      </c>
      <c r="F3706" s="36">
        <v>1785</v>
      </c>
      <c r="G3706" s="288" t="s">
        <v>117</v>
      </c>
      <c r="H3706" s="288"/>
      <c r="I3706" s="1"/>
      <c r="J3706" s="549"/>
      <c r="K3706" s="10"/>
      <c r="L3706" s="1"/>
      <c r="M3706" s="548"/>
      <c r="N3706" s="548"/>
    </row>
    <row r="3707" spans="2:14" s="5" customFormat="1" ht="45">
      <c r="B3707" s="1"/>
      <c r="C3707" s="31">
        <v>9563</v>
      </c>
      <c r="D3707" s="34" t="s">
        <v>3772</v>
      </c>
      <c r="E3707" s="32" t="s">
        <v>122</v>
      </c>
      <c r="F3707" s="36">
        <v>126634</v>
      </c>
      <c r="G3707" s="288" t="s">
        <v>117</v>
      </c>
      <c r="H3707" s="288"/>
      <c r="I3707" s="1"/>
      <c r="J3707" s="549"/>
      <c r="K3707" s="10"/>
      <c r="L3707" s="1"/>
      <c r="M3707" s="548"/>
      <c r="N3707" s="548"/>
    </row>
    <row r="3708" spans="2:14" s="5" customFormat="1" ht="225">
      <c r="B3708" s="1"/>
      <c r="C3708" s="31">
        <v>9565</v>
      </c>
      <c r="D3708" s="34" t="s">
        <v>3773</v>
      </c>
      <c r="E3708" s="32" t="s">
        <v>125</v>
      </c>
      <c r="F3708" s="36">
        <v>21411609</v>
      </c>
      <c r="G3708" s="288" t="s">
        <v>117</v>
      </c>
      <c r="H3708" s="288"/>
      <c r="I3708" s="1"/>
      <c r="J3708" s="549"/>
      <c r="K3708" s="10"/>
      <c r="L3708" s="1"/>
      <c r="M3708" s="548"/>
      <c r="N3708" s="548"/>
    </row>
    <row r="3709" spans="2:14" s="5" customFormat="1" ht="30">
      <c r="B3709" s="1"/>
      <c r="C3709" s="31">
        <v>9566</v>
      </c>
      <c r="D3709" s="34" t="s">
        <v>3774</v>
      </c>
      <c r="E3709" s="32" t="s">
        <v>125</v>
      </c>
      <c r="F3709" s="36">
        <v>1475919</v>
      </c>
      <c r="G3709" s="288" t="s">
        <v>117</v>
      </c>
      <c r="H3709" s="288"/>
      <c r="I3709" s="1"/>
      <c r="J3709" s="549"/>
      <c r="K3709" s="10"/>
      <c r="L3709" s="1"/>
      <c r="M3709" s="548"/>
      <c r="N3709" s="548"/>
    </row>
    <row r="3710" spans="2:14" s="5" customFormat="1" ht="45">
      <c r="B3710" s="1"/>
      <c r="C3710" s="31">
        <v>9567</v>
      </c>
      <c r="D3710" s="34" t="s">
        <v>3775</v>
      </c>
      <c r="E3710" s="32" t="s">
        <v>119</v>
      </c>
      <c r="F3710" s="36">
        <v>621638</v>
      </c>
      <c r="G3710" s="288" t="s">
        <v>117</v>
      </c>
      <c r="H3710" s="288"/>
      <c r="I3710" s="1"/>
      <c r="J3710" s="549"/>
      <c r="K3710" s="10"/>
      <c r="L3710" s="1"/>
      <c r="M3710" s="548"/>
      <c r="N3710" s="548"/>
    </row>
    <row r="3711" spans="2:14" s="5" customFormat="1" ht="60">
      <c r="B3711" s="1"/>
      <c r="C3711" s="31">
        <v>9568</v>
      </c>
      <c r="D3711" s="34" t="s">
        <v>3776</v>
      </c>
      <c r="E3711" s="32" t="s">
        <v>125</v>
      </c>
      <c r="F3711" s="36">
        <v>274056</v>
      </c>
      <c r="G3711" s="288" t="s">
        <v>117</v>
      </c>
      <c r="H3711" s="288"/>
      <c r="I3711" s="1"/>
      <c r="J3711" s="549"/>
      <c r="K3711" s="10"/>
      <c r="L3711" s="1"/>
      <c r="M3711" s="548"/>
      <c r="N3711" s="548"/>
    </row>
    <row r="3712" spans="2:14" s="5" customFormat="1" ht="60">
      <c r="B3712" s="1"/>
      <c r="C3712" s="31">
        <v>9569</v>
      </c>
      <c r="D3712" s="34" t="s">
        <v>3777</v>
      </c>
      <c r="E3712" s="32" t="s">
        <v>125</v>
      </c>
      <c r="F3712" s="36">
        <v>1507485</v>
      </c>
      <c r="G3712" s="288" t="s">
        <v>117</v>
      </c>
      <c r="H3712" s="288"/>
      <c r="I3712" s="1"/>
      <c r="J3712" s="549"/>
      <c r="K3712" s="10"/>
      <c r="L3712" s="1"/>
      <c r="M3712" s="548"/>
      <c r="N3712" s="548"/>
    </row>
    <row r="3713" spans="2:14" s="5" customFormat="1" ht="30">
      <c r="B3713" s="1"/>
      <c r="C3713" s="31">
        <v>9570</v>
      </c>
      <c r="D3713" s="34" t="s">
        <v>3778</v>
      </c>
      <c r="E3713" s="32" t="s">
        <v>116</v>
      </c>
      <c r="F3713" s="36">
        <v>17405</v>
      </c>
      <c r="G3713" s="288" t="s">
        <v>117</v>
      </c>
      <c r="H3713" s="288"/>
      <c r="I3713" s="1"/>
      <c r="J3713" s="549"/>
      <c r="K3713" s="10"/>
      <c r="L3713" s="1"/>
      <c r="M3713" s="548"/>
      <c r="N3713" s="548"/>
    </row>
    <row r="3714" spans="2:14" s="5" customFormat="1" ht="45">
      <c r="B3714" s="1"/>
      <c r="C3714" s="31">
        <v>9571</v>
      </c>
      <c r="D3714" s="34" t="s">
        <v>3779</v>
      </c>
      <c r="E3714" s="32" t="s">
        <v>122</v>
      </c>
      <c r="F3714" s="36">
        <v>237453</v>
      </c>
      <c r="G3714" s="288" t="s">
        <v>117</v>
      </c>
      <c r="H3714" s="288"/>
      <c r="I3714" s="1"/>
      <c r="J3714" s="549"/>
      <c r="K3714" s="10"/>
      <c r="L3714" s="1"/>
      <c r="M3714" s="548"/>
      <c r="N3714" s="548"/>
    </row>
    <row r="3715" spans="2:14" s="5" customFormat="1" ht="60">
      <c r="B3715" s="1"/>
      <c r="C3715" s="31">
        <v>9572</v>
      </c>
      <c r="D3715" s="34" t="s">
        <v>3780</v>
      </c>
      <c r="E3715" s="32" t="s">
        <v>125</v>
      </c>
      <c r="F3715" s="36">
        <v>8407</v>
      </c>
      <c r="G3715" s="288" t="s">
        <v>117</v>
      </c>
      <c r="H3715" s="288"/>
      <c r="I3715" s="1"/>
      <c r="J3715" s="549"/>
      <c r="K3715" s="10"/>
      <c r="L3715" s="1"/>
      <c r="M3715" s="548"/>
      <c r="N3715" s="548"/>
    </row>
    <row r="3716" spans="2:14" s="5" customFormat="1" ht="45">
      <c r="B3716" s="1"/>
      <c r="C3716" s="31">
        <v>9573</v>
      </c>
      <c r="D3716" s="34" t="s">
        <v>3781</v>
      </c>
      <c r="E3716" s="32" t="s">
        <v>472</v>
      </c>
      <c r="F3716" s="36">
        <v>20851</v>
      </c>
      <c r="G3716" s="288" t="s">
        <v>117</v>
      </c>
      <c r="H3716" s="288"/>
      <c r="I3716" s="1"/>
      <c r="J3716" s="549"/>
      <c r="K3716" s="10"/>
      <c r="L3716" s="1"/>
      <c r="M3716" s="548"/>
      <c r="N3716" s="548"/>
    </row>
    <row r="3717" spans="2:14" s="5" customFormat="1" ht="45">
      <c r="B3717" s="1"/>
      <c r="C3717" s="31">
        <v>9574</v>
      </c>
      <c r="D3717" s="34" t="s">
        <v>3782</v>
      </c>
      <c r="E3717" s="32" t="s">
        <v>116</v>
      </c>
      <c r="F3717" s="36">
        <v>109114</v>
      </c>
      <c r="G3717" s="288" t="s">
        <v>117</v>
      </c>
      <c r="H3717" s="288"/>
      <c r="I3717" s="1"/>
      <c r="J3717" s="549"/>
      <c r="K3717" s="10"/>
      <c r="L3717" s="1"/>
      <c r="M3717" s="548"/>
      <c r="N3717" s="548"/>
    </row>
    <row r="3718" spans="2:14" s="5" customFormat="1" ht="30">
      <c r="B3718" s="1"/>
      <c r="C3718" s="31">
        <v>9575</v>
      </c>
      <c r="D3718" s="34" t="s">
        <v>3783</v>
      </c>
      <c r="E3718" s="32" t="s">
        <v>122</v>
      </c>
      <c r="F3718" s="36">
        <v>15486</v>
      </c>
      <c r="G3718" s="288" t="s">
        <v>117</v>
      </c>
      <c r="H3718" s="288"/>
      <c r="I3718" s="1"/>
      <c r="J3718" s="549"/>
      <c r="K3718" s="10"/>
      <c r="L3718" s="1"/>
      <c r="M3718" s="548"/>
      <c r="N3718" s="548"/>
    </row>
    <row r="3719" spans="2:14" s="5" customFormat="1" ht="45">
      <c r="B3719" s="1"/>
      <c r="C3719" s="31">
        <v>9576</v>
      </c>
      <c r="D3719" s="34" t="s">
        <v>3784</v>
      </c>
      <c r="E3719" s="32" t="s">
        <v>122</v>
      </c>
      <c r="F3719" s="36">
        <v>23488</v>
      </c>
      <c r="G3719" s="288" t="s">
        <v>117</v>
      </c>
      <c r="H3719" s="288"/>
      <c r="I3719" s="1"/>
      <c r="J3719" s="549"/>
      <c r="K3719" s="10"/>
      <c r="L3719" s="1"/>
      <c r="M3719" s="548"/>
      <c r="N3719" s="548"/>
    </row>
    <row r="3720" spans="2:14" s="5" customFormat="1" ht="90">
      <c r="B3720" s="1"/>
      <c r="C3720" s="31">
        <v>9577</v>
      </c>
      <c r="D3720" s="34" t="s">
        <v>3785</v>
      </c>
      <c r="E3720" s="32" t="s">
        <v>119</v>
      </c>
      <c r="F3720" s="36">
        <v>128286</v>
      </c>
      <c r="G3720" s="288" t="s">
        <v>117</v>
      </c>
      <c r="H3720" s="288"/>
      <c r="I3720" s="1"/>
      <c r="J3720" s="549"/>
      <c r="K3720" s="10"/>
      <c r="L3720" s="1"/>
      <c r="M3720" s="548"/>
      <c r="N3720" s="548"/>
    </row>
    <row r="3721" spans="2:14" s="5" customFormat="1" ht="60">
      <c r="B3721" s="1"/>
      <c r="C3721" s="31">
        <v>9578</v>
      </c>
      <c r="D3721" s="34" t="s">
        <v>3786</v>
      </c>
      <c r="E3721" s="32" t="s">
        <v>119</v>
      </c>
      <c r="F3721" s="36">
        <v>456886</v>
      </c>
      <c r="G3721" s="288" t="s">
        <v>117</v>
      </c>
      <c r="H3721" s="288"/>
      <c r="I3721" s="1"/>
      <c r="J3721" s="549"/>
      <c r="K3721" s="10"/>
      <c r="L3721" s="1"/>
      <c r="M3721" s="548"/>
      <c r="N3721" s="548"/>
    </row>
    <row r="3722" spans="2:14" s="5" customFormat="1" ht="60">
      <c r="B3722" s="1"/>
      <c r="C3722" s="31">
        <v>9579</v>
      </c>
      <c r="D3722" s="34" t="s">
        <v>3787</v>
      </c>
      <c r="E3722" s="32" t="s">
        <v>116</v>
      </c>
      <c r="F3722" s="36">
        <v>12359</v>
      </c>
      <c r="G3722" s="288" t="s">
        <v>117</v>
      </c>
      <c r="H3722" s="288"/>
      <c r="I3722" s="1"/>
      <c r="J3722" s="549"/>
      <c r="K3722" s="10"/>
      <c r="L3722" s="1"/>
      <c r="M3722" s="548"/>
      <c r="N3722" s="548"/>
    </row>
    <row r="3723" spans="2:14" s="5" customFormat="1" ht="60">
      <c r="B3723" s="1"/>
      <c r="C3723" s="31">
        <v>9580</v>
      </c>
      <c r="D3723" s="34" t="s">
        <v>3788</v>
      </c>
      <c r="E3723" s="32" t="s">
        <v>119</v>
      </c>
      <c r="F3723" s="36">
        <v>122851</v>
      </c>
      <c r="G3723" s="288" t="s">
        <v>117</v>
      </c>
      <c r="H3723" s="288"/>
      <c r="I3723" s="1"/>
      <c r="J3723" s="549"/>
      <c r="K3723" s="10"/>
      <c r="L3723" s="1"/>
      <c r="M3723" s="548"/>
      <c r="N3723" s="548"/>
    </row>
    <row r="3724" spans="2:14" s="5" customFormat="1" ht="60">
      <c r="B3724" s="1"/>
      <c r="C3724" s="31">
        <v>9581</v>
      </c>
      <c r="D3724" s="34" t="s">
        <v>3789</v>
      </c>
      <c r="E3724" s="32" t="s">
        <v>122</v>
      </c>
      <c r="F3724" s="36">
        <v>11749</v>
      </c>
      <c r="G3724" s="288" t="s">
        <v>117</v>
      </c>
      <c r="H3724" s="288"/>
      <c r="I3724" s="1"/>
      <c r="J3724" s="549"/>
      <c r="K3724" s="10"/>
      <c r="L3724" s="1"/>
      <c r="M3724" s="548"/>
      <c r="N3724" s="548"/>
    </row>
    <row r="3725" spans="2:14" s="5" customFormat="1" ht="75">
      <c r="B3725" s="1"/>
      <c r="C3725" s="31">
        <v>9582</v>
      </c>
      <c r="D3725" s="34" t="s">
        <v>3790</v>
      </c>
      <c r="E3725" s="32" t="s">
        <v>122</v>
      </c>
      <c r="F3725" s="36">
        <v>11262</v>
      </c>
      <c r="G3725" s="288" t="s">
        <v>117</v>
      </c>
      <c r="H3725" s="288"/>
      <c r="I3725" s="1"/>
      <c r="J3725" s="549"/>
      <c r="K3725" s="10"/>
      <c r="L3725" s="1"/>
      <c r="M3725" s="548"/>
      <c r="N3725" s="548"/>
    </row>
    <row r="3726" spans="2:14" s="5" customFormat="1" ht="45">
      <c r="B3726" s="1"/>
      <c r="C3726" s="31">
        <v>9583</v>
      </c>
      <c r="D3726" s="34" t="s">
        <v>3791</v>
      </c>
      <c r="E3726" s="32" t="s">
        <v>122</v>
      </c>
      <c r="F3726" s="36">
        <v>15307</v>
      </c>
      <c r="G3726" s="288" t="s">
        <v>117</v>
      </c>
      <c r="H3726" s="288"/>
      <c r="I3726" s="1"/>
      <c r="J3726" s="549"/>
      <c r="K3726" s="10"/>
      <c r="L3726" s="1"/>
      <c r="M3726" s="548"/>
      <c r="N3726" s="548"/>
    </row>
    <row r="3727" spans="2:14" s="5" customFormat="1" ht="105">
      <c r="B3727" s="1"/>
      <c r="C3727" s="31">
        <v>9584</v>
      </c>
      <c r="D3727" s="34" t="s">
        <v>3792</v>
      </c>
      <c r="E3727" s="32" t="s">
        <v>125</v>
      </c>
      <c r="F3727" s="36">
        <v>929910</v>
      </c>
      <c r="G3727" s="288" t="s">
        <v>117</v>
      </c>
      <c r="H3727" s="288"/>
      <c r="I3727" s="1"/>
      <c r="J3727" s="549"/>
      <c r="K3727" s="10"/>
      <c r="L3727" s="1"/>
      <c r="M3727" s="548"/>
      <c r="N3727" s="548"/>
    </row>
    <row r="3728" spans="2:14" s="5" customFormat="1" ht="150">
      <c r="B3728" s="1"/>
      <c r="C3728" s="31">
        <v>9585</v>
      </c>
      <c r="D3728" s="34" t="s">
        <v>3793</v>
      </c>
      <c r="E3728" s="32" t="s">
        <v>122</v>
      </c>
      <c r="F3728" s="36">
        <v>65336</v>
      </c>
      <c r="G3728" s="288" t="s">
        <v>117</v>
      </c>
      <c r="H3728" s="288"/>
      <c r="I3728" s="1"/>
      <c r="J3728" s="549"/>
      <c r="K3728" s="10"/>
      <c r="L3728" s="1"/>
      <c r="M3728" s="548"/>
      <c r="N3728" s="548"/>
    </row>
    <row r="3729" spans="2:14" s="5" customFormat="1" ht="390">
      <c r="B3729" s="1"/>
      <c r="C3729" s="31">
        <v>9586</v>
      </c>
      <c r="D3729" s="34" t="s">
        <v>3794</v>
      </c>
      <c r="E3729" s="32" t="s">
        <v>125</v>
      </c>
      <c r="F3729" s="36">
        <v>71400000</v>
      </c>
      <c r="G3729" s="288" t="s">
        <v>117</v>
      </c>
      <c r="H3729" s="288"/>
      <c r="I3729" s="1"/>
      <c r="J3729" s="549"/>
      <c r="K3729" s="10"/>
      <c r="L3729" s="1"/>
      <c r="M3729" s="548"/>
      <c r="N3729" s="548"/>
    </row>
    <row r="3730" spans="2:14" s="5" customFormat="1" ht="225">
      <c r="B3730" s="1"/>
      <c r="C3730" s="31">
        <v>9587</v>
      </c>
      <c r="D3730" s="34" t="s">
        <v>3795</v>
      </c>
      <c r="E3730" s="32" t="s">
        <v>125</v>
      </c>
      <c r="F3730" s="36">
        <v>844601</v>
      </c>
      <c r="G3730" s="288" t="s">
        <v>117</v>
      </c>
      <c r="H3730" s="288"/>
      <c r="I3730" s="1"/>
      <c r="J3730" s="549"/>
      <c r="K3730" s="10"/>
      <c r="L3730" s="1"/>
      <c r="M3730" s="548"/>
      <c r="N3730" s="548"/>
    </row>
    <row r="3731" spans="2:14" s="5" customFormat="1" ht="270">
      <c r="B3731" s="1"/>
      <c r="C3731" s="31">
        <v>9588</v>
      </c>
      <c r="D3731" s="34" t="s">
        <v>3796</v>
      </c>
      <c r="E3731" s="32" t="s">
        <v>125</v>
      </c>
      <c r="F3731" s="36">
        <v>403800000</v>
      </c>
      <c r="G3731" s="288" t="s">
        <v>117</v>
      </c>
      <c r="H3731" s="288"/>
      <c r="I3731" s="1"/>
      <c r="J3731" s="549"/>
      <c r="K3731" s="10"/>
      <c r="L3731" s="1"/>
      <c r="M3731" s="548"/>
      <c r="N3731" s="548"/>
    </row>
    <row r="3732" spans="2:14" s="5" customFormat="1" ht="195">
      <c r="B3732" s="1"/>
      <c r="C3732" s="31">
        <v>9589</v>
      </c>
      <c r="D3732" s="34" t="s">
        <v>3797</v>
      </c>
      <c r="E3732" s="32" t="s">
        <v>2466</v>
      </c>
      <c r="F3732" s="36">
        <v>3707235140</v>
      </c>
      <c r="G3732" s="288" t="s">
        <v>117</v>
      </c>
      <c r="H3732" s="288"/>
      <c r="I3732" s="1"/>
      <c r="J3732" s="549"/>
      <c r="K3732" s="10"/>
      <c r="L3732" s="1"/>
      <c r="M3732" s="548"/>
      <c r="N3732" s="548"/>
    </row>
    <row r="3733" spans="2:14" s="5" customFormat="1" ht="30">
      <c r="B3733" s="1"/>
      <c r="C3733" s="31">
        <v>9590</v>
      </c>
      <c r="D3733" s="34" t="s">
        <v>3798</v>
      </c>
      <c r="E3733" s="32" t="s">
        <v>2466</v>
      </c>
      <c r="F3733" s="36">
        <v>20419</v>
      </c>
      <c r="G3733" s="288" t="s">
        <v>117</v>
      </c>
      <c r="H3733" s="288"/>
      <c r="I3733" s="1"/>
      <c r="J3733" s="549"/>
      <c r="K3733" s="10"/>
      <c r="L3733" s="1"/>
      <c r="M3733" s="548"/>
      <c r="N3733" s="548"/>
    </row>
    <row r="3734" spans="2:14" s="5" customFormat="1" ht="105">
      <c r="B3734" s="1"/>
      <c r="C3734" s="31">
        <v>9591</v>
      </c>
      <c r="D3734" s="34" t="s">
        <v>3799</v>
      </c>
      <c r="E3734" s="32" t="s">
        <v>116</v>
      </c>
      <c r="F3734" s="36">
        <v>637</v>
      </c>
      <c r="G3734" s="288" t="s">
        <v>117</v>
      </c>
      <c r="H3734" s="288"/>
      <c r="I3734" s="1"/>
      <c r="J3734" s="549"/>
      <c r="K3734" s="10"/>
      <c r="L3734" s="1"/>
      <c r="M3734" s="548"/>
      <c r="N3734" s="548"/>
    </row>
    <row r="3735" spans="2:14" s="5" customFormat="1" ht="195">
      <c r="B3735" s="1"/>
      <c r="C3735" s="31">
        <v>9592</v>
      </c>
      <c r="D3735" s="34" t="s">
        <v>3800</v>
      </c>
      <c r="E3735" s="32" t="s">
        <v>116</v>
      </c>
      <c r="F3735" s="36">
        <v>1027</v>
      </c>
      <c r="G3735" s="288" t="s">
        <v>117</v>
      </c>
      <c r="H3735" s="288"/>
      <c r="I3735" s="1"/>
      <c r="J3735" s="549"/>
      <c r="K3735" s="10"/>
      <c r="L3735" s="1"/>
      <c r="M3735" s="548"/>
      <c r="N3735" s="548"/>
    </row>
    <row r="3736" spans="2:14" s="5" customFormat="1" ht="90">
      <c r="B3736" s="1"/>
      <c r="C3736" s="31">
        <v>9440</v>
      </c>
      <c r="D3736" s="34" t="s">
        <v>3660</v>
      </c>
      <c r="E3736" s="32" t="s">
        <v>125</v>
      </c>
      <c r="F3736" s="36">
        <v>9708421</v>
      </c>
      <c r="G3736" s="288" t="s">
        <v>117</v>
      </c>
      <c r="H3736" s="288"/>
      <c r="I3736" s="1"/>
      <c r="J3736" s="549"/>
      <c r="K3736" s="10"/>
      <c r="L3736" s="1"/>
      <c r="M3736" s="548"/>
      <c r="N3736" s="548"/>
    </row>
    <row r="3737" spans="2:14" s="5" customFormat="1" ht="90">
      <c r="B3737" s="1"/>
      <c r="C3737" s="31">
        <v>9441</v>
      </c>
      <c r="D3737" s="34" t="s">
        <v>3661</v>
      </c>
      <c r="E3737" s="32" t="s">
        <v>125</v>
      </c>
      <c r="F3737" s="36">
        <v>15331336</v>
      </c>
      <c r="G3737" s="288" t="s">
        <v>117</v>
      </c>
      <c r="H3737" s="288"/>
      <c r="I3737" s="1"/>
      <c r="J3737" s="549"/>
      <c r="K3737" s="10"/>
      <c r="L3737" s="1"/>
      <c r="M3737" s="548"/>
      <c r="N3737" s="548"/>
    </row>
    <row r="3738" spans="2:14" s="5" customFormat="1" ht="90">
      <c r="B3738" s="1"/>
      <c r="C3738" s="31">
        <v>9442</v>
      </c>
      <c r="D3738" s="34" t="s">
        <v>3662</v>
      </c>
      <c r="E3738" s="32" t="s">
        <v>125</v>
      </c>
      <c r="F3738" s="36">
        <v>3665679</v>
      </c>
      <c r="G3738" s="288" t="s">
        <v>117</v>
      </c>
      <c r="H3738" s="288"/>
      <c r="I3738" s="1"/>
      <c r="J3738" s="549"/>
      <c r="K3738" s="10"/>
      <c r="L3738" s="1"/>
      <c r="M3738" s="548"/>
      <c r="N3738" s="548"/>
    </row>
    <row r="3739" spans="2:14" s="5" customFormat="1" ht="90">
      <c r="B3739" s="1"/>
      <c r="C3739" s="31">
        <v>9443</v>
      </c>
      <c r="D3739" s="34" t="s">
        <v>3663</v>
      </c>
      <c r="E3739" s="32" t="s">
        <v>125</v>
      </c>
      <c r="F3739" s="36">
        <v>5717868</v>
      </c>
      <c r="G3739" s="288" t="s">
        <v>117</v>
      </c>
      <c r="H3739" s="288"/>
      <c r="I3739" s="1"/>
      <c r="J3739" s="549"/>
      <c r="K3739" s="10"/>
      <c r="L3739" s="1"/>
      <c r="M3739" s="548"/>
      <c r="N3739" s="548"/>
    </row>
    <row r="3740" spans="2:14" s="5" customFormat="1" ht="105">
      <c r="B3740" s="1"/>
      <c r="C3740" s="31">
        <v>9444</v>
      </c>
      <c r="D3740" s="34" t="s">
        <v>3664</v>
      </c>
      <c r="E3740" s="32" t="s">
        <v>116</v>
      </c>
      <c r="F3740" s="36">
        <v>408848</v>
      </c>
      <c r="G3740" s="288" t="s">
        <v>117</v>
      </c>
      <c r="H3740" s="288"/>
      <c r="I3740" s="1"/>
      <c r="J3740" s="549"/>
      <c r="K3740" s="10"/>
      <c r="L3740" s="1"/>
      <c r="M3740" s="548"/>
      <c r="N3740" s="548"/>
    </row>
    <row r="3741" spans="2:14" s="5" customFormat="1" ht="150">
      <c r="B3741" s="1"/>
      <c r="C3741" s="31">
        <v>9445</v>
      </c>
      <c r="D3741" s="34" t="s">
        <v>3665</v>
      </c>
      <c r="E3741" s="32" t="s">
        <v>472</v>
      </c>
      <c r="F3741" s="36">
        <v>14582</v>
      </c>
      <c r="G3741" s="288" t="s">
        <v>117</v>
      </c>
      <c r="H3741" s="288"/>
      <c r="I3741" s="1"/>
      <c r="J3741" s="549"/>
      <c r="K3741" s="10"/>
      <c r="L3741" s="1"/>
      <c r="M3741" s="548"/>
      <c r="N3741" s="548"/>
    </row>
    <row r="3742" spans="2:14" s="5" customFormat="1" ht="105">
      <c r="B3742" s="1"/>
      <c r="C3742" s="31">
        <v>9446</v>
      </c>
      <c r="D3742" s="34" t="s">
        <v>3666</v>
      </c>
      <c r="E3742" s="32" t="s">
        <v>125</v>
      </c>
      <c r="F3742" s="36">
        <v>10710000</v>
      </c>
      <c r="G3742" s="288" t="s">
        <v>117</v>
      </c>
      <c r="H3742" s="288"/>
      <c r="I3742" s="1"/>
      <c r="J3742" s="549"/>
      <c r="K3742" s="10"/>
      <c r="L3742" s="1"/>
      <c r="M3742" s="548"/>
      <c r="N3742" s="548"/>
    </row>
    <row r="3743" spans="2:14" s="5" customFormat="1" ht="90">
      <c r="B3743" s="1"/>
      <c r="C3743" s="31">
        <v>9448</v>
      </c>
      <c r="D3743" s="34" t="s">
        <v>3667</v>
      </c>
      <c r="E3743" s="32" t="s">
        <v>116</v>
      </c>
      <c r="F3743" s="36">
        <v>184464</v>
      </c>
      <c r="G3743" s="288" t="s">
        <v>117</v>
      </c>
      <c r="H3743" s="288"/>
      <c r="I3743" s="1"/>
      <c r="J3743" s="549"/>
      <c r="K3743" s="10"/>
      <c r="L3743" s="1"/>
      <c r="M3743" s="548"/>
      <c r="N3743" s="548"/>
    </row>
    <row r="3744" spans="2:14" s="5" customFormat="1" ht="90">
      <c r="B3744" s="1"/>
      <c r="C3744" s="31">
        <v>9449</v>
      </c>
      <c r="D3744" s="34" t="s">
        <v>3668</v>
      </c>
      <c r="E3744" s="32" t="s">
        <v>116</v>
      </c>
      <c r="F3744" s="36">
        <v>276407</v>
      </c>
      <c r="G3744" s="288" t="s">
        <v>117</v>
      </c>
      <c r="H3744" s="288"/>
      <c r="I3744" s="1"/>
      <c r="J3744" s="549"/>
      <c r="K3744" s="10"/>
      <c r="L3744" s="1"/>
      <c r="M3744" s="548"/>
      <c r="N3744" s="548"/>
    </row>
    <row r="3745" spans="2:14" s="5" customFormat="1" ht="90">
      <c r="B3745" s="1"/>
      <c r="C3745" s="31">
        <v>9450</v>
      </c>
      <c r="D3745" s="34" t="s">
        <v>3669</v>
      </c>
      <c r="E3745" s="32" t="s">
        <v>116</v>
      </c>
      <c r="F3745" s="36">
        <v>356970</v>
      </c>
      <c r="G3745" s="288" t="s">
        <v>117</v>
      </c>
      <c r="H3745" s="288"/>
      <c r="I3745" s="1"/>
      <c r="J3745" s="549"/>
      <c r="K3745" s="10"/>
      <c r="L3745" s="1"/>
      <c r="M3745" s="548"/>
      <c r="N3745" s="548"/>
    </row>
    <row r="3746" spans="2:14" s="5" customFormat="1" ht="90">
      <c r="B3746" s="1"/>
      <c r="C3746" s="31">
        <v>9451</v>
      </c>
      <c r="D3746" s="34" t="s">
        <v>3670</v>
      </c>
      <c r="E3746" s="32" t="s">
        <v>116</v>
      </c>
      <c r="F3746" s="36">
        <v>233602</v>
      </c>
      <c r="G3746" s="288" t="s">
        <v>117</v>
      </c>
      <c r="H3746" s="288"/>
      <c r="I3746" s="1"/>
      <c r="J3746" s="549"/>
      <c r="K3746" s="10"/>
      <c r="L3746" s="1"/>
      <c r="M3746" s="548"/>
      <c r="N3746" s="548"/>
    </row>
    <row r="3747" spans="2:14" s="5" customFormat="1" ht="75">
      <c r="B3747" s="1"/>
      <c r="C3747" s="31">
        <v>9452</v>
      </c>
      <c r="D3747" s="34" t="s">
        <v>3671</v>
      </c>
      <c r="E3747" s="32" t="s">
        <v>116</v>
      </c>
      <c r="F3747" s="36">
        <v>358207</v>
      </c>
      <c r="G3747" s="288" t="s">
        <v>117</v>
      </c>
      <c r="H3747" s="288"/>
      <c r="I3747" s="1"/>
      <c r="J3747" s="549"/>
      <c r="K3747" s="10"/>
      <c r="L3747" s="1"/>
      <c r="M3747" s="548"/>
      <c r="N3747" s="548"/>
    </row>
    <row r="3748" spans="2:14" s="5" customFormat="1" ht="30">
      <c r="B3748" s="1"/>
      <c r="C3748" s="31">
        <v>9453</v>
      </c>
      <c r="D3748" s="34" t="s">
        <v>3672</v>
      </c>
      <c r="E3748" s="32" t="s">
        <v>125</v>
      </c>
      <c r="F3748" s="36">
        <v>17850</v>
      </c>
      <c r="G3748" s="288" t="s">
        <v>117</v>
      </c>
      <c r="H3748" s="288"/>
      <c r="I3748" s="1"/>
      <c r="J3748" s="549"/>
      <c r="K3748" s="10"/>
      <c r="L3748" s="1"/>
      <c r="M3748" s="548"/>
      <c r="N3748" s="548"/>
    </row>
    <row r="3749" spans="2:14" s="5" customFormat="1" ht="30">
      <c r="B3749" s="1"/>
      <c r="C3749" s="31">
        <v>9454</v>
      </c>
      <c r="D3749" s="34" t="s">
        <v>3673</v>
      </c>
      <c r="E3749" s="32" t="s">
        <v>125</v>
      </c>
      <c r="F3749" s="36">
        <v>1107243</v>
      </c>
      <c r="G3749" s="288" t="s">
        <v>117</v>
      </c>
      <c r="H3749" s="288"/>
      <c r="I3749" s="1"/>
      <c r="J3749" s="549"/>
      <c r="K3749" s="10"/>
      <c r="L3749" s="1"/>
      <c r="M3749" s="548"/>
      <c r="N3749" s="548"/>
    </row>
    <row r="3750" spans="2:14" s="5" customFormat="1" ht="165">
      <c r="B3750" s="1"/>
      <c r="C3750" s="31">
        <v>9455</v>
      </c>
      <c r="D3750" s="34" t="s">
        <v>3674</v>
      </c>
      <c r="E3750" s="32" t="s">
        <v>125</v>
      </c>
      <c r="F3750" s="36">
        <v>7563426</v>
      </c>
      <c r="G3750" s="288" t="s">
        <v>117</v>
      </c>
      <c r="H3750" s="288"/>
      <c r="I3750" s="1"/>
      <c r="J3750" s="549"/>
      <c r="K3750" s="10"/>
      <c r="L3750" s="1"/>
      <c r="M3750" s="548"/>
      <c r="N3750" s="548"/>
    </row>
    <row r="3751" spans="2:14" s="5" customFormat="1" ht="30">
      <c r="B3751" s="1"/>
      <c r="C3751" s="31">
        <v>9456</v>
      </c>
      <c r="D3751" s="34" t="s">
        <v>3675</v>
      </c>
      <c r="E3751" s="32" t="s">
        <v>122</v>
      </c>
      <c r="F3751" s="36">
        <v>20040</v>
      </c>
      <c r="G3751" s="288" t="s">
        <v>117</v>
      </c>
      <c r="H3751" s="288"/>
      <c r="I3751" s="1"/>
      <c r="J3751" s="549"/>
      <c r="K3751" s="10"/>
      <c r="L3751" s="1"/>
      <c r="M3751" s="548"/>
      <c r="N3751" s="548"/>
    </row>
    <row r="3752" spans="2:14" s="5" customFormat="1" ht="45">
      <c r="B3752" s="1"/>
      <c r="C3752" s="31">
        <v>9457</v>
      </c>
      <c r="D3752" s="34" t="s">
        <v>3676</v>
      </c>
      <c r="E3752" s="32" t="s">
        <v>125</v>
      </c>
      <c r="F3752" s="36">
        <v>43893</v>
      </c>
      <c r="G3752" s="288" t="s">
        <v>117</v>
      </c>
      <c r="H3752" s="288"/>
      <c r="I3752" s="1"/>
      <c r="J3752" s="549"/>
      <c r="K3752" s="10"/>
      <c r="L3752" s="1"/>
      <c r="M3752" s="548"/>
      <c r="N3752" s="548"/>
    </row>
    <row r="3753" spans="2:14" s="5" customFormat="1" ht="45">
      <c r="B3753" s="1"/>
      <c r="C3753" s="31">
        <v>9458</v>
      </c>
      <c r="D3753" s="34" t="s">
        <v>3677</v>
      </c>
      <c r="E3753" s="32" t="s">
        <v>125</v>
      </c>
      <c r="F3753" s="36">
        <v>23015</v>
      </c>
      <c r="G3753" s="288" t="s">
        <v>117</v>
      </c>
      <c r="H3753" s="288"/>
      <c r="I3753" s="1"/>
      <c r="J3753" s="549"/>
      <c r="K3753" s="10"/>
      <c r="L3753" s="1"/>
      <c r="M3753" s="548"/>
      <c r="N3753" s="548"/>
    </row>
    <row r="3754" spans="2:14" s="5" customFormat="1" ht="45">
      <c r="B3754" s="1"/>
      <c r="C3754" s="31">
        <v>9459</v>
      </c>
      <c r="D3754" s="34" t="s">
        <v>3678</v>
      </c>
      <c r="E3754" s="32" t="s">
        <v>122</v>
      </c>
      <c r="F3754" s="36">
        <v>25978</v>
      </c>
      <c r="G3754" s="288" t="s">
        <v>117</v>
      </c>
      <c r="H3754" s="288"/>
      <c r="I3754" s="1"/>
      <c r="J3754" s="549"/>
      <c r="K3754" s="10"/>
      <c r="L3754" s="1"/>
      <c r="M3754" s="548"/>
      <c r="N3754" s="548"/>
    </row>
    <row r="3755" spans="2:14" s="5" customFormat="1" ht="45">
      <c r="B3755" s="1"/>
      <c r="C3755" s="31">
        <v>9460</v>
      </c>
      <c r="D3755" s="34" t="s">
        <v>3679</v>
      </c>
      <c r="E3755" s="32" t="s">
        <v>116</v>
      </c>
      <c r="F3755" s="36">
        <v>81010</v>
      </c>
      <c r="G3755" s="288" t="s">
        <v>117</v>
      </c>
      <c r="H3755" s="288"/>
      <c r="I3755" s="1"/>
      <c r="J3755" s="549"/>
      <c r="K3755" s="10"/>
      <c r="L3755" s="1"/>
      <c r="M3755" s="548"/>
      <c r="N3755" s="548"/>
    </row>
    <row r="3756" spans="2:14" s="5" customFormat="1" ht="45">
      <c r="B3756" s="1"/>
      <c r="C3756" s="31">
        <v>9461</v>
      </c>
      <c r="D3756" s="34" t="s">
        <v>3680</v>
      </c>
      <c r="E3756" s="32" t="s">
        <v>116</v>
      </c>
      <c r="F3756" s="36">
        <v>66643</v>
      </c>
      <c r="G3756" s="288" t="s">
        <v>117</v>
      </c>
      <c r="H3756" s="288"/>
      <c r="I3756" s="1"/>
      <c r="J3756" s="549"/>
      <c r="K3756" s="10"/>
      <c r="L3756" s="1"/>
      <c r="M3756" s="548"/>
      <c r="N3756" s="548"/>
    </row>
    <row r="3757" spans="2:14" s="5" customFormat="1" ht="90">
      <c r="B3757" s="1"/>
      <c r="C3757" s="31">
        <v>9462</v>
      </c>
      <c r="D3757" s="34" t="s">
        <v>3681</v>
      </c>
      <c r="E3757" s="32" t="s">
        <v>119</v>
      </c>
      <c r="F3757" s="36">
        <v>1628462</v>
      </c>
      <c r="G3757" s="288" t="s">
        <v>117</v>
      </c>
      <c r="H3757" s="288"/>
      <c r="I3757" s="1"/>
      <c r="J3757" s="549"/>
      <c r="K3757" s="10"/>
      <c r="L3757" s="1"/>
      <c r="M3757" s="548"/>
      <c r="N3757" s="548"/>
    </row>
    <row r="3758" spans="2:14" s="5" customFormat="1" ht="45">
      <c r="B3758" s="1"/>
      <c r="C3758" s="31">
        <v>9463</v>
      </c>
      <c r="D3758" s="34" t="s">
        <v>3682</v>
      </c>
      <c r="E3758" s="32" t="s">
        <v>2279</v>
      </c>
      <c r="F3758" s="36">
        <v>50500</v>
      </c>
      <c r="G3758" s="288" t="s">
        <v>117</v>
      </c>
      <c r="H3758" s="288"/>
      <c r="I3758" s="1"/>
      <c r="J3758" s="549"/>
      <c r="K3758" s="10"/>
      <c r="L3758" s="1"/>
      <c r="M3758" s="548"/>
      <c r="N3758" s="548"/>
    </row>
    <row r="3759" spans="2:14" s="5" customFormat="1" ht="105">
      <c r="B3759" s="1"/>
      <c r="C3759" s="31">
        <v>9464</v>
      </c>
      <c r="D3759" s="34" t="s">
        <v>3683</v>
      </c>
      <c r="E3759" s="32" t="s">
        <v>125</v>
      </c>
      <c r="F3759" s="36">
        <v>5593000</v>
      </c>
      <c r="G3759" s="288" t="s">
        <v>117</v>
      </c>
      <c r="H3759" s="288"/>
      <c r="I3759" s="1"/>
      <c r="J3759" s="549"/>
      <c r="K3759" s="10"/>
      <c r="L3759" s="1"/>
      <c r="M3759" s="548"/>
      <c r="N3759" s="548"/>
    </row>
    <row r="3760" spans="2:14" s="5" customFormat="1" ht="105">
      <c r="B3760" s="1"/>
      <c r="C3760" s="31">
        <v>9465</v>
      </c>
      <c r="D3760" s="34" t="s">
        <v>3684</v>
      </c>
      <c r="E3760" s="32" t="s">
        <v>2005</v>
      </c>
      <c r="F3760" s="36">
        <v>2482</v>
      </c>
      <c r="G3760" s="288" t="s">
        <v>117</v>
      </c>
      <c r="H3760" s="288"/>
      <c r="I3760" s="1"/>
      <c r="J3760" s="549"/>
      <c r="K3760" s="10"/>
      <c r="L3760" s="1"/>
      <c r="M3760" s="548"/>
      <c r="N3760" s="548"/>
    </row>
    <row r="3761" spans="2:14" s="5" customFormat="1" ht="120">
      <c r="B3761" s="1"/>
      <c r="C3761" s="31">
        <v>9471</v>
      </c>
      <c r="D3761" s="34" t="s">
        <v>3685</v>
      </c>
      <c r="E3761" s="32" t="s">
        <v>125</v>
      </c>
      <c r="F3761" s="36">
        <v>8406636</v>
      </c>
      <c r="G3761" s="288" t="s">
        <v>117</v>
      </c>
      <c r="H3761" s="288"/>
      <c r="I3761" s="1"/>
      <c r="J3761" s="549"/>
      <c r="K3761" s="10"/>
      <c r="L3761" s="1"/>
      <c r="M3761" s="548"/>
      <c r="N3761" s="548"/>
    </row>
    <row r="3762" spans="2:14" s="5" customFormat="1" ht="135">
      <c r="B3762" s="1"/>
      <c r="C3762" s="31">
        <v>9472</v>
      </c>
      <c r="D3762" s="34" t="s">
        <v>3686</v>
      </c>
      <c r="E3762" s="32" t="s">
        <v>125</v>
      </c>
      <c r="F3762" s="36">
        <v>7397840</v>
      </c>
      <c r="G3762" s="288" t="s">
        <v>117</v>
      </c>
      <c r="H3762" s="288"/>
      <c r="I3762" s="1"/>
      <c r="J3762" s="549"/>
      <c r="K3762" s="10"/>
      <c r="L3762" s="1"/>
      <c r="M3762" s="548"/>
      <c r="N3762" s="548"/>
    </row>
    <row r="3763" spans="2:14" s="5" customFormat="1" ht="120">
      <c r="B3763" s="1"/>
      <c r="C3763" s="31">
        <v>9473</v>
      </c>
      <c r="D3763" s="34" t="s">
        <v>3687</v>
      </c>
      <c r="E3763" s="32" t="s">
        <v>125</v>
      </c>
      <c r="F3763" s="36">
        <v>7070612</v>
      </c>
      <c r="G3763" s="288" t="s">
        <v>117</v>
      </c>
      <c r="H3763" s="288"/>
      <c r="I3763" s="1"/>
      <c r="J3763" s="549"/>
      <c r="K3763" s="10"/>
      <c r="L3763" s="1"/>
      <c r="M3763" s="548"/>
      <c r="N3763" s="548"/>
    </row>
    <row r="3764" spans="2:14" s="5" customFormat="1" ht="120">
      <c r="B3764" s="1"/>
      <c r="C3764" s="31">
        <v>9474</v>
      </c>
      <c r="D3764" s="34" t="s">
        <v>3688</v>
      </c>
      <c r="E3764" s="32" t="s">
        <v>125</v>
      </c>
      <c r="F3764" s="36">
        <v>10194292</v>
      </c>
      <c r="G3764" s="288" t="s">
        <v>117</v>
      </c>
      <c r="H3764" s="288"/>
      <c r="I3764" s="1"/>
      <c r="J3764" s="549"/>
      <c r="K3764" s="10"/>
      <c r="L3764" s="1"/>
      <c r="M3764" s="548"/>
      <c r="N3764" s="548"/>
    </row>
    <row r="3765" spans="2:14" s="5" customFormat="1" ht="120">
      <c r="B3765" s="1"/>
      <c r="C3765" s="31">
        <v>9475</v>
      </c>
      <c r="D3765" s="34" t="s">
        <v>3689</v>
      </c>
      <c r="E3765" s="32" t="s">
        <v>125</v>
      </c>
      <c r="F3765" s="36">
        <v>9399483</v>
      </c>
      <c r="G3765" s="288" t="s">
        <v>117</v>
      </c>
      <c r="H3765" s="288"/>
      <c r="I3765" s="1"/>
      <c r="J3765" s="549"/>
      <c r="K3765" s="10"/>
      <c r="L3765" s="1"/>
      <c r="M3765" s="548"/>
      <c r="N3765" s="548"/>
    </row>
    <row r="3766" spans="2:14" s="5" customFormat="1" ht="120">
      <c r="B3766" s="1"/>
      <c r="C3766" s="31">
        <v>9476</v>
      </c>
      <c r="D3766" s="34" t="s">
        <v>3690</v>
      </c>
      <c r="E3766" s="32" t="s">
        <v>125</v>
      </c>
      <c r="F3766" s="36">
        <v>4250501</v>
      </c>
      <c r="G3766" s="288" t="s">
        <v>117</v>
      </c>
      <c r="H3766" s="288"/>
      <c r="I3766" s="1"/>
      <c r="J3766" s="549"/>
      <c r="K3766" s="10"/>
      <c r="L3766" s="1"/>
      <c r="M3766" s="548"/>
      <c r="N3766" s="548"/>
    </row>
    <row r="3767" spans="2:14" s="5" customFormat="1" ht="120">
      <c r="B3767" s="1"/>
      <c r="C3767" s="31">
        <v>9477</v>
      </c>
      <c r="D3767" s="34" t="s">
        <v>3691</v>
      </c>
      <c r="E3767" s="32" t="s">
        <v>125</v>
      </c>
      <c r="F3767" s="36">
        <v>4008603</v>
      </c>
      <c r="G3767" s="288" t="s">
        <v>117</v>
      </c>
      <c r="H3767" s="288"/>
      <c r="I3767" s="1"/>
      <c r="J3767" s="549"/>
      <c r="K3767" s="10"/>
      <c r="L3767" s="1"/>
      <c r="M3767" s="548"/>
      <c r="N3767" s="548"/>
    </row>
    <row r="3768" spans="2:14" s="5" customFormat="1" ht="120">
      <c r="B3768" s="1"/>
      <c r="C3768" s="31">
        <v>9478</v>
      </c>
      <c r="D3768" s="34" t="s">
        <v>3692</v>
      </c>
      <c r="E3768" s="32" t="s">
        <v>125</v>
      </c>
      <c r="F3768" s="36">
        <v>9503154</v>
      </c>
      <c r="G3768" s="288" t="s">
        <v>117</v>
      </c>
      <c r="H3768" s="288"/>
      <c r="I3768" s="1"/>
      <c r="J3768" s="549"/>
      <c r="K3768" s="10"/>
      <c r="L3768" s="1"/>
      <c r="M3768" s="548"/>
      <c r="N3768" s="548"/>
    </row>
    <row r="3769" spans="2:14" s="5" customFormat="1" ht="120">
      <c r="B3769" s="1"/>
      <c r="C3769" s="31">
        <v>9479</v>
      </c>
      <c r="D3769" s="34" t="s">
        <v>3693</v>
      </c>
      <c r="E3769" s="32" t="s">
        <v>125</v>
      </c>
      <c r="F3769" s="36">
        <v>9589546</v>
      </c>
      <c r="G3769" s="288" t="s">
        <v>117</v>
      </c>
      <c r="H3769" s="288"/>
      <c r="I3769" s="1"/>
      <c r="J3769" s="549"/>
      <c r="K3769" s="10"/>
      <c r="L3769" s="1"/>
      <c r="M3769" s="548"/>
      <c r="N3769" s="548"/>
    </row>
    <row r="3770" spans="2:14" s="5" customFormat="1" ht="120">
      <c r="B3770" s="1"/>
      <c r="C3770" s="31">
        <v>9480</v>
      </c>
      <c r="D3770" s="34" t="s">
        <v>3694</v>
      </c>
      <c r="E3770" s="32" t="s">
        <v>125</v>
      </c>
      <c r="F3770" s="36">
        <v>5252652</v>
      </c>
      <c r="G3770" s="288" t="s">
        <v>117</v>
      </c>
      <c r="H3770" s="288"/>
      <c r="I3770" s="1"/>
      <c r="J3770" s="549"/>
      <c r="K3770" s="10"/>
      <c r="L3770" s="1"/>
      <c r="M3770" s="548"/>
      <c r="N3770" s="548"/>
    </row>
    <row r="3771" spans="2:14" s="5" customFormat="1" ht="120">
      <c r="B3771" s="1"/>
      <c r="C3771" s="31">
        <v>9481</v>
      </c>
      <c r="D3771" s="34" t="s">
        <v>3695</v>
      </c>
      <c r="E3771" s="32" t="s">
        <v>125</v>
      </c>
      <c r="F3771" s="36">
        <v>5736449</v>
      </c>
      <c r="G3771" s="288" t="s">
        <v>117</v>
      </c>
      <c r="H3771" s="288"/>
      <c r="I3771" s="1"/>
      <c r="J3771" s="549"/>
      <c r="K3771" s="10"/>
      <c r="L3771" s="1"/>
      <c r="M3771" s="548"/>
      <c r="N3771" s="548"/>
    </row>
    <row r="3772" spans="2:14" s="5" customFormat="1" ht="120">
      <c r="B3772" s="1"/>
      <c r="C3772" s="31">
        <v>9482</v>
      </c>
      <c r="D3772" s="34" t="s">
        <v>3696</v>
      </c>
      <c r="E3772" s="32" t="s">
        <v>125</v>
      </c>
      <c r="F3772" s="36">
        <v>7239675</v>
      </c>
      <c r="G3772" s="288" t="s">
        <v>117</v>
      </c>
      <c r="H3772" s="288"/>
      <c r="I3772" s="1"/>
      <c r="J3772" s="549"/>
      <c r="K3772" s="10"/>
      <c r="L3772" s="1"/>
      <c r="M3772" s="548"/>
      <c r="N3772" s="548"/>
    </row>
    <row r="3773" spans="2:14" s="5" customFormat="1" ht="120">
      <c r="B3773" s="1"/>
      <c r="C3773" s="31">
        <v>9483</v>
      </c>
      <c r="D3773" s="34" t="s">
        <v>3697</v>
      </c>
      <c r="E3773" s="32" t="s">
        <v>125</v>
      </c>
      <c r="F3773" s="36">
        <v>5598221</v>
      </c>
      <c r="G3773" s="288" t="s">
        <v>117</v>
      </c>
      <c r="H3773" s="288"/>
      <c r="I3773" s="1"/>
      <c r="J3773" s="549"/>
      <c r="K3773" s="10"/>
      <c r="L3773" s="1"/>
      <c r="M3773" s="548"/>
      <c r="N3773" s="548"/>
    </row>
    <row r="3774" spans="2:14" s="5" customFormat="1" ht="120">
      <c r="B3774" s="1"/>
      <c r="C3774" s="31">
        <v>9484</v>
      </c>
      <c r="D3774" s="34" t="s">
        <v>3698</v>
      </c>
      <c r="E3774" s="32" t="s">
        <v>125</v>
      </c>
      <c r="F3774" s="36">
        <v>3369300</v>
      </c>
      <c r="G3774" s="288" t="s">
        <v>117</v>
      </c>
      <c r="H3774" s="288"/>
      <c r="I3774" s="1"/>
      <c r="J3774" s="549"/>
      <c r="K3774" s="10"/>
      <c r="L3774" s="1"/>
      <c r="M3774" s="548"/>
      <c r="N3774" s="548"/>
    </row>
    <row r="3775" spans="2:14" s="5" customFormat="1" ht="120">
      <c r="B3775" s="1"/>
      <c r="C3775" s="31">
        <v>9485</v>
      </c>
      <c r="D3775" s="34" t="s">
        <v>3699</v>
      </c>
      <c r="E3775" s="32" t="s">
        <v>125</v>
      </c>
      <c r="F3775" s="36">
        <v>13822769</v>
      </c>
      <c r="G3775" s="288" t="s">
        <v>117</v>
      </c>
      <c r="H3775" s="288"/>
      <c r="I3775" s="1"/>
      <c r="J3775" s="549"/>
      <c r="K3775" s="10"/>
      <c r="L3775" s="1"/>
      <c r="M3775" s="548"/>
      <c r="N3775" s="548"/>
    </row>
    <row r="3776" spans="2:14" s="5" customFormat="1" ht="45">
      <c r="B3776" s="1"/>
      <c r="C3776" s="31">
        <v>9486</v>
      </c>
      <c r="D3776" s="34" t="s">
        <v>3700</v>
      </c>
      <c r="E3776" s="32" t="s">
        <v>116</v>
      </c>
      <c r="F3776" s="36">
        <v>30118</v>
      </c>
      <c r="G3776" s="288" t="s">
        <v>117</v>
      </c>
      <c r="H3776" s="288"/>
      <c r="I3776" s="1"/>
      <c r="J3776" s="549"/>
      <c r="K3776" s="10"/>
      <c r="L3776" s="1"/>
      <c r="M3776" s="548"/>
      <c r="N3776" s="548"/>
    </row>
    <row r="3777" spans="2:14" s="5" customFormat="1" ht="45">
      <c r="B3777" s="1"/>
      <c r="C3777" s="31">
        <v>9487</v>
      </c>
      <c r="D3777" s="34" t="s">
        <v>3701</v>
      </c>
      <c r="E3777" s="32" t="s">
        <v>116</v>
      </c>
      <c r="F3777" s="36">
        <v>127877</v>
      </c>
      <c r="G3777" s="288" t="s">
        <v>117</v>
      </c>
      <c r="H3777" s="288"/>
      <c r="I3777" s="1"/>
      <c r="J3777" s="549"/>
      <c r="K3777" s="10"/>
      <c r="L3777" s="1"/>
      <c r="M3777" s="548"/>
      <c r="N3777" s="548"/>
    </row>
    <row r="3778" spans="2:14" s="5" customFormat="1" ht="75">
      <c r="B3778" s="1"/>
      <c r="C3778" s="31">
        <v>9488</v>
      </c>
      <c r="D3778" s="34" t="s">
        <v>3702</v>
      </c>
      <c r="E3778" s="32" t="s">
        <v>116</v>
      </c>
      <c r="F3778" s="36">
        <v>50532</v>
      </c>
      <c r="G3778" s="288" t="s">
        <v>117</v>
      </c>
      <c r="H3778" s="288"/>
      <c r="I3778" s="1"/>
      <c r="J3778" s="549"/>
      <c r="K3778" s="10"/>
      <c r="L3778" s="1"/>
      <c r="M3778" s="548"/>
      <c r="N3778" s="548"/>
    </row>
    <row r="3779" spans="2:14" s="5" customFormat="1" ht="90">
      <c r="B3779" s="1"/>
      <c r="C3779" s="31">
        <v>9489</v>
      </c>
      <c r="D3779" s="34" t="s">
        <v>3703</v>
      </c>
      <c r="E3779" s="32" t="s">
        <v>116</v>
      </c>
      <c r="F3779" s="36">
        <v>71292</v>
      </c>
      <c r="G3779" s="288" t="s">
        <v>117</v>
      </c>
      <c r="H3779" s="288"/>
      <c r="I3779" s="1"/>
      <c r="J3779" s="549"/>
      <c r="K3779" s="10"/>
      <c r="L3779" s="1"/>
      <c r="M3779" s="548"/>
      <c r="N3779" s="548"/>
    </row>
    <row r="3780" spans="2:14" s="5" customFormat="1" ht="45">
      <c r="B3780" s="1"/>
      <c r="C3780" s="31">
        <v>9490</v>
      </c>
      <c r="D3780" s="34" t="s">
        <v>3704</v>
      </c>
      <c r="E3780" s="32" t="s">
        <v>116</v>
      </c>
      <c r="F3780" s="36">
        <v>82432</v>
      </c>
      <c r="G3780" s="288" t="s">
        <v>117</v>
      </c>
      <c r="H3780" s="288"/>
      <c r="I3780" s="1"/>
      <c r="J3780" s="549"/>
      <c r="K3780" s="10"/>
      <c r="L3780" s="1"/>
      <c r="M3780" s="548"/>
      <c r="N3780" s="548"/>
    </row>
    <row r="3781" spans="2:14" s="5" customFormat="1" ht="60">
      <c r="B3781" s="1"/>
      <c r="C3781" s="31">
        <v>9491</v>
      </c>
      <c r="D3781" s="34" t="s">
        <v>3705</v>
      </c>
      <c r="E3781" s="32" t="s">
        <v>116</v>
      </c>
      <c r="F3781" s="36">
        <v>86185</v>
      </c>
      <c r="G3781" s="288" t="s">
        <v>117</v>
      </c>
      <c r="H3781" s="288"/>
      <c r="I3781" s="1"/>
      <c r="J3781" s="549"/>
      <c r="K3781" s="10"/>
      <c r="L3781" s="1"/>
      <c r="M3781" s="548"/>
      <c r="N3781" s="548"/>
    </row>
    <row r="3782" spans="2:14" s="5" customFormat="1" ht="60">
      <c r="B3782" s="1"/>
      <c r="C3782" s="31">
        <v>9492</v>
      </c>
      <c r="D3782" s="34" t="s">
        <v>3706</v>
      </c>
      <c r="E3782" s="32" t="s">
        <v>116</v>
      </c>
      <c r="F3782" s="36">
        <v>55585</v>
      </c>
      <c r="G3782" s="288" t="s">
        <v>117</v>
      </c>
      <c r="H3782" s="288"/>
      <c r="I3782" s="1"/>
      <c r="J3782" s="549"/>
      <c r="K3782" s="10"/>
      <c r="L3782" s="1"/>
      <c r="M3782" s="548"/>
      <c r="N3782" s="548"/>
    </row>
    <row r="3783" spans="2:14" s="5" customFormat="1" ht="135">
      <c r="B3783" s="1"/>
      <c r="C3783" s="31">
        <v>9493</v>
      </c>
      <c r="D3783" s="34" t="s">
        <v>3707</v>
      </c>
      <c r="E3783" s="32" t="s">
        <v>116</v>
      </c>
      <c r="F3783" s="36">
        <v>98185</v>
      </c>
      <c r="G3783" s="288" t="s">
        <v>117</v>
      </c>
      <c r="H3783" s="288"/>
      <c r="I3783" s="1"/>
      <c r="J3783" s="549"/>
      <c r="K3783" s="10"/>
      <c r="L3783" s="1"/>
      <c r="M3783" s="548"/>
      <c r="N3783" s="548"/>
    </row>
    <row r="3784" spans="2:14" s="5" customFormat="1" ht="90">
      <c r="B3784" s="1"/>
      <c r="C3784" s="31">
        <v>9494</v>
      </c>
      <c r="D3784" s="34" t="s">
        <v>3708</v>
      </c>
      <c r="E3784" s="32" t="s">
        <v>116</v>
      </c>
      <c r="F3784" s="36">
        <v>122494</v>
      </c>
      <c r="G3784" s="288" t="s">
        <v>117</v>
      </c>
      <c r="H3784" s="288"/>
      <c r="I3784" s="1"/>
      <c r="J3784" s="549"/>
      <c r="K3784" s="10"/>
      <c r="L3784" s="1"/>
      <c r="M3784" s="548"/>
      <c r="N3784" s="548"/>
    </row>
    <row r="3785" spans="2:14" s="5" customFormat="1" ht="75">
      <c r="B3785" s="1"/>
      <c r="C3785" s="31">
        <v>9495</v>
      </c>
      <c r="D3785" s="34" t="s">
        <v>3709</v>
      </c>
      <c r="E3785" s="32" t="s">
        <v>125</v>
      </c>
      <c r="F3785" s="36">
        <v>275835</v>
      </c>
      <c r="G3785" s="288" t="s">
        <v>117</v>
      </c>
      <c r="H3785" s="288"/>
      <c r="I3785" s="1"/>
      <c r="J3785" s="549"/>
      <c r="K3785" s="10"/>
      <c r="L3785" s="1"/>
      <c r="M3785" s="548"/>
      <c r="N3785" s="548"/>
    </row>
    <row r="3786" spans="2:14" s="5" customFormat="1" ht="45">
      <c r="B3786" s="1"/>
      <c r="C3786" s="31">
        <v>9496</v>
      </c>
      <c r="D3786" s="34" t="s">
        <v>3710</v>
      </c>
      <c r="E3786" s="32" t="s">
        <v>125</v>
      </c>
      <c r="F3786" s="36">
        <v>14032</v>
      </c>
      <c r="G3786" s="288" t="s">
        <v>117</v>
      </c>
      <c r="H3786" s="288"/>
      <c r="I3786" s="1"/>
      <c r="J3786" s="549"/>
      <c r="K3786" s="10"/>
      <c r="L3786" s="1"/>
      <c r="M3786" s="548"/>
      <c r="N3786" s="548"/>
    </row>
    <row r="3787" spans="2:14" s="5" customFormat="1" ht="45">
      <c r="B3787" s="1"/>
      <c r="C3787" s="31">
        <v>9497</v>
      </c>
      <c r="D3787" s="34" t="s">
        <v>3711</v>
      </c>
      <c r="E3787" s="32" t="s">
        <v>122</v>
      </c>
      <c r="F3787" s="36">
        <v>77452</v>
      </c>
      <c r="G3787" s="288" t="s">
        <v>117</v>
      </c>
      <c r="H3787" s="288"/>
      <c r="I3787" s="1"/>
      <c r="J3787" s="549"/>
      <c r="K3787" s="10"/>
      <c r="L3787" s="1"/>
      <c r="M3787" s="548"/>
      <c r="N3787" s="548"/>
    </row>
    <row r="3788" spans="2:14" s="5" customFormat="1" ht="45">
      <c r="B3788" s="1"/>
      <c r="C3788" s="31">
        <v>9498</v>
      </c>
      <c r="D3788" s="34" t="s">
        <v>3712</v>
      </c>
      <c r="E3788" s="32" t="s">
        <v>122</v>
      </c>
      <c r="F3788" s="36">
        <v>7173</v>
      </c>
      <c r="G3788" s="288" t="s">
        <v>117</v>
      </c>
      <c r="H3788" s="288"/>
      <c r="I3788" s="1"/>
      <c r="J3788" s="549"/>
      <c r="K3788" s="10"/>
      <c r="L3788" s="1"/>
      <c r="M3788" s="548"/>
      <c r="N3788" s="548"/>
    </row>
    <row r="3789" spans="2:14" s="5" customFormat="1" ht="45">
      <c r="B3789" s="1"/>
      <c r="C3789" s="31">
        <v>9499</v>
      </c>
      <c r="D3789" s="34" t="s">
        <v>3713</v>
      </c>
      <c r="E3789" s="32" t="s">
        <v>122</v>
      </c>
      <c r="F3789" s="36">
        <v>6793</v>
      </c>
      <c r="G3789" s="288" t="s">
        <v>117</v>
      </c>
      <c r="H3789" s="288"/>
      <c r="I3789" s="1"/>
      <c r="J3789" s="549"/>
      <c r="K3789" s="10"/>
      <c r="L3789" s="1"/>
      <c r="M3789" s="548"/>
      <c r="N3789" s="548"/>
    </row>
    <row r="3790" spans="2:14" s="5" customFormat="1" ht="45">
      <c r="B3790" s="1"/>
      <c r="C3790" s="31">
        <v>9500</v>
      </c>
      <c r="D3790" s="34" t="s">
        <v>3714</v>
      </c>
      <c r="E3790" s="32" t="s">
        <v>125</v>
      </c>
      <c r="F3790" s="36">
        <v>41580</v>
      </c>
      <c r="G3790" s="288" t="s">
        <v>117</v>
      </c>
      <c r="H3790" s="288"/>
      <c r="I3790" s="1"/>
      <c r="J3790" s="549"/>
      <c r="K3790" s="10"/>
      <c r="L3790" s="1"/>
      <c r="M3790" s="548"/>
      <c r="N3790" s="548"/>
    </row>
    <row r="3791" spans="2:14" s="5" customFormat="1" ht="45">
      <c r="B3791" s="1"/>
      <c r="C3791" s="31">
        <v>9501</v>
      </c>
      <c r="D3791" s="34" t="s">
        <v>3715</v>
      </c>
      <c r="E3791" s="32" t="s">
        <v>125</v>
      </c>
      <c r="F3791" s="36">
        <v>56511</v>
      </c>
      <c r="G3791" s="288" t="s">
        <v>117</v>
      </c>
      <c r="H3791" s="288"/>
      <c r="I3791" s="1"/>
      <c r="J3791" s="549"/>
      <c r="K3791" s="10"/>
      <c r="L3791" s="1"/>
      <c r="M3791" s="548"/>
      <c r="N3791" s="548"/>
    </row>
    <row r="3792" spans="2:14" s="5" customFormat="1" ht="45">
      <c r="B3792" s="1"/>
      <c r="C3792" s="31">
        <v>9502</v>
      </c>
      <c r="D3792" s="34" t="s">
        <v>3716</v>
      </c>
      <c r="E3792" s="32" t="s">
        <v>125</v>
      </c>
      <c r="F3792" s="36">
        <v>80322</v>
      </c>
      <c r="G3792" s="288" t="s">
        <v>117</v>
      </c>
      <c r="H3792" s="288"/>
      <c r="I3792" s="1"/>
      <c r="J3792" s="549"/>
      <c r="K3792" s="10"/>
      <c r="L3792" s="1"/>
      <c r="M3792" s="548"/>
      <c r="N3792" s="548"/>
    </row>
    <row r="3793" spans="2:14" s="5" customFormat="1" ht="45">
      <c r="B3793" s="1"/>
      <c r="C3793" s="31">
        <v>9503</v>
      </c>
      <c r="D3793" s="34" t="s">
        <v>3717</v>
      </c>
      <c r="E3793" s="32" t="s">
        <v>125</v>
      </c>
      <c r="F3793" s="36">
        <v>90981</v>
      </c>
      <c r="G3793" s="288" t="s">
        <v>117</v>
      </c>
      <c r="H3793" s="288"/>
      <c r="I3793" s="1"/>
      <c r="J3793" s="549"/>
      <c r="K3793" s="10"/>
      <c r="L3793" s="1"/>
      <c r="M3793" s="548"/>
      <c r="N3793" s="548"/>
    </row>
    <row r="3794" spans="2:14" s="5" customFormat="1" ht="45">
      <c r="B3794" s="1"/>
      <c r="C3794" s="31">
        <v>9504</v>
      </c>
      <c r="D3794" s="34" t="s">
        <v>3718</v>
      </c>
      <c r="E3794" s="32" t="s">
        <v>125</v>
      </c>
      <c r="F3794" s="36">
        <v>126597</v>
      </c>
      <c r="G3794" s="288" t="s">
        <v>117</v>
      </c>
      <c r="H3794" s="288"/>
      <c r="I3794" s="1"/>
      <c r="J3794" s="549"/>
      <c r="K3794" s="10"/>
      <c r="L3794" s="1"/>
      <c r="M3794" s="548"/>
      <c r="N3794" s="548"/>
    </row>
    <row r="3795" spans="2:14" s="5" customFormat="1" ht="45">
      <c r="B3795" s="1"/>
      <c r="C3795" s="31">
        <v>9505</v>
      </c>
      <c r="D3795" s="34" t="s">
        <v>3719</v>
      </c>
      <c r="E3795" s="32" t="s">
        <v>122</v>
      </c>
      <c r="F3795" s="36">
        <v>105360</v>
      </c>
      <c r="G3795" s="288" t="s">
        <v>117</v>
      </c>
      <c r="H3795" s="288"/>
      <c r="I3795" s="1"/>
      <c r="J3795" s="549"/>
      <c r="K3795" s="10"/>
      <c r="L3795" s="1"/>
      <c r="M3795" s="548"/>
      <c r="N3795" s="548"/>
    </row>
    <row r="3796" spans="2:14" s="5" customFormat="1" ht="45">
      <c r="B3796" s="1"/>
      <c r="C3796" s="31">
        <v>9506</v>
      </c>
      <c r="D3796" s="34" t="s">
        <v>3720</v>
      </c>
      <c r="E3796" s="32" t="s">
        <v>122</v>
      </c>
      <c r="F3796" s="36">
        <v>169674</v>
      </c>
      <c r="G3796" s="288" t="s">
        <v>117</v>
      </c>
      <c r="H3796" s="288"/>
      <c r="I3796" s="1"/>
      <c r="J3796" s="549"/>
      <c r="K3796" s="10"/>
      <c r="L3796" s="1"/>
      <c r="M3796" s="548"/>
      <c r="N3796" s="548"/>
    </row>
    <row r="3797" spans="2:14" s="5" customFormat="1" ht="45">
      <c r="B3797" s="1"/>
      <c r="C3797" s="31">
        <v>9507</v>
      </c>
      <c r="D3797" s="34" t="s">
        <v>3721</v>
      </c>
      <c r="E3797" s="32" t="s">
        <v>122</v>
      </c>
      <c r="F3797" s="36">
        <v>85953</v>
      </c>
      <c r="G3797" s="288" t="s">
        <v>117</v>
      </c>
      <c r="H3797" s="288"/>
      <c r="I3797" s="1"/>
      <c r="J3797" s="549"/>
      <c r="K3797" s="10"/>
      <c r="L3797" s="1"/>
      <c r="M3797" s="548"/>
      <c r="N3797" s="548"/>
    </row>
    <row r="3798" spans="2:14" s="5" customFormat="1" ht="45">
      <c r="B3798" s="1"/>
      <c r="C3798" s="31">
        <v>9508</v>
      </c>
      <c r="D3798" s="34" t="s">
        <v>3722</v>
      </c>
      <c r="E3798" s="32" t="s">
        <v>122</v>
      </c>
      <c r="F3798" s="36">
        <v>70048</v>
      </c>
      <c r="G3798" s="288" t="s">
        <v>117</v>
      </c>
      <c r="H3798" s="288"/>
      <c r="I3798" s="1"/>
      <c r="J3798" s="549"/>
      <c r="K3798" s="10"/>
      <c r="L3798" s="1"/>
      <c r="M3798" s="548"/>
      <c r="N3798" s="548"/>
    </row>
    <row r="3799" spans="2:14" s="5" customFormat="1" ht="45">
      <c r="B3799" s="1"/>
      <c r="C3799" s="31">
        <v>9509</v>
      </c>
      <c r="D3799" s="34" t="s">
        <v>3723</v>
      </c>
      <c r="E3799" s="32" t="s">
        <v>122</v>
      </c>
      <c r="F3799" s="36">
        <v>45914</v>
      </c>
      <c r="G3799" s="288" t="s">
        <v>117</v>
      </c>
      <c r="H3799" s="288"/>
      <c r="I3799" s="1"/>
      <c r="J3799" s="549"/>
      <c r="K3799" s="10"/>
      <c r="L3799" s="1"/>
      <c r="M3799" s="548"/>
      <c r="N3799" s="548"/>
    </row>
    <row r="3800" spans="2:14" s="5" customFormat="1" ht="75">
      <c r="B3800" s="1"/>
      <c r="C3800" s="31">
        <v>9510</v>
      </c>
      <c r="D3800" s="34" t="s">
        <v>3724</v>
      </c>
      <c r="E3800" s="32" t="s">
        <v>125</v>
      </c>
      <c r="F3800" s="36">
        <v>57038</v>
      </c>
      <c r="G3800" s="288" t="s">
        <v>117</v>
      </c>
      <c r="H3800" s="288"/>
      <c r="I3800" s="1"/>
      <c r="J3800" s="549"/>
      <c r="K3800" s="10"/>
      <c r="L3800" s="1"/>
      <c r="M3800" s="548"/>
      <c r="N3800" s="548"/>
    </row>
    <row r="3801" spans="2:14" s="5" customFormat="1" ht="60">
      <c r="B3801" s="1"/>
      <c r="C3801" s="31">
        <v>9511</v>
      </c>
      <c r="D3801" s="34" t="s">
        <v>3725</v>
      </c>
      <c r="E3801" s="32" t="s">
        <v>122</v>
      </c>
      <c r="F3801" s="36">
        <v>37342</v>
      </c>
      <c r="G3801" s="288" t="s">
        <v>117</v>
      </c>
      <c r="H3801" s="288"/>
      <c r="I3801" s="1"/>
      <c r="J3801" s="549"/>
      <c r="K3801" s="10"/>
      <c r="L3801" s="1"/>
      <c r="M3801" s="548"/>
      <c r="N3801" s="548"/>
    </row>
    <row r="3802" spans="2:14" s="5" customFormat="1" ht="60">
      <c r="B3802" s="1"/>
      <c r="C3802" s="31">
        <v>9512</v>
      </c>
      <c r="D3802" s="34" t="s">
        <v>3726</v>
      </c>
      <c r="E3802" s="32" t="s">
        <v>122</v>
      </c>
      <c r="F3802" s="36">
        <v>59236</v>
      </c>
      <c r="G3802" s="288" t="s">
        <v>117</v>
      </c>
      <c r="H3802" s="288"/>
      <c r="I3802" s="1"/>
      <c r="J3802" s="549"/>
      <c r="K3802" s="10"/>
      <c r="L3802" s="1"/>
      <c r="M3802" s="548"/>
      <c r="N3802" s="548"/>
    </row>
    <row r="3803" spans="2:14" s="5" customFormat="1" ht="60">
      <c r="B3803" s="1"/>
      <c r="C3803" s="31">
        <v>9513</v>
      </c>
      <c r="D3803" s="34" t="s">
        <v>3727</v>
      </c>
      <c r="E3803" s="32" t="s">
        <v>122</v>
      </c>
      <c r="F3803" s="36">
        <v>104484</v>
      </c>
      <c r="G3803" s="288" t="s">
        <v>117</v>
      </c>
      <c r="H3803" s="288"/>
      <c r="I3803" s="1"/>
      <c r="J3803" s="549"/>
      <c r="K3803" s="10"/>
      <c r="L3803" s="1"/>
      <c r="M3803" s="548"/>
      <c r="N3803" s="548"/>
    </row>
    <row r="3804" spans="2:14" s="5" customFormat="1" ht="60">
      <c r="B3804" s="1"/>
      <c r="C3804" s="31">
        <v>9514</v>
      </c>
      <c r="D3804" s="34" t="s">
        <v>3728</v>
      </c>
      <c r="E3804" s="32" t="s">
        <v>122</v>
      </c>
      <c r="F3804" s="36">
        <v>262679</v>
      </c>
      <c r="G3804" s="288" t="s">
        <v>117</v>
      </c>
      <c r="H3804" s="288"/>
      <c r="I3804" s="1"/>
      <c r="J3804" s="549"/>
      <c r="K3804" s="10"/>
      <c r="L3804" s="1"/>
      <c r="M3804" s="548"/>
      <c r="N3804" s="548"/>
    </row>
    <row r="3805" spans="2:14" s="5" customFormat="1" ht="90">
      <c r="B3805" s="1"/>
      <c r="C3805" s="31">
        <v>9515</v>
      </c>
      <c r="D3805" s="34" t="s">
        <v>3729</v>
      </c>
      <c r="E3805" s="32" t="s">
        <v>125</v>
      </c>
      <c r="F3805" s="36">
        <v>5617589</v>
      </c>
      <c r="G3805" s="288" t="s">
        <v>117</v>
      </c>
      <c r="H3805" s="288"/>
      <c r="I3805" s="1"/>
      <c r="J3805" s="549"/>
      <c r="K3805" s="10"/>
      <c r="L3805" s="1"/>
      <c r="M3805" s="548"/>
      <c r="N3805" s="548"/>
    </row>
    <row r="3806" spans="2:14" s="5" customFormat="1" ht="90">
      <c r="B3806" s="1"/>
      <c r="C3806" s="31">
        <v>9516</v>
      </c>
      <c r="D3806" s="34" t="s">
        <v>3730</v>
      </c>
      <c r="E3806" s="32" t="s">
        <v>125</v>
      </c>
      <c r="F3806" s="36">
        <v>4725089</v>
      </c>
      <c r="G3806" s="288" t="s">
        <v>117</v>
      </c>
      <c r="H3806" s="288"/>
      <c r="I3806" s="1"/>
      <c r="J3806" s="549"/>
      <c r="K3806" s="10"/>
      <c r="L3806" s="1"/>
      <c r="M3806" s="548"/>
      <c r="N3806" s="548"/>
    </row>
    <row r="3807" spans="2:14" s="5" customFormat="1" ht="90">
      <c r="B3807" s="1"/>
      <c r="C3807" s="31">
        <v>9517</v>
      </c>
      <c r="D3807" s="34" t="s">
        <v>3731</v>
      </c>
      <c r="E3807" s="32" t="s">
        <v>125</v>
      </c>
      <c r="F3807" s="36">
        <v>4498989</v>
      </c>
      <c r="G3807" s="288" t="s">
        <v>117</v>
      </c>
      <c r="H3807" s="288"/>
      <c r="I3807" s="1"/>
      <c r="J3807" s="549"/>
      <c r="K3807" s="10"/>
      <c r="L3807" s="1"/>
      <c r="M3807" s="548"/>
      <c r="N3807" s="548"/>
    </row>
    <row r="3808" spans="2:14" s="5" customFormat="1" ht="45">
      <c r="B3808" s="1"/>
      <c r="C3808" s="31">
        <v>9518</v>
      </c>
      <c r="D3808" s="34" t="s">
        <v>3732</v>
      </c>
      <c r="E3808" s="32" t="s">
        <v>125</v>
      </c>
      <c r="F3808" s="36">
        <v>20892</v>
      </c>
      <c r="G3808" s="288" t="s">
        <v>117</v>
      </c>
      <c r="H3808" s="288"/>
      <c r="I3808" s="1"/>
      <c r="J3808" s="549"/>
      <c r="K3808" s="10"/>
      <c r="L3808" s="1"/>
      <c r="M3808" s="548"/>
      <c r="N3808" s="548"/>
    </row>
    <row r="3809" spans="2:14" s="5" customFormat="1" ht="45">
      <c r="B3809" s="1"/>
      <c r="C3809" s="31">
        <v>9520</v>
      </c>
      <c r="D3809" s="34" t="s">
        <v>3733</v>
      </c>
      <c r="E3809" s="32" t="s">
        <v>125</v>
      </c>
      <c r="F3809" s="36">
        <v>285679</v>
      </c>
      <c r="G3809" s="288" t="s">
        <v>117</v>
      </c>
      <c r="H3809" s="288"/>
      <c r="I3809" s="1"/>
      <c r="J3809" s="549"/>
      <c r="K3809" s="10"/>
      <c r="L3809" s="1"/>
      <c r="M3809" s="548"/>
      <c r="N3809" s="548"/>
    </row>
    <row r="3810" spans="2:14" s="5" customFormat="1" ht="45">
      <c r="B3810" s="1"/>
      <c r="C3810" s="31">
        <v>9521</v>
      </c>
      <c r="D3810" s="34" t="s">
        <v>3734</v>
      </c>
      <c r="E3810" s="32" t="s">
        <v>116</v>
      </c>
      <c r="F3810" s="36">
        <v>15854</v>
      </c>
      <c r="G3810" s="288" t="s">
        <v>117</v>
      </c>
      <c r="H3810" s="288"/>
      <c r="I3810" s="1"/>
      <c r="J3810" s="549"/>
      <c r="K3810" s="10"/>
      <c r="L3810" s="1"/>
      <c r="M3810" s="548"/>
      <c r="N3810" s="548"/>
    </row>
    <row r="3811" spans="2:14" s="5" customFormat="1" ht="90">
      <c r="B3811" s="1"/>
      <c r="C3811" s="31">
        <v>9522</v>
      </c>
      <c r="D3811" s="34" t="s">
        <v>3735</v>
      </c>
      <c r="E3811" s="32" t="s">
        <v>116</v>
      </c>
      <c r="F3811" s="36">
        <v>541218</v>
      </c>
      <c r="G3811" s="288" t="s">
        <v>117</v>
      </c>
      <c r="H3811" s="288"/>
      <c r="I3811" s="1"/>
      <c r="J3811" s="549"/>
      <c r="K3811" s="10"/>
      <c r="L3811" s="1"/>
      <c r="M3811" s="548"/>
      <c r="N3811" s="548"/>
    </row>
    <row r="3812" spans="2:14" s="5" customFormat="1" ht="60">
      <c r="B3812" s="1"/>
      <c r="C3812" s="31">
        <v>9524</v>
      </c>
      <c r="D3812" s="34" t="s">
        <v>3736</v>
      </c>
      <c r="E3812" s="32" t="s">
        <v>125</v>
      </c>
      <c r="F3812" s="36">
        <v>1896230</v>
      </c>
      <c r="G3812" s="288" t="s">
        <v>117</v>
      </c>
      <c r="H3812" s="288"/>
      <c r="I3812" s="1"/>
      <c r="J3812" s="549"/>
      <c r="K3812" s="10"/>
      <c r="L3812" s="1"/>
      <c r="M3812" s="548"/>
      <c r="N3812" s="548"/>
    </row>
    <row r="3813" spans="2:14" s="5" customFormat="1" ht="45">
      <c r="B3813" s="1"/>
      <c r="C3813" s="31">
        <v>9525</v>
      </c>
      <c r="D3813" s="34" t="s">
        <v>3737</v>
      </c>
      <c r="E3813" s="32" t="s">
        <v>125</v>
      </c>
      <c r="F3813" s="36">
        <v>4666560</v>
      </c>
      <c r="G3813" s="288" t="s">
        <v>117</v>
      </c>
      <c r="H3813" s="288"/>
      <c r="I3813" s="1"/>
      <c r="J3813" s="549"/>
      <c r="K3813" s="10"/>
      <c r="L3813" s="1"/>
      <c r="M3813" s="548"/>
      <c r="N3813" s="548"/>
    </row>
    <row r="3814" spans="2:14" s="5" customFormat="1" ht="60">
      <c r="B3814" s="1"/>
      <c r="C3814" s="31">
        <v>9526</v>
      </c>
      <c r="D3814" s="34" t="s">
        <v>3738</v>
      </c>
      <c r="E3814" s="32" t="s">
        <v>125</v>
      </c>
      <c r="F3814" s="36">
        <v>311118</v>
      </c>
      <c r="G3814" s="288" t="s">
        <v>117</v>
      </c>
      <c r="H3814" s="288"/>
      <c r="I3814" s="1"/>
      <c r="J3814" s="549"/>
      <c r="K3814" s="10"/>
      <c r="L3814" s="1"/>
      <c r="M3814" s="548"/>
      <c r="N3814" s="548"/>
    </row>
    <row r="3815" spans="2:14" s="5" customFormat="1" ht="45">
      <c r="B3815" s="1"/>
      <c r="C3815" s="31">
        <v>9527</v>
      </c>
      <c r="D3815" s="34" t="s">
        <v>3739</v>
      </c>
      <c r="E3815" s="32" t="s">
        <v>125</v>
      </c>
      <c r="F3815" s="36">
        <v>133000087</v>
      </c>
      <c r="G3815" s="288" t="s">
        <v>117</v>
      </c>
      <c r="H3815" s="288"/>
      <c r="I3815" s="1"/>
      <c r="J3815" s="549"/>
      <c r="K3815" s="10"/>
      <c r="L3815" s="1"/>
      <c r="M3815" s="548"/>
      <c r="N3815" s="548"/>
    </row>
    <row r="3816" spans="2:14" s="5" customFormat="1" ht="60">
      <c r="B3816" s="1"/>
      <c r="C3816" s="31">
        <v>9528</v>
      </c>
      <c r="D3816" s="34" t="s">
        <v>3740</v>
      </c>
      <c r="E3816" s="32" t="s">
        <v>122</v>
      </c>
      <c r="F3816" s="36">
        <v>29859</v>
      </c>
      <c r="G3816" s="288" t="s">
        <v>117</v>
      </c>
      <c r="H3816" s="288"/>
      <c r="I3816" s="1"/>
      <c r="J3816" s="549"/>
      <c r="K3816" s="10"/>
      <c r="L3816" s="1"/>
      <c r="M3816" s="548"/>
      <c r="N3816" s="548"/>
    </row>
    <row r="3817" spans="2:14" s="5" customFormat="1" ht="45">
      <c r="B3817" s="1"/>
      <c r="C3817" s="31">
        <v>9529</v>
      </c>
      <c r="D3817" s="34" t="s">
        <v>3741</v>
      </c>
      <c r="E3817" s="32" t="s">
        <v>125</v>
      </c>
      <c r="F3817" s="36">
        <v>38859</v>
      </c>
      <c r="G3817" s="288" t="s">
        <v>117</v>
      </c>
      <c r="H3817" s="288"/>
      <c r="I3817" s="1"/>
      <c r="J3817" s="549"/>
      <c r="K3817" s="10"/>
      <c r="L3817" s="1"/>
      <c r="M3817" s="548"/>
      <c r="N3817" s="548"/>
    </row>
    <row r="3818" spans="2:14" s="5" customFormat="1" ht="60">
      <c r="B3818" s="1"/>
      <c r="C3818" s="31">
        <v>9530</v>
      </c>
      <c r="D3818" s="34" t="s">
        <v>3742</v>
      </c>
      <c r="E3818" s="32" t="s">
        <v>125</v>
      </c>
      <c r="F3818" s="36">
        <v>45860</v>
      </c>
      <c r="G3818" s="288" t="s">
        <v>117</v>
      </c>
      <c r="H3818" s="288"/>
      <c r="I3818" s="1"/>
      <c r="J3818" s="549"/>
      <c r="K3818" s="10"/>
      <c r="L3818" s="1"/>
      <c r="M3818" s="548"/>
      <c r="N3818" s="548"/>
    </row>
    <row r="3819" spans="2:14" s="5" customFormat="1" ht="45">
      <c r="B3819" s="1"/>
      <c r="C3819" s="31">
        <v>9531</v>
      </c>
      <c r="D3819" s="34" t="s">
        <v>3743</v>
      </c>
      <c r="E3819" s="32" t="s">
        <v>125</v>
      </c>
      <c r="F3819" s="36">
        <v>116375</v>
      </c>
      <c r="G3819" s="288" t="s">
        <v>117</v>
      </c>
      <c r="H3819" s="288"/>
      <c r="I3819" s="1"/>
      <c r="J3819" s="549"/>
      <c r="K3819" s="10"/>
      <c r="L3819" s="1"/>
      <c r="M3819" s="548"/>
      <c r="N3819" s="548"/>
    </row>
    <row r="3820" spans="2:14" s="5" customFormat="1" ht="60">
      <c r="B3820" s="1"/>
      <c r="C3820" s="31">
        <v>9532</v>
      </c>
      <c r="D3820" s="34" t="s">
        <v>3744</v>
      </c>
      <c r="E3820" s="32" t="s">
        <v>119</v>
      </c>
      <c r="F3820" s="36">
        <v>470661</v>
      </c>
      <c r="G3820" s="288" t="s">
        <v>117</v>
      </c>
      <c r="H3820" s="288"/>
      <c r="I3820" s="1"/>
      <c r="J3820" s="549"/>
      <c r="K3820" s="10"/>
      <c r="L3820" s="1"/>
      <c r="M3820" s="548"/>
      <c r="N3820" s="548"/>
    </row>
    <row r="3821" spans="2:14" s="5" customFormat="1" ht="45">
      <c r="B3821" s="1"/>
      <c r="C3821" s="31">
        <v>9533</v>
      </c>
      <c r="D3821" s="34" t="s">
        <v>3745</v>
      </c>
      <c r="E3821" s="32" t="s">
        <v>116</v>
      </c>
      <c r="F3821" s="36">
        <v>432891</v>
      </c>
      <c r="G3821" s="288" t="s">
        <v>117</v>
      </c>
      <c r="H3821" s="288"/>
      <c r="I3821" s="1"/>
      <c r="J3821" s="549"/>
      <c r="K3821" s="10"/>
      <c r="L3821" s="1"/>
      <c r="M3821" s="548"/>
      <c r="N3821" s="548"/>
    </row>
    <row r="3822" spans="2:14" s="5" customFormat="1" ht="105">
      <c r="B3822" s="1"/>
      <c r="C3822" s="31">
        <v>9534</v>
      </c>
      <c r="D3822" s="34" t="s">
        <v>3746</v>
      </c>
      <c r="E3822" s="32" t="s">
        <v>119</v>
      </c>
      <c r="F3822" s="36">
        <v>591244</v>
      </c>
      <c r="G3822" s="288" t="s">
        <v>117</v>
      </c>
      <c r="H3822" s="288"/>
      <c r="I3822" s="1"/>
      <c r="J3822" s="549"/>
      <c r="K3822" s="10"/>
      <c r="L3822" s="1"/>
      <c r="M3822" s="548"/>
      <c r="N3822" s="548"/>
    </row>
    <row r="3823" spans="2:14" s="5" customFormat="1" ht="90">
      <c r="B3823" s="1"/>
      <c r="C3823" s="31">
        <v>9535</v>
      </c>
      <c r="D3823" s="34" t="s">
        <v>3747</v>
      </c>
      <c r="E3823" s="32" t="s">
        <v>119</v>
      </c>
      <c r="F3823" s="36">
        <v>752401</v>
      </c>
      <c r="G3823" s="288" t="s">
        <v>117</v>
      </c>
      <c r="H3823" s="288"/>
      <c r="I3823" s="1"/>
      <c r="J3823" s="549"/>
      <c r="K3823" s="10"/>
      <c r="L3823" s="1"/>
      <c r="M3823" s="548"/>
      <c r="N3823" s="548"/>
    </row>
    <row r="3824" spans="2:14" s="5" customFormat="1" ht="60">
      <c r="B3824" s="1"/>
      <c r="C3824" s="31">
        <v>9536</v>
      </c>
      <c r="D3824" s="34" t="s">
        <v>3748</v>
      </c>
      <c r="E3824" s="32" t="s">
        <v>125</v>
      </c>
      <c r="F3824" s="36">
        <v>450525</v>
      </c>
      <c r="G3824" s="288" t="s">
        <v>117</v>
      </c>
      <c r="H3824" s="288"/>
      <c r="I3824" s="1"/>
      <c r="J3824" s="549"/>
      <c r="K3824" s="10"/>
      <c r="L3824" s="1"/>
      <c r="M3824" s="548"/>
      <c r="N3824" s="548"/>
    </row>
    <row r="3825" spans="2:14" s="5" customFormat="1" ht="45">
      <c r="B3825" s="1"/>
      <c r="C3825" s="31">
        <v>9537</v>
      </c>
      <c r="D3825" s="34" t="s">
        <v>3749</v>
      </c>
      <c r="E3825" s="32" t="s">
        <v>125</v>
      </c>
      <c r="F3825" s="36">
        <v>139378</v>
      </c>
      <c r="G3825" s="288" t="s">
        <v>117</v>
      </c>
      <c r="H3825" s="288"/>
      <c r="I3825" s="1"/>
      <c r="J3825" s="549"/>
      <c r="K3825" s="10"/>
      <c r="L3825" s="1"/>
      <c r="M3825" s="548"/>
      <c r="N3825" s="548"/>
    </row>
    <row r="3826" spans="2:14" s="5" customFormat="1" ht="45">
      <c r="B3826" s="1"/>
      <c r="C3826" s="31">
        <v>9538</v>
      </c>
      <c r="D3826" s="34" t="s">
        <v>3750</v>
      </c>
      <c r="E3826" s="32" t="s">
        <v>125</v>
      </c>
      <c r="F3826" s="36">
        <v>139374</v>
      </c>
      <c r="G3826" s="288" t="s">
        <v>117</v>
      </c>
      <c r="H3826" s="288"/>
      <c r="I3826" s="1"/>
      <c r="J3826" s="549"/>
      <c r="K3826" s="10"/>
      <c r="L3826" s="1"/>
      <c r="M3826" s="548"/>
      <c r="N3826" s="548"/>
    </row>
    <row r="3827" spans="2:14" s="5" customFormat="1" ht="45">
      <c r="B3827" s="1"/>
      <c r="C3827" s="31">
        <v>9539</v>
      </c>
      <c r="D3827" s="34" t="s">
        <v>3751</v>
      </c>
      <c r="E3827" s="32" t="s">
        <v>125</v>
      </c>
      <c r="F3827" s="36">
        <v>137494</v>
      </c>
      <c r="G3827" s="288" t="s">
        <v>117</v>
      </c>
      <c r="H3827" s="288"/>
      <c r="I3827" s="1"/>
      <c r="J3827" s="549"/>
      <c r="K3827" s="10"/>
      <c r="L3827" s="1"/>
      <c r="M3827" s="548"/>
      <c r="N3827" s="548"/>
    </row>
    <row r="3828" spans="2:14" s="5" customFormat="1" ht="60">
      <c r="B3828" s="1"/>
      <c r="C3828" s="31">
        <v>9540</v>
      </c>
      <c r="D3828" s="34" t="s">
        <v>3752</v>
      </c>
      <c r="E3828" s="32" t="s">
        <v>125</v>
      </c>
      <c r="F3828" s="36">
        <v>205568</v>
      </c>
      <c r="G3828" s="288" t="s">
        <v>117</v>
      </c>
      <c r="H3828" s="288"/>
      <c r="I3828" s="1"/>
      <c r="J3828" s="549"/>
      <c r="K3828" s="10"/>
      <c r="L3828" s="1"/>
      <c r="M3828" s="548"/>
      <c r="N3828" s="548"/>
    </row>
    <row r="3829" spans="2:14" ht="45">
      <c r="C3829" s="31">
        <v>9541</v>
      </c>
      <c r="D3829" s="34" t="s">
        <v>3753</v>
      </c>
      <c r="E3829" s="32" t="s">
        <v>125</v>
      </c>
      <c r="F3829" s="36">
        <v>620660</v>
      </c>
      <c r="G3829" s="288" t="s">
        <v>117</v>
      </c>
      <c r="H3829" s="288"/>
    </row>
    <row r="3830" spans="2:14" ht="45">
      <c r="C3830" s="31">
        <v>9542</v>
      </c>
      <c r="D3830" s="34" t="s">
        <v>3754</v>
      </c>
      <c r="E3830" s="32" t="s">
        <v>125</v>
      </c>
      <c r="F3830" s="36">
        <v>174289</v>
      </c>
      <c r="G3830" s="288" t="s">
        <v>117</v>
      </c>
      <c r="H3830" s="288"/>
    </row>
    <row r="3831" spans="2:14" ht="45">
      <c r="C3831" s="31">
        <v>9543</v>
      </c>
      <c r="D3831" s="34" t="s">
        <v>3755</v>
      </c>
      <c r="E3831" s="32" t="s">
        <v>125</v>
      </c>
      <c r="F3831" s="36">
        <v>16657</v>
      </c>
      <c r="G3831" s="288" t="s">
        <v>117</v>
      </c>
      <c r="H3831" s="288"/>
    </row>
    <row r="3832" spans="2:14" ht="120">
      <c r="C3832" s="31">
        <v>9545</v>
      </c>
      <c r="D3832" s="34" t="s">
        <v>3756</v>
      </c>
      <c r="E3832" s="32" t="s">
        <v>122</v>
      </c>
      <c r="F3832" s="36">
        <v>266277</v>
      </c>
      <c r="G3832" s="288" t="s">
        <v>117</v>
      </c>
      <c r="H3832" s="288"/>
    </row>
    <row r="3833" spans="2:14" ht="60">
      <c r="C3833" s="31">
        <v>9547</v>
      </c>
      <c r="D3833" s="34" t="s">
        <v>3757</v>
      </c>
      <c r="E3833" s="32" t="s">
        <v>119</v>
      </c>
      <c r="F3833" s="36">
        <v>470125</v>
      </c>
      <c r="G3833" s="288" t="s">
        <v>117</v>
      </c>
      <c r="H3833" s="288"/>
    </row>
    <row r="3834" spans="2:14" ht="135">
      <c r="C3834" s="31">
        <v>9548</v>
      </c>
      <c r="D3834" s="34" t="s">
        <v>3758</v>
      </c>
      <c r="E3834" s="32" t="s">
        <v>122</v>
      </c>
      <c r="F3834" s="36">
        <v>574823</v>
      </c>
      <c r="G3834" s="288" t="s">
        <v>117</v>
      </c>
      <c r="H3834" s="288"/>
    </row>
    <row r="3835" spans="2:14" ht="135">
      <c r="C3835" s="31">
        <v>9549</v>
      </c>
      <c r="D3835" s="34" t="s">
        <v>3759</v>
      </c>
      <c r="E3835" s="32" t="s">
        <v>122</v>
      </c>
      <c r="F3835" s="36">
        <v>752981</v>
      </c>
      <c r="G3835" s="288" t="s">
        <v>117</v>
      </c>
      <c r="H3835" s="288"/>
    </row>
    <row r="3836" spans="2:14" ht="60">
      <c r="C3836" s="31">
        <v>9550</v>
      </c>
      <c r="D3836" s="34" t="s">
        <v>3760</v>
      </c>
      <c r="E3836" s="32" t="s">
        <v>119</v>
      </c>
      <c r="F3836" s="36">
        <v>751198</v>
      </c>
      <c r="G3836" s="288" t="s">
        <v>117</v>
      </c>
      <c r="H3836" s="288"/>
    </row>
    <row r="3837" spans="2:14" ht="60">
      <c r="C3837" s="31">
        <v>9551</v>
      </c>
      <c r="D3837" s="34" t="s">
        <v>3761</v>
      </c>
      <c r="E3837" s="32" t="s">
        <v>122</v>
      </c>
      <c r="F3837" s="36">
        <v>40039</v>
      </c>
      <c r="G3837" s="288" t="s">
        <v>117</v>
      </c>
      <c r="H3837" s="288"/>
    </row>
    <row r="3838" spans="2:14" ht="60">
      <c r="C3838" s="31">
        <v>9552</v>
      </c>
      <c r="D3838" s="34" t="s">
        <v>3762</v>
      </c>
      <c r="E3838" s="32" t="s">
        <v>125</v>
      </c>
      <c r="F3838" s="36">
        <v>56461</v>
      </c>
      <c r="G3838" s="288" t="s">
        <v>117</v>
      </c>
      <c r="H3838" s="288"/>
    </row>
    <row r="3839" spans="2:14" ht="60">
      <c r="C3839" s="31">
        <v>9553</v>
      </c>
      <c r="D3839" s="34" t="s">
        <v>3763</v>
      </c>
      <c r="E3839" s="32" t="s">
        <v>122</v>
      </c>
      <c r="F3839" s="36">
        <v>24036</v>
      </c>
      <c r="G3839" s="288" t="s">
        <v>117</v>
      </c>
      <c r="H3839" s="288"/>
    </row>
    <row r="3840" spans="2:14" ht="45">
      <c r="C3840" s="31">
        <v>9554</v>
      </c>
      <c r="D3840" s="34" t="s">
        <v>3764</v>
      </c>
      <c r="E3840" s="32" t="s">
        <v>2132</v>
      </c>
      <c r="F3840" s="36">
        <v>1449</v>
      </c>
      <c r="G3840" s="288" t="s">
        <v>117</v>
      </c>
      <c r="H3840" s="288"/>
    </row>
    <row r="3841" spans="3:8" ht="75">
      <c r="C3841" s="31">
        <v>9555</v>
      </c>
      <c r="D3841" s="34" t="s">
        <v>3765</v>
      </c>
      <c r="E3841" s="32" t="s">
        <v>122</v>
      </c>
      <c r="F3841" s="36">
        <v>1148912</v>
      </c>
      <c r="G3841" s="288" t="s">
        <v>117</v>
      </c>
      <c r="H3841" s="288"/>
    </row>
    <row r="3842" spans="3:8" ht="60">
      <c r="C3842" s="31">
        <v>9556</v>
      </c>
      <c r="D3842" s="34" t="s">
        <v>3766</v>
      </c>
      <c r="E3842" s="32" t="s">
        <v>122</v>
      </c>
      <c r="F3842" s="36">
        <v>1318788</v>
      </c>
      <c r="G3842" s="288" t="s">
        <v>117</v>
      </c>
      <c r="H3842" s="288"/>
    </row>
    <row r="3843" spans="3:8" ht="60">
      <c r="C3843" s="31">
        <v>9557</v>
      </c>
      <c r="D3843" s="34" t="s">
        <v>3767</v>
      </c>
      <c r="E3843" s="32" t="s">
        <v>122</v>
      </c>
      <c r="F3843" s="36">
        <v>1500327</v>
      </c>
      <c r="G3843" s="288" t="s">
        <v>117</v>
      </c>
      <c r="H3843" s="288"/>
    </row>
    <row r="3844" spans="3:8" ht="60">
      <c r="C3844" s="31">
        <v>9558</v>
      </c>
      <c r="D3844" s="34" t="s">
        <v>3768</v>
      </c>
      <c r="E3844" s="32" t="s">
        <v>122</v>
      </c>
      <c r="F3844" s="36">
        <v>1565824</v>
      </c>
      <c r="G3844" s="288" t="s">
        <v>117</v>
      </c>
      <c r="H3844" s="288"/>
    </row>
    <row r="3845" spans="3:8" ht="75">
      <c r="C3845" s="31">
        <v>9559</v>
      </c>
      <c r="D3845" s="34" t="s">
        <v>3769</v>
      </c>
      <c r="E3845" s="32" t="s">
        <v>122</v>
      </c>
      <c r="F3845" s="36">
        <v>998894</v>
      </c>
      <c r="G3845" s="288" t="s">
        <v>117</v>
      </c>
      <c r="H3845" s="288"/>
    </row>
    <row r="3846" spans="3:8" ht="60">
      <c r="C3846" s="31">
        <v>9560</v>
      </c>
      <c r="D3846" s="34" t="s">
        <v>3770</v>
      </c>
      <c r="E3846" s="32" t="s">
        <v>119</v>
      </c>
      <c r="F3846" s="36">
        <v>14453</v>
      </c>
      <c r="G3846" s="288" t="s">
        <v>117</v>
      </c>
      <c r="H3846" s="288"/>
    </row>
    <row r="3847" spans="3:8" ht="90">
      <c r="C3847" s="31">
        <v>9562</v>
      </c>
      <c r="D3847" s="34" t="s">
        <v>3771</v>
      </c>
      <c r="E3847" s="32" t="s">
        <v>116</v>
      </c>
      <c r="F3847" s="36">
        <v>1785</v>
      </c>
      <c r="G3847" s="288" t="s">
        <v>117</v>
      </c>
      <c r="H3847" s="288"/>
    </row>
    <row r="3848" spans="3:8" ht="45">
      <c r="C3848" s="31">
        <v>9563</v>
      </c>
      <c r="D3848" s="34" t="s">
        <v>3772</v>
      </c>
      <c r="E3848" s="32" t="s">
        <v>122</v>
      </c>
      <c r="F3848" s="36">
        <v>126634</v>
      </c>
      <c r="G3848" s="288" t="s">
        <v>117</v>
      </c>
      <c r="H3848" s="288"/>
    </row>
    <row r="3849" spans="3:8" ht="225">
      <c r="C3849" s="31">
        <v>9565</v>
      </c>
      <c r="D3849" s="34" t="s">
        <v>3773</v>
      </c>
      <c r="E3849" s="32" t="s">
        <v>125</v>
      </c>
      <c r="F3849" s="36">
        <v>21411609</v>
      </c>
      <c r="G3849" s="288" t="s">
        <v>117</v>
      </c>
      <c r="H3849" s="288"/>
    </row>
    <row r="3850" spans="3:8" ht="30">
      <c r="C3850" s="31">
        <v>9566</v>
      </c>
      <c r="D3850" s="34" t="s">
        <v>3774</v>
      </c>
      <c r="E3850" s="32" t="s">
        <v>125</v>
      </c>
      <c r="F3850" s="36">
        <v>1475919</v>
      </c>
      <c r="G3850" s="288" t="s">
        <v>117</v>
      </c>
      <c r="H3850" s="288"/>
    </row>
    <row r="3851" spans="3:8" ht="45">
      <c r="C3851" s="31">
        <v>9567</v>
      </c>
      <c r="D3851" s="34" t="s">
        <v>3775</v>
      </c>
      <c r="E3851" s="32" t="s">
        <v>119</v>
      </c>
      <c r="F3851" s="36">
        <v>621638</v>
      </c>
      <c r="G3851" s="288" t="s">
        <v>117</v>
      </c>
      <c r="H3851" s="288"/>
    </row>
    <row r="3852" spans="3:8" ht="60">
      <c r="C3852" s="31">
        <v>9568</v>
      </c>
      <c r="D3852" s="34" t="s">
        <v>3776</v>
      </c>
      <c r="E3852" s="32" t="s">
        <v>125</v>
      </c>
      <c r="F3852" s="36">
        <v>274056</v>
      </c>
      <c r="G3852" s="288" t="s">
        <v>117</v>
      </c>
      <c r="H3852" s="288"/>
    </row>
    <row r="3853" spans="3:8" ht="60">
      <c r="C3853" s="31">
        <v>9569</v>
      </c>
      <c r="D3853" s="34" t="s">
        <v>3777</v>
      </c>
      <c r="E3853" s="32" t="s">
        <v>125</v>
      </c>
      <c r="F3853" s="36">
        <v>1507485</v>
      </c>
      <c r="G3853" s="288" t="s">
        <v>117</v>
      </c>
      <c r="H3853" s="288"/>
    </row>
    <row r="3854" spans="3:8" ht="30">
      <c r="C3854" s="31">
        <v>9570</v>
      </c>
      <c r="D3854" s="34" t="s">
        <v>3778</v>
      </c>
      <c r="E3854" s="32" t="s">
        <v>116</v>
      </c>
      <c r="F3854" s="36">
        <v>17405</v>
      </c>
      <c r="G3854" s="288" t="s">
        <v>117</v>
      </c>
      <c r="H3854" s="288"/>
    </row>
    <row r="3855" spans="3:8" ht="45">
      <c r="C3855" s="31">
        <v>9571</v>
      </c>
      <c r="D3855" s="34" t="s">
        <v>3779</v>
      </c>
      <c r="E3855" s="32" t="s">
        <v>122</v>
      </c>
      <c r="F3855" s="36">
        <v>237453</v>
      </c>
      <c r="G3855" s="288" t="s">
        <v>117</v>
      </c>
      <c r="H3855" s="288"/>
    </row>
    <row r="3856" spans="3:8" ht="60">
      <c r="C3856" s="31">
        <v>9572</v>
      </c>
      <c r="D3856" s="34" t="s">
        <v>3780</v>
      </c>
      <c r="E3856" s="32" t="s">
        <v>125</v>
      </c>
      <c r="F3856" s="36">
        <v>8407</v>
      </c>
      <c r="G3856" s="288" t="s">
        <v>117</v>
      </c>
      <c r="H3856" s="288"/>
    </row>
    <row r="3857" spans="3:8" ht="45">
      <c r="C3857" s="31">
        <v>9573</v>
      </c>
      <c r="D3857" s="34" t="s">
        <v>3781</v>
      </c>
      <c r="E3857" s="32" t="s">
        <v>472</v>
      </c>
      <c r="F3857" s="36">
        <v>20851</v>
      </c>
      <c r="G3857" s="288" t="s">
        <v>117</v>
      </c>
      <c r="H3857" s="288"/>
    </row>
    <row r="3858" spans="3:8" ht="45">
      <c r="C3858" s="31">
        <v>9574</v>
      </c>
      <c r="D3858" s="34" t="s">
        <v>3782</v>
      </c>
      <c r="E3858" s="32" t="s">
        <v>116</v>
      </c>
      <c r="F3858" s="36">
        <v>109114</v>
      </c>
      <c r="G3858" s="288" t="s">
        <v>117</v>
      </c>
      <c r="H3858" s="288"/>
    </row>
    <row r="3859" spans="3:8" ht="30">
      <c r="C3859" s="31">
        <v>9575</v>
      </c>
      <c r="D3859" s="34" t="s">
        <v>3783</v>
      </c>
      <c r="E3859" s="32" t="s">
        <v>122</v>
      </c>
      <c r="F3859" s="36">
        <v>15486</v>
      </c>
      <c r="G3859" s="288" t="s">
        <v>117</v>
      </c>
      <c r="H3859" s="288"/>
    </row>
    <row r="3860" spans="3:8" ht="45">
      <c r="C3860" s="31">
        <v>9576</v>
      </c>
      <c r="D3860" s="34" t="s">
        <v>3784</v>
      </c>
      <c r="E3860" s="32" t="s">
        <v>122</v>
      </c>
      <c r="F3860" s="36">
        <v>23488</v>
      </c>
      <c r="G3860" s="288" t="s">
        <v>117</v>
      </c>
      <c r="H3860" s="288"/>
    </row>
    <row r="3861" spans="3:8" ht="90">
      <c r="C3861" s="31">
        <v>9577</v>
      </c>
      <c r="D3861" s="34" t="s">
        <v>3785</v>
      </c>
      <c r="E3861" s="32" t="s">
        <v>119</v>
      </c>
      <c r="F3861" s="36">
        <v>128286</v>
      </c>
      <c r="G3861" s="288" t="s">
        <v>117</v>
      </c>
      <c r="H3861" s="288"/>
    </row>
    <row r="3862" spans="3:8" ht="60">
      <c r="C3862" s="31">
        <v>9578</v>
      </c>
      <c r="D3862" s="34" t="s">
        <v>3786</v>
      </c>
      <c r="E3862" s="32" t="s">
        <v>119</v>
      </c>
      <c r="F3862" s="36">
        <v>456886</v>
      </c>
      <c r="G3862" s="288" t="s">
        <v>117</v>
      </c>
      <c r="H3862" s="288"/>
    </row>
    <row r="3863" spans="3:8" ht="60">
      <c r="C3863" s="31">
        <v>9579</v>
      </c>
      <c r="D3863" s="34" t="s">
        <v>3787</v>
      </c>
      <c r="E3863" s="32" t="s">
        <v>116</v>
      </c>
      <c r="F3863" s="36">
        <v>12359</v>
      </c>
      <c r="G3863" s="288" t="s">
        <v>117</v>
      </c>
      <c r="H3863" s="288"/>
    </row>
    <row r="3864" spans="3:8" ht="60">
      <c r="C3864" s="31">
        <v>9580</v>
      </c>
      <c r="D3864" s="34" t="s">
        <v>3788</v>
      </c>
      <c r="E3864" s="32" t="s">
        <v>119</v>
      </c>
      <c r="F3864" s="36">
        <v>122851</v>
      </c>
      <c r="G3864" s="288" t="s">
        <v>117</v>
      </c>
      <c r="H3864" s="288"/>
    </row>
    <row r="3865" spans="3:8" ht="60">
      <c r="C3865" s="31">
        <v>9581</v>
      </c>
      <c r="D3865" s="34" t="s">
        <v>3789</v>
      </c>
      <c r="E3865" s="32" t="s">
        <v>122</v>
      </c>
      <c r="F3865" s="36">
        <v>11749</v>
      </c>
      <c r="G3865" s="288" t="s">
        <v>117</v>
      </c>
      <c r="H3865" s="288"/>
    </row>
    <row r="3866" spans="3:8" ht="75">
      <c r="C3866" s="31">
        <v>9582</v>
      </c>
      <c r="D3866" s="34" t="s">
        <v>3790</v>
      </c>
      <c r="E3866" s="32" t="s">
        <v>122</v>
      </c>
      <c r="F3866" s="36">
        <v>11262</v>
      </c>
      <c r="G3866" s="288" t="s">
        <v>117</v>
      </c>
      <c r="H3866" s="288"/>
    </row>
    <row r="3867" spans="3:8" ht="45">
      <c r="C3867" s="31">
        <v>9583</v>
      </c>
      <c r="D3867" s="34" t="s">
        <v>3791</v>
      </c>
      <c r="E3867" s="32" t="s">
        <v>122</v>
      </c>
      <c r="F3867" s="36">
        <v>15307</v>
      </c>
      <c r="G3867" s="288" t="s">
        <v>117</v>
      </c>
      <c r="H3867" s="288"/>
    </row>
    <row r="3868" spans="3:8" ht="105">
      <c r="C3868" s="31">
        <v>9584</v>
      </c>
      <c r="D3868" s="34" t="s">
        <v>3792</v>
      </c>
      <c r="E3868" s="32" t="s">
        <v>125</v>
      </c>
      <c r="F3868" s="36">
        <v>929910</v>
      </c>
      <c r="G3868" s="288" t="s">
        <v>117</v>
      </c>
      <c r="H3868" s="288"/>
    </row>
    <row r="3869" spans="3:8" ht="150">
      <c r="C3869" s="31">
        <v>9585</v>
      </c>
      <c r="D3869" s="34" t="s">
        <v>3793</v>
      </c>
      <c r="E3869" s="32" t="s">
        <v>122</v>
      </c>
      <c r="F3869" s="36">
        <v>65336</v>
      </c>
      <c r="G3869" s="288" t="s">
        <v>117</v>
      </c>
      <c r="H3869" s="288"/>
    </row>
    <row r="3870" spans="3:8" ht="390">
      <c r="C3870" s="31">
        <v>9586</v>
      </c>
      <c r="D3870" s="34" t="s">
        <v>3794</v>
      </c>
      <c r="E3870" s="32" t="s">
        <v>125</v>
      </c>
      <c r="F3870" s="36">
        <v>71400000</v>
      </c>
      <c r="G3870" s="288" t="s">
        <v>117</v>
      </c>
      <c r="H3870" s="288"/>
    </row>
    <row r="3871" spans="3:8" ht="225">
      <c r="C3871" s="31">
        <v>9587</v>
      </c>
      <c r="D3871" s="34" t="s">
        <v>3795</v>
      </c>
      <c r="E3871" s="32" t="s">
        <v>125</v>
      </c>
      <c r="F3871" s="36">
        <v>844601</v>
      </c>
      <c r="G3871" s="288" t="s">
        <v>117</v>
      </c>
      <c r="H3871" s="288"/>
    </row>
    <row r="3872" spans="3:8" ht="270">
      <c r="C3872" s="31">
        <v>9588</v>
      </c>
      <c r="D3872" s="34" t="s">
        <v>3796</v>
      </c>
      <c r="E3872" s="32" t="s">
        <v>125</v>
      </c>
      <c r="F3872" s="36">
        <v>403800000</v>
      </c>
      <c r="G3872" s="288" t="s">
        <v>117</v>
      </c>
      <c r="H3872" s="288"/>
    </row>
    <row r="3873" spans="3:8" ht="195">
      <c r="C3873" s="31">
        <v>9589</v>
      </c>
      <c r="D3873" s="34" t="s">
        <v>3797</v>
      </c>
      <c r="E3873" s="32" t="s">
        <v>2466</v>
      </c>
      <c r="F3873" s="36">
        <v>3707235140</v>
      </c>
      <c r="G3873" s="288" t="s">
        <v>117</v>
      </c>
      <c r="H3873" s="288"/>
    </row>
    <row r="3874" spans="3:8" ht="30">
      <c r="C3874" s="31">
        <v>9590</v>
      </c>
      <c r="D3874" s="34" t="s">
        <v>3798</v>
      </c>
      <c r="E3874" s="32" t="s">
        <v>2466</v>
      </c>
      <c r="F3874" s="36">
        <v>20419</v>
      </c>
      <c r="G3874" s="288" t="s">
        <v>117</v>
      </c>
      <c r="H3874" s="288"/>
    </row>
    <row r="3875" spans="3:8" ht="105">
      <c r="C3875" s="31">
        <v>9591</v>
      </c>
      <c r="D3875" s="34" t="s">
        <v>3799</v>
      </c>
      <c r="E3875" s="32" t="s">
        <v>116</v>
      </c>
      <c r="F3875" s="36">
        <v>637</v>
      </c>
      <c r="G3875" s="288" t="s">
        <v>117</v>
      </c>
      <c r="H3875" s="288"/>
    </row>
    <row r="3876" spans="3:8" ht="195">
      <c r="C3876" s="31">
        <v>9592</v>
      </c>
      <c r="D3876" s="34" t="s">
        <v>3800</v>
      </c>
      <c r="E3876" s="32" t="s">
        <v>116</v>
      </c>
      <c r="F3876" s="36">
        <v>1027</v>
      </c>
      <c r="G3876" s="288" t="s">
        <v>117</v>
      </c>
      <c r="H3876" s="288"/>
    </row>
    <row r="3877" spans="3:8" ht="15.75">
      <c r="C3877" s="31"/>
      <c r="D3877" s="34"/>
      <c r="E3877" s="32"/>
      <c r="F3877" s="36"/>
      <c r="G3877" s="288"/>
    </row>
    <row r="3878" spans="3:8" ht="15.75">
      <c r="C3878" s="31"/>
      <c r="D3878" s="34"/>
      <c r="E3878" s="32"/>
      <c r="F3878" s="36"/>
      <c r="G3878" s="288"/>
    </row>
    <row r="3879" spans="3:8" ht="15.75">
      <c r="C3879" s="31"/>
      <c r="D3879" s="34"/>
      <c r="E3879" s="32"/>
      <c r="F3879" s="36"/>
      <c r="G3879" s="288"/>
    </row>
    <row r="3880" spans="3:8" ht="15.75">
      <c r="C3880" s="31"/>
      <c r="D3880" s="34"/>
      <c r="E3880" s="32"/>
      <c r="F3880" s="36"/>
      <c r="G3880" s="288"/>
    </row>
    <row r="3881" spans="3:8" ht="15.75">
      <c r="C3881" s="31"/>
      <c r="D3881" s="34"/>
      <c r="E3881" s="32"/>
      <c r="F3881" s="36"/>
      <c r="G3881" s="288"/>
    </row>
    <row r="3882" spans="3:8" ht="15.75">
      <c r="C3882" s="31"/>
      <c r="D3882" s="34"/>
      <c r="E3882" s="32"/>
      <c r="F3882" s="36"/>
      <c r="G3882" s="288"/>
    </row>
    <row r="3883" spans="3:8" ht="15.75">
      <c r="C3883" s="31"/>
      <c r="D3883" s="34"/>
      <c r="E3883" s="32"/>
      <c r="F3883" s="36"/>
      <c r="G3883" s="288"/>
    </row>
    <row r="3884" spans="3:8" ht="15.75">
      <c r="C3884" s="31"/>
      <c r="D3884" s="34"/>
      <c r="E3884" s="32"/>
      <c r="F3884" s="36"/>
      <c r="G3884" s="288"/>
    </row>
    <row r="3885" spans="3:8" ht="15.75">
      <c r="C3885" s="31"/>
      <c r="D3885" s="34"/>
      <c r="E3885" s="32"/>
      <c r="F3885" s="36"/>
      <c r="G3885" s="288"/>
    </row>
    <row r="3886" spans="3:8" ht="15.75">
      <c r="C3886" s="31"/>
      <c r="D3886" s="34"/>
      <c r="E3886" s="32"/>
      <c r="F3886" s="36"/>
      <c r="G3886" s="288"/>
    </row>
    <row r="3887" spans="3:8" ht="15.75">
      <c r="C3887" s="31"/>
      <c r="D3887" s="34"/>
      <c r="E3887" s="32"/>
      <c r="F3887" s="36"/>
      <c r="G3887" s="288"/>
    </row>
    <row r="3888" spans="3:8" ht="15.75">
      <c r="C3888" s="31"/>
      <c r="D3888" s="34"/>
      <c r="E3888" s="32"/>
      <c r="F3888" s="36"/>
      <c r="G3888" s="288"/>
    </row>
    <row r="3889" spans="3:7" ht="15.75">
      <c r="C3889" s="31"/>
      <c r="D3889" s="34"/>
      <c r="E3889" s="32"/>
      <c r="F3889" s="36"/>
      <c r="G3889" s="288"/>
    </row>
    <row r="3890" spans="3:7" ht="15.75">
      <c r="C3890" s="31"/>
      <c r="D3890" s="34"/>
      <c r="E3890" s="32"/>
      <c r="F3890" s="36"/>
      <c r="G3890" s="288"/>
    </row>
    <row r="3891" spans="3:7" ht="15.75">
      <c r="C3891" s="31"/>
      <c r="D3891" s="34"/>
      <c r="E3891" s="32"/>
      <c r="F3891" s="36"/>
      <c r="G3891" s="288"/>
    </row>
    <row r="3892" spans="3:7" ht="15.75">
      <c r="C3892" s="31"/>
      <c r="D3892" s="34"/>
      <c r="E3892" s="32"/>
      <c r="F3892" s="36"/>
      <c r="G3892" s="288"/>
    </row>
    <row r="3893" spans="3:7" ht="15.75">
      <c r="C3893" s="31"/>
      <c r="D3893" s="34"/>
      <c r="E3893" s="32"/>
      <c r="F3893" s="36"/>
      <c r="G3893" s="288"/>
    </row>
    <row r="3894" spans="3:7" ht="15.75">
      <c r="C3894" s="31"/>
      <c r="D3894" s="34"/>
      <c r="E3894" s="32"/>
      <c r="F3894" s="36"/>
      <c r="G3894" s="288"/>
    </row>
    <row r="3895" spans="3:7" ht="15.75">
      <c r="C3895" s="31"/>
      <c r="D3895" s="34"/>
      <c r="E3895" s="32"/>
      <c r="F3895" s="36"/>
      <c r="G3895" s="288"/>
    </row>
    <row r="3896" spans="3:7" ht="15.75">
      <c r="C3896" s="31"/>
      <c r="D3896" s="34"/>
      <c r="E3896" s="32"/>
      <c r="F3896" s="36"/>
      <c r="G3896" s="288"/>
    </row>
    <row r="3897" spans="3:7" ht="15.75">
      <c r="C3897" s="31"/>
      <c r="D3897" s="34"/>
      <c r="E3897" s="32"/>
      <c r="F3897" s="36"/>
      <c r="G3897" s="288"/>
    </row>
    <row r="3898" spans="3:7" ht="15.75">
      <c r="C3898" s="31"/>
      <c r="D3898" s="34"/>
      <c r="E3898" s="32"/>
      <c r="F3898" s="36"/>
      <c r="G3898" s="288"/>
    </row>
    <row r="3899" spans="3:7" ht="15.75">
      <c r="C3899" s="31"/>
      <c r="D3899" s="34"/>
      <c r="E3899" s="32"/>
      <c r="F3899" s="36"/>
      <c r="G3899" s="288"/>
    </row>
    <row r="3900" spans="3:7" ht="15.75">
      <c r="C3900" s="31"/>
      <c r="D3900" s="34"/>
      <c r="E3900" s="32"/>
      <c r="F3900" s="36"/>
      <c r="G3900" s="288"/>
    </row>
    <row r="3901" spans="3:7" ht="15.75">
      <c r="C3901" s="31"/>
      <c r="D3901" s="34"/>
      <c r="E3901" s="32"/>
      <c r="F3901" s="36"/>
      <c r="G3901" s="288"/>
    </row>
    <row r="3902" spans="3:7" ht="15.75">
      <c r="C3902" s="31"/>
      <c r="D3902" s="34"/>
      <c r="E3902" s="32"/>
      <c r="F3902" s="36"/>
      <c r="G3902" s="288"/>
    </row>
    <row r="3903" spans="3:7" ht="15.75">
      <c r="C3903" s="31"/>
      <c r="D3903" s="34"/>
      <c r="E3903" s="32"/>
      <c r="F3903" s="36"/>
      <c r="G3903" s="288"/>
    </row>
    <row r="3904" spans="3:7" ht="15.75">
      <c r="C3904" s="31"/>
      <c r="D3904" s="34"/>
      <c r="E3904" s="32"/>
      <c r="F3904" s="36"/>
      <c r="G3904" s="288"/>
    </row>
    <row r="3905" spans="3:7" ht="15.75">
      <c r="C3905" s="31"/>
      <c r="D3905" s="34"/>
      <c r="E3905" s="32"/>
      <c r="F3905" s="36"/>
      <c r="G3905" s="288"/>
    </row>
    <row r="3906" spans="3:7" ht="15.75">
      <c r="C3906" s="31"/>
      <c r="D3906" s="34"/>
      <c r="E3906" s="32"/>
      <c r="F3906" s="36"/>
      <c r="G3906" s="288"/>
    </row>
    <row r="3907" spans="3:7" ht="15.75">
      <c r="C3907" s="31"/>
      <c r="D3907" s="34"/>
      <c r="E3907" s="32"/>
      <c r="F3907" s="36"/>
      <c r="G3907" s="288"/>
    </row>
    <row r="3908" spans="3:7" ht="15.75">
      <c r="C3908" s="31"/>
      <c r="D3908" s="34"/>
      <c r="E3908" s="32"/>
      <c r="F3908" s="36"/>
      <c r="G3908" s="288"/>
    </row>
    <row r="3909" spans="3:7" ht="15.75">
      <c r="C3909" s="31"/>
      <c r="D3909" s="34"/>
      <c r="E3909" s="32"/>
      <c r="F3909" s="36"/>
      <c r="G3909" s="288"/>
    </row>
    <row r="3910" spans="3:7" ht="15.75">
      <c r="C3910" s="31"/>
      <c r="D3910" s="34"/>
      <c r="E3910" s="32"/>
      <c r="F3910" s="36"/>
      <c r="G3910" s="288"/>
    </row>
    <row r="3911" spans="3:7" ht="15.75">
      <c r="C3911" s="31"/>
      <c r="D3911" s="34"/>
      <c r="E3911" s="32"/>
      <c r="F3911" s="36"/>
      <c r="G3911" s="288"/>
    </row>
    <row r="3912" spans="3:7" ht="15.75">
      <c r="C3912" s="31"/>
      <c r="D3912" s="34"/>
      <c r="E3912" s="32"/>
      <c r="F3912" s="36"/>
      <c r="G3912" s="288"/>
    </row>
    <row r="3913" spans="3:7" ht="15.75">
      <c r="C3913" s="31"/>
      <c r="D3913" s="34"/>
      <c r="E3913" s="32"/>
      <c r="F3913" s="36"/>
      <c r="G3913" s="288"/>
    </row>
    <row r="3914" spans="3:7" ht="15.75">
      <c r="C3914" s="31"/>
      <c r="D3914" s="34"/>
      <c r="E3914" s="32"/>
      <c r="F3914" s="36"/>
      <c r="G3914" s="288"/>
    </row>
    <row r="3915" spans="3:7" ht="15.75">
      <c r="C3915" s="31"/>
      <c r="D3915" s="34"/>
      <c r="E3915" s="32"/>
      <c r="F3915" s="36"/>
      <c r="G3915" s="288"/>
    </row>
    <row r="3916" spans="3:7" ht="15.75">
      <c r="C3916" s="31"/>
      <c r="D3916" s="34"/>
      <c r="E3916" s="32"/>
      <c r="F3916" s="36"/>
      <c r="G3916" s="288"/>
    </row>
    <row r="3917" spans="3:7" ht="15.75">
      <c r="C3917" s="31"/>
      <c r="D3917" s="34"/>
      <c r="E3917" s="32"/>
      <c r="F3917" s="36"/>
      <c r="G3917" s="288"/>
    </row>
    <row r="3918" spans="3:7" ht="15.75">
      <c r="C3918" s="31"/>
      <c r="D3918" s="34"/>
      <c r="E3918" s="32"/>
      <c r="F3918" s="36"/>
      <c r="G3918" s="288"/>
    </row>
    <row r="3919" spans="3:7" ht="15.75">
      <c r="C3919" s="31"/>
      <c r="D3919" s="34"/>
      <c r="E3919" s="32"/>
      <c r="F3919" s="36"/>
      <c r="G3919" s="288"/>
    </row>
    <row r="3920" spans="3:7" ht="15.75">
      <c r="C3920" s="31"/>
      <c r="D3920" s="34"/>
      <c r="E3920" s="32"/>
      <c r="F3920" s="36"/>
      <c r="G3920" s="288"/>
    </row>
    <row r="3921" spans="3:7" ht="15.75">
      <c r="C3921" s="31"/>
      <c r="D3921" s="34"/>
      <c r="E3921" s="32"/>
      <c r="F3921" s="36"/>
      <c r="G3921" s="288"/>
    </row>
    <row r="3922" spans="3:7" ht="15.75">
      <c r="C3922" s="31"/>
      <c r="D3922" s="34"/>
      <c r="E3922" s="32"/>
      <c r="F3922" s="36"/>
      <c r="G3922" s="288"/>
    </row>
    <row r="3923" spans="3:7" ht="15.75">
      <c r="C3923" s="31"/>
      <c r="D3923" s="34"/>
      <c r="E3923" s="32"/>
      <c r="F3923" s="36"/>
      <c r="G3923" s="288"/>
    </row>
    <row r="3924" spans="3:7" ht="15.75">
      <c r="C3924" s="31"/>
      <c r="D3924" s="34"/>
      <c r="E3924" s="32"/>
      <c r="F3924" s="36"/>
      <c r="G3924" s="288"/>
    </row>
    <row r="3925" spans="3:7" ht="15.75">
      <c r="C3925" s="31"/>
      <c r="D3925" s="34"/>
      <c r="E3925" s="32"/>
      <c r="F3925" s="36"/>
      <c r="G3925" s="288"/>
    </row>
    <row r="3926" spans="3:7" ht="15.75">
      <c r="C3926" s="31"/>
      <c r="D3926" s="34"/>
      <c r="E3926" s="32"/>
      <c r="F3926" s="36"/>
      <c r="G3926" s="288"/>
    </row>
    <row r="3927" spans="3:7" ht="15.75">
      <c r="C3927" s="31"/>
      <c r="D3927" s="34"/>
      <c r="E3927" s="32"/>
      <c r="F3927" s="36"/>
      <c r="G3927" s="288"/>
    </row>
    <row r="3928" spans="3:7" ht="15.75">
      <c r="C3928" s="31"/>
      <c r="D3928" s="34"/>
      <c r="E3928" s="32"/>
      <c r="F3928" s="36"/>
      <c r="G3928" s="288"/>
    </row>
    <row r="3929" spans="3:7" ht="15.75">
      <c r="C3929" s="31"/>
      <c r="D3929" s="34"/>
      <c r="E3929" s="32"/>
      <c r="F3929" s="36"/>
      <c r="G3929" s="288"/>
    </row>
    <row r="3930" spans="3:7" ht="15.75">
      <c r="C3930" s="31"/>
      <c r="D3930" s="34"/>
      <c r="E3930" s="32"/>
      <c r="F3930" s="36"/>
      <c r="G3930" s="288"/>
    </row>
    <row r="3931" spans="3:7" ht="15.75">
      <c r="C3931" s="31"/>
      <c r="D3931" s="34"/>
      <c r="E3931" s="32"/>
      <c r="F3931" s="36"/>
      <c r="G3931" s="288"/>
    </row>
    <row r="3932" spans="3:7" ht="15.75">
      <c r="C3932" s="31"/>
      <c r="D3932" s="34"/>
      <c r="E3932" s="32"/>
      <c r="F3932" s="36"/>
      <c r="G3932" s="288"/>
    </row>
    <row r="3933" spans="3:7" ht="15.75">
      <c r="C3933" s="31"/>
      <c r="D3933" s="34"/>
      <c r="E3933" s="32"/>
      <c r="F3933" s="36"/>
      <c r="G3933" s="288"/>
    </row>
    <row r="3934" spans="3:7" ht="15.75">
      <c r="C3934" s="31"/>
      <c r="D3934" s="34"/>
      <c r="E3934" s="32"/>
      <c r="F3934" s="36"/>
      <c r="G3934" s="288"/>
    </row>
    <row r="3935" spans="3:7" ht="15.75">
      <c r="C3935" s="31"/>
      <c r="D3935" s="34"/>
      <c r="E3935" s="32"/>
      <c r="F3935" s="36"/>
      <c r="G3935" s="288"/>
    </row>
    <row r="3936" spans="3:7" ht="15.75">
      <c r="C3936" s="31"/>
      <c r="D3936" s="34"/>
      <c r="E3936" s="32"/>
      <c r="F3936" s="36"/>
      <c r="G3936" s="288"/>
    </row>
    <row r="3937" spans="3:7" ht="15.75">
      <c r="C3937" s="31"/>
      <c r="D3937" s="34"/>
      <c r="E3937" s="32"/>
      <c r="F3937" s="36"/>
      <c r="G3937" s="288"/>
    </row>
    <row r="3938" spans="3:7" ht="15.75">
      <c r="C3938" s="31"/>
      <c r="D3938" s="34"/>
      <c r="E3938" s="32"/>
      <c r="F3938" s="36"/>
      <c r="G3938" s="288"/>
    </row>
    <row r="3939" spans="3:7" ht="15.75">
      <c r="C3939" s="31"/>
      <c r="D3939" s="34"/>
      <c r="E3939" s="32"/>
      <c r="F3939" s="36"/>
      <c r="G3939" s="288"/>
    </row>
    <row r="3940" spans="3:7" ht="15.75">
      <c r="C3940" s="31"/>
      <c r="D3940" s="34"/>
      <c r="E3940" s="32"/>
      <c r="F3940" s="36"/>
      <c r="G3940" s="288"/>
    </row>
    <row r="3941" spans="3:7" ht="15.75">
      <c r="C3941" s="31"/>
      <c r="D3941" s="34"/>
      <c r="E3941" s="32"/>
      <c r="F3941" s="36"/>
      <c r="G3941" s="288"/>
    </row>
    <row r="3942" spans="3:7" ht="15.75">
      <c r="C3942" s="31"/>
      <c r="D3942" s="34"/>
      <c r="E3942" s="32"/>
      <c r="F3942" s="36"/>
      <c r="G3942" s="288"/>
    </row>
    <row r="3943" spans="3:7" ht="15.75">
      <c r="C3943" s="31"/>
      <c r="D3943" s="34"/>
      <c r="E3943" s="32"/>
      <c r="F3943" s="36"/>
      <c r="G3943" s="288"/>
    </row>
    <row r="3944" spans="3:7" ht="15.75">
      <c r="C3944" s="31"/>
      <c r="D3944" s="34"/>
      <c r="E3944" s="32"/>
      <c r="F3944" s="36"/>
      <c r="G3944" s="288"/>
    </row>
    <row r="3945" spans="3:7" ht="15.75">
      <c r="C3945" s="31"/>
      <c r="D3945" s="34"/>
      <c r="E3945" s="32"/>
      <c r="F3945" s="36"/>
      <c r="G3945" s="288"/>
    </row>
    <row r="3946" spans="3:7" ht="15.75">
      <c r="C3946" s="31"/>
      <c r="D3946" s="34"/>
      <c r="E3946" s="32"/>
      <c r="F3946" s="36"/>
      <c r="G3946" s="288"/>
    </row>
    <row r="3947" spans="3:7" ht="15.75">
      <c r="C3947" s="31"/>
      <c r="D3947" s="34"/>
      <c r="E3947" s="32"/>
      <c r="F3947" s="36"/>
      <c r="G3947" s="288"/>
    </row>
    <row r="3948" spans="3:7" ht="15.75">
      <c r="C3948" s="31"/>
      <c r="D3948" s="34"/>
      <c r="E3948" s="32"/>
      <c r="F3948" s="36"/>
      <c r="G3948" s="288"/>
    </row>
    <row r="3949" spans="3:7" ht="15.75">
      <c r="C3949" s="31"/>
      <c r="D3949" s="34"/>
      <c r="E3949" s="32"/>
      <c r="F3949" s="36"/>
      <c r="G3949" s="288"/>
    </row>
    <row r="3950" spans="3:7" ht="15.75">
      <c r="C3950" s="31"/>
      <c r="D3950" s="34"/>
      <c r="E3950" s="32"/>
      <c r="F3950" s="36"/>
      <c r="G3950" s="288"/>
    </row>
    <row r="3951" spans="3:7" ht="15.75">
      <c r="C3951" s="31"/>
      <c r="D3951" s="34"/>
      <c r="E3951" s="32"/>
      <c r="F3951" s="36"/>
      <c r="G3951" s="288"/>
    </row>
    <row r="3952" spans="3:7" ht="15.75">
      <c r="C3952" s="31"/>
      <c r="D3952" s="34"/>
      <c r="E3952" s="32"/>
      <c r="F3952" s="36"/>
      <c r="G3952" s="288"/>
    </row>
    <row r="3953" spans="3:7" ht="15.75">
      <c r="C3953" s="31"/>
      <c r="D3953" s="34"/>
      <c r="E3953" s="32"/>
      <c r="F3953" s="36"/>
      <c r="G3953" s="288"/>
    </row>
    <row r="3954" spans="3:7" ht="15.75">
      <c r="C3954" s="31"/>
      <c r="D3954" s="34"/>
      <c r="E3954" s="32"/>
      <c r="F3954" s="36"/>
      <c r="G3954" s="288"/>
    </row>
    <row r="3955" spans="3:7" ht="15.75">
      <c r="C3955" s="31"/>
      <c r="D3955" s="34"/>
      <c r="E3955" s="32"/>
      <c r="F3955" s="36"/>
      <c r="G3955" s="288"/>
    </row>
    <row r="3956" spans="3:7" ht="15.75">
      <c r="C3956" s="31"/>
      <c r="D3956" s="34"/>
      <c r="E3956" s="32"/>
      <c r="F3956" s="36"/>
      <c r="G3956" s="288"/>
    </row>
    <row r="3957" spans="3:7" ht="15.75">
      <c r="C3957" s="31"/>
      <c r="D3957" s="34"/>
      <c r="E3957" s="32"/>
      <c r="F3957" s="36"/>
      <c r="G3957" s="288"/>
    </row>
    <row r="3958" spans="3:7" ht="15.75">
      <c r="C3958" s="31"/>
      <c r="D3958" s="34"/>
      <c r="E3958" s="32"/>
      <c r="F3958" s="36"/>
      <c r="G3958" s="288"/>
    </row>
    <row r="3959" spans="3:7" ht="15.75">
      <c r="C3959" s="31"/>
      <c r="D3959" s="34"/>
      <c r="E3959" s="32"/>
      <c r="F3959" s="36"/>
      <c r="G3959" s="288"/>
    </row>
    <row r="3960" spans="3:7" ht="15.75">
      <c r="C3960" s="31"/>
      <c r="D3960" s="34"/>
      <c r="E3960" s="32"/>
      <c r="F3960" s="36"/>
      <c r="G3960" s="288"/>
    </row>
    <row r="3961" spans="3:7" ht="15.75">
      <c r="C3961" s="31"/>
      <c r="D3961" s="34"/>
      <c r="E3961" s="32"/>
      <c r="F3961" s="36"/>
      <c r="G3961" s="288"/>
    </row>
    <row r="3962" spans="3:7" ht="15.75">
      <c r="C3962" s="31"/>
      <c r="D3962" s="34"/>
      <c r="E3962" s="32"/>
      <c r="F3962" s="36"/>
      <c r="G3962" s="288"/>
    </row>
    <row r="3963" spans="3:7" ht="15.75">
      <c r="C3963" s="31"/>
      <c r="D3963" s="34"/>
      <c r="E3963" s="32"/>
      <c r="F3963" s="36"/>
      <c r="G3963" s="288"/>
    </row>
    <row r="3964" spans="3:7" ht="15.75">
      <c r="C3964" s="31"/>
      <c r="D3964" s="34"/>
      <c r="E3964" s="32"/>
      <c r="F3964" s="36"/>
      <c r="G3964" s="288"/>
    </row>
    <row r="3965" spans="3:7" ht="15.75">
      <c r="C3965" s="31"/>
      <c r="D3965" s="34"/>
      <c r="E3965" s="32"/>
      <c r="F3965" s="36"/>
      <c r="G3965" s="288"/>
    </row>
    <row r="3966" spans="3:7" ht="15.75">
      <c r="C3966" s="31"/>
      <c r="D3966" s="34"/>
      <c r="E3966" s="32"/>
      <c r="F3966" s="36"/>
      <c r="G3966" s="288"/>
    </row>
    <row r="3967" spans="3:7" ht="15.75">
      <c r="C3967" s="31"/>
      <c r="D3967" s="34"/>
      <c r="E3967" s="32"/>
      <c r="F3967" s="36"/>
      <c r="G3967" s="288"/>
    </row>
    <row r="3968" spans="3:7" ht="15.75">
      <c r="C3968" s="31"/>
      <c r="D3968" s="34"/>
      <c r="E3968" s="32"/>
      <c r="F3968" s="36"/>
      <c r="G3968" s="288"/>
    </row>
    <row r="3969" spans="3:7" ht="15.75">
      <c r="C3969" s="31"/>
      <c r="D3969" s="34"/>
      <c r="E3969" s="32"/>
      <c r="F3969" s="36"/>
      <c r="G3969" s="288"/>
    </row>
    <row r="3970" spans="3:7" ht="15.75">
      <c r="C3970" s="31"/>
      <c r="D3970" s="34"/>
      <c r="E3970" s="32"/>
      <c r="F3970" s="36"/>
      <c r="G3970" s="288"/>
    </row>
    <row r="3971" spans="3:7" ht="15.75">
      <c r="C3971" s="31"/>
      <c r="D3971" s="34"/>
      <c r="E3971" s="32"/>
      <c r="F3971" s="36"/>
      <c r="G3971" s="288"/>
    </row>
    <row r="3972" spans="3:7" ht="15.75">
      <c r="C3972" s="31"/>
      <c r="D3972" s="34"/>
      <c r="E3972" s="32"/>
      <c r="F3972" s="36"/>
      <c r="G3972" s="288"/>
    </row>
    <row r="3973" spans="3:7" ht="15.75">
      <c r="C3973" s="31"/>
      <c r="D3973" s="34"/>
      <c r="E3973" s="32"/>
      <c r="F3973" s="36"/>
      <c r="G3973" s="288"/>
    </row>
    <row r="3974" spans="3:7" ht="15.75">
      <c r="C3974" s="31"/>
      <c r="D3974" s="34"/>
      <c r="E3974" s="32"/>
      <c r="F3974" s="36"/>
      <c r="G3974" s="288"/>
    </row>
    <row r="3975" spans="3:7" ht="15.75">
      <c r="C3975" s="31"/>
      <c r="D3975" s="34"/>
      <c r="E3975" s="32"/>
      <c r="F3975" s="36"/>
      <c r="G3975" s="288"/>
    </row>
    <row r="3976" spans="3:7" ht="15.75">
      <c r="C3976" s="31"/>
      <c r="D3976" s="34"/>
      <c r="E3976" s="32"/>
      <c r="F3976" s="36"/>
      <c r="G3976" s="288"/>
    </row>
    <row r="3977" spans="3:7" ht="15.75">
      <c r="C3977" s="31"/>
      <c r="D3977" s="34"/>
      <c r="E3977" s="32"/>
      <c r="F3977" s="36"/>
      <c r="G3977" s="288"/>
    </row>
    <row r="3978" spans="3:7" ht="15.75">
      <c r="C3978" s="31"/>
      <c r="D3978" s="34"/>
      <c r="E3978" s="32"/>
      <c r="F3978" s="36"/>
      <c r="G3978" s="288"/>
    </row>
    <row r="3979" spans="3:7" ht="15.75">
      <c r="C3979" s="31"/>
      <c r="D3979" s="34"/>
      <c r="E3979" s="32"/>
      <c r="F3979" s="36"/>
      <c r="G3979" s="288"/>
    </row>
    <row r="3980" spans="3:7" ht="15.75">
      <c r="C3980" s="31"/>
      <c r="D3980" s="34"/>
      <c r="E3980" s="32"/>
      <c r="F3980" s="36"/>
      <c r="G3980" s="288"/>
    </row>
    <row r="3981" spans="3:7" ht="15.75">
      <c r="C3981" s="31"/>
      <c r="D3981" s="34"/>
      <c r="E3981" s="32"/>
      <c r="F3981" s="36"/>
      <c r="G3981" s="288"/>
    </row>
    <row r="3982" spans="3:7" ht="15.75">
      <c r="C3982" s="31"/>
      <c r="D3982" s="34"/>
      <c r="E3982" s="32"/>
      <c r="F3982" s="36"/>
      <c r="G3982" s="288"/>
    </row>
    <row r="3983" spans="3:7" ht="15.75">
      <c r="C3983" s="31"/>
      <c r="D3983" s="34"/>
      <c r="E3983" s="32"/>
      <c r="F3983" s="36"/>
      <c r="G3983" s="288"/>
    </row>
    <row r="3984" spans="3:7" ht="15.75">
      <c r="C3984" s="31"/>
      <c r="D3984" s="34"/>
      <c r="E3984" s="32"/>
      <c r="F3984" s="36"/>
      <c r="G3984" s="288"/>
    </row>
    <row r="3985" spans="3:7" ht="15.75">
      <c r="C3985" s="31"/>
      <c r="D3985" s="34"/>
      <c r="E3985" s="32"/>
      <c r="F3985" s="36"/>
      <c r="G3985" s="288"/>
    </row>
    <row r="3986" spans="3:7" ht="15.75">
      <c r="C3986" s="31"/>
      <c r="D3986" s="34"/>
      <c r="E3986" s="32"/>
      <c r="F3986" s="36"/>
      <c r="G3986" s="288"/>
    </row>
    <row r="3987" spans="3:7" ht="15.75">
      <c r="C3987" s="31"/>
      <c r="D3987" s="34"/>
      <c r="E3987" s="32"/>
      <c r="F3987" s="36"/>
      <c r="G3987" s="288"/>
    </row>
    <row r="3988" spans="3:7" ht="15.75">
      <c r="C3988" s="31"/>
      <c r="D3988" s="34"/>
      <c r="E3988" s="32"/>
      <c r="F3988" s="36"/>
      <c r="G3988" s="288"/>
    </row>
    <row r="3989" spans="3:7" ht="15.75">
      <c r="C3989" s="31"/>
      <c r="D3989" s="34"/>
      <c r="E3989" s="32"/>
      <c r="F3989" s="36"/>
      <c r="G3989" s="288"/>
    </row>
    <row r="3990" spans="3:7" ht="15.75">
      <c r="C3990" s="31"/>
      <c r="D3990" s="34"/>
      <c r="E3990" s="32"/>
      <c r="F3990" s="36"/>
      <c r="G3990" s="288"/>
    </row>
    <row r="3991" spans="3:7" ht="15.75">
      <c r="C3991" s="31"/>
      <c r="D3991" s="34"/>
      <c r="E3991" s="32"/>
      <c r="F3991" s="36"/>
      <c r="G3991" s="288"/>
    </row>
    <row r="3992" spans="3:7" ht="15.75">
      <c r="C3992" s="31"/>
      <c r="D3992" s="34"/>
      <c r="E3992" s="32"/>
      <c r="F3992" s="36"/>
      <c r="G3992" s="288"/>
    </row>
    <row r="3993" spans="3:7" ht="15.75">
      <c r="C3993" s="31"/>
      <c r="D3993" s="34"/>
      <c r="E3993" s="32"/>
      <c r="F3993" s="36"/>
      <c r="G3993" s="288"/>
    </row>
    <row r="3994" spans="3:7" ht="15.75">
      <c r="C3994" s="31"/>
      <c r="D3994" s="34"/>
      <c r="E3994" s="32"/>
      <c r="F3994" s="36"/>
      <c r="G3994" s="288"/>
    </row>
    <row r="3995" spans="3:7" ht="15.75">
      <c r="C3995" s="31"/>
      <c r="D3995" s="34"/>
      <c r="E3995" s="32"/>
      <c r="F3995" s="36"/>
      <c r="G3995" s="288"/>
    </row>
    <row r="3996" spans="3:7" ht="15.75">
      <c r="C3996" s="31"/>
      <c r="D3996" s="34"/>
      <c r="E3996" s="32"/>
      <c r="F3996" s="36"/>
      <c r="G3996" s="288"/>
    </row>
    <row r="3997" spans="3:7" ht="15.75">
      <c r="C3997" s="31"/>
      <c r="D3997" s="34"/>
      <c r="E3997" s="32"/>
      <c r="F3997" s="36"/>
      <c r="G3997" s="288"/>
    </row>
    <row r="3998" spans="3:7" ht="15.75">
      <c r="C3998" s="31"/>
      <c r="D3998" s="34"/>
      <c r="E3998" s="32"/>
      <c r="F3998" s="36"/>
      <c r="G3998" s="288"/>
    </row>
    <row r="3999" spans="3:7" ht="15.75">
      <c r="C3999" s="31"/>
      <c r="D3999" s="34"/>
      <c r="E3999" s="32"/>
      <c r="F3999" s="36"/>
      <c r="G3999" s="288"/>
    </row>
    <row r="4000" spans="3:7" ht="15.75">
      <c r="C4000" s="31"/>
      <c r="D4000" s="34"/>
      <c r="E4000" s="32"/>
      <c r="F4000" s="36"/>
      <c r="G4000" s="288"/>
    </row>
    <row r="4001" spans="3:7" ht="15.75">
      <c r="C4001" s="31"/>
      <c r="D4001" s="34"/>
      <c r="E4001" s="32"/>
      <c r="F4001" s="36"/>
      <c r="G4001" s="288"/>
    </row>
    <row r="4002" spans="3:7" ht="15.75">
      <c r="C4002" s="31"/>
      <c r="D4002" s="34"/>
      <c r="E4002" s="32"/>
      <c r="F4002" s="36"/>
      <c r="G4002" s="288"/>
    </row>
    <row r="4003" spans="3:7" ht="15.75">
      <c r="C4003" s="31"/>
      <c r="D4003" s="34"/>
      <c r="E4003" s="32"/>
      <c r="F4003" s="36"/>
      <c r="G4003" s="288"/>
    </row>
    <row r="4004" spans="3:7" ht="15.75">
      <c r="C4004" s="31"/>
      <c r="D4004" s="34"/>
      <c r="E4004" s="32"/>
      <c r="F4004" s="36"/>
      <c r="G4004" s="288"/>
    </row>
    <row r="4005" spans="3:7" ht="15.75">
      <c r="C4005" s="31"/>
      <c r="D4005" s="34"/>
      <c r="E4005" s="32"/>
      <c r="F4005" s="36"/>
      <c r="G4005" s="288"/>
    </row>
    <row r="4006" spans="3:7" ht="15.75">
      <c r="C4006" s="31"/>
      <c r="D4006" s="34"/>
      <c r="E4006" s="32"/>
      <c r="F4006" s="36"/>
      <c r="G4006" s="288"/>
    </row>
    <row r="4007" spans="3:7" ht="15.75">
      <c r="C4007" s="31"/>
      <c r="D4007" s="34"/>
      <c r="E4007" s="32"/>
      <c r="F4007" s="36"/>
      <c r="G4007" s="288"/>
    </row>
    <row r="4008" spans="3:7" ht="15.75">
      <c r="C4008" s="31"/>
      <c r="D4008" s="34"/>
      <c r="E4008" s="32"/>
      <c r="F4008" s="36"/>
      <c r="G4008" s="288"/>
    </row>
    <row r="4009" spans="3:7" ht="15.75">
      <c r="C4009" s="31"/>
      <c r="D4009" s="34"/>
      <c r="E4009" s="32"/>
      <c r="F4009" s="36"/>
      <c r="G4009" s="288"/>
    </row>
    <row r="4010" spans="3:7" ht="15.75">
      <c r="C4010" s="31"/>
      <c r="D4010" s="34"/>
      <c r="E4010" s="32"/>
      <c r="F4010" s="36"/>
      <c r="G4010" s="288"/>
    </row>
    <row r="4011" spans="3:7" ht="15.75">
      <c r="C4011" s="31"/>
      <c r="D4011" s="34"/>
      <c r="E4011" s="32"/>
      <c r="F4011" s="36"/>
      <c r="G4011" s="288"/>
    </row>
    <row r="4012" spans="3:7" ht="15.75">
      <c r="C4012" s="31"/>
      <c r="D4012" s="34"/>
      <c r="E4012" s="32"/>
      <c r="F4012" s="36"/>
      <c r="G4012" s="288"/>
    </row>
    <row r="4013" spans="3:7" ht="15.75">
      <c r="C4013" s="31"/>
      <c r="D4013" s="34"/>
      <c r="E4013" s="32"/>
      <c r="F4013" s="36"/>
      <c r="G4013" s="288"/>
    </row>
    <row r="4014" spans="3:7" ht="15.75">
      <c r="C4014" s="31"/>
      <c r="D4014" s="34"/>
      <c r="E4014" s="32"/>
      <c r="F4014" s="36"/>
      <c r="G4014" s="288"/>
    </row>
    <row r="4015" spans="3:7" ht="15.75">
      <c r="C4015" s="31"/>
      <c r="D4015" s="34"/>
      <c r="E4015" s="32"/>
      <c r="F4015" s="36"/>
      <c r="G4015" s="288"/>
    </row>
    <row r="4016" spans="3:7" ht="15.75">
      <c r="C4016" s="31"/>
      <c r="D4016" s="34"/>
      <c r="E4016" s="32"/>
      <c r="F4016" s="36"/>
      <c r="G4016" s="288"/>
    </row>
    <row r="4017" spans="3:7" ht="15.75">
      <c r="C4017" s="31"/>
      <c r="D4017" s="34"/>
      <c r="E4017" s="32"/>
      <c r="F4017" s="36"/>
      <c r="G4017" s="288"/>
    </row>
    <row r="4018" spans="3:7" ht="15.75">
      <c r="C4018" s="31"/>
      <c r="D4018" s="34"/>
      <c r="E4018" s="32"/>
      <c r="F4018" s="36"/>
      <c r="G4018" s="288"/>
    </row>
    <row r="4019" spans="3:7" ht="15.75">
      <c r="C4019" s="31"/>
      <c r="D4019" s="34"/>
      <c r="E4019" s="32"/>
      <c r="F4019" s="36"/>
      <c r="G4019" s="288"/>
    </row>
    <row r="4020" spans="3:7" ht="15.75">
      <c r="C4020" s="31"/>
      <c r="D4020" s="34"/>
      <c r="E4020" s="32"/>
      <c r="F4020" s="36"/>
      <c r="G4020" s="288"/>
    </row>
    <row r="4021" spans="3:7" ht="15.75">
      <c r="C4021" s="31"/>
      <c r="D4021" s="34"/>
      <c r="E4021" s="32"/>
      <c r="F4021" s="36"/>
      <c r="G4021" s="288"/>
    </row>
    <row r="4022" spans="3:7" ht="15.75">
      <c r="C4022" s="31"/>
      <c r="D4022" s="34"/>
      <c r="E4022" s="32"/>
      <c r="F4022" s="36"/>
      <c r="G4022" s="288"/>
    </row>
    <row r="4023" spans="3:7" ht="15.75">
      <c r="C4023" s="31"/>
      <c r="D4023" s="34"/>
      <c r="E4023" s="32"/>
      <c r="F4023" s="36"/>
      <c r="G4023" s="288"/>
    </row>
    <row r="4024" spans="3:7" ht="15.75">
      <c r="C4024" s="31"/>
      <c r="D4024" s="34"/>
      <c r="E4024" s="32"/>
      <c r="F4024" s="36"/>
      <c r="G4024" s="288"/>
    </row>
    <row r="4025" spans="3:7" ht="15.75">
      <c r="C4025" s="31"/>
      <c r="D4025" s="34"/>
      <c r="E4025" s="32"/>
      <c r="F4025" s="36"/>
      <c r="G4025" s="288"/>
    </row>
    <row r="4026" spans="3:7" ht="15.75">
      <c r="C4026" s="31"/>
      <c r="D4026" s="34"/>
      <c r="E4026" s="32"/>
      <c r="F4026" s="36"/>
      <c r="G4026" s="288"/>
    </row>
    <row r="4027" spans="3:7" ht="15.75">
      <c r="C4027" s="31"/>
      <c r="D4027" s="34"/>
      <c r="E4027" s="32"/>
      <c r="F4027" s="36"/>
      <c r="G4027" s="288"/>
    </row>
    <row r="4028" spans="3:7" ht="15.75">
      <c r="C4028" s="31"/>
      <c r="D4028" s="34"/>
      <c r="E4028" s="32"/>
      <c r="F4028" s="36"/>
      <c r="G4028" s="288"/>
    </row>
    <row r="4029" spans="3:7" ht="15.75">
      <c r="C4029" s="31"/>
      <c r="D4029" s="34"/>
      <c r="E4029" s="32"/>
      <c r="F4029" s="36"/>
      <c r="G4029" s="288"/>
    </row>
    <row r="4030" spans="3:7" ht="15.75">
      <c r="C4030" s="31"/>
      <c r="D4030" s="34"/>
      <c r="E4030" s="32"/>
      <c r="F4030" s="36"/>
      <c r="G4030" s="288"/>
    </row>
    <row r="4031" spans="3:7" ht="15.75">
      <c r="C4031" s="31"/>
      <c r="D4031" s="34"/>
      <c r="E4031" s="32"/>
      <c r="F4031" s="36"/>
      <c r="G4031" s="288"/>
    </row>
    <row r="4032" spans="3:7" ht="15.75">
      <c r="C4032" s="31"/>
      <c r="D4032" s="34"/>
      <c r="E4032" s="32"/>
      <c r="F4032" s="36"/>
      <c r="G4032" s="288"/>
    </row>
    <row r="4033" spans="3:7" ht="15.75">
      <c r="C4033" s="31"/>
      <c r="D4033" s="34"/>
      <c r="E4033" s="32"/>
      <c r="F4033" s="36"/>
      <c r="G4033" s="288"/>
    </row>
    <row r="4034" spans="3:7" ht="15.75">
      <c r="C4034" s="31"/>
      <c r="D4034" s="34"/>
      <c r="E4034" s="32"/>
      <c r="F4034" s="36"/>
      <c r="G4034" s="288"/>
    </row>
    <row r="4035" spans="3:7" ht="15.75">
      <c r="C4035" s="31"/>
      <c r="D4035" s="34"/>
      <c r="E4035" s="32"/>
      <c r="F4035" s="36"/>
      <c r="G4035" s="288"/>
    </row>
    <row r="4036" spans="3:7" ht="15.75">
      <c r="C4036" s="31"/>
      <c r="D4036" s="34"/>
      <c r="E4036" s="32"/>
      <c r="F4036" s="36"/>
      <c r="G4036" s="288"/>
    </row>
    <row r="4037" spans="3:7" ht="15.75">
      <c r="C4037" s="31"/>
      <c r="D4037" s="34"/>
      <c r="E4037" s="32"/>
      <c r="F4037" s="36"/>
      <c r="G4037" s="288"/>
    </row>
    <row r="4038" spans="3:7" ht="15.75">
      <c r="C4038" s="31"/>
      <c r="D4038" s="34"/>
      <c r="E4038" s="32"/>
      <c r="F4038" s="36"/>
      <c r="G4038" s="288"/>
    </row>
    <row r="4039" spans="3:7" ht="15.75">
      <c r="C4039" s="31"/>
      <c r="D4039" s="34"/>
      <c r="E4039" s="32"/>
      <c r="F4039" s="36"/>
      <c r="G4039" s="288"/>
    </row>
    <row r="4040" spans="3:7" ht="15.75">
      <c r="C4040" s="31"/>
      <c r="D4040" s="34"/>
      <c r="E4040" s="32"/>
      <c r="F4040" s="36"/>
      <c r="G4040" s="288"/>
    </row>
    <row r="4041" spans="3:7" ht="15.75">
      <c r="C4041" s="31"/>
      <c r="D4041" s="34"/>
      <c r="E4041" s="32"/>
      <c r="F4041" s="36"/>
      <c r="G4041" s="288"/>
    </row>
    <row r="4042" spans="3:7" ht="15.75">
      <c r="C4042" s="31"/>
      <c r="D4042" s="34"/>
      <c r="E4042" s="32"/>
      <c r="F4042" s="36"/>
      <c r="G4042" s="288"/>
    </row>
    <row r="4043" spans="3:7" ht="15.75">
      <c r="C4043" s="31"/>
      <c r="D4043" s="34"/>
      <c r="E4043" s="32"/>
      <c r="F4043" s="36"/>
      <c r="G4043" s="288"/>
    </row>
    <row r="4044" spans="3:7" ht="15.75">
      <c r="C4044" s="31"/>
      <c r="D4044" s="34"/>
      <c r="E4044" s="32"/>
      <c r="F4044" s="36"/>
      <c r="G4044" s="288"/>
    </row>
    <row r="4045" spans="3:7" ht="15.75">
      <c r="C4045" s="31"/>
      <c r="D4045" s="34"/>
      <c r="E4045" s="32"/>
      <c r="F4045" s="36"/>
      <c r="G4045" s="288"/>
    </row>
    <row r="4046" spans="3:7" ht="15.75">
      <c r="C4046" s="31"/>
      <c r="D4046" s="34"/>
      <c r="E4046" s="32"/>
      <c r="F4046" s="36"/>
      <c r="G4046" s="288"/>
    </row>
    <row r="4047" spans="3:7" ht="15.75">
      <c r="C4047" s="31"/>
      <c r="D4047" s="34"/>
      <c r="E4047" s="32"/>
      <c r="F4047" s="36"/>
      <c r="G4047" s="288"/>
    </row>
    <row r="4048" spans="3:7" ht="15.75">
      <c r="C4048" s="31"/>
      <c r="D4048" s="34"/>
      <c r="E4048" s="32"/>
      <c r="F4048" s="36"/>
      <c r="G4048" s="288"/>
    </row>
    <row r="4049" spans="3:7" ht="15.75">
      <c r="C4049" s="31"/>
      <c r="D4049" s="34"/>
      <c r="E4049" s="32"/>
      <c r="F4049" s="36"/>
      <c r="G4049" s="288"/>
    </row>
    <row r="4050" spans="3:7" ht="15.75">
      <c r="C4050" s="31"/>
      <c r="D4050" s="34"/>
      <c r="E4050" s="32"/>
      <c r="F4050" s="36"/>
      <c r="G4050" s="288"/>
    </row>
    <row r="4051" spans="3:7" ht="15.75">
      <c r="C4051" s="31"/>
      <c r="D4051" s="34"/>
      <c r="E4051" s="32"/>
      <c r="F4051" s="36"/>
      <c r="G4051" s="288"/>
    </row>
    <row r="4052" spans="3:7" ht="15.75">
      <c r="C4052" s="31"/>
      <c r="D4052" s="34"/>
      <c r="E4052" s="32"/>
      <c r="F4052" s="36"/>
      <c r="G4052" s="288"/>
    </row>
    <row r="4053" spans="3:7" ht="15.75">
      <c r="C4053" s="31"/>
      <c r="D4053" s="34"/>
      <c r="E4053" s="32"/>
      <c r="F4053" s="36"/>
      <c r="G4053" s="288"/>
    </row>
    <row r="4054" spans="3:7" ht="15.75">
      <c r="C4054" s="31"/>
      <c r="D4054" s="34"/>
      <c r="E4054" s="32"/>
      <c r="F4054" s="36"/>
      <c r="G4054" s="288"/>
    </row>
    <row r="4055" spans="3:7" ht="15.75">
      <c r="C4055" s="31"/>
      <c r="D4055" s="34"/>
      <c r="E4055" s="32"/>
      <c r="F4055" s="36"/>
      <c r="G4055" s="288"/>
    </row>
    <row r="4056" spans="3:7" ht="15.75">
      <c r="C4056" s="31"/>
      <c r="D4056" s="34"/>
      <c r="E4056" s="32"/>
      <c r="F4056" s="36"/>
      <c r="G4056" s="288"/>
    </row>
    <row r="4057" spans="3:7" ht="15.75">
      <c r="C4057" s="31"/>
      <c r="D4057" s="34"/>
      <c r="E4057" s="32"/>
      <c r="F4057" s="36"/>
      <c r="G4057" s="288"/>
    </row>
    <row r="4058" spans="3:7" ht="15.75">
      <c r="C4058" s="31"/>
      <c r="D4058" s="34"/>
      <c r="E4058" s="32"/>
      <c r="F4058" s="36"/>
      <c r="G4058" s="288"/>
    </row>
    <row r="4059" spans="3:7" ht="15.75">
      <c r="C4059" s="31"/>
      <c r="D4059" s="34"/>
      <c r="E4059" s="32"/>
      <c r="F4059" s="36"/>
      <c r="G4059" s="288"/>
    </row>
    <row r="4060" spans="3:7" ht="15.75">
      <c r="C4060" s="31"/>
      <c r="D4060" s="34"/>
      <c r="E4060" s="32"/>
      <c r="F4060" s="36"/>
      <c r="G4060" s="288"/>
    </row>
    <row r="4061" spans="3:7" ht="15.75">
      <c r="C4061" s="31"/>
      <c r="D4061" s="34"/>
      <c r="E4061" s="32"/>
      <c r="F4061" s="36"/>
      <c r="G4061" s="288"/>
    </row>
    <row r="4062" spans="3:7" ht="15.75">
      <c r="C4062" s="31"/>
      <c r="D4062" s="34"/>
      <c r="E4062" s="32"/>
      <c r="F4062" s="36"/>
      <c r="G4062" s="288"/>
    </row>
    <row r="4063" spans="3:7" ht="15.75">
      <c r="C4063" s="31"/>
      <c r="D4063" s="34"/>
      <c r="E4063" s="32"/>
      <c r="F4063" s="36"/>
      <c r="G4063" s="288"/>
    </row>
    <row r="4064" spans="3:7" ht="15.75">
      <c r="C4064" s="31"/>
      <c r="D4064" s="34"/>
      <c r="E4064" s="32"/>
      <c r="F4064" s="36"/>
      <c r="G4064" s="288"/>
    </row>
    <row r="4065" spans="3:7" ht="15.75">
      <c r="C4065" s="31"/>
      <c r="D4065" s="34"/>
      <c r="E4065" s="32"/>
      <c r="F4065" s="36"/>
      <c r="G4065" s="288"/>
    </row>
    <row r="4066" spans="3:7" ht="15.75">
      <c r="C4066" s="31"/>
      <c r="D4066" s="34"/>
      <c r="E4066" s="32"/>
      <c r="F4066" s="36"/>
      <c r="G4066" s="288"/>
    </row>
    <row r="4067" spans="3:7" ht="15.75">
      <c r="C4067" s="31"/>
      <c r="D4067" s="34"/>
      <c r="E4067" s="32"/>
      <c r="F4067" s="36"/>
      <c r="G4067" s="288"/>
    </row>
    <row r="4068" spans="3:7" ht="15.75">
      <c r="C4068" s="31"/>
      <c r="D4068" s="34"/>
      <c r="E4068" s="32"/>
      <c r="F4068" s="36"/>
      <c r="G4068" s="288"/>
    </row>
    <row r="4069" spans="3:7" ht="15.75">
      <c r="C4069" s="31"/>
      <c r="D4069" s="34"/>
      <c r="E4069" s="32"/>
      <c r="F4069" s="36"/>
      <c r="G4069" s="288"/>
    </row>
    <row r="4070" spans="3:7" ht="15.75">
      <c r="C4070" s="31"/>
      <c r="D4070" s="34"/>
      <c r="E4070" s="32"/>
      <c r="F4070" s="36"/>
      <c r="G4070" s="288"/>
    </row>
    <row r="4071" spans="3:7" ht="15.75">
      <c r="C4071" s="31"/>
      <c r="D4071" s="34"/>
      <c r="E4071" s="32"/>
      <c r="F4071" s="36"/>
      <c r="G4071" s="288"/>
    </row>
    <row r="4072" spans="3:7" ht="15.75">
      <c r="C4072" s="31"/>
      <c r="D4072" s="34"/>
      <c r="E4072" s="32"/>
      <c r="F4072" s="36"/>
      <c r="G4072" s="288"/>
    </row>
    <row r="4073" spans="3:7" ht="15.75">
      <c r="C4073" s="31"/>
      <c r="D4073" s="34"/>
      <c r="E4073" s="32"/>
      <c r="F4073" s="36"/>
      <c r="G4073" s="288"/>
    </row>
    <row r="4074" spans="3:7" ht="15.75">
      <c r="C4074" s="31"/>
      <c r="D4074" s="34"/>
      <c r="E4074" s="32"/>
      <c r="F4074" s="36"/>
      <c r="G4074" s="288"/>
    </row>
    <row r="4075" spans="3:7" ht="15.75">
      <c r="C4075" s="31"/>
      <c r="D4075" s="34"/>
      <c r="E4075" s="32"/>
      <c r="F4075" s="36"/>
      <c r="G4075" s="288"/>
    </row>
    <row r="4076" spans="3:7" ht="15.75">
      <c r="C4076" s="31"/>
      <c r="D4076" s="34"/>
      <c r="E4076" s="32"/>
      <c r="F4076" s="36"/>
      <c r="G4076" s="288"/>
    </row>
    <row r="4077" spans="3:7" ht="15.75">
      <c r="C4077" s="31"/>
      <c r="D4077" s="34"/>
      <c r="E4077" s="32"/>
      <c r="F4077" s="36"/>
      <c r="G4077" s="288"/>
    </row>
    <row r="4078" spans="3:7" ht="15.75">
      <c r="C4078" s="31"/>
      <c r="D4078" s="34"/>
      <c r="E4078" s="32"/>
      <c r="F4078" s="36"/>
      <c r="G4078" s="288"/>
    </row>
    <row r="4079" spans="3:7" ht="15.75">
      <c r="C4079" s="31"/>
      <c r="D4079" s="34"/>
      <c r="E4079" s="32"/>
      <c r="F4079" s="36"/>
      <c r="G4079" s="288"/>
    </row>
    <row r="4080" spans="3:7" ht="15.75">
      <c r="C4080" s="31"/>
      <c r="D4080" s="34"/>
      <c r="E4080" s="32"/>
      <c r="F4080" s="36"/>
      <c r="G4080" s="288"/>
    </row>
    <row r="4081" spans="3:7" ht="15.75">
      <c r="C4081" s="31"/>
      <c r="D4081" s="34"/>
      <c r="E4081" s="32"/>
      <c r="F4081" s="36"/>
      <c r="G4081" s="288"/>
    </row>
    <row r="4082" spans="3:7" ht="15.75">
      <c r="C4082" s="31"/>
      <c r="D4082" s="34"/>
      <c r="E4082" s="32"/>
      <c r="F4082" s="36"/>
      <c r="G4082" s="288"/>
    </row>
    <row r="4083" spans="3:7" ht="15.75">
      <c r="C4083" s="31"/>
      <c r="D4083" s="34"/>
      <c r="E4083" s="32"/>
      <c r="F4083" s="36"/>
      <c r="G4083" s="288"/>
    </row>
    <row r="4084" spans="3:7" ht="15.75">
      <c r="C4084" s="31"/>
      <c r="D4084" s="34"/>
      <c r="E4084" s="32"/>
      <c r="F4084" s="36"/>
      <c r="G4084" s="288"/>
    </row>
    <row r="4085" spans="3:7" ht="15.75">
      <c r="C4085" s="31"/>
      <c r="D4085" s="34"/>
      <c r="E4085" s="32"/>
      <c r="F4085" s="36"/>
      <c r="G4085" s="288"/>
    </row>
    <row r="4086" spans="3:7" ht="15.75">
      <c r="C4086" s="31"/>
      <c r="D4086" s="34"/>
      <c r="E4086" s="32"/>
      <c r="F4086" s="36"/>
      <c r="G4086" s="288"/>
    </row>
    <row r="4087" spans="3:7" ht="15.75">
      <c r="C4087" s="31"/>
      <c r="D4087" s="34"/>
      <c r="E4087" s="32"/>
      <c r="F4087" s="36"/>
      <c r="G4087" s="288"/>
    </row>
    <row r="4088" spans="3:7" ht="15.75">
      <c r="C4088" s="31"/>
      <c r="D4088" s="34"/>
      <c r="E4088" s="32"/>
      <c r="F4088" s="36"/>
      <c r="G4088" s="288"/>
    </row>
    <row r="4089" spans="3:7" ht="15.75">
      <c r="C4089" s="31"/>
      <c r="D4089" s="34"/>
      <c r="E4089" s="32"/>
      <c r="F4089" s="36"/>
      <c r="G4089" s="288"/>
    </row>
    <row r="4090" spans="3:7" ht="15.75">
      <c r="C4090" s="31"/>
      <c r="D4090" s="34"/>
      <c r="E4090" s="32"/>
      <c r="F4090" s="36"/>
      <c r="G4090" s="288"/>
    </row>
    <row r="4091" spans="3:7" ht="15.75">
      <c r="C4091" s="31"/>
      <c r="D4091" s="34"/>
      <c r="E4091" s="32"/>
      <c r="F4091" s="36"/>
      <c r="G4091" s="288"/>
    </row>
    <row r="4092" spans="3:7" ht="15.75">
      <c r="C4092" s="31"/>
      <c r="D4092" s="34"/>
      <c r="E4092" s="32"/>
      <c r="F4092" s="36"/>
      <c r="G4092" s="288"/>
    </row>
    <row r="4093" spans="3:7" ht="15.75">
      <c r="C4093" s="31"/>
      <c r="D4093" s="34"/>
      <c r="E4093" s="32"/>
      <c r="F4093" s="36"/>
      <c r="G4093" s="288"/>
    </row>
    <row r="4094" spans="3:7" ht="15.75">
      <c r="C4094" s="31"/>
      <c r="D4094" s="34"/>
      <c r="E4094" s="32"/>
      <c r="F4094" s="36"/>
      <c r="G4094" s="288"/>
    </row>
    <row r="4095" spans="3:7" ht="15.75">
      <c r="C4095" s="31"/>
      <c r="D4095" s="34"/>
      <c r="E4095" s="32"/>
      <c r="F4095" s="36"/>
      <c r="G4095" s="288"/>
    </row>
    <row r="4096" spans="3:7" ht="15.75">
      <c r="C4096" s="31"/>
      <c r="D4096" s="34"/>
      <c r="E4096" s="32"/>
      <c r="F4096" s="36"/>
      <c r="G4096" s="288"/>
    </row>
    <row r="4097" spans="3:7" ht="15.75">
      <c r="C4097" s="31"/>
      <c r="D4097" s="34"/>
      <c r="E4097" s="32"/>
      <c r="F4097" s="36"/>
      <c r="G4097" s="288"/>
    </row>
    <row r="4098" spans="3:7" ht="15.75">
      <c r="C4098" s="31"/>
      <c r="D4098" s="34"/>
      <c r="E4098" s="32"/>
      <c r="F4098" s="36"/>
      <c r="G4098" s="288"/>
    </row>
    <row r="4099" spans="3:7" ht="15.75">
      <c r="C4099" s="31"/>
      <c r="D4099" s="34"/>
      <c r="E4099" s="32"/>
      <c r="F4099" s="36"/>
      <c r="G4099" s="288"/>
    </row>
    <row r="4100" spans="3:7" ht="15.75">
      <c r="C4100" s="31"/>
      <c r="D4100" s="34"/>
      <c r="E4100" s="32"/>
      <c r="F4100" s="36"/>
      <c r="G4100" s="288"/>
    </row>
    <row r="4101" spans="3:7" ht="15.75">
      <c r="C4101" s="31"/>
      <c r="D4101" s="34"/>
      <c r="E4101" s="32"/>
      <c r="F4101" s="36"/>
      <c r="G4101" s="288"/>
    </row>
    <row r="4102" spans="3:7" ht="15.75">
      <c r="C4102" s="31"/>
      <c r="D4102" s="34"/>
      <c r="E4102" s="32"/>
      <c r="F4102" s="36"/>
      <c r="G4102" s="288"/>
    </row>
    <row r="4103" spans="3:7" ht="15.75">
      <c r="C4103" s="31"/>
      <c r="D4103" s="34"/>
      <c r="E4103" s="32"/>
      <c r="F4103" s="36"/>
      <c r="G4103" s="288"/>
    </row>
    <row r="4104" spans="3:7" ht="15.75">
      <c r="C4104" s="31"/>
      <c r="D4104" s="34"/>
      <c r="E4104" s="32"/>
      <c r="F4104" s="36"/>
      <c r="G4104" s="288"/>
    </row>
    <row r="4105" spans="3:7" ht="15.75">
      <c r="C4105" s="31"/>
      <c r="D4105" s="34"/>
      <c r="E4105" s="32"/>
      <c r="F4105" s="36"/>
      <c r="G4105" s="288"/>
    </row>
    <row r="4106" spans="3:7" ht="15.75">
      <c r="C4106" s="31"/>
      <c r="D4106" s="34"/>
      <c r="E4106" s="32"/>
      <c r="F4106" s="36"/>
      <c r="G4106" s="288"/>
    </row>
    <row r="4107" spans="3:7" ht="15.75">
      <c r="C4107" s="31"/>
      <c r="D4107" s="34"/>
      <c r="E4107" s="32"/>
      <c r="F4107" s="36"/>
      <c r="G4107" s="288"/>
    </row>
    <row r="4108" spans="3:7" ht="15.75">
      <c r="C4108" s="31"/>
      <c r="D4108" s="34"/>
      <c r="E4108" s="32"/>
      <c r="F4108" s="36"/>
      <c r="G4108" s="288"/>
    </row>
    <row r="4109" spans="3:7" ht="15.75">
      <c r="C4109" s="31"/>
      <c r="D4109" s="34"/>
      <c r="E4109" s="32"/>
      <c r="F4109" s="36"/>
      <c r="G4109" s="288"/>
    </row>
    <row r="4110" spans="3:7" ht="15.75">
      <c r="C4110" s="31"/>
      <c r="D4110" s="34"/>
      <c r="E4110" s="32"/>
      <c r="F4110" s="36"/>
      <c r="G4110" s="288"/>
    </row>
    <row r="4111" spans="3:7" ht="15.75">
      <c r="C4111" s="31"/>
      <c r="D4111" s="34"/>
      <c r="E4111" s="32"/>
      <c r="F4111" s="36"/>
      <c r="G4111" s="288"/>
    </row>
    <row r="4112" spans="3:7" ht="15.75">
      <c r="C4112" s="31"/>
      <c r="D4112" s="34"/>
      <c r="E4112" s="32"/>
      <c r="F4112" s="36"/>
      <c r="G4112" s="288"/>
    </row>
    <row r="4113" spans="3:7" ht="15.75">
      <c r="C4113" s="31"/>
      <c r="D4113" s="34"/>
      <c r="E4113" s="32"/>
      <c r="F4113" s="36"/>
      <c r="G4113" s="288"/>
    </row>
    <row r="4114" spans="3:7" ht="15.75">
      <c r="C4114" s="31"/>
      <c r="D4114" s="34"/>
      <c r="E4114" s="32"/>
      <c r="F4114" s="36"/>
      <c r="G4114" s="288"/>
    </row>
    <row r="4115" spans="3:7" ht="15.75">
      <c r="C4115" s="31"/>
      <c r="D4115" s="34"/>
      <c r="E4115" s="32"/>
      <c r="F4115" s="36"/>
      <c r="G4115" s="288"/>
    </row>
    <row r="4116" spans="3:7" ht="15.75">
      <c r="C4116" s="31"/>
      <c r="D4116" s="34"/>
      <c r="E4116" s="32"/>
      <c r="F4116" s="36"/>
      <c r="G4116" s="288"/>
    </row>
    <row r="4117" spans="3:7" ht="15.75">
      <c r="C4117" s="31"/>
      <c r="D4117" s="34"/>
      <c r="E4117" s="32"/>
      <c r="F4117" s="36"/>
      <c r="G4117" s="288"/>
    </row>
    <row r="4118" spans="3:7" ht="15.75">
      <c r="C4118" s="31"/>
      <c r="D4118" s="34"/>
      <c r="E4118" s="32"/>
      <c r="F4118" s="36"/>
      <c r="G4118" s="288"/>
    </row>
    <row r="4119" spans="3:7" ht="15.75">
      <c r="C4119" s="31"/>
      <c r="D4119" s="34"/>
      <c r="E4119" s="32"/>
      <c r="F4119" s="36"/>
      <c r="G4119" s="288"/>
    </row>
    <row r="4120" spans="3:7" ht="15.75">
      <c r="C4120" s="31"/>
      <c r="D4120" s="34"/>
      <c r="E4120" s="32"/>
      <c r="F4120" s="36"/>
      <c r="G4120" s="288"/>
    </row>
    <row r="4121" spans="3:7" ht="15.75">
      <c r="C4121" s="31"/>
      <c r="D4121" s="34"/>
      <c r="E4121" s="32"/>
      <c r="F4121" s="36"/>
      <c r="G4121" s="288"/>
    </row>
    <row r="4122" spans="3:7" ht="15.75">
      <c r="C4122" s="31"/>
      <c r="D4122" s="34"/>
      <c r="E4122" s="32"/>
      <c r="F4122" s="36"/>
      <c r="G4122" s="288"/>
    </row>
    <row r="4123" spans="3:7" ht="15.75">
      <c r="C4123" s="31"/>
      <c r="D4123" s="34"/>
      <c r="E4123" s="32"/>
      <c r="F4123" s="36"/>
      <c r="G4123" s="288"/>
    </row>
    <row r="4124" spans="3:7" ht="15.75">
      <c r="C4124" s="31"/>
      <c r="D4124" s="34"/>
      <c r="E4124" s="32"/>
      <c r="F4124" s="36"/>
      <c r="G4124" s="288"/>
    </row>
    <row r="4125" spans="3:7" ht="15.75">
      <c r="C4125" s="31"/>
      <c r="D4125" s="34"/>
      <c r="E4125" s="32"/>
      <c r="F4125" s="36"/>
      <c r="G4125" s="288"/>
    </row>
    <row r="4126" spans="3:7" ht="15.75">
      <c r="C4126" s="31"/>
      <c r="D4126" s="34"/>
      <c r="E4126" s="32"/>
      <c r="F4126" s="36"/>
      <c r="G4126" s="288"/>
    </row>
    <row r="4127" spans="3:7" ht="15.75">
      <c r="C4127" s="31"/>
      <c r="D4127" s="34"/>
      <c r="E4127" s="32"/>
      <c r="F4127" s="36"/>
      <c r="G4127" s="288"/>
    </row>
    <row r="4128" spans="3:7" ht="15.75">
      <c r="C4128" s="31"/>
      <c r="D4128" s="34"/>
      <c r="E4128" s="32"/>
      <c r="F4128" s="36"/>
      <c r="G4128" s="288"/>
    </row>
    <row r="4129" spans="3:7" ht="15.75">
      <c r="C4129" s="31"/>
      <c r="D4129" s="34"/>
      <c r="E4129" s="32"/>
      <c r="F4129" s="36"/>
      <c r="G4129" s="288"/>
    </row>
    <row r="4130" spans="3:7" ht="15.75">
      <c r="C4130" s="31"/>
      <c r="D4130" s="34"/>
      <c r="E4130" s="32"/>
      <c r="F4130" s="36"/>
      <c r="G4130" s="288"/>
    </row>
    <row r="4131" spans="3:7" ht="15.75">
      <c r="C4131" s="31"/>
      <c r="D4131" s="34"/>
      <c r="E4131" s="32"/>
      <c r="F4131" s="36"/>
      <c r="G4131" s="288"/>
    </row>
    <row r="4132" spans="3:7" ht="15.75">
      <c r="C4132" s="31"/>
      <c r="D4132" s="34"/>
      <c r="E4132" s="32"/>
      <c r="F4132" s="36"/>
      <c r="G4132" s="288"/>
    </row>
    <row r="4133" spans="3:7" ht="15.75">
      <c r="C4133" s="31"/>
      <c r="D4133" s="34"/>
      <c r="E4133" s="32"/>
      <c r="F4133" s="36"/>
      <c r="G4133" s="288"/>
    </row>
    <row r="4134" spans="3:7" ht="15.75">
      <c r="C4134" s="31"/>
      <c r="D4134" s="34"/>
      <c r="E4134" s="32"/>
      <c r="F4134" s="36"/>
      <c r="G4134" s="288"/>
    </row>
    <row r="4135" spans="3:7" ht="15.75">
      <c r="C4135" s="31"/>
      <c r="D4135" s="34"/>
      <c r="E4135" s="32"/>
      <c r="F4135" s="36"/>
      <c r="G4135" s="288"/>
    </row>
    <row r="4136" spans="3:7" ht="15.75">
      <c r="C4136" s="31"/>
      <c r="D4136" s="34"/>
      <c r="E4136" s="32"/>
      <c r="F4136" s="36"/>
      <c r="G4136" s="288"/>
    </row>
    <row r="4137" spans="3:7" ht="15.75">
      <c r="C4137" s="31"/>
      <c r="D4137" s="34"/>
      <c r="E4137" s="32"/>
      <c r="F4137" s="36"/>
      <c r="G4137" s="288"/>
    </row>
    <row r="4138" spans="3:7" ht="15.75">
      <c r="C4138" s="31"/>
      <c r="D4138" s="34"/>
      <c r="E4138" s="32"/>
      <c r="F4138" s="36"/>
      <c r="G4138" s="288"/>
    </row>
    <row r="4139" spans="3:7" ht="15.75">
      <c r="C4139" s="31"/>
      <c r="D4139" s="34"/>
      <c r="E4139" s="32"/>
      <c r="F4139" s="36"/>
      <c r="G4139" s="288"/>
    </row>
    <row r="4140" spans="3:7" ht="15.75">
      <c r="C4140" s="31"/>
      <c r="D4140" s="34"/>
      <c r="E4140" s="32"/>
      <c r="F4140" s="36"/>
      <c r="G4140" s="288"/>
    </row>
    <row r="4141" spans="3:7" ht="15.75">
      <c r="C4141" s="31"/>
      <c r="D4141" s="34"/>
      <c r="E4141" s="32"/>
      <c r="F4141" s="36"/>
      <c r="G4141" s="288"/>
    </row>
    <row r="4142" spans="3:7" ht="15.75">
      <c r="C4142" s="31"/>
      <c r="D4142" s="34"/>
      <c r="E4142" s="32"/>
      <c r="F4142" s="36"/>
      <c r="G4142" s="288"/>
    </row>
    <row r="4143" spans="3:7" ht="15.75">
      <c r="C4143" s="31"/>
      <c r="D4143" s="34"/>
      <c r="E4143" s="32"/>
      <c r="F4143" s="36"/>
      <c r="G4143" s="288"/>
    </row>
    <row r="4144" spans="3:7" ht="15.75">
      <c r="C4144" s="31"/>
      <c r="D4144" s="34"/>
      <c r="E4144" s="32"/>
      <c r="F4144" s="36"/>
      <c r="G4144" s="288"/>
    </row>
    <row r="4145" spans="3:7" ht="15.75">
      <c r="C4145" s="31"/>
      <c r="D4145" s="34"/>
      <c r="E4145" s="32"/>
      <c r="F4145" s="36"/>
      <c r="G4145" s="288"/>
    </row>
    <row r="4146" spans="3:7" ht="15.75">
      <c r="C4146" s="31"/>
      <c r="D4146" s="34"/>
      <c r="E4146" s="32"/>
      <c r="F4146" s="36"/>
      <c r="G4146" s="288"/>
    </row>
    <row r="4147" spans="3:7" ht="15.75">
      <c r="C4147" s="31"/>
      <c r="D4147" s="34"/>
      <c r="E4147" s="32"/>
      <c r="F4147" s="36"/>
      <c r="G4147" s="288"/>
    </row>
    <row r="4148" spans="3:7" ht="15.75">
      <c r="C4148" s="31"/>
      <c r="D4148" s="34"/>
      <c r="E4148" s="32"/>
      <c r="F4148" s="36"/>
      <c r="G4148" s="288"/>
    </row>
    <row r="4149" spans="3:7" ht="15.75">
      <c r="C4149" s="31"/>
      <c r="D4149" s="34"/>
      <c r="E4149" s="32"/>
      <c r="F4149" s="36"/>
      <c r="G4149" s="288"/>
    </row>
    <row r="4150" spans="3:7" ht="15.75">
      <c r="C4150" s="31"/>
      <c r="D4150" s="34"/>
      <c r="E4150" s="32"/>
      <c r="F4150" s="36"/>
      <c r="G4150" s="288"/>
    </row>
    <row r="4151" spans="3:7" ht="15.75">
      <c r="C4151" s="31"/>
      <c r="D4151" s="34"/>
      <c r="E4151" s="32"/>
      <c r="F4151" s="36"/>
      <c r="G4151" s="288"/>
    </row>
    <row r="4152" spans="3:7" ht="15.75">
      <c r="C4152" s="31"/>
      <c r="D4152" s="34"/>
      <c r="E4152" s="32"/>
      <c r="F4152" s="36"/>
      <c r="G4152" s="288"/>
    </row>
    <row r="4153" spans="3:7" ht="15.75">
      <c r="C4153" s="31"/>
      <c r="D4153" s="34"/>
      <c r="E4153" s="32"/>
      <c r="F4153" s="36"/>
      <c r="G4153" s="288"/>
    </row>
    <row r="4154" spans="3:7" ht="15.75">
      <c r="C4154" s="31"/>
      <c r="D4154" s="34"/>
      <c r="E4154" s="32"/>
      <c r="F4154" s="36"/>
      <c r="G4154" s="288"/>
    </row>
    <row r="4155" spans="3:7" ht="15.75">
      <c r="C4155" s="31"/>
      <c r="D4155" s="34"/>
      <c r="E4155" s="32"/>
      <c r="F4155" s="36"/>
      <c r="G4155" s="288"/>
    </row>
    <row r="4156" spans="3:7" ht="15.75">
      <c r="C4156" s="31"/>
      <c r="D4156" s="34"/>
      <c r="E4156" s="32"/>
      <c r="F4156" s="36"/>
      <c r="G4156" s="288"/>
    </row>
    <row r="4157" spans="3:7" ht="15.75">
      <c r="C4157" s="31"/>
      <c r="D4157" s="34"/>
      <c r="E4157" s="32"/>
      <c r="F4157" s="36"/>
      <c r="G4157" s="288"/>
    </row>
    <row r="4158" spans="3:7" ht="15.75">
      <c r="C4158" s="31"/>
      <c r="D4158" s="34"/>
      <c r="E4158" s="32"/>
      <c r="F4158" s="36"/>
      <c r="G4158" s="288"/>
    </row>
    <row r="4159" spans="3:7" ht="15.75">
      <c r="C4159" s="31"/>
      <c r="D4159" s="34"/>
      <c r="E4159" s="32"/>
      <c r="F4159" s="36"/>
      <c r="G4159" s="288"/>
    </row>
    <row r="4160" spans="3:7" ht="15.75">
      <c r="C4160" s="31"/>
      <c r="D4160" s="34"/>
      <c r="E4160" s="32"/>
      <c r="F4160" s="36"/>
      <c r="G4160" s="288"/>
    </row>
    <row r="4161" spans="3:7" ht="15.75">
      <c r="C4161" s="31"/>
      <c r="D4161" s="34"/>
      <c r="E4161" s="32"/>
      <c r="F4161" s="36"/>
      <c r="G4161" s="288"/>
    </row>
    <row r="4162" spans="3:7" ht="15.75">
      <c r="C4162" s="31"/>
      <c r="D4162" s="34"/>
      <c r="E4162" s="32"/>
      <c r="F4162" s="36"/>
      <c r="G4162" s="288"/>
    </row>
    <row r="4163" spans="3:7" ht="15.75">
      <c r="C4163" s="31"/>
      <c r="D4163" s="34"/>
      <c r="E4163" s="32"/>
      <c r="F4163" s="36"/>
      <c r="G4163" s="288"/>
    </row>
    <row r="4164" spans="3:7" ht="15.75">
      <c r="C4164" s="31"/>
      <c r="D4164" s="34"/>
      <c r="E4164" s="32"/>
      <c r="F4164" s="36"/>
      <c r="G4164" s="288"/>
    </row>
    <row r="4165" spans="3:7" ht="15.75">
      <c r="C4165" s="31"/>
      <c r="D4165" s="34"/>
      <c r="E4165" s="32"/>
      <c r="F4165" s="36"/>
      <c r="G4165" s="288"/>
    </row>
    <row r="4166" spans="3:7" ht="15.75">
      <c r="C4166" s="31"/>
      <c r="D4166" s="34"/>
      <c r="E4166" s="32"/>
      <c r="F4166" s="36"/>
      <c r="G4166" s="288"/>
    </row>
    <row r="4167" spans="3:7" ht="15.75">
      <c r="C4167" s="31"/>
      <c r="D4167" s="34"/>
      <c r="E4167" s="32"/>
      <c r="F4167" s="36"/>
      <c r="G4167" s="288"/>
    </row>
    <row r="4168" spans="3:7" ht="15.75">
      <c r="C4168" s="31"/>
      <c r="D4168" s="34"/>
      <c r="E4168" s="32"/>
      <c r="F4168" s="36"/>
      <c r="G4168" s="288"/>
    </row>
    <row r="4169" spans="3:7" ht="15.75">
      <c r="C4169" s="31"/>
      <c r="D4169" s="34"/>
      <c r="E4169" s="32"/>
      <c r="F4169" s="36"/>
      <c r="G4169" s="288"/>
    </row>
    <row r="4170" spans="3:7" ht="15.75">
      <c r="C4170" s="31"/>
      <c r="D4170" s="34"/>
      <c r="E4170" s="32"/>
      <c r="F4170" s="36"/>
      <c r="G4170" s="288"/>
    </row>
    <row r="4171" spans="3:7" ht="15.75">
      <c r="C4171" s="31"/>
      <c r="D4171" s="34"/>
      <c r="E4171" s="32"/>
      <c r="F4171" s="36"/>
      <c r="G4171" s="288"/>
    </row>
    <row r="4172" spans="3:7" ht="15.75">
      <c r="C4172" s="31"/>
      <c r="D4172" s="34"/>
      <c r="E4172" s="32"/>
      <c r="F4172" s="36"/>
      <c r="G4172" s="288"/>
    </row>
    <row r="4173" spans="3:7" ht="15.75">
      <c r="C4173" s="31"/>
      <c r="D4173" s="34"/>
      <c r="E4173" s="32"/>
      <c r="F4173" s="36"/>
      <c r="G4173" s="288"/>
    </row>
    <row r="4174" spans="3:7" ht="15.75">
      <c r="C4174" s="31"/>
      <c r="D4174" s="34"/>
      <c r="E4174" s="32"/>
      <c r="F4174" s="36"/>
      <c r="G4174" s="288"/>
    </row>
    <row r="4175" spans="3:7" ht="15.75">
      <c r="C4175" s="31"/>
      <c r="D4175" s="34"/>
      <c r="E4175" s="32"/>
      <c r="F4175" s="36"/>
      <c r="G4175" s="288"/>
    </row>
    <row r="4176" spans="3:7" ht="15.75">
      <c r="C4176" s="31"/>
      <c r="D4176" s="34"/>
      <c r="E4176" s="32"/>
      <c r="F4176" s="36"/>
      <c r="G4176" s="288"/>
    </row>
    <row r="4177" spans="3:7" ht="15.75">
      <c r="C4177" s="31"/>
      <c r="D4177" s="34"/>
      <c r="E4177" s="32"/>
      <c r="F4177" s="36"/>
      <c r="G4177" s="288"/>
    </row>
    <row r="4178" spans="3:7" ht="15.75">
      <c r="C4178" s="31"/>
      <c r="D4178" s="34"/>
      <c r="E4178" s="32"/>
      <c r="F4178" s="36"/>
      <c r="G4178" s="288"/>
    </row>
    <row r="4179" spans="3:7" ht="15.75">
      <c r="C4179" s="31"/>
      <c r="D4179" s="34"/>
      <c r="E4179" s="32"/>
      <c r="F4179" s="36"/>
      <c r="G4179" s="288"/>
    </row>
    <row r="4180" spans="3:7" ht="15.75">
      <c r="C4180" s="31"/>
      <c r="D4180" s="34"/>
      <c r="E4180" s="32"/>
      <c r="F4180" s="36"/>
      <c r="G4180" s="288"/>
    </row>
    <row r="4181" spans="3:7" ht="15.75">
      <c r="C4181" s="31"/>
      <c r="D4181" s="34"/>
      <c r="E4181" s="32"/>
      <c r="F4181" s="36"/>
      <c r="G4181" s="288"/>
    </row>
    <row r="4182" spans="3:7" ht="15.75">
      <c r="C4182" s="31"/>
      <c r="D4182" s="34"/>
      <c r="E4182" s="32"/>
      <c r="F4182" s="36"/>
      <c r="G4182" s="288"/>
    </row>
    <row r="4183" spans="3:7" ht="15.75">
      <c r="C4183" s="31"/>
      <c r="D4183" s="34"/>
      <c r="E4183" s="32"/>
      <c r="F4183" s="36"/>
      <c r="G4183" s="288"/>
    </row>
    <row r="4184" spans="3:7" ht="15.75">
      <c r="C4184" s="31"/>
      <c r="D4184" s="34"/>
      <c r="E4184" s="32"/>
      <c r="F4184" s="36"/>
      <c r="G4184" s="288"/>
    </row>
    <row r="4185" spans="3:7" ht="15.75">
      <c r="C4185" s="31"/>
      <c r="D4185" s="34"/>
      <c r="E4185" s="32"/>
      <c r="F4185" s="36"/>
      <c r="G4185" s="288"/>
    </row>
    <row r="4186" spans="3:7" ht="15.75">
      <c r="C4186" s="31"/>
      <c r="D4186" s="34"/>
      <c r="E4186" s="32"/>
      <c r="F4186" s="36"/>
      <c r="G4186" s="288"/>
    </row>
    <row r="4187" spans="3:7" ht="15.75">
      <c r="C4187" s="31"/>
      <c r="D4187" s="34"/>
      <c r="E4187" s="32"/>
      <c r="F4187" s="36"/>
      <c r="G4187" s="288"/>
    </row>
    <row r="4188" spans="3:7" ht="15.75">
      <c r="C4188" s="31"/>
      <c r="D4188" s="34"/>
      <c r="E4188" s="32"/>
      <c r="F4188" s="36"/>
      <c r="G4188" s="288"/>
    </row>
    <row r="4189" spans="3:7" ht="15.75">
      <c r="C4189" s="31"/>
      <c r="D4189" s="34"/>
      <c r="E4189" s="32"/>
      <c r="F4189" s="36"/>
      <c r="G4189" s="288"/>
    </row>
    <row r="4190" spans="3:7" ht="15.75">
      <c r="C4190" s="31"/>
      <c r="D4190" s="34"/>
      <c r="E4190" s="32"/>
      <c r="F4190" s="36"/>
      <c r="G4190" s="288"/>
    </row>
    <row r="4191" spans="3:7" ht="15.75">
      <c r="C4191" s="31"/>
      <c r="D4191" s="34"/>
      <c r="E4191" s="32"/>
      <c r="F4191" s="36"/>
      <c r="G4191" s="288"/>
    </row>
    <row r="4192" spans="3:7" ht="15.75">
      <c r="C4192" s="31"/>
      <c r="D4192" s="34"/>
      <c r="E4192" s="32"/>
      <c r="F4192" s="36"/>
      <c r="G4192" s="288"/>
    </row>
    <row r="4193" spans="3:7" ht="15.75">
      <c r="C4193" s="31"/>
      <c r="D4193" s="34"/>
      <c r="E4193" s="32"/>
      <c r="F4193" s="36"/>
      <c r="G4193" s="288"/>
    </row>
    <row r="4194" spans="3:7" ht="15.75">
      <c r="C4194" s="31"/>
      <c r="D4194" s="34"/>
      <c r="E4194" s="32"/>
      <c r="F4194" s="36"/>
      <c r="G4194" s="288"/>
    </row>
    <row r="4195" spans="3:7" ht="15.75">
      <c r="C4195" s="31"/>
      <c r="D4195" s="34"/>
      <c r="E4195" s="32"/>
      <c r="F4195" s="36"/>
      <c r="G4195" s="288"/>
    </row>
    <row r="4196" spans="3:7" ht="15.75">
      <c r="C4196" s="31"/>
      <c r="D4196" s="34"/>
      <c r="E4196" s="32"/>
      <c r="F4196" s="36"/>
      <c r="G4196" s="288"/>
    </row>
    <row r="4197" spans="3:7" ht="15.75">
      <c r="C4197" s="31"/>
      <c r="D4197" s="34"/>
      <c r="E4197" s="32"/>
      <c r="F4197" s="36"/>
      <c r="G4197" s="288"/>
    </row>
    <row r="4198" spans="3:7" ht="15.75">
      <c r="C4198" s="31"/>
      <c r="D4198" s="34"/>
      <c r="E4198" s="32"/>
      <c r="F4198" s="36"/>
      <c r="G4198" s="288"/>
    </row>
    <row r="4199" spans="3:7" ht="15.75">
      <c r="C4199" s="31"/>
      <c r="D4199" s="34"/>
      <c r="E4199" s="32"/>
      <c r="F4199" s="36"/>
      <c r="G4199" s="288"/>
    </row>
    <row r="4200" spans="3:7" ht="15.75">
      <c r="C4200" s="31"/>
      <c r="D4200" s="34"/>
      <c r="E4200" s="32"/>
      <c r="F4200" s="36"/>
      <c r="G4200" s="288"/>
    </row>
    <row r="4201" spans="3:7" ht="15.75">
      <c r="C4201" s="31"/>
      <c r="D4201" s="34"/>
      <c r="E4201" s="32"/>
      <c r="F4201" s="36"/>
      <c r="G4201" s="288"/>
    </row>
    <row r="4202" spans="3:7" ht="15.75">
      <c r="C4202" s="31"/>
      <c r="D4202" s="34"/>
      <c r="E4202" s="32"/>
      <c r="F4202" s="36"/>
      <c r="G4202" s="288"/>
    </row>
    <row r="4203" spans="3:7" ht="15.75">
      <c r="C4203" s="31"/>
      <c r="D4203" s="34"/>
      <c r="E4203" s="32"/>
      <c r="F4203" s="36"/>
      <c r="G4203" s="288"/>
    </row>
    <row r="4204" spans="3:7" ht="15.75">
      <c r="C4204" s="31"/>
      <c r="D4204" s="34"/>
      <c r="E4204" s="32"/>
      <c r="F4204" s="36"/>
      <c r="G4204" s="288"/>
    </row>
    <row r="4205" spans="3:7" ht="15.75">
      <c r="C4205" s="31"/>
      <c r="D4205" s="34"/>
      <c r="E4205" s="32"/>
      <c r="F4205" s="36"/>
      <c r="G4205" s="288"/>
    </row>
    <row r="4206" spans="3:7" ht="15.75">
      <c r="C4206" s="31"/>
      <c r="D4206" s="34"/>
      <c r="E4206" s="32"/>
      <c r="F4206" s="36"/>
      <c r="G4206" s="288"/>
    </row>
    <row r="4207" spans="3:7" ht="15.75">
      <c r="C4207" s="31"/>
      <c r="D4207" s="34"/>
      <c r="E4207" s="32"/>
      <c r="F4207" s="36"/>
      <c r="G4207" s="288"/>
    </row>
    <row r="4208" spans="3:7" ht="15.75">
      <c r="C4208" s="31"/>
      <c r="D4208" s="34"/>
      <c r="E4208" s="32"/>
      <c r="F4208" s="36"/>
      <c r="G4208" s="288"/>
    </row>
    <row r="4209" spans="3:7" ht="15.75">
      <c r="C4209" s="31"/>
      <c r="D4209" s="34"/>
      <c r="E4209" s="32"/>
      <c r="F4209" s="36"/>
      <c r="G4209" s="288"/>
    </row>
    <row r="4210" spans="3:7" ht="15.75">
      <c r="C4210" s="31"/>
      <c r="D4210" s="34"/>
      <c r="E4210" s="32"/>
      <c r="F4210" s="36"/>
      <c r="G4210" s="288"/>
    </row>
    <row r="4211" spans="3:7" ht="15.75">
      <c r="C4211" s="31"/>
      <c r="D4211" s="34"/>
      <c r="E4211" s="32"/>
      <c r="F4211" s="36"/>
      <c r="G4211" s="288"/>
    </row>
    <row r="4212" spans="3:7" ht="15.75">
      <c r="C4212" s="31"/>
      <c r="D4212" s="34"/>
      <c r="E4212" s="32"/>
      <c r="F4212" s="36"/>
      <c r="G4212" s="288"/>
    </row>
    <row r="4213" spans="3:7" ht="15.75">
      <c r="C4213" s="31"/>
      <c r="D4213" s="34"/>
      <c r="E4213" s="32"/>
      <c r="F4213" s="36"/>
      <c r="G4213" s="288"/>
    </row>
    <row r="4214" spans="3:7" ht="15.75">
      <c r="C4214" s="31"/>
      <c r="D4214" s="34"/>
      <c r="E4214" s="32"/>
      <c r="F4214" s="36"/>
      <c r="G4214" s="288"/>
    </row>
    <row r="4215" spans="3:7" ht="15.75">
      <c r="C4215" s="31"/>
      <c r="D4215" s="34"/>
      <c r="E4215" s="32"/>
      <c r="F4215" s="36"/>
      <c r="G4215" s="288"/>
    </row>
    <row r="4216" spans="3:7" ht="15.75">
      <c r="C4216" s="31"/>
      <c r="D4216" s="34"/>
      <c r="E4216" s="32"/>
      <c r="F4216" s="36"/>
      <c r="G4216" s="288"/>
    </row>
    <row r="4217" spans="3:7" ht="15.75">
      <c r="C4217" s="31"/>
      <c r="D4217" s="34"/>
      <c r="E4217" s="32"/>
      <c r="F4217" s="36"/>
      <c r="G4217" s="288"/>
    </row>
    <row r="4218" spans="3:7" ht="15.75">
      <c r="C4218" s="31"/>
      <c r="D4218" s="34"/>
      <c r="E4218" s="32"/>
      <c r="F4218" s="36"/>
      <c r="G4218" s="288"/>
    </row>
    <row r="4219" spans="3:7" ht="15.75">
      <c r="C4219" s="31"/>
      <c r="D4219" s="34"/>
      <c r="E4219" s="32"/>
      <c r="F4219" s="36"/>
      <c r="G4219" s="288"/>
    </row>
    <row r="4220" spans="3:7" ht="15.75">
      <c r="C4220" s="31"/>
      <c r="D4220" s="34"/>
      <c r="E4220" s="32"/>
      <c r="F4220" s="36"/>
      <c r="G4220" s="288"/>
    </row>
    <row r="4221" spans="3:7" ht="15.75">
      <c r="C4221" s="31"/>
      <c r="D4221" s="34"/>
      <c r="E4221" s="32"/>
      <c r="F4221" s="36"/>
      <c r="G4221" s="288"/>
    </row>
    <row r="4222" spans="3:7" ht="15.75">
      <c r="C4222" s="31"/>
      <c r="D4222" s="34"/>
      <c r="E4222" s="32"/>
      <c r="F4222" s="36"/>
      <c r="G4222" s="288"/>
    </row>
    <row r="4223" spans="3:7" ht="15.75">
      <c r="C4223" s="31"/>
      <c r="D4223" s="34"/>
      <c r="E4223" s="32"/>
      <c r="F4223" s="36"/>
      <c r="G4223" s="288"/>
    </row>
    <row r="4224" spans="3:7" ht="15.75">
      <c r="C4224" s="31"/>
      <c r="D4224" s="34"/>
      <c r="E4224" s="32"/>
      <c r="F4224" s="36"/>
      <c r="G4224" s="288"/>
    </row>
    <row r="4225" spans="3:7" ht="15.75">
      <c r="C4225" s="31"/>
      <c r="D4225" s="34"/>
      <c r="E4225" s="32"/>
      <c r="F4225" s="36"/>
      <c r="G4225" s="288"/>
    </row>
    <row r="4226" spans="3:7" ht="15.75">
      <c r="C4226" s="31"/>
      <c r="D4226" s="34"/>
      <c r="E4226" s="32"/>
      <c r="F4226" s="36"/>
      <c r="G4226" s="288"/>
    </row>
    <row r="4227" spans="3:7" ht="15.75">
      <c r="C4227" s="31"/>
      <c r="D4227" s="34"/>
      <c r="E4227" s="32"/>
      <c r="F4227" s="36"/>
      <c r="G4227" s="288"/>
    </row>
    <row r="4228" spans="3:7" ht="15.75">
      <c r="C4228" s="31"/>
      <c r="D4228" s="34"/>
      <c r="E4228" s="32"/>
      <c r="F4228" s="36"/>
      <c r="G4228" s="288"/>
    </row>
    <row r="4229" spans="3:7" ht="15.75">
      <c r="C4229" s="31"/>
      <c r="D4229" s="34"/>
      <c r="E4229" s="32"/>
      <c r="F4229" s="36"/>
      <c r="G4229" s="288"/>
    </row>
    <row r="4230" spans="3:7" ht="15.75">
      <c r="C4230" s="31"/>
      <c r="D4230" s="34"/>
      <c r="E4230" s="32"/>
      <c r="F4230" s="36"/>
      <c r="G4230" s="288"/>
    </row>
    <row r="4231" spans="3:7" ht="15.75">
      <c r="C4231" s="31"/>
      <c r="D4231" s="34"/>
      <c r="E4231" s="32"/>
      <c r="F4231" s="36"/>
      <c r="G4231" s="288"/>
    </row>
    <row r="4232" spans="3:7" ht="15.75">
      <c r="C4232" s="31"/>
      <c r="D4232" s="34"/>
      <c r="E4232" s="32"/>
      <c r="F4232" s="36"/>
      <c r="G4232" s="288"/>
    </row>
    <row r="4233" spans="3:7" ht="15.75">
      <c r="C4233" s="31"/>
      <c r="D4233" s="34"/>
      <c r="E4233" s="32"/>
      <c r="F4233" s="36"/>
      <c r="G4233" s="288"/>
    </row>
    <row r="4234" spans="3:7" ht="15.75">
      <c r="C4234" s="31"/>
      <c r="D4234" s="34"/>
      <c r="E4234" s="32"/>
      <c r="F4234" s="36"/>
      <c r="G4234" s="288"/>
    </row>
    <row r="4235" spans="3:7" ht="15.75">
      <c r="C4235" s="31"/>
      <c r="D4235" s="34"/>
      <c r="E4235" s="32"/>
      <c r="F4235" s="36"/>
      <c r="G4235" s="288"/>
    </row>
    <row r="4236" spans="3:7" ht="15.75">
      <c r="C4236" s="31"/>
      <c r="D4236" s="34"/>
      <c r="E4236" s="32"/>
      <c r="F4236" s="36"/>
      <c r="G4236" s="288"/>
    </row>
    <row r="4237" spans="3:7" ht="15.75">
      <c r="C4237" s="31"/>
      <c r="D4237" s="34"/>
      <c r="E4237" s="32"/>
      <c r="F4237" s="36"/>
      <c r="G4237" s="288"/>
    </row>
    <row r="4238" spans="3:7" ht="15.75">
      <c r="C4238" s="31"/>
      <c r="D4238" s="34"/>
      <c r="E4238" s="32"/>
      <c r="F4238" s="36"/>
      <c r="G4238" s="288"/>
    </row>
    <row r="4239" spans="3:7" ht="15.75">
      <c r="C4239" s="31"/>
      <c r="D4239" s="34"/>
      <c r="E4239" s="32"/>
      <c r="F4239" s="36"/>
      <c r="G4239" s="288"/>
    </row>
    <row r="4240" spans="3:7" ht="15.75">
      <c r="C4240" s="31"/>
      <c r="D4240" s="34"/>
      <c r="E4240" s="32"/>
      <c r="F4240" s="36"/>
      <c r="G4240" s="288"/>
    </row>
    <row r="4241" spans="3:7" ht="15.75">
      <c r="C4241" s="31"/>
      <c r="D4241" s="34"/>
      <c r="E4241" s="32"/>
      <c r="F4241" s="36"/>
      <c r="G4241" s="288"/>
    </row>
    <row r="4242" spans="3:7" ht="15.75">
      <c r="C4242" s="31"/>
      <c r="D4242" s="34"/>
      <c r="E4242" s="32"/>
      <c r="F4242" s="36"/>
      <c r="G4242" s="288"/>
    </row>
    <row r="4243" spans="3:7" ht="15.75">
      <c r="C4243" s="31"/>
      <c r="D4243" s="34"/>
      <c r="E4243" s="32"/>
      <c r="F4243" s="36"/>
      <c r="G4243" s="288"/>
    </row>
    <row r="4244" spans="3:7" ht="15.75">
      <c r="C4244" s="31"/>
      <c r="D4244" s="34"/>
      <c r="E4244" s="32"/>
      <c r="F4244" s="36"/>
      <c r="G4244" s="288"/>
    </row>
    <row r="4245" spans="3:7" ht="15.75">
      <c r="C4245" s="31"/>
      <c r="D4245" s="34"/>
      <c r="E4245" s="32"/>
      <c r="F4245" s="36"/>
      <c r="G4245" s="288"/>
    </row>
    <row r="4246" spans="3:7" ht="15.75">
      <c r="C4246" s="31"/>
      <c r="D4246" s="34"/>
      <c r="E4246" s="32"/>
      <c r="F4246" s="36"/>
      <c r="G4246" s="288"/>
    </row>
    <row r="4247" spans="3:7" ht="15.75">
      <c r="C4247" s="31"/>
      <c r="D4247" s="34"/>
      <c r="E4247" s="32"/>
      <c r="F4247" s="36"/>
      <c r="G4247" s="288"/>
    </row>
    <row r="4248" spans="3:7" ht="15.75">
      <c r="C4248" s="31"/>
      <c r="D4248" s="34"/>
      <c r="E4248" s="32"/>
      <c r="F4248" s="36"/>
      <c r="G4248" s="288"/>
    </row>
    <row r="4249" spans="3:7" ht="15.75">
      <c r="C4249" s="31"/>
      <c r="D4249" s="34"/>
      <c r="E4249" s="32"/>
      <c r="F4249" s="36"/>
      <c r="G4249" s="288"/>
    </row>
    <row r="4250" spans="3:7" ht="15.75">
      <c r="C4250" s="31"/>
      <c r="D4250" s="34"/>
      <c r="E4250" s="32"/>
      <c r="F4250" s="36"/>
      <c r="G4250" s="288"/>
    </row>
    <row r="4251" spans="3:7" ht="15.75">
      <c r="C4251" s="31"/>
      <c r="D4251" s="34"/>
      <c r="E4251" s="32"/>
      <c r="F4251" s="36"/>
      <c r="G4251" s="288"/>
    </row>
    <row r="4252" spans="3:7" ht="15.75">
      <c r="C4252" s="31"/>
      <c r="D4252" s="34"/>
      <c r="E4252" s="32"/>
      <c r="F4252" s="36"/>
      <c r="G4252" s="288"/>
    </row>
    <row r="4253" spans="3:7" ht="15.75">
      <c r="C4253" s="31"/>
      <c r="D4253" s="34"/>
      <c r="E4253" s="32"/>
      <c r="F4253" s="36"/>
      <c r="G4253" s="288"/>
    </row>
    <row r="4254" spans="3:7" ht="15.75">
      <c r="C4254" s="31"/>
      <c r="D4254" s="34"/>
      <c r="E4254" s="32"/>
      <c r="F4254" s="36"/>
      <c r="G4254" s="288"/>
    </row>
    <row r="4255" spans="3:7" ht="15.75">
      <c r="C4255" s="31"/>
      <c r="D4255" s="34"/>
      <c r="E4255" s="32"/>
      <c r="F4255" s="36"/>
      <c r="G4255" s="288"/>
    </row>
    <row r="4256" spans="3:7" ht="15.75">
      <c r="C4256" s="31"/>
      <c r="D4256" s="34"/>
      <c r="E4256" s="32"/>
      <c r="F4256" s="36"/>
      <c r="G4256" s="288"/>
    </row>
    <row r="4257" spans="3:7" ht="15.75">
      <c r="C4257" s="31"/>
      <c r="D4257" s="34"/>
      <c r="E4257" s="32"/>
      <c r="F4257" s="36"/>
      <c r="G4257" s="288"/>
    </row>
    <row r="4258" spans="3:7" ht="15.75">
      <c r="C4258" s="31"/>
      <c r="D4258" s="34"/>
      <c r="E4258" s="32"/>
      <c r="F4258" s="36"/>
      <c r="G4258" s="288"/>
    </row>
    <row r="4259" spans="3:7" ht="15.75">
      <c r="C4259" s="31"/>
      <c r="D4259" s="34"/>
      <c r="E4259" s="32"/>
      <c r="F4259" s="36"/>
      <c r="G4259" s="288"/>
    </row>
    <row r="4260" spans="3:7" ht="15.75">
      <c r="C4260" s="31"/>
      <c r="D4260" s="34"/>
      <c r="E4260" s="32"/>
      <c r="F4260" s="36"/>
      <c r="G4260" s="288"/>
    </row>
    <row r="4261" spans="3:7" ht="15.75">
      <c r="C4261" s="31"/>
      <c r="D4261" s="34"/>
      <c r="E4261" s="32"/>
      <c r="F4261" s="36"/>
      <c r="G4261" s="288"/>
    </row>
    <row r="4262" spans="3:7" ht="15.75">
      <c r="C4262" s="31"/>
      <c r="D4262" s="34"/>
      <c r="E4262" s="32"/>
      <c r="F4262" s="36"/>
      <c r="G4262" s="288"/>
    </row>
    <row r="4263" spans="3:7" ht="15.75">
      <c r="C4263" s="31"/>
      <c r="D4263" s="34"/>
      <c r="E4263" s="32"/>
      <c r="F4263" s="36"/>
      <c r="G4263" s="288"/>
    </row>
    <row r="4264" spans="3:7" ht="15.75">
      <c r="C4264" s="31"/>
      <c r="D4264" s="34"/>
      <c r="E4264" s="32"/>
      <c r="F4264" s="36"/>
      <c r="G4264" s="288"/>
    </row>
    <row r="4265" spans="3:7" ht="15.75">
      <c r="C4265" s="31"/>
      <c r="D4265" s="34"/>
      <c r="E4265" s="32"/>
      <c r="F4265" s="36"/>
      <c r="G4265" s="288"/>
    </row>
    <row r="4266" spans="3:7" ht="15.75">
      <c r="C4266" s="31"/>
      <c r="D4266" s="34"/>
      <c r="E4266" s="32"/>
      <c r="F4266" s="36"/>
      <c r="G4266" s="288"/>
    </row>
    <row r="4267" spans="3:7" ht="15.75">
      <c r="C4267" s="31"/>
      <c r="D4267" s="34"/>
      <c r="E4267" s="32"/>
      <c r="F4267" s="36"/>
      <c r="G4267" s="288"/>
    </row>
    <row r="4268" spans="3:7" ht="15.75">
      <c r="C4268" s="31"/>
      <c r="D4268" s="34"/>
      <c r="E4268" s="32"/>
      <c r="F4268" s="36"/>
      <c r="G4268" s="288"/>
    </row>
    <row r="4269" spans="3:7" ht="15.75">
      <c r="C4269" s="31"/>
      <c r="D4269" s="34"/>
      <c r="E4269" s="32"/>
      <c r="F4269" s="36"/>
      <c r="G4269" s="288"/>
    </row>
    <row r="4270" spans="3:7" ht="15.75">
      <c r="C4270" s="31"/>
      <c r="D4270" s="34"/>
      <c r="E4270" s="32"/>
      <c r="F4270" s="36"/>
      <c r="G4270" s="288"/>
    </row>
    <row r="4271" spans="3:7" ht="15.75">
      <c r="C4271" s="31"/>
      <c r="D4271" s="34"/>
      <c r="E4271" s="32"/>
      <c r="F4271" s="36"/>
      <c r="G4271" s="288"/>
    </row>
    <row r="4272" spans="3:7" ht="15.75">
      <c r="C4272" s="31"/>
      <c r="D4272" s="34"/>
      <c r="E4272" s="32"/>
      <c r="F4272" s="36"/>
      <c r="G4272" s="288"/>
    </row>
    <row r="4273" spans="3:7" ht="15.75">
      <c r="C4273" s="31"/>
      <c r="D4273" s="34"/>
      <c r="E4273" s="32"/>
      <c r="F4273" s="36"/>
      <c r="G4273" s="288"/>
    </row>
    <row r="4274" spans="3:7" ht="15.75">
      <c r="C4274" s="31"/>
      <c r="D4274" s="34"/>
      <c r="E4274" s="32"/>
      <c r="F4274" s="36"/>
      <c r="G4274" s="288"/>
    </row>
    <row r="4275" spans="3:7" ht="15.75">
      <c r="C4275" s="31"/>
      <c r="D4275" s="34"/>
      <c r="E4275" s="32"/>
      <c r="F4275" s="36"/>
      <c r="G4275" s="288"/>
    </row>
    <row r="4276" spans="3:7" ht="15.75">
      <c r="C4276" s="31"/>
      <c r="D4276" s="34"/>
      <c r="E4276" s="32"/>
      <c r="F4276" s="36"/>
      <c r="G4276" s="288"/>
    </row>
    <row r="4277" spans="3:7" ht="15.75">
      <c r="C4277" s="31"/>
      <c r="D4277" s="34"/>
      <c r="E4277" s="32"/>
      <c r="F4277" s="36"/>
      <c r="G4277" s="288"/>
    </row>
    <row r="4278" spans="3:7" ht="15.75">
      <c r="C4278" s="31"/>
      <c r="D4278" s="34"/>
      <c r="E4278" s="32"/>
      <c r="F4278" s="36"/>
      <c r="G4278" s="288"/>
    </row>
    <row r="4279" spans="3:7" ht="15.75">
      <c r="C4279" s="31"/>
      <c r="D4279" s="34"/>
      <c r="E4279" s="32"/>
      <c r="F4279" s="36"/>
      <c r="G4279" s="288"/>
    </row>
    <row r="4280" spans="3:7" ht="15.75">
      <c r="C4280" s="31"/>
      <c r="D4280" s="34"/>
      <c r="E4280" s="32"/>
      <c r="F4280" s="36"/>
      <c r="G4280" s="288"/>
    </row>
    <row r="4281" spans="3:7" ht="15.75">
      <c r="C4281" s="31"/>
      <c r="D4281" s="34"/>
      <c r="E4281" s="32"/>
      <c r="F4281" s="36"/>
      <c r="G4281" s="288"/>
    </row>
    <row r="4282" spans="3:7" ht="15.75">
      <c r="C4282" s="31"/>
      <c r="D4282" s="34"/>
      <c r="E4282" s="32"/>
      <c r="F4282" s="36"/>
      <c r="G4282" s="288"/>
    </row>
    <row r="4283" spans="3:7" ht="15.75">
      <c r="C4283" s="31"/>
      <c r="D4283" s="34"/>
      <c r="E4283" s="32"/>
      <c r="F4283" s="36"/>
      <c r="G4283" s="288"/>
    </row>
    <row r="4284" spans="3:7" ht="15.75">
      <c r="C4284" s="31"/>
      <c r="D4284" s="34"/>
      <c r="E4284" s="32"/>
      <c r="F4284" s="36"/>
      <c r="G4284" s="288"/>
    </row>
    <row r="4285" spans="3:7" ht="15.75">
      <c r="C4285" s="31"/>
      <c r="D4285" s="34"/>
      <c r="E4285" s="32"/>
      <c r="F4285" s="36"/>
      <c r="G4285" s="288"/>
    </row>
    <row r="4286" spans="3:7" ht="15.75">
      <c r="C4286" s="31"/>
      <c r="D4286" s="34"/>
      <c r="E4286" s="32"/>
      <c r="F4286" s="36"/>
      <c r="G4286" s="288"/>
    </row>
    <row r="4287" spans="3:7" ht="15.75">
      <c r="C4287" s="31"/>
      <c r="D4287" s="34"/>
      <c r="E4287" s="32"/>
      <c r="F4287" s="36"/>
      <c r="G4287" s="288"/>
    </row>
    <row r="4288" spans="3:7" ht="15.75">
      <c r="C4288" s="31"/>
      <c r="D4288" s="34"/>
      <c r="E4288" s="32"/>
      <c r="F4288" s="36"/>
      <c r="G4288" s="288"/>
    </row>
    <row r="4289" spans="3:7" ht="15.75">
      <c r="C4289" s="31"/>
      <c r="D4289" s="34"/>
      <c r="E4289" s="32"/>
      <c r="F4289" s="36"/>
      <c r="G4289" s="288"/>
    </row>
    <row r="4290" spans="3:7" ht="15.75">
      <c r="C4290" s="31"/>
      <c r="D4290" s="34"/>
      <c r="E4290" s="32"/>
      <c r="F4290" s="36"/>
      <c r="G4290" s="288"/>
    </row>
    <row r="4291" spans="3:7" ht="15.75">
      <c r="C4291" s="31"/>
      <c r="D4291" s="34"/>
      <c r="E4291" s="32"/>
      <c r="F4291" s="36"/>
      <c r="G4291" s="288"/>
    </row>
    <row r="4292" spans="3:7" ht="15.75">
      <c r="C4292" s="31"/>
      <c r="D4292" s="34"/>
      <c r="E4292" s="32"/>
      <c r="F4292" s="36"/>
      <c r="G4292" s="288"/>
    </row>
    <row r="4293" spans="3:7" ht="15.75">
      <c r="C4293" s="31"/>
      <c r="D4293" s="34"/>
      <c r="E4293" s="32"/>
      <c r="F4293" s="36"/>
      <c r="G4293" s="288"/>
    </row>
    <row r="4294" spans="3:7" ht="15.75">
      <c r="C4294" s="31"/>
      <c r="D4294" s="34"/>
      <c r="E4294" s="32"/>
      <c r="F4294" s="36"/>
      <c r="G4294" s="288"/>
    </row>
    <row r="4295" spans="3:7" ht="15.75">
      <c r="C4295" s="31"/>
      <c r="D4295" s="34"/>
      <c r="E4295" s="32"/>
      <c r="F4295" s="36"/>
      <c r="G4295" s="288"/>
    </row>
    <row r="4296" spans="3:7" ht="15.75">
      <c r="C4296" s="31"/>
      <c r="D4296" s="34"/>
      <c r="E4296" s="32"/>
      <c r="F4296" s="36"/>
      <c r="G4296" s="288"/>
    </row>
    <row r="4297" spans="3:7" ht="15.75">
      <c r="C4297" s="31"/>
      <c r="D4297" s="34"/>
      <c r="E4297" s="32"/>
      <c r="F4297" s="36"/>
      <c r="G4297" s="288"/>
    </row>
    <row r="4298" spans="3:7" ht="15.75">
      <c r="C4298" s="31"/>
      <c r="D4298" s="34"/>
      <c r="E4298" s="32"/>
      <c r="F4298" s="36"/>
      <c r="G4298" s="288"/>
    </row>
    <row r="4299" spans="3:7" ht="15.75">
      <c r="C4299" s="31"/>
      <c r="D4299" s="34"/>
      <c r="E4299" s="32"/>
      <c r="F4299" s="36"/>
      <c r="G4299" s="288"/>
    </row>
    <row r="4300" spans="3:7" ht="15.75">
      <c r="C4300" s="31"/>
      <c r="D4300" s="34"/>
      <c r="E4300" s="32"/>
      <c r="F4300" s="36"/>
      <c r="G4300" s="288"/>
    </row>
    <row r="4301" spans="3:7" ht="15.75">
      <c r="C4301" s="31"/>
      <c r="D4301" s="34"/>
      <c r="E4301" s="32"/>
      <c r="F4301" s="36"/>
      <c r="G4301" s="288"/>
    </row>
    <row r="4302" spans="3:7" ht="15.75">
      <c r="C4302" s="31"/>
      <c r="D4302" s="34"/>
      <c r="E4302" s="32"/>
      <c r="F4302" s="36"/>
      <c r="G4302" s="288"/>
    </row>
    <row r="4303" spans="3:7" ht="15.75">
      <c r="C4303" s="31"/>
      <c r="D4303" s="34"/>
      <c r="E4303" s="32"/>
      <c r="F4303" s="36"/>
      <c r="G4303" s="288"/>
    </row>
    <row r="4304" spans="3:7" ht="15.75">
      <c r="C4304" s="31"/>
      <c r="D4304" s="34"/>
      <c r="E4304" s="32"/>
      <c r="F4304" s="36"/>
      <c r="G4304" s="288"/>
    </row>
    <row r="4305" spans="3:7" ht="15.75">
      <c r="C4305" s="31"/>
      <c r="D4305" s="34"/>
      <c r="E4305" s="32"/>
      <c r="F4305" s="36"/>
      <c r="G4305" s="288"/>
    </row>
    <row r="4306" spans="3:7" ht="15.75">
      <c r="C4306" s="31"/>
      <c r="D4306" s="34"/>
      <c r="E4306" s="32"/>
      <c r="F4306" s="36"/>
      <c r="G4306" s="288"/>
    </row>
    <row r="4307" spans="3:7" ht="15.75">
      <c r="C4307" s="31"/>
      <c r="D4307" s="34"/>
      <c r="E4307" s="32"/>
      <c r="F4307" s="36"/>
      <c r="G4307" s="288"/>
    </row>
    <row r="4308" spans="3:7" ht="15.75">
      <c r="C4308" s="31"/>
      <c r="D4308" s="34"/>
      <c r="E4308" s="32"/>
      <c r="F4308" s="36"/>
      <c r="G4308" s="288"/>
    </row>
    <row r="4309" spans="3:7" ht="15.75">
      <c r="C4309" s="31"/>
      <c r="D4309" s="34"/>
      <c r="E4309" s="32"/>
      <c r="F4309" s="36"/>
      <c r="G4309" s="288"/>
    </row>
    <row r="4310" spans="3:7" ht="15.75">
      <c r="C4310" s="31"/>
      <c r="D4310" s="34"/>
      <c r="E4310" s="32"/>
      <c r="F4310" s="36"/>
      <c r="G4310" s="288"/>
    </row>
    <row r="4311" spans="3:7" ht="15.75">
      <c r="C4311" s="31"/>
      <c r="D4311" s="34"/>
      <c r="E4311" s="32"/>
      <c r="F4311" s="36"/>
      <c r="G4311" s="288"/>
    </row>
    <row r="4312" spans="3:7" ht="15.75">
      <c r="C4312" s="31"/>
      <c r="D4312" s="34"/>
      <c r="E4312" s="32"/>
      <c r="F4312" s="36"/>
      <c r="G4312" s="288"/>
    </row>
    <row r="4313" spans="3:7" ht="15.75">
      <c r="C4313" s="31"/>
      <c r="D4313" s="34"/>
      <c r="E4313" s="32"/>
      <c r="F4313" s="36"/>
      <c r="G4313" s="288"/>
    </row>
    <row r="4314" spans="3:7" ht="15.75">
      <c r="C4314" s="31"/>
      <c r="D4314" s="34"/>
      <c r="E4314" s="32"/>
      <c r="F4314" s="36"/>
      <c r="G4314" s="288"/>
    </row>
    <row r="4315" spans="3:7" ht="15.75">
      <c r="C4315" s="31"/>
      <c r="D4315" s="34"/>
      <c r="E4315" s="32"/>
      <c r="F4315" s="36"/>
      <c r="G4315" s="288"/>
    </row>
    <row r="4316" spans="3:7" ht="15.75">
      <c r="C4316" s="31"/>
      <c r="D4316" s="34"/>
      <c r="E4316" s="32"/>
      <c r="F4316" s="36"/>
      <c r="G4316" s="288"/>
    </row>
    <row r="4317" spans="3:7" ht="15.75">
      <c r="C4317" s="31"/>
      <c r="D4317" s="34"/>
      <c r="E4317" s="32"/>
      <c r="F4317" s="36"/>
      <c r="G4317" s="288"/>
    </row>
    <row r="4318" spans="3:7" ht="15.75">
      <c r="C4318" s="31"/>
      <c r="D4318" s="34"/>
      <c r="E4318" s="32"/>
      <c r="F4318" s="36"/>
      <c r="G4318" s="288"/>
    </row>
    <row r="4319" spans="3:7" ht="15.75">
      <c r="C4319" s="31"/>
      <c r="D4319" s="34"/>
      <c r="E4319" s="32"/>
      <c r="F4319" s="36"/>
      <c r="G4319" s="288"/>
    </row>
    <row r="4320" spans="3:7" ht="15.75">
      <c r="C4320" s="31"/>
      <c r="D4320" s="34"/>
      <c r="E4320" s="32"/>
      <c r="F4320" s="36"/>
      <c r="G4320" s="288"/>
    </row>
    <row r="4321" spans="3:7" ht="15.75">
      <c r="C4321" s="31"/>
      <c r="D4321" s="34"/>
      <c r="E4321" s="32"/>
      <c r="F4321" s="36"/>
      <c r="G4321" s="288"/>
    </row>
    <row r="4322" spans="3:7" ht="15.75">
      <c r="C4322" s="31"/>
      <c r="D4322" s="34"/>
      <c r="E4322" s="32"/>
      <c r="F4322" s="36"/>
      <c r="G4322" s="288"/>
    </row>
    <row r="4323" spans="3:7" ht="15.75">
      <c r="C4323" s="31"/>
      <c r="D4323" s="34"/>
      <c r="E4323" s="32"/>
      <c r="F4323" s="36"/>
      <c r="G4323" s="288"/>
    </row>
    <row r="4324" spans="3:7" ht="15.75">
      <c r="C4324" s="31"/>
      <c r="D4324" s="34"/>
      <c r="E4324" s="32"/>
      <c r="F4324" s="36"/>
      <c r="G4324" s="288"/>
    </row>
    <row r="4325" spans="3:7" ht="15.75">
      <c r="C4325" s="31"/>
      <c r="D4325" s="34"/>
      <c r="E4325" s="32"/>
      <c r="F4325" s="36"/>
      <c r="G4325" s="288"/>
    </row>
    <row r="4326" spans="3:7" ht="15.75">
      <c r="C4326" s="31"/>
      <c r="D4326" s="34"/>
      <c r="E4326" s="32"/>
      <c r="F4326" s="36"/>
      <c r="G4326" s="288"/>
    </row>
    <row r="4327" spans="3:7" ht="15.75">
      <c r="C4327" s="31"/>
      <c r="D4327" s="34"/>
      <c r="E4327" s="32"/>
      <c r="F4327" s="36"/>
      <c r="G4327" s="288"/>
    </row>
    <row r="4328" spans="3:7" ht="15.75">
      <c r="C4328" s="31"/>
      <c r="D4328" s="34"/>
      <c r="E4328" s="32"/>
      <c r="F4328" s="36"/>
      <c r="G4328" s="288"/>
    </row>
    <row r="4329" spans="3:7" ht="15.75">
      <c r="C4329" s="31"/>
      <c r="D4329" s="34"/>
      <c r="E4329" s="32"/>
      <c r="F4329" s="36"/>
      <c r="G4329" s="288"/>
    </row>
    <row r="4330" spans="3:7" ht="15.75">
      <c r="C4330" s="31"/>
      <c r="D4330" s="34"/>
      <c r="E4330" s="32"/>
      <c r="F4330" s="36"/>
      <c r="G4330" s="288"/>
    </row>
    <row r="4331" spans="3:7" ht="15.75">
      <c r="C4331" s="31"/>
      <c r="D4331" s="34"/>
      <c r="E4331" s="32"/>
      <c r="F4331" s="36"/>
      <c r="G4331" s="288"/>
    </row>
    <row r="4332" spans="3:7" ht="15.75">
      <c r="C4332" s="31"/>
      <c r="D4332" s="34"/>
      <c r="E4332" s="32"/>
      <c r="F4332" s="36"/>
      <c r="G4332" s="288"/>
    </row>
    <row r="4333" spans="3:7" ht="15.75">
      <c r="C4333" s="31"/>
      <c r="D4333" s="34"/>
      <c r="E4333" s="32"/>
      <c r="F4333" s="36"/>
      <c r="G4333" s="288"/>
    </row>
    <row r="4334" spans="3:7" ht="15.75">
      <c r="C4334" s="31"/>
      <c r="D4334" s="34"/>
      <c r="E4334" s="32"/>
      <c r="F4334" s="36"/>
      <c r="G4334" s="288"/>
    </row>
    <row r="4335" spans="3:7" ht="15.75">
      <c r="C4335" s="31"/>
      <c r="D4335" s="34"/>
      <c r="E4335" s="32"/>
      <c r="F4335" s="36"/>
      <c r="G4335" s="288"/>
    </row>
    <row r="4336" spans="3:7" ht="15.75">
      <c r="C4336" s="31"/>
      <c r="D4336" s="34"/>
      <c r="E4336" s="32"/>
      <c r="F4336" s="36"/>
      <c r="G4336" s="288"/>
    </row>
    <row r="4337" spans="3:7" ht="15.75">
      <c r="C4337" s="31"/>
      <c r="D4337" s="34"/>
      <c r="E4337" s="32"/>
      <c r="F4337" s="36"/>
      <c r="G4337" s="288"/>
    </row>
    <row r="4338" spans="3:7" ht="15.75">
      <c r="C4338" s="31"/>
      <c r="D4338" s="34"/>
      <c r="E4338" s="32"/>
      <c r="F4338" s="36"/>
      <c r="G4338" s="288"/>
    </row>
    <row r="4339" spans="3:7" ht="15.75">
      <c r="C4339" s="31"/>
      <c r="D4339" s="34"/>
      <c r="E4339" s="32"/>
      <c r="F4339" s="36"/>
      <c r="G4339" s="288"/>
    </row>
    <row r="4340" spans="3:7" ht="15.75">
      <c r="C4340" s="31"/>
      <c r="D4340" s="34"/>
      <c r="E4340" s="32"/>
      <c r="F4340" s="36"/>
      <c r="G4340" s="288"/>
    </row>
    <row r="4341" spans="3:7" ht="15.75">
      <c r="C4341" s="31"/>
      <c r="D4341" s="34"/>
      <c r="E4341" s="32"/>
      <c r="F4341" s="36"/>
      <c r="G4341" s="288"/>
    </row>
    <row r="4342" spans="3:7" ht="15.75">
      <c r="C4342" s="31"/>
      <c r="D4342" s="34"/>
      <c r="E4342" s="32"/>
      <c r="F4342" s="36"/>
      <c r="G4342" s="288"/>
    </row>
    <row r="4343" spans="3:7" ht="15.75">
      <c r="C4343" s="31"/>
      <c r="D4343" s="34"/>
      <c r="E4343" s="32"/>
      <c r="F4343" s="36"/>
      <c r="G4343" s="288"/>
    </row>
    <row r="4344" spans="3:7" ht="15.75">
      <c r="C4344" s="31"/>
      <c r="D4344" s="34"/>
      <c r="E4344" s="32"/>
      <c r="F4344" s="36"/>
      <c r="G4344" s="288"/>
    </row>
    <row r="4345" spans="3:7" ht="15.75">
      <c r="C4345" s="31"/>
      <c r="D4345" s="34"/>
      <c r="E4345" s="32"/>
      <c r="F4345" s="36"/>
      <c r="G4345" s="288"/>
    </row>
    <row r="4346" spans="3:7" ht="15.75">
      <c r="C4346" s="31"/>
      <c r="D4346" s="34"/>
      <c r="E4346" s="32"/>
      <c r="F4346" s="36"/>
      <c r="G4346" s="288"/>
    </row>
    <row r="4347" spans="3:7" ht="15.75">
      <c r="C4347" s="31"/>
      <c r="D4347" s="34"/>
      <c r="E4347" s="32"/>
      <c r="F4347" s="36"/>
      <c r="G4347" s="288"/>
    </row>
    <row r="4348" spans="3:7" ht="15.75">
      <c r="C4348" s="31"/>
      <c r="D4348" s="34"/>
      <c r="E4348" s="32"/>
      <c r="F4348" s="36"/>
      <c r="G4348" s="288"/>
    </row>
    <row r="4349" spans="3:7" ht="15.75">
      <c r="C4349" s="31"/>
      <c r="D4349" s="34"/>
      <c r="E4349" s="32"/>
      <c r="F4349" s="36"/>
      <c r="G4349" s="288"/>
    </row>
    <row r="4350" spans="3:7" ht="15.75">
      <c r="C4350" s="31"/>
      <c r="D4350" s="34"/>
      <c r="E4350" s="32"/>
      <c r="F4350" s="36"/>
      <c r="G4350" s="288"/>
    </row>
    <row r="4351" spans="3:7" ht="15.75">
      <c r="C4351" s="31"/>
      <c r="D4351" s="34"/>
      <c r="E4351" s="32"/>
      <c r="F4351" s="36"/>
      <c r="G4351" s="288"/>
    </row>
    <row r="4352" spans="3:7" ht="15.75">
      <c r="C4352" s="31"/>
      <c r="D4352" s="34"/>
      <c r="E4352" s="32"/>
      <c r="F4352" s="36"/>
      <c r="G4352" s="288"/>
    </row>
    <row r="4353" spans="3:7" ht="15.75">
      <c r="C4353" s="31"/>
      <c r="D4353" s="34"/>
      <c r="E4353" s="32"/>
      <c r="F4353" s="36"/>
      <c r="G4353" s="288"/>
    </row>
    <row r="4354" spans="3:7" ht="15.75">
      <c r="C4354" s="31"/>
      <c r="D4354" s="34"/>
      <c r="E4354" s="32"/>
      <c r="F4354" s="36"/>
      <c r="G4354" s="288"/>
    </row>
    <row r="4355" spans="3:7" ht="15.75">
      <c r="C4355" s="31"/>
      <c r="D4355" s="34"/>
      <c r="E4355" s="32"/>
      <c r="F4355" s="36"/>
      <c r="G4355" s="288"/>
    </row>
    <row r="4356" spans="3:7" ht="15.75">
      <c r="C4356" s="31"/>
      <c r="D4356" s="34"/>
      <c r="E4356" s="32"/>
      <c r="F4356" s="36"/>
      <c r="G4356" s="288"/>
    </row>
    <row r="4357" spans="3:7" ht="15.75">
      <c r="C4357" s="31"/>
      <c r="D4357" s="34"/>
      <c r="E4357" s="32"/>
      <c r="F4357" s="36"/>
      <c r="G4357" s="288"/>
    </row>
    <row r="4358" spans="3:7" ht="15.75">
      <c r="C4358" s="31"/>
      <c r="D4358" s="34"/>
      <c r="E4358" s="32"/>
      <c r="F4358" s="36"/>
      <c r="G4358" s="288"/>
    </row>
    <row r="4359" spans="3:7" ht="15.75">
      <c r="C4359" s="31"/>
      <c r="D4359" s="34"/>
      <c r="E4359" s="32"/>
      <c r="F4359" s="36"/>
      <c r="G4359" s="288"/>
    </row>
    <row r="4360" spans="3:7" ht="15.75">
      <c r="C4360" s="31"/>
      <c r="D4360" s="34"/>
      <c r="E4360" s="32"/>
      <c r="F4360" s="36"/>
      <c r="G4360" s="288"/>
    </row>
    <row r="4361" spans="3:7" ht="15.75">
      <c r="C4361" s="31"/>
      <c r="D4361" s="34"/>
      <c r="E4361" s="32"/>
      <c r="F4361" s="36"/>
      <c r="G4361" s="288"/>
    </row>
    <row r="4362" spans="3:7" ht="15.75">
      <c r="C4362" s="31"/>
      <c r="D4362" s="34"/>
      <c r="E4362" s="32"/>
      <c r="F4362" s="36"/>
      <c r="G4362" s="288"/>
    </row>
    <row r="4363" spans="3:7" ht="15.75">
      <c r="C4363" s="31"/>
      <c r="D4363" s="34"/>
      <c r="E4363" s="32"/>
      <c r="F4363" s="36"/>
      <c r="G4363" s="288"/>
    </row>
    <row r="4364" spans="3:7" ht="15.75">
      <c r="C4364" s="31"/>
      <c r="D4364" s="34"/>
      <c r="E4364" s="32"/>
      <c r="F4364" s="36"/>
      <c r="G4364" s="288"/>
    </row>
    <row r="4365" spans="3:7" ht="15.75">
      <c r="C4365" s="31"/>
      <c r="D4365" s="34"/>
      <c r="E4365" s="32"/>
      <c r="F4365" s="36"/>
      <c r="G4365" s="288"/>
    </row>
    <row r="4366" spans="3:7" ht="15.75">
      <c r="C4366" s="31"/>
      <c r="D4366" s="34"/>
      <c r="E4366" s="32"/>
      <c r="F4366" s="36"/>
      <c r="G4366" s="288"/>
    </row>
    <row r="4367" spans="3:7" ht="15.75">
      <c r="C4367" s="31"/>
      <c r="D4367" s="34"/>
      <c r="E4367" s="32"/>
      <c r="F4367" s="36"/>
      <c r="G4367" s="288"/>
    </row>
    <row r="4368" spans="3:7" ht="15.75">
      <c r="C4368" s="31"/>
      <c r="D4368" s="34"/>
      <c r="E4368" s="32"/>
      <c r="F4368" s="36"/>
      <c r="G4368" s="288"/>
    </row>
    <row r="4369" spans="3:7" ht="15.75">
      <c r="C4369" s="31"/>
      <c r="D4369" s="34"/>
      <c r="E4369" s="32"/>
      <c r="F4369" s="36"/>
      <c r="G4369" s="288"/>
    </row>
    <row r="4370" spans="3:7" ht="15.75">
      <c r="C4370" s="31"/>
      <c r="D4370" s="34"/>
      <c r="E4370" s="32"/>
      <c r="F4370" s="36"/>
      <c r="G4370" s="288"/>
    </row>
    <row r="4371" spans="3:7" ht="15.75">
      <c r="C4371" s="31"/>
      <c r="D4371" s="34"/>
      <c r="E4371" s="32"/>
      <c r="F4371" s="36"/>
      <c r="G4371" s="288"/>
    </row>
    <row r="4372" spans="3:7" ht="15.75">
      <c r="C4372" s="31"/>
      <c r="D4372" s="34"/>
      <c r="E4372" s="32"/>
      <c r="F4372" s="36"/>
      <c r="G4372" s="288"/>
    </row>
    <row r="4373" spans="3:7" ht="15.75">
      <c r="C4373" s="31"/>
      <c r="D4373" s="34"/>
      <c r="E4373" s="32"/>
      <c r="F4373" s="36"/>
      <c r="G4373" s="288"/>
    </row>
    <row r="4374" spans="3:7" ht="15.75">
      <c r="C4374" s="31"/>
      <c r="D4374" s="34"/>
      <c r="E4374" s="32"/>
      <c r="F4374" s="36"/>
      <c r="G4374" s="288"/>
    </row>
    <row r="4375" spans="3:7" ht="15.75">
      <c r="C4375" s="31"/>
      <c r="D4375" s="34"/>
      <c r="E4375" s="32"/>
      <c r="F4375" s="36"/>
      <c r="G4375" s="288"/>
    </row>
    <row r="4376" spans="3:7" ht="15.75">
      <c r="C4376" s="31"/>
      <c r="D4376" s="34"/>
      <c r="E4376" s="32"/>
      <c r="F4376" s="36"/>
      <c r="G4376" s="288"/>
    </row>
    <row r="4377" spans="3:7" ht="15.75">
      <c r="C4377" s="31"/>
      <c r="D4377" s="34"/>
      <c r="E4377" s="32"/>
      <c r="F4377" s="36"/>
      <c r="G4377" s="288"/>
    </row>
    <row r="4378" spans="3:7" ht="15.75">
      <c r="C4378" s="31"/>
      <c r="D4378" s="34"/>
      <c r="E4378" s="32"/>
      <c r="F4378" s="36"/>
      <c r="G4378" s="288"/>
    </row>
    <row r="4379" spans="3:7" ht="15.75">
      <c r="C4379" s="31"/>
      <c r="D4379" s="34"/>
      <c r="E4379" s="32"/>
      <c r="F4379" s="36"/>
      <c r="G4379" s="288"/>
    </row>
    <row r="4380" spans="3:7" ht="15.75">
      <c r="C4380" s="31"/>
      <c r="D4380" s="34"/>
      <c r="E4380" s="32"/>
      <c r="F4380" s="36"/>
      <c r="G4380" s="288"/>
    </row>
    <row r="4381" spans="3:7" ht="15.75">
      <c r="C4381" s="31"/>
      <c r="D4381" s="34"/>
      <c r="E4381" s="32"/>
      <c r="F4381" s="36"/>
      <c r="G4381" s="288"/>
    </row>
    <row r="4382" spans="3:7" ht="15.75">
      <c r="C4382" s="31"/>
      <c r="D4382" s="34"/>
      <c r="E4382" s="32"/>
      <c r="F4382" s="36"/>
      <c r="G4382" s="288"/>
    </row>
    <row r="4383" spans="3:7" ht="15.75">
      <c r="C4383" s="31"/>
      <c r="D4383" s="34"/>
      <c r="E4383" s="32"/>
      <c r="F4383" s="36"/>
      <c r="G4383" s="288"/>
    </row>
    <row r="4384" spans="3:7" ht="15.75">
      <c r="C4384" s="31"/>
      <c r="D4384" s="34"/>
      <c r="E4384" s="32"/>
      <c r="F4384" s="36"/>
      <c r="G4384" s="288"/>
    </row>
    <row r="4385" spans="3:7" ht="15.75">
      <c r="C4385" s="31"/>
      <c r="D4385" s="34"/>
      <c r="E4385" s="32"/>
      <c r="F4385" s="36"/>
      <c r="G4385" s="288"/>
    </row>
    <row r="4386" spans="3:7" ht="15.75">
      <c r="C4386" s="31"/>
      <c r="D4386" s="34"/>
      <c r="E4386" s="32"/>
      <c r="F4386" s="36"/>
      <c r="G4386" s="288"/>
    </row>
    <row r="4387" spans="3:7" ht="15.75">
      <c r="C4387" s="31"/>
      <c r="D4387" s="34"/>
      <c r="E4387" s="32"/>
      <c r="F4387" s="36"/>
      <c r="G4387" s="288"/>
    </row>
    <row r="4388" spans="3:7" ht="15.75">
      <c r="C4388" s="31"/>
      <c r="D4388" s="34"/>
      <c r="E4388" s="32"/>
      <c r="F4388" s="36"/>
      <c r="G4388" s="288"/>
    </row>
    <row r="4389" spans="3:7" ht="15.75">
      <c r="C4389" s="31"/>
      <c r="D4389" s="34"/>
      <c r="E4389" s="32"/>
      <c r="F4389" s="36"/>
      <c r="G4389" s="288"/>
    </row>
    <row r="4390" spans="3:7" ht="15.75">
      <c r="C4390" s="31"/>
      <c r="D4390" s="34"/>
      <c r="E4390" s="32"/>
      <c r="F4390" s="36"/>
      <c r="G4390" s="288"/>
    </row>
    <row r="4391" spans="3:7" ht="15.75">
      <c r="C4391" s="31"/>
      <c r="D4391" s="34"/>
      <c r="E4391" s="32"/>
      <c r="F4391" s="36"/>
      <c r="G4391" s="288"/>
    </row>
    <row r="4392" spans="3:7" ht="15.75">
      <c r="C4392" s="31"/>
      <c r="D4392" s="34"/>
      <c r="E4392" s="32"/>
      <c r="F4392" s="36"/>
      <c r="G4392" s="288"/>
    </row>
    <row r="4393" spans="3:7" ht="15.75">
      <c r="C4393" s="31"/>
      <c r="D4393" s="34"/>
      <c r="E4393" s="32"/>
      <c r="F4393" s="36"/>
      <c r="G4393" s="288"/>
    </row>
    <row r="4394" spans="3:7" ht="15.75">
      <c r="C4394" s="31"/>
      <c r="D4394" s="34"/>
      <c r="E4394" s="32"/>
      <c r="F4394" s="36"/>
      <c r="G4394" s="288"/>
    </row>
    <row r="4395" spans="3:7" ht="15.75">
      <c r="C4395" s="31"/>
      <c r="D4395" s="34"/>
      <c r="E4395" s="32"/>
      <c r="F4395" s="36"/>
      <c r="G4395" s="288"/>
    </row>
    <row r="4396" spans="3:7" ht="15.75">
      <c r="C4396" s="31"/>
      <c r="D4396" s="34"/>
      <c r="E4396" s="32"/>
      <c r="F4396" s="36"/>
      <c r="G4396" s="288"/>
    </row>
    <row r="4397" spans="3:7" ht="15.75">
      <c r="C4397" s="31"/>
      <c r="D4397" s="34"/>
      <c r="E4397" s="32"/>
      <c r="F4397" s="36"/>
      <c r="G4397" s="288"/>
    </row>
    <row r="4398" spans="3:7" ht="15.75">
      <c r="C4398" s="31"/>
      <c r="D4398" s="34"/>
      <c r="E4398" s="32"/>
      <c r="F4398" s="36"/>
      <c r="G4398" s="288"/>
    </row>
    <row r="4399" spans="3:7" ht="15.75">
      <c r="C4399" s="31"/>
      <c r="D4399" s="34"/>
      <c r="E4399" s="32"/>
      <c r="F4399" s="36"/>
      <c r="G4399" s="288"/>
    </row>
    <row r="4400" spans="3:7" ht="15.75">
      <c r="C4400" s="31"/>
      <c r="D4400" s="34"/>
      <c r="E4400" s="32"/>
      <c r="F4400" s="36"/>
      <c r="G4400" s="288"/>
    </row>
    <row r="4401" spans="3:7" ht="15.75">
      <c r="C4401" s="31"/>
      <c r="D4401" s="34"/>
      <c r="E4401" s="32"/>
      <c r="F4401" s="36"/>
      <c r="G4401" s="288"/>
    </row>
    <row r="4402" spans="3:7" ht="15.75">
      <c r="C4402" s="31"/>
      <c r="D4402" s="34"/>
      <c r="E4402" s="32"/>
      <c r="F4402" s="36"/>
      <c r="G4402" s="288"/>
    </row>
    <row r="4403" spans="3:7" ht="15.75">
      <c r="C4403" s="31"/>
      <c r="D4403" s="34"/>
      <c r="E4403" s="32"/>
      <c r="F4403" s="36"/>
      <c r="G4403" s="288"/>
    </row>
    <row r="4404" spans="3:7" ht="15.75">
      <c r="C4404" s="31"/>
      <c r="D4404" s="34"/>
      <c r="E4404" s="32"/>
      <c r="F4404" s="36"/>
      <c r="G4404" s="288"/>
    </row>
    <row r="4405" spans="3:7" ht="15.75">
      <c r="C4405" s="31"/>
      <c r="D4405" s="34"/>
      <c r="E4405" s="32"/>
      <c r="F4405" s="36"/>
      <c r="G4405" s="288"/>
    </row>
    <row r="4406" spans="3:7" ht="15.75">
      <c r="C4406" s="31"/>
      <c r="D4406" s="34"/>
      <c r="E4406" s="32"/>
      <c r="F4406" s="36"/>
      <c r="G4406" s="288"/>
    </row>
    <row r="4407" spans="3:7" ht="15.75">
      <c r="C4407" s="31"/>
      <c r="D4407" s="34"/>
      <c r="E4407" s="32"/>
      <c r="F4407" s="36"/>
      <c r="G4407" s="288"/>
    </row>
    <row r="4408" spans="3:7" ht="15.75">
      <c r="C4408" s="31"/>
      <c r="D4408" s="34"/>
      <c r="E4408" s="32"/>
      <c r="F4408" s="36"/>
      <c r="G4408" s="288"/>
    </row>
    <row r="4409" spans="3:7" ht="15.75">
      <c r="C4409" s="31"/>
      <c r="D4409" s="34"/>
      <c r="E4409" s="32"/>
      <c r="F4409" s="36"/>
      <c r="G4409" s="288"/>
    </row>
    <row r="4410" spans="3:7" ht="15.75">
      <c r="C4410" s="31"/>
      <c r="D4410" s="34"/>
      <c r="E4410" s="32"/>
      <c r="F4410" s="36"/>
      <c r="G4410" s="288"/>
    </row>
    <row r="4411" spans="3:7" ht="15.75">
      <c r="C4411" s="31"/>
      <c r="D4411" s="34"/>
      <c r="E4411" s="32"/>
      <c r="F4411" s="36"/>
      <c r="G4411" s="288"/>
    </row>
    <row r="4412" spans="3:7" ht="15.75">
      <c r="C4412" s="31"/>
      <c r="D4412" s="34"/>
      <c r="E4412" s="32"/>
      <c r="F4412" s="36"/>
      <c r="G4412" s="288"/>
    </row>
    <row r="4413" spans="3:7" ht="15.75">
      <c r="C4413" s="31"/>
      <c r="D4413" s="34"/>
      <c r="E4413" s="32"/>
      <c r="F4413" s="36"/>
      <c r="G4413" s="288"/>
    </row>
    <row r="4414" spans="3:7" ht="15.75">
      <c r="C4414" s="31"/>
      <c r="D4414" s="34"/>
      <c r="E4414" s="32"/>
      <c r="F4414" s="36"/>
      <c r="G4414" s="288"/>
    </row>
    <row r="4415" spans="3:7" ht="15.75">
      <c r="C4415" s="31"/>
      <c r="D4415" s="34"/>
      <c r="E4415" s="32"/>
      <c r="F4415" s="36"/>
      <c r="G4415" s="288"/>
    </row>
    <row r="4416" spans="3:7" ht="15.75">
      <c r="C4416" s="31"/>
      <c r="D4416" s="34"/>
      <c r="E4416" s="32"/>
      <c r="F4416" s="36"/>
      <c r="G4416" s="288"/>
    </row>
    <row r="4417" spans="3:7" ht="15.75">
      <c r="C4417" s="31"/>
      <c r="D4417" s="34"/>
      <c r="E4417" s="32"/>
      <c r="F4417" s="36"/>
      <c r="G4417" s="288"/>
    </row>
    <row r="4418" spans="3:7" ht="15.75">
      <c r="C4418" s="31"/>
      <c r="D4418" s="34"/>
      <c r="E4418" s="32"/>
      <c r="F4418" s="36"/>
      <c r="G4418" s="288"/>
    </row>
    <row r="4419" spans="3:7" ht="15.75">
      <c r="C4419" s="31"/>
      <c r="D4419" s="34"/>
      <c r="E4419" s="32"/>
      <c r="F4419" s="36"/>
      <c r="G4419" s="288"/>
    </row>
    <row r="4420" spans="3:7" ht="15.75">
      <c r="C4420" s="31"/>
      <c r="D4420" s="34"/>
      <c r="E4420" s="32"/>
      <c r="F4420" s="36"/>
      <c r="G4420" s="288"/>
    </row>
    <row r="4421" spans="3:7" ht="15.75">
      <c r="C4421" s="31"/>
      <c r="D4421" s="34"/>
      <c r="E4421" s="32"/>
      <c r="F4421" s="36"/>
      <c r="G4421" s="288"/>
    </row>
    <row r="4422" spans="3:7" ht="15.75">
      <c r="C4422" s="31"/>
      <c r="D4422" s="34"/>
      <c r="E4422" s="32"/>
      <c r="F4422" s="36"/>
      <c r="G4422" s="288"/>
    </row>
    <row r="4423" spans="3:7" ht="15.75">
      <c r="C4423" s="31"/>
      <c r="D4423" s="34"/>
      <c r="E4423" s="32"/>
      <c r="F4423" s="36"/>
      <c r="G4423" s="288"/>
    </row>
    <row r="4424" spans="3:7" ht="15.75">
      <c r="C4424" s="31"/>
      <c r="D4424" s="34"/>
      <c r="E4424" s="32"/>
      <c r="F4424" s="36"/>
      <c r="G4424" s="288"/>
    </row>
    <row r="4425" spans="3:7" ht="15.75">
      <c r="C4425" s="31"/>
      <c r="D4425" s="34"/>
      <c r="E4425" s="32"/>
      <c r="F4425" s="36"/>
      <c r="G4425" s="288"/>
    </row>
    <row r="4426" spans="3:7" ht="15.75">
      <c r="C4426" s="31"/>
      <c r="D4426" s="34"/>
      <c r="E4426" s="32"/>
      <c r="F4426" s="36"/>
      <c r="G4426" s="288"/>
    </row>
    <row r="4427" spans="3:7" ht="15.75">
      <c r="C4427" s="31"/>
      <c r="D4427" s="34"/>
      <c r="E4427" s="32"/>
      <c r="F4427" s="36"/>
      <c r="G4427" s="288"/>
    </row>
    <row r="4428" spans="3:7" ht="15.75">
      <c r="C4428" s="31"/>
      <c r="D4428" s="34"/>
      <c r="E4428" s="32"/>
      <c r="F4428" s="36"/>
      <c r="G4428" s="288"/>
    </row>
    <row r="4429" spans="3:7" ht="15.75">
      <c r="C4429" s="31"/>
      <c r="D4429" s="34"/>
      <c r="E4429" s="32"/>
      <c r="F4429" s="36"/>
      <c r="G4429" s="288"/>
    </row>
    <row r="4430" spans="3:7" ht="15.75">
      <c r="C4430" s="31"/>
      <c r="D4430" s="34"/>
      <c r="E4430" s="32"/>
      <c r="F4430" s="36"/>
      <c r="G4430" s="288"/>
    </row>
    <row r="4431" spans="3:7" ht="15.75">
      <c r="C4431" s="31"/>
      <c r="D4431" s="34"/>
      <c r="E4431" s="32"/>
      <c r="F4431" s="36"/>
      <c r="G4431" s="288"/>
    </row>
    <row r="4432" spans="3:7" ht="15.75">
      <c r="C4432" s="31"/>
      <c r="D4432" s="34"/>
      <c r="E4432" s="32"/>
      <c r="F4432" s="36"/>
      <c r="G4432" s="288"/>
    </row>
    <row r="4433" spans="3:7" ht="15.75">
      <c r="C4433" s="31"/>
      <c r="D4433" s="34"/>
      <c r="E4433" s="32"/>
      <c r="F4433" s="36"/>
      <c r="G4433" s="288"/>
    </row>
    <row r="4434" spans="3:7" ht="15.75">
      <c r="C4434" s="31"/>
      <c r="D4434" s="34"/>
      <c r="E4434" s="32"/>
      <c r="F4434" s="36"/>
      <c r="G4434" s="288"/>
    </row>
    <row r="4435" spans="3:7" ht="15.75">
      <c r="C4435" s="31"/>
      <c r="D4435" s="34"/>
      <c r="E4435" s="32"/>
      <c r="F4435" s="36"/>
      <c r="G4435" s="288"/>
    </row>
    <row r="4436" spans="3:7" ht="15.75">
      <c r="C4436" s="31"/>
      <c r="D4436" s="34"/>
      <c r="E4436" s="32"/>
      <c r="F4436" s="36"/>
      <c r="G4436" s="288"/>
    </row>
    <row r="4437" spans="3:7" ht="15.75">
      <c r="C4437" s="31"/>
      <c r="D4437" s="34"/>
      <c r="E4437" s="32"/>
      <c r="F4437" s="36"/>
      <c r="G4437" s="288"/>
    </row>
    <row r="4438" spans="3:7" ht="15.75">
      <c r="C4438" s="31"/>
      <c r="D4438" s="34"/>
      <c r="E4438" s="32"/>
      <c r="F4438" s="36"/>
      <c r="G4438" s="288"/>
    </row>
    <row r="4439" spans="3:7" ht="15.75">
      <c r="C4439" s="31"/>
      <c r="D4439" s="34"/>
      <c r="E4439" s="32"/>
      <c r="F4439" s="36"/>
      <c r="G4439" s="288"/>
    </row>
    <row r="4440" spans="3:7" ht="15.75">
      <c r="C4440" s="31"/>
      <c r="D4440" s="34"/>
      <c r="E4440" s="32"/>
      <c r="F4440" s="36"/>
      <c r="G4440" s="288"/>
    </row>
    <row r="4441" spans="3:7" ht="15.75">
      <c r="C4441" s="31"/>
      <c r="D4441" s="34"/>
      <c r="E4441" s="32"/>
      <c r="F4441" s="36"/>
      <c r="G4441" s="288"/>
    </row>
    <row r="4442" spans="3:7" ht="15.75">
      <c r="C4442" s="31"/>
      <c r="D4442" s="34"/>
      <c r="E4442" s="32"/>
      <c r="F4442" s="36"/>
      <c r="G4442" s="288"/>
    </row>
    <row r="4443" spans="3:7" ht="15.75">
      <c r="C4443" s="31"/>
      <c r="D4443" s="34"/>
      <c r="E4443" s="32"/>
      <c r="F4443" s="36"/>
      <c r="G4443" s="288"/>
    </row>
    <row r="4444" spans="3:7" ht="15.75">
      <c r="C4444" s="31"/>
      <c r="D4444" s="34"/>
      <c r="E4444" s="32"/>
      <c r="F4444" s="36"/>
      <c r="G4444" s="288"/>
    </row>
    <row r="4445" spans="3:7" ht="15.75">
      <c r="C4445" s="31"/>
      <c r="D4445" s="34"/>
      <c r="E4445" s="32"/>
      <c r="F4445" s="36"/>
      <c r="G4445" s="288"/>
    </row>
    <row r="4446" spans="3:7" ht="15.75">
      <c r="C4446" s="31"/>
      <c r="D4446" s="34"/>
      <c r="E4446" s="32"/>
      <c r="F4446" s="36"/>
      <c r="G4446" s="288"/>
    </row>
    <row r="4447" spans="3:7" ht="15.75">
      <c r="C4447" s="31"/>
      <c r="D4447" s="34"/>
      <c r="E4447" s="32"/>
      <c r="F4447" s="36"/>
      <c r="G4447" s="288"/>
    </row>
    <row r="4448" spans="3:7" ht="15.75">
      <c r="C4448" s="31"/>
      <c r="D4448" s="34"/>
      <c r="E4448" s="32"/>
      <c r="F4448" s="36"/>
      <c r="G4448" s="288"/>
    </row>
    <row r="4449" spans="3:7" ht="15.75">
      <c r="C4449" s="31"/>
      <c r="D4449" s="34"/>
      <c r="E4449" s="32"/>
      <c r="F4449" s="36"/>
      <c r="G4449" s="288"/>
    </row>
    <row r="4450" spans="3:7" ht="15.75">
      <c r="C4450" s="31"/>
      <c r="D4450" s="34"/>
      <c r="E4450" s="32"/>
      <c r="F4450" s="36"/>
      <c r="G4450" s="288"/>
    </row>
    <row r="4451" spans="3:7" ht="15.75">
      <c r="C4451" s="31"/>
      <c r="D4451" s="34"/>
      <c r="E4451" s="32"/>
      <c r="F4451" s="36"/>
      <c r="G4451" s="288"/>
    </row>
    <row r="4452" spans="3:7" ht="15.75">
      <c r="C4452" s="31"/>
      <c r="D4452" s="34"/>
      <c r="E4452" s="32"/>
      <c r="F4452" s="36"/>
      <c r="G4452" s="288"/>
    </row>
    <row r="4453" spans="3:7" ht="15.75">
      <c r="C4453" s="31"/>
      <c r="D4453" s="34"/>
      <c r="E4453" s="32"/>
      <c r="F4453" s="36"/>
      <c r="G4453" s="288"/>
    </row>
    <row r="4454" spans="3:7" ht="15.75">
      <c r="C4454" s="31"/>
      <c r="D4454" s="34"/>
      <c r="E4454" s="32"/>
      <c r="F4454" s="36"/>
      <c r="G4454" s="288"/>
    </row>
    <row r="4455" spans="3:7" ht="15.75">
      <c r="C4455" s="31"/>
      <c r="D4455" s="34"/>
      <c r="E4455" s="32"/>
      <c r="F4455" s="36"/>
      <c r="G4455" s="288"/>
    </row>
    <row r="4456" spans="3:7" ht="15.75">
      <c r="C4456" s="31"/>
      <c r="D4456" s="34"/>
      <c r="E4456" s="32"/>
      <c r="F4456" s="36"/>
      <c r="G4456" s="288"/>
    </row>
    <row r="4457" spans="3:7" ht="15.75">
      <c r="C4457" s="31"/>
      <c r="D4457" s="34"/>
      <c r="E4457" s="32"/>
      <c r="F4457" s="36"/>
      <c r="G4457" s="288"/>
    </row>
    <row r="4458" spans="3:7" ht="15.75">
      <c r="C4458" s="31"/>
      <c r="D4458" s="34"/>
      <c r="E4458" s="32"/>
      <c r="F4458" s="36"/>
      <c r="G4458" s="288"/>
    </row>
    <row r="4459" spans="3:7" ht="15.75">
      <c r="C4459" s="31"/>
      <c r="D4459" s="34"/>
      <c r="E4459" s="32"/>
      <c r="F4459" s="36"/>
      <c r="G4459" s="288"/>
    </row>
    <row r="4460" spans="3:7" ht="15.75">
      <c r="C4460" s="31"/>
      <c r="D4460" s="34"/>
      <c r="E4460" s="32"/>
      <c r="F4460" s="36"/>
      <c r="G4460" s="288"/>
    </row>
    <row r="4461" spans="3:7" ht="15.75">
      <c r="C4461" s="31"/>
      <c r="D4461" s="34"/>
      <c r="E4461" s="32"/>
      <c r="F4461" s="36"/>
      <c r="G4461" s="288"/>
    </row>
    <row r="4462" spans="3:7" ht="15.75">
      <c r="C4462" s="31"/>
      <c r="D4462" s="34"/>
      <c r="E4462" s="32"/>
      <c r="F4462" s="36"/>
      <c r="G4462" s="288"/>
    </row>
    <row r="4463" spans="3:7" ht="15.75">
      <c r="C4463" s="31"/>
      <c r="D4463" s="34"/>
      <c r="E4463" s="32"/>
      <c r="F4463" s="36"/>
      <c r="G4463" s="288"/>
    </row>
    <row r="4464" spans="3:7" ht="15.75">
      <c r="C4464" s="31"/>
      <c r="D4464" s="34"/>
      <c r="E4464" s="32"/>
      <c r="F4464" s="36"/>
      <c r="G4464" s="288"/>
    </row>
    <row r="4465" spans="3:7" ht="15.75">
      <c r="C4465" s="31"/>
      <c r="D4465" s="34"/>
      <c r="E4465" s="32"/>
      <c r="F4465" s="36"/>
      <c r="G4465" s="288"/>
    </row>
    <row r="4466" spans="3:7" ht="15.75">
      <c r="C4466" s="31"/>
      <c r="D4466" s="34"/>
      <c r="E4466" s="32"/>
      <c r="F4466" s="36"/>
      <c r="G4466" s="288"/>
    </row>
    <row r="4467" spans="3:7" ht="15.75">
      <c r="C4467" s="31"/>
      <c r="D4467" s="34"/>
      <c r="E4467" s="32"/>
      <c r="F4467" s="36"/>
      <c r="G4467" s="288"/>
    </row>
    <row r="4468" spans="3:7" ht="15.75">
      <c r="C4468" s="31"/>
      <c r="D4468" s="34"/>
      <c r="E4468" s="32"/>
      <c r="F4468" s="36"/>
      <c r="G4468" s="288"/>
    </row>
    <row r="4469" spans="3:7" ht="15.75">
      <c r="C4469" s="31"/>
      <c r="D4469" s="34"/>
      <c r="E4469" s="32"/>
      <c r="F4469" s="36"/>
      <c r="G4469" s="288"/>
    </row>
    <row r="4470" spans="3:7" ht="15.75">
      <c r="C4470" s="31"/>
      <c r="D4470" s="34"/>
      <c r="E4470" s="32"/>
      <c r="F4470" s="36"/>
      <c r="G4470" s="288"/>
    </row>
    <row r="4471" spans="3:7" ht="15.75">
      <c r="C4471" s="31"/>
      <c r="D4471" s="34"/>
      <c r="E4471" s="32"/>
      <c r="F4471" s="36"/>
      <c r="G4471" s="288"/>
    </row>
    <row r="4472" spans="3:7" ht="15.75">
      <c r="C4472" s="31"/>
      <c r="D4472" s="34"/>
      <c r="E4472" s="32"/>
      <c r="F4472" s="36"/>
      <c r="G4472" s="288"/>
    </row>
    <row r="4473" spans="3:7" ht="15.75">
      <c r="C4473" s="31"/>
      <c r="D4473" s="34"/>
      <c r="E4473" s="32"/>
      <c r="F4473" s="36"/>
      <c r="G4473" s="288"/>
    </row>
    <row r="4474" spans="3:7" ht="15.75">
      <c r="C4474" s="31"/>
      <c r="D4474" s="34"/>
      <c r="E4474" s="32"/>
      <c r="F4474" s="36"/>
      <c r="G4474" s="288"/>
    </row>
    <row r="4475" spans="3:7" ht="15.75">
      <c r="C4475" s="31"/>
      <c r="D4475" s="34"/>
      <c r="E4475" s="32"/>
      <c r="F4475" s="36"/>
      <c r="G4475" s="288"/>
    </row>
    <row r="4476" spans="3:7" ht="15.75">
      <c r="C4476" s="31"/>
      <c r="D4476" s="34"/>
      <c r="E4476" s="32"/>
      <c r="F4476" s="36"/>
      <c r="G4476" s="288"/>
    </row>
    <row r="4477" spans="3:7" ht="15.75">
      <c r="C4477" s="31"/>
      <c r="D4477" s="34"/>
      <c r="E4477" s="32"/>
      <c r="F4477" s="36"/>
      <c r="G4477" s="288"/>
    </row>
    <row r="4478" spans="3:7" ht="15.75">
      <c r="C4478" s="31"/>
      <c r="D4478" s="34"/>
      <c r="E4478" s="32"/>
      <c r="F4478" s="36"/>
      <c r="G4478" s="288"/>
    </row>
    <row r="4479" spans="3:7" ht="15.75">
      <c r="C4479" s="31"/>
      <c r="D4479" s="34"/>
      <c r="E4479" s="32"/>
      <c r="F4479" s="36"/>
      <c r="G4479" s="288"/>
    </row>
    <row r="4480" spans="3:7" ht="15.75">
      <c r="C4480" s="31"/>
      <c r="D4480" s="34"/>
      <c r="E4480" s="32"/>
      <c r="F4480" s="36"/>
      <c r="G4480" s="288"/>
    </row>
    <row r="4481" spans="3:7" ht="15.75">
      <c r="C4481" s="31"/>
      <c r="D4481" s="34"/>
      <c r="E4481" s="32"/>
      <c r="F4481" s="36"/>
      <c r="G4481" s="288"/>
    </row>
    <row r="4482" spans="3:7" ht="15.75">
      <c r="C4482" s="31"/>
      <c r="D4482" s="34"/>
      <c r="E4482" s="32"/>
      <c r="F4482" s="36"/>
      <c r="G4482" s="288"/>
    </row>
    <row r="4483" spans="3:7" ht="15.75">
      <c r="C4483" s="31"/>
      <c r="D4483" s="34"/>
      <c r="E4483" s="32"/>
      <c r="F4483" s="36"/>
      <c r="G4483" s="288"/>
    </row>
    <row r="4484" spans="3:7" ht="15.75">
      <c r="C4484" s="31"/>
      <c r="D4484" s="34"/>
      <c r="E4484" s="32"/>
      <c r="F4484" s="36"/>
      <c r="G4484" s="288"/>
    </row>
    <row r="4485" spans="3:7" ht="15.75">
      <c r="C4485" s="31"/>
      <c r="D4485" s="34"/>
      <c r="E4485" s="32"/>
      <c r="F4485" s="36"/>
      <c r="G4485" s="288"/>
    </row>
    <row r="4486" spans="3:7" ht="15.75">
      <c r="C4486" s="31"/>
      <c r="D4486" s="34"/>
      <c r="E4486" s="32"/>
      <c r="F4486" s="36"/>
      <c r="G4486" s="288"/>
    </row>
    <row r="4487" spans="3:7" ht="15.75">
      <c r="C4487" s="31"/>
      <c r="D4487" s="34"/>
      <c r="E4487" s="32"/>
      <c r="F4487" s="36"/>
      <c r="G4487" s="288"/>
    </row>
    <row r="4488" spans="3:7" ht="15.75">
      <c r="C4488" s="31"/>
      <c r="D4488" s="34"/>
      <c r="E4488" s="32"/>
      <c r="F4488" s="36"/>
      <c r="G4488" s="288"/>
    </row>
    <row r="4489" spans="3:7" ht="15.75">
      <c r="C4489" s="31"/>
      <c r="D4489" s="34"/>
      <c r="E4489" s="32"/>
      <c r="F4489" s="36"/>
      <c r="G4489" s="288"/>
    </row>
    <row r="4490" spans="3:7" ht="15.75">
      <c r="C4490" s="31"/>
      <c r="D4490" s="34"/>
      <c r="E4490" s="32"/>
      <c r="F4490" s="36"/>
      <c r="G4490" s="288"/>
    </row>
    <row r="4491" spans="3:7" ht="15.75">
      <c r="C4491" s="31"/>
      <c r="D4491" s="34"/>
      <c r="E4491" s="32"/>
      <c r="F4491" s="36"/>
      <c r="G4491" s="288"/>
    </row>
    <row r="4492" spans="3:7" ht="15.75">
      <c r="C4492" s="31"/>
      <c r="D4492" s="34"/>
      <c r="E4492" s="32"/>
      <c r="F4492" s="36"/>
      <c r="G4492" s="288"/>
    </row>
    <row r="4493" spans="3:7" ht="15.75">
      <c r="C4493" s="31"/>
      <c r="D4493" s="34"/>
      <c r="E4493" s="32"/>
      <c r="F4493" s="36"/>
      <c r="G4493" s="288"/>
    </row>
    <row r="4494" spans="3:7" ht="15.75">
      <c r="C4494" s="31"/>
      <c r="D4494" s="34"/>
      <c r="E4494" s="32"/>
      <c r="F4494" s="36"/>
      <c r="G4494" s="288"/>
    </row>
    <row r="4495" spans="3:7" ht="15.75">
      <c r="C4495" s="31"/>
      <c r="D4495" s="34"/>
      <c r="E4495" s="32"/>
      <c r="F4495" s="36"/>
      <c r="G4495" s="288"/>
    </row>
    <row r="4496" spans="3:7" ht="15.75">
      <c r="C4496" s="31"/>
      <c r="D4496" s="34"/>
      <c r="E4496" s="32"/>
      <c r="F4496" s="36"/>
      <c r="G4496" s="288"/>
    </row>
    <row r="4497" spans="3:7" ht="15.75">
      <c r="C4497" s="31"/>
      <c r="D4497" s="34"/>
      <c r="E4497" s="32"/>
      <c r="F4497" s="36"/>
      <c r="G4497" s="288"/>
    </row>
    <row r="4498" spans="3:7" ht="15.75">
      <c r="C4498" s="31"/>
      <c r="D4498" s="34"/>
      <c r="E4498" s="32"/>
      <c r="F4498" s="36"/>
      <c r="G4498" s="288"/>
    </row>
    <row r="4499" spans="3:7" ht="15.75">
      <c r="C4499" s="31"/>
      <c r="D4499" s="34"/>
      <c r="E4499" s="32"/>
      <c r="F4499" s="36"/>
      <c r="G4499" s="288"/>
    </row>
    <row r="4500" spans="3:7" ht="15.75">
      <c r="C4500" s="31"/>
      <c r="D4500" s="34"/>
      <c r="E4500" s="32"/>
      <c r="F4500" s="36"/>
      <c r="G4500" s="288"/>
    </row>
    <row r="4501" spans="3:7" ht="15.75">
      <c r="C4501" s="31"/>
      <c r="D4501" s="34"/>
      <c r="E4501" s="32"/>
      <c r="F4501" s="36"/>
      <c r="G4501" s="288"/>
    </row>
    <row r="4502" spans="3:7" ht="15.75">
      <c r="C4502" s="31"/>
      <c r="D4502" s="34"/>
      <c r="E4502" s="32"/>
      <c r="F4502" s="36"/>
      <c r="G4502" s="288"/>
    </row>
    <row r="4503" spans="3:7" ht="15.75">
      <c r="C4503" s="31"/>
      <c r="D4503" s="34"/>
      <c r="E4503" s="32"/>
      <c r="F4503" s="36"/>
      <c r="G4503" s="288"/>
    </row>
    <row r="4504" spans="3:7" ht="15.75">
      <c r="C4504" s="31"/>
      <c r="D4504" s="34"/>
      <c r="E4504" s="32"/>
      <c r="F4504" s="36"/>
      <c r="G4504" s="288"/>
    </row>
    <row r="4505" spans="3:7" ht="15.75">
      <c r="C4505" s="31"/>
      <c r="D4505" s="34"/>
      <c r="E4505" s="32"/>
      <c r="F4505" s="36"/>
      <c r="G4505" s="288"/>
    </row>
    <row r="4506" spans="3:7" ht="15.75">
      <c r="C4506" s="31"/>
      <c r="D4506" s="34"/>
      <c r="E4506" s="32"/>
      <c r="F4506" s="36"/>
      <c r="G4506" s="288"/>
    </row>
    <row r="4507" spans="3:7" ht="15.75">
      <c r="C4507" s="31"/>
      <c r="D4507" s="34"/>
      <c r="E4507" s="32"/>
      <c r="F4507" s="36"/>
      <c r="G4507" s="288"/>
    </row>
    <row r="4508" spans="3:7" ht="15.75">
      <c r="C4508" s="31"/>
      <c r="D4508" s="34"/>
      <c r="E4508" s="32"/>
      <c r="F4508" s="36"/>
      <c r="G4508" s="288"/>
    </row>
    <row r="4509" spans="3:7" ht="15.75">
      <c r="C4509" s="31"/>
      <c r="D4509" s="34"/>
      <c r="E4509" s="32"/>
      <c r="F4509" s="36"/>
      <c r="G4509" s="288"/>
    </row>
    <row r="4510" spans="3:7" ht="15.75">
      <c r="C4510" s="31"/>
      <c r="D4510" s="34"/>
      <c r="E4510" s="32"/>
      <c r="F4510" s="36"/>
      <c r="G4510" s="288"/>
    </row>
    <row r="4511" spans="3:7" ht="15.75">
      <c r="C4511" s="31"/>
      <c r="D4511" s="34"/>
      <c r="E4511" s="32"/>
      <c r="F4511" s="36"/>
      <c r="G4511" s="288"/>
    </row>
    <row r="4512" spans="3:7" ht="15.75">
      <c r="C4512" s="31"/>
      <c r="D4512" s="34"/>
      <c r="E4512" s="32"/>
      <c r="F4512" s="36"/>
      <c r="G4512" s="288"/>
    </row>
  </sheetData>
  <autoFilter ref="C80:G3876" xr:uid="{00000000-0001-0000-0800-000000000000}">
    <sortState xmlns:xlrd2="http://schemas.microsoft.com/office/spreadsheetml/2017/richdata2" ref="C81:G3876">
      <sortCondition ref="C3814:C3876"/>
    </sortState>
  </autoFilter>
  <mergeCells count="14">
    <mergeCell ref="B2:G2"/>
    <mergeCell ref="B3:G3"/>
    <mergeCell ref="B4:C4"/>
    <mergeCell ref="D4:F4"/>
    <mergeCell ref="B5:C5"/>
    <mergeCell ref="D5:F5"/>
    <mergeCell ref="E14:H14"/>
    <mergeCell ref="B63:H63"/>
    <mergeCell ref="B7:H7"/>
    <mergeCell ref="B8:H8"/>
    <mergeCell ref="B9:H9"/>
    <mergeCell ref="B10:C10"/>
    <mergeCell ref="D10:H10"/>
    <mergeCell ref="B12:H12"/>
  </mergeCells>
  <printOptions horizontalCentered="1"/>
  <pageMargins left="0.39370078740157483" right="0.19685039370078741" top="0.39370078740157483" bottom="0.39370078740157483" header="0.98425196850393704" footer="0"/>
  <pageSetup scale="72" orientation="portrait" r:id="rId1"/>
  <headerFooter alignWithMargins="0">
    <oddHeader xml:space="preserve">&amp;R&amp;8&amp;P de &amp;N            </oddHeader>
  </headerFooter>
  <rowBreaks count="2" manualBreakCount="2">
    <brk id="34" max="8" man="1"/>
    <brk id="52"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tabColor rgb="FF0070C0"/>
    <pageSetUpPr fitToPage="1"/>
  </sheetPr>
  <dimension ref="A1:T105"/>
  <sheetViews>
    <sheetView showGridLines="0" view="pageBreakPreview" topLeftCell="A9" zoomScale="73" zoomScaleNormal="100" zoomScaleSheetLayoutView="73" workbookViewId="0">
      <selection activeCell="A19" sqref="A19"/>
    </sheetView>
  </sheetViews>
  <sheetFormatPr defaultColWidth="11.42578125" defaultRowHeight="12.75"/>
  <cols>
    <col min="1" max="1" width="7.140625" style="93" bestFit="1" customWidth="1"/>
    <col min="2" max="2" width="5.28515625" style="93" bestFit="1" customWidth="1"/>
    <col min="3" max="3" width="47.140625" style="94" customWidth="1"/>
    <col min="4" max="4" width="16.5703125" style="94" customWidth="1"/>
    <col min="5" max="5" width="10" style="94" customWidth="1"/>
    <col min="6" max="6" width="12.42578125" style="94" customWidth="1"/>
    <col min="7" max="8" width="6.28515625" style="94" customWidth="1"/>
    <col min="9" max="9" width="18.140625" style="94" customWidth="1"/>
    <col min="10" max="10" width="14.5703125" style="94" customWidth="1"/>
    <col min="11" max="11" width="10.85546875" style="94" customWidth="1"/>
    <col min="12" max="12" width="16.85546875" style="94" customWidth="1"/>
    <col min="13" max="13" width="2.140625" style="94" customWidth="1"/>
    <col min="14" max="14" width="15" style="94" customWidth="1"/>
    <col min="15" max="15" width="48.140625" style="94" customWidth="1"/>
    <col min="16" max="16" width="15.140625" style="94" bestFit="1" customWidth="1"/>
    <col min="17" max="17" width="4.42578125" style="94" customWidth="1"/>
    <col min="18" max="18" width="3.5703125" style="94" bestFit="1" customWidth="1"/>
    <col min="19" max="19" width="4.140625" style="94" customWidth="1"/>
    <col min="20" max="20" width="35.42578125" style="94" customWidth="1"/>
    <col min="21" max="256" width="11.42578125" style="94"/>
    <col min="257" max="257" width="7.140625" style="94" bestFit="1" customWidth="1"/>
    <col min="258" max="258" width="5.28515625" style="94" bestFit="1" customWidth="1"/>
    <col min="259" max="259" width="47.140625" style="94" customWidth="1"/>
    <col min="260" max="260" width="14.7109375" style="94" customWidth="1"/>
    <col min="261" max="261" width="8.42578125" style="94" customWidth="1"/>
    <col min="262" max="262" width="9.7109375" style="94" customWidth="1"/>
    <col min="263" max="263" width="5" style="94" customWidth="1"/>
    <col min="264" max="264" width="5.28515625" style="94" customWidth="1"/>
    <col min="265" max="265" width="14.85546875" style="94" bestFit="1" customWidth="1"/>
    <col min="266" max="266" width="12.85546875" style="94" bestFit="1" customWidth="1"/>
    <col min="267" max="267" width="6.5703125" style="94" customWidth="1"/>
    <col min="268" max="268" width="16.85546875" style="94" customWidth="1"/>
    <col min="269" max="269" width="9.140625" style="94" customWidth="1"/>
    <col min="270" max="270" width="15" style="94" customWidth="1"/>
    <col min="271" max="271" width="48.140625" style="94" customWidth="1"/>
    <col min="272" max="272" width="15.140625" style="94" bestFit="1" customWidth="1"/>
    <col min="273" max="273" width="4.42578125" style="94" customWidth="1"/>
    <col min="274" max="274" width="3.5703125" style="94" bestFit="1" customWidth="1"/>
    <col min="275" max="275" width="4.140625" style="94" customWidth="1"/>
    <col min="276" max="276" width="35.42578125" style="94" customWidth="1"/>
    <col min="277" max="512" width="11.42578125" style="94"/>
    <col min="513" max="513" width="7.140625" style="94" bestFit="1" customWidth="1"/>
    <col min="514" max="514" width="5.28515625" style="94" bestFit="1" customWidth="1"/>
    <col min="515" max="515" width="47.140625" style="94" customWidth="1"/>
    <col min="516" max="516" width="14.7109375" style="94" customWidth="1"/>
    <col min="517" max="517" width="8.42578125" style="94" customWidth="1"/>
    <col min="518" max="518" width="9.7109375" style="94" customWidth="1"/>
    <col min="519" max="519" width="5" style="94" customWidth="1"/>
    <col min="520" max="520" width="5.28515625" style="94" customWidth="1"/>
    <col min="521" max="521" width="14.85546875" style="94" bestFit="1" customWidth="1"/>
    <col min="522" max="522" width="12.85546875" style="94" bestFit="1" customWidth="1"/>
    <col min="523" max="523" width="6.5703125" style="94" customWidth="1"/>
    <col min="524" max="524" width="16.85546875" style="94" customWidth="1"/>
    <col min="525" max="525" width="9.140625" style="94" customWidth="1"/>
    <col min="526" max="526" width="15" style="94" customWidth="1"/>
    <col min="527" max="527" width="48.140625" style="94" customWidth="1"/>
    <col min="528" max="528" width="15.140625" style="94" bestFit="1" customWidth="1"/>
    <col min="529" max="529" width="4.42578125" style="94" customWidth="1"/>
    <col min="530" max="530" width="3.5703125" style="94" bestFit="1" customWidth="1"/>
    <col min="531" max="531" width="4.140625" style="94" customWidth="1"/>
    <col min="532" max="532" width="35.42578125" style="94" customWidth="1"/>
    <col min="533" max="768" width="11.42578125" style="94"/>
    <col min="769" max="769" width="7.140625" style="94" bestFit="1" customWidth="1"/>
    <col min="770" max="770" width="5.28515625" style="94" bestFit="1" customWidth="1"/>
    <col min="771" max="771" width="47.140625" style="94" customWidth="1"/>
    <col min="772" max="772" width="14.7109375" style="94" customWidth="1"/>
    <col min="773" max="773" width="8.42578125" style="94" customWidth="1"/>
    <col min="774" max="774" width="9.7109375" style="94" customWidth="1"/>
    <col min="775" max="775" width="5" style="94" customWidth="1"/>
    <col min="776" max="776" width="5.28515625" style="94" customWidth="1"/>
    <col min="777" max="777" width="14.85546875" style="94" bestFit="1" customWidth="1"/>
    <col min="778" max="778" width="12.85546875" style="94" bestFit="1" customWidth="1"/>
    <col min="779" max="779" width="6.5703125" style="94" customWidth="1"/>
    <col min="780" max="780" width="16.85546875" style="94" customWidth="1"/>
    <col min="781" max="781" width="9.140625" style="94" customWidth="1"/>
    <col min="782" max="782" width="15" style="94" customWidth="1"/>
    <col min="783" max="783" width="48.140625" style="94" customWidth="1"/>
    <col min="784" max="784" width="15.140625" style="94" bestFit="1" customWidth="1"/>
    <col min="785" max="785" width="4.42578125" style="94" customWidth="1"/>
    <col min="786" max="786" width="3.5703125" style="94" bestFit="1" customWidth="1"/>
    <col min="787" max="787" width="4.140625" style="94" customWidth="1"/>
    <col min="788" max="788" width="35.42578125" style="94" customWidth="1"/>
    <col min="789" max="1024" width="11.42578125" style="94"/>
    <col min="1025" max="1025" width="7.140625" style="94" bestFit="1" customWidth="1"/>
    <col min="1026" max="1026" width="5.28515625" style="94" bestFit="1" customWidth="1"/>
    <col min="1027" max="1027" width="47.140625" style="94" customWidth="1"/>
    <col min="1028" max="1028" width="14.7109375" style="94" customWidth="1"/>
    <col min="1029" max="1029" width="8.42578125" style="94" customWidth="1"/>
    <col min="1030" max="1030" width="9.7109375" style="94" customWidth="1"/>
    <col min="1031" max="1031" width="5" style="94" customWidth="1"/>
    <col min="1032" max="1032" width="5.28515625" style="94" customWidth="1"/>
    <col min="1033" max="1033" width="14.85546875" style="94" bestFit="1" customWidth="1"/>
    <col min="1034" max="1034" width="12.85546875" style="94" bestFit="1" customWidth="1"/>
    <col min="1035" max="1035" width="6.5703125" style="94" customWidth="1"/>
    <col min="1036" max="1036" width="16.85546875" style="94" customWidth="1"/>
    <col min="1037" max="1037" width="9.140625" style="94" customWidth="1"/>
    <col min="1038" max="1038" width="15" style="94" customWidth="1"/>
    <col min="1039" max="1039" width="48.140625" style="94" customWidth="1"/>
    <col min="1040" max="1040" width="15.140625" style="94" bestFit="1" customWidth="1"/>
    <col min="1041" max="1041" width="4.42578125" style="94" customWidth="1"/>
    <col min="1042" max="1042" width="3.5703125" style="94" bestFit="1" customWidth="1"/>
    <col min="1043" max="1043" width="4.140625" style="94" customWidth="1"/>
    <col min="1044" max="1044" width="35.42578125" style="94" customWidth="1"/>
    <col min="1045" max="1280" width="11.42578125" style="94"/>
    <col min="1281" max="1281" width="7.140625" style="94" bestFit="1" customWidth="1"/>
    <col min="1282" max="1282" width="5.28515625" style="94" bestFit="1" customWidth="1"/>
    <col min="1283" max="1283" width="47.140625" style="94" customWidth="1"/>
    <col min="1284" max="1284" width="14.7109375" style="94" customWidth="1"/>
    <col min="1285" max="1285" width="8.42578125" style="94" customWidth="1"/>
    <col min="1286" max="1286" width="9.7109375" style="94" customWidth="1"/>
    <col min="1287" max="1287" width="5" style="94" customWidth="1"/>
    <col min="1288" max="1288" width="5.28515625" style="94" customWidth="1"/>
    <col min="1289" max="1289" width="14.85546875" style="94" bestFit="1" customWidth="1"/>
    <col min="1290" max="1290" width="12.85546875" style="94" bestFit="1" customWidth="1"/>
    <col min="1291" max="1291" width="6.5703125" style="94" customWidth="1"/>
    <col min="1292" max="1292" width="16.85546875" style="94" customWidth="1"/>
    <col min="1293" max="1293" width="9.140625" style="94" customWidth="1"/>
    <col min="1294" max="1294" width="15" style="94" customWidth="1"/>
    <col min="1295" max="1295" width="48.140625" style="94" customWidth="1"/>
    <col min="1296" max="1296" width="15.140625" style="94" bestFit="1" customWidth="1"/>
    <col min="1297" max="1297" width="4.42578125" style="94" customWidth="1"/>
    <col min="1298" max="1298" width="3.5703125" style="94" bestFit="1" customWidth="1"/>
    <col min="1299" max="1299" width="4.140625" style="94" customWidth="1"/>
    <col min="1300" max="1300" width="35.42578125" style="94" customWidth="1"/>
    <col min="1301" max="1536" width="11.42578125" style="94"/>
    <col min="1537" max="1537" width="7.140625" style="94" bestFit="1" customWidth="1"/>
    <col min="1538" max="1538" width="5.28515625" style="94" bestFit="1" customWidth="1"/>
    <col min="1539" max="1539" width="47.140625" style="94" customWidth="1"/>
    <col min="1540" max="1540" width="14.7109375" style="94" customWidth="1"/>
    <col min="1541" max="1541" width="8.42578125" style="94" customWidth="1"/>
    <col min="1542" max="1542" width="9.7109375" style="94" customWidth="1"/>
    <col min="1543" max="1543" width="5" style="94" customWidth="1"/>
    <col min="1544" max="1544" width="5.28515625" style="94" customWidth="1"/>
    <col min="1545" max="1545" width="14.85546875" style="94" bestFit="1" customWidth="1"/>
    <col min="1546" max="1546" width="12.85546875" style="94" bestFit="1" customWidth="1"/>
    <col min="1547" max="1547" width="6.5703125" style="94" customWidth="1"/>
    <col min="1548" max="1548" width="16.85546875" style="94" customWidth="1"/>
    <col min="1549" max="1549" width="9.140625" style="94" customWidth="1"/>
    <col min="1550" max="1550" width="15" style="94" customWidth="1"/>
    <col min="1551" max="1551" width="48.140625" style="94" customWidth="1"/>
    <col min="1552" max="1552" width="15.140625" style="94" bestFit="1" customWidth="1"/>
    <col min="1553" max="1553" width="4.42578125" style="94" customWidth="1"/>
    <col min="1554" max="1554" width="3.5703125" style="94" bestFit="1" customWidth="1"/>
    <col min="1555" max="1555" width="4.140625" style="94" customWidth="1"/>
    <col min="1556" max="1556" width="35.42578125" style="94" customWidth="1"/>
    <col min="1557" max="1792" width="11.42578125" style="94"/>
    <col min="1793" max="1793" width="7.140625" style="94" bestFit="1" customWidth="1"/>
    <col min="1794" max="1794" width="5.28515625" style="94" bestFit="1" customWidth="1"/>
    <col min="1795" max="1795" width="47.140625" style="94" customWidth="1"/>
    <col min="1796" max="1796" width="14.7109375" style="94" customWidth="1"/>
    <col min="1797" max="1797" width="8.42578125" style="94" customWidth="1"/>
    <col min="1798" max="1798" width="9.7109375" style="94" customWidth="1"/>
    <col min="1799" max="1799" width="5" style="94" customWidth="1"/>
    <col min="1800" max="1800" width="5.28515625" style="94" customWidth="1"/>
    <col min="1801" max="1801" width="14.85546875" style="94" bestFit="1" customWidth="1"/>
    <col min="1802" max="1802" width="12.85546875" style="94" bestFit="1" customWidth="1"/>
    <col min="1803" max="1803" width="6.5703125" style="94" customWidth="1"/>
    <col min="1804" max="1804" width="16.85546875" style="94" customWidth="1"/>
    <col min="1805" max="1805" width="9.140625" style="94" customWidth="1"/>
    <col min="1806" max="1806" width="15" style="94" customWidth="1"/>
    <col min="1807" max="1807" width="48.140625" style="94" customWidth="1"/>
    <col min="1808" max="1808" width="15.140625" style="94" bestFit="1" customWidth="1"/>
    <col min="1809" max="1809" width="4.42578125" style="94" customWidth="1"/>
    <col min="1810" max="1810" width="3.5703125" style="94" bestFit="1" customWidth="1"/>
    <col min="1811" max="1811" width="4.140625" style="94" customWidth="1"/>
    <col min="1812" max="1812" width="35.42578125" style="94" customWidth="1"/>
    <col min="1813" max="2048" width="11.42578125" style="94"/>
    <col min="2049" max="2049" width="7.140625" style="94" bestFit="1" customWidth="1"/>
    <col min="2050" max="2050" width="5.28515625" style="94" bestFit="1" customWidth="1"/>
    <col min="2051" max="2051" width="47.140625" style="94" customWidth="1"/>
    <col min="2052" max="2052" width="14.7109375" style="94" customWidth="1"/>
    <col min="2053" max="2053" width="8.42578125" style="94" customWidth="1"/>
    <col min="2054" max="2054" width="9.7109375" style="94" customWidth="1"/>
    <col min="2055" max="2055" width="5" style="94" customWidth="1"/>
    <col min="2056" max="2056" width="5.28515625" style="94" customWidth="1"/>
    <col min="2057" max="2057" width="14.85546875" style="94" bestFit="1" customWidth="1"/>
    <col min="2058" max="2058" width="12.85546875" style="94" bestFit="1" customWidth="1"/>
    <col min="2059" max="2059" width="6.5703125" style="94" customWidth="1"/>
    <col min="2060" max="2060" width="16.85546875" style="94" customWidth="1"/>
    <col min="2061" max="2061" width="9.140625" style="94" customWidth="1"/>
    <col min="2062" max="2062" width="15" style="94" customWidth="1"/>
    <col min="2063" max="2063" width="48.140625" style="94" customWidth="1"/>
    <col min="2064" max="2064" width="15.140625" style="94" bestFit="1" customWidth="1"/>
    <col min="2065" max="2065" width="4.42578125" style="94" customWidth="1"/>
    <col min="2066" max="2066" width="3.5703125" style="94" bestFit="1" customWidth="1"/>
    <col min="2067" max="2067" width="4.140625" style="94" customWidth="1"/>
    <col min="2068" max="2068" width="35.42578125" style="94" customWidth="1"/>
    <col min="2069" max="2304" width="11.42578125" style="94"/>
    <col min="2305" max="2305" width="7.140625" style="94" bestFit="1" customWidth="1"/>
    <col min="2306" max="2306" width="5.28515625" style="94" bestFit="1" customWidth="1"/>
    <col min="2307" max="2307" width="47.140625" style="94" customWidth="1"/>
    <col min="2308" max="2308" width="14.7109375" style="94" customWidth="1"/>
    <col min="2309" max="2309" width="8.42578125" style="94" customWidth="1"/>
    <col min="2310" max="2310" width="9.7109375" style="94" customWidth="1"/>
    <col min="2311" max="2311" width="5" style="94" customWidth="1"/>
    <col min="2312" max="2312" width="5.28515625" style="94" customWidth="1"/>
    <col min="2313" max="2313" width="14.85546875" style="94" bestFit="1" customWidth="1"/>
    <col min="2314" max="2314" width="12.85546875" style="94" bestFit="1" customWidth="1"/>
    <col min="2315" max="2315" width="6.5703125" style="94" customWidth="1"/>
    <col min="2316" max="2316" width="16.85546875" style="94" customWidth="1"/>
    <col min="2317" max="2317" width="9.140625" style="94" customWidth="1"/>
    <col min="2318" max="2318" width="15" style="94" customWidth="1"/>
    <col min="2319" max="2319" width="48.140625" style="94" customWidth="1"/>
    <col min="2320" max="2320" width="15.140625" style="94" bestFit="1" customWidth="1"/>
    <col min="2321" max="2321" width="4.42578125" style="94" customWidth="1"/>
    <col min="2322" max="2322" width="3.5703125" style="94" bestFit="1" customWidth="1"/>
    <col min="2323" max="2323" width="4.140625" style="94" customWidth="1"/>
    <col min="2324" max="2324" width="35.42578125" style="94" customWidth="1"/>
    <col min="2325" max="2560" width="11.42578125" style="94"/>
    <col min="2561" max="2561" width="7.140625" style="94" bestFit="1" customWidth="1"/>
    <col min="2562" max="2562" width="5.28515625" style="94" bestFit="1" customWidth="1"/>
    <col min="2563" max="2563" width="47.140625" style="94" customWidth="1"/>
    <col min="2564" max="2564" width="14.7109375" style="94" customWidth="1"/>
    <col min="2565" max="2565" width="8.42578125" style="94" customWidth="1"/>
    <col min="2566" max="2566" width="9.7109375" style="94" customWidth="1"/>
    <col min="2567" max="2567" width="5" style="94" customWidth="1"/>
    <col min="2568" max="2568" width="5.28515625" style="94" customWidth="1"/>
    <col min="2569" max="2569" width="14.85546875" style="94" bestFit="1" customWidth="1"/>
    <col min="2570" max="2570" width="12.85546875" style="94" bestFit="1" customWidth="1"/>
    <col min="2571" max="2571" width="6.5703125" style="94" customWidth="1"/>
    <col min="2572" max="2572" width="16.85546875" style="94" customWidth="1"/>
    <col min="2573" max="2573" width="9.140625" style="94" customWidth="1"/>
    <col min="2574" max="2574" width="15" style="94" customWidth="1"/>
    <col min="2575" max="2575" width="48.140625" style="94" customWidth="1"/>
    <col min="2576" max="2576" width="15.140625" style="94" bestFit="1" customWidth="1"/>
    <col min="2577" max="2577" width="4.42578125" style="94" customWidth="1"/>
    <col min="2578" max="2578" width="3.5703125" style="94" bestFit="1" customWidth="1"/>
    <col min="2579" max="2579" width="4.140625" style="94" customWidth="1"/>
    <col min="2580" max="2580" width="35.42578125" style="94" customWidth="1"/>
    <col min="2581" max="2816" width="11.42578125" style="94"/>
    <col min="2817" max="2817" width="7.140625" style="94" bestFit="1" customWidth="1"/>
    <col min="2818" max="2818" width="5.28515625" style="94" bestFit="1" customWidth="1"/>
    <col min="2819" max="2819" width="47.140625" style="94" customWidth="1"/>
    <col min="2820" max="2820" width="14.7109375" style="94" customWidth="1"/>
    <col min="2821" max="2821" width="8.42578125" style="94" customWidth="1"/>
    <col min="2822" max="2822" width="9.7109375" style="94" customWidth="1"/>
    <col min="2823" max="2823" width="5" style="94" customWidth="1"/>
    <col min="2824" max="2824" width="5.28515625" style="94" customWidth="1"/>
    <col min="2825" max="2825" width="14.85546875" style="94" bestFit="1" customWidth="1"/>
    <col min="2826" max="2826" width="12.85546875" style="94" bestFit="1" customWidth="1"/>
    <col min="2827" max="2827" width="6.5703125" style="94" customWidth="1"/>
    <col min="2828" max="2828" width="16.85546875" style="94" customWidth="1"/>
    <col min="2829" max="2829" width="9.140625" style="94" customWidth="1"/>
    <col min="2830" max="2830" width="15" style="94" customWidth="1"/>
    <col min="2831" max="2831" width="48.140625" style="94" customWidth="1"/>
    <col min="2832" max="2832" width="15.140625" style="94" bestFit="1" customWidth="1"/>
    <col min="2833" max="2833" width="4.42578125" style="94" customWidth="1"/>
    <col min="2834" max="2834" width="3.5703125" style="94" bestFit="1" customWidth="1"/>
    <col min="2835" max="2835" width="4.140625" style="94" customWidth="1"/>
    <col min="2836" max="2836" width="35.42578125" style="94" customWidth="1"/>
    <col min="2837" max="3072" width="11.42578125" style="94"/>
    <col min="3073" max="3073" width="7.140625" style="94" bestFit="1" customWidth="1"/>
    <col min="3074" max="3074" width="5.28515625" style="94" bestFit="1" customWidth="1"/>
    <col min="3075" max="3075" width="47.140625" style="94" customWidth="1"/>
    <col min="3076" max="3076" width="14.7109375" style="94" customWidth="1"/>
    <col min="3077" max="3077" width="8.42578125" style="94" customWidth="1"/>
    <col min="3078" max="3078" width="9.7109375" style="94" customWidth="1"/>
    <col min="3079" max="3079" width="5" style="94" customWidth="1"/>
    <col min="3080" max="3080" width="5.28515625" style="94" customWidth="1"/>
    <col min="3081" max="3081" width="14.85546875" style="94" bestFit="1" customWidth="1"/>
    <col min="3082" max="3082" width="12.85546875" style="94" bestFit="1" customWidth="1"/>
    <col min="3083" max="3083" width="6.5703125" style="94" customWidth="1"/>
    <col min="3084" max="3084" width="16.85546875" style="94" customWidth="1"/>
    <col min="3085" max="3085" width="9.140625" style="94" customWidth="1"/>
    <col min="3086" max="3086" width="15" style="94" customWidth="1"/>
    <col min="3087" max="3087" width="48.140625" style="94" customWidth="1"/>
    <col min="3088" max="3088" width="15.140625" style="94" bestFit="1" customWidth="1"/>
    <col min="3089" max="3089" width="4.42578125" style="94" customWidth="1"/>
    <col min="3090" max="3090" width="3.5703125" style="94" bestFit="1" customWidth="1"/>
    <col min="3091" max="3091" width="4.140625" style="94" customWidth="1"/>
    <col min="3092" max="3092" width="35.42578125" style="94" customWidth="1"/>
    <col min="3093" max="3328" width="11.42578125" style="94"/>
    <col min="3329" max="3329" width="7.140625" style="94" bestFit="1" customWidth="1"/>
    <col min="3330" max="3330" width="5.28515625" style="94" bestFit="1" customWidth="1"/>
    <col min="3331" max="3331" width="47.140625" style="94" customWidth="1"/>
    <col min="3332" max="3332" width="14.7109375" style="94" customWidth="1"/>
    <col min="3333" max="3333" width="8.42578125" style="94" customWidth="1"/>
    <col min="3334" max="3334" width="9.7109375" style="94" customWidth="1"/>
    <col min="3335" max="3335" width="5" style="94" customWidth="1"/>
    <col min="3336" max="3336" width="5.28515625" style="94" customWidth="1"/>
    <col min="3337" max="3337" width="14.85546875" style="94" bestFit="1" customWidth="1"/>
    <col min="3338" max="3338" width="12.85546875" style="94" bestFit="1" customWidth="1"/>
    <col min="3339" max="3339" width="6.5703125" style="94" customWidth="1"/>
    <col min="3340" max="3340" width="16.85546875" style="94" customWidth="1"/>
    <col min="3341" max="3341" width="9.140625" style="94" customWidth="1"/>
    <col min="3342" max="3342" width="15" style="94" customWidth="1"/>
    <col min="3343" max="3343" width="48.140625" style="94" customWidth="1"/>
    <col min="3344" max="3344" width="15.140625" style="94" bestFit="1" customWidth="1"/>
    <col min="3345" max="3345" width="4.42578125" style="94" customWidth="1"/>
    <col min="3346" max="3346" width="3.5703125" style="94" bestFit="1" customWidth="1"/>
    <col min="3347" max="3347" width="4.140625" style="94" customWidth="1"/>
    <col min="3348" max="3348" width="35.42578125" style="94" customWidth="1"/>
    <col min="3349" max="3584" width="11.42578125" style="94"/>
    <col min="3585" max="3585" width="7.140625" style="94" bestFit="1" customWidth="1"/>
    <col min="3586" max="3586" width="5.28515625" style="94" bestFit="1" customWidth="1"/>
    <col min="3587" max="3587" width="47.140625" style="94" customWidth="1"/>
    <col min="3588" max="3588" width="14.7109375" style="94" customWidth="1"/>
    <col min="3589" max="3589" width="8.42578125" style="94" customWidth="1"/>
    <col min="3590" max="3590" width="9.7109375" style="94" customWidth="1"/>
    <col min="3591" max="3591" width="5" style="94" customWidth="1"/>
    <col min="3592" max="3592" width="5.28515625" style="94" customWidth="1"/>
    <col min="3593" max="3593" width="14.85546875" style="94" bestFit="1" customWidth="1"/>
    <col min="3594" max="3594" width="12.85546875" style="94" bestFit="1" customWidth="1"/>
    <col min="3595" max="3595" width="6.5703125" style="94" customWidth="1"/>
    <col min="3596" max="3596" width="16.85546875" style="94" customWidth="1"/>
    <col min="3597" max="3597" width="9.140625" style="94" customWidth="1"/>
    <col min="3598" max="3598" width="15" style="94" customWidth="1"/>
    <col min="3599" max="3599" width="48.140625" style="94" customWidth="1"/>
    <col min="3600" max="3600" width="15.140625" style="94" bestFit="1" customWidth="1"/>
    <col min="3601" max="3601" width="4.42578125" style="94" customWidth="1"/>
    <col min="3602" max="3602" width="3.5703125" style="94" bestFit="1" customWidth="1"/>
    <col min="3603" max="3603" width="4.140625" style="94" customWidth="1"/>
    <col min="3604" max="3604" width="35.42578125" style="94" customWidth="1"/>
    <col min="3605" max="3840" width="11.42578125" style="94"/>
    <col min="3841" max="3841" width="7.140625" style="94" bestFit="1" customWidth="1"/>
    <col min="3842" max="3842" width="5.28515625" style="94" bestFit="1" customWidth="1"/>
    <col min="3843" max="3843" width="47.140625" style="94" customWidth="1"/>
    <col min="3844" max="3844" width="14.7109375" style="94" customWidth="1"/>
    <col min="3845" max="3845" width="8.42578125" style="94" customWidth="1"/>
    <col min="3846" max="3846" width="9.7109375" style="94" customWidth="1"/>
    <col min="3847" max="3847" width="5" style="94" customWidth="1"/>
    <col min="3848" max="3848" width="5.28515625" style="94" customWidth="1"/>
    <col min="3849" max="3849" width="14.85546875" style="94" bestFit="1" customWidth="1"/>
    <col min="3850" max="3850" width="12.85546875" style="94" bestFit="1" customWidth="1"/>
    <col min="3851" max="3851" width="6.5703125" style="94" customWidth="1"/>
    <col min="3852" max="3852" width="16.85546875" style="94" customWidth="1"/>
    <col min="3853" max="3853" width="9.140625" style="94" customWidth="1"/>
    <col min="3854" max="3854" width="15" style="94" customWidth="1"/>
    <col min="3855" max="3855" width="48.140625" style="94" customWidth="1"/>
    <col min="3856" max="3856" width="15.140625" style="94" bestFit="1" customWidth="1"/>
    <col min="3857" max="3857" width="4.42578125" style="94" customWidth="1"/>
    <col min="3858" max="3858" width="3.5703125" style="94" bestFit="1" customWidth="1"/>
    <col min="3859" max="3859" width="4.140625" style="94" customWidth="1"/>
    <col min="3860" max="3860" width="35.42578125" style="94" customWidth="1"/>
    <col min="3861" max="4096" width="11.42578125" style="94"/>
    <col min="4097" max="4097" width="7.140625" style="94" bestFit="1" customWidth="1"/>
    <col min="4098" max="4098" width="5.28515625" style="94" bestFit="1" customWidth="1"/>
    <col min="4099" max="4099" width="47.140625" style="94" customWidth="1"/>
    <col min="4100" max="4100" width="14.7109375" style="94" customWidth="1"/>
    <col min="4101" max="4101" width="8.42578125" style="94" customWidth="1"/>
    <col min="4102" max="4102" width="9.7109375" style="94" customWidth="1"/>
    <col min="4103" max="4103" width="5" style="94" customWidth="1"/>
    <col min="4104" max="4104" width="5.28515625" style="94" customWidth="1"/>
    <col min="4105" max="4105" width="14.85546875" style="94" bestFit="1" customWidth="1"/>
    <col min="4106" max="4106" width="12.85546875" style="94" bestFit="1" customWidth="1"/>
    <col min="4107" max="4107" width="6.5703125" style="94" customWidth="1"/>
    <col min="4108" max="4108" width="16.85546875" style="94" customWidth="1"/>
    <col min="4109" max="4109" width="9.140625" style="94" customWidth="1"/>
    <col min="4110" max="4110" width="15" style="94" customWidth="1"/>
    <col min="4111" max="4111" width="48.140625" style="94" customWidth="1"/>
    <col min="4112" max="4112" width="15.140625" style="94" bestFit="1" customWidth="1"/>
    <col min="4113" max="4113" width="4.42578125" style="94" customWidth="1"/>
    <col min="4114" max="4114" width="3.5703125" style="94" bestFit="1" customWidth="1"/>
    <col min="4115" max="4115" width="4.140625" style="94" customWidth="1"/>
    <col min="4116" max="4116" width="35.42578125" style="94" customWidth="1"/>
    <col min="4117" max="4352" width="11.42578125" style="94"/>
    <col min="4353" max="4353" width="7.140625" style="94" bestFit="1" customWidth="1"/>
    <col min="4354" max="4354" width="5.28515625" style="94" bestFit="1" customWidth="1"/>
    <col min="4355" max="4355" width="47.140625" style="94" customWidth="1"/>
    <col min="4356" max="4356" width="14.7109375" style="94" customWidth="1"/>
    <col min="4357" max="4357" width="8.42578125" style="94" customWidth="1"/>
    <col min="4358" max="4358" width="9.7109375" style="94" customWidth="1"/>
    <col min="4359" max="4359" width="5" style="94" customWidth="1"/>
    <col min="4360" max="4360" width="5.28515625" style="94" customWidth="1"/>
    <col min="4361" max="4361" width="14.85546875" style="94" bestFit="1" customWidth="1"/>
    <col min="4362" max="4362" width="12.85546875" style="94" bestFit="1" customWidth="1"/>
    <col min="4363" max="4363" width="6.5703125" style="94" customWidth="1"/>
    <col min="4364" max="4364" width="16.85546875" style="94" customWidth="1"/>
    <col min="4365" max="4365" width="9.140625" style="94" customWidth="1"/>
    <col min="4366" max="4366" width="15" style="94" customWidth="1"/>
    <col min="4367" max="4367" width="48.140625" style="94" customWidth="1"/>
    <col min="4368" max="4368" width="15.140625" style="94" bestFit="1" customWidth="1"/>
    <col min="4369" max="4369" width="4.42578125" style="94" customWidth="1"/>
    <col min="4370" max="4370" width="3.5703125" style="94" bestFit="1" customWidth="1"/>
    <col min="4371" max="4371" width="4.140625" style="94" customWidth="1"/>
    <col min="4372" max="4372" width="35.42578125" style="94" customWidth="1"/>
    <col min="4373" max="4608" width="11.42578125" style="94"/>
    <col min="4609" max="4609" width="7.140625" style="94" bestFit="1" customWidth="1"/>
    <col min="4610" max="4610" width="5.28515625" style="94" bestFit="1" customWidth="1"/>
    <col min="4611" max="4611" width="47.140625" style="94" customWidth="1"/>
    <col min="4612" max="4612" width="14.7109375" style="94" customWidth="1"/>
    <col min="4613" max="4613" width="8.42578125" style="94" customWidth="1"/>
    <col min="4614" max="4614" width="9.7109375" style="94" customWidth="1"/>
    <col min="4615" max="4615" width="5" style="94" customWidth="1"/>
    <col min="4616" max="4616" width="5.28515625" style="94" customWidth="1"/>
    <col min="4617" max="4617" width="14.85546875" style="94" bestFit="1" customWidth="1"/>
    <col min="4618" max="4618" width="12.85546875" style="94" bestFit="1" customWidth="1"/>
    <col min="4619" max="4619" width="6.5703125" style="94" customWidth="1"/>
    <col min="4620" max="4620" width="16.85546875" style="94" customWidth="1"/>
    <col min="4621" max="4621" width="9.140625" style="94" customWidth="1"/>
    <col min="4622" max="4622" width="15" style="94" customWidth="1"/>
    <col min="4623" max="4623" width="48.140625" style="94" customWidth="1"/>
    <col min="4624" max="4624" width="15.140625" style="94" bestFit="1" customWidth="1"/>
    <col min="4625" max="4625" width="4.42578125" style="94" customWidth="1"/>
    <col min="4626" max="4626" width="3.5703125" style="94" bestFit="1" customWidth="1"/>
    <col min="4627" max="4627" width="4.140625" style="94" customWidth="1"/>
    <col min="4628" max="4628" width="35.42578125" style="94" customWidth="1"/>
    <col min="4629" max="4864" width="11.42578125" style="94"/>
    <col min="4865" max="4865" width="7.140625" style="94" bestFit="1" customWidth="1"/>
    <col min="4866" max="4866" width="5.28515625" style="94" bestFit="1" customWidth="1"/>
    <col min="4867" max="4867" width="47.140625" style="94" customWidth="1"/>
    <col min="4868" max="4868" width="14.7109375" style="94" customWidth="1"/>
    <col min="4869" max="4869" width="8.42578125" style="94" customWidth="1"/>
    <col min="4870" max="4870" width="9.7109375" style="94" customWidth="1"/>
    <col min="4871" max="4871" width="5" style="94" customWidth="1"/>
    <col min="4872" max="4872" width="5.28515625" style="94" customWidth="1"/>
    <col min="4873" max="4873" width="14.85546875" style="94" bestFit="1" customWidth="1"/>
    <col min="4874" max="4874" width="12.85546875" style="94" bestFit="1" customWidth="1"/>
    <col min="4875" max="4875" width="6.5703125" style="94" customWidth="1"/>
    <col min="4876" max="4876" width="16.85546875" style="94" customWidth="1"/>
    <col min="4877" max="4877" width="9.140625" style="94" customWidth="1"/>
    <col min="4878" max="4878" width="15" style="94" customWidth="1"/>
    <col min="4879" max="4879" width="48.140625" style="94" customWidth="1"/>
    <col min="4880" max="4880" width="15.140625" style="94" bestFit="1" customWidth="1"/>
    <col min="4881" max="4881" width="4.42578125" style="94" customWidth="1"/>
    <col min="4882" max="4882" width="3.5703125" style="94" bestFit="1" customWidth="1"/>
    <col min="4883" max="4883" width="4.140625" style="94" customWidth="1"/>
    <col min="4884" max="4884" width="35.42578125" style="94" customWidth="1"/>
    <col min="4885" max="5120" width="11.42578125" style="94"/>
    <col min="5121" max="5121" width="7.140625" style="94" bestFit="1" customWidth="1"/>
    <col min="5122" max="5122" width="5.28515625" style="94" bestFit="1" customWidth="1"/>
    <col min="5123" max="5123" width="47.140625" style="94" customWidth="1"/>
    <col min="5124" max="5124" width="14.7109375" style="94" customWidth="1"/>
    <col min="5125" max="5125" width="8.42578125" style="94" customWidth="1"/>
    <col min="5126" max="5126" width="9.7109375" style="94" customWidth="1"/>
    <col min="5127" max="5127" width="5" style="94" customWidth="1"/>
    <col min="5128" max="5128" width="5.28515625" style="94" customWidth="1"/>
    <col min="5129" max="5129" width="14.85546875" style="94" bestFit="1" customWidth="1"/>
    <col min="5130" max="5130" width="12.85546875" style="94" bestFit="1" customWidth="1"/>
    <col min="5131" max="5131" width="6.5703125" style="94" customWidth="1"/>
    <col min="5132" max="5132" width="16.85546875" style="94" customWidth="1"/>
    <col min="5133" max="5133" width="9.140625" style="94" customWidth="1"/>
    <col min="5134" max="5134" width="15" style="94" customWidth="1"/>
    <col min="5135" max="5135" width="48.140625" style="94" customWidth="1"/>
    <col min="5136" max="5136" width="15.140625" style="94" bestFit="1" customWidth="1"/>
    <col min="5137" max="5137" width="4.42578125" style="94" customWidth="1"/>
    <col min="5138" max="5138" width="3.5703125" style="94" bestFit="1" customWidth="1"/>
    <col min="5139" max="5139" width="4.140625" style="94" customWidth="1"/>
    <col min="5140" max="5140" width="35.42578125" style="94" customWidth="1"/>
    <col min="5141" max="5376" width="11.42578125" style="94"/>
    <col min="5377" max="5377" width="7.140625" style="94" bestFit="1" customWidth="1"/>
    <col min="5378" max="5378" width="5.28515625" style="94" bestFit="1" customWidth="1"/>
    <col min="5379" max="5379" width="47.140625" style="94" customWidth="1"/>
    <col min="5380" max="5380" width="14.7109375" style="94" customWidth="1"/>
    <col min="5381" max="5381" width="8.42578125" style="94" customWidth="1"/>
    <col min="5382" max="5382" width="9.7109375" style="94" customWidth="1"/>
    <col min="5383" max="5383" width="5" style="94" customWidth="1"/>
    <col min="5384" max="5384" width="5.28515625" style="94" customWidth="1"/>
    <col min="5385" max="5385" width="14.85546875" style="94" bestFit="1" customWidth="1"/>
    <col min="5386" max="5386" width="12.85546875" style="94" bestFit="1" customWidth="1"/>
    <col min="5387" max="5387" width="6.5703125" style="94" customWidth="1"/>
    <col min="5388" max="5388" width="16.85546875" style="94" customWidth="1"/>
    <col min="5389" max="5389" width="9.140625" style="94" customWidth="1"/>
    <col min="5390" max="5390" width="15" style="94" customWidth="1"/>
    <col min="5391" max="5391" width="48.140625" style="94" customWidth="1"/>
    <col min="5392" max="5392" width="15.140625" style="94" bestFit="1" customWidth="1"/>
    <col min="5393" max="5393" width="4.42578125" style="94" customWidth="1"/>
    <col min="5394" max="5394" width="3.5703125" style="94" bestFit="1" customWidth="1"/>
    <col min="5395" max="5395" width="4.140625" style="94" customWidth="1"/>
    <col min="5396" max="5396" width="35.42578125" style="94" customWidth="1"/>
    <col min="5397" max="5632" width="11.42578125" style="94"/>
    <col min="5633" max="5633" width="7.140625" style="94" bestFit="1" customWidth="1"/>
    <col min="5634" max="5634" width="5.28515625" style="94" bestFit="1" customWidth="1"/>
    <col min="5635" max="5635" width="47.140625" style="94" customWidth="1"/>
    <col min="5636" max="5636" width="14.7109375" style="94" customWidth="1"/>
    <col min="5637" max="5637" width="8.42578125" style="94" customWidth="1"/>
    <col min="5638" max="5638" width="9.7109375" style="94" customWidth="1"/>
    <col min="5639" max="5639" width="5" style="94" customWidth="1"/>
    <col min="5640" max="5640" width="5.28515625" style="94" customWidth="1"/>
    <col min="5641" max="5641" width="14.85546875" style="94" bestFit="1" customWidth="1"/>
    <col min="5642" max="5642" width="12.85546875" style="94" bestFit="1" customWidth="1"/>
    <col min="5643" max="5643" width="6.5703125" style="94" customWidth="1"/>
    <col min="5644" max="5644" width="16.85546875" style="94" customWidth="1"/>
    <col min="5645" max="5645" width="9.140625" style="94" customWidth="1"/>
    <col min="5646" max="5646" width="15" style="94" customWidth="1"/>
    <col min="5647" max="5647" width="48.140625" style="94" customWidth="1"/>
    <col min="5648" max="5648" width="15.140625" style="94" bestFit="1" customWidth="1"/>
    <col min="5649" max="5649" width="4.42578125" style="94" customWidth="1"/>
    <col min="5650" max="5650" width="3.5703125" style="94" bestFit="1" customWidth="1"/>
    <col min="5651" max="5651" width="4.140625" style="94" customWidth="1"/>
    <col min="5652" max="5652" width="35.42578125" style="94" customWidth="1"/>
    <col min="5653" max="5888" width="11.42578125" style="94"/>
    <col min="5889" max="5889" width="7.140625" style="94" bestFit="1" customWidth="1"/>
    <col min="5890" max="5890" width="5.28515625" style="94" bestFit="1" customWidth="1"/>
    <col min="5891" max="5891" width="47.140625" style="94" customWidth="1"/>
    <col min="5892" max="5892" width="14.7109375" style="94" customWidth="1"/>
    <col min="5893" max="5893" width="8.42578125" style="94" customWidth="1"/>
    <col min="5894" max="5894" width="9.7109375" style="94" customWidth="1"/>
    <col min="5895" max="5895" width="5" style="94" customWidth="1"/>
    <col min="5896" max="5896" width="5.28515625" style="94" customWidth="1"/>
    <col min="5897" max="5897" width="14.85546875" style="94" bestFit="1" customWidth="1"/>
    <col min="5898" max="5898" width="12.85546875" style="94" bestFit="1" customWidth="1"/>
    <col min="5899" max="5899" width="6.5703125" style="94" customWidth="1"/>
    <col min="5900" max="5900" width="16.85546875" style="94" customWidth="1"/>
    <col min="5901" max="5901" width="9.140625" style="94" customWidth="1"/>
    <col min="5902" max="5902" width="15" style="94" customWidth="1"/>
    <col min="5903" max="5903" width="48.140625" style="94" customWidth="1"/>
    <col min="5904" max="5904" width="15.140625" style="94" bestFit="1" customWidth="1"/>
    <col min="5905" max="5905" width="4.42578125" style="94" customWidth="1"/>
    <col min="5906" max="5906" width="3.5703125" style="94" bestFit="1" customWidth="1"/>
    <col min="5907" max="5907" width="4.140625" style="94" customWidth="1"/>
    <col min="5908" max="5908" width="35.42578125" style="94" customWidth="1"/>
    <col min="5909" max="6144" width="11.42578125" style="94"/>
    <col min="6145" max="6145" width="7.140625" style="94" bestFit="1" customWidth="1"/>
    <col min="6146" max="6146" width="5.28515625" style="94" bestFit="1" customWidth="1"/>
    <col min="6147" max="6147" width="47.140625" style="94" customWidth="1"/>
    <col min="6148" max="6148" width="14.7109375" style="94" customWidth="1"/>
    <col min="6149" max="6149" width="8.42578125" style="94" customWidth="1"/>
    <col min="6150" max="6150" width="9.7109375" style="94" customWidth="1"/>
    <col min="6151" max="6151" width="5" style="94" customWidth="1"/>
    <col min="6152" max="6152" width="5.28515625" style="94" customWidth="1"/>
    <col min="6153" max="6153" width="14.85546875" style="94" bestFit="1" customWidth="1"/>
    <col min="6154" max="6154" width="12.85546875" style="94" bestFit="1" customWidth="1"/>
    <col min="6155" max="6155" width="6.5703125" style="94" customWidth="1"/>
    <col min="6156" max="6156" width="16.85546875" style="94" customWidth="1"/>
    <col min="6157" max="6157" width="9.140625" style="94" customWidth="1"/>
    <col min="6158" max="6158" width="15" style="94" customWidth="1"/>
    <col min="6159" max="6159" width="48.140625" style="94" customWidth="1"/>
    <col min="6160" max="6160" width="15.140625" style="94" bestFit="1" customWidth="1"/>
    <col min="6161" max="6161" width="4.42578125" style="94" customWidth="1"/>
    <col min="6162" max="6162" width="3.5703125" style="94" bestFit="1" customWidth="1"/>
    <col min="6163" max="6163" width="4.140625" style="94" customWidth="1"/>
    <col min="6164" max="6164" width="35.42578125" style="94" customWidth="1"/>
    <col min="6165" max="6400" width="11.42578125" style="94"/>
    <col min="6401" max="6401" width="7.140625" style="94" bestFit="1" customWidth="1"/>
    <col min="6402" max="6402" width="5.28515625" style="94" bestFit="1" customWidth="1"/>
    <col min="6403" max="6403" width="47.140625" style="94" customWidth="1"/>
    <col min="6404" max="6404" width="14.7109375" style="94" customWidth="1"/>
    <col min="6405" max="6405" width="8.42578125" style="94" customWidth="1"/>
    <col min="6406" max="6406" width="9.7109375" style="94" customWidth="1"/>
    <col min="6407" max="6407" width="5" style="94" customWidth="1"/>
    <col min="6408" max="6408" width="5.28515625" style="94" customWidth="1"/>
    <col min="6409" max="6409" width="14.85546875" style="94" bestFit="1" customWidth="1"/>
    <col min="6410" max="6410" width="12.85546875" style="94" bestFit="1" customWidth="1"/>
    <col min="6411" max="6411" width="6.5703125" style="94" customWidth="1"/>
    <col min="6412" max="6412" width="16.85546875" style="94" customWidth="1"/>
    <col min="6413" max="6413" width="9.140625" style="94" customWidth="1"/>
    <col min="6414" max="6414" width="15" style="94" customWidth="1"/>
    <col min="6415" max="6415" width="48.140625" style="94" customWidth="1"/>
    <col min="6416" max="6416" width="15.140625" style="94" bestFit="1" customWidth="1"/>
    <col min="6417" max="6417" width="4.42578125" style="94" customWidth="1"/>
    <col min="6418" max="6418" width="3.5703125" style="94" bestFit="1" customWidth="1"/>
    <col min="6419" max="6419" width="4.140625" style="94" customWidth="1"/>
    <col min="6420" max="6420" width="35.42578125" style="94" customWidth="1"/>
    <col min="6421" max="6656" width="11.42578125" style="94"/>
    <col min="6657" max="6657" width="7.140625" style="94" bestFit="1" customWidth="1"/>
    <col min="6658" max="6658" width="5.28515625" style="94" bestFit="1" customWidth="1"/>
    <col min="6659" max="6659" width="47.140625" style="94" customWidth="1"/>
    <col min="6660" max="6660" width="14.7109375" style="94" customWidth="1"/>
    <col min="6661" max="6661" width="8.42578125" style="94" customWidth="1"/>
    <col min="6662" max="6662" width="9.7109375" style="94" customWidth="1"/>
    <col min="6663" max="6663" width="5" style="94" customWidth="1"/>
    <col min="6664" max="6664" width="5.28515625" style="94" customWidth="1"/>
    <col min="6665" max="6665" width="14.85546875" style="94" bestFit="1" customWidth="1"/>
    <col min="6666" max="6666" width="12.85546875" style="94" bestFit="1" customWidth="1"/>
    <col min="6667" max="6667" width="6.5703125" style="94" customWidth="1"/>
    <col min="6668" max="6668" width="16.85546875" style="94" customWidth="1"/>
    <col min="6669" max="6669" width="9.140625" style="94" customWidth="1"/>
    <col min="6670" max="6670" width="15" style="94" customWidth="1"/>
    <col min="6671" max="6671" width="48.140625" style="94" customWidth="1"/>
    <col min="6672" max="6672" width="15.140625" style="94" bestFit="1" customWidth="1"/>
    <col min="6673" max="6673" width="4.42578125" style="94" customWidth="1"/>
    <col min="6674" max="6674" width="3.5703125" style="94" bestFit="1" customWidth="1"/>
    <col min="6675" max="6675" width="4.140625" style="94" customWidth="1"/>
    <col min="6676" max="6676" width="35.42578125" style="94" customWidth="1"/>
    <col min="6677" max="6912" width="11.42578125" style="94"/>
    <col min="6913" max="6913" width="7.140625" style="94" bestFit="1" customWidth="1"/>
    <col min="6914" max="6914" width="5.28515625" style="94" bestFit="1" customWidth="1"/>
    <col min="6915" max="6915" width="47.140625" style="94" customWidth="1"/>
    <col min="6916" max="6916" width="14.7109375" style="94" customWidth="1"/>
    <col min="6917" max="6917" width="8.42578125" style="94" customWidth="1"/>
    <col min="6918" max="6918" width="9.7109375" style="94" customWidth="1"/>
    <col min="6919" max="6919" width="5" style="94" customWidth="1"/>
    <col min="6920" max="6920" width="5.28515625" style="94" customWidth="1"/>
    <col min="6921" max="6921" width="14.85546875" style="94" bestFit="1" customWidth="1"/>
    <col min="6922" max="6922" width="12.85546875" style="94" bestFit="1" customWidth="1"/>
    <col min="6923" max="6923" width="6.5703125" style="94" customWidth="1"/>
    <col min="6924" max="6924" width="16.85546875" style="94" customWidth="1"/>
    <col min="6925" max="6925" width="9.140625" style="94" customWidth="1"/>
    <col min="6926" max="6926" width="15" style="94" customWidth="1"/>
    <col min="6927" max="6927" width="48.140625" style="94" customWidth="1"/>
    <col min="6928" max="6928" width="15.140625" style="94" bestFit="1" customWidth="1"/>
    <col min="6929" max="6929" width="4.42578125" style="94" customWidth="1"/>
    <col min="6930" max="6930" width="3.5703125" style="94" bestFit="1" customWidth="1"/>
    <col min="6931" max="6931" width="4.140625" style="94" customWidth="1"/>
    <col min="6932" max="6932" width="35.42578125" style="94" customWidth="1"/>
    <col min="6933" max="7168" width="11.42578125" style="94"/>
    <col min="7169" max="7169" width="7.140625" style="94" bestFit="1" customWidth="1"/>
    <col min="7170" max="7170" width="5.28515625" style="94" bestFit="1" customWidth="1"/>
    <col min="7171" max="7171" width="47.140625" style="94" customWidth="1"/>
    <col min="7172" max="7172" width="14.7109375" style="94" customWidth="1"/>
    <col min="7173" max="7173" width="8.42578125" style="94" customWidth="1"/>
    <col min="7174" max="7174" width="9.7109375" style="94" customWidth="1"/>
    <col min="7175" max="7175" width="5" style="94" customWidth="1"/>
    <col min="7176" max="7176" width="5.28515625" style="94" customWidth="1"/>
    <col min="7177" max="7177" width="14.85546875" style="94" bestFit="1" customWidth="1"/>
    <col min="7178" max="7178" width="12.85546875" style="94" bestFit="1" customWidth="1"/>
    <col min="7179" max="7179" width="6.5703125" style="94" customWidth="1"/>
    <col min="7180" max="7180" width="16.85546875" style="94" customWidth="1"/>
    <col min="7181" max="7181" width="9.140625" style="94" customWidth="1"/>
    <col min="7182" max="7182" width="15" style="94" customWidth="1"/>
    <col min="7183" max="7183" width="48.140625" style="94" customWidth="1"/>
    <col min="7184" max="7184" width="15.140625" style="94" bestFit="1" customWidth="1"/>
    <col min="7185" max="7185" width="4.42578125" style="94" customWidth="1"/>
    <col min="7186" max="7186" width="3.5703125" style="94" bestFit="1" customWidth="1"/>
    <col min="7187" max="7187" width="4.140625" style="94" customWidth="1"/>
    <col min="7188" max="7188" width="35.42578125" style="94" customWidth="1"/>
    <col min="7189" max="7424" width="11.42578125" style="94"/>
    <col min="7425" max="7425" width="7.140625" style="94" bestFit="1" customWidth="1"/>
    <col min="7426" max="7426" width="5.28515625" style="94" bestFit="1" customWidth="1"/>
    <col min="7427" max="7427" width="47.140625" style="94" customWidth="1"/>
    <col min="7428" max="7428" width="14.7109375" style="94" customWidth="1"/>
    <col min="7429" max="7429" width="8.42578125" style="94" customWidth="1"/>
    <col min="7430" max="7430" width="9.7109375" style="94" customWidth="1"/>
    <col min="7431" max="7431" width="5" style="94" customWidth="1"/>
    <col min="7432" max="7432" width="5.28515625" style="94" customWidth="1"/>
    <col min="7433" max="7433" width="14.85546875" style="94" bestFit="1" customWidth="1"/>
    <col min="7434" max="7434" width="12.85546875" style="94" bestFit="1" customWidth="1"/>
    <col min="7435" max="7435" width="6.5703125" style="94" customWidth="1"/>
    <col min="7436" max="7436" width="16.85546875" style="94" customWidth="1"/>
    <col min="7437" max="7437" width="9.140625" style="94" customWidth="1"/>
    <col min="7438" max="7438" width="15" style="94" customWidth="1"/>
    <col min="7439" max="7439" width="48.140625" style="94" customWidth="1"/>
    <col min="7440" max="7440" width="15.140625" style="94" bestFit="1" customWidth="1"/>
    <col min="7441" max="7441" width="4.42578125" style="94" customWidth="1"/>
    <col min="7442" max="7442" width="3.5703125" style="94" bestFit="1" customWidth="1"/>
    <col min="7443" max="7443" width="4.140625" style="94" customWidth="1"/>
    <col min="7444" max="7444" width="35.42578125" style="94" customWidth="1"/>
    <col min="7445" max="7680" width="11.42578125" style="94"/>
    <col min="7681" max="7681" width="7.140625" style="94" bestFit="1" customWidth="1"/>
    <col min="7682" max="7682" width="5.28515625" style="94" bestFit="1" customWidth="1"/>
    <col min="7683" max="7683" width="47.140625" style="94" customWidth="1"/>
    <col min="7684" max="7684" width="14.7109375" style="94" customWidth="1"/>
    <col min="7685" max="7685" width="8.42578125" style="94" customWidth="1"/>
    <col min="7686" max="7686" width="9.7109375" style="94" customWidth="1"/>
    <col min="7687" max="7687" width="5" style="94" customWidth="1"/>
    <col min="7688" max="7688" width="5.28515625" style="94" customWidth="1"/>
    <col min="7689" max="7689" width="14.85546875" style="94" bestFit="1" customWidth="1"/>
    <col min="7690" max="7690" width="12.85546875" style="94" bestFit="1" customWidth="1"/>
    <col min="7691" max="7691" width="6.5703125" style="94" customWidth="1"/>
    <col min="7692" max="7692" width="16.85546875" style="94" customWidth="1"/>
    <col min="7693" max="7693" width="9.140625" style="94" customWidth="1"/>
    <col min="7694" max="7694" width="15" style="94" customWidth="1"/>
    <col min="7695" max="7695" width="48.140625" style="94" customWidth="1"/>
    <col min="7696" max="7696" width="15.140625" style="94" bestFit="1" customWidth="1"/>
    <col min="7697" max="7697" width="4.42578125" style="94" customWidth="1"/>
    <col min="7698" max="7698" width="3.5703125" style="94" bestFit="1" customWidth="1"/>
    <col min="7699" max="7699" width="4.140625" style="94" customWidth="1"/>
    <col min="7700" max="7700" width="35.42578125" style="94" customWidth="1"/>
    <col min="7701" max="7936" width="11.42578125" style="94"/>
    <col min="7937" max="7937" width="7.140625" style="94" bestFit="1" customWidth="1"/>
    <col min="7938" max="7938" width="5.28515625" style="94" bestFit="1" customWidth="1"/>
    <col min="7939" max="7939" width="47.140625" style="94" customWidth="1"/>
    <col min="7940" max="7940" width="14.7109375" style="94" customWidth="1"/>
    <col min="7941" max="7941" width="8.42578125" style="94" customWidth="1"/>
    <col min="7942" max="7942" width="9.7109375" style="94" customWidth="1"/>
    <col min="7943" max="7943" width="5" style="94" customWidth="1"/>
    <col min="7944" max="7944" width="5.28515625" style="94" customWidth="1"/>
    <col min="7945" max="7945" width="14.85546875" style="94" bestFit="1" customWidth="1"/>
    <col min="7946" max="7946" width="12.85546875" style="94" bestFit="1" customWidth="1"/>
    <col min="7947" max="7947" width="6.5703125" style="94" customWidth="1"/>
    <col min="7948" max="7948" width="16.85546875" style="94" customWidth="1"/>
    <col min="7949" max="7949" width="9.140625" style="94" customWidth="1"/>
    <col min="7950" max="7950" width="15" style="94" customWidth="1"/>
    <col min="7951" max="7951" width="48.140625" style="94" customWidth="1"/>
    <col min="7952" max="7952" width="15.140625" style="94" bestFit="1" customWidth="1"/>
    <col min="7953" max="7953" width="4.42578125" style="94" customWidth="1"/>
    <col min="7954" max="7954" width="3.5703125" style="94" bestFit="1" customWidth="1"/>
    <col min="7955" max="7955" width="4.140625" style="94" customWidth="1"/>
    <col min="7956" max="7956" width="35.42578125" style="94" customWidth="1"/>
    <col min="7957" max="8192" width="11.42578125" style="94"/>
    <col min="8193" max="8193" width="7.140625" style="94" bestFit="1" customWidth="1"/>
    <col min="8194" max="8194" width="5.28515625" style="94" bestFit="1" customWidth="1"/>
    <col min="8195" max="8195" width="47.140625" style="94" customWidth="1"/>
    <col min="8196" max="8196" width="14.7109375" style="94" customWidth="1"/>
    <col min="8197" max="8197" width="8.42578125" style="94" customWidth="1"/>
    <col min="8198" max="8198" width="9.7109375" style="94" customWidth="1"/>
    <col min="8199" max="8199" width="5" style="94" customWidth="1"/>
    <col min="8200" max="8200" width="5.28515625" style="94" customWidth="1"/>
    <col min="8201" max="8201" width="14.85546875" style="94" bestFit="1" customWidth="1"/>
    <col min="8202" max="8202" width="12.85546875" style="94" bestFit="1" customWidth="1"/>
    <col min="8203" max="8203" width="6.5703125" style="94" customWidth="1"/>
    <col min="8204" max="8204" width="16.85546875" style="94" customWidth="1"/>
    <col min="8205" max="8205" width="9.140625" style="94" customWidth="1"/>
    <col min="8206" max="8206" width="15" style="94" customWidth="1"/>
    <col min="8207" max="8207" width="48.140625" style="94" customWidth="1"/>
    <col min="8208" max="8208" width="15.140625" style="94" bestFit="1" customWidth="1"/>
    <col min="8209" max="8209" width="4.42578125" style="94" customWidth="1"/>
    <col min="8210" max="8210" width="3.5703125" style="94" bestFit="1" customWidth="1"/>
    <col min="8211" max="8211" width="4.140625" style="94" customWidth="1"/>
    <col min="8212" max="8212" width="35.42578125" style="94" customWidth="1"/>
    <col min="8213" max="8448" width="11.42578125" style="94"/>
    <col min="8449" max="8449" width="7.140625" style="94" bestFit="1" customWidth="1"/>
    <col min="8450" max="8450" width="5.28515625" style="94" bestFit="1" customWidth="1"/>
    <col min="8451" max="8451" width="47.140625" style="94" customWidth="1"/>
    <col min="8452" max="8452" width="14.7109375" style="94" customWidth="1"/>
    <col min="8453" max="8453" width="8.42578125" style="94" customWidth="1"/>
    <col min="8454" max="8454" width="9.7109375" style="94" customWidth="1"/>
    <col min="8455" max="8455" width="5" style="94" customWidth="1"/>
    <col min="8456" max="8456" width="5.28515625" style="94" customWidth="1"/>
    <col min="8457" max="8457" width="14.85546875" style="94" bestFit="1" customWidth="1"/>
    <col min="8458" max="8458" width="12.85546875" style="94" bestFit="1" customWidth="1"/>
    <col min="8459" max="8459" width="6.5703125" style="94" customWidth="1"/>
    <col min="8460" max="8460" width="16.85546875" style="94" customWidth="1"/>
    <col min="8461" max="8461" width="9.140625" style="94" customWidth="1"/>
    <col min="8462" max="8462" width="15" style="94" customWidth="1"/>
    <col min="8463" max="8463" width="48.140625" style="94" customWidth="1"/>
    <col min="8464" max="8464" width="15.140625" style="94" bestFit="1" customWidth="1"/>
    <col min="8465" max="8465" width="4.42578125" style="94" customWidth="1"/>
    <col min="8466" max="8466" width="3.5703125" style="94" bestFit="1" customWidth="1"/>
    <col min="8467" max="8467" width="4.140625" style="94" customWidth="1"/>
    <col min="8468" max="8468" width="35.42578125" style="94" customWidth="1"/>
    <col min="8469" max="8704" width="11.42578125" style="94"/>
    <col min="8705" max="8705" width="7.140625" style="94" bestFit="1" customWidth="1"/>
    <col min="8706" max="8706" width="5.28515625" style="94" bestFit="1" customWidth="1"/>
    <col min="8707" max="8707" width="47.140625" style="94" customWidth="1"/>
    <col min="8708" max="8708" width="14.7109375" style="94" customWidth="1"/>
    <col min="8709" max="8709" width="8.42578125" style="94" customWidth="1"/>
    <col min="8710" max="8710" width="9.7109375" style="94" customWidth="1"/>
    <col min="8711" max="8711" width="5" style="94" customWidth="1"/>
    <col min="8712" max="8712" width="5.28515625" style="94" customWidth="1"/>
    <col min="8713" max="8713" width="14.85546875" style="94" bestFit="1" customWidth="1"/>
    <col min="8714" max="8714" width="12.85546875" style="94" bestFit="1" customWidth="1"/>
    <col min="8715" max="8715" width="6.5703125" style="94" customWidth="1"/>
    <col min="8716" max="8716" width="16.85546875" style="94" customWidth="1"/>
    <col min="8717" max="8717" width="9.140625" style="94" customWidth="1"/>
    <col min="8718" max="8718" width="15" style="94" customWidth="1"/>
    <col min="8719" max="8719" width="48.140625" style="94" customWidth="1"/>
    <col min="8720" max="8720" width="15.140625" style="94" bestFit="1" customWidth="1"/>
    <col min="8721" max="8721" width="4.42578125" style="94" customWidth="1"/>
    <col min="8722" max="8722" width="3.5703125" style="94" bestFit="1" customWidth="1"/>
    <col min="8723" max="8723" width="4.140625" style="94" customWidth="1"/>
    <col min="8724" max="8724" width="35.42578125" style="94" customWidth="1"/>
    <col min="8725" max="8960" width="11.42578125" style="94"/>
    <col min="8961" max="8961" width="7.140625" style="94" bestFit="1" customWidth="1"/>
    <col min="8962" max="8962" width="5.28515625" style="94" bestFit="1" customWidth="1"/>
    <col min="8963" max="8963" width="47.140625" style="94" customWidth="1"/>
    <col min="8964" max="8964" width="14.7109375" style="94" customWidth="1"/>
    <col min="8965" max="8965" width="8.42578125" style="94" customWidth="1"/>
    <col min="8966" max="8966" width="9.7109375" style="94" customWidth="1"/>
    <col min="8967" max="8967" width="5" style="94" customWidth="1"/>
    <col min="8968" max="8968" width="5.28515625" style="94" customWidth="1"/>
    <col min="8969" max="8969" width="14.85546875" style="94" bestFit="1" customWidth="1"/>
    <col min="8970" max="8970" width="12.85546875" style="94" bestFit="1" customWidth="1"/>
    <col min="8971" max="8971" width="6.5703125" style="94" customWidth="1"/>
    <col min="8972" max="8972" width="16.85546875" style="94" customWidth="1"/>
    <col min="8973" max="8973" width="9.140625" style="94" customWidth="1"/>
    <col min="8974" max="8974" width="15" style="94" customWidth="1"/>
    <col min="8975" max="8975" width="48.140625" style="94" customWidth="1"/>
    <col min="8976" max="8976" width="15.140625" style="94" bestFit="1" customWidth="1"/>
    <col min="8977" max="8977" width="4.42578125" style="94" customWidth="1"/>
    <col min="8978" max="8978" width="3.5703125" style="94" bestFit="1" customWidth="1"/>
    <col min="8979" max="8979" width="4.140625" style="94" customWidth="1"/>
    <col min="8980" max="8980" width="35.42578125" style="94" customWidth="1"/>
    <col min="8981" max="9216" width="11.42578125" style="94"/>
    <col min="9217" max="9217" width="7.140625" style="94" bestFit="1" customWidth="1"/>
    <col min="9218" max="9218" width="5.28515625" style="94" bestFit="1" customWidth="1"/>
    <col min="9219" max="9219" width="47.140625" style="94" customWidth="1"/>
    <col min="9220" max="9220" width="14.7109375" style="94" customWidth="1"/>
    <col min="9221" max="9221" width="8.42578125" style="94" customWidth="1"/>
    <col min="9222" max="9222" width="9.7109375" style="94" customWidth="1"/>
    <col min="9223" max="9223" width="5" style="94" customWidth="1"/>
    <col min="9224" max="9224" width="5.28515625" style="94" customWidth="1"/>
    <col min="9225" max="9225" width="14.85546875" style="94" bestFit="1" customWidth="1"/>
    <col min="9226" max="9226" width="12.85546875" style="94" bestFit="1" customWidth="1"/>
    <col min="9227" max="9227" width="6.5703125" style="94" customWidth="1"/>
    <col min="9228" max="9228" width="16.85546875" style="94" customWidth="1"/>
    <col min="9229" max="9229" width="9.140625" style="94" customWidth="1"/>
    <col min="9230" max="9230" width="15" style="94" customWidth="1"/>
    <col min="9231" max="9231" width="48.140625" style="94" customWidth="1"/>
    <col min="9232" max="9232" width="15.140625" style="94" bestFit="1" customWidth="1"/>
    <col min="9233" max="9233" width="4.42578125" style="94" customWidth="1"/>
    <col min="9234" max="9234" width="3.5703125" style="94" bestFit="1" customWidth="1"/>
    <col min="9235" max="9235" width="4.140625" style="94" customWidth="1"/>
    <col min="9236" max="9236" width="35.42578125" style="94" customWidth="1"/>
    <col min="9237" max="9472" width="11.42578125" style="94"/>
    <col min="9473" max="9473" width="7.140625" style="94" bestFit="1" customWidth="1"/>
    <col min="9474" max="9474" width="5.28515625" style="94" bestFit="1" customWidth="1"/>
    <col min="9475" max="9475" width="47.140625" style="94" customWidth="1"/>
    <col min="9476" max="9476" width="14.7109375" style="94" customWidth="1"/>
    <col min="9477" max="9477" width="8.42578125" style="94" customWidth="1"/>
    <col min="9478" max="9478" width="9.7109375" style="94" customWidth="1"/>
    <col min="9479" max="9479" width="5" style="94" customWidth="1"/>
    <col min="9480" max="9480" width="5.28515625" style="94" customWidth="1"/>
    <col min="9481" max="9481" width="14.85546875" style="94" bestFit="1" customWidth="1"/>
    <col min="9482" max="9482" width="12.85546875" style="94" bestFit="1" customWidth="1"/>
    <col min="9483" max="9483" width="6.5703125" style="94" customWidth="1"/>
    <col min="9484" max="9484" width="16.85546875" style="94" customWidth="1"/>
    <col min="9485" max="9485" width="9.140625" style="94" customWidth="1"/>
    <col min="9486" max="9486" width="15" style="94" customWidth="1"/>
    <col min="9487" max="9487" width="48.140625" style="94" customWidth="1"/>
    <col min="9488" max="9488" width="15.140625" style="94" bestFit="1" customWidth="1"/>
    <col min="9489" max="9489" width="4.42578125" style="94" customWidth="1"/>
    <col min="9490" max="9490" width="3.5703125" style="94" bestFit="1" customWidth="1"/>
    <col min="9491" max="9491" width="4.140625" style="94" customWidth="1"/>
    <col min="9492" max="9492" width="35.42578125" style="94" customWidth="1"/>
    <col min="9493" max="9728" width="11.42578125" style="94"/>
    <col min="9729" max="9729" width="7.140625" style="94" bestFit="1" customWidth="1"/>
    <col min="9730" max="9730" width="5.28515625" style="94" bestFit="1" customWidth="1"/>
    <col min="9731" max="9731" width="47.140625" style="94" customWidth="1"/>
    <col min="9732" max="9732" width="14.7109375" style="94" customWidth="1"/>
    <col min="9733" max="9733" width="8.42578125" style="94" customWidth="1"/>
    <col min="9734" max="9734" width="9.7109375" style="94" customWidth="1"/>
    <col min="9735" max="9735" width="5" style="94" customWidth="1"/>
    <col min="9736" max="9736" width="5.28515625" style="94" customWidth="1"/>
    <col min="9737" max="9737" width="14.85546875" style="94" bestFit="1" customWidth="1"/>
    <col min="9738" max="9738" width="12.85546875" style="94" bestFit="1" customWidth="1"/>
    <col min="9739" max="9739" width="6.5703125" style="94" customWidth="1"/>
    <col min="9740" max="9740" width="16.85546875" style="94" customWidth="1"/>
    <col min="9741" max="9741" width="9.140625" style="94" customWidth="1"/>
    <col min="9742" max="9742" width="15" style="94" customWidth="1"/>
    <col min="9743" max="9743" width="48.140625" style="94" customWidth="1"/>
    <col min="9744" max="9744" width="15.140625" style="94" bestFit="1" customWidth="1"/>
    <col min="9745" max="9745" width="4.42578125" style="94" customWidth="1"/>
    <col min="9746" max="9746" width="3.5703125" style="94" bestFit="1" customWidth="1"/>
    <col min="9747" max="9747" width="4.140625" style="94" customWidth="1"/>
    <col min="9748" max="9748" width="35.42578125" style="94" customWidth="1"/>
    <col min="9749" max="9984" width="11.42578125" style="94"/>
    <col min="9985" max="9985" width="7.140625" style="94" bestFit="1" customWidth="1"/>
    <col min="9986" max="9986" width="5.28515625" style="94" bestFit="1" customWidth="1"/>
    <col min="9987" max="9987" width="47.140625" style="94" customWidth="1"/>
    <col min="9988" max="9988" width="14.7109375" style="94" customWidth="1"/>
    <col min="9989" max="9989" width="8.42578125" style="94" customWidth="1"/>
    <col min="9990" max="9990" width="9.7109375" style="94" customWidth="1"/>
    <col min="9991" max="9991" width="5" style="94" customWidth="1"/>
    <col min="9992" max="9992" width="5.28515625" style="94" customWidth="1"/>
    <col min="9993" max="9993" width="14.85546875" style="94" bestFit="1" customWidth="1"/>
    <col min="9994" max="9994" width="12.85546875" style="94" bestFit="1" customWidth="1"/>
    <col min="9995" max="9995" width="6.5703125" style="94" customWidth="1"/>
    <col min="9996" max="9996" width="16.85546875" style="94" customWidth="1"/>
    <col min="9997" max="9997" width="9.140625" style="94" customWidth="1"/>
    <col min="9998" max="9998" width="15" style="94" customWidth="1"/>
    <col min="9999" max="9999" width="48.140625" style="94" customWidth="1"/>
    <col min="10000" max="10000" width="15.140625" style="94" bestFit="1" customWidth="1"/>
    <col min="10001" max="10001" width="4.42578125" style="94" customWidth="1"/>
    <col min="10002" max="10002" width="3.5703125" style="94" bestFit="1" customWidth="1"/>
    <col min="10003" max="10003" width="4.140625" style="94" customWidth="1"/>
    <col min="10004" max="10004" width="35.42578125" style="94" customWidth="1"/>
    <col min="10005" max="10240" width="11.42578125" style="94"/>
    <col min="10241" max="10241" width="7.140625" style="94" bestFit="1" customWidth="1"/>
    <col min="10242" max="10242" width="5.28515625" style="94" bestFit="1" customWidth="1"/>
    <col min="10243" max="10243" width="47.140625" style="94" customWidth="1"/>
    <col min="10244" max="10244" width="14.7109375" style="94" customWidth="1"/>
    <col min="10245" max="10245" width="8.42578125" style="94" customWidth="1"/>
    <col min="10246" max="10246" width="9.7109375" style="94" customWidth="1"/>
    <col min="10247" max="10247" width="5" style="94" customWidth="1"/>
    <col min="10248" max="10248" width="5.28515625" style="94" customWidth="1"/>
    <col min="10249" max="10249" width="14.85546875" style="94" bestFit="1" customWidth="1"/>
    <col min="10250" max="10250" width="12.85546875" style="94" bestFit="1" customWidth="1"/>
    <col min="10251" max="10251" width="6.5703125" style="94" customWidth="1"/>
    <col min="10252" max="10252" width="16.85546875" style="94" customWidth="1"/>
    <col min="10253" max="10253" width="9.140625" style="94" customWidth="1"/>
    <col min="10254" max="10254" width="15" style="94" customWidth="1"/>
    <col min="10255" max="10255" width="48.140625" style="94" customWidth="1"/>
    <col min="10256" max="10256" width="15.140625" style="94" bestFit="1" customWidth="1"/>
    <col min="10257" max="10257" width="4.42578125" style="94" customWidth="1"/>
    <col min="10258" max="10258" width="3.5703125" style="94" bestFit="1" customWidth="1"/>
    <col min="10259" max="10259" width="4.140625" style="94" customWidth="1"/>
    <col min="10260" max="10260" width="35.42578125" style="94" customWidth="1"/>
    <col min="10261" max="10496" width="11.42578125" style="94"/>
    <col min="10497" max="10497" width="7.140625" style="94" bestFit="1" customWidth="1"/>
    <col min="10498" max="10498" width="5.28515625" style="94" bestFit="1" customWidth="1"/>
    <col min="10499" max="10499" width="47.140625" style="94" customWidth="1"/>
    <col min="10500" max="10500" width="14.7109375" style="94" customWidth="1"/>
    <col min="10501" max="10501" width="8.42578125" style="94" customWidth="1"/>
    <col min="10502" max="10502" width="9.7109375" style="94" customWidth="1"/>
    <col min="10503" max="10503" width="5" style="94" customWidth="1"/>
    <col min="10504" max="10504" width="5.28515625" style="94" customWidth="1"/>
    <col min="10505" max="10505" width="14.85546875" style="94" bestFit="1" customWidth="1"/>
    <col min="10506" max="10506" width="12.85546875" style="94" bestFit="1" customWidth="1"/>
    <col min="10507" max="10507" width="6.5703125" style="94" customWidth="1"/>
    <col min="10508" max="10508" width="16.85546875" style="94" customWidth="1"/>
    <col min="10509" max="10509" width="9.140625" style="94" customWidth="1"/>
    <col min="10510" max="10510" width="15" style="94" customWidth="1"/>
    <col min="10511" max="10511" width="48.140625" style="94" customWidth="1"/>
    <col min="10512" max="10512" width="15.140625" style="94" bestFit="1" customWidth="1"/>
    <col min="10513" max="10513" width="4.42578125" style="94" customWidth="1"/>
    <col min="10514" max="10514" width="3.5703125" style="94" bestFit="1" customWidth="1"/>
    <col min="10515" max="10515" width="4.140625" style="94" customWidth="1"/>
    <col min="10516" max="10516" width="35.42578125" style="94" customWidth="1"/>
    <col min="10517" max="10752" width="11.42578125" style="94"/>
    <col min="10753" max="10753" width="7.140625" style="94" bestFit="1" customWidth="1"/>
    <col min="10754" max="10754" width="5.28515625" style="94" bestFit="1" customWidth="1"/>
    <col min="10755" max="10755" width="47.140625" style="94" customWidth="1"/>
    <col min="10756" max="10756" width="14.7109375" style="94" customWidth="1"/>
    <col min="10757" max="10757" width="8.42578125" style="94" customWidth="1"/>
    <col min="10758" max="10758" width="9.7109375" style="94" customWidth="1"/>
    <col min="10759" max="10759" width="5" style="94" customWidth="1"/>
    <col min="10760" max="10760" width="5.28515625" style="94" customWidth="1"/>
    <col min="10761" max="10761" width="14.85546875" style="94" bestFit="1" customWidth="1"/>
    <col min="10762" max="10762" width="12.85546875" style="94" bestFit="1" customWidth="1"/>
    <col min="10763" max="10763" width="6.5703125" style="94" customWidth="1"/>
    <col min="10764" max="10764" width="16.85546875" style="94" customWidth="1"/>
    <col min="10765" max="10765" width="9.140625" style="94" customWidth="1"/>
    <col min="10766" max="10766" width="15" style="94" customWidth="1"/>
    <col min="10767" max="10767" width="48.140625" style="94" customWidth="1"/>
    <col min="10768" max="10768" width="15.140625" style="94" bestFit="1" customWidth="1"/>
    <col min="10769" max="10769" width="4.42578125" style="94" customWidth="1"/>
    <col min="10770" max="10770" width="3.5703125" style="94" bestFit="1" customWidth="1"/>
    <col min="10771" max="10771" width="4.140625" style="94" customWidth="1"/>
    <col min="10772" max="10772" width="35.42578125" style="94" customWidth="1"/>
    <col min="10773" max="11008" width="11.42578125" style="94"/>
    <col min="11009" max="11009" width="7.140625" style="94" bestFit="1" customWidth="1"/>
    <col min="11010" max="11010" width="5.28515625" style="94" bestFit="1" customWidth="1"/>
    <col min="11011" max="11011" width="47.140625" style="94" customWidth="1"/>
    <col min="11012" max="11012" width="14.7109375" style="94" customWidth="1"/>
    <col min="11013" max="11013" width="8.42578125" style="94" customWidth="1"/>
    <col min="11014" max="11014" width="9.7109375" style="94" customWidth="1"/>
    <col min="11015" max="11015" width="5" style="94" customWidth="1"/>
    <col min="11016" max="11016" width="5.28515625" style="94" customWidth="1"/>
    <col min="11017" max="11017" width="14.85546875" style="94" bestFit="1" customWidth="1"/>
    <col min="11018" max="11018" width="12.85546875" style="94" bestFit="1" customWidth="1"/>
    <col min="11019" max="11019" width="6.5703125" style="94" customWidth="1"/>
    <col min="11020" max="11020" width="16.85546875" style="94" customWidth="1"/>
    <col min="11021" max="11021" width="9.140625" style="94" customWidth="1"/>
    <col min="11022" max="11022" width="15" style="94" customWidth="1"/>
    <col min="11023" max="11023" width="48.140625" style="94" customWidth="1"/>
    <col min="11024" max="11024" width="15.140625" style="94" bestFit="1" customWidth="1"/>
    <col min="11025" max="11025" width="4.42578125" style="94" customWidth="1"/>
    <col min="11026" max="11026" width="3.5703125" style="94" bestFit="1" customWidth="1"/>
    <col min="11027" max="11027" width="4.140625" style="94" customWidth="1"/>
    <col min="11028" max="11028" width="35.42578125" style="94" customWidth="1"/>
    <col min="11029" max="11264" width="11.42578125" style="94"/>
    <col min="11265" max="11265" width="7.140625" style="94" bestFit="1" customWidth="1"/>
    <col min="11266" max="11266" width="5.28515625" style="94" bestFit="1" customWidth="1"/>
    <col min="11267" max="11267" width="47.140625" style="94" customWidth="1"/>
    <col min="11268" max="11268" width="14.7109375" style="94" customWidth="1"/>
    <col min="11269" max="11269" width="8.42578125" style="94" customWidth="1"/>
    <col min="11270" max="11270" width="9.7109375" style="94" customWidth="1"/>
    <col min="11271" max="11271" width="5" style="94" customWidth="1"/>
    <col min="11272" max="11272" width="5.28515625" style="94" customWidth="1"/>
    <col min="11273" max="11273" width="14.85546875" style="94" bestFit="1" customWidth="1"/>
    <col min="11274" max="11274" width="12.85546875" style="94" bestFit="1" customWidth="1"/>
    <col min="11275" max="11275" width="6.5703125" style="94" customWidth="1"/>
    <col min="11276" max="11276" width="16.85546875" style="94" customWidth="1"/>
    <col min="11277" max="11277" width="9.140625" style="94" customWidth="1"/>
    <col min="11278" max="11278" width="15" style="94" customWidth="1"/>
    <col min="11279" max="11279" width="48.140625" style="94" customWidth="1"/>
    <col min="11280" max="11280" width="15.140625" style="94" bestFit="1" customWidth="1"/>
    <col min="11281" max="11281" width="4.42578125" style="94" customWidth="1"/>
    <col min="11282" max="11282" width="3.5703125" style="94" bestFit="1" customWidth="1"/>
    <col min="11283" max="11283" width="4.140625" style="94" customWidth="1"/>
    <col min="11284" max="11284" width="35.42578125" style="94" customWidth="1"/>
    <col min="11285" max="11520" width="11.42578125" style="94"/>
    <col min="11521" max="11521" width="7.140625" style="94" bestFit="1" customWidth="1"/>
    <col min="11522" max="11522" width="5.28515625" style="94" bestFit="1" customWidth="1"/>
    <col min="11523" max="11523" width="47.140625" style="94" customWidth="1"/>
    <col min="11524" max="11524" width="14.7109375" style="94" customWidth="1"/>
    <col min="11525" max="11525" width="8.42578125" style="94" customWidth="1"/>
    <col min="11526" max="11526" width="9.7109375" style="94" customWidth="1"/>
    <col min="11527" max="11527" width="5" style="94" customWidth="1"/>
    <col min="11528" max="11528" width="5.28515625" style="94" customWidth="1"/>
    <col min="11529" max="11529" width="14.85546875" style="94" bestFit="1" customWidth="1"/>
    <col min="11530" max="11530" width="12.85546875" style="94" bestFit="1" customWidth="1"/>
    <col min="11531" max="11531" width="6.5703125" style="94" customWidth="1"/>
    <col min="11532" max="11532" width="16.85546875" style="94" customWidth="1"/>
    <col min="11533" max="11533" width="9.140625" style="94" customWidth="1"/>
    <col min="11534" max="11534" width="15" style="94" customWidth="1"/>
    <col min="11535" max="11535" width="48.140625" style="94" customWidth="1"/>
    <col min="11536" max="11536" width="15.140625" style="94" bestFit="1" customWidth="1"/>
    <col min="11537" max="11537" width="4.42578125" style="94" customWidth="1"/>
    <col min="11538" max="11538" width="3.5703125" style="94" bestFit="1" customWidth="1"/>
    <col min="11539" max="11539" width="4.140625" style="94" customWidth="1"/>
    <col min="11540" max="11540" width="35.42578125" style="94" customWidth="1"/>
    <col min="11541" max="11776" width="11.42578125" style="94"/>
    <col min="11777" max="11777" width="7.140625" style="94" bestFit="1" customWidth="1"/>
    <col min="11778" max="11778" width="5.28515625" style="94" bestFit="1" customWidth="1"/>
    <col min="11779" max="11779" width="47.140625" style="94" customWidth="1"/>
    <col min="11780" max="11780" width="14.7109375" style="94" customWidth="1"/>
    <col min="11781" max="11781" width="8.42578125" style="94" customWidth="1"/>
    <col min="11782" max="11782" width="9.7109375" style="94" customWidth="1"/>
    <col min="11783" max="11783" width="5" style="94" customWidth="1"/>
    <col min="11784" max="11784" width="5.28515625" style="94" customWidth="1"/>
    <col min="11785" max="11785" width="14.85546875" style="94" bestFit="1" customWidth="1"/>
    <col min="11786" max="11786" width="12.85546875" style="94" bestFit="1" customWidth="1"/>
    <col min="11787" max="11787" width="6.5703125" style="94" customWidth="1"/>
    <col min="11788" max="11788" width="16.85546875" style="94" customWidth="1"/>
    <col min="11789" max="11789" width="9.140625" style="94" customWidth="1"/>
    <col min="11790" max="11790" width="15" style="94" customWidth="1"/>
    <col min="11791" max="11791" width="48.140625" style="94" customWidth="1"/>
    <col min="11792" max="11792" width="15.140625" style="94" bestFit="1" customWidth="1"/>
    <col min="11793" max="11793" width="4.42578125" style="94" customWidth="1"/>
    <col min="11794" max="11794" width="3.5703125" style="94" bestFit="1" customWidth="1"/>
    <col min="11795" max="11795" width="4.140625" style="94" customWidth="1"/>
    <col min="11796" max="11796" width="35.42578125" style="94" customWidth="1"/>
    <col min="11797" max="12032" width="11.42578125" style="94"/>
    <col min="12033" max="12033" width="7.140625" style="94" bestFit="1" customWidth="1"/>
    <col min="12034" max="12034" width="5.28515625" style="94" bestFit="1" customWidth="1"/>
    <col min="12035" max="12035" width="47.140625" style="94" customWidth="1"/>
    <col min="12036" max="12036" width="14.7109375" style="94" customWidth="1"/>
    <col min="12037" max="12037" width="8.42578125" style="94" customWidth="1"/>
    <col min="12038" max="12038" width="9.7109375" style="94" customWidth="1"/>
    <col min="12039" max="12039" width="5" style="94" customWidth="1"/>
    <col min="12040" max="12040" width="5.28515625" style="94" customWidth="1"/>
    <col min="12041" max="12041" width="14.85546875" style="94" bestFit="1" customWidth="1"/>
    <col min="12042" max="12042" width="12.85546875" style="94" bestFit="1" customWidth="1"/>
    <col min="12043" max="12043" width="6.5703125" style="94" customWidth="1"/>
    <col min="12044" max="12044" width="16.85546875" style="94" customWidth="1"/>
    <col min="12045" max="12045" width="9.140625" style="94" customWidth="1"/>
    <col min="12046" max="12046" width="15" style="94" customWidth="1"/>
    <col min="12047" max="12047" width="48.140625" style="94" customWidth="1"/>
    <col min="12048" max="12048" width="15.140625" style="94" bestFit="1" customWidth="1"/>
    <col min="12049" max="12049" width="4.42578125" style="94" customWidth="1"/>
    <col min="12050" max="12050" width="3.5703125" style="94" bestFit="1" customWidth="1"/>
    <col min="12051" max="12051" width="4.140625" style="94" customWidth="1"/>
    <col min="12052" max="12052" width="35.42578125" style="94" customWidth="1"/>
    <col min="12053" max="12288" width="11.42578125" style="94"/>
    <col min="12289" max="12289" width="7.140625" style="94" bestFit="1" customWidth="1"/>
    <col min="12290" max="12290" width="5.28515625" style="94" bestFit="1" customWidth="1"/>
    <col min="12291" max="12291" width="47.140625" style="94" customWidth="1"/>
    <col min="12292" max="12292" width="14.7109375" style="94" customWidth="1"/>
    <col min="12293" max="12293" width="8.42578125" style="94" customWidth="1"/>
    <col min="12294" max="12294" width="9.7109375" style="94" customWidth="1"/>
    <col min="12295" max="12295" width="5" style="94" customWidth="1"/>
    <col min="12296" max="12296" width="5.28515625" style="94" customWidth="1"/>
    <col min="12297" max="12297" width="14.85546875" style="94" bestFit="1" customWidth="1"/>
    <col min="12298" max="12298" width="12.85546875" style="94" bestFit="1" customWidth="1"/>
    <col min="12299" max="12299" width="6.5703125" style="94" customWidth="1"/>
    <col min="12300" max="12300" width="16.85546875" style="94" customWidth="1"/>
    <col min="12301" max="12301" width="9.140625" style="94" customWidth="1"/>
    <col min="12302" max="12302" width="15" style="94" customWidth="1"/>
    <col min="12303" max="12303" width="48.140625" style="94" customWidth="1"/>
    <col min="12304" max="12304" width="15.140625" style="94" bestFit="1" customWidth="1"/>
    <col min="12305" max="12305" width="4.42578125" style="94" customWidth="1"/>
    <col min="12306" max="12306" width="3.5703125" style="94" bestFit="1" customWidth="1"/>
    <col min="12307" max="12307" width="4.140625" style="94" customWidth="1"/>
    <col min="12308" max="12308" width="35.42578125" style="94" customWidth="1"/>
    <col min="12309" max="12544" width="11.42578125" style="94"/>
    <col min="12545" max="12545" width="7.140625" style="94" bestFit="1" customWidth="1"/>
    <col min="12546" max="12546" width="5.28515625" style="94" bestFit="1" customWidth="1"/>
    <col min="12547" max="12547" width="47.140625" style="94" customWidth="1"/>
    <col min="12548" max="12548" width="14.7109375" style="94" customWidth="1"/>
    <col min="12549" max="12549" width="8.42578125" style="94" customWidth="1"/>
    <col min="12550" max="12550" width="9.7109375" style="94" customWidth="1"/>
    <col min="12551" max="12551" width="5" style="94" customWidth="1"/>
    <col min="12552" max="12552" width="5.28515625" style="94" customWidth="1"/>
    <col min="12553" max="12553" width="14.85546875" style="94" bestFit="1" customWidth="1"/>
    <col min="12554" max="12554" width="12.85546875" style="94" bestFit="1" customWidth="1"/>
    <col min="12555" max="12555" width="6.5703125" style="94" customWidth="1"/>
    <col min="12556" max="12556" width="16.85546875" style="94" customWidth="1"/>
    <col min="12557" max="12557" width="9.140625" style="94" customWidth="1"/>
    <col min="12558" max="12558" width="15" style="94" customWidth="1"/>
    <col min="12559" max="12559" width="48.140625" style="94" customWidth="1"/>
    <col min="12560" max="12560" width="15.140625" style="94" bestFit="1" customWidth="1"/>
    <col min="12561" max="12561" width="4.42578125" style="94" customWidth="1"/>
    <col min="12562" max="12562" width="3.5703125" style="94" bestFit="1" customWidth="1"/>
    <col min="12563" max="12563" width="4.140625" style="94" customWidth="1"/>
    <col min="12564" max="12564" width="35.42578125" style="94" customWidth="1"/>
    <col min="12565" max="12800" width="11.42578125" style="94"/>
    <col min="12801" max="12801" width="7.140625" style="94" bestFit="1" customWidth="1"/>
    <col min="12802" max="12802" width="5.28515625" style="94" bestFit="1" customWidth="1"/>
    <col min="12803" max="12803" width="47.140625" style="94" customWidth="1"/>
    <col min="12804" max="12804" width="14.7109375" style="94" customWidth="1"/>
    <col min="12805" max="12805" width="8.42578125" style="94" customWidth="1"/>
    <col min="12806" max="12806" width="9.7109375" style="94" customWidth="1"/>
    <col min="12807" max="12807" width="5" style="94" customWidth="1"/>
    <col min="12808" max="12808" width="5.28515625" style="94" customWidth="1"/>
    <col min="12809" max="12809" width="14.85546875" style="94" bestFit="1" customWidth="1"/>
    <col min="12810" max="12810" width="12.85546875" style="94" bestFit="1" customWidth="1"/>
    <col min="12811" max="12811" width="6.5703125" style="94" customWidth="1"/>
    <col min="12812" max="12812" width="16.85546875" style="94" customWidth="1"/>
    <col min="12813" max="12813" width="9.140625" style="94" customWidth="1"/>
    <col min="12814" max="12814" width="15" style="94" customWidth="1"/>
    <col min="12815" max="12815" width="48.140625" style="94" customWidth="1"/>
    <col min="12816" max="12816" width="15.140625" style="94" bestFit="1" customWidth="1"/>
    <col min="12817" max="12817" width="4.42578125" style="94" customWidth="1"/>
    <col min="12818" max="12818" width="3.5703125" style="94" bestFit="1" customWidth="1"/>
    <col min="12819" max="12819" width="4.140625" style="94" customWidth="1"/>
    <col min="12820" max="12820" width="35.42578125" style="94" customWidth="1"/>
    <col min="12821" max="13056" width="11.42578125" style="94"/>
    <col min="13057" max="13057" width="7.140625" style="94" bestFit="1" customWidth="1"/>
    <col min="13058" max="13058" width="5.28515625" style="94" bestFit="1" customWidth="1"/>
    <col min="13059" max="13059" width="47.140625" style="94" customWidth="1"/>
    <col min="13060" max="13060" width="14.7109375" style="94" customWidth="1"/>
    <col min="13061" max="13061" width="8.42578125" style="94" customWidth="1"/>
    <col min="13062" max="13062" width="9.7109375" style="94" customWidth="1"/>
    <col min="13063" max="13063" width="5" style="94" customWidth="1"/>
    <col min="13064" max="13064" width="5.28515625" style="94" customWidth="1"/>
    <col min="13065" max="13065" width="14.85546875" style="94" bestFit="1" customWidth="1"/>
    <col min="13066" max="13066" width="12.85546875" style="94" bestFit="1" customWidth="1"/>
    <col min="13067" max="13067" width="6.5703125" style="94" customWidth="1"/>
    <col min="13068" max="13068" width="16.85546875" style="94" customWidth="1"/>
    <col min="13069" max="13069" width="9.140625" style="94" customWidth="1"/>
    <col min="13070" max="13070" width="15" style="94" customWidth="1"/>
    <col min="13071" max="13071" width="48.140625" style="94" customWidth="1"/>
    <col min="13072" max="13072" width="15.140625" style="94" bestFit="1" customWidth="1"/>
    <col min="13073" max="13073" width="4.42578125" style="94" customWidth="1"/>
    <col min="13074" max="13074" width="3.5703125" style="94" bestFit="1" customWidth="1"/>
    <col min="13075" max="13075" width="4.140625" style="94" customWidth="1"/>
    <col min="13076" max="13076" width="35.42578125" style="94" customWidth="1"/>
    <col min="13077" max="13312" width="11.42578125" style="94"/>
    <col min="13313" max="13313" width="7.140625" style="94" bestFit="1" customWidth="1"/>
    <col min="13314" max="13314" width="5.28515625" style="94" bestFit="1" customWidth="1"/>
    <col min="13315" max="13315" width="47.140625" style="94" customWidth="1"/>
    <col min="13316" max="13316" width="14.7109375" style="94" customWidth="1"/>
    <col min="13317" max="13317" width="8.42578125" style="94" customWidth="1"/>
    <col min="13318" max="13318" width="9.7109375" style="94" customWidth="1"/>
    <col min="13319" max="13319" width="5" style="94" customWidth="1"/>
    <col min="13320" max="13320" width="5.28515625" style="94" customWidth="1"/>
    <col min="13321" max="13321" width="14.85546875" style="94" bestFit="1" customWidth="1"/>
    <col min="13322" max="13322" width="12.85546875" style="94" bestFit="1" customWidth="1"/>
    <col min="13323" max="13323" width="6.5703125" style="94" customWidth="1"/>
    <col min="13324" max="13324" width="16.85546875" style="94" customWidth="1"/>
    <col min="13325" max="13325" width="9.140625" style="94" customWidth="1"/>
    <col min="13326" max="13326" width="15" style="94" customWidth="1"/>
    <col min="13327" max="13327" width="48.140625" style="94" customWidth="1"/>
    <col min="13328" max="13328" width="15.140625" style="94" bestFit="1" customWidth="1"/>
    <col min="13329" max="13329" width="4.42578125" style="94" customWidth="1"/>
    <col min="13330" max="13330" width="3.5703125" style="94" bestFit="1" customWidth="1"/>
    <col min="13331" max="13331" width="4.140625" style="94" customWidth="1"/>
    <col min="13332" max="13332" width="35.42578125" style="94" customWidth="1"/>
    <col min="13333" max="13568" width="11.42578125" style="94"/>
    <col min="13569" max="13569" width="7.140625" style="94" bestFit="1" customWidth="1"/>
    <col min="13570" max="13570" width="5.28515625" style="94" bestFit="1" customWidth="1"/>
    <col min="13571" max="13571" width="47.140625" style="94" customWidth="1"/>
    <col min="13572" max="13572" width="14.7109375" style="94" customWidth="1"/>
    <col min="13573" max="13573" width="8.42578125" style="94" customWidth="1"/>
    <col min="13574" max="13574" width="9.7109375" style="94" customWidth="1"/>
    <col min="13575" max="13575" width="5" style="94" customWidth="1"/>
    <col min="13576" max="13576" width="5.28515625" style="94" customWidth="1"/>
    <col min="13577" max="13577" width="14.85546875" style="94" bestFit="1" customWidth="1"/>
    <col min="13578" max="13578" width="12.85546875" style="94" bestFit="1" customWidth="1"/>
    <col min="13579" max="13579" width="6.5703125" style="94" customWidth="1"/>
    <col min="13580" max="13580" width="16.85546875" style="94" customWidth="1"/>
    <col min="13581" max="13581" width="9.140625" style="94" customWidth="1"/>
    <col min="13582" max="13582" width="15" style="94" customWidth="1"/>
    <col min="13583" max="13583" width="48.140625" style="94" customWidth="1"/>
    <col min="13584" max="13584" width="15.140625" style="94" bestFit="1" customWidth="1"/>
    <col min="13585" max="13585" width="4.42578125" style="94" customWidth="1"/>
    <col min="13586" max="13586" width="3.5703125" style="94" bestFit="1" customWidth="1"/>
    <col min="13587" max="13587" width="4.140625" style="94" customWidth="1"/>
    <col min="13588" max="13588" width="35.42578125" style="94" customWidth="1"/>
    <col min="13589" max="13824" width="11.42578125" style="94"/>
    <col min="13825" max="13825" width="7.140625" style="94" bestFit="1" customWidth="1"/>
    <col min="13826" max="13826" width="5.28515625" style="94" bestFit="1" customWidth="1"/>
    <col min="13827" max="13827" width="47.140625" style="94" customWidth="1"/>
    <col min="13828" max="13828" width="14.7109375" style="94" customWidth="1"/>
    <col min="13829" max="13829" width="8.42578125" style="94" customWidth="1"/>
    <col min="13830" max="13830" width="9.7109375" style="94" customWidth="1"/>
    <col min="13831" max="13831" width="5" style="94" customWidth="1"/>
    <col min="13832" max="13832" width="5.28515625" style="94" customWidth="1"/>
    <col min="13833" max="13833" width="14.85546875" style="94" bestFit="1" customWidth="1"/>
    <col min="13834" max="13834" width="12.85546875" style="94" bestFit="1" customWidth="1"/>
    <col min="13835" max="13835" width="6.5703125" style="94" customWidth="1"/>
    <col min="13836" max="13836" width="16.85546875" style="94" customWidth="1"/>
    <col min="13837" max="13837" width="9.140625" style="94" customWidth="1"/>
    <col min="13838" max="13838" width="15" style="94" customWidth="1"/>
    <col min="13839" max="13839" width="48.140625" style="94" customWidth="1"/>
    <col min="13840" max="13840" width="15.140625" style="94" bestFit="1" customWidth="1"/>
    <col min="13841" max="13841" width="4.42578125" style="94" customWidth="1"/>
    <col min="13842" max="13842" width="3.5703125" style="94" bestFit="1" customWidth="1"/>
    <col min="13843" max="13843" width="4.140625" style="94" customWidth="1"/>
    <col min="13844" max="13844" width="35.42578125" style="94" customWidth="1"/>
    <col min="13845" max="14080" width="11.42578125" style="94"/>
    <col min="14081" max="14081" width="7.140625" style="94" bestFit="1" customWidth="1"/>
    <col min="14082" max="14082" width="5.28515625" style="94" bestFit="1" customWidth="1"/>
    <col min="14083" max="14083" width="47.140625" style="94" customWidth="1"/>
    <col min="14084" max="14084" width="14.7109375" style="94" customWidth="1"/>
    <col min="14085" max="14085" width="8.42578125" style="94" customWidth="1"/>
    <col min="14086" max="14086" width="9.7109375" style="94" customWidth="1"/>
    <col min="14087" max="14087" width="5" style="94" customWidth="1"/>
    <col min="14088" max="14088" width="5.28515625" style="94" customWidth="1"/>
    <col min="14089" max="14089" width="14.85546875" style="94" bestFit="1" customWidth="1"/>
    <col min="14090" max="14090" width="12.85546875" style="94" bestFit="1" customWidth="1"/>
    <col min="14091" max="14091" width="6.5703125" style="94" customWidth="1"/>
    <col min="14092" max="14092" width="16.85546875" style="94" customWidth="1"/>
    <col min="14093" max="14093" width="9.140625" style="94" customWidth="1"/>
    <col min="14094" max="14094" width="15" style="94" customWidth="1"/>
    <col min="14095" max="14095" width="48.140625" style="94" customWidth="1"/>
    <col min="14096" max="14096" width="15.140625" style="94" bestFit="1" customWidth="1"/>
    <col min="14097" max="14097" width="4.42578125" style="94" customWidth="1"/>
    <col min="14098" max="14098" width="3.5703125" style="94" bestFit="1" customWidth="1"/>
    <col min="14099" max="14099" width="4.140625" style="94" customWidth="1"/>
    <col min="14100" max="14100" width="35.42578125" style="94" customWidth="1"/>
    <col min="14101" max="14336" width="11.42578125" style="94"/>
    <col min="14337" max="14337" width="7.140625" style="94" bestFit="1" customWidth="1"/>
    <col min="14338" max="14338" width="5.28515625" style="94" bestFit="1" customWidth="1"/>
    <col min="14339" max="14339" width="47.140625" style="94" customWidth="1"/>
    <col min="14340" max="14340" width="14.7109375" style="94" customWidth="1"/>
    <col min="14341" max="14341" width="8.42578125" style="94" customWidth="1"/>
    <col min="14342" max="14342" width="9.7109375" style="94" customWidth="1"/>
    <col min="14343" max="14343" width="5" style="94" customWidth="1"/>
    <col min="14344" max="14344" width="5.28515625" style="94" customWidth="1"/>
    <col min="14345" max="14345" width="14.85546875" style="94" bestFit="1" customWidth="1"/>
    <col min="14346" max="14346" width="12.85546875" style="94" bestFit="1" customWidth="1"/>
    <col min="14347" max="14347" width="6.5703125" style="94" customWidth="1"/>
    <col min="14348" max="14348" width="16.85546875" style="94" customWidth="1"/>
    <col min="14349" max="14349" width="9.140625" style="94" customWidth="1"/>
    <col min="14350" max="14350" width="15" style="94" customWidth="1"/>
    <col min="14351" max="14351" width="48.140625" style="94" customWidth="1"/>
    <col min="14352" max="14352" width="15.140625" style="94" bestFit="1" customWidth="1"/>
    <col min="14353" max="14353" width="4.42578125" style="94" customWidth="1"/>
    <col min="14354" max="14354" width="3.5703125" style="94" bestFit="1" customWidth="1"/>
    <col min="14355" max="14355" width="4.140625" style="94" customWidth="1"/>
    <col min="14356" max="14356" width="35.42578125" style="94" customWidth="1"/>
    <col min="14357" max="14592" width="11.42578125" style="94"/>
    <col min="14593" max="14593" width="7.140625" style="94" bestFit="1" customWidth="1"/>
    <col min="14594" max="14594" width="5.28515625" style="94" bestFit="1" customWidth="1"/>
    <col min="14595" max="14595" width="47.140625" style="94" customWidth="1"/>
    <col min="14596" max="14596" width="14.7109375" style="94" customWidth="1"/>
    <col min="14597" max="14597" width="8.42578125" style="94" customWidth="1"/>
    <col min="14598" max="14598" width="9.7109375" style="94" customWidth="1"/>
    <col min="14599" max="14599" width="5" style="94" customWidth="1"/>
    <col min="14600" max="14600" width="5.28515625" style="94" customWidth="1"/>
    <col min="14601" max="14601" width="14.85546875" style="94" bestFit="1" customWidth="1"/>
    <col min="14602" max="14602" width="12.85546875" style="94" bestFit="1" customWidth="1"/>
    <col min="14603" max="14603" width="6.5703125" style="94" customWidth="1"/>
    <col min="14604" max="14604" width="16.85546875" style="94" customWidth="1"/>
    <col min="14605" max="14605" width="9.140625" style="94" customWidth="1"/>
    <col min="14606" max="14606" width="15" style="94" customWidth="1"/>
    <col min="14607" max="14607" width="48.140625" style="94" customWidth="1"/>
    <col min="14608" max="14608" width="15.140625" style="94" bestFit="1" customWidth="1"/>
    <col min="14609" max="14609" width="4.42578125" style="94" customWidth="1"/>
    <col min="14610" max="14610" width="3.5703125" style="94" bestFit="1" customWidth="1"/>
    <col min="14611" max="14611" width="4.140625" style="94" customWidth="1"/>
    <col min="14612" max="14612" width="35.42578125" style="94" customWidth="1"/>
    <col min="14613" max="14848" width="11.42578125" style="94"/>
    <col min="14849" max="14849" width="7.140625" style="94" bestFit="1" customWidth="1"/>
    <col min="14850" max="14850" width="5.28515625" style="94" bestFit="1" customWidth="1"/>
    <col min="14851" max="14851" width="47.140625" style="94" customWidth="1"/>
    <col min="14852" max="14852" width="14.7109375" style="94" customWidth="1"/>
    <col min="14853" max="14853" width="8.42578125" style="94" customWidth="1"/>
    <col min="14854" max="14854" width="9.7109375" style="94" customWidth="1"/>
    <col min="14855" max="14855" width="5" style="94" customWidth="1"/>
    <col min="14856" max="14856" width="5.28515625" style="94" customWidth="1"/>
    <col min="14857" max="14857" width="14.85546875" style="94" bestFit="1" customWidth="1"/>
    <col min="14858" max="14858" width="12.85546875" style="94" bestFit="1" customWidth="1"/>
    <col min="14859" max="14859" width="6.5703125" style="94" customWidth="1"/>
    <col min="14860" max="14860" width="16.85546875" style="94" customWidth="1"/>
    <col min="14861" max="14861" width="9.140625" style="94" customWidth="1"/>
    <col min="14862" max="14862" width="15" style="94" customWidth="1"/>
    <col min="14863" max="14863" width="48.140625" style="94" customWidth="1"/>
    <col min="14864" max="14864" width="15.140625" style="94" bestFit="1" customWidth="1"/>
    <col min="14865" max="14865" width="4.42578125" style="94" customWidth="1"/>
    <col min="14866" max="14866" width="3.5703125" style="94" bestFit="1" customWidth="1"/>
    <col min="14867" max="14867" width="4.140625" style="94" customWidth="1"/>
    <col min="14868" max="14868" width="35.42578125" style="94" customWidth="1"/>
    <col min="14869" max="15104" width="11.42578125" style="94"/>
    <col min="15105" max="15105" width="7.140625" style="94" bestFit="1" customWidth="1"/>
    <col min="15106" max="15106" width="5.28515625" style="94" bestFit="1" customWidth="1"/>
    <col min="15107" max="15107" width="47.140625" style="94" customWidth="1"/>
    <col min="15108" max="15108" width="14.7109375" style="94" customWidth="1"/>
    <col min="15109" max="15109" width="8.42578125" style="94" customWidth="1"/>
    <col min="15110" max="15110" width="9.7109375" style="94" customWidth="1"/>
    <col min="15111" max="15111" width="5" style="94" customWidth="1"/>
    <col min="15112" max="15112" width="5.28515625" style="94" customWidth="1"/>
    <col min="15113" max="15113" width="14.85546875" style="94" bestFit="1" customWidth="1"/>
    <col min="15114" max="15114" width="12.85546875" style="94" bestFit="1" customWidth="1"/>
    <col min="15115" max="15115" width="6.5703125" style="94" customWidth="1"/>
    <col min="15116" max="15116" width="16.85546875" style="94" customWidth="1"/>
    <col min="15117" max="15117" width="9.140625" style="94" customWidth="1"/>
    <col min="15118" max="15118" width="15" style="94" customWidth="1"/>
    <col min="15119" max="15119" width="48.140625" style="94" customWidth="1"/>
    <col min="15120" max="15120" width="15.140625" style="94" bestFit="1" customWidth="1"/>
    <col min="15121" max="15121" width="4.42578125" style="94" customWidth="1"/>
    <col min="15122" max="15122" width="3.5703125" style="94" bestFit="1" customWidth="1"/>
    <col min="15123" max="15123" width="4.140625" style="94" customWidth="1"/>
    <col min="15124" max="15124" width="35.42578125" style="94" customWidth="1"/>
    <col min="15125" max="15360" width="11.42578125" style="94"/>
    <col min="15361" max="15361" width="7.140625" style="94" bestFit="1" customWidth="1"/>
    <col min="15362" max="15362" width="5.28515625" style="94" bestFit="1" customWidth="1"/>
    <col min="15363" max="15363" width="47.140625" style="94" customWidth="1"/>
    <col min="15364" max="15364" width="14.7109375" style="94" customWidth="1"/>
    <col min="15365" max="15365" width="8.42578125" style="94" customWidth="1"/>
    <col min="15366" max="15366" width="9.7109375" style="94" customWidth="1"/>
    <col min="15367" max="15367" width="5" style="94" customWidth="1"/>
    <col min="15368" max="15368" width="5.28515625" style="94" customWidth="1"/>
    <col min="15369" max="15369" width="14.85546875" style="94" bestFit="1" customWidth="1"/>
    <col min="15370" max="15370" width="12.85546875" style="94" bestFit="1" customWidth="1"/>
    <col min="15371" max="15371" width="6.5703125" style="94" customWidth="1"/>
    <col min="15372" max="15372" width="16.85546875" style="94" customWidth="1"/>
    <col min="15373" max="15373" width="9.140625" style="94" customWidth="1"/>
    <col min="15374" max="15374" width="15" style="94" customWidth="1"/>
    <col min="15375" max="15375" width="48.140625" style="94" customWidth="1"/>
    <col min="15376" max="15376" width="15.140625" style="94" bestFit="1" customWidth="1"/>
    <col min="15377" max="15377" width="4.42578125" style="94" customWidth="1"/>
    <col min="15378" max="15378" width="3.5703125" style="94" bestFit="1" customWidth="1"/>
    <col min="15379" max="15379" width="4.140625" style="94" customWidth="1"/>
    <col min="15380" max="15380" width="35.42578125" style="94" customWidth="1"/>
    <col min="15381" max="15616" width="11.42578125" style="94"/>
    <col min="15617" max="15617" width="7.140625" style="94" bestFit="1" customWidth="1"/>
    <col min="15618" max="15618" width="5.28515625" style="94" bestFit="1" customWidth="1"/>
    <col min="15619" max="15619" width="47.140625" style="94" customWidth="1"/>
    <col min="15620" max="15620" width="14.7109375" style="94" customWidth="1"/>
    <col min="15621" max="15621" width="8.42578125" style="94" customWidth="1"/>
    <col min="15622" max="15622" width="9.7109375" style="94" customWidth="1"/>
    <col min="15623" max="15623" width="5" style="94" customWidth="1"/>
    <col min="15624" max="15624" width="5.28515625" style="94" customWidth="1"/>
    <col min="15625" max="15625" width="14.85546875" style="94" bestFit="1" customWidth="1"/>
    <col min="15626" max="15626" width="12.85546875" style="94" bestFit="1" customWidth="1"/>
    <col min="15627" max="15627" width="6.5703125" style="94" customWidth="1"/>
    <col min="15628" max="15628" width="16.85546875" style="94" customWidth="1"/>
    <col min="15629" max="15629" width="9.140625" style="94" customWidth="1"/>
    <col min="15630" max="15630" width="15" style="94" customWidth="1"/>
    <col min="15631" max="15631" width="48.140625" style="94" customWidth="1"/>
    <col min="15632" max="15632" width="15.140625" style="94" bestFit="1" customWidth="1"/>
    <col min="15633" max="15633" width="4.42578125" style="94" customWidth="1"/>
    <col min="15634" max="15634" width="3.5703125" style="94" bestFit="1" customWidth="1"/>
    <col min="15635" max="15635" width="4.140625" style="94" customWidth="1"/>
    <col min="15636" max="15636" width="35.42578125" style="94" customWidth="1"/>
    <col min="15637" max="15872" width="11.42578125" style="94"/>
    <col min="15873" max="15873" width="7.140625" style="94" bestFit="1" customWidth="1"/>
    <col min="15874" max="15874" width="5.28515625" style="94" bestFit="1" customWidth="1"/>
    <col min="15875" max="15875" width="47.140625" style="94" customWidth="1"/>
    <col min="15876" max="15876" width="14.7109375" style="94" customWidth="1"/>
    <col min="15877" max="15877" width="8.42578125" style="94" customWidth="1"/>
    <col min="15878" max="15878" width="9.7109375" style="94" customWidth="1"/>
    <col min="15879" max="15879" width="5" style="94" customWidth="1"/>
    <col min="15880" max="15880" width="5.28515625" style="94" customWidth="1"/>
    <col min="15881" max="15881" width="14.85546875" style="94" bestFit="1" customWidth="1"/>
    <col min="15882" max="15882" width="12.85546875" style="94" bestFit="1" customWidth="1"/>
    <col min="15883" max="15883" width="6.5703125" style="94" customWidth="1"/>
    <col min="15884" max="15884" width="16.85546875" style="94" customWidth="1"/>
    <col min="15885" max="15885" width="9.140625" style="94" customWidth="1"/>
    <col min="15886" max="15886" width="15" style="94" customWidth="1"/>
    <col min="15887" max="15887" width="48.140625" style="94" customWidth="1"/>
    <col min="15888" max="15888" width="15.140625" style="94" bestFit="1" customWidth="1"/>
    <col min="15889" max="15889" width="4.42578125" style="94" customWidth="1"/>
    <col min="15890" max="15890" width="3.5703125" style="94" bestFit="1" customWidth="1"/>
    <col min="15891" max="15891" width="4.140625" style="94" customWidth="1"/>
    <col min="15892" max="15892" width="35.42578125" style="94" customWidth="1"/>
    <col min="15893" max="16128" width="11.42578125" style="94"/>
    <col min="16129" max="16129" width="7.140625" style="94" bestFit="1" customWidth="1"/>
    <col min="16130" max="16130" width="5.28515625" style="94" bestFit="1" customWidth="1"/>
    <col min="16131" max="16131" width="47.140625" style="94" customWidth="1"/>
    <col min="16132" max="16132" width="14.7109375" style="94" customWidth="1"/>
    <col min="16133" max="16133" width="8.42578125" style="94" customWidth="1"/>
    <col min="16134" max="16134" width="9.7109375" style="94" customWidth="1"/>
    <col min="16135" max="16135" width="5" style="94" customWidth="1"/>
    <col min="16136" max="16136" width="5.28515625" style="94" customWidth="1"/>
    <col min="16137" max="16137" width="14.85546875" style="94" bestFit="1" customWidth="1"/>
    <col min="16138" max="16138" width="12.85546875" style="94" bestFit="1" customWidth="1"/>
    <col min="16139" max="16139" width="6.5703125" style="94" customWidth="1"/>
    <col min="16140" max="16140" width="16.85546875" style="94" customWidth="1"/>
    <col min="16141" max="16141" width="9.140625" style="94" customWidth="1"/>
    <col min="16142" max="16142" width="15" style="94" customWidth="1"/>
    <col min="16143" max="16143" width="48.140625" style="94" customWidth="1"/>
    <col min="16144" max="16144" width="15.140625" style="94" bestFit="1" customWidth="1"/>
    <col min="16145" max="16145" width="4.42578125" style="94" customWidth="1"/>
    <col min="16146" max="16146" width="3.5703125" style="94" bestFit="1" customWidth="1"/>
    <col min="16147" max="16147" width="4.140625" style="94" customWidth="1"/>
    <col min="16148" max="16148" width="35.42578125" style="94" customWidth="1"/>
    <col min="16149" max="16384" width="11.42578125" style="94"/>
  </cols>
  <sheetData>
    <row r="1" spans="1:12" ht="7.5" customHeight="1" thickBot="1"/>
    <row r="2" spans="1:12">
      <c r="B2" s="705" t="s">
        <v>47</v>
      </c>
      <c r="C2" s="706"/>
      <c r="D2" s="399" t="s">
        <v>49</v>
      </c>
      <c r="E2" s="707" t="s">
        <v>50</v>
      </c>
      <c r="F2" s="707"/>
      <c r="G2" s="707"/>
      <c r="H2" s="707"/>
      <c r="I2" s="95" t="s">
        <v>51</v>
      </c>
      <c r="J2" s="696"/>
      <c r="K2" s="697"/>
      <c r="L2" s="698"/>
    </row>
    <row r="3" spans="1:12">
      <c r="B3" s="688" t="s">
        <v>3831</v>
      </c>
      <c r="C3" s="708"/>
      <c r="D3" s="964" t="s">
        <v>52</v>
      </c>
      <c r="E3" s="965" t="s">
        <v>3832</v>
      </c>
      <c r="F3" s="965"/>
      <c r="G3" s="965"/>
      <c r="H3" s="965"/>
      <c r="I3" s="966" t="s">
        <v>3833</v>
      </c>
      <c r="J3" s="699"/>
      <c r="K3" s="700"/>
      <c r="L3" s="701"/>
    </row>
    <row r="4" spans="1:12">
      <c r="B4" s="688" t="s">
        <v>0</v>
      </c>
      <c r="C4" s="967"/>
      <c r="D4" s="967"/>
      <c r="E4" s="967"/>
      <c r="F4" s="967"/>
      <c r="G4" s="967"/>
      <c r="H4" s="967"/>
      <c r="I4" s="967"/>
      <c r="J4" s="699"/>
      <c r="K4" s="700"/>
      <c r="L4" s="701"/>
    </row>
    <row r="5" spans="1:12">
      <c r="B5" s="688" t="s">
        <v>1</v>
      </c>
      <c r="C5" s="967"/>
      <c r="D5" s="967"/>
      <c r="E5" s="967"/>
      <c r="F5" s="967"/>
      <c r="G5" s="967"/>
      <c r="H5" s="967"/>
      <c r="I5" s="967"/>
      <c r="J5" s="699"/>
      <c r="K5" s="700"/>
      <c r="L5" s="701"/>
    </row>
    <row r="6" spans="1:12">
      <c r="B6" s="688" t="s">
        <v>2</v>
      </c>
      <c r="C6" s="967"/>
      <c r="D6" s="967"/>
      <c r="E6" s="967"/>
      <c r="F6" s="967"/>
      <c r="G6" s="967"/>
      <c r="H6" s="967"/>
      <c r="I6" s="967"/>
      <c r="J6" s="699"/>
      <c r="K6" s="700"/>
      <c r="L6" s="701"/>
    </row>
    <row r="7" spans="1:12" ht="13.5" thickBot="1">
      <c r="B7" s="689" t="s">
        <v>3</v>
      </c>
      <c r="C7" s="690"/>
      <c r="D7" s="690"/>
      <c r="E7" s="690"/>
      <c r="F7" s="690"/>
      <c r="G7" s="690"/>
      <c r="H7" s="690"/>
      <c r="I7" s="690"/>
      <c r="J7" s="702" t="s">
        <v>1</v>
      </c>
      <c r="K7" s="703"/>
      <c r="L7" s="704"/>
    </row>
    <row r="8" spans="1:12" ht="38.25" customHeight="1" thickBot="1">
      <c r="B8" s="691" t="str">
        <f>'[8]DATOS ENTRADA'!B7</f>
        <v>OBJETO DE LA LICITACIÓN:</v>
      </c>
      <c r="C8" s="692"/>
      <c r="D8" s="693" t="str">
        <f>'D. ENTRADA obra'!C7</f>
        <v>"EJECUTAR A MONTO AGOTABLE POR EL SISTEMA DE PRECIOS UNITARIOS LAS OBRAS Y ACTIVIDADES PARA EL DIAGNOSTICO Y LA CONSERVACIÓN DE PUENTES VEHICULARES Y/O PEATONALES SOBRE CUERPOS DE AGUA DE LA LOCALIDAD DE KENNEDY”</v>
      </c>
      <c r="E8" s="694"/>
      <c r="F8" s="694"/>
      <c r="G8" s="694"/>
      <c r="H8" s="694"/>
      <c r="I8" s="694"/>
      <c r="J8" s="694"/>
      <c r="K8" s="694"/>
      <c r="L8" s="695"/>
    </row>
    <row r="9" spans="1:12" ht="13.5" thickBot="1">
      <c r="A9" s="94"/>
      <c r="B9" s="96"/>
      <c r="C9" s="96"/>
      <c r="D9" s="96"/>
      <c r="E9" s="96"/>
      <c r="F9" s="96"/>
      <c r="G9" s="96"/>
      <c r="H9" s="96"/>
      <c r="I9" s="96"/>
      <c r="J9" s="96"/>
      <c r="K9" s="96"/>
      <c r="L9" s="97"/>
    </row>
    <row r="10" spans="1:12">
      <c r="B10" s="684" t="s">
        <v>3834</v>
      </c>
      <c r="C10" s="685"/>
      <c r="D10" s="685"/>
      <c r="E10" s="686">
        <f>'Presupuesto Obra Consolidado'!H65</f>
        <v>369171412</v>
      </c>
      <c r="F10" s="686"/>
      <c r="G10" s="687"/>
      <c r="H10" s="98"/>
      <c r="I10" s="99" t="s">
        <v>12</v>
      </c>
      <c r="J10" s="675">
        <f ca="1">TODAY()</f>
        <v>44865</v>
      </c>
      <c r="K10" s="675"/>
      <c r="L10" s="676"/>
    </row>
    <row r="11" spans="1:12" ht="13.5" thickBot="1">
      <c r="B11" s="677" t="s">
        <v>3835</v>
      </c>
      <c r="C11" s="678"/>
      <c r="D11" s="678"/>
      <c r="E11" s="400">
        <v>5</v>
      </c>
      <c r="F11" s="678" t="s">
        <v>14</v>
      </c>
      <c r="G11" s="679"/>
      <c r="H11" s="100"/>
      <c r="I11" s="167" t="s">
        <v>6</v>
      </c>
      <c r="J11" s="682" t="str">
        <f>IF('[8]DATOS ENTRADA'!C9=0,"",'[8]DATOS ENTRADA'!C9)</f>
        <v>-</v>
      </c>
      <c r="K11" s="682"/>
      <c r="L11" s="683"/>
    </row>
    <row r="12" spans="1:12" ht="7.5" customHeight="1"/>
    <row r="13" spans="1:12" s="101" customFormat="1" ht="13.5" customHeight="1">
      <c r="A13" s="968" t="s">
        <v>3836</v>
      </c>
      <c r="B13" s="968" t="s">
        <v>60</v>
      </c>
      <c r="C13" s="969" t="s">
        <v>3837</v>
      </c>
      <c r="D13" s="969"/>
      <c r="E13" s="969"/>
      <c r="F13" s="969"/>
      <c r="G13" s="969"/>
      <c r="H13" s="969"/>
      <c r="I13" s="969"/>
      <c r="J13" s="969"/>
      <c r="K13" s="969"/>
      <c r="L13" s="969"/>
    </row>
    <row r="14" spans="1:12" s="102" customFormat="1" ht="13.5" customHeight="1">
      <c r="A14" s="968"/>
      <c r="B14" s="968"/>
      <c r="C14" s="970" t="s">
        <v>3838</v>
      </c>
      <c r="D14" s="971"/>
      <c r="E14" s="971"/>
      <c r="F14" s="971"/>
      <c r="G14" s="971"/>
      <c r="H14" s="971"/>
      <c r="I14" s="971"/>
      <c r="J14" s="971"/>
      <c r="K14" s="971"/>
      <c r="L14" s="710"/>
    </row>
    <row r="15" spans="1:12" s="103" customFormat="1" ht="22.5">
      <c r="A15" s="968"/>
      <c r="B15" s="968"/>
      <c r="C15" s="968" t="s">
        <v>3839</v>
      </c>
      <c r="D15" s="968"/>
      <c r="E15" s="972" t="s">
        <v>63</v>
      </c>
      <c r="F15" s="968" t="s">
        <v>3840</v>
      </c>
      <c r="G15" s="968" t="s">
        <v>3841</v>
      </c>
      <c r="H15" s="968"/>
      <c r="I15" s="972" t="s">
        <v>3842</v>
      </c>
      <c r="J15" s="972" t="s">
        <v>3843</v>
      </c>
      <c r="K15" s="972" t="s">
        <v>3844</v>
      </c>
      <c r="L15" s="972" t="s">
        <v>3845</v>
      </c>
    </row>
    <row r="16" spans="1:12" s="103" customFormat="1" ht="10.5" customHeight="1">
      <c r="A16" s="968"/>
      <c r="B16" s="968"/>
      <c r="C16" s="968"/>
      <c r="D16" s="968"/>
      <c r="E16" s="973" t="s">
        <v>3846</v>
      </c>
      <c r="F16" s="968"/>
      <c r="G16" s="974" t="s">
        <v>3847</v>
      </c>
      <c r="H16" s="974"/>
      <c r="I16" s="973" t="s">
        <v>3848</v>
      </c>
      <c r="J16" s="973" t="s">
        <v>3849</v>
      </c>
      <c r="K16" s="973" t="s">
        <v>3850</v>
      </c>
      <c r="L16" s="973" t="s">
        <v>3851</v>
      </c>
    </row>
    <row r="17" spans="1:20" s="106" customFormat="1" ht="11.25">
      <c r="A17" s="975"/>
      <c r="B17" s="972">
        <v>1.1000000000000001</v>
      </c>
      <c r="C17" s="104" t="s">
        <v>3852</v>
      </c>
      <c r="D17" s="105"/>
      <c r="E17" s="976"/>
      <c r="F17" s="976"/>
      <c r="G17" s="976"/>
      <c r="H17" s="976"/>
      <c r="I17" s="976"/>
      <c r="J17" s="976"/>
      <c r="K17" s="976"/>
      <c r="L17" s="482"/>
    </row>
    <row r="18" spans="1:20" s="102" customFormat="1" ht="11.25">
      <c r="A18" s="977">
        <v>9110</v>
      </c>
      <c r="B18" s="978">
        <f>B17+0.001</f>
        <v>1.101</v>
      </c>
      <c r="C18" s="979" t="s">
        <v>3853</v>
      </c>
      <c r="D18" s="711"/>
      <c r="E18" s="358">
        <v>1</v>
      </c>
      <c r="F18" s="358">
        <v>4</v>
      </c>
      <c r="G18" s="712">
        <v>0.3</v>
      </c>
      <c r="H18" s="713"/>
      <c r="I18" s="980">
        <f>VLOOKUP(A18,TABLAS!$A$2:$E$34,4,FALSE)</f>
        <v>6967000</v>
      </c>
      <c r="J18" s="981">
        <f>VLOOKUP(A18,TABLAS!$A$2:$E$34,5,FALSE)</f>
        <v>1.5829</v>
      </c>
      <c r="K18" s="982">
        <f>$E$11</f>
        <v>5</v>
      </c>
      <c r="L18" s="983">
        <f>ROUND(E18*G18*I18*J18*K18,0)</f>
        <v>16542096</v>
      </c>
      <c r="M18" s="101"/>
      <c r="O18" s="107"/>
      <c r="P18" s="108"/>
      <c r="T18" s="109"/>
    </row>
    <row r="19" spans="1:20" s="102" customFormat="1" ht="11.25">
      <c r="A19" s="977">
        <v>9112</v>
      </c>
      <c r="B19" s="978">
        <f>B18+0.001</f>
        <v>1.1019999999999999</v>
      </c>
      <c r="C19" s="979" t="s">
        <v>3854</v>
      </c>
      <c r="D19" s="711"/>
      <c r="E19" s="358">
        <v>1</v>
      </c>
      <c r="F19" s="358">
        <v>6</v>
      </c>
      <c r="G19" s="680">
        <v>1</v>
      </c>
      <c r="H19" s="681"/>
      <c r="I19" s="980">
        <f>VLOOKUP(A19,TABLAS!$A$2:$E$34,4,FALSE)</f>
        <v>5604000</v>
      </c>
      <c r="J19" s="981">
        <f>VLOOKUP(A19,TABLAS!$A$2:$E$34,5,FALSE)</f>
        <v>1.5829</v>
      </c>
      <c r="K19" s="982">
        <v>3</v>
      </c>
      <c r="L19" s="983">
        <f>ROUND(E19*G19*I19*J19*K19,0)</f>
        <v>26611715</v>
      </c>
      <c r="M19" s="101"/>
      <c r="O19" s="107"/>
      <c r="P19" s="108"/>
      <c r="T19" s="109"/>
    </row>
    <row r="20" spans="1:20" s="102" customFormat="1" ht="11.25">
      <c r="A20" s="977">
        <v>9110</v>
      </c>
      <c r="B20" s="978">
        <f t="shared" ref="B20:B21" si="0">B19+0.001</f>
        <v>1.1029999999999998</v>
      </c>
      <c r="C20" s="979" t="s">
        <v>3855</v>
      </c>
      <c r="D20" s="711"/>
      <c r="E20" s="358">
        <v>1</v>
      </c>
      <c r="F20" s="358">
        <v>4</v>
      </c>
      <c r="G20" s="680">
        <v>0.1</v>
      </c>
      <c r="H20" s="681"/>
      <c r="I20" s="980">
        <f>VLOOKUP(A20,TABLAS!$A$2:$E$34,4,FALSE)</f>
        <v>6967000</v>
      </c>
      <c r="J20" s="981">
        <f>VLOOKUP(A20,TABLAS!$A$2:$E$34,5,FALSE)</f>
        <v>1.5829</v>
      </c>
      <c r="K20" s="982">
        <v>5</v>
      </c>
      <c r="L20" s="983">
        <f>ROUND(E20*G20*I20*J20*K20,0)</f>
        <v>5514032</v>
      </c>
      <c r="M20" s="101"/>
      <c r="O20" s="107"/>
      <c r="P20" s="108"/>
      <c r="T20" s="109"/>
    </row>
    <row r="21" spans="1:20" s="102" customFormat="1" ht="11.25">
      <c r="A21" s="977">
        <v>9110</v>
      </c>
      <c r="B21" s="978">
        <f t="shared" si="0"/>
        <v>1.1039999999999996</v>
      </c>
      <c r="C21" s="979" t="s">
        <v>3856</v>
      </c>
      <c r="D21" s="711"/>
      <c r="E21" s="358">
        <v>1</v>
      </c>
      <c r="F21" s="358">
        <v>4</v>
      </c>
      <c r="G21" s="680">
        <v>0.2</v>
      </c>
      <c r="H21" s="681"/>
      <c r="I21" s="980">
        <f>VLOOKUP(A21,TABLAS!$A$2:$E$34,4,FALSE)</f>
        <v>6967000</v>
      </c>
      <c r="J21" s="981">
        <f>VLOOKUP(A21,TABLAS!$A$2:$E$34,5,FALSE)</f>
        <v>1.5829</v>
      </c>
      <c r="K21" s="982">
        <v>5</v>
      </c>
      <c r="L21" s="983">
        <f>ROUND(E21*G21*I21*J21*K21,0)</f>
        <v>11028064</v>
      </c>
      <c r="O21" s="107"/>
      <c r="P21" s="108"/>
      <c r="T21" s="109"/>
    </row>
    <row r="22" spans="1:20" s="106" customFormat="1" ht="11.25">
      <c r="A22" s="984"/>
      <c r="B22" s="972">
        <v>1.2</v>
      </c>
      <c r="C22" s="985" t="s">
        <v>3857</v>
      </c>
      <c r="D22" s="105"/>
      <c r="E22" s="976"/>
      <c r="F22" s="976"/>
      <c r="G22" s="976"/>
      <c r="H22" s="976"/>
      <c r="I22" s="976"/>
      <c r="J22" s="986"/>
      <c r="K22" s="976"/>
      <c r="L22" s="482"/>
      <c r="T22" s="109"/>
    </row>
    <row r="23" spans="1:20" s="103" customFormat="1" ht="26.25" customHeight="1">
      <c r="A23" s="987">
        <f>TABLAS!A6</f>
        <v>9088</v>
      </c>
      <c r="B23" s="978">
        <f>B22+0.001</f>
        <v>1.2009999999999998</v>
      </c>
      <c r="C23" s="988" t="str">
        <f>VLOOKUP(A23,TABLAS!$A$2:$E$34,2,FALSE)</f>
        <v>TARIFA MES - PERSONAL TÉCNICO - TOPÓGRAFO INSPECTOR (NO INCLUYE FACTOR DE PRESTACIONES)</v>
      </c>
      <c r="D23" s="988"/>
      <c r="E23" s="989">
        <v>1</v>
      </c>
      <c r="F23" s="989" t="s">
        <v>3858</v>
      </c>
      <c r="G23" s="680">
        <v>0.1</v>
      </c>
      <c r="H23" s="990"/>
      <c r="I23" s="980">
        <f>VLOOKUP(A23,TABLAS!$A$2:$E$34,4,FALSE)</f>
        <v>2733000</v>
      </c>
      <c r="J23" s="981">
        <f>VLOOKUP(A23,TABLAS!$A$2:$E$34,5,FALSE)</f>
        <v>1.4564999999999999</v>
      </c>
      <c r="K23" s="982">
        <v>2</v>
      </c>
      <c r="L23" s="983">
        <f t="shared" ref="L23:L26" si="1">ROUND(E23*G23*I23*J23*K23,0)</f>
        <v>796123</v>
      </c>
      <c r="T23" s="109"/>
    </row>
    <row r="24" spans="1:20" s="103" customFormat="1" ht="27" customHeight="1">
      <c r="A24" s="987">
        <f>TABLAS!A16</f>
        <v>9098</v>
      </c>
      <c r="B24" s="978">
        <f t="shared" ref="B24:B26" si="2">B23+0.001</f>
        <v>1.2019999999999997</v>
      </c>
      <c r="C24" s="988" t="str">
        <f>VLOOKUP(A24,TABLAS!$A$2:$E$34,2,FALSE)</f>
        <v>TARIFA MES - PERSONAL AUXILIAR TÉCNICO - CADENERO 1 (NO INCLUYE FACTOR DE PRESTACIONES)</v>
      </c>
      <c r="D24" s="988"/>
      <c r="E24" s="989">
        <v>1</v>
      </c>
      <c r="F24" s="989" t="s">
        <v>3858</v>
      </c>
      <c r="G24" s="709">
        <v>0.1</v>
      </c>
      <c r="H24" s="681"/>
      <c r="I24" s="980">
        <f>VLOOKUP(A24,TABLAS!$A$2:$E$34,4,FALSE)</f>
        <v>1695000</v>
      </c>
      <c r="J24" s="981">
        <f>VLOOKUP(A24,TABLAS!$A$2:$E$34,5,FALSE)</f>
        <v>1.5601</v>
      </c>
      <c r="K24" s="982">
        <v>2</v>
      </c>
      <c r="L24" s="983">
        <f t="shared" si="1"/>
        <v>528874</v>
      </c>
      <c r="T24" s="109"/>
    </row>
    <row r="25" spans="1:20" s="103" customFormat="1" ht="24" customHeight="1">
      <c r="A25" s="991">
        <f>TABLAS!A7</f>
        <v>9089</v>
      </c>
      <c r="B25" s="978">
        <f t="shared" si="2"/>
        <v>1.2029999999999996</v>
      </c>
      <c r="C25" s="988" t="str">
        <f>VLOOKUP(A25,TABLAS!$A$2:$E$34,2,FALSE)</f>
        <v>TARIFA MES - PERSONAL TÉCNICO - LABORATORISTA INSPECTOR (NO INCLUYE FACTOR DE PRESTACIONES)</v>
      </c>
      <c r="D25" s="988"/>
      <c r="E25" s="989">
        <v>1</v>
      </c>
      <c r="F25" s="989" t="s">
        <v>3858</v>
      </c>
      <c r="G25" s="680">
        <v>0.1</v>
      </c>
      <c r="H25" s="990"/>
      <c r="I25" s="980">
        <f>VLOOKUP(A25,TABLAS!$A$2:$E$34,4,FALSE)</f>
        <v>2421000</v>
      </c>
      <c r="J25" s="981">
        <f>VLOOKUP(A25,TABLAS!$A$2:$E$34,5,FALSE)</f>
        <v>1.4576</v>
      </c>
      <c r="K25" s="982">
        <v>2</v>
      </c>
      <c r="L25" s="983">
        <f t="shared" si="1"/>
        <v>705770</v>
      </c>
      <c r="T25" s="109"/>
    </row>
    <row r="26" spans="1:20" s="102" customFormat="1" ht="26.25" customHeight="1">
      <c r="A26" s="991">
        <v>9086</v>
      </c>
      <c r="B26" s="978">
        <f t="shared" si="2"/>
        <v>1.2039999999999995</v>
      </c>
      <c r="C26" s="988" t="str">
        <f>VLOOKUP(A26,TABLAS!$A$2:$E$34,2,FALSE)</f>
        <v>TARIFA MES - PERSONAL TÉCNICO - DIBUJANTE 1 (NO INCLUYE FACTOR DE PRESTACIONES)</v>
      </c>
      <c r="D26" s="988"/>
      <c r="E26" s="989">
        <v>1</v>
      </c>
      <c r="F26" s="989" t="s">
        <v>3858</v>
      </c>
      <c r="G26" s="680">
        <v>0.1</v>
      </c>
      <c r="H26" s="990"/>
      <c r="I26" s="980">
        <f>VLOOKUP(A26,TABLAS!$A$2:$E$34,4,FALSE)</f>
        <v>2417000</v>
      </c>
      <c r="J26" s="981">
        <f>VLOOKUP(A26,TABLAS!$A$2:$E$34,5,FALSE)</f>
        <v>1.4576</v>
      </c>
      <c r="K26" s="982">
        <f>$E$11</f>
        <v>5</v>
      </c>
      <c r="L26" s="983">
        <f t="shared" si="1"/>
        <v>1761510</v>
      </c>
      <c r="T26" s="109"/>
    </row>
    <row r="27" spans="1:20" s="102" customFormat="1" ht="11.25">
      <c r="A27" s="992"/>
      <c r="B27" s="110">
        <v>1.3</v>
      </c>
      <c r="C27" s="104" t="s">
        <v>3859</v>
      </c>
      <c r="D27" s="111"/>
      <c r="E27" s="112"/>
      <c r="F27" s="112"/>
      <c r="G27" s="113"/>
      <c r="H27" s="113"/>
      <c r="I27" s="114"/>
      <c r="J27" s="115"/>
      <c r="K27" s="116"/>
      <c r="L27" s="117"/>
      <c r="T27" s="109"/>
    </row>
    <row r="28" spans="1:20" s="102" customFormat="1" ht="25.5" customHeight="1">
      <c r="A28" s="993">
        <f>TABLAS!A21</f>
        <v>9103</v>
      </c>
      <c r="B28" s="978">
        <f>B27+0.001</f>
        <v>1.3009999999999999</v>
      </c>
      <c r="C28" s="988" t="str">
        <f>VLOOKUP(A28,TABLAS!$A$2:$E$34,2,FALSE)</f>
        <v>TARIFA MES - PERSONAL ADMINISTRATIVO - AUXILIAR ADMINISTRATIVO-ALMACENISTA (NO INCLUYE FACTOR DE PRESTACIONES)</v>
      </c>
      <c r="D28" s="988"/>
      <c r="E28" s="358">
        <v>1</v>
      </c>
      <c r="F28" s="358" t="s">
        <v>3858</v>
      </c>
      <c r="G28" s="680">
        <v>0.5</v>
      </c>
      <c r="H28" s="990"/>
      <c r="I28" s="980">
        <f>VLOOKUP(A28,TABLAS!$A$2:$E$34,4,FALSE)</f>
        <v>1815000</v>
      </c>
      <c r="J28" s="981">
        <f>VLOOKUP(A28,TABLAS!$A$2:$E$34,5,FALSE)</f>
        <v>1.5527</v>
      </c>
      <c r="K28" s="982">
        <v>5</v>
      </c>
      <c r="L28" s="983">
        <f>ROUND(E28*G28*I28*J28*K28,0)</f>
        <v>7045376</v>
      </c>
    </row>
    <row r="29" spans="1:20" s="102" customFormat="1" ht="11.25">
      <c r="A29" s="118"/>
      <c r="B29" s="118"/>
      <c r="C29" s="994" t="s">
        <v>3860</v>
      </c>
      <c r="D29" s="994"/>
      <c r="E29" s="994"/>
      <c r="F29" s="994"/>
      <c r="G29" s="994"/>
      <c r="H29" s="994"/>
      <c r="I29" s="994"/>
      <c r="J29" s="994"/>
      <c r="K29" s="994"/>
      <c r="L29" s="995">
        <f>SUM(L18:L28)</f>
        <v>70533560</v>
      </c>
    </row>
    <row r="30" spans="1:20" s="102" customFormat="1" ht="9.75" customHeight="1">
      <c r="A30" s="118"/>
      <c r="C30" s="996"/>
      <c r="D30" s="996"/>
      <c r="E30" s="996"/>
      <c r="F30" s="996"/>
      <c r="G30" s="996"/>
      <c r="H30" s="996"/>
      <c r="I30" s="996"/>
      <c r="J30" s="996"/>
      <c r="K30" s="996"/>
      <c r="L30" s="996"/>
    </row>
    <row r="31" spans="1:20" s="119" customFormat="1" ht="22.5">
      <c r="A31" s="972" t="s">
        <v>3836</v>
      </c>
      <c r="B31" s="972">
        <v>2</v>
      </c>
      <c r="C31" s="969" t="s">
        <v>3861</v>
      </c>
      <c r="D31" s="969"/>
      <c r="E31" s="997" t="s">
        <v>3862</v>
      </c>
      <c r="F31" s="972" t="s">
        <v>3863</v>
      </c>
      <c r="G31" s="998" t="s">
        <v>3864</v>
      </c>
      <c r="H31" s="998"/>
      <c r="I31" s="972" t="s">
        <v>3865</v>
      </c>
      <c r="J31" s="972" t="s">
        <v>3866</v>
      </c>
      <c r="K31" s="972" t="s">
        <v>3844</v>
      </c>
      <c r="L31" s="972" t="s">
        <v>3867</v>
      </c>
    </row>
    <row r="32" spans="1:20" s="102" customFormat="1" ht="33" customHeight="1">
      <c r="A32" s="993">
        <v>9576</v>
      </c>
      <c r="B32" s="993">
        <f>B31+0.001</f>
        <v>2.0009999999999999</v>
      </c>
      <c r="C32" s="999" t="str">
        <f>VLOOKUP(A32,INSUMOS!$A$2:$D$3882,2,FALSE)</f>
        <v>ALQUILER MES - ARRIENDO OFICINA INCL. ADMINISTRACIÓN, SERVICIOS PÚBLICOS, COMUNICACIONES</v>
      </c>
      <c r="D32" s="714"/>
      <c r="E32" s="987">
        <v>1</v>
      </c>
      <c r="F32" s="1000">
        <v>25</v>
      </c>
      <c r="G32" s="1001">
        <v>0.1</v>
      </c>
      <c r="H32" s="1001"/>
      <c r="I32" s="1002">
        <f>F32*G32*E32</f>
        <v>2.5</v>
      </c>
      <c r="J32" s="1003">
        <f>VLOOKUP(A32,INSUMOS!$A$2:$D$3882,4,FALSE)</f>
        <v>32508</v>
      </c>
      <c r="K32" s="982">
        <v>5</v>
      </c>
      <c r="L32" s="980">
        <f>+J32*I32*K32</f>
        <v>406350</v>
      </c>
    </row>
    <row r="33" spans="1:16" s="102" customFormat="1" ht="16.5" customHeight="1">
      <c r="A33" s="993">
        <v>9577</v>
      </c>
      <c r="B33" s="993">
        <f>B32+0.001</f>
        <v>2.0019999999999998</v>
      </c>
      <c r="C33" s="999" t="str">
        <f>VLOOKUP(A33,INSUMOS!$A$2:$D$3882,2,FALSE)</f>
        <v>ALQUILER MES - CAMPAMENTOS INCL. SERVICIOS PÚBLICOS PROVISIONALES</v>
      </c>
      <c r="D33" s="714"/>
      <c r="E33" s="987">
        <v>1</v>
      </c>
      <c r="F33" s="1000">
        <v>25</v>
      </c>
      <c r="G33" s="1001">
        <v>0.1</v>
      </c>
      <c r="H33" s="1001"/>
      <c r="I33" s="1002">
        <f>F33*G33*E33</f>
        <v>2.5</v>
      </c>
      <c r="J33" s="1003">
        <f>VLOOKUP(A33,INSUMOS!$A$2:$D$3882,4,FALSE)</f>
        <v>26189</v>
      </c>
      <c r="K33" s="982">
        <f t="shared" ref="K33" si="3">$E$11</f>
        <v>5</v>
      </c>
      <c r="L33" s="980">
        <f>+J33*I33*K33</f>
        <v>327362.5</v>
      </c>
    </row>
    <row r="34" spans="1:16" s="102" customFormat="1" ht="18.75" customHeight="1">
      <c r="A34" s="993">
        <v>9578</v>
      </c>
      <c r="B34" s="993">
        <f t="shared" ref="B34:B35" si="4">B33+0.001</f>
        <v>2.0029999999999997</v>
      </c>
      <c r="C34" s="999" t="str">
        <f>VLOOKUP(A34,INSUMOS!$A$2:$D$3882,2,FALSE)</f>
        <v>GASTOS OFICINA (PAPELERIA, FOTOCOPIAS Y OTROS)</v>
      </c>
      <c r="D34" s="714"/>
      <c r="E34" s="987">
        <v>1</v>
      </c>
      <c r="F34" s="987" t="s">
        <v>3858</v>
      </c>
      <c r="G34" s="1001">
        <v>0.1</v>
      </c>
      <c r="H34" s="1001"/>
      <c r="I34" s="987" t="s">
        <v>3858</v>
      </c>
      <c r="J34" s="1003">
        <f>VLOOKUP(A34,INSUMOS!$A$2:$D$3882,4,FALSE)</f>
        <v>922582</v>
      </c>
      <c r="K34" s="982">
        <v>5</v>
      </c>
      <c r="L34" s="980">
        <f>+J34*G34*K34</f>
        <v>461291.00000000006</v>
      </c>
    </row>
    <row r="35" spans="1:16" s="102" customFormat="1" ht="37.5" customHeight="1">
      <c r="A35" s="1004">
        <v>9115</v>
      </c>
      <c r="B35" s="993">
        <f t="shared" si="4"/>
        <v>2.0039999999999996</v>
      </c>
      <c r="C35" s="999" t="str">
        <f>VLOOKUP(A35,INSUMOS!$A$2:$D$3882,2,FALSE)</f>
        <v>EQUIPO DE TOPOGRAFÍA. INCLUYE TRÁNSITO, NIVEL Y ELEMENTOS COMPLEMENTARIOS - MES</v>
      </c>
      <c r="D35" s="714"/>
      <c r="E35" s="1005">
        <v>1</v>
      </c>
      <c r="F35" s="987" t="s">
        <v>3858</v>
      </c>
      <c r="G35" s="1006">
        <v>0.1</v>
      </c>
      <c r="H35" s="719"/>
      <c r="I35" s="987" t="s">
        <v>3858</v>
      </c>
      <c r="J35" s="1003">
        <f>VLOOKUP(A35,INSUMOS!$A$2:$D$3882,4,FALSE)</f>
        <v>3627000</v>
      </c>
      <c r="K35" s="982">
        <v>2</v>
      </c>
      <c r="L35" s="980">
        <f>+J35*G35*K35</f>
        <v>725400</v>
      </c>
      <c r="O35" s="120"/>
    </row>
    <row r="36" spans="1:16" s="102" customFormat="1" ht="51" customHeight="1">
      <c r="A36" s="1004">
        <v>9456</v>
      </c>
      <c r="B36" s="993">
        <f>B35+0.001</f>
        <v>2.0049999999999994</v>
      </c>
      <c r="C36" s="999" t="str">
        <f>VLOOKUP(A36,INSUMOS!$A$2:$D$3882,2,FALSE)</f>
        <v>ALQUILER DE VEHICULO: CAMPERO, PICK-UP, CAMIONETA, CAMION O SIMILAR DE 1300cc A 2000cc DE CILINDRADA, MODELO 2014 A 2011. 75% DE LA TARIFA ESTABLECIDA. INCLUYE TODOS LOS COSTOS DE OPERACIÓN Y MANTENIMIENTO EXCEPTO EL SALARIO DEL CONDUCTOR</v>
      </c>
      <c r="D36" s="714"/>
      <c r="E36" s="1005">
        <v>1</v>
      </c>
      <c r="F36" s="987" t="s">
        <v>3858</v>
      </c>
      <c r="G36" s="1001">
        <v>0.1</v>
      </c>
      <c r="H36" s="1001"/>
      <c r="I36" s="987" t="s">
        <v>3858</v>
      </c>
      <c r="J36" s="1003">
        <f>VLOOKUP(A36,INSUMOS!$A$2:$D$3882,4,FALSE)</f>
        <v>4816500</v>
      </c>
      <c r="K36" s="982">
        <v>5</v>
      </c>
      <c r="L36" s="980">
        <f>+J36*G36*K36</f>
        <v>2408250</v>
      </c>
    </row>
    <row r="37" spans="1:16" s="102" customFormat="1" ht="11.25">
      <c r="A37" s="118"/>
      <c r="B37" s="118"/>
      <c r="C37" s="1007" t="s">
        <v>3868</v>
      </c>
      <c r="D37" s="1008"/>
      <c r="E37" s="1008"/>
      <c r="F37" s="1008"/>
      <c r="G37" s="1008"/>
      <c r="H37" s="1008"/>
      <c r="I37" s="1008"/>
      <c r="J37" s="1008"/>
      <c r="K37" s="483"/>
      <c r="L37" s="995">
        <f>SUM(L32:L36)</f>
        <v>4328653.5</v>
      </c>
    </row>
    <row r="38" spans="1:16" s="102" customFormat="1" ht="9.75" customHeight="1">
      <c r="A38" s="118"/>
      <c r="B38" s="118"/>
      <c r="C38" s="716"/>
      <c r="D38" s="716"/>
      <c r="E38" s="716"/>
      <c r="F38" s="716"/>
      <c r="G38" s="716"/>
      <c r="H38" s="716"/>
      <c r="I38" s="716"/>
      <c r="J38" s="716"/>
      <c r="K38" s="716"/>
      <c r="L38" s="716"/>
    </row>
    <row r="39" spans="1:16" s="102" customFormat="1" ht="11.25">
      <c r="A39" s="118"/>
      <c r="B39" s="118"/>
      <c r="C39" s="1007" t="s">
        <v>3869</v>
      </c>
      <c r="D39" s="1008"/>
      <c r="E39" s="1008"/>
      <c r="F39" s="1008"/>
      <c r="G39" s="1008"/>
      <c r="H39" s="1008"/>
      <c r="I39" s="1008"/>
      <c r="J39" s="1008"/>
      <c r="K39" s="483"/>
      <c r="L39" s="995">
        <f>(L29+L37)</f>
        <v>74862213.5</v>
      </c>
    </row>
    <row r="40" spans="1:16" s="102" customFormat="1">
      <c r="A40" s="118"/>
      <c r="B40" s="118"/>
      <c r="C40" s="1007" t="s">
        <v>3870</v>
      </c>
      <c r="D40" s="1008"/>
      <c r="E40" s="1008"/>
      <c r="F40" s="1008"/>
      <c r="G40" s="1008"/>
      <c r="H40" s="1008"/>
      <c r="I40" s="1008"/>
      <c r="J40" s="1008"/>
      <c r="K40" s="483"/>
      <c r="L40" s="484">
        <f>L39/E10</f>
        <v>0.20278442768477425</v>
      </c>
    </row>
    <row r="41" spans="1:16" s="102" customFormat="1" ht="7.5" customHeight="1">
      <c r="A41" s="118"/>
      <c r="B41" s="118"/>
      <c r="C41" s="121"/>
      <c r="D41" s="121"/>
      <c r="E41" s="121"/>
      <c r="F41" s="121"/>
      <c r="G41" s="717"/>
      <c r="H41" s="717"/>
      <c r="I41" s="121"/>
      <c r="J41" s="121"/>
      <c r="K41" s="121"/>
      <c r="L41" s="122"/>
    </row>
    <row r="42" spans="1:16" s="102" customFormat="1" ht="7.5" customHeight="1">
      <c r="A42" s="118"/>
      <c r="B42" s="118"/>
      <c r="C42" s="121"/>
      <c r="D42" s="121"/>
      <c r="E42" s="121"/>
      <c r="F42" s="121"/>
      <c r="G42" s="717"/>
      <c r="H42" s="717"/>
      <c r="I42" s="121"/>
      <c r="J42" s="121"/>
      <c r="K42" s="121"/>
      <c r="L42" s="122"/>
    </row>
    <row r="43" spans="1:16" s="102" customFormat="1" ht="12.75" customHeight="1">
      <c r="A43" s="123"/>
      <c r="B43" s="969" t="s">
        <v>3871</v>
      </c>
      <c r="C43" s="969"/>
      <c r="D43" s="969"/>
      <c r="E43" s="969"/>
      <c r="F43" s="969"/>
      <c r="G43" s="969"/>
      <c r="H43" s="969"/>
      <c r="I43" s="969"/>
      <c r="J43" s="969"/>
      <c r="K43" s="969"/>
      <c r="L43" s="969"/>
    </row>
    <row r="44" spans="1:16" s="124" customFormat="1" ht="11.25">
      <c r="A44" s="118"/>
      <c r="B44" s="997">
        <v>4.0999999999999996</v>
      </c>
      <c r="C44" s="1009" t="s">
        <v>3872</v>
      </c>
      <c r="D44" s="1009"/>
      <c r="E44" s="1009"/>
      <c r="F44" s="1009"/>
      <c r="G44" s="1009"/>
      <c r="H44" s="1009"/>
      <c r="I44" s="1009"/>
      <c r="J44" s="1009"/>
      <c r="K44" s="1009"/>
      <c r="L44" s="1009"/>
    </row>
    <row r="45" spans="1:16" s="124" customFormat="1" ht="11.25">
      <c r="A45" s="118"/>
      <c r="B45" s="972" t="s">
        <v>60</v>
      </c>
      <c r="C45" s="1010" t="s">
        <v>61</v>
      </c>
      <c r="D45" s="1011"/>
      <c r="E45" s="1012"/>
      <c r="F45" s="1013"/>
      <c r="G45" s="1014"/>
      <c r="H45" s="1014"/>
      <c r="I45" s="485"/>
      <c r="J45" s="1010" t="s">
        <v>3873</v>
      </c>
      <c r="K45" s="718"/>
      <c r="L45" s="997" t="s">
        <v>3867</v>
      </c>
    </row>
    <row r="46" spans="1:16" s="102" customFormat="1" ht="11.25">
      <c r="A46" s="118"/>
      <c r="B46" s="978">
        <f>B44+0.001</f>
        <v>4.101</v>
      </c>
      <c r="C46" s="1015" t="s">
        <v>3874</v>
      </c>
      <c r="D46" s="1016"/>
      <c r="E46" s="1016"/>
      <c r="F46" s="1016"/>
      <c r="G46" s="1016"/>
      <c r="H46" s="1016"/>
      <c r="I46" s="486"/>
      <c r="J46" s="1017">
        <v>0.05</v>
      </c>
      <c r="K46" s="715"/>
      <c r="L46" s="1018">
        <f>ROUND(E10*J46,0)</f>
        <v>18458571</v>
      </c>
      <c r="P46" s="125"/>
    </row>
    <row r="47" spans="1:16" s="102" customFormat="1" ht="11.25">
      <c r="A47" s="118"/>
      <c r="B47" s="978">
        <f t="shared" ref="B47:B50" si="5">B46+0.001</f>
        <v>4.1020000000000003</v>
      </c>
      <c r="C47" s="1015" t="s">
        <v>3875</v>
      </c>
      <c r="D47" s="1016"/>
      <c r="E47" s="1016"/>
      <c r="F47" s="1016"/>
      <c r="G47" s="1016"/>
      <c r="H47" s="1016"/>
      <c r="I47" s="486"/>
      <c r="J47" s="1017">
        <f>6.9/1000</f>
        <v>6.9000000000000008E-3</v>
      </c>
      <c r="K47" s="715"/>
      <c r="L47" s="1018">
        <f>ROUND(E10*J47,0)</f>
        <v>2547283</v>
      </c>
      <c r="P47" s="125"/>
    </row>
    <row r="48" spans="1:16" s="102" customFormat="1" ht="11.25">
      <c r="A48" s="118"/>
      <c r="B48" s="978">
        <f t="shared" si="5"/>
        <v>4.1030000000000006</v>
      </c>
      <c r="C48" s="1015" t="s">
        <v>3876</v>
      </c>
      <c r="D48" s="1016"/>
      <c r="E48" s="1016"/>
      <c r="F48" s="1016"/>
      <c r="G48" s="1016"/>
      <c r="H48" s="1016"/>
      <c r="I48" s="486"/>
      <c r="J48" s="1017">
        <f>(4/1000)</f>
        <v>4.0000000000000001E-3</v>
      </c>
      <c r="K48" s="715"/>
      <c r="L48" s="1018">
        <f>ROUND(E10*J48,0)</f>
        <v>1476686</v>
      </c>
      <c r="P48" s="125"/>
    </row>
    <row r="49" spans="1:17" s="102" customFormat="1" ht="11.25">
      <c r="A49" s="118"/>
      <c r="B49" s="978">
        <f t="shared" si="5"/>
        <v>4.104000000000001</v>
      </c>
      <c r="C49" s="1015" t="s">
        <v>3877</v>
      </c>
      <c r="D49" s="1016"/>
      <c r="E49" s="1016"/>
      <c r="F49" s="1016"/>
      <c r="G49" s="1016"/>
      <c r="H49" s="1016"/>
      <c r="I49" s="486"/>
      <c r="J49" s="1017">
        <v>0.02</v>
      </c>
      <c r="K49" s="715"/>
      <c r="L49" s="1018">
        <f>ROUND(E10*J49,0)</f>
        <v>7383428</v>
      </c>
      <c r="P49" s="125"/>
    </row>
    <row r="50" spans="1:17" s="102" customFormat="1" ht="11.25">
      <c r="A50" s="118"/>
      <c r="B50" s="978">
        <f t="shared" si="5"/>
        <v>4.1050000000000013</v>
      </c>
      <c r="C50" s="1015" t="s">
        <v>3878</v>
      </c>
      <c r="D50" s="1016"/>
      <c r="E50" s="1016"/>
      <c r="F50" s="1016"/>
      <c r="G50" s="1016"/>
      <c r="H50" s="1016"/>
      <c r="I50" s="486"/>
      <c r="J50" s="1017">
        <v>5.0000000000000001E-3</v>
      </c>
      <c r="K50" s="715"/>
      <c r="L50" s="1018">
        <f>ROUND(E10*J50,0)</f>
        <v>1845857</v>
      </c>
      <c r="P50" s="125"/>
    </row>
    <row r="51" spans="1:17" s="102" customFormat="1" ht="11.25">
      <c r="A51" s="118"/>
      <c r="B51" s="118"/>
      <c r="C51" s="1019" t="s">
        <v>3879</v>
      </c>
      <c r="D51" s="1020"/>
      <c r="E51" s="1020"/>
      <c r="F51" s="1020"/>
      <c r="G51" s="1020"/>
      <c r="H51" s="1020"/>
      <c r="I51" s="1020"/>
      <c r="J51" s="1020"/>
      <c r="K51" s="720"/>
      <c r="L51" s="995">
        <f>SUM(L46:L50)</f>
        <v>31711825</v>
      </c>
      <c r="P51" s="125"/>
    </row>
    <row r="52" spans="1:17" s="102" customFormat="1" ht="11.25">
      <c r="A52" s="118"/>
      <c r="B52" s="118"/>
      <c r="C52" s="126"/>
      <c r="D52" s="126"/>
      <c r="E52" s="126"/>
      <c r="F52" s="126"/>
      <c r="G52" s="126"/>
      <c r="H52" s="126"/>
      <c r="I52" s="126"/>
      <c r="J52" s="126"/>
      <c r="K52" s="126"/>
      <c r="L52" s="126"/>
    </row>
    <row r="53" spans="1:17" s="102" customFormat="1" ht="11.25">
      <c r="A53" s="118"/>
      <c r="B53" s="997">
        <f>B44+0.1</f>
        <v>4.1999999999999993</v>
      </c>
      <c r="C53" s="1021" t="s">
        <v>3880</v>
      </c>
      <c r="D53" s="1021"/>
      <c r="E53" s="1021"/>
      <c r="F53" s="1021"/>
      <c r="G53" s="1021"/>
      <c r="H53" s="1021"/>
      <c r="I53" s="1021"/>
      <c r="J53" s="1021"/>
      <c r="K53" s="1021"/>
      <c r="L53" s="1021"/>
    </row>
    <row r="54" spans="1:17" s="101" customFormat="1" ht="22.5">
      <c r="A54" s="118"/>
      <c r="B54" s="972" t="s">
        <v>60</v>
      </c>
      <c r="C54" s="998" t="s">
        <v>61</v>
      </c>
      <c r="D54" s="998"/>
      <c r="E54" s="1022" t="s">
        <v>3881</v>
      </c>
      <c r="F54" s="728"/>
      <c r="G54" s="1010" t="s">
        <v>3882</v>
      </c>
      <c r="H54" s="718"/>
      <c r="I54" s="972" t="s">
        <v>3883</v>
      </c>
      <c r="J54" s="1010" t="s">
        <v>3884</v>
      </c>
      <c r="K54" s="718"/>
      <c r="L54" s="997" t="s">
        <v>3867</v>
      </c>
    </row>
    <row r="55" spans="1:17" s="102" customFormat="1" ht="12.75" customHeight="1">
      <c r="A55" s="118"/>
      <c r="B55" s="978">
        <f>B53+0.001</f>
        <v>4.2009999999999996</v>
      </c>
      <c r="C55" s="1023" t="s">
        <v>3885</v>
      </c>
      <c r="D55" s="1024" t="s">
        <v>3886</v>
      </c>
      <c r="E55" s="1025">
        <f>E10</f>
        <v>369171412</v>
      </c>
      <c r="F55" s="721"/>
      <c r="G55" s="1026">
        <v>0.3</v>
      </c>
      <c r="H55" s="1026"/>
      <c r="I55" s="1027">
        <v>12</v>
      </c>
      <c r="J55" s="1017">
        <v>4.0000000000000001E-3</v>
      </c>
      <c r="K55" s="715"/>
      <c r="L55" s="1018">
        <f>(((((E55*G55)*J55)/12)*I55)+2500)*1.19</f>
        <v>530151.77633599995</v>
      </c>
    </row>
    <row r="56" spans="1:17" s="102" customFormat="1" ht="12.75" customHeight="1">
      <c r="A56" s="118"/>
      <c r="B56" s="978">
        <f>B55+0.001</f>
        <v>4.202</v>
      </c>
      <c r="C56" s="1023" t="s">
        <v>3887</v>
      </c>
      <c r="D56" s="1024"/>
      <c r="E56" s="1025">
        <f>E10</f>
        <v>369171412</v>
      </c>
      <c r="F56" s="721"/>
      <c r="G56" s="1026">
        <v>0.1</v>
      </c>
      <c r="H56" s="1026"/>
      <c r="I56" s="1027">
        <v>38</v>
      </c>
      <c r="J56" s="1017">
        <v>3.0000000000000001E-3</v>
      </c>
      <c r="K56" s="715"/>
      <c r="L56" s="1018">
        <f>(((((E56*G56)*J56)/12)*I56)+2500)*1.19</f>
        <v>420323.28126600001</v>
      </c>
      <c r="P56" s="127"/>
      <c r="Q56" s="127"/>
    </row>
    <row r="57" spans="1:17" s="102" customFormat="1" ht="12">
      <c r="A57" s="118"/>
      <c r="B57" s="978">
        <f t="shared" ref="B57:B58" si="6">B56+0.001</f>
        <v>4.2030000000000003</v>
      </c>
      <c r="C57" s="1023" t="s">
        <v>3888</v>
      </c>
      <c r="D57" s="1024"/>
      <c r="E57" s="1025">
        <f>E10</f>
        <v>369171412</v>
      </c>
      <c r="F57" s="721"/>
      <c r="G57" s="1026">
        <v>0.3</v>
      </c>
      <c r="H57" s="1026"/>
      <c r="I57" s="1027">
        <v>60</v>
      </c>
      <c r="J57" s="1017">
        <v>4.0000000000000001E-3</v>
      </c>
      <c r="K57" s="715"/>
      <c r="L57" s="1018">
        <f>(((((E57*G57)*J57)/12)*I57)+2500)*1.19</f>
        <v>2638858.8816800001</v>
      </c>
      <c r="O57" s="120"/>
      <c r="P57" s="128"/>
      <c r="Q57" s="127"/>
    </row>
    <row r="58" spans="1:17" s="102" customFormat="1" ht="22.5" customHeight="1">
      <c r="A58" s="118"/>
      <c r="B58" s="978">
        <f t="shared" si="6"/>
        <v>4.2040000000000006</v>
      </c>
      <c r="C58" s="1028" t="s">
        <v>3889</v>
      </c>
      <c r="D58" s="129" t="s">
        <v>3890</v>
      </c>
      <c r="E58" s="1025">
        <f>200*TABLAS!J37</f>
        <v>200000000</v>
      </c>
      <c r="F58" s="721"/>
      <c r="G58" s="1026" t="s">
        <v>3891</v>
      </c>
      <c r="H58" s="1026"/>
      <c r="I58" s="1027">
        <v>4</v>
      </c>
      <c r="J58" s="1017">
        <v>4.0000000000000001E-3</v>
      </c>
      <c r="K58" s="715"/>
      <c r="L58" s="1018">
        <f>((((E58*J58)/12)*I58)+2500)*1.19</f>
        <v>320308.33333333331</v>
      </c>
      <c r="M58" s="101"/>
      <c r="O58" s="120"/>
      <c r="P58" s="128"/>
      <c r="Q58" s="127"/>
    </row>
    <row r="59" spans="1:17">
      <c r="N59" s="130"/>
    </row>
    <row r="60" spans="1:17" s="102" customFormat="1" ht="11.25">
      <c r="A60" s="118"/>
      <c r="B60" s="118"/>
      <c r="C60" s="1019" t="s">
        <v>3892</v>
      </c>
      <c r="D60" s="1020"/>
      <c r="E60" s="1020"/>
      <c r="F60" s="1020"/>
      <c r="G60" s="1020"/>
      <c r="H60" s="1020"/>
      <c r="I60" s="1020"/>
      <c r="J60" s="1020"/>
      <c r="K60" s="720"/>
      <c r="L60" s="995">
        <f>ROUND(SUM(L55:L58),0)</f>
        <v>3909642</v>
      </c>
      <c r="O60" s="131"/>
    </row>
    <row r="61" spans="1:17" s="102" customFormat="1" ht="11.25">
      <c r="A61" s="118"/>
      <c r="B61" s="118"/>
      <c r="C61" s="716"/>
      <c r="D61" s="716"/>
      <c r="E61" s="716"/>
      <c r="F61" s="716"/>
      <c r="G61" s="716"/>
      <c r="H61" s="716"/>
      <c r="I61" s="716"/>
      <c r="J61" s="716"/>
      <c r="K61" s="716"/>
      <c r="L61" s="716"/>
      <c r="O61" s="132"/>
    </row>
    <row r="62" spans="1:17" s="102" customFormat="1" ht="13.5" customHeight="1">
      <c r="A62" s="118"/>
      <c r="B62" s="118"/>
      <c r="C62" s="1007" t="s">
        <v>3893</v>
      </c>
      <c r="D62" s="1008"/>
      <c r="E62" s="1008"/>
      <c r="F62" s="1008"/>
      <c r="G62" s="1008"/>
      <c r="H62" s="1008"/>
      <c r="I62" s="1008"/>
      <c r="J62" s="1008"/>
      <c r="K62" s="483"/>
      <c r="L62" s="995">
        <f>(L51+L60)</f>
        <v>35621467</v>
      </c>
    </row>
    <row r="63" spans="1:17" s="102" customFormat="1" ht="13.5" customHeight="1">
      <c r="A63" s="118"/>
      <c r="B63" s="118"/>
      <c r="C63" s="1007" t="s">
        <v>3894</v>
      </c>
      <c r="D63" s="1008"/>
      <c r="E63" s="1008"/>
      <c r="F63" s="1008"/>
      <c r="G63" s="1008"/>
      <c r="H63" s="1008"/>
      <c r="I63" s="1008"/>
      <c r="J63" s="1008"/>
      <c r="K63" s="483"/>
      <c r="L63" s="487">
        <f>+L62/E10</f>
        <v>9.6490318161472369E-2</v>
      </c>
    </row>
    <row r="64" spans="1:17" s="102" customFormat="1" ht="11.25">
      <c r="A64" s="118"/>
      <c r="B64" s="118"/>
      <c r="C64" s="716"/>
      <c r="D64" s="716"/>
      <c r="E64" s="716"/>
      <c r="F64" s="716"/>
      <c r="G64" s="716"/>
      <c r="H64" s="716"/>
      <c r="I64" s="716"/>
      <c r="J64" s="716"/>
      <c r="K64" s="716"/>
      <c r="L64" s="716"/>
    </row>
    <row r="65" spans="1:17" s="102" customFormat="1" ht="12.75" customHeight="1">
      <c r="A65" s="118"/>
      <c r="B65" s="118"/>
      <c r="C65" s="1007" t="s">
        <v>3895</v>
      </c>
      <c r="D65" s="1008"/>
      <c r="E65" s="1008"/>
      <c r="F65" s="1008"/>
      <c r="G65" s="1008"/>
      <c r="H65" s="1008"/>
      <c r="I65" s="1008"/>
      <c r="J65" s="1008"/>
      <c r="K65" s="483"/>
      <c r="L65" s="1029">
        <f>L63+L40</f>
        <v>0.29927474584624664</v>
      </c>
      <c r="M65" s="135"/>
    </row>
    <row r="66" spans="1:17" s="101" customFormat="1" ht="12.75" customHeight="1">
      <c r="A66" s="124"/>
      <c r="B66" s="124"/>
      <c r="C66" s="1007" t="s">
        <v>3896</v>
      </c>
      <c r="D66" s="1008"/>
      <c r="E66" s="1008"/>
      <c r="F66" s="1008"/>
      <c r="G66" s="1008"/>
      <c r="H66" s="1008"/>
      <c r="I66" s="1008"/>
      <c r="J66" s="1008"/>
      <c r="K66" s="483"/>
      <c r="L66" s="1029">
        <v>0.01</v>
      </c>
      <c r="P66" s="133"/>
      <c r="Q66" s="134"/>
    </row>
    <row r="67" spans="1:17" s="101" customFormat="1" ht="12.75" customHeight="1">
      <c r="A67" s="124"/>
      <c r="B67" s="124"/>
      <c r="C67" s="1007" t="s">
        <v>3897</v>
      </c>
      <c r="D67" s="1008"/>
      <c r="E67" s="1008"/>
      <c r="F67" s="1008"/>
      <c r="G67" s="1008"/>
      <c r="H67" s="1008"/>
      <c r="I67" s="1008"/>
      <c r="J67" s="1008"/>
      <c r="K67" s="483"/>
      <c r="L67" s="1029">
        <v>0.09</v>
      </c>
    </row>
    <row r="68" spans="1:17" s="101" customFormat="1" ht="12.75" customHeight="1">
      <c r="A68" s="124"/>
      <c r="B68" s="124"/>
      <c r="C68" s="313"/>
      <c r="D68" s="313"/>
      <c r="E68" s="313"/>
      <c r="F68" s="313"/>
      <c r="G68" s="313"/>
      <c r="H68" s="313"/>
      <c r="I68" s="313"/>
      <c r="J68" s="313"/>
      <c r="K68" s="398"/>
      <c r="L68" s="314"/>
    </row>
    <row r="69" spans="1:17" s="102" customFormat="1" ht="11.25">
      <c r="A69" s="118"/>
      <c r="B69" s="118"/>
      <c r="C69" s="716"/>
      <c r="D69" s="716"/>
      <c r="E69" s="716"/>
      <c r="F69" s="716"/>
      <c r="G69" s="716"/>
      <c r="H69" s="716"/>
      <c r="I69" s="716"/>
      <c r="J69" s="716"/>
      <c r="K69" s="716"/>
      <c r="L69" s="716"/>
      <c r="M69" s="135"/>
      <c r="N69" s="135"/>
    </row>
    <row r="70" spans="1:17" s="102" customFormat="1" ht="17.25" customHeight="1">
      <c r="A70" s="118"/>
      <c r="B70" s="118"/>
      <c r="C70" s="1007" t="s">
        <v>3898</v>
      </c>
      <c r="D70" s="1008"/>
      <c r="E70" s="1008"/>
      <c r="F70" s="1008"/>
      <c r="G70" s="1008"/>
      <c r="H70" s="1008"/>
      <c r="I70" s="1008"/>
      <c r="J70" s="1008"/>
      <c r="K70" s="488"/>
      <c r="L70" s="1030">
        <f>SUM(L65:L67)</f>
        <v>0.39927474584624667</v>
      </c>
      <c r="M70" s="136"/>
      <c r="N70" s="197"/>
    </row>
    <row r="71" spans="1:17" s="102" customFormat="1">
      <c r="A71" s="118"/>
      <c r="B71" s="118"/>
      <c r="C71" s="137"/>
      <c r="D71" s="137"/>
      <c r="E71" s="137"/>
      <c r="F71" s="137"/>
      <c r="G71" s="138"/>
      <c r="H71" s="138"/>
      <c r="I71" s="138"/>
      <c r="J71" s="138"/>
      <c r="K71" s="138"/>
      <c r="L71" s="139"/>
    </row>
    <row r="72" spans="1:17" s="102" customFormat="1" ht="11.25">
      <c r="A72" s="118"/>
      <c r="B72" s="118"/>
      <c r="C72" s="1031"/>
      <c r="D72" s="724"/>
      <c r="E72" s="724"/>
      <c r="F72" s="724"/>
      <c r="G72" s="724"/>
      <c r="H72" s="724"/>
      <c r="I72" s="724"/>
      <c r="J72" s="724"/>
      <c r="K72" s="724"/>
      <c r="L72" s="725"/>
      <c r="M72" s="140"/>
    </row>
    <row r="73" spans="1:17" s="102" customFormat="1" ht="11.25">
      <c r="A73" s="118"/>
      <c r="B73" s="118"/>
      <c r="C73" s="141" t="s">
        <v>3899</v>
      </c>
      <c r="D73" s="726" t="s">
        <v>3900</v>
      </c>
      <c r="E73" s="726"/>
      <c r="F73" s="726"/>
      <c r="G73" s="726"/>
      <c r="H73" s="726"/>
      <c r="I73" s="726"/>
      <c r="J73" s="726"/>
      <c r="K73" s="726"/>
      <c r="L73" s="727"/>
    </row>
    <row r="74" spans="1:17" s="102" customFormat="1" ht="11.25">
      <c r="A74" s="118"/>
      <c r="B74" s="118"/>
      <c r="C74" s="142"/>
      <c r="D74" s="722"/>
      <c r="E74" s="722"/>
      <c r="F74" s="722"/>
      <c r="G74" s="722"/>
      <c r="H74" s="722"/>
      <c r="I74" s="722"/>
      <c r="J74" s="722"/>
      <c r="K74" s="722"/>
      <c r="L74" s="723"/>
    </row>
    <row r="105" s="94" customFormat="1"/>
  </sheetData>
  <mergeCells count="97">
    <mergeCell ref="C20:D20"/>
    <mergeCell ref="G20:H20"/>
    <mergeCell ref="D74:L74"/>
    <mergeCell ref="C69:L69"/>
    <mergeCell ref="D72:L72"/>
    <mergeCell ref="D73:L73"/>
    <mergeCell ref="C53:L53"/>
    <mergeCell ref="C54:D54"/>
    <mergeCell ref="E54:F54"/>
    <mergeCell ref="G54:H54"/>
    <mergeCell ref="J54:K54"/>
    <mergeCell ref="D55:D57"/>
    <mergeCell ref="E55:F55"/>
    <mergeCell ref="G55:H55"/>
    <mergeCell ref="J48:K48"/>
    <mergeCell ref="J49:K49"/>
    <mergeCell ref="J50:K50"/>
    <mergeCell ref="C51:K51"/>
    <mergeCell ref="E58:F58"/>
    <mergeCell ref="G58:H58"/>
    <mergeCell ref="J58:K58"/>
    <mergeCell ref="J57:K57"/>
    <mergeCell ref="E56:F56"/>
    <mergeCell ref="J55:K55"/>
    <mergeCell ref="C60:K60"/>
    <mergeCell ref="C61:L61"/>
    <mergeCell ref="C64:L64"/>
    <mergeCell ref="G56:H56"/>
    <mergeCell ref="J56:K56"/>
    <mergeCell ref="E57:F57"/>
    <mergeCell ref="G57:H57"/>
    <mergeCell ref="C23:D23"/>
    <mergeCell ref="C29:K29"/>
    <mergeCell ref="J47:K47"/>
    <mergeCell ref="C38:L38"/>
    <mergeCell ref="G41:H41"/>
    <mergeCell ref="G42:H42"/>
    <mergeCell ref="B43:L43"/>
    <mergeCell ref="C44:L44"/>
    <mergeCell ref="C45:D45"/>
    <mergeCell ref="G45:H45"/>
    <mergeCell ref="J45:K45"/>
    <mergeCell ref="J46:K46"/>
    <mergeCell ref="C35:D35"/>
    <mergeCell ref="G35:H35"/>
    <mergeCell ref="C36:D36"/>
    <mergeCell ref="G36:H36"/>
    <mergeCell ref="C34:D34"/>
    <mergeCell ref="G34:H34"/>
    <mergeCell ref="C30:L30"/>
    <mergeCell ref="C25:D25"/>
    <mergeCell ref="G25:H25"/>
    <mergeCell ref="C26:D26"/>
    <mergeCell ref="G26:H26"/>
    <mergeCell ref="C28:D28"/>
    <mergeCell ref="G28:H28"/>
    <mergeCell ref="C31:D31"/>
    <mergeCell ref="G31:H31"/>
    <mergeCell ref="C32:D32"/>
    <mergeCell ref="G32:H32"/>
    <mergeCell ref="C33:D33"/>
    <mergeCell ref="G33:H33"/>
    <mergeCell ref="C24:D24"/>
    <mergeCell ref="G24:H24"/>
    <mergeCell ref="G23:H23"/>
    <mergeCell ref="A13:A16"/>
    <mergeCell ref="B13:B16"/>
    <mergeCell ref="C13:L13"/>
    <mergeCell ref="C14:L14"/>
    <mergeCell ref="C15:D16"/>
    <mergeCell ref="F15:F16"/>
    <mergeCell ref="G15:H15"/>
    <mergeCell ref="G16:H16"/>
    <mergeCell ref="C18:D18"/>
    <mergeCell ref="G18:H18"/>
    <mergeCell ref="C19:D19"/>
    <mergeCell ref="C21:D21"/>
    <mergeCell ref="G21:H21"/>
    <mergeCell ref="B5:I5"/>
    <mergeCell ref="B6:I6"/>
    <mergeCell ref="B7:I7"/>
    <mergeCell ref="B8:C8"/>
    <mergeCell ref="D8:L8"/>
    <mergeCell ref="J2:L6"/>
    <mergeCell ref="J7:L7"/>
    <mergeCell ref="B2:C2"/>
    <mergeCell ref="E2:H2"/>
    <mergeCell ref="B3:C3"/>
    <mergeCell ref="E3:H3"/>
    <mergeCell ref="B4:I4"/>
    <mergeCell ref="J10:L10"/>
    <mergeCell ref="B11:D11"/>
    <mergeCell ref="F11:G11"/>
    <mergeCell ref="G19:H19"/>
    <mergeCell ref="J11:L11"/>
    <mergeCell ref="B10:D10"/>
    <mergeCell ref="E10:G10"/>
  </mergeCells>
  <printOptions horizontalCentered="1"/>
  <pageMargins left="0.31496062992125984" right="0.31496062992125984" top="0.39370078740157483" bottom="0.39370078740157483" header="0.31496062992125984" footer="0.31496062992125984"/>
  <pageSetup scale="5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dimension ref="B1:R129"/>
  <sheetViews>
    <sheetView showGridLines="0" view="pageBreakPreview" topLeftCell="A107" zoomScale="80" zoomScaleNormal="80" zoomScaleSheetLayoutView="80" workbookViewId="0">
      <selection activeCell="C119" sqref="C119:O120"/>
    </sheetView>
  </sheetViews>
  <sheetFormatPr defaultColWidth="11.42578125" defaultRowHeight="14.25"/>
  <cols>
    <col min="1" max="1" width="1.7109375" style="147" customWidth="1"/>
    <col min="2" max="2" width="8.140625" style="147" customWidth="1"/>
    <col min="3" max="3" width="6.42578125" style="147" customWidth="1"/>
    <col min="4" max="5" width="11.42578125" style="147"/>
    <col min="6" max="6" width="19.28515625" style="147" customWidth="1"/>
    <col min="7" max="7" width="51.28515625" style="147" customWidth="1"/>
    <col min="8" max="8" width="9.140625" style="163" customWidth="1"/>
    <col min="9" max="9" width="5.85546875" style="147" customWidth="1"/>
    <col min="10" max="10" width="7.7109375" style="147" customWidth="1"/>
    <col min="11" max="11" width="7.5703125" style="147" bestFit="1" customWidth="1"/>
    <col min="12" max="12" width="7.5703125" style="147" customWidth="1"/>
    <col min="13" max="13" width="13.7109375" style="147" customWidth="1"/>
    <col min="14" max="14" width="8.85546875" style="147" customWidth="1"/>
    <col min="15" max="15" width="19.5703125" style="164" customWidth="1"/>
    <col min="16" max="16" width="2.7109375" style="147" customWidth="1"/>
    <col min="17" max="17" width="14.85546875" style="147" customWidth="1"/>
    <col min="18" max="18" width="14.28515625" style="147" bestFit="1" customWidth="1"/>
    <col min="19" max="256" width="11.42578125" style="147"/>
    <col min="257" max="257" width="1.7109375" style="147" customWidth="1"/>
    <col min="258" max="258" width="8.140625" style="147" customWidth="1"/>
    <col min="259" max="259" width="6.42578125" style="147" customWidth="1"/>
    <col min="260" max="261" width="11.42578125" style="147"/>
    <col min="262" max="262" width="19.28515625" style="147" customWidth="1"/>
    <col min="263" max="263" width="51.28515625" style="147" customWidth="1"/>
    <col min="264" max="264" width="9.140625" style="147" customWidth="1"/>
    <col min="265" max="265" width="5.85546875" style="147" customWidth="1"/>
    <col min="266" max="266" width="7.7109375" style="147" customWidth="1"/>
    <col min="267" max="267" width="7.5703125" style="147" bestFit="1" customWidth="1"/>
    <col min="268" max="268" width="7.5703125" style="147" customWidth="1"/>
    <col min="269" max="269" width="13.7109375" style="147" customWidth="1"/>
    <col min="270" max="270" width="8.85546875" style="147" customWidth="1"/>
    <col min="271" max="271" width="19.5703125" style="147" customWidth="1"/>
    <col min="272" max="272" width="20.28515625" style="147" customWidth="1"/>
    <col min="273" max="273" width="14.85546875" style="147" customWidth="1"/>
    <col min="274" max="274" width="14.28515625" style="147" bestFit="1" customWidth="1"/>
    <col min="275" max="512" width="11.42578125" style="147"/>
    <col min="513" max="513" width="1.7109375" style="147" customWidth="1"/>
    <col min="514" max="514" width="8.140625" style="147" customWidth="1"/>
    <col min="515" max="515" width="6.42578125" style="147" customWidth="1"/>
    <col min="516" max="517" width="11.42578125" style="147"/>
    <col min="518" max="518" width="19.28515625" style="147" customWidth="1"/>
    <col min="519" max="519" width="51.28515625" style="147" customWidth="1"/>
    <col min="520" max="520" width="9.140625" style="147" customWidth="1"/>
    <col min="521" max="521" width="5.85546875" style="147" customWidth="1"/>
    <col min="522" max="522" width="7.7109375" style="147" customWidth="1"/>
    <col min="523" max="523" width="7.5703125" style="147" bestFit="1" customWidth="1"/>
    <col min="524" max="524" width="7.5703125" style="147" customWidth="1"/>
    <col min="525" max="525" width="13.7109375" style="147" customWidth="1"/>
    <col min="526" max="526" width="8.85546875" style="147" customWidth="1"/>
    <col min="527" max="527" width="19.5703125" style="147" customWidth="1"/>
    <col min="528" max="528" width="20.28515625" style="147" customWidth="1"/>
    <col min="529" max="529" width="14.85546875" style="147" customWidth="1"/>
    <col min="530" max="530" width="14.28515625" style="147" bestFit="1" customWidth="1"/>
    <col min="531" max="768" width="11.42578125" style="147"/>
    <col min="769" max="769" width="1.7109375" style="147" customWidth="1"/>
    <col min="770" max="770" width="8.140625" style="147" customWidth="1"/>
    <col min="771" max="771" width="6.42578125" style="147" customWidth="1"/>
    <col min="772" max="773" width="11.42578125" style="147"/>
    <col min="774" max="774" width="19.28515625" style="147" customWidth="1"/>
    <col min="775" max="775" width="51.28515625" style="147" customWidth="1"/>
    <col min="776" max="776" width="9.140625" style="147" customWidth="1"/>
    <col min="777" max="777" width="5.85546875" style="147" customWidth="1"/>
    <col min="778" max="778" width="7.7109375" style="147" customWidth="1"/>
    <col min="779" max="779" width="7.5703125" style="147" bestFit="1" customWidth="1"/>
    <col min="780" max="780" width="7.5703125" style="147" customWidth="1"/>
    <col min="781" max="781" width="13.7109375" style="147" customWidth="1"/>
    <col min="782" max="782" width="8.85546875" style="147" customWidth="1"/>
    <col min="783" max="783" width="19.5703125" style="147" customWidth="1"/>
    <col min="784" max="784" width="20.28515625" style="147" customWidth="1"/>
    <col min="785" max="785" width="14.85546875" style="147" customWidth="1"/>
    <col min="786" max="786" width="14.28515625" style="147" bestFit="1" customWidth="1"/>
    <col min="787" max="1024" width="11.42578125" style="147"/>
    <col min="1025" max="1025" width="1.7109375" style="147" customWidth="1"/>
    <col min="1026" max="1026" width="8.140625" style="147" customWidth="1"/>
    <col min="1027" max="1027" width="6.42578125" style="147" customWidth="1"/>
    <col min="1028" max="1029" width="11.42578125" style="147"/>
    <col min="1030" max="1030" width="19.28515625" style="147" customWidth="1"/>
    <col min="1031" max="1031" width="51.28515625" style="147" customWidth="1"/>
    <col min="1032" max="1032" width="9.140625" style="147" customWidth="1"/>
    <col min="1033" max="1033" width="5.85546875" style="147" customWidth="1"/>
    <col min="1034" max="1034" width="7.7109375" style="147" customWidth="1"/>
    <col min="1035" max="1035" width="7.5703125" style="147" bestFit="1" customWidth="1"/>
    <col min="1036" max="1036" width="7.5703125" style="147" customWidth="1"/>
    <col min="1037" max="1037" width="13.7109375" style="147" customWidth="1"/>
    <col min="1038" max="1038" width="8.85546875" style="147" customWidth="1"/>
    <col min="1039" max="1039" width="19.5703125" style="147" customWidth="1"/>
    <col min="1040" max="1040" width="20.28515625" style="147" customWidth="1"/>
    <col min="1041" max="1041" width="14.85546875" style="147" customWidth="1"/>
    <col min="1042" max="1042" width="14.28515625" style="147" bestFit="1" customWidth="1"/>
    <col min="1043" max="1280" width="11.42578125" style="147"/>
    <col min="1281" max="1281" width="1.7109375" style="147" customWidth="1"/>
    <col min="1282" max="1282" width="8.140625" style="147" customWidth="1"/>
    <col min="1283" max="1283" width="6.42578125" style="147" customWidth="1"/>
    <col min="1284" max="1285" width="11.42578125" style="147"/>
    <col min="1286" max="1286" width="19.28515625" style="147" customWidth="1"/>
    <col min="1287" max="1287" width="51.28515625" style="147" customWidth="1"/>
    <col min="1288" max="1288" width="9.140625" style="147" customWidth="1"/>
    <col min="1289" max="1289" width="5.85546875" style="147" customWidth="1"/>
    <col min="1290" max="1290" width="7.7109375" style="147" customWidth="1"/>
    <col min="1291" max="1291" width="7.5703125" style="147" bestFit="1" customWidth="1"/>
    <col min="1292" max="1292" width="7.5703125" style="147" customWidth="1"/>
    <col min="1293" max="1293" width="13.7109375" style="147" customWidth="1"/>
    <col min="1294" max="1294" width="8.85546875" style="147" customWidth="1"/>
    <col min="1295" max="1295" width="19.5703125" style="147" customWidth="1"/>
    <col min="1296" max="1296" width="20.28515625" style="147" customWidth="1"/>
    <col min="1297" max="1297" width="14.85546875" style="147" customWidth="1"/>
    <col min="1298" max="1298" width="14.28515625" style="147" bestFit="1" customWidth="1"/>
    <col min="1299" max="1536" width="11.42578125" style="147"/>
    <col min="1537" max="1537" width="1.7109375" style="147" customWidth="1"/>
    <col min="1538" max="1538" width="8.140625" style="147" customWidth="1"/>
    <col min="1539" max="1539" width="6.42578125" style="147" customWidth="1"/>
    <col min="1540" max="1541" width="11.42578125" style="147"/>
    <col min="1542" max="1542" width="19.28515625" style="147" customWidth="1"/>
    <col min="1543" max="1543" width="51.28515625" style="147" customWidth="1"/>
    <col min="1544" max="1544" width="9.140625" style="147" customWidth="1"/>
    <col min="1545" max="1545" width="5.85546875" style="147" customWidth="1"/>
    <col min="1546" max="1546" width="7.7109375" style="147" customWidth="1"/>
    <col min="1547" max="1547" width="7.5703125" style="147" bestFit="1" customWidth="1"/>
    <col min="1548" max="1548" width="7.5703125" style="147" customWidth="1"/>
    <col min="1549" max="1549" width="13.7109375" style="147" customWidth="1"/>
    <col min="1550" max="1550" width="8.85546875" style="147" customWidth="1"/>
    <col min="1551" max="1551" width="19.5703125" style="147" customWidth="1"/>
    <col min="1552" max="1552" width="20.28515625" style="147" customWidth="1"/>
    <col min="1553" max="1553" width="14.85546875" style="147" customWidth="1"/>
    <col min="1554" max="1554" width="14.28515625" style="147" bestFit="1" customWidth="1"/>
    <col min="1555" max="1792" width="11.42578125" style="147"/>
    <col min="1793" max="1793" width="1.7109375" style="147" customWidth="1"/>
    <col min="1794" max="1794" width="8.140625" style="147" customWidth="1"/>
    <col min="1795" max="1795" width="6.42578125" style="147" customWidth="1"/>
    <col min="1796" max="1797" width="11.42578125" style="147"/>
    <col min="1798" max="1798" width="19.28515625" style="147" customWidth="1"/>
    <col min="1799" max="1799" width="51.28515625" style="147" customWidth="1"/>
    <col min="1800" max="1800" width="9.140625" style="147" customWidth="1"/>
    <col min="1801" max="1801" width="5.85546875" style="147" customWidth="1"/>
    <col min="1802" max="1802" width="7.7109375" style="147" customWidth="1"/>
    <col min="1803" max="1803" width="7.5703125" style="147" bestFit="1" customWidth="1"/>
    <col min="1804" max="1804" width="7.5703125" style="147" customWidth="1"/>
    <col min="1805" max="1805" width="13.7109375" style="147" customWidth="1"/>
    <col min="1806" max="1806" width="8.85546875" style="147" customWidth="1"/>
    <col min="1807" max="1807" width="19.5703125" style="147" customWidth="1"/>
    <col min="1808" max="1808" width="20.28515625" style="147" customWidth="1"/>
    <col min="1809" max="1809" width="14.85546875" style="147" customWidth="1"/>
    <col min="1810" max="1810" width="14.28515625" style="147" bestFit="1" customWidth="1"/>
    <col min="1811" max="2048" width="11.42578125" style="147"/>
    <col min="2049" max="2049" width="1.7109375" style="147" customWidth="1"/>
    <col min="2050" max="2050" width="8.140625" style="147" customWidth="1"/>
    <col min="2051" max="2051" width="6.42578125" style="147" customWidth="1"/>
    <col min="2052" max="2053" width="11.42578125" style="147"/>
    <col min="2054" max="2054" width="19.28515625" style="147" customWidth="1"/>
    <col min="2055" max="2055" width="51.28515625" style="147" customWidth="1"/>
    <col min="2056" max="2056" width="9.140625" style="147" customWidth="1"/>
    <col min="2057" max="2057" width="5.85546875" style="147" customWidth="1"/>
    <col min="2058" max="2058" width="7.7109375" style="147" customWidth="1"/>
    <col min="2059" max="2059" width="7.5703125" style="147" bestFit="1" customWidth="1"/>
    <col min="2060" max="2060" width="7.5703125" style="147" customWidth="1"/>
    <col min="2061" max="2061" width="13.7109375" style="147" customWidth="1"/>
    <col min="2062" max="2062" width="8.85546875" style="147" customWidth="1"/>
    <col min="2063" max="2063" width="19.5703125" style="147" customWidth="1"/>
    <col min="2064" max="2064" width="20.28515625" style="147" customWidth="1"/>
    <col min="2065" max="2065" width="14.85546875" style="147" customWidth="1"/>
    <col min="2066" max="2066" width="14.28515625" style="147" bestFit="1" customWidth="1"/>
    <col min="2067" max="2304" width="11.42578125" style="147"/>
    <col min="2305" max="2305" width="1.7109375" style="147" customWidth="1"/>
    <col min="2306" max="2306" width="8.140625" style="147" customWidth="1"/>
    <col min="2307" max="2307" width="6.42578125" style="147" customWidth="1"/>
    <col min="2308" max="2309" width="11.42578125" style="147"/>
    <col min="2310" max="2310" width="19.28515625" style="147" customWidth="1"/>
    <col min="2311" max="2311" width="51.28515625" style="147" customWidth="1"/>
    <col min="2312" max="2312" width="9.140625" style="147" customWidth="1"/>
    <col min="2313" max="2313" width="5.85546875" style="147" customWidth="1"/>
    <col min="2314" max="2314" width="7.7109375" style="147" customWidth="1"/>
    <col min="2315" max="2315" width="7.5703125" style="147" bestFit="1" customWidth="1"/>
    <col min="2316" max="2316" width="7.5703125" style="147" customWidth="1"/>
    <col min="2317" max="2317" width="13.7109375" style="147" customWidth="1"/>
    <col min="2318" max="2318" width="8.85546875" style="147" customWidth="1"/>
    <col min="2319" max="2319" width="19.5703125" style="147" customWidth="1"/>
    <col min="2320" max="2320" width="20.28515625" style="147" customWidth="1"/>
    <col min="2321" max="2321" width="14.85546875" style="147" customWidth="1"/>
    <col min="2322" max="2322" width="14.28515625" style="147" bestFit="1" customWidth="1"/>
    <col min="2323" max="2560" width="11.42578125" style="147"/>
    <col min="2561" max="2561" width="1.7109375" style="147" customWidth="1"/>
    <col min="2562" max="2562" width="8.140625" style="147" customWidth="1"/>
    <col min="2563" max="2563" width="6.42578125" style="147" customWidth="1"/>
    <col min="2564" max="2565" width="11.42578125" style="147"/>
    <col min="2566" max="2566" width="19.28515625" style="147" customWidth="1"/>
    <col min="2567" max="2567" width="51.28515625" style="147" customWidth="1"/>
    <col min="2568" max="2568" width="9.140625" style="147" customWidth="1"/>
    <col min="2569" max="2569" width="5.85546875" style="147" customWidth="1"/>
    <col min="2570" max="2570" width="7.7109375" style="147" customWidth="1"/>
    <col min="2571" max="2571" width="7.5703125" style="147" bestFit="1" customWidth="1"/>
    <col min="2572" max="2572" width="7.5703125" style="147" customWidth="1"/>
    <col min="2573" max="2573" width="13.7109375" style="147" customWidth="1"/>
    <col min="2574" max="2574" width="8.85546875" style="147" customWidth="1"/>
    <col min="2575" max="2575" width="19.5703125" style="147" customWidth="1"/>
    <col min="2576" max="2576" width="20.28515625" style="147" customWidth="1"/>
    <col min="2577" max="2577" width="14.85546875" style="147" customWidth="1"/>
    <col min="2578" max="2578" width="14.28515625" style="147" bestFit="1" customWidth="1"/>
    <col min="2579" max="2816" width="11.42578125" style="147"/>
    <col min="2817" max="2817" width="1.7109375" style="147" customWidth="1"/>
    <col min="2818" max="2818" width="8.140625" style="147" customWidth="1"/>
    <col min="2819" max="2819" width="6.42578125" style="147" customWidth="1"/>
    <col min="2820" max="2821" width="11.42578125" style="147"/>
    <col min="2822" max="2822" width="19.28515625" style="147" customWidth="1"/>
    <col min="2823" max="2823" width="51.28515625" style="147" customWidth="1"/>
    <col min="2824" max="2824" width="9.140625" style="147" customWidth="1"/>
    <col min="2825" max="2825" width="5.85546875" style="147" customWidth="1"/>
    <col min="2826" max="2826" width="7.7109375" style="147" customWidth="1"/>
    <col min="2827" max="2827" width="7.5703125" style="147" bestFit="1" customWidth="1"/>
    <col min="2828" max="2828" width="7.5703125" style="147" customWidth="1"/>
    <col min="2829" max="2829" width="13.7109375" style="147" customWidth="1"/>
    <col min="2830" max="2830" width="8.85546875" style="147" customWidth="1"/>
    <col min="2831" max="2831" width="19.5703125" style="147" customWidth="1"/>
    <col min="2832" max="2832" width="20.28515625" style="147" customWidth="1"/>
    <col min="2833" max="2833" width="14.85546875" style="147" customWidth="1"/>
    <col min="2834" max="2834" width="14.28515625" style="147" bestFit="1" customWidth="1"/>
    <col min="2835" max="3072" width="11.42578125" style="147"/>
    <col min="3073" max="3073" width="1.7109375" style="147" customWidth="1"/>
    <col min="3074" max="3074" width="8.140625" style="147" customWidth="1"/>
    <col min="3075" max="3075" width="6.42578125" style="147" customWidth="1"/>
    <col min="3076" max="3077" width="11.42578125" style="147"/>
    <col min="3078" max="3078" width="19.28515625" style="147" customWidth="1"/>
    <col min="3079" max="3079" width="51.28515625" style="147" customWidth="1"/>
    <col min="3080" max="3080" width="9.140625" style="147" customWidth="1"/>
    <col min="3081" max="3081" width="5.85546875" style="147" customWidth="1"/>
    <col min="3082" max="3082" width="7.7109375" style="147" customWidth="1"/>
    <col min="3083" max="3083" width="7.5703125" style="147" bestFit="1" customWidth="1"/>
    <col min="3084" max="3084" width="7.5703125" style="147" customWidth="1"/>
    <col min="3085" max="3085" width="13.7109375" style="147" customWidth="1"/>
    <col min="3086" max="3086" width="8.85546875" style="147" customWidth="1"/>
    <col min="3087" max="3087" width="19.5703125" style="147" customWidth="1"/>
    <col min="3088" max="3088" width="20.28515625" style="147" customWidth="1"/>
    <col min="3089" max="3089" width="14.85546875" style="147" customWidth="1"/>
    <col min="3090" max="3090" width="14.28515625" style="147" bestFit="1" customWidth="1"/>
    <col min="3091" max="3328" width="11.42578125" style="147"/>
    <col min="3329" max="3329" width="1.7109375" style="147" customWidth="1"/>
    <col min="3330" max="3330" width="8.140625" style="147" customWidth="1"/>
    <col min="3331" max="3331" width="6.42578125" style="147" customWidth="1"/>
    <col min="3332" max="3333" width="11.42578125" style="147"/>
    <col min="3334" max="3334" width="19.28515625" style="147" customWidth="1"/>
    <col min="3335" max="3335" width="51.28515625" style="147" customWidth="1"/>
    <col min="3336" max="3336" width="9.140625" style="147" customWidth="1"/>
    <col min="3337" max="3337" width="5.85546875" style="147" customWidth="1"/>
    <col min="3338" max="3338" width="7.7109375" style="147" customWidth="1"/>
    <col min="3339" max="3339" width="7.5703125" style="147" bestFit="1" customWidth="1"/>
    <col min="3340" max="3340" width="7.5703125" style="147" customWidth="1"/>
    <col min="3341" max="3341" width="13.7109375" style="147" customWidth="1"/>
    <col min="3342" max="3342" width="8.85546875" style="147" customWidth="1"/>
    <col min="3343" max="3343" width="19.5703125" style="147" customWidth="1"/>
    <col min="3344" max="3344" width="20.28515625" style="147" customWidth="1"/>
    <col min="3345" max="3345" width="14.85546875" style="147" customWidth="1"/>
    <col min="3346" max="3346" width="14.28515625" style="147" bestFit="1" customWidth="1"/>
    <col min="3347" max="3584" width="11.42578125" style="147"/>
    <col min="3585" max="3585" width="1.7109375" style="147" customWidth="1"/>
    <col min="3586" max="3586" width="8.140625" style="147" customWidth="1"/>
    <col min="3587" max="3587" width="6.42578125" style="147" customWidth="1"/>
    <col min="3588" max="3589" width="11.42578125" style="147"/>
    <col min="3590" max="3590" width="19.28515625" style="147" customWidth="1"/>
    <col min="3591" max="3591" width="51.28515625" style="147" customWidth="1"/>
    <col min="3592" max="3592" width="9.140625" style="147" customWidth="1"/>
    <col min="3593" max="3593" width="5.85546875" style="147" customWidth="1"/>
    <col min="3594" max="3594" width="7.7109375" style="147" customWidth="1"/>
    <col min="3595" max="3595" width="7.5703125" style="147" bestFit="1" customWidth="1"/>
    <col min="3596" max="3596" width="7.5703125" style="147" customWidth="1"/>
    <col min="3597" max="3597" width="13.7109375" style="147" customWidth="1"/>
    <col min="3598" max="3598" width="8.85546875" style="147" customWidth="1"/>
    <col min="3599" max="3599" width="19.5703125" style="147" customWidth="1"/>
    <col min="3600" max="3600" width="20.28515625" style="147" customWidth="1"/>
    <col min="3601" max="3601" width="14.85546875" style="147" customWidth="1"/>
    <col min="3602" max="3602" width="14.28515625" style="147" bestFit="1" customWidth="1"/>
    <col min="3603" max="3840" width="11.42578125" style="147"/>
    <col min="3841" max="3841" width="1.7109375" style="147" customWidth="1"/>
    <col min="3842" max="3842" width="8.140625" style="147" customWidth="1"/>
    <col min="3843" max="3843" width="6.42578125" style="147" customWidth="1"/>
    <col min="3844" max="3845" width="11.42578125" style="147"/>
    <col min="3846" max="3846" width="19.28515625" style="147" customWidth="1"/>
    <col min="3847" max="3847" width="51.28515625" style="147" customWidth="1"/>
    <col min="3848" max="3848" width="9.140625" style="147" customWidth="1"/>
    <col min="3849" max="3849" width="5.85546875" style="147" customWidth="1"/>
    <col min="3850" max="3850" width="7.7109375" style="147" customWidth="1"/>
    <col min="3851" max="3851" width="7.5703125" style="147" bestFit="1" customWidth="1"/>
    <col min="3852" max="3852" width="7.5703125" style="147" customWidth="1"/>
    <col min="3853" max="3853" width="13.7109375" style="147" customWidth="1"/>
    <col min="3854" max="3854" width="8.85546875" style="147" customWidth="1"/>
    <col min="3855" max="3855" width="19.5703125" style="147" customWidth="1"/>
    <col min="3856" max="3856" width="20.28515625" style="147" customWidth="1"/>
    <col min="3857" max="3857" width="14.85546875" style="147" customWidth="1"/>
    <col min="3858" max="3858" width="14.28515625" style="147" bestFit="1" customWidth="1"/>
    <col min="3859" max="4096" width="11.42578125" style="147"/>
    <col min="4097" max="4097" width="1.7109375" style="147" customWidth="1"/>
    <col min="4098" max="4098" width="8.140625" style="147" customWidth="1"/>
    <col min="4099" max="4099" width="6.42578125" style="147" customWidth="1"/>
    <col min="4100" max="4101" width="11.42578125" style="147"/>
    <col min="4102" max="4102" width="19.28515625" style="147" customWidth="1"/>
    <col min="4103" max="4103" width="51.28515625" style="147" customWidth="1"/>
    <col min="4104" max="4104" width="9.140625" style="147" customWidth="1"/>
    <col min="4105" max="4105" width="5.85546875" style="147" customWidth="1"/>
    <col min="4106" max="4106" width="7.7109375" style="147" customWidth="1"/>
    <col min="4107" max="4107" width="7.5703125" style="147" bestFit="1" customWidth="1"/>
    <col min="4108" max="4108" width="7.5703125" style="147" customWidth="1"/>
    <col min="4109" max="4109" width="13.7109375" style="147" customWidth="1"/>
    <col min="4110" max="4110" width="8.85546875" style="147" customWidth="1"/>
    <col min="4111" max="4111" width="19.5703125" style="147" customWidth="1"/>
    <col min="4112" max="4112" width="20.28515625" style="147" customWidth="1"/>
    <col min="4113" max="4113" width="14.85546875" style="147" customWidth="1"/>
    <col min="4114" max="4114" width="14.28515625" style="147" bestFit="1" customWidth="1"/>
    <col min="4115" max="4352" width="11.42578125" style="147"/>
    <col min="4353" max="4353" width="1.7109375" style="147" customWidth="1"/>
    <col min="4354" max="4354" width="8.140625" style="147" customWidth="1"/>
    <col min="4355" max="4355" width="6.42578125" style="147" customWidth="1"/>
    <col min="4356" max="4357" width="11.42578125" style="147"/>
    <col min="4358" max="4358" width="19.28515625" style="147" customWidth="1"/>
    <col min="4359" max="4359" width="51.28515625" style="147" customWidth="1"/>
    <col min="4360" max="4360" width="9.140625" style="147" customWidth="1"/>
    <col min="4361" max="4361" width="5.85546875" style="147" customWidth="1"/>
    <col min="4362" max="4362" width="7.7109375" style="147" customWidth="1"/>
    <col min="4363" max="4363" width="7.5703125" style="147" bestFit="1" customWidth="1"/>
    <col min="4364" max="4364" width="7.5703125" style="147" customWidth="1"/>
    <col min="4365" max="4365" width="13.7109375" style="147" customWidth="1"/>
    <col min="4366" max="4366" width="8.85546875" style="147" customWidth="1"/>
    <col min="4367" max="4367" width="19.5703125" style="147" customWidth="1"/>
    <col min="4368" max="4368" width="20.28515625" style="147" customWidth="1"/>
    <col min="4369" max="4369" width="14.85546875" style="147" customWidth="1"/>
    <col min="4370" max="4370" width="14.28515625" style="147" bestFit="1" customWidth="1"/>
    <col min="4371" max="4608" width="11.42578125" style="147"/>
    <col min="4609" max="4609" width="1.7109375" style="147" customWidth="1"/>
    <col min="4610" max="4610" width="8.140625" style="147" customWidth="1"/>
    <col min="4611" max="4611" width="6.42578125" style="147" customWidth="1"/>
    <col min="4612" max="4613" width="11.42578125" style="147"/>
    <col min="4614" max="4614" width="19.28515625" style="147" customWidth="1"/>
    <col min="4615" max="4615" width="51.28515625" style="147" customWidth="1"/>
    <col min="4616" max="4616" width="9.140625" style="147" customWidth="1"/>
    <col min="4617" max="4617" width="5.85546875" style="147" customWidth="1"/>
    <col min="4618" max="4618" width="7.7109375" style="147" customWidth="1"/>
    <col min="4619" max="4619" width="7.5703125" style="147" bestFit="1" customWidth="1"/>
    <col min="4620" max="4620" width="7.5703125" style="147" customWidth="1"/>
    <col min="4621" max="4621" width="13.7109375" style="147" customWidth="1"/>
    <col min="4622" max="4622" width="8.85546875" style="147" customWidth="1"/>
    <col min="4623" max="4623" width="19.5703125" style="147" customWidth="1"/>
    <col min="4624" max="4624" width="20.28515625" style="147" customWidth="1"/>
    <col min="4625" max="4625" width="14.85546875" style="147" customWidth="1"/>
    <col min="4626" max="4626" width="14.28515625" style="147" bestFit="1" customWidth="1"/>
    <col min="4627" max="4864" width="11.42578125" style="147"/>
    <col min="4865" max="4865" width="1.7109375" style="147" customWidth="1"/>
    <col min="4866" max="4866" width="8.140625" style="147" customWidth="1"/>
    <col min="4867" max="4867" width="6.42578125" style="147" customWidth="1"/>
    <col min="4868" max="4869" width="11.42578125" style="147"/>
    <col min="4870" max="4870" width="19.28515625" style="147" customWidth="1"/>
    <col min="4871" max="4871" width="51.28515625" style="147" customWidth="1"/>
    <col min="4872" max="4872" width="9.140625" style="147" customWidth="1"/>
    <col min="4873" max="4873" width="5.85546875" style="147" customWidth="1"/>
    <col min="4874" max="4874" width="7.7109375" style="147" customWidth="1"/>
    <col min="4875" max="4875" width="7.5703125" style="147" bestFit="1" customWidth="1"/>
    <col min="4876" max="4876" width="7.5703125" style="147" customWidth="1"/>
    <col min="4877" max="4877" width="13.7109375" style="147" customWidth="1"/>
    <col min="4878" max="4878" width="8.85546875" style="147" customWidth="1"/>
    <col min="4879" max="4879" width="19.5703125" style="147" customWidth="1"/>
    <col min="4880" max="4880" width="20.28515625" style="147" customWidth="1"/>
    <col min="4881" max="4881" width="14.85546875" style="147" customWidth="1"/>
    <col min="4882" max="4882" width="14.28515625" style="147" bestFit="1" customWidth="1"/>
    <col min="4883" max="5120" width="11.42578125" style="147"/>
    <col min="5121" max="5121" width="1.7109375" style="147" customWidth="1"/>
    <col min="5122" max="5122" width="8.140625" style="147" customWidth="1"/>
    <col min="5123" max="5123" width="6.42578125" style="147" customWidth="1"/>
    <col min="5124" max="5125" width="11.42578125" style="147"/>
    <col min="5126" max="5126" width="19.28515625" style="147" customWidth="1"/>
    <col min="5127" max="5127" width="51.28515625" style="147" customWidth="1"/>
    <col min="5128" max="5128" width="9.140625" style="147" customWidth="1"/>
    <col min="5129" max="5129" width="5.85546875" style="147" customWidth="1"/>
    <col min="5130" max="5130" width="7.7109375" style="147" customWidth="1"/>
    <col min="5131" max="5131" width="7.5703125" style="147" bestFit="1" customWidth="1"/>
    <col min="5132" max="5132" width="7.5703125" style="147" customWidth="1"/>
    <col min="5133" max="5133" width="13.7109375" style="147" customWidth="1"/>
    <col min="5134" max="5134" width="8.85546875" style="147" customWidth="1"/>
    <col min="5135" max="5135" width="19.5703125" style="147" customWidth="1"/>
    <col min="5136" max="5136" width="20.28515625" style="147" customWidth="1"/>
    <col min="5137" max="5137" width="14.85546875" style="147" customWidth="1"/>
    <col min="5138" max="5138" width="14.28515625" style="147" bestFit="1" customWidth="1"/>
    <col min="5139" max="5376" width="11.42578125" style="147"/>
    <col min="5377" max="5377" width="1.7109375" style="147" customWidth="1"/>
    <col min="5378" max="5378" width="8.140625" style="147" customWidth="1"/>
    <col min="5379" max="5379" width="6.42578125" style="147" customWidth="1"/>
    <col min="5380" max="5381" width="11.42578125" style="147"/>
    <col min="5382" max="5382" width="19.28515625" style="147" customWidth="1"/>
    <col min="5383" max="5383" width="51.28515625" style="147" customWidth="1"/>
    <col min="5384" max="5384" width="9.140625" style="147" customWidth="1"/>
    <col min="5385" max="5385" width="5.85546875" style="147" customWidth="1"/>
    <col min="5386" max="5386" width="7.7109375" style="147" customWidth="1"/>
    <col min="5387" max="5387" width="7.5703125" style="147" bestFit="1" customWidth="1"/>
    <col min="5388" max="5388" width="7.5703125" style="147" customWidth="1"/>
    <col min="5389" max="5389" width="13.7109375" style="147" customWidth="1"/>
    <col min="5390" max="5390" width="8.85546875" style="147" customWidth="1"/>
    <col min="5391" max="5391" width="19.5703125" style="147" customWidth="1"/>
    <col min="5392" max="5392" width="20.28515625" style="147" customWidth="1"/>
    <col min="5393" max="5393" width="14.85546875" style="147" customWidth="1"/>
    <col min="5394" max="5394" width="14.28515625" style="147" bestFit="1" customWidth="1"/>
    <col min="5395" max="5632" width="11.42578125" style="147"/>
    <col min="5633" max="5633" width="1.7109375" style="147" customWidth="1"/>
    <col min="5634" max="5634" width="8.140625" style="147" customWidth="1"/>
    <col min="5635" max="5635" width="6.42578125" style="147" customWidth="1"/>
    <col min="5636" max="5637" width="11.42578125" style="147"/>
    <col min="5638" max="5638" width="19.28515625" style="147" customWidth="1"/>
    <col min="5639" max="5639" width="51.28515625" style="147" customWidth="1"/>
    <col min="5640" max="5640" width="9.140625" style="147" customWidth="1"/>
    <col min="5641" max="5641" width="5.85546875" style="147" customWidth="1"/>
    <col min="5642" max="5642" width="7.7109375" style="147" customWidth="1"/>
    <col min="5643" max="5643" width="7.5703125" style="147" bestFit="1" customWidth="1"/>
    <col min="5644" max="5644" width="7.5703125" style="147" customWidth="1"/>
    <col min="5645" max="5645" width="13.7109375" style="147" customWidth="1"/>
    <col min="5646" max="5646" width="8.85546875" style="147" customWidth="1"/>
    <col min="5647" max="5647" width="19.5703125" style="147" customWidth="1"/>
    <col min="5648" max="5648" width="20.28515625" style="147" customWidth="1"/>
    <col min="5649" max="5649" width="14.85546875" style="147" customWidth="1"/>
    <col min="5650" max="5650" width="14.28515625" style="147" bestFit="1" customWidth="1"/>
    <col min="5651" max="5888" width="11.42578125" style="147"/>
    <col min="5889" max="5889" width="1.7109375" style="147" customWidth="1"/>
    <col min="5890" max="5890" width="8.140625" style="147" customWidth="1"/>
    <col min="5891" max="5891" width="6.42578125" style="147" customWidth="1"/>
    <col min="5892" max="5893" width="11.42578125" style="147"/>
    <col min="5894" max="5894" width="19.28515625" style="147" customWidth="1"/>
    <col min="5895" max="5895" width="51.28515625" style="147" customWidth="1"/>
    <col min="5896" max="5896" width="9.140625" style="147" customWidth="1"/>
    <col min="5897" max="5897" width="5.85546875" style="147" customWidth="1"/>
    <col min="5898" max="5898" width="7.7109375" style="147" customWidth="1"/>
    <col min="5899" max="5899" width="7.5703125" style="147" bestFit="1" customWidth="1"/>
    <col min="5900" max="5900" width="7.5703125" style="147" customWidth="1"/>
    <col min="5901" max="5901" width="13.7109375" style="147" customWidth="1"/>
    <col min="5902" max="5902" width="8.85546875" style="147" customWidth="1"/>
    <col min="5903" max="5903" width="19.5703125" style="147" customWidth="1"/>
    <col min="5904" max="5904" width="20.28515625" style="147" customWidth="1"/>
    <col min="5905" max="5905" width="14.85546875" style="147" customWidth="1"/>
    <col min="5906" max="5906" width="14.28515625" style="147" bestFit="1" customWidth="1"/>
    <col min="5907" max="6144" width="11.42578125" style="147"/>
    <col min="6145" max="6145" width="1.7109375" style="147" customWidth="1"/>
    <col min="6146" max="6146" width="8.140625" style="147" customWidth="1"/>
    <col min="6147" max="6147" width="6.42578125" style="147" customWidth="1"/>
    <col min="6148" max="6149" width="11.42578125" style="147"/>
    <col min="6150" max="6150" width="19.28515625" style="147" customWidth="1"/>
    <col min="6151" max="6151" width="51.28515625" style="147" customWidth="1"/>
    <col min="6152" max="6152" width="9.140625" style="147" customWidth="1"/>
    <col min="6153" max="6153" width="5.85546875" style="147" customWidth="1"/>
    <col min="6154" max="6154" width="7.7109375" style="147" customWidth="1"/>
    <col min="6155" max="6155" width="7.5703125" style="147" bestFit="1" customWidth="1"/>
    <col min="6156" max="6156" width="7.5703125" style="147" customWidth="1"/>
    <col min="6157" max="6157" width="13.7109375" style="147" customWidth="1"/>
    <col min="6158" max="6158" width="8.85546875" style="147" customWidth="1"/>
    <col min="6159" max="6159" width="19.5703125" style="147" customWidth="1"/>
    <col min="6160" max="6160" width="20.28515625" style="147" customWidth="1"/>
    <col min="6161" max="6161" width="14.85546875" style="147" customWidth="1"/>
    <col min="6162" max="6162" width="14.28515625" style="147" bestFit="1" customWidth="1"/>
    <col min="6163" max="6400" width="11.42578125" style="147"/>
    <col min="6401" max="6401" width="1.7109375" style="147" customWidth="1"/>
    <col min="6402" max="6402" width="8.140625" style="147" customWidth="1"/>
    <col min="6403" max="6403" width="6.42578125" style="147" customWidth="1"/>
    <col min="6404" max="6405" width="11.42578125" style="147"/>
    <col min="6406" max="6406" width="19.28515625" style="147" customWidth="1"/>
    <col min="6407" max="6407" width="51.28515625" style="147" customWidth="1"/>
    <col min="6408" max="6408" width="9.140625" style="147" customWidth="1"/>
    <col min="6409" max="6409" width="5.85546875" style="147" customWidth="1"/>
    <col min="6410" max="6410" width="7.7109375" style="147" customWidth="1"/>
    <col min="6411" max="6411" width="7.5703125" style="147" bestFit="1" customWidth="1"/>
    <col min="6412" max="6412" width="7.5703125" style="147" customWidth="1"/>
    <col min="6413" max="6413" width="13.7109375" style="147" customWidth="1"/>
    <col min="6414" max="6414" width="8.85546875" style="147" customWidth="1"/>
    <col min="6415" max="6415" width="19.5703125" style="147" customWidth="1"/>
    <col min="6416" max="6416" width="20.28515625" style="147" customWidth="1"/>
    <col min="6417" max="6417" width="14.85546875" style="147" customWidth="1"/>
    <col min="6418" max="6418" width="14.28515625" style="147" bestFit="1" customWidth="1"/>
    <col min="6419" max="6656" width="11.42578125" style="147"/>
    <col min="6657" max="6657" width="1.7109375" style="147" customWidth="1"/>
    <col min="6658" max="6658" width="8.140625" style="147" customWidth="1"/>
    <col min="6659" max="6659" width="6.42578125" style="147" customWidth="1"/>
    <col min="6660" max="6661" width="11.42578125" style="147"/>
    <col min="6662" max="6662" width="19.28515625" style="147" customWidth="1"/>
    <col min="6663" max="6663" width="51.28515625" style="147" customWidth="1"/>
    <col min="6664" max="6664" width="9.140625" style="147" customWidth="1"/>
    <col min="6665" max="6665" width="5.85546875" style="147" customWidth="1"/>
    <col min="6666" max="6666" width="7.7109375" style="147" customWidth="1"/>
    <col min="6667" max="6667" width="7.5703125" style="147" bestFit="1" customWidth="1"/>
    <col min="6668" max="6668" width="7.5703125" style="147" customWidth="1"/>
    <col min="6669" max="6669" width="13.7109375" style="147" customWidth="1"/>
    <col min="6670" max="6670" width="8.85546875" style="147" customWidth="1"/>
    <col min="6671" max="6671" width="19.5703125" style="147" customWidth="1"/>
    <col min="6672" max="6672" width="20.28515625" style="147" customWidth="1"/>
    <col min="6673" max="6673" width="14.85546875" style="147" customWidth="1"/>
    <col min="6674" max="6674" width="14.28515625" style="147" bestFit="1" customWidth="1"/>
    <col min="6675" max="6912" width="11.42578125" style="147"/>
    <col min="6913" max="6913" width="1.7109375" style="147" customWidth="1"/>
    <col min="6914" max="6914" width="8.140625" style="147" customWidth="1"/>
    <col min="6915" max="6915" width="6.42578125" style="147" customWidth="1"/>
    <col min="6916" max="6917" width="11.42578125" style="147"/>
    <col min="6918" max="6918" width="19.28515625" style="147" customWidth="1"/>
    <col min="6919" max="6919" width="51.28515625" style="147" customWidth="1"/>
    <col min="6920" max="6920" width="9.140625" style="147" customWidth="1"/>
    <col min="6921" max="6921" width="5.85546875" style="147" customWidth="1"/>
    <col min="6922" max="6922" width="7.7109375" style="147" customWidth="1"/>
    <col min="6923" max="6923" width="7.5703125" style="147" bestFit="1" customWidth="1"/>
    <col min="6924" max="6924" width="7.5703125" style="147" customWidth="1"/>
    <col min="6925" max="6925" width="13.7109375" style="147" customWidth="1"/>
    <col min="6926" max="6926" width="8.85546875" style="147" customWidth="1"/>
    <col min="6927" max="6927" width="19.5703125" style="147" customWidth="1"/>
    <col min="6928" max="6928" width="20.28515625" style="147" customWidth="1"/>
    <col min="6929" max="6929" width="14.85546875" style="147" customWidth="1"/>
    <col min="6930" max="6930" width="14.28515625" style="147" bestFit="1" customWidth="1"/>
    <col min="6931" max="7168" width="11.42578125" style="147"/>
    <col min="7169" max="7169" width="1.7109375" style="147" customWidth="1"/>
    <col min="7170" max="7170" width="8.140625" style="147" customWidth="1"/>
    <col min="7171" max="7171" width="6.42578125" style="147" customWidth="1"/>
    <col min="7172" max="7173" width="11.42578125" style="147"/>
    <col min="7174" max="7174" width="19.28515625" style="147" customWidth="1"/>
    <col min="7175" max="7175" width="51.28515625" style="147" customWidth="1"/>
    <col min="7176" max="7176" width="9.140625" style="147" customWidth="1"/>
    <col min="7177" max="7177" width="5.85546875" style="147" customWidth="1"/>
    <col min="7178" max="7178" width="7.7109375" style="147" customWidth="1"/>
    <col min="7179" max="7179" width="7.5703125" style="147" bestFit="1" customWidth="1"/>
    <col min="7180" max="7180" width="7.5703125" style="147" customWidth="1"/>
    <col min="7181" max="7181" width="13.7109375" style="147" customWidth="1"/>
    <col min="7182" max="7182" width="8.85546875" style="147" customWidth="1"/>
    <col min="7183" max="7183" width="19.5703125" style="147" customWidth="1"/>
    <col min="7184" max="7184" width="20.28515625" style="147" customWidth="1"/>
    <col min="7185" max="7185" width="14.85546875" style="147" customWidth="1"/>
    <col min="7186" max="7186" width="14.28515625" style="147" bestFit="1" customWidth="1"/>
    <col min="7187" max="7424" width="11.42578125" style="147"/>
    <col min="7425" max="7425" width="1.7109375" style="147" customWidth="1"/>
    <col min="7426" max="7426" width="8.140625" style="147" customWidth="1"/>
    <col min="7427" max="7427" width="6.42578125" style="147" customWidth="1"/>
    <col min="7428" max="7429" width="11.42578125" style="147"/>
    <col min="7430" max="7430" width="19.28515625" style="147" customWidth="1"/>
    <col min="7431" max="7431" width="51.28515625" style="147" customWidth="1"/>
    <col min="7432" max="7432" width="9.140625" style="147" customWidth="1"/>
    <col min="7433" max="7433" width="5.85546875" style="147" customWidth="1"/>
    <col min="7434" max="7434" width="7.7109375" style="147" customWidth="1"/>
    <col min="7435" max="7435" width="7.5703125" style="147" bestFit="1" customWidth="1"/>
    <col min="7436" max="7436" width="7.5703125" style="147" customWidth="1"/>
    <col min="7437" max="7437" width="13.7109375" style="147" customWidth="1"/>
    <col min="7438" max="7438" width="8.85546875" style="147" customWidth="1"/>
    <col min="7439" max="7439" width="19.5703125" style="147" customWidth="1"/>
    <col min="7440" max="7440" width="20.28515625" style="147" customWidth="1"/>
    <col min="7441" max="7441" width="14.85546875" style="147" customWidth="1"/>
    <col min="7442" max="7442" width="14.28515625" style="147" bestFit="1" customWidth="1"/>
    <col min="7443" max="7680" width="11.42578125" style="147"/>
    <col min="7681" max="7681" width="1.7109375" style="147" customWidth="1"/>
    <col min="7682" max="7682" width="8.140625" style="147" customWidth="1"/>
    <col min="7683" max="7683" width="6.42578125" style="147" customWidth="1"/>
    <col min="7684" max="7685" width="11.42578125" style="147"/>
    <col min="7686" max="7686" width="19.28515625" style="147" customWidth="1"/>
    <col min="7687" max="7687" width="51.28515625" style="147" customWidth="1"/>
    <col min="7688" max="7688" width="9.140625" style="147" customWidth="1"/>
    <col min="7689" max="7689" width="5.85546875" style="147" customWidth="1"/>
    <col min="7690" max="7690" width="7.7109375" style="147" customWidth="1"/>
    <col min="7691" max="7691" width="7.5703125" style="147" bestFit="1" customWidth="1"/>
    <col min="7692" max="7692" width="7.5703125" style="147" customWidth="1"/>
    <col min="7693" max="7693" width="13.7109375" style="147" customWidth="1"/>
    <col min="7694" max="7694" width="8.85546875" style="147" customWidth="1"/>
    <col min="7695" max="7695" width="19.5703125" style="147" customWidth="1"/>
    <col min="7696" max="7696" width="20.28515625" style="147" customWidth="1"/>
    <col min="7697" max="7697" width="14.85546875" style="147" customWidth="1"/>
    <col min="7698" max="7698" width="14.28515625" style="147" bestFit="1" customWidth="1"/>
    <col min="7699" max="7936" width="11.42578125" style="147"/>
    <col min="7937" max="7937" width="1.7109375" style="147" customWidth="1"/>
    <col min="7938" max="7938" width="8.140625" style="147" customWidth="1"/>
    <col min="7939" max="7939" width="6.42578125" style="147" customWidth="1"/>
    <col min="7940" max="7941" width="11.42578125" style="147"/>
    <col min="7942" max="7942" width="19.28515625" style="147" customWidth="1"/>
    <col min="7943" max="7943" width="51.28515625" style="147" customWidth="1"/>
    <col min="7944" max="7944" width="9.140625" style="147" customWidth="1"/>
    <col min="7945" max="7945" width="5.85546875" style="147" customWidth="1"/>
    <col min="7946" max="7946" width="7.7109375" style="147" customWidth="1"/>
    <col min="7947" max="7947" width="7.5703125" style="147" bestFit="1" customWidth="1"/>
    <col min="7948" max="7948" width="7.5703125" style="147" customWidth="1"/>
    <col min="7949" max="7949" width="13.7109375" style="147" customWidth="1"/>
    <col min="7950" max="7950" width="8.85546875" style="147" customWidth="1"/>
    <col min="7951" max="7951" width="19.5703125" style="147" customWidth="1"/>
    <col min="7952" max="7952" width="20.28515625" style="147" customWidth="1"/>
    <col min="7953" max="7953" width="14.85546875" style="147" customWidth="1"/>
    <col min="7954" max="7954" width="14.28515625" style="147" bestFit="1" customWidth="1"/>
    <col min="7955" max="8192" width="11.42578125" style="147"/>
    <col min="8193" max="8193" width="1.7109375" style="147" customWidth="1"/>
    <col min="8194" max="8194" width="8.140625" style="147" customWidth="1"/>
    <col min="8195" max="8195" width="6.42578125" style="147" customWidth="1"/>
    <col min="8196" max="8197" width="11.42578125" style="147"/>
    <col min="8198" max="8198" width="19.28515625" style="147" customWidth="1"/>
    <col min="8199" max="8199" width="51.28515625" style="147" customWidth="1"/>
    <col min="8200" max="8200" width="9.140625" style="147" customWidth="1"/>
    <col min="8201" max="8201" width="5.85546875" style="147" customWidth="1"/>
    <col min="8202" max="8202" width="7.7109375" style="147" customWidth="1"/>
    <col min="8203" max="8203" width="7.5703125" style="147" bestFit="1" customWidth="1"/>
    <col min="8204" max="8204" width="7.5703125" style="147" customWidth="1"/>
    <col min="8205" max="8205" width="13.7109375" style="147" customWidth="1"/>
    <col min="8206" max="8206" width="8.85546875" style="147" customWidth="1"/>
    <col min="8207" max="8207" width="19.5703125" style="147" customWidth="1"/>
    <col min="8208" max="8208" width="20.28515625" style="147" customWidth="1"/>
    <col min="8209" max="8209" width="14.85546875" style="147" customWidth="1"/>
    <col min="8210" max="8210" width="14.28515625" style="147" bestFit="1" customWidth="1"/>
    <col min="8211" max="8448" width="11.42578125" style="147"/>
    <col min="8449" max="8449" width="1.7109375" style="147" customWidth="1"/>
    <col min="8450" max="8450" width="8.140625" style="147" customWidth="1"/>
    <col min="8451" max="8451" width="6.42578125" style="147" customWidth="1"/>
    <col min="8452" max="8453" width="11.42578125" style="147"/>
    <col min="8454" max="8454" width="19.28515625" style="147" customWidth="1"/>
    <col min="8455" max="8455" width="51.28515625" style="147" customWidth="1"/>
    <col min="8456" max="8456" width="9.140625" style="147" customWidth="1"/>
    <col min="8457" max="8457" width="5.85546875" style="147" customWidth="1"/>
    <col min="8458" max="8458" width="7.7109375" style="147" customWidth="1"/>
    <col min="8459" max="8459" width="7.5703125" style="147" bestFit="1" customWidth="1"/>
    <col min="8460" max="8460" width="7.5703125" style="147" customWidth="1"/>
    <col min="8461" max="8461" width="13.7109375" style="147" customWidth="1"/>
    <col min="8462" max="8462" width="8.85546875" style="147" customWidth="1"/>
    <col min="8463" max="8463" width="19.5703125" style="147" customWidth="1"/>
    <col min="8464" max="8464" width="20.28515625" style="147" customWidth="1"/>
    <col min="8465" max="8465" width="14.85546875" style="147" customWidth="1"/>
    <col min="8466" max="8466" width="14.28515625" style="147" bestFit="1" customWidth="1"/>
    <col min="8467" max="8704" width="11.42578125" style="147"/>
    <col min="8705" max="8705" width="1.7109375" style="147" customWidth="1"/>
    <col min="8706" max="8706" width="8.140625" style="147" customWidth="1"/>
    <col min="8707" max="8707" width="6.42578125" style="147" customWidth="1"/>
    <col min="8708" max="8709" width="11.42578125" style="147"/>
    <col min="8710" max="8710" width="19.28515625" style="147" customWidth="1"/>
    <col min="8711" max="8711" width="51.28515625" style="147" customWidth="1"/>
    <col min="8712" max="8712" width="9.140625" style="147" customWidth="1"/>
    <col min="8713" max="8713" width="5.85546875" style="147" customWidth="1"/>
    <col min="8714" max="8714" width="7.7109375" style="147" customWidth="1"/>
    <col min="8715" max="8715" width="7.5703125" style="147" bestFit="1" customWidth="1"/>
    <col min="8716" max="8716" width="7.5703125" style="147" customWidth="1"/>
    <col min="8717" max="8717" width="13.7109375" style="147" customWidth="1"/>
    <col min="8718" max="8718" width="8.85546875" style="147" customWidth="1"/>
    <col min="8719" max="8719" width="19.5703125" style="147" customWidth="1"/>
    <col min="8720" max="8720" width="20.28515625" style="147" customWidth="1"/>
    <col min="8721" max="8721" width="14.85546875" style="147" customWidth="1"/>
    <col min="8722" max="8722" width="14.28515625" style="147" bestFit="1" customWidth="1"/>
    <col min="8723" max="8960" width="11.42578125" style="147"/>
    <col min="8961" max="8961" width="1.7109375" style="147" customWidth="1"/>
    <col min="8962" max="8962" width="8.140625" style="147" customWidth="1"/>
    <col min="8963" max="8963" width="6.42578125" style="147" customWidth="1"/>
    <col min="8964" max="8965" width="11.42578125" style="147"/>
    <col min="8966" max="8966" width="19.28515625" style="147" customWidth="1"/>
    <col min="8967" max="8967" width="51.28515625" style="147" customWidth="1"/>
    <col min="8968" max="8968" width="9.140625" style="147" customWidth="1"/>
    <col min="8969" max="8969" width="5.85546875" style="147" customWidth="1"/>
    <col min="8970" max="8970" width="7.7109375" style="147" customWidth="1"/>
    <col min="8971" max="8971" width="7.5703125" style="147" bestFit="1" customWidth="1"/>
    <col min="8972" max="8972" width="7.5703125" style="147" customWidth="1"/>
    <col min="8973" max="8973" width="13.7109375" style="147" customWidth="1"/>
    <col min="8974" max="8974" width="8.85546875" style="147" customWidth="1"/>
    <col min="8975" max="8975" width="19.5703125" style="147" customWidth="1"/>
    <col min="8976" max="8976" width="20.28515625" style="147" customWidth="1"/>
    <col min="8977" max="8977" width="14.85546875" style="147" customWidth="1"/>
    <col min="8978" max="8978" width="14.28515625" style="147" bestFit="1" customWidth="1"/>
    <col min="8979" max="9216" width="11.42578125" style="147"/>
    <col min="9217" max="9217" width="1.7109375" style="147" customWidth="1"/>
    <col min="9218" max="9218" width="8.140625" style="147" customWidth="1"/>
    <col min="9219" max="9219" width="6.42578125" style="147" customWidth="1"/>
    <col min="9220" max="9221" width="11.42578125" style="147"/>
    <col min="9222" max="9222" width="19.28515625" style="147" customWidth="1"/>
    <col min="9223" max="9223" width="51.28515625" style="147" customWidth="1"/>
    <col min="9224" max="9224" width="9.140625" style="147" customWidth="1"/>
    <col min="9225" max="9225" width="5.85546875" style="147" customWidth="1"/>
    <col min="9226" max="9226" width="7.7109375" style="147" customWidth="1"/>
    <col min="9227" max="9227" width="7.5703125" style="147" bestFit="1" customWidth="1"/>
    <col min="9228" max="9228" width="7.5703125" style="147" customWidth="1"/>
    <col min="9229" max="9229" width="13.7109375" style="147" customWidth="1"/>
    <col min="9230" max="9230" width="8.85546875" style="147" customWidth="1"/>
    <col min="9231" max="9231" width="19.5703125" style="147" customWidth="1"/>
    <col min="9232" max="9232" width="20.28515625" style="147" customWidth="1"/>
    <col min="9233" max="9233" width="14.85546875" style="147" customWidth="1"/>
    <col min="9234" max="9234" width="14.28515625" style="147" bestFit="1" customWidth="1"/>
    <col min="9235" max="9472" width="11.42578125" style="147"/>
    <col min="9473" max="9473" width="1.7109375" style="147" customWidth="1"/>
    <col min="9474" max="9474" width="8.140625" style="147" customWidth="1"/>
    <col min="9475" max="9475" width="6.42578125" style="147" customWidth="1"/>
    <col min="9476" max="9477" width="11.42578125" style="147"/>
    <col min="9478" max="9478" width="19.28515625" style="147" customWidth="1"/>
    <col min="9479" max="9479" width="51.28515625" style="147" customWidth="1"/>
    <col min="9480" max="9480" width="9.140625" style="147" customWidth="1"/>
    <col min="9481" max="9481" width="5.85546875" style="147" customWidth="1"/>
    <col min="9482" max="9482" width="7.7109375" style="147" customWidth="1"/>
    <col min="9483" max="9483" width="7.5703125" style="147" bestFit="1" customWidth="1"/>
    <col min="9484" max="9484" width="7.5703125" style="147" customWidth="1"/>
    <col min="9485" max="9485" width="13.7109375" style="147" customWidth="1"/>
    <col min="9486" max="9486" width="8.85546875" style="147" customWidth="1"/>
    <col min="9487" max="9487" width="19.5703125" style="147" customWidth="1"/>
    <col min="9488" max="9488" width="20.28515625" style="147" customWidth="1"/>
    <col min="9489" max="9489" width="14.85546875" style="147" customWidth="1"/>
    <col min="9490" max="9490" width="14.28515625" style="147" bestFit="1" customWidth="1"/>
    <col min="9491" max="9728" width="11.42578125" style="147"/>
    <col min="9729" max="9729" width="1.7109375" style="147" customWidth="1"/>
    <col min="9730" max="9730" width="8.140625" style="147" customWidth="1"/>
    <col min="9731" max="9731" width="6.42578125" style="147" customWidth="1"/>
    <col min="9732" max="9733" width="11.42578125" style="147"/>
    <col min="9734" max="9734" width="19.28515625" style="147" customWidth="1"/>
    <col min="9735" max="9735" width="51.28515625" style="147" customWidth="1"/>
    <col min="9736" max="9736" width="9.140625" style="147" customWidth="1"/>
    <col min="9737" max="9737" width="5.85546875" style="147" customWidth="1"/>
    <col min="9738" max="9738" width="7.7109375" style="147" customWidth="1"/>
    <col min="9739" max="9739" width="7.5703125" style="147" bestFit="1" customWidth="1"/>
    <col min="9740" max="9740" width="7.5703125" style="147" customWidth="1"/>
    <col min="9741" max="9741" width="13.7109375" style="147" customWidth="1"/>
    <col min="9742" max="9742" width="8.85546875" style="147" customWidth="1"/>
    <col min="9743" max="9743" width="19.5703125" style="147" customWidth="1"/>
    <col min="9744" max="9744" width="20.28515625" style="147" customWidth="1"/>
    <col min="9745" max="9745" width="14.85546875" style="147" customWidth="1"/>
    <col min="9746" max="9746" width="14.28515625" style="147" bestFit="1" customWidth="1"/>
    <col min="9747" max="9984" width="11.42578125" style="147"/>
    <col min="9985" max="9985" width="1.7109375" style="147" customWidth="1"/>
    <col min="9986" max="9986" width="8.140625" style="147" customWidth="1"/>
    <col min="9987" max="9987" width="6.42578125" style="147" customWidth="1"/>
    <col min="9988" max="9989" width="11.42578125" style="147"/>
    <col min="9990" max="9990" width="19.28515625" style="147" customWidth="1"/>
    <col min="9991" max="9991" width="51.28515625" style="147" customWidth="1"/>
    <col min="9992" max="9992" width="9.140625" style="147" customWidth="1"/>
    <col min="9993" max="9993" width="5.85546875" style="147" customWidth="1"/>
    <col min="9994" max="9994" width="7.7109375" style="147" customWidth="1"/>
    <col min="9995" max="9995" width="7.5703125" style="147" bestFit="1" customWidth="1"/>
    <col min="9996" max="9996" width="7.5703125" style="147" customWidth="1"/>
    <col min="9997" max="9997" width="13.7109375" style="147" customWidth="1"/>
    <col min="9998" max="9998" width="8.85546875" style="147" customWidth="1"/>
    <col min="9999" max="9999" width="19.5703125" style="147" customWidth="1"/>
    <col min="10000" max="10000" width="20.28515625" style="147" customWidth="1"/>
    <col min="10001" max="10001" width="14.85546875" style="147" customWidth="1"/>
    <col min="10002" max="10002" width="14.28515625" style="147" bestFit="1" customWidth="1"/>
    <col min="10003" max="10240" width="11.42578125" style="147"/>
    <col min="10241" max="10241" width="1.7109375" style="147" customWidth="1"/>
    <col min="10242" max="10242" width="8.140625" style="147" customWidth="1"/>
    <col min="10243" max="10243" width="6.42578125" style="147" customWidth="1"/>
    <col min="10244" max="10245" width="11.42578125" style="147"/>
    <col min="10246" max="10246" width="19.28515625" style="147" customWidth="1"/>
    <col min="10247" max="10247" width="51.28515625" style="147" customWidth="1"/>
    <col min="10248" max="10248" width="9.140625" style="147" customWidth="1"/>
    <col min="10249" max="10249" width="5.85546875" style="147" customWidth="1"/>
    <col min="10250" max="10250" width="7.7109375" style="147" customWidth="1"/>
    <col min="10251" max="10251" width="7.5703125" style="147" bestFit="1" customWidth="1"/>
    <col min="10252" max="10252" width="7.5703125" style="147" customWidth="1"/>
    <col min="10253" max="10253" width="13.7109375" style="147" customWidth="1"/>
    <col min="10254" max="10254" width="8.85546875" style="147" customWidth="1"/>
    <col min="10255" max="10255" width="19.5703125" style="147" customWidth="1"/>
    <col min="10256" max="10256" width="20.28515625" style="147" customWidth="1"/>
    <col min="10257" max="10257" width="14.85546875" style="147" customWidth="1"/>
    <col min="10258" max="10258" width="14.28515625" style="147" bestFit="1" customWidth="1"/>
    <col min="10259" max="10496" width="11.42578125" style="147"/>
    <col min="10497" max="10497" width="1.7109375" style="147" customWidth="1"/>
    <col min="10498" max="10498" width="8.140625" style="147" customWidth="1"/>
    <col min="10499" max="10499" width="6.42578125" style="147" customWidth="1"/>
    <col min="10500" max="10501" width="11.42578125" style="147"/>
    <col min="10502" max="10502" width="19.28515625" style="147" customWidth="1"/>
    <col min="10503" max="10503" width="51.28515625" style="147" customWidth="1"/>
    <col min="10504" max="10504" width="9.140625" style="147" customWidth="1"/>
    <col min="10505" max="10505" width="5.85546875" style="147" customWidth="1"/>
    <col min="10506" max="10506" width="7.7109375" style="147" customWidth="1"/>
    <col min="10507" max="10507" width="7.5703125" style="147" bestFit="1" customWidth="1"/>
    <col min="10508" max="10508" width="7.5703125" style="147" customWidth="1"/>
    <col min="10509" max="10509" width="13.7109375" style="147" customWidth="1"/>
    <col min="10510" max="10510" width="8.85546875" style="147" customWidth="1"/>
    <col min="10511" max="10511" width="19.5703125" style="147" customWidth="1"/>
    <col min="10512" max="10512" width="20.28515625" style="147" customWidth="1"/>
    <col min="10513" max="10513" width="14.85546875" style="147" customWidth="1"/>
    <col min="10514" max="10514" width="14.28515625" style="147" bestFit="1" customWidth="1"/>
    <col min="10515" max="10752" width="11.42578125" style="147"/>
    <col min="10753" max="10753" width="1.7109375" style="147" customWidth="1"/>
    <col min="10754" max="10754" width="8.140625" style="147" customWidth="1"/>
    <col min="10755" max="10755" width="6.42578125" style="147" customWidth="1"/>
    <col min="10756" max="10757" width="11.42578125" style="147"/>
    <col min="10758" max="10758" width="19.28515625" style="147" customWidth="1"/>
    <col min="10759" max="10759" width="51.28515625" style="147" customWidth="1"/>
    <col min="10760" max="10760" width="9.140625" style="147" customWidth="1"/>
    <col min="10761" max="10761" width="5.85546875" style="147" customWidth="1"/>
    <col min="10762" max="10762" width="7.7109375" style="147" customWidth="1"/>
    <col min="10763" max="10763" width="7.5703125" style="147" bestFit="1" customWidth="1"/>
    <col min="10764" max="10764" width="7.5703125" style="147" customWidth="1"/>
    <col min="10765" max="10765" width="13.7109375" style="147" customWidth="1"/>
    <col min="10766" max="10766" width="8.85546875" style="147" customWidth="1"/>
    <col min="10767" max="10767" width="19.5703125" style="147" customWidth="1"/>
    <col min="10768" max="10768" width="20.28515625" style="147" customWidth="1"/>
    <col min="10769" max="10769" width="14.85546875" style="147" customWidth="1"/>
    <col min="10770" max="10770" width="14.28515625" style="147" bestFit="1" customWidth="1"/>
    <col min="10771" max="11008" width="11.42578125" style="147"/>
    <col min="11009" max="11009" width="1.7109375" style="147" customWidth="1"/>
    <col min="11010" max="11010" width="8.140625" style="147" customWidth="1"/>
    <col min="11011" max="11011" width="6.42578125" style="147" customWidth="1"/>
    <col min="11012" max="11013" width="11.42578125" style="147"/>
    <col min="11014" max="11014" width="19.28515625" style="147" customWidth="1"/>
    <col min="11015" max="11015" width="51.28515625" style="147" customWidth="1"/>
    <col min="11016" max="11016" width="9.140625" style="147" customWidth="1"/>
    <col min="11017" max="11017" width="5.85546875" style="147" customWidth="1"/>
    <col min="11018" max="11018" width="7.7109375" style="147" customWidth="1"/>
    <col min="11019" max="11019" width="7.5703125" style="147" bestFit="1" customWidth="1"/>
    <col min="11020" max="11020" width="7.5703125" style="147" customWidth="1"/>
    <col min="11021" max="11021" width="13.7109375" style="147" customWidth="1"/>
    <col min="11022" max="11022" width="8.85546875" style="147" customWidth="1"/>
    <col min="11023" max="11023" width="19.5703125" style="147" customWidth="1"/>
    <col min="11024" max="11024" width="20.28515625" style="147" customWidth="1"/>
    <col min="11025" max="11025" width="14.85546875" style="147" customWidth="1"/>
    <col min="11026" max="11026" width="14.28515625" style="147" bestFit="1" customWidth="1"/>
    <col min="11027" max="11264" width="11.42578125" style="147"/>
    <col min="11265" max="11265" width="1.7109375" style="147" customWidth="1"/>
    <col min="11266" max="11266" width="8.140625" style="147" customWidth="1"/>
    <col min="11267" max="11267" width="6.42578125" style="147" customWidth="1"/>
    <col min="11268" max="11269" width="11.42578125" style="147"/>
    <col min="11270" max="11270" width="19.28515625" style="147" customWidth="1"/>
    <col min="11271" max="11271" width="51.28515625" style="147" customWidth="1"/>
    <col min="11272" max="11272" width="9.140625" style="147" customWidth="1"/>
    <col min="11273" max="11273" width="5.85546875" style="147" customWidth="1"/>
    <col min="11274" max="11274" width="7.7109375" style="147" customWidth="1"/>
    <col min="11275" max="11275" width="7.5703125" style="147" bestFit="1" customWidth="1"/>
    <col min="11276" max="11276" width="7.5703125" style="147" customWidth="1"/>
    <col min="11277" max="11277" width="13.7109375" style="147" customWidth="1"/>
    <col min="11278" max="11278" width="8.85546875" style="147" customWidth="1"/>
    <col min="11279" max="11279" width="19.5703125" style="147" customWidth="1"/>
    <col min="11280" max="11280" width="20.28515625" style="147" customWidth="1"/>
    <col min="11281" max="11281" width="14.85546875" style="147" customWidth="1"/>
    <col min="11282" max="11282" width="14.28515625" style="147" bestFit="1" customWidth="1"/>
    <col min="11283" max="11520" width="11.42578125" style="147"/>
    <col min="11521" max="11521" width="1.7109375" style="147" customWidth="1"/>
    <col min="11522" max="11522" width="8.140625" style="147" customWidth="1"/>
    <col min="11523" max="11523" width="6.42578125" style="147" customWidth="1"/>
    <col min="11524" max="11525" width="11.42578125" style="147"/>
    <col min="11526" max="11526" width="19.28515625" style="147" customWidth="1"/>
    <col min="11527" max="11527" width="51.28515625" style="147" customWidth="1"/>
    <col min="11528" max="11528" width="9.140625" style="147" customWidth="1"/>
    <col min="11529" max="11529" width="5.85546875" style="147" customWidth="1"/>
    <col min="11530" max="11530" width="7.7109375" style="147" customWidth="1"/>
    <col min="11531" max="11531" width="7.5703125" style="147" bestFit="1" customWidth="1"/>
    <col min="11532" max="11532" width="7.5703125" style="147" customWidth="1"/>
    <col min="11533" max="11533" width="13.7109375" style="147" customWidth="1"/>
    <col min="11534" max="11534" width="8.85546875" style="147" customWidth="1"/>
    <col min="11535" max="11535" width="19.5703125" style="147" customWidth="1"/>
    <col min="11536" max="11536" width="20.28515625" style="147" customWidth="1"/>
    <col min="11537" max="11537" width="14.85546875" style="147" customWidth="1"/>
    <col min="11538" max="11538" width="14.28515625" style="147" bestFit="1" customWidth="1"/>
    <col min="11539" max="11776" width="11.42578125" style="147"/>
    <col min="11777" max="11777" width="1.7109375" style="147" customWidth="1"/>
    <col min="11778" max="11778" width="8.140625" style="147" customWidth="1"/>
    <col min="11779" max="11779" width="6.42578125" style="147" customWidth="1"/>
    <col min="11780" max="11781" width="11.42578125" style="147"/>
    <col min="11782" max="11782" width="19.28515625" style="147" customWidth="1"/>
    <col min="11783" max="11783" width="51.28515625" style="147" customWidth="1"/>
    <col min="11784" max="11784" width="9.140625" style="147" customWidth="1"/>
    <col min="11785" max="11785" width="5.85546875" style="147" customWidth="1"/>
    <col min="11786" max="11786" width="7.7109375" style="147" customWidth="1"/>
    <col min="11787" max="11787" width="7.5703125" style="147" bestFit="1" customWidth="1"/>
    <col min="11788" max="11788" width="7.5703125" style="147" customWidth="1"/>
    <col min="11789" max="11789" width="13.7109375" style="147" customWidth="1"/>
    <col min="11790" max="11790" width="8.85546875" style="147" customWidth="1"/>
    <col min="11791" max="11791" width="19.5703125" style="147" customWidth="1"/>
    <col min="11792" max="11792" width="20.28515625" style="147" customWidth="1"/>
    <col min="11793" max="11793" width="14.85546875" style="147" customWidth="1"/>
    <col min="11794" max="11794" width="14.28515625" style="147" bestFit="1" customWidth="1"/>
    <col min="11795" max="12032" width="11.42578125" style="147"/>
    <col min="12033" max="12033" width="1.7109375" style="147" customWidth="1"/>
    <col min="12034" max="12034" width="8.140625" style="147" customWidth="1"/>
    <col min="12035" max="12035" width="6.42578125" style="147" customWidth="1"/>
    <col min="12036" max="12037" width="11.42578125" style="147"/>
    <col min="12038" max="12038" width="19.28515625" style="147" customWidth="1"/>
    <col min="12039" max="12039" width="51.28515625" style="147" customWidth="1"/>
    <col min="12040" max="12040" width="9.140625" style="147" customWidth="1"/>
    <col min="12041" max="12041" width="5.85546875" style="147" customWidth="1"/>
    <col min="12042" max="12042" width="7.7109375" style="147" customWidth="1"/>
    <col min="12043" max="12043" width="7.5703125" style="147" bestFit="1" customWidth="1"/>
    <col min="12044" max="12044" width="7.5703125" style="147" customWidth="1"/>
    <col min="12045" max="12045" width="13.7109375" style="147" customWidth="1"/>
    <col min="12046" max="12046" width="8.85546875" style="147" customWidth="1"/>
    <col min="12047" max="12047" width="19.5703125" style="147" customWidth="1"/>
    <col min="12048" max="12048" width="20.28515625" style="147" customWidth="1"/>
    <col min="12049" max="12049" width="14.85546875" style="147" customWidth="1"/>
    <col min="12050" max="12050" width="14.28515625" style="147" bestFit="1" customWidth="1"/>
    <col min="12051" max="12288" width="11.42578125" style="147"/>
    <col min="12289" max="12289" width="1.7109375" style="147" customWidth="1"/>
    <col min="12290" max="12290" width="8.140625" style="147" customWidth="1"/>
    <col min="12291" max="12291" width="6.42578125" style="147" customWidth="1"/>
    <col min="12292" max="12293" width="11.42578125" style="147"/>
    <col min="12294" max="12294" width="19.28515625" style="147" customWidth="1"/>
    <col min="12295" max="12295" width="51.28515625" style="147" customWidth="1"/>
    <col min="12296" max="12296" width="9.140625" style="147" customWidth="1"/>
    <col min="12297" max="12297" width="5.85546875" style="147" customWidth="1"/>
    <col min="12298" max="12298" width="7.7109375" style="147" customWidth="1"/>
    <col min="12299" max="12299" width="7.5703125" style="147" bestFit="1" customWidth="1"/>
    <col min="12300" max="12300" width="7.5703125" style="147" customWidth="1"/>
    <col min="12301" max="12301" width="13.7109375" style="147" customWidth="1"/>
    <col min="12302" max="12302" width="8.85546875" style="147" customWidth="1"/>
    <col min="12303" max="12303" width="19.5703125" style="147" customWidth="1"/>
    <col min="12304" max="12304" width="20.28515625" style="147" customWidth="1"/>
    <col min="12305" max="12305" width="14.85546875" style="147" customWidth="1"/>
    <col min="12306" max="12306" width="14.28515625" style="147" bestFit="1" customWidth="1"/>
    <col min="12307" max="12544" width="11.42578125" style="147"/>
    <col min="12545" max="12545" width="1.7109375" style="147" customWidth="1"/>
    <col min="12546" max="12546" width="8.140625" style="147" customWidth="1"/>
    <col min="12547" max="12547" width="6.42578125" style="147" customWidth="1"/>
    <col min="12548" max="12549" width="11.42578125" style="147"/>
    <col min="12550" max="12550" width="19.28515625" style="147" customWidth="1"/>
    <col min="12551" max="12551" width="51.28515625" style="147" customWidth="1"/>
    <col min="12552" max="12552" width="9.140625" style="147" customWidth="1"/>
    <col min="12553" max="12553" width="5.85546875" style="147" customWidth="1"/>
    <col min="12554" max="12554" width="7.7109375" style="147" customWidth="1"/>
    <col min="12555" max="12555" width="7.5703125" style="147" bestFit="1" customWidth="1"/>
    <col min="12556" max="12556" width="7.5703125" style="147" customWidth="1"/>
    <col min="12557" max="12557" width="13.7109375" style="147" customWidth="1"/>
    <col min="12558" max="12558" width="8.85546875" style="147" customWidth="1"/>
    <col min="12559" max="12559" width="19.5703125" style="147" customWidth="1"/>
    <col min="12560" max="12560" width="20.28515625" style="147" customWidth="1"/>
    <col min="12561" max="12561" width="14.85546875" style="147" customWidth="1"/>
    <col min="12562" max="12562" width="14.28515625" style="147" bestFit="1" customWidth="1"/>
    <col min="12563" max="12800" width="11.42578125" style="147"/>
    <col min="12801" max="12801" width="1.7109375" style="147" customWidth="1"/>
    <col min="12802" max="12802" width="8.140625" style="147" customWidth="1"/>
    <col min="12803" max="12803" width="6.42578125" style="147" customWidth="1"/>
    <col min="12804" max="12805" width="11.42578125" style="147"/>
    <col min="12806" max="12806" width="19.28515625" style="147" customWidth="1"/>
    <col min="12807" max="12807" width="51.28515625" style="147" customWidth="1"/>
    <col min="12808" max="12808" width="9.140625" style="147" customWidth="1"/>
    <col min="12809" max="12809" width="5.85546875" style="147" customWidth="1"/>
    <col min="12810" max="12810" width="7.7109375" style="147" customWidth="1"/>
    <col min="12811" max="12811" width="7.5703125" style="147" bestFit="1" customWidth="1"/>
    <col min="12812" max="12812" width="7.5703125" style="147" customWidth="1"/>
    <col min="12813" max="12813" width="13.7109375" style="147" customWidth="1"/>
    <col min="12814" max="12814" width="8.85546875" style="147" customWidth="1"/>
    <col min="12815" max="12815" width="19.5703125" style="147" customWidth="1"/>
    <col min="12816" max="12816" width="20.28515625" style="147" customWidth="1"/>
    <col min="12817" max="12817" width="14.85546875" style="147" customWidth="1"/>
    <col min="12818" max="12818" width="14.28515625" style="147" bestFit="1" customWidth="1"/>
    <col min="12819" max="13056" width="11.42578125" style="147"/>
    <col min="13057" max="13057" width="1.7109375" style="147" customWidth="1"/>
    <col min="13058" max="13058" width="8.140625" style="147" customWidth="1"/>
    <col min="13059" max="13059" width="6.42578125" style="147" customWidth="1"/>
    <col min="13060" max="13061" width="11.42578125" style="147"/>
    <col min="13062" max="13062" width="19.28515625" style="147" customWidth="1"/>
    <col min="13063" max="13063" width="51.28515625" style="147" customWidth="1"/>
    <col min="13064" max="13064" width="9.140625" style="147" customWidth="1"/>
    <col min="13065" max="13065" width="5.85546875" style="147" customWidth="1"/>
    <col min="13066" max="13066" width="7.7109375" style="147" customWidth="1"/>
    <col min="13067" max="13067" width="7.5703125" style="147" bestFit="1" customWidth="1"/>
    <col min="13068" max="13068" width="7.5703125" style="147" customWidth="1"/>
    <col min="13069" max="13069" width="13.7109375" style="147" customWidth="1"/>
    <col min="13070" max="13070" width="8.85546875" style="147" customWidth="1"/>
    <col min="13071" max="13071" width="19.5703125" style="147" customWidth="1"/>
    <col min="13072" max="13072" width="20.28515625" style="147" customWidth="1"/>
    <col min="13073" max="13073" width="14.85546875" style="147" customWidth="1"/>
    <col min="13074" max="13074" width="14.28515625" style="147" bestFit="1" customWidth="1"/>
    <col min="13075" max="13312" width="11.42578125" style="147"/>
    <col min="13313" max="13313" width="1.7109375" style="147" customWidth="1"/>
    <col min="13314" max="13314" width="8.140625" style="147" customWidth="1"/>
    <col min="13315" max="13315" width="6.42578125" style="147" customWidth="1"/>
    <col min="13316" max="13317" width="11.42578125" style="147"/>
    <col min="13318" max="13318" width="19.28515625" style="147" customWidth="1"/>
    <col min="13319" max="13319" width="51.28515625" style="147" customWidth="1"/>
    <col min="13320" max="13320" width="9.140625" style="147" customWidth="1"/>
    <col min="13321" max="13321" width="5.85546875" style="147" customWidth="1"/>
    <col min="13322" max="13322" width="7.7109375" style="147" customWidth="1"/>
    <col min="13323" max="13323" width="7.5703125" style="147" bestFit="1" customWidth="1"/>
    <col min="13324" max="13324" width="7.5703125" style="147" customWidth="1"/>
    <col min="13325" max="13325" width="13.7109375" style="147" customWidth="1"/>
    <col min="13326" max="13326" width="8.85546875" style="147" customWidth="1"/>
    <col min="13327" max="13327" width="19.5703125" style="147" customWidth="1"/>
    <col min="13328" max="13328" width="20.28515625" style="147" customWidth="1"/>
    <col min="13329" max="13329" width="14.85546875" style="147" customWidth="1"/>
    <col min="13330" max="13330" width="14.28515625" style="147" bestFit="1" customWidth="1"/>
    <col min="13331" max="13568" width="11.42578125" style="147"/>
    <col min="13569" max="13569" width="1.7109375" style="147" customWidth="1"/>
    <col min="13570" max="13570" width="8.140625" style="147" customWidth="1"/>
    <col min="13571" max="13571" width="6.42578125" style="147" customWidth="1"/>
    <col min="13572" max="13573" width="11.42578125" style="147"/>
    <col min="13574" max="13574" width="19.28515625" style="147" customWidth="1"/>
    <col min="13575" max="13575" width="51.28515625" style="147" customWidth="1"/>
    <col min="13576" max="13576" width="9.140625" style="147" customWidth="1"/>
    <col min="13577" max="13577" width="5.85546875" style="147" customWidth="1"/>
    <col min="13578" max="13578" width="7.7109375" style="147" customWidth="1"/>
    <col min="13579" max="13579" width="7.5703125" style="147" bestFit="1" customWidth="1"/>
    <col min="13580" max="13580" width="7.5703125" style="147" customWidth="1"/>
    <col min="13581" max="13581" width="13.7109375" style="147" customWidth="1"/>
    <col min="13582" max="13582" width="8.85546875" style="147" customWidth="1"/>
    <col min="13583" max="13583" width="19.5703125" style="147" customWidth="1"/>
    <col min="13584" max="13584" width="20.28515625" style="147" customWidth="1"/>
    <col min="13585" max="13585" width="14.85546875" style="147" customWidth="1"/>
    <col min="13586" max="13586" width="14.28515625" style="147" bestFit="1" customWidth="1"/>
    <col min="13587" max="13824" width="11.42578125" style="147"/>
    <col min="13825" max="13825" width="1.7109375" style="147" customWidth="1"/>
    <col min="13826" max="13826" width="8.140625" style="147" customWidth="1"/>
    <col min="13827" max="13827" width="6.42578125" style="147" customWidth="1"/>
    <col min="13828" max="13829" width="11.42578125" style="147"/>
    <col min="13830" max="13830" width="19.28515625" style="147" customWidth="1"/>
    <col min="13831" max="13831" width="51.28515625" style="147" customWidth="1"/>
    <col min="13832" max="13832" width="9.140625" style="147" customWidth="1"/>
    <col min="13833" max="13833" width="5.85546875" style="147" customWidth="1"/>
    <col min="13834" max="13834" width="7.7109375" style="147" customWidth="1"/>
    <col min="13835" max="13835" width="7.5703125" style="147" bestFit="1" customWidth="1"/>
    <col min="13836" max="13836" width="7.5703125" style="147" customWidth="1"/>
    <col min="13837" max="13837" width="13.7109375" style="147" customWidth="1"/>
    <col min="13838" max="13838" width="8.85546875" style="147" customWidth="1"/>
    <col min="13839" max="13839" width="19.5703125" style="147" customWidth="1"/>
    <col min="13840" max="13840" width="20.28515625" style="147" customWidth="1"/>
    <col min="13841" max="13841" width="14.85546875" style="147" customWidth="1"/>
    <col min="13842" max="13842" width="14.28515625" style="147" bestFit="1" customWidth="1"/>
    <col min="13843" max="14080" width="11.42578125" style="147"/>
    <col min="14081" max="14081" width="1.7109375" style="147" customWidth="1"/>
    <col min="14082" max="14082" width="8.140625" style="147" customWidth="1"/>
    <col min="14083" max="14083" width="6.42578125" style="147" customWidth="1"/>
    <col min="14084" max="14085" width="11.42578125" style="147"/>
    <col min="14086" max="14086" width="19.28515625" style="147" customWidth="1"/>
    <col min="14087" max="14087" width="51.28515625" style="147" customWidth="1"/>
    <col min="14088" max="14088" width="9.140625" style="147" customWidth="1"/>
    <col min="14089" max="14089" width="5.85546875" style="147" customWidth="1"/>
    <col min="14090" max="14090" width="7.7109375" style="147" customWidth="1"/>
    <col min="14091" max="14091" width="7.5703125" style="147" bestFit="1" customWidth="1"/>
    <col min="14092" max="14092" width="7.5703125" style="147" customWidth="1"/>
    <col min="14093" max="14093" width="13.7109375" style="147" customWidth="1"/>
    <col min="14094" max="14094" width="8.85546875" style="147" customWidth="1"/>
    <col min="14095" max="14095" width="19.5703125" style="147" customWidth="1"/>
    <col min="14096" max="14096" width="20.28515625" style="147" customWidth="1"/>
    <col min="14097" max="14097" width="14.85546875" style="147" customWidth="1"/>
    <col min="14098" max="14098" width="14.28515625" style="147" bestFit="1" customWidth="1"/>
    <col min="14099" max="14336" width="11.42578125" style="147"/>
    <col min="14337" max="14337" width="1.7109375" style="147" customWidth="1"/>
    <col min="14338" max="14338" width="8.140625" style="147" customWidth="1"/>
    <col min="14339" max="14339" width="6.42578125" style="147" customWidth="1"/>
    <col min="14340" max="14341" width="11.42578125" style="147"/>
    <col min="14342" max="14342" width="19.28515625" style="147" customWidth="1"/>
    <col min="14343" max="14343" width="51.28515625" style="147" customWidth="1"/>
    <col min="14344" max="14344" width="9.140625" style="147" customWidth="1"/>
    <col min="14345" max="14345" width="5.85546875" style="147" customWidth="1"/>
    <col min="14346" max="14346" width="7.7109375" style="147" customWidth="1"/>
    <col min="14347" max="14347" width="7.5703125" style="147" bestFit="1" customWidth="1"/>
    <col min="14348" max="14348" width="7.5703125" style="147" customWidth="1"/>
    <col min="14349" max="14349" width="13.7109375" style="147" customWidth="1"/>
    <col min="14350" max="14350" width="8.85546875" style="147" customWidth="1"/>
    <col min="14351" max="14351" width="19.5703125" style="147" customWidth="1"/>
    <col min="14352" max="14352" width="20.28515625" style="147" customWidth="1"/>
    <col min="14353" max="14353" width="14.85546875" style="147" customWidth="1"/>
    <col min="14354" max="14354" width="14.28515625" style="147" bestFit="1" customWidth="1"/>
    <col min="14355" max="14592" width="11.42578125" style="147"/>
    <col min="14593" max="14593" width="1.7109375" style="147" customWidth="1"/>
    <col min="14594" max="14594" width="8.140625" style="147" customWidth="1"/>
    <col min="14595" max="14595" width="6.42578125" style="147" customWidth="1"/>
    <col min="14596" max="14597" width="11.42578125" style="147"/>
    <col min="14598" max="14598" width="19.28515625" style="147" customWidth="1"/>
    <col min="14599" max="14599" width="51.28515625" style="147" customWidth="1"/>
    <col min="14600" max="14600" width="9.140625" style="147" customWidth="1"/>
    <col min="14601" max="14601" width="5.85546875" style="147" customWidth="1"/>
    <col min="14602" max="14602" width="7.7109375" style="147" customWidth="1"/>
    <col min="14603" max="14603" width="7.5703125" style="147" bestFit="1" customWidth="1"/>
    <col min="14604" max="14604" width="7.5703125" style="147" customWidth="1"/>
    <col min="14605" max="14605" width="13.7109375" style="147" customWidth="1"/>
    <col min="14606" max="14606" width="8.85546875" style="147" customWidth="1"/>
    <col min="14607" max="14607" width="19.5703125" style="147" customWidth="1"/>
    <col min="14608" max="14608" width="20.28515625" style="147" customWidth="1"/>
    <col min="14609" max="14609" width="14.85546875" style="147" customWidth="1"/>
    <col min="14610" max="14610" width="14.28515625" style="147" bestFit="1" customWidth="1"/>
    <col min="14611" max="14848" width="11.42578125" style="147"/>
    <col min="14849" max="14849" width="1.7109375" style="147" customWidth="1"/>
    <col min="14850" max="14850" width="8.140625" style="147" customWidth="1"/>
    <col min="14851" max="14851" width="6.42578125" style="147" customWidth="1"/>
    <col min="14852" max="14853" width="11.42578125" style="147"/>
    <col min="14854" max="14854" width="19.28515625" style="147" customWidth="1"/>
    <col min="14855" max="14855" width="51.28515625" style="147" customWidth="1"/>
    <col min="14856" max="14856" width="9.140625" style="147" customWidth="1"/>
    <col min="14857" max="14857" width="5.85546875" style="147" customWidth="1"/>
    <col min="14858" max="14858" width="7.7109375" style="147" customWidth="1"/>
    <col min="14859" max="14859" width="7.5703125" style="147" bestFit="1" customWidth="1"/>
    <col min="14860" max="14860" width="7.5703125" style="147" customWidth="1"/>
    <col min="14861" max="14861" width="13.7109375" style="147" customWidth="1"/>
    <col min="14862" max="14862" width="8.85546875" style="147" customWidth="1"/>
    <col min="14863" max="14863" width="19.5703125" style="147" customWidth="1"/>
    <col min="14864" max="14864" width="20.28515625" style="147" customWidth="1"/>
    <col min="14865" max="14865" width="14.85546875" style="147" customWidth="1"/>
    <col min="14866" max="14866" width="14.28515625" style="147" bestFit="1" customWidth="1"/>
    <col min="14867" max="15104" width="11.42578125" style="147"/>
    <col min="15105" max="15105" width="1.7109375" style="147" customWidth="1"/>
    <col min="15106" max="15106" width="8.140625" style="147" customWidth="1"/>
    <col min="15107" max="15107" width="6.42578125" style="147" customWidth="1"/>
    <col min="15108" max="15109" width="11.42578125" style="147"/>
    <col min="15110" max="15110" width="19.28515625" style="147" customWidth="1"/>
    <col min="15111" max="15111" width="51.28515625" style="147" customWidth="1"/>
    <col min="15112" max="15112" width="9.140625" style="147" customWidth="1"/>
    <col min="15113" max="15113" width="5.85546875" style="147" customWidth="1"/>
    <col min="15114" max="15114" width="7.7109375" style="147" customWidth="1"/>
    <col min="15115" max="15115" width="7.5703125" style="147" bestFit="1" customWidth="1"/>
    <col min="15116" max="15116" width="7.5703125" style="147" customWidth="1"/>
    <col min="15117" max="15117" width="13.7109375" style="147" customWidth="1"/>
    <col min="15118" max="15118" width="8.85546875" style="147" customWidth="1"/>
    <col min="15119" max="15119" width="19.5703125" style="147" customWidth="1"/>
    <col min="15120" max="15120" width="20.28515625" style="147" customWidth="1"/>
    <col min="15121" max="15121" width="14.85546875" style="147" customWidth="1"/>
    <col min="15122" max="15122" width="14.28515625" style="147" bestFit="1" customWidth="1"/>
    <col min="15123" max="15360" width="11.42578125" style="147"/>
    <col min="15361" max="15361" width="1.7109375" style="147" customWidth="1"/>
    <col min="15362" max="15362" width="8.140625" style="147" customWidth="1"/>
    <col min="15363" max="15363" width="6.42578125" style="147" customWidth="1"/>
    <col min="15364" max="15365" width="11.42578125" style="147"/>
    <col min="15366" max="15366" width="19.28515625" style="147" customWidth="1"/>
    <col min="15367" max="15367" width="51.28515625" style="147" customWidth="1"/>
    <col min="15368" max="15368" width="9.140625" style="147" customWidth="1"/>
    <col min="15369" max="15369" width="5.85546875" style="147" customWidth="1"/>
    <col min="15370" max="15370" width="7.7109375" style="147" customWidth="1"/>
    <col min="15371" max="15371" width="7.5703125" style="147" bestFit="1" customWidth="1"/>
    <col min="15372" max="15372" width="7.5703125" style="147" customWidth="1"/>
    <col min="15373" max="15373" width="13.7109375" style="147" customWidth="1"/>
    <col min="15374" max="15374" width="8.85546875" style="147" customWidth="1"/>
    <col min="15375" max="15375" width="19.5703125" style="147" customWidth="1"/>
    <col min="15376" max="15376" width="20.28515625" style="147" customWidth="1"/>
    <col min="15377" max="15377" width="14.85546875" style="147" customWidth="1"/>
    <col min="15378" max="15378" width="14.28515625" style="147" bestFit="1" customWidth="1"/>
    <col min="15379" max="15616" width="11.42578125" style="147"/>
    <col min="15617" max="15617" width="1.7109375" style="147" customWidth="1"/>
    <col min="15618" max="15618" width="8.140625" style="147" customWidth="1"/>
    <col min="15619" max="15619" width="6.42578125" style="147" customWidth="1"/>
    <col min="15620" max="15621" width="11.42578125" style="147"/>
    <col min="15622" max="15622" width="19.28515625" style="147" customWidth="1"/>
    <col min="15623" max="15623" width="51.28515625" style="147" customWidth="1"/>
    <col min="15624" max="15624" width="9.140625" style="147" customWidth="1"/>
    <col min="15625" max="15625" width="5.85546875" style="147" customWidth="1"/>
    <col min="15626" max="15626" width="7.7109375" style="147" customWidth="1"/>
    <col min="15627" max="15627" width="7.5703125" style="147" bestFit="1" customWidth="1"/>
    <col min="15628" max="15628" width="7.5703125" style="147" customWidth="1"/>
    <col min="15629" max="15629" width="13.7109375" style="147" customWidth="1"/>
    <col min="15630" max="15630" width="8.85546875" style="147" customWidth="1"/>
    <col min="15631" max="15631" width="19.5703125" style="147" customWidth="1"/>
    <col min="15632" max="15632" width="20.28515625" style="147" customWidth="1"/>
    <col min="15633" max="15633" width="14.85546875" style="147" customWidth="1"/>
    <col min="15634" max="15634" width="14.28515625" style="147" bestFit="1" customWidth="1"/>
    <col min="15635" max="15872" width="11.42578125" style="147"/>
    <col min="15873" max="15873" width="1.7109375" style="147" customWidth="1"/>
    <col min="15874" max="15874" width="8.140625" style="147" customWidth="1"/>
    <col min="15875" max="15875" width="6.42578125" style="147" customWidth="1"/>
    <col min="15876" max="15877" width="11.42578125" style="147"/>
    <col min="15878" max="15878" width="19.28515625" style="147" customWidth="1"/>
    <col min="15879" max="15879" width="51.28515625" style="147" customWidth="1"/>
    <col min="15880" max="15880" width="9.140625" style="147" customWidth="1"/>
    <col min="15881" max="15881" width="5.85546875" style="147" customWidth="1"/>
    <col min="15882" max="15882" width="7.7109375" style="147" customWidth="1"/>
    <col min="15883" max="15883" width="7.5703125" style="147" bestFit="1" customWidth="1"/>
    <col min="15884" max="15884" width="7.5703125" style="147" customWidth="1"/>
    <col min="15885" max="15885" width="13.7109375" style="147" customWidth="1"/>
    <col min="15886" max="15886" width="8.85546875" style="147" customWidth="1"/>
    <col min="15887" max="15887" width="19.5703125" style="147" customWidth="1"/>
    <col min="15888" max="15888" width="20.28515625" style="147" customWidth="1"/>
    <col min="15889" max="15889" width="14.85546875" style="147" customWidth="1"/>
    <col min="15890" max="15890" width="14.28515625" style="147" bestFit="1" customWidth="1"/>
    <col min="15891" max="16128" width="11.42578125" style="147"/>
    <col min="16129" max="16129" width="1.7109375" style="147" customWidth="1"/>
    <col min="16130" max="16130" width="8.140625" style="147" customWidth="1"/>
    <col min="16131" max="16131" width="6.42578125" style="147" customWidth="1"/>
    <col min="16132" max="16133" width="11.42578125" style="147"/>
    <col min="16134" max="16134" width="19.28515625" style="147" customWidth="1"/>
    <col min="16135" max="16135" width="51.28515625" style="147" customWidth="1"/>
    <col min="16136" max="16136" width="9.140625" style="147" customWidth="1"/>
    <col min="16137" max="16137" width="5.85546875" style="147" customWidth="1"/>
    <col min="16138" max="16138" width="7.7109375" style="147" customWidth="1"/>
    <col min="16139" max="16139" width="7.5703125" style="147" bestFit="1" customWidth="1"/>
    <col min="16140" max="16140" width="7.5703125" style="147" customWidth="1"/>
    <col min="16141" max="16141" width="13.7109375" style="147" customWidth="1"/>
    <col min="16142" max="16142" width="8.85546875" style="147" customWidth="1"/>
    <col min="16143" max="16143" width="19.5703125" style="147" customWidth="1"/>
    <col min="16144" max="16144" width="20.28515625" style="147" customWidth="1"/>
    <col min="16145" max="16145" width="14.85546875" style="147" customWidth="1"/>
    <col min="16146" max="16146" width="14.28515625" style="147" bestFit="1" customWidth="1"/>
    <col min="16147" max="16384" width="11.42578125" style="147"/>
  </cols>
  <sheetData>
    <row r="1" spans="2:17" ht="15" thickBot="1">
      <c r="C1" s="144"/>
      <c r="D1" s="145"/>
      <c r="E1" s="145"/>
      <c r="F1" s="145"/>
      <c r="G1" s="145"/>
      <c r="H1" s="145"/>
      <c r="I1" s="145"/>
      <c r="J1" s="145"/>
      <c r="K1" s="145"/>
      <c r="L1" s="145"/>
      <c r="M1" s="145"/>
      <c r="N1" s="146"/>
      <c r="O1" s="146"/>
    </row>
    <row r="2" spans="2:17">
      <c r="C2" s="705" t="s">
        <v>0</v>
      </c>
      <c r="D2" s="788"/>
      <c r="E2" s="788"/>
      <c r="F2" s="788"/>
      <c r="G2" s="788"/>
      <c r="H2" s="788"/>
      <c r="I2" s="788"/>
      <c r="J2" s="788"/>
      <c r="K2" s="788"/>
      <c r="L2" s="789"/>
      <c r="M2" s="738"/>
      <c r="N2" s="739"/>
      <c r="O2" s="740"/>
    </row>
    <row r="3" spans="2:17">
      <c r="C3" s="790" t="s">
        <v>1</v>
      </c>
      <c r="D3" s="1032"/>
      <c r="E3" s="1032"/>
      <c r="F3" s="1032"/>
      <c r="G3" s="1032"/>
      <c r="H3" s="1032"/>
      <c r="I3" s="1032"/>
      <c r="J3" s="1032"/>
      <c r="K3" s="1032"/>
      <c r="L3" s="1033"/>
      <c r="M3" s="741"/>
      <c r="N3" s="742"/>
      <c r="O3" s="743"/>
    </row>
    <row r="4" spans="2:17">
      <c r="C4" s="790" t="s">
        <v>2</v>
      </c>
      <c r="D4" s="1032"/>
      <c r="E4" s="1032"/>
      <c r="F4" s="1032"/>
      <c r="G4" s="1032"/>
      <c r="H4" s="1032"/>
      <c r="I4" s="1032"/>
      <c r="J4" s="1032"/>
      <c r="K4" s="1032"/>
      <c r="L4" s="1033"/>
      <c r="M4" s="744"/>
      <c r="N4" s="745"/>
      <c r="O4" s="746"/>
    </row>
    <row r="5" spans="2:17" ht="15" thickBot="1">
      <c r="C5" s="791" t="s">
        <v>3</v>
      </c>
      <c r="D5" s="792"/>
      <c r="E5" s="792"/>
      <c r="F5" s="792"/>
      <c r="G5" s="792"/>
      <c r="H5" s="792"/>
      <c r="I5" s="792"/>
      <c r="J5" s="792"/>
      <c r="K5" s="792"/>
      <c r="L5" s="793"/>
      <c r="M5" s="747" t="s">
        <v>1</v>
      </c>
      <c r="N5" s="748"/>
      <c r="O5" s="749"/>
    </row>
    <row r="6" spans="2:17" ht="48.75" customHeight="1" thickBot="1">
      <c r="C6" s="794" t="str">
        <f>'[8]DATOS ENTRADA'!$B$7</f>
        <v>OBJETO DE LA LICITACIÓN:</v>
      </c>
      <c r="D6" s="795"/>
      <c r="E6" s="796"/>
      <c r="F6" s="797" t="str">
        <f>'D. ENTRADA obra'!C7</f>
        <v>"EJECUTAR A MONTO AGOTABLE POR EL SISTEMA DE PRECIOS UNITARIOS LAS OBRAS Y ACTIVIDADES PARA EL DIAGNOSTICO Y LA CONSERVACIÓN DE PUENTES VEHICULARES Y/O PEATONALES SOBRE CUERPOS DE AGUA DE LA LOCALIDAD DE KENNEDY”</v>
      </c>
      <c r="G6" s="798"/>
      <c r="H6" s="798"/>
      <c r="I6" s="798"/>
      <c r="J6" s="798"/>
      <c r="K6" s="798"/>
      <c r="L6" s="798"/>
      <c r="M6" s="798"/>
      <c r="N6" s="798"/>
      <c r="O6" s="799"/>
    </row>
    <row r="7" spans="2:17">
      <c r="D7" s="148"/>
      <c r="E7" s="148"/>
      <c r="F7" s="148"/>
      <c r="G7" s="148"/>
      <c r="H7" s="148"/>
      <c r="I7" s="148"/>
      <c r="J7" s="148"/>
      <c r="K7" s="148"/>
      <c r="L7" s="148"/>
      <c r="M7" s="148"/>
      <c r="N7" s="148"/>
      <c r="O7" s="149"/>
    </row>
    <row r="8" spans="2:17">
      <c r="C8" s="1034" t="s">
        <v>3901</v>
      </c>
      <c r="D8" s="1034"/>
      <c r="E8" s="1034"/>
      <c r="F8" s="1034"/>
      <c r="G8" s="1034"/>
      <c r="H8" s="1034"/>
      <c r="I8" s="1034"/>
      <c r="J8" s="1034"/>
      <c r="K8" s="1034"/>
      <c r="L8" s="1034"/>
      <c r="M8" s="1034"/>
      <c r="N8" s="1034"/>
      <c r="O8" s="1034"/>
    </row>
    <row r="9" spans="2:17">
      <c r="C9" s="1035" t="s">
        <v>3902</v>
      </c>
      <c r="D9" s="1036"/>
      <c r="E9" s="1036"/>
      <c r="F9" s="1036"/>
      <c r="G9" s="1036"/>
      <c r="H9" s="1036"/>
      <c r="I9" s="1036"/>
      <c r="J9" s="1036"/>
      <c r="K9" s="1036"/>
      <c r="L9" s="1036"/>
      <c r="M9" s="1036"/>
      <c r="N9" s="1036"/>
      <c r="O9" s="784"/>
    </row>
    <row r="10" spans="2:17">
      <c r="C10" s="150"/>
      <c r="D10" s="151"/>
      <c r="E10" s="151"/>
      <c r="F10" s="151"/>
      <c r="G10" s="151"/>
      <c r="H10" s="152"/>
      <c r="I10" s="152"/>
      <c r="J10" s="153"/>
      <c r="K10" s="154"/>
      <c r="L10" s="155"/>
      <c r="M10" s="156"/>
      <c r="N10" s="157"/>
      <c r="O10" s="158"/>
    </row>
    <row r="11" spans="2:17">
      <c r="C11" s="1037"/>
      <c r="D11" s="1038"/>
      <c r="E11" s="1038"/>
      <c r="F11" s="1038"/>
      <c r="G11" s="1039"/>
      <c r="H11" s="1039"/>
      <c r="I11" s="1038"/>
      <c r="J11" s="1038"/>
      <c r="K11" s="1040" t="s">
        <v>3903</v>
      </c>
      <c r="L11" s="1040"/>
      <c r="M11" s="1040"/>
      <c r="N11" s="1039">
        <v>3</v>
      </c>
      <c r="O11" s="489" t="s">
        <v>14</v>
      </c>
    </row>
    <row r="12" spans="2:17">
      <c r="C12" s="1041" t="s">
        <v>17</v>
      </c>
      <c r="D12" s="1042"/>
      <c r="E12" s="1042"/>
      <c r="F12" s="1042"/>
      <c r="G12" s="1042"/>
      <c r="H12" s="1042"/>
      <c r="I12" s="1042"/>
      <c r="J12" s="1042"/>
      <c r="K12" s="1042"/>
      <c r="L12" s="1042"/>
      <c r="M12" s="1042"/>
      <c r="N12" s="1042"/>
      <c r="O12" s="785"/>
    </row>
    <row r="13" spans="2:17" ht="27">
      <c r="C13" s="1043" t="s">
        <v>3904</v>
      </c>
      <c r="D13" s="1044"/>
      <c r="E13" s="1044"/>
      <c r="F13" s="1044"/>
      <c r="G13" s="786"/>
      <c r="H13" s="1045" t="s">
        <v>3905</v>
      </c>
      <c r="I13" s="1046" t="s">
        <v>3906</v>
      </c>
      <c r="J13" s="1047" t="s">
        <v>3907</v>
      </c>
      <c r="K13" s="1047" t="s">
        <v>3908</v>
      </c>
      <c r="L13" s="1048" t="s">
        <v>3909</v>
      </c>
      <c r="M13" s="1049" t="s">
        <v>3910</v>
      </c>
      <c r="N13" s="1050" t="s">
        <v>3911</v>
      </c>
      <c r="O13" s="1049" t="s">
        <v>3912</v>
      </c>
    </row>
    <row r="14" spans="2:17" ht="14.25" customHeight="1">
      <c r="B14" s="147">
        <v>9112</v>
      </c>
      <c r="C14" s="1051">
        <v>1</v>
      </c>
      <c r="D14" s="1052" t="s">
        <v>3913</v>
      </c>
      <c r="E14" s="1053"/>
      <c r="F14" s="1053"/>
      <c r="G14" s="787"/>
      <c r="H14" s="1054" t="s">
        <v>1787</v>
      </c>
      <c r="I14" s="1055" t="str">
        <f>VLOOKUP(B14,TABLAS!$A$2:$E$34,3,FALSE)</f>
        <v>MES</v>
      </c>
      <c r="J14" s="1056">
        <v>1</v>
      </c>
      <c r="K14" s="1057">
        <v>0.2</v>
      </c>
      <c r="L14" s="1058">
        <f>J14*K14*$N$11</f>
        <v>0.60000000000000009</v>
      </c>
      <c r="M14" s="1059">
        <f>VLOOKUP(B14,TABLAS!$A$2:$E$34,4,FALSE)</f>
        <v>5604000</v>
      </c>
      <c r="N14" s="1060">
        <f>VLOOKUP(B14,TABLAS!$A$2:$E$34,5,FALSE)</f>
        <v>1.5829</v>
      </c>
      <c r="O14" s="1061">
        <f>ROUND((L14*M14*N14),0)</f>
        <v>5322343</v>
      </c>
      <c r="Q14" s="159"/>
    </row>
    <row r="15" spans="2:17" ht="14.25" customHeight="1">
      <c r="B15" s="147">
        <v>9112</v>
      </c>
      <c r="C15" s="1051">
        <v>2</v>
      </c>
      <c r="D15" s="1062" t="s">
        <v>3914</v>
      </c>
      <c r="E15" s="1063"/>
      <c r="F15" s="1063"/>
      <c r="G15" s="1063"/>
      <c r="H15" s="1054" t="s">
        <v>1787</v>
      </c>
      <c r="I15" s="1055" t="str">
        <f>VLOOKUP(B15,TABLAS!$A$2:$E$34,3,FALSE)</f>
        <v>MES</v>
      </c>
      <c r="J15" s="1056">
        <v>1</v>
      </c>
      <c r="K15" s="1057">
        <v>0.2</v>
      </c>
      <c r="L15" s="1058">
        <f>J15*K15*$N$11</f>
        <v>0.60000000000000009</v>
      </c>
      <c r="M15" s="1059">
        <f>VLOOKUP(B15,TABLAS!$A$2:$E$34,4,FALSE)</f>
        <v>5604000</v>
      </c>
      <c r="N15" s="1060">
        <f>VLOOKUP(B15,TABLAS!$A$2:$E$34,5,FALSE)</f>
        <v>1.5829</v>
      </c>
      <c r="O15" s="1061">
        <f>ROUND((L15*M15*N15),0)</f>
        <v>5322343</v>
      </c>
    </row>
    <row r="16" spans="2:17" ht="14.25" customHeight="1">
      <c r="C16" s="402"/>
      <c r="D16" s="783" t="s">
        <v>3915</v>
      </c>
      <c r="E16" s="783"/>
      <c r="F16" s="783"/>
      <c r="G16" s="783"/>
      <c r="H16" s="169"/>
      <c r="I16" s="170"/>
      <c r="J16" s="171"/>
      <c r="K16" s="172"/>
      <c r="L16" s="173"/>
      <c r="M16" s="174"/>
      <c r="N16" s="175"/>
      <c r="O16" s="176"/>
    </row>
    <row r="17" spans="2:18" ht="14.25" customHeight="1">
      <c r="B17" s="147">
        <v>9455</v>
      </c>
      <c r="C17" s="1051">
        <v>3</v>
      </c>
      <c r="D17" s="1062" t="str">
        <f>VLOOKUP(B17,TABLAS!$A$2:$E$34,2,FALSE)</f>
        <v>TARIFA MES - PERSONAL DE OBRA - AYUDANTE (NO INCLUYE FACTOR DE PRESTACIONES)</v>
      </c>
      <c r="E17" s="1063"/>
      <c r="F17" s="1063"/>
      <c r="G17" s="1063"/>
      <c r="H17" s="1054" t="s">
        <v>1787</v>
      </c>
      <c r="I17" s="1064" t="s">
        <v>3916</v>
      </c>
      <c r="J17" s="1056">
        <v>2</v>
      </c>
      <c r="K17" s="1057">
        <v>0.1</v>
      </c>
      <c r="L17" s="1058">
        <f>J17*K17*$N$11</f>
        <v>0.60000000000000009</v>
      </c>
      <c r="M17" s="1059">
        <f>VLOOKUP(B17,TABLAS!$A$2:$E$34,4,FALSE)</f>
        <v>1000000</v>
      </c>
      <c r="N17" s="1060">
        <f>VLOOKUP(B17,TABLAS!$A$2:$E$34,5,FALSE)</f>
        <v>1.6504000000000001</v>
      </c>
      <c r="O17" s="1061">
        <f>ROUND((L17*M17*N17),0)</f>
        <v>990240</v>
      </c>
    </row>
    <row r="18" spans="2:18">
      <c r="D18" s="160"/>
      <c r="E18" s="160"/>
      <c r="F18" s="160"/>
      <c r="G18" s="160"/>
      <c r="H18" s="1065" t="s">
        <v>3917</v>
      </c>
      <c r="I18" s="1065"/>
      <c r="J18" s="1065"/>
      <c r="K18" s="1065"/>
      <c r="L18" s="1065"/>
      <c r="M18" s="1065"/>
      <c r="N18" s="1065"/>
      <c r="O18" s="1066">
        <f>SUM(O14:O17)</f>
        <v>11634926</v>
      </c>
    </row>
    <row r="19" spans="2:18">
      <c r="D19" s="160"/>
      <c r="E19" s="160"/>
      <c r="F19" s="160"/>
      <c r="G19" s="160"/>
      <c r="H19" s="161"/>
      <c r="I19" s="161"/>
      <c r="J19" s="161"/>
      <c r="K19" s="161"/>
      <c r="L19" s="161"/>
      <c r="M19" s="161"/>
      <c r="N19" s="161"/>
      <c r="O19" s="403"/>
      <c r="Q19" s="177"/>
      <c r="R19" s="177"/>
    </row>
    <row r="20" spans="2:18">
      <c r="C20" s="1067" t="s">
        <v>3918</v>
      </c>
      <c r="D20" s="1068"/>
      <c r="E20" s="1068"/>
      <c r="F20" s="1068"/>
      <c r="G20" s="1068"/>
      <c r="H20" s="1068"/>
      <c r="I20" s="1068"/>
      <c r="J20" s="1068"/>
      <c r="K20" s="1068"/>
      <c r="L20" s="1068"/>
      <c r="M20" s="1068"/>
      <c r="N20" s="1068"/>
      <c r="O20" s="778"/>
    </row>
    <row r="21" spans="2:18">
      <c r="C21" s="779" t="s">
        <v>3904</v>
      </c>
      <c r="D21" s="779"/>
      <c r="E21" s="779"/>
      <c r="F21" s="779"/>
      <c r="G21" s="401" t="s">
        <v>3919</v>
      </c>
      <c r="H21" s="401" t="s">
        <v>3905</v>
      </c>
      <c r="I21" s="780" t="s">
        <v>63</v>
      </c>
      <c r="J21" s="780"/>
      <c r="K21" s="781" t="s">
        <v>3920</v>
      </c>
      <c r="L21" s="781"/>
      <c r="M21" s="781"/>
      <c r="N21" s="782" t="s">
        <v>65</v>
      </c>
      <c r="O21" s="782"/>
      <c r="Q21" s="163"/>
      <c r="R21" s="163"/>
    </row>
    <row r="22" spans="2:18">
      <c r="C22" s="1069" t="s">
        <v>3921</v>
      </c>
      <c r="D22" s="1070" t="s">
        <v>3922</v>
      </c>
      <c r="E22" s="1070"/>
      <c r="F22" s="1070"/>
      <c r="G22" s="1070"/>
      <c r="H22" s="1070"/>
      <c r="I22" s="1070"/>
      <c r="J22" s="1070"/>
      <c r="K22" s="1070"/>
      <c r="L22" s="1070"/>
      <c r="M22" s="1070"/>
      <c r="N22" s="1070"/>
      <c r="O22" s="1070"/>
    </row>
    <row r="23" spans="2:18">
      <c r="B23" s="147">
        <v>7559</v>
      </c>
      <c r="C23" s="1051">
        <v>1.1000000000000001</v>
      </c>
      <c r="D23" s="1071" t="s">
        <v>3923</v>
      </c>
      <c r="E23" s="1071"/>
      <c r="F23" s="1071"/>
      <c r="G23" s="1072" t="str">
        <f>VLOOKUP(B23,INSUMOS!$A$2:$D$3882,2,FALSE)</f>
        <v>TELA VERDE DE CERRAMIENTO (2.10mx250)</v>
      </c>
      <c r="H23" s="1073" t="str">
        <f>VLOOKUP(B23,INSUMOS!$A$2:$D$3882,3,FALSE)</f>
        <v>M2</v>
      </c>
      <c r="I23" s="1074">
        <v>100</v>
      </c>
      <c r="J23" s="1074"/>
      <c r="K23" s="1075">
        <f>VLOOKUP(B23,INSUMOS!$A$2:$D$3882,4,FALSE)</f>
        <v>793</v>
      </c>
      <c r="L23" s="1076"/>
      <c r="M23" s="729"/>
      <c r="N23" s="1077">
        <f>ROUND((I23*K23),0)</f>
        <v>79300</v>
      </c>
      <c r="O23" s="1077"/>
      <c r="Q23" s="178"/>
    </row>
    <row r="24" spans="2:18">
      <c r="B24" s="147">
        <v>7285</v>
      </c>
      <c r="C24" s="1051">
        <v>1.2</v>
      </c>
      <c r="D24" s="1071" t="s">
        <v>3924</v>
      </c>
      <c r="E24" s="1071"/>
      <c r="F24" s="1071"/>
      <c r="G24" s="1072" t="str">
        <f>VLOOKUP(B24,INSUMOS!$A$2:$D$3882,2,FALSE)</f>
        <v>VARA DE CORREDOR 6.0 M</v>
      </c>
      <c r="H24" s="1073" t="str">
        <f>VLOOKUP(B24,INSUMOS!$A$2:$D$3882,3,FALSE)</f>
        <v>UN</v>
      </c>
      <c r="I24" s="1074">
        <v>35</v>
      </c>
      <c r="J24" s="1074"/>
      <c r="K24" s="1075">
        <f>VLOOKUP(B24,INSUMOS!$A$2:$D$3882,4,FALSE)</f>
        <v>12390</v>
      </c>
      <c r="L24" s="1076"/>
      <c r="M24" s="729"/>
      <c r="N24" s="1077">
        <f>ROUND((I24*K24),0)</f>
        <v>433650</v>
      </c>
      <c r="O24" s="1077"/>
      <c r="Q24" s="178"/>
    </row>
    <row r="25" spans="2:18">
      <c r="C25" s="776"/>
      <c r="D25" s="776"/>
      <c r="E25" s="776"/>
      <c r="F25" s="776"/>
      <c r="G25" s="777"/>
      <c r="H25" s="1078" t="s">
        <v>3925</v>
      </c>
      <c r="I25" s="1078"/>
      <c r="J25" s="1078"/>
      <c r="K25" s="1078"/>
      <c r="L25" s="1078"/>
      <c r="M25" s="1078"/>
      <c r="N25" s="1079">
        <f>SUM(N23:O24)</f>
        <v>512950</v>
      </c>
      <c r="O25" s="1079"/>
    </row>
    <row r="26" spans="2:18">
      <c r="C26" s="767"/>
      <c r="D26" s="767"/>
      <c r="E26" s="767"/>
      <c r="F26" s="767"/>
      <c r="G26" s="767"/>
      <c r="H26" s="767"/>
      <c r="I26" s="767"/>
      <c r="J26" s="767"/>
      <c r="K26" s="767"/>
      <c r="L26" s="767"/>
      <c r="M26" s="767"/>
      <c r="N26" s="767"/>
      <c r="O26" s="767"/>
    </row>
    <row r="27" spans="2:18">
      <c r="C27" s="1067" t="s">
        <v>3926</v>
      </c>
      <c r="D27" s="1068"/>
      <c r="E27" s="1068"/>
      <c r="F27" s="1068"/>
      <c r="G27" s="1068"/>
      <c r="H27" s="1068"/>
      <c r="I27" s="1068"/>
      <c r="J27" s="1068"/>
      <c r="K27" s="1068"/>
      <c r="L27" s="1068"/>
      <c r="M27" s="1068"/>
      <c r="N27" s="1068"/>
      <c r="O27" s="778"/>
    </row>
    <row r="28" spans="2:18" ht="15" customHeight="1">
      <c r="C28" s="779" t="s">
        <v>3904</v>
      </c>
      <c r="D28" s="779"/>
      <c r="E28" s="779"/>
      <c r="F28" s="779"/>
      <c r="G28" s="401" t="s">
        <v>3919</v>
      </c>
      <c r="H28" s="401" t="s">
        <v>3905</v>
      </c>
      <c r="I28" s="780" t="s">
        <v>63</v>
      </c>
      <c r="J28" s="780"/>
      <c r="K28" s="781" t="s">
        <v>3920</v>
      </c>
      <c r="L28" s="781"/>
      <c r="M28" s="781"/>
      <c r="N28" s="782" t="s">
        <v>65</v>
      </c>
      <c r="O28" s="782"/>
    </row>
    <row r="29" spans="2:18" ht="15" customHeight="1">
      <c r="C29" s="1069" t="s">
        <v>3927</v>
      </c>
      <c r="D29" s="1070" t="s">
        <v>3928</v>
      </c>
      <c r="E29" s="1070"/>
      <c r="F29" s="1070"/>
      <c r="G29" s="1070"/>
      <c r="H29" s="1070"/>
      <c r="I29" s="1070"/>
      <c r="J29" s="1070"/>
      <c r="K29" s="1070"/>
      <c r="L29" s="1070"/>
      <c r="M29" s="1070"/>
      <c r="N29" s="1070"/>
      <c r="O29" s="1070"/>
    </row>
    <row r="30" spans="2:18" ht="31.5" customHeight="1">
      <c r="B30" s="147">
        <v>9290</v>
      </c>
      <c r="C30" s="1051">
        <v>1.1000000000000001</v>
      </c>
      <c r="D30" s="1071" t="s">
        <v>3929</v>
      </c>
      <c r="E30" s="1071"/>
      <c r="F30" s="1071"/>
      <c r="G30" s="1080" t="str">
        <f>VLOOKUP(B30,INSUMOS!$A$2:$D$3882,2,FALSE)</f>
        <v>CANECA PLÁSTICA NEGRA DE 55 GALONES CON TAPA PLANA.</v>
      </c>
      <c r="H30" s="1073" t="str">
        <f>VLOOKUP(B30,INSUMOS!$A$2:$D$3882,3,FALSE)</f>
        <v>UN</v>
      </c>
      <c r="I30" s="1074">
        <v>3</v>
      </c>
      <c r="J30" s="1074"/>
      <c r="K30" s="1075">
        <f>VLOOKUP(B30,INSUMOS!$A$2:$D$3882,4,FALSE)</f>
        <v>122000</v>
      </c>
      <c r="L30" s="1076"/>
      <c r="M30" s="729"/>
      <c r="N30" s="1077">
        <f>ROUND((I30*K30),0)</f>
        <v>366000</v>
      </c>
      <c r="O30" s="1077"/>
      <c r="Q30" s="178"/>
    </row>
    <row r="31" spans="2:18" ht="15" customHeight="1">
      <c r="C31" s="776"/>
      <c r="D31" s="776"/>
      <c r="E31" s="776"/>
      <c r="F31" s="776"/>
      <c r="G31" s="777"/>
      <c r="H31" s="1078" t="s">
        <v>3930</v>
      </c>
      <c r="I31" s="1078"/>
      <c r="J31" s="1078"/>
      <c r="K31" s="1078"/>
      <c r="L31" s="1078"/>
      <c r="M31" s="1078"/>
      <c r="N31" s="1081">
        <f>SUM(N30:N30)</f>
        <v>366000</v>
      </c>
      <c r="O31" s="1081"/>
    </row>
    <row r="32" spans="2:18" ht="13.5" customHeight="1">
      <c r="C32" s="767"/>
      <c r="D32" s="767"/>
      <c r="E32" s="767"/>
      <c r="F32" s="767"/>
      <c r="G32" s="767"/>
      <c r="H32" s="767"/>
      <c r="I32" s="767"/>
      <c r="J32" s="767"/>
      <c r="K32" s="767"/>
      <c r="L32" s="767"/>
      <c r="M32" s="767"/>
      <c r="N32" s="767"/>
      <c r="O32" s="767"/>
    </row>
    <row r="33" spans="2:17">
      <c r="C33" s="1051" t="s">
        <v>3931</v>
      </c>
      <c r="D33" s="1082" t="s">
        <v>3932</v>
      </c>
      <c r="E33" s="1082"/>
      <c r="F33" s="1082"/>
      <c r="G33" s="1082"/>
      <c r="H33" s="1082"/>
      <c r="I33" s="1082"/>
      <c r="J33" s="1082"/>
      <c r="K33" s="1082"/>
      <c r="L33" s="1082"/>
      <c r="M33" s="1082"/>
      <c r="N33" s="1082"/>
      <c r="O33" s="1082"/>
    </row>
    <row r="34" spans="2:17">
      <c r="B34" s="147">
        <v>7556</v>
      </c>
      <c r="C34" s="1083">
        <v>2.1</v>
      </c>
      <c r="D34" s="1084" t="s">
        <v>3933</v>
      </c>
      <c r="E34" s="763"/>
      <c r="F34" s="771"/>
      <c r="G34" s="1080" t="str">
        <f>VLOOKUP(B34,INSUMOS!$A$2:$D$3882,2,FALSE)</f>
        <v>PLASTICO NEGRO CALIBRE 6</v>
      </c>
      <c r="H34" s="1073" t="str">
        <f>VLOOKUP(B34,INSUMOS!$A$2:$D$3882,3,FALSE)</f>
        <v>M2</v>
      </c>
      <c r="I34" s="1074">
        <v>100</v>
      </c>
      <c r="J34" s="1074"/>
      <c r="K34" s="1075">
        <f>VLOOKUP(B34,INSUMOS!$A$2:$D$3882,4,FALSE)</f>
        <v>1312</v>
      </c>
      <c r="L34" s="1076"/>
      <c r="M34" s="729"/>
      <c r="N34" s="1077">
        <f>ROUND((I34*K34),0)</f>
        <v>131200</v>
      </c>
      <c r="O34" s="1077"/>
      <c r="Q34" s="178"/>
    </row>
    <row r="35" spans="2:17">
      <c r="B35" s="147">
        <v>7554</v>
      </c>
      <c r="C35" s="770"/>
      <c r="D35" s="772"/>
      <c r="E35" s="764"/>
      <c r="F35" s="773"/>
      <c r="G35" s="1080" t="str">
        <f>VLOOKUP(B35,INSUMOS!$A$2:$D$3882,2,FALSE)</f>
        <v>SEÑALIZACION TUBULAR COLOMBINA PLASTICA</v>
      </c>
      <c r="H35" s="1073" t="str">
        <f>VLOOKUP(B35,INSUMOS!$A$2:$D$3882,3,FALSE)</f>
        <v>UN</v>
      </c>
      <c r="I35" s="1074">
        <v>9</v>
      </c>
      <c r="J35" s="1074"/>
      <c r="K35" s="1075">
        <f>VLOOKUP(B35,INSUMOS!$A$2:$D$3882,4,FALSE)</f>
        <v>43962</v>
      </c>
      <c r="L35" s="1076"/>
      <c r="M35" s="729"/>
      <c r="N35" s="1077">
        <f t="shared" ref="N35:N36" si="0">ROUND((I35*K35),0)</f>
        <v>395658</v>
      </c>
      <c r="O35" s="1077"/>
      <c r="Q35" s="178"/>
    </row>
    <row r="36" spans="2:17" ht="25.5">
      <c r="B36" s="147">
        <v>7850</v>
      </c>
      <c r="C36" s="731"/>
      <c r="D36" s="774"/>
      <c r="E36" s="765"/>
      <c r="F36" s="775"/>
      <c r="G36" s="1080" t="str">
        <f>VLOOKUP(B36,INSUMOS!$A$2:$D$3882,2,FALSE)</f>
        <v>CINTA PARA SEÑALIZACION DE 500MT X 4" PELIGRO CALIBRE 3.5</v>
      </c>
      <c r="H36" s="1073" t="str">
        <f>VLOOKUP(B36,INSUMOS!$A$2:$D$3882,3,FALSE)</f>
        <v>ROLLO</v>
      </c>
      <c r="I36" s="1074">
        <v>1</v>
      </c>
      <c r="J36" s="1074"/>
      <c r="K36" s="1075">
        <f>VLOOKUP(B36,INSUMOS!$A$2:$D$3882,4,FALSE)</f>
        <v>24285</v>
      </c>
      <c r="L36" s="1076"/>
      <c r="M36" s="729"/>
      <c r="N36" s="1077">
        <f t="shared" si="0"/>
        <v>24285</v>
      </c>
      <c r="O36" s="1077"/>
      <c r="Q36" s="178"/>
    </row>
    <row r="37" spans="2:17" ht="15" customHeight="1">
      <c r="D37" s="162"/>
      <c r="E37" s="162"/>
      <c r="F37" s="162"/>
      <c r="G37" s="162"/>
      <c r="H37" s="1078" t="s">
        <v>3934</v>
      </c>
      <c r="I37" s="1078"/>
      <c r="J37" s="1078"/>
      <c r="K37" s="1078"/>
      <c r="L37" s="1078"/>
      <c r="M37" s="1078"/>
      <c r="N37" s="1081">
        <f>SUM(N34:O36)</f>
        <v>551143</v>
      </c>
      <c r="O37" s="1081"/>
    </row>
    <row r="38" spans="2:17" ht="11.25" customHeight="1">
      <c r="D38" s="162"/>
      <c r="E38" s="162"/>
      <c r="F38" s="162"/>
      <c r="G38" s="162"/>
      <c r="H38" s="402"/>
      <c r="I38" s="402"/>
      <c r="J38" s="402"/>
      <c r="K38" s="402"/>
      <c r="L38" s="402"/>
      <c r="M38" s="402"/>
      <c r="N38" s="403"/>
      <c r="O38" s="403"/>
    </row>
    <row r="39" spans="2:17">
      <c r="C39" s="1051" t="s">
        <v>3935</v>
      </c>
      <c r="D39" s="1082" t="s">
        <v>3936</v>
      </c>
      <c r="E39" s="1082"/>
      <c r="F39" s="1082"/>
      <c r="G39" s="1082"/>
      <c r="H39" s="1082"/>
      <c r="I39" s="1082"/>
      <c r="J39" s="1082"/>
      <c r="K39" s="1082"/>
      <c r="L39" s="1082"/>
      <c r="M39" s="1082"/>
      <c r="N39" s="1082"/>
      <c r="O39" s="1082"/>
    </row>
    <row r="40" spans="2:17" ht="28.5" customHeight="1">
      <c r="B40" s="147">
        <v>7556</v>
      </c>
      <c r="C40" s="1051">
        <v>3.1</v>
      </c>
      <c r="D40" s="1085" t="s">
        <v>3937</v>
      </c>
      <c r="E40" s="1086"/>
      <c r="F40" s="1086"/>
      <c r="G40" s="1080" t="str">
        <f>VLOOKUP(B40,INSUMOS!$A$2:$D$3882,2,FALSE)</f>
        <v>PLASTICO NEGRO CALIBRE 6</v>
      </c>
      <c r="H40" s="1073" t="str">
        <f>VLOOKUP(B40,INSUMOS!$A$2:$D$3882,3,FALSE)</f>
        <v>M2</v>
      </c>
      <c r="I40" s="1074">
        <v>100</v>
      </c>
      <c r="J40" s="1074"/>
      <c r="K40" s="1075">
        <f>VLOOKUP(B40,INSUMOS!$A$2:$D$3882,4,FALSE)</f>
        <v>1312</v>
      </c>
      <c r="L40" s="1076"/>
      <c r="M40" s="729"/>
      <c r="N40" s="1077">
        <f>ROUND((I40*K40),0)</f>
        <v>131200</v>
      </c>
      <c r="O40" s="1077"/>
      <c r="Q40" s="178"/>
    </row>
    <row r="41" spans="2:17" ht="38.25">
      <c r="B41" s="147">
        <v>7812</v>
      </c>
      <c r="C41" s="1078">
        <v>3.2</v>
      </c>
      <c r="D41" s="1071" t="s">
        <v>3938</v>
      </c>
      <c r="E41" s="1071"/>
      <c r="F41" s="1071"/>
      <c r="G41" s="1080" t="str">
        <f>VLOOKUP(B41,INSUMOS!$A$2:$D$3882,2,FALSE)</f>
        <v>CARRETILLA  RUEDA NEUMATICA PLATON METALICO CAPACIDAD CINCO PIES CUBICOS MANGO MADERA TIPO BUGGY</v>
      </c>
      <c r="H41" s="1073" t="str">
        <f>VLOOKUP(B41,INSUMOS!$A$2:$D$3882,3,FALSE)</f>
        <v>UN</v>
      </c>
      <c r="I41" s="1087">
        <v>2</v>
      </c>
      <c r="J41" s="761"/>
      <c r="K41" s="1075">
        <f>VLOOKUP(B41,INSUMOS!$A$2:$D$3882,4,FALSE)</f>
        <v>201100</v>
      </c>
      <c r="L41" s="1076"/>
      <c r="M41" s="729"/>
      <c r="N41" s="1077">
        <f t="shared" ref="N41:N46" si="1">ROUND((I41*K41),0)</f>
        <v>402200</v>
      </c>
      <c r="O41" s="1077"/>
      <c r="Q41" s="178"/>
    </row>
    <row r="42" spans="2:17">
      <c r="B42" s="147">
        <v>9287</v>
      </c>
      <c r="C42" s="1078"/>
      <c r="D42" s="1071"/>
      <c r="E42" s="1071"/>
      <c r="F42" s="1071"/>
      <c r="G42" s="1080" t="str">
        <f>VLOOKUP(B42,INSUMOS!$A$2:$D$3882,2,FALSE)</f>
        <v>PALA REDONDA No.  2 CON CABO</v>
      </c>
      <c r="H42" s="1073" t="str">
        <f>VLOOKUP(B42,INSUMOS!$A$2:$D$3882,3,FALSE)</f>
        <v>UN</v>
      </c>
      <c r="I42" s="1087">
        <v>4</v>
      </c>
      <c r="J42" s="761"/>
      <c r="K42" s="1075">
        <f>VLOOKUP(B42,INSUMOS!$A$2:$D$3882,4,FALSE)</f>
        <v>19517</v>
      </c>
      <c r="L42" s="1076"/>
      <c r="M42" s="729"/>
      <c r="N42" s="1077">
        <f t="shared" si="1"/>
        <v>78068</v>
      </c>
      <c r="O42" s="1077"/>
      <c r="Q42" s="178"/>
    </row>
    <row r="43" spans="2:17" ht="35.25" customHeight="1">
      <c r="B43" s="147">
        <v>7811</v>
      </c>
      <c r="C43" s="1078"/>
      <c r="D43" s="1071"/>
      <c r="E43" s="1071"/>
      <c r="F43" s="1071"/>
      <c r="G43" s="1080" t="str">
        <f>VLOOKUP(B43,INSUMOS!$A$2:$D$3882,2,FALSE)</f>
        <v>CEPILLO INDUSTRIAL DE NYLON CON CABO DE 35CM A 42CM X 9CM X 17CM</v>
      </c>
      <c r="H43" s="1073" t="str">
        <f>VLOOKUP(B43,INSUMOS!$A$2:$D$3882,3,FALSE)</f>
        <v>UN</v>
      </c>
      <c r="I43" s="1087">
        <v>5</v>
      </c>
      <c r="J43" s="761"/>
      <c r="K43" s="1075">
        <f>VLOOKUP(B43,INSUMOS!$A$2:$D$3882,4,FALSE)</f>
        <v>13978</v>
      </c>
      <c r="L43" s="1076"/>
      <c r="M43" s="729"/>
      <c r="N43" s="1077">
        <f t="shared" ref="N43:N44" si="2">ROUND((I43*K43),0)</f>
        <v>69890</v>
      </c>
      <c r="O43" s="1077"/>
      <c r="Q43" s="178"/>
    </row>
    <row r="44" spans="2:17">
      <c r="B44" s="147">
        <v>7813</v>
      </c>
      <c r="C44" s="1078"/>
      <c r="D44" s="1071"/>
      <c r="E44" s="1071"/>
      <c r="F44" s="1071"/>
      <c r="G44" s="1080" t="str">
        <f>VLOOKUP(B44,INSUMOS!$A$2:$D$3882,2,FALSE)</f>
        <v>BARRA DE 18LB CON PUNTA Y PALA 150CM X 10CM</v>
      </c>
      <c r="H44" s="1073" t="str">
        <f>VLOOKUP(B44,INSUMOS!$A$2:$D$3882,3,FALSE)</f>
        <v>UN</v>
      </c>
      <c r="I44" s="1087">
        <v>2</v>
      </c>
      <c r="J44" s="761"/>
      <c r="K44" s="1075">
        <f>VLOOKUP(B44,INSUMOS!$A$2:$D$3882,4,FALSE)</f>
        <v>64260</v>
      </c>
      <c r="L44" s="1076"/>
      <c r="M44" s="729"/>
      <c r="N44" s="1077">
        <f t="shared" si="2"/>
        <v>128520</v>
      </c>
      <c r="O44" s="1077"/>
      <c r="Q44" s="178"/>
    </row>
    <row r="45" spans="2:17" ht="25.5" customHeight="1">
      <c r="B45" s="147">
        <v>7814</v>
      </c>
      <c r="C45" s="1078"/>
      <c r="D45" s="1071"/>
      <c r="E45" s="1071"/>
      <c r="F45" s="1071"/>
      <c r="G45" s="1080" t="str">
        <f>VLOOKUP(B45,INSUMOS!$A$2:$D$3882,2,FALSE)</f>
        <v>SERRUCHO DE 20" DIENTE ENDURECIDO</v>
      </c>
      <c r="H45" s="1073" t="str">
        <f>VLOOKUP(B45,INSUMOS!$A$2:$D$3882,3,FALSE)</f>
        <v>UN</v>
      </c>
      <c r="I45" s="1087">
        <v>2</v>
      </c>
      <c r="J45" s="761"/>
      <c r="K45" s="1075">
        <f>VLOOKUP(B45,INSUMOS!$A$2:$D$3882,4,FALSE)</f>
        <v>37900</v>
      </c>
      <c r="L45" s="1076"/>
      <c r="M45" s="729"/>
      <c r="N45" s="1077">
        <f t="shared" si="1"/>
        <v>75800</v>
      </c>
      <c r="O45" s="1077"/>
      <c r="Q45" s="178"/>
    </row>
    <row r="46" spans="2:17" ht="30" customHeight="1">
      <c r="B46" s="147">
        <v>9280</v>
      </c>
      <c r="C46" s="1078"/>
      <c r="D46" s="1071"/>
      <c r="E46" s="1071"/>
      <c r="F46" s="1071"/>
      <c r="G46" s="1080" t="str">
        <f>VLOOKUP(B46,INSUMOS!$A$2:$D$3882,2,FALSE)</f>
        <v>BOLSA PARA BASURA TIPO INDUSTRIAL NEGRA DE 60 x 90 Cm CALIBRE 2 (PAQUETE DE 30 UNIDADES)</v>
      </c>
      <c r="H46" s="1073" t="str">
        <f>VLOOKUP(B46,INSUMOS!$A$2:$D$3882,3,FALSE)</f>
        <v>UN</v>
      </c>
      <c r="I46" s="1087">
        <v>2</v>
      </c>
      <c r="J46" s="761"/>
      <c r="K46" s="1075">
        <f>VLOOKUP(B46,INSUMOS!$A$2:$D$3882,4,FALSE)</f>
        <v>10042</v>
      </c>
      <c r="L46" s="1076"/>
      <c r="M46" s="729"/>
      <c r="N46" s="1077">
        <f t="shared" si="1"/>
        <v>20084</v>
      </c>
      <c r="O46" s="1077"/>
      <c r="Q46" s="178"/>
    </row>
    <row r="47" spans="2:17" ht="15" customHeight="1">
      <c r="C47" s="768"/>
      <c r="D47" s="768"/>
      <c r="E47" s="768"/>
      <c r="F47" s="768"/>
      <c r="G47" s="769"/>
      <c r="H47" s="731" t="s">
        <v>3939</v>
      </c>
      <c r="I47" s="731"/>
      <c r="J47" s="731"/>
      <c r="K47" s="731"/>
      <c r="L47" s="731"/>
      <c r="M47" s="731"/>
      <c r="N47" s="766">
        <f>SUM(N40:O46)</f>
        <v>905762</v>
      </c>
      <c r="O47" s="766"/>
    </row>
    <row r="48" spans="2:17" ht="11.25" customHeight="1">
      <c r="C48" s="767"/>
      <c r="D48" s="767"/>
      <c r="E48" s="767"/>
      <c r="F48" s="767"/>
      <c r="G48" s="767"/>
      <c r="H48" s="767"/>
      <c r="I48" s="767"/>
      <c r="J48" s="767"/>
      <c r="K48" s="767"/>
      <c r="L48" s="767"/>
      <c r="M48" s="767"/>
      <c r="N48" s="767"/>
      <c r="O48" s="767"/>
    </row>
    <row r="49" spans="2:17">
      <c r="C49" s="1051" t="s">
        <v>3940</v>
      </c>
      <c r="D49" s="1082" t="s">
        <v>3941</v>
      </c>
      <c r="E49" s="1082"/>
      <c r="F49" s="1082"/>
      <c r="G49" s="1082"/>
      <c r="H49" s="1082"/>
      <c r="I49" s="1082"/>
      <c r="J49" s="1082"/>
      <c r="K49" s="1082"/>
      <c r="L49" s="1082"/>
      <c r="M49" s="1082"/>
      <c r="N49" s="1082"/>
      <c r="O49" s="1082"/>
    </row>
    <row r="50" spans="2:17" ht="28.5" customHeight="1">
      <c r="B50" s="147">
        <v>7554</v>
      </c>
      <c r="C50" s="1051">
        <v>4.0999999999999996</v>
      </c>
      <c r="D50" s="1063" t="s">
        <v>3942</v>
      </c>
      <c r="E50" s="1063"/>
      <c r="F50" s="1063"/>
      <c r="G50" s="1080" t="str">
        <f>VLOOKUP(B50,INSUMOS!$A$2:$D$3882,2,FALSE)</f>
        <v>SEÑALIZACION TUBULAR COLOMBINA PLASTICA</v>
      </c>
      <c r="H50" s="1073" t="str">
        <f>VLOOKUP(B50,INSUMOS!$A$2:$D$3882,3,FALSE)</f>
        <v>UN</v>
      </c>
      <c r="I50" s="1074">
        <v>9</v>
      </c>
      <c r="J50" s="1074"/>
      <c r="K50" s="1075">
        <f>VLOOKUP(B50,INSUMOS!$A$2:$D$3882,4,FALSE)</f>
        <v>43962</v>
      </c>
      <c r="L50" s="1076"/>
      <c r="M50" s="729"/>
      <c r="N50" s="1077">
        <f>ROUND((I50*K50),0)</f>
        <v>395658</v>
      </c>
      <c r="O50" s="1077"/>
      <c r="P50" s="163"/>
      <c r="Q50" s="178"/>
    </row>
    <row r="51" spans="2:17" ht="51.75" customHeight="1">
      <c r="B51" s="147">
        <v>5366</v>
      </c>
      <c r="C51" s="1051">
        <v>4.2</v>
      </c>
      <c r="D51" s="1063"/>
      <c r="E51" s="1063"/>
      <c r="F51" s="1063"/>
      <c r="G51" s="1080" t="str">
        <f>VLOOKUP(B51,ÍTEMS!$A$2:$D$4435,2,FALSE)</f>
        <v>POLISOMBRA VERDE PARA CERRAMIENTO. SUMINISTRO E INSTALACION.</v>
      </c>
      <c r="H51" s="1073" t="str">
        <f>VLOOKUP(B51,ÍTEMS!$A$2:$D$4435,3,FALSE)</f>
        <v>M2</v>
      </c>
      <c r="I51" s="1074">
        <v>150</v>
      </c>
      <c r="J51" s="1074"/>
      <c r="K51" s="1075">
        <f>VLOOKUP(B51,ÍTEMS!$A$2:$D$4435,4,FALSE)</f>
        <v>2617</v>
      </c>
      <c r="L51" s="1076"/>
      <c r="M51" s="729"/>
      <c r="N51" s="1077">
        <f>ROUND((I51*K51),0)</f>
        <v>392550</v>
      </c>
      <c r="O51" s="1077"/>
      <c r="P51" s="163"/>
      <c r="Q51" s="178"/>
    </row>
    <row r="52" spans="2:17" ht="15" customHeight="1">
      <c r="D52" s="162"/>
      <c r="E52" s="162"/>
      <c r="F52" s="162"/>
      <c r="G52" s="162"/>
      <c r="H52" s="731" t="s">
        <v>3943</v>
      </c>
      <c r="I52" s="731"/>
      <c r="J52" s="731"/>
      <c r="K52" s="731"/>
      <c r="L52" s="731"/>
      <c r="M52" s="731"/>
      <c r="N52" s="766">
        <f>SUM(N50:O51)</f>
        <v>788208</v>
      </c>
      <c r="O52" s="766"/>
    </row>
    <row r="53" spans="2:17" ht="9.75" customHeight="1">
      <c r="D53" s="162"/>
      <c r="E53" s="162"/>
      <c r="F53" s="162"/>
      <c r="G53" s="162"/>
      <c r="H53" s="402"/>
      <c r="I53" s="402"/>
      <c r="J53" s="402"/>
      <c r="K53" s="402"/>
      <c r="L53" s="402"/>
      <c r="M53" s="402"/>
      <c r="N53" s="403"/>
      <c r="O53" s="403"/>
    </row>
    <row r="54" spans="2:17">
      <c r="C54" s="1051" t="s">
        <v>3944</v>
      </c>
      <c r="D54" s="1082" t="s">
        <v>3945</v>
      </c>
      <c r="E54" s="1082"/>
      <c r="F54" s="1082"/>
      <c r="G54" s="1082"/>
      <c r="H54" s="1082"/>
      <c r="I54" s="1082"/>
      <c r="J54" s="1082"/>
      <c r="K54" s="1082"/>
      <c r="L54" s="1082"/>
      <c r="M54" s="1082"/>
      <c r="N54" s="1082"/>
      <c r="O54" s="1082"/>
    </row>
    <row r="55" spans="2:17" ht="50.25" customHeight="1">
      <c r="B55" s="147">
        <v>5168</v>
      </c>
      <c r="C55" s="1051">
        <v>5.0999999999999996</v>
      </c>
      <c r="D55" s="763" t="s">
        <v>3946</v>
      </c>
      <c r="E55" s="763"/>
      <c r="F55" s="763"/>
      <c r="G55" s="1080" t="str">
        <f>VLOOKUP(B55,ÍTEMS!$A$2:$D$4435,2,FALSE)</f>
        <v>PROTECCION A SUMIDEROS (INCLUYE SUMINISTRO Y COLOCACIÓN DE BOLSAS DE LONA Y GEOTEXTIL NT 1600 O SIMILAR).</v>
      </c>
      <c r="H55" s="1073" t="str">
        <f>VLOOKUP(B55,ÍTEMS!$A$2:$D$4435,3,FALSE)</f>
        <v>UN/MES</v>
      </c>
      <c r="I55" s="1074">
        <v>6</v>
      </c>
      <c r="J55" s="1074"/>
      <c r="K55" s="1075">
        <f>VLOOKUP(B55,ÍTEMS!$A$2:$D$4435,4,FALSE)</f>
        <v>9747</v>
      </c>
      <c r="L55" s="1076"/>
      <c r="M55" s="729"/>
      <c r="N55" s="1077">
        <f>ROUND((I55*K55),0)</f>
        <v>58482</v>
      </c>
      <c r="O55" s="1077"/>
      <c r="Q55" s="178"/>
    </row>
    <row r="56" spans="2:17" ht="75.75" customHeight="1">
      <c r="B56" s="147">
        <v>5169</v>
      </c>
      <c r="C56" s="1051">
        <v>5.2</v>
      </c>
      <c r="D56" s="764"/>
      <c r="E56" s="764"/>
      <c r="F56" s="764"/>
      <c r="G56" s="1080" t="str">
        <f>VLOOKUP(B56,ÍTEMS!$A$2:$D$4435,2,FALSE)</f>
        <v>PLAFONADO DE POZOS (INCLUYE SUMINISTRO Y COLOCACIÓN DE PUNTILLA, TABLA BURRA DE 2.90 X0.28X0.025M, CINTA DE SEÑALIZACION CAL 4 ROLLO 500MX0.10M Y SEÑALIZACIÓN TUBULAR COLOMBINA PLÁSTICA).</v>
      </c>
      <c r="H56" s="1073" t="str">
        <f>VLOOKUP(B56,ÍTEMS!$A$2:$D$4435,3,FALSE)</f>
        <v>UN</v>
      </c>
      <c r="I56" s="1074">
        <v>3</v>
      </c>
      <c r="J56" s="1074"/>
      <c r="K56" s="1075">
        <f>VLOOKUP(B56,ÍTEMS!$A$2:$D$4435,4,FALSE)</f>
        <v>153169</v>
      </c>
      <c r="L56" s="1076"/>
      <c r="M56" s="729"/>
      <c r="N56" s="1077">
        <f>ROUND((I56*K56),0)</f>
        <v>459507</v>
      </c>
      <c r="O56" s="1077"/>
      <c r="Q56" s="178"/>
    </row>
    <row r="57" spans="2:17" ht="38.25" customHeight="1">
      <c r="B57" s="147">
        <v>5366</v>
      </c>
      <c r="C57" s="1051">
        <v>5.3</v>
      </c>
      <c r="D57" s="765"/>
      <c r="E57" s="765"/>
      <c r="F57" s="765"/>
      <c r="G57" s="1080" t="str">
        <f>VLOOKUP(B57,ÍTEMS!$A$2:$D$4435,2,FALSE)</f>
        <v>POLISOMBRA VERDE PARA CERRAMIENTO. SUMINISTRO E INSTALACION.</v>
      </c>
      <c r="H57" s="1073" t="str">
        <f>VLOOKUP(B57,ÍTEMS!$A$2:$D$4435,3,FALSE)</f>
        <v>M2</v>
      </c>
      <c r="I57" s="1074">
        <v>125</v>
      </c>
      <c r="J57" s="1074"/>
      <c r="K57" s="1075">
        <f>VLOOKUP(B57,ÍTEMS!$A$2:$D$4435,4,FALSE)</f>
        <v>2617</v>
      </c>
      <c r="L57" s="1076"/>
      <c r="M57" s="729"/>
      <c r="N57" s="1077">
        <f t="shared" ref="N57" si="3">ROUND((I57*K57),0)</f>
        <v>327125</v>
      </c>
      <c r="O57" s="1077"/>
      <c r="Q57" s="178"/>
    </row>
    <row r="58" spans="2:17">
      <c r="C58" s="387"/>
      <c r="D58" s="388"/>
      <c r="E58" s="388"/>
      <c r="F58" s="388"/>
      <c r="G58" s="162"/>
      <c r="H58" s="1078" t="s">
        <v>3947</v>
      </c>
      <c r="I58" s="1078"/>
      <c r="J58" s="1078"/>
      <c r="K58" s="1078"/>
      <c r="L58" s="1078"/>
      <c r="M58" s="1078"/>
      <c r="N58" s="1088">
        <f>SUM(N55:O57)</f>
        <v>845114</v>
      </c>
      <c r="O58" s="1088"/>
    </row>
    <row r="59" spans="2:17" ht="15" customHeight="1">
      <c r="D59" s="162"/>
      <c r="E59" s="162"/>
      <c r="F59" s="162"/>
      <c r="G59" s="162"/>
      <c r="H59" s="1078" t="s">
        <v>3948</v>
      </c>
      <c r="I59" s="1078"/>
      <c r="J59" s="1078"/>
      <c r="K59" s="1078"/>
      <c r="L59" s="1078"/>
      <c r="M59" s="1078"/>
      <c r="N59" s="1088">
        <f>N31+N37+N47+N52+N58</f>
        <v>3456227</v>
      </c>
      <c r="O59" s="1088"/>
    </row>
    <row r="60" spans="2:17" ht="12" customHeight="1">
      <c r="D60" s="162"/>
      <c r="E60" s="162"/>
      <c r="F60" s="162"/>
      <c r="G60" s="162"/>
      <c r="H60" s="751"/>
      <c r="I60" s="751"/>
      <c r="J60" s="751"/>
      <c r="K60" s="751"/>
      <c r="L60" s="751"/>
      <c r="M60" s="751"/>
      <c r="N60" s="752"/>
      <c r="O60" s="752"/>
    </row>
    <row r="61" spans="2:17">
      <c r="C61" s="1089" t="s">
        <v>3949</v>
      </c>
      <c r="D61" s="1089"/>
      <c r="E61" s="1089"/>
      <c r="F61" s="1089"/>
      <c r="G61" s="1089"/>
      <c r="H61" s="1089"/>
      <c r="I61" s="1089"/>
      <c r="J61" s="1089"/>
      <c r="K61" s="1089"/>
      <c r="L61" s="1089"/>
      <c r="M61" s="1089"/>
      <c r="N61" s="1089"/>
      <c r="O61" s="1089"/>
    </row>
    <row r="62" spans="2:17">
      <c r="C62" s="1090" t="s">
        <v>3904</v>
      </c>
      <c r="D62" s="1090"/>
      <c r="E62" s="1090"/>
      <c r="F62" s="1090"/>
      <c r="G62" s="1090"/>
      <c r="H62" s="1045" t="s">
        <v>3905</v>
      </c>
      <c r="I62" s="1090" t="s">
        <v>63</v>
      </c>
      <c r="J62" s="1090"/>
      <c r="K62" s="1091" t="s">
        <v>3920</v>
      </c>
      <c r="L62" s="1091"/>
      <c r="M62" s="1091"/>
      <c r="N62" s="1092" t="s">
        <v>65</v>
      </c>
      <c r="O62" s="1092"/>
    </row>
    <row r="63" spans="2:17">
      <c r="C63" s="1051" t="s">
        <v>3950</v>
      </c>
      <c r="D63" s="1082" t="s">
        <v>3951</v>
      </c>
      <c r="E63" s="1082"/>
      <c r="F63" s="1082"/>
      <c r="G63" s="1082"/>
      <c r="H63" s="1082"/>
      <c r="I63" s="1082"/>
      <c r="J63" s="1082"/>
      <c r="K63" s="1082"/>
      <c r="L63" s="1082"/>
      <c r="M63" s="1082"/>
      <c r="N63" s="1082"/>
      <c r="O63" s="1082"/>
    </row>
    <row r="64" spans="2:17" ht="14.25" customHeight="1">
      <c r="B64" s="147">
        <v>7569</v>
      </c>
      <c r="C64" s="1093">
        <v>1.01</v>
      </c>
      <c r="D64" s="1094" t="str">
        <f>VLOOKUP(B64,INSUMOS!$A$2:$D$3882,2,FALSE)</f>
        <v>BOTIQUIN PRIMEROS AUXILIOS CON MEDICAMENTOS DE 22CM X 27CM</v>
      </c>
      <c r="E64" s="1095"/>
      <c r="F64" s="1095"/>
      <c r="G64" s="730"/>
      <c r="H64" s="1073" t="str">
        <f>VLOOKUP(B64,INSUMOS!$A$2:$D$3882,3,FALSE)</f>
        <v>UN</v>
      </c>
      <c r="I64" s="1074">
        <v>2</v>
      </c>
      <c r="J64" s="1074"/>
      <c r="K64" s="1075">
        <f>VLOOKUP(B64,INSUMOS!$A$2:$D$3882,4,FALSE)</f>
        <v>51308</v>
      </c>
      <c r="L64" s="1076"/>
      <c r="M64" s="729"/>
      <c r="N64" s="1077">
        <f>ROUND((I64*K64),0)</f>
        <v>102616</v>
      </c>
      <c r="O64" s="1077"/>
      <c r="Q64" s="178"/>
    </row>
    <row r="65" spans="2:17" ht="14.25" customHeight="1">
      <c r="B65" s="147">
        <v>7818</v>
      </c>
      <c r="C65" s="1093">
        <f>C64+0.01</f>
        <v>1.02</v>
      </c>
      <c r="D65" s="1094" t="str">
        <f>VLOOKUP(B65,INSUMOS!$A$2:$D$3882,2,FALSE)</f>
        <v>CAMILLA MADERA PRIMEROS AUXILIOS INMOVILIZADOR CABEZA</v>
      </c>
      <c r="E65" s="1095"/>
      <c r="F65" s="1095"/>
      <c r="G65" s="730"/>
      <c r="H65" s="1073" t="str">
        <f>VLOOKUP(B65,INSUMOS!$A$2:$D$3882,3,FALSE)</f>
        <v>UN</v>
      </c>
      <c r="I65" s="1074">
        <v>2</v>
      </c>
      <c r="J65" s="1074"/>
      <c r="K65" s="1075">
        <f>VLOOKUP(B65,INSUMOS!$A$2:$D$3882,4,FALSE)</f>
        <v>205195</v>
      </c>
      <c r="L65" s="1076"/>
      <c r="M65" s="729"/>
      <c r="N65" s="1077">
        <f t="shared" ref="N65:N84" si="4">ROUND((I65*K65),0)</f>
        <v>410390</v>
      </c>
      <c r="O65" s="1077"/>
      <c r="Q65" s="178"/>
    </row>
    <row r="66" spans="2:17" ht="14.25" customHeight="1">
      <c r="B66" s="147">
        <v>7819</v>
      </c>
      <c r="C66" s="1093">
        <f t="shared" ref="C66:C95" si="5">C65+0.01</f>
        <v>1.03</v>
      </c>
      <c r="D66" s="1094" t="str">
        <f>VLOOKUP(B66,INSUMOS!$A$2:$D$3882,2,FALSE)</f>
        <v>EXTINTOR POLVO QUIMICO SECO DE 20LB TIPO ABC METALICO CON GANCHO Y AVISO</v>
      </c>
      <c r="E66" s="1095"/>
      <c r="F66" s="1095"/>
      <c r="G66" s="730"/>
      <c r="H66" s="1073" t="str">
        <f>VLOOKUP(B66,INSUMOS!$A$2:$D$3882,3,FALSE)</f>
        <v>UN</v>
      </c>
      <c r="I66" s="1074">
        <v>2</v>
      </c>
      <c r="J66" s="1074"/>
      <c r="K66" s="1075">
        <f>VLOOKUP(B66,INSUMOS!$A$2:$D$3882,4,FALSE)</f>
        <v>56287</v>
      </c>
      <c r="L66" s="1076"/>
      <c r="M66" s="729"/>
      <c r="N66" s="1077">
        <f t="shared" si="4"/>
        <v>112574</v>
      </c>
      <c r="O66" s="1077"/>
      <c r="Q66" s="178"/>
    </row>
    <row r="67" spans="2:17" ht="14.25" customHeight="1">
      <c r="B67" s="147">
        <v>7822</v>
      </c>
      <c r="C67" s="1093">
        <f>C66+0.01</f>
        <v>1.04</v>
      </c>
      <c r="D67" s="1094" t="str">
        <f>VLOOKUP(B67,INSUMOS!$A$2:$D$3882,2,FALSE)</f>
        <v>BOTA CUERO LISA NEGRA SEGURIDAD PUNTERA DE ACERO</v>
      </c>
      <c r="E67" s="1095"/>
      <c r="F67" s="1095"/>
      <c r="G67" s="730"/>
      <c r="H67" s="1073" t="str">
        <f>VLOOKUP(B67,INSUMOS!$A$2:$D$3882,3,FALSE)</f>
        <v>PAR</v>
      </c>
      <c r="I67" s="1074">
        <v>14</v>
      </c>
      <c r="J67" s="1074"/>
      <c r="K67" s="1075">
        <f>VLOOKUP(B67,INSUMOS!$A$2:$D$3882,4,FALSE)</f>
        <v>45101</v>
      </c>
      <c r="L67" s="1076"/>
      <c r="M67" s="729"/>
      <c r="N67" s="1077">
        <f t="shared" si="4"/>
        <v>631414</v>
      </c>
      <c r="O67" s="1077"/>
      <c r="Q67" s="178"/>
    </row>
    <row r="68" spans="2:17" ht="14.25" customHeight="1">
      <c r="B68" s="147">
        <v>7823</v>
      </c>
      <c r="C68" s="1093">
        <f>C67+0.01</f>
        <v>1.05</v>
      </c>
      <c r="D68" s="1094" t="str">
        <f>VLOOKUP(B68,INSUMOS!$A$2:$D$3882,2,FALSE)</f>
        <v>BOTA DE CAUCHO, CINTA AMARILLA, PUNTERA Y PLANTILLA EN ACERO</v>
      </c>
      <c r="E68" s="1095"/>
      <c r="F68" s="1095"/>
      <c r="G68" s="730"/>
      <c r="H68" s="1073" t="str">
        <f>VLOOKUP(B68,INSUMOS!$A$2:$D$3882,3,FALSE)</f>
        <v>PAR</v>
      </c>
      <c r="I68" s="1074">
        <v>20</v>
      </c>
      <c r="J68" s="1074"/>
      <c r="K68" s="1075">
        <f>VLOOKUP(B68,INSUMOS!$A$2:$D$3882,4,FALSE)</f>
        <v>105910</v>
      </c>
      <c r="L68" s="1076"/>
      <c r="M68" s="729"/>
      <c r="N68" s="1077">
        <f t="shared" si="4"/>
        <v>2118200</v>
      </c>
      <c r="O68" s="1077"/>
      <c r="Q68" s="178"/>
    </row>
    <row r="69" spans="2:17" ht="14.25" customHeight="1">
      <c r="B69" s="147">
        <v>7827</v>
      </c>
      <c r="C69" s="1093">
        <f t="shared" si="5"/>
        <v>1.06</v>
      </c>
      <c r="D69" s="1094" t="str">
        <f>VLOOKUP(B69,INSUMOS!$A$2:$D$3882,2,FALSE)</f>
        <v>PROTECTOR AUDITIVO TIPO TAPON INSERCION EN SILICONA CON CORDEL EN ESTUCHE</v>
      </c>
      <c r="E69" s="1095"/>
      <c r="F69" s="1095"/>
      <c r="G69" s="730"/>
      <c r="H69" s="1073" t="str">
        <f>VLOOKUP(B69,INSUMOS!$A$2:$D$3882,3,FALSE)</f>
        <v>PAR</v>
      </c>
      <c r="I69" s="1074">
        <v>20</v>
      </c>
      <c r="J69" s="1074"/>
      <c r="K69" s="1075">
        <f>VLOOKUP(B69,INSUMOS!$A$2:$D$3882,4,FALSE)</f>
        <v>2023</v>
      </c>
      <c r="L69" s="1076"/>
      <c r="M69" s="729"/>
      <c r="N69" s="1077">
        <f t="shared" si="4"/>
        <v>40460</v>
      </c>
      <c r="O69" s="1077"/>
      <c r="Q69" s="178"/>
    </row>
    <row r="70" spans="2:17" ht="14.25" customHeight="1">
      <c r="B70" s="147">
        <v>7583</v>
      </c>
      <c r="C70" s="1093">
        <f t="shared" si="5"/>
        <v>1.07</v>
      </c>
      <c r="D70" s="1094" t="str">
        <f>VLOOKUP(B70,INSUMOS!$A$2:$D$3882,2,FALSE)</f>
        <v>PROTECTOR AUDITIVO TIPO COPA</v>
      </c>
      <c r="E70" s="1095"/>
      <c r="F70" s="1095"/>
      <c r="G70" s="730"/>
      <c r="H70" s="1073" t="str">
        <f>VLOOKUP(B70,INSUMOS!$A$2:$D$3882,3,FALSE)</f>
        <v>UN</v>
      </c>
      <c r="I70" s="1074">
        <v>6</v>
      </c>
      <c r="J70" s="1074"/>
      <c r="K70" s="1075">
        <f>VLOOKUP(B70,INSUMOS!$A$2:$D$3882,4,FALSE)</f>
        <v>18921</v>
      </c>
      <c r="L70" s="1076"/>
      <c r="M70" s="729"/>
      <c r="N70" s="1077">
        <f t="shared" si="4"/>
        <v>113526</v>
      </c>
      <c r="O70" s="1077"/>
      <c r="Q70" s="178"/>
    </row>
    <row r="71" spans="2:17" ht="14.25" customHeight="1">
      <c r="B71" s="147">
        <v>7825</v>
      </c>
      <c r="C71" s="1093">
        <f>C70+0.01</f>
        <v>1.08</v>
      </c>
      <c r="D71" s="1094" t="str">
        <f>VLOOKUP(B71,INSUMOS!$A$2:$D$3882,2,FALSE)</f>
        <v>MASCARILLA DESECHABLE CONTRA POLVOS Y PARTICULAS NO TOXICAS</v>
      </c>
      <c r="E71" s="1095"/>
      <c r="F71" s="1095"/>
      <c r="G71" s="730"/>
      <c r="H71" s="1073" t="str">
        <f>VLOOKUP(B71,INSUMOS!$A$2:$D$3882,3,FALSE)</f>
        <v>UN</v>
      </c>
      <c r="I71" s="1074">
        <v>25</v>
      </c>
      <c r="J71" s="1074"/>
      <c r="K71" s="1075">
        <f>VLOOKUP(B71,INSUMOS!$A$2:$D$3882,4,FALSE)</f>
        <v>1785</v>
      </c>
      <c r="L71" s="1076"/>
      <c r="M71" s="729"/>
      <c r="N71" s="1077">
        <f t="shared" si="4"/>
        <v>44625</v>
      </c>
      <c r="O71" s="1077"/>
      <c r="Q71" s="178"/>
    </row>
    <row r="72" spans="2:17" ht="14.25" customHeight="1">
      <c r="B72" s="147">
        <v>7851</v>
      </c>
      <c r="C72" s="1093">
        <f t="shared" si="5"/>
        <v>1.0900000000000001</v>
      </c>
      <c r="D72" s="1094" t="str">
        <f>VLOOKUP(B72,INSUMOS!$A$2:$D$3882,2,FALSE)</f>
        <v>RESPIRADOR PARA GASES DOBLE SIN CARTUCHO</v>
      </c>
      <c r="E72" s="1095"/>
      <c r="F72" s="1095"/>
      <c r="G72" s="730"/>
      <c r="H72" s="1073" t="str">
        <f>VLOOKUP(B72,INSUMOS!$A$2:$D$3882,3,FALSE)</f>
        <v>UN</v>
      </c>
      <c r="I72" s="1074">
        <v>6</v>
      </c>
      <c r="J72" s="1074"/>
      <c r="K72" s="1075">
        <f>VLOOKUP(B72,INSUMOS!$A$2:$D$3882,4,FALSE)</f>
        <v>42840</v>
      </c>
      <c r="L72" s="1076"/>
      <c r="M72" s="729"/>
      <c r="N72" s="1077">
        <f t="shared" si="4"/>
        <v>257040</v>
      </c>
      <c r="O72" s="1077"/>
      <c r="Q72" s="178"/>
    </row>
    <row r="73" spans="2:17" ht="14.25" customHeight="1">
      <c r="B73" s="147">
        <v>9289</v>
      </c>
      <c r="C73" s="1093">
        <f t="shared" si="5"/>
        <v>1.1000000000000001</v>
      </c>
      <c r="D73" s="1094" t="str">
        <f>VLOOKUP(B73,INSUMOS!$A$2:$D$3882,2,FALSE)</f>
        <v>FILTRO CONTRA POLVO PARA RESPIRADORES</v>
      </c>
      <c r="E73" s="1095"/>
      <c r="F73" s="1095"/>
      <c r="G73" s="730"/>
      <c r="H73" s="1073" t="str">
        <f>VLOOKUP(B73,INSUMOS!$A$2:$D$3882,3,FALSE)</f>
        <v>UN</v>
      </c>
      <c r="I73" s="1074">
        <v>6</v>
      </c>
      <c r="J73" s="1074"/>
      <c r="K73" s="1075">
        <f>VLOOKUP(B73,INSUMOS!$A$2:$D$3882,4,FALSE)</f>
        <v>1904</v>
      </c>
      <c r="L73" s="1076"/>
      <c r="M73" s="729"/>
      <c r="N73" s="1077">
        <f t="shared" si="4"/>
        <v>11424</v>
      </c>
      <c r="O73" s="1077"/>
      <c r="Q73" s="178"/>
    </row>
    <row r="74" spans="2:17" ht="14.25" customHeight="1">
      <c r="B74" s="147">
        <v>7580</v>
      </c>
      <c r="C74" s="1093">
        <f>C73+0.01</f>
        <v>1.1100000000000001</v>
      </c>
      <c r="D74" s="1094" t="str">
        <f>VLOOKUP(B74,INSUMOS!$A$2:$D$3882,2,FALSE)</f>
        <v>CASCO DE SEGURIDAD DIELECTRICO</v>
      </c>
      <c r="E74" s="1095"/>
      <c r="F74" s="1095"/>
      <c r="G74" s="730"/>
      <c r="H74" s="1073" t="str">
        <f>VLOOKUP(B74,INSUMOS!$A$2:$D$3882,3,FALSE)</f>
        <v>UN</v>
      </c>
      <c r="I74" s="1074">
        <v>20</v>
      </c>
      <c r="J74" s="1074"/>
      <c r="K74" s="1075">
        <f>VLOOKUP(B74,INSUMOS!$A$2:$D$3882,4,FALSE)</f>
        <v>20111</v>
      </c>
      <c r="L74" s="1076"/>
      <c r="M74" s="729"/>
      <c r="N74" s="1077">
        <f t="shared" si="4"/>
        <v>402220</v>
      </c>
      <c r="O74" s="1077"/>
      <c r="Q74" s="178"/>
    </row>
    <row r="75" spans="2:17" ht="14.25" customHeight="1">
      <c r="B75" s="147">
        <v>7832</v>
      </c>
      <c r="C75" s="1093">
        <f t="shared" si="5"/>
        <v>1.1200000000000001</v>
      </c>
      <c r="D75" s="1094" t="str">
        <f>VLOOKUP(B75,INSUMOS!$A$2:$D$3882,2,FALSE)</f>
        <v>BARBUQUEJO EN REATA CON MENTONERA CON TRES APOYOS PARA CASCO</v>
      </c>
      <c r="E75" s="1095"/>
      <c r="F75" s="1095"/>
      <c r="G75" s="730"/>
      <c r="H75" s="1073" t="str">
        <f>VLOOKUP(B75,INSUMOS!$A$2:$D$3882,3,FALSE)</f>
        <v>UN</v>
      </c>
      <c r="I75" s="1074">
        <v>20</v>
      </c>
      <c r="J75" s="1074"/>
      <c r="K75" s="1075">
        <f>VLOOKUP(B75,INSUMOS!$A$2:$D$3882,4,FALSE)</f>
        <v>4165</v>
      </c>
      <c r="L75" s="1076"/>
      <c r="M75" s="729"/>
      <c r="N75" s="1077">
        <f t="shared" si="4"/>
        <v>83300</v>
      </c>
      <c r="O75" s="1077"/>
      <c r="Q75" s="178"/>
    </row>
    <row r="76" spans="2:17" ht="14.25" customHeight="1">
      <c r="B76" s="147">
        <v>7577</v>
      </c>
      <c r="C76" s="1093">
        <f t="shared" si="5"/>
        <v>1.1300000000000001</v>
      </c>
      <c r="D76" s="1094" t="str">
        <f>VLOOKUP(B76,INSUMOS!$A$2:$D$3882,2,FALSE)</f>
        <v>GAFAS DE SEGURIDAD</v>
      </c>
      <c r="E76" s="1095"/>
      <c r="F76" s="1095"/>
      <c r="G76" s="730"/>
      <c r="H76" s="1073" t="str">
        <f>VLOOKUP(B76,INSUMOS!$A$2:$D$3882,3,FALSE)</f>
        <v>UN</v>
      </c>
      <c r="I76" s="1074">
        <v>20</v>
      </c>
      <c r="J76" s="1074"/>
      <c r="K76" s="1075">
        <f>VLOOKUP(B76,INSUMOS!$A$2:$D$3882,4,FALSE)</f>
        <v>4641</v>
      </c>
      <c r="L76" s="1076"/>
      <c r="M76" s="729"/>
      <c r="N76" s="1077">
        <f t="shared" si="4"/>
        <v>92820</v>
      </c>
      <c r="O76" s="1077"/>
      <c r="Q76" s="178"/>
    </row>
    <row r="77" spans="2:17" ht="24" customHeight="1">
      <c r="B77" s="147">
        <v>7836</v>
      </c>
      <c r="C77" s="1093">
        <f>C76+0.01</f>
        <v>1.1400000000000001</v>
      </c>
      <c r="D77" s="1094" t="str">
        <f>VLOOKUP(B77,INSUMOS!$A$2:$D$3882,2,FALSE)</f>
        <v>ARNES MULTIPROPOSITO CON ESLINGA - 4 ANILLOS - PARA RESTRICCION Y DETENCION DE CAIDAS CON PUNTO FIJO</v>
      </c>
      <c r="E77" s="1095"/>
      <c r="F77" s="1095"/>
      <c r="G77" s="730"/>
      <c r="H77" s="1073" t="str">
        <f>VLOOKUP(B77,INSUMOS!$A$2:$D$3882,3,FALSE)</f>
        <v>UN</v>
      </c>
      <c r="I77" s="1074">
        <v>6</v>
      </c>
      <c r="J77" s="1074"/>
      <c r="K77" s="1075">
        <f>VLOOKUP(B77,INSUMOS!$A$2:$D$3882,4,FALSE)</f>
        <v>140000</v>
      </c>
      <c r="L77" s="1076"/>
      <c r="M77" s="729"/>
      <c r="N77" s="1077">
        <f t="shared" si="4"/>
        <v>840000</v>
      </c>
      <c r="O77" s="1077"/>
      <c r="Q77" s="178"/>
    </row>
    <row r="78" spans="2:17" ht="14.25" customHeight="1">
      <c r="B78" s="147">
        <v>9286</v>
      </c>
      <c r="C78" s="1093">
        <f t="shared" si="5"/>
        <v>1.1500000000000001</v>
      </c>
      <c r="D78" s="1094" t="str">
        <f>VLOOKUP(B78,INSUMOS!$A$2:$D$3882,2,FALSE)</f>
        <v>OVEROL EN DRILL DOS PIEZAS, CAMISA Y PANTALÓN</v>
      </c>
      <c r="E78" s="1095"/>
      <c r="F78" s="1095"/>
      <c r="G78" s="730"/>
      <c r="H78" s="1073" t="str">
        <f>VLOOKUP(B78,INSUMOS!$A$2:$D$3882,3,FALSE)</f>
        <v>UN</v>
      </c>
      <c r="I78" s="1074">
        <v>20</v>
      </c>
      <c r="J78" s="1074"/>
      <c r="K78" s="1075">
        <f>VLOOKUP(B78,INSUMOS!$A$2:$D$3882,4,FALSE)</f>
        <v>44500</v>
      </c>
      <c r="L78" s="1076"/>
      <c r="M78" s="729"/>
      <c r="N78" s="1077">
        <f t="shared" si="4"/>
        <v>890000</v>
      </c>
      <c r="O78" s="1077"/>
      <c r="Q78" s="178"/>
    </row>
    <row r="79" spans="2:17" ht="14.25" customHeight="1">
      <c r="B79" s="147">
        <v>7839</v>
      </c>
      <c r="C79" s="1093">
        <f t="shared" si="5"/>
        <v>1.1600000000000001</v>
      </c>
      <c r="D79" s="1094" t="str">
        <f>VLOOKUP(B79,INSUMOS!$A$2:$D$3882,2,FALSE)</f>
        <v>OVEROL IMPERMEABLE INDUSTRIAL AMARILLO 2 PIEZAS CON CAPUCHA</v>
      </c>
      <c r="E79" s="1095"/>
      <c r="F79" s="1095"/>
      <c r="G79" s="730"/>
      <c r="H79" s="1073" t="str">
        <f>VLOOKUP(B79,INSUMOS!$A$2:$D$3882,3,FALSE)</f>
        <v>UN</v>
      </c>
      <c r="I79" s="1074">
        <v>20</v>
      </c>
      <c r="J79" s="1074"/>
      <c r="K79" s="1075">
        <f>VLOOKUP(B79,INSUMOS!$A$2:$D$3882,4,FALSE)</f>
        <v>49980</v>
      </c>
      <c r="L79" s="1076"/>
      <c r="M79" s="729"/>
      <c r="N79" s="1077">
        <f t="shared" si="4"/>
        <v>999600</v>
      </c>
      <c r="O79" s="1077"/>
      <c r="Q79" s="178"/>
    </row>
    <row r="80" spans="2:17" ht="14.25" customHeight="1">
      <c r="B80" s="147">
        <v>11449</v>
      </c>
      <c r="C80" s="1093">
        <f t="shared" si="5"/>
        <v>1.1700000000000002</v>
      </c>
      <c r="D80" s="1094" t="str">
        <f>VLOOKUP(B80,INSUMOS!$A$2:$D$3882,2,FALSE)</f>
        <v>CHALECO SENCILLO EN DRIL SIN LOGO DOS BOLSILLOS</v>
      </c>
      <c r="E80" s="1095"/>
      <c r="F80" s="1095"/>
      <c r="G80" s="730"/>
      <c r="H80" s="1073" t="str">
        <f>VLOOKUP(B80,INSUMOS!$A$2:$D$3882,3,FALSE)</f>
        <v>UN</v>
      </c>
      <c r="I80" s="1074">
        <v>10</v>
      </c>
      <c r="J80" s="1074"/>
      <c r="K80" s="1075">
        <f>VLOOKUP(B80,INSUMOS!$A$2:$D$3882,4,FALSE)</f>
        <v>34510</v>
      </c>
      <c r="L80" s="1076"/>
      <c r="M80" s="729"/>
      <c r="N80" s="1077">
        <f t="shared" ref="N80:N81" si="6">ROUND((I80*K80),0)</f>
        <v>345100</v>
      </c>
      <c r="O80" s="1077"/>
      <c r="Q80" s="178"/>
    </row>
    <row r="81" spans="2:17" ht="14.25" customHeight="1">
      <c r="B81" s="147">
        <v>11450</v>
      </c>
      <c r="C81" s="1093">
        <f t="shared" si="5"/>
        <v>1.1800000000000002</v>
      </c>
      <c r="D81" s="1094" t="str">
        <f>VLOOKUP(B81,INSUMOS!$A$2:$D$3882,2,FALSE)</f>
        <v>CHALECO REFLECTIVO EN TELA</v>
      </c>
      <c r="E81" s="1095"/>
      <c r="F81" s="1095"/>
      <c r="G81" s="730"/>
      <c r="H81" s="1073" t="str">
        <f>VLOOKUP(B81,INSUMOS!$A$2:$D$3882,3,FALSE)</f>
        <v>UN</v>
      </c>
      <c r="I81" s="1074">
        <v>25</v>
      </c>
      <c r="J81" s="1074"/>
      <c r="K81" s="1075">
        <f>VLOOKUP(B81,INSUMOS!$A$2:$D$3882,4,FALSE)</f>
        <v>12971</v>
      </c>
      <c r="L81" s="1076"/>
      <c r="M81" s="729"/>
      <c r="N81" s="1077">
        <f t="shared" si="6"/>
        <v>324275</v>
      </c>
      <c r="O81" s="1077"/>
      <c r="Q81" s="178"/>
    </row>
    <row r="82" spans="2:17" ht="14.25" customHeight="1">
      <c r="B82" s="147">
        <v>7846</v>
      </c>
      <c r="C82" s="1093">
        <f t="shared" si="5"/>
        <v>1.1900000000000002</v>
      </c>
      <c r="D82" s="1094" t="str">
        <f>VLOOKUP(B82,INSUMOS!$A$2:$D$3882,2,FALSE)</f>
        <v>GUANTE CARNAZA REFORZADO EN CARNAZA LARGO</v>
      </c>
      <c r="E82" s="1095"/>
      <c r="F82" s="1095"/>
      <c r="G82" s="730"/>
      <c r="H82" s="1073" t="str">
        <f>VLOOKUP(B82,INSUMOS!$A$2:$D$3882,3,FALSE)</f>
        <v>PAR</v>
      </c>
      <c r="I82" s="1074">
        <v>25</v>
      </c>
      <c r="J82" s="1074"/>
      <c r="K82" s="1075">
        <f>VLOOKUP(B82,INSUMOS!$A$2:$D$3882,4,FALSE)</f>
        <v>7735</v>
      </c>
      <c r="L82" s="1076"/>
      <c r="M82" s="729"/>
      <c r="N82" s="1077">
        <f t="shared" si="4"/>
        <v>193375</v>
      </c>
      <c r="O82" s="1077"/>
      <c r="Q82" s="178"/>
    </row>
    <row r="83" spans="2:17" ht="14.25" customHeight="1">
      <c r="B83" s="147">
        <v>7578</v>
      </c>
      <c r="C83" s="1093">
        <f t="shared" si="5"/>
        <v>1.2000000000000002</v>
      </c>
      <c r="D83" s="1094" t="str">
        <f>VLOOKUP(B83,INSUMOS!$A$2:$D$3882,2,FALSE)</f>
        <v>GUANTES DE VAQUETA</v>
      </c>
      <c r="E83" s="1095"/>
      <c r="F83" s="1095"/>
      <c r="G83" s="730"/>
      <c r="H83" s="1073" t="str">
        <f>VLOOKUP(B83,INSUMOS!$A$2:$D$3882,3,FALSE)</f>
        <v>UN</v>
      </c>
      <c r="I83" s="1074">
        <v>25</v>
      </c>
      <c r="J83" s="1074"/>
      <c r="K83" s="1075">
        <f>VLOOKUP(B83,INSUMOS!$A$2:$D$3882,4,FALSE)</f>
        <v>5831</v>
      </c>
      <c r="L83" s="1076"/>
      <c r="M83" s="729"/>
      <c r="N83" s="1077">
        <f t="shared" si="4"/>
        <v>145775</v>
      </c>
      <c r="O83" s="1077"/>
      <c r="Q83" s="178"/>
    </row>
    <row r="84" spans="2:17" ht="14.25" customHeight="1">
      <c r="B84" s="147">
        <v>9283</v>
      </c>
      <c r="C84" s="1093">
        <f t="shared" si="5"/>
        <v>1.2100000000000002</v>
      </c>
      <c r="D84" s="1094" t="str">
        <f>VLOOKUP(B84,INSUMOS!$A$2:$D$3882,2,FALSE)</f>
        <v>GUANTE CAUCHO NEGRO CORRUGADO CALIBRE 35</v>
      </c>
      <c r="E84" s="1095"/>
      <c r="F84" s="1095"/>
      <c r="G84" s="730"/>
      <c r="H84" s="1073" t="str">
        <f>VLOOKUP(B84,INSUMOS!$A$2:$D$3882,3,FALSE)</f>
        <v>PAR</v>
      </c>
      <c r="I84" s="1074">
        <v>10</v>
      </c>
      <c r="J84" s="1074"/>
      <c r="K84" s="1075">
        <f>VLOOKUP(B84,INSUMOS!$A$2:$D$3882,4,FALSE)</f>
        <v>4641</v>
      </c>
      <c r="L84" s="1076"/>
      <c r="M84" s="729"/>
      <c r="N84" s="1077">
        <f t="shared" si="4"/>
        <v>46410</v>
      </c>
      <c r="O84" s="1077"/>
      <c r="Q84" s="178"/>
    </row>
    <row r="85" spans="2:17" ht="14.25" customHeight="1">
      <c r="B85" s="147">
        <v>7844</v>
      </c>
      <c r="C85" s="1093">
        <f t="shared" si="5"/>
        <v>1.2200000000000002</v>
      </c>
      <c r="D85" s="1094" t="str">
        <f>VLOOKUP(B85,INSUMOS!$A$2:$D$3882,2,FALSE)</f>
        <v>GUANTE NITRILO 13" RESISTENTE CONTRA QUIMICOS COMBUSTIBLES SOLVENTES GRASAS</v>
      </c>
      <c r="E85" s="1095"/>
      <c r="F85" s="1095"/>
      <c r="G85" s="730"/>
      <c r="H85" s="1073" t="str">
        <f>VLOOKUP(B85,INSUMOS!$A$2:$D$3882,3,FALSE)</f>
        <v>PAR</v>
      </c>
      <c r="I85" s="1074">
        <v>20</v>
      </c>
      <c r="J85" s="1074"/>
      <c r="K85" s="1075">
        <f>VLOOKUP(B85,INSUMOS!$A$2:$D$3882,4,FALSE)</f>
        <v>7021</v>
      </c>
      <c r="L85" s="1076"/>
      <c r="M85" s="729"/>
      <c r="N85" s="1077">
        <f t="shared" ref="N85:N92" si="7">ROUND((I85*K85),0)</f>
        <v>140420</v>
      </c>
      <c r="O85" s="1077"/>
      <c r="Q85" s="178"/>
    </row>
    <row r="86" spans="2:17" ht="33" customHeight="1">
      <c r="B86" s="147">
        <v>12002</v>
      </c>
      <c r="C86" s="1093">
        <f t="shared" si="5"/>
        <v>1.2300000000000002</v>
      </c>
      <c r="D86" s="1094" t="str">
        <f>VLOOKUP(B86,INSUMOS!$A$2:$D$3882,2,FALSE)</f>
        <v>ALCOHOL ANTISÉPTICO (ALCOHOL AL 70%). (Según Apéndice Bioseguridad Covid 19)_ Exento de IVA de forma temporal</v>
      </c>
      <c r="E86" s="1095"/>
      <c r="F86" s="1095"/>
      <c r="G86" s="730"/>
      <c r="H86" s="1073" t="str">
        <f>VLOOKUP(B86,INSUMOS!$A$2:$D$3882,3,FALSE)</f>
        <v>GLN</v>
      </c>
      <c r="I86" s="1074">
        <v>3</v>
      </c>
      <c r="J86" s="1074"/>
      <c r="K86" s="1075">
        <f>VLOOKUP(B86,INSUMOS!$A$2:$D$3882,4,FALSE)</f>
        <v>20200</v>
      </c>
      <c r="L86" s="1076"/>
      <c r="M86" s="729"/>
      <c r="N86" s="1077">
        <f t="shared" si="7"/>
        <v>60600</v>
      </c>
      <c r="O86" s="1077"/>
      <c r="Q86" s="178"/>
    </row>
    <row r="87" spans="2:17" ht="33" customHeight="1">
      <c r="B87" s="147">
        <v>12003</v>
      </c>
      <c r="C87" s="1093">
        <f t="shared" si="5"/>
        <v>1.2400000000000002</v>
      </c>
      <c r="D87" s="1094" t="str">
        <f>VLOOKUP(B87,INSUMOS!$A$2:$D$3882,2,FALSE)</f>
        <v>TOALLAS DE PAPEL PARA MANOS. TIPO Z.  DOBLE HOJA. (PAQUETE 150 HOJAS)_(Según Apéndice Bioseguridad Covid 19)</v>
      </c>
      <c r="E87" s="1095"/>
      <c r="F87" s="1095"/>
      <c r="G87" s="730"/>
      <c r="H87" s="1073" t="str">
        <f>VLOOKUP(B87,INSUMOS!$A$2:$D$3882,3,FALSE)</f>
        <v>UN</v>
      </c>
      <c r="I87" s="1074">
        <v>5</v>
      </c>
      <c r="J87" s="1074"/>
      <c r="K87" s="1075">
        <f>VLOOKUP(B87,INSUMOS!$A$2:$D$3882,4,FALSE)</f>
        <v>5300</v>
      </c>
      <c r="L87" s="1076"/>
      <c r="M87" s="729"/>
      <c r="N87" s="1077">
        <f t="shared" si="7"/>
        <v>26500</v>
      </c>
      <c r="O87" s="1077"/>
      <c r="Q87" s="178"/>
    </row>
    <row r="88" spans="2:17" ht="24.75" customHeight="1">
      <c r="B88" s="147">
        <v>12004</v>
      </c>
      <c r="C88" s="1093">
        <f t="shared" si="5"/>
        <v>1.2500000000000002</v>
      </c>
      <c r="D88" s="1094" t="str">
        <f>VLOOKUP(B88,INSUMOS!$A$2:$D$3882,2,FALSE)</f>
        <v>DISPENSADOR PLÁSTICO DE TOALLAS TIPO Z_(Según Apéndice Bioseguridad Covid 19)</v>
      </c>
      <c r="E88" s="1095"/>
      <c r="F88" s="1095"/>
      <c r="G88" s="730"/>
      <c r="H88" s="1073" t="str">
        <f>VLOOKUP(B88,INSUMOS!$A$2:$D$3882,3,FALSE)</f>
        <v>UN</v>
      </c>
      <c r="I88" s="1074">
        <v>1</v>
      </c>
      <c r="J88" s="1074"/>
      <c r="K88" s="1075">
        <f>VLOOKUP(B88,INSUMOS!$A$2:$D$3882,4,FALSE)</f>
        <v>43650</v>
      </c>
      <c r="L88" s="1076"/>
      <c r="M88" s="729"/>
      <c r="N88" s="1077">
        <f t="shared" si="7"/>
        <v>43650</v>
      </c>
      <c r="O88" s="1077"/>
      <c r="Q88" s="178"/>
    </row>
    <row r="89" spans="2:17" ht="21" customHeight="1">
      <c r="B89" s="147">
        <v>12005</v>
      </c>
      <c r="C89" s="1093">
        <f t="shared" si="5"/>
        <v>1.2600000000000002</v>
      </c>
      <c r="D89" s="1094" t="str">
        <f>VLOOKUP(B89,INSUMOS!$A$2:$D$3882,2,FALSE)</f>
        <v>MESA PLÁSTICA DE 0.72m x 0.72m x 0.72m._(Según Apéndice Bioseguridad Covid 19)</v>
      </c>
      <c r="E89" s="1095"/>
      <c r="F89" s="1095"/>
      <c r="G89" s="730"/>
      <c r="H89" s="1073" t="str">
        <f>VLOOKUP(B89,INSUMOS!$A$2:$D$3882,3,FALSE)</f>
        <v>UN</v>
      </c>
      <c r="I89" s="1074">
        <v>1</v>
      </c>
      <c r="J89" s="1074"/>
      <c r="K89" s="1075">
        <f>VLOOKUP(B89,INSUMOS!$A$2:$D$3882,4,FALSE)</f>
        <v>82950</v>
      </c>
      <c r="L89" s="1076"/>
      <c r="M89" s="729"/>
      <c r="N89" s="1077">
        <f t="shared" si="7"/>
        <v>82950</v>
      </c>
      <c r="O89" s="1077"/>
      <c r="Q89" s="178"/>
    </row>
    <row r="90" spans="2:17" ht="33" customHeight="1">
      <c r="B90" s="147">
        <v>12006</v>
      </c>
      <c r="C90" s="1093">
        <f t="shared" si="5"/>
        <v>1.2700000000000002</v>
      </c>
      <c r="D90" s="1094" t="str">
        <f>VLOOKUP(B90,INSUMOS!$A$2:$D$3882,2,FALSE)</f>
        <v>TERMOMETRO INFRARROJO PARA USO EN HUMANOS, LIBRE DE CONTACTO, IMPERMEABLE. (Según Apéndice Bioseguridad Covid 19)_ Exento de IVA de forma temporal</v>
      </c>
      <c r="E90" s="1095"/>
      <c r="F90" s="1095"/>
      <c r="G90" s="730"/>
      <c r="H90" s="1073" t="str">
        <f>VLOOKUP(B90,INSUMOS!$A$2:$D$3882,3,FALSE)</f>
        <v>UN</v>
      </c>
      <c r="I90" s="1074">
        <v>1</v>
      </c>
      <c r="J90" s="1074"/>
      <c r="K90" s="1075">
        <f>VLOOKUP(B90,INSUMOS!$A$2:$D$3882,4,FALSE)</f>
        <v>110000</v>
      </c>
      <c r="L90" s="1076"/>
      <c r="M90" s="729"/>
      <c r="N90" s="1077">
        <f t="shared" si="7"/>
        <v>110000</v>
      </c>
      <c r="O90" s="1077"/>
      <c r="Q90" s="178"/>
    </row>
    <row r="91" spans="2:17" ht="33" customHeight="1">
      <c r="B91" s="147">
        <v>12010</v>
      </c>
      <c r="C91" s="1093">
        <f t="shared" si="5"/>
        <v>1.2800000000000002</v>
      </c>
      <c r="D91" s="1094" t="str">
        <f>VLOOKUP(B91,INSUMOS!$A$2:$D$3882,2,FALSE)</f>
        <v>JABÓN LIQUIDO PARA MANOS. (Según Apéndice Bioseguridad Covid 19)_ Exento de IVA de forma temporal</v>
      </c>
      <c r="E91" s="1095"/>
      <c r="F91" s="1095"/>
      <c r="G91" s="730"/>
      <c r="H91" s="1073" t="str">
        <f>VLOOKUP(B91,INSUMOS!$A$2:$D$3882,3,FALSE)</f>
        <v>GLN</v>
      </c>
      <c r="I91" s="1074">
        <v>3</v>
      </c>
      <c r="J91" s="1074"/>
      <c r="K91" s="1075">
        <f>VLOOKUP(B91,INSUMOS!$A$2:$D$3882,4,FALSE)</f>
        <v>20500</v>
      </c>
      <c r="L91" s="1076"/>
      <c r="M91" s="729"/>
      <c r="N91" s="1077">
        <f t="shared" si="7"/>
        <v>61500</v>
      </c>
      <c r="O91" s="1077"/>
      <c r="Q91" s="178"/>
    </row>
    <row r="92" spans="2:17" ht="36.75" customHeight="1">
      <c r="B92" s="147">
        <v>12015</v>
      </c>
      <c r="C92" s="1093">
        <f t="shared" si="5"/>
        <v>1.2900000000000003</v>
      </c>
      <c r="D92" s="1094" t="str">
        <f>VLOOKUP(B92,INSUMOS!$A$2:$D$3882,2,FALSE)</f>
        <v>GEL ANTIBACTERIAL Antiséptico para manos sin enjuague, a base de glicerina, alcohol antiséptico al 70%, contenido máx. de agua 30%.(Según Apéndice Bioseguridad Covid 19)_ Exento IVA de forma temporal</v>
      </c>
      <c r="E92" s="1095"/>
      <c r="F92" s="1095"/>
      <c r="G92" s="730"/>
      <c r="H92" s="1073" t="str">
        <f>VLOOKUP(B92,INSUMOS!$A$2:$D$3882,3,FALSE)</f>
        <v>LT</v>
      </c>
      <c r="I92" s="1074">
        <v>3</v>
      </c>
      <c r="J92" s="1074"/>
      <c r="K92" s="1075">
        <f>VLOOKUP(B92,INSUMOS!$A$2:$D$3882,4,FALSE)</f>
        <v>9368</v>
      </c>
      <c r="L92" s="1076"/>
      <c r="M92" s="729"/>
      <c r="N92" s="1077">
        <f t="shared" si="7"/>
        <v>28104</v>
      </c>
      <c r="O92" s="1077"/>
      <c r="Q92" s="178"/>
    </row>
    <row r="93" spans="2:17" ht="14.25" customHeight="1">
      <c r="B93" s="147">
        <v>12025</v>
      </c>
      <c r="C93" s="1093">
        <f t="shared" si="5"/>
        <v>1.3000000000000003</v>
      </c>
      <c r="D93" s="1094" t="str">
        <f>VLOOKUP(B93,INSUMOS!$A$2:$D$3882,2,FALSE)</f>
        <v>MONOGAFAS CON VENTILACIÓN DIRECTA</v>
      </c>
      <c r="E93" s="1095"/>
      <c r="F93" s="1095"/>
      <c r="G93" s="730"/>
      <c r="H93" s="1073" t="str">
        <f>VLOOKUP(B93,INSUMOS!$A$2:$D$3882,3,FALSE)</f>
        <v>PAR</v>
      </c>
      <c r="I93" s="1074">
        <v>20</v>
      </c>
      <c r="J93" s="1074"/>
      <c r="K93" s="1075">
        <f>VLOOKUP(B93,INSUMOS!$A$2:$D$3882,4,FALSE)</f>
        <v>9300</v>
      </c>
      <c r="L93" s="1076"/>
      <c r="M93" s="729"/>
      <c r="N93" s="1077">
        <f t="shared" ref="N93:N95" si="8">ROUND((I93*K93),0)</f>
        <v>186000</v>
      </c>
      <c r="O93" s="1077"/>
      <c r="Q93" s="178"/>
    </row>
    <row r="94" spans="2:17" ht="25.5" customHeight="1">
      <c r="B94" s="147">
        <v>12031</v>
      </c>
      <c r="C94" s="1093">
        <f t="shared" si="5"/>
        <v>1.3100000000000003</v>
      </c>
      <c r="D94" s="1094" t="str">
        <f>VLOOKUP(B94,INSUMOS!$A$2:$D$3882,2,FALSE)</f>
        <v>TAPABOCAS N95 SIN FILTRO. (Según Apéndice Bioseguridad Covid 19)_ Exento de IVA de forma temporal</v>
      </c>
      <c r="E94" s="1095"/>
      <c r="F94" s="1095"/>
      <c r="G94" s="730"/>
      <c r="H94" s="1073" t="str">
        <f>VLOOKUP(B94,INSUMOS!$A$2:$D$3882,3,FALSE)</f>
        <v>UN</v>
      </c>
      <c r="I94" s="1074">
        <v>30</v>
      </c>
      <c r="J94" s="1074"/>
      <c r="K94" s="1075">
        <f>VLOOKUP(B94,INSUMOS!$A$2:$D$3882,4,FALSE)</f>
        <v>2800</v>
      </c>
      <c r="L94" s="1076"/>
      <c r="M94" s="729"/>
      <c r="N94" s="1077">
        <f t="shared" si="8"/>
        <v>84000</v>
      </c>
      <c r="O94" s="1077"/>
      <c r="Q94" s="178"/>
    </row>
    <row r="95" spans="2:17" ht="27.75" customHeight="1">
      <c r="B95" s="147">
        <v>12039</v>
      </c>
      <c r="C95" s="1093">
        <f t="shared" si="5"/>
        <v>1.3200000000000003</v>
      </c>
      <c r="D95" s="1094" t="str">
        <f>VLOOKUP(B95,INSUMOS!$A$2:$D$3882,2,FALSE)</f>
        <v>TAPABOCAS DESECHABLE. (Según Apéndice Bioseguridad Covid 19)_ Exento de IVA de forma temporal</v>
      </c>
      <c r="E95" s="1095"/>
      <c r="F95" s="1095"/>
      <c r="G95" s="730"/>
      <c r="H95" s="1073" t="str">
        <f>VLOOKUP(B95,INSUMOS!$A$2:$D$3882,3,FALSE)</f>
        <v>UN</v>
      </c>
      <c r="I95" s="1074">
        <v>15</v>
      </c>
      <c r="J95" s="1074"/>
      <c r="K95" s="1075">
        <f>VLOOKUP(B95,INSUMOS!$A$2:$D$3882,4,FALSE)</f>
        <v>300</v>
      </c>
      <c r="L95" s="1076"/>
      <c r="M95" s="729"/>
      <c r="N95" s="1077">
        <f t="shared" si="8"/>
        <v>4500</v>
      </c>
      <c r="O95" s="1077"/>
      <c r="Q95" s="178"/>
    </row>
    <row r="96" spans="2:17">
      <c r="C96" s="1096"/>
      <c r="D96" s="1097" t="s">
        <v>3952</v>
      </c>
      <c r="E96" s="1098"/>
      <c r="F96" s="1099"/>
      <c r="G96" s="491"/>
      <c r="H96" s="1100"/>
      <c r="I96" s="1101"/>
      <c r="J96" s="490"/>
      <c r="K96" s="1102"/>
      <c r="L96" s="1103"/>
      <c r="M96" s="759"/>
      <c r="N96" s="1104"/>
      <c r="O96" s="760"/>
      <c r="Q96" s="178"/>
    </row>
    <row r="97" spans="2:17" ht="14.25" customHeight="1">
      <c r="B97" s="147">
        <v>7904</v>
      </c>
      <c r="C97" s="1093">
        <f>C95+0.01</f>
        <v>1.3300000000000003</v>
      </c>
      <c r="D97" s="1094" t="str">
        <f>VLOOKUP(B97,INSUMOS!$A$2:$D$3882,2,FALSE)</f>
        <v>EXÁMEN MÉDICO OCUPACIONAL DE INGRESO O RETIRO</v>
      </c>
      <c r="E97" s="1095"/>
      <c r="F97" s="1095"/>
      <c r="G97" s="730"/>
      <c r="H97" s="1073" t="str">
        <f>VLOOKUP(B97,INSUMOS!$A$2:$D$3882,3,FALSE)</f>
        <v>UN</v>
      </c>
      <c r="I97" s="1087">
        <v>30</v>
      </c>
      <c r="J97" s="761"/>
      <c r="K97" s="1075">
        <f>VLOOKUP(B97,INSUMOS!$A$2:$D$3882,4,FALSE)</f>
        <v>28000</v>
      </c>
      <c r="L97" s="1076"/>
      <c r="M97" s="729"/>
      <c r="N97" s="1105">
        <f>ROUND((I97*K97),0)</f>
        <v>840000</v>
      </c>
      <c r="O97" s="762"/>
      <c r="Q97" s="178"/>
    </row>
    <row r="98" spans="2:17" ht="14.25" customHeight="1">
      <c r="B98" s="147">
        <v>7906</v>
      </c>
      <c r="C98" s="1093">
        <f>C97+0.01</f>
        <v>1.3400000000000003</v>
      </c>
      <c r="D98" s="1094" t="str">
        <f>VLOOKUP(B98,INSUMOS!$A$2:$D$3882,2,FALSE)</f>
        <v>EXAMEN DE AUDIOMETRÍA DE INGRESO O EGRESO</v>
      </c>
      <c r="E98" s="1095"/>
      <c r="F98" s="1095"/>
      <c r="G98" s="730"/>
      <c r="H98" s="1073" t="str">
        <f>VLOOKUP(B98,INSUMOS!$A$2:$D$3882,3,FALSE)</f>
        <v>UN</v>
      </c>
      <c r="I98" s="1087">
        <v>30</v>
      </c>
      <c r="J98" s="761"/>
      <c r="K98" s="1075">
        <f>VLOOKUP(B98,INSUMOS!$A$2:$D$3882,4,FALSE)</f>
        <v>15500</v>
      </c>
      <c r="L98" s="1076"/>
      <c r="M98" s="729"/>
      <c r="N98" s="1105">
        <f t="shared" ref="N98:N100" si="9">ROUND((I98*K98),0)</f>
        <v>465000</v>
      </c>
      <c r="O98" s="762"/>
      <c r="Q98" s="178"/>
    </row>
    <row r="99" spans="2:17" ht="14.25" customHeight="1">
      <c r="B99" s="147">
        <v>7908</v>
      </c>
      <c r="C99" s="1093">
        <f>C98+0.01</f>
        <v>1.3500000000000003</v>
      </c>
      <c r="D99" s="1094" t="str">
        <f>VLOOKUP(B99,INSUMOS!$A$2:$D$3882,2,FALSE)</f>
        <v>EXAMEN DE OPTOMETRÍA DE INGRESO O EGRESO</v>
      </c>
      <c r="E99" s="1095"/>
      <c r="F99" s="1095"/>
      <c r="G99" s="730"/>
      <c r="H99" s="1073" t="str">
        <f>VLOOKUP(B99,INSUMOS!$A$2:$D$3882,3,FALSE)</f>
        <v>UN</v>
      </c>
      <c r="I99" s="1074">
        <v>30</v>
      </c>
      <c r="J99" s="1074"/>
      <c r="K99" s="1075">
        <f>VLOOKUP(B99,INSUMOS!$A$2:$D$3882,4,FALSE)</f>
        <v>20000</v>
      </c>
      <c r="L99" s="1076"/>
      <c r="M99" s="729"/>
      <c r="N99" s="1077">
        <f t="shared" si="9"/>
        <v>600000</v>
      </c>
      <c r="O99" s="1077"/>
      <c r="Q99" s="178"/>
    </row>
    <row r="100" spans="2:17" ht="14.25" customHeight="1">
      <c r="B100" s="147">
        <v>7910</v>
      </c>
      <c r="C100" s="1093">
        <f>C99+0.01</f>
        <v>1.3600000000000003</v>
      </c>
      <c r="D100" s="1094" t="str">
        <f>VLOOKUP(B100,INSUMOS!$A$2:$D$3882,2,FALSE)</f>
        <v>EXAMEN DE ESPIROMETRÍA DE INGRESO O EGRESO</v>
      </c>
      <c r="E100" s="1095"/>
      <c r="F100" s="1095"/>
      <c r="G100" s="730"/>
      <c r="H100" s="1073" t="str">
        <f>VLOOKUP(B100,INSUMOS!$A$2:$D$3882,3,FALSE)</f>
        <v>UN</v>
      </c>
      <c r="I100" s="1074">
        <v>30</v>
      </c>
      <c r="J100" s="1074"/>
      <c r="K100" s="1075">
        <f>VLOOKUP(B100,INSUMOS!$A$2:$D$3882,4,FALSE)</f>
        <v>17500</v>
      </c>
      <c r="L100" s="1076"/>
      <c r="M100" s="729"/>
      <c r="N100" s="1077">
        <f t="shared" si="9"/>
        <v>525000</v>
      </c>
      <c r="O100" s="1077"/>
      <c r="Q100" s="178"/>
    </row>
    <row r="101" spans="2:17" ht="15" customHeight="1">
      <c r="D101" s="162"/>
      <c r="E101" s="162"/>
      <c r="F101" s="162"/>
      <c r="G101" s="162"/>
      <c r="H101" s="1106" t="s">
        <v>3953</v>
      </c>
      <c r="I101" s="1107"/>
      <c r="J101" s="1107"/>
      <c r="K101" s="1107"/>
      <c r="L101" s="1107"/>
      <c r="M101" s="750"/>
      <c r="N101" s="1108">
        <f>SUM(N64:O100)</f>
        <v>11463368</v>
      </c>
      <c r="O101" s="758"/>
    </row>
    <row r="102" spans="2:17">
      <c r="D102" s="162"/>
      <c r="E102" s="162"/>
      <c r="F102" s="162"/>
      <c r="G102" s="162"/>
      <c r="H102" s="751"/>
      <c r="I102" s="751"/>
      <c r="J102" s="751"/>
      <c r="K102" s="751"/>
      <c r="L102" s="751"/>
      <c r="M102" s="751"/>
      <c r="N102" s="752"/>
      <c r="O102" s="752"/>
    </row>
    <row r="103" spans="2:17" ht="24" hidden="1" customHeight="1">
      <c r="C103" s="1109" t="s">
        <v>3954</v>
      </c>
      <c r="D103" s="1109"/>
      <c r="E103" s="1109"/>
      <c r="F103" s="1109"/>
      <c r="G103" s="1109"/>
      <c r="H103" s="1109"/>
      <c r="I103" s="1109"/>
      <c r="J103" s="1109"/>
      <c r="K103" s="1109"/>
      <c r="L103" s="1109"/>
      <c r="M103" s="1109"/>
      <c r="N103" s="1109"/>
      <c r="O103" s="1109"/>
    </row>
    <row r="104" spans="2:17" hidden="1"/>
    <row r="105" spans="2:17">
      <c r="C105" s="1082" t="s">
        <v>3955</v>
      </c>
      <c r="D105" s="1082"/>
      <c r="E105" s="1082"/>
      <c r="F105" s="1082"/>
      <c r="G105" s="1082"/>
      <c r="H105" s="1082"/>
      <c r="I105" s="1082"/>
      <c r="J105" s="1082"/>
      <c r="K105" s="1082"/>
      <c r="L105" s="1082"/>
      <c r="M105" s="1082"/>
      <c r="N105" s="1082"/>
      <c r="O105" s="1082"/>
    </row>
    <row r="106" spans="2:17">
      <c r="C106" s="1090" t="s">
        <v>3904</v>
      </c>
      <c r="D106" s="1090"/>
      <c r="E106" s="1090"/>
      <c r="F106" s="1090"/>
      <c r="G106" s="1045" t="s">
        <v>3919</v>
      </c>
      <c r="H106" s="1045" t="s">
        <v>3905</v>
      </c>
      <c r="I106" s="1090" t="s">
        <v>63</v>
      </c>
      <c r="J106" s="1090"/>
      <c r="K106" s="1091" t="s">
        <v>3920</v>
      </c>
      <c r="L106" s="1091"/>
      <c r="M106" s="1091"/>
      <c r="N106" s="1092" t="s">
        <v>65</v>
      </c>
      <c r="O106" s="1092"/>
    </row>
    <row r="107" spans="2:17">
      <c r="C107" s="1051" t="s">
        <v>3956</v>
      </c>
      <c r="D107" s="1082" t="s">
        <v>3957</v>
      </c>
      <c r="E107" s="1082"/>
      <c r="F107" s="1082"/>
      <c r="G107" s="1082"/>
      <c r="H107" s="1082"/>
      <c r="I107" s="1082"/>
      <c r="J107" s="1082"/>
      <c r="K107" s="1082"/>
      <c r="L107" s="1082"/>
      <c r="M107" s="1082"/>
      <c r="N107" s="1082"/>
      <c r="O107" s="1082"/>
    </row>
    <row r="108" spans="2:17">
      <c r="B108" s="147">
        <v>7554</v>
      </c>
      <c r="C108" s="1083">
        <v>1.1000000000000001</v>
      </c>
      <c r="D108" s="1110" t="s">
        <v>3958</v>
      </c>
      <c r="E108" s="732"/>
      <c r="F108" s="733"/>
      <c r="G108" s="1080" t="str">
        <f>VLOOKUP(B108,INSUMOS!$A$2:$D$3882,2,FALSE)</f>
        <v>SEÑALIZACION TUBULAR COLOMBINA PLASTICA</v>
      </c>
      <c r="H108" s="1073" t="str">
        <f>VLOOKUP(B108,INSUMOS!$A$2:$D$3882,3,FALSE)</f>
        <v>UN</v>
      </c>
      <c r="I108" s="1074">
        <v>9</v>
      </c>
      <c r="J108" s="1074"/>
      <c r="K108" s="1075">
        <f>VLOOKUP(B108,INSUMOS!$A$2:$D$3882,4,FALSE)</f>
        <v>43962</v>
      </c>
      <c r="L108" s="1076"/>
      <c r="M108" s="729"/>
      <c r="N108" s="1077">
        <f>ROUND((I108*K108),0)</f>
        <v>395658</v>
      </c>
      <c r="O108" s="1077"/>
      <c r="Q108" s="178"/>
    </row>
    <row r="109" spans="2:17" ht="27.75" customHeight="1">
      <c r="B109" s="147">
        <v>7850</v>
      </c>
      <c r="C109" s="731"/>
      <c r="D109" s="734"/>
      <c r="E109" s="735"/>
      <c r="F109" s="736"/>
      <c r="G109" s="1080" t="str">
        <f>VLOOKUP(B109,INSUMOS!$A$2:$D$3882,2,FALSE)</f>
        <v>CINTA PARA SEÑALIZACION DE 500MT X 4" PELIGRO CALIBRE 3.5</v>
      </c>
      <c r="H109" s="1073" t="str">
        <f>VLOOKUP(B109,INSUMOS!$A$2:$D$3882,3,FALSE)</f>
        <v>ROLLO</v>
      </c>
      <c r="I109" s="1074">
        <v>1</v>
      </c>
      <c r="J109" s="1074"/>
      <c r="K109" s="1075">
        <f>VLOOKUP(B109,INSUMOS!$A$2:$D$3882,4,FALSE)</f>
        <v>24285</v>
      </c>
      <c r="L109" s="1076"/>
      <c r="M109" s="729"/>
      <c r="N109" s="1077">
        <f>ROUND((I109*K109),0)</f>
        <v>24285</v>
      </c>
      <c r="O109" s="1077"/>
      <c r="Q109" s="178"/>
    </row>
    <row r="110" spans="2:17" ht="27.75" customHeight="1">
      <c r="B110" s="147">
        <v>9985</v>
      </c>
      <c r="C110" s="1083">
        <v>1.2</v>
      </c>
      <c r="D110" s="1111" t="s">
        <v>3959</v>
      </c>
      <c r="E110" s="753"/>
      <c r="F110" s="754"/>
      <c r="G110" s="1080" t="str">
        <f>VLOOKUP(B110,INSUMOS!$A$2:$D$3882,2,FALSE)</f>
        <v>SEÑAL EN POLIESTIRENO (30cm x 20cm) FOTOLUMINISCENTE - NORMA NTC - ISO</v>
      </c>
      <c r="H110" s="1073" t="str">
        <f>VLOOKUP(B110,INSUMOS!$A$2:$D$3882,3,FALSE)</f>
        <v>UN</v>
      </c>
      <c r="I110" s="1074">
        <v>6</v>
      </c>
      <c r="J110" s="1074"/>
      <c r="K110" s="1075">
        <f>VLOOKUP(B110,INSUMOS!$A$2:$D$3882,4,FALSE)</f>
        <v>68425</v>
      </c>
      <c r="L110" s="1076"/>
      <c r="M110" s="729"/>
      <c r="N110" s="1077">
        <f>ROUND((I110*K110),0)</f>
        <v>410550</v>
      </c>
      <c r="O110" s="1077"/>
      <c r="Q110" s="178"/>
    </row>
    <row r="111" spans="2:17" ht="28.5" customHeight="1">
      <c r="B111" s="147">
        <v>9986</v>
      </c>
      <c r="C111" s="731"/>
      <c r="D111" s="755"/>
      <c r="E111" s="756"/>
      <c r="F111" s="757"/>
      <c r="G111" s="1080" t="str">
        <f>VLOOKUP(B111,INSUMOS!$A$2:$D$3882,2,FALSE)</f>
        <v>SEÑAL EN POLIESTRIENO (30cm x 45cm) REFLECTIVO GRADO INGENIERÍA - NORMA ISO</v>
      </c>
      <c r="H111" s="1073" t="str">
        <f>VLOOKUP(B111,INSUMOS!$A$2:$D$3882,3,FALSE)</f>
        <v>UN</v>
      </c>
      <c r="I111" s="1074">
        <v>6</v>
      </c>
      <c r="J111" s="1074"/>
      <c r="K111" s="1075">
        <f>VLOOKUP(B111,INSUMOS!$A$2:$D$3882,4,FALSE)</f>
        <v>78838</v>
      </c>
      <c r="L111" s="1076"/>
      <c r="M111" s="729"/>
      <c r="N111" s="1077">
        <f>ROUND((I111*K111),0)</f>
        <v>473028</v>
      </c>
      <c r="O111" s="1077"/>
      <c r="Q111" s="178"/>
    </row>
    <row r="112" spans="2:17">
      <c r="D112" s="162"/>
      <c r="E112" s="162"/>
      <c r="F112" s="162"/>
      <c r="G112" s="162"/>
      <c r="H112" s="1078" t="s">
        <v>3960</v>
      </c>
      <c r="I112" s="1078"/>
      <c r="J112" s="1078"/>
      <c r="K112" s="1078"/>
      <c r="L112" s="1078"/>
      <c r="M112" s="1078"/>
      <c r="N112" s="1088">
        <f>SUM(N108:O111)</f>
        <v>1303521</v>
      </c>
      <c r="O112" s="1088"/>
    </row>
    <row r="113" spans="3:16">
      <c r="D113" s="162"/>
      <c r="E113" s="162"/>
      <c r="F113" s="162"/>
      <c r="G113" s="162"/>
      <c r="H113" s="402"/>
      <c r="I113" s="402"/>
      <c r="J113" s="402"/>
      <c r="K113" s="402"/>
      <c r="L113" s="402"/>
      <c r="M113" s="402"/>
      <c r="N113" s="403"/>
      <c r="O113" s="403"/>
    </row>
    <row r="114" spans="3:16">
      <c r="D114" s="162"/>
      <c r="E114" s="162"/>
      <c r="F114" s="162"/>
      <c r="G114" s="162"/>
      <c r="H114" s="751"/>
      <c r="I114" s="751"/>
      <c r="J114" s="751"/>
      <c r="K114" s="751"/>
      <c r="L114" s="751"/>
      <c r="M114" s="751"/>
      <c r="N114" s="752"/>
      <c r="O114" s="752"/>
    </row>
    <row r="115" spans="3:16">
      <c r="C115" s="1078" t="s">
        <v>3961</v>
      </c>
      <c r="D115" s="1078"/>
      <c r="E115" s="1078"/>
      <c r="F115" s="1078"/>
      <c r="G115" s="1078"/>
      <c r="H115" s="1078"/>
      <c r="I115" s="1078"/>
      <c r="J115" s="1078"/>
      <c r="K115" s="1078"/>
      <c r="L115" s="1078"/>
      <c r="M115" s="1078"/>
      <c r="N115" s="1112">
        <f>O18+N25+N59+N101+N112</f>
        <v>28370992</v>
      </c>
      <c r="O115" s="1112"/>
    </row>
    <row r="116" spans="3:16" ht="15">
      <c r="C116" s="1106" t="s">
        <v>3962</v>
      </c>
      <c r="D116" s="1107"/>
      <c r="E116" s="1107"/>
      <c r="F116" s="1107"/>
      <c r="G116" s="1107"/>
      <c r="H116" s="1107"/>
      <c r="I116" s="1107"/>
      <c r="J116" s="1107"/>
      <c r="K116" s="1107"/>
      <c r="L116" s="750"/>
      <c r="M116" s="1113">
        <f>'AIU PGA Y SST'!L38</f>
        <v>0.20732211972002951</v>
      </c>
      <c r="N116" s="1112">
        <f>ROUND((N115*M116),0)</f>
        <v>5881934</v>
      </c>
      <c r="O116" s="1112"/>
    </row>
    <row r="117" spans="3:16">
      <c r="C117" s="1078" t="s">
        <v>3963</v>
      </c>
      <c r="D117" s="1078"/>
      <c r="E117" s="1078"/>
      <c r="F117" s="1078"/>
      <c r="G117" s="1078"/>
      <c r="H117" s="1078"/>
      <c r="I117" s="1078"/>
      <c r="J117" s="1078"/>
      <c r="K117" s="1078"/>
      <c r="L117" s="1078"/>
      <c r="M117" s="1078"/>
      <c r="N117" s="1112">
        <f>ROUND(N115+N116,0)</f>
        <v>34252926</v>
      </c>
      <c r="O117" s="1112"/>
    </row>
    <row r="119" spans="3:16" ht="15" customHeight="1">
      <c r="C119" s="737" t="s">
        <v>3964</v>
      </c>
      <c r="D119" s="737"/>
      <c r="E119" s="737"/>
      <c r="F119" s="737"/>
      <c r="G119" s="737"/>
      <c r="H119" s="737"/>
      <c r="I119" s="737"/>
      <c r="J119" s="737"/>
      <c r="K119" s="737"/>
      <c r="L119" s="737"/>
      <c r="M119" s="737"/>
      <c r="N119" s="737"/>
      <c r="O119" s="737"/>
    </row>
    <row r="120" spans="3:16">
      <c r="C120" s="737"/>
      <c r="D120" s="737"/>
      <c r="E120" s="737"/>
      <c r="F120" s="737"/>
      <c r="G120" s="737"/>
      <c r="H120" s="737"/>
      <c r="I120" s="737"/>
      <c r="J120" s="737"/>
      <c r="K120" s="737"/>
      <c r="L120" s="737"/>
      <c r="M120" s="737"/>
      <c r="N120" s="737"/>
      <c r="O120" s="737"/>
    </row>
    <row r="121" spans="3:16">
      <c r="O121" s="324">
        <f>N117/'D. ENTRADA obra'!D16</f>
        <v>9.2783257009077399E-2</v>
      </c>
      <c r="P121" s="300">
        <f>O121*100</f>
        <v>9.2783257009077396</v>
      </c>
    </row>
    <row r="122" spans="3:16">
      <c r="O122" s="147"/>
    </row>
    <row r="123" spans="3:16">
      <c r="O123" s="147"/>
    </row>
    <row r="124" spans="3:16">
      <c r="O124" s="147"/>
    </row>
    <row r="125" spans="3:16">
      <c r="O125" s="147"/>
    </row>
    <row r="126" spans="3:16">
      <c r="O126" s="147"/>
    </row>
    <row r="127" spans="3:16">
      <c r="O127" s="147"/>
    </row>
    <row r="128" spans="3:16">
      <c r="O128" s="147"/>
    </row>
    <row r="129" spans="15:15">
      <c r="O129" s="147"/>
    </row>
  </sheetData>
  <mergeCells count="310">
    <mergeCell ref="C8:O8"/>
    <mergeCell ref="C9:O9"/>
    <mergeCell ref="K11:M11"/>
    <mergeCell ref="C12:O12"/>
    <mergeCell ref="C13:G13"/>
    <mergeCell ref="D14:G14"/>
    <mergeCell ref="C2:L2"/>
    <mergeCell ref="C3:L3"/>
    <mergeCell ref="C4:L4"/>
    <mergeCell ref="C5:L5"/>
    <mergeCell ref="C6:E6"/>
    <mergeCell ref="F6:O6"/>
    <mergeCell ref="D15:G15"/>
    <mergeCell ref="D16:G16"/>
    <mergeCell ref="D17:G17"/>
    <mergeCell ref="H18:N18"/>
    <mergeCell ref="C20:O20"/>
    <mergeCell ref="C21:F21"/>
    <mergeCell ref="I21:J21"/>
    <mergeCell ref="K21:M21"/>
    <mergeCell ref="N21:O21"/>
    <mergeCell ref="D22:O22"/>
    <mergeCell ref="D23:F23"/>
    <mergeCell ref="I23:J23"/>
    <mergeCell ref="K23:M23"/>
    <mergeCell ref="N23:O23"/>
    <mergeCell ref="D24:F24"/>
    <mergeCell ref="I24:J24"/>
    <mergeCell ref="K24:M24"/>
    <mergeCell ref="N24:O24"/>
    <mergeCell ref="D29:O29"/>
    <mergeCell ref="D30:F30"/>
    <mergeCell ref="I30:J30"/>
    <mergeCell ref="K30:M30"/>
    <mergeCell ref="N30:O30"/>
    <mergeCell ref="C31:G31"/>
    <mergeCell ref="H31:M31"/>
    <mergeCell ref="N31:O31"/>
    <mergeCell ref="C25:G25"/>
    <mergeCell ref="H25:M25"/>
    <mergeCell ref="N25:O25"/>
    <mergeCell ref="C26:O26"/>
    <mergeCell ref="C27:O27"/>
    <mergeCell ref="C28:F28"/>
    <mergeCell ref="I28:J28"/>
    <mergeCell ref="K28:M28"/>
    <mergeCell ref="N28:O28"/>
    <mergeCell ref="I36:J36"/>
    <mergeCell ref="K36:M36"/>
    <mergeCell ref="N36:O36"/>
    <mergeCell ref="H37:M37"/>
    <mergeCell ref="N37:O37"/>
    <mergeCell ref="D39:O39"/>
    <mergeCell ref="C32:O32"/>
    <mergeCell ref="D33:O33"/>
    <mergeCell ref="C34:C36"/>
    <mergeCell ref="D34:F36"/>
    <mergeCell ref="I34:J34"/>
    <mergeCell ref="K34:M34"/>
    <mergeCell ref="N34:O34"/>
    <mergeCell ref="I35:J35"/>
    <mergeCell ref="K35:M35"/>
    <mergeCell ref="N35:O35"/>
    <mergeCell ref="D40:F40"/>
    <mergeCell ref="I40:J40"/>
    <mergeCell ref="K40:M40"/>
    <mergeCell ref="N40:O40"/>
    <mergeCell ref="D41:F46"/>
    <mergeCell ref="I41:J41"/>
    <mergeCell ref="K41:M41"/>
    <mergeCell ref="N41:O41"/>
    <mergeCell ref="I42:J42"/>
    <mergeCell ref="I43:J43"/>
    <mergeCell ref="K43:M43"/>
    <mergeCell ref="N43:O43"/>
    <mergeCell ref="I44:J44"/>
    <mergeCell ref="K44:M44"/>
    <mergeCell ref="N44:O44"/>
    <mergeCell ref="C47:G47"/>
    <mergeCell ref="H47:M47"/>
    <mergeCell ref="N47:O47"/>
    <mergeCell ref="I46:J46"/>
    <mergeCell ref="K46:M46"/>
    <mergeCell ref="N46:O46"/>
    <mergeCell ref="C41:C46"/>
    <mergeCell ref="K42:M42"/>
    <mergeCell ref="N42:O42"/>
    <mergeCell ref="I45:J45"/>
    <mergeCell ref="K45:M45"/>
    <mergeCell ref="N45:O45"/>
    <mergeCell ref="H52:M52"/>
    <mergeCell ref="N52:O52"/>
    <mergeCell ref="D54:O54"/>
    <mergeCell ref="C48:O48"/>
    <mergeCell ref="D49:O49"/>
    <mergeCell ref="D50:F51"/>
    <mergeCell ref="I50:J50"/>
    <mergeCell ref="K50:M50"/>
    <mergeCell ref="N50:O50"/>
    <mergeCell ref="I51:J51"/>
    <mergeCell ref="K51:M51"/>
    <mergeCell ref="N51:O51"/>
    <mergeCell ref="D55:F57"/>
    <mergeCell ref="I55:J55"/>
    <mergeCell ref="K55:M55"/>
    <mergeCell ref="N55:O55"/>
    <mergeCell ref="I56:J56"/>
    <mergeCell ref="K56:M56"/>
    <mergeCell ref="N56:O56"/>
    <mergeCell ref="I57:J57"/>
    <mergeCell ref="K57:M57"/>
    <mergeCell ref="N57:O57"/>
    <mergeCell ref="C61:O61"/>
    <mergeCell ref="C62:G62"/>
    <mergeCell ref="I62:J62"/>
    <mergeCell ref="K62:M62"/>
    <mergeCell ref="N62:O62"/>
    <mergeCell ref="D63:O63"/>
    <mergeCell ref="H58:M58"/>
    <mergeCell ref="N58:O58"/>
    <mergeCell ref="H59:M59"/>
    <mergeCell ref="N59:O59"/>
    <mergeCell ref="H60:M60"/>
    <mergeCell ref="N60:O60"/>
    <mergeCell ref="D66:G66"/>
    <mergeCell ref="I66:J66"/>
    <mergeCell ref="K66:M66"/>
    <mergeCell ref="N66:O66"/>
    <mergeCell ref="D67:G67"/>
    <mergeCell ref="I67:J67"/>
    <mergeCell ref="K67:M67"/>
    <mergeCell ref="N67:O67"/>
    <mergeCell ref="D64:G64"/>
    <mergeCell ref="I64:J64"/>
    <mergeCell ref="K64:M64"/>
    <mergeCell ref="N64:O64"/>
    <mergeCell ref="D65:G65"/>
    <mergeCell ref="I65:J65"/>
    <mergeCell ref="K65:M65"/>
    <mergeCell ref="N65:O65"/>
    <mergeCell ref="D70:G70"/>
    <mergeCell ref="I70:J70"/>
    <mergeCell ref="K70:M70"/>
    <mergeCell ref="N70:O70"/>
    <mergeCell ref="D71:G71"/>
    <mergeCell ref="I71:J71"/>
    <mergeCell ref="K71:M71"/>
    <mergeCell ref="N71:O71"/>
    <mergeCell ref="D68:G68"/>
    <mergeCell ref="I68:J68"/>
    <mergeCell ref="K68:M68"/>
    <mergeCell ref="N68:O68"/>
    <mergeCell ref="D69:G69"/>
    <mergeCell ref="I69:J69"/>
    <mergeCell ref="K69:M69"/>
    <mergeCell ref="N69:O69"/>
    <mergeCell ref="D74:G74"/>
    <mergeCell ref="I74:J74"/>
    <mergeCell ref="K74:M74"/>
    <mergeCell ref="N74:O74"/>
    <mergeCell ref="D75:G75"/>
    <mergeCell ref="I75:J75"/>
    <mergeCell ref="K75:M75"/>
    <mergeCell ref="N75:O75"/>
    <mergeCell ref="D72:G72"/>
    <mergeCell ref="I72:J72"/>
    <mergeCell ref="K72:M72"/>
    <mergeCell ref="N72:O72"/>
    <mergeCell ref="D73:G73"/>
    <mergeCell ref="I73:J73"/>
    <mergeCell ref="K73:M73"/>
    <mergeCell ref="N73:O73"/>
    <mergeCell ref="I78:J78"/>
    <mergeCell ref="K78:M78"/>
    <mergeCell ref="N78:O78"/>
    <mergeCell ref="D79:G79"/>
    <mergeCell ref="I79:J79"/>
    <mergeCell ref="K79:M79"/>
    <mergeCell ref="N79:O79"/>
    <mergeCell ref="D76:G76"/>
    <mergeCell ref="I76:J76"/>
    <mergeCell ref="K76:M76"/>
    <mergeCell ref="N76:O76"/>
    <mergeCell ref="D77:G77"/>
    <mergeCell ref="I77:J77"/>
    <mergeCell ref="K77:M77"/>
    <mergeCell ref="N77:O77"/>
    <mergeCell ref="D85:G85"/>
    <mergeCell ref="D86:G86"/>
    <mergeCell ref="D87:G87"/>
    <mergeCell ref="D88:G88"/>
    <mergeCell ref="D89:G89"/>
    <mergeCell ref="D90:G90"/>
    <mergeCell ref="D91:G91"/>
    <mergeCell ref="D92:G92"/>
    <mergeCell ref="D78:G78"/>
    <mergeCell ref="D84:G84"/>
    <mergeCell ref="D80:G80"/>
    <mergeCell ref="I84:J84"/>
    <mergeCell ref="K84:M84"/>
    <mergeCell ref="N84:O84"/>
    <mergeCell ref="D82:G82"/>
    <mergeCell ref="I82:J82"/>
    <mergeCell ref="K82:M82"/>
    <mergeCell ref="N82:O82"/>
    <mergeCell ref="D83:G83"/>
    <mergeCell ref="I83:J83"/>
    <mergeCell ref="K83:M83"/>
    <mergeCell ref="N83:O83"/>
    <mergeCell ref="D99:G99"/>
    <mergeCell ref="I99:J99"/>
    <mergeCell ref="K99:M99"/>
    <mergeCell ref="N99:O99"/>
    <mergeCell ref="K96:M96"/>
    <mergeCell ref="N96:O96"/>
    <mergeCell ref="I97:J97"/>
    <mergeCell ref="K97:M97"/>
    <mergeCell ref="N97:O97"/>
    <mergeCell ref="I98:J98"/>
    <mergeCell ref="K98:M98"/>
    <mergeCell ref="N98:O98"/>
    <mergeCell ref="H101:M101"/>
    <mergeCell ref="N101:O101"/>
    <mergeCell ref="H102:M102"/>
    <mergeCell ref="N102:O102"/>
    <mergeCell ref="C103:O103"/>
    <mergeCell ref="C105:O105"/>
    <mergeCell ref="D100:G100"/>
    <mergeCell ref="I100:J100"/>
    <mergeCell ref="K100:M100"/>
    <mergeCell ref="N100:O100"/>
    <mergeCell ref="C119:O120"/>
    <mergeCell ref="M2:O4"/>
    <mergeCell ref="M5:O5"/>
    <mergeCell ref="C115:M115"/>
    <mergeCell ref="N115:O115"/>
    <mergeCell ref="C116:L116"/>
    <mergeCell ref="N116:O116"/>
    <mergeCell ref="C117:M117"/>
    <mergeCell ref="N117:O117"/>
    <mergeCell ref="N111:O111"/>
    <mergeCell ref="H112:M112"/>
    <mergeCell ref="N112:O112"/>
    <mergeCell ref="H114:M114"/>
    <mergeCell ref="N114:O114"/>
    <mergeCell ref="I109:J109"/>
    <mergeCell ref="K109:M109"/>
    <mergeCell ref="N109:O109"/>
    <mergeCell ref="C110:C111"/>
    <mergeCell ref="D110:F111"/>
    <mergeCell ref="I110:J110"/>
    <mergeCell ref="K110:M110"/>
    <mergeCell ref="N110:O110"/>
    <mergeCell ref="I111:J111"/>
    <mergeCell ref="K111:M111"/>
    <mergeCell ref="I92:J92"/>
    <mergeCell ref="K85:M85"/>
    <mergeCell ref="K86:M86"/>
    <mergeCell ref="K87:M87"/>
    <mergeCell ref="K88:M88"/>
    <mergeCell ref="K89:M89"/>
    <mergeCell ref="K90:M90"/>
    <mergeCell ref="K91:M91"/>
    <mergeCell ref="K92:M92"/>
    <mergeCell ref="C106:F106"/>
    <mergeCell ref="I106:J106"/>
    <mergeCell ref="K106:M106"/>
    <mergeCell ref="N106:O106"/>
    <mergeCell ref="D107:O107"/>
    <mergeCell ref="C108:C109"/>
    <mergeCell ref="D108:F109"/>
    <mergeCell ref="I108:J108"/>
    <mergeCell ref="K108:M108"/>
    <mergeCell ref="N108:O108"/>
    <mergeCell ref="D95:G95"/>
    <mergeCell ref="D97:G97"/>
    <mergeCell ref="D98:G98"/>
    <mergeCell ref="I93:J93"/>
    <mergeCell ref="K93:M93"/>
    <mergeCell ref="N93:O93"/>
    <mergeCell ref="I94:J94"/>
    <mergeCell ref="K94:M94"/>
    <mergeCell ref="N94:O94"/>
    <mergeCell ref="I95:J95"/>
    <mergeCell ref="K95:M95"/>
    <mergeCell ref="N95:O95"/>
    <mergeCell ref="I80:J80"/>
    <mergeCell ref="K80:M80"/>
    <mergeCell ref="N80:O80"/>
    <mergeCell ref="D81:G81"/>
    <mergeCell ref="I81:J81"/>
    <mergeCell ref="K81:M81"/>
    <mergeCell ref="N81:O81"/>
    <mergeCell ref="D93:G93"/>
    <mergeCell ref="D94:G94"/>
    <mergeCell ref="N85:O85"/>
    <mergeCell ref="N86:O86"/>
    <mergeCell ref="N87:O87"/>
    <mergeCell ref="N88:O88"/>
    <mergeCell ref="N89:O89"/>
    <mergeCell ref="N90:O90"/>
    <mergeCell ref="N91:O91"/>
    <mergeCell ref="N92:O92"/>
    <mergeCell ref="I85:J85"/>
    <mergeCell ref="I86:J86"/>
    <mergeCell ref="I87:J87"/>
    <mergeCell ref="I88:J88"/>
    <mergeCell ref="I89:J89"/>
    <mergeCell ref="I90:J90"/>
    <mergeCell ref="I91:J91"/>
  </mergeCells>
  <printOptions horizontalCentered="1"/>
  <pageMargins left="0.51181102362204722" right="0.51181102362204722" top="0.74803149606299213" bottom="0.74803149606299213" header="0.31496062992125984" footer="0.31496062992125984"/>
  <pageSetup scale="50" orientation="portrait" r:id="rId1"/>
  <rowBreaks count="1" manualBreakCount="1">
    <brk id="72"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tabColor rgb="FF0070C0"/>
    <pageSetUpPr fitToPage="1"/>
  </sheetPr>
  <dimension ref="A1:P42"/>
  <sheetViews>
    <sheetView view="pageBreakPreview" topLeftCell="A14" zoomScaleNormal="100" zoomScaleSheetLayoutView="100" workbookViewId="0">
      <selection activeCell="M1" sqref="M1"/>
    </sheetView>
  </sheetViews>
  <sheetFormatPr defaultColWidth="11.42578125" defaultRowHeight="12.75"/>
  <cols>
    <col min="1" max="1" width="1.7109375" style="179" customWidth="1"/>
    <col min="2" max="2" width="5.28515625" style="179" bestFit="1" customWidth="1"/>
    <col min="3" max="3" width="43.7109375" style="180" customWidth="1"/>
    <col min="4" max="4" width="13.5703125" style="180" customWidth="1"/>
    <col min="5" max="5" width="10.140625" style="180" customWidth="1"/>
    <col min="6" max="6" width="10" style="180" customWidth="1"/>
    <col min="7" max="7" width="6.140625" style="180" bestFit="1" customWidth="1"/>
    <col min="8" max="8" width="4.7109375" style="180" customWidth="1"/>
    <col min="9" max="9" width="14.85546875" style="180" bestFit="1" customWidth="1"/>
    <col min="10" max="10" width="12.85546875" style="180" bestFit="1" customWidth="1"/>
    <col min="11" max="11" width="7.7109375" style="180" customWidth="1"/>
    <col min="12" max="12" width="18" style="180" customWidth="1"/>
    <col min="13" max="13" width="2.140625" style="180" customWidth="1"/>
    <col min="14" max="14" width="16" style="180" customWidth="1"/>
    <col min="15" max="15" width="15.140625" style="180" bestFit="1" customWidth="1"/>
    <col min="16" max="16" width="14.140625" style="180" bestFit="1" customWidth="1"/>
    <col min="17" max="256" width="11.42578125" style="180"/>
    <col min="257" max="257" width="7.140625" style="180" bestFit="1" customWidth="1"/>
    <col min="258" max="258" width="5.28515625" style="180" bestFit="1" customWidth="1"/>
    <col min="259" max="259" width="43.7109375" style="180" customWidth="1"/>
    <col min="260" max="260" width="13.5703125" style="180" customWidth="1"/>
    <col min="261" max="261" width="10.140625" style="180" customWidth="1"/>
    <col min="262" max="262" width="10" style="180" customWidth="1"/>
    <col min="263" max="263" width="6.140625" style="180" bestFit="1" customWidth="1"/>
    <col min="264" max="264" width="4.7109375" style="180" customWidth="1"/>
    <col min="265" max="265" width="14.85546875" style="180" bestFit="1" customWidth="1"/>
    <col min="266" max="266" width="12.85546875" style="180" bestFit="1" customWidth="1"/>
    <col min="267" max="267" width="7.7109375" style="180" customWidth="1"/>
    <col min="268" max="268" width="18" style="180" customWidth="1"/>
    <col min="269" max="269" width="8.28515625" style="180" customWidth="1"/>
    <col min="270" max="270" width="16" style="180" customWidth="1"/>
    <col min="271" max="271" width="15.140625" style="180" bestFit="1" customWidth="1"/>
    <col min="272" max="272" width="14.140625" style="180" bestFit="1" customWidth="1"/>
    <col min="273" max="512" width="11.42578125" style="180"/>
    <col min="513" max="513" width="7.140625" style="180" bestFit="1" customWidth="1"/>
    <col min="514" max="514" width="5.28515625" style="180" bestFit="1" customWidth="1"/>
    <col min="515" max="515" width="43.7109375" style="180" customWidth="1"/>
    <col min="516" max="516" width="13.5703125" style="180" customWidth="1"/>
    <col min="517" max="517" width="10.140625" style="180" customWidth="1"/>
    <col min="518" max="518" width="10" style="180" customWidth="1"/>
    <col min="519" max="519" width="6.140625" style="180" bestFit="1" customWidth="1"/>
    <col min="520" max="520" width="4.7109375" style="180" customWidth="1"/>
    <col min="521" max="521" width="14.85546875" style="180" bestFit="1" customWidth="1"/>
    <col min="522" max="522" width="12.85546875" style="180" bestFit="1" customWidth="1"/>
    <col min="523" max="523" width="7.7109375" style="180" customWidth="1"/>
    <col min="524" max="524" width="18" style="180" customWidth="1"/>
    <col min="525" max="525" width="8.28515625" style="180" customWidth="1"/>
    <col min="526" max="526" width="16" style="180" customWidth="1"/>
    <col min="527" max="527" width="15.140625" style="180" bestFit="1" customWidth="1"/>
    <col min="528" max="528" width="14.140625" style="180" bestFit="1" customWidth="1"/>
    <col min="529" max="768" width="11.42578125" style="180"/>
    <col min="769" max="769" width="7.140625" style="180" bestFit="1" customWidth="1"/>
    <col min="770" max="770" width="5.28515625" style="180" bestFit="1" customWidth="1"/>
    <col min="771" max="771" width="43.7109375" style="180" customWidth="1"/>
    <col min="772" max="772" width="13.5703125" style="180" customWidth="1"/>
    <col min="773" max="773" width="10.140625" style="180" customWidth="1"/>
    <col min="774" max="774" width="10" style="180" customWidth="1"/>
    <col min="775" max="775" width="6.140625" style="180" bestFit="1" customWidth="1"/>
    <col min="776" max="776" width="4.7109375" style="180" customWidth="1"/>
    <col min="777" max="777" width="14.85546875" style="180" bestFit="1" customWidth="1"/>
    <col min="778" max="778" width="12.85546875" style="180" bestFit="1" customWidth="1"/>
    <col min="779" max="779" width="7.7109375" style="180" customWidth="1"/>
    <col min="780" max="780" width="18" style="180" customWidth="1"/>
    <col min="781" max="781" width="8.28515625" style="180" customWidth="1"/>
    <col min="782" max="782" width="16" style="180" customWidth="1"/>
    <col min="783" max="783" width="15.140625" style="180" bestFit="1" customWidth="1"/>
    <col min="784" max="784" width="14.140625" style="180" bestFit="1" customWidth="1"/>
    <col min="785" max="1024" width="11.42578125" style="180"/>
    <col min="1025" max="1025" width="7.140625" style="180" bestFit="1" customWidth="1"/>
    <col min="1026" max="1026" width="5.28515625" style="180" bestFit="1" customWidth="1"/>
    <col min="1027" max="1027" width="43.7109375" style="180" customWidth="1"/>
    <col min="1028" max="1028" width="13.5703125" style="180" customWidth="1"/>
    <col min="1029" max="1029" width="10.140625" style="180" customWidth="1"/>
    <col min="1030" max="1030" width="10" style="180" customWidth="1"/>
    <col min="1031" max="1031" width="6.140625" style="180" bestFit="1" customWidth="1"/>
    <col min="1032" max="1032" width="4.7109375" style="180" customWidth="1"/>
    <col min="1033" max="1033" width="14.85546875" style="180" bestFit="1" customWidth="1"/>
    <col min="1034" max="1034" width="12.85546875" style="180" bestFit="1" customWidth="1"/>
    <col min="1035" max="1035" width="7.7109375" style="180" customWidth="1"/>
    <col min="1036" max="1036" width="18" style="180" customWidth="1"/>
    <col min="1037" max="1037" width="8.28515625" style="180" customWidth="1"/>
    <col min="1038" max="1038" width="16" style="180" customWidth="1"/>
    <col min="1039" max="1039" width="15.140625" style="180" bestFit="1" customWidth="1"/>
    <col min="1040" max="1040" width="14.140625" style="180" bestFit="1" customWidth="1"/>
    <col min="1041" max="1280" width="11.42578125" style="180"/>
    <col min="1281" max="1281" width="7.140625" style="180" bestFit="1" customWidth="1"/>
    <col min="1282" max="1282" width="5.28515625" style="180" bestFit="1" customWidth="1"/>
    <col min="1283" max="1283" width="43.7109375" style="180" customWidth="1"/>
    <col min="1284" max="1284" width="13.5703125" style="180" customWidth="1"/>
    <col min="1285" max="1285" width="10.140625" style="180" customWidth="1"/>
    <col min="1286" max="1286" width="10" style="180" customWidth="1"/>
    <col min="1287" max="1287" width="6.140625" style="180" bestFit="1" customWidth="1"/>
    <col min="1288" max="1288" width="4.7109375" style="180" customWidth="1"/>
    <col min="1289" max="1289" width="14.85546875" style="180" bestFit="1" customWidth="1"/>
    <col min="1290" max="1290" width="12.85546875" style="180" bestFit="1" customWidth="1"/>
    <col min="1291" max="1291" width="7.7109375" style="180" customWidth="1"/>
    <col min="1292" max="1292" width="18" style="180" customWidth="1"/>
    <col min="1293" max="1293" width="8.28515625" style="180" customWidth="1"/>
    <col min="1294" max="1294" width="16" style="180" customWidth="1"/>
    <col min="1295" max="1295" width="15.140625" style="180" bestFit="1" customWidth="1"/>
    <col min="1296" max="1296" width="14.140625" style="180" bestFit="1" customWidth="1"/>
    <col min="1297" max="1536" width="11.42578125" style="180"/>
    <col min="1537" max="1537" width="7.140625" style="180" bestFit="1" customWidth="1"/>
    <col min="1538" max="1538" width="5.28515625" style="180" bestFit="1" customWidth="1"/>
    <col min="1539" max="1539" width="43.7109375" style="180" customWidth="1"/>
    <col min="1540" max="1540" width="13.5703125" style="180" customWidth="1"/>
    <col min="1541" max="1541" width="10.140625" style="180" customWidth="1"/>
    <col min="1542" max="1542" width="10" style="180" customWidth="1"/>
    <col min="1543" max="1543" width="6.140625" style="180" bestFit="1" customWidth="1"/>
    <col min="1544" max="1544" width="4.7109375" style="180" customWidth="1"/>
    <col min="1545" max="1545" width="14.85546875" style="180" bestFit="1" customWidth="1"/>
    <col min="1546" max="1546" width="12.85546875" style="180" bestFit="1" customWidth="1"/>
    <col min="1547" max="1547" width="7.7109375" style="180" customWidth="1"/>
    <col min="1548" max="1548" width="18" style="180" customWidth="1"/>
    <col min="1549" max="1549" width="8.28515625" style="180" customWidth="1"/>
    <col min="1550" max="1550" width="16" style="180" customWidth="1"/>
    <col min="1551" max="1551" width="15.140625" style="180" bestFit="1" customWidth="1"/>
    <col min="1552" max="1552" width="14.140625" style="180" bestFit="1" customWidth="1"/>
    <col min="1553" max="1792" width="11.42578125" style="180"/>
    <col min="1793" max="1793" width="7.140625" style="180" bestFit="1" customWidth="1"/>
    <col min="1794" max="1794" width="5.28515625" style="180" bestFit="1" customWidth="1"/>
    <col min="1795" max="1795" width="43.7109375" style="180" customWidth="1"/>
    <col min="1796" max="1796" width="13.5703125" style="180" customWidth="1"/>
    <col min="1797" max="1797" width="10.140625" style="180" customWidth="1"/>
    <col min="1798" max="1798" width="10" style="180" customWidth="1"/>
    <col min="1799" max="1799" width="6.140625" style="180" bestFit="1" customWidth="1"/>
    <col min="1800" max="1800" width="4.7109375" style="180" customWidth="1"/>
    <col min="1801" max="1801" width="14.85546875" style="180" bestFit="1" customWidth="1"/>
    <col min="1802" max="1802" width="12.85546875" style="180" bestFit="1" customWidth="1"/>
    <col min="1803" max="1803" width="7.7109375" style="180" customWidth="1"/>
    <col min="1804" max="1804" width="18" style="180" customWidth="1"/>
    <col min="1805" max="1805" width="8.28515625" style="180" customWidth="1"/>
    <col min="1806" max="1806" width="16" style="180" customWidth="1"/>
    <col min="1807" max="1807" width="15.140625" style="180" bestFit="1" customWidth="1"/>
    <col min="1808" max="1808" width="14.140625" style="180" bestFit="1" customWidth="1"/>
    <col min="1809" max="2048" width="11.42578125" style="180"/>
    <col min="2049" max="2049" width="7.140625" style="180" bestFit="1" customWidth="1"/>
    <col min="2050" max="2050" width="5.28515625" style="180" bestFit="1" customWidth="1"/>
    <col min="2051" max="2051" width="43.7109375" style="180" customWidth="1"/>
    <col min="2052" max="2052" width="13.5703125" style="180" customWidth="1"/>
    <col min="2053" max="2053" width="10.140625" style="180" customWidth="1"/>
    <col min="2054" max="2054" width="10" style="180" customWidth="1"/>
    <col min="2055" max="2055" width="6.140625" style="180" bestFit="1" customWidth="1"/>
    <col min="2056" max="2056" width="4.7109375" style="180" customWidth="1"/>
    <col min="2057" max="2057" width="14.85546875" style="180" bestFit="1" customWidth="1"/>
    <col min="2058" max="2058" width="12.85546875" style="180" bestFit="1" customWidth="1"/>
    <col min="2059" max="2059" width="7.7109375" style="180" customWidth="1"/>
    <col min="2060" max="2060" width="18" style="180" customWidth="1"/>
    <col min="2061" max="2061" width="8.28515625" style="180" customWidth="1"/>
    <col min="2062" max="2062" width="16" style="180" customWidth="1"/>
    <col min="2063" max="2063" width="15.140625" style="180" bestFit="1" customWidth="1"/>
    <col min="2064" max="2064" width="14.140625" style="180" bestFit="1" customWidth="1"/>
    <col min="2065" max="2304" width="11.42578125" style="180"/>
    <col min="2305" max="2305" width="7.140625" style="180" bestFit="1" customWidth="1"/>
    <col min="2306" max="2306" width="5.28515625" style="180" bestFit="1" customWidth="1"/>
    <col min="2307" max="2307" width="43.7109375" style="180" customWidth="1"/>
    <col min="2308" max="2308" width="13.5703125" style="180" customWidth="1"/>
    <col min="2309" max="2309" width="10.140625" style="180" customWidth="1"/>
    <col min="2310" max="2310" width="10" style="180" customWidth="1"/>
    <col min="2311" max="2311" width="6.140625" style="180" bestFit="1" customWidth="1"/>
    <col min="2312" max="2312" width="4.7109375" style="180" customWidth="1"/>
    <col min="2313" max="2313" width="14.85546875" style="180" bestFit="1" customWidth="1"/>
    <col min="2314" max="2314" width="12.85546875" style="180" bestFit="1" customWidth="1"/>
    <col min="2315" max="2315" width="7.7109375" style="180" customWidth="1"/>
    <col min="2316" max="2316" width="18" style="180" customWidth="1"/>
    <col min="2317" max="2317" width="8.28515625" style="180" customWidth="1"/>
    <col min="2318" max="2318" width="16" style="180" customWidth="1"/>
    <col min="2319" max="2319" width="15.140625" style="180" bestFit="1" customWidth="1"/>
    <col min="2320" max="2320" width="14.140625" style="180" bestFit="1" customWidth="1"/>
    <col min="2321" max="2560" width="11.42578125" style="180"/>
    <col min="2561" max="2561" width="7.140625" style="180" bestFit="1" customWidth="1"/>
    <col min="2562" max="2562" width="5.28515625" style="180" bestFit="1" customWidth="1"/>
    <col min="2563" max="2563" width="43.7109375" style="180" customWidth="1"/>
    <col min="2564" max="2564" width="13.5703125" style="180" customWidth="1"/>
    <col min="2565" max="2565" width="10.140625" style="180" customWidth="1"/>
    <col min="2566" max="2566" width="10" style="180" customWidth="1"/>
    <col min="2567" max="2567" width="6.140625" style="180" bestFit="1" customWidth="1"/>
    <col min="2568" max="2568" width="4.7109375" style="180" customWidth="1"/>
    <col min="2569" max="2569" width="14.85546875" style="180" bestFit="1" customWidth="1"/>
    <col min="2570" max="2570" width="12.85546875" style="180" bestFit="1" customWidth="1"/>
    <col min="2571" max="2571" width="7.7109375" style="180" customWidth="1"/>
    <col min="2572" max="2572" width="18" style="180" customWidth="1"/>
    <col min="2573" max="2573" width="8.28515625" style="180" customWidth="1"/>
    <col min="2574" max="2574" width="16" style="180" customWidth="1"/>
    <col min="2575" max="2575" width="15.140625" style="180" bestFit="1" customWidth="1"/>
    <col min="2576" max="2576" width="14.140625" style="180" bestFit="1" customWidth="1"/>
    <col min="2577" max="2816" width="11.42578125" style="180"/>
    <col min="2817" max="2817" width="7.140625" style="180" bestFit="1" customWidth="1"/>
    <col min="2818" max="2818" width="5.28515625" style="180" bestFit="1" customWidth="1"/>
    <col min="2819" max="2819" width="43.7109375" style="180" customWidth="1"/>
    <col min="2820" max="2820" width="13.5703125" style="180" customWidth="1"/>
    <col min="2821" max="2821" width="10.140625" style="180" customWidth="1"/>
    <col min="2822" max="2822" width="10" style="180" customWidth="1"/>
    <col min="2823" max="2823" width="6.140625" style="180" bestFit="1" customWidth="1"/>
    <col min="2824" max="2824" width="4.7109375" style="180" customWidth="1"/>
    <col min="2825" max="2825" width="14.85546875" style="180" bestFit="1" customWidth="1"/>
    <col min="2826" max="2826" width="12.85546875" style="180" bestFit="1" customWidth="1"/>
    <col min="2827" max="2827" width="7.7109375" style="180" customWidth="1"/>
    <col min="2828" max="2828" width="18" style="180" customWidth="1"/>
    <col min="2829" max="2829" width="8.28515625" style="180" customWidth="1"/>
    <col min="2830" max="2830" width="16" style="180" customWidth="1"/>
    <col min="2831" max="2831" width="15.140625" style="180" bestFit="1" customWidth="1"/>
    <col min="2832" max="2832" width="14.140625" style="180" bestFit="1" customWidth="1"/>
    <col min="2833" max="3072" width="11.42578125" style="180"/>
    <col min="3073" max="3073" width="7.140625" style="180" bestFit="1" customWidth="1"/>
    <col min="3074" max="3074" width="5.28515625" style="180" bestFit="1" customWidth="1"/>
    <col min="3075" max="3075" width="43.7109375" style="180" customWidth="1"/>
    <col min="3076" max="3076" width="13.5703125" style="180" customWidth="1"/>
    <col min="3077" max="3077" width="10.140625" style="180" customWidth="1"/>
    <col min="3078" max="3078" width="10" style="180" customWidth="1"/>
    <col min="3079" max="3079" width="6.140625" style="180" bestFit="1" customWidth="1"/>
    <col min="3080" max="3080" width="4.7109375" style="180" customWidth="1"/>
    <col min="3081" max="3081" width="14.85546875" style="180" bestFit="1" customWidth="1"/>
    <col min="3082" max="3082" width="12.85546875" style="180" bestFit="1" customWidth="1"/>
    <col min="3083" max="3083" width="7.7109375" style="180" customWidth="1"/>
    <col min="3084" max="3084" width="18" style="180" customWidth="1"/>
    <col min="3085" max="3085" width="8.28515625" style="180" customWidth="1"/>
    <col min="3086" max="3086" width="16" style="180" customWidth="1"/>
    <col min="3087" max="3087" width="15.140625" style="180" bestFit="1" customWidth="1"/>
    <col min="3088" max="3088" width="14.140625" style="180" bestFit="1" customWidth="1"/>
    <col min="3089" max="3328" width="11.42578125" style="180"/>
    <col min="3329" max="3329" width="7.140625" style="180" bestFit="1" customWidth="1"/>
    <col min="3330" max="3330" width="5.28515625" style="180" bestFit="1" customWidth="1"/>
    <col min="3331" max="3331" width="43.7109375" style="180" customWidth="1"/>
    <col min="3332" max="3332" width="13.5703125" style="180" customWidth="1"/>
    <col min="3333" max="3333" width="10.140625" style="180" customWidth="1"/>
    <col min="3334" max="3334" width="10" style="180" customWidth="1"/>
    <col min="3335" max="3335" width="6.140625" style="180" bestFit="1" customWidth="1"/>
    <col min="3336" max="3336" width="4.7109375" style="180" customWidth="1"/>
    <col min="3337" max="3337" width="14.85546875" style="180" bestFit="1" customWidth="1"/>
    <col min="3338" max="3338" width="12.85546875" style="180" bestFit="1" customWidth="1"/>
    <col min="3339" max="3339" width="7.7109375" style="180" customWidth="1"/>
    <col min="3340" max="3340" width="18" style="180" customWidth="1"/>
    <col min="3341" max="3341" width="8.28515625" style="180" customWidth="1"/>
    <col min="3342" max="3342" width="16" style="180" customWidth="1"/>
    <col min="3343" max="3343" width="15.140625" style="180" bestFit="1" customWidth="1"/>
    <col min="3344" max="3344" width="14.140625" style="180" bestFit="1" customWidth="1"/>
    <col min="3345" max="3584" width="11.42578125" style="180"/>
    <col min="3585" max="3585" width="7.140625" style="180" bestFit="1" customWidth="1"/>
    <col min="3586" max="3586" width="5.28515625" style="180" bestFit="1" customWidth="1"/>
    <col min="3587" max="3587" width="43.7109375" style="180" customWidth="1"/>
    <col min="3588" max="3588" width="13.5703125" style="180" customWidth="1"/>
    <col min="3589" max="3589" width="10.140625" style="180" customWidth="1"/>
    <col min="3590" max="3590" width="10" style="180" customWidth="1"/>
    <col min="3591" max="3591" width="6.140625" style="180" bestFit="1" customWidth="1"/>
    <col min="3592" max="3592" width="4.7109375" style="180" customWidth="1"/>
    <col min="3593" max="3593" width="14.85546875" style="180" bestFit="1" customWidth="1"/>
    <col min="3594" max="3594" width="12.85546875" style="180" bestFit="1" customWidth="1"/>
    <col min="3595" max="3595" width="7.7109375" style="180" customWidth="1"/>
    <col min="3596" max="3596" width="18" style="180" customWidth="1"/>
    <col min="3597" max="3597" width="8.28515625" style="180" customWidth="1"/>
    <col min="3598" max="3598" width="16" style="180" customWidth="1"/>
    <col min="3599" max="3599" width="15.140625" style="180" bestFit="1" customWidth="1"/>
    <col min="3600" max="3600" width="14.140625" style="180" bestFit="1" customWidth="1"/>
    <col min="3601" max="3840" width="11.42578125" style="180"/>
    <col min="3841" max="3841" width="7.140625" style="180" bestFit="1" customWidth="1"/>
    <col min="3842" max="3842" width="5.28515625" style="180" bestFit="1" customWidth="1"/>
    <col min="3843" max="3843" width="43.7109375" style="180" customWidth="1"/>
    <col min="3844" max="3844" width="13.5703125" style="180" customWidth="1"/>
    <col min="3845" max="3845" width="10.140625" style="180" customWidth="1"/>
    <col min="3846" max="3846" width="10" style="180" customWidth="1"/>
    <col min="3847" max="3847" width="6.140625" style="180" bestFit="1" customWidth="1"/>
    <col min="3848" max="3848" width="4.7109375" style="180" customWidth="1"/>
    <col min="3849" max="3849" width="14.85546875" style="180" bestFit="1" customWidth="1"/>
    <col min="3850" max="3850" width="12.85546875" style="180" bestFit="1" customWidth="1"/>
    <col min="3851" max="3851" width="7.7109375" style="180" customWidth="1"/>
    <col min="3852" max="3852" width="18" style="180" customWidth="1"/>
    <col min="3853" max="3853" width="8.28515625" style="180" customWidth="1"/>
    <col min="3854" max="3854" width="16" style="180" customWidth="1"/>
    <col min="3855" max="3855" width="15.140625" style="180" bestFit="1" customWidth="1"/>
    <col min="3856" max="3856" width="14.140625" style="180" bestFit="1" customWidth="1"/>
    <col min="3857" max="4096" width="11.42578125" style="180"/>
    <col min="4097" max="4097" width="7.140625" style="180" bestFit="1" customWidth="1"/>
    <col min="4098" max="4098" width="5.28515625" style="180" bestFit="1" customWidth="1"/>
    <col min="4099" max="4099" width="43.7109375" style="180" customWidth="1"/>
    <col min="4100" max="4100" width="13.5703125" style="180" customWidth="1"/>
    <col min="4101" max="4101" width="10.140625" style="180" customWidth="1"/>
    <col min="4102" max="4102" width="10" style="180" customWidth="1"/>
    <col min="4103" max="4103" width="6.140625" style="180" bestFit="1" customWidth="1"/>
    <col min="4104" max="4104" width="4.7109375" style="180" customWidth="1"/>
    <col min="4105" max="4105" width="14.85546875" style="180" bestFit="1" customWidth="1"/>
    <col min="4106" max="4106" width="12.85546875" style="180" bestFit="1" customWidth="1"/>
    <col min="4107" max="4107" width="7.7109375" style="180" customWidth="1"/>
    <col min="4108" max="4108" width="18" style="180" customWidth="1"/>
    <col min="4109" max="4109" width="8.28515625" style="180" customWidth="1"/>
    <col min="4110" max="4110" width="16" style="180" customWidth="1"/>
    <col min="4111" max="4111" width="15.140625" style="180" bestFit="1" customWidth="1"/>
    <col min="4112" max="4112" width="14.140625" style="180" bestFit="1" customWidth="1"/>
    <col min="4113" max="4352" width="11.42578125" style="180"/>
    <col min="4353" max="4353" width="7.140625" style="180" bestFit="1" customWidth="1"/>
    <col min="4354" max="4354" width="5.28515625" style="180" bestFit="1" customWidth="1"/>
    <col min="4355" max="4355" width="43.7109375" style="180" customWidth="1"/>
    <col min="4356" max="4356" width="13.5703125" style="180" customWidth="1"/>
    <col min="4357" max="4357" width="10.140625" style="180" customWidth="1"/>
    <col min="4358" max="4358" width="10" style="180" customWidth="1"/>
    <col min="4359" max="4359" width="6.140625" style="180" bestFit="1" customWidth="1"/>
    <col min="4360" max="4360" width="4.7109375" style="180" customWidth="1"/>
    <col min="4361" max="4361" width="14.85546875" style="180" bestFit="1" customWidth="1"/>
    <col min="4362" max="4362" width="12.85546875" style="180" bestFit="1" customWidth="1"/>
    <col min="4363" max="4363" width="7.7109375" style="180" customWidth="1"/>
    <col min="4364" max="4364" width="18" style="180" customWidth="1"/>
    <col min="4365" max="4365" width="8.28515625" style="180" customWidth="1"/>
    <col min="4366" max="4366" width="16" style="180" customWidth="1"/>
    <col min="4367" max="4367" width="15.140625" style="180" bestFit="1" customWidth="1"/>
    <col min="4368" max="4368" width="14.140625" style="180" bestFit="1" customWidth="1"/>
    <col min="4369" max="4608" width="11.42578125" style="180"/>
    <col min="4609" max="4609" width="7.140625" style="180" bestFit="1" customWidth="1"/>
    <col min="4610" max="4610" width="5.28515625" style="180" bestFit="1" customWidth="1"/>
    <col min="4611" max="4611" width="43.7109375" style="180" customWidth="1"/>
    <col min="4612" max="4612" width="13.5703125" style="180" customWidth="1"/>
    <col min="4613" max="4613" width="10.140625" style="180" customWidth="1"/>
    <col min="4614" max="4614" width="10" style="180" customWidth="1"/>
    <col min="4615" max="4615" width="6.140625" style="180" bestFit="1" customWidth="1"/>
    <col min="4616" max="4616" width="4.7109375" style="180" customWidth="1"/>
    <col min="4617" max="4617" width="14.85546875" style="180" bestFit="1" customWidth="1"/>
    <col min="4618" max="4618" width="12.85546875" style="180" bestFit="1" customWidth="1"/>
    <col min="4619" max="4619" width="7.7109375" style="180" customWidth="1"/>
    <col min="4620" max="4620" width="18" style="180" customWidth="1"/>
    <col min="4621" max="4621" width="8.28515625" style="180" customWidth="1"/>
    <col min="4622" max="4622" width="16" style="180" customWidth="1"/>
    <col min="4623" max="4623" width="15.140625" style="180" bestFit="1" customWidth="1"/>
    <col min="4624" max="4624" width="14.140625" style="180" bestFit="1" customWidth="1"/>
    <col min="4625" max="4864" width="11.42578125" style="180"/>
    <col min="4865" max="4865" width="7.140625" style="180" bestFit="1" customWidth="1"/>
    <col min="4866" max="4866" width="5.28515625" style="180" bestFit="1" customWidth="1"/>
    <col min="4867" max="4867" width="43.7109375" style="180" customWidth="1"/>
    <col min="4868" max="4868" width="13.5703125" style="180" customWidth="1"/>
    <col min="4869" max="4869" width="10.140625" style="180" customWidth="1"/>
    <col min="4870" max="4870" width="10" style="180" customWidth="1"/>
    <col min="4871" max="4871" width="6.140625" style="180" bestFit="1" customWidth="1"/>
    <col min="4872" max="4872" width="4.7109375" style="180" customWidth="1"/>
    <col min="4873" max="4873" width="14.85546875" style="180" bestFit="1" customWidth="1"/>
    <col min="4874" max="4874" width="12.85546875" style="180" bestFit="1" customWidth="1"/>
    <col min="4875" max="4875" width="7.7109375" style="180" customWidth="1"/>
    <col min="4876" max="4876" width="18" style="180" customWidth="1"/>
    <col min="4877" max="4877" width="8.28515625" style="180" customWidth="1"/>
    <col min="4878" max="4878" width="16" style="180" customWidth="1"/>
    <col min="4879" max="4879" width="15.140625" style="180" bestFit="1" customWidth="1"/>
    <col min="4880" max="4880" width="14.140625" style="180" bestFit="1" customWidth="1"/>
    <col min="4881" max="5120" width="11.42578125" style="180"/>
    <col min="5121" max="5121" width="7.140625" style="180" bestFit="1" customWidth="1"/>
    <col min="5122" max="5122" width="5.28515625" style="180" bestFit="1" customWidth="1"/>
    <col min="5123" max="5123" width="43.7109375" style="180" customWidth="1"/>
    <col min="5124" max="5124" width="13.5703125" style="180" customWidth="1"/>
    <col min="5125" max="5125" width="10.140625" style="180" customWidth="1"/>
    <col min="5126" max="5126" width="10" style="180" customWidth="1"/>
    <col min="5127" max="5127" width="6.140625" style="180" bestFit="1" customWidth="1"/>
    <col min="5128" max="5128" width="4.7109375" style="180" customWidth="1"/>
    <col min="5129" max="5129" width="14.85546875" style="180" bestFit="1" customWidth="1"/>
    <col min="5130" max="5130" width="12.85546875" style="180" bestFit="1" customWidth="1"/>
    <col min="5131" max="5131" width="7.7109375" style="180" customWidth="1"/>
    <col min="5132" max="5132" width="18" style="180" customWidth="1"/>
    <col min="5133" max="5133" width="8.28515625" style="180" customWidth="1"/>
    <col min="5134" max="5134" width="16" style="180" customWidth="1"/>
    <col min="5135" max="5135" width="15.140625" style="180" bestFit="1" customWidth="1"/>
    <col min="5136" max="5136" width="14.140625" style="180" bestFit="1" customWidth="1"/>
    <col min="5137" max="5376" width="11.42578125" style="180"/>
    <col min="5377" max="5377" width="7.140625" style="180" bestFit="1" customWidth="1"/>
    <col min="5378" max="5378" width="5.28515625" style="180" bestFit="1" customWidth="1"/>
    <col min="5379" max="5379" width="43.7109375" style="180" customWidth="1"/>
    <col min="5380" max="5380" width="13.5703125" style="180" customWidth="1"/>
    <col min="5381" max="5381" width="10.140625" style="180" customWidth="1"/>
    <col min="5382" max="5382" width="10" style="180" customWidth="1"/>
    <col min="5383" max="5383" width="6.140625" style="180" bestFit="1" customWidth="1"/>
    <col min="5384" max="5384" width="4.7109375" style="180" customWidth="1"/>
    <col min="5385" max="5385" width="14.85546875" style="180" bestFit="1" customWidth="1"/>
    <col min="5386" max="5386" width="12.85546875" style="180" bestFit="1" customWidth="1"/>
    <col min="5387" max="5387" width="7.7109375" style="180" customWidth="1"/>
    <col min="5388" max="5388" width="18" style="180" customWidth="1"/>
    <col min="5389" max="5389" width="8.28515625" style="180" customWidth="1"/>
    <col min="5390" max="5390" width="16" style="180" customWidth="1"/>
    <col min="5391" max="5391" width="15.140625" style="180" bestFit="1" customWidth="1"/>
    <col min="5392" max="5392" width="14.140625" style="180" bestFit="1" customWidth="1"/>
    <col min="5393" max="5632" width="11.42578125" style="180"/>
    <col min="5633" max="5633" width="7.140625" style="180" bestFit="1" customWidth="1"/>
    <col min="5634" max="5634" width="5.28515625" style="180" bestFit="1" customWidth="1"/>
    <col min="5635" max="5635" width="43.7109375" style="180" customWidth="1"/>
    <col min="5636" max="5636" width="13.5703125" style="180" customWidth="1"/>
    <col min="5637" max="5637" width="10.140625" style="180" customWidth="1"/>
    <col min="5638" max="5638" width="10" style="180" customWidth="1"/>
    <col min="5639" max="5639" width="6.140625" style="180" bestFit="1" customWidth="1"/>
    <col min="5640" max="5640" width="4.7109375" style="180" customWidth="1"/>
    <col min="5641" max="5641" width="14.85546875" style="180" bestFit="1" customWidth="1"/>
    <col min="5642" max="5642" width="12.85546875" style="180" bestFit="1" customWidth="1"/>
    <col min="5643" max="5643" width="7.7109375" style="180" customWidth="1"/>
    <col min="5644" max="5644" width="18" style="180" customWidth="1"/>
    <col min="5645" max="5645" width="8.28515625" style="180" customWidth="1"/>
    <col min="5646" max="5646" width="16" style="180" customWidth="1"/>
    <col min="5647" max="5647" width="15.140625" style="180" bestFit="1" customWidth="1"/>
    <col min="5648" max="5648" width="14.140625" style="180" bestFit="1" customWidth="1"/>
    <col min="5649" max="5888" width="11.42578125" style="180"/>
    <col min="5889" max="5889" width="7.140625" style="180" bestFit="1" customWidth="1"/>
    <col min="5890" max="5890" width="5.28515625" style="180" bestFit="1" customWidth="1"/>
    <col min="5891" max="5891" width="43.7109375" style="180" customWidth="1"/>
    <col min="5892" max="5892" width="13.5703125" style="180" customWidth="1"/>
    <col min="5893" max="5893" width="10.140625" style="180" customWidth="1"/>
    <col min="5894" max="5894" width="10" style="180" customWidth="1"/>
    <col min="5895" max="5895" width="6.140625" style="180" bestFit="1" customWidth="1"/>
    <col min="5896" max="5896" width="4.7109375" style="180" customWidth="1"/>
    <col min="5897" max="5897" width="14.85546875" style="180" bestFit="1" customWidth="1"/>
    <col min="5898" max="5898" width="12.85546875" style="180" bestFit="1" customWidth="1"/>
    <col min="5899" max="5899" width="7.7109375" style="180" customWidth="1"/>
    <col min="5900" max="5900" width="18" style="180" customWidth="1"/>
    <col min="5901" max="5901" width="8.28515625" style="180" customWidth="1"/>
    <col min="5902" max="5902" width="16" style="180" customWidth="1"/>
    <col min="5903" max="5903" width="15.140625" style="180" bestFit="1" customWidth="1"/>
    <col min="5904" max="5904" width="14.140625" style="180" bestFit="1" customWidth="1"/>
    <col min="5905" max="6144" width="11.42578125" style="180"/>
    <col min="6145" max="6145" width="7.140625" style="180" bestFit="1" customWidth="1"/>
    <col min="6146" max="6146" width="5.28515625" style="180" bestFit="1" customWidth="1"/>
    <col min="6147" max="6147" width="43.7109375" style="180" customWidth="1"/>
    <col min="6148" max="6148" width="13.5703125" style="180" customWidth="1"/>
    <col min="6149" max="6149" width="10.140625" style="180" customWidth="1"/>
    <col min="6150" max="6150" width="10" style="180" customWidth="1"/>
    <col min="6151" max="6151" width="6.140625" style="180" bestFit="1" customWidth="1"/>
    <col min="6152" max="6152" width="4.7109375" style="180" customWidth="1"/>
    <col min="6153" max="6153" width="14.85546875" style="180" bestFit="1" customWidth="1"/>
    <col min="6154" max="6154" width="12.85546875" style="180" bestFit="1" customWidth="1"/>
    <col min="6155" max="6155" width="7.7109375" style="180" customWidth="1"/>
    <col min="6156" max="6156" width="18" style="180" customWidth="1"/>
    <col min="6157" max="6157" width="8.28515625" style="180" customWidth="1"/>
    <col min="6158" max="6158" width="16" style="180" customWidth="1"/>
    <col min="6159" max="6159" width="15.140625" style="180" bestFit="1" customWidth="1"/>
    <col min="6160" max="6160" width="14.140625" style="180" bestFit="1" customWidth="1"/>
    <col min="6161" max="6400" width="11.42578125" style="180"/>
    <col min="6401" max="6401" width="7.140625" style="180" bestFit="1" customWidth="1"/>
    <col min="6402" max="6402" width="5.28515625" style="180" bestFit="1" customWidth="1"/>
    <col min="6403" max="6403" width="43.7109375" style="180" customWidth="1"/>
    <col min="6404" max="6404" width="13.5703125" style="180" customWidth="1"/>
    <col min="6405" max="6405" width="10.140625" style="180" customWidth="1"/>
    <col min="6406" max="6406" width="10" style="180" customWidth="1"/>
    <col min="6407" max="6407" width="6.140625" style="180" bestFit="1" customWidth="1"/>
    <col min="6408" max="6408" width="4.7109375" style="180" customWidth="1"/>
    <col min="6409" max="6409" width="14.85546875" style="180" bestFit="1" customWidth="1"/>
    <col min="6410" max="6410" width="12.85546875" style="180" bestFit="1" customWidth="1"/>
    <col min="6411" max="6411" width="7.7109375" style="180" customWidth="1"/>
    <col min="6412" max="6412" width="18" style="180" customWidth="1"/>
    <col min="6413" max="6413" width="8.28515625" style="180" customWidth="1"/>
    <col min="6414" max="6414" width="16" style="180" customWidth="1"/>
    <col min="6415" max="6415" width="15.140625" style="180" bestFit="1" customWidth="1"/>
    <col min="6416" max="6416" width="14.140625" style="180" bestFit="1" customWidth="1"/>
    <col min="6417" max="6656" width="11.42578125" style="180"/>
    <col min="6657" max="6657" width="7.140625" style="180" bestFit="1" customWidth="1"/>
    <col min="6658" max="6658" width="5.28515625" style="180" bestFit="1" customWidth="1"/>
    <col min="6659" max="6659" width="43.7109375" style="180" customWidth="1"/>
    <col min="6660" max="6660" width="13.5703125" style="180" customWidth="1"/>
    <col min="6661" max="6661" width="10.140625" style="180" customWidth="1"/>
    <col min="6662" max="6662" width="10" style="180" customWidth="1"/>
    <col min="6663" max="6663" width="6.140625" style="180" bestFit="1" customWidth="1"/>
    <col min="6664" max="6664" width="4.7109375" style="180" customWidth="1"/>
    <col min="6665" max="6665" width="14.85546875" style="180" bestFit="1" customWidth="1"/>
    <col min="6666" max="6666" width="12.85546875" style="180" bestFit="1" customWidth="1"/>
    <col min="6667" max="6667" width="7.7109375" style="180" customWidth="1"/>
    <col min="6668" max="6668" width="18" style="180" customWidth="1"/>
    <col min="6669" max="6669" width="8.28515625" style="180" customWidth="1"/>
    <col min="6670" max="6670" width="16" style="180" customWidth="1"/>
    <col min="6671" max="6671" width="15.140625" style="180" bestFit="1" customWidth="1"/>
    <col min="6672" max="6672" width="14.140625" style="180" bestFit="1" customWidth="1"/>
    <col min="6673" max="6912" width="11.42578125" style="180"/>
    <col min="6913" max="6913" width="7.140625" style="180" bestFit="1" customWidth="1"/>
    <col min="6914" max="6914" width="5.28515625" style="180" bestFit="1" customWidth="1"/>
    <col min="6915" max="6915" width="43.7109375" style="180" customWidth="1"/>
    <col min="6916" max="6916" width="13.5703125" style="180" customWidth="1"/>
    <col min="6917" max="6917" width="10.140625" style="180" customWidth="1"/>
    <col min="6918" max="6918" width="10" style="180" customWidth="1"/>
    <col min="6919" max="6919" width="6.140625" style="180" bestFit="1" customWidth="1"/>
    <col min="6920" max="6920" width="4.7109375" style="180" customWidth="1"/>
    <col min="6921" max="6921" width="14.85546875" style="180" bestFit="1" customWidth="1"/>
    <col min="6922" max="6922" width="12.85546875" style="180" bestFit="1" customWidth="1"/>
    <col min="6923" max="6923" width="7.7109375" style="180" customWidth="1"/>
    <col min="6924" max="6924" width="18" style="180" customWidth="1"/>
    <col min="6925" max="6925" width="8.28515625" style="180" customWidth="1"/>
    <col min="6926" max="6926" width="16" style="180" customWidth="1"/>
    <col min="6927" max="6927" width="15.140625" style="180" bestFit="1" customWidth="1"/>
    <col min="6928" max="6928" width="14.140625" style="180" bestFit="1" customWidth="1"/>
    <col min="6929" max="7168" width="11.42578125" style="180"/>
    <col min="7169" max="7169" width="7.140625" style="180" bestFit="1" customWidth="1"/>
    <col min="7170" max="7170" width="5.28515625" style="180" bestFit="1" customWidth="1"/>
    <col min="7171" max="7171" width="43.7109375" style="180" customWidth="1"/>
    <col min="7172" max="7172" width="13.5703125" style="180" customWidth="1"/>
    <col min="7173" max="7173" width="10.140625" style="180" customWidth="1"/>
    <col min="7174" max="7174" width="10" style="180" customWidth="1"/>
    <col min="7175" max="7175" width="6.140625" style="180" bestFit="1" customWidth="1"/>
    <col min="7176" max="7176" width="4.7109375" style="180" customWidth="1"/>
    <col min="7177" max="7177" width="14.85546875" style="180" bestFit="1" customWidth="1"/>
    <col min="7178" max="7178" width="12.85546875" style="180" bestFit="1" customWidth="1"/>
    <col min="7179" max="7179" width="7.7109375" style="180" customWidth="1"/>
    <col min="7180" max="7180" width="18" style="180" customWidth="1"/>
    <col min="7181" max="7181" width="8.28515625" style="180" customWidth="1"/>
    <col min="7182" max="7182" width="16" style="180" customWidth="1"/>
    <col min="7183" max="7183" width="15.140625" style="180" bestFit="1" customWidth="1"/>
    <col min="7184" max="7184" width="14.140625" style="180" bestFit="1" customWidth="1"/>
    <col min="7185" max="7424" width="11.42578125" style="180"/>
    <col min="7425" max="7425" width="7.140625" style="180" bestFit="1" customWidth="1"/>
    <col min="7426" max="7426" width="5.28515625" style="180" bestFit="1" customWidth="1"/>
    <col min="7427" max="7427" width="43.7109375" style="180" customWidth="1"/>
    <col min="7428" max="7428" width="13.5703125" style="180" customWidth="1"/>
    <col min="7429" max="7429" width="10.140625" style="180" customWidth="1"/>
    <col min="7430" max="7430" width="10" style="180" customWidth="1"/>
    <col min="7431" max="7431" width="6.140625" style="180" bestFit="1" customWidth="1"/>
    <col min="7432" max="7432" width="4.7109375" style="180" customWidth="1"/>
    <col min="7433" max="7433" width="14.85546875" style="180" bestFit="1" customWidth="1"/>
    <col min="7434" max="7434" width="12.85546875" style="180" bestFit="1" customWidth="1"/>
    <col min="7435" max="7435" width="7.7109375" style="180" customWidth="1"/>
    <col min="7436" max="7436" width="18" style="180" customWidth="1"/>
    <col min="7437" max="7437" width="8.28515625" style="180" customWidth="1"/>
    <col min="7438" max="7438" width="16" style="180" customWidth="1"/>
    <col min="7439" max="7439" width="15.140625" style="180" bestFit="1" customWidth="1"/>
    <col min="7440" max="7440" width="14.140625" style="180" bestFit="1" customWidth="1"/>
    <col min="7441" max="7680" width="11.42578125" style="180"/>
    <col min="7681" max="7681" width="7.140625" style="180" bestFit="1" customWidth="1"/>
    <col min="7682" max="7682" width="5.28515625" style="180" bestFit="1" customWidth="1"/>
    <col min="7683" max="7683" width="43.7109375" style="180" customWidth="1"/>
    <col min="7684" max="7684" width="13.5703125" style="180" customWidth="1"/>
    <col min="7685" max="7685" width="10.140625" style="180" customWidth="1"/>
    <col min="7686" max="7686" width="10" style="180" customWidth="1"/>
    <col min="7687" max="7687" width="6.140625" style="180" bestFit="1" customWidth="1"/>
    <col min="7688" max="7688" width="4.7109375" style="180" customWidth="1"/>
    <col min="7689" max="7689" width="14.85546875" style="180" bestFit="1" customWidth="1"/>
    <col min="7690" max="7690" width="12.85546875" style="180" bestFit="1" customWidth="1"/>
    <col min="7691" max="7691" width="7.7109375" style="180" customWidth="1"/>
    <col min="7692" max="7692" width="18" style="180" customWidth="1"/>
    <col min="7693" max="7693" width="8.28515625" style="180" customWidth="1"/>
    <col min="7694" max="7694" width="16" style="180" customWidth="1"/>
    <col min="7695" max="7695" width="15.140625" style="180" bestFit="1" customWidth="1"/>
    <col min="7696" max="7696" width="14.140625" style="180" bestFit="1" customWidth="1"/>
    <col min="7697" max="7936" width="11.42578125" style="180"/>
    <col min="7937" max="7937" width="7.140625" style="180" bestFit="1" customWidth="1"/>
    <col min="7938" max="7938" width="5.28515625" style="180" bestFit="1" customWidth="1"/>
    <col min="7939" max="7939" width="43.7109375" style="180" customWidth="1"/>
    <col min="7940" max="7940" width="13.5703125" style="180" customWidth="1"/>
    <col min="7941" max="7941" width="10.140625" style="180" customWidth="1"/>
    <col min="7942" max="7942" width="10" style="180" customWidth="1"/>
    <col min="7943" max="7943" width="6.140625" style="180" bestFit="1" customWidth="1"/>
    <col min="7944" max="7944" width="4.7109375" style="180" customWidth="1"/>
    <col min="7945" max="7945" width="14.85546875" style="180" bestFit="1" customWidth="1"/>
    <col min="7946" max="7946" width="12.85546875" style="180" bestFit="1" customWidth="1"/>
    <col min="7947" max="7947" width="7.7109375" style="180" customWidth="1"/>
    <col min="7948" max="7948" width="18" style="180" customWidth="1"/>
    <col min="7949" max="7949" width="8.28515625" style="180" customWidth="1"/>
    <col min="7950" max="7950" width="16" style="180" customWidth="1"/>
    <col min="7951" max="7951" width="15.140625" style="180" bestFit="1" customWidth="1"/>
    <col min="7952" max="7952" width="14.140625" style="180" bestFit="1" customWidth="1"/>
    <col min="7953" max="8192" width="11.42578125" style="180"/>
    <col min="8193" max="8193" width="7.140625" style="180" bestFit="1" customWidth="1"/>
    <col min="8194" max="8194" width="5.28515625" style="180" bestFit="1" customWidth="1"/>
    <col min="8195" max="8195" width="43.7109375" style="180" customWidth="1"/>
    <col min="8196" max="8196" width="13.5703125" style="180" customWidth="1"/>
    <col min="8197" max="8197" width="10.140625" style="180" customWidth="1"/>
    <col min="8198" max="8198" width="10" style="180" customWidth="1"/>
    <col min="8199" max="8199" width="6.140625" style="180" bestFit="1" customWidth="1"/>
    <col min="8200" max="8200" width="4.7109375" style="180" customWidth="1"/>
    <col min="8201" max="8201" width="14.85546875" style="180" bestFit="1" customWidth="1"/>
    <col min="8202" max="8202" width="12.85546875" style="180" bestFit="1" customWidth="1"/>
    <col min="8203" max="8203" width="7.7109375" style="180" customWidth="1"/>
    <col min="8204" max="8204" width="18" style="180" customWidth="1"/>
    <col min="8205" max="8205" width="8.28515625" style="180" customWidth="1"/>
    <col min="8206" max="8206" width="16" style="180" customWidth="1"/>
    <col min="8207" max="8207" width="15.140625" style="180" bestFit="1" customWidth="1"/>
    <col min="8208" max="8208" width="14.140625" style="180" bestFit="1" customWidth="1"/>
    <col min="8209" max="8448" width="11.42578125" style="180"/>
    <col min="8449" max="8449" width="7.140625" style="180" bestFit="1" customWidth="1"/>
    <col min="8450" max="8450" width="5.28515625" style="180" bestFit="1" customWidth="1"/>
    <col min="8451" max="8451" width="43.7109375" style="180" customWidth="1"/>
    <col min="8452" max="8452" width="13.5703125" style="180" customWidth="1"/>
    <col min="8453" max="8453" width="10.140625" style="180" customWidth="1"/>
    <col min="8454" max="8454" width="10" style="180" customWidth="1"/>
    <col min="8455" max="8455" width="6.140625" style="180" bestFit="1" customWidth="1"/>
    <col min="8456" max="8456" width="4.7109375" style="180" customWidth="1"/>
    <col min="8457" max="8457" width="14.85546875" style="180" bestFit="1" customWidth="1"/>
    <col min="8458" max="8458" width="12.85546875" style="180" bestFit="1" customWidth="1"/>
    <col min="8459" max="8459" width="7.7109375" style="180" customWidth="1"/>
    <col min="8460" max="8460" width="18" style="180" customWidth="1"/>
    <col min="8461" max="8461" width="8.28515625" style="180" customWidth="1"/>
    <col min="8462" max="8462" width="16" style="180" customWidth="1"/>
    <col min="8463" max="8463" width="15.140625" style="180" bestFit="1" customWidth="1"/>
    <col min="8464" max="8464" width="14.140625" style="180" bestFit="1" customWidth="1"/>
    <col min="8465" max="8704" width="11.42578125" style="180"/>
    <col min="8705" max="8705" width="7.140625" style="180" bestFit="1" customWidth="1"/>
    <col min="8706" max="8706" width="5.28515625" style="180" bestFit="1" customWidth="1"/>
    <col min="8707" max="8707" width="43.7109375" style="180" customWidth="1"/>
    <col min="8708" max="8708" width="13.5703125" style="180" customWidth="1"/>
    <col min="8709" max="8709" width="10.140625" style="180" customWidth="1"/>
    <col min="8710" max="8710" width="10" style="180" customWidth="1"/>
    <col min="8711" max="8711" width="6.140625" style="180" bestFit="1" customWidth="1"/>
    <col min="8712" max="8712" width="4.7109375" style="180" customWidth="1"/>
    <col min="8713" max="8713" width="14.85546875" style="180" bestFit="1" customWidth="1"/>
    <col min="8714" max="8714" width="12.85546875" style="180" bestFit="1" customWidth="1"/>
    <col min="8715" max="8715" width="7.7109375" style="180" customWidth="1"/>
    <col min="8716" max="8716" width="18" style="180" customWidth="1"/>
    <col min="8717" max="8717" width="8.28515625" style="180" customWidth="1"/>
    <col min="8718" max="8718" width="16" style="180" customWidth="1"/>
    <col min="8719" max="8719" width="15.140625" style="180" bestFit="1" customWidth="1"/>
    <col min="8720" max="8720" width="14.140625" style="180" bestFit="1" customWidth="1"/>
    <col min="8721" max="8960" width="11.42578125" style="180"/>
    <col min="8961" max="8961" width="7.140625" style="180" bestFit="1" customWidth="1"/>
    <col min="8962" max="8962" width="5.28515625" style="180" bestFit="1" customWidth="1"/>
    <col min="8963" max="8963" width="43.7109375" style="180" customWidth="1"/>
    <col min="8964" max="8964" width="13.5703125" style="180" customWidth="1"/>
    <col min="8965" max="8965" width="10.140625" style="180" customWidth="1"/>
    <col min="8966" max="8966" width="10" style="180" customWidth="1"/>
    <col min="8967" max="8967" width="6.140625" style="180" bestFit="1" customWidth="1"/>
    <col min="8968" max="8968" width="4.7109375" style="180" customWidth="1"/>
    <col min="8969" max="8969" width="14.85546875" style="180" bestFit="1" customWidth="1"/>
    <col min="8970" max="8970" width="12.85546875" style="180" bestFit="1" customWidth="1"/>
    <col min="8971" max="8971" width="7.7109375" style="180" customWidth="1"/>
    <col min="8972" max="8972" width="18" style="180" customWidth="1"/>
    <col min="8973" max="8973" width="8.28515625" style="180" customWidth="1"/>
    <col min="8974" max="8974" width="16" style="180" customWidth="1"/>
    <col min="8975" max="8975" width="15.140625" style="180" bestFit="1" customWidth="1"/>
    <col min="8976" max="8976" width="14.140625" style="180" bestFit="1" customWidth="1"/>
    <col min="8977" max="9216" width="11.42578125" style="180"/>
    <col min="9217" max="9217" width="7.140625" style="180" bestFit="1" customWidth="1"/>
    <col min="9218" max="9218" width="5.28515625" style="180" bestFit="1" customWidth="1"/>
    <col min="9219" max="9219" width="43.7109375" style="180" customWidth="1"/>
    <col min="9220" max="9220" width="13.5703125" style="180" customWidth="1"/>
    <col min="9221" max="9221" width="10.140625" style="180" customWidth="1"/>
    <col min="9222" max="9222" width="10" style="180" customWidth="1"/>
    <col min="9223" max="9223" width="6.140625" style="180" bestFit="1" customWidth="1"/>
    <col min="9224" max="9224" width="4.7109375" style="180" customWidth="1"/>
    <col min="9225" max="9225" width="14.85546875" style="180" bestFit="1" customWidth="1"/>
    <col min="9226" max="9226" width="12.85546875" style="180" bestFit="1" customWidth="1"/>
    <col min="9227" max="9227" width="7.7109375" style="180" customWidth="1"/>
    <col min="9228" max="9228" width="18" style="180" customWidth="1"/>
    <col min="9229" max="9229" width="8.28515625" style="180" customWidth="1"/>
    <col min="9230" max="9230" width="16" style="180" customWidth="1"/>
    <col min="9231" max="9231" width="15.140625" style="180" bestFit="1" customWidth="1"/>
    <col min="9232" max="9232" width="14.140625" style="180" bestFit="1" customWidth="1"/>
    <col min="9233" max="9472" width="11.42578125" style="180"/>
    <col min="9473" max="9473" width="7.140625" style="180" bestFit="1" customWidth="1"/>
    <col min="9474" max="9474" width="5.28515625" style="180" bestFit="1" customWidth="1"/>
    <col min="9475" max="9475" width="43.7109375" style="180" customWidth="1"/>
    <col min="9476" max="9476" width="13.5703125" style="180" customWidth="1"/>
    <col min="9477" max="9477" width="10.140625" style="180" customWidth="1"/>
    <col min="9478" max="9478" width="10" style="180" customWidth="1"/>
    <col min="9479" max="9479" width="6.140625" style="180" bestFit="1" customWidth="1"/>
    <col min="9480" max="9480" width="4.7109375" style="180" customWidth="1"/>
    <col min="9481" max="9481" width="14.85546875" style="180" bestFit="1" customWidth="1"/>
    <col min="9482" max="9482" width="12.85546875" style="180" bestFit="1" customWidth="1"/>
    <col min="9483" max="9483" width="7.7109375" style="180" customWidth="1"/>
    <col min="9484" max="9484" width="18" style="180" customWidth="1"/>
    <col min="9485" max="9485" width="8.28515625" style="180" customWidth="1"/>
    <col min="9486" max="9486" width="16" style="180" customWidth="1"/>
    <col min="9487" max="9487" width="15.140625" style="180" bestFit="1" customWidth="1"/>
    <col min="9488" max="9488" width="14.140625" style="180" bestFit="1" customWidth="1"/>
    <col min="9489" max="9728" width="11.42578125" style="180"/>
    <col min="9729" max="9729" width="7.140625" style="180" bestFit="1" customWidth="1"/>
    <col min="9730" max="9730" width="5.28515625" style="180" bestFit="1" customWidth="1"/>
    <col min="9731" max="9731" width="43.7109375" style="180" customWidth="1"/>
    <col min="9732" max="9732" width="13.5703125" style="180" customWidth="1"/>
    <col min="9733" max="9733" width="10.140625" style="180" customWidth="1"/>
    <col min="9734" max="9734" width="10" style="180" customWidth="1"/>
    <col min="9735" max="9735" width="6.140625" style="180" bestFit="1" customWidth="1"/>
    <col min="9736" max="9736" width="4.7109375" style="180" customWidth="1"/>
    <col min="9737" max="9737" width="14.85546875" style="180" bestFit="1" customWidth="1"/>
    <col min="9738" max="9738" width="12.85546875" style="180" bestFit="1" customWidth="1"/>
    <col min="9739" max="9739" width="7.7109375" style="180" customWidth="1"/>
    <col min="9740" max="9740" width="18" style="180" customWidth="1"/>
    <col min="9741" max="9741" width="8.28515625" style="180" customWidth="1"/>
    <col min="9742" max="9742" width="16" style="180" customWidth="1"/>
    <col min="9743" max="9743" width="15.140625" style="180" bestFit="1" customWidth="1"/>
    <col min="9744" max="9744" width="14.140625" style="180" bestFit="1" customWidth="1"/>
    <col min="9745" max="9984" width="11.42578125" style="180"/>
    <col min="9985" max="9985" width="7.140625" style="180" bestFit="1" customWidth="1"/>
    <col min="9986" max="9986" width="5.28515625" style="180" bestFit="1" customWidth="1"/>
    <col min="9987" max="9987" width="43.7109375" style="180" customWidth="1"/>
    <col min="9988" max="9988" width="13.5703125" style="180" customWidth="1"/>
    <col min="9989" max="9989" width="10.140625" style="180" customWidth="1"/>
    <col min="9990" max="9990" width="10" style="180" customWidth="1"/>
    <col min="9991" max="9991" width="6.140625" style="180" bestFit="1" customWidth="1"/>
    <col min="9992" max="9992" width="4.7109375" style="180" customWidth="1"/>
    <col min="9993" max="9993" width="14.85546875" style="180" bestFit="1" customWidth="1"/>
    <col min="9994" max="9994" width="12.85546875" style="180" bestFit="1" customWidth="1"/>
    <col min="9995" max="9995" width="7.7109375" style="180" customWidth="1"/>
    <col min="9996" max="9996" width="18" style="180" customWidth="1"/>
    <col min="9997" max="9997" width="8.28515625" style="180" customWidth="1"/>
    <col min="9998" max="9998" width="16" style="180" customWidth="1"/>
    <col min="9999" max="9999" width="15.140625" style="180" bestFit="1" customWidth="1"/>
    <col min="10000" max="10000" width="14.140625" style="180" bestFit="1" customWidth="1"/>
    <col min="10001" max="10240" width="11.42578125" style="180"/>
    <col min="10241" max="10241" width="7.140625" style="180" bestFit="1" customWidth="1"/>
    <col min="10242" max="10242" width="5.28515625" style="180" bestFit="1" customWidth="1"/>
    <col min="10243" max="10243" width="43.7109375" style="180" customWidth="1"/>
    <col min="10244" max="10244" width="13.5703125" style="180" customWidth="1"/>
    <col min="10245" max="10245" width="10.140625" style="180" customWidth="1"/>
    <col min="10246" max="10246" width="10" style="180" customWidth="1"/>
    <col min="10247" max="10247" width="6.140625" style="180" bestFit="1" customWidth="1"/>
    <col min="10248" max="10248" width="4.7109375" style="180" customWidth="1"/>
    <col min="10249" max="10249" width="14.85546875" style="180" bestFit="1" customWidth="1"/>
    <col min="10250" max="10250" width="12.85546875" style="180" bestFit="1" customWidth="1"/>
    <col min="10251" max="10251" width="7.7109375" style="180" customWidth="1"/>
    <col min="10252" max="10252" width="18" style="180" customWidth="1"/>
    <col min="10253" max="10253" width="8.28515625" style="180" customWidth="1"/>
    <col min="10254" max="10254" width="16" style="180" customWidth="1"/>
    <col min="10255" max="10255" width="15.140625" style="180" bestFit="1" customWidth="1"/>
    <col min="10256" max="10256" width="14.140625" style="180" bestFit="1" customWidth="1"/>
    <col min="10257" max="10496" width="11.42578125" style="180"/>
    <col min="10497" max="10497" width="7.140625" style="180" bestFit="1" customWidth="1"/>
    <col min="10498" max="10498" width="5.28515625" style="180" bestFit="1" customWidth="1"/>
    <col min="10499" max="10499" width="43.7109375" style="180" customWidth="1"/>
    <col min="10500" max="10500" width="13.5703125" style="180" customWidth="1"/>
    <col min="10501" max="10501" width="10.140625" style="180" customWidth="1"/>
    <col min="10502" max="10502" width="10" style="180" customWidth="1"/>
    <col min="10503" max="10503" width="6.140625" style="180" bestFit="1" customWidth="1"/>
    <col min="10504" max="10504" width="4.7109375" style="180" customWidth="1"/>
    <col min="10505" max="10505" width="14.85546875" style="180" bestFit="1" customWidth="1"/>
    <col min="10506" max="10506" width="12.85546875" style="180" bestFit="1" customWidth="1"/>
    <col min="10507" max="10507" width="7.7109375" style="180" customWidth="1"/>
    <col min="10508" max="10508" width="18" style="180" customWidth="1"/>
    <col min="10509" max="10509" width="8.28515625" style="180" customWidth="1"/>
    <col min="10510" max="10510" width="16" style="180" customWidth="1"/>
    <col min="10511" max="10511" width="15.140625" style="180" bestFit="1" customWidth="1"/>
    <col min="10512" max="10512" width="14.140625" style="180" bestFit="1" customWidth="1"/>
    <col min="10513" max="10752" width="11.42578125" style="180"/>
    <col min="10753" max="10753" width="7.140625" style="180" bestFit="1" customWidth="1"/>
    <col min="10754" max="10754" width="5.28515625" style="180" bestFit="1" customWidth="1"/>
    <col min="10755" max="10755" width="43.7109375" style="180" customWidth="1"/>
    <col min="10756" max="10756" width="13.5703125" style="180" customWidth="1"/>
    <col min="10757" max="10757" width="10.140625" style="180" customWidth="1"/>
    <col min="10758" max="10758" width="10" style="180" customWidth="1"/>
    <col min="10759" max="10759" width="6.140625" style="180" bestFit="1" customWidth="1"/>
    <col min="10760" max="10760" width="4.7109375" style="180" customWidth="1"/>
    <col min="10761" max="10761" width="14.85546875" style="180" bestFit="1" customWidth="1"/>
    <col min="10762" max="10762" width="12.85546875" style="180" bestFit="1" customWidth="1"/>
    <col min="10763" max="10763" width="7.7109375" style="180" customWidth="1"/>
    <col min="10764" max="10764" width="18" style="180" customWidth="1"/>
    <col min="10765" max="10765" width="8.28515625" style="180" customWidth="1"/>
    <col min="10766" max="10766" width="16" style="180" customWidth="1"/>
    <col min="10767" max="10767" width="15.140625" style="180" bestFit="1" customWidth="1"/>
    <col min="10768" max="10768" width="14.140625" style="180" bestFit="1" customWidth="1"/>
    <col min="10769" max="11008" width="11.42578125" style="180"/>
    <col min="11009" max="11009" width="7.140625" style="180" bestFit="1" customWidth="1"/>
    <col min="11010" max="11010" width="5.28515625" style="180" bestFit="1" customWidth="1"/>
    <col min="11011" max="11011" width="43.7109375" style="180" customWidth="1"/>
    <col min="11012" max="11012" width="13.5703125" style="180" customWidth="1"/>
    <col min="11013" max="11013" width="10.140625" style="180" customWidth="1"/>
    <col min="11014" max="11014" width="10" style="180" customWidth="1"/>
    <col min="11015" max="11015" width="6.140625" style="180" bestFit="1" customWidth="1"/>
    <col min="11016" max="11016" width="4.7109375" style="180" customWidth="1"/>
    <col min="11017" max="11017" width="14.85546875" style="180" bestFit="1" customWidth="1"/>
    <col min="11018" max="11018" width="12.85546875" style="180" bestFit="1" customWidth="1"/>
    <col min="11019" max="11019" width="7.7109375" style="180" customWidth="1"/>
    <col min="11020" max="11020" width="18" style="180" customWidth="1"/>
    <col min="11021" max="11021" width="8.28515625" style="180" customWidth="1"/>
    <col min="11022" max="11022" width="16" style="180" customWidth="1"/>
    <col min="11023" max="11023" width="15.140625" style="180" bestFit="1" customWidth="1"/>
    <col min="11024" max="11024" width="14.140625" style="180" bestFit="1" customWidth="1"/>
    <col min="11025" max="11264" width="11.42578125" style="180"/>
    <col min="11265" max="11265" width="7.140625" style="180" bestFit="1" customWidth="1"/>
    <col min="11266" max="11266" width="5.28515625" style="180" bestFit="1" customWidth="1"/>
    <col min="11267" max="11267" width="43.7109375" style="180" customWidth="1"/>
    <col min="11268" max="11268" width="13.5703125" style="180" customWidth="1"/>
    <col min="11269" max="11269" width="10.140625" style="180" customWidth="1"/>
    <col min="11270" max="11270" width="10" style="180" customWidth="1"/>
    <col min="11271" max="11271" width="6.140625" style="180" bestFit="1" customWidth="1"/>
    <col min="11272" max="11272" width="4.7109375" style="180" customWidth="1"/>
    <col min="11273" max="11273" width="14.85546875" style="180" bestFit="1" customWidth="1"/>
    <col min="11274" max="11274" width="12.85546875" style="180" bestFit="1" customWidth="1"/>
    <col min="11275" max="11275" width="7.7109375" style="180" customWidth="1"/>
    <col min="11276" max="11276" width="18" style="180" customWidth="1"/>
    <col min="11277" max="11277" width="8.28515625" style="180" customWidth="1"/>
    <col min="11278" max="11278" width="16" style="180" customWidth="1"/>
    <col min="11279" max="11279" width="15.140625" style="180" bestFit="1" customWidth="1"/>
    <col min="11280" max="11280" width="14.140625" style="180" bestFit="1" customWidth="1"/>
    <col min="11281" max="11520" width="11.42578125" style="180"/>
    <col min="11521" max="11521" width="7.140625" style="180" bestFit="1" customWidth="1"/>
    <col min="11522" max="11522" width="5.28515625" style="180" bestFit="1" customWidth="1"/>
    <col min="11523" max="11523" width="43.7109375" style="180" customWidth="1"/>
    <col min="11524" max="11524" width="13.5703125" style="180" customWidth="1"/>
    <col min="11525" max="11525" width="10.140625" style="180" customWidth="1"/>
    <col min="11526" max="11526" width="10" style="180" customWidth="1"/>
    <col min="11527" max="11527" width="6.140625" style="180" bestFit="1" customWidth="1"/>
    <col min="11528" max="11528" width="4.7109375" style="180" customWidth="1"/>
    <col min="11529" max="11529" width="14.85546875" style="180" bestFit="1" customWidth="1"/>
    <col min="11530" max="11530" width="12.85546875" style="180" bestFit="1" customWidth="1"/>
    <col min="11531" max="11531" width="7.7109375" style="180" customWidth="1"/>
    <col min="11532" max="11532" width="18" style="180" customWidth="1"/>
    <col min="11533" max="11533" width="8.28515625" style="180" customWidth="1"/>
    <col min="11534" max="11534" width="16" style="180" customWidth="1"/>
    <col min="11535" max="11535" width="15.140625" style="180" bestFit="1" customWidth="1"/>
    <col min="11536" max="11536" width="14.140625" style="180" bestFit="1" customWidth="1"/>
    <col min="11537" max="11776" width="11.42578125" style="180"/>
    <col min="11777" max="11777" width="7.140625" style="180" bestFit="1" customWidth="1"/>
    <col min="11778" max="11778" width="5.28515625" style="180" bestFit="1" customWidth="1"/>
    <col min="11779" max="11779" width="43.7109375" style="180" customWidth="1"/>
    <col min="11780" max="11780" width="13.5703125" style="180" customWidth="1"/>
    <col min="11781" max="11781" width="10.140625" style="180" customWidth="1"/>
    <col min="11782" max="11782" width="10" style="180" customWidth="1"/>
    <col min="11783" max="11783" width="6.140625" style="180" bestFit="1" customWidth="1"/>
    <col min="11784" max="11784" width="4.7109375" style="180" customWidth="1"/>
    <col min="11785" max="11785" width="14.85546875" style="180" bestFit="1" customWidth="1"/>
    <col min="11786" max="11786" width="12.85546875" style="180" bestFit="1" customWidth="1"/>
    <col min="11787" max="11787" width="7.7109375" style="180" customWidth="1"/>
    <col min="11788" max="11788" width="18" style="180" customWidth="1"/>
    <col min="11789" max="11789" width="8.28515625" style="180" customWidth="1"/>
    <col min="11790" max="11790" width="16" style="180" customWidth="1"/>
    <col min="11791" max="11791" width="15.140625" style="180" bestFit="1" customWidth="1"/>
    <col min="11792" max="11792" width="14.140625" style="180" bestFit="1" customWidth="1"/>
    <col min="11793" max="12032" width="11.42578125" style="180"/>
    <col min="12033" max="12033" width="7.140625" style="180" bestFit="1" customWidth="1"/>
    <col min="12034" max="12034" width="5.28515625" style="180" bestFit="1" customWidth="1"/>
    <col min="12035" max="12035" width="43.7109375" style="180" customWidth="1"/>
    <col min="12036" max="12036" width="13.5703125" style="180" customWidth="1"/>
    <col min="12037" max="12037" width="10.140625" style="180" customWidth="1"/>
    <col min="12038" max="12038" width="10" style="180" customWidth="1"/>
    <col min="12039" max="12039" width="6.140625" style="180" bestFit="1" customWidth="1"/>
    <col min="12040" max="12040" width="4.7109375" style="180" customWidth="1"/>
    <col min="12041" max="12041" width="14.85546875" style="180" bestFit="1" customWidth="1"/>
    <col min="12042" max="12042" width="12.85546875" style="180" bestFit="1" customWidth="1"/>
    <col min="12043" max="12043" width="7.7109375" style="180" customWidth="1"/>
    <col min="12044" max="12044" width="18" style="180" customWidth="1"/>
    <col min="12045" max="12045" width="8.28515625" style="180" customWidth="1"/>
    <col min="12046" max="12046" width="16" style="180" customWidth="1"/>
    <col min="12047" max="12047" width="15.140625" style="180" bestFit="1" customWidth="1"/>
    <col min="12048" max="12048" width="14.140625" style="180" bestFit="1" customWidth="1"/>
    <col min="12049" max="12288" width="11.42578125" style="180"/>
    <col min="12289" max="12289" width="7.140625" style="180" bestFit="1" customWidth="1"/>
    <col min="12290" max="12290" width="5.28515625" style="180" bestFit="1" customWidth="1"/>
    <col min="12291" max="12291" width="43.7109375" style="180" customWidth="1"/>
    <col min="12292" max="12292" width="13.5703125" style="180" customWidth="1"/>
    <col min="12293" max="12293" width="10.140625" style="180" customWidth="1"/>
    <col min="12294" max="12294" width="10" style="180" customWidth="1"/>
    <col min="12295" max="12295" width="6.140625" style="180" bestFit="1" customWidth="1"/>
    <col min="12296" max="12296" width="4.7109375" style="180" customWidth="1"/>
    <col min="12297" max="12297" width="14.85546875" style="180" bestFit="1" customWidth="1"/>
    <col min="12298" max="12298" width="12.85546875" style="180" bestFit="1" customWidth="1"/>
    <col min="12299" max="12299" width="7.7109375" style="180" customWidth="1"/>
    <col min="12300" max="12300" width="18" style="180" customWidth="1"/>
    <col min="12301" max="12301" width="8.28515625" style="180" customWidth="1"/>
    <col min="12302" max="12302" width="16" style="180" customWidth="1"/>
    <col min="12303" max="12303" width="15.140625" style="180" bestFit="1" customWidth="1"/>
    <col min="12304" max="12304" width="14.140625" style="180" bestFit="1" customWidth="1"/>
    <col min="12305" max="12544" width="11.42578125" style="180"/>
    <col min="12545" max="12545" width="7.140625" style="180" bestFit="1" customWidth="1"/>
    <col min="12546" max="12546" width="5.28515625" style="180" bestFit="1" customWidth="1"/>
    <col min="12547" max="12547" width="43.7109375" style="180" customWidth="1"/>
    <col min="12548" max="12548" width="13.5703125" style="180" customWidth="1"/>
    <col min="12549" max="12549" width="10.140625" style="180" customWidth="1"/>
    <col min="12550" max="12550" width="10" style="180" customWidth="1"/>
    <col min="12551" max="12551" width="6.140625" style="180" bestFit="1" customWidth="1"/>
    <col min="12552" max="12552" width="4.7109375" style="180" customWidth="1"/>
    <col min="12553" max="12553" width="14.85546875" style="180" bestFit="1" customWidth="1"/>
    <col min="12554" max="12554" width="12.85546875" style="180" bestFit="1" customWidth="1"/>
    <col min="12555" max="12555" width="7.7109375" style="180" customWidth="1"/>
    <col min="12556" max="12556" width="18" style="180" customWidth="1"/>
    <col min="12557" max="12557" width="8.28515625" style="180" customWidth="1"/>
    <col min="12558" max="12558" width="16" style="180" customWidth="1"/>
    <col min="12559" max="12559" width="15.140625" style="180" bestFit="1" customWidth="1"/>
    <col min="12560" max="12560" width="14.140625" style="180" bestFit="1" customWidth="1"/>
    <col min="12561" max="12800" width="11.42578125" style="180"/>
    <col min="12801" max="12801" width="7.140625" style="180" bestFit="1" customWidth="1"/>
    <col min="12802" max="12802" width="5.28515625" style="180" bestFit="1" customWidth="1"/>
    <col min="12803" max="12803" width="43.7109375" style="180" customWidth="1"/>
    <col min="12804" max="12804" width="13.5703125" style="180" customWidth="1"/>
    <col min="12805" max="12805" width="10.140625" style="180" customWidth="1"/>
    <col min="12806" max="12806" width="10" style="180" customWidth="1"/>
    <col min="12807" max="12807" width="6.140625" style="180" bestFit="1" customWidth="1"/>
    <col min="12808" max="12808" width="4.7109375" style="180" customWidth="1"/>
    <col min="12809" max="12809" width="14.85546875" style="180" bestFit="1" customWidth="1"/>
    <col min="12810" max="12810" width="12.85546875" style="180" bestFit="1" customWidth="1"/>
    <col min="12811" max="12811" width="7.7109375" style="180" customWidth="1"/>
    <col min="12812" max="12812" width="18" style="180" customWidth="1"/>
    <col min="12813" max="12813" width="8.28515625" style="180" customWidth="1"/>
    <col min="12814" max="12814" width="16" style="180" customWidth="1"/>
    <col min="12815" max="12815" width="15.140625" style="180" bestFit="1" customWidth="1"/>
    <col min="12816" max="12816" width="14.140625" style="180" bestFit="1" customWidth="1"/>
    <col min="12817" max="13056" width="11.42578125" style="180"/>
    <col min="13057" max="13057" width="7.140625" style="180" bestFit="1" customWidth="1"/>
    <col min="13058" max="13058" width="5.28515625" style="180" bestFit="1" customWidth="1"/>
    <col min="13059" max="13059" width="43.7109375" style="180" customWidth="1"/>
    <col min="13060" max="13060" width="13.5703125" style="180" customWidth="1"/>
    <col min="13061" max="13061" width="10.140625" style="180" customWidth="1"/>
    <col min="13062" max="13062" width="10" style="180" customWidth="1"/>
    <col min="13063" max="13063" width="6.140625" style="180" bestFit="1" customWidth="1"/>
    <col min="13064" max="13064" width="4.7109375" style="180" customWidth="1"/>
    <col min="13065" max="13065" width="14.85546875" style="180" bestFit="1" customWidth="1"/>
    <col min="13066" max="13066" width="12.85546875" style="180" bestFit="1" customWidth="1"/>
    <col min="13067" max="13067" width="7.7109375" style="180" customWidth="1"/>
    <col min="13068" max="13068" width="18" style="180" customWidth="1"/>
    <col min="13069" max="13069" width="8.28515625" style="180" customWidth="1"/>
    <col min="13070" max="13070" width="16" style="180" customWidth="1"/>
    <col min="13071" max="13071" width="15.140625" style="180" bestFit="1" customWidth="1"/>
    <col min="13072" max="13072" width="14.140625" style="180" bestFit="1" customWidth="1"/>
    <col min="13073" max="13312" width="11.42578125" style="180"/>
    <col min="13313" max="13313" width="7.140625" style="180" bestFit="1" customWidth="1"/>
    <col min="13314" max="13314" width="5.28515625" style="180" bestFit="1" customWidth="1"/>
    <col min="13315" max="13315" width="43.7109375" style="180" customWidth="1"/>
    <col min="13316" max="13316" width="13.5703125" style="180" customWidth="1"/>
    <col min="13317" max="13317" width="10.140625" style="180" customWidth="1"/>
    <col min="13318" max="13318" width="10" style="180" customWidth="1"/>
    <col min="13319" max="13319" width="6.140625" style="180" bestFit="1" customWidth="1"/>
    <col min="13320" max="13320" width="4.7109375" style="180" customWidth="1"/>
    <col min="13321" max="13321" width="14.85546875" style="180" bestFit="1" customWidth="1"/>
    <col min="13322" max="13322" width="12.85546875" style="180" bestFit="1" customWidth="1"/>
    <col min="13323" max="13323" width="7.7109375" style="180" customWidth="1"/>
    <col min="13324" max="13324" width="18" style="180" customWidth="1"/>
    <col min="13325" max="13325" width="8.28515625" style="180" customWidth="1"/>
    <col min="13326" max="13326" width="16" style="180" customWidth="1"/>
    <col min="13327" max="13327" width="15.140625" style="180" bestFit="1" customWidth="1"/>
    <col min="13328" max="13328" width="14.140625" style="180" bestFit="1" customWidth="1"/>
    <col min="13329" max="13568" width="11.42578125" style="180"/>
    <col min="13569" max="13569" width="7.140625" style="180" bestFit="1" customWidth="1"/>
    <col min="13570" max="13570" width="5.28515625" style="180" bestFit="1" customWidth="1"/>
    <col min="13571" max="13571" width="43.7109375" style="180" customWidth="1"/>
    <col min="13572" max="13572" width="13.5703125" style="180" customWidth="1"/>
    <col min="13573" max="13573" width="10.140625" style="180" customWidth="1"/>
    <col min="13574" max="13574" width="10" style="180" customWidth="1"/>
    <col min="13575" max="13575" width="6.140625" style="180" bestFit="1" customWidth="1"/>
    <col min="13576" max="13576" width="4.7109375" style="180" customWidth="1"/>
    <col min="13577" max="13577" width="14.85546875" style="180" bestFit="1" customWidth="1"/>
    <col min="13578" max="13578" width="12.85546875" style="180" bestFit="1" customWidth="1"/>
    <col min="13579" max="13579" width="7.7109375" style="180" customWidth="1"/>
    <col min="13580" max="13580" width="18" style="180" customWidth="1"/>
    <col min="13581" max="13581" width="8.28515625" style="180" customWidth="1"/>
    <col min="13582" max="13582" width="16" style="180" customWidth="1"/>
    <col min="13583" max="13583" width="15.140625" style="180" bestFit="1" customWidth="1"/>
    <col min="13584" max="13584" width="14.140625" style="180" bestFit="1" customWidth="1"/>
    <col min="13585" max="13824" width="11.42578125" style="180"/>
    <col min="13825" max="13825" width="7.140625" style="180" bestFit="1" customWidth="1"/>
    <col min="13826" max="13826" width="5.28515625" style="180" bestFit="1" customWidth="1"/>
    <col min="13827" max="13827" width="43.7109375" style="180" customWidth="1"/>
    <col min="13828" max="13828" width="13.5703125" style="180" customWidth="1"/>
    <col min="13829" max="13829" width="10.140625" style="180" customWidth="1"/>
    <col min="13830" max="13830" width="10" style="180" customWidth="1"/>
    <col min="13831" max="13831" width="6.140625" style="180" bestFit="1" customWidth="1"/>
    <col min="13832" max="13832" width="4.7109375" style="180" customWidth="1"/>
    <col min="13833" max="13833" width="14.85546875" style="180" bestFit="1" customWidth="1"/>
    <col min="13834" max="13834" width="12.85546875" style="180" bestFit="1" customWidth="1"/>
    <col min="13835" max="13835" width="7.7109375" style="180" customWidth="1"/>
    <col min="13836" max="13836" width="18" style="180" customWidth="1"/>
    <col min="13837" max="13837" width="8.28515625" style="180" customWidth="1"/>
    <col min="13838" max="13838" width="16" style="180" customWidth="1"/>
    <col min="13839" max="13839" width="15.140625" style="180" bestFit="1" customWidth="1"/>
    <col min="13840" max="13840" width="14.140625" style="180" bestFit="1" customWidth="1"/>
    <col min="13841" max="14080" width="11.42578125" style="180"/>
    <col min="14081" max="14081" width="7.140625" style="180" bestFit="1" customWidth="1"/>
    <col min="14082" max="14082" width="5.28515625" style="180" bestFit="1" customWidth="1"/>
    <col min="14083" max="14083" width="43.7109375" style="180" customWidth="1"/>
    <col min="14084" max="14084" width="13.5703125" style="180" customWidth="1"/>
    <col min="14085" max="14085" width="10.140625" style="180" customWidth="1"/>
    <col min="14086" max="14086" width="10" style="180" customWidth="1"/>
    <col min="14087" max="14087" width="6.140625" style="180" bestFit="1" customWidth="1"/>
    <col min="14088" max="14088" width="4.7109375" style="180" customWidth="1"/>
    <col min="14089" max="14089" width="14.85546875" style="180" bestFit="1" customWidth="1"/>
    <col min="14090" max="14090" width="12.85546875" style="180" bestFit="1" customWidth="1"/>
    <col min="14091" max="14091" width="7.7109375" style="180" customWidth="1"/>
    <col min="14092" max="14092" width="18" style="180" customWidth="1"/>
    <col min="14093" max="14093" width="8.28515625" style="180" customWidth="1"/>
    <col min="14094" max="14094" width="16" style="180" customWidth="1"/>
    <col min="14095" max="14095" width="15.140625" style="180" bestFit="1" customWidth="1"/>
    <col min="14096" max="14096" width="14.140625" style="180" bestFit="1" customWidth="1"/>
    <col min="14097" max="14336" width="11.42578125" style="180"/>
    <col min="14337" max="14337" width="7.140625" style="180" bestFit="1" customWidth="1"/>
    <col min="14338" max="14338" width="5.28515625" style="180" bestFit="1" customWidth="1"/>
    <col min="14339" max="14339" width="43.7109375" style="180" customWidth="1"/>
    <col min="14340" max="14340" width="13.5703125" style="180" customWidth="1"/>
    <col min="14341" max="14341" width="10.140625" style="180" customWidth="1"/>
    <col min="14342" max="14342" width="10" style="180" customWidth="1"/>
    <col min="14343" max="14343" width="6.140625" style="180" bestFit="1" customWidth="1"/>
    <col min="14344" max="14344" width="4.7109375" style="180" customWidth="1"/>
    <col min="14345" max="14345" width="14.85546875" style="180" bestFit="1" customWidth="1"/>
    <col min="14346" max="14346" width="12.85546875" style="180" bestFit="1" customWidth="1"/>
    <col min="14347" max="14347" width="7.7109375" style="180" customWidth="1"/>
    <col min="14348" max="14348" width="18" style="180" customWidth="1"/>
    <col min="14349" max="14349" width="8.28515625" style="180" customWidth="1"/>
    <col min="14350" max="14350" width="16" style="180" customWidth="1"/>
    <col min="14351" max="14351" width="15.140625" style="180" bestFit="1" customWidth="1"/>
    <col min="14352" max="14352" width="14.140625" style="180" bestFit="1" customWidth="1"/>
    <col min="14353" max="14592" width="11.42578125" style="180"/>
    <col min="14593" max="14593" width="7.140625" style="180" bestFit="1" customWidth="1"/>
    <col min="14594" max="14594" width="5.28515625" style="180" bestFit="1" customWidth="1"/>
    <col min="14595" max="14595" width="43.7109375" style="180" customWidth="1"/>
    <col min="14596" max="14596" width="13.5703125" style="180" customWidth="1"/>
    <col min="14597" max="14597" width="10.140625" style="180" customWidth="1"/>
    <col min="14598" max="14598" width="10" style="180" customWidth="1"/>
    <col min="14599" max="14599" width="6.140625" style="180" bestFit="1" customWidth="1"/>
    <col min="14600" max="14600" width="4.7109375" style="180" customWidth="1"/>
    <col min="14601" max="14601" width="14.85546875" style="180" bestFit="1" customWidth="1"/>
    <col min="14602" max="14602" width="12.85546875" style="180" bestFit="1" customWidth="1"/>
    <col min="14603" max="14603" width="7.7109375" style="180" customWidth="1"/>
    <col min="14604" max="14604" width="18" style="180" customWidth="1"/>
    <col min="14605" max="14605" width="8.28515625" style="180" customWidth="1"/>
    <col min="14606" max="14606" width="16" style="180" customWidth="1"/>
    <col min="14607" max="14607" width="15.140625" style="180" bestFit="1" customWidth="1"/>
    <col min="14608" max="14608" width="14.140625" style="180" bestFit="1" customWidth="1"/>
    <col min="14609" max="14848" width="11.42578125" style="180"/>
    <col min="14849" max="14849" width="7.140625" style="180" bestFit="1" customWidth="1"/>
    <col min="14850" max="14850" width="5.28515625" style="180" bestFit="1" customWidth="1"/>
    <col min="14851" max="14851" width="43.7109375" style="180" customWidth="1"/>
    <col min="14852" max="14852" width="13.5703125" style="180" customWidth="1"/>
    <col min="14853" max="14853" width="10.140625" style="180" customWidth="1"/>
    <col min="14854" max="14854" width="10" style="180" customWidth="1"/>
    <col min="14855" max="14855" width="6.140625" style="180" bestFit="1" customWidth="1"/>
    <col min="14856" max="14856" width="4.7109375" style="180" customWidth="1"/>
    <col min="14857" max="14857" width="14.85546875" style="180" bestFit="1" customWidth="1"/>
    <col min="14858" max="14858" width="12.85546875" style="180" bestFit="1" customWidth="1"/>
    <col min="14859" max="14859" width="7.7109375" style="180" customWidth="1"/>
    <col min="14860" max="14860" width="18" style="180" customWidth="1"/>
    <col min="14861" max="14861" width="8.28515625" style="180" customWidth="1"/>
    <col min="14862" max="14862" width="16" style="180" customWidth="1"/>
    <col min="14863" max="14863" width="15.140625" style="180" bestFit="1" customWidth="1"/>
    <col min="14864" max="14864" width="14.140625" style="180" bestFit="1" customWidth="1"/>
    <col min="14865" max="15104" width="11.42578125" style="180"/>
    <col min="15105" max="15105" width="7.140625" style="180" bestFit="1" customWidth="1"/>
    <col min="15106" max="15106" width="5.28515625" style="180" bestFit="1" customWidth="1"/>
    <col min="15107" max="15107" width="43.7109375" style="180" customWidth="1"/>
    <col min="15108" max="15108" width="13.5703125" style="180" customWidth="1"/>
    <col min="15109" max="15109" width="10.140625" style="180" customWidth="1"/>
    <col min="15110" max="15110" width="10" style="180" customWidth="1"/>
    <col min="15111" max="15111" width="6.140625" style="180" bestFit="1" customWidth="1"/>
    <col min="15112" max="15112" width="4.7109375" style="180" customWidth="1"/>
    <col min="15113" max="15113" width="14.85546875" style="180" bestFit="1" customWidth="1"/>
    <col min="15114" max="15114" width="12.85546875" style="180" bestFit="1" customWidth="1"/>
    <col min="15115" max="15115" width="7.7109375" style="180" customWidth="1"/>
    <col min="15116" max="15116" width="18" style="180" customWidth="1"/>
    <col min="15117" max="15117" width="8.28515625" style="180" customWidth="1"/>
    <col min="15118" max="15118" width="16" style="180" customWidth="1"/>
    <col min="15119" max="15119" width="15.140625" style="180" bestFit="1" customWidth="1"/>
    <col min="15120" max="15120" width="14.140625" style="180" bestFit="1" customWidth="1"/>
    <col min="15121" max="15360" width="11.42578125" style="180"/>
    <col min="15361" max="15361" width="7.140625" style="180" bestFit="1" customWidth="1"/>
    <col min="15362" max="15362" width="5.28515625" style="180" bestFit="1" customWidth="1"/>
    <col min="15363" max="15363" width="43.7109375" style="180" customWidth="1"/>
    <col min="15364" max="15364" width="13.5703125" style="180" customWidth="1"/>
    <col min="15365" max="15365" width="10.140625" style="180" customWidth="1"/>
    <col min="15366" max="15366" width="10" style="180" customWidth="1"/>
    <col min="15367" max="15367" width="6.140625" style="180" bestFit="1" customWidth="1"/>
    <col min="15368" max="15368" width="4.7109375" style="180" customWidth="1"/>
    <col min="15369" max="15369" width="14.85546875" style="180" bestFit="1" customWidth="1"/>
    <col min="15370" max="15370" width="12.85546875" style="180" bestFit="1" customWidth="1"/>
    <col min="15371" max="15371" width="7.7109375" style="180" customWidth="1"/>
    <col min="15372" max="15372" width="18" style="180" customWidth="1"/>
    <col min="15373" max="15373" width="8.28515625" style="180" customWidth="1"/>
    <col min="15374" max="15374" width="16" style="180" customWidth="1"/>
    <col min="15375" max="15375" width="15.140625" style="180" bestFit="1" customWidth="1"/>
    <col min="15376" max="15376" width="14.140625" style="180" bestFit="1" customWidth="1"/>
    <col min="15377" max="15616" width="11.42578125" style="180"/>
    <col min="15617" max="15617" width="7.140625" style="180" bestFit="1" customWidth="1"/>
    <col min="15618" max="15618" width="5.28515625" style="180" bestFit="1" customWidth="1"/>
    <col min="15619" max="15619" width="43.7109375" style="180" customWidth="1"/>
    <col min="15620" max="15620" width="13.5703125" style="180" customWidth="1"/>
    <col min="15621" max="15621" width="10.140625" style="180" customWidth="1"/>
    <col min="15622" max="15622" width="10" style="180" customWidth="1"/>
    <col min="15623" max="15623" width="6.140625" style="180" bestFit="1" customWidth="1"/>
    <col min="15624" max="15624" width="4.7109375" style="180" customWidth="1"/>
    <col min="15625" max="15625" width="14.85546875" style="180" bestFit="1" customWidth="1"/>
    <col min="15626" max="15626" width="12.85546875" style="180" bestFit="1" customWidth="1"/>
    <col min="15627" max="15627" width="7.7109375" style="180" customWidth="1"/>
    <col min="15628" max="15628" width="18" style="180" customWidth="1"/>
    <col min="15629" max="15629" width="8.28515625" style="180" customWidth="1"/>
    <col min="15630" max="15630" width="16" style="180" customWidth="1"/>
    <col min="15631" max="15631" width="15.140625" style="180" bestFit="1" customWidth="1"/>
    <col min="15632" max="15632" width="14.140625" style="180" bestFit="1" customWidth="1"/>
    <col min="15633" max="15872" width="11.42578125" style="180"/>
    <col min="15873" max="15873" width="7.140625" style="180" bestFit="1" customWidth="1"/>
    <col min="15874" max="15874" width="5.28515625" style="180" bestFit="1" customWidth="1"/>
    <col min="15875" max="15875" width="43.7109375" style="180" customWidth="1"/>
    <col min="15876" max="15876" width="13.5703125" style="180" customWidth="1"/>
    <col min="15877" max="15877" width="10.140625" style="180" customWidth="1"/>
    <col min="15878" max="15878" width="10" style="180" customWidth="1"/>
    <col min="15879" max="15879" width="6.140625" style="180" bestFit="1" customWidth="1"/>
    <col min="15880" max="15880" width="4.7109375" style="180" customWidth="1"/>
    <col min="15881" max="15881" width="14.85546875" style="180" bestFit="1" customWidth="1"/>
    <col min="15882" max="15882" width="12.85546875" style="180" bestFit="1" customWidth="1"/>
    <col min="15883" max="15883" width="7.7109375" style="180" customWidth="1"/>
    <col min="15884" max="15884" width="18" style="180" customWidth="1"/>
    <col min="15885" max="15885" width="8.28515625" style="180" customWidth="1"/>
    <col min="15886" max="15886" width="16" style="180" customWidth="1"/>
    <col min="15887" max="15887" width="15.140625" style="180" bestFit="1" customWidth="1"/>
    <col min="15888" max="15888" width="14.140625" style="180" bestFit="1" customWidth="1"/>
    <col min="15889" max="16128" width="11.42578125" style="180"/>
    <col min="16129" max="16129" width="7.140625" style="180" bestFit="1" customWidth="1"/>
    <col min="16130" max="16130" width="5.28515625" style="180" bestFit="1" customWidth="1"/>
    <col min="16131" max="16131" width="43.7109375" style="180" customWidth="1"/>
    <col min="16132" max="16132" width="13.5703125" style="180" customWidth="1"/>
    <col min="16133" max="16133" width="10.140625" style="180" customWidth="1"/>
    <col min="16134" max="16134" width="10" style="180" customWidth="1"/>
    <col min="16135" max="16135" width="6.140625" style="180" bestFit="1" customWidth="1"/>
    <col min="16136" max="16136" width="4.7109375" style="180" customWidth="1"/>
    <col min="16137" max="16137" width="14.85546875" style="180" bestFit="1" customWidth="1"/>
    <col min="16138" max="16138" width="12.85546875" style="180" bestFit="1" customWidth="1"/>
    <col min="16139" max="16139" width="7.7109375" style="180" customWidth="1"/>
    <col min="16140" max="16140" width="18" style="180" customWidth="1"/>
    <col min="16141" max="16141" width="8.28515625" style="180" customWidth="1"/>
    <col min="16142" max="16142" width="16" style="180" customWidth="1"/>
    <col min="16143" max="16143" width="15.140625" style="180" bestFit="1" customWidth="1"/>
    <col min="16144" max="16144" width="14.140625" style="180" bestFit="1" customWidth="1"/>
    <col min="16145" max="16384" width="11.42578125" style="180"/>
  </cols>
  <sheetData>
    <row r="1" spans="1:15" ht="7.5" customHeight="1" thickBot="1"/>
    <row r="2" spans="1:15">
      <c r="B2" s="808" t="s">
        <v>3965</v>
      </c>
      <c r="C2" s="809"/>
      <c r="D2" s="809"/>
      <c r="E2" s="809"/>
      <c r="F2" s="809"/>
      <c r="G2" s="809"/>
      <c r="H2" s="809"/>
      <c r="I2" s="810"/>
      <c r="J2" s="193"/>
      <c r="K2" s="193"/>
      <c r="L2" s="194"/>
    </row>
    <row r="3" spans="1:15">
      <c r="B3" s="811" t="s">
        <v>1</v>
      </c>
      <c r="C3" s="1114"/>
      <c r="D3" s="1114"/>
      <c r="E3" s="1114"/>
      <c r="F3" s="1114"/>
      <c r="G3" s="1114"/>
      <c r="H3" s="1114"/>
      <c r="I3" s="1115"/>
      <c r="J3" s="195"/>
      <c r="K3" s="195"/>
      <c r="L3" s="196"/>
    </row>
    <row r="4" spans="1:15">
      <c r="B4" s="811" t="s">
        <v>2</v>
      </c>
      <c r="C4" s="1114"/>
      <c r="D4" s="1114"/>
      <c r="E4" s="1114"/>
      <c r="F4" s="1114"/>
      <c r="G4" s="1114"/>
      <c r="H4" s="1114"/>
      <c r="I4" s="1115"/>
      <c r="J4" s="195"/>
      <c r="K4" s="195"/>
      <c r="L4" s="196"/>
    </row>
    <row r="5" spans="1:15" ht="13.5" thickBot="1">
      <c r="B5" s="812" t="s">
        <v>3</v>
      </c>
      <c r="C5" s="813"/>
      <c r="D5" s="813"/>
      <c r="E5" s="813"/>
      <c r="F5" s="813"/>
      <c r="G5" s="813"/>
      <c r="H5" s="813"/>
      <c r="I5" s="814"/>
      <c r="J5" s="805" t="s">
        <v>1</v>
      </c>
      <c r="K5" s="806"/>
      <c r="L5" s="807"/>
    </row>
    <row r="6" spans="1:15" ht="43.5" customHeight="1" thickBot="1">
      <c r="B6" s="800" t="s">
        <v>4</v>
      </c>
      <c r="C6" s="801"/>
      <c r="D6" s="802" t="str">
        <f>'D. ENTRADA obra'!C7</f>
        <v>"EJECUTAR A MONTO AGOTABLE POR EL SISTEMA DE PRECIOS UNITARIOS LAS OBRAS Y ACTIVIDADES PARA EL DIAGNOSTICO Y LA CONSERVACIÓN DE PUENTES VEHICULARES Y/O PEATONALES SOBRE CUERPOS DE AGUA DE LA LOCALIDAD DE KENNEDY”</v>
      </c>
      <c r="E6" s="803"/>
      <c r="F6" s="803"/>
      <c r="G6" s="803"/>
      <c r="H6" s="803"/>
      <c r="I6" s="803"/>
      <c r="J6" s="803"/>
      <c r="K6" s="803"/>
      <c r="L6" s="804"/>
    </row>
    <row r="7" spans="1:15" ht="13.5" thickBot="1">
      <c r="A7" s="180"/>
      <c r="B7" s="181"/>
      <c r="C7" s="181"/>
      <c r="D7" s="181"/>
      <c r="E7" s="181"/>
      <c r="F7" s="181"/>
      <c r="G7" s="181"/>
      <c r="H7" s="181"/>
      <c r="I7" s="181"/>
      <c r="J7" s="181"/>
      <c r="K7" s="181"/>
      <c r="L7" s="182"/>
    </row>
    <row r="8" spans="1:15" ht="13.5" thickBot="1">
      <c r="A8" s="180"/>
      <c r="B8" s="815" t="s">
        <v>3966</v>
      </c>
      <c r="C8" s="816"/>
      <c r="D8" s="816"/>
      <c r="E8" s="816"/>
      <c r="F8" s="816"/>
      <c r="G8" s="816"/>
      <c r="H8" s="816"/>
      <c r="I8" s="816"/>
      <c r="J8" s="816"/>
      <c r="K8" s="816"/>
      <c r="L8" s="817"/>
    </row>
    <row r="9" spans="1:15">
      <c r="B9" s="684" t="s">
        <v>3961</v>
      </c>
      <c r="C9" s="685"/>
      <c r="D9" s="685"/>
      <c r="E9" s="818">
        <f>'PGA Y SST'!N115</f>
        <v>28370992</v>
      </c>
      <c r="F9" s="819"/>
      <c r="G9" s="820"/>
      <c r="H9" s="183"/>
      <c r="I9" s="184" t="s">
        <v>12</v>
      </c>
      <c r="J9" s="821">
        <f ca="1">TODAY()</f>
        <v>44865</v>
      </c>
      <c r="K9" s="821"/>
      <c r="L9" s="822"/>
    </row>
    <row r="10" spans="1:15" ht="13.5" thickBot="1">
      <c r="B10" s="677" t="s">
        <v>3967</v>
      </c>
      <c r="C10" s="678"/>
      <c r="D10" s="678"/>
      <c r="E10" s="400">
        <f>'PGA Y SST'!N11</f>
        <v>3</v>
      </c>
      <c r="F10" s="678" t="s">
        <v>14</v>
      </c>
      <c r="G10" s="679"/>
      <c r="H10" s="185"/>
      <c r="I10" s="186" t="s">
        <v>6</v>
      </c>
      <c r="J10" s="813"/>
      <c r="K10" s="813"/>
      <c r="L10" s="814"/>
    </row>
    <row r="12" spans="1:15" s="102" customFormat="1" ht="12.75" customHeight="1">
      <c r="A12" s="123"/>
      <c r="B12" s="969" t="s">
        <v>3968</v>
      </c>
      <c r="C12" s="969"/>
      <c r="D12" s="969"/>
      <c r="E12" s="969"/>
      <c r="F12" s="969"/>
      <c r="G12" s="969"/>
      <c r="H12" s="969"/>
      <c r="I12" s="969"/>
      <c r="J12" s="969"/>
      <c r="K12" s="969"/>
      <c r="L12" s="969"/>
    </row>
    <row r="13" spans="1:15" s="124" customFormat="1" ht="11.25">
      <c r="A13" s="118"/>
      <c r="B13" s="997">
        <v>3.1</v>
      </c>
      <c r="C13" s="1009" t="s">
        <v>3872</v>
      </c>
      <c r="D13" s="1009"/>
      <c r="E13" s="1009"/>
      <c r="F13" s="1009"/>
      <c r="G13" s="1009"/>
      <c r="H13" s="1009"/>
      <c r="I13" s="1009"/>
      <c r="J13" s="1009"/>
      <c r="K13" s="1009"/>
      <c r="L13" s="1009"/>
    </row>
    <row r="14" spans="1:15" s="124" customFormat="1" ht="11.25">
      <c r="A14" s="118"/>
      <c r="B14" s="972" t="s">
        <v>60</v>
      </c>
      <c r="C14" s="1010" t="s">
        <v>61</v>
      </c>
      <c r="D14" s="1011"/>
      <c r="E14" s="1012"/>
      <c r="F14" s="1013"/>
      <c r="G14" s="1014"/>
      <c r="H14" s="1014"/>
      <c r="I14" s="485"/>
      <c r="J14" s="1010" t="s">
        <v>3873</v>
      </c>
      <c r="K14" s="718"/>
      <c r="L14" s="997" t="s">
        <v>3867</v>
      </c>
    </row>
    <row r="15" spans="1:15" s="102" customFormat="1" ht="11.25">
      <c r="A15" s="118"/>
      <c r="B15" s="978">
        <f>B13+0.001</f>
        <v>3.101</v>
      </c>
      <c r="C15" s="1116" t="s">
        <v>3874</v>
      </c>
      <c r="D15" s="1117"/>
      <c r="E15" s="1117"/>
      <c r="F15" s="1117"/>
      <c r="G15" s="1117"/>
      <c r="H15" s="1117"/>
      <c r="I15" s="492"/>
      <c r="J15" s="1017">
        <v>0.05</v>
      </c>
      <c r="K15" s="715"/>
      <c r="L15" s="1018">
        <f>ROUND($E$9*J15,0)</f>
        <v>1418550</v>
      </c>
      <c r="O15" s="125"/>
    </row>
    <row r="16" spans="1:15" s="102" customFormat="1" ht="11.25">
      <c r="A16" s="118"/>
      <c r="B16" s="978">
        <f>B15+0.001</f>
        <v>3.1019999999999999</v>
      </c>
      <c r="C16" s="1116" t="s">
        <v>3875</v>
      </c>
      <c r="D16" s="1117"/>
      <c r="E16" s="1117"/>
      <c r="F16" s="1117"/>
      <c r="G16" s="1117"/>
      <c r="H16" s="1117"/>
      <c r="I16" s="492"/>
      <c r="J16" s="1017">
        <f>6.9/1000</f>
        <v>6.9000000000000008E-3</v>
      </c>
      <c r="K16" s="715"/>
      <c r="L16" s="1018">
        <f>ROUND($E$9*J16,0)</f>
        <v>195760</v>
      </c>
      <c r="O16" s="125"/>
    </row>
    <row r="17" spans="1:16" s="102" customFormat="1" ht="11.25">
      <c r="A17" s="118"/>
      <c r="B17" s="978">
        <f>B16+0.001</f>
        <v>3.1029999999999998</v>
      </c>
      <c r="C17" s="1116" t="s">
        <v>3876</v>
      </c>
      <c r="D17" s="1117"/>
      <c r="E17" s="1117"/>
      <c r="F17" s="1117"/>
      <c r="G17" s="1117"/>
      <c r="H17" s="1117"/>
      <c r="I17" s="492"/>
      <c r="J17" s="1017">
        <f>(4/1000)</f>
        <v>4.0000000000000001E-3</v>
      </c>
      <c r="K17" s="715"/>
      <c r="L17" s="1018">
        <f>ROUND($E$9*J17,0)</f>
        <v>113484</v>
      </c>
      <c r="O17" s="125"/>
    </row>
    <row r="18" spans="1:16" s="102" customFormat="1" ht="11.25" customHeight="1">
      <c r="A18" s="118"/>
      <c r="B18" s="978">
        <f>B17+0.001</f>
        <v>3.1039999999999996</v>
      </c>
      <c r="C18" s="1116" t="s">
        <v>3877</v>
      </c>
      <c r="D18" s="1117"/>
      <c r="E18" s="1117"/>
      <c r="F18" s="1117"/>
      <c r="G18" s="1117"/>
      <c r="H18" s="1117"/>
      <c r="I18" s="492"/>
      <c r="J18" s="1017">
        <v>0.02</v>
      </c>
      <c r="K18" s="715"/>
      <c r="L18" s="1018">
        <f>ROUND($E$9*J18,0)</f>
        <v>567420</v>
      </c>
      <c r="O18" s="125"/>
    </row>
    <row r="19" spans="1:16" s="102" customFormat="1" ht="11.25">
      <c r="A19" s="118"/>
      <c r="B19" s="978">
        <f>B18+0.001</f>
        <v>3.1049999999999995</v>
      </c>
      <c r="C19" s="1116" t="s">
        <v>3878</v>
      </c>
      <c r="D19" s="1117"/>
      <c r="E19" s="1117"/>
      <c r="F19" s="1117"/>
      <c r="G19" s="1117"/>
      <c r="H19" s="1117"/>
      <c r="I19" s="492"/>
      <c r="J19" s="1017">
        <v>5.0000000000000001E-3</v>
      </c>
      <c r="K19" s="715"/>
      <c r="L19" s="1018">
        <f>ROUND($E$9*J19,0)</f>
        <v>141855</v>
      </c>
      <c r="O19" s="125"/>
    </row>
    <row r="20" spans="1:16" s="102" customFormat="1" ht="11.25">
      <c r="A20" s="118"/>
      <c r="B20" s="118"/>
      <c r="C20" s="1019" t="s">
        <v>3879</v>
      </c>
      <c r="D20" s="1020"/>
      <c r="E20" s="1020"/>
      <c r="F20" s="1020"/>
      <c r="G20" s="1020"/>
      <c r="H20" s="1020"/>
      <c r="I20" s="1020"/>
      <c r="J20" s="1020"/>
      <c r="K20" s="720"/>
      <c r="L20" s="995">
        <f>SUM(L15:L19)</f>
        <v>2437069</v>
      </c>
      <c r="O20" s="125"/>
    </row>
    <row r="21" spans="1:16" s="102" customFormat="1" ht="11.25">
      <c r="A21" s="118"/>
      <c r="B21" s="118"/>
      <c r="C21" s="126"/>
      <c r="D21" s="126"/>
      <c r="E21" s="126"/>
      <c r="F21" s="126"/>
      <c r="G21" s="126"/>
      <c r="H21" s="126"/>
      <c r="I21" s="126"/>
      <c r="J21" s="126"/>
      <c r="K21" s="126"/>
      <c r="L21" s="126"/>
    </row>
    <row r="22" spans="1:16" s="102" customFormat="1" ht="11.25">
      <c r="A22" s="118"/>
      <c r="B22" s="997">
        <f>B13+0.1</f>
        <v>3.2</v>
      </c>
      <c r="C22" s="1021" t="s">
        <v>3880</v>
      </c>
      <c r="D22" s="1021"/>
      <c r="E22" s="1021"/>
      <c r="F22" s="1021"/>
      <c r="G22" s="1021"/>
      <c r="H22" s="1021"/>
      <c r="I22" s="1021"/>
      <c r="J22" s="1021"/>
      <c r="K22" s="1021"/>
      <c r="L22" s="1021"/>
    </row>
    <row r="23" spans="1:16" s="101" customFormat="1" ht="22.5">
      <c r="A23" s="118"/>
      <c r="B23" s="972" t="s">
        <v>60</v>
      </c>
      <c r="C23" s="998" t="s">
        <v>61</v>
      </c>
      <c r="D23" s="998"/>
      <c r="E23" s="1022" t="s">
        <v>3881</v>
      </c>
      <c r="F23" s="728"/>
      <c r="G23" s="1010" t="s">
        <v>3882</v>
      </c>
      <c r="H23" s="718"/>
      <c r="I23" s="972" t="s">
        <v>3883</v>
      </c>
      <c r="J23" s="1010" t="s">
        <v>3884</v>
      </c>
      <c r="K23" s="718"/>
      <c r="L23" s="997" t="s">
        <v>3867</v>
      </c>
    </row>
    <row r="24" spans="1:16" s="102" customFormat="1" ht="12.75" customHeight="1">
      <c r="A24" s="118"/>
      <c r="B24" s="978">
        <f>B22+0.001</f>
        <v>3.2010000000000001</v>
      </c>
      <c r="C24" s="1023" t="s">
        <v>3885</v>
      </c>
      <c r="D24" s="1118" t="s">
        <v>3886</v>
      </c>
      <c r="E24" s="1025">
        <f>E9</f>
        <v>28370992</v>
      </c>
      <c r="F24" s="721"/>
      <c r="G24" s="1026">
        <v>0.3</v>
      </c>
      <c r="H24" s="1026"/>
      <c r="I24" s="1027">
        <v>12</v>
      </c>
      <c r="J24" s="1017">
        <v>4.0000000000000001E-3</v>
      </c>
      <c r="K24" s="715"/>
      <c r="L24" s="1018">
        <f>(((((E24*G24)*J24)/12)*I24)+2500)*1.19</f>
        <v>43488.776575999997</v>
      </c>
    </row>
    <row r="25" spans="1:16" s="102" customFormat="1" ht="12.75" customHeight="1">
      <c r="A25" s="118"/>
      <c r="B25" s="978">
        <f>B24+0.001</f>
        <v>3.202</v>
      </c>
      <c r="C25" s="1023" t="s">
        <v>3887</v>
      </c>
      <c r="D25" s="823"/>
      <c r="E25" s="1025">
        <f>E9</f>
        <v>28370992</v>
      </c>
      <c r="F25" s="721"/>
      <c r="G25" s="1026">
        <v>0.1</v>
      </c>
      <c r="H25" s="1026"/>
      <c r="I25" s="1027">
        <v>42</v>
      </c>
      <c r="J25" s="1017">
        <v>3.0000000000000001E-3</v>
      </c>
      <c r="K25" s="715"/>
      <c r="L25" s="1018">
        <f>(((((E25*G25)*J25)/12)*I25)+2500)*1.19</f>
        <v>38424.554504</v>
      </c>
      <c r="O25" s="187"/>
      <c r="P25" s="187"/>
    </row>
    <row r="26" spans="1:16" s="102" customFormat="1" ht="12">
      <c r="A26" s="118"/>
      <c r="B26" s="978">
        <f t="shared" ref="B26:B27" si="0">B25+0.001</f>
        <v>3.2029999999999998</v>
      </c>
      <c r="C26" s="1023" t="s">
        <v>3888</v>
      </c>
      <c r="D26" s="823"/>
      <c r="E26" s="1025">
        <f>E9</f>
        <v>28370992</v>
      </c>
      <c r="F26" s="721"/>
      <c r="G26" s="1026">
        <v>0.3</v>
      </c>
      <c r="H26" s="1026"/>
      <c r="I26" s="1027">
        <v>60</v>
      </c>
      <c r="J26" s="1017">
        <v>4.0000000000000001E-3</v>
      </c>
      <c r="K26" s="715"/>
      <c r="L26" s="1018">
        <f>(((((E26*G26)*J26)/12)*I26)+2500)*1.19</f>
        <v>205543.88288000002</v>
      </c>
      <c r="N26" s="120"/>
      <c r="O26" s="188"/>
      <c r="P26" s="187"/>
    </row>
    <row r="27" spans="1:16" s="102" customFormat="1" ht="30.75" customHeight="1">
      <c r="A27" s="118"/>
      <c r="B27" s="978">
        <f t="shared" si="0"/>
        <v>3.2039999999999997</v>
      </c>
      <c r="C27" s="1028" t="s">
        <v>3889</v>
      </c>
      <c r="D27" s="1119" t="s">
        <v>3890</v>
      </c>
      <c r="E27" s="1025">
        <f>200*TABLAS!J37</f>
        <v>200000000</v>
      </c>
      <c r="F27" s="721"/>
      <c r="G27" s="1026" t="s">
        <v>3891</v>
      </c>
      <c r="H27" s="1026"/>
      <c r="I27" s="1027">
        <v>4</v>
      </c>
      <c r="J27" s="1017">
        <v>4.0000000000000001E-3</v>
      </c>
      <c r="K27" s="715"/>
      <c r="L27" s="1018">
        <f>((((E27*J27)/12)*I27)+2500)*1.19</f>
        <v>320308.33333333331</v>
      </c>
      <c r="N27" s="120"/>
      <c r="O27" s="120"/>
      <c r="P27" s="189"/>
    </row>
    <row r="29" spans="1:16" s="102" customFormat="1" ht="11.25">
      <c r="A29" s="118"/>
      <c r="B29" s="118"/>
      <c r="C29" s="1019" t="s">
        <v>3892</v>
      </c>
      <c r="D29" s="1020"/>
      <c r="E29" s="1020"/>
      <c r="F29" s="1020"/>
      <c r="G29" s="1020"/>
      <c r="H29" s="1020"/>
      <c r="I29" s="1020"/>
      <c r="J29" s="1020"/>
      <c r="K29" s="720"/>
      <c r="L29" s="995">
        <f>ROUND((SUM(L24:L27)),0)</f>
        <v>607766</v>
      </c>
    </row>
    <row r="30" spans="1:16" s="102" customFormat="1" ht="11.25">
      <c r="A30" s="118"/>
      <c r="B30" s="118"/>
      <c r="C30" s="716"/>
      <c r="D30" s="716"/>
      <c r="E30" s="716"/>
      <c r="F30" s="716"/>
      <c r="G30" s="716"/>
      <c r="H30" s="716"/>
      <c r="I30" s="716"/>
      <c r="J30" s="716"/>
      <c r="K30" s="716"/>
      <c r="L30" s="716"/>
      <c r="N30" s="190"/>
    </row>
    <row r="31" spans="1:16" s="102" customFormat="1" ht="11.25">
      <c r="A31" s="118"/>
      <c r="B31" s="118"/>
      <c r="C31" s="1007" t="s">
        <v>3893</v>
      </c>
      <c r="D31" s="1008"/>
      <c r="E31" s="1008"/>
      <c r="F31" s="1008"/>
      <c r="G31" s="1008"/>
      <c r="H31" s="1008"/>
      <c r="I31" s="1008"/>
      <c r="J31" s="1008"/>
      <c r="K31" s="483"/>
      <c r="L31" s="995">
        <f>L20+L29</f>
        <v>3044835</v>
      </c>
    </row>
    <row r="32" spans="1:16" s="102" customFormat="1">
      <c r="A32" s="118"/>
      <c r="B32" s="118"/>
      <c r="C32" s="1007" t="s">
        <v>3894</v>
      </c>
      <c r="D32" s="1008"/>
      <c r="E32" s="1008"/>
      <c r="F32" s="1008"/>
      <c r="G32" s="1008"/>
      <c r="H32" s="1008"/>
      <c r="I32" s="1008"/>
      <c r="J32" s="1008"/>
      <c r="K32" s="483"/>
      <c r="L32" s="487">
        <f>L31/E9</f>
        <v>0.10732211972002953</v>
      </c>
    </row>
    <row r="33" spans="1:16" s="102" customFormat="1" ht="11.25">
      <c r="A33" s="118"/>
      <c r="B33" s="118"/>
      <c r="C33" s="716"/>
      <c r="D33" s="716"/>
      <c r="E33" s="716"/>
      <c r="F33" s="716"/>
      <c r="G33" s="716"/>
      <c r="H33" s="716"/>
      <c r="I33" s="716"/>
      <c r="J33" s="716"/>
      <c r="K33" s="716"/>
      <c r="L33" s="716"/>
    </row>
    <row r="34" spans="1:16" s="102" customFormat="1" ht="11.25">
      <c r="A34" s="118"/>
      <c r="B34" s="118"/>
      <c r="C34" s="1007" t="s">
        <v>3969</v>
      </c>
      <c r="D34" s="1008"/>
      <c r="E34" s="1008"/>
      <c r="F34" s="1008"/>
      <c r="G34" s="1008"/>
      <c r="H34" s="1008"/>
      <c r="I34" s="1008"/>
      <c r="J34" s="1008"/>
      <c r="K34" s="483"/>
      <c r="L34" s="1029">
        <f>L32</f>
        <v>0.10732211972002953</v>
      </c>
    </row>
    <row r="35" spans="1:16" s="101" customFormat="1" ht="11.25">
      <c r="A35" s="124"/>
      <c r="B35" s="124"/>
      <c r="C35" s="1007" t="s">
        <v>3896</v>
      </c>
      <c r="D35" s="1008"/>
      <c r="E35" s="1008"/>
      <c r="F35" s="1008"/>
      <c r="G35" s="1008"/>
      <c r="H35" s="1008"/>
      <c r="I35" s="1008"/>
      <c r="J35" s="1008"/>
      <c r="K35" s="483"/>
      <c r="L35" s="1029">
        <f>'AIU OBRA'!L66</f>
        <v>0.01</v>
      </c>
      <c r="O35" s="191"/>
      <c r="P35" s="134"/>
    </row>
    <row r="36" spans="1:16" s="101" customFormat="1" ht="11.25">
      <c r="A36" s="124"/>
      <c r="B36" s="124"/>
      <c r="C36" s="1007" t="s">
        <v>3897</v>
      </c>
      <c r="D36" s="1008"/>
      <c r="E36" s="1008"/>
      <c r="F36" s="1008"/>
      <c r="G36" s="1008"/>
      <c r="H36" s="1008"/>
      <c r="I36" s="1008"/>
      <c r="J36" s="1008"/>
      <c r="K36" s="483"/>
      <c r="L36" s="1029">
        <f>'AIU OBRA'!L67</f>
        <v>0.09</v>
      </c>
    </row>
    <row r="37" spans="1:16" s="102" customFormat="1" ht="11.25">
      <c r="A37" s="118"/>
      <c r="B37" s="118"/>
      <c r="C37" s="716"/>
      <c r="D37" s="716"/>
      <c r="E37" s="716"/>
      <c r="F37" s="716"/>
      <c r="G37" s="716"/>
      <c r="H37" s="716"/>
      <c r="I37" s="716"/>
      <c r="J37" s="716"/>
      <c r="K37" s="716"/>
      <c r="L37" s="716"/>
      <c r="M37" s="135"/>
    </row>
    <row r="38" spans="1:16" s="102" customFormat="1">
      <c r="A38" s="118"/>
      <c r="B38" s="118"/>
      <c r="C38" s="1007" t="s">
        <v>3898</v>
      </c>
      <c r="D38" s="1008"/>
      <c r="E38" s="1008"/>
      <c r="F38" s="1008"/>
      <c r="G38" s="1008"/>
      <c r="H38" s="1008"/>
      <c r="I38" s="1008"/>
      <c r="J38" s="1008"/>
      <c r="K38" s="488"/>
      <c r="L38" s="1030">
        <f>SUM(L34:L36)</f>
        <v>0.20732211972002951</v>
      </c>
      <c r="M38" s="192"/>
    </row>
    <row r="39" spans="1:16" s="102" customFormat="1">
      <c r="A39" s="118"/>
      <c r="B39" s="118"/>
      <c r="C39" s="137"/>
      <c r="D39" s="137"/>
      <c r="E39" s="137"/>
      <c r="F39" s="137"/>
      <c r="G39" s="138"/>
      <c r="H39" s="138"/>
      <c r="I39" s="138"/>
      <c r="J39" s="138"/>
      <c r="K39" s="138"/>
      <c r="L39" s="139"/>
    </row>
    <row r="40" spans="1:16" s="102" customFormat="1" ht="11.25">
      <c r="A40" s="118"/>
      <c r="B40" s="118"/>
      <c r="C40" s="1031"/>
      <c r="D40" s="724"/>
      <c r="E40" s="724"/>
      <c r="F40" s="724"/>
      <c r="G40" s="724"/>
      <c r="H40" s="724"/>
      <c r="I40" s="724"/>
      <c r="J40" s="724"/>
      <c r="K40" s="724"/>
      <c r="L40" s="725"/>
    </row>
    <row r="41" spans="1:16" s="102" customFormat="1" ht="11.25">
      <c r="A41" s="118"/>
      <c r="B41" s="118"/>
      <c r="C41" s="141" t="s">
        <v>3899</v>
      </c>
      <c r="D41" s="726" t="s">
        <v>3900</v>
      </c>
      <c r="E41" s="726"/>
      <c r="F41" s="726"/>
      <c r="G41" s="726"/>
      <c r="H41" s="726"/>
      <c r="I41" s="726"/>
      <c r="J41" s="726"/>
      <c r="K41" s="726"/>
      <c r="L41" s="727"/>
    </row>
    <row r="42" spans="1:16" s="102" customFormat="1" ht="11.25">
      <c r="A42" s="118"/>
      <c r="B42" s="118"/>
      <c r="C42" s="142"/>
      <c r="D42" s="722"/>
      <c r="E42" s="722"/>
      <c r="F42" s="722"/>
      <c r="G42" s="722"/>
      <c r="H42" s="722"/>
      <c r="I42" s="722"/>
      <c r="J42" s="722"/>
      <c r="K42" s="722"/>
      <c r="L42" s="723"/>
    </row>
  </sheetData>
  <mergeCells count="50">
    <mergeCell ref="C37:L37"/>
    <mergeCell ref="D40:L40"/>
    <mergeCell ref="D41:L41"/>
    <mergeCell ref="D42:L42"/>
    <mergeCell ref="E27:F27"/>
    <mergeCell ref="G27:H27"/>
    <mergeCell ref="J27:K27"/>
    <mergeCell ref="C29:K29"/>
    <mergeCell ref="C30:L30"/>
    <mergeCell ref="C33:L33"/>
    <mergeCell ref="C23:D23"/>
    <mergeCell ref="E23:F23"/>
    <mergeCell ref="G23:H23"/>
    <mergeCell ref="J23:K23"/>
    <mergeCell ref="D24:D26"/>
    <mergeCell ref="E24:F24"/>
    <mergeCell ref="G24:H24"/>
    <mergeCell ref="J24:K24"/>
    <mergeCell ref="E25:F25"/>
    <mergeCell ref="G25:H25"/>
    <mergeCell ref="J25:K25"/>
    <mergeCell ref="E26:F26"/>
    <mergeCell ref="G26:H26"/>
    <mergeCell ref="J26:K26"/>
    <mergeCell ref="C22:L22"/>
    <mergeCell ref="B12:L12"/>
    <mergeCell ref="C13:L13"/>
    <mergeCell ref="C14:D14"/>
    <mergeCell ref="G14:H14"/>
    <mergeCell ref="J14:K14"/>
    <mergeCell ref="J15:K15"/>
    <mergeCell ref="J16:K16"/>
    <mergeCell ref="J17:K17"/>
    <mergeCell ref="J18:K18"/>
    <mergeCell ref="J19:K19"/>
    <mergeCell ref="C20:K20"/>
    <mergeCell ref="B8:L8"/>
    <mergeCell ref="B9:D9"/>
    <mergeCell ref="E9:G9"/>
    <mergeCell ref="J9:L9"/>
    <mergeCell ref="B10:D10"/>
    <mergeCell ref="F10:G10"/>
    <mergeCell ref="J10:L10"/>
    <mergeCell ref="B6:C6"/>
    <mergeCell ref="D6:L6"/>
    <mergeCell ref="J5:L5"/>
    <mergeCell ref="B2:I2"/>
    <mergeCell ref="B3:I3"/>
    <mergeCell ref="B4:I4"/>
    <mergeCell ref="B5:I5"/>
  </mergeCells>
  <pageMargins left="0.70866141732283472" right="0.70866141732283472" top="0.74803149606299213" bottom="0.74803149606299213" header="0.31496062992125984" footer="0.31496062992125984"/>
  <pageSetup scale="83"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2">
    <pageSetUpPr fitToPage="1"/>
  </sheetPr>
  <dimension ref="B2:P56"/>
  <sheetViews>
    <sheetView view="pageBreakPreview" topLeftCell="A36" zoomScale="73" zoomScaleNormal="80" zoomScaleSheetLayoutView="73" workbookViewId="0">
      <selection activeCell="D47" sqref="D47:J47"/>
    </sheetView>
  </sheetViews>
  <sheetFormatPr defaultColWidth="11.42578125" defaultRowHeight="14.25"/>
  <cols>
    <col min="1" max="1" width="1.7109375" style="200" customWidth="1"/>
    <col min="2" max="2" width="6" style="198" bestFit="1" customWidth="1"/>
    <col min="3" max="3" width="8.7109375" style="200" customWidth="1"/>
    <col min="4" max="4" width="48.42578125" style="200" customWidth="1"/>
    <col min="5" max="5" width="14.28515625" style="214" customWidth="1"/>
    <col min="6" max="6" width="12.85546875" style="200" bestFit="1" customWidth="1"/>
    <col min="7" max="7" width="14" style="200" customWidth="1"/>
    <col min="8" max="8" width="9.7109375" style="200" customWidth="1"/>
    <col min="9" max="9" width="11.5703125" style="200" customWidth="1"/>
    <col min="10" max="10" width="10.42578125" style="200" customWidth="1"/>
    <col min="11" max="11" width="9.42578125" style="200" bestFit="1" customWidth="1"/>
    <col min="12" max="12" width="25.140625" style="200" customWidth="1"/>
    <col min="13" max="13" width="2.42578125" style="200" customWidth="1"/>
    <col min="14" max="14" width="14.140625" style="200" bestFit="1" customWidth="1"/>
    <col min="15" max="256" width="11.42578125" style="200"/>
    <col min="257" max="257" width="1.7109375" style="200" customWidth="1"/>
    <col min="258" max="258" width="6" style="200" bestFit="1" customWidth="1"/>
    <col min="259" max="259" width="8.7109375" style="200" customWidth="1"/>
    <col min="260" max="260" width="48.42578125" style="200" customWidth="1"/>
    <col min="261" max="261" width="14.28515625" style="200" customWidth="1"/>
    <col min="262" max="262" width="12.85546875" style="200" bestFit="1" customWidth="1"/>
    <col min="263" max="263" width="14" style="200" customWidth="1"/>
    <col min="264" max="264" width="9.7109375" style="200" customWidth="1"/>
    <col min="265" max="265" width="11.5703125" style="200" customWidth="1"/>
    <col min="266" max="266" width="10.42578125" style="200" customWidth="1"/>
    <col min="267" max="267" width="9.42578125" style="200" bestFit="1" customWidth="1"/>
    <col min="268" max="268" width="18.42578125" style="200" customWidth="1"/>
    <col min="269" max="269" width="11.42578125" style="200"/>
    <col min="270" max="270" width="14.140625" style="200" bestFit="1" customWidth="1"/>
    <col min="271" max="512" width="11.42578125" style="200"/>
    <col min="513" max="513" width="1.7109375" style="200" customWidth="1"/>
    <col min="514" max="514" width="6" style="200" bestFit="1" customWidth="1"/>
    <col min="515" max="515" width="8.7109375" style="200" customWidth="1"/>
    <col min="516" max="516" width="48.42578125" style="200" customWidth="1"/>
    <col min="517" max="517" width="14.28515625" style="200" customWidth="1"/>
    <col min="518" max="518" width="12.85546875" style="200" bestFit="1" customWidth="1"/>
    <col min="519" max="519" width="14" style="200" customWidth="1"/>
    <col min="520" max="520" width="9.7109375" style="200" customWidth="1"/>
    <col min="521" max="521" width="11.5703125" style="200" customWidth="1"/>
    <col min="522" max="522" width="10.42578125" style="200" customWidth="1"/>
    <col min="523" max="523" width="9.42578125" style="200" bestFit="1" customWidth="1"/>
    <col min="524" max="524" width="18.42578125" style="200" customWidth="1"/>
    <col min="525" max="525" width="11.42578125" style="200"/>
    <col min="526" max="526" width="14.140625" style="200" bestFit="1" customWidth="1"/>
    <col min="527" max="768" width="11.42578125" style="200"/>
    <col min="769" max="769" width="1.7109375" style="200" customWidth="1"/>
    <col min="770" max="770" width="6" style="200" bestFit="1" customWidth="1"/>
    <col min="771" max="771" width="8.7109375" style="200" customWidth="1"/>
    <col min="772" max="772" width="48.42578125" style="200" customWidth="1"/>
    <col min="773" max="773" width="14.28515625" style="200" customWidth="1"/>
    <col min="774" max="774" width="12.85546875" style="200" bestFit="1" customWidth="1"/>
    <col min="775" max="775" width="14" style="200" customWidth="1"/>
    <col min="776" max="776" width="9.7109375" style="200" customWidth="1"/>
    <col min="777" max="777" width="11.5703125" style="200" customWidth="1"/>
    <col min="778" max="778" width="10.42578125" style="200" customWidth="1"/>
    <col min="779" max="779" width="9.42578125" style="200" bestFit="1" customWidth="1"/>
    <col min="780" max="780" width="18.42578125" style="200" customWidth="1"/>
    <col min="781" max="781" width="11.42578125" style="200"/>
    <col min="782" max="782" width="14.140625" style="200" bestFit="1" customWidth="1"/>
    <col min="783" max="1024" width="11.42578125" style="200"/>
    <col min="1025" max="1025" width="1.7109375" style="200" customWidth="1"/>
    <col min="1026" max="1026" width="6" style="200" bestFit="1" customWidth="1"/>
    <col min="1027" max="1027" width="8.7109375" style="200" customWidth="1"/>
    <col min="1028" max="1028" width="48.42578125" style="200" customWidth="1"/>
    <col min="1029" max="1029" width="14.28515625" style="200" customWidth="1"/>
    <col min="1030" max="1030" width="12.85546875" style="200" bestFit="1" customWidth="1"/>
    <col min="1031" max="1031" width="14" style="200" customWidth="1"/>
    <col min="1032" max="1032" width="9.7109375" style="200" customWidth="1"/>
    <col min="1033" max="1033" width="11.5703125" style="200" customWidth="1"/>
    <col min="1034" max="1034" width="10.42578125" style="200" customWidth="1"/>
    <col min="1035" max="1035" width="9.42578125" style="200" bestFit="1" customWidth="1"/>
    <col min="1036" max="1036" width="18.42578125" style="200" customWidth="1"/>
    <col min="1037" max="1037" width="11.42578125" style="200"/>
    <col min="1038" max="1038" width="14.140625" style="200" bestFit="1" customWidth="1"/>
    <col min="1039" max="1280" width="11.42578125" style="200"/>
    <col min="1281" max="1281" width="1.7109375" style="200" customWidth="1"/>
    <col min="1282" max="1282" width="6" style="200" bestFit="1" customWidth="1"/>
    <col min="1283" max="1283" width="8.7109375" style="200" customWidth="1"/>
    <col min="1284" max="1284" width="48.42578125" style="200" customWidth="1"/>
    <col min="1285" max="1285" width="14.28515625" style="200" customWidth="1"/>
    <col min="1286" max="1286" width="12.85546875" style="200" bestFit="1" customWidth="1"/>
    <col min="1287" max="1287" width="14" style="200" customWidth="1"/>
    <col min="1288" max="1288" width="9.7109375" style="200" customWidth="1"/>
    <col min="1289" max="1289" width="11.5703125" style="200" customWidth="1"/>
    <col min="1290" max="1290" width="10.42578125" style="200" customWidth="1"/>
    <col min="1291" max="1291" width="9.42578125" style="200" bestFit="1" customWidth="1"/>
    <col min="1292" max="1292" width="18.42578125" style="200" customWidth="1"/>
    <col min="1293" max="1293" width="11.42578125" style="200"/>
    <col min="1294" max="1294" width="14.140625" style="200" bestFit="1" customWidth="1"/>
    <col min="1295" max="1536" width="11.42578125" style="200"/>
    <col min="1537" max="1537" width="1.7109375" style="200" customWidth="1"/>
    <col min="1538" max="1538" width="6" style="200" bestFit="1" customWidth="1"/>
    <col min="1539" max="1539" width="8.7109375" style="200" customWidth="1"/>
    <col min="1540" max="1540" width="48.42578125" style="200" customWidth="1"/>
    <col min="1541" max="1541" width="14.28515625" style="200" customWidth="1"/>
    <col min="1542" max="1542" width="12.85546875" style="200" bestFit="1" customWidth="1"/>
    <col min="1543" max="1543" width="14" style="200" customWidth="1"/>
    <col min="1544" max="1544" width="9.7109375" style="200" customWidth="1"/>
    <col min="1545" max="1545" width="11.5703125" style="200" customWidth="1"/>
    <col min="1546" max="1546" width="10.42578125" style="200" customWidth="1"/>
    <col min="1547" max="1547" width="9.42578125" style="200" bestFit="1" customWidth="1"/>
    <col min="1548" max="1548" width="18.42578125" style="200" customWidth="1"/>
    <col min="1549" max="1549" width="11.42578125" style="200"/>
    <col min="1550" max="1550" width="14.140625" style="200" bestFit="1" customWidth="1"/>
    <col min="1551" max="1792" width="11.42578125" style="200"/>
    <col min="1793" max="1793" width="1.7109375" style="200" customWidth="1"/>
    <col min="1794" max="1794" width="6" style="200" bestFit="1" customWidth="1"/>
    <col min="1795" max="1795" width="8.7109375" style="200" customWidth="1"/>
    <col min="1796" max="1796" width="48.42578125" style="200" customWidth="1"/>
    <col min="1797" max="1797" width="14.28515625" style="200" customWidth="1"/>
    <col min="1798" max="1798" width="12.85546875" style="200" bestFit="1" customWidth="1"/>
    <col min="1799" max="1799" width="14" style="200" customWidth="1"/>
    <col min="1800" max="1800" width="9.7109375" style="200" customWidth="1"/>
    <col min="1801" max="1801" width="11.5703125" style="200" customWidth="1"/>
    <col min="1802" max="1802" width="10.42578125" style="200" customWidth="1"/>
    <col min="1803" max="1803" width="9.42578125" style="200" bestFit="1" customWidth="1"/>
    <col min="1804" max="1804" width="18.42578125" style="200" customWidth="1"/>
    <col min="1805" max="1805" width="11.42578125" style="200"/>
    <col min="1806" max="1806" width="14.140625" style="200" bestFit="1" customWidth="1"/>
    <col min="1807" max="2048" width="11.42578125" style="200"/>
    <col min="2049" max="2049" width="1.7109375" style="200" customWidth="1"/>
    <col min="2050" max="2050" width="6" style="200" bestFit="1" customWidth="1"/>
    <col min="2051" max="2051" width="8.7109375" style="200" customWidth="1"/>
    <col min="2052" max="2052" width="48.42578125" style="200" customWidth="1"/>
    <col min="2053" max="2053" width="14.28515625" style="200" customWidth="1"/>
    <col min="2054" max="2054" width="12.85546875" style="200" bestFit="1" customWidth="1"/>
    <col min="2055" max="2055" width="14" style="200" customWidth="1"/>
    <col min="2056" max="2056" width="9.7109375" style="200" customWidth="1"/>
    <col min="2057" max="2057" width="11.5703125" style="200" customWidth="1"/>
    <col min="2058" max="2058" width="10.42578125" style="200" customWidth="1"/>
    <col min="2059" max="2059" width="9.42578125" style="200" bestFit="1" customWidth="1"/>
    <col min="2060" max="2060" width="18.42578125" style="200" customWidth="1"/>
    <col min="2061" max="2061" width="11.42578125" style="200"/>
    <col min="2062" max="2062" width="14.140625" style="200" bestFit="1" customWidth="1"/>
    <col min="2063" max="2304" width="11.42578125" style="200"/>
    <col min="2305" max="2305" width="1.7109375" style="200" customWidth="1"/>
    <col min="2306" max="2306" width="6" style="200" bestFit="1" customWidth="1"/>
    <col min="2307" max="2307" width="8.7109375" style="200" customWidth="1"/>
    <col min="2308" max="2308" width="48.42578125" style="200" customWidth="1"/>
    <col min="2309" max="2309" width="14.28515625" style="200" customWidth="1"/>
    <col min="2310" max="2310" width="12.85546875" style="200" bestFit="1" customWidth="1"/>
    <col min="2311" max="2311" width="14" style="200" customWidth="1"/>
    <col min="2312" max="2312" width="9.7109375" style="200" customWidth="1"/>
    <col min="2313" max="2313" width="11.5703125" style="200" customWidth="1"/>
    <col min="2314" max="2314" width="10.42578125" style="200" customWidth="1"/>
    <col min="2315" max="2315" width="9.42578125" style="200" bestFit="1" customWidth="1"/>
    <col min="2316" max="2316" width="18.42578125" style="200" customWidth="1"/>
    <col min="2317" max="2317" width="11.42578125" style="200"/>
    <col min="2318" max="2318" width="14.140625" style="200" bestFit="1" customWidth="1"/>
    <col min="2319" max="2560" width="11.42578125" style="200"/>
    <col min="2561" max="2561" width="1.7109375" style="200" customWidth="1"/>
    <col min="2562" max="2562" width="6" style="200" bestFit="1" customWidth="1"/>
    <col min="2563" max="2563" width="8.7109375" style="200" customWidth="1"/>
    <col min="2564" max="2564" width="48.42578125" style="200" customWidth="1"/>
    <col min="2565" max="2565" width="14.28515625" style="200" customWidth="1"/>
    <col min="2566" max="2566" width="12.85546875" style="200" bestFit="1" customWidth="1"/>
    <col min="2567" max="2567" width="14" style="200" customWidth="1"/>
    <col min="2568" max="2568" width="9.7109375" style="200" customWidth="1"/>
    <col min="2569" max="2569" width="11.5703125" style="200" customWidth="1"/>
    <col min="2570" max="2570" width="10.42578125" style="200" customWidth="1"/>
    <col min="2571" max="2571" width="9.42578125" style="200" bestFit="1" customWidth="1"/>
    <col min="2572" max="2572" width="18.42578125" style="200" customWidth="1"/>
    <col min="2573" max="2573" width="11.42578125" style="200"/>
    <col min="2574" max="2574" width="14.140625" style="200" bestFit="1" customWidth="1"/>
    <col min="2575" max="2816" width="11.42578125" style="200"/>
    <col min="2817" max="2817" width="1.7109375" style="200" customWidth="1"/>
    <col min="2818" max="2818" width="6" style="200" bestFit="1" customWidth="1"/>
    <col min="2819" max="2819" width="8.7109375" style="200" customWidth="1"/>
    <col min="2820" max="2820" width="48.42578125" style="200" customWidth="1"/>
    <col min="2821" max="2821" width="14.28515625" style="200" customWidth="1"/>
    <col min="2822" max="2822" width="12.85546875" style="200" bestFit="1" customWidth="1"/>
    <col min="2823" max="2823" width="14" style="200" customWidth="1"/>
    <col min="2824" max="2824" width="9.7109375" style="200" customWidth="1"/>
    <col min="2825" max="2825" width="11.5703125" style="200" customWidth="1"/>
    <col min="2826" max="2826" width="10.42578125" style="200" customWidth="1"/>
    <col min="2827" max="2827" width="9.42578125" style="200" bestFit="1" customWidth="1"/>
    <col min="2828" max="2828" width="18.42578125" style="200" customWidth="1"/>
    <col min="2829" max="2829" width="11.42578125" style="200"/>
    <col min="2830" max="2830" width="14.140625" style="200" bestFit="1" customWidth="1"/>
    <col min="2831" max="3072" width="11.42578125" style="200"/>
    <col min="3073" max="3073" width="1.7109375" style="200" customWidth="1"/>
    <col min="3074" max="3074" width="6" style="200" bestFit="1" customWidth="1"/>
    <col min="3075" max="3075" width="8.7109375" style="200" customWidth="1"/>
    <col min="3076" max="3076" width="48.42578125" style="200" customWidth="1"/>
    <col min="3077" max="3077" width="14.28515625" style="200" customWidth="1"/>
    <col min="3078" max="3078" width="12.85546875" style="200" bestFit="1" customWidth="1"/>
    <col min="3079" max="3079" width="14" style="200" customWidth="1"/>
    <col min="3080" max="3080" width="9.7109375" style="200" customWidth="1"/>
    <col min="3081" max="3081" width="11.5703125" style="200" customWidth="1"/>
    <col min="3082" max="3082" width="10.42578125" style="200" customWidth="1"/>
    <col min="3083" max="3083" width="9.42578125" style="200" bestFit="1" customWidth="1"/>
    <col min="3084" max="3084" width="18.42578125" style="200" customWidth="1"/>
    <col min="3085" max="3085" width="11.42578125" style="200"/>
    <col min="3086" max="3086" width="14.140625" style="200" bestFit="1" customWidth="1"/>
    <col min="3087" max="3328" width="11.42578125" style="200"/>
    <col min="3329" max="3329" width="1.7109375" style="200" customWidth="1"/>
    <col min="3330" max="3330" width="6" style="200" bestFit="1" customWidth="1"/>
    <col min="3331" max="3331" width="8.7109375" style="200" customWidth="1"/>
    <col min="3332" max="3332" width="48.42578125" style="200" customWidth="1"/>
    <col min="3333" max="3333" width="14.28515625" style="200" customWidth="1"/>
    <col min="3334" max="3334" width="12.85546875" style="200" bestFit="1" customWidth="1"/>
    <col min="3335" max="3335" width="14" style="200" customWidth="1"/>
    <col min="3336" max="3336" width="9.7109375" style="200" customWidth="1"/>
    <col min="3337" max="3337" width="11.5703125" style="200" customWidth="1"/>
    <col min="3338" max="3338" width="10.42578125" style="200" customWidth="1"/>
    <col min="3339" max="3339" width="9.42578125" style="200" bestFit="1" customWidth="1"/>
    <col min="3340" max="3340" width="18.42578125" style="200" customWidth="1"/>
    <col min="3341" max="3341" width="11.42578125" style="200"/>
    <col min="3342" max="3342" width="14.140625" style="200" bestFit="1" customWidth="1"/>
    <col min="3343" max="3584" width="11.42578125" style="200"/>
    <col min="3585" max="3585" width="1.7109375" style="200" customWidth="1"/>
    <col min="3586" max="3586" width="6" style="200" bestFit="1" customWidth="1"/>
    <col min="3587" max="3587" width="8.7109375" style="200" customWidth="1"/>
    <col min="3588" max="3588" width="48.42578125" style="200" customWidth="1"/>
    <col min="3589" max="3589" width="14.28515625" style="200" customWidth="1"/>
    <col min="3590" max="3590" width="12.85546875" style="200" bestFit="1" customWidth="1"/>
    <col min="3591" max="3591" width="14" style="200" customWidth="1"/>
    <col min="3592" max="3592" width="9.7109375" style="200" customWidth="1"/>
    <col min="3593" max="3593" width="11.5703125" style="200" customWidth="1"/>
    <col min="3594" max="3594" width="10.42578125" style="200" customWidth="1"/>
    <col min="3595" max="3595" width="9.42578125" style="200" bestFit="1" customWidth="1"/>
    <col min="3596" max="3596" width="18.42578125" style="200" customWidth="1"/>
    <col min="3597" max="3597" width="11.42578125" style="200"/>
    <col min="3598" max="3598" width="14.140625" style="200" bestFit="1" customWidth="1"/>
    <col min="3599" max="3840" width="11.42578125" style="200"/>
    <col min="3841" max="3841" width="1.7109375" style="200" customWidth="1"/>
    <col min="3842" max="3842" width="6" style="200" bestFit="1" customWidth="1"/>
    <col min="3843" max="3843" width="8.7109375" style="200" customWidth="1"/>
    <col min="3844" max="3844" width="48.42578125" style="200" customWidth="1"/>
    <col min="3845" max="3845" width="14.28515625" style="200" customWidth="1"/>
    <col min="3846" max="3846" width="12.85546875" style="200" bestFit="1" customWidth="1"/>
    <col min="3847" max="3847" width="14" style="200" customWidth="1"/>
    <col min="3848" max="3848" width="9.7109375" style="200" customWidth="1"/>
    <col min="3849" max="3849" width="11.5703125" style="200" customWidth="1"/>
    <col min="3850" max="3850" width="10.42578125" style="200" customWidth="1"/>
    <col min="3851" max="3851" width="9.42578125" style="200" bestFit="1" customWidth="1"/>
    <col min="3852" max="3852" width="18.42578125" style="200" customWidth="1"/>
    <col min="3853" max="3853" width="11.42578125" style="200"/>
    <col min="3854" max="3854" width="14.140625" style="200" bestFit="1" customWidth="1"/>
    <col min="3855" max="4096" width="11.42578125" style="200"/>
    <col min="4097" max="4097" width="1.7109375" style="200" customWidth="1"/>
    <col min="4098" max="4098" width="6" style="200" bestFit="1" customWidth="1"/>
    <col min="4099" max="4099" width="8.7109375" style="200" customWidth="1"/>
    <col min="4100" max="4100" width="48.42578125" style="200" customWidth="1"/>
    <col min="4101" max="4101" width="14.28515625" style="200" customWidth="1"/>
    <col min="4102" max="4102" width="12.85546875" style="200" bestFit="1" customWidth="1"/>
    <col min="4103" max="4103" width="14" style="200" customWidth="1"/>
    <col min="4104" max="4104" width="9.7109375" style="200" customWidth="1"/>
    <col min="4105" max="4105" width="11.5703125" style="200" customWidth="1"/>
    <col min="4106" max="4106" width="10.42578125" style="200" customWidth="1"/>
    <col min="4107" max="4107" width="9.42578125" style="200" bestFit="1" customWidth="1"/>
    <col min="4108" max="4108" width="18.42578125" style="200" customWidth="1"/>
    <col min="4109" max="4109" width="11.42578125" style="200"/>
    <col min="4110" max="4110" width="14.140625" style="200" bestFit="1" customWidth="1"/>
    <col min="4111" max="4352" width="11.42578125" style="200"/>
    <col min="4353" max="4353" width="1.7109375" style="200" customWidth="1"/>
    <col min="4354" max="4354" width="6" style="200" bestFit="1" customWidth="1"/>
    <col min="4355" max="4355" width="8.7109375" style="200" customWidth="1"/>
    <col min="4356" max="4356" width="48.42578125" style="200" customWidth="1"/>
    <col min="4357" max="4357" width="14.28515625" style="200" customWidth="1"/>
    <col min="4358" max="4358" width="12.85546875" style="200" bestFit="1" customWidth="1"/>
    <col min="4359" max="4359" width="14" style="200" customWidth="1"/>
    <col min="4360" max="4360" width="9.7109375" style="200" customWidth="1"/>
    <col min="4361" max="4361" width="11.5703125" style="200" customWidth="1"/>
    <col min="4362" max="4362" width="10.42578125" style="200" customWidth="1"/>
    <col min="4363" max="4363" width="9.42578125" style="200" bestFit="1" customWidth="1"/>
    <col min="4364" max="4364" width="18.42578125" style="200" customWidth="1"/>
    <col min="4365" max="4365" width="11.42578125" style="200"/>
    <col min="4366" max="4366" width="14.140625" style="200" bestFit="1" customWidth="1"/>
    <col min="4367" max="4608" width="11.42578125" style="200"/>
    <col min="4609" max="4609" width="1.7109375" style="200" customWidth="1"/>
    <col min="4610" max="4610" width="6" style="200" bestFit="1" customWidth="1"/>
    <col min="4611" max="4611" width="8.7109375" style="200" customWidth="1"/>
    <col min="4612" max="4612" width="48.42578125" style="200" customWidth="1"/>
    <col min="4613" max="4613" width="14.28515625" style="200" customWidth="1"/>
    <col min="4614" max="4614" width="12.85546875" style="200" bestFit="1" customWidth="1"/>
    <col min="4615" max="4615" width="14" style="200" customWidth="1"/>
    <col min="4616" max="4616" width="9.7109375" style="200" customWidth="1"/>
    <col min="4617" max="4617" width="11.5703125" style="200" customWidth="1"/>
    <col min="4618" max="4618" width="10.42578125" style="200" customWidth="1"/>
    <col min="4619" max="4619" width="9.42578125" style="200" bestFit="1" customWidth="1"/>
    <col min="4620" max="4620" width="18.42578125" style="200" customWidth="1"/>
    <col min="4621" max="4621" width="11.42578125" style="200"/>
    <col min="4622" max="4622" width="14.140625" style="200" bestFit="1" customWidth="1"/>
    <col min="4623" max="4864" width="11.42578125" style="200"/>
    <col min="4865" max="4865" width="1.7109375" style="200" customWidth="1"/>
    <col min="4866" max="4866" width="6" style="200" bestFit="1" customWidth="1"/>
    <col min="4867" max="4867" width="8.7109375" style="200" customWidth="1"/>
    <col min="4868" max="4868" width="48.42578125" style="200" customWidth="1"/>
    <col min="4869" max="4869" width="14.28515625" style="200" customWidth="1"/>
    <col min="4870" max="4870" width="12.85546875" style="200" bestFit="1" customWidth="1"/>
    <col min="4871" max="4871" width="14" style="200" customWidth="1"/>
    <col min="4872" max="4872" width="9.7109375" style="200" customWidth="1"/>
    <col min="4873" max="4873" width="11.5703125" style="200" customWidth="1"/>
    <col min="4874" max="4874" width="10.42578125" style="200" customWidth="1"/>
    <col min="4875" max="4875" width="9.42578125" style="200" bestFit="1" customWidth="1"/>
    <col min="4876" max="4876" width="18.42578125" style="200" customWidth="1"/>
    <col min="4877" max="4877" width="11.42578125" style="200"/>
    <col min="4878" max="4878" width="14.140625" style="200" bestFit="1" customWidth="1"/>
    <col min="4879" max="5120" width="11.42578125" style="200"/>
    <col min="5121" max="5121" width="1.7109375" style="200" customWidth="1"/>
    <col min="5122" max="5122" width="6" style="200" bestFit="1" customWidth="1"/>
    <col min="5123" max="5123" width="8.7109375" style="200" customWidth="1"/>
    <col min="5124" max="5124" width="48.42578125" style="200" customWidth="1"/>
    <col min="5125" max="5125" width="14.28515625" style="200" customWidth="1"/>
    <col min="5126" max="5126" width="12.85546875" style="200" bestFit="1" customWidth="1"/>
    <col min="5127" max="5127" width="14" style="200" customWidth="1"/>
    <col min="5128" max="5128" width="9.7109375" style="200" customWidth="1"/>
    <col min="5129" max="5129" width="11.5703125" style="200" customWidth="1"/>
    <col min="5130" max="5130" width="10.42578125" style="200" customWidth="1"/>
    <col min="5131" max="5131" width="9.42578125" style="200" bestFit="1" customWidth="1"/>
    <col min="5132" max="5132" width="18.42578125" style="200" customWidth="1"/>
    <col min="5133" max="5133" width="11.42578125" style="200"/>
    <col min="5134" max="5134" width="14.140625" style="200" bestFit="1" customWidth="1"/>
    <col min="5135" max="5376" width="11.42578125" style="200"/>
    <col min="5377" max="5377" width="1.7109375" style="200" customWidth="1"/>
    <col min="5378" max="5378" width="6" style="200" bestFit="1" customWidth="1"/>
    <col min="5379" max="5379" width="8.7109375" style="200" customWidth="1"/>
    <col min="5380" max="5380" width="48.42578125" style="200" customWidth="1"/>
    <col min="5381" max="5381" width="14.28515625" style="200" customWidth="1"/>
    <col min="5382" max="5382" width="12.85546875" style="200" bestFit="1" customWidth="1"/>
    <col min="5383" max="5383" width="14" style="200" customWidth="1"/>
    <col min="5384" max="5384" width="9.7109375" style="200" customWidth="1"/>
    <col min="5385" max="5385" width="11.5703125" style="200" customWidth="1"/>
    <col min="5386" max="5386" width="10.42578125" style="200" customWidth="1"/>
    <col min="5387" max="5387" width="9.42578125" style="200" bestFit="1" customWidth="1"/>
    <col min="5388" max="5388" width="18.42578125" style="200" customWidth="1"/>
    <col min="5389" max="5389" width="11.42578125" style="200"/>
    <col min="5390" max="5390" width="14.140625" style="200" bestFit="1" customWidth="1"/>
    <col min="5391" max="5632" width="11.42578125" style="200"/>
    <col min="5633" max="5633" width="1.7109375" style="200" customWidth="1"/>
    <col min="5634" max="5634" width="6" style="200" bestFit="1" customWidth="1"/>
    <col min="5635" max="5635" width="8.7109375" style="200" customWidth="1"/>
    <col min="5636" max="5636" width="48.42578125" style="200" customWidth="1"/>
    <col min="5637" max="5637" width="14.28515625" style="200" customWidth="1"/>
    <col min="5638" max="5638" width="12.85546875" style="200" bestFit="1" customWidth="1"/>
    <col min="5639" max="5639" width="14" style="200" customWidth="1"/>
    <col min="5640" max="5640" width="9.7109375" style="200" customWidth="1"/>
    <col min="5641" max="5641" width="11.5703125" style="200" customWidth="1"/>
    <col min="5642" max="5642" width="10.42578125" style="200" customWidth="1"/>
    <col min="5643" max="5643" width="9.42578125" style="200" bestFit="1" customWidth="1"/>
    <col min="5644" max="5644" width="18.42578125" style="200" customWidth="1"/>
    <col min="5645" max="5645" width="11.42578125" style="200"/>
    <col min="5646" max="5646" width="14.140625" style="200" bestFit="1" customWidth="1"/>
    <col min="5647" max="5888" width="11.42578125" style="200"/>
    <col min="5889" max="5889" width="1.7109375" style="200" customWidth="1"/>
    <col min="5890" max="5890" width="6" style="200" bestFit="1" customWidth="1"/>
    <col min="5891" max="5891" width="8.7109375" style="200" customWidth="1"/>
    <col min="5892" max="5892" width="48.42578125" style="200" customWidth="1"/>
    <col min="5893" max="5893" width="14.28515625" style="200" customWidth="1"/>
    <col min="5894" max="5894" width="12.85546875" style="200" bestFit="1" customWidth="1"/>
    <col min="5895" max="5895" width="14" style="200" customWidth="1"/>
    <col min="5896" max="5896" width="9.7109375" style="200" customWidth="1"/>
    <col min="5897" max="5897" width="11.5703125" style="200" customWidth="1"/>
    <col min="5898" max="5898" width="10.42578125" style="200" customWidth="1"/>
    <col min="5899" max="5899" width="9.42578125" style="200" bestFit="1" customWidth="1"/>
    <col min="5900" max="5900" width="18.42578125" style="200" customWidth="1"/>
    <col min="5901" max="5901" width="11.42578125" style="200"/>
    <col min="5902" max="5902" width="14.140625" style="200" bestFit="1" customWidth="1"/>
    <col min="5903" max="6144" width="11.42578125" style="200"/>
    <col min="6145" max="6145" width="1.7109375" style="200" customWidth="1"/>
    <col min="6146" max="6146" width="6" style="200" bestFit="1" customWidth="1"/>
    <col min="6147" max="6147" width="8.7109375" style="200" customWidth="1"/>
    <col min="6148" max="6148" width="48.42578125" style="200" customWidth="1"/>
    <col min="6149" max="6149" width="14.28515625" style="200" customWidth="1"/>
    <col min="6150" max="6150" width="12.85546875" style="200" bestFit="1" customWidth="1"/>
    <col min="6151" max="6151" width="14" style="200" customWidth="1"/>
    <col min="6152" max="6152" width="9.7109375" style="200" customWidth="1"/>
    <col min="6153" max="6153" width="11.5703125" style="200" customWidth="1"/>
    <col min="6154" max="6154" width="10.42578125" style="200" customWidth="1"/>
    <col min="6155" max="6155" width="9.42578125" style="200" bestFit="1" customWidth="1"/>
    <col min="6156" max="6156" width="18.42578125" style="200" customWidth="1"/>
    <col min="6157" max="6157" width="11.42578125" style="200"/>
    <col min="6158" max="6158" width="14.140625" style="200" bestFit="1" customWidth="1"/>
    <col min="6159" max="6400" width="11.42578125" style="200"/>
    <col min="6401" max="6401" width="1.7109375" style="200" customWidth="1"/>
    <col min="6402" max="6402" width="6" style="200" bestFit="1" customWidth="1"/>
    <col min="6403" max="6403" width="8.7109375" style="200" customWidth="1"/>
    <col min="6404" max="6404" width="48.42578125" style="200" customWidth="1"/>
    <col min="6405" max="6405" width="14.28515625" style="200" customWidth="1"/>
    <col min="6406" max="6406" width="12.85546875" style="200" bestFit="1" customWidth="1"/>
    <col min="6407" max="6407" width="14" style="200" customWidth="1"/>
    <col min="6408" max="6408" width="9.7109375" style="200" customWidth="1"/>
    <col min="6409" max="6409" width="11.5703125" style="200" customWidth="1"/>
    <col min="6410" max="6410" width="10.42578125" style="200" customWidth="1"/>
    <col min="6411" max="6411" width="9.42578125" style="200" bestFit="1" customWidth="1"/>
    <col min="6412" max="6412" width="18.42578125" style="200" customWidth="1"/>
    <col min="6413" max="6413" width="11.42578125" style="200"/>
    <col min="6414" max="6414" width="14.140625" style="200" bestFit="1" customWidth="1"/>
    <col min="6415" max="6656" width="11.42578125" style="200"/>
    <col min="6657" max="6657" width="1.7109375" style="200" customWidth="1"/>
    <col min="6658" max="6658" width="6" style="200" bestFit="1" customWidth="1"/>
    <col min="6659" max="6659" width="8.7109375" style="200" customWidth="1"/>
    <col min="6660" max="6660" width="48.42578125" style="200" customWidth="1"/>
    <col min="6661" max="6661" width="14.28515625" style="200" customWidth="1"/>
    <col min="6662" max="6662" width="12.85546875" style="200" bestFit="1" customWidth="1"/>
    <col min="6663" max="6663" width="14" style="200" customWidth="1"/>
    <col min="6664" max="6664" width="9.7109375" style="200" customWidth="1"/>
    <col min="6665" max="6665" width="11.5703125" style="200" customWidth="1"/>
    <col min="6666" max="6666" width="10.42578125" style="200" customWidth="1"/>
    <col min="6667" max="6667" width="9.42578125" style="200" bestFit="1" customWidth="1"/>
    <col min="6668" max="6668" width="18.42578125" style="200" customWidth="1"/>
    <col min="6669" max="6669" width="11.42578125" style="200"/>
    <col min="6670" max="6670" width="14.140625" style="200" bestFit="1" customWidth="1"/>
    <col min="6671" max="6912" width="11.42578125" style="200"/>
    <col min="6913" max="6913" width="1.7109375" style="200" customWidth="1"/>
    <col min="6914" max="6914" width="6" style="200" bestFit="1" customWidth="1"/>
    <col min="6915" max="6915" width="8.7109375" style="200" customWidth="1"/>
    <col min="6916" max="6916" width="48.42578125" style="200" customWidth="1"/>
    <col min="6917" max="6917" width="14.28515625" style="200" customWidth="1"/>
    <col min="6918" max="6918" width="12.85546875" style="200" bestFit="1" customWidth="1"/>
    <col min="6919" max="6919" width="14" style="200" customWidth="1"/>
    <col min="6920" max="6920" width="9.7109375" style="200" customWidth="1"/>
    <col min="6921" max="6921" width="11.5703125" style="200" customWidth="1"/>
    <col min="6922" max="6922" width="10.42578125" style="200" customWidth="1"/>
    <col min="6923" max="6923" width="9.42578125" style="200" bestFit="1" customWidth="1"/>
    <col min="6924" max="6924" width="18.42578125" style="200" customWidth="1"/>
    <col min="6925" max="6925" width="11.42578125" style="200"/>
    <col min="6926" max="6926" width="14.140625" style="200" bestFit="1" customWidth="1"/>
    <col min="6927" max="7168" width="11.42578125" style="200"/>
    <col min="7169" max="7169" width="1.7109375" style="200" customWidth="1"/>
    <col min="7170" max="7170" width="6" style="200" bestFit="1" customWidth="1"/>
    <col min="7171" max="7171" width="8.7109375" style="200" customWidth="1"/>
    <col min="7172" max="7172" width="48.42578125" style="200" customWidth="1"/>
    <col min="7173" max="7173" width="14.28515625" style="200" customWidth="1"/>
    <col min="7174" max="7174" width="12.85546875" style="200" bestFit="1" customWidth="1"/>
    <col min="7175" max="7175" width="14" style="200" customWidth="1"/>
    <col min="7176" max="7176" width="9.7109375" style="200" customWidth="1"/>
    <col min="7177" max="7177" width="11.5703125" style="200" customWidth="1"/>
    <col min="7178" max="7178" width="10.42578125" style="200" customWidth="1"/>
    <col min="7179" max="7179" width="9.42578125" style="200" bestFit="1" customWidth="1"/>
    <col min="7180" max="7180" width="18.42578125" style="200" customWidth="1"/>
    <col min="7181" max="7181" width="11.42578125" style="200"/>
    <col min="7182" max="7182" width="14.140625" style="200" bestFit="1" customWidth="1"/>
    <col min="7183" max="7424" width="11.42578125" style="200"/>
    <col min="7425" max="7425" width="1.7109375" style="200" customWidth="1"/>
    <col min="7426" max="7426" width="6" style="200" bestFit="1" customWidth="1"/>
    <col min="7427" max="7427" width="8.7109375" style="200" customWidth="1"/>
    <col min="7428" max="7428" width="48.42578125" style="200" customWidth="1"/>
    <col min="7429" max="7429" width="14.28515625" style="200" customWidth="1"/>
    <col min="7430" max="7430" width="12.85546875" style="200" bestFit="1" customWidth="1"/>
    <col min="7431" max="7431" width="14" style="200" customWidth="1"/>
    <col min="7432" max="7432" width="9.7109375" style="200" customWidth="1"/>
    <col min="7433" max="7433" width="11.5703125" style="200" customWidth="1"/>
    <col min="7434" max="7434" width="10.42578125" style="200" customWidth="1"/>
    <col min="7435" max="7435" width="9.42578125" style="200" bestFit="1" customWidth="1"/>
    <col min="7436" max="7436" width="18.42578125" style="200" customWidth="1"/>
    <col min="7437" max="7437" width="11.42578125" style="200"/>
    <col min="7438" max="7438" width="14.140625" style="200" bestFit="1" customWidth="1"/>
    <col min="7439" max="7680" width="11.42578125" style="200"/>
    <col min="7681" max="7681" width="1.7109375" style="200" customWidth="1"/>
    <col min="7682" max="7682" width="6" style="200" bestFit="1" customWidth="1"/>
    <col min="7683" max="7683" width="8.7109375" style="200" customWidth="1"/>
    <col min="7684" max="7684" width="48.42578125" style="200" customWidth="1"/>
    <col min="7685" max="7685" width="14.28515625" style="200" customWidth="1"/>
    <col min="7686" max="7686" width="12.85546875" style="200" bestFit="1" customWidth="1"/>
    <col min="7687" max="7687" width="14" style="200" customWidth="1"/>
    <col min="7688" max="7688" width="9.7109375" style="200" customWidth="1"/>
    <col min="7689" max="7689" width="11.5703125" style="200" customWidth="1"/>
    <col min="7690" max="7690" width="10.42578125" style="200" customWidth="1"/>
    <col min="7691" max="7691" width="9.42578125" style="200" bestFit="1" customWidth="1"/>
    <col min="7692" max="7692" width="18.42578125" style="200" customWidth="1"/>
    <col min="7693" max="7693" width="11.42578125" style="200"/>
    <col min="7694" max="7694" width="14.140625" style="200" bestFit="1" customWidth="1"/>
    <col min="7695" max="7936" width="11.42578125" style="200"/>
    <col min="7937" max="7937" width="1.7109375" style="200" customWidth="1"/>
    <col min="7938" max="7938" width="6" style="200" bestFit="1" customWidth="1"/>
    <col min="7939" max="7939" width="8.7109375" style="200" customWidth="1"/>
    <col min="7940" max="7940" width="48.42578125" style="200" customWidth="1"/>
    <col min="7941" max="7941" width="14.28515625" style="200" customWidth="1"/>
    <col min="7942" max="7942" width="12.85546875" style="200" bestFit="1" customWidth="1"/>
    <col min="7943" max="7943" width="14" style="200" customWidth="1"/>
    <col min="7944" max="7944" width="9.7109375" style="200" customWidth="1"/>
    <col min="7945" max="7945" width="11.5703125" style="200" customWidth="1"/>
    <col min="7946" max="7946" width="10.42578125" style="200" customWidth="1"/>
    <col min="7947" max="7947" width="9.42578125" style="200" bestFit="1" customWidth="1"/>
    <col min="7948" max="7948" width="18.42578125" style="200" customWidth="1"/>
    <col min="7949" max="7949" width="11.42578125" style="200"/>
    <col min="7950" max="7950" width="14.140625" style="200" bestFit="1" customWidth="1"/>
    <col min="7951" max="8192" width="11.42578125" style="200"/>
    <col min="8193" max="8193" width="1.7109375" style="200" customWidth="1"/>
    <col min="8194" max="8194" width="6" style="200" bestFit="1" customWidth="1"/>
    <col min="8195" max="8195" width="8.7109375" style="200" customWidth="1"/>
    <col min="8196" max="8196" width="48.42578125" style="200" customWidth="1"/>
    <col min="8197" max="8197" width="14.28515625" style="200" customWidth="1"/>
    <col min="8198" max="8198" width="12.85546875" style="200" bestFit="1" customWidth="1"/>
    <col min="8199" max="8199" width="14" style="200" customWidth="1"/>
    <col min="8200" max="8200" width="9.7109375" style="200" customWidth="1"/>
    <col min="8201" max="8201" width="11.5703125" style="200" customWidth="1"/>
    <col min="8202" max="8202" width="10.42578125" style="200" customWidth="1"/>
    <col min="8203" max="8203" width="9.42578125" style="200" bestFit="1" customWidth="1"/>
    <col min="8204" max="8204" width="18.42578125" style="200" customWidth="1"/>
    <col min="8205" max="8205" width="11.42578125" style="200"/>
    <col min="8206" max="8206" width="14.140625" style="200" bestFit="1" customWidth="1"/>
    <col min="8207" max="8448" width="11.42578125" style="200"/>
    <col min="8449" max="8449" width="1.7109375" style="200" customWidth="1"/>
    <col min="8450" max="8450" width="6" style="200" bestFit="1" customWidth="1"/>
    <col min="8451" max="8451" width="8.7109375" style="200" customWidth="1"/>
    <col min="8452" max="8452" width="48.42578125" style="200" customWidth="1"/>
    <col min="8453" max="8453" width="14.28515625" style="200" customWidth="1"/>
    <col min="8454" max="8454" width="12.85546875" style="200" bestFit="1" customWidth="1"/>
    <col min="8455" max="8455" width="14" style="200" customWidth="1"/>
    <col min="8456" max="8456" width="9.7109375" style="200" customWidth="1"/>
    <col min="8457" max="8457" width="11.5703125" style="200" customWidth="1"/>
    <col min="8458" max="8458" width="10.42578125" style="200" customWidth="1"/>
    <col min="8459" max="8459" width="9.42578125" style="200" bestFit="1" customWidth="1"/>
    <col min="8460" max="8460" width="18.42578125" style="200" customWidth="1"/>
    <col min="8461" max="8461" width="11.42578125" style="200"/>
    <col min="8462" max="8462" width="14.140625" style="200" bestFit="1" customWidth="1"/>
    <col min="8463" max="8704" width="11.42578125" style="200"/>
    <col min="8705" max="8705" width="1.7109375" style="200" customWidth="1"/>
    <col min="8706" max="8706" width="6" style="200" bestFit="1" customWidth="1"/>
    <col min="8707" max="8707" width="8.7109375" style="200" customWidth="1"/>
    <col min="8708" max="8708" width="48.42578125" style="200" customWidth="1"/>
    <col min="8709" max="8709" width="14.28515625" style="200" customWidth="1"/>
    <col min="8710" max="8710" width="12.85546875" style="200" bestFit="1" customWidth="1"/>
    <col min="8711" max="8711" width="14" style="200" customWidth="1"/>
    <col min="8712" max="8712" width="9.7109375" style="200" customWidth="1"/>
    <col min="8713" max="8713" width="11.5703125" style="200" customWidth="1"/>
    <col min="8714" max="8714" width="10.42578125" style="200" customWidth="1"/>
    <col min="8715" max="8715" width="9.42578125" style="200" bestFit="1" customWidth="1"/>
    <col min="8716" max="8716" width="18.42578125" style="200" customWidth="1"/>
    <col min="8717" max="8717" width="11.42578125" style="200"/>
    <col min="8718" max="8718" width="14.140625" style="200" bestFit="1" customWidth="1"/>
    <col min="8719" max="8960" width="11.42578125" style="200"/>
    <col min="8961" max="8961" width="1.7109375" style="200" customWidth="1"/>
    <col min="8962" max="8962" width="6" style="200" bestFit="1" customWidth="1"/>
    <col min="8963" max="8963" width="8.7109375" style="200" customWidth="1"/>
    <col min="8964" max="8964" width="48.42578125" style="200" customWidth="1"/>
    <col min="8965" max="8965" width="14.28515625" style="200" customWidth="1"/>
    <col min="8966" max="8966" width="12.85546875" style="200" bestFit="1" customWidth="1"/>
    <col min="8967" max="8967" width="14" style="200" customWidth="1"/>
    <col min="8968" max="8968" width="9.7109375" style="200" customWidth="1"/>
    <col min="8969" max="8969" width="11.5703125" style="200" customWidth="1"/>
    <col min="8970" max="8970" width="10.42578125" style="200" customWidth="1"/>
    <col min="8971" max="8971" width="9.42578125" style="200" bestFit="1" customWidth="1"/>
    <col min="8972" max="8972" width="18.42578125" style="200" customWidth="1"/>
    <col min="8973" max="8973" width="11.42578125" style="200"/>
    <col min="8974" max="8974" width="14.140625" style="200" bestFit="1" customWidth="1"/>
    <col min="8975" max="9216" width="11.42578125" style="200"/>
    <col min="9217" max="9217" width="1.7109375" style="200" customWidth="1"/>
    <col min="9218" max="9218" width="6" style="200" bestFit="1" customWidth="1"/>
    <col min="9219" max="9219" width="8.7109375" style="200" customWidth="1"/>
    <col min="9220" max="9220" width="48.42578125" style="200" customWidth="1"/>
    <col min="9221" max="9221" width="14.28515625" style="200" customWidth="1"/>
    <col min="9222" max="9222" width="12.85546875" style="200" bestFit="1" customWidth="1"/>
    <col min="9223" max="9223" width="14" style="200" customWidth="1"/>
    <col min="9224" max="9224" width="9.7109375" style="200" customWidth="1"/>
    <col min="9225" max="9225" width="11.5703125" style="200" customWidth="1"/>
    <col min="9226" max="9226" width="10.42578125" style="200" customWidth="1"/>
    <col min="9227" max="9227" width="9.42578125" style="200" bestFit="1" customWidth="1"/>
    <col min="9228" max="9228" width="18.42578125" style="200" customWidth="1"/>
    <col min="9229" max="9229" width="11.42578125" style="200"/>
    <col min="9230" max="9230" width="14.140625" style="200" bestFit="1" customWidth="1"/>
    <col min="9231" max="9472" width="11.42578125" style="200"/>
    <col min="9473" max="9473" width="1.7109375" style="200" customWidth="1"/>
    <col min="9474" max="9474" width="6" style="200" bestFit="1" customWidth="1"/>
    <col min="9475" max="9475" width="8.7109375" style="200" customWidth="1"/>
    <col min="9476" max="9476" width="48.42578125" style="200" customWidth="1"/>
    <col min="9477" max="9477" width="14.28515625" style="200" customWidth="1"/>
    <col min="9478" max="9478" width="12.85546875" style="200" bestFit="1" customWidth="1"/>
    <col min="9479" max="9479" width="14" style="200" customWidth="1"/>
    <col min="9480" max="9480" width="9.7109375" style="200" customWidth="1"/>
    <col min="9481" max="9481" width="11.5703125" style="200" customWidth="1"/>
    <col min="9482" max="9482" width="10.42578125" style="200" customWidth="1"/>
    <col min="9483" max="9483" width="9.42578125" style="200" bestFit="1" customWidth="1"/>
    <col min="9484" max="9484" width="18.42578125" style="200" customWidth="1"/>
    <col min="9485" max="9485" width="11.42578125" style="200"/>
    <col min="9486" max="9486" width="14.140625" style="200" bestFit="1" customWidth="1"/>
    <col min="9487" max="9728" width="11.42578125" style="200"/>
    <col min="9729" max="9729" width="1.7109375" style="200" customWidth="1"/>
    <col min="9730" max="9730" width="6" style="200" bestFit="1" customWidth="1"/>
    <col min="9731" max="9731" width="8.7109375" style="200" customWidth="1"/>
    <col min="9732" max="9732" width="48.42578125" style="200" customWidth="1"/>
    <col min="9733" max="9733" width="14.28515625" style="200" customWidth="1"/>
    <col min="9734" max="9734" width="12.85546875" style="200" bestFit="1" customWidth="1"/>
    <col min="9735" max="9735" width="14" style="200" customWidth="1"/>
    <col min="9736" max="9736" width="9.7109375" style="200" customWidth="1"/>
    <col min="9737" max="9737" width="11.5703125" style="200" customWidth="1"/>
    <col min="9738" max="9738" width="10.42578125" style="200" customWidth="1"/>
    <col min="9739" max="9739" width="9.42578125" style="200" bestFit="1" customWidth="1"/>
    <col min="9740" max="9740" width="18.42578125" style="200" customWidth="1"/>
    <col min="9741" max="9741" width="11.42578125" style="200"/>
    <col min="9742" max="9742" width="14.140625" style="200" bestFit="1" customWidth="1"/>
    <col min="9743" max="9984" width="11.42578125" style="200"/>
    <col min="9985" max="9985" width="1.7109375" style="200" customWidth="1"/>
    <col min="9986" max="9986" width="6" style="200" bestFit="1" customWidth="1"/>
    <col min="9987" max="9987" width="8.7109375" style="200" customWidth="1"/>
    <col min="9988" max="9988" width="48.42578125" style="200" customWidth="1"/>
    <col min="9989" max="9989" width="14.28515625" style="200" customWidth="1"/>
    <col min="9990" max="9990" width="12.85546875" style="200" bestFit="1" customWidth="1"/>
    <col min="9991" max="9991" width="14" style="200" customWidth="1"/>
    <col min="9992" max="9992" width="9.7109375" style="200" customWidth="1"/>
    <col min="9993" max="9993" width="11.5703125" style="200" customWidth="1"/>
    <col min="9994" max="9994" width="10.42578125" style="200" customWidth="1"/>
    <col min="9995" max="9995" width="9.42578125" style="200" bestFit="1" customWidth="1"/>
    <col min="9996" max="9996" width="18.42578125" style="200" customWidth="1"/>
    <col min="9997" max="9997" width="11.42578125" style="200"/>
    <col min="9998" max="9998" width="14.140625" style="200" bestFit="1" customWidth="1"/>
    <col min="9999" max="10240" width="11.42578125" style="200"/>
    <col min="10241" max="10241" width="1.7109375" style="200" customWidth="1"/>
    <col min="10242" max="10242" width="6" style="200" bestFit="1" customWidth="1"/>
    <col min="10243" max="10243" width="8.7109375" style="200" customWidth="1"/>
    <col min="10244" max="10244" width="48.42578125" style="200" customWidth="1"/>
    <col min="10245" max="10245" width="14.28515625" style="200" customWidth="1"/>
    <col min="10246" max="10246" width="12.85546875" style="200" bestFit="1" customWidth="1"/>
    <col min="10247" max="10247" width="14" style="200" customWidth="1"/>
    <col min="10248" max="10248" width="9.7109375" style="200" customWidth="1"/>
    <col min="10249" max="10249" width="11.5703125" style="200" customWidth="1"/>
    <col min="10250" max="10250" width="10.42578125" style="200" customWidth="1"/>
    <col min="10251" max="10251" width="9.42578125" style="200" bestFit="1" customWidth="1"/>
    <col min="10252" max="10252" width="18.42578125" style="200" customWidth="1"/>
    <col min="10253" max="10253" width="11.42578125" style="200"/>
    <col min="10254" max="10254" width="14.140625" style="200" bestFit="1" customWidth="1"/>
    <col min="10255" max="10496" width="11.42578125" style="200"/>
    <col min="10497" max="10497" width="1.7109375" style="200" customWidth="1"/>
    <col min="10498" max="10498" width="6" style="200" bestFit="1" customWidth="1"/>
    <col min="10499" max="10499" width="8.7109375" style="200" customWidth="1"/>
    <col min="10500" max="10500" width="48.42578125" style="200" customWidth="1"/>
    <col min="10501" max="10501" width="14.28515625" style="200" customWidth="1"/>
    <col min="10502" max="10502" width="12.85546875" style="200" bestFit="1" customWidth="1"/>
    <col min="10503" max="10503" width="14" style="200" customWidth="1"/>
    <col min="10504" max="10504" width="9.7109375" style="200" customWidth="1"/>
    <col min="10505" max="10505" width="11.5703125" style="200" customWidth="1"/>
    <col min="10506" max="10506" width="10.42578125" style="200" customWidth="1"/>
    <col min="10507" max="10507" width="9.42578125" style="200" bestFit="1" customWidth="1"/>
    <col min="10508" max="10508" width="18.42578125" style="200" customWidth="1"/>
    <col min="10509" max="10509" width="11.42578125" style="200"/>
    <col min="10510" max="10510" width="14.140625" style="200" bestFit="1" customWidth="1"/>
    <col min="10511" max="10752" width="11.42578125" style="200"/>
    <col min="10753" max="10753" width="1.7109375" style="200" customWidth="1"/>
    <col min="10754" max="10754" width="6" style="200" bestFit="1" customWidth="1"/>
    <col min="10755" max="10755" width="8.7109375" style="200" customWidth="1"/>
    <col min="10756" max="10756" width="48.42578125" style="200" customWidth="1"/>
    <col min="10757" max="10757" width="14.28515625" style="200" customWidth="1"/>
    <col min="10758" max="10758" width="12.85546875" style="200" bestFit="1" customWidth="1"/>
    <col min="10759" max="10759" width="14" style="200" customWidth="1"/>
    <col min="10760" max="10760" width="9.7109375" style="200" customWidth="1"/>
    <col min="10761" max="10761" width="11.5703125" style="200" customWidth="1"/>
    <col min="10762" max="10762" width="10.42578125" style="200" customWidth="1"/>
    <col min="10763" max="10763" width="9.42578125" style="200" bestFit="1" customWidth="1"/>
    <col min="10764" max="10764" width="18.42578125" style="200" customWidth="1"/>
    <col min="10765" max="10765" width="11.42578125" style="200"/>
    <col min="10766" max="10766" width="14.140625" style="200" bestFit="1" customWidth="1"/>
    <col min="10767" max="11008" width="11.42578125" style="200"/>
    <col min="11009" max="11009" width="1.7109375" style="200" customWidth="1"/>
    <col min="11010" max="11010" width="6" style="200" bestFit="1" customWidth="1"/>
    <col min="11011" max="11011" width="8.7109375" style="200" customWidth="1"/>
    <col min="11012" max="11012" width="48.42578125" style="200" customWidth="1"/>
    <col min="11013" max="11013" width="14.28515625" style="200" customWidth="1"/>
    <col min="11014" max="11014" width="12.85546875" style="200" bestFit="1" customWidth="1"/>
    <col min="11015" max="11015" width="14" style="200" customWidth="1"/>
    <col min="11016" max="11016" width="9.7109375" style="200" customWidth="1"/>
    <col min="11017" max="11017" width="11.5703125" style="200" customWidth="1"/>
    <col min="11018" max="11018" width="10.42578125" style="200" customWidth="1"/>
    <col min="11019" max="11019" width="9.42578125" style="200" bestFit="1" customWidth="1"/>
    <col min="11020" max="11020" width="18.42578125" style="200" customWidth="1"/>
    <col min="11021" max="11021" width="11.42578125" style="200"/>
    <col min="11022" max="11022" width="14.140625" style="200" bestFit="1" customWidth="1"/>
    <col min="11023" max="11264" width="11.42578125" style="200"/>
    <col min="11265" max="11265" width="1.7109375" style="200" customWidth="1"/>
    <col min="11266" max="11266" width="6" style="200" bestFit="1" customWidth="1"/>
    <col min="11267" max="11267" width="8.7109375" style="200" customWidth="1"/>
    <col min="11268" max="11268" width="48.42578125" style="200" customWidth="1"/>
    <col min="11269" max="11269" width="14.28515625" style="200" customWidth="1"/>
    <col min="11270" max="11270" width="12.85546875" style="200" bestFit="1" customWidth="1"/>
    <col min="11271" max="11271" width="14" style="200" customWidth="1"/>
    <col min="11272" max="11272" width="9.7109375" style="200" customWidth="1"/>
    <col min="11273" max="11273" width="11.5703125" style="200" customWidth="1"/>
    <col min="11274" max="11274" width="10.42578125" style="200" customWidth="1"/>
    <col min="11275" max="11275" width="9.42578125" style="200" bestFit="1" customWidth="1"/>
    <col min="11276" max="11276" width="18.42578125" style="200" customWidth="1"/>
    <col min="11277" max="11277" width="11.42578125" style="200"/>
    <col min="11278" max="11278" width="14.140625" style="200" bestFit="1" customWidth="1"/>
    <col min="11279" max="11520" width="11.42578125" style="200"/>
    <col min="11521" max="11521" width="1.7109375" style="200" customWidth="1"/>
    <col min="11522" max="11522" width="6" style="200" bestFit="1" customWidth="1"/>
    <col min="11523" max="11523" width="8.7109375" style="200" customWidth="1"/>
    <col min="11524" max="11524" width="48.42578125" style="200" customWidth="1"/>
    <col min="11525" max="11525" width="14.28515625" style="200" customWidth="1"/>
    <col min="11526" max="11526" width="12.85546875" style="200" bestFit="1" customWidth="1"/>
    <col min="11527" max="11527" width="14" style="200" customWidth="1"/>
    <col min="11528" max="11528" width="9.7109375" style="200" customWidth="1"/>
    <col min="11529" max="11529" width="11.5703125" style="200" customWidth="1"/>
    <col min="11530" max="11530" width="10.42578125" style="200" customWidth="1"/>
    <col min="11531" max="11531" width="9.42578125" style="200" bestFit="1" customWidth="1"/>
    <col min="11532" max="11532" width="18.42578125" style="200" customWidth="1"/>
    <col min="11533" max="11533" width="11.42578125" style="200"/>
    <col min="11534" max="11534" width="14.140625" style="200" bestFit="1" customWidth="1"/>
    <col min="11535" max="11776" width="11.42578125" style="200"/>
    <col min="11777" max="11777" width="1.7109375" style="200" customWidth="1"/>
    <col min="11778" max="11778" width="6" style="200" bestFit="1" customWidth="1"/>
    <col min="11779" max="11779" width="8.7109375" style="200" customWidth="1"/>
    <col min="11780" max="11780" width="48.42578125" style="200" customWidth="1"/>
    <col min="11781" max="11781" width="14.28515625" style="200" customWidth="1"/>
    <col min="11782" max="11782" width="12.85546875" style="200" bestFit="1" customWidth="1"/>
    <col min="11783" max="11783" width="14" style="200" customWidth="1"/>
    <col min="11784" max="11784" width="9.7109375" style="200" customWidth="1"/>
    <col min="11785" max="11785" width="11.5703125" style="200" customWidth="1"/>
    <col min="11786" max="11786" width="10.42578125" style="200" customWidth="1"/>
    <col min="11787" max="11787" width="9.42578125" style="200" bestFit="1" customWidth="1"/>
    <col min="11788" max="11788" width="18.42578125" style="200" customWidth="1"/>
    <col min="11789" max="11789" width="11.42578125" style="200"/>
    <col min="11790" max="11790" width="14.140625" style="200" bestFit="1" customWidth="1"/>
    <col min="11791" max="12032" width="11.42578125" style="200"/>
    <col min="12033" max="12033" width="1.7109375" style="200" customWidth="1"/>
    <col min="12034" max="12034" width="6" style="200" bestFit="1" customWidth="1"/>
    <col min="12035" max="12035" width="8.7109375" style="200" customWidth="1"/>
    <col min="12036" max="12036" width="48.42578125" style="200" customWidth="1"/>
    <col min="12037" max="12037" width="14.28515625" style="200" customWidth="1"/>
    <col min="12038" max="12038" width="12.85546875" style="200" bestFit="1" customWidth="1"/>
    <col min="12039" max="12039" width="14" style="200" customWidth="1"/>
    <col min="12040" max="12040" width="9.7109375" style="200" customWidth="1"/>
    <col min="12041" max="12041" width="11.5703125" style="200" customWidth="1"/>
    <col min="12042" max="12042" width="10.42578125" style="200" customWidth="1"/>
    <col min="12043" max="12043" width="9.42578125" style="200" bestFit="1" customWidth="1"/>
    <col min="12044" max="12044" width="18.42578125" style="200" customWidth="1"/>
    <col min="12045" max="12045" width="11.42578125" style="200"/>
    <col min="12046" max="12046" width="14.140625" style="200" bestFit="1" customWidth="1"/>
    <col min="12047" max="12288" width="11.42578125" style="200"/>
    <col min="12289" max="12289" width="1.7109375" style="200" customWidth="1"/>
    <col min="12290" max="12290" width="6" style="200" bestFit="1" customWidth="1"/>
    <col min="12291" max="12291" width="8.7109375" style="200" customWidth="1"/>
    <col min="12292" max="12292" width="48.42578125" style="200" customWidth="1"/>
    <col min="12293" max="12293" width="14.28515625" style="200" customWidth="1"/>
    <col min="12294" max="12294" width="12.85546875" style="200" bestFit="1" customWidth="1"/>
    <col min="12295" max="12295" width="14" style="200" customWidth="1"/>
    <col min="12296" max="12296" width="9.7109375" style="200" customWidth="1"/>
    <col min="12297" max="12297" width="11.5703125" style="200" customWidth="1"/>
    <col min="12298" max="12298" width="10.42578125" style="200" customWidth="1"/>
    <col min="12299" max="12299" width="9.42578125" style="200" bestFit="1" customWidth="1"/>
    <col min="12300" max="12300" width="18.42578125" style="200" customWidth="1"/>
    <col min="12301" max="12301" width="11.42578125" style="200"/>
    <col min="12302" max="12302" width="14.140625" style="200" bestFit="1" customWidth="1"/>
    <col min="12303" max="12544" width="11.42578125" style="200"/>
    <col min="12545" max="12545" width="1.7109375" style="200" customWidth="1"/>
    <col min="12546" max="12546" width="6" style="200" bestFit="1" customWidth="1"/>
    <col min="12547" max="12547" width="8.7109375" style="200" customWidth="1"/>
    <col min="12548" max="12548" width="48.42578125" style="200" customWidth="1"/>
    <col min="12549" max="12549" width="14.28515625" style="200" customWidth="1"/>
    <col min="12550" max="12550" width="12.85546875" style="200" bestFit="1" customWidth="1"/>
    <col min="12551" max="12551" width="14" style="200" customWidth="1"/>
    <col min="12552" max="12552" width="9.7109375" style="200" customWidth="1"/>
    <col min="12553" max="12553" width="11.5703125" style="200" customWidth="1"/>
    <col min="12554" max="12554" width="10.42578125" style="200" customWidth="1"/>
    <col min="12555" max="12555" width="9.42578125" style="200" bestFit="1" customWidth="1"/>
    <col min="12556" max="12556" width="18.42578125" style="200" customWidth="1"/>
    <col min="12557" max="12557" width="11.42578125" style="200"/>
    <col min="12558" max="12558" width="14.140625" style="200" bestFit="1" customWidth="1"/>
    <col min="12559" max="12800" width="11.42578125" style="200"/>
    <col min="12801" max="12801" width="1.7109375" style="200" customWidth="1"/>
    <col min="12802" max="12802" width="6" style="200" bestFit="1" customWidth="1"/>
    <col min="12803" max="12803" width="8.7109375" style="200" customWidth="1"/>
    <col min="12804" max="12804" width="48.42578125" style="200" customWidth="1"/>
    <col min="12805" max="12805" width="14.28515625" style="200" customWidth="1"/>
    <col min="12806" max="12806" width="12.85546875" style="200" bestFit="1" customWidth="1"/>
    <col min="12807" max="12807" width="14" style="200" customWidth="1"/>
    <col min="12808" max="12808" width="9.7109375" style="200" customWidth="1"/>
    <col min="12809" max="12809" width="11.5703125" style="200" customWidth="1"/>
    <col min="12810" max="12810" width="10.42578125" style="200" customWidth="1"/>
    <col min="12811" max="12811" width="9.42578125" style="200" bestFit="1" customWidth="1"/>
    <col min="12812" max="12812" width="18.42578125" style="200" customWidth="1"/>
    <col min="12813" max="12813" width="11.42578125" style="200"/>
    <col min="12814" max="12814" width="14.140625" style="200" bestFit="1" customWidth="1"/>
    <col min="12815" max="13056" width="11.42578125" style="200"/>
    <col min="13057" max="13057" width="1.7109375" style="200" customWidth="1"/>
    <col min="13058" max="13058" width="6" style="200" bestFit="1" customWidth="1"/>
    <col min="13059" max="13059" width="8.7109375" style="200" customWidth="1"/>
    <col min="13060" max="13060" width="48.42578125" style="200" customWidth="1"/>
    <col min="13061" max="13061" width="14.28515625" style="200" customWidth="1"/>
    <col min="13062" max="13062" width="12.85546875" style="200" bestFit="1" customWidth="1"/>
    <col min="13063" max="13063" width="14" style="200" customWidth="1"/>
    <col min="13064" max="13064" width="9.7109375" style="200" customWidth="1"/>
    <col min="13065" max="13065" width="11.5703125" style="200" customWidth="1"/>
    <col min="13066" max="13066" width="10.42578125" style="200" customWidth="1"/>
    <col min="13067" max="13067" width="9.42578125" style="200" bestFit="1" customWidth="1"/>
    <col min="13068" max="13068" width="18.42578125" style="200" customWidth="1"/>
    <col min="13069" max="13069" width="11.42578125" style="200"/>
    <col min="13070" max="13070" width="14.140625" style="200" bestFit="1" customWidth="1"/>
    <col min="13071" max="13312" width="11.42578125" style="200"/>
    <col min="13313" max="13313" width="1.7109375" style="200" customWidth="1"/>
    <col min="13314" max="13314" width="6" style="200" bestFit="1" customWidth="1"/>
    <col min="13315" max="13315" width="8.7109375" style="200" customWidth="1"/>
    <col min="13316" max="13316" width="48.42578125" style="200" customWidth="1"/>
    <col min="13317" max="13317" width="14.28515625" style="200" customWidth="1"/>
    <col min="13318" max="13318" width="12.85546875" style="200" bestFit="1" customWidth="1"/>
    <col min="13319" max="13319" width="14" style="200" customWidth="1"/>
    <col min="13320" max="13320" width="9.7109375" style="200" customWidth="1"/>
    <col min="13321" max="13321" width="11.5703125" style="200" customWidth="1"/>
    <col min="13322" max="13322" width="10.42578125" style="200" customWidth="1"/>
    <col min="13323" max="13323" width="9.42578125" style="200" bestFit="1" customWidth="1"/>
    <col min="13324" max="13324" width="18.42578125" style="200" customWidth="1"/>
    <col min="13325" max="13325" width="11.42578125" style="200"/>
    <col min="13326" max="13326" width="14.140625" style="200" bestFit="1" customWidth="1"/>
    <col min="13327" max="13568" width="11.42578125" style="200"/>
    <col min="13569" max="13569" width="1.7109375" style="200" customWidth="1"/>
    <col min="13570" max="13570" width="6" style="200" bestFit="1" customWidth="1"/>
    <col min="13571" max="13571" width="8.7109375" style="200" customWidth="1"/>
    <col min="13572" max="13572" width="48.42578125" style="200" customWidth="1"/>
    <col min="13573" max="13573" width="14.28515625" style="200" customWidth="1"/>
    <col min="13574" max="13574" width="12.85546875" style="200" bestFit="1" customWidth="1"/>
    <col min="13575" max="13575" width="14" style="200" customWidth="1"/>
    <col min="13576" max="13576" width="9.7109375" style="200" customWidth="1"/>
    <col min="13577" max="13577" width="11.5703125" style="200" customWidth="1"/>
    <col min="13578" max="13578" width="10.42578125" style="200" customWidth="1"/>
    <col min="13579" max="13579" width="9.42578125" style="200" bestFit="1" customWidth="1"/>
    <col min="13580" max="13580" width="18.42578125" style="200" customWidth="1"/>
    <col min="13581" max="13581" width="11.42578125" style="200"/>
    <col min="13582" max="13582" width="14.140625" style="200" bestFit="1" customWidth="1"/>
    <col min="13583" max="13824" width="11.42578125" style="200"/>
    <col min="13825" max="13825" width="1.7109375" style="200" customWidth="1"/>
    <col min="13826" max="13826" width="6" style="200" bestFit="1" customWidth="1"/>
    <col min="13827" max="13827" width="8.7109375" style="200" customWidth="1"/>
    <col min="13828" max="13828" width="48.42578125" style="200" customWidth="1"/>
    <col min="13829" max="13829" width="14.28515625" style="200" customWidth="1"/>
    <col min="13830" max="13830" width="12.85546875" style="200" bestFit="1" customWidth="1"/>
    <col min="13831" max="13831" width="14" style="200" customWidth="1"/>
    <col min="13832" max="13832" width="9.7109375" style="200" customWidth="1"/>
    <col min="13833" max="13833" width="11.5703125" style="200" customWidth="1"/>
    <col min="13834" max="13834" width="10.42578125" style="200" customWidth="1"/>
    <col min="13835" max="13835" width="9.42578125" style="200" bestFit="1" customWidth="1"/>
    <col min="13836" max="13836" width="18.42578125" style="200" customWidth="1"/>
    <col min="13837" max="13837" width="11.42578125" style="200"/>
    <col min="13838" max="13838" width="14.140625" style="200" bestFit="1" customWidth="1"/>
    <col min="13839" max="14080" width="11.42578125" style="200"/>
    <col min="14081" max="14081" width="1.7109375" style="200" customWidth="1"/>
    <col min="14082" max="14082" width="6" style="200" bestFit="1" customWidth="1"/>
    <col min="14083" max="14083" width="8.7109375" style="200" customWidth="1"/>
    <col min="14084" max="14084" width="48.42578125" style="200" customWidth="1"/>
    <col min="14085" max="14085" width="14.28515625" style="200" customWidth="1"/>
    <col min="14086" max="14086" width="12.85546875" style="200" bestFit="1" customWidth="1"/>
    <col min="14087" max="14087" width="14" style="200" customWidth="1"/>
    <col min="14088" max="14088" width="9.7109375" style="200" customWidth="1"/>
    <col min="14089" max="14089" width="11.5703125" style="200" customWidth="1"/>
    <col min="14090" max="14090" width="10.42578125" style="200" customWidth="1"/>
    <col min="14091" max="14091" width="9.42578125" style="200" bestFit="1" customWidth="1"/>
    <col min="14092" max="14092" width="18.42578125" style="200" customWidth="1"/>
    <col min="14093" max="14093" width="11.42578125" style="200"/>
    <col min="14094" max="14094" width="14.140625" style="200" bestFit="1" customWidth="1"/>
    <col min="14095" max="14336" width="11.42578125" style="200"/>
    <col min="14337" max="14337" width="1.7109375" style="200" customWidth="1"/>
    <col min="14338" max="14338" width="6" style="200" bestFit="1" customWidth="1"/>
    <col min="14339" max="14339" width="8.7109375" style="200" customWidth="1"/>
    <col min="14340" max="14340" width="48.42578125" style="200" customWidth="1"/>
    <col min="14341" max="14341" width="14.28515625" style="200" customWidth="1"/>
    <col min="14342" max="14342" width="12.85546875" style="200" bestFit="1" customWidth="1"/>
    <col min="14343" max="14343" width="14" style="200" customWidth="1"/>
    <col min="14344" max="14344" width="9.7109375" style="200" customWidth="1"/>
    <col min="14345" max="14345" width="11.5703125" style="200" customWidth="1"/>
    <col min="14346" max="14346" width="10.42578125" style="200" customWidth="1"/>
    <col min="14347" max="14347" width="9.42578125" style="200" bestFit="1" customWidth="1"/>
    <col min="14348" max="14348" width="18.42578125" style="200" customWidth="1"/>
    <col min="14349" max="14349" width="11.42578125" style="200"/>
    <col min="14350" max="14350" width="14.140625" style="200" bestFit="1" customWidth="1"/>
    <col min="14351" max="14592" width="11.42578125" style="200"/>
    <col min="14593" max="14593" width="1.7109375" style="200" customWidth="1"/>
    <col min="14594" max="14594" width="6" style="200" bestFit="1" customWidth="1"/>
    <col min="14595" max="14595" width="8.7109375" style="200" customWidth="1"/>
    <col min="14596" max="14596" width="48.42578125" style="200" customWidth="1"/>
    <col min="14597" max="14597" width="14.28515625" style="200" customWidth="1"/>
    <col min="14598" max="14598" width="12.85546875" style="200" bestFit="1" customWidth="1"/>
    <col min="14599" max="14599" width="14" style="200" customWidth="1"/>
    <col min="14600" max="14600" width="9.7109375" style="200" customWidth="1"/>
    <col min="14601" max="14601" width="11.5703125" style="200" customWidth="1"/>
    <col min="14602" max="14602" width="10.42578125" style="200" customWidth="1"/>
    <col min="14603" max="14603" width="9.42578125" style="200" bestFit="1" customWidth="1"/>
    <col min="14604" max="14604" width="18.42578125" style="200" customWidth="1"/>
    <col min="14605" max="14605" width="11.42578125" style="200"/>
    <col min="14606" max="14606" width="14.140625" style="200" bestFit="1" customWidth="1"/>
    <col min="14607" max="14848" width="11.42578125" style="200"/>
    <col min="14849" max="14849" width="1.7109375" style="200" customWidth="1"/>
    <col min="14850" max="14850" width="6" style="200" bestFit="1" customWidth="1"/>
    <col min="14851" max="14851" width="8.7109375" style="200" customWidth="1"/>
    <col min="14852" max="14852" width="48.42578125" style="200" customWidth="1"/>
    <col min="14853" max="14853" width="14.28515625" style="200" customWidth="1"/>
    <col min="14854" max="14854" width="12.85546875" style="200" bestFit="1" customWidth="1"/>
    <col min="14855" max="14855" width="14" style="200" customWidth="1"/>
    <col min="14856" max="14856" width="9.7109375" style="200" customWidth="1"/>
    <col min="14857" max="14857" width="11.5703125" style="200" customWidth="1"/>
    <col min="14858" max="14858" width="10.42578125" style="200" customWidth="1"/>
    <col min="14859" max="14859" width="9.42578125" style="200" bestFit="1" customWidth="1"/>
    <col min="14860" max="14860" width="18.42578125" style="200" customWidth="1"/>
    <col min="14861" max="14861" width="11.42578125" style="200"/>
    <col min="14862" max="14862" width="14.140625" style="200" bestFit="1" customWidth="1"/>
    <col min="14863" max="15104" width="11.42578125" style="200"/>
    <col min="15105" max="15105" width="1.7109375" style="200" customWidth="1"/>
    <col min="15106" max="15106" width="6" style="200" bestFit="1" customWidth="1"/>
    <col min="15107" max="15107" width="8.7109375" style="200" customWidth="1"/>
    <col min="15108" max="15108" width="48.42578125" style="200" customWidth="1"/>
    <col min="15109" max="15109" width="14.28515625" style="200" customWidth="1"/>
    <col min="15110" max="15110" width="12.85546875" style="200" bestFit="1" customWidth="1"/>
    <col min="15111" max="15111" width="14" style="200" customWidth="1"/>
    <col min="15112" max="15112" width="9.7109375" style="200" customWidth="1"/>
    <col min="15113" max="15113" width="11.5703125" style="200" customWidth="1"/>
    <col min="15114" max="15114" width="10.42578125" style="200" customWidth="1"/>
    <col min="15115" max="15115" width="9.42578125" style="200" bestFit="1" customWidth="1"/>
    <col min="15116" max="15116" width="18.42578125" style="200" customWidth="1"/>
    <col min="15117" max="15117" width="11.42578125" style="200"/>
    <col min="15118" max="15118" width="14.140625" style="200" bestFit="1" customWidth="1"/>
    <col min="15119" max="15360" width="11.42578125" style="200"/>
    <col min="15361" max="15361" width="1.7109375" style="200" customWidth="1"/>
    <col min="15362" max="15362" width="6" style="200" bestFit="1" customWidth="1"/>
    <col min="15363" max="15363" width="8.7109375" style="200" customWidth="1"/>
    <col min="15364" max="15364" width="48.42578125" style="200" customWidth="1"/>
    <col min="15365" max="15365" width="14.28515625" style="200" customWidth="1"/>
    <col min="15366" max="15366" width="12.85546875" style="200" bestFit="1" customWidth="1"/>
    <col min="15367" max="15367" width="14" style="200" customWidth="1"/>
    <col min="15368" max="15368" width="9.7109375" style="200" customWidth="1"/>
    <col min="15369" max="15369" width="11.5703125" style="200" customWidth="1"/>
    <col min="15370" max="15370" width="10.42578125" style="200" customWidth="1"/>
    <col min="15371" max="15371" width="9.42578125" style="200" bestFit="1" customWidth="1"/>
    <col min="15372" max="15372" width="18.42578125" style="200" customWidth="1"/>
    <col min="15373" max="15373" width="11.42578125" style="200"/>
    <col min="15374" max="15374" width="14.140625" style="200" bestFit="1" customWidth="1"/>
    <col min="15375" max="15616" width="11.42578125" style="200"/>
    <col min="15617" max="15617" width="1.7109375" style="200" customWidth="1"/>
    <col min="15618" max="15618" width="6" style="200" bestFit="1" customWidth="1"/>
    <col min="15619" max="15619" width="8.7109375" style="200" customWidth="1"/>
    <col min="15620" max="15620" width="48.42578125" style="200" customWidth="1"/>
    <col min="15621" max="15621" width="14.28515625" style="200" customWidth="1"/>
    <col min="15622" max="15622" width="12.85546875" style="200" bestFit="1" customWidth="1"/>
    <col min="15623" max="15623" width="14" style="200" customWidth="1"/>
    <col min="15624" max="15624" width="9.7109375" style="200" customWidth="1"/>
    <col min="15625" max="15625" width="11.5703125" style="200" customWidth="1"/>
    <col min="15626" max="15626" width="10.42578125" style="200" customWidth="1"/>
    <col min="15627" max="15627" width="9.42578125" style="200" bestFit="1" customWidth="1"/>
    <col min="15628" max="15628" width="18.42578125" style="200" customWidth="1"/>
    <col min="15629" max="15629" width="11.42578125" style="200"/>
    <col min="15630" max="15630" width="14.140625" style="200" bestFit="1" customWidth="1"/>
    <col min="15631" max="15872" width="11.42578125" style="200"/>
    <col min="15873" max="15873" width="1.7109375" style="200" customWidth="1"/>
    <col min="15874" max="15874" width="6" style="200" bestFit="1" customWidth="1"/>
    <col min="15875" max="15875" width="8.7109375" style="200" customWidth="1"/>
    <col min="15876" max="15876" width="48.42578125" style="200" customWidth="1"/>
    <col min="15877" max="15877" width="14.28515625" style="200" customWidth="1"/>
    <col min="15878" max="15878" width="12.85546875" style="200" bestFit="1" customWidth="1"/>
    <col min="15879" max="15879" width="14" style="200" customWidth="1"/>
    <col min="15880" max="15880" width="9.7109375" style="200" customWidth="1"/>
    <col min="15881" max="15881" width="11.5703125" style="200" customWidth="1"/>
    <col min="15882" max="15882" width="10.42578125" style="200" customWidth="1"/>
    <col min="15883" max="15883" width="9.42578125" style="200" bestFit="1" customWidth="1"/>
    <col min="15884" max="15884" width="18.42578125" style="200" customWidth="1"/>
    <col min="15885" max="15885" width="11.42578125" style="200"/>
    <col min="15886" max="15886" width="14.140625" style="200" bestFit="1" customWidth="1"/>
    <col min="15887" max="16128" width="11.42578125" style="200"/>
    <col min="16129" max="16129" width="1.7109375" style="200" customWidth="1"/>
    <col min="16130" max="16130" width="6" style="200" bestFit="1" customWidth="1"/>
    <col min="16131" max="16131" width="8.7109375" style="200" customWidth="1"/>
    <col min="16132" max="16132" width="48.42578125" style="200" customWidth="1"/>
    <col min="16133" max="16133" width="14.28515625" style="200" customWidth="1"/>
    <col min="16134" max="16134" width="12.85546875" style="200" bestFit="1" customWidth="1"/>
    <col min="16135" max="16135" width="14" style="200" customWidth="1"/>
    <col min="16136" max="16136" width="9.7109375" style="200" customWidth="1"/>
    <col min="16137" max="16137" width="11.5703125" style="200" customWidth="1"/>
    <col min="16138" max="16138" width="10.42578125" style="200" customWidth="1"/>
    <col min="16139" max="16139" width="9.42578125" style="200" bestFit="1" customWidth="1"/>
    <col min="16140" max="16140" width="18.42578125" style="200" customWidth="1"/>
    <col min="16141" max="16141" width="11.42578125" style="200"/>
    <col min="16142" max="16142" width="14.140625" style="200" bestFit="1" customWidth="1"/>
    <col min="16143" max="16384" width="11.42578125" style="200"/>
  </cols>
  <sheetData>
    <row r="2" spans="2:16" ht="15" thickBot="1">
      <c r="C2" s="179"/>
      <c r="D2" s="180"/>
      <c r="E2" s="180"/>
      <c r="F2" s="180"/>
      <c r="G2" s="180"/>
      <c r="H2" s="180"/>
      <c r="I2" s="180"/>
      <c r="J2" s="180"/>
      <c r="K2" s="180"/>
      <c r="L2" s="180"/>
      <c r="M2" s="180"/>
      <c r="N2" s="180"/>
      <c r="O2" s="199"/>
      <c r="P2" s="199"/>
    </row>
    <row r="3" spans="2:16">
      <c r="C3" s="808" t="s">
        <v>47</v>
      </c>
      <c r="D3" s="809"/>
      <c r="E3" s="404" t="s">
        <v>49</v>
      </c>
      <c r="F3" s="809" t="s">
        <v>50</v>
      </c>
      <c r="G3" s="809"/>
      <c r="H3" s="404"/>
      <c r="I3" s="809" t="s">
        <v>51</v>
      </c>
      <c r="J3" s="844"/>
      <c r="K3" s="824"/>
      <c r="L3" s="825"/>
      <c r="M3" s="201"/>
      <c r="N3" s="841"/>
      <c r="O3" s="841"/>
      <c r="P3" s="841"/>
    </row>
    <row r="4" spans="2:16">
      <c r="C4" s="811"/>
      <c r="D4" s="1114"/>
      <c r="E4" s="1120"/>
      <c r="F4" s="1114" t="s">
        <v>3832</v>
      </c>
      <c r="G4" s="1114"/>
      <c r="H4" s="1120"/>
      <c r="I4" s="1114"/>
      <c r="J4" s="1121"/>
      <c r="K4" s="826"/>
      <c r="L4" s="827"/>
      <c r="M4" s="180"/>
      <c r="N4" s="841"/>
      <c r="O4" s="841"/>
      <c r="P4" s="841"/>
    </row>
    <row r="5" spans="2:16">
      <c r="C5" s="811" t="s">
        <v>3965</v>
      </c>
      <c r="D5" s="1114"/>
      <c r="E5" s="1114"/>
      <c r="F5" s="1114"/>
      <c r="G5" s="1114"/>
      <c r="H5" s="1114"/>
      <c r="I5" s="1114"/>
      <c r="J5" s="1121"/>
      <c r="K5" s="826"/>
      <c r="L5" s="827"/>
      <c r="M5" s="201"/>
      <c r="N5" s="841"/>
      <c r="O5" s="841"/>
      <c r="P5" s="841"/>
    </row>
    <row r="6" spans="2:16">
      <c r="C6" s="811" t="s">
        <v>1</v>
      </c>
      <c r="D6" s="1114"/>
      <c r="E6" s="1114"/>
      <c r="F6" s="1114"/>
      <c r="G6" s="1114"/>
      <c r="H6" s="1114"/>
      <c r="I6" s="1114"/>
      <c r="J6" s="1121"/>
      <c r="K6" s="826"/>
      <c r="L6" s="827"/>
      <c r="M6" s="201"/>
      <c r="N6" s="841"/>
      <c r="O6" s="841"/>
      <c r="P6" s="841"/>
    </row>
    <row r="7" spans="2:16">
      <c r="C7" s="811" t="s">
        <v>2</v>
      </c>
      <c r="D7" s="1114"/>
      <c r="E7" s="1114"/>
      <c r="F7" s="1114"/>
      <c r="G7" s="1114"/>
      <c r="H7" s="1114"/>
      <c r="I7" s="1114"/>
      <c r="J7" s="1121"/>
      <c r="K7" s="828"/>
      <c r="L7" s="829"/>
      <c r="M7" s="201"/>
      <c r="N7" s="841"/>
      <c r="O7" s="841"/>
      <c r="P7" s="841"/>
    </row>
    <row r="8" spans="2:16" ht="15" thickBot="1">
      <c r="C8" s="842" t="s">
        <v>3</v>
      </c>
      <c r="D8" s="843"/>
      <c r="E8" s="843"/>
      <c r="F8" s="843"/>
      <c r="G8" s="843"/>
      <c r="H8" s="843"/>
      <c r="I8" s="843"/>
      <c r="J8" s="843"/>
      <c r="K8" s="830" t="s">
        <v>1</v>
      </c>
      <c r="L8" s="831"/>
      <c r="M8" s="201"/>
      <c r="N8" s="841"/>
      <c r="O8" s="841"/>
      <c r="P8" s="841"/>
    </row>
    <row r="9" spans="2:16" ht="60.75" customHeight="1" thickBot="1">
      <c r="C9" s="800" t="str">
        <f>'[9]D. ENTRADA'!B7</f>
        <v>OBJETO DE LA LICITACIÓN:</v>
      </c>
      <c r="D9" s="837"/>
      <c r="E9" s="838" t="str">
        <f>'D. ENTRADA obra'!C7</f>
        <v>"EJECUTAR A MONTO AGOTABLE POR EL SISTEMA DE PRECIOS UNITARIOS LAS OBRAS Y ACTIVIDADES PARA EL DIAGNOSTICO Y LA CONSERVACIÓN DE PUENTES VEHICULARES Y/O PEATONALES SOBRE CUERPOS DE AGUA DE LA LOCALIDAD DE KENNEDY”</v>
      </c>
      <c r="F9" s="839"/>
      <c r="G9" s="839"/>
      <c r="H9" s="839"/>
      <c r="I9" s="839"/>
      <c r="J9" s="839"/>
      <c r="K9" s="839"/>
      <c r="L9" s="840"/>
      <c r="M9" s="202"/>
      <c r="N9" s="202"/>
      <c r="O9" s="202"/>
      <c r="P9" s="202"/>
    </row>
    <row r="10" spans="2:16">
      <c r="D10" s="203"/>
      <c r="E10" s="203"/>
      <c r="F10" s="203"/>
      <c r="G10" s="203"/>
      <c r="H10" s="832" t="s">
        <v>3903</v>
      </c>
      <c r="I10" s="832"/>
      <c r="J10" s="832"/>
      <c r="K10" s="228">
        <f>'AIU PGA Y SST'!E10</f>
        <v>3</v>
      </c>
      <c r="L10" s="227" t="s">
        <v>14</v>
      </c>
      <c r="M10" s="181"/>
      <c r="N10" s="181"/>
      <c r="O10" s="181"/>
      <c r="P10" s="181"/>
    </row>
    <row r="11" spans="2:16" ht="15.75" customHeight="1">
      <c r="C11" s="1122" t="s">
        <v>3970</v>
      </c>
      <c r="D11" s="853"/>
      <c r="E11" s="853"/>
      <c r="F11" s="853"/>
      <c r="G11" s="853"/>
      <c r="H11" s="853"/>
      <c r="I11" s="853"/>
      <c r="J11" s="853"/>
      <c r="K11" s="853"/>
      <c r="L11" s="1123"/>
    </row>
    <row r="12" spans="2:16" ht="33.75">
      <c r="C12" s="1124" t="s">
        <v>3971</v>
      </c>
      <c r="D12" s="1124"/>
      <c r="E12" s="1125" t="s">
        <v>3972</v>
      </c>
      <c r="F12" s="1125" t="s">
        <v>3973</v>
      </c>
      <c r="G12" s="1126" t="s">
        <v>3974</v>
      </c>
      <c r="H12" s="1126" t="s">
        <v>3975</v>
      </c>
      <c r="I12" s="1126" t="s">
        <v>3976</v>
      </c>
      <c r="J12" s="1126" t="s">
        <v>3977</v>
      </c>
      <c r="K12" s="1126" t="s">
        <v>3978</v>
      </c>
      <c r="L12" s="1125" t="s">
        <v>3979</v>
      </c>
    </row>
    <row r="13" spans="2:16" ht="15" customHeight="1">
      <c r="C13" s="1127" t="s">
        <v>3980</v>
      </c>
      <c r="D13" s="1128"/>
      <c r="E13" s="1129"/>
      <c r="F13" s="1130"/>
      <c r="G13" s="1130"/>
      <c r="H13" s="1130"/>
      <c r="I13" s="1130"/>
      <c r="J13" s="1130"/>
      <c r="K13" s="1130"/>
      <c r="L13" s="493"/>
    </row>
    <row r="14" spans="2:16">
      <c r="B14" s="198">
        <v>9112</v>
      </c>
      <c r="C14" s="1131" t="s">
        <v>3981</v>
      </c>
      <c r="D14" s="1132" t="s">
        <v>3982</v>
      </c>
      <c r="E14" s="1131" t="s">
        <v>1787</v>
      </c>
      <c r="F14" s="1133">
        <f>VLOOKUP(B14,TABLAS!$A$2:$E$34,4,FALSE)</f>
        <v>5604000</v>
      </c>
      <c r="G14" s="1134">
        <f>VLOOKUP(B14,TABLAS!$A$2:$E$34,5,FALSE)</f>
        <v>1.5829</v>
      </c>
      <c r="H14" s="1135">
        <v>1</v>
      </c>
      <c r="I14" s="1136">
        <v>0.2</v>
      </c>
      <c r="J14" s="1135">
        <v>3</v>
      </c>
      <c r="K14" s="1135">
        <f>H14*I14*J14</f>
        <v>0.60000000000000009</v>
      </c>
      <c r="L14" s="1137">
        <f>ROUND((F14*G14*K14),0)</f>
        <v>5322343</v>
      </c>
    </row>
    <row r="15" spans="2:16" ht="14.25" customHeight="1">
      <c r="C15" s="1138" t="s">
        <v>3983</v>
      </c>
      <c r="D15" s="833"/>
      <c r="E15" s="1131"/>
      <c r="F15" s="1133"/>
      <c r="G15" s="1134"/>
      <c r="H15" s="1134"/>
      <c r="I15" s="1139"/>
      <c r="J15" s="1135"/>
      <c r="K15" s="1135"/>
      <c r="L15" s="1140"/>
    </row>
    <row r="16" spans="2:16" ht="27" customHeight="1">
      <c r="B16" s="198">
        <v>9455</v>
      </c>
      <c r="C16" s="1131" t="s">
        <v>3984</v>
      </c>
      <c r="D16" s="1141" t="str">
        <f>VLOOKUP(B16,TABLAS!$A$2:$E$34,2,FALSE)</f>
        <v>TARIFA MES - PERSONAL DE OBRA - AYUDANTE (NO INCLUYE FACTOR DE PRESTACIONES)</v>
      </c>
      <c r="E16" s="1131" t="str">
        <f>VLOOKUP(B16,TABLAS!$A$2:$E$34,3,FALSE)</f>
        <v>MES</v>
      </c>
      <c r="F16" s="1133">
        <f>VLOOKUP(B16,TABLAS!$A$2:$E$34,4,FALSE)</f>
        <v>1000000</v>
      </c>
      <c r="G16" s="1134">
        <f>VLOOKUP(B16,TABLAS!$A$2:$E$34,5,FALSE)</f>
        <v>1.6504000000000001</v>
      </c>
      <c r="H16" s="1135">
        <v>1</v>
      </c>
      <c r="I16" s="1136">
        <v>0.05</v>
      </c>
      <c r="J16" s="1135">
        <f>$K$10</f>
        <v>3</v>
      </c>
      <c r="K16" s="1135">
        <f>H16*I16*J16</f>
        <v>0.15000000000000002</v>
      </c>
      <c r="L16" s="1137">
        <f>ROUND((F16*G16*K16),0)</f>
        <v>247560</v>
      </c>
    </row>
    <row r="17" spans="2:16" ht="14.25" customHeight="1">
      <c r="C17" s="1138" t="s">
        <v>3985</v>
      </c>
      <c r="D17" s="833"/>
      <c r="E17" s="1131"/>
      <c r="F17" s="1133"/>
      <c r="G17" s="1134"/>
      <c r="H17" s="1134"/>
      <c r="I17" s="1139"/>
      <c r="J17" s="1135"/>
      <c r="K17" s="1135"/>
      <c r="L17" s="1140"/>
    </row>
    <row r="18" spans="2:16" ht="20.25" customHeight="1">
      <c r="B18" s="198">
        <v>9112</v>
      </c>
      <c r="C18" s="1131" t="s">
        <v>3986</v>
      </c>
      <c r="D18" s="494" t="s">
        <v>3987</v>
      </c>
      <c r="E18" s="1131" t="s">
        <v>1787</v>
      </c>
      <c r="F18" s="1133">
        <f>VLOOKUP(B18,TABLAS!$A$2:$E$34,4,FALSE)</f>
        <v>5604000</v>
      </c>
      <c r="G18" s="1134">
        <f>VLOOKUP(B18,TABLAS!$A$2:$E$34,5,FALSE)</f>
        <v>1.5829</v>
      </c>
      <c r="H18" s="1135">
        <v>1</v>
      </c>
      <c r="I18" s="1136">
        <v>0.05</v>
      </c>
      <c r="J18" s="1135">
        <f>$K$10</f>
        <v>3</v>
      </c>
      <c r="K18" s="1135">
        <f>H18*I18*J18</f>
        <v>0.15000000000000002</v>
      </c>
      <c r="L18" s="1137">
        <f>ROUND((F18*G18*K18),0)</f>
        <v>1330586</v>
      </c>
    </row>
    <row r="19" spans="2:16">
      <c r="C19" s="1142"/>
      <c r="D19" s="1143"/>
      <c r="E19" s="1129"/>
      <c r="F19" s="1144"/>
      <c r="G19" s="1144"/>
      <c r="H19" s="1144"/>
      <c r="I19" s="1145"/>
      <c r="J19" s="1145"/>
      <c r="K19" s="495" t="s">
        <v>3988</v>
      </c>
      <c r="L19" s="496">
        <f>SUM(L14:L18)</f>
        <v>6900489</v>
      </c>
    </row>
    <row r="20" spans="2:16" ht="4.5" customHeight="1">
      <c r="C20" s="1142"/>
      <c r="D20" s="204"/>
      <c r="E20" s="205"/>
      <c r="F20" s="206"/>
      <c r="G20" s="206"/>
      <c r="H20" s="206"/>
      <c r="I20" s="207"/>
      <c r="J20" s="207"/>
      <c r="K20" s="208"/>
      <c r="L20" s="209"/>
    </row>
    <row r="21" spans="2:16" ht="15" customHeight="1">
      <c r="C21" s="1127" t="s">
        <v>3989</v>
      </c>
      <c r="D21" s="836"/>
      <c r="E21" s="205"/>
      <c r="F21" s="210"/>
      <c r="G21" s="210"/>
      <c r="H21" s="210"/>
      <c r="I21" s="210"/>
      <c r="J21" s="210"/>
      <c r="K21" s="210"/>
      <c r="L21" s="211"/>
    </row>
    <row r="22" spans="2:16" ht="22.5">
      <c r="C22" s="1146" t="s">
        <v>3971</v>
      </c>
      <c r="D22" s="1146"/>
      <c r="E22" s="1147" t="s">
        <v>3972</v>
      </c>
      <c r="F22" s="1148" t="s">
        <v>3973</v>
      </c>
      <c r="G22" s="846"/>
      <c r="H22" s="497"/>
      <c r="I22" s="1149"/>
      <c r="J22" s="1149" t="s">
        <v>3990</v>
      </c>
      <c r="K22" s="1149"/>
      <c r="L22" s="1147" t="s">
        <v>3979</v>
      </c>
      <c r="O22" s="226"/>
      <c r="P22" s="226"/>
    </row>
    <row r="23" spans="2:16">
      <c r="C23" s="212" t="s">
        <v>3991</v>
      </c>
      <c r="D23" s="213" t="s">
        <v>3992</v>
      </c>
    </row>
    <row r="24" spans="2:16">
      <c r="B24" s="198">
        <v>7870</v>
      </c>
      <c r="C24" s="1131" t="s">
        <v>3993</v>
      </c>
      <c r="D24" s="1141" t="str">
        <f>VLOOKUP(B24,INSUMOS!$A$2:$D$3047,2,FALSE)</f>
        <v>VÍDEO BEAM - ALQUILER POR DIA</v>
      </c>
      <c r="E24" s="1150" t="str">
        <f>VLOOKUP(B24,INSUMOS!$A$2:$D$3047,3,FALSE)</f>
        <v>DIA</v>
      </c>
      <c r="F24" s="1151">
        <f>VLOOKUP(B24,INSUMOS!$A$2:$D$3047,4,FALSE)</f>
        <v>107100</v>
      </c>
      <c r="G24" s="834"/>
      <c r="H24" s="498"/>
      <c r="I24" s="1152"/>
      <c r="J24" s="1153">
        <v>4</v>
      </c>
      <c r="K24" s="1152"/>
      <c r="L24" s="1137">
        <f>ROUND((F24*J24),0)</f>
        <v>428400</v>
      </c>
    </row>
    <row r="25" spans="2:16">
      <c r="C25" s="1142"/>
      <c r="D25" s="1143"/>
      <c r="E25" s="1129"/>
      <c r="F25" s="1144"/>
      <c r="G25" s="1144"/>
      <c r="H25" s="1144"/>
      <c r="I25" s="1145"/>
      <c r="J25" s="1145"/>
      <c r="K25" s="495" t="s">
        <v>3994</v>
      </c>
      <c r="L25" s="496">
        <f>SUM(L24:L24)</f>
        <v>428400</v>
      </c>
    </row>
    <row r="26" spans="2:16">
      <c r="C26" s="1154" t="s">
        <v>3995</v>
      </c>
      <c r="D26" s="1155" t="s">
        <v>3996</v>
      </c>
      <c r="E26" s="619"/>
      <c r="F26" s="619"/>
      <c r="G26" s="619"/>
      <c r="H26" s="619"/>
      <c r="I26" s="619"/>
      <c r="J26" s="619"/>
      <c r="K26" s="619"/>
      <c r="L26" s="499"/>
    </row>
    <row r="27" spans="2:16" ht="30" customHeight="1">
      <c r="B27" s="198">
        <v>7897</v>
      </c>
      <c r="C27" s="1131" t="s">
        <v>3997</v>
      </c>
      <c r="D27" s="1141" t="str">
        <f>VLOOKUP(B27,INSUMOS!$A$2:$D$3047,2,FALSE)</f>
        <v>AFICHE TAMAÑO MEDIO PLIEGO A 4X0 TINTAS EN PROPALCOTE DE 115 GR.</v>
      </c>
      <c r="E27" s="1156" t="str">
        <f>VLOOKUP(B27,INSUMOS!$A$2:$D$3047,3,FALSE)</f>
        <v>UN</v>
      </c>
      <c r="F27" s="1151">
        <f>VLOOKUP(B27,INSUMOS!$A$2:$D$3047,4,FALSE)</f>
        <v>1309</v>
      </c>
      <c r="G27" s="834"/>
      <c r="H27" s="498"/>
      <c r="I27" s="1152"/>
      <c r="J27" s="1157">
        <v>150</v>
      </c>
      <c r="K27" s="1158"/>
      <c r="L27" s="1137">
        <f>ROUND((F27*J27),0)</f>
        <v>196350</v>
      </c>
    </row>
    <row r="28" spans="2:16" ht="26.25" customHeight="1">
      <c r="B28" s="198">
        <v>7898</v>
      </c>
      <c r="C28" s="1131" t="s">
        <v>3998</v>
      </c>
      <c r="D28" s="1141" t="str">
        <f>VLOOKUP(B28,INSUMOS!$A$2:$D$3047,2,FALSE)</f>
        <v>PLEGABLES DE SOSTENIBILIDAD EN TRES CUERPOS TAMAÑO CARTA A 4X4 TINTAS EN PROPALCOTE.</v>
      </c>
      <c r="E28" s="1156" t="str">
        <f>VLOOKUP(B28,INSUMOS!$A$2:$D$3047,3,FALSE)</f>
        <v>UN</v>
      </c>
      <c r="F28" s="1151">
        <f>VLOOKUP(B28,INSUMOS!$A$2:$D$3047,4,FALSE)</f>
        <v>500</v>
      </c>
      <c r="G28" s="834"/>
      <c r="H28" s="498"/>
      <c r="I28" s="1152"/>
      <c r="J28" s="1157">
        <v>150</v>
      </c>
      <c r="K28" s="1158"/>
      <c r="L28" s="1137">
        <f>ROUND((F28*J28),0)</f>
        <v>75000</v>
      </c>
    </row>
    <row r="29" spans="2:16" ht="31.5" customHeight="1">
      <c r="B29" s="198">
        <v>7896</v>
      </c>
      <c r="C29" s="1131" t="s">
        <v>3999</v>
      </c>
      <c r="D29" s="1141" t="str">
        <f>VLOOKUP(B29,INSUMOS!$A$2:$D$3047,2,FALSE)</f>
        <v>IMPRESIÓN HOJA CARTA, A 1X0 TINTAS EN PAPEL BOND DE 75 GR.</v>
      </c>
      <c r="E29" s="1156" t="str">
        <f>VLOOKUP(B29,INSUMOS!$A$2:$D$3047,3,FALSE)</f>
        <v>UN</v>
      </c>
      <c r="F29" s="1151">
        <f>VLOOKUP(B29,INSUMOS!$A$2:$D$3047,4,FALSE)</f>
        <v>95</v>
      </c>
      <c r="G29" s="834"/>
      <c r="H29" s="498"/>
      <c r="I29" s="1152"/>
      <c r="J29" s="1157">
        <v>100</v>
      </c>
      <c r="K29" s="1158"/>
      <c r="L29" s="1137">
        <f>ROUND((F29*J29),0)</f>
        <v>9500</v>
      </c>
    </row>
    <row r="30" spans="2:16">
      <c r="C30" s="1142"/>
      <c r="D30" s="1143"/>
      <c r="E30" s="1129"/>
      <c r="F30" s="1144"/>
      <c r="G30" s="1144"/>
      <c r="H30" s="1144"/>
      <c r="I30" s="1145"/>
      <c r="J30" s="1145"/>
      <c r="K30" s="495" t="s">
        <v>4000</v>
      </c>
      <c r="L30" s="496">
        <f>SUM(L27:L29)</f>
        <v>280850</v>
      </c>
    </row>
    <row r="31" spans="2:16" ht="4.5" customHeight="1"/>
    <row r="32" spans="2:16">
      <c r="C32" s="1131" t="s">
        <v>4001</v>
      </c>
      <c r="D32" s="1155" t="s">
        <v>4002</v>
      </c>
      <c r="E32" s="1159"/>
      <c r="F32" s="1143"/>
      <c r="G32" s="1143"/>
      <c r="H32" s="1143"/>
      <c r="I32" s="1143"/>
      <c r="J32" s="1143"/>
      <c r="K32" s="1143"/>
      <c r="L32" s="1143"/>
    </row>
    <row r="33" spans="2:13" ht="33.75">
      <c r="C33" s="1146" t="s">
        <v>3971</v>
      </c>
      <c r="D33" s="1146"/>
      <c r="E33" s="1147" t="s">
        <v>3972</v>
      </c>
      <c r="F33" s="1147" t="s">
        <v>3973</v>
      </c>
      <c r="G33" s="1147" t="s">
        <v>3975</v>
      </c>
      <c r="H33" s="1125"/>
      <c r="I33" s="1126" t="s">
        <v>4003</v>
      </c>
      <c r="J33" s="1126" t="s">
        <v>3977</v>
      </c>
      <c r="K33" s="1126" t="s">
        <v>3978</v>
      </c>
      <c r="L33" s="1147" t="s">
        <v>3979</v>
      </c>
    </row>
    <row r="34" spans="2:13" s="216" customFormat="1" ht="15">
      <c r="B34" s="215"/>
      <c r="C34" s="1154" t="s">
        <v>4004</v>
      </c>
      <c r="D34" s="1155" t="s">
        <v>4005</v>
      </c>
      <c r="E34" s="619"/>
      <c r="F34" s="619"/>
      <c r="G34" s="619"/>
      <c r="H34" s="619"/>
      <c r="I34" s="619"/>
      <c r="J34" s="619"/>
      <c r="K34" s="619"/>
      <c r="L34" s="500"/>
    </row>
    <row r="35" spans="2:13" ht="29.25" customHeight="1">
      <c r="B35" s="198">
        <v>9578</v>
      </c>
      <c r="C35" s="1131" t="s">
        <v>4006</v>
      </c>
      <c r="D35" s="1141" t="str">
        <f>VLOOKUP(B35,INSUMOS!$A$2:$D$3047,2,FALSE)</f>
        <v>GASTOS OFICINA (PAPELERIA, FOTOCOPIAS Y OTROS)</v>
      </c>
      <c r="E35" s="1150" t="str">
        <f>VLOOKUP(B35,INSUMOS!$A$2:$D$3047,3,FALSE)</f>
        <v>GLB/MS</v>
      </c>
      <c r="F35" s="1140">
        <f>VLOOKUP(B35,INSUMOS!$A$2:$D$3047,4,FALSE)</f>
        <v>922582</v>
      </c>
      <c r="G35" s="1160">
        <v>1</v>
      </c>
      <c r="H35" s="501"/>
      <c r="I35" s="502">
        <v>0.1</v>
      </c>
      <c r="J35" s="1135">
        <f>$K$10</f>
        <v>3</v>
      </c>
      <c r="K35" s="1135">
        <f>G35*I35*J35</f>
        <v>0.30000000000000004</v>
      </c>
      <c r="L35" s="1161">
        <f>ROUND((F35*K35*J35),0)</f>
        <v>830324</v>
      </c>
    </row>
    <row r="36" spans="2:13" ht="30" customHeight="1">
      <c r="B36" s="198">
        <v>6170</v>
      </c>
      <c r="C36" s="1131" t="s">
        <v>4007</v>
      </c>
      <c r="D36" s="1162" t="str">
        <f>VLOOKUP(B36,ÍTEMS!$A$2:$D$3453,2,FALSE)</f>
        <v>ALQUILER DE SILLA PARA ESCRITORIO PARA PUESTO DE TRABAJO</v>
      </c>
      <c r="E36" s="1163" t="str">
        <f>VLOOKUP(B36,ÍTEMS!$A$2:$D$3453,3,FALSE)</f>
        <v>UN/MES</v>
      </c>
      <c r="F36" s="1140">
        <f>VLOOKUP(B36,ÍTEMS!$A$2:$D$3453,4,FALSE)</f>
        <v>8795</v>
      </c>
      <c r="G36" s="1160">
        <v>4</v>
      </c>
      <c r="H36" s="501"/>
      <c r="I36" s="502">
        <v>0.25</v>
      </c>
      <c r="J36" s="1135">
        <f>$K$10</f>
        <v>3</v>
      </c>
      <c r="K36" s="1135">
        <f>G36*I36*J36</f>
        <v>3</v>
      </c>
      <c r="L36" s="1161">
        <f>ROUND((F36*J36*K36),0)</f>
        <v>79155</v>
      </c>
      <c r="M36" s="407"/>
    </row>
    <row r="37" spans="2:13" ht="27" customHeight="1">
      <c r="B37" s="198">
        <v>6169</v>
      </c>
      <c r="C37" s="1131" t="s">
        <v>4008</v>
      </c>
      <c r="D37" s="1162" t="str">
        <f>VLOOKUP(B37,ÍTEMS!$A$2:$D$3453,2,FALSE)</f>
        <v>ALQUILER DE PUESTO DE TRABAJO - ESCRITORIO 75X120X50CM</v>
      </c>
      <c r="E37" s="1163" t="str">
        <f>VLOOKUP(B37,ÍTEMS!$A$2:$D$3453,3,FALSE)</f>
        <v>UN/MES</v>
      </c>
      <c r="F37" s="1140">
        <f>VLOOKUP(B37,ÍTEMS!$A$2:$D$3453,4,FALSE)</f>
        <v>9730</v>
      </c>
      <c r="G37" s="1160">
        <v>2</v>
      </c>
      <c r="H37" s="501"/>
      <c r="I37" s="502">
        <v>0.25</v>
      </c>
      <c r="J37" s="1135">
        <f>$K$10</f>
        <v>3</v>
      </c>
      <c r="K37" s="1135">
        <f>G37*I37*J37</f>
        <v>1.5</v>
      </c>
      <c r="L37" s="1161">
        <f>ROUND((F37*J37*K37),0)</f>
        <v>43785</v>
      </c>
    </row>
    <row r="38" spans="2:13" ht="21.75" customHeight="1">
      <c r="B38" s="198">
        <v>6172</v>
      </c>
      <c r="C38" s="1131" t="s">
        <v>4009</v>
      </c>
      <c r="D38" s="1162" t="str">
        <f>VLOOKUP(B38,ÍTEMS!$A$2:$D$3453,2,FALSE)</f>
        <v>ALQUILER DE SILLA PLÁSTICA SIN BRAZOS</v>
      </c>
      <c r="E38" s="1163" t="str">
        <f>VLOOKUP(B38,ÍTEMS!$A$2:$D$3453,3,FALSE)</f>
        <v>UN/MES</v>
      </c>
      <c r="F38" s="1140">
        <f>VLOOKUP(B38,ÍTEMS!$A$2:$D$3453,4,FALSE)</f>
        <v>1953</v>
      </c>
      <c r="G38" s="1160">
        <v>5</v>
      </c>
      <c r="H38" s="501"/>
      <c r="I38" s="502">
        <v>0.1</v>
      </c>
      <c r="J38" s="1135">
        <f>$K$10</f>
        <v>3</v>
      </c>
      <c r="K38" s="1135">
        <f>G38*I38*J38</f>
        <v>1.5</v>
      </c>
      <c r="L38" s="1161">
        <f>ROUND((F38*J38*K38),0)</f>
        <v>8789</v>
      </c>
    </row>
    <row r="39" spans="2:13" ht="46.5" customHeight="1">
      <c r="B39" s="198">
        <v>9048</v>
      </c>
      <c r="C39" s="1131" t="s">
        <v>4010</v>
      </c>
      <c r="D39" s="1141" t="str">
        <f>VLOOKUP(B39,INSUMOS!$A$2:$D$3047,2,FALSE)</f>
        <v>CARTELERA CON MARCO EN ALUMINIO ANODIZADO, PAÑO COLOR GRIS CON CENEFA SUPERIOR, PUERTAS CORREDIZAS. Incl. transporte</v>
      </c>
      <c r="E39" s="1150" t="str">
        <f>VLOOKUP(B39,INSUMOS!$A$2:$D$3047,3,FALSE)</f>
        <v>UN</v>
      </c>
      <c r="F39" s="1140">
        <f>VLOOKUP(B39,INSUMOS!$A$2:$D$3047,4,FALSE)</f>
        <v>478574</v>
      </c>
      <c r="G39" s="1160">
        <v>1</v>
      </c>
      <c r="H39" s="501"/>
      <c r="I39" s="502">
        <v>1</v>
      </c>
      <c r="J39" s="1164">
        <v>1</v>
      </c>
      <c r="K39" s="1135">
        <f t="shared" ref="K39:K43" si="0">G39*I39*J39</f>
        <v>1</v>
      </c>
      <c r="L39" s="1161">
        <f>ROUND((F39*K39*G39),0)</f>
        <v>478574</v>
      </c>
    </row>
    <row r="40" spans="2:13" ht="52.5" customHeight="1">
      <c r="B40" s="198">
        <v>7992</v>
      </c>
      <c r="C40" s="1131" t="s">
        <v>4011</v>
      </c>
      <c r="D40" s="1141" t="str">
        <f>VLOOKUP(B40,INSUMOS!$A$2:$D$3047,2,FALSE)</f>
        <v>AVISO PUNTO CREA 1.50m x 0.90m EN LÁMINA GALVANIZADA CAL. 24. INCLUYE SUMINISTRO E INSTALACIÓN</v>
      </c>
      <c r="E40" s="1150" t="str">
        <f>VLOOKUP(B40,INSUMOS!$A$2:$D$3047,3,FALSE)</f>
        <v>UN</v>
      </c>
      <c r="F40" s="1140">
        <f>VLOOKUP(B40,INSUMOS!$A$2:$D$3047,4,FALSE)</f>
        <v>500000</v>
      </c>
      <c r="G40" s="1160">
        <v>1</v>
      </c>
      <c r="H40" s="501"/>
      <c r="I40" s="502">
        <v>1</v>
      </c>
      <c r="J40" s="1164">
        <v>1</v>
      </c>
      <c r="K40" s="1135">
        <f t="shared" si="0"/>
        <v>1</v>
      </c>
      <c r="L40" s="1161">
        <f>ROUND((F40*K40*G40),0)</f>
        <v>500000</v>
      </c>
    </row>
    <row r="41" spans="2:13" ht="104.25" customHeight="1">
      <c r="B41" s="198">
        <v>6318</v>
      </c>
      <c r="C41" s="1131" t="s">
        <v>4012</v>
      </c>
      <c r="D41" s="1162" t="str">
        <f>VLOOKUP(B41,ÍTEMS!$A$2:$D$3453,2,FALSE)</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E41" s="1163" t="str">
        <f>VLOOKUP(B41,ÍTEMS!$A$2:$D$3453,3,FALSE)</f>
        <v>UN/MES</v>
      </c>
      <c r="F41" s="1140">
        <f>VLOOKUP(B41,ÍTEMS!$A$2:$D$3453,4,FALSE)</f>
        <v>154700</v>
      </c>
      <c r="G41" s="1160">
        <v>0.1</v>
      </c>
      <c r="H41" s="501"/>
      <c r="I41" s="502">
        <v>1</v>
      </c>
      <c r="J41" s="1135">
        <f>$K$10</f>
        <v>3</v>
      </c>
      <c r="K41" s="1135">
        <f t="shared" si="0"/>
        <v>0.30000000000000004</v>
      </c>
      <c r="L41" s="1161">
        <f>ROUND((F41*K41*J41),0)</f>
        <v>139230</v>
      </c>
    </row>
    <row r="42" spans="2:13" ht="47.25" customHeight="1">
      <c r="B42" s="198">
        <v>9576</v>
      </c>
      <c r="C42" s="1131" t="s">
        <v>4013</v>
      </c>
      <c r="D42" s="1141" t="str">
        <f>VLOOKUP(B42,INSUMOS!$A$2:$D$3047,2,FALSE)</f>
        <v>ALQUILER MES - ARRIENDO OFICINA INCL. ADMINISTRACIÓN, SERVICIOS PÚBLICOS, COMUNICACIONES</v>
      </c>
      <c r="E42" s="1150" t="str">
        <f>VLOOKUP(B42,INSUMOS!$A$2:$D$3047,3,FALSE)</f>
        <v>M2/MES</v>
      </c>
      <c r="F42" s="1140">
        <f>VLOOKUP(B42,INSUMOS!$A$2:$D$3047,4,FALSE)</f>
        <v>32508</v>
      </c>
      <c r="G42" s="1160">
        <v>5</v>
      </c>
      <c r="H42" s="501"/>
      <c r="I42" s="502">
        <v>0.5</v>
      </c>
      <c r="J42" s="1135">
        <f>$K$10</f>
        <v>3</v>
      </c>
      <c r="K42" s="1135">
        <f t="shared" si="0"/>
        <v>7.5</v>
      </c>
      <c r="L42" s="1161">
        <f>ROUND((F42*K42*J42),0)</f>
        <v>731430</v>
      </c>
    </row>
    <row r="43" spans="2:13" ht="45" customHeight="1">
      <c r="B43" s="198">
        <v>9835</v>
      </c>
      <c r="C43" s="1131" t="s">
        <v>4014</v>
      </c>
      <c r="D43" s="1141" t="str">
        <f>VLOOKUP(B43,INSUMOS!$A$2:$D$3047,2,FALSE)</f>
        <v>SERVICIO TELEFONIA LOCAL ILIMITADA E INTERNET ILIMITADO VELOCIDAD PROMEDIO (80-500 MB) ESTRATO 3</v>
      </c>
      <c r="E43" s="1150" t="str">
        <f>VLOOKUP(B43,INSUMOS!$A$2:$D$3047,3,FALSE)</f>
        <v>MES</v>
      </c>
      <c r="F43" s="1140">
        <f>VLOOKUP(B43,INSUMOS!$A$2:$D$3047,4,FALSE)</f>
        <v>115900</v>
      </c>
      <c r="G43" s="1160">
        <v>1</v>
      </c>
      <c r="H43" s="501"/>
      <c r="I43" s="502">
        <v>0.1</v>
      </c>
      <c r="J43" s="1135">
        <f>$K$10</f>
        <v>3</v>
      </c>
      <c r="K43" s="1135">
        <f t="shared" si="0"/>
        <v>0.30000000000000004</v>
      </c>
      <c r="L43" s="1161">
        <f>ROUND((F43*G43*K43),0)</f>
        <v>34770</v>
      </c>
    </row>
    <row r="44" spans="2:13" ht="18.75" customHeight="1">
      <c r="C44" s="1142"/>
      <c r="D44" s="1143"/>
      <c r="E44" s="1129"/>
      <c r="F44" s="1144"/>
      <c r="G44" s="1144"/>
      <c r="H44" s="1144"/>
      <c r="I44" s="1145"/>
      <c r="J44" s="1145"/>
      <c r="K44" s="495" t="s">
        <v>4015</v>
      </c>
      <c r="L44" s="496">
        <f>SUM(L35:L43)</f>
        <v>2846057</v>
      </c>
    </row>
    <row r="45" spans="2:13" ht="7.5" customHeight="1">
      <c r="C45" s="217"/>
      <c r="D45" s="218"/>
      <c r="E45" s="219"/>
      <c r="F45" s="218"/>
      <c r="G45" s="218"/>
      <c r="H45" s="218"/>
      <c r="I45" s="220"/>
      <c r="J45" s="220"/>
      <c r="K45" s="217"/>
      <c r="L45" s="221"/>
    </row>
    <row r="46" spans="2:13" ht="15.75" customHeight="1">
      <c r="C46" s="222"/>
      <c r="D46" s="1165" t="s">
        <v>4016</v>
      </c>
      <c r="E46" s="1166"/>
      <c r="F46" s="1166"/>
      <c r="G46" s="1166"/>
      <c r="H46" s="1166"/>
      <c r="I46" s="1166"/>
      <c r="J46" s="1166"/>
      <c r="K46" s="1167"/>
      <c r="L46" s="496">
        <f>L19</f>
        <v>6900489</v>
      </c>
    </row>
    <row r="47" spans="2:13" ht="15.75" customHeight="1">
      <c r="C47" s="222"/>
      <c r="D47" s="1165" t="s">
        <v>4017</v>
      </c>
      <c r="E47" s="1166"/>
      <c r="F47" s="1166"/>
      <c r="G47" s="1166"/>
      <c r="H47" s="1166"/>
      <c r="I47" s="1166"/>
      <c r="J47" s="1166"/>
      <c r="K47" s="1167"/>
      <c r="L47" s="496">
        <f>L25+L30+L44</f>
        <v>3555307</v>
      </c>
    </row>
    <row r="48" spans="2:13" ht="9" customHeight="1">
      <c r="C48" s="220"/>
      <c r="D48" s="223"/>
      <c r="E48" s="835"/>
      <c r="F48" s="835"/>
      <c r="G48" s="835"/>
      <c r="H48" s="835"/>
      <c r="I48" s="835"/>
      <c r="J48" s="835"/>
      <c r="K48" s="224"/>
      <c r="L48" s="221"/>
    </row>
    <row r="49" spans="3:13">
      <c r="C49" s="220"/>
      <c r="D49" s="1165" t="s">
        <v>4018</v>
      </c>
      <c r="E49" s="1166"/>
      <c r="F49" s="1166"/>
      <c r="G49" s="1166"/>
      <c r="H49" s="1166"/>
      <c r="I49" s="1166"/>
      <c r="J49" s="1166"/>
      <c r="K49" s="1167"/>
      <c r="L49" s="496">
        <f>L46+L47</f>
        <v>10455796</v>
      </c>
    </row>
    <row r="50" spans="3:13" ht="7.5" customHeight="1">
      <c r="C50" s="222"/>
      <c r="D50" s="223"/>
      <c r="E50" s="845"/>
      <c r="F50" s="845"/>
      <c r="G50" s="845"/>
      <c r="H50" s="845"/>
      <c r="I50" s="845"/>
      <c r="J50" s="845"/>
      <c r="K50" s="222"/>
      <c r="L50" s="225"/>
    </row>
    <row r="51" spans="3:13">
      <c r="C51" s="217"/>
      <c r="D51" s="1165" t="s">
        <v>101</v>
      </c>
      <c r="E51" s="1166"/>
      <c r="F51" s="1166"/>
      <c r="G51" s="1166"/>
      <c r="H51" s="1166"/>
      <c r="I51" s="1166"/>
      <c r="J51" s="1166"/>
      <c r="K51" s="1168">
        <f>'AIU PGS'!L38</f>
        <v>0.22720561877833118</v>
      </c>
      <c r="L51" s="496">
        <f>L49*K51</f>
        <v>2375615.6</v>
      </c>
      <c r="M51" s="325"/>
    </row>
    <row r="52" spans="3:13" ht="21.75" customHeight="1">
      <c r="C52" s="222"/>
      <c r="D52" s="1165" t="s">
        <v>4019</v>
      </c>
      <c r="E52" s="1166"/>
      <c r="F52" s="1166"/>
      <c r="G52" s="1166"/>
      <c r="H52" s="1166"/>
      <c r="I52" s="1166"/>
      <c r="J52" s="1166"/>
      <c r="K52" s="1167"/>
      <c r="L52" s="503">
        <f>ROUND((L49+L51),0)</f>
        <v>12831412</v>
      </c>
    </row>
    <row r="53" spans="3:13">
      <c r="L53" s="629">
        <f>L52/'D. ENTRADA obra'!D16</f>
        <v>3.4757328392481267E-2</v>
      </c>
      <c r="M53" s="299">
        <f>L53*100</f>
        <v>3.4757328392481268</v>
      </c>
    </row>
    <row r="54" spans="3:13">
      <c r="L54" s="229"/>
    </row>
    <row r="55" spans="3:13">
      <c r="L55" s="230"/>
    </row>
    <row r="56" spans="3:13">
      <c r="L56" s="230"/>
    </row>
  </sheetData>
  <mergeCells count="36">
    <mergeCell ref="D49:J49"/>
    <mergeCell ref="E50:J50"/>
    <mergeCell ref="D51:J51"/>
    <mergeCell ref="C11:K11"/>
    <mergeCell ref="C22:D22"/>
    <mergeCell ref="F22:G22"/>
    <mergeCell ref="F24:G24"/>
    <mergeCell ref="F27:G27"/>
    <mergeCell ref="C15:D15"/>
    <mergeCell ref="N3:P8"/>
    <mergeCell ref="C4:D4"/>
    <mergeCell ref="F4:G4"/>
    <mergeCell ref="I4:J4"/>
    <mergeCell ref="C5:J5"/>
    <mergeCell ref="C6:J6"/>
    <mergeCell ref="C7:J7"/>
    <mergeCell ref="C8:J8"/>
    <mergeCell ref="C3:D3"/>
    <mergeCell ref="F3:G3"/>
    <mergeCell ref="I3:J3"/>
    <mergeCell ref="D52:J52"/>
    <mergeCell ref="K3:L7"/>
    <mergeCell ref="K8:L8"/>
    <mergeCell ref="H10:J10"/>
    <mergeCell ref="C17:D17"/>
    <mergeCell ref="F28:G28"/>
    <mergeCell ref="F29:G29"/>
    <mergeCell ref="C33:D33"/>
    <mergeCell ref="D46:J46"/>
    <mergeCell ref="D47:J47"/>
    <mergeCell ref="E48:J48"/>
    <mergeCell ref="C13:D13"/>
    <mergeCell ref="C21:D21"/>
    <mergeCell ref="C12:D12"/>
    <mergeCell ref="C9:D9"/>
    <mergeCell ref="E9:L9"/>
  </mergeCells>
  <pageMargins left="0.70866141732283472" right="0.70866141732283472" top="0.74803149606299213" bottom="0.74803149606299213" header="0.31496062992125984" footer="0.31496062992125984"/>
  <pageSetup scale="5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3">
    <tabColor rgb="FF0070C0"/>
    <pageSetUpPr fitToPage="1"/>
  </sheetPr>
  <dimension ref="A1:P43"/>
  <sheetViews>
    <sheetView view="pageBreakPreview" zoomScaleNormal="100" zoomScaleSheetLayoutView="100" workbookViewId="0">
      <selection activeCell="L39" sqref="L39"/>
    </sheetView>
  </sheetViews>
  <sheetFormatPr defaultColWidth="11.42578125" defaultRowHeight="12.75"/>
  <cols>
    <col min="1" max="1" width="1.7109375" style="179" customWidth="1"/>
    <col min="2" max="2" width="5.28515625" style="179" bestFit="1" customWidth="1"/>
    <col min="3" max="3" width="43.7109375" style="180" customWidth="1"/>
    <col min="4" max="4" width="13.5703125" style="180" customWidth="1"/>
    <col min="5" max="5" width="10.140625" style="180" customWidth="1"/>
    <col min="6" max="6" width="10" style="180" customWidth="1"/>
    <col min="7" max="7" width="6.140625" style="180" bestFit="1" customWidth="1"/>
    <col min="8" max="8" width="4.7109375" style="180" customWidth="1"/>
    <col min="9" max="9" width="14.85546875" style="180" bestFit="1" customWidth="1"/>
    <col min="10" max="10" width="12.85546875" style="180" bestFit="1" customWidth="1"/>
    <col min="11" max="11" width="7.7109375" style="180" customWidth="1"/>
    <col min="12" max="12" width="18" style="180" customWidth="1"/>
    <col min="13" max="13" width="2" style="180" customWidth="1"/>
    <col min="14" max="14" width="16" style="180" customWidth="1"/>
    <col min="15" max="15" width="15.140625" style="180" bestFit="1" customWidth="1"/>
    <col min="16" max="16" width="14.140625" style="180" bestFit="1" customWidth="1"/>
    <col min="17" max="256" width="11.42578125" style="180"/>
    <col min="257" max="257" width="7.140625" style="180" bestFit="1" customWidth="1"/>
    <col min="258" max="258" width="5.28515625" style="180" bestFit="1" customWidth="1"/>
    <col min="259" max="259" width="43.7109375" style="180" customWidth="1"/>
    <col min="260" max="260" width="13.5703125" style="180" customWidth="1"/>
    <col min="261" max="261" width="10.140625" style="180" customWidth="1"/>
    <col min="262" max="262" width="10" style="180" customWidth="1"/>
    <col min="263" max="263" width="6.140625" style="180" bestFit="1" customWidth="1"/>
    <col min="264" max="264" width="4.7109375" style="180" customWidth="1"/>
    <col min="265" max="265" width="14.85546875" style="180" bestFit="1" customWidth="1"/>
    <col min="266" max="266" width="12.85546875" style="180" bestFit="1" customWidth="1"/>
    <col min="267" max="267" width="7.7109375" style="180" customWidth="1"/>
    <col min="268" max="268" width="18" style="180" customWidth="1"/>
    <col min="269" max="269" width="8.28515625" style="180" customWidth="1"/>
    <col min="270" max="270" width="16" style="180" customWidth="1"/>
    <col min="271" max="271" width="15.140625" style="180" bestFit="1" customWidth="1"/>
    <col min="272" max="272" width="14.140625" style="180" bestFit="1" customWidth="1"/>
    <col min="273" max="512" width="11.42578125" style="180"/>
    <col min="513" max="513" width="7.140625" style="180" bestFit="1" customWidth="1"/>
    <col min="514" max="514" width="5.28515625" style="180" bestFit="1" customWidth="1"/>
    <col min="515" max="515" width="43.7109375" style="180" customWidth="1"/>
    <col min="516" max="516" width="13.5703125" style="180" customWidth="1"/>
    <col min="517" max="517" width="10.140625" style="180" customWidth="1"/>
    <col min="518" max="518" width="10" style="180" customWidth="1"/>
    <col min="519" max="519" width="6.140625" style="180" bestFit="1" customWidth="1"/>
    <col min="520" max="520" width="4.7109375" style="180" customWidth="1"/>
    <col min="521" max="521" width="14.85546875" style="180" bestFit="1" customWidth="1"/>
    <col min="522" max="522" width="12.85546875" style="180" bestFit="1" customWidth="1"/>
    <col min="523" max="523" width="7.7109375" style="180" customWidth="1"/>
    <col min="524" max="524" width="18" style="180" customWidth="1"/>
    <col min="525" max="525" width="8.28515625" style="180" customWidth="1"/>
    <col min="526" max="526" width="16" style="180" customWidth="1"/>
    <col min="527" max="527" width="15.140625" style="180" bestFit="1" customWidth="1"/>
    <col min="528" max="528" width="14.140625" style="180" bestFit="1" customWidth="1"/>
    <col min="529" max="768" width="11.42578125" style="180"/>
    <col min="769" max="769" width="7.140625" style="180" bestFit="1" customWidth="1"/>
    <col min="770" max="770" width="5.28515625" style="180" bestFit="1" customWidth="1"/>
    <col min="771" max="771" width="43.7109375" style="180" customWidth="1"/>
    <col min="772" max="772" width="13.5703125" style="180" customWidth="1"/>
    <col min="773" max="773" width="10.140625" style="180" customWidth="1"/>
    <col min="774" max="774" width="10" style="180" customWidth="1"/>
    <col min="775" max="775" width="6.140625" style="180" bestFit="1" customWidth="1"/>
    <col min="776" max="776" width="4.7109375" style="180" customWidth="1"/>
    <col min="777" max="777" width="14.85546875" style="180" bestFit="1" customWidth="1"/>
    <col min="778" max="778" width="12.85546875" style="180" bestFit="1" customWidth="1"/>
    <col min="779" max="779" width="7.7109375" style="180" customWidth="1"/>
    <col min="780" max="780" width="18" style="180" customWidth="1"/>
    <col min="781" max="781" width="8.28515625" style="180" customWidth="1"/>
    <col min="782" max="782" width="16" style="180" customWidth="1"/>
    <col min="783" max="783" width="15.140625" style="180" bestFit="1" customWidth="1"/>
    <col min="784" max="784" width="14.140625" style="180" bestFit="1" customWidth="1"/>
    <col min="785" max="1024" width="11.42578125" style="180"/>
    <col min="1025" max="1025" width="7.140625" style="180" bestFit="1" customWidth="1"/>
    <col min="1026" max="1026" width="5.28515625" style="180" bestFit="1" customWidth="1"/>
    <col min="1027" max="1027" width="43.7109375" style="180" customWidth="1"/>
    <col min="1028" max="1028" width="13.5703125" style="180" customWidth="1"/>
    <col min="1029" max="1029" width="10.140625" style="180" customWidth="1"/>
    <col min="1030" max="1030" width="10" style="180" customWidth="1"/>
    <col min="1031" max="1031" width="6.140625" style="180" bestFit="1" customWidth="1"/>
    <col min="1032" max="1032" width="4.7109375" style="180" customWidth="1"/>
    <col min="1033" max="1033" width="14.85546875" style="180" bestFit="1" customWidth="1"/>
    <col min="1034" max="1034" width="12.85546875" style="180" bestFit="1" customWidth="1"/>
    <col min="1035" max="1035" width="7.7109375" style="180" customWidth="1"/>
    <col min="1036" max="1036" width="18" style="180" customWidth="1"/>
    <col min="1037" max="1037" width="8.28515625" style="180" customWidth="1"/>
    <col min="1038" max="1038" width="16" style="180" customWidth="1"/>
    <col min="1039" max="1039" width="15.140625" style="180" bestFit="1" customWidth="1"/>
    <col min="1040" max="1040" width="14.140625" style="180" bestFit="1" customWidth="1"/>
    <col min="1041" max="1280" width="11.42578125" style="180"/>
    <col min="1281" max="1281" width="7.140625" style="180" bestFit="1" customWidth="1"/>
    <col min="1282" max="1282" width="5.28515625" style="180" bestFit="1" customWidth="1"/>
    <col min="1283" max="1283" width="43.7109375" style="180" customWidth="1"/>
    <col min="1284" max="1284" width="13.5703125" style="180" customWidth="1"/>
    <col min="1285" max="1285" width="10.140625" style="180" customWidth="1"/>
    <col min="1286" max="1286" width="10" style="180" customWidth="1"/>
    <col min="1287" max="1287" width="6.140625" style="180" bestFit="1" customWidth="1"/>
    <col min="1288" max="1288" width="4.7109375" style="180" customWidth="1"/>
    <col min="1289" max="1289" width="14.85546875" style="180" bestFit="1" customWidth="1"/>
    <col min="1290" max="1290" width="12.85546875" style="180" bestFit="1" customWidth="1"/>
    <col min="1291" max="1291" width="7.7109375" style="180" customWidth="1"/>
    <col min="1292" max="1292" width="18" style="180" customWidth="1"/>
    <col min="1293" max="1293" width="8.28515625" style="180" customWidth="1"/>
    <col min="1294" max="1294" width="16" style="180" customWidth="1"/>
    <col min="1295" max="1295" width="15.140625" style="180" bestFit="1" customWidth="1"/>
    <col min="1296" max="1296" width="14.140625" style="180" bestFit="1" customWidth="1"/>
    <col min="1297" max="1536" width="11.42578125" style="180"/>
    <col min="1537" max="1537" width="7.140625" style="180" bestFit="1" customWidth="1"/>
    <col min="1538" max="1538" width="5.28515625" style="180" bestFit="1" customWidth="1"/>
    <col min="1539" max="1539" width="43.7109375" style="180" customWidth="1"/>
    <col min="1540" max="1540" width="13.5703125" style="180" customWidth="1"/>
    <col min="1541" max="1541" width="10.140625" style="180" customWidth="1"/>
    <col min="1542" max="1542" width="10" style="180" customWidth="1"/>
    <col min="1543" max="1543" width="6.140625" style="180" bestFit="1" customWidth="1"/>
    <col min="1544" max="1544" width="4.7109375" style="180" customWidth="1"/>
    <col min="1545" max="1545" width="14.85546875" style="180" bestFit="1" customWidth="1"/>
    <col min="1546" max="1546" width="12.85546875" style="180" bestFit="1" customWidth="1"/>
    <col min="1547" max="1547" width="7.7109375" style="180" customWidth="1"/>
    <col min="1548" max="1548" width="18" style="180" customWidth="1"/>
    <col min="1549" max="1549" width="8.28515625" style="180" customWidth="1"/>
    <col min="1550" max="1550" width="16" style="180" customWidth="1"/>
    <col min="1551" max="1551" width="15.140625" style="180" bestFit="1" customWidth="1"/>
    <col min="1552" max="1552" width="14.140625" style="180" bestFit="1" customWidth="1"/>
    <col min="1553" max="1792" width="11.42578125" style="180"/>
    <col min="1793" max="1793" width="7.140625" style="180" bestFit="1" customWidth="1"/>
    <col min="1794" max="1794" width="5.28515625" style="180" bestFit="1" customWidth="1"/>
    <col min="1795" max="1795" width="43.7109375" style="180" customWidth="1"/>
    <col min="1796" max="1796" width="13.5703125" style="180" customWidth="1"/>
    <col min="1797" max="1797" width="10.140625" style="180" customWidth="1"/>
    <col min="1798" max="1798" width="10" style="180" customWidth="1"/>
    <col min="1799" max="1799" width="6.140625" style="180" bestFit="1" customWidth="1"/>
    <col min="1800" max="1800" width="4.7109375" style="180" customWidth="1"/>
    <col min="1801" max="1801" width="14.85546875" style="180" bestFit="1" customWidth="1"/>
    <col min="1802" max="1802" width="12.85546875" style="180" bestFit="1" customWidth="1"/>
    <col min="1803" max="1803" width="7.7109375" style="180" customWidth="1"/>
    <col min="1804" max="1804" width="18" style="180" customWidth="1"/>
    <col min="1805" max="1805" width="8.28515625" style="180" customWidth="1"/>
    <col min="1806" max="1806" width="16" style="180" customWidth="1"/>
    <col min="1807" max="1807" width="15.140625" style="180" bestFit="1" customWidth="1"/>
    <col min="1808" max="1808" width="14.140625" style="180" bestFit="1" customWidth="1"/>
    <col min="1809" max="2048" width="11.42578125" style="180"/>
    <col min="2049" max="2049" width="7.140625" style="180" bestFit="1" customWidth="1"/>
    <col min="2050" max="2050" width="5.28515625" style="180" bestFit="1" customWidth="1"/>
    <col min="2051" max="2051" width="43.7109375" style="180" customWidth="1"/>
    <col min="2052" max="2052" width="13.5703125" style="180" customWidth="1"/>
    <col min="2053" max="2053" width="10.140625" style="180" customWidth="1"/>
    <col min="2054" max="2054" width="10" style="180" customWidth="1"/>
    <col min="2055" max="2055" width="6.140625" style="180" bestFit="1" customWidth="1"/>
    <col min="2056" max="2056" width="4.7109375" style="180" customWidth="1"/>
    <col min="2057" max="2057" width="14.85546875" style="180" bestFit="1" customWidth="1"/>
    <col min="2058" max="2058" width="12.85546875" style="180" bestFit="1" customWidth="1"/>
    <col min="2059" max="2059" width="7.7109375" style="180" customWidth="1"/>
    <col min="2060" max="2060" width="18" style="180" customWidth="1"/>
    <col min="2061" max="2061" width="8.28515625" style="180" customWidth="1"/>
    <col min="2062" max="2062" width="16" style="180" customWidth="1"/>
    <col min="2063" max="2063" width="15.140625" style="180" bestFit="1" customWidth="1"/>
    <col min="2064" max="2064" width="14.140625" style="180" bestFit="1" customWidth="1"/>
    <col min="2065" max="2304" width="11.42578125" style="180"/>
    <col min="2305" max="2305" width="7.140625" style="180" bestFit="1" customWidth="1"/>
    <col min="2306" max="2306" width="5.28515625" style="180" bestFit="1" customWidth="1"/>
    <col min="2307" max="2307" width="43.7109375" style="180" customWidth="1"/>
    <col min="2308" max="2308" width="13.5703125" style="180" customWidth="1"/>
    <col min="2309" max="2309" width="10.140625" style="180" customWidth="1"/>
    <col min="2310" max="2310" width="10" style="180" customWidth="1"/>
    <col min="2311" max="2311" width="6.140625" style="180" bestFit="1" customWidth="1"/>
    <col min="2312" max="2312" width="4.7109375" style="180" customWidth="1"/>
    <col min="2313" max="2313" width="14.85546875" style="180" bestFit="1" customWidth="1"/>
    <col min="2314" max="2314" width="12.85546875" style="180" bestFit="1" customWidth="1"/>
    <col min="2315" max="2315" width="7.7109375" style="180" customWidth="1"/>
    <col min="2316" max="2316" width="18" style="180" customWidth="1"/>
    <col min="2317" max="2317" width="8.28515625" style="180" customWidth="1"/>
    <col min="2318" max="2318" width="16" style="180" customWidth="1"/>
    <col min="2319" max="2319" width="15.140625" style="180" bestFit="1" customWidth="1"/>
    <col min="2320" max="2320" width="14.140625" style="180" bestFit="1" customWidth="1"/>
    <col min="2321" max="2560" width="11.42578125" style="180"/>
    <col min="2561" max="2561" width="7.140625" style="180" bestFit="1" customWidth="1"/>
    <col min="2562" max="2562" width="5.28515625" style="180" bestFit="1" customWidth="1"/>
    <col min="2563" max="2563" width="43.7109375" style="180" customWidth="1"/>
    <col min="2564" max="2564" width="13.5703125" style="180" customWidth="1"/>
    <col min="2565" max="2565" width="10.140625" style="180" customWidth="1"/>
    <col min="2566" max="2566" width="10" style="180" customWidth="1"/>
    <col min="2567" max="2567" width="6.140625" style="180" bestFit="1" customWidth="1"/>
    <col min="2568" max="2568" width="4.7109375" style="180" customWidth="1"/>
    <col min="2569" max="2569" width="14.85546875" style="180" bestFit="1" customWidth="1"/>
    <col min="2570" max="2570" width="12.85546875" style="180" bestFit="1" customWidth="1"/>
    <col min="2571" max="2571" width="7.7109375" style="180" customWidth="1"/>
    <col min="2572" max="2572" width="18" style="180" customWidth="1"/>
    <col min="2573" max="2573" width="8.28515625" style="180" customWidth="1"/>
    <col min="2574" max="2574" width="16" style="180" customWidth="1"/>
    <col min="2575" max="2575" width="15.140625" style="180" bestFit="1" customWidth="1"/>
    <col min="2576" max="2576" width="14.140625" style="180" bestFit="1" customWidth="1"/>
    <col min="2577" max="2816" width="11.42578125" style="180"/>
    <col min="2817" max="2817" width="7.140625" style="180" bestFit="1" customWidth="1"/>
    <col min="2818" max="2818" width="5.28515625" style="180" bestFit="1" customWidth="1"/>
    <col min="2819" max="2819" width="43.7109375" style="180" customWidth="1"/>
    <col min="2820" max="2820" width="13.5703125" style="180" customWidth="1"/>
    <col min="2821" max="2821" width="10.140625" style="180" customWidth="1"/>
    <col min="2822" max="2822" width="10" style="180" customWidth="1"/>
    <col min="2823" max="2823" width="6.140625" style="180" bestFit="1" customWidth="1"/>
    <col min="2824" max="2824" width="4.7109375" style="180" customWidth="1"/>
    <col min="2825" max="2825" width="14.85546875" style="180" bestFit="1" customWidth="1"/>
    <col min="2826" max="2826" width="12.85546875" style="180" bestFit="1" customWidth="1"/>
    <col min="2827" max="2827" width="7.7109375" style="180" customWidth="1"/>
    <col min="2828" max="2828" width="18" style="180" customWidth="1"/>
    <col min="2829" max="2829" width="8.28515625" style="180" customWidth="1"/>
    <col min="2830" max="2830" width="16" style="180" customWidth="1"/>
    <col min="2831" max="2831" width="15.140625" style="180" bestFit="1" customWidth="1"/>
    <col min="2832" max="2832" width="14.140625" style="180" bestFit="1" customWidth="1"/>
    <col min="2833" max="3072" width="11.42578125" style="180"/>
    <col min="3073" max="3073" width="7.140625" style="180" bestFit="1" customWidth="1"/>
    <col min="3074" max="3074" width="5.28515625" style="180" bestFit="1" customWidth="1"/>
    <col min="3075" max="3075" width="43.7109375" style="180" customWidth="1"/>
    <col min="3076" max="3076" width="13.5703125" style="180" customWidth="1"/>
    <col min="3077" max="3077" width="10.140625" style="180" customWidth="1"/>
    <col min="3078" max="3078" width="10" style="180" customWidth="1"/>
    <col min="3079" max="3079" width="6.140625" style="180" bestFit="1" customWidth="1"/>
    <col min="3080" max="3080" width="4.7109375" style="180" customWidth="1"/>
    <col min="3081" max="3081" width="14.85546875" style="180" bestFit="1" customWidth="1"/>
    <col min="3082" max="3082" width="12.85546875" style="180" bestFit="1" customWidth="1"/>
    <col min="3083" max="3083" width="7.7109375" style="180" customWidth="1"/>
    <col min="3084" max="3084" width="18" style="180" customWidth="1"/>
    <col min="3085" max="3085" width="8.28515625" style="180" customWidth="1"/>
    <col min="3086" max="3086" width="16" style="180" customWidth="1"/>
    <col min="3087" max="3087" width="15.140625" style="180" bestFit="1" customWidth="1"/>
    <col min="3088" max="3088" width="14.140625" style="180" bestFit="1" customWidth="1"/>
    <col min="3089" max="3328" width="11.42578125" style="180"/>
    <col min="3329" max="3329" width="7.140625" style="180" bestFit="1" customWidth="1"/>
    <col min="3330" max="3330" width="5.28515625" style="180" bestFit="1" customWidth="1"/>
    <col min="3331" max="3331" width="43.7109375" style="180" customWidth="1"/>
    <col min="3332" max="3332" width="13.5703125" style="180" customWidth="1"/>
    <col min="3333" max="3333" width="10.140625" style="180" customWidth="1"/>
    <col min="3334" max="3334" width="10" style="180" customWidth="1"/>
    <col min="3335" max="3335" width="6.140625" style="180" bestFit="1" customWidth="1"/>
    <col min="3336" max="3336" width="4.7109375" style="180" customWidth="1"/>
    <col min="3337" max="3337" width="14.85546875" style="180" bestFit="1" customWidth="1"/>
    <col min="3338" max="3338" width="12.85546875" style="180" bestFit="1" customWidth="1"/>
    <col min="3339" max="3339" width="7.7109375" style="180" customWidth="1"/>
    <col min="3340" max="3340" width="18" style="180" customWidth="1"/>
    <col min="3341" max="3341" width="8.28515625" style="180" customWidth="1"/>
    <col min="3342" max="3342" width="16" style="180" customWidth="1"/>
    <col min="3343" max="3343" width="15.140625" style="180" bestFit="1" customWidth="1"/>
    <col min="3344" max="3344" width="14.140625" style="180" bestFit="1" customWidth="1"/>
    <col min="3345" max="3584" width="11.42578125" style="180"/>
    <col min="3585" max="3585" width="7.140625" style="180" bestFit="1" customWidth="1"/>
    <col min="3586" max="3586" width="5.28515625" style="180" bestFit="1" customWidth="1"/>
    <col min="3587" max="3587" width="43.7109375" style="180" customWidth="1"/>
    <col min="3588" max="3588" width="13.5703125" style="180" customWidth="1"/>
    <col min="3589" max="3589" width="10.140625" style="180" customWidth="1"/>
    <col min="3590" max="3590" width="10" style="180" customWidth="1"/>
    <col min="3591" max="3591" width="6.140625" style="180" bestFit="1" customWidth="1"/>
    <col min="3592" max="3592" width="4.7109375" style="180" customWidth="1"/>
    <col min="3593" max="3593" width="14.85546875" style="180" bestFit="1" customWidth="1"/>
    <col min="3594" max="3594" width="12.85546875" style="180" bestFit="1" customWidth="1"/>
    <col min="3595" max="3595" width="7.7109375" style="180" customWidth="1"/>
    <col min="3596" max="3596" width="18" style="180" customWidth="1"/>
    <col min="3597" max="3597" width="8.28515625" style="180" customWidth="1"/>
    <col min="3598" max="3598" width="16" style="180" customWidth="1"/>
    <col min="3599" max="3599" width="15.140625" style="180" bestFit="1" customWidth="1"/>
    <col min="3600" max="3600" width="14.140625" style="180" bestFit="1" customWidth="1"/>
    <col min="3601" max="3840" width="11.42578125" style="180"/>
    <col min="3841" max="3841" width="7.140625" style="180" bestFit="1" customWidth="1"/>
    <col min="3842" max="3842" width="5.28515625" style="180" bestFit="1" customWidth="1"/>
    <col min="3843" max="3843" width="43.7109375" style="180" customWidth="1"/>
    <col min="3844" max="3844" width="13.5703125" style="180" customWidth="1"/>
    <col min="3845" max="3845" width="10.140625" style="180" customWidth="1"/>
    <col min="3846" max="3846" width="10" style="180" customWidth="1"/>
    <col min="3847" max="3847" width="6.140625" style="180" bestFit="1" customWidth="1"/>
    <col min="3848" max="3848" width="4.7109375" style="180" customWidth="1"/>
    <col min="3849" max="3849" width="14.85546875" style="180" bestFit="1" customWidth="1"/>
    <col min="3850" max="3850" width="12.85546875" style="180" bestFit="1" customWidth="1"/>
    <col min="3851" max="3851" width="7.7109375" style="180" customWidth="1"/>
    <col min="3852" max="3852" width="18" style="180" customWidth="1"/>
    <col min="3853" max="3853" width="8.28515625" style="180" customWidth="1"/>
    <col min="3854" max="3854" width="16" style="180" customWidth="1"/>
    <col min="3855" max="3855" width="15.140625" style="180" bestFit="1" customWidth="1"/>
    <col min="3856" max="3856" width="14.140625" style="180" bestFit="1" customWidth="1"/>
    <col min="3857" max="4096" width="11.42578125" style="180"/>
    <col min="4097" max="4097" width="7.140625" style="180" bestFit="1" customWidth="1"/>
    <col min="4098" max="4098" width="5.28515625" style="180" bestFit="1" customWidth="1"/>
    <col min="4099" max="4099" width="43.7109375" style="180" customWidth="1"/>
    <col min="4100" max="4100" width="13.5703125" style="180" customWidth="1"/>
    <col min="4101" max="4101" width="10.140625" style="180" customWidth="1"/>
    <col min="4102" max="4102" width="10" style="180" customWidth="1"/>
    <col min="4103" max="4103" width="6.140625" style="180" bestFit="1" customWidth="1"/>
    <col min="4104" max="4104" width="4.7109375" style="180" customWidth="1"/>
    <col min="4105" max="4105" width="14.85546875" style="180" bestFit="1" customWidth="1"/>
    <col min="4106" max="4106" width="12.85546875" style="180" bestFit="1" customWidth="1"/>
    <col min="4107" max="4107" width="7.7109375" style="180" customWidth="1"/>
    <col min="4108" max="4108" width="18" style="180" customWidth="1"/>
    <col min="4109" max="4109" width="8.28515625" style="180" customWidth="1"/>
    <col min="4110" max="4110" width="16" style="180" customWidth="1"/>
    <col min="4111" max="4111" width="15.140625" style="180" bestFit="1" customWidth="1"/>
    <col min="4112" max="4112" width="14.140625" style="180" bestFit="1" customWidth="1"/>
    <col min="4113" max="4352" width="11.42578125" style="180"/>
    <col min="4353" max="4353" width="7.140625" style="180" bestFit="1" customWidth="1"/>
    <col min="4354" max="4354" width="5.28515625" style="180" bestFit="1" customWidth="1"/>
    <col min="4355" max="4355" width="43.7109375" style="180" customWidth="1"/>
    <col min="4356" max="4356" width="13.5703125" style="180" customWidth="1"/>
    <col min="4357" max="4357" width="10.140625" style="180" customWidth="1"/>
    <col min="4358" max="4358" width="10" style="180" customWidth="1"/>
    <col min="4359" max="4359" width="6.140625" style="180" bestFit="1" customWidth="1"/>
    <col min="4360" max="4360" width="4.7109375" style="180" customWidth="1"/>
    <col min="4361" max="4361" width="14.85546875" style="180" bestFit="1" customWidth="1"/>
    <col min="4362" max="4362" width="12.85546875" style="180" bestFit="1" customWidth="1"/>
    <col min="4363" max="4363" width="7.7109375" style="180" customWidth="1"/>
    <col min="4364" max="4364" width="18" style="180" customWidth="1"/>
    <col min="4365" max="4365" width="8.28515625" style="180" customWidth="1"/>
    <col min="4366" max="4366" width="16" style="180" customWidth="1"/>
    <col min="4367" max="4367" width="15.140625" style="180" bestFit="1" customWidth="1"/>
    <col min="4368" max="4368" width="14.140625" style="180" bestFit="1" customWidth="1"/>
    <col min="4369" max="4608" width="11.42578125" style="180"/>
    <col min="4609" max="4609" width="7.140625" style="180" bestFit="1" customWidth="1"/>
    <col min="4610" max="4610" width="5.28515625" style="180" bestFit="1" customWidth="1"/>
    <col min="4611" max="4611" width="43.7109375" style="180" customWidth="1"/>
    <col min="4612" max="4612" width="13.5703125" style="180" customWidth="1"/>
    <col min="4613" max="4613" width="10.140625" style="180" customWidth="1"/>
    <col min="4614" max="4614" width="10" style="180" customWidth="1"/>
    <col min="4615" max="4615" width="6.140625" style="180" bestFit="1" customWidth="1"/>
    <col min="4616" max="4616" width="4.7109375" style="180" customWidth="1"/>
    <col min="4617" max="4617" width="14.85546875" style="180" bestFit="1" customWidth="1"/>
    <col min="4618" max="4618" width="12.85546875" style="180" bestFit="1" customWidth="1"/>
    <col min="4619" max="4619" width="7.7109375" style="180" customWidth="1"/>
    <col min="4620" max="4620" width="18" style="180" customWidth="1"/>
    <col min="4621" max="4621" width="8.28515625" style="180" customWidth="1"/>
    <col min="4622" max="4622" width="16" style="180" customWidth="1"/>
    <col min="4623" max="4623" width="15.140625" style="180" bestFit="1" customWidth="1"/>
    <col min="4624" max="4624" width="14.140625" style="180" bestFit="1" customWidth="1"/>
    <col min="4625" max="4864" width="11.42578125" style="180"/>
    <col min="4865" max="4865" width="7.140625" style="180" bestFit="1" customWidth="1"/>
    <col min="4866" max="4866" width="5.28515625" style="180" bestFit="1" customWidth="1"/>
    <col min="4867" max="4867" width="43.7109375" style="180" customWidth="1"/>
    <col min="4868" max="4868" width="13.5703125" style="180" customWidth="1"/>
    <col min="4869" max="4869" width="10.140625" style="180" customWidth="1"/>
    <col min="4870" max="4870" width="10" style="180" customWidth="1"/>
    <col min="4871" max="4871" width="6.140625" style="180" bestFit="1" customWidth="1"/>
    <col min="4872" max="4872" width="4.7109375" style="180" customWidth="1"/>
    <col min="4873" max="4873" width="14.85546875" style="180" bestFit="1" customWidth="1"/>
    <col min="4874" max="4874" width="12.85546875" style="180" bestFit="1" customWidth="1"/>
    <col min="4875" max="4875" width="7.7109375" style="180" customWidth="1"/>
    <col min="4876" max="4876" width="18" style="180" customWidth="1"/>
    <col min="4877" max="4877" width="8.28515625" style="180" customWidth="1"/>
    <col min="4878" max="4878" width="16" style="180" customWidth="1"/>
    <col min="4879" max="4879" width="15.140625" style="180" bestFit="1" customWidth="1"/>
    <col min="4880" max="4880" width="14.140625" style="180" bestFit="1" customWidth="1"/>
    <col min="4881" max="5120" width="11.42578125" style="180"/>
    <col min="5121" max="5121" width="7.140625" style="180" bestFit="1" customWidth="1"/>
    <col min="5122" max="5122" width="5.28515625" style="180" bestFit="1" customWidth="1"/>
    <col min="5123" max="5123" width="43.7109375" style="180" customWidth="1"/>
    <col min="5124" max="5124" width="13.5703125" style="180" customWidth="1"/>
    <col min="5125" max="5125" width="10.140625" style="180" customWidth="1"/>
    <col min="5126" max="5126" width="10" style="180" customWidth="1"/>
    <col min="5127" max="5127" width="6.140625" style="180" bestFit="1" customWidth="1"/>
    <col min="5128" max="5128" width="4.7109375" style="180" customWidth="1"/>
    <col min="5129" max="5129" width="14.85546875" style="180" bestFit="1" customWidth="1"/>
    <col min="5130" max="5130" width="12.85546875" style="180" bestFit="1" customWidth="1"/>
    <col min="5131" max="5131" width="7.7109375" style="180" customWidth="1"/>
    <col min="5132" max="5132" width="18" style="180" customWidth="1"/>
    <col min="5133" max="5133" width="8.28515625" style="180" customWidth="1"/>
    <col min="5134" max="5134" width="16" style="180" customWidth="1"/>
    <col min="5135" max="5135" width="15.140625" style="180" bestFit="1" customWidth="1"/>
    <col min="5136" max="5136" width="14.140625" style="180" bestFit="1" customWidth="1"/>
    <col min="5137" max="5376" width="11.42578125" style="180"/>
    <col min="5377" max="5377" width="7.140625" style="180" bestFit="1" customWidth="1"/>
    <col min="5378" max="5378" width="5.28515625" style="180" bestFit="1" customWidth="1"/>
    <col min="5379" max="5379" width="43.7109375" style="180" customWidth="1"/>
    <col min="5380" max="5380" width="13.5703125" style="180" customWidth="1"/>
    <col min="5381" max="5381" width="10.140625" style="180" customWidth="1"/>
    <col min="5382" max="5382" width="10" style="180" customWidth="1"/>
    <col min="5383" max="5383" width="6.140625" style="180" bestFit="1" customWidth="1"/>
    <col min="5384" max="5384" width="4.7109375" style="180" customWidth="1"/>
    <col min="5385" max="5385" width="14.85546875" style="180" bestFit="1" customWidth="1"/>
    <col min="5386" max="5386" width="12.85546875" style="180" bestFit="1" customWidth="1"/>
    <col min="5387" max="5387" width="7.7109375" style="180" customWidth="1"/>
    <col min="5388" max="5388" width="18" style="180" customWidth="1"/>
    <col min="5389" max="5389" width="8.28515625" style="180" customWidth="1"/>
    <col min="5390" max="5390" width="16" style="180" customWidth="1"/>
    <col min="5391" max="5391" width="15.140625" style="180" bestFit="1" customWidth="1"/>
    <col min="5392" max="5392" width="14.140625" style="180" bestFit="1" customWidth="1"/>
    <col min="5393" max="5632" width="11.42578125" style="180"/>
    <col min="5633" max="5633" width="7.140625" style="180" bestFit="1" customWidth="1"/>
    <col min="5634" max="5634" width="5.28515625" style="180" bestFit="1" customWidth="1"/>
    <col min="5635" max="5635" width="43.7109375" style="180" customWidth="1"/>
    <col min="5636" max="5636" width="13.5703125" style="180" customWidth="1"/>
    <col min="5637" max="5637" width="10.140625" style="180" customWidth="1"/>
    <col min="5638" max="5638" width="10" style="180" customWidth="1"/>
    <col min="5639" max="5639" width="6.140625" style="180" bestFit="1" customWidth="1"/>
    <col min="5640" max="5640" width="4.7109375" style="180" customWidth="1"/>
    <col min="5641" max="5641" width="14.85546875" style="180" bestFit="1" customWidth="1"/>
    <col min="5642" max="5642" width="12.85546875" style="180" bestFit="1" customWidth="1"/>
    <col min="5643" max="5643" width="7.7109375" style="180" customWidth="1"/>
    <col min="5644" max="5644" width="18" style="180" customWidth="1"/>
    <col min="5645" max="5645" width="8.28515625" style="180" customWidth="1"/>
    <col min="5646" max="5646" width="16" style="180" customWidth="1"/>
    <col min="5647" max="5647" width="15.140625" style="180" bestFit="1" customWidth="1"/>
    <col min="5648" max="5648" width="14.140625" style="180" bestFit="1" customWidth="1"/>
    <col min="5649" max="5888" width="11.42578125" style="180"/>
    <col min="5889" max="5889" width="7.140625" style="180" bestFit="1" customWidth="1"/>
    <col min="5890" max="5890" width="5.28515625" style="180" bestFit="1" customWidth="1"/>
    <col min="5891" max="5891" width="43.7109375" style="180" customWidth="1"/>
    <col min="5892" max="5892" width="13.5703125" style="180" customWidth="1"/>
    <col min="5893" max="5893" width="10.140625" style="180" customWidth="1"/>
    <col min="5894" max="5894" width="10" style="180" customWidth="1"/>
    <col min="5895" max="5895" width="6.140625" style="180" bestFit="1" customWidth="1"/>
    <col min="5896" max="5896" width="4.7109375" style="180" customWidth="1"/>
    <col min="5897" max="5897" width="14.85546875" style="180" bestFit="1" customWidth="1"/>
    <col min="5898" max="5898" width="12.85546875" style="180" bestFit="1" customWidth="1"/>
    <col min="5899" max="5899" width="7.7109375" style="180" customWidth="1"/>
    <col min="5900" max="5900" width="18" style="180" customWidth="1"/>
    <col min="5901" max="5901" width="8.28515625" style="180" customWidth="1"/>
    <col min="5902" max="5902" width="16" style="180" customWidth="1"/>
    <col min="5903" max="5903" width="15.140625" style="180" bestFit="1" customWidth="1"/>
    <col min="5904" max="5904" width="14.140625" style="180" bestFit="1" customWidth="1"/>
    <col min="5905" max="6144" width="11.42578125" style="180"/>
    <col min="6145" max="6145" width="7.140625" style="180" bestFit="1" customWidth="1"/>
    <col min="6146" max="6146" width="5.28515625" style="180" bestFit="1" customWidth="1"/>
    <col min="6147" max="6147" width="43.7109375" style="180" customWidth="1"/>
    <col min="6148" max="6148" width="13.5703125" style="180" customWidth="1"/>
    <col min="6149" max="6149" width="10.140625" style="180" customWidth="1"/>
    <col min="6150" max="6150" width="10" style="180" customWidth="1"/>
    <col min="6151" max="6151" width="6.140625" style="180" bestFit="1" customWidth="1"/>
    <col min="6152" max="6152" width="4.7109375" style="180" customWidth="1"/>
    <col min="6153" max="6153" width="14.85546875" style="180" bestFit="1" customWidth="1"/>
    <col min="6154" max="6154" width="12.85546875" style="180" bestFit="1" customWidth="1"/>
    <col min="6155" max="6155" width="7.7109375" style="180" customWidth="1"/>
    <col min="6156" max="6156" width="18" style="180" customWidth="1"/>
    <col min="6157" max="6157" width="8.28515625" style="180" customWidth="1"/>
    <col min="6158" max="6158" width="16" style="180" customWidth="1"/>
    <col min="6159" max="6159" width="15.140625" style="180" bestFit="1" customWidth="1"/>
    <col min="6160" max="6160" width="14.140625" style="180" bestFit="1" customWidth="1"/>
    <col min="6161" max="6400" width="11.42578125" style="180"/>
    <col min="6401" max="6401" width="7.140625" style="180" bestFit="1" customWidth="1"/>
    <col min="6402" max="6402" width="5.28515625" style="180" bestFit="1" customWidth="1"/>
    <col min="6403" max="6403" width="43.7109375" style="180" customWidth="1"/>
    <col min="6404" max="6404" width="13.5703125" style="180" customWidth="1"/>
    <col min="6405" max="6405" width="10.140625" style="180" customWidth="1"/>
    <col min="6406" max="6406" width="10" style="180" customWidth="1"/>
    <col min="6407" max="6407" width="6.140625" style="180" bestFit="1" customWidth="1"/>
    <col min="6408" max="6408" width="4.7109375" style="180" customWidth="1"/>
    <col min="6409" max="6409" width="14.85546875" style="180" bestFit="1" customWidth="1"/>
    <col min="6410" max="6410" width="12.85546875" style="180" bestFit="1" customWidth="1"/>
    <col min="6411" max="6411" width="7.7109375" style="180" customWidth="1"/>
    <col min="6412" max="6412" width="18" style="180" customWidth="1"/>
    <col min="6413" max="6413" width="8.28515625" style="180" customWidth="1"/>
    <col min="6414" max="6414" width="16" style="180" customWidth="1"/>
    <col min="6415" max="6415" width="15.140625" style="180" bestFit="1" customWidth="1"/>
    <col min="6416" max="6416" width="14.140625" style="180" bestFit="1" customWidth="1"/>
    <col min="6417" max="6656" width="11.42578125" style="180"/>
    <col min="6657" max="6657" width="7.140625" style="180" bestFit="1" customWidth="1"/>
    <col min="6658" max="6658" width="5.28515625" style="180" bestFit="1" customWidth="1"/>
    <col min="6659" max="6659" width="43.7109375" style="180" customWidth="1"/>
    <col min="6660" max="6660" width="13.5703125" style="180" customWidth="1"/>
    <col min="6661" max="6661" width="10.140625" style="180" customWidth="1"/>
    <col min="6662" max="6662" width="10" style="180" customWidth="1"/>
    <col min="6663" max="6663" width="6.140625" style="180" bestFit="1" customWidth="1"/>
    <col min="6664" max="6664" width="4.7109375" style="180" customWidth="1"/>
    <col min="6665" max="6665" width="14.85546875" style="180" bestFit="1" customWidth="1"/>
    <col min="6666" max="6666" width="12.85546875" style="180" bestFit="1" customWidth="1"/>
    <col min="6667" max="6667" width="7.7109375" style="180" customWidth="1"/>
    <col min="6668" max="6668" width="18" style="180" customWidth="1"/>
    <col min="6669" max="6669" width="8.28515625" style="180" customWidth="1"/>
    <col min="6670" max="6670" width="16" style="180" customWidth="1"/>
    <col min="6671" max="6671" width="15.140625" style="180" bestFit="1" customWidth="1"/>
    <col min="6672" max="6672" width="14.140625" style="180" bestFit="1" customWidth="1"/>
    <col min="6673" max="6912" width="11.42578125" style="180"/>
    <col min="6913" max="6913" width="7.140625" style="180" bestFit="1" customWidth="1"/>
    <col min="6914" max="6914" width="5.28515625" style="180" bestFit="1" customWidth="1"/>
    <col min="6915" max="6915" width="43.7109375" style="180" customWidth="1"/>
    <col min="6916" max="6916" width="13.5703125" style="180" customWidth="1"/>
    <col min="6917" max="6917" width="10.140625" style="180" customWidth="1"/>
    <col min="6918" max="6918" width="10" style="180" customWidth="1"/>
    <col min="6919" max="6919" width="6.140625" style="180" bestFit="1" customWidth="1"/>
    <col min="6920" max="6920" width="4.7109375" style="180" customWidth="1"/>
    <col min="6921" max="6921" width="14.85546875" style="180" bestFit="1" customWidth="1"/>
    <col min="6922" max="6922" width="12.85546875" style="180" bestFit="1" customWidth="1"/>
    <col min="6923" max="6923" width="7.7109375" style="180" customWidth="1"/>
    <col min="6924" max="6924" width="18" style="180" customWidth="1"/>
    <col min="6925" max="6925" width="8.28515625" style="180" customWidth="1"/>
    <col min="6926" max="6926" width="16" style="180" customWidth="1"/>
    <col min="6927" max="6927" width="15.140625" style="180" bestFit="1" customWidth="1"/>
    <col min="6928" max="6928" width="14.140625" style="180" bestFit="1" customWidth="1"/>
    <col min="6929" max="7168" width="11.42578125" style="180"/>
    <col min="7169" max="7169" width="7.140625" style="180" bestFit="1" customWidth="1"/>
    <col min="7170" max="7170" width="5.28515625" style="180" bestFit="1" customWidth="1"/>
    <col min="7171" max="7171" width="43.7109375" style="180" customWidth="1"/>
    <col min="7172" max="7172" width="13.5703125" style="180" customWidth="1"/>
    <col min="7173" max="7173" width="10.140625" style="180" customWidth="1"/>
    <col min="7174" max="7174" width="10" style="180" customWidth="1"/>
    <col min="7175" max="7175" width="6.140625" style="180" bestFit="1" customWidth="1"/>
    <col min="7176" max="7176" width="4.7109375" style="180" customWidth="1"/>
    <col min="7177" max="7177" width="14.85546875" style="180" bestFit="1" customWidth="1"/>
    <col min="7178" max="7178" width="12.85546875" style="180" bestFit="1" customWidth="1"/>
    <col min="7179" max="7179" width="7.7109375" style="180" customWidth="1"/>
    <col min="7180" max="7180" width="18" style="180" customWidth="1"/>
    <col min="7181" max="7181" width="8.28515625" style="180" customWidth="1"/>
    <col min="7182" max="7182" width="16" style="180" customWidth="1"/>
    <col min="7183" max="7183" width="15.140625" style="180" bestFit="1" customWidth="1"/>
    <col min="7184" max="7184" width="14.140625" style="180" bestFit="1" customWidth="1"/>
    <col min="7185" max="7424" width="11.42578125" style="180"/>
    <col min="7425" max="7425" width="7.140625" style="180" bestFit="1" customWidth="1"/>
    <col min="7426" max="7426" width="5.28515625" style="180" bestFit="1" customWidth="1"/>
    <col min="7427" max="7427" width="43.7109375" style="180" customWidth="1"/>
    <col min="7428" max="7428" width="13.5703125" style="180" customWidth="1"/>
    <col min="7429" max="7429" width="10.140625" style="180" customWidth="1"/>
    <col min="7430" max="7430" width="10" style="180" customWidth="1"/>
    <col min="7431" max="7431" width="6.140625" style="180" bestFit="1" customWidth="1"/>
    <col min="7432" max="7432" width="4.7109375" style="180" customWidth="1"/>
    <col min="7433" max="7433" width="14.85546875" style="180" bestFit="1" customWidth="1"/>
    <col min="7434" max="7434" width="12.85546875" style="180" bestFit="1" customWidth="1"/>
    <col min="7435" max="7435" width="7.7109375" style="180" customWidth="1"/>
    <col min="7436" max="7436" width="18" style="180" customWidth="1"/>
    <col min="7437" max="7437" width="8.28515625" style="180" customWidth="1"/>
    <col min="7438" max="7438" width="16" style="180" customWidth="1"/>
    <col min="7439" max="7439" width="15.140625" style="180" bestFit="1" customWidth="1"/>
    <col min="7440" max="7440" width="14.140625" style="180" bestFit="1" customWidth="1"/>
    <col min="7441" max="7680" width="11.42578125" style="180"/>
    <col min="7681" max="7681" width="7.140625" style="180" bestFit="1" customWidth="1"/>
    <col min="7682" max="7682" width="5.28515625" style="180" bestFit="1" customWidth="1"/>
    <col min="7683" max="7683" width="43.7109375" style="180" customWidth="1"/>
    <col min="7684" max="7684" width="13.5703125" style="180" customWidth="1"/>
    <col min="7685" max="7685" width="10.140625" style="180" customWidth="1"/>
    <col min="7686" max="7686" width="10" style="180" customWidth="1"/>
    <col min="7687" max="7687" width="6.140625" style="180" bestFit="1" customWidth="1"/>
    <col min="7688" max="7688" width="4.7109375" style="180" customWidth="1"/>
    <col min="7689" max="7689" width="14.85546875" style="180" bestFit="1" customWidth="1"/>
    <col min="7690" max="7690" width="12.85546875" style="180" bestFit="1" customWidth="1"/>
    <col min="7691" max="7691" width="7.7109375" style="180" customWidth="1"/>
    <col min="7692" max="7692" width="18" style="180" customWidth="1"/>
    <col min="7693" max="7693" width="8.28515625" style="180" customWidth="1"/>
    <col min="7694" max="7694" width="16" style="180" customWidth="1"/>
    <col min="7695" max="7695" width="15.140625" style="180" bestFit="1" customWidth="1"/>
    <col min="7696" max="7696" width="14.140625" style="180" bestFit="1" customWidth="1"/>
    <col min="7697" max="7936" width="11.42578125" style="180"/>
    <col min="7937" max="7937" width="7.140625" style="180" bestFit="1" customWidth="1"/>
    <col min="7938" max="7938" width="5.28515625" style="180" bestFit="1" customWidth="1"/>
    <col min="7939" max="7939" width="43.7109375" style="180" customWidth="1"/>
    <col min="7940" max="7940" width="13.5703125" style="180" customWidth="1"/>
    <col min="7941" max="7941" width="10.140625" style="180" customWidth="1"/>
    <col min="7942" max="7942" width="10" style="180" customWidth="1"/>
    <col min="7943" max="7943" width="6.140625" style="180" bestFit="1" customWidth="1"/>
    <col min="7944" max="7944" width="4.7109375" style="180" customWidth="1"/>
    <col min="7945" max="7945" width="14.85546875" style="180" bestFit="1" customWidth="1"/>
    <col min="7946" max="7946" width="12.85546875" style="180" bestFit="1" customWidth="1"/>
    <col min="7947" max="7947" width="7.7109375" style="180" customWidth="1"/>
    <col min="7948" max="7948" width="18" style="180" customWidth="1"/>
    <col min="7949" max="7949" width="8.28515625" style="180" customWidth="1"/>
    <col min="7950" max="7950" width="16" style="180" customWidth="1"/>
    <col min="7951" max="7951" width="15.140625" style="180" bestFit="1" customWidth="1"/>
    <col min="7952" max="7952" width="14.140625" style="180" bestFit="1" customWidth="1"/>
    <col min="7953" max="8192" width="11.42578125" style="180"/>
    <col min="8193" max="8193" width="7.140625" style="180" bestFit="1" customWidth="1"/>
    <col min="8194" max="8194" width="5.28515625" style="180" bestFit="1" customWidth="1"/>
    <col min="8195" max="8195" width="43.7109375" style="180" customWidth="1"/>
    <col min="8196" max="8196" width="13.5703125" style="180" customWidth="1"/>
    <col min="8197" max="8197" width="10.140625" style="180" customWidth="1"/>
    <col min="8198" max="8198" width="10" style="180" customWidth="1"/>
    <col min="8199" max="8199" width="6.140625" style="180" bestFit="1" customWidth="1"/>
    <col min="8200" max="8200" width="4.7109375" style="180" customWidth="1"/>
    <col min="8201" max="8201" width="14.85546875" style="180" bestFit="1" customWidth="1"/>
    <col min="8202" max="8202" width="12.85546875" style="180" bestFit="1" customWidth="1"/>
    <col min="8203" max="8203" width="7.7109375" style="180" customWidth="1"/>
    <col min="8204" max="8204" width="18" style="180" customWidth="1"/>
    <col min="8205" max="8205" width="8.28515625" style="180" customWidth="1"/>
    <col min="8206" max="8206" width="16" style="180" customWidth="1"/>
    <col min="8207" max="8207" width="15.140625" style="180" bestFit="1" customWidth="1"/>
    <col min="8208" max="8208" width="14.140625" style="180" bestFit="1" customWidth="1"/>
    <col min="8209" max="8448" width="11.42578125" style="180"/>
    <col min="8449" max="8449" width="7.140625" style="180" bestFit="1" customWidth="1"/>
    <col min="8450" max="8450" width="5.28515625" style="180" bestFit="1" customWidth="1"/>
    <col min="8451" max="8451" width="43.7109375" style="180" customWidth="1"/>
    <col min="8452" max="8452" width="13.5703125" style="180" customWidth="1"/>
    <col min="8453" max="8453" width="10.140625" style="180" customWidth="1"/>
    <col min="8454" max="8454" width="10" style="180" customWidth="1"/>
    <col min="8455" max="8455" width="6.140625" style="180" bestFit="1" customWidth="1"/>
    <col min="8456" max="8456" width="4.7109375" style="180" customWidth="1"/>
    <col min="8457" max="8457" width="14.85546875" style="180" bestFit="1" customWidth="1"/>
    <col min="8458" max="8458" width="12.85546875" style="180" bestFit="1" customWidth="1"/>
    <col min="8459" max="8459" width="7.7109375" style="180" customWidth="1"/>
    <col min="8460" max="8460" width="18" style="180" customWidth="1"/>
    <col min="8461" max="8461" width="8.28515625" style="180" customWidth="1"/>
    <col min="8462" max="8462" width="16" style="180" customWidth="1"/>
    <col min="8463" max="8463" width="15.140625" style="180" bestFit="1" customWidth="1"/>
    <col min="8464" max="8464" width="14.140625" style="180" bestFit="1" customWidth="1"/>
    <col min="8465" max="8704" width="11.42578125" style="180"/>
    <col min="8705" max="8705" width="7.140625" style="180" bestFit="1" customWidth="1"/>
    <col min="8706" max="8706" width="5.28515625" style="180" bestFit="1" customWidth="1"/>
    <col min="8707" max="8707" width="43.7109375" style="180" customWidth="1"/>
    <col min="8708" max="8708" width="13.5703125" style="180" customWidth="1"/>
    <col min="8709" max="8709" width="10.140625" style="180" customWidth="1"/>
    <col min="8710" max="8710" width="10" style="180" customWidth="1"/>
    <col min="8711" max="8711" width="6.140625" style="180" bestFit="1" customWidth="1"/>
    <col min="8712" max="8712" width="4.7109375" style="180" customWidth="1"/>
    <col min="8713" max="8713" width="14.85546875" style="180" bestFit="1" customWidth="1"/>
    <col min="8714" max="8714" width="12.85546875" style="180" bestFit="1" customWidth="1"/>
    <col min="8715" max="8715" width="7.7109375" style="180" customWidth="1"/>
    <col min="8716" max="8716" width="18" style="180" customWidth="1"/>
    <col min="8717" max="8717" width="8.28515625" style="180" customWidth="1"/>
    <col min="8718" max="8718" width="16" style="180" customWidth="1"/>
    <col min="8719" max="8719" width="15.140625" style="180" bestFit="1" customWidth="1"/>
    <col min="8720" max="8720" width="14.140625" style="180" bestFit="1" customWidth="1"/>
    <col min="8721" max="8960" width="11.42578125" style="180"/>
    <col min="8961" max="8961" width="7.140625" style="180" bestFit="1" customWidth="1"/>
    <col min="8962" max="8962" width="5.28515625" style="180" bestFit="1" customWidth="1"/>
    <col min="8963" max="8963" width="43.7109375" style="180" customWidth="1"/>
    <col min="8964" max="8964" width="13.5703125" style="180" customWidth="1"/>
    <col min="8965" max="8965" width="10.140625" style="180" customWidth="1"/>
    <col min="8966" max="8966" width="10" style="180" customWidth="1"/>
    <col min="8967" max="8967" width="6.140625" style="180" bestFit="1" customWidth="1"/>
    <col min="8968" max="8968" width="4.7109375" style="180" customWidth="1"/>
    <col min="8969" max="8969" width="14.85546875" style="180" bestFit="1" customWidth="1"/>
    <col min="8970" max="8970" width="12.85546875" style="180" bestFit="1" customWidth="1"/>
    <col min="8971" max="8971" width="7.7109375" style="180" customWidth="1"/>
    <col min="8972" max="8972" width="18" style="180" customWidth="1"/>
    <col min="8973" max="8973" width="8.28515625" style="180" customWidth="1"/>
    <col min="8974" max="8974" width="16" style="180" customWidth="1"/>
    <col min="8975" max="8975" width="15.140625" style="180" bestFit="1" customWidth="1"/>
    <col min="8976" max="8976" width="14.140625" style="180" bestFit="1" customWidth="1"/>
    <col min="8977" max="9216" width="11.42578125" style="180"/>
    <col min="9217" max="9217" width="7.140625" style="180" bestFit="1" customWidth="1"/>
    <col min="9218" max="9218" width="5.28515625" style="180" bestFit="1" customWidth="1"/>
    <col min="9219" max="9219" width="43.7109375" style="180" customWidth="1"/>
    <col min="9220" max="9220" width="13.5703125" style="180" customWidth="1"/>
    <col min="9221" max="9221" width="10.140625" style="180" customWidth="1"/>
    <col min="9222" max="9222" width="10" style="180" customWidth="1"/>
    <col min="9223" max="9223" width="6.140625" style="180" bestFit="1" customWidth="1"/>
    <col min="9224" max="9224" width="4.7109375" style="180" customWidth="1"/>
    <col min="9225" max="9225" width="14.85546875" style="180" bestFit="1" customWidth="1"/>
    <col min="9226" max="9226" width="12.85546875" style="180" bestFit="1" customWidth="1"/>
    <col min="9227" max="9227" width="7.7109375" style="180" customWidth="1"/>
    <col min="9228" max="9228" width="18" style="180" customWidth="1"/>
    <col min="9229" max="9229" width="8.28515625" style="180" customWidth="1"/>
    <col min="9230" max="9230" width="16" style="180" customWidth="1"/>
    <col min="9231" max="9231" width="15.140625" style="180" bestFit="1" customWidth="1"/>
    <col min="9232" max="9232" width="14.140625" style="180" bestFit="1" customWidth="1"/>
    <col min="9233" max="9472" width="11.42578125" style="180"/>
    <col min="9473" max="9473" width="7.140625" style="180" bestFit="1" customWidth="1"/>
    <col min="9474" max="9474" width="5.28515625" style="180" bestFit="1" customWidth="1"/>
    <col min="9475" max="9475" width="43.7109375" style="180" customWidth="1"/>
    <col min="9476" max="9476" width="13.5703125" style="180" customWidth="1"/>
    <col min="9477" max="9477" width="10.140625" style="180" customWidth="1"/>
    <col min="9478" max="9478" width="10" style="180" customWidth="1"/>
    <col min="9479" max="9479" width="6.140625" style="180" bestFit="1" customWidth="1"/>
    <col min="9480" max="9480" width="4.7109375" style="180" customWidth="1"/>
    <col min="9481" max="9481" width="14.85546875" style="180" bestFit="1" customWidth="1"/>
    <col min="9482" max="9482" width="12.85546875" style="180" bestFit="1" customWidth="1"/>
    <col min="9483" max="9483" width="7.7109375" style="180" customWidth="1"/>
    <col min="9484" max="9484" width="18" style="180" customWidth="1"/>
    <col min="9485" max="9485" width="8.28515625" style="180" customWidth="1"/>
    <col min="9486" max="9486" width="16" style="180" customWidth="1"/>
    <col min="9487" max="9487" width="15.140625" style="180" bestFit="1" customWidth="1"/>
    <col min="9488" max="9488" width="14.140625" style="180" bestFit="1" customWidth="1"/>
    <col min="9489" max="9728" width="11.42578125" style="180"/>
    <col min="9729" max="9729" width="7.140625" style="180" bestFit="1" customWidth="1"/>
    <col min="9730" max="9730" width="5.28515625" style="180" bestFit="1" customWidth="1"/>
    <col min="9731" max="9731" width="43.7109375" style="180" customWidth="1"/>
    <col min="9732" max="9732" width="13.5703125" style="180" customWidth="1"/>
    <col min="9733" max="9733" width="10.140625" style="180" customWidth="1"/>
    <col min="9734" max="9734" width="10" style="180" customWidth="1"/>
    <col min="9735" max="9735" width="6.140625" style="180" bestFit="1" customWidth="1"/>
    <col min="9736" max="9736" width="4.7109375" style="180" customWidth="1"/>
    <col min="9737" max="9737" width="14.85546875" style="180" bestFit="1" customWidth="1"/>
    <col min="9738" max="9738" width="12.85546875" style="180" bestFit="1" customWidth="1"/>
    <col min="9739" max="9739" width="7.7109375" style="180" customWidth="1"/>
    <col min="9740" max="9740" width="18" style="180" customWidth="1"/>
    <col min="9741" max="9741" width="8.28515625" style="180" customWidth="1"/>
    <col min="9742" max="9742" width="16" style="180" customWidth="1"/>
    <col min="9743" max="9743" width="15.140625" style="180" bestFit="1" customWidth="1"/>
    <col min="9744" max="9744" width="14.140625" style="180" bestFit="1" customWidth="1"/>
    <col min="9745" max="9984" width="11.42578125" style="180"/>
    <col min="9985" max="9985" width="7.140625" style="180" bestFit="1" customWidth="1"/>
    <col min="9986" max="9986" width="5.28515625" style="180" bestFit="1" customWidth="1"/>
    <col min="9987" max="9987" width="43.7109375" style="180" customWidth="1"/>
    <col min="9988" max="9988" width="13.5703125" style="180" customWidth="1"/>
    <col min="9989" max="9989" width="10.140625" style="180" customWidth="1"/>
    <col min="9990" max="9990" width="10" style="180" customWidth="1"/>
    <col min="9991" max="9991" width="6.140625" style="180" bestFit="1" customWidth="1"/>
    <col min="9992" max="9992" width="4.7109375" style="180" customWidth="1"/>
    <col min="9993" max="9993" width="14.85546875" style="180" bestFit="1" customWidth="1"/>
    <col min="9994" max="9994" width="12.85546875" style="180" bestFit="1" customWidth="1"/>
    <col min="9995" max="9995" width="7.7109375" style="180" customWidth="1"/>
    <col min="9996" max="9996" width="18" style="180" customWidth="1"/>
    <col min="9997" max="9997" width="8.28515625" style="180" customWidth="1"/>
    <col min="9998" max="9998" width="16" style="180" customWidth="1"/>
    <col min="9999" max="9999" width="15.140625" style="180" bestFit="1" customWidth="1"/>
    <col min="10000" max="10000" width="14.140625" style="180" bestFit="1" customWidth="1"/>
    <col min="10001" max="10240" width="11.42578125" style="180"/>
    <col min="10241" max="10241" width="7.140625" style="180" bestFit="1" customWidth="1"/>
    <col min="10242" max="10242" width="5.28515625" style="180" bestFit="1" customWidth="1"/>
    <col min="10243" max="10243" width="43.7109375" style="180" customWidth="1"/>
    <col min="10244" max="10244" width="13.5703125" style="180" customWidth="1"/>
    <col min="10245" max="10245" width="10.140625" style="180" customWidth="1"/>
    <col min="10246" max="10246" width="10" style="180" customWidth="1"/>
    <col min="10247" max="10247" width="6.140625" style="180" bestFit="1" customWidth="1"/>
    <col min="10248" max="10248" width="4.7109375" style="180" customWidth="1"/>
    <col min="10249" max="10249" width="14.85546875" style="180" bestFit="1" customWidth="1"/>
    <col min="10250" max="10250" width="12.85546875" style="180" bestFit="1" customWidth="1"/>
    <col min="10251" max="10251" width="7.7109375" style="180" customWidth="1"/>
    <col min="10252" max="10252" width="18" style="180" customWidth="1"/>
    <col min="10253" max="10253" width="8.28515625" style="180" customWidth="1"/>
    <col min="10254" max="10254" width="16" style="180" customWidth="1"/>
    <col min="10255" max="10255" width="15.140625" style="180" bestFit="1" customWidth="1"/>
    <col min="10256" max="10256" width="14.140625" style="180" bestFit="1" customWidth="1"/>
    <col min="10257" max="10496" width="11.42578125" style="180"/>
    <col min="10497" max="10497" width="7.140625" style="180" bestFit="1" customWidth="1"/>
    <col min="10498" max="10498" width="5.28515625" style="180" bestFit="1" customWidth="1"/>
    <col min="10499" max="10499" width="43.7109375" style="180" customWidth="1"/>
    <col min="10500" max="10500" width="13.5703125" style="180" customWidth="1"/>
    <col min="10501" max="10501" width="10.140625" style="180" customWidth="1"/>
    <col min="10502" max="10502" width="10" style="180" customWidth="1"/>
    <col min="10503" max="10503" width="6.140625" style="180" bestFit="1" customWidth="1"/>
    <col min="10504" max="10504" width="4.7109375" style="180" customWidth="1"/>
    <col min="10505" max="10505" width="14.85546875" style="180" bestFit="1" customWidth="1"/>
    <col min="10506" max="10506" width="12.85546875" style="180" bestFit="1" customWidth="1"/>
    <col min="10507" max="10507" width="7.7109375" style="180" customWidth="1"/>
    <col min="10508" max="10508" width="18" style="180" customWidth="1"/>
    <col min="10509" max="10509" width="8.28515625" style="180" customWidth="1"/>
    <col min="10510" max="10510" width="16" style="180" customWidth="1"/>
    <col min="10511" max="10511" width="15.140625" style="180" bestFit="1" customWidth="1"/>
    <col min="10512" max="10512" width="14.140625" style="180" bestFit="1" customWidth="1"/>
    <col min="10513" max="10752" width="11.42578125" style="180"/>
    <col min="10753" max="10753" width="7.140625" style="180" bestFit="1" customWidth="1"/>
    <col min="10754" max="10754" width="5.28515625" style="180" bestFit="1" customWidth="1"/>
    <col min="10755" max="10755" width="43.7109375" style="180" customWidth="1"/>
    <col min="10756" max="10756" width="13.5703125" style="180" customWidth="1"/>
    <col min="10757" max="10757" width="10.140625" style="180" customWidth="1"/>
    <col min="10758" max="10758" width="10" style="180" customWidth="1"/>
    <col min="10759" max="10759" width="6.140625" style="180" bestFit="1" customWidth="1"/>
    <col min="10760" max="10760" width="4.7109375" style="180" customWidth="1"/>
    <col min="10761" max="10761" width="14.85546875" style="180" bestFit="1" customWidth="1"/>
    <col min="10762" max="10762" width="12.85546875" style="180" bestFit="1" customWidth="1"/>
    <col min="10763" max="10763" width="7.7109375" style="180" customWidth="1"/>
    <col min="10764" max="10764" width="18" style="180" customWidth="1"/>
    <col min="10765" max="10765" width="8.28515625" style="180" customWidth="1"/>
    <col min="10766" max="10766" width="16" style="180" customWidth="1"/>
    <col min="10767" max="10767" width="15.140625" style="180" bestFit="1" customWidth="1"/>
    <col min="10768" max="10768" width="14.140625" style="180" bestFit="1" customWidth="1"/>
    <col min="10769" max="11008" width="11.42578125" style="180"/>
    <col min="11009" max="11009" width="7.140625" style="180" bestFit="1" customWidth="1"/>
    <col min="11010" max="11010" width="5.28515625" style="180" bestFit="1" customWidth="1"/>
    <col min="11011" max="11011" width="43.7109375" style="180" customWidth="1"/>
    <col min="11012" max="11012" width="13.5703125" style="180" customWidth="1"/>
    <col min="11013" max="11013" width="10.140625" style="180" customWidth="1"/>
    <col min="11014" max="11014" width="10" style="180" customWidth="1"/>
    <col min="11015" max="11015" width="6.140625" style="180" bestFit="1" customWidth="1"/>
    <col min="11016" max="11016" width="4.7109375" style="180" customWidth="1"/>
    <col min="11017" max="11017" width="14.85546875" style="180" bestFit="1" customWidth="1"/>
    <col min="11018" max="11018" width="12.85546875" style="180" bestFit="1" customWidth="1"/>
    <col min="11019" max="11019" width="7.7109375" style="180" customWidth="1"/>
    <col min="11020" max="11020" width="18" style="180" customWidth="1"/>
    <col min="11021" max="11021" width="8.28515625" style="180" customWidth="1"/>
    <col min="11022" max="11022" width="16" style="180" customWidth="1"/>
    <col min="11023" max="11023" width="15.140625" style="180" bestFit="1" customWidth="1"/>
    <col min="11024" max="11024" width="14.140625" style="180" bestFit="1" customWidth="1"/>
    <col min="11025" max="11264" width="11.42578125" style="180"/>
    <col min="11265" max="11265" width="7.140625" style="180" bestFit="1" customWidth="1"/>
    <col min="11266" max="11266" width="5.28515625" style="180" bestFit="1" customWidth="1"/>
    <col min="11267" max="11267" width="43.7109375" style="180" customWidth="1"/>
    <col min="11268" max="11268" width="13.5703125" style="180" customWidth="1"/>
    <col min="11269" max="11269" width="10.140625" style="180" customWidth="1"/>
    <col min="11270" max="11270" width="10" style="180" customWidth="1"/>
    <col min="11271" max="11271" width="6.140625" style="180" bestFit="1" customWidth="1"/>
    <col min="11272" max="11272" width="4.7109375" style="180" customWidth="1"/>
    <col min="11273" max="11273" width="14.85546875" style="180" bestFit="1" customWidth="1"/>
    <col min="11274" max="11274" width="12.85546875" style="180" bestFit="1" customWidth="1"/>
    <col min="11275" max="11275" width="7.7109375" style="180" customWidth="1"/>
    <col min="11276" max="11276" width="18" style="180" customWidth="1"/>
    <col min="11277" max="11277" width="8.28515625" style="180" customWidth="1"/>
    <col min="11278" max="11278" width="16" style="180" customWidth="1"/>
    <col min="11279" max="11279" width="15.140625" style="180" bestFit="1" customWidth="1"/>
    <col min="11280" max="11280" width="14.140625" style="180" bestFit="1" customWidth="1"/>
    <col min="11281" max="11520" width="11.42578125" style="180"/>
    <col min="11521" max="11521" width="7.140625" style="180" bestFit="1" customWidth="1"/>
    <col min="11522" max="11522" width="5.28515625" style="180" bestFit="1" customWidth="1"/>
    <col min="11523" max="11523" width="43.7109375" style="180" customWidth="1"/>
    <col min="11524" max="11524" width="13.5703125" style="180" customWidth="1"/>
    <col min="11525" max="11525" width="10.140625" style="180" customWidth="1"/>
    <col min="11526" max="11526" width="10" style="180" customWidth="1"/>
    <col min="11527" max="11527" width="6.140625" style="180" bestFit="1" customWidth="1"/>
    <col min="11528" max="11528" width="4.7109375" style="180" customWidth="1"/>
    <col min="11529" max="11529" width="14.85546875" style="180" bestFit="1" customWidth="1"/>
    <col min="11530" max="11530" width="12.85546875" style="180" bestFit="1" customWidth="1"/>
    <col min="11531" max="11531" width="7.7109375" style="180" customWidth="1"/>
    <col min="11532" max="11532" width="18" style="180" customWidth="1"/>
    <col min="11533" max="11533" width="8.28515625" style="180" customWidth="1"/>
    <col min="11534" max="11534" width="16" style="180" customWidth="1"/>
    <col min="11535" max="11535" width="15.140625" style="180" bestFit="1" customWidth="1"/>
    <col min="11536" max="11536" width="14.140625" style="180" bestFit="1" customWidth="1"/>
    <col min="11537" max="11776" width="11.42578125" style="180"/>
    <col min="11777" max="11777" width="7.140625" style="180" bestFit="1" customWidth="1"/>
    <col min="11778" max="11778" width="5.28515625" style="180" bestFit="1" customWidth="1"/>
    <col min="11779" max="11779" width="43.7109375" style="180" customWidth="1"/>
    <col min="11780" max="11780" width="13.5703125" style="180" customWidth="1"/>
    <col min="11781" max="11781" width="10.140625" style="180" customWidth="1"/>
    <col min="11782" max="11782" width="10" style="180" customWidth="1"/>
    <col min="11783" max="11783" width="6.140625" style="180" bestFit="1" customWidth="1"/>
    <col min="11784" max="11784" width="4.7109375" style="180" customWidth="1"/>
    <col min="11785" max="11785" width="14.85546875" style="180" bestFit="1" customWidth="1"/>
    <col min="11786" max="11786" width="12.85546875" style="180" bestFit="1" customWidth="1"/>
    <col min="11787" max="11787" width="7.7109375" style="180" customWidth="1"/>
    <col min="11788" max="11788" width="18" style="180" customWidth="1"/>
    <col min="11789" max="11789" width="8.28515625" style="180" customWidth="1"/>
    <col min="11790" max="11790" width="16" style="180" customWidth="1"/>
    <col min="11791" max="11791" width="15.140625" style="180" bestFit="1" customWidth="1"/>
    <col min="11792" max="11792" width="14.140625" style="180" bestFit="1" customWidth="1"/>
    <col min="11793" max="12032" width="11.42578125" style="180"/>
    <col min="12033" max="12033" width="7.140625" style="180" bestFit="1" customWidth="1"/>
    <col min="12034" max="12034" width="5.28515625" style="180" bestFit="1" customWidth="1"/>
    <col min="12035" max="12035" width="43.7109375" style="180" customWidth="1"/>
    <col min="12036" max="12036" width="13.5703125" style="180" customWidth="1"/>
    <col min="12037" max="12037" width="10.140625" style="180" customWidth="1"/>
    <col min="12038" max="12038" width="10" style="180" customWidth="1"/>
    <col min="12039" max="12039" width="6.140625" style="180" bestFit="1" customWidth="1"/>
    <col min="12040" max="12040" width="4.7109375" style="180" customWidth="1"/>
    <col min="12041" max="12041" width="14.85546875" style="180" bestFit="1" customWidth="1"/>
    <col min="12042" max="12042" width="12.85546875" style="180" bestFit="1" customWidth="1"/>
    <col min="12043" max="12043" width="7.7109375" style="180" customWidth="1"/>
    <col min="12044" max="12044" width="18" style="180" customWidth="1"/>
    <col min="12045" max="12045" width="8.28515625" style="180" customWidth="1"/>
    <col min="12046" max="12046" width="16" style="180" customWidth="1"/>
    <col min="12047" max="12047" width="15.140625" style="180" bestFit="1" customWidth="1"/>
    <col min="12048" max="12048" width="14.140625" style="180" bestFit="1" customWidth="1"/>
    <col min="12049" max="12288" width="11.42578125" style="180"/>
    <col min="12289" max="12289" width="7.140625" style="180" bestFit="1" customWidth="1"/>
    <col min="12290" max="12290" width="5.28515625" style="180" bestFit="1" customWidth="1"/>
    <col min="12291" max="12291" width="43.7109375" style="180" customWidth="1"/>
    <col min="12292" max="12292" width="13.5703125" style="180" customWidth="1"/>
    <col min="12293" max="12293" width="10.140625" style="180" customWidth="1"/>
    <col min="12294" max="12294" width="10" style="180" customWidth="1"/>
    <col min="12295" max="12295" width="6.140625" style="180" bestFit="1" customWidth="1"/>
    <col min="12296" max="12296" width="4.7109375" style="180" customWidth="1"/>
    <col min="12297" max="12297" width="14.85546875" style="180" bestFit="1" customWidth="1"/>
    <col min="12298" max="12298" width="12.85546875" style="180" bestFit="1" customWidth="1"/>
    <col min="12299" max="12299" width="7.7109375" style="180" customWidth="1"/>
    <col min="12300" max="12300" width="18" style="180" customWidth="1"/>
    <col min="12301" max="12301" width="8.28515625" style="180" customWidth="1"/>
    <col min="12302" max="12302" width="16" style="180" customWidth="1"/>
    <col min="12303" max="12303" width="15.140625" style="180" bestFit="1" customWidth="1"/>
    <col min="12304" max="12304" width="14.140625" style="180" bestFit="1" customWidth="1"/>
    <col min="12305" max="12544" width="11.42578125" style="180"/>
    <col min="12545" max="12545" width="7.140625" style="180" bestFit="1" customWidth="1"/>
    <col min="12546" max="12546" width="5.28515625" style="180" bestFit="1" customWidth="1"/>
    <col min="12547" max="12547" width="43.7109375" style="180" customWidth="1"/>
    <col min="12548" max="12548" width="13.5703125" style="180" customWidth="1"/>
    <col min="12549" max="12549" width="10.140625" style="180" customWidth="1"/>
    <col min="12550" max="12550" width="10" style="180" customWidth="1"/>
    <col min="12551" max="12551" width="6.140625" style="180" bestFit="1" customWidth="1"/>
    <col min="12552" max="12552" width="4.7109375" style="180" customWidth="1"/>
    <col min="12553" max="12553" width="14.85546875" style="180" bestFit="1" customWidth="1"/>
    <col min="12554" max="12554" width="12.85546875" style="180" bestFit="1" customWidth="1"/>
    <col min="12555" max="12555" width="7.7109375" style="180" customWidth="1"/>
    <col min="12556" max="12556" width="18" style="180" customWidth="1"/>
    <col min="12557" max="12557" width="8.28515625" style="180" customWidth="1"/>
    <col min="12558" max="12558" width="16" style="180" customWidth="1"/>
    <col min="12559" max="12559" width="15.140625" style="180" bestFit="1" customWidth="1"/>
    <col min="12560" max="12560" width="14.140625" style="180" bestFit="1" customWidth="1"/>
    <col min="12561" max="12800" width="11.42578125" style="180"/>
    <col min="12801" max="12801" width="7.140625" style="180" bestFit="1" customWidth="1"/>
    <col min="12802" max="12802" width="5.28515625" style="180" bestFit="1" customWidth="1"/>
    <col min="12803" max="12803" width="43.7109375" style="180" customWidth="1"/>
    <col min="12804" max="12804" width="13.5703125" style="180" customWidth="1"/>
    <col min="12805" max="12805" width="10.140625" style="180" customWidth="1"/>
    <col min="12806" max="12806" width="10" style="180" customWidth="1"/>
    <col min="12807" max="12807" width="6.140625" style="180" bestFit="1" customWidth="1"/>
    <col min="12808" max="12808" width="4.7109375" style="180" customWidth="1"/>
    <col min="12809" max="12809" width="14.85546875" style="180" bestFit="1" customWidth="1"/>
    <col min="12810" max="12810" width="12.85546875" style="180" bestFit="1" customWidth="1"/>
    <col min="12811" max="12811" width="7.7109375" style="180" customWidth="1"/>
    <col min="12812" max="12812" width="18" style="180" customWidth="1"/>
    <col min="12813" max="12813" width="8.28515625" style="180" customWidth="1"/>
    <col min="12814" max="12814" width="16" style="180" customWidth="1"/>
    <col min="12815" max="12815" width="15.140625" style="180" bestFit="1" customWidth="1"/>
    <col min="12816" max="12816" width="14.140625" style="180" bestFit="1" customWidth="1"/>
    <col min="12817" max="13056" width="11.42578125" style="180"/>
    <col min="13057" max="13057" width="7.140625" style="180" bestFit="1" customWidth="1"/>
    <col min="13058" max="13058" width="5.28515625" style="180" bestFit="1" customWidth="1"/>
    <col min="13059" max="13059" width="43.7109375" style="180" customWidth="1"/>
    <col min="13060" max="13060" width="13.5703125" style="180" customWidth="1"/>
    <col min="13061" max="13061" width="10.140625" style="180" customWidth="1"/>
    <col min="13062" max="13062" width="10" style="180" customWidth="1"/>
    <col min="13063" max="13063" width="6.140625" style="180" bestFit="1" customWidth="1"/>
    <col min="13064" max="13064" width="4.7109375" style="180" customWidth="1"/>
    <col min="13065" max="13065" width="14.85546875" style="180" bestFit="1" customWidth="1"/>
    <col min="13066" max="13066" width="12.85546875" style="180" bestFit="1" customWidth="1"/>
    <col min="13067" max="13067" width="7.7109375" style="180" customWidth="1"/>
    <col min="13068" max="13068" width="18" style="180" customWidth="1"/>
    <col min="13069" max="13069" width="8.28515625" style="180" customWidth="1"/>
    <col min="13070" max="13070" width="16" style="180" customWidth="1"/>
    <col min="13071" max="13071" width="15.140625" style="180" bestFit="1" customWidth="1"/>
    <col min="13072" max="13072" width="14.140625" style="180" bestFit="1" customWidth="1"/>
    <col min="13073" max="13312" width="11.42578125" style="180"/>
    <col min="13313" max="13313" width="7.140625" style="180" bestFit="1" customWidth="1"/>
    <col min="13314" max="13314" width="5.28515625" style="180" bestFit="1" customWidth="1"/>
    <col min="13315" max="13315" width="43.7109375" style="180" customWidth="1"/>
    <col min="13316" max="13316" width="13.5703125" style="180" customWidth="1"/>
    <col min="13317" max="13317" width="10.140625" style="180" customWidth="1"/>
    <col min="13318" max="13318" width="10" style="180" customWidth="1"/>
    <col min="13319" max="13319" width="6.140625" style="180" bestFit="1" customWidth="1"/>
    <col min="13320" max="13320" width="4.7109375" style="180" customWidth="1"/>
    <col min="13321" max="13321" width="14.85546875" style="180" bestFit="1" customWidth="1"/>
    <col min="13322" max="13322" width="12.85546875" style="180" bestFit="1" customWidth="1"/>
    <col min="13323" max="13323" width="7.7109375" style="180" customWidth="1"/>
    <col min="13324" max="13324" width="18" style="180" customWidth="1"/>
    <col min="13325" max="13325" width="8.28515625" style="180" customWidth="1"/>
    <col min="13326" max="13326" width="16" style="180" customWidth="1"/>
    <col min="13327" max="13327" width="15.140625" style="180" bestFit="1" customWidth="1"/>
    <col min="13328" max="13328" width="14.140625" style="180" bestFit="1" customWidth="1"/>
    <col min="13329" max="13568" width="11.42578125" style="180"/>
    <col min="13569" max="13569" width="7.140625" style="180" bestFit="1" customWidth="1"/>
    <col min="13570" max="13570" width="5.28515625" style="180" bestFit="1" customWidth="1"/>
    <col min="13571" max="13571" width="43.7109375" style="180" customWidth="1"/>
    <col min="13572" max="13572" width="13.5703125" style="180" customWidth="1"/>
    <col min="13573" max="13573" width="10.140625" style="180" customWidth="1"/>
    <col min="13574" max="13574" width="10" style="180" customWidth="1"/>
    <col min="13575" max="13575" width="6.140625" style="180" bestFit="1" customWidth="1"/>
    <col min="13576" max="13576" width="4.7109375" style="180" customWidth="1"/>
    <col min="13577" max="13577" width="14.85546875" style="180" bestFit="1" customWidth="1"/>
    <col min="13578" max="13578" width="12.85546875" style="180" bestFit="1" customWidth="1"/>
    <col min="13579" max="13579" width="7.7109375" style="180" customWidth="1"/>
    <col min="13580" max="13580" width="18" style="180" customWidth="1"/>
    <col min="13581" max="13581" width="8.28515625" style="180" customWidth="1"/>
    <col min="13582" max="13582" width="16" style="180" customWidth="1"/>
    <col min="13583" max="13583" width="15.140625" style="180" bestFit="1" customWidth="1"/>
    <col min="13584" max="13584" width="14.140625" style="180" bestFit="1" customWidth="1"/>
    <col min="13585" max="13824" width="11.42578125" style="180"/>
    <col min="13825" max="13825" width="7.140625" style="180" bestFit="1" customWidth="1"/>
    <col min="13826" max="13826" width="5.28515625" style="180" bestFit="1" customWidth="1"/>
    <col min="13827" max="13827" width="43.7109375" style="180" customWidth="1"/>
    <col min="13828" max="13828" width="13.5703125" style="180" customWidth="1"/>
    <col min="13829" max="13829" width="10.140625" style="180" customWidth="1"/>
    <col min="13830" max="13830" width="10" style="180" customWidth="1"/>
    <col min="13831" max="13831" width="6.140625" style="180" bestFit="1" customWidth="1"/>
    <col min="13832" max="13832" width="4.7109375" style="180" customWidth="1"/>
    <col min="13833" max="13833" width="14.85546875" style="180" bestFit="1" customWidth="1"/>
    <col min="13834" max="13834" width="12.85546875" style="180" bestFit="1" customWidth="1"/>
    <col min="13835" max="13835" width="7.7109375" style="180" customWidth="1"/>
    <col min="13836" max="13836" width="18" style="180" customWidth="1"/>
    <col min="13837" max="13837" width="8.28515625" style="180" customWidth="1"/>
    <col min="13838" max="13838" width="16" style="180" customWidth="1"/>
    <col min="13839" max="13839" width="15.140625" style="180" bestFit="1" customWidth="1"/>
    <col min="13840" max="13840" width="14.140625" style="180" bestFit="1" customWidth="1"/>
    <col min="13841" max="14080" width="11.42578125" style="180"/>
    <col min="14081" max="14081" width="7.140625" style="180" bestFit="1" customWidth="1"/>
    <col min="14082" max="14082" width="5.28515625" style="180" bestFit="1" customWidth="1"/>
    <col min="14083" max="14083" width="43.7109375" style="180" customWidth="1"/>
    <col min="14084" max="14084" width="13.5703125" style="180" customWidth="1"/>
    <col min="14085" max="14085" width="10.140625" style="180" customWidth="1"/>
    <col min="14086" max="14086" width="10" style="180" customWidth="1"/>
    <col min="14087" max="14087" width="6.140625" style="180" bestFit="1" customWidth="1"/>
    <col min="14088" max="14088" width="4.7109375" style="180" customWidth="1"/>
    <col min="14089" max="14089" width="14.85546875" style="180" bestFit="1" customWidth="1"/>
    <col min="14090" max="14090" width="12.85546875" style="180" bestFit="1" customWidth="1"/>
    <col min="14091" max="14091" width="7.7109375" style="180" customWidth="1"/>
    <col min="14092" max="14092" width="18" style="180" customWidth="1"/>
    <col min="14093" max="14093" width="8.28515625" style="180" customWidth="1"/>
    <col min="14094" max="14094" width="16" style="180" customWidth="1"/>
    <col min="14095" max="14095" width="15.140625" style="180" bestFit="1" customWidth="1"/>
    <col min="14096" max="14096" width="14.140625" style="180" bestFit="1" customWidth="1"/>
    <col min="14097" max="14336" width="11.42578125" style="180"/>
    <col min="14337" max="14337" width="7.140625" style="180" bestFit="1" customWidth="1"/>
    <col min="14338" max="14338" width="5.28515625" style="180" bestFit="1" customWidth="1"/>
    <col min="14339" max="14339" width="43.7109375" style="180" customWidth="1"/>
    <col min="14340" max="14340" width="13.5703125" style="180" customWidth="1"/>
    <col min="14341" max="14341" width="10.140625" style="180" customWidth="1"/>
    <col min="14342" max="14342" width="10" style="180" customWidth="1"/>
    <col min="14343" max="14343" width="6.140625" style="180" bestFit="1" customWidth="1"/>
    <col min="14344" max="14344" width="4.7109375" style="180" customWidth="1"/>
    <col min="14345" max="14345" width="14.85546875" style="180" bestFit="1" customWidth="1"/>
    <col min="14346" max="14346" width="12.85546875" style="180" bestFit="1" customWidth="1"/>
    <col min="14347" max="14347" width="7.7109375" style="180" customWidth="1"/>
    <col min="14348" max="14348" width="18" style="180" customWidth="1"/>
    <col min="14349" max="14349" width="8.28515625" style="180" customWidth="1"/>
    <col min="14350" max="14350" width="16" style="180" customWidth="1"/>
    <col min="14351" max="14351" width="15.140625" style="180" bestFit="1" customWidth="1"/>
    <col min="14352" max="14352" width="14.140625" style="180" bestFit="1" customWidth="1"/>
    <col min="14353" max="14592" width="11.42578125" style="180"/>
    <col min="14593" max="14593" width="7.140625" style="180" bestFit="1" customWidth="1"/>
    <col min="14594" max="14594" width="5.28515625" style="180" bestFit="1" customWidth="1"/>
    <col min="14595" max="14595" width="43.7109375" style="180" customWidth="1"/>
    <col min="14596" max="14596" width="13.5703125" style="180" customWidth="1"/>
    <col min="14597" max="14597" width="10.140625" style="180" customWidth="1"/>
    <col min="14598" max="14598" width="10" style="180" customWidth="1"/>
    <col min="14599" max="14599" width="6.140625" style="180" bestFit="1" customWidth="1"/>
    <col min="14600" max="14600" width="4.7109375" style="180" customWidth="1"/>
    <col min="14601" max="14601" width="14.85546875" style="180" bestFit="1" customWidth="1"/>
    <col min="14602" max="14602" width="12.85546875" style="180" bestFit="1" customWidth="1"/>
    <col min="14603" max="14603" width="7.7109375" style="180" customWidth="1"/>
    <col min="14604" max="14604" width="18" style="180" customWidth="1"/>
    <col min="14605" max="14605" width="8.28515625" style="180" customWidth="1"/>
    <col min="14606" max="14606" width="16" style="180" customWidth="1"/>
    <col min="14607" max="14607" width="15.140625" style="180" bestFit="1" customWidth="1"/>
    <col min="14608" max="14608" width="14.140625" style="180" bestFit="1" customWidth="1"/>
    <col min="14609" max="14848" width="11.42578125" style="180"/>
    <col min="14849" max="14849" width="7.140625" style="180" bestFit="1" customWidth="1"/>
    <col min="14850" max="14850" width="5.28515625" style="180" bestFit="1" customWidth="1"/>
    <col min="14851" max="14851" width="43.7109375" style="180" customWidth="1"/>
    <col min="14852" max="14852" width="13.5703125" style="180" customWidth="1"/>
    <col min="14853" max="14853" width="10.140625" style="180" customWidth="1"/>
    <col min="14854" max="14854" width="10" style="180" customWidth="1"/>
    <col min="14855" max="14855" width="6.140625" style="180" bestFit="1" customWidth="1"/>
    <col min="14856" max="14856" width="4.7109375" style="180" customWidth="1"/>
    <col min="14857" max="14857" width="14.85546875" style="180" bestFit="1" customWidth="1"/>
    <col min="14858" max="14858" width="12.85546875" style="180" bestFit="1" customWidth="1"/>
    <col min="14859" max="14859" width="7.7109375" style="180" customWidth="1"/>
    <col min="14860" max="14860" width="18" style="180" customWidth="1"/>
    <col min="14861" max="14861" width="8.28515625" style="180" customWidth="1"/>
    <col min="14862" max="14862" width="16" style="180" customWidth="1"/>
    <col min="14863" max="14863" width="15.140625" style="180" bestFit="1" customWidth="1"/>
    <col min="14864" max="14864" width="14.140625" style="180" bestFit="1" customWidth="1"/>
    <col min="14865" max="15104" width="11.42578125" style="180"/>
    <col min="15105" max="15105" width="7.140625" style="180" bestFit="1" customWidth="1"/>
    <col min="15106" max="15106" width="5.28515625" style="180" bestFit="1" customWidth="1"/>
    <col min="15107" max="15107" width="43.7109375" style="180" customWidth="1"/>
    <col min="15108" max="15108" width="13.5703125" style="180" customWidth="1"/>
    <col min="15109" max="15109" width="10.140625" style="180" customWidth="1"/>
    <col min="15110" max="15110" width="10" style="180" customWidth="1"/>
    <col min="15111" max="15111" width="6.140625" style="180" bestFit="1" customWidth="1"/>
    <col min="15112" max="15112" width="4.7109375" style="180" customWidth="1"/>
    <col min="15113" max="15113" width="14.85546875" style="180" bestFit="1" customWidth="1"/>
    <col min="15114" max="15114" width="12.85546875" style="180" bestFit="1" customWidth="1"/>
    <col min="15115" max="15115" width="7.7109375" style="180" customWidth="1"/>
    <col min="15116" max="15116" width="18" style="180" customWidth="1"/>
    <col min="15117" max="15117" width="8.28515625" style="180" customWidth="1"/>
    <col min="15118" max="15118" width="16" style="180" customWidth="1"/>
    <col min="15119" max="15119" width="15.140625" style="180" bestFit="1" customWidth="1"/>
    <col min="15120" max="15120" width="14.140625" style="180" bestFit="1" customWidth="1"/>
    <col min="15121" max="15360" width="11.42578125" style="180"/>
    <col min="15361" max="15361" width="7.140625" style="180" bestFit="1" customWidth="1"/>
    <col min="15362" max="15362" width="5.28515625" style="180" bestFit="1" customWidth="1"/>
    <col min="15363" max="15363" width="43.7109375" style="180" customWidth="1"/>
    <col min="15364" max="15364" width="13.5703125" style="180" customWidth="1"/>
    <col min="15365" max="15365" width="10.140625" style="180" customWidth="1"/>
    <col min="15366" max="15366" width="10" style="180" customWidth="1"/>
    <col min="15367" max="15367" width="6.140625" style="180" bestFit="1" customWidth="1"/>
    <col min="15368" max="15368" width="4.7109375" style="180" customWidth="1"/>
    <col min="15369" max="15369" width="14.85546875" style="180" bestFit="1" customWidth="1"/>
    <col min="15370" max="15370" width="12.85546875" style="180" bestFit="1" customWidth="1"/>
    <col min="15371" max="15371" width="7.7109375" style="180" customWidth="1"/>
    <col min="15372" max="15372" width="18" style="180" customWidth="1"/>
    <col min="15373" max="15373" width="8.28515625" style="180" customWidth="1"/>
    <col min="15374" max="15374" width="16" style="180" customWidth="1"/>
    <col min="15375" max="15375" width="15.140625" style="180" bestFit="1" customWidth="1"/>
    <col min="15376" max="15376" width="14.140625" style="180" bestFit="1" customWidth="1"/>
    <col min="15377" max="15616" width="11.42578125" style="180"/>
    <col min="15617" max="15617" width="7.140625" style="180" bestFit="1" customWidth="1"/>
    <col min="15618" max="15618" width="5.28515625" style="180" bestFit="1" customWidth="1"/>
    <col min="15619" max="15619" width="43.7109375" style="180" customWidth="1"/>
    <col min="15620" max="15620" width="13.5703125" style="180" customWidth="1"/>
    <col min="15621" max="15621" width="10.140625" style="180" customWidth="1"/>
    <col min="15622" max="15622" width="10" style="180" customWidth="1"/>
    <col min="15623" max="15623" width="6.140625" style="180" bestFit="1" customWidth="1"/>
    <col min="15624" max="15624" width="4.7109375" style="180" customWidth="1"/>
    <col min="15625" max="15625" width="14.85546875" style="180" bestFit="1" customWidth="1"/>
    <col min="15626" max="15626" width="12.85546875" style="180" bestFit="1" customWidth="1"/>
    <col min="15627" max="15627" width="7.7109375" style="180" customWidth="1"/>
    <col min="15628" max="15628" width="18" style="180" customWidth="1"/>
    <col min="15629" max="15629" width="8.28515625" style="180" customWidth="1"/>
    <col min="15630" max="15630" width="16" style="180" customWidth="1"/>
    <col min="15631" max="15631" width="15.140625" style="180" bestFit="1" customWidth="1"/>
    <col min="15632" max="15632" width="14.140625" style="180" bestFit="1" customWidth="1"/>
    <col min="15633" max="15872" width="11.42578125" style="180"/>
    <col min="15873" max="15873" width="7.140625" style="180" bestFit="1" customWidth="1"/>
    <col min="15874" max="15874" width="5.28515625" style="180" bestFit="1" customWidth="1"/>
    <col min="15875" max="15875" width="43.7109375" style="180" customWidth="1"/>
    <col min="15876" max="15876" width="13.5703125" style="180" customWidth="1"/>
    <col min="15877" max="15877" width="10.140625" style="180" customWidth="1"/>
    <col min="15878" max="15878" width="10" style="180" customWidth="1"/>
    <col min="15879" max="15879" width="6.140625" style="180" bestFit="1" customWidth="1"/>
    <col min="15880" max="15880" width="4.7109375" style="180" customWidth="1"/>
    <col min="15881" max="15881" width="14.85546875" style="180" bestFit="1" customWidth="1"/>
    <col min="15882" max="15882" width="12.85546875" style="180" bestFit="1" customWidth="1"/>
    <col min="15883" max="15883" width="7.7109375" style="180" customWidth="1"/>
    <col min="15884" max="15884" width="18" style="180" customWidth="1"/>
    <col min="15885" max="15885" width="8.28515625" style="180" customWidth="1"/>
    <col min="15886" max="15886" width="16" style="180" customWidth="1"/>
    <col min="15887" max="15887" width="15.140625" style="180" bestFit="1" customWidth="1"/>
    <col min="15888" max="15888" width="14.140625" style="180" bestFit="1" customWidth="1"/>
    <col min="15889" max="16128" width="11.42578125" style="180"/>
    <col min="16129" max="16129" width="7.140625" style="180" bestFit="1" customWidth="1"/>
    <col min="16130" max="16130" width="5.28515625" style="180" bestFit="1" customWidth="1"/>
    <col min="16131" max="16131" width="43.7109375" style="180" customWidth="1"/>
    <col min="16132" max="16132" width="13.5703125" style="180" customWidth="1"/>
    <col min="16133" max="16133" width="10.140625" style="180" customWidth="1"/>
    <col min="16134" max="16134" width="10" style="180" customWidth="1"/>
    <col min="16135" max="16135" width="6.140625" style="180" bestFit="1" customWidth="1"/>
    <col min="16136" max="16136" width="4.7109375" style="180" customWidth="1"/>
    <col min="16137" max="16137" width="14.85546875" style="180" bestFit="1" customWidth="1"/>
    <col min="16138" max="16138" width="12.85546875" style="180" bestFit="1" customWidth="1"/>
    <col min="16139" max="16139" width="7.7109375" style="180" customWidth="1"/>
    <col min="16140" max="16140" width="18" style="180" customWidth="1"/>
    <col min="16141" max="16141" width="8.28515625" style="180" customWidth="1"/>
    <col min="16142" max="16142" width="16" style="180" customWidth="1"/>
    <col min="16143" max="16143" width="15.140625" style="180" bestFit="1" customWidth="1"/>
    <col min="16144" max="16144" width="14.140625" style="180" bestFit="1" customWidth="1"/>
    <col min="16145" max="16384" width="11.42578125" style="180"/>
  </cols>
  <sheetData>
    <row r="1" spans="1:15" ht="7.5" customHeight="1" thickBot="1"/>
    <row r="2" spans="1:15">
      <c r="B2" s="808" t="s">
        <v>3965</v>
      </c>
      <c r="C2" s="809"/>
      <c r="D2" s="809"/>
      <c r="E2" s="809"/>
      <c r="F2" s="809"/>
      <c r="G2" s="809"/>
      <c r="H2" s="809"/>
      <c r="I2" s="810"/>
      <c r="J2" s="193"/>
      <c r="K2" s="193"/>
      <c r="L2" s="194"/>
    </row>
    <row r="3" spans="1:15">
      <c r="B3" s="849" t="s">
        <v>1</v>
      </c>
      <c r="C3" s="1169"/>
      <c r="D3" s="1169"/>
      <c r="E3" s="1169"/>
      <c r="F3" s="1169"/>
      <c r="G3" s="1169"/>
      <c r="H3" s="1169"/>
      <c r="I3" s="1170"/>
      <c r="J3" s="195"/>
      <c r="K3" s="195"/>
      <c r="L3" s="196"/>
    </row>
    <row r="4" spans="1:15">
      <c r="B4" s="849" t="s">
        <v>2</v>
      </c>
      <c r="C4" s="1169"/>
      <c r="D4" s="1169"/>
      <c r="E4" s="1169"/>
      <c r="F4" s="1169"/>
      <c r="G4" s="1169"/>
      <c r="H4" s="1169"/>
      <c r="I4" s="1170"/>
      <c r="J4" s="195"/>
      <c r="K4" s="195"/>
      <c r="L4" s="196"/>
    </row>
    <row r="5" spans="1:15" ht="13.5" thickBot="1">
      <c r="B5" s="850" t="s">
        <v>3</v>
      </c>
      <c r="C5" s="851"/>
      <c r="D5" s="851"/>
      <c r="E5" s="851"/>
      <c r="F5" s="851"/>
      <c r="G5" s="851"/>
      <c r="H5" s="851"/>
      <c r="I5" s="852"/>
      <c r="J5" s="805" t="s">
        <v>1</v>
      </c>
      <c r="K5" s="806"/>
      <c r="L5" s="807"/>
    </row>
    <row r="6" spans="1:15" ht="43.5" customHeight="1" thickBot="1">
      <c r="B6" s="800" t="s">
        <v>4</v>
      </c>
      <c r="C6" s="801"/>
      <c r="D6" s="847" t="str">
        <f>'D. ENTRADA obra'!C7</f>
        <v>"EJECUTAR A MONTO AGOTABLE POR EL SISTEMA DE PRECIOS UNITARIOS LAS OBRAS Y ACTIVIDADES PARA EL DIAGNOSTICO Y LA CONSERVACIÓN DE PUENTES VEHICULARES Y/O PEATONALES SOBRE CUERPOS DE AGUA DE LA LOCALIDAD DE KENNEDY”</v>
      </c>
      <c r="E6" s="848"/>
      <c r="F6" s="848"/>
      <c r="G6" s="848"/>
      <c r="H6" s="848"/>
      <c r="I6" s="848"/>
      <c r="J6" s="803"/>
      <c r="K6" s="803"/>
      <c r="L6" s="804"/>
    </row>
    <row r="7" spans="1:15" ht="13.5" thickBot="1">
      <c r="A7" s="180"/>
      <c r="B7" s="181"/>
      <c r="C7" s="181"/>
      <c r="D7" s="181"/>
      <c r="E7" s="181"/>
      <c r="F7" s="181"/>
      <c r="G7" s="181"/>
      <c r="H7" s="181"/>
      <c r="I7" s="181"/>
      <c r="J7" s="181"/>
      <c r="K7" s="181"/>
      <c r="L7" s="182"/>
    </row>
    <row r="8" spans="1:15" ht="13.5" thickBot="1">
      <c r="A8" s="180"/>
      <c r="B8" s="815" t="s">
        <v>4020</v>
      </c>
      <c r="C8" s="816"/>
      <c r="D8" s="816"/>
      <c r="E8" s="816"/>
      <c r="F8" s="816"/>
      <c r="G8" s="816"/>
      <c r="H8" s="816"/>
      <c r="I8" s="816"/>
      <c r="J8" s="816"/>
      <c r="K8" s="816"/>
      <c r="L8" s="817"/>
    </row>
    <row r="9" spans="1:15">
      <c r="B9" s="684" t="s">
        <v>3961</v>
      </c>
      <c r="C9" s="685"/>
      <c r="D9" s="685"/>
      <c r="E9" s="818">
        <f>PGS!L49</f>
        <v>10455796</v>
      </c>
      <c r="F9" s="819"/>
      <c r="G9" s="820"/>
      <c r="H9" s="183"/>
      <c r="I9" s="184" t="s">
        <v>12</v>
      </c>
      <c r="J9" s="821">
        <f ca="1">TODAY()</f>
        <v>44865</v>
      </c>
      <c r="K9" s="821"/>
      <c r="L9" s="822"/>
    </row>
    <row r="10" spans="1:15" ht="13.5" thickBot="1">
      <c r="B10" s="677" t="s">
        <v>3967</v>
      </c>
      <c r="C10" s="678"/>
      <c r="D10" s="678"/>
      <c r="E10" s="400">
        <v>3</v>
      </c>
      <c r="F10" s="678" t="s">
        <v>14</v>
      </c>
      <c r="G10" s="679"/>
      <c r="H10" s="185"/>
      <c r="I10" s="186" t="s">
        <v>6</v>
      </c>
      <c r="J10" s="813"/>
      <c r="K10" s="813"/>
      <c r="L10" s="814"/>
    </row>
    <row r="12" spans="1:15" s="102" customFormat="1" ht="12.75" customHeight="1">
      <c r="A12" s="123"/>
      <c r="B12" s="969" t="s">
        <v>3968</v>
      </c>
      <c r="C12" s="969"/>
      <c r="D12" s="969"/>
      <c r="E12" s="969"/>
      <c r="F12" s="969"/>
      <c r="G12" s="969"/>
      <c r="H12" s="969"/>
      <c r="I12" s="969"/>
      <c r="J12" s="969"/>
      <c r="K12" s="969"/>
      <c r="L12" s="969"/>
    </row>
    <row r="13" spans="1:15" s="124" customFormat="1" ht="11.25">
      <c r="A13" s="118"/>
      <c r="B13" s="997">
        <v>3.1</v>
      </c>
      <c r="C13" s="1009" t="s">
        <v>3872</v>
      </c>
      <c r="D13" s="1009"/>
      <c r="E13" s="1009"/>
      <c r="F13" s="1009"/>
      <c r="G13" s="1009"/>
      <c r="H13" s="1009"/>
      <c r="I13" s="1009"/>
      <c r="J13" s="1009"/>
      <c r="K13" s="1009"/>
      <c r="L13" s="1009"/>
    </row>
    <row r="14" spans="1:15" s="124" customFormat="1" ht="11.25">
      <c r="A14" s="118"/>
      <c r="B14" s="972" t="s">
        <v>60</v>
      </c>
      <c r="C14" s="1010" t="s">
        <v>61</v>
      </c>
      <c r="D14" s="1011"/>
      <c r="E14" s="1012"/>
      <c r="F14" s="1013"/>
      <c r="G14" s="1014"/>
      <c r="H14" s="1014"/>
      <c r="I14" s="485"/>
      <c r="J14" s="1010" t="s">
        <v>3873</v>
      </c>
      <c r="K14" s="718"/>
      <c r="L14" s="997" t="s">
        <v>3867</v>
      </c>
    </row>
    <row r="15" spans="1:15" s="102" customFormat="1" ht="11.25">
      <c r="A15" s="118"/>
      <c r="B15" s="978">
        <f>B13+0.001</f>
        <v>3.101</v>
      </c>
      <c r="C15" s="1116" t="s">
        <v>3874</v>
      </c>
      <c r="D15" s="1117"/>
      <c r="E15" s="1117"/>
      <c r="F15" s="1117"/>
      <c r="G15" s="1117"/>
      <c r="H15" s="1117"/>
      <c r="I15" s="492"/>
      <c r="J15" s="1017">
        <v>0.05</v>
      </c>
      <c r="K15" s="715"/>
      <c r="L15" s="1018">
        <f>ROUND($E$9*J15,0)</f>
        <v>522790</v>
      </c>
      <c r="O15" s="125"/>
    </row>
    <row r="16" spans="1:15" s="102" customFormat="1" ht="11.25">
      <c r="A16" s="118"/>
      <c r="B16" s="978">
        <f>B15+0.001</f>
        <v>3.1019999999999999</v>
      </c>
      <c r="C16" s="1116" t="s">
        <v>3875</v>
      </c>
      <c r="D16" s="1117"/>
      <c r="E16" s="1117"/>
      <c r="F16" s="1117"/>
      <c r="G16" s="1117"/>
      <c r="H16" s="1117"/>
      <c r="I16" s="492"/>
      <c r="J16" s="1017">
        <f>6.9/1000</f>
        <v>6.9000000000000008E-3</v>
      </c>
      <c r="K16" s="715"/>
      <c r="L16" s="1018">
        <f>ROUND($E$9*J16,0)</f>
        <v>72145</v>
      </c>
      <c r="O16" s="125"/>
    </row>
    <row r="17" spans="1:16" s="102" customFormat="1" ht="11.25">
      <c r="A17" s="118"/>
      <c r="B17" s="978">
        <f>B16+0.001</f>
        <v>3.1029999999999998</v>
      </c>
      <c r="C17" s="1116" t="s">
        <v>3876</v>
      </c>
      <c r="D17" s="1117"/>
      <c r="E17" s="1117"/>
      <c r="F17" s="1117"/>
      <c r="G17" s="1117"/>
      <c r="H17" s="1117"/>
      <c r="I17" s="492"/>
      <c r="J17" s="1017">
        <f>(4/1000)</f>
        <v>4.0000000000000001E-3</v>
      </c>
      <c r="K17" s="715"/>
      <c r="L17" s="1018">
        <f>ROUND($E$9*J17,0)</f>
        <v>41823</v>
      </c>
      <c r="O17" s="125"/>
    </row>
    <row r="18" spans="1:16" s="102" customFormat="1" ht="11.25" customHeight="1">
      <c r="A18" s="118"/>
      <c r="B18" s="978">
        <f>B17+0.001</f>
        <v>3.1039999999999996</v>
      </c>
      <c r="C18" s="1116" t="s">
        <v>3877</v>
      </c>
      <c r="D18" s="1117"/>
      <c r="E18" s="1117"/>
      <c r="F18" s="1117"/>
      <c r="G18" s="1117"/>
      <c r="H18" s="1117"/>
      <c r="I18" s="492"/>
      <c r="J18" s="1017">
        <v>0.02</v>
      </c>
      <c r="K18" s="715"/>
      <c r="L18" s="1018">
        <f>ROUND($E$9*J18,0)</f>
        <v>209116</v>
      </c>
      <c r="O18" s="125"/>
    </row>
    <row r="19" spans="1:16" s="102" customFormat="1" ht="11.25">
      <c r="A19" s="118"/>
      <c r="B19" s="978">
        <f>B18+0.001</f>
        <v>3.1049999999999995</v>
      </c>
      <c r="C19" s="1116" t="s">
        <v>3878</v>
      </c>
      <c r="D19" s="1117"/>
      <c r="E19" s="1117"/>
      <c r="F19" s="1117"/>
      <c r="G19" s="1117"/>
      <c r="H19" s="1117"/>
      <c r="I19" s="492"/>
      <c r="J19" s="1017">
        <v>5.0000000000000001E-3</v>
      </c>
      <c r="K19" s="715"/>
      <c r="L19" s="1018">
        <f>ROUND($E$9*J19,0)</f>
        <v>52279</v>
      </c>
      <c r="O19" s="125"/>
    </row>
    <row r="20" spans="1:16" s="102" customFormat="1" ht="11.25">
      <c r="A20" s="118"/>
      <c r="B20" s="118"/>
      <c r="C20" s="1019" t="s">
        <v>3879</v>
      </c>
      <c r="D20" s="1020"/>
      <c r="E20" s="1020"/>
      <c r="F20" s="1020"/>
      <c r="G20" s="1020"/>
      <c r="H20" s="1020"/>
      <c r="I20" s="1020"/>
      <c r="J20" s="1020"/>
      <c r="K20" s="720"/>
      <c r="L20" s="995">
        <f>SUM(L15:L19)</f>
        <v>898153</v>
      </c>
      <c r="O20" s="125"/>
    </row>
    <row r="21" spans="1:16" s="102" customFormat="1" ht="11.25">
      <c r="A21" s="118"/>
      <c r="B21" s="118"/>
      <c r="C21" s="126"/>
      <c r="D21" s="126"/>
      <c r="E21" s="126"/>
      <c r="F21" s="126"/>
      <c r="G21" s="126"/>
      <c r="H21" s="126"/>
      <c r="I21" s="126"/>
      <c r="J21" s="126"/>
      <c r="K21" s="126"/>
      <c r="L21" s="126"/>
    </row>
    <row r="22" spans="1:16" s="102" customFormat="1" ht="11.25">
      <c r="A22" s="118"/>
      <c r="B22" s="997">
        <f>B13+0.1</f>
        <v>3.2</v>
      </c>
      <c r="C22" s="1021" t="s">
        <v>3880</v>
      </c>
      <c r="D22" s="1021"/>
      <c r="E22" s="1021"/>
      <c r="F22" s="1021"/>
      <c r="G22" s="1021"/>
      <c r="H22" s="1021"/>
      <c r="I22" s="1021"/>
      <c r="J22" s="1021"/>
      <c r="K22" s="1021"/>
      <c r="L22" s="1021"/>
    </row>
    <row r="23" spans="1:16" s="101" customFormat="1" ht="22.5">
      <c r="A23" s="118"/>
      <c r="B23" s="972" t="s">
        <v>60</v>
      </c>
      <c r="C23" s="998" t="s">
        <v>61</v>
      </c>
      <c r="D23" s="998"/>
      <c r="E23" s="1022" t="s">
        <v>3881</v>
      </c>
      <c r="F23" s="728"/>
      <c r="G23" s="1010" t="s">
        <v>3882</v>
      </c>
      <c r="H23" s="718"/>
      <c r="I23" s="972" t="s">
        <v>3883</v>
      </c>
      <c r="J23" s="1010" t="s">
        <v>3884</v>
      </c>
      <c r="K23" s="718"/>
      <c r="L23" s="997" t="s">
        <v>3867</v>
      </c>
    </row>
    <row r="24" spans="1:16" s="102" customFormat="1" ht="12.75" customHeight="1">
      <c r="A24" s="118"/>
      <c r="B24" s="978">
        <f>B22+0.001</f>
        <v>3.2010000000000001</v>
      </c>
      <c r="C24" s="1023" t="s">
        <v>3885</v>
      </c>
      <c r="D24" s="1118" t="s">
        <v>3886</v>
      </c>
      <c r="E24" s="1025">
        <f>E9</f>
        <v>10455796</v>
      </c>
      <c r="F24" s="721"/>
      <c r="G24" s="1026">
        <v>0.3</v>
      </c>
      <c r="H24" s="1026"/>
      <c r="I24" s="1027">
        <v>12</v>
      </c>
      <c r="J24" s="1017">
        <v>4.0000000000000001E-3</v>
      </c>
      <c r="K24" s="715"/>
      <c r="L24" s="1018">
        <f>(((((E24*G24)*J24)/12)*I24)+2500)*1.19</f>
        <v>17905.876688</v>
      </c>
    </row>
    <row r="25" spans="1:16" s="102" customFormat="1" ht="12.75" customHeight="1">
      <c r="A25" s="118"/>
      <c r="B25" s="978">
        <f>B24+0.001</f>
        <v>3.202</v>
      </c>
      <c r="C25" s="1023" t="s">
        <v>3887</v>
      </c>
      <c r="D25" s="823"/>
      <c r="E25" s="1025">
        <f>E9</f>
        <v>10455796</v>
      </c>
      <c r="F25" s="721"/>
      <c r="G25" s="1026">
        <v>0.1</v>
      </c>
      <c r="H25" s="1026"/>
      <c r="I25" s="1027">
        <v>42</v>
      </c>
      <c r="J25" s="1017">
        <v>3.0000000000000001E-3</v>
      </c>
      <c r="K25" s="715"/>
      <c r="L25" s="1018">
        <f>(((((E25*G25)*J25)/12)*I25)+2500)*1.19</f>
        <v>16039.517102000002</v>
      </c>
      <c r="O25" s="187"/>
      <c r="P25" s="187"/>
    </row>
    <row r="26" spans="1:16" s="102" customFormat="1" ht="12">
      <c r="A26" s="118"/>
      <c r="B26" s="978">
        <f t="shared" ref="B26:B27" si="0">B25+0.001</f>
        <v>3.2029999999999998</v>
      </c>
      <c r="C26" s="1023" t="s">
        <v>3888</v>
      </c>
      <c r="D26" s="823"/>
      <c r="E26" s="1025">
        <f>E9</f>
        <v>10455796</v>
      </c>
      <c r="F26" s="721"/>
      <c r="G26" s="1026">
        <v>0.3</v>
      </c>
      <c r="H26" s="1026"/>
      <c r="I26" s="1027">
        <v>60</v>
      </c>
      <c r="J26" s="1017">
        <v>4.0000000000000001E-3</v>
      </c>
      <c r="K26" s="715"/>
      <c r="L26" s="1018">
        <f>(((((E26*G26)*J26)/12)*I26)+2500)*1.19</f>
        <v>77629.383439999991</v>
      </c>
      <c r="N26" s="120"/>
      <c r="O26" s="188"/>
      <c r="P26" s="187"/>
    </row>
    <row r="27" spans="1:16" s="102" customFormat="1" ht="30.75" customHeight="1">
      <c r="A27" s="118"/>
      <c r="B27" s="978">
        <f t="shared" si="0"/>
        <v>3.2039999999999997</v>
      </c>
      <c r="C27" s="1028" t="s">
        <v>3889</v>
      </c>
      <c r="D27" s="1119" t="s">
        <v>3890</v>
      </c>
      <c r="E27" s="1025">
        <f>200*TABLAS!J37</f>
        <v>200000000</v>
      </c>
      <c r="F27" s="721"/>
      <c r="G27" s="1026" t="s">
        <v>3891</v>
      </c>
      <c r="H27" s="1026"/>
      <c r="I27" s="1027">
        <v>4</v>
      </c>
      <c r="J27" s="1017">
        <v>4.0000000000000001E-3</v>
      </c>
      <c r="K27" s="715"/>
      <c r="L27" s="1018">
        <f>((((E27*J27)/12)*I27)+2500)*1.19</f>
        <v>320308.33333333331</v>
      </c>
      <c r="N27" s="120"/>
      <c r="O27" s="120"/>
      <c r="P27" s="189"/>
    </row>
    <row r="29" spans="1:16" s="102" customFormat="1" ht="11.25">
      <c r="A29" s="118"/>
      <c r="B29" s="118"/>
      <c r="C29" s="1019" t="s">
        <v>3892</v>
      </c>
      <c r="D29" s="1020"/>
      <c r="E29" s="1020"/>
      <c r="F29" s="1020"/>
      <c r="G29" s="1020"/>
      <c r="H29" s="1020"/>
      <c r="I29" s="1020"/>
      <c r="J29" s="1020"/>
      <c r="K29" s="720"/>
      <c r="L29" s="995">
        <f>ROUND((SUM(L24:L27)),0)</f>
        <v>431883</v>
      </c>
    </row>
    <row r="30" spans="1:16" s="102" customFormat="1" ht="11.25">
      <c r="A30" s="118"/>
      <c r="B30" s="118"/>
      <c r="C30" s="716"/>
      <c r="D30" s="716"/>
      <c r="E30" s="716"/>
      <c r="F30" s="716"/>
      <c r="G30" s="716"/>
      <c r="H30" s="716"/>
      <c r="I30" s="716"/>
      <c r="J30" s="716"/>
      <c r="K30" s="716"/>
      <c r="L30" s="716"/>
      <c r="N30" s="190"/>
    </row>
    <row r="31" spans="1:16" s="102" customFormat="1" ht="11.25">
      <c r="A31" s="118"/>
      <c r="B31" s="118"/>
      <c r="C31" s="1007" t="s">
        <v>3893</v>
      </c>
      <c r="D31" s="1008"/>
      <c r="E31" s="1008"/>
      <c r="F31" s="1008"/>
      <c r="G31" s="1008"/>
      <c r="H31" s="1008"/>
      <c r="I31" s="1008"/>
      <c r="J31" s="1008"/>
      <c r="K31" s="483"/>
      <c r="L31" s="995">
        <f>L20+L29</f>
        <v>1330036</v>
      </c>
    </row>
    <row r="32" spans="1:16" s="102" customFormat="1">
      <c r="A32" s="118"/>
      <c r="B32" s="118"/>
      <c r="C32" s="1007" t="s">
        <v>3894</v>
      </c>
      <c r="D32" s="1008"/>
      <c r="E32" s="1008"/>
      <c r="F32" s="1008"/>
      <c r="G32" s="1008"/>
      <c r="H32" s="1008"/>
      <c r="I32" s="1008"/>
      <c r="J32" s="1008"/>
      <c r="K32" s="483"/>
      <c r="L32" s="487">
        <f>L31/E9</f>
        <v>0.12720561877833117</v>
      </c>
    </row>
    <row r="33" spans="1:16" s="102" customFormat="1" ht="11.25">
      <c r="A33" s="118"/>
      <c r="B33" s="118"/>
      <c r="C33" s="716"/>
      <c r="D33" s="716"/>
      <c r="E33" s="716"/>
      <c r="F33" s="716"/>
      <c r="G33" s="716"/>
      <c r="H33" s="716"/>
      <c r="I33" s="716"/>
      <c r="J33" s="716"/>
      <c r="K33" s="716"/>
      <c r="L33" s="716"/>
    </row>
    <row r="34" spans="1:16" s="102" customFormat="1" ht="11.25">
      <c r="A34" s="118"/>
      <c r="B34" s="118"/>
      <c r="C34" s="1007" t="s">
        <v>3969</v>
      </c>
      <c r="D34" s="1008"/>
      <c r="E34" s="1008"/>
      <c r="F34" s="1008"/>
      <c r="G34" s="1008"/>
      <c r="H34" s="1008"/>
      <c r="I34" s="1008"/>
      <c r="J34" s="1008"/>
      <c r="K34" s="483"/>
      <c r="L34" s="1029">
        <f>L32</f>
        <v>0.12720561877833117</v>
      </c>
    </row>
    <row r="35" spans="1:16" s="101" customFormat="1" ht="11.25">
      <c r="A35" s="124"/>
      <c r="B35" s="124"/>
      <c r="C35" s="1007" t="s">
        <v>3896</v>
      </c>
      <c r="D35" s="1008"/>
      <c r="E35" s="1008"/>
      <c r="F35" s="1008"/>
      <c r="G35" s="1008"/>
      <c r="H35" s="1008"/>
      <c r="I35" s="1008"/>
      <c r="J35" s="1008"/>
      <c r="K35" s="483"/>
      <c r="L35" s="1029">
        <f>'AIU OBRA'!L66</f>
        <v>0.01</v>
      </c>
      <c r="O35" s="191"/>
      <c r="P35" s="134"/>
    </row>
    <row r="36" spans="1:16" s="101" customFormat="1" ht="11.25">
      <c r="A36" s="124"/>
      <c r="B36" s="124"/>
      <c r="C36" s="1007" t="s">
        <v>3897</v>
      </c>
      <c r="D36" s="1008"/>
      <c r="E36" s="1008"/>
      <c r="F36" s="1008"/>
      <c r="G36" s="1008"/>
      <c r="H36" s="1008"/>
      <c r="I36" s="1008"/>
      <c r="J36" s="1008"/>
      <c r="K36" s="483"/>
      <c r="L36" s="1029">
        <f>'AIU OBRA'!L67</f>
        <v>0.09</v>
      </c>
    </row>
    <row r="37" spans="1:16" s="102" customFormat="1" ht="11.25">
      <c r="A37" s="118"/>
      <c r="B37" s="118"/>
      <c r="C37" s="716"/>
      <c r="D37" s="716"/>
      <c r="E37" s="716"/>
      <c r="F37" s="716"/>
      <c r="G37" s="716"/>
      <c r="H37" s="716"/>
      <c r="I37" s="716"/>
      <c r="J37" s="716"/>
      <c r="K37" s="716"/>
      <c r="L37" s="716"/>
      <c r="M37" s="135"/>
    </row>
    <row r="38" spans="1:16" s="102" customFormat="1">
      <c r="A38" s="118"/>
      <c r="B38" s="118"/>
      <c r="C38" s="1007" t="s">
        <v>3898</v>
      </c>
      <c r="D38" s="1008"/>
      <c r="E38" s="1008"/>
      <c r="F38" s="1008"/>
      <c r="G38" s="1008"/>
      <c r="H38" s="1008"/>
      <c r="I38" s="1008"/>
      <c r="J38" s="1008"/>
      <c r="K38" s="488"/>
      <c r="L38" s="1030">
        <f>SUM(L34:L36)</f>
        <v>0.22720561877833118</v>
      </c>
      <c r="M38" s="192"/>
    </row>
    <row r="39" spans="1:16" s="102" customFormat="1">
      <c r="A39" s="118"/>
      <c r="B39" s="118"/>
      <c r="C39" s="313"/>
      <c r="D39" s="313"/>
      <c r="E39" s="313"/>
      <c r="F39" s="313"/>
      <c r="G39" s="313"/>
      <c r="H39" s="313"/>
      <c r="I39" s="313"/>
      <c r="J39" s="313"/>
      <c r="K39" s="630"/>
      <c r="L39" s="631"/>
      <c r="M39" s="192"/>
    </row>
    <row r="40" spans="1:16" s="102" customFormat="1">
      <c r="A40" s="118"/>
      <c r="B40" s="118"/>
      <c r="C40" s="137"/>
      <c r="D40" s="137"/>
      <c r="E40" s="137"/>
      <c r="F40" s="137"/>
      <c r="G40" s="138"/>
      <c r="H40" s="138"/>
      <c r="I40" s="138"/>
      <c r="J40" s="138"/>
      <c r="K40" s="138"/>
      <c r="L40" s="139"/>
    </row>
    <row r="41" spans="1:16" s="102" customFormat="1" ht="11.25">
      <c r="A41" s="118"/>
      <c r="B41" s="118"/>
      <c r="C41" s="1031"/>
      <c r="D41" s="724"/>
      <c r="E41" s="724"/>
      <c r="F41" s="724"/>
      <c r="G41" s="724"/>
      <c r="H41" s="724"/>
      <c r="I41" s="724"/>
      <c r="J41" s="724"/>
      <c r="K41" s="724"/>
      <c r="L41" s="725"/>
    </row>
    <row r="42" spans="1:16" s="102" customFormat="1" ht="11.25">
      <c r="A42" s="118"/>
      <c r="B42" s="118"/>
      <c r="C42" s="141" t="s">
        <v>3899</v>
      </c>
      <c r="D42" s="726" t="s">
        <v>3900</v>
      </c>
      <c r="E42" s="726"/>
      <c r="F42" s="726"/>
      <c r="G42" s="726"/>
      <c r="H42" s="726"/>
      <c r="I42" s="726"/>
      <c r="J42" s="726"/>
      <c r="K42" s="726"/>
      <c r="L42" s="727"/>
    </row>
    <row r="43" spans="1:16" s="102" customFormat="1" ht="11.25">
      <c r="A43" s="118"/>
      <c r="B43" s="118"/>
      <c r="C43" s="142"/>
      <c r="D43" s="722"/>
      <c r="E43" s="722"/>
      <c r="F43" s="722"/>
      <c r="G43" s="722"/>
      <c r="H43" s="722"/>
      <c r="I43" s="722"/>
      <c r="J43" s="722"/>
      <c r="K43" s="722"/>
      <c r="L43" s="723"/>
    </row>
  </sheetData>
  <mergeCells count="50">
    <mergeCell ref="B6:C6"/>
    <mergeCell ref="D6:L6"/>
    <mergeCell ref="B2:I2"/>
    <mergeCell ref="B3:I3"/>
    <mergeCell ref="B4:I4"/>
    <mergeCell ref="B5:I5"/>
    <mergeCell ref="J5:L5"/>
    <mergeCell ref="B8:L8"/>
    <mergeCell ref="B9:D9"/>
    <mergeCell ref="E9:G9"/>
    <mergeCell ref="J9:L9"/>
    <mergeCell ref="B10:D10"/>
    <mergeCell ref="F10:G10"/>
    <mergeCell ref="J10:L10"/>
    <mergeCell ref="C22:L22"/>
    <mergeCell ref="B12:L12"/>
    <mergeCell ref="C13:L13"/>
    <mergeCell ref="C14:D14"/>
    <mergeCell ref="G14:H14"/>
    <mergeCell ref="J14:K14"/>
    <mergeCell ref="J15:K15"/>
    <mergeCell ref="J16:K16"/>
    <mergeCell ref="J17:K17"/>
    <mergeCell ref="J18:K18"/>
    <mergeCell ref="J19:K19"/>
    <mergeCell ref="C20:K20"/>
    <mergeCell ref="C23:D23"/>
    <mergeCell ref="E23:F23"/>
    <mergeCell ref="G23:H23"/>
    <mergeCell ref="J23:K23"/>
    <mergeCell ref="D24:D26"/>
    <mergeCell ref="E24:F24"/>
    <mergeCell ref="G24:H24"/>
    <mergeCell ref="J24:K24"/>
    <mergeCell ref="E25:F25"/>
    <mergeCell ref="G25:H25"/>
    <mergeCell ref="J25:K25"/>
    <mergeCell ref="E26:F26"/>
    <mergeCell ref="G26:H26"/>
    <mergeCell ref="J26:K26"/>
    <mergeCell ref="C37:L37"/>
    <mergeCell ref="D41:L41"/>
    <mergeCell ref="D42:L42"/>
    <mergeCell ref="D43:L43"/>
    <mergeCell ref="E27:F27"/>
    <mergeCell ref="G27:H27"/>
    <mergeCell ref="J27:K27"/>
    <mergeCell ref="C29:K29"/>
    <mergeCell ref="C30:L30"/>
    <mergeCell ref="C33:L33"/>
  </mergeCells>
  <pageMargins left="0.7" right="0.7" top="0.75" bottom="0.75" header="0.3" footer="0.3"/>
  <pageSetup scale="83"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4"/>
  <dimension ref="B1:T40"/>
  <sheetViews>
    <sheetView showGridLines="0" view="pageBreakPreview" zoomScale="69" zoomScaleNormal="70" zoomScaleSheetLayoutView="100" workbookViewId="0">
      <selection activeCell="E43" sqref="E43"/>
    </sheetView>
  </sheetViews>
  <sheetFormatPr defaultColWidth="11.42578125" defaultRowHeight="14.25"/>
  <cols>
    <col min="1" max="1" width="1.5703125" style="200" customWidth="1"/>
    <col min="2" max="2" width="8.7109375" style="244" customWidth="1"/>
    <col min="3" max="3" width="6.140625" style="200" customWidth="1"/>
    <col min="4" max="4" width="58.42578125" style="200" customWidth="1"/>
    <col min="5" max="5" width="8.28515625" style="200" bestFit="1" customWidth="1"/>
    <col min="6" max="6" width="6.140625" style="200" customWidth="1"/>
    <col min="7" max="7" width="6.7109375" style="200" customWidth="1"/>
    <col min="8" max="8" width="12.5703125" style="200" customWidth="1"/>
    <col min="9" max="9" width="9.5703125" style="200" customWidth="1"/>
    <col min="10" max="10" width="11.5703125" style="200" bestFit="1" customWidth="1"/>
    <col min="11" max="14" width="11.5703125" style="200" customWidth="1"/>
    <col min="15" max="15" width="9" style="200" customWidth="1"/>
    <col min="16" max="16" width="23.7109375" style="200" customWidth="1"/>
    <col min="17" max="17" width="3.5703125" style="200" customWidth="1"/>
    <col min="18" max="249" width="11.42578125" style="200"/>
    <col min="250" max="250" width="1.5703125" style="200" customWidth="1"/>
    <col min="251" max="251" width="6.28515625" style="200" bestFit="1" customWidth="1"/>
    <col min="252" max="252" width="6.140625" style="200" customWidth="1"/>
    <col min="253" max="253" width="58.42578125" style="200" customWidth="1"/>
    <col min="254" max="254" width="8.28515625" style="200" bestFit="1" customWidth="1"/>
    <col min="255" max="255" width="6.140625" style="200" customWidth="1"/>
    <col min="256" max="256" width="6.7109375" style="200" customWidth="1"/>
    <col min="257" max="257" width="12.5703125" style="200" customWidth="1"/>
    <col min="258" max="258" width="9.5703125" style="200" customWidth="1"/>
    <col min="259" max="270" width="5.7109375" style="200" customWidth="1"/>
    <col min="271" max="271" width="9" style="200" customWidth="1"/>
    <col min="272" max="272" width="21.42578125" style="200" customWidth="1"/>
    <col min="273" max="505" width="11.42578125" style="200"/>
    <col min="506" max="506" width="1.5703125" style="200" customWidth="1"/>
    <col min="507" max="507" width="6.28515625" style="200" bestFit="1" customWidth="1"/>
    <col min="508" max="508" width="6.140625" style="200" customWidth="1"/>
    <col min="509" max="509" width="58.42578125" style="200" customWidth="1"/>
    <col min="510" max="510" width="8.28515625" style="200" bestFit="1" customWidth="1"/>
    <col min="511" max="511" width="6.140625" style="200" customWidth="1"/>
    <col min="512" max="512" width="6.7109375" style="200" customWidth="1"/>
    <col min="513" max="513" width="12.5703125" style="200" customWidth="1"/>
    <col min="514" max="514" width="9.5703125" style="200" customWidth="1"/>
    <col min="515" max="526" width="5.7109375" style="200" customWidth="1"/>
    <col min="527" max="527" width="9" style="200" customWidth="1"/>
    <col min="528" max="528" width="21.42578125" style="200" customWidth="1"/>
    <col min="529" max="761" width="11.42578125" style="200"/>
    <col min="762" max="762" width="1.5703125" style="200" customWidth="1"/>
    <col min="763" max="763" width="6.28515625" style="200" bestFit="1" customWidth="1"/>
    <col min="764" max="764" width="6.140625" style="200" customWidth="1"/>
    <col min="765" max="765" width="58.42578125" style="200" customWidth="1"/>
    <col min="766" max="766" width="8.28515625" style="200" bestFit="1" customWidth="1"/>
    <col min="767" max="767" width="6.140625" style="200" customWidth="1"/>
    <col min="768" max="768" width="6.7109375" style="200" customWidth="1"/>
    <col min="769" max="769" width="12.5703125" style="200" customWidth="1"/>
    <col min="770" max="770" width="9.5703125" style="200" customWidth="1"/>
    <col min="771" max="782" width="5.7109375" style="200" customWidth="1"/>
    <col min="783" max="783" width="9" style="200" customWidth="1"/>
    <col min="784" max="784" width="21.42578125" style="200" customWidth="1"/>
    <col min="785" max="1017" width="11.42578125" style="200"/>
    <col min="1018" max="1018" width="1.5703125" style="200" customWidth="1"/>
    <col min="1019" max="1019" width="6.28515625" style="200" bestFit="1" customWidth="1"/>
    <col min="1020" max="1020" width="6.140625" style="200" customWidth="1"/>
    <col min="1021" max="1021" width="58.42578125" style="200" customWidth="1"/>
    <col min="1022" max="1022" width="8.28515625" style="200" bestFit="1" customWidth="1"/>
    <col min="1023" max="1023" width="6.140625" style="200" customWidth="1"/>
    <col min="1024" max="1024" width="6.7109375" style="200" customWidth="1"/>
    <col min="1025" max="1025" width="12.5703125" style="200" customWidth="1"/>
    <col min="1026" max="1026" width="9.5703125" style="200" customWidth="1"/>
    <col min="1027" max="1038" width="5.7109375" style="200" customWidth="1"/>
    <col min="1039" max="1039" width="9" style="200" customWidth="1"/>
    <col min="1040" max="1040" width="21.42578125" style="200" customWidth="1"/>
    <col min="1041" max="1273" width="11.42578125" style="200"/>
    <col min="1274" max="1274" width="1.5703125" style="200" customWidth="1"/>
    <col min="1275" max="1275" width="6.28515625" style="200" bestFit="1" customWidth="1"/>
    <col min="1276" max="1276" width="6.140625" style="200" customWidth="1"/>
    <col min="1277" max="1277" width="58.42578125" style="200" customWidth="1"/>
    <col min="1278" max="1278" width="8.28515625" style="200" bestFit="1" customWidth="1"/>
    <col min="1279" max="1279" width="6.140625" style="200" customWidth="1"/>
    <col min="1280" max="1280" width="6.7109375" style="200" customWidth="1"/>
    <col min="1281" max="1281" width="12.5703125" style="200" customWidth="1"/>
    <col min="1282" max="1282" width="9.5703125" style="200" customWidth="1"/>
    <col min="1283" max="1294" width="5.7109375" style="200" customWidth="1"/>
    <col min="1295" max="1295" width="9" style="200" customWidth="1"/>
    <col min="1296" max="1296" width="21.42578125" style="200" customWidth="1"/>
    <col min="1297" max="1529" width="11.42578125" style="200"/>
    <col min="1530" max="1530" width="1.5703125" style="200" customWidth="1"/>
    <col min="1531" max="1531" width="6.28515625" style="200" bestFit="1" customWidth="1"/>
    <col min="1532" max="1532" width="6.140625" style="200" customWidth="1"/>
    <col min="1533" max="1533" width="58.42578125" style="200" customWidth="1"/>
    <col min="1534" max="1534" width="8.28515625" style="200" bestFit="1" customWidth="1"/>
    <col min="1535" max="1535" width="6.140625" style="200" customWidth="1"/>
    <col min="1536" max="1536" width="6.7109375" style="200" customWidth="1"/>
    <col min="1537" max="1537" width="12.5703125" style="200" customWidth="1"/>
    <col min="1538" max="1538" width="9.5703125" style="200" customWidth="1"/>
    <col min="1539" max="1550" width="5.7109375" style="200" customWidth="1"/>
    <col min="1551" max="1551" width="9" style="200" customWidth="1"/>
    <col min="1552" max="1552" width="21.42578125" style="200" customWidth="1"/>
    <col min="1553" max="1785" width="11.42578125" style="200"/>
    <col min="1786" max="1786" width="1.5703125" style="200" customWidth="1"/>
    <col min="1787" max="1787" width="6.28515625" style="200" bestFit="1" customWidth="1"/>
    <col min="1788" max="1788" width="6.140625" style="200" customWidth="1"/>
    <col min="1789" max="1789" width="58.42578125" style="200" customWidth="1"/>
    <col min="1790" max="1790" width="8.28515625" style="200" bestFit="1" customWidth="1"/>
    <col min="1791" max="1791" width="6.140625" style="200" customWidth="1"/>
    <col min="1792" max="1792" width="6.7109375" style="200" customWidth="1"/>
    <col min="1793" max="1793" width="12.5703125" style="200" customWidth="1"/>
    <col min="1794" max="1794" width="9.5703125" style="200" customWidth="1"/>
    <col min="1795" max="1806" width="5.7109375" style="200" customWidth="1"/>
    <col min="1807" max="1807" width="9" style="200" customWidth="1"/>
    <col min="1808" max="1808" width="21.42578125" style="200" customWidth="1"/>
    <col min="1809" max="2041" width="11.42578125" style="200"/>
    <col min="2042" max="2042" width="1.5703125" style="200" customWidth="1"/>
    <col min="2043" max="2043" width="6.28515625" style="200" bestFit="1" customWidth="1"/>
    <col min="2044" max="2044" width="6.140625" style="200" customWidth="1"/>
    <col min="2045" max="2045" width="58.42578125" style="200" customWidth="1"/>
    <col min="2046" max="2046" width="8.28515625" style="200" bestFit="1" customWidth="1"/>
    <col min="2047" max="2047" width="6.140625" style="200" customWidth="1"/>
    <col min="2048" max="2048" width="6.7109375" style="200" customWidth="1"/>
    <col min="2049" max="2049" width="12.5703125" style="200" customWidth="1"/>
    <col min="2050" max="2050" width="9.5703125" style="200" customWidth="1"/>
    <col min="2051" max="2062" width="5.7109375" style="200" customWidth="1"/>
    <col min="2063" max="2063" width="9" style="200" customWidth="1"/>
    <col min="2064" max="2064" width="21.42578125" style="200" customWidth="1"/>
    <col min="2065" max="2297" width="11.42578125" style="200"/>
    <col min="2298" max="2298" width="1.5703125" style="200" customWidth="1"/>
    <col min="2299" max="2299" width="6.28515625" style="200" bestFit="1" customWidth="1"/>
    <col min="2300" max="2300" width="6.140625" style="200" customWidth="1"/>
    <col min="2301" max="2301" width="58.42578125" style="200" customWidth="1"/>
    <col min="2302" max="2302" width="8.28515625" style="200" bestFit="1" customWidth="1"/>
    <col min="2303" max="2303" width="6.140625" style="200" customWidth="1"/>
    <col min="2304" max="2304" width="6.7109375" style="200" customWidth="1"/>
    <col min="2305" max="2305" width="12.5703125" style="200" customWidth="1"/>
    <col min="2306" max="2306" width="9.5703125" style="200" customWidth="1"/>
    <col min="2307" max="2318" width="5.7109375" style="200" customWidth="1"/>
    <col min="2319" max="2319" width="9" style="200" customWidth="1"/>
    <col min="2320" max="2320" width="21.42578125" style="200" customWidth="1"/>
    <col min="2321" max="2553" width="11.42578125" style="200"/>
    <col min="2554" max="2554" width="1.5703125" style="200" customWidth="1"/>
    <col min="2555" max="2555" width="6.28515625" style="200" bestFit="1" customWidth="1"/>
    <col min="2556" max="2556" width="6.140625" style="200" customWidth="1"/>
    <col min="2557" max="2557" width="58.42578125" style="200" customWidth="1"/>
    <col min="2558" max="2558" width="8.28515625" style="200" bestFit="1" customWidth="1"/>
    <col min="2559" max="2559" width="6.140625" style="200" customWidth="1"/>
    <col min="2560" max="2560" width="6.7109375" style="200" customWidth="1"/>
    <col min="2561" max="2561" width="12.5703125" style="200" customWidth="1"/>
    <col min="2562" max="2562" width="9.5703125" style="200" customWidth="1"/>
    <col min="2563" max="2574" width="5.7109375" style="200" customWidth="1"/>
    <col min="2575" max="2575" width="9" style="200" customWidth="1"/>
    <col min="2576" max="2576" width="21.42578125" style="200" customWidth="1"/>
    <col min="2577" max="2809" width="11.42578125" style="200"/>
    <col min="2810" max="2810" width="1.5703125" style="200" customWidth="1"/>
    <col min="2811" max="2811" width="6.28515625" style="200" bestFit="1" customWidth="1"/>
    <col min="2812" max="2812" width="6.140625" style="200" customWidth="1"/>
    <col min="2813" max="2813" width="58.42578125" style="200" customWidth="1"/>
    <col min="2814" max="2814" width="8.28515625" style="200" bestFit="1" customWidth="1"/>
    <col min="2815" max="2815" width="6.140625" style="200" customWidth="1"/>
    <col min="2816" max="2816" width="6.7109375" style="200" customWidth="1"/>
    <col min="2817" max="2817" width="12.5703125" style="200" customWidth="1"/>
    <col min="2818" max="2818" width="9.5703125" style="200" customWidth="1"/>
    <col min="2819" max="2830" width="5.7109375" style="200" customWidth="1"/>
    <col min="2831" max="2831" width="9" style="200" customWidth="1"/>
    <col min="2832" max="2832" width="21.42578125" style="200" customWidth="1"/>
    <col min="2833" max="3065" width="11.42578125" style="200"/>
    <col min="3066" max="3066" width="1.5703125" style="200" customWidth="1"/>
    <col min="3067" max="3067" width="6.28515625" style="200" bestFit="1" customWidth="1"/>
    <col min="3068" max="3068" width="6.140625" style="200" customWidth="1"/>
    <col min="3069" max="3069" width="58.42578125" style="200" customWidth="1"/>
    <col min="3070" max="3070" width="8.28515625" style="200" bestFit="1" customWidth="1"/>
    <col min="3071" max="3071" width="6.140625" style="200" customWidth="1"/>
    <col min="3072" max="3072" width="6.7109375" style="200" customWidth="1"/>
    <col min="3073" max="3073" width="12.5703125" style="200" customWidth="1"/>
    <col min="3074" max="3074" width="9.5703125" style="200" customWidth="1"/>
    <col min="3075" max="3086" width="5.7109375" style="200" customWidth="1"/>
    <col min="3087" max="3087" width="9" style="200" customWidth="1"/>
    <col min="3088" max="3088" width="21.42578125" style="200" customWidth="1"/>
    <col min="3089" max="3321" width="11.42578125" style="200"/>
    <col min="3322" max="3322" width="1.5703125" style="200" customWidth="1"/>
    <col min="3323" max="3323" width="6.28515625" style="200" bestFit="1" customWidth="1"/>
    <col min="3324" max="3324" width="6.140625" style="200" customWidth="1"/>
    <col min="3325" max="3325" width="58.42578125" style="200" customWidth="1"/>
    <col min="3326" max="3326" width="8.28515625" style="200" bestFit="1" customWidth="1"/>
    <col min="3327" max="3327" width="6.140625" style="200" customWidth="1"/>
    <col min="3328" max="3328" width="6.7109375" style="200" customWidth="1"/>
    <col min="3329" max="3329" width="12.5703125" style="200" customWidth="1"/>
    <col min="3330" max="3330" width="9.5703125" style="200" customWidth="1"/>
    <col min="3331" max="3342" width="5.7109375" style="200" customWidth="1"/>
    <col min="3343" max="3343" width="9" style="200" customWidth="1"/>
    <col min="3344" max="3344" width="21.42578125" style="200" customWidth="1"/>
    <col min="3345" max="3577" width="11.42578125" style="200"/>
    <col min="3578" max="3578" width="1.5703125" style="200" customWidth="1"/>
    <col min="3579" max="3579" width="6.28515625" style="200" bestFit="1" customWidth="1"/>
    <col min="3580" max="3580" width="6.140625" style="200" customWidth="1"/>
    <col min="3581" max="3581" width="58.42578125" style="200" customWidth="1"/>
    <col min="3582" max="3582" width="8.28515625" style="200" bestFit="1" customWidth="1"/>
    <col min="3583" max="3583" width="6.140625" style="200" customWidth="1"/>
    <col min="3584" max="3584" width="6.7109375" style="200" customWidth="1"/>
    <col min="3585" max="3585" width="12.5703125" style="200" customWidth="1"/>
    <col min="3586" max="3586" width="9.5703125" style="200" customWidth="1"/>
    <col min="3587" max="3598" width="5.7109375" style="200" customWidth="1"/>
    <col min="3599" max="3599" width="9" style="200" customWidth="1"/>
    <col min="3600" max="3600" width="21.42578125" style="200" customWidth="1"/>
    <col min="3601" max="3833" width="11.42578125" style="200"/>
    <col min="3834" max="3834" width="1.5703125" style="200" customWidth="1"/>
    <col min="3835" max="3835" width="6.28515625" style="200" bestFit="1" customWidth="1"/>
    <col min="3836" max="3836" width="6.140625" style="200" customWidth="1"/>
    <col min="3837" max="3837" width="58.42578125" style="200" customWidth="1"/>
    <col min="3838" max="3838" width="8.28515625" style="200" bestFit="1" customWidth="1"/>
    <col min="3839" max="3839" width="6.140625" style="200" customWidth="1"/>
    <col min="3840" max="3840" width="6.7109375" style="200" customWidth="1"/>
    <col min="3841" max="3841" width="12.5703125" style="200" customWidth="1"/>
    <col min="3842" max="3842" width="9.5703125" style="200" customWidth="1"/>
    <col min="3843" max="3854" width="5.7109375" style="200" customWidth="1"/>
    <col min="3855" max="3855" width="9" style="200" customWidth="1"/>
    <col min="3856" max="3856" width="21.42578125" style="200" customWidth="1"/>
    <col min="3857" max="4089" width="11.42578125" style="200"/>
    <col min="4090" max="4090" width="1.5703125" style="200" customWidth="1"/>
    <col min="4091" max="4091" width="6.28515625" style="200" bestFit="1" customWidth="1"/>
    <col min="4092" max="4092" width="6.140625" style="200" customWidth="1"/>
    <col min="4093" max="4093" width="58.42578125" style="200" customWidth="1"/>
    <col min="4094" max="4094" width="8.28515625" style="200" bestFit="1" customWidth="1"/>
    <col min="4095" max="4095" width="6.140625" style="200" customWidth="1"/>
    <col min="4096" max="4096" width="6.7109375" style="200" customWidth="1"/>
    <col min="4097" max="4097" width="12.5703125" style="200" customWidth="1"/>
    <col min="4098" max="4098" width="9.5703125" style="200" customWidth="1"/>
    <col min="4099" max="4110" width="5.7109375" style="200" customWidth="1"/>
    <col min="4111" max="4111" width="9" style="200" customWidth="1"/>
    <col min="4112" max="4112" width="21.42578125" style="200" customWidth="1"/>
    <col min="4113" max="4345" width="11.42578125" style="200"/>
    <col min="4346" max="4346" width="1.5703125" style="200" customWidth="1"/>
    <col min="4347" max="4347" width="6.28515625" style="200" bestFit="1" customWidth="1"/>
    <col min="4348" max="4348" width="6.140625" style="200" customWidth="1"/>
    <col min="4349" max="4349" width="58.42578125" style="200" customWidth="1"/>
    <col min="4350" max="4350" width="8.28515625" style="200" bestFit="1" customWidth="1"/>
    <col min="4351" max="4351" width="6.140625" style="200" customWidth="1"/>
    <col min="4352" max="4352" width="6.7109375" style="200" customWidth="1"/>
    <col min="4353" max="4353" width="12.5703125" style="200" customWidth="1"/>
    <col min="4354" max="4354" width="9.5703125" style="200" customWidth="1"/>
    <col min="4355" max="4366" width="5.7109375" style="200" customWidth="1"/>
    <col min="4367" max="4367" width="9" style="200" customWidth="1"/>
    <col min="4368" max="4368" width="21.42578125" style="200" customWidth="1"/>
    <col min="4369" max="4601" width="11.42578125" style="200"/>
    <col min="4602" max="4602" width="1.5703125" style="200" customWidth="1"/>
    <col min="4603" max="4603" width="6.28515625" style="200" bestFit="1" customWidth="1"/>
    <col min="4604" max="4604" width="6.140625" style="200" customWidth="1"/>
    <col min="4605" max="4605" width="58.42578125" style="200" customWidth="1"/>
    <col min="4606" max="4606" width="8.28515625" style="200" bestFit="1" customWidth="1"/>
    <col min="4607" max="4607" width="6.140625" style="200" customWidth="1"/>
    <col min="4608" max="4608" width="6.7109375" style="200" customWidth="1"/>
    <col min="4609" max="4609" width="12.5703125" style="200" customWidth="1"/>
    <col min="4610" max="4610" width="9.5703125" style="200" customWidth="1"/>
    <col min="4611" max="4622" width="5.7109375" style="200" customWidth="1"/>
    <col min="4623" max="4623" width="9" style="200" customWidth="1"/>
    <col min="4624" max="4624" width="21.42578125" style="200" customWidth="1"/>
    <col min="4625" max="4857" width="11.42578125" style="200"/>
    <col min="4858" max="4858" width="1.5703125" style="200" customWidth="1"/>
    <col min="4859" max="4859" width="6.28515625" style="200" bestFit="1" customWidth="1"/>
    <col min="4860" max="4860" width="6.140625" style="200" customWidth="1"/>
    <col min="4861" max="4861" width="58.42578125" style="200" customWidth="1"/>
    <col min="4862" max="4862" width="8.28515625" style="200" bestFit="1" customWidth="1"/>
    <col min="4863" max="4863" width="6.140625" style="200" customWidth="1"/>
    <col min="4864" max="4864" width="6.7109375" style="200" customWidth="1"/>
    <col min="4865" max="4865" width="12.5703125" style="200" customWidth="1"/>
    <col min="4866" max="4866" width="9.5703125" style="200" customWidth="1"/>
    <col min="4867" max="4878" width="5.7109375" style="200" customWidth="1"/>
    <col min="4879" max="4879" width="9" style="200" customWidth="1"/>
    <col min="4880" max="4880" width="21.42578125" style="200" customWidth="1"/>
    <col min="4881" max="5113" width="11.42578125" style="200"/>
    <col min="5114" max="5114" width="1.5703125" style="200" customWidth="1"/>
    <col min="5115" max="5115" width="6.28515625" style="200" bestFit="1" customWidth="1"/>
    <col min="5116" max="5116" width="6.140625" style="200" customWidth="1"/>
    <col min="5117" max="5117" width="58.42578125" style="200" customWidth="1"/>
    <col min="5118" max="5118" width="8.28515625" style="200" bestFit="1" customWidth="1"/>
    <col min="5119" max="5119" width="6.140625" style="200" customWidth="1"/>
    <col min="5120" max="5120" width="6.7109375" style="200" customWidth="1"/>
    <col min="5121" max="5121" width="12.5703125" style="200" customWidth="1"/>
    <col min="5122" max="5122" width="9.5703125" style="200" customWidth="1"/>
    <col min="5123" max="5134" width="5.7109375" style="200" customWidth="1"/>
    <col min="5135" max="5135" width="9" style="200" customWidth="1"/>
    <col min="5136" max="5136" width="21.42578125" style="200" customWidth="1"/>
    <col min="5137" max="5369" width="11.42578125" style="200"/>
    <col min="5370" max="5370" width="1.5703125" style="200" customWidth="1"/>
    <col min="5371" max="5371" width="6.28515625" style="200" bestFit="1" customWidth="1"/>
    <col min="5372" max="5372" width="6.140625" style="200" customWidth="1"/>
    <col min="5373" max="5373" width="58.42578125" style="200" customWidth="1"/>
    <col min="5374" max="5374" width="8.28515625" style="200" bestFit="1" customWidth="1"/>
    <col min="5375" max="5375" width="6.140625" style="200" customWidth="1"/>
    <col min="5376" max="5376" width="6.7109375" style="200" customWidth="1"/>
    <col min="5377" max="5377" width="12.5703125" style="200" customWidth="1"/>
    <col min="5378" max="5378" width="9.5703125" style="200" customWidth="1"/>
    <col min="5379" max="5390" width="5.7109375" style="200" customWidth="1"/>
    <col min="5391" max="5391" width="9" style="200" customWidth="1"/>
    <col min="5392" max="5392" width="21.42578125" style="200" customWidth="1"/>
    <col min="5393" max="5625" width="11.42578125" style="200"/>
    <col min="5626" max="5626" width="1.5703125" style="200" customWidth="1"/>
    <col min="5627" max="5627" width="6.28515625" style="200" bestFit="1" customWidth="1"/>
    <col min="5628" max="5628" width="6.140625" style="200" customWidth="1"/>
    <col min="5629" max="5629" width="58.42578125" style="200" customWidth="1"/>
    <col min="5630" max="5630" width="8.28515625" style="200" bestFit="1" customWidth="1"/>
    <col min="5631" max="5631" width="6.140625" style="200" customWidth="1"/>
    <col min="5632" max="5632" width="6.7109375" style="200" customWidth="1"/>
    <col min="5633" max="5633" width="12.5703125" style="200" customWidth="1"/>
    <col min="5634" max="5634" width="9.5703125" style="200" customWidth="1"/>
    <col min="5635" max="5646" width="5.7109375" style="200" customWidth="1"/>
    <col min="5647" max="5647" width="9" style="200" customWidth="1"/>
    <col min="5648" max="5648" width="21.42578125" style="200" customWidth="1"/>
    <col min="5649" max="5881" width="11.42578125" style="200"/>
    <col min="5882" max="5882" width="1.5703125" style="200" customWidth="1"/>
    <col min="5883" max="5883" width="6.28515625" style="200" bestFit="1" customWidth="1"/>
    <col min="5884" max="5884" width="6.140625" style="200" customWidth="1"/>
    <col min="5885" max="5885" width="58.42578125" style="200" customWidth="1"/>
    <col min="5886" max="5886" width="8.28515625" style="200" bestFit="1" customWidth="1"/>
    <col min="5887" max="5887" width="6.140625" style="200" customWidth="1"/>
    <col min="5888" max="5888" width="6.7109375" style="200" customWidth="1"/>
    <col min="5889" max="5889" width="12.5703125" style="200" customWidth="1"/>
    <col min="5890" max="5890" width="9.5703125" style="200" customWidth="1"/>
    <col min="5891" max="5902" width="5.7109375" style="200" customWidth="1"/>
    <col min="5903" max="5903" width="9" style="200" customWidth="1"/>
    <col min="5904" max="5904" width="21.42578125" style="200" customWidth="1"/>
    <col min="5905" max="6137" width="11.42578125" style="200"/>
    <col min="6138" max="6138" width="1.5703125" style="200" customWidth="1"/>
    <col min="6139" max="6139" width="6.28515625" style="200" bestFit="1" customWidth="1"/>
    <col min="6140" max="6140" width="6.140625" style="200" customWidth="1"/>
    <col min="6141" max="6141" width="58.42578125" style="200" customWidth="1"/>
    <col min="6142" max="6142" width="8.28515625" style="200" bestFit="1" customWidth="1"/>
    <col min="6143" max="6143" width="6.140625" style="200" customWidth="1"/>
    <col min="6144" max="6144" width="6.7109375" style="200" customWidth="1"/>
    <col min="6145" max="6145" width="12.5703125" style="200" customWidth="1"/>
    <col min="6146" max="6146" width="9.5703125" style="200" customWidth="1"/>
    <col min="6147" max="6158" width="5.7109375" style="200" customWidth="1"/>
    <col min="6159" max="6159" width="9" style="200" customWidth="1"/>
    <col min="6160" max="6160" width="21.42578125" style="200" customWidth="1"/>
    <col min="6161" max="6393" width="11.42578125" style="200"/>
    <col min="6394" max="6394" width="1.5703125" style="200" customWidth="1"/>
    <col min="6395" max="6395" width="6.28515625" style="200" bestFit="1" customWidth="1"/>
    <col min="6396" max="6396" width="6.140625" style="200" customWidth="1"/>
    <col min="6397" max="6397" width="58.42578125" style="200" customWidth="1"/>
    <col min="6398" max="6398" width="8.28515625" style="200" bestFit="1" customWidth="1"/>
    <col min="6399" max="6399" width="6.140625" style="200" customWidth="1"/>
    <col min="6400" max="6400" width="6.7109375" style="200" customWidth="1"/>
    <col min="6401" max="6401" width="12.5703125" style="200" customWidth="1"/>
    <col min="6402" max="6402" width="9.5703125" style="200" customWidth="1"/>
    <col min="6403" max="6414" width="5.7109375" style="200" customWidth="1"/>
    <col min="6415" max="6415" width="9" style="200" customWidth="1"/>
    <col min="6416" max="6416" width="21.42578125" style="200" customWidth="1"/>
    <col min="6417" max="6649" width="11.42578125" style="200"/>
    <col min="6650" max="6650" width="1.5703125" style="200" customWidth="1"/>
    <col min="6651" max="6651" width="6.28515625" style="200" bestFit="1" customWidth="1"/>
    <col min="6652" max="6652" width="6.140625" style="200" customWidth="1"/>
    <col min="6653" max="6653" width="58.42578125" style="200" customWidth="1"/>
    <col min="6654" max="6654" width="8.28515625" style="200" bestFit="1" customWidth="1"/>
    <col min="6655" max="6655" width="6.140625" style="200" customWidth="1"/>
    <col min="6656" max="6656" width="6.7109375" style="200" customWidth="1"/>
    <col min="6657" max="6657" width="12.5703125" style="200" customWidth="1"/>
    <col min="6658" max="6658" width="9.5703125" style="200" customWidth="1"/>
    <col min="6659" max="6670" width="5.7109375" style="200" customWidth="1"/>
    <col min="6671" max="6671" width="9" style="200" customWidth="1"/>
    <col min="6672" max="6672" width="21.42578125" style="200" customWidth="1"/>
    <col min="6673" max="6905" width="11.42578125" style="200"/>
    <col min="6906" max="6906" width="1.5703125" style="200" customWidth="1"/>
    <col min="6907" max="6907" width="6.28515625" style="200" bestFit="1" customWidth="1"/>
    <col min="6908" max="6908" width="6.140625" style="200" customWidth="1"/>
    <col min="6909" max="6909" width="58.42578125" style="200" customWidth="1"/>
    <col min="6910" max="6910" width="8.28515625" style="200" bestFit="1" customWidth="1"/>
    <col min="6911" max="6911" width="6.140625" style="200" customWidth="1"/>
    <col min="6912" max="6912" width="6.7109375" style="200" customWidth="1"/>
    <col min="6913" max="6913" width="12.5703125" style="200" customWidth="1"/>
    <col min="6914" max="6914" width="9.5703125" style="200" customWidth="1"/>
    <col min="6915" max="6926" width="5.7109375" style="200" customWidth="1"/>
    <col min="6927" max="6927" width="9" style="200" customWidth="1"/>
    <col min="6928" max="6928" width="21.42578125" style="200" customWidth="1"/>
    <col min="6929" max="7161" width="11.42578125" style="200"/>
    <col min="7162" max="7162" width="1.5703125" style="200" customWidth="1"/>
    <col min="7163" max="7163" width="6.28515625" style="200" bestFit="1" customWidth="1"/>
    <col min="7164" max="7164" width="6.140625" style="200" customWidth="1"/>
    <col min="7165" max="7165" width="58.42578125" style="200" customWidth="1"/>
    <col min="7166" max="7166" width="8.28515625" style="200" bestFit="1" customWidth="1"/>
    <col min="7167" max="7167" width="6.140625" style="200" customWidth="1"/>
    <col min="7168" max="7168" width="6.7109375" style="200" customWidth="1"/>
    <col min="7169" max="7169" width="12.5703125" style="200" customWidth="1"/>
    <col min="7170" max="7170" width="9.5703125" style="200" customWidth="1"/>
    <col min="7171" max="7182" width="5.7109375" style="200" customWidth="1"/>
    <col min="7183" max="7183" width="9" style="200" customWidth="1"/>
    <col min="7184" max="7184" width="21.42578125" style="200" customWidth="1"/>
    <col min="7185" max="7417" width="11.42578125" style="200"/>
    <col min="7418" max="7418" width="1.5703125" style="200" customWidth="1"/>
    <col min="7419" max="7419" width="6.28515625" style="200" bestFit="1" customWidth="1"/>
    <col min="7420" max="7420" width="6.140625" style="200" customWidth="1"/>
    <col min="7421" max="7421" width="58.42578125" style="200" customWidth="1"/>
    <col min="7422" max="7422" width="8.28515625" style="200" bestFit="1" customWidth="1"/>
    <col min="7423" max="7423" width="6.140625" style="200" customWidth="1"/>
    <col min="7424" max="7424" width="6.7109375" style="200" customWidth="1"/>
    <col min="7425" max="7425" width="12.5703125" style="200" customWidth="1"/>
    <col min="7426" max="7426" width="9.5703125" style="200" customWidth="1"/>
    <col min="7427" max="7438" width="5.7109375" style="200" customWidth="1"/>
    <col min="7439" max="7439" width="9" style="200" customWidth="1"/>
    <col min="7440" max="7440" width="21.42578125" style="200" customWidth="1"/>
    <col min="7441" max="7673" width="11.42578125" style="200"/>
    <col min="7674" max="7674" width="1.5703125" style="200" customWidth="1"/>
    <col min="7675" max="7675" width="6.28515625" style="200" bestFit="1" customWidth="1"/>
    <col min="7676" max="7676" width="6.140625" style="200" customWidth="1"/>
    <col min="7677" max="7677" width="58.42578125" style="200" customWidth="1"/>
    <col min="7678" max="7678" width="8.28515625" style="200" bestFit="1" customWidth="1"/>
    <col min="7679" max="7679" width="6.140625" style="200" customWidth="1"/>
    <col min="7680" max="7680" width="6.7109375" style="200" customWidth="1"/>
    <col min="7681" max="7681" width="12.5703125" style="200" customWidth="1"/>
    <col min="7682" max="7682" width="9.5703125" style="200" customWidth="1"/>
    <col min="7683" max="7694" width="5.7109375" style="200" customWidth="1"/>
    <col min="7695" max="7695" width="9" style="200" customWidth="1"/>
    <col min="7696" max="7696" width="21.42578125" style="200" customWidth="1"/>
    <col min="7697" max="7929" width="11.42578125" style="200"/>
    <col min="7930" max="7930" width="1.5703125" style="200" customWidth="1"/>
    <col min="7931" max="7931" width="6.28515625" style="200" bestFit="1" customWidth="1"/>
    <col min="7932" max="7932" width="6.140625" style="200" customWidth="1"/>
    <col min="7933" max="7933" width="58.42578125" style="200" customWidth="1"/>
    <col min="7934" max="7934" width="8.28515625" style="200" bestFit="1" customWidth="1"/>
    <col min="7935" max="7935" width="6.140625" style="200" customWidth="1"/>
    <col min="7936" max="7936" width="6.7109375" style="200" customWidth="1"/>
    <col min="7937" max="7937" width="12.5703125" style="200" customWidth="1"/>
    <col min="7938" max="7938" width="9.5703125" style="200" customWidth="1"/>
    <col min="7939" max="7950" width="5.7109375" style="200" customWidth="1"/>
    <col min="7951" max="7951" width="9" style="200" customWidth="1"/>
    <col min="7952" max="7952" width="21.42578125" style="200" customWidth="1"/>
    <col min="7953" max="8185" width="11.42578125" style="200"/>
    <col min="8186" max="8186" width="1.5703125" style="200" customWidth="1"/>
    <col min="8187" max="8187" width="6.28515625" style="200" bestFit="1" customWidth="1"/>
    <col min="8188" max="8188" width="6.140625" style="200" customWidth="1"/>
    <col min="8189" max="8189" width="58.42578125" style="200" customWidth="1"/>
    <col min="8190" max="8190" width="8.28515625" style="200" bestFit="1" customWidth="1"/>
    <col min="8191" max="8191" width="6.140625" style="200" customWidth="1"/>
    <col min="8192" max="8192" width="6.7109375" style="200" customWidth="1"/>
    <col min="8193" max="8193" width="12.5703125" style="200" customWidth="1"/>
    <col min="8194" max="8194" width="9.5703125" style="200" customWidth="1"/>
    <col min="8195" max="8206" width="5.7109375" style="200" customWidth="1"/>
    <col min="8207" max="8207" width="9" style="200" customWidth="1"/>
    <col min="8208" max="8208" width="21.42578125" style="200" customWidth="1"/>
    <col min="8209" max="8441" width="11.42578125" style="200"/>
    <col min="8442" max="8442" width="1.5703125" style="200" customWidth="1"/>
    <col min="8443" max="8443" width="6.28515625" style="200" bestFit="1" customWidth="1"/>
    <col min="8444" max="8444" width="6.140625" style="200" customWidth="1"/>
    <col min="8445" max="8445" width="58.42578125" style="200" customWidth="1"/>
    <col min="8446" max="8446" width="8.28515625" style="200" bestFit="1" customWidth="1"/>
    <col min="8447" max="8447" width="6.140625" style="200" customWidth="1"/>
    <col min="8448" max="8448" width="6.7109375" style="200" customWidth="1"/>
    <col min="8449" max="8449" width="12.5703125" style="200" customWidth="1"/>
    <col min="8450" max="8450" width="9.5703125" style="200" customWidth="1"/>
    <col min="8451" max="8462" width="5.7109375" style="200" customWidth="1"/>
    <col min="8463" max="8463" width="9" style="200" customWidth="1"/>
    <col min="8464" max="8464" width="21.42578125" style="200" customWidth="1"/>
    <col min="8465" max="8697" width="11.42578125" style="200"/>
    <col min="8698" max="8698" width="1.5703125" style="200" customWidth="1"/>
    <col min="8699" max="8699" width="6.28515625" style="200" bestFit="1" customWidth="1"/>
    <col min="8700" max="8700" width="6.140625" style="200" customWidth="1"/>
    <col min="8701" max="8701" width="58.42578125" style="200" customWidth="1"/>
    <col min="8702" max="8702" width="8.28515625" style="200" bestFit="1" customWidth="1"/>
    <col min="8703" max="8703" width="6.140625" style="200" customWidth="1"/>
    <col min="8704" max="8704" width="6.7109375" style="200" customWidth="1"/>
    <col min="8705" max="8705" width="12.5703125" style="200" customWidth="1"/>
    <col min="8706" max="8706" width="9.5703125" style="200" customWidth="1"/>
    <col min="8707" max="8718" width="5.7109375" style="200" customWidth="1"/>
    <col min="8719" max="8719" width="9" style="200" customWidth="1"/>
    <col min="8720" max="8720" width="21.42578125" style="200" customWidth="1"/>
    <col min="8721" max="8953" width="11.42578125" style="200"/>
    <col min="8954" max="8954" width="1.5703125" style="200" customWidth="1"/>
    <col min="8955" max="8955" width="6.28515625" style="200" bestFit="1" customWidth="1"/>
    <col min="8956" max="8956" width="6.140625" style="200" customWidth="1"/>
    <col min="8957" max="8957" width="58.42578125" style="200" customWidth="1"/>
    <col min="8958" max="8958" width="8.28515625" style="200" bestFit="1" customWidth="1"/>
    <col min="8959" max="8959" width="6.140625" style="200" customWidth="1"/>
    <col min="8960" max="8960" width="6.7109375" style="200" customWidth="1"/>
    <col min="8961" max="8961" width="12.5703125" style="200" customWidth="1"/>
    <col min="8962" max="8962" width="9.5703125" style="200" customWidth="1"/>
    <col min="8963" max="8974" width="5.7109375" style="200" customWidth="1"/>
    <col min="8975" max="8975" width="9" style="200" customWidth="1"/>
    <col min="8976" max="8976" width="21.42578125" style="200" customWidth="1"/>
    <col min="8977" max="9209" width="11.42578125" style="200"/>
    <col min="9210" max="9210" width="1.5703125" style="200" customWidth="1"/>
    <col min="9211" max="9211" width="6.28515625" style="200" bestFit="1" customWidth="1"/>
    <col min="9212" max="9212" width="6.140625" style="200" customWidth="1"/>
    <col min="9213" max="9213" width="58.42578125" style="200" customWidth="1"/>
    <col min="9214" max="9214" width="8.28515625" style="200" bestFit="1" customWidth="1"/>
    <col min="9215" max="9215" width="6.140625" style="200" customWidth="1"/>
    <col min="9216" max="9216" width="6.7109375" style="200" customWidth="1"/>
    <col min="9217" max="9217" width="12.5703125" style="200" customWidth="1"/>
    <col min="9218" max="9218" width="9.5703125" style="200" customWidth="1"/>
    <col min="9219" max="9230" width="5.7109375" style="200" customWidth="1"/>
    <col min="9231" max="9231" width="9" style="200" customWidth="1"/>
    <col min="9232" max="9232" width="21.42578125" style="200" customWidth="1"/>
    <col min="9233" max="9465" width="11.42578125" style="200"/>
    <col min="9466" max="9466" width="1.5703125" style="200" customWidth="1"/>
    <col min="9467" max="9467" width="6.28515625" style="200" bestFit="1" customWidth="1"/>
    <col min="9468" max="9468" width="6.140625" style="200" customWidth="1"/>
    <col min="9469" max="9469" width="58.42578125" style="200" customWidth="1"/>
    <col min="9470" max="9470" width="8.28515625" style="200" bestFit="1" customWidth="1"/>
    <col min="9471" max="9471" width="6.140625" style="200" customWidth="1"/>
    <col min="9472" max="9472" width="6.7109375" style="200" customWidth="1"/>
    <col min="9473" max="9473" width="12.5703125" style="200" customWidth="1"/>
    <col min="9474" max="9474" width="9.5703125" style="200" customWidth="1"/>
    <col min="9475" max="9486" width="5.7109375" style="200" customWidth="1"/>
    <col min="9487" max="9487" width="9" style="200" customWidth="1"/>
    <col min="9488" max="9488" width="21.42578125" style="200" customWidth="1"/>
    <col min="9489" max="9721" width="11.42578125" style="200"/>
    <col min="9722" max="9722" width="1.5703125" style="200" customWidth="1"/>
    <col min="9723" max="9723" width="6.28515625" style="200" bestFit="1" customWidth="1"/>
    <col min="9724" max="9724" width="6.140625" style="200" customWidth="1"/>
    <col min="9725" max="9725" width="58.42578125" style="200" customWidth="1"/>
    <col min="9726" max="9726" width="8.28515625" style="200" bestFit="1" customWidth="1"/>
    <col min="9727" max="9727" width="6.140625" style="200" customWidth="1"/>
    <col min="9728" max="9728" width="6.7109375" style="200" customWidth="1"/>
    <col min="9729" max="9729" width="12.5703125" style="200" customWidth="1"/>
    <col min="9730" max="9730" width="9.5703125" style="200" customWidth="1"/>
    <col min="9731" max="9742" width="5.7109375" style="200" customWidth="1"/>
    <col min="9743" max="9743" width="9" style="200" customWidth="1"/>
    <col min="9744" max="9744" width="21.42578125" style="200" customWidth="1"/>
    <col min="9745" max="9977" width="11.42578125" style="200"/>
    <col min="9978" max="9978" width="1.5703125" style="200" customWidth="1"/>
    <col min="9979" max="9979" width="6.28515625" style="200" bestFit="1" customWidth="1"/>
    <col min="9980" max="9980" width="6.140625" style="200" customWidth="1"/>
    <col min="9981" max="9981" width="58.42578125" style="200" customWidth="1"/>
    <col min="9982" max="9982" width="8.28515625" style="200" bestFit="1" customWidth="1"/>
    <col min="9983" max="9983" width="6.140625" style="200" customWidth="1"/>
    <col min="9984" max="9984" width="6.7109375" style="200" customWidth="1"/>
    <col min="9985" max="9985" width="12.5703125" style="200" customWidth="1"/>
    <col min="9986" max="9986" width="9.5703125" style="200" customWidth="1"/>
    <col min="9987" max="9998" width="5.7109375" style="200" customWidth="1"/>
    <col min="9999" max="9999" width="9" style="200" customWidth="1"/>
    <col min="10000" max="10000" width="21.42578125" style="200" customWidth="1"/>
    <col min="10001" max="10233" width="11.42578125" style="200"/>
    <col min="10234" max="10234" width="1.5703125" style="200" customWidth="1"/>
    <col min="10235" max="10235" width="6.28515625" style="200" bestFit="1" customWidth="1"/>
    <col min="10236" max="10236" width="6.140625" style="200" customWidth="1"/>
    <col min="10237" max="10237" width="58.42578125" style="200" customWidth="1"/>
    <col min="10238" max="10238" width="8.28515625" style="200" bestFit="1" customWidth="1"/>
    <col min="10239" max="10239" width="6.140625" style="200" customWidth="1"/>
    <col min="10240" max="10240" width="6.7109375" style="200" customWidth="1"/>
    <col min="10241" max="10241" width="12.5703125" style="200" customWidth="1"/>
    <col min="10242" max="10242" width="9.5703125" style="200" customWidth="1"/>
    <col min="10243" max="10254" width="5.7109375" style="200" customWidth="1"/>
    <col min="10255" max="10255" width="9" style="200" customWidth="1"/>
    <col min="10256" max="10256" width="21.42578125" style="200" customWidth="1"/>
    <col min="10257" max="10489" width="11.42578125" style="200"/>
    <col min="10490" max="10490" width="1.5703125" style="200" customWidth="1"/>
    <col min="10491" max="10491" width="6.28515625" style="200" bestFit="1" customWidth="1"/>
    <col min="10492" max="10492" width="6.140625" style="200" customWidth="1"/>
    <col min="10493" max="10493" width="58.42578125" style="200" customWidth="1"/>
    <col min="10494" max="10494" width="8.28515625" style="200" bestFit="1" customWidth="1"/>
    <col min="10495" max="10495" width="6.140625" style="200" customWidth="1"/>
    <col min="10496" max="10496" width="6.7109375" style="200" customWidth="1"/>
    <col min="10497" max="10497" width="12.5703125" style="200" customWidth="1"/>
    <col min="10498" max="10498" width="9.5703125" style="200" customWidth="1"/>
    <col min="10499" max="10510" width="5.7109375" style="200" customWidth="1"/>
    <col min="10511" max="10511" width="9" style="200" customWidth="1"/>
    <col min="10512" max="10512" width="21.42578125" style="200" customWidth="1"/>
    <col min="10513" max="10745" width="11.42578125" style="200"/>
    <col min="10746" max="10746" width="1.5703125" style="200" customWidth="1"/>
    <col min="10747" max="10747" width="6.28515625" style="200" bestFit="1" customWidth="1"/>
    <col min="10748" max="10748" width="6.140625" style="200" customWidth="1"/>
    <col min="10749" max="10749" width="58.42578125" style="200" customWidth="1"/>
    <col min="10750" max="10750" width="8.28515625" style="200" bestFit="1" customWidth="1"/>
    <col min="10751" max="10751" width="6.140625" style="200" customWidth="1"/>
    <col min="10752" max="10752" width="6.7109375" style="200" customWidth="1"/>
    <col min="10753" max="10753" width="12.5703125" style="200" customWidth="1"/>
    <col min="10754" max="10754" width="9.5703125" style="200" customWidth="1"/>
    <col min="10755" max="10766" width="5.7109375" style="200" customWidth="1"/>
    <col min="10767" max="10767" width="9" style="200" customWidth="1"/>
    <col min="10768" max="10768" width="21.42578125" style="200" customWidth="1"/>
    <col min="10769" max="11001" width="11.42578125" style="200"/>
    <col min="11002" max="11002" width="1.5703125" style="200" customWidth="1"/>
    <col min="11003" max="11003" width="6.28515625" style="200" bestFit="1" customWidth="1"/>
    <col min="11004" max="11004" width="6.140625" style="200" customWidth="1"/>
    <col min="11005" max="11005" width="58.42578125" style="200" customWidth="1"/>
    <col min="11006" max="11006" width="8.28515625" style="200" bestFit="1" customWidth="1"/>
    <col min="11007" max="11007" width="6.140625" style="200" customWidth="1"/>
    <col min="11008" max="11008" width="6.7109375" style="200" customWidth="1"/>
    <col min="11009" max="11009" width="12.5703125" style="200" customWidth="1"/>
    <col min="11010" max="11010" width="9.5703125" style="200" customWidth="1"/>
    <col min="11011" max="11022" width="5.7109375" style="200" customWidth="1"/>
    <col min="11023" max="11023" width="9" style="200" customWidth="1"/>
    <col min="11024" max="11024" width="21.42578125" style="200" customWidth="1"/>
    <col min="11025" max="11257" width="11.42578125" style="200"/>
    <col min="11258" max="11258" width="1.5703125" style="200" customWidth="1"/>
    <col min="11259" max="11259" width="6.28515625" style="200" bestFit="1" customWidth="1"/>
    <col min="11260" max="11260" width="6.140625" style="200" customWidth="1"/>
    <col min="11261" max="11261" width="58.42578125" style="200" customWidth="1"/>
    <col min="11262" max="11262" width="8.28515625" style="200" bestFit="1" customWidth="1"/>
    <col min="11263" max="11263" width="6.140625" style="200" customWidth="1"/>
    <col min="11264" max="11264" width="6.7109375" style="200" customWidth="1"/>
    <col min="11265" max="11265" width="12.5703125" style="200" customWidth="1"/>
    <col min="11266" max="11266" width="9.5703125" style="200" customWidth="1"/>
    <col min="11267" max="11278" width="5.7109375" style="200" customWidth="1"/>
    <col min="11279" max="11279" width="9" style="200" customWidth="1"/>
    <col min="11280" max="11280" width="21.42578125" style="200" customWidth="1"/>
    <col min="11281" max="11513" width="11.42578125" style="200"/>
    <col min="11514" max="11514" width="1.5703125" style="200" customWidth="1"/>
    <col min="11515" max="11515" width="6.28515625" style="200" bestFit="1" customWidth="1"/>
    <col min="11516" max="11516" width="6.140625" style="200" customWidth="1"/>
    <col min="11517" max="11517" width="58.42578125" style="200" customWidth="1"/>
    <col min="11518" max="11518" width="8.28515625" style="200" bestFit="1" customWidth="1"/>
    <col min="11519" max="11519" width="6.140625" style="200" customWidth="1"/>
    <col min="11520" max="11520" width="6.7109375" style="200" customWidth="1"/>
    <col min="11521" max="11521" width="12.5703125" style="200" customWidth="1"/>
    <col min="11522" max="11522" width="9.5703125" style="200" customWidth="1"/>
    <col min="11523" max="11534" width="5.7109375" style="200" customWidth="1"/>
    <col min="11535" max="11535" width="9" style="200" customWidth="1"/>
    <col min="11536" max="11536" width="21.42578125" style="200" customWidth="1"/>
    <col min="11537" max="11769" width="11.42578125" style="200"/>
    <col min="11770" max="11770" width="1.5703125" style="200" customWidth="1"/>
    <col min="11771" max="11771" width="6.28515625" style="200" bestFit="1" customWidth="1"/>
    <col min="11772" max="11772" width="6.140625" style="200" customWidth="1"/>
    <col min="11773" max="11773" width="58.42578125" style="200" customWidth="1"/>
    <col min="11774" max="11774" width="8.28515625" style="200" bestFit="1" customWidth="1"/>
    <col min="11775" max="11775" width="6.140625" style="200" customWidth="1"/>
    <col min="11776" max="11776" width="6.7109375" style="200" customWidth="1"/>
    <col min="11777" max="11777" width="12.5703125" style="200" customWidth="1"/>
    <col min="11778" max="11778" width="9.5703125" style="200" customWidth="1"/>
    <col min="11779" max="11790" width="5.7109375" style="200" customWidth="1"/>
    <col min="11791" max="11791" width="9" style="200" customWidth="1"/>
    <col min="11792" max="11792" width="21.42578125" style="200" customWidth="1"/>
    <col min="11793" max="12025" width="11.42578125" style="200"/>
    <col min="12026" max="12026" width="1.5703125" style="200" customWidth="1"/>
    <col min="12027" max="12027" width="6.28515625" style="200" bestFit="1" customWidth="1"/>
    <col min="12028" max="12028" width="6.140625" style="200" customWidth="1"/>
    <col min="12029" max="12029" width="58.42578125" style="200" customWidth="1"/>
    <col min="12030" max="12030" width="8.28515625" style="200" bestFit="1" customWidth="1"/>
    <col min="12031" max="12031" width="6.140625" style="200" customWidth="1"/>
    <col min="12032" max="12032" width="6.7109375" style="200" customWidth="1"/>
    <col min="12033" max="12033" width="12.5703125" style="200" customWidth="1"/>
    <col min="12034" max="12034" width="9.5703125" style="200" customWidth="1"/>
    <col min="12035" max="12046" width="5.7109375" style="200" customWidth="1"/>
    <col min="12047" max="12047" width="9" style="200" customWidth="1"/>
    <col min="12048" max="12048" width="21.42578125" style="200" customWidth="1"/>
    <col min="12049" max="12281" width="11.42578125" style="200"/>
    <col min="12282" max="12282" width="1.5703125" style="200" customWidth="1"/>
    <col min="12283" max="12283" width="6.28515625" style="200" bestFit="1" customWidth="1"/>
    <col min="12284" max="12284" width="6.140625" style="200" customWidth="1"/>
    <col min="12285" max="12285" width="58.42578125" style="200" customWidth="1"/>
    <col min="12286" max="12286" width="8.28515625" style="200" bestFit="1" customWidth="1"/>
    <col min="12287" max="12287" width="6.140625" style="200" customWidth="1"/>
    <col min="12288" max="12288" width="6.7109375" style="200" customWidth="1"/>
    <col min="12289" max="12289" width="12.5703125" style="200" customWidth="1"/>
    <col min="12290" max="12290" width="9.5703125" style="200" customWidth="1"/>
    <col min="12291" max="12302" width="5.7109375" style="200" customWidth="1"/>
    <col min="12303" max="12303" width="9" style="200" customWidth="1"/>
    <col min="12304" max="12304" width="21.42578125" style="200" customWidth="1"/>
    <col min="12305" max="12537" width="11.42578125" style="200"/>
    <col min="12538" max="12538" width="1.5703125" style="200" customWidth="1"/>
    <col min="12539" max="12539" width="6.28515625" style="200" bestFit="1" customWidth="1"/>
    <col min="12540" max="12540" width="6.140625" style="200" customWidth="1"/>
    <col min="12541" max="12541" width="58.42578125" style="200" customWidth="1"/>
    <col min="12542" max="12542" width="8.28515625" style="200" bestFit="1" customWidth="1"/>
    <col min="12543" max="12543" width="6.140625" style="200" customWidth="1"/>
    <col min="12544" max="12544" width="6.7109375" style="200" customWidth="1"/>
    <col min="12545" max="12545" width="12.5703125" style="200" customWidth="1"/>
    <col min="12546" max="12546" width="9.5703125" style="200" customWidth="1"/>
    <col min="12547" max="12558" width="5.7109375" style="200" customWidth="1"/>
    <col min="12559" max="12559" width="9" style="200" customWidth="1"/>
    <col min="12560" max="12560" width="21.42578125" style="200" customWidth="1"/>
    <col min="12561" max="12793" width="11.42578125" style="200"/>
    <col min="12794" max="12794" width="1.5703125" style="200" customWidth="1"/>
    <col min="12795" max="12795" width="6.28515625" style="200" bestFit="1" customWidth="1"/>
    <col min="12796" max="12796" width="6.140625" style="200" customWidth="1"/>
    <col min="12797" max="12797" width="58.42578125" style="200" customWidth="1"/>
    <col min="12798" max="12798" width="8.28515625" style="200" bestFit="1" customWidth="1"/>
    <col min="12799" max="12799" width="6.140625" style="200" customWidth="1"/>
    <col min="12800" max="12800" width="6.7109375" style="200" customWidth="1"/>
    <col min="12801" max="12801" width="12.5703125" style="200" customWidth="1"/>
    <col min="12802" max="12802" width="9.5703125" style="200" customWidth="1"/>
    <col min="12803" max="12814" width="5.7109375" style="200" customWidth="1"/>
    <col min="12815" max="12815" width="9" style="200" customWidth="1"/>
    <col min="12816" max="12816" width="21.42578125" style="200" customWidth="1"/>
    <col min="12817" max="13049" width="11.42578125" style="200"/>
    <col min="13050" max="13050" width="1.5703125" style="200" customWidth="1"/>
    <col min="13051" max="13051" width="6.28515625" style="200" bestFit="1" customWidth="1"/>
    <col min="13052" max="13052" width="6.140625" style="200" customWidth="1"/>
    <col min="13053" max="13053" width="58.42578125" style="200" customWidth="1"/>
    <col min="13054" max="13054" width="8.28515625" style="200" bestFit="1" customWidth="1"/>
    <col min="13055" max="13055" width="6.140625" style="200" customWidth="1"/>
    <col min="13056" max="13056" width="6.7109375" style="200" customWidth="1"/>
    <col min="13057" max="13057" width="12.5703125" style="200" customWidth="1"/>
    <col min="13058" max="13058" width="9.5703125" style="200" customWidth="1"/>
    <col min="13059" max="13070" width="5.7109375" style="200" customWidth="1"/>
    <col min="13071" max="13071" width="9" style="200" customWidth="1"/>
    <col min="13072" max="13072" width="21.42578125" style="200" customWidth="1"/>
    <col min="13073" max="13305" width="11.42578125" style="200"/>
    <col min="13306" max="13306" width="1.5703125" style="200" customWidth="1"/>
    <col min="13307" max="13307" width="6.28515625" style="200" bestFit="1" customWidth="1"/>
    <col min="13308" max="13308" width="6.140625" style="200" customWidth="1"/>
    <col min="13309" max="13309" width="58.42578125" style="200" customWidth="1"/>
    <col min="13310" max="13310" width="8.28515625" style="200" bestFit="1" customWidth="1"/>
    <col min="13311" max="13311" width="6.140625" style="200" customWidth="1"/>
    <col min="13312" max="13312" width="6.7109375" style="200" customWidth="1"/>
    <col min="13313" max="13313" width="12.5703125" style="200" customWidth="1"/>
    <col min="13314" max="13314" width="9.5703125" style="200" customWidth="1"/>
    <col min="13315" max="13326" width="5.7109375" style="200" customWidth="1"/>
    <col min="13327" max="13327" width="9" style="200" customWidth="1"/>
    <col min="13328" max="13328" width="21.42578125" style="200" customWidth="1"/>
    <col min="13329" max="13561" width="11.42578125" style="200"/>
    <col min="13562" max="13562" width="1.5703125" style="200" customWidth="1"/>
    <col min="13563" max="13563" width="6.28515625" style="200" bestFit="1" customWidth="1"/>
    <col min="13564" max="13564" width="6.140625" style="200" customWidth="1"/>
    <col min="13565" max="13565" width="58.42578125" style="200" customWidth="1"/>
    <col min="13566" max="13566" width="8.28515625" style="200" bestFit="1" customWidth="1"/>
    <col min="13567" max="13567" width="6.140625" style="200" customWidth="1"/>
    <col min="13568" max="13568" width="6.7109375" style="200" customWidth="1"/>
    <col min="13569" max="13569" width="12.5703125" style="200" customWidth="1"/>
    <col min="13570" max="13570" width="9.5703125" style="200" customWidth="1"/>
    <col min="13571" max="13582" width="5.7109375" style="200" customWidth="1"/>
    <col min="13583" max="13583" width="9" style="200" customWidth="1"/>
    <col min="13584" max="13584" width="21.42578125" style="200" customWidth="1"/>
    <col min="13585" max="13817" width="11.42578125" style="200"/>
    <col min="13818" max="13818" width="1.5703125" style="200" customWidth="1"/>
    <col min="13819" max="13819" width="6.28515625" style="200" bestFit="1" customWidth="1"/>
    <col min="13820" max="13820" width="6.140625" style="200" customWidth="1"/>
    <col min="13821" max="13821" width="58.42578125" style="200" customWidth="1"/>
    <col min="13822" max="13822" width="8.28515625" style="200" bestFit="1" customWidth="1"/>
    <col min="13823" max="13823" width="6.140625" style="200" customWidth="1"/>
    <col min="13824" max="13824" width="6.7109375" style="200" customWidth="1"/>
    <col min="13825" max="13825" width="12.5703125" style="200" customWidth="1"/>
    <col min="13826" max="13826" width="9.5703125" style="200" customWidth="1"/>
    <col min="13827" max="13838" width="5.7109375" style="200" customWidth="1"/>
    <col min="13839" max="13839" width="9" style="200" customWidth="1"/>
    <col min="13840" max="13840" width="21.42578125" style="200" customWidth="1"/>
    <col min="13841" max="14073" width="11.42578125" style="200"/>
    <col min="14074" max="14074" width="1.5703125" style="200" customWidth="1"/>
    <col min="14075" max="14075" width="6.28515625" style="200" bestFit="1" customWidth="1"/>
    <col min="14076" max="14076" width="6.140625" style="200" customWidth="1"/>
    <col min="14077" max="14077" width="58.42578125" style="200" customWidth="1"/>
    <col min="14078" max="14078" width="8.28515625" style="200" bestFit="1" customWidth="1"/>
    <col min="14079" max="14079" width="6.140625" style="200" customWidth="1"/>
    <col min="14080" max="14080" width="6.7109375" style="200" customWidth="1"/>
    <col min="14081" max="14081" width="12.5703125" style="200" customWidth="1"/>
    <col min="14082" max="14082" width="9.5703125" style="200" customWidth="1"/>
    <col min="14083" max="14094" width="5.7109375" style="200" customWidth="1"/>
    <col min="14095" max="14095" width="9" style="200" customWidth="1"/>
    <col min="14096" max="14096" width="21.42578125" style="200" customWidth="1"/>
    <col min="14097" max="14329" width="11.42578125" style="200"/>
    <col min="14330" max="14330" width="1.5703125" style="200" customWidth="1"/>
    <col min="14331" max="14331" width="6.28515625" style="200" bestFit="1" customWidth="1"/>
    <col min="14332" max="14332" width="6.140625" style="200" customWidth="1"/>
    <col min="14333" max="14333" width="58.42578125" style="200" customWidth="1"/>
    <col min="14334" max="14334" width="8.28515625" style="200" bestFit="1" customWidth="1"/>
    <col min="14335" max="14335" width="6.140625" style="200" customWidth="1"/>
    <col min="14336" max="14336" width="6.7109375" style="200" customWidth="1"/>
    <col min="14337" max="14337" width="12.5703125" style="200" customWidth="1"/>
    <col min="14338" max="14338" width="9.5703125" style="200" customWidth="1"/>
    <col min="14339" max="14350" width="5.7109375" style="200" customWidth="1"/>
    <col min="14351" max="14351" width="9" style="200" customWidth="1"/>
    <col min="14352" max="14352" width="21.42578125" style="200" customWidth="1"/>
    <col min="14353" max="14585" width="11.42578125" style="200"/>
    <col min="14586" max="14586" width="1.5703125" style="200" customWidth="1"/>
    <col min="14587" max="14587" width="6.28515625" style="200" bestFit="1" customWidth="1"/>
    <col min="14588" max="14588" width="6.140625" style="200" customWidth="1"/>
    <col min="14589" max="14589" width="58.42578125" style="200" customWidth="1"/>
    <col min="14590" max="14590" width="8.28515625" style="200" bestFit="1" customWidth="1"/>
    <col min="14591" max="14591" width="6.140625" style="200" customWidth="1"/>
    <col min="14592" max="14592" width="6.7109375" style="200" customWidth="1"/>
    <col min="14593" max="14593" width="12.5703125" style="200" customWidth="1"/>
    <col min="14594" max="14594" width="9.5703125" style="200" customWidth="1"/>
    <col min="14595" max="14606" width="5.7109375" style="200" customWidth="1"/>
    <col min="14607" max="14607" width="9" style="200" customWidth="1"/>
    <col min="14608" max="14608" width="21.42578125" style="200" customWidth="1"/>
    <col min="14609" max="14841" width="11.42578125" style="200"/>
    <col min="14842" max="14842" width="1.5703125" style="200" customWidth="1"/>
    <col min="14843" max="14843" width="6.28515625" style="200" bestFit="1" customWidth="1"/>
    <col min="14844" max="14844" width="6.140625" style="200" customWidth="1"/>
    <col min="14845" max="14845" width="58.42578125" style="200" customWidth="1"/>
    <col min="14846" max="14846" width="8.28515625" style="200" bestFit="1" customWidth="1"/>
    <col min="14847" max="14847" width="6.140625" style="200" customWidth="1"/>
    <col min="14848" max="14848" width="6.7109375" style="200" customWidth="1"/>
    <col min="14849" max="14849" width="12.5703125" style="200" customWidth="1"/>
    <col min="14850" max="14850" width="9.5703125" style="200" customWidth="1"/>
    <col min="14851" max="14862" width="5.7109375" style="200" customWidth="1"/>
    <col min="14863" max="14863" width="9" style="200" customWidth="1"/>
    <col min="14864" max="14864" width="21.42578125" style="200" customWidth="1"/>
    <col min="14865" max="15097" width="11.42578125" style="200"/>
    <col min="15098" max="15098" width="1.5703125" style="200" customWidth="1"/>
    <col min="15099" max="15099" width="6.28515625" style="200" bestFit="1" customWidth="1"/>
    <col min="15100" max="15100" width="6.140625" style="200" customWidth="1"/>
    <col min="15101" max="15101" width="58.42578125" style="200" customWidth="1"/>
    <col min="15102" max="15102" width="8.28515625" style="200" bestFit="1" customWidth="1"/>
    <col min="15103" max="15103" width="6.140625" style="200" customWidth="1"/>
    <col min="15104" max="15104" width="6.7109375" style="200" customWidth="1"/>
    <col min="15105" max="15105" width="12.5703125" style="200" customWidth="1"/>
    <col min="15106" max="15106" width="9.5703125" style="200" customWidth="1"/>
    <col min="15107" max="15118" width="5.7109375" style="200" customWidth="1"/>
    <col min="15119" max="15119" width="9" style="200" customWidth="1"/>
    <col min="15120" max="15120" width="21.42578125" style="200" customWidth="1"/>
    <col min="15121" max="15353" width="11.42578125" style="200"/>
    <col min="15354" max="15354" width="1.5703125" style="200" customWidth="1"/>
    <col min="15355" max="15355" width="6.28515625" style="200" bestFit="1" customWidth="1"/>
    <col min="15356" max="15356" width="6.140625" style="200" customWidth="1"/>
    <col min="15357" max="15357" width="58.42578125" style="200" customWidth="1"/>
    <col min="15358" max="15358" width="8.28515625" style="200" bestFit="1" customWidth="1"/>
    <col min="15359" max="15359" width="6.140625" style="200" customWidth="1"/>
    <col min="15360" max="15360" width="6.7109375" style="200" customWidth="1"/>
    <col min="15361" max="15361" width="12.5703125" style="200" customWidth="1"/>
    <col min="15362" max="15362" width="9.5703125" style="200" customWidth="1"/>
    <col min="15363" max="15374" width="5.7109375" style="200" customWidth="1"/>
    <col min="15375" max="15375" width="9" style="200" customWidth="1"/>
    <col min="15376" max="15376" width="21.42578125" style="200" customWidth="1"/>
    <col min="15377" max="15609" width="11.42578125" style="200"/>
    <col min="15610" max="15610" width="1.5703125" style="200" customWidth="1"/>
    <col min="15611" max="15611" width="6.28515625" style="200" bestFit="1" customWidth="1"/>
    <col min="15612" max="15612" width="6.140625" style="200" customWidth="1"/>
    <col min="15613" max="15613" width="58.42578125" style="200" customWidth="1"/>
    <col min="15614" max="15614" width="8.28515625" style="200" bestFit="1" customWidth="1"/>
    <col min="15615" max="15615" width="6.140625" style="200" customWidth="1"/>
    <col min="15616" max="15616" width="6.7109375" style="200" customWidth="1"/>
    <col min="15617" max="15617" width="12.5703125" style="200" customWidth="1"/>
    <col min="15618" max="15618" width="9.5703125" style="200" customWidth="1"/>
    <col min="15619" max="15630" width="5.7109375" style="200" customWidth="1"/>
    <col min="15631" max="15631" width="9" style="200" customWidth="1"/>
    <col min="15632" max="15632" width="21.42578125" style="200" customWidth="1"/>
    <col min="15633" max="15865" width="11.42578125" style="200"/>
    <col min="15866" max="15866" width="1.5703125" style="200" customWidth="1"/>
    <col min="15867" max="15867" width="6.28515625" style="200" bestFit="1" customWidth="1"/>
    <col min="15868" max="15868" width="6.140625" style="200" customWidth="1"/>
    <col min="15869" max="15869" width="58.42578125" style="200" customWidth="1"/>
    <col min="15870" max="15870" width="8.28515625" style="200" bestFit="1" customWidth="1"/>
    <col min="15871" max="15871" width="6.140625" style="200" customWidth="1"/>
    <col min="15872" max="15872" width="6.7109375" style="200" customWidth="1"/>
    <col min="15873" max="15873" width="12.5703125" style="200" customWidth="1"/>
    <col min="15874" max="15874" width="9.5703125" style="200" customWidth="1"/>
    <col min="15875" max="15886" width="5.7109375" style="200" customWidth="1"/>
    <col min="15887" max="15887" width="9" style="200" customWidth="1"/>
    <col min="15888" max="15888" width="21.42578125" style="200" customWidth="1"/>
    <col min="15889" max="16121" width="11.42578125" style="200"/>
    <col min="16122" max="16122" width="1.5703125" style="200" customWidth="1"/>
    <col min="16123" max="16123" width="6.28515625" style="200" bestFit="1" customWidth="1"/>
    <col min="16124" max="16124" width="6.140625" style="200" customWidth="1"/>
    <col min="16125" max="16125" width="58.42578125" style="200" customWidth="1"/>
    <col min="16126" max="16126" width="8.28515625" style="200" bestFit="1" customWidth="1"/>
    <col min="16127" max="16127" width="6.140625" style="200" customWidth="1"/>
    <col min="16128" max="16128" width="6.7109375" style="200" customWidth="1"/>
    <col min="16129" max="16129" width="12.5703125" style="200" customWidth="1"/>
    <col min="16130" max="16130" width="9.5703125" style="200" customWidth="1"/>
    <col min="16131" max="16142" width="5.7109375" style="200" customWidth="1"/>
    <col min="16143" max="16143" width="9" style="200" customWidth="1"/>
    <col min="16144" max="16144" width="21.42578125" style="200" customWidth="1"/>
    <col min="16145" max="16384" width="11.42578125" style="200"/>
  </cols>
  <sheetData>
    <row r="1" spans="2:16" ht="7.5" customHeight="1" thickBot="1"/>
    <row r="2" spans="2:16">
      <c r="C2" s="867" t="s">
        <v>3965</v>
      </c>
      <c r="D2" s="868"/>
      <c r="E2" s="868"/>
      <c r="F2" s="868"/>
      <c r="G2" s="868"/>
      <c r="H2" s="868"/>
      <c r="I2" s="868"/>
      <c r="J2" s="868"/>
      <c r="K2" s="868"/>
      <c r="L2" s="868"/>
      <c r="M2" s="868"/>
      <c r="N2" s="868"/>
      <c r="O2" s="875"/>
      <c r="P2" s="876"/>
    </row>
    <row r="3" spans="2:16">
      <c r="C3" s="869" t="s">
        <v>1</v>
      </c>
      <c r="D3" s="1171"/>
      <c r="E3" s="1171"/>
      <c r="F3" s="1171"/>
      <c r="G3" s="1171"/>
      <c r="H3" s="1171"/>
      <c r="I3" s="1171"/>
      <c r="J3" s="1171"/>
      <c r="K3" s="1171"/>
      <c r="L3" s="1171"/>
      <c r="M3" s="1171"/>
      <c r="N3" s="1171"/>
      <c r="O3" s="877"/>
      <c r="P3" s="878"/>
    </row>
    <row r="4" spans="2:16">
      <c r="C4" s="869" t="s">
        <v>2</v>
      </c>
      <c r="D4" s="1171"/>
      <c r="E4" s="1171"/>
      <c r="F4" s="1171"/>
      <c r="G4" s="1171"/>
      <c r="H4" s="1171"/>
      <c r="I4" s="1171"/>
      <c r="J4" s="1171"/>
      <c r="K4" s="1171"/>
      <c r="L4" s="1171"/>
      <c r="M4" s="1171"/>
      <c r="N4" s="1171"/>
      <c r="O4" s="877"/>
      <c r="P4" s="878"/>
    </row>
    <row r="5" spans="2:16" ht="15" thickBot="1">
      <c r="C5" s="850" t="s">
        <v>4021</v>
      </c>
      <c r="D5" s="851"/>
      <c r="E5" s="851"/>
      <c r="F5" s="851"/>
      <c r="G5" s="851"/>
      <c r="H5" s="851"/>
      <c r="I5" s="851"/>
      <c r="J5" s="851"/>
      <c r="K5" s="851"/>
      <c r="L5" s="851"/>
      <c r="M5" s="851"/>
      <c r="N5" s="851"/>
      <c r="O5" s="879" t="s">
        <v>1</v>
      </c>
      <c r="P5" s="880"/>
    </row>
    <row r="6" spans="2:16" ht="57.75" customHeight="1" thickBot="1">
      <c r="C6" s="870" t="s">
        <v>4</v>
      </c>
      <c r="D6" s="871"/>
      <c r="E6" s="872" t="str">
        <f>'D. ENTRADA obra'!C7</f>
        <v>"EJECUTAR A MONTO AGOTABLE POR EL SISTEMA DE PRECIOS UNITARIOS LAS OBRAS Y ACTIVIDADES PARA EL DIAGNOSTICO Y LA CONSERVACIÓN DE PUENTES VEHICULARES Y/O PEATONALES SOBRE CUERPOS DE AGUA DE LA LOCALIDAD DE KENNEDY”</v>
      </c>
      <c r="F6" s="873"/>
      <c r="G6" s="873"/>
      <c r="H6" s="873"/>
      <c r="I6" s="873"/>
      <c r="J6" s="873"/>
      <c r="K6" s="873"/>
      <c r="L6" s="873"/>
      <c r="M6" s="873"/>
      <c r="N6" s="873"/>
      <c r="O6" s="873"/>
      <c r="P6" s="874"/>
    </row>
    <row r="7" spans="2:16">
      <c r="D7" s="231"/>
      <c r="E7" s="231"/>
      <c r="F7" s="231"/>
      <c r="G7" s="231"/>
      <c r="H7" s="231"/>
      <c r="I7" s="231"/>
      <c r="J7" s="231"/>
      <c r="K7" s="231"/>
      <c r="L7" s="231"/>
      <c r="M7" s="231"/>
      <c r="N7" s="231"/>
      <c r="O7" s="231"/>
      <c r="P7" s="232"/>
    </row>
    <row r="8" spans="2:16" ht="15" customHeight="1">
      <c r="C8" s="1122" t="s">
        <v>4022</v>
      </c>
      <c r="D8" s="853"/>
      <c r="E8" s="853"/>
      <c r="F8" s="853"/>
      <c r="G8" s="853"/>
      <c r="H8" s="853"/>
      <c r="I8" s="853"/>
      <c r="J8" s="853"/>
      <c r="K8" s="853"/>
      <c r="L8" s="853"/>
      <c r="M8" s="853"/>
      <c r="N8" s="853"/>
      <c r="O8" s="853"/>
      <c r="P8" s="854"/>
    </row>
    <row r="9" spans="2:16">
      <c r="C9" s="233"/>
      <c r="D9" s="233"/>
      <c r="E9" s="233"/>
      <c r="F9" s="233"/>
      <c r="G9" s="233"/>
      <c r="H9" s="233"/>
      <c r="I9" s="233"/>
      <c r="J9" s="233"/>
      <c r="K9" s="233"/>
      <c r="L9" s="233"/>
      <c r="M9" s="233"/>
      <c r="N9" s="233"/>
      <c r="O9" s="233"/>
      <c r="P9" s="233"/>
    </row>
    <row r="10" spans="2:16" ht="15">
      <c r="C10" s="234"/>
      <c r="D10" s="235"/>
      <c r="E10" s="1172" t="s">
        <v>4023</v>
      </c>
      <c r="F10" s="1172"/>
      <c r="G10" s="1173">
        <v>5</v>
      </c>
      <c r="H10" s="1174" t="s">
        <v>14</v>
      </c>
      <c r="I10" s="1175"/>
      <c r="J10" s="236"/>
      <c r="K10" s="237"/>
      <c r="L10" s="237"/>
      <c r="M10" s="237"/>
      <c r="N10" s="237"/>
      <c r="O10" s="855"/>
      <c r="P10" s="855"/>
    </row>
    <row r="11" spans="2:16" ht="15" thickBot="1">
      <c r="C11" s="234"/>
      <c r="D11" s="234"/>
      <c r="E11" s="234"/>
      <c r="F11" s="234"/>
      <c r="G11" s="234"/>
      <c r="H11" s="234"/>
      <c r="I11" s="234"/>
      <c r="J11" s="234"/>
      <c r="K11" s="234"/>
      <c r="L11" s="234"/>
      <c r="M11" s="234"/>
      <c r="N11" s="234"/>
      <c r="O11" s="234"/>
      <c r="P11" s="234"/>
    </row>
    <row r="12" spans="2:16" ht="20.100000000000001" customHeight="1">
      <c r="C12" s="856" t="s">
        <v>3808</v>
      </c>
      <c r="D12" s="858" t="s">
        <v>61</v>
      </c>
      <c r="E12" s="858" t="s">
        <v>4024</v>
      </c>
      <c r="F12" s="858"/>
      <c r="G12" s="858" t="s">
        <v>3906</v>
      </c>
      <c r="H12" s="860" t="s">
        <v>4025</v>
      </c>
      <c r="I12" s="860" t="s">
        <v>4026</v>
      </c>
      <c r="J12" s="864" t="s">
        <v>4027</v>
      </c>
      <c r="K12" s="865"/>
      <c r="L12" s="866" t="s">
        <v>4028</v>
      </c>
      <c r="M12" s="866"/>
      <c r="N12" s="866"/>
      <c r="O12" s="860" t="s">
        <v>4029</v>
      </c>
      <c r="P12" s="862" t="s">
        <v>4030</v>
      </c>
    </row>
    <row r="13" spans="2:16" ht="20.100000000000001" customHeight="1" thickBot="1">
      <c r="C13" s="857"/>
      <c r="D13" s="859"/>
      <c r="E13" s="286" t="s">
        <v>4031</v>
      </c>
      <c r="F13" s="405" t="s">
        <v>4032</v>
      </c>
      <c r="G13" s="859"/>
      <c r="H13" s="859"/>
      <c r="I13" s="861"/>
      <c r="J13" s="406">
        <v>1</v>
      </c>
      <c r="K13" s="406">
        <v>2</v>
      </c>
      <c r="L13" s="406">
        <v>3</v>
      </c>
      <c r="M13" s="406">
        <v>4</v>
      </c>
      <c r="N13" s="406">
        <v>5</v>
      </c>
      <c r="O13" s="861"/>
      <c r="P13" s="863"/>
    </row>
    <row r="14" spans="2:16">
      <c r="C14" s="280">
        <v>1</v>
      </c>
      <c r="D14" s="281" t="s">
        <v>4033</v>
      </c>
      <c r="E14" s="282"/>
      <c r="F14" s="282"/>
      <c r="G14" s="283"/>
      <c r="H14" s="284"/>
      <c r="I14" s="284"/>
      <c r="J14" s="284"/>
      <c r="K14" s="284"/>
      <c r="L14" s="284"/>
      <c r="M14" s="284"/>
      <c r="N14" s="284"/>
      <c r="O14" s="284"/>
      <c r="P14" s="285"/>
    </row>
    <row r="15" spans="2:16">
      <c r="C15" s="239"/>
      <c r="D15" s="1176" t="s">
        <v>4034</v>
      </c>
      <c r="E15" s="1177"/>
      <c r="F15" s="1177"/>
      <c r="G15" s="1178"/>
      <c r="H15" s="506"/>
      <c r="I15" s="506"/>
      <c r="J15" s="506"/>
      <c r="K15" s="506"/>
      <c r="L15" s="506"/>
      <c r="M15" s="506"/>
      <c r="N15" s="506"/>
      <c r="O15" s="506"/>
      <c r="P15" s="270"/>
    </row>
    <row r="16" spans="2:16">
      <c r="B16" s="326">
        <v>9110</v>
      </c>
      <c r="C16" s="240">
        <v>1.1000000000000001</v>
      </c>
      <c r="D16" s="320" t="s">
        <v>4035</v>
      </c>
      <c r="E16" s="267" t="s">
        <v>1787</v>
      </c>
      <c r="F16" s="359">
        <v>1</v>
      </c>
      <c r="G16" s="360">
        <v>4</v>
      </c>
      <c r="H16" s="268">
        <f>VLOOKUP(B16,TABLAS!$A$2:$E$34,4,FALSE)</f>
        <v>6967000</v>
      </c>
      <c r="I16" s="269">
        <f>VLOOKUP(B16,TABLAS!$A$2:$E$34,5,FALSE)</f>
        <v>1.5829</v>
      </c>
      <c r="J16" s="287">
        <v>0.3</v>
      </c>
      <c r="K16" s="287">
        <v>0.3</v>
      </c>
      <c r="L16" s="287">
        <v>0.1</v>
      </c>
      <c r="M16" s="287">
        <v>0.1</v>
      </c>
      <c r="N16" s="287">
        <v>0.1</v>
      </c>
      <c r="O16" s="277">
        <f>(SUM(J16:N16))*F16</f>
        <v>0.89999999999999991</v>
      </c>
      <c r="P16" s="276">
        <f>ROUND((H16*I16*O16),0)</f>
        <v>9925258</v>
      </c>
    </row>
    <row r="17" spans="2:20">
      <c r="B17" s="245"/>
      <c r="C17" s="246"/>
      <c r="D17" s="271" t="s">
        <v>4036</v>
      </c>
      <c r="E17" s="272"/>
      <c r="F17" s="361"/>
      <c r="G17" s="361"/>
      <c r="H17" s="362"/>
      <c r="I17" s="362"/>
      <c r="J17" s="362"/>
      <c r="K17" s="362"/>
      <c r="L17" s="362"/>
      <c r="M17" s="362"/>
      <c r="N17" s="362"/>
      <c r="O17" s="273"/>
      <c r="P17" s="274"/>
    </row>
    <row r="18" spans="2:20" ht="32.25" customHeight="1">
      <c r="B18" s="327">
        <v>9455</v>
      </c>
      <c r="C18" s="248">
        <v>1.3</v>
      </c>
      <c r="D18" s="275" t="str">
        <f>VLOOKUP(B18,TABLAS!$A$2:$E$34,2,FALSE)</f>
        <v>TARIFA MES - PERSONAL DE OBRA - AYUDANTE (NO INCLUYE FACTOR DE PRESTACIONES)</v>
      </c>
      <c r="E18" s="267" t="s">
        <v>1787</v>
      </c>
      <c r="F18" s="363">
        <v>1</v>
      </c>
      <c r="G18" s="364"/>
      <c r="H18" s="268">
        <f>VLOOKUP(B18,TABLAS!$A$2:$E$34,4,FALSE)</f>
        <v>1000000</v>
      </c>
      <c r="I18" s="269">
        <f>VLOOKUP(B18,TABLAS!$A$2:$E$34,5,FALSE)</f>
        <v>1.6504000000000001</v>
      </c>
      <c r="J18" s="287"/>
      <c r="K18" s="287"/>
      <c r="L18" s="287">
        <v>0.3</v>
      </c>
      <c r="M18" s="287">
        <v>0.3</v>
      </c>
      <c r="N18" s="287">
        <v>0.3</v>
      </c>
      <c r="O18" s="277">
        <f>(SUM(J18:N18))*F18</f>
        <v>0.89999999999999991</v>
      </c>
      <c r="P18" s="276">
        <f>ROUND((H18*I18*O18),0)</f>
        <v>1485360</v>
      </c>
    </row>
    <row r="19" spans="2:20">
      <c r="B19" s="245"/>
      <c r="C19" s="248"/>
      <c r="D19" s="247" t="s">
        <v>4037</v>
      </c>
      <c r="E19" s="241"/>
      <c r="F19" s="363"/>
      <c r="G19" s="364"/>
      <c r="H19" s="268"/>
      <c r="I19" s="269"/>
      <c r="J19" s="287"/>
      <c r="K19" s="287"/>
      <c r="L19" s="287"/>
      <c r="M19" s="287"/>
      <c r="N19" s="287"/>
      <c r="O19" s="242"/>
      <c r="P19" s="243"/>
    </row>
    <row r="20" spans="2:20" ht="36" customHeight="1">
      <c r="B20" s="327">
        <v>9455</v>
      </c>
      <c r="C20" s="248">
        <v>1.4</v>
      </c>
      <c r="D20" s="275" t="str">
        <f>VLOOKUP(B20,TABLAS!$A$2:$E$34,2,FALSE)</f>
        <v>TARIFA MES - PERSONAL DE OBRA - AYUDANTE (NO INCLUYE FACTOR DE PRESTACIONES)</v>
      </c>
      <c r="E20" s="267" t="s">
        <v>1787</v>
      </c>
      <c r="F20" s="363">
        <v>3</v>
      </c>
      <c r="G20" s="364"/>
      <c r="H20" s="268">
        <f>VLOOKUP(B20,TABLAS!$A$2:$E$34,4,FALSE)</f>
        <v>1000000</v>
      </c>
      <c r="I20" s="269">
        <f>VLOOKUP(B20,TABLAS!$A$2:$E$34,5,FALSE)</f>
        <v>1.6504000000000001</v>
      </c>
      <c r="J20" s="287"/>
      <c r="K20" s="287"/>
      <c r="L20" s="287">
        <v>0.3</v>
      </c>
      <c r="M20" s="287">
        <v>0.3</v>
      </c>
      <c r="N20" s="287">
        <v>0.3</v>
      </c>
      <c r="O20" s="277">
        <f>(SUM(J20:N20))*F20</f>
        <v>2.6999999999999997</v>
      </c>
      <c r="P20" s="276">
        <f>ROUND((H20*I20*O20),0)</f>
        <v>4456080</v>
      </c>
    </row>
    <row r="21" spans="2:20" ht="15" customHeight="1">
      <c r="C21" s="249"/>
      <c r="D21" s="1179"/>
      <c r="E21" s="1180"/>
      <c r="F21" s="1181"/>
      <c r="G21" s="1182"/>
      <c r="H21" s="507"/>
      <c r="I21" s="507"/>
      <c r="J21" s="507"/>
      <c r="K21" s="507"/>
      <c r="L21" s="507"/>
      <c r="M21" s="507"/>
      <c r="N21" s="507"/>
      <c r="O21" s="504" t="s">
        <v>4038</v>
      </c>
      <c r="P21" s="1183">
        <f>SUM(P16:P20)</f>
        <v>15866698</v>
      </c>
    </row>
    <row r="22" spans="2:20">
      <c r="C22" s="239">
        <v>2</v>
      </c>
      <c r="D22" s="1184" t="s">
        <v>4039</v>
      </c>
      <c r="E22" s="1185"/>
      <c r="F22" s="1185"/>
      <c r="G22" s="1186"/>
      <c r="H22" s="508"/>
      <c r="I22" s="508"/>
      <c r="J22" s="508"/>
      <c r="K22" s="508"/>
      <c r="L22" s="508"/>
      <c r="M22" s="508"/>
      <c r="N22" s="508"/>
      <c r="O22" s="1187"/>
      <c r="P22" s="238"/>
    </row>
    <row r="23" spans="2:20" ht="35.25" customHeight="1">
      <c r="B23" s="326">
        <v>9578</v>
      </c>
      <c r="C23" s="250">
        <v>2.1</v>
      </c>
      <c r="D23" s="1188" t="str">
        <f>VLOOKUP(B23,INSUMOS!$A$2:$D$3047,2,FALSE)</f>
        <v>GASTOS OFICINA (PAPELERIA, FOTOCOPIAS Y OTROS)</v>
      </c>
      <c r="E23" s="1189" t="str">
        <f>VLOOKUP(B23,INSUMOS!$A$2:$D$3047,3,FALSE)</f>
        <v>GLB/MS</v>
      </c>
      <c r="F23" s="1190">
        <v>1.5</v>
      </c>
      <c r="G23" s="1189"/>
      <c r="H23" s="1191">
        <f>VLOOKUP(B23,INSUMOS!$A$2:$D$3047,4,FALSE)</f>
        <v>922582</v>
      </c>
      <c r="I23" s="1191"/>
      <c r="J23" s="1192">
        <v>0.25</v>
      </c>
      <c r="K23" s="1192">
        <v>0.25</v>
      </c>
      <c r="L23" s="1192">
        <v>0.25</v>
      </c>
      <c r="M23" s="1192">
        <v>0.2</v>
      </c>
      <c r="N23" s="1192">
        <v>0.25</v>
      </c>
      <c r="O23" s="277">
        <v>0.25</v>
      </c>
      <c r="P23" s="1193">
        <f>ROUND((O23*H23),0)</f>
        <v>230646</v>
      </c>
    </row>
    <row r="24" spans="2:20" ht="99" customHeight="1">
      <c r="B24" s="329">
        <v>6318</v>
      </c>
      <c r="C24" s="250">
        <v>2.2000000000000002</v>
      </c>
      <c r="D24" s="1188" t="str">
        <f>VLOOKUP(B24,ÍTEMS!$A$2:$D$3453,2,FALSE)</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E24" s="1189" t="str">
        <f>VLOOKUP(B24,ÍTEMS!$A$2:$D$3453,3,FALSE)</f>
        <v>UN/MES</v>
      </c>
      <c r="F24" s="1190">
        <v>1.5</v>
      </c>
      <c r="G24" s="1189"/>
      <c r="H24" s="1191">
        <v>132433</v>
      </c>
      <c r="I24" s="1191"/>
      <c r="J24" s="1192">
        <v>0.25</v>
      </c>
      <c r="K24" s="1192">
        <v>0.25</v>
      </c>
      <c r="L24" s="1192">
        <v>0.25</v>
      </c>
      <c r="M24" s="1192">
        <v>0.25</v>
      </c>
      <c r="N24" s="1192">
        <v>0.25</v>
      </c>
      <c r="O24" s="277">
        <f>(SUM(J24:N24))*F24</f>
        <v>1.875</v>
      </c>
      <c r="P24" s="1193">
        <f>ROUND((O24*H24),0)</f>
        <v>248312</v>
      </c>
    </row>
    <row r="25" spans="2:20">
      <c r="C25" s="250"/>
      <c r="D25" s="1184" t="s">
        <v>4040</v>
      </c>
      <c r="E25" s="1185"/>
      <c r="F25" s="1185"/>
      <c r="G25" s="1186"/>
      <c r="H25" s="508"/>
      <c r="I25" s="508"/>
      <c r="J25" s="508"/>
      <c r="K25" s="508"/>
      <c r="L25" s="508"/>
      <c r="M25" s="508"/>
      <c r="N25" s="508"/>
      <c r="O25" s="1187"/>
      <c r="P25" s="251"/>
      <c r="S25" s="226"/>
      <c r="T25" s="226"/>
    </row>
    <row r="26" spans="2:20" ht="81" customHeight="1">
      <c r="B26" s="328">
        <v>4928</v>
      </c>
      <c r="C26" s="248">
        <v>2.2999999999999998</v>
      </c>
      <c r="D26" s="1188" t="str">
        <f>VLOOKUP(B26,ÍTEMS!$A$2:$D$3453,2,FALSE)</f>
        <v>CANALIZACIÓN DE TRÁFICO (INSTALACIÓN, MANTENIMIENTO Y DESINSTALACIÓN MENSUAL) CON SEÑALIZADORES TUBULARES COLOMBINA PLÁSTICA Y TRIPLE CINTA DE SEÑALIZACIÓN (INCLUYE ALQUILER DE SEÑALIZADORES TUBULARES). LONGITUD 3 METROS.</v>
      </c>
      <c r="E26" s="1189" t="str">
        <f>VLOOKUP(B26,ÍTEMS!$A$2:$D$3453,3,FALSE)</f>
        <v>UN/MES</v>
      </c>
      <c r="F26" s="365">
        <v>6</v>
      </c>
      <c r="G26" s="241"/>
      <c r="H26" s="1191">
        <f>VLOOKUP(B26,ÍTEMS!$A$2:$D$3453,4,FALSE)</f>
        <v>8352</v>
      </c>
      <c r="I26" s="1191"/>
      <c r="J26" s="287"/>
      <c r="K26" s="287"/>
      <c r="L26" s="287">
        <v>1</v>
      </c>
      <c r="M26" s="287">
        <v>1</v>
      </c>
      <c r="N26" s="287">
        <v>1</v>
      </c>
      <c r="O26" s="277">
        <f t="shared" ref="O26:O31" si="0">(SUM(J26:N26))*F26</f>
        <v>18</v>
      </c>
      <c r="P26" s="1193">
        <f>ROUND((O26*H26),0)</f>
        <v>150336</v>
      </c>
      <c r="S26" s="266"/>
      <c r="T26" s="266"/>
    </row>
    <row r="27" spans="2:20" ht="35.25" customHeight="1">
      <c r="B27" s="328">
        <v>6178</v>
      </c>
      <c r="C27" s="248">
        <v>2.4</v>
      </c>
      <c r="D27" s="1188" t="str">
        <f>VLOOKUP(B27,ÍTEMS!$A$2:$D$3453,2,FALSE)</f>
        <v>ALQUILER SEÑAL VERTICAL GRUPO I (75X75CM) (INCLUYE SUMINISTRO E INSTALACIÓN)</v>
      </c>
      <c r="E27" s="1189" t="str">
        <f>VLOOKUP(B27,ÍTEMS!$A$2:$D$3453,3,FALSE)</f>
        <v>UN/MES</v>
      </c>
      <c r="F27" s="365">
        <v>12</v>
      </c>
      <c r="G27" s="241"/>
      <c r="H27" s="1191">
        <f>VLOOKUP(B27,ÍTEMS!$A$2:$D$3453,4,FALSE)</f>
        <v>14407</v>
      </c>
      <c r="I27" s="1191"/>
      <c r="J27" s="287"/>
      <c r="K27" s="287"/>
      <c r="L27" s="287">
        <v>1</v>
      </c>
      <c r="M27" s="287">
        <v>1</v>
      </c>
      <c r="N27" s="287">
        <v>1</v>
      </c>
      <c r="O27" s="277">
        <f t="shared" si="0"/>
        <v>36</v>
      </c>
      <c r="P27" s="1193">
        <f>ROUND((O27*H27),0)</f>
        <v>518652</v>
      </c>
      <c r="S27" s="266"/>
      <c r="T27" s="266"/>
    </row>
    <row r="28" spans="2:20" ht="26.25" customHeight="1">
      <c r="B28" s="328">
        <v>6186</v>
      </c>
      <c r="C28" s="248">
        <v>2.5</v>
      </c>
      <c r="D28" s="1188" t="str">
        <f>VLOOKUP(B28,ÍTEMS!$A$2:$D$3453,2,FALSE)</f>
        <v>ALQUILER BARRERA RELLENABLE (2.00X0.55X1.00M)</v>
      </c>
      <c r="E28" s="1189" t="str">
        <f>VLOOKUP(B28,ÍTEMS!$A$2:$D$3453,3,FALSE)</f>
        <v>UN/MES</v>
      </c>
      <c r="F28" s="365">
        <v>4</v>
      </c>
      <c r="G28" s="241"/>
      <c r="H28" s="1191">
        <f>VLOOKUP(B28,ÍTEMS!$A$2:$D$3453,4,FALSE)</f>
        <v>15620</v>
      </c>
      <c r="I28" s="1191"/>
      <c r="J28" s="287"/>
      <c r="K28" s="287"/>
      <c r="L28" s="287">
        <v>1</v>
      </c>
      <c r="M28" s="287">
        <v>1</v>
      </c>
      <c r="N28" s="287">
        <v>1</v>
      </c>
      <c r="O28" s="277">
        <f t="shared" si="0"/>
        <v>12</v>
      </c>
      <c r="P28" s="276">
        <f>ROUND(O28*H28,0)</f>
        <v>187440</v>
      </c>
      <c r="S28" s="266"/>
      <c r="T28" s="266"/>
    </row>
    <row r="29" spans="2:20" s="252" customFormat="1" ht="48.75" customHeight="1">
      <c r="B29" s="330">
        <v>6187</v>
      </c>
      <c r="C29" s="248">
        <v>2.6</v>
      </c>
      <c r="D29" s="1188" t="str">
        <f>VLOOKUP(B29,ÍTEMS!$A$2:$D$3453,2,FALSE)</f>
        <v>ALQUILER DE SEÑAL LUMINOSA BIDIRECCIONAL 1.50M X 0.50M (INCLUYE INSTALACIÓN, MANTENIMIENTO Y DESINSTALACIÓN).</v>
      </c>
      <c r="E29" s="1189" t="str">
        <f>VLOOKUP(B29,ÍTEMS!$A$2:$D$3453,3,FALSE)</f>
        <v>UN/MES</v>
      </c>
      <c r="F29" s="365">
        <v>2</v>
      </c>
      <c r="G29" s="241"/>
      <c r="H29" s="1191">
        <f>VLOOKUP(B29,ÍTEMS!$A$2:$D$3453,4,FALSE)</f>
        <v>169650</v>
      </c>
      <c r="I29" s="1191"/>
      <c r="J29" s="287"/>
      <c r="K29" s="287"/>
      <c r="L29" s="287">
        <v>0.25</v>
      </c>
      <c r="M29" s="287">
        <v>0.25</v>
      </c>
      <c r="N29" s="287">
        <v>0.25</v>
      </c>
      <c r="O29" s="277">
        <f t="shared" si="0"/>
        <v>1.5</v>
      </c>
      <c r="P29" s="276">
        <f>ROUND(O29*H29,0)</f>
        <v>254475</v>
      </c>
      <c r="S29" s="266"/>
      <c r="T29" s="266"/>
    </row>
    <row r="30" spans="2:20" ht="30" customHeight="1">
      <c r="B30" s="328">
        <v>9211</v>
      </c>
      <c r="C30" s="248">
        <v>2.7</v>
      </c>
      <c r="D30" s="1188" t="str">
        <f>VLOOKUP(B30,INSUMOS!$A$2:$D$3453,2,FALSE)</f>
        <v>PASACALLE  IMPRESO EN LONA BANNER (7.00m x 1.00m) INCLUYE PALOS A LOS EXTREMOS</v>
      </c>
      <c r="E30" s="1189" t="str">
        <f>VLOOKUP(B30,INSUMOS!$A$2:$D$3453,3,FALSE)</f>
        <v>UN</v>
      </c>
      <c r="F30" s="365">
        <v>6</v>
      </c>
      <c r="G30" s="241"/>
      <c r="H30" s="1191">
        <f>VLOOKUP(B30,INSUMOS!$A$2:$D$3453,4,FALSE)</f>
        <v>285705</v>
      </c>
      <c r="I30" s="1191"/>
      <c r="J30" s="287"/>
      <c r="K30" s="287"/>
      <c r="L30" s="287">
        <v>1</v>
      </c>
      <c r="M30" s="287">
        <v>1</v>
      </c>
      <c r="N30" s="287">
        <v>1</v>
      </c>
      <c r="O30" s="277">
        <f t="shared" si="0"/>
        <v>18</v>
      </c>
      <c r="P30" s="276">
        <f>ROUND(O30*H30,0)</f>
        <v>5142690</v>
      </c>
      <c r="S30" s="266"/>
      <c r="T30" s="266"/>
    </row>
    <row r="31" spans="2:20" ht="27" customHeight="1">
      <c r="B31" s="328">
        <v>6181</v>
      </c>
      <c r="C31" s="248">
        <v>2.9</v>
      </c>
      <c r="D31" s="1188" t="str">
        <f>VLOOKUP(B31,ÍTEMS!$A$2:$D$3453,2,FALSE)</f>
        <v>ALQUILER DE PALETA PARE-SIGA EN POLIETILENO.</v>
      </c>
      <c r="E31" s="1189" t="str">
        <f>VLOOKUP(B31,ÍTEMS!$A$2:$D$3453,3,FALSE)</f>
        <v>UN/MES</v>
      </c>
      <c r="F31" s="365">
        <v>12</v>
      </c>
      <c r="G31" s="241"/>
      <c r="H31" s="1191">
        <f>VLOOKUP(B31,ÍTEMS!$A$2:$D$3453,4,FALSE)</f>
        <v>2470</v>
      </c>
      <c r="I31" s="1191"/>
      <c r="J31" s="287"/>
      <c r="K31" s="287"/>
      <c r="L31" s="287">
        <v>1</v>
      </c>
      <c r="M31" s="287">
        <v>1</v>
      </c>
      <c r="N31" s="287">
        <v>1</v>
      </c>
      <c r="O31" s="277">
        <f t="shared" si="0"/>
        <v>36</v>
      </c>
      <c r="P31" s="276">
        <f>ROUND(O31*H31,0)</f>
        <v>88920</v>
      </c>
      <c r="S31" s="266"/>
      <c r="T31" s="266"/>
    </row>
    <row r="32" spans="2:20" ht="15" thickBot="1">
      <c r="C32" s="253"/>
      <c r="D32" s="254"/>
      <c r="E32" s="255"/>
      <c r="F32" s="256"/>
      <c r="G32" s="257"/>
      <c r="H32" s="258"/>
      <c r="I32" s="258"/>
      <c r="J32" s="258"/>
      <c r="K32" s="258"/>
      <c r="L32" s="258"/>
      <c r="M32" s="258"/>
      <c r="N32" s="258"/>
      <c r="O32" s="254" t="s">
        <v>4041</v>
      </c>
      <c r="P32" s="279">
        <f>SUM(P23:P31)</f>
        <v>6821471</v>
      </c>
    </row>
    <row r="33" spans="3:17">
      <c r="C33" s="259"/>
      <c r="D33" s="260"/>
      <c r="E33" s="261"/>
      <c r="F33" s="261"/>
      <c r="G33" s="262"/>
      <c r="H33" s="263"/>
      <c r="I33" s="263"/>
      <c r="J33" s="263"/>
      <c r="K33" s="263"/>
      <c r="L33" s="263"/>
      <c r="M33" s="263"/>
      <c r="N33" s="263"/>
      <c r="O33" s="263"/>
      <c r="P33" s="264"/>
    </row>
    <row r="34" spans="3:17">
      <c r="C34" s="259"/>
      <c r="D34" s="260"/>
      <c r="E34" s="261"/>
      <c r="F34" s="261"/>
      <c r="G34" s="262"/>
      <c r="H34" s="1194" t="s">
        <v>4042</v>
      </c>
      <c r="I34" s="1195"/>
      <c r="J34" s="509"/>
      <c r="K34" s="509"/>
      <c r="L34" s="509"/>
      <c r="M34" s="509"/>
      <c r="N34" s="509"/>
      <c r="O34" s="505"/>
      <c r="P34" s="1196">
        <f>P21+P32</f>
        <v>22688169</v>
      </c>
    </row>
    <row r="35" spans="3:17">
      <c r="C35" s="259"/>
      <c r="D35" s="260"/>
      <c r="E35" s="261"/>
      <c r="F35" s="261"/>
      <c r="G35" s="262"/>
      <c r="H35" s="1197" t="s">
        <v>4043</v>
      </c>
      <c r="I35" s="1198"/>
      <c r="J35" s="510"/>
      <c r="K35" s="510"/>
      <c r="L35" s="510"/>
      <c r="M35" s="510"/>
      <c r="N35" s="510"/>
      <c r="O35" s="1199">
        <f>'AIU PMT'!L38</f>
        <v>0.21022868350460541</v>
      </c>
      <c r="P35" s="1196">
        <f>ROUND((P34*O35),0)</f>
        <v>4769704</v>
      </c>
    </row>
    <row r="36" spans="3:17" ht="15.75">
      <c r="C36" s="265"/>
      <c r="D36" s="234"/>
      <c r="E36" s="265"/>
      <c r="F36" s="265"/>
      <c r="G36" s="265"/>
      <c r="H36" s="1194" t="s">
        <v>65</v>
      </c>
      <c r="I36" s="1195"/>
      <c r="J36" s="509"/>
      <c r="K36" s="509"/>
      <c r="L36" s="509"/>
      <c r="M36" s="509"/>
      <c r="N36" s="509"/>
      <c r="O36" s="505"/>
      <c r="P36" s="1200">
        <f>ROUND(P34+P35,0)</f>
        <v>27457873</v>
      </c>
    </row>
    <row r="37" spans="3:17">
      <c r="P37" s="629">
        <f>P36/'D. ENTRADA obra'!D16</f>
        <v>7.4377029497614516E-2</v>
      </c>
      <c r="Q37" s="299">
        <f>P37*100</f>
        <v>7.4377029497614515</v>
      </c>
    </row>
    <row r="38" spans="3:17">
      <c r="P38" s="229"/>
    </row>
    <row r="40" spans="3:17">
      <c r="P40" s="278"/>
    </row>
  </sheetData>
  <mergeCells count="25">
    <mergeCell ref="L12:N12"/>
    <mergeCell ref="C2:N2"/>
    <mergeCell ref="C3:N3"/>
    <mergeCell ref="C4:N4"/>
    <mergeCell ref="C5:N5"/>
    <mergeCell ref="C6:D6"/>
    <mergeCell ref="E6:P6"/>
    <mergeCell ref="O2:P4"/>
    <mergeCell ref="O5:P5"/>
    <mergeCell ref="H36:I36"/>
    <mergeCell ref="C8:P8"/>
    <mergeCell ref="E10:F10"/>
    <mergeCell ref="H10:I10"/>
    <mergeCell ref="O10:P10"/>
    <mergeCell ref="C12:C13"/>
    <mergeCell ref="D12:D13"/>
    <mergeCell ref="E12:F12"/>
    <mergeCell ref="G12:G13"/>
    <mergeCell ref="H12:H13"/>
    <mergeCell ref="I12:I13"/>
    <mergeCell ref="O12:O13"/>
    <mergeCell ref="P12:P13"/>
    <mergeCell ref="H34:I34"/>
    <mergeCell ref="H35:I35"/>
    <mergeCell ref="J12:K12"/>
  </mergeCells>
  <pageMargins left="0.70866141732283472" right="0.70866141732283472" top="0.74803149606299213" bottom="0.74803149606299213" header="0.31496062992125984" footer="0.31496062992125984"/>
  <pageSetup scale="56"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5">
    <tabColor rgb="FF0070C0"/>
    <pageSetUpPr fitToPage="1"/>
  </sheetPr>
  <dimension ref="A1:P43"/>
  <sheetViews>
    <sheetView view="pageBreakPreview" topLeftCell="A13" zoomScaleNormal="100" zoomScaleSheetLayoutView="100" workbookViewId="0">
      <selection activeCell="N38" sqref="N38"/>
    </sheetView>
  </sheetViews>
  <sheetFormatPr defaultColWidth="11.42578125" defaultRowHeight="12.75"/>
  <cols>
    <col min="1" max="1" width="1.42578125" style="179" customWidth="1"/>
    <col min="2" max="2" width="5.28515625" style="179" bestFit="1" customWidth="1"/>
    <col min="3" max="3" width="43.7109375" style="180" customWidth="1"/>
    <col min="4" max="4" width="13.5703125" style="180" customWidth="1"/>
    <col min="5" max="5" width="10.140625" style="180" customWidth="1"/>
    <col min="6" max="6" width="10" style="180" customWidth="1"/>
    <col min="7" max="7" width="6.140625" style="180" bestFit="1" customWidth="1"/>
    <col min="8" max="8" width="4.7109375" style="180" customWidth="1"/>
    <col min="9" max="9" width="14.85546875" style="180" bestFit="1" customWidth="1"/>
    <col min="10" max="10" width="12.85546875" style="180" bestFit="1" customWidth="1"/>
    <col min="11" max="11" width="7.7109375" style="180" customWidth="1"/>
    <col min="12" max="12" width="18" style="180" customWidth="1"/>
    <col min="13" max="13" width="2" style="180" customWidth="1"/>
    <col min="14" max="14" width="16" style="180" customWidth="1"/>
    <col min="15" max="15" width="15.140625" style="180" bestFit="1" customWidth="1"/>
    <col min="16" max="16" width="14.140625" style="180" bestFit="1" customWidth="1"/>
    <col min="17" max="256" width="11.42578125" style="180"/>
    <col min="257" max="257" width="7.140625" style="180" bestFit="1" customWidth="1"/>
    <col min="258" max="258" width="5.28515625" style="180" bestFit="1" customWidth="1"/>
    <col min="259" max="259" width="43.7109375" style="180" customWidth="1"/>
    <col min="260" max="260" width="13.5703125" style="180" customWidth="1"/>
    <col min="261" max="261" width="10.140625" style="180" customWidth="1"/>
    <col min="262" max="262" width="10" style="180" customWidth="1"/>
    <col min="263" max="263" width="6.140625" style="180" bestFit="1" customWidth="1"/>
    <col min="264" max="264" width="4.7109375" style="180" customWidth="1"/>
    <col min="265" max="265" width="14.85546875" style="180" bestFit="1" customWidth="1"/>
    <col min="266" max="266" width="12.85546875" style="180" bestFit="1" customWidth="1"/>
    <col min="267" max="267" width="7.7109375" style="180" customWidth="1"/>
    <col min="268" max="268" width="18" style="180" customWidth="1"/>
    <col min="269" max="269" width="8.28515625" style="180" customWidth="1"/>
    <col min="270" max="270" width="16" style="180" customWidth="1"/>
    <col min="271" max="271" width="15.140625" style="180" bestFit="1" customWidth="1"/>
    <col min="272" max="272" width="14.140625" style="180" bestFit="1" customWidth="1"/>
    <col min="273" max="512" width="11.42578125" style="180"/>
    <col min="513" max="513" width="7.140625" style="180" bestFit="1" customWidth="1"/>
    <col min="514" max="514" width="5.28515625" style="180" bestFit="1" customWidth="1"/>
    <col min="515" max="515" width="43.7109375" style="180" customWidth="1"/>
    <col min="516" max="516" width="13.5703125" style="180" customWidth="1"/>
    <col min="517" max="517" width="10.140625" style="180" customWidth="1"/>
    <col min="518" max="518" width="10" style="180" customWidth="1"/>
    <col min="519" max="519" width="6.140625" style="180" bestFit="1" customWidth="1"/>
    <col min="520" max="520" width="4.7109375" style="180" customWidth="1"/>
    <col min="521" max="521" width="14.85546875" style="180" bestFit="1" customWidth="1"/>
    <col min="522" max="522" width="12.85546875" style="180" bestFit="1" customWidth="1"/>
    <col min="523" max="523" width="7.7109375" style="180" customWidth="1"/>
    <col min="524" max="524" width="18" style="180" customWidth="1"/>
    <col min="525" max="525" width="8.28515625" style="180" customWidth="1"/>
    <col min="526" max="526" width="16" style="180" customWidth="1"/>
    <col min="527" max="527" width="15.140625" style="180" bestFit="1" customWidth="1"/>
    <col min="528" max="528" width="14.140625" style="180" bestFit="1" customWidth="1"/>
    <col min="529" max="768" width="11.42578125" style="180"/>
    <col min="769" max="769" width="7.140625" style="180" bestFit="1" customWidth="1"/>
    <col min="770" max="770" width="5.28515625" style="180" bestFit="1" customWidth="1"/>
    <col min="771" max="771" width="43.7109375" style="180" customWidth="1"/>
    <col min="772" max="772" width="13.5703125" style="180" customWidth="1"/>
    <col min="773" max="773" width="10.140625" style="180" customWidth="1"/>
    <col min="774" max="774" width="10" style="180" customWidth="1"/>
    <col min="775" max="775" width="6.140625" style="180" bestFit="1" customWidth="1"/>
    <col min="776" max="776" width="4.7109375" style="180" customWidth="1"/>
    <col min="777" max="777" width="14.85546875" style="180" bestFit="1" customWidth="1"/>
    <col min="778" max="778" width="12.85546875" style="180" bestFit="1" customWidth="1"/>
    <col min="779" max="779" width="7.7109375" style="180" customWidth="1"/>
    <col min="780" max="780" width="18" style="180" customWidth="1"/>
    <col min="781" max="781" width="8.28515625" style="180" customWidth="1"/>
    <col min="782" max="782" width="16" style="180" customWidth="1"/>
    <col min="783" max="783" width="15.140625" style="180" bestFit="1" customWidth="1"/>
    <col min="784" max="784" width="14.140625" style="180" bestFit="1" customWidth="1"/>
    <col min="785" max="1024" width="11.42578125" style="180"/>
    <col min="1025" max="1025" width="7.140625" style="180" bestFit="1" customWidth="1"/>
    <col min="1026" max="1026" width="5.28515625" style="180" bestFit="1" customWidth="1"/>
    <col min="1027" max="1027" width="43.7109375" style="180" customWidth="1"/>
    <col min="1028" max="1028" width="13.5703125" style="180" customWidth="1"/>
    <col min="1029" max="1029" width="10.140625" style="180" customWidth="1"/>
    <col min="1030" max="1030" width="10" style="180" customWidth="1"/>
    <col min="1031" max="1031" width="6.140625" style="180" bestFit="1" customWidth="1"/>
    <col min="1032" max="1032" width="4.7109375" style="180" customWidth="1"/>
    <col min="1033" max="1033" width="14.85546875" style="180" bestFit="1" customWidth="1"/>
    <col min="1034" max="1034" width="12.85546875" style="180" bestFit="1" customWidth="1"/>
    <col min="1035" max="1035" width="7.7109375" style="180" customWidth="1"/>
    <col min="1036" max="1036" width="18" style="180" customWidth="1"/>
    <col min="1037" max="1037" width="8.28515625" style="180" customWidth="1"/>
    <col min="1038" max="1038" width="16" style="180" customWidth="1"/>
    <col min="1039" max="1039" width="15.140625" style="180" bestFit="1" customWidth="1"/>
    <col min="1040" max="1040" width="14.140625" style="180" bestFit="1" customWidth="1"/>
    <col min="1041" max="1280" width="11.42578125" style="180"/>
    <col min="1281" max="1281" width="7.140625" style="180" bestFit="1" customWidth="1"/>
    <col min="1282" max="1282" width="5.28515625" style="180" bestFit="1" customWidth="1"/>
    <col min="1283" max="1283" width="43.7109375" style="180" customWidth="1"/>
    <col min="1284" max="1284" width="13.5703125" style="180" customWidth="1"/>
    <col min="1285" max="1285" width="10.140625" style="180" customWidth="1"/>
    <col min="1286" max="1286" width="10" style="180" customWidth="1"/>
    <col min="1287" max="1287" width="6.140625" style="180" bestFit="1" customWidth="1"/>
    <col min="1288" max="1288" width="4.7109375" style="180" customWidth="1"/>
    <col min="1289" max="1289" width="14.85546875" style="180" bestFit="1" customWidth="1"/>
    <col min="1290" max="1290" width="12.85546875" style="180" bestFit="1" customWidth="1"/>
    <col min="1291" max="1291" width="7.7109375" style="180" customWidth="1"/>
    <col min="1292" max="1292" width="18" style="180" customWidth="1"/>
    <col min="1293" max="1293" width="8.28515625" style="180" customWidth="1"/>
    <col min="1294" max="1294" width="16" style="180" customWidth="1"/>
    <col min="1295" max="1295" width="15.140625" style="180" bestFit="1" customWidth="1"/>
    <col min="1296" max="1296" width="14.140625" style="180" bestFit="1" customWidth="1"/>
    <col min="1297" max="1536" width="11.42578125" style="180"/>
    <col min="1537" max="1537" width="7.140625" style="180" bestFit="1" customWidth="1"/>
    <col min="1538" max="1538" width="5.28515625" style="180" bestFit="1" customWidth="1"/>
    <col min="1539" max="1539" width="43.7109375" style="180" customWidth="1"/>
    <col min="1540" max="1540" width="13.5703125" style="180" customWidth="1"/>
    <col min="1541" max="1541" width="10.140625" style="180" customWidth="1"/>
    <col min="1542" max="1542" width="10" style="180" customWidth="1"/>
    <col min="1543" max="1543" width="6.140625" style="180" bestFit="1" customWidth="1"/>
    <col min="1544" max="1544" width="4.7109375" style="180" customWidth="1"/>
    <col min="1545" max="1545" width="14.85546875" style="180" bestFit="1" customWidth="1"/>
    <col min="1546" max="1546" width="12.85546875" style="180" bestFit="1" customWidth="1"/>
    <col min="1547" max="1547" width="7.7109375" style="180" customWidth="1"/>
    <col min="1548" max="1548" width="18" style="180" customWidth="1"/>
    <col min="1549" max="1549" width="8.28515625" style="180" customWidth="1"/>
    <col min="1550" max="1550" width="16" style="180" customWidth="1"/>
    <col min="1551" max="1551" width="15.140625" style="180" bestFit="1" customWidth="1"/>
    <col min="1552" max="1552" width="14.140625" style="180" bestFit="1" customWidth="1"/>
    <col min="1553" max="1792" width="11.42578125" style="180"/>
    <col min="1793" max="1793" width="7.140625" style="180" bestFit="1" customWidth="1"/>
    <col min="1794" max="1794" width="5.28515625" style="180" bestFit="1" customWidth="1"/>
    <col min="1795" max="1795" width="43.7109375" style="180" customWidth="1"/>
    <col min="1796" max="1796" width="13.5703125" style="180" customWidth="1"/>
    <col min="1797" max="1797" width="10.140625" style="180" customWidth="1"/>
    <col min="1798" max="1798" width="10" style="180" customWidth="1"/>
    <col min="1799" max="1799" width="6.140625" style="180" bestFit="1" customWidth="1"/>
    <col min="1800" max="1800" width="4.7109375" style="180" customWidth="1"/>
    <col min="1801" max="1801" width="14.85546875" style="180" bestFit="1" customWidth="1"/>
    <col min="1802" max="1802" width="12.85546875" style="180" bestFit="1" customWidth="1"/>
    <col min="1803" max="1803" width="7.7109375" style="180" customWidth="1"/>
    <col min="1804" max="1804" width="18" style="180" customWidth="1"/>
    <col min="1805" max="1805" width="8.28515625" style="180" customWidth="1"/>
    <col min="1806" max="1806" width="16" style="180" customWidth="1"/>
    <col min="1807" max="1807" width="15.140625" style="180" bestFit="1" customWidth="1"/>
    <col min="1808" max="1808" width="14.140625" style="180" bestFit="1" customWidth="1"/>
    <col min="1809" max="2048" width="11.42578125" style="180"/>
    <col min="2049" max="2049" width="7.140625" style="180" bestFit="1" customWidth="1"/>
    <col min="2050" max="2050" width="5.28515625" style="180" bestFit="1" customWidth="1"/>
    <col min="2051" max="2051" width="43.7109375" style="180" customWidth="1"/>
    <col min="2052" max="2052" width="13.5703125" style="180" customWidth="1"/>
    <col min="2053" max="2053" width="10.140625" style="180" customWidth="1"/>
    <col min="2054" max="2054" width="10" style="180" customWidth="1"/>
    <col min="2055" max="2055" width="6.140625" style="180" bestFit="1" customWidth="1"/>
    <col min="2056" max="2056" width="4.7109375" style="180" customWidth="1"/>
    <col min="2057" max="2057" width="14.85546875" style="180" bestFit="1" customWidth="1"/>
    <col min="2058" max="2058" width="12.85546875" style="180" bestFit="1" customWidth="1"/>
    <col min="2059" max="2059" width="7.7109375" style="180" customWidth="1"/>
    <col min="2060" max="2060" width="18" style="180" customWidth="1"/>
    <col min="2061" max="2061" width="8.28515625" style="180" customWidth="1"/>
    <col min="2062" max="2062" width="16" style="180" customWidth="1"/>
    <col min="2063" max="2063" width="15.140625" style="180" bestFit="1" customWidth="1"/>
    <col min="2064" max="2064" width="14.140625" style="180" bestFit="1" customWidth="1"/>
    <col min="2065" max="2304" width="11.42578125" style="180"/>
    <col min="2305" max="2305" width="7.140625" style="180" bestFit="1" customWidth="1"/>
    <col min="2306" max="2306" width="5.28515625" style="180" bestFit="1" customWidth="1"/>
    <col min="2307" max="2307" width="43.7109375" style="180" customWidth="1"/>
    <col min="2308" max="2308" width="13.5703125" style="180" customWidth="1"/>
    <col min="2309" max="2309" width="10.140625" style="180" customWidth="1"/>
    <col min="2310" max="2310" width="10" style="180" customWidth="1"/>
    <col min="2311" max="2311" width="6.140625" style="180" bestFit="1" customWidth="1"/>
    <col min="2312" max="2312" width="4.7109375" style="180" customWidth="1"/>
    <col min="2313" max="2313" width="14.85546875" style="180" bestFit="1" customWidth="1"/>
    <col min="2314" max="2314" width="12.85546875" style="180" bestFit="1" customWidth="1"/>
    <col min="2315" max="2315" width="7.7109375" style="180" customWidth="1"/>
    <col min="2316" max="2316" width="18" style="180" customWidth="1"/>
    <col min="2317" max="2317" width="8.28515625" style="180" customWidth="1"/>
    <col min="2318" max="2318" width="16" style="180" customWidth="1"/>
    <col min="2319" max="2319" width="15.140625" style="180" bestFit="1" customWidth="1"/>
    <col min="2320" max="2320" width="14.140625" style="180" bestFit="1" customWidth="1"/>
    <col min="2321" max="2560" width="11.42578125" style="180"/>
    <col min="2561" max="2561" width="7.140625" style="180" bestFit="1" customWidth="1"/>
    <col min="2562" max="2562" width="5.28515625" style="180" bestFit="1" customWidth="1"/>
    <col min="2563" max="2563" width="43.7109375" style="180" customWidth="1"/>
    <col min="2564" max="2564" width="13.5703125" style="180" customWidth="1"/>
    <col min="2565" max="2565" width="10.140625" style="180" customWidth="1"/>
    <col min="2566" max="2566" width="10" style="180" customWidth="1"/>
    <col min="2567" max="2567" width="6.140625" style="180" bestFit="1" customWidth="1"/>
    <col min="2568" max="2568" width="4.7109375" style="180" customWidth="1"/>
    <col min="2569" max="2569" width="14.85546875" style="180" bestFit="1" customWidth="1"/>
    <col min="2570" max="2570" width="12.85546875" style="180" bestFit="1" customWidth="1"/>
    <col min="2571" max="2571" width="7.7109375" style="180" customWidth="1"/>
    <col min="2572" max="2572" width="18" style="180" customWidth="1"/>
    <col min="2573" max="2573" width="8.28515625" style="180" customWidth="1"/>
    <col min="2574" max="2574" width="16" style="180" customWidth="1"/>
    <col min="2575" max="2575" width="15.140625" style="180" bestFit="1" customWidth="1"/>
    <col min="2576" max="2576" width="14.140625" style="180" bestFit="1" customWidth="1"/>
    <col min="2577" max="2816" width="11.42578125" style="180"/>
    <col min="2817" max="2817" width="7.140625" style="180" bestFit="1" customWidth="1"/>
    <col min="2818" max="2818" width="5.28515625" style="180" bestFit="1" customWidth="1"/>
    <col min="2819" max="2819" width="43.7109375" style="180" customWidth="1"/>
    <col min="2820" max="2820" width="13.5703125" style="180" customWidth="1"/>
    <col min="2821" max="2821" width="10.140625" style="180" customWidth="1"/>
    <col min="2822" max="2822" width="10" style="180" customWidth="1"/>
    <col min="2823" max="2823" width="6.140625" style="180" bestFit="1" customWidth="1"/>
    <col min="2824" max="2824" width="4.7109375" style="180" customWidth="1"/>
    <col min="2825" max="2825" width="14.85546875" style="180" bestFit="1" customWidth="1"/>
    <col min="2826" max="2826" width="12.85546875" style="180" bestFit="1" customWidth="1"/>
    <col min="2827" max="2827" width="7.7109375" style="180" customWidth="1"/>
    <col min="2828" max="2828" width="18" style="180" customWidth="1"/>
    <col min="2829" max="2829" width="8.28515625" style="180" customWidth="1"/>
    <col min="2830" max="2830" width="16" style="180" customWidth="1"/>
    <col min="2831" max="2831" width="15.140625" style="180" bestFit="1" customWidth="1"/>
    <col min="2832" max="2832" width="14.140625" style="180" bestFit="1" customWidth="1"/>
    <col min="2833" max="3072" width="11.42578125" style="180"/>
    <col min="3073" max="3073" width="7.140625" style="180" bestFit="1" customWidth="1"/>
    <col min="3074" max="3074" width="5.28515625" style="180" bestFit="1" customWidth="1"/>
    <col min="3075" max="3075" width="43.7109375" style="180" customWidth="1"/>
    <col min="3076" max="3076" width="13.5703125" style="180" customWidth="1"/>
    <col min="3077" max="3077" width="10.140625" style="180" customWidth="1"/>
    <col min="3078" max="3078" width="10" style="180" customWidth="1"/>
    <col min="3079" max="3079" width="6.140625" style="180" bestFit="1" customWidth="1"/>
    <col min="3080" max="3080" width="4.7109375" style="180" customWidth="1"/>
    <col min="3081" max="3081" width="14.85546875" style="180" bestFit="1" customWidth="1"/>
    <col min="3082" max="3082" width="12.85546875" style="180" bestFit="1" customWidth="1"/>
    <col min="3083" max="3083" width="7.7109375" style="180" customWidth="1"/>
    <col min="3084" max="3084" width="18" style="180" customWidth="1"/>
    <col min="3085" max="3085" width="8.28515625" style="180" customWidth="1"/>
    <col min="3086" max="3086" width="16" style="180" customWidth="1"/>
    <col min="3087" max="3087" width="15.140625" style="180" bestFit="1" customWidth="1"/>
    <col min="3088" max="3088" width="14.140625" style="180" bestFit="1" customWidth="1"/>
    <col min="3089" max="3328" width="11.42578125" style="180"/>
    <col min="3329" max="3329" width="7.140625" style="180" bestFit="1" customWidth="1"/>
    <col min="3330" max="3330" width="5.28515625" style="180" bestFit="1" customWidth="1"/>
    <col min="3331" max="3331" width="43.7109375" style="180" customWidth="1"/>
    <col min="3332" max="3332" width="13.5703125" style="180" customWidth="1"/>
    <col min="3333" max="3333" width="10.140625" style="180" customWidth="1"/>
    <col min="3334" max="3334" width="10" style="180" customWidth="1"/>
    <col min="3335" max="3335" width="6.140625" style="180" bestFit="1" customWidth="1"/>
    <col min="3336" max="3336" width="4.7109375" style="180" customWidth="1"/>
    <col min="3337" max="3337" width="14.85546875" style="180" bestFit="1" customWidth="1"/>
    <col min="3338" max="3338" width="12.85546875" style="180" bestFit="1" customWidth="1"/>
    <col min="3339" max="3339" width="7.7109375" style="180" customWidth="1"/>
    <col min="3340" max="3340" width="18" style="180" customWidth="1"/>
    <col min="3341" max="3341" width="8.28515625" style="180" customWidth="1"/>
    <col min="3342" max="3342" width="16" style="180" customWidth="1"/>
    <col min="3343" max="3343" width="15.140625" style="180" bestFit="1" customWidth="1"/>
    <col min="3344" max="3344" width="14.140625" style="180" bestFit="1" customWidth="1"/>
    <col min="3345" max="3584" width="11.42578125" style="180"/>
    <col min="3585" max="3585" width="7.140625" style="180" bestFit="1" customWidth="1"/>
    <col min="3586" max="3586" width="5.28515625" style="180" bestFit="1" customWidth="1"/>
    <col min="3587" max="3587" width="43.7109375" style="180" customWidth="1"/>
    <col min="3588" max="3588" width="13.5703125" style="180" customWidth="1"/>
    <col min="3589" max="3589" width="10.140625" style="180" customWidth="1"/>
    <col min="3590" max="3590" width="10" style="180" customWidth="1"/>
    <col min="3591" max="3591" width="6.140625" style="180" bestFit="1" customWidth="1"/>
    <col min="3592" max="3592" width="4.7109375" style="180" customWidth="1"/>
    <col min="3593" max="3593" width="14.85546875" style="180" bestFit="1" customWidth="1"/>
    <col min="3594" max="3594" width="12.85546875" style="180" bestFit="1" customWidth="1"/>
    <col min="3595" max="3595" width="7.7109375" style="180" customWidth="1"/>
    <col min="3596" max="3596" width="18" style="180" customWidth="1"/>
    <col min="3597" max="3597" width="8.28515625" style="180" customWidth="1"/>
    <col min="3598" max="3598" width="16" style="180" customWidth="1"/>
    <col min="3599" max="3599" width="15.140625" style="180" bestFit="1" customWidth="1"/>
    <col min="3600" max="3600" width="14.140625" style="180" bestFit="1" customWidth="1"/>
    <col min="3601" max="3840" width="11.42578125" style="180"/>
    <col min="3841" max="3841" width="7.140625" style="180" bestFit="1" customWidth="1"/>
    <col min="3842" max="3842" width="5.28515625" style="180" bestFit="1" customWidth="1"/>
    <col min="3843" max="3843" width="43.7109375" style="180" customWidth="1"/>
    <col min="3844" max="3844" width="13.5703125" style="180" customWidth="1"/>
    <col min="3845" max="3845" width="10.140625" style="180" customWidth="1"/>
    <col min="3846" max="3846" width="10" style="180" customWidth="1"/>
    <col min="3847" max="3847" width="6.140625" style="180" bestFit="1" customWidth="1"/>
    <col min="3848" max="3848" width="4.7109375" style="180" customWidth="1"/>
    <col min="3849" max="3849" width="14.85546875" style="180" bestFit="1" customWidth="1"/>
    <col min="3850" max="3850" width="12.85546875" style="180" bestFit="1" customWidth="1"/>
    <col min="3851" max="3851" width="7.7109375" style="180" customWidth="1"/>
    <col min="3852" max="3852" width="18" style="180" customWidth="1"/>
    <col min="3853" max="3853" width="8.28515625" style="180" customWidth="1"/>
    <col min="3854" max="3854" width="16" style="180" customWidth="1"/>
    <col min="3855" max="3855" width="15.140625" style="180" bestFit="1" customWidth="1"/>
    <col min="3856" max="3856" width="14.140625" style="180" bestFit="1" customWidth="1"/>
    <col min="3857" max="4096" width="11.42578125" style="180"/>
    <col min="4097" max="4097" width="7.140625" style="180" bestFit="1" customWidth="1"/>
    <col min="4098" max="4098" width="5.28515625" style="180" bestFit="1" customWidth="1"/>
    <col min="4099" max="4099" width="43.7109375" style="180" customWidth="1"/>
    <col min="4100" max="4100" width="13.5703125" style="180" customWidth="1"/>
    <col min="4101" max="4101" width="10.140625" style="180" customWidth="1"/>
    <col min="4102" max="4102" width="10" style="180" customWidth="1"/>
    <col min="4103" max="4103" width="6.140625" style="180" bestFit="1" customWidth="1"/>
    <col min="4104" max="4104" width="4.7109375" style="180" customWidth="1"/>
    <col min="4105" max="4105" width="14.85546875" style="180" bestFit="1" customWidth="1"/>
    <col min="4106" max="4106" width="12.85546875" style="180" bestFit="1" customWidth="1"/>
    <col min="4107" max="4107" width="7.7109375" style="180" customWidth="1"/>
    <col min="4108" max="4108" width="18" style="180" customWidth="1"/>
    <col min="4109" max="4109" width="8.28515625" style="180" customWidth="1"/>
    <col min="4110" max="4110" width="16" style="180" customWidth="1"/>
    <col min="4111" max="4111" width="15.140625" style="180" bestFit="1" customWidth="1"/>
    <col min="4112" max="4112" width="14.140625" style="180" bestFit="1" customWidth="1"/>
    <col min="4113" max="4352" width="11.42578125" style="180"/>
    <col min="4353" max="4353" width="7.140625" style="180" bestFit="1" customWidth="1"/>
    <col min="4354" max="4354" width="5.28515625" style="180" bestFit="1" customWidth="1"/>
    <col min="4355" max="4355" width="43.7109375" style="180" customWidth="1"/>
    <col min="4356" max="4356" width="13.5703125" style="180" customWidth="1"/>
    <col min="4357" max="4357" width="10.140625" style="180" customWidth="1"/>
    <col min="4358" max="4358" width="10" style="180" customWidth="1"/>
    <col min="4359" max="4359" width="6.140625" style="180" bestFit="1" customWidth="1"/>
    <col min="4360" max="4360" width="4.7109375" style="180" customWidth="1"/>
    <col min="4361" max="4361" width="14.85546875" style="180" bestFit="1" customWidth="1"/>
    <col min="4362" max="4362" width="12.85546875" style="180" bestFit="1" customWidth="1"/>
    <col min="4363" max="4363" width="7.7109375" style="180" customWidth="1"/>
    <col min="4364" max="4364" width="18" style="180" customWidth="1"/>
    <col min="4365" max="4365" width="8.28515625" style="180" customWidth="1"/>
    <col min="4366" max="4366" width="16" style="180" customWidth="1"/>
    <col min="4367" max="4367" width="15.140625" style="180" bestFit="1" customWidth="1"/>
    <col min="4368" max="4368" width="14.140625" style="180" bestFit="1" customWidth="1"/>
    <col min="4369" max="4608" width="11.42578125" style="180"/>
    <col min="4609" max="4609" width="7.140625" style="180" bestFit="1" customWidth="1"/>
    <col min="4610" max="4610" width="5.28515625" style="180" bestFit="1" customWidth="1"/>
    <col min="4611" max="4611" width="43.7109375" style="180" customWidth="1"/>
    <col min="4612" max="4612" width="13.5703125" style="180" customWidth="1"/>
    <col min="4613" max="4613" width="10.140625" style="180" customWidth="1"/>
    <col min="4614" max="4614" width="10" style="180" customWidth="1"/>
    <col min="4615" max="4615" width="6.140625" style="180" bestFit="1" customWidth="1"/>
    <col min="4616" max="4616" width="4.7109375" style="180" customWidth="1"/>
    <col min="4617" max="4617" width="14.85546875" style="180" bestFit="1" customWidth="1"/>
    <col min="4618" max="4618" width="12.85546875" style="180" bestFit="1" customWidth="1"/>
    <col min="4619" max="4619" width="7.7109375" style="180" customWidth="1"/>
    <col min="4620" max="4620" width="18" style="180" customWidth="1"/>
    <col min="4621" max="4621" width="8.28515625" style="180" customWidth="1"/>
    <col min="4622" max="4622" width="16" style="180" customWidth="1"/>
    <col min="4623" max="4623" width="15.140625" style="180" bestFit="1" customWidth="1"/>
    <col min="4624" max="4624" width="14.140625" style="180" bestFit="1" customWidth="1"/>
    <col min="4625" max="4864" width="11.42578125" style="180"/>
    <col min="4865" max="4865" width="7.140625" style="180" bestFit="1" customWidth="1"/>
    <col min="4866" max="4866" width="5.28515625" style="180" bestFit="1" customWidth="1"/>
    <col min="4867" max="4867" width="43.7109375" style="180" customWidth="1"/>
    <col min="4868" max="4868" width="13.5703125" style="180" customWidth="1"/>
    <col min="4869" max="4869" width="10.140625" style="180" customWidth="1"/>
    <col min="4870" max="4870" width="10" style="180" customWidth="1"/>
    <col min="4871" max="4871" width="6.140625" style="180" bestFit="1" customWidth="1"/>
    <col min="4872" max="4872" width="4.7109375" style="180" customWidth="1"/>
    <col min="4873" max="4873" width="14.85546875" style="180" bestFit="1" customWidth="1"/>
    <col min="4874" max="4874" width="12.85546875" style="180" bestFit="1" customWidth="1"/>
    <col min="4875" max="4875" width="7.7109375" style="180" customWidth="1"/>
    <col min="4876" max="4876" width="18" style="180" customWidth="1"/>
    <col min="4877" max="4877" width="8.28515625" style="180" customWidth="1"/>
    <col min="4878" max="4878" width="16" style="180" customWidth="1"/>
    <col min="4879" max="4879" width="15.140625" style="180" bestFit="1" customWidth="1"/>
    <col min="4880" max="4880" width="14.140625" style="180" bestFit="1" customWidth="1"/>
    <col min="4881" max="5120" width="11.42578125" style="180"/>
    <col min="5121" max="5121" width="7.140625" style="180" bestFit="1" customWidth="1"/>
    <col min="5122" max="5122" width="5.28515625" style="180" bestFit="1" customWidth="1"/>
    <col min="5123" max="5123" width="43.7109375" style="180" customWidth="1"/>
    <col min="5124" max="5124" width="13.5703125" style="180" customWidth="1"/>
    <col min="5125" max="5125" width="10.140625" style="180" customWidth="1"/>
    <col min="5126" max="5126" width="10" style="180" customWidth="1"/>
    <col min="5127" max="5127" width="6.140625" style="180" bestFit="1" customWidth="1"/>
    <col min="5128" max="5128" width="4.7109375" style="180" customWidth="1"/>
    <col min="5129" max="5129" width="14.85546875" style="180" bestFit="1" customWidth="1"/>
    <col min="5130" max="5130" width="12.85546875" style="180" bestFit="1" customWidth="1"/>
    <col min="5131" max="5131" width="7.7109375" style="180" customWidth="1"/>
    <col min="5132" max="5132" width="18" style="180" customWidth="1"/>
    <col min="5133" max="5133" width="8.28515625" style="180" customWidth="1"/>
    <col min="5134" max="5134" width="16" style="180" customWidth="1"/>
    <col min="5135" max="5135" width="15.140625" style="180" bestFit="1" customWidth="1"/>
    <col min="5136" max="5136" width="14.140625" style="180" bestFit="1" customWidth="1"/>
    <col min="5137" max="5376" width="11.42578125" style="180"/>
    <col min="5377" max="5377" width="7.140625" style="180" bestFit="1" customWidth="1"/>
    <col min="5378" max="5378" width="5.28515625" style="180" bestFit="1" customWidth="1"/>
    <col min="5379" max="5379" width="43.7109375" style="180" customWidth="1"/>
    <col min="5380" max="5380" width="13.5703125" style="180" customWidth="1"/>
    <col min="5381" max="5381" width="10.140625" style="180" customWidth="1"/>
    <col min="5382" max="5382" width="10" style="180" customWidth="1"/>
    <col min="5383" max="5383" width="6.140625" style="180" bestFit="1" customWidth="1"/>
    <col min="5384" max="5384" width="4.7109375" style="180" customWidth="1"/>
    <col min="5385" max="5385" width="14.85546875" style="180" bestFit="1" customWidth="1"/>
    <col min="5386" max="5386" width="12.85546875" style="180" bestFit="1" customWidth="1"/>
    <col min="5387" max="5387" width="7.7109375" style="180" customWidth="1"/>
    <col min="5388" max="5388" width="18" style="180" customWidth="1"/>
    <col min="5389" max="5389" width="8.28515625" style="180" customWidth="1"/>
    <col min="5390" max="5390" width="16" style="180" customWidth="1"/>
    <col min="5391" max="5391" width="15.140625" style="180" bestFit="1" customWidth="1"/>
    <col min="5392" max="5392" width="14.140625" style="180" bestFit="1" customWidth="1"/>
    <col min="5393" max="5632" width="11.42578125" style="180"/>
    <col min="5633" max="5633" width="7.140625" style="180" bestFit="1" customWidth="1"/>
    <col min="5634" max="5634" width="5.28515625" style="180" bestFit="1" customWidth="1"/>
    <col min="5635" max="5635" width="43.7109375" style="180" customWidth="1"/>
    <col min="5636" max="5636" width="13.5703125" style="180" customWidth="1"/>
    <col min="5637" max="5637" width="10.140625" style="180" customWidth="1"/>
    <col min="5638" max="5638" width="10" style="180" customWidth="1"/>
    <col min="5639" max="5639" width="6.140625" style="180" bestFit="1" customWidth="1"/>
    <col min="5640" max="5640" width="4.7109375" style="180" customWidth="1"/>
    <col min="5641" max="5641" width="14.85546875" style="180" bestFit="1" customWidth="1"/>
    <col min="5642" max="5642" width="12.85546875" style="180" bestFit="1" customWidth="1"/>
    <col min="5643" max="5643" width="7.7109375" style="180" customWidth="1"/>
    <col min="5644" max="5644" width="18" style="180" customWidth="1"/>
    <col min="5645" max="5645" width="8.28515625" style="180" customWidth="1"/>
    <col min="5646" max="5646" width="16" style="180" customWidth="1"/>
    <col min="5647" max="5647" width="15.140625" style="180" bestFit="1" customWidth="1"/>
    <col min="5648" max="5648" width="14.140625" style="180" bestFit="1" customWidth="1"/>
    <col min="5649" max="5888" width="11.42578125" style="180"/>
    <col min="5889" max="5889" width="7.140625" style="180" bestFit="1" customWidth="1"/>
    <col min="5890" max="5890" width="5.28515625" style="180" bestFit="1" customWidth="1"/>
    <col min="5891" max="5891" width="43.7109375" style="180" customWidth="1"/>
    <col min="5892" max="5892" width="13.5703125" style="180" customWidth="1"/>
    <col min="5893" max="5893" width="10.140625" style="180" customWidth="1"/>
    <col min="5894" max="5894" width="10" style="180" customWidth="1"/>
    <col min="5895" max="5895" width="6.140625" style="180" bestFit="1" customWidth="1"/>
    <col min="5896" max="5896" width="4.7109375" style="180" customWidth="1"/>
    <col min="5897" max="5897" width="14.85546875" style="180" bestFit="1" customWidth="1"/>
    <col min="5898" max="5898" width="12.85546875" style="180" bestFit="1" customWidth="1"/>
    <col min="5899" max="5899" width="7.7109375" style="180" customWidth="1"/>
    <col min="5900" max="5900" width="18" style="180" customWidth="1"/>
    <col min="5901" max="5901" width="8.28515625" style="180" customWidth="1"/>
    <col min="5902" max="5902" width="16" style="180" customWidth="1"/>
    <col min="5903" max="5903" width="15.140625" style="180" bestFit="1" customWidth="1"/>
    <col min="5904" max="5904" width="14.140625" style="180" bestFit="1" customWidth="1"/>
    <col min="5905" max="6144" width="11.42578125" style="180"/>
    <col min="6145" max="6145" width="7.140625" style="180" bestFit="1" customWidth="1"/>
    <col min="6146" max="6146" width="5.28515625" style="180" bestFit="1" customWidth="1"/>
    <col min="6147" max="6147" width="43.7109375" style="180" customWidth="1"/>
    <col min="6148" max="6148" width="13.5703125" style="180" customWidth="1"/>
    <col min="6149" max="6149" width="10.140625" style="180" customWidth="1"/>
    <col min="6150" max="6150" width="10" style="180" customWidth="1"/>
    <col min="6151" max="6151" width="6.140625" style="180" bestFit="1" customWidth="1"/>
    <col min="6152" max="6152" width="4.7109375" style="180" customWidth="1"/>
    <col min="6153" max="6153" width="14.85546875" style="180" bestFit="1" customWidth="1"/>
    <col min="6154" max="6154" width="12.85546875" style="180" bestFit="1" customWidth="1"/>
    <col min="6155" max="6155" width="7.7109375" style="180" customWidth="1"/>
    <col min="6156" max="6156" width="18" style="180" customWidth="1"/>
    <col min="6157" max="6157" width="8.28515625" style="180" customWidth="1"/>
    <col min="6158" max="6158" width="16" style="180" customWidth="1"/>
    <col min="6159" max="6159" width="15.140625" style="180" bestFit="1" customWidth="1"/>
    <col min="6160" max="6160" width="14.140625" style="180" bestFit="1" customWidth="1"/>
    <col min="6161" max="6400" width="11.42578125" style="180"/>
    <col min="6401" max="6401" width="7.140625" style="180" bestFit="1" customWidth="1"/>
    <col min="6402" max="6402" width="5.28515625" style="180" bestFit="1" customWidth="1"/>
    <col min="6403" max="6403" width="43.7109375" style="180" customWidth="1"/>
    <col min="6404" max="6404" width="13.5703125" style="180" customWidth="1"/>
    <col min="6405" max="6405" width="10.140625" style="180" customWidth="1"/>
    <col min="6406" max="6406" width="10" style="180" customWidth="1"/>
    <col min="6407" max="6407" width="6.140625" style="180" bestFit="1" customWidth="1"/>
    <col min="6408" max="6408" width="4.7109375" style="180" customWidth="1"/>
    <col min="6409" max="6409" width="14.85546875" style="180" bestFit="1" customWidth="1"/>
    <col min="6410" max="6410" width="12.85546875" style="180" bestFit="1" customWidth="1"/>
    <col min="6411" max="6411" width="7.7109375" style="180" customWidth="1"/>
    <col min="6412" max="6412" width="18" style="180" customWidth="1"/>
    <col min="6413" max="6413" width="8.28515625" style="180" customWidth="1"/>
    <col min="6414" max="6414" width="16" style="180" customWidth="1"/>
    <col min="6415" max="6415" width="15.140625" style="180" bestFit="1" customWidth="1"/>
    <col min="6416" max="6416" width="14.140625" style="180" bestFit="1" customWidth="1"/>
    <col min="6417" max="6656" width="11.42578125" style="180"/>
    <col min="6657" max="6657" width="7.140625" style="180" bestFit="1" customWidth="1"/>
    <col min="6658" max="6658" width="5.28515625" style="180" bestFit="1" customWidth="1"/>
    <col min="6659" max="6659" width="43.7109375" style="180" customWidth="1"/>
    <col min="6660" max="6660" width="13.5703125" style="180" customWidth="1"/>
    <col min="6661" max="6661" width="10.140625" style="180" customWidth="1"/>
    <col min="6662" max="6662" width="10" style="180" customWidth="1"/>
    <col min="6663" max="6663" width="6.140625" style="180" bestFit="1" customWidth="1"/>
    <col min="6664" max="6664" width="4.7109375" style="180" customWidth="1"/>
    <col min="6665" max="6665" width="14.85546875" style="180" bestFit="1" customWidth="1"/>
    <col min="6666" max="6666" width="12.85546875" style="180" bestFit="1" customWidth="1"/>
    <col min="6667" max="6667" width="7.7109375" style="180" customWidth="1"/>
    <col min="6668" max="6668" width="18" style="180" customWidth="1"/>
    <col min="6669" max="6669" width="8.28515625" style="180" customWidth="1"/>
    <col min="6670" max="6670" width="16" style="180" customWidth="1"/>
    <col min="6671" max="6671" width="15.140625" style="180" bestFit="1" customWidth="1"/>
    <col min="6672" max="6672" width="14.140625" style="180" bestFit="1" customWidth="1"/>
    <col min="6673" max="6912" width="11.42578125" style="180"/>
    <col min="6913" max="6913" width="7.140625" style="180" bestFit="1" customWidth="1"/>
    <col min="6914" max="6914" width="5.28515625" style="180" bestFit="1" customWidth="1"/>
    <col min="6915" max="6915" width="43.7109375" style="180" customWidth="1"/>
    <col min="6916" max="6916" width="13.5703125" style="180" customWidth="1"/>
    <col min="6917" max="6917" width="10.140625" style="180" customWidth="1"/>
    <col min="6918" max="6918" width="10" style="180" customWidth="1"/>
    <col min="6919" max="6919" width="6.140625" style="180" bestFit="1" customWidth="1"/>
    <col min="6920" max="6920" width="4.7109375" style="180" customWidth="1"/>
    <col min="6921" max="6921" width="14.85546875" style="180" bestFit="1" customWidth="1"/>
    <col min="6922" max="6922" width="12.85546875" style="180" bestFit="1" customWidth="1"/>
    <col min="6923" max="6923" width="7.7109375" style="180" customWidth="1"/>
    <col min="6924" max="6924" width="18" style="180" customWidth="1"/>
    <col min="6925" max="6925" width="8.28515625" style="180" customWidth="1"/>
    <col min="6926" max="6926" width="16" style="180" customWidth="1"/>
    <col min="6927" max="6927" width="15.140625" style="180" bestFit="1" customWidth="1"/>
    <col min="6928" max="6928" width="14.140625" style="180" bestFit="1" customWidth="1"/>
    <col min="6929" max="7168" width="11.42578125" style="180"/>
    <col min="7169" max="7169" width="7.140625" style="180" bestFit="1" customWidth="1"/>
    <col min="7170" max="7170" width="5.28515625" style="180" bestFit="1" customWidth="1"/>
    <col min="7171" max="7171" width="43.7109375" style="180" customWidth="1"/>
    <col min="7172" max="7172" width="13.5703125" style="180" customWidth="1"/>
    <col min="7173" max="7173" width="10.140625" style="180" customWidth="1"/>
    <col min="7174" max="7174" width="10" style="180" customWidth="1"/>
    <col min="7175" max="7175" width="6.140625" style="180" bestFit="1" customWidth="1"/>
    <col min="7176" max="7176" width="4.7109375" style="180" customWidth="1"/>
    <col min="7177" max="7177" width="14.85546875" style="180" bestFit="1" customWidth="1"/>
    <col min="7178" max="7178" width="12.85546875" style="180" bestFit="1" customWidth="1"/>
    <col min="7179" max="7179" width="7.7109375" style="180" customWidth="1"/>
    <col min="7180" max="7180" width="18" style="180" customWidth="1"/>
    <col min="7181" max="7181" width="8.28515625" style="180" customWidth="1"/>
    <col min="7182" max="7182" width="16" style="180" customWidth="1"/>
    <col min="7183" max="7183" width="15.140625" style="180" bestFit="1" customWidth="1"/>
    <col min="7184" max="7184" width="14.140625" style="180" bestFit="1" customWidth="1"/>
    <col min="7185" max="7424" width="11.42578125" style="180"/>
    <col min="7425" max="7425" width="7.140625" style="180" bestFit="1" customWidth="1"/>
    <col min="7426" max="7426" width="5.28515625" style="180" bestFit="1" customWidth="1"/>
    <col min="7427" max="7427" width="43.7109375" style="180" customWidth="1"/>
    <col min="7428" max="7428" width="13.5703125" style="180" customWidth="1"/>
    <col min="7429" max="7429" width="10.140625" style="180" customWidth="1"/>
    <col min="7430" max="7430" width="10" style="180" customWidth="1"/>
    <col min="7431" max="7431" width="6.140625" style="180" bestFit="1" customWidth="1"/>
    <col min="7432" max="7432" width="4.7109375" style="180" customWidth="1"/>
    <col min="7433" max="7433" width="14.85546875" style="180" bestFit="1" customWidth="1"/>
    <col min="7434" max="7434" width="12.85546875" style="180" bestFit="1" customWidth="1"/>
    <col min="7435" max="7435" width="7.7109375" style="180" customWidth="1"/>
    <col min="7436" max="7436" width="18" style="180" customWidth="1"/>
    <col min="7437" max="7437" width="8.28515625" style="180" customWidth="1"/>
    <col min="7438" max="7438" width="16" style="180" customWidth="1"/>
    <col min="7439" max="7439" width="15.140625" style="180" bestFit="1" customWidth="1"/>
    <col min="7440" max="7440" width="14.140625" style="180" bestFit="1" customWidth="1"/>
    <col min="7441" max="7680" width="11.42578125" style="180"/>
    <col min="7681" max="7681" width="7.140625" style="180" bestFit="1" customWidth="1"/>
    <col min="7682" max="7682" width="5.28515625" style="180" bestFit="1" customWidth="1"/>
    <col min="7683" max="7683" width="43.7109375" style="180" customWidth="1"/>
    <col min="7684" max="7684" width="13.5703125" style="180" customWidth="1"/>
    <col min="7685" max="7685" width="10.140625" style="180" customWidth="1"/>
    <col min="7686" max="7686" width="10" style="180" customWidth="1"/>
    <col min="7687" max="7687" width="6.140625" style="180" bestFit="1" customWidth="1"/>
    <col min="7688" max="7688" width="4.7109375" style="180" customWidth="1"/>
    <col min="7689" max="7689" width="14.85546875" style="180" bestFit="1" customWidth="1"/>
    <col min="7690" max="7690" width="12.85546875" style="180" bestFit="1" customWidth="1"/>
    <col min="7691" max="7691" width="7.7109375" style="180" customWidth="1"/>
    <col min="7692" max="7692" width="18" style="180" customWidth="1"/>
    <col min="7693" max="7693" width="8.28515625" style="180" customWidth="1"/>
    <col min="7694" max="7694" width="16" style="180" customWidth="1"/>
    <col min="7695" max="7695" width="15.140625" style="180" bestFit="1" customWidth="1"/>
    <col min="7696" max="7696" width="14.140625" style="180" bestFit="1" customWidth="1"/>
    <col min="7697" max="7936" width="11.42578125" style="180"/>
    <col min="7937" max="7937" width="7.140625" style="180" bestFit="1" customWidth="1"/>
    <col min="7938" max="7938" width="5.28515625" style="180" bestFit="1" customWidth="1"/>
    <col min="7939" max="7939" width="43.7109375" style="180" customWidth="1"/>
    <col min="7940" max="7940" width="13.5703125" style="180" customWidth="1"/>
    <col min="7941" max="7941" width="10.140625" style="180" customWidth="1"/>
    <col min="7942" max="7942" width="10" style="180" customWidth="1"/>
    <col min="7943" max="7943" width="6.140625" style="180" bestFit="1" customWidth="1"/>
    <col min="7944" max="7944" width="4.7109375" style="180" customWidth="1"/>
    <col min="7945" max="7945" width="14.85546875" style="180" bestFit="1" customWidth="1"/>
    <col min="7946" max="7946" width="12.85546875" style="180" bestFit="1" customWidth="1"/>
    <col min="7947" max="7947" width="7.7109375" style="180" customWidth="1"/>
    <col min="7948" max="7948" width="18" style="180" customWidth="1"/>
    <col min="7949" max="7949" width="8.28515625" style="180" customWidth="1"/>
    <col min="7950" max="7950" width="16" style="180" customWidth="1"/>
    <col min="7951" max="7951" width="15.140625" style="180" bestFit="1" customWidth="1"/>
    <col min="7952" max="7952" width="14.140625" style="180" bestFit="1" customWidth="1"/>
    <col min="7953" max="8192" width="11.42578125" style="180"/>
    <col min="8193" max="8193" width="7.140625" style="180" bestFit="1" customWidth="1"/>
    <col min="8194" max="8194" width="5.28515625" style="180" bestFit="1" customWidth="1"/>
    <col min="8195" max="8195" width="43.7109375" style="180" customWidth="1"/>
    <col min="8196" max="8196" width="13.5703125" style="180" customWidth="1"/>
    <col min="8197" max="8197" width="10.140625" style="180" customWidth="1"/>
    <col min="8198" max="8198" width="10" style="180" customWidth="1"/>
    <col min="8199" max="8199" width="6.140625" style="180" bestFit="1" customWidth="1"/>
    <col min="8200" max="8200" width="4.7109375" style="180" customWidth="1"/>
    <col min="8201" max="8201" width="14.85546875" style="180" bestFit="1" customWidth="1"/>
    <col min="8202" max="8202" width="12.85546875" style="180" bestFit="1" customWidth="1"/>
    <col min="8203" max="8203" width="7.7109375" style="180" customWidth="1"/>
    <col min="8204" max="8204" width="18" style="180" customWidth="1"/>
    <col min="8205" max="8205" width="8.28515625" style="180" customWidth="1"/>
    <col min="8206" max="8206" width="16" style="180" customWidth="1"/>
    <col min="8207" max="8207" width="15.140625" style="180" bestFit="1" customWidth="1"/>
    <col min="8208" max="8208" width="14.140625" style="180" bestFit="1" customWidth="1"/>
    <col min="8209" max="8448" width="11.42578125" style="180"/>
    <col min="8449" max="8449" width="7.140625" style="180" bestFit="1" customWidth="1"/>
    <col min="8450" max="8450" width="5.28515625" style="180" bestFit="1" customWidth="1"/>
    <col min="8451" max="8451" width="43.7109375" style="180" customWidth="1"/>
    <col min="8452" max="8452" width="13.5703125" style="180" customWidth="1"/>
    <col min="8453" max="8453" width="10.140625" style="180" customWidth="1"/>
    <col min="8454" max="8454" width="10" style="180" customWidth="1"/>
    <col min="8455" max="8455" width="6.140625" style="180" bestFit="1" customWidth="1"/>
    <col min="8456" max="8456" width="4.7109375" style="180" customWidth="1"/>
    <col min="8457" max="8457" width="14.85546875" style="180" bestFit="1" customWidth="1"/>
    <col min="8458" max="8458" width="12.85546875" style="180" bestFit="1" customWidth="1"/>
    <col min="8459" max="8459" width="7.7109375" style="180" customWidth="1"/>
    <col min="8460" max="8460" width="18" style="180" customWidth="1"/>
    <col min="8461" max="8461" width="8.28515625" style="180" customWidth="1"/>
    <col min="8462" max="8462" width="16" style="180" customWidth="1"/>
    <col min="8463" max="8463" width="15.140625" style="180" bestFit="1" customWidth="1"/>
    <col min="8464" max="8464" width="14.140625" style="180" bestFit="1" customWidth="1"/>
    <col min="8465" max="8704" width="11.42578125" style="180"/>
    <col min="8705" max="8705" width="7.140625" style="180" bestFit="1" customWidth="1"/>
    <col min="8706" max="8706" width="5.28515625" style="180" bestFit="1" customWidth="1"/>
    <col min="8707" max="8707" width="43.7109375" style="180" customWidth="1"/>
    <col min="8708" max="8708" width="13.5703125" style="180" customWidth="1"/>
    <col min="8709" max="8709" width="10.140625" style="180" customWidth="1"/>
    <col min="8710" max="8710" width="10" style="180" customWidth="1"/>
    <col min="8711" max="8711" width="6.140625" style="180" bestFit="1" customWidth="1"/>
    <col min="8712" max="8712" width="4.7109375" style="180" customWidth="1"/>
    <col min="8713" max="8713" width="14.85546875" style="180" bestFit="1" customWidth="1"/>
    <col min="8714" max="8714" width="12.85546875" style="180" bestFit="1" customWidth="1"/>
    <col min="8715" max="8715" width="7.7109375" style="180" customWidth="1"/>
    <col min="8716" max="8716" width="18" style="180" customWidth="1"/>
    <col min="8717" max="8717" width="8.28515625" style="180" customWidth="1"/>
    <col min="8718" max="8718" width="16" style="180" customWidth="1"/>
    <col min="8719" max="8719" width="15.140625" style="180" bestFit="1" customWidth="1"/>
    <col min="8720" max="8720" width="14.140625" style="180" bestFit="1" customWidth="1"/>
    <col min="8721" max="8960" width="11.42578125" style="180"/>
    <col min="8961" max="8961" width="7.140625" style="180" bestFit="1" customWidth="1"/>
    <col min="8962" max="8962" width="5.28515625" style="180" bestFit="1" customWidth="1"/>
    <col min="8963" max="8963" width="43.7109375" style="180" customWidth="1"/>
    <col min="8964" max="8964" width="13.5703125" style="180" customWidth="1"/>
    <col min="8965" max="8965" width="10.140625" style="180" customWidth="1"/>
    <col min="8966" max="8966" width="10" style="180" customWidth="1"/>
    <col min="8967" max="8967" width="6.140625" style="180" bestFit="1" customWidth="1"/>
    <col min="8968" max="8968" width="4.7109375" style="180" customWidth="1"/>
    <col min="8969" max="8969" width="14.85546875" style="180" bestFit="1" customWidth="1"/>
    <col min="8970" max="8970" width="12.85546875" style="180" bestFit="1" customWidth="1"/>
    <col min="8971" max="8971" width="7.7109375" style="180" customWidth="1"/>
    <col min="8972" max="8972" width="18" style="180" customWidth="1"/>
    <col min="8973" max="8973" width="8.28515625" style="180" customWidth="1"/>
    <col min="8974" max="8974" width="16" style="180" customWidth="1"/>
    <col min="8975" max="8975" width="15.140625" style="180" bestFit="1" customWidth="1"/>
    <col min="8976" max="8976" width="14.140625" style="180" bestFit="1" customWidth="1"/>
    <col min="8977" max="9216" width="11.42578125" style="180"/>
    <col min="9217" max="9217" width="7.140625" style="180" bestFit="1" customWidth="1"/>
    <col min="9218" max="9218" width="5.28515625" style="180" bestFit="1" customWidth="1"/>
    <col min="9219" max="9219" width="43.7109375" style="180" customWidth="1"/>
    <col min="9220" max="9220" width="13.5703125" style="180" customWidth="1"/>
    <col min="9221" max="9221" width="10.140625" style="180" customWidth="1"/>
    <col min="9222" max="9222" width="10" style="180" customWidth="1"/>
    <col min="9223" max="9223" width="6.140625" style="180" bestFit="1" customWidth="1"/>
    <col min="9224" max="9224" width="4.7109375" style="180" customWidth="1"/>
    <col min="9225" max="9225" width="14.85546875" style="180" bestFit="1" customWidth="1"/>
    <col min="9226" max="9226" width="12.85546875" style="180" bestFit="1" customWidth="1"/>
    <col min="9227" max="9227" width="7.7109375" style="180" customWidth="1"/>
    <col min="9228" max="9228" width="18" style="180" customWidth="1"/>
    <col min="9229" max="9229" width="8.28515625" style="180" customWidth="1"/>
    <col min="9230" max="9230" width="16" style="180" customWidth="1"/>
    <col min="9231" max="9231" width="15.140625" style="180" bestFit="1" customWidth="1"/>
    <col min="9232" max="9232" width="14.140625" style="180" bestFit="1" customWidth="1"/>
    <col min="9233" max="9472" width="11.42578125" style="180"/>
    <col min="9473" max="9473" width="7.140625" style="180" bestFit="1" customWidth="1"/>
    <col min="9474" max="9474" width="5.28515625" style="180" bestFit="1" customWidth="1"/>
    <col min="9475" max="9475" width="43.7109375" style="180" customWidth="1"/>
    <col min="9476" max="9476" width="13.5703125" style="180" customWidth="1"/>
    <col min="9477" max="9477" width="10.140625" style="180" customWidth="1"/>
    <col min="9478" max="9478" width="10" style="180" customWidth="1"/>
    <col min="9479" max="9479" width="6.140625" style="180" bestFit="1" customWidth="1"/>
    <col min="9480" max="9480" width="4.7109375" style="180" customWidth="1"/>
    <col min="9481" max="9481" width="14.85546875" style="180" bestFit="1" customWidth="1"/>
    <col min="9482" max="9482" width="12.85546875" style="180" bestFit="1" customWidth="1"/>
    <col min="9483" max="9483" width="7.7109375" style="180" customWidth="1"/>
    <col min="9484" max="9484" width="18" style="180" customWidth="1"/>
    <col min="9485" max="9485" width="8.28515625" style="180" customWidth="1"/>
    <col min="9486" max="9486" width="16" style="180" customWidth="1"/>
    <col min="9487" max="9487" width="15.140625" style="180" bestFit="1" customWidth="1"/>
    <col min="9488" max="9488" width="14.140625" style="180" bestFit="1" customWidth="1"/>
    <col min="9489" max="9728" width="11.42578125" style="180"/>
    <col min="9729" max="9729" width="7.140625" style="180" bestFit="1" customWidth="1"/>
    <col min="9730" max="9730" width="5.28515625" style="180" bestFit="1" customWidth="1"/>
    <col min="9731" max="9731" width="43.7109375" style="180" customWidth="1"/>
    <col min="9732" max="9732" width="13.5703125" style="180" customWidth="1"/>
    <col min="9733" max="9733" width="10.140625" style="180" customWidth="1"/>
    <col min="9734" max="9734" width="10" style="180" customWidth="1"/>
    <col min="9735" max="9735" width="6.140625" style="180" bestFit="1" customWidth="1"/>
    <col min="9736" max="9736" width="4.7109375" style="180" customWidth="1"/>
    <col min="9737" max="9737" width="14.85546875" style="180" bestFit="1" customWidth="1"/>
    <col min="9738" max="9738" width="12.85546875" style="180" bestFit="1" customWidth="1"/>
    <col min="9739" max="9739" width="7.7109375" style="180" customWidth="1"/>
    <col min="9740" max="9740" width="18" style="180" customWidth="1"/>
    <col min="9741" max="9741" width="8.28515625" style="180" customWidth="1"/>
    <col min="9742" max="9742" width="16" style="180" customWidth="1"/>
    <col min="9743" max="9743" width="15.140625" style="180" bestFit="1" customWidth="1"/>
    <col min="9744" max="9744" width="14.140625" style="180" bestFit="1" customWidth="1"/>
    <col min="9745" max="9984" width="11.42578125" style="180"/>
    <col min="9985" max="9985" width="7.140625" style="180" bestFit="1" customWidth="1"/>
    <col min="9986" max="9986" width="5.28515625" style="180" bestFit="1" customWidth="1"/>
    <col min="9987" max="9987" width="43.7109375" style="180" customWidth="1"/>
    <col min="9988" max="9988" width="13.5703125" style="180" customWidth="1"/>
    <col min="9989" max="9989" width="10.140625" style="180" customWidth="1"/>
    <col min="9990" max="9990" width="10" style="180" customWidth="1"/>
    <col min="9991" max="9991" width="6.140625" style="180" bestFit="1" customWidth="1"/>
    <col min="9992" max="9992" width="4.7109375" style="180" customWidth="1"/>
    <col min="9993" max="9993" width="14.85546875" style="180" bestFit="1" customWidth="1"/>
    <col min="9994" max="9994" width="12.85546875" style="180" bestFit="1" customWidth="1"/>
    <col min="9995" max="9995" width="7.7109375" style="180" customWidth="1"/>
    <col min="9996" max="9996" width="18" style="180" customWidth="1"/>
    <col min="9997" max="9997" width="8.28515625" style="180" customWidth="1"/>
    <col min="9998" max="9998" width="16" style="180" customWidth="1"/>
    <col min="9999" max="9999" width="15.140625" style="180" bestFit="1" customWidth="1"/>
    <col min="10000" max="10000" width="14.140625" style="180" bestFit="1" customWidth="1"/>
    <col min="10001" max="10240" width="11.42578125" style="180"/>
    <col min="10241" max="10241" width="7.140625" style="180" bestFit="1" customWidth="1"/>
    <col min="10242" max="10242" width="5.28515625" style="180" bestFit="1" customWidth="1"/>
    <col min="10243" max="10243" width="43.7109375" style="180" customWidth="1"/>
    <col min="10244" max="10244" width="13.5703125" style="180" customWidth="1"/>
    <col min="10245" max="10245" width="10.140625" style="180" customWidth="1"/>
    <col min="10246" max="10246" width="10" style="180" customWidth="1"/>
    <col min="10247" max="10247" width="6.140625" style="180" bestFit="1" customWidth="1"/>
    <col min="10248" max="10248" width="4.7109375" style="180" customWidth="1"/>
    <col min="10249" max="10249" width="14.85546875" style="180" bestFit="1" customWidth="1"/>
    <col min="10250" max="10250" width="12.85546875" style="180" bestFit="1" customWidth="1"/>
    <col min="10251" max="10251" width="7.7109375" style="180" customWidth="1"/>
    <col min="10252" max="10252" width="18" style="180" customWidth="1"/>
    <col min="10253" max="10253" width="8.28515625" style="180" customWidth="1"/>
    <col min="10254" max="10254" width="16" style="180" customWidth="1"/>
    <col min="10255" max="10255" width="15.140625" style="180" bestFit="1" customWidth="1"/>
    <col min="10256" max="10256" width="14.140625" style="180" bestFit="1" customWidth="1"/>
    <col min="10257" max="10496" width="11.42578125" style="180"/>
    <col min="10497" max="10497" width="7.140625" style="180" bestFit="1" customWidth="1"/>
    <col min="10498" max="10498" width="5.28515625" style="180" bestFit="1" customWidth="1"/>
    <col min="10499" max="10499" width="43.7109375" style="180" customWidth="1"/>
    <col min="10500" max="10500" width="13.5703125" style="180" customWidth="1"/>
    <col min="10501" max="10501" width="10.140625" style="180" customWidth="1"/>
    <col min="10502" max="10502" width="10" style="180" customWidth="1"/>
    <col min="10503" max="10503" width="6.140625" style="180" bestFit="1" customWidth="1"/>
    <col min="10504" max="10504" width="4.7109375" style="180" customWidth="1"/>
    <col min="10505" max="10505" width="14.85546875" style="180" bestFit="1" customWidth="1"/>
    <col min="10506" max="10506" width="12.85546875" style="180" bestFit="1" customWidth="1"/>
    <col min="10507" max="10507" width="7.7109375" style="180" customWidth="1"/>
    <col min="10508" max="10508" width="18" style="180" customWidth="1"/>
    <col min="10509" max="10509" width="8.28515625" style="180" customWidth="1"/>
    <col min="10510" max="10510" width="16" style="180" customWidth="1"/>
    <col min="10511" max="10511" width="15.140625" style="180" bestFit="1" customWidth="1"/>
    <col min="10512" max="10512" width="14.140625" style="180" bestFit="1" customWidth="1"/>
    <col min="10513" max="10752" width="11.42578125" style="180"/>
    <col min="10753" max="10753" width="7.140625" style="180" bestFit="1" customWidth="1"/>
    <col min="10754" max="10754" width="5.28515625" style="180" bestFit="1" customWidth="1"/>
    <col min="10755" max="10755" width="43.7109375" style="180" customWidth="1"/>
    <col min="10756" max="10756" width="13.5703125" style="180" customWidth="1"/>
    <col min="10757" max="10757" width="10.140625" style="180" customWidth="1"/>
    <col min="10758" max="10758" width="10" style="180" customWidth="1"/>
    <col min="10759" max="10759" width="6.140625" style="180" bestFit="1" customWidth="1"/>
    <col min="10760" max="10760" width="4.7109375" style="180" customWidth="1"/>
    <col min="10761" max="10761" width="14.85546875" style="180" bestFit="1" customWidth="1"/>
    <col min="10762" max="10762" width="12.85546875" style="180" bestFit="1" customWidth="1"/>
    <col min="10763" max="10763" width="7.7109375" style="180" customWidth="1"/>
    <col min="10764" max="10764" width="18" style="180" customWidth="1"/>
    <col min="10765" max="10765" width="8.28515625" style="180" customWidth="1"/>
    <col min="10766" max="10766" width="16" style="180" customWidth="1"/>
    <col min="10767" max="10767" width="15.140625" style="180" bestFit="1" customWidth="1"/>
    <col min="10768" max="10768" width="14.140625" style="180" bestFit="1" customWidth="1"/>
    <col min="10769" max="11008" width="11.42578125" style="180"/>
    <col min="11009" max="11009" width="7.140625" style="180" bestFit="1" customWidth="1"/>
    <col min="11010" max="11010" width="5.28515625" style="180" bestFit="1" customWidth="1"/>
    <col min="11011" max="11011" width="43.7109375" style="180" customWidth="1"/>
    <col min="11012" max="11012" width="13.5703125" style="180" customWidth="1"/>
    <col min="11013" max="11013" width="10.140625" style="180" customWidth="1"/>
    <col min="11014" max="11014" width="10" style="180" customWidth="1"/>
    <col min="11015" max="11015" width="6.140625" style="180" bestFit="1" customWidth="1"/>
    <col min="11016" max="11016" width="4.7109375" style="180" customWidth="1"/>
    <col min="11017" max="11017" width="14.85546875" style="180" bestFit="1" customWidth="1"/>
    <col min="11018" max="11018" width="12.85546875" style="180" bestFit="1" customWidth="1"/>
    <col min="11019" max="11019" width="7.7109375" style="180" customWidth="1"/>
    <col min="11020" max="11020" width="18" style="180" customWidth="1"/>
    <col min="11021" max="11021" width="8.28515625" style="180" customWidth="1"/>
    <col min="11022" max="11022" width="16" style="180" customWidth="1"/>
    <col min="11023" max="11023" width="15.140625" style="180" bestFit="1" customWidth="1"/>
    <col min="11024" max="11024" width="14.140625" style="180" bestFit="1" customWidth="1"/>
    <col min="11025" max="11264" width="11.42578125" style="180"/>
    <col min="11265" max="11265" width="7.140625" style="180" bestFit="1" customWidth="1"/>
    <col min="11266" max="11266" width="5.28515625" style="180" bestFit="1" customWidth="1"/>
    <col min="11267" max="11267" width="43.7109375" style="180" customWidth="1"/>
    <col min="11268" max="11268" width="13.5703125" style="180" customWidth="1"/>
    <col min="11269" max="11269" width="10.140625" style="180" customWidth="1"/>
    <col min="11270" max="11270" width="10" style="180" customWidth="1"/>
    <col min="11271" max="11271" width="6.140625" style="180" bestFit="1" customWidth="1"/>
    <col min="11272" max="11272" width="4.7109375" style="180" customWidth="1"/>
    <col min="11273" max="11273" width="14.85546875" style="180" bestFit="1" customWidth="1"/>
    <col min="11274" max="11274" width="12.85546875" style="180" bestFit="1" customWidth="1"/>
    <col min="11275" max="11275" width="7.7109375" style="180" customWidth="1"/>
    <col min="11276" max="11276" width="18" style="180" customWidth="1"/>
    <col min="11277" max="11277" width="8.28515625" style="180" customWidth="1"/>
    <col min="11278" max="11278" width="16" style="180" customWidth="1"/>
    <col min="11279" max="11279" width="15.140625" style="180" bestFit="1" customWidth="1"/>
    <col min="11280" max="11280" width="14.140625" style="180" bestFit="1" customWidth="1"/>
    <col min="11281" max="11520" width="11.42578125" style="180"/>
    <col min="11521" max="11521" width="7.140625" style="180" bestFit="1" customWidth="1"/>
    <col min="11522" max="11522" width="5.28515625" style="180" bestFit="1" customWidth="1"/>
    <col min="11523" max="11523" width="43.7109375" style="180" customWidth="1"/>
    <col min="11524" max="11524" width="13.5703125" style="180" customWidth="1"/>
    <col min="11525" max="11525" width="10.140625" style="180" customWidth="1"/>
    <col min="11526" max="11526" width="10" style="180" customWidth="1"/>
    <col min="11527" max="11527" width="6.140625" style="180" bestFit="1" customWidth="1"/>
    <col min="11528" max="11528" width="4.7109375" style="180" customWidth="1"/>
    <col min="11529" max="11529" width="14.85546875" style="180" bestFit="1" customWidth="1"/>
    <col min="11530" max="11530" width="12.85546875" style="180" bestFit="1" customWidth="1"/>
    <col min="11531" max="11531" width="7.7109375" style="180" customWidth="1"/>
    <col min="11532" max="11532" width="18" style="180" customWidth="1"/>
    <col min="11533" max="11533" width="8.28515625" style="180" customWidth="1"/>
    <col min="11534" max="11534" width="16" style="180" customWidth="1"/>
    <col min="11535" max="11535" width="15.140625" style="180" bestFit="1" customWidth="1"/>
    <col min="11536" max="11536" width="14.140625" style="180" bestFit="1" customWidth="1"/>
    <col min="11537" max="11776" width="11.42578125" style="180"/>
    <col min="11777" max="11777" width="7.140625" style="180" bestFit="1" customWidth="1"/>
    <col min="11778" max="11778" width="5.28515625" style="180" bestFit="1" customWidth="1"/>
    <col min="11779" max="11779" width="43.7109375" style="180" customWidth="1"/>
    <col min="11780" max="11780" width="13.5703125" style="180" customWidth="1"/>
    <col min="11781" max="11781" width="10.140625" style="180" customWidth="1"/>
    <col min="11782" max="11782" width="10" style="180" customWidth="1"/>
    <col min="11783" max="11783" width="6.140625" style="180" bestFit="1" customWidth="1"/>
    <col min="11784" max="11784" width="4.7109375" style="180" customWidth="1"/>
    <col min="11785" max="11785" width="14.85546875" style="180" bestFit="1" customWidth="1"/>
    <col min="11786" max="11786" width="12.85546875" style="180" bestFit="1" customWidth="1"/>
    <col min="11787" max="11787" width="7.7109375" style="180" customWidth="1"/>
    <col min="11788" max="11788" width="18" style="180" customWidth="1"/>
    <col min="11789" max="11789" width="8.28515625" style="180" customWidth="1"/>
    <col min="11790" max="11790" width="16" style="180" customWidth="1"/>
    <col min="11791" max="11791" width="15.140625" style="180" bestFit="1" customWidth="1"/>
    <col min="11792" max="11792" width="14.140625" style="180" bestFit="1" customWidth="1"/>
    <col min="11793" max="12032" width="11.42578125" style="180"/>
    <col min="12033" max="12033" width="7.140625" style="180" bestFit="1" customWidth="1"/>
    <col min="12034" max="12034" width="5.28515625" style="180" bestFit="1" customWidth="1"/>
    <col min="12035" max="12035" width="43.7109375" style="180" customWidth="1"/>
    <col min="12036" max="12036" width="13.5703125" style="180" customWidth="1"/>
    <col min="12037" max="12037" width="10.140625" style="180" customWidth="1"/>
    <col min="12038" max="12038" width="10" style="180" customWidth="1"/>
    <col min="12039" max="12039" width="6.140625" style="180" bestFit="1" customWidth="1"/>
    <col min="12040" max="12040" width="4.7109375" style="180" customWidth="1"/>
    <col min="12041" max="12041" width="14.85546875" style="180" bestFit="1" customWidth="1"/>
    <col min="12042" max="12042" width="12.85546875" style="180" bestFit="1" customWidth="1"/>
    <col min="12043" max="12043" width="7.7109375" style="180" customWidth="1"/>
    <col min="12044" max="12044" width="18" style="180" customWidth="1"/>
    <col min="12045" max="12045" width="8.28515625" style="180" customWidth="1"/>
    <col min="12046" max="12046" width="16" style="180" customWidth="1"/>
    <col min="12047" max="12047" width="15.140625" style="180" bestFit="1" customWidth="1"/>
    <col min="12048" max="12048" width="14.140625" style="180" bestFit="1" customWidth="1"/>
    <col min="12049" max="12288" width="11.42578125" style="180"/>
    <col min="12289" max="12289" width="7.140625" style="180" bestFit="1" customWidth="1"/>
    <col min="12290" max="12290" width="5.28515625" style="180" bestFit="1" customWidth="1"/>
    <col min="12291" max="12291" width="43.7109375" style="180" customWidth="1"/>
    <col min="12292" max="12292" width="13.5703125" style="180" customWidth="1"/>
    <col min="12293" max="12293" width="10.140625" style="180" customWidth="1"/>
    <col min="12294" max="12294" width="10" style="180" customWidth="1"/>
    <col min="12295" max="12295" width="6.140625" style="180" bestFit="1" customWidth="1"/>
    <col min="12296" max="12296" width="4.7109375" style="180" customWidth="1"/>
    <col min="12297" max="12297" width="14.85546875" style="180" bestFit="1" customWidth="1"/>
    <col min="12298" max="12298" width="12.85546875" style="180" bestFit="1" customWidth="1"/>
    <col min="12299" max="12299" width="7.7109375" style="180" customWidth="1"/>
    <col min="12300" max="12300" width="18" style="180" customWidth="1"/>
    <col min="12301" max="12301" width="8.28515625" style="180" customWidth="1"/>
    <col min="12302" max="12302" width="16" style="180" customWidth="1"/>
    <col min="12303" max="12303" width="15.140625" style="180" bestFit="1" customWidth="1"/>
    <col min="12304" max="12304" width="14.140625" style="180" bestFit="1" customWidth="1"/>
    <col min="12305" max="12544" width="11.42578125" style="180"/>
    <col min="12545" max="12545" width="7.140625" style="180" bestFit="1" customWidth="1"/>
    <col min="12546" max="12546" width="5.28515625" style="180" bestFit="1" customWidth="1"/>
    <col min="12547" max="12547" width="43.7109375" style="180" customWidth="1"/>
    <col min="12548" max="12548" width="13.5703125" style="180" customWidth="1"/>
    <col min="12549" max="12549" width="10.140625" style="180" customWidth="1"/>
    <col min="12550" max="12550" width="10" style="180" customWidth="1"/>
    <col min="12551" max="12551" width="6.140625" style="180" bestFit="1" customWidth="1"/>
    <col min="12552" max="12552" width="4.7109375" style="180" customWidth="1"/>
    <col min="12553" max="12553" width="14.85546875" style="180" bestFit="1" customWidth="1"/>
    <col min="12554" max="12554" width="12.85546875" style="180" bestFit="1" customWidth="1"/>
    <col min="12555" max="12555" width="7.7109375" style="180" customWidth="1"/>
    <col min="12556" max="12556" width="18" style="180" customWidth="1"/>
    <col min="12557" max="12557" width="8.28515625" style="180" customWidth="1"/>
    <col min="12558" max="12558" width="16" style="180" customWidth="1"/>
    <col min="12559" max="12559" width="15.140625" style="180" bestFit="1" customWidth="1"/>
    <col min="12560" max="12560" width="14.140625" style="180" bestFit="1" customWidth="1"/>
    <col min="12561" max="12800" width="11.42578125" style="180"/>
    <col min="12801" max="12801" width="7.140625" style="180" bestFit="1" customWidth="1"/>
    <col min="12802" max="12802" width="5.28515625" style="180" bestFit="1" customWidth="1"/>
    <col min="12803" max="12803" width="43.7109375" style="180" customWidth="1"/>
    <col min="12804" max="12804" width="13.5703125" style="180" customWidth="1"/>
    <col min="12805" max="12805" width="10.140625" style="180" customWidth="1"/>
    <col min="12806" max="12806" width="10" style="180" customWidth="1"/>
    <col min="12807" max="12807" width="6.140625" style="180" bestFit="1" customWidth="1"/>
    <col min="12808" max="12808" width="4.7109375" style="180" customWidth="1"/>
    <col min="12809" max="12809" width="14.85546875" style="180" bestFit="1" customWidth="1"/>
    <col min="12810" max="12810" width="12.85546875" style="180" bestFit="1" customWidth="1"/>
    <col min="12811" max="12811" width="7.7109375" style="180" customWidth="1"/>
    <col min="12812" max="12812" width="18" style="180" customWidth="1"/>
    <col min="12813" max="12813" width="8.28515625" style="180" customWidth="1"/>
    <col min="12814" max="12814" width="16" style="180" customWidth="1"/>
    <col min="12815" max="12815" width="15.140625" style="180" bestFit="1" customWidth="1"/>
    <col min="12816" max="12816" width="14.140625" style="180" bestFit="1" customWidth="1"/>
    <col min="12817" max="13056" width="11.42578125" style="180"/>
    <col min="13057" max="13057" width="7.140625" style="180" bestFit="1" customWidth="1"/>
    <col min="13058" max="13058" width="5.28515625" style="180" bestFit="1" customWidth="1"/>
    <col min="13059" max="13059" width="43.7109375" style="180" customWidth="1"/>
    <col min="13060" max="13060" width="13.5703125" style="180" customWidth="1"/>
    <col min="13061" max="13061" width="10.140625" style="180" customWidth="1"/>
    <col min="13062" max="13062" width="10" style="180" customWidth="1"/>
    <col min="13063" max="13063" width="6.140625" style="180" bestFit="1" customWidth="1"/>
    <col min="13064" max="13064" width="4.7109375" style="180" customWidth="1"/>
    <col min="13065" max="13065" width="14.85546875" style="180" bestFit="1" customWidth="1"/>
    <col min="13066" max="13066" width="12.85546875" style="180" bestFit="1" customWidth="1"/>
    <col min="13067" max="13067" width="7.7109375" style="180" customWidth="1"/>
    <col min="13068" max="13068" width="18" style="180" customWidth="1"/>
    <col min="13069" max="13069" width="8.28515625" style="180" customWidth="1"/>
    <col min="13070" max="13070" width="16" style="180" customWidth="1"/>
    <col min="13071" max="13071" width="15.140625" style="180" bestFit="1" customWidth="1"/>
    <col min="13072" max="13072" width="14.140625" style="180" bestFit="1" customWidth="1"/>
    <col min="13073" max="13312" width="11.42578125" style="180"/>
    <col min="13313" max="13313" width="7.140625" style="180" bestFit="1" customWidth="1"/>
    <col min="13314" max="13314" width="5.28515625" style="180" bestFit="1" customWidth="1"/>
    <col min="13315" max="13315" width="43.7109375" style="180" customWidth="1"/>
    <col min="13316" max="13316" width="13.5703125" style="180" customWidth="1"/>
    <col min="13317" max="13317" width="10.140625" style="180" customWidth="1"/>
    <col min="13318" max="13318" width="10" style="180" customWidth="1"/>
    <col min="13319" max="13319" width="6.140625" style="180" bestFit="1" customWidth="1"/>
    <col min="13320" max="13320" width="4.7109375" style="180" customWidth="1"/>
    <col min="13321" max="13321" width="14.85546875" style="180" bestFit="1" customWidth="1"/>
    <col min="13322" max="13322" width="12.85546875" style="180" bestFit="1" customWidth="1"/>
    <col min="13323" max="13323" width="7.7109375" style="180" customWidth="1"/>
    <col min="13324" max="13324" width="18" style="180" customWidth="1"/>
    <col min="13325" max="13325" width="8.28515625" style="180" customWidth="1"/>
    <col min="13326" max="13326" width="16" style="180" customWidth="1"/>
    <col min="13327" max="13327" width="15.140625" style="180" bestFit="1" customWidth="1"/>
    <col min="13328" max="13328" width="14.140625" style="180" bestFit="1" customWidth="1"/>
    <col min="13329" max="13568" width="11.42578125" style="180"/>
    <col min="13569" max="13569" width="7.140625" style="180" bestFit="1" customWidth="1"/>
    <col min="13570" max="13570" width="5.28515625" style="180" bestFit="1" customWidth="1"/>
    <col min="13571" max="13571" width="43.7109375" style="180" customWidth="1"/>
    <col min="13572" max="13572" width="13.5703125" style="180" customWidth="1"/>
    <col min="13573" max="13573" width="10.140625" style="180" customWidth="1"/>
    <col min="13574" max="13574" width="10" style="180" customWidth="1"/>
    <col min="13575" max="13575" width="6.140625" style="180" bestFit="1" customWidth="1"/>
    <col min="13576" max="13576" width="4.7109375" style="180" customWidth="1"/>
    <col min="13577" max="13577" width="14.85546875" style="180" bestFit="1" customWidth="1"/>
    <col min="13578" max="13578" width="12.85546875" style="180" bestFit="1" customWidth="1"/>
    <col min="13579" max="13579" width="7.7109375" style="180" customWidth="1"/>
    <col min="13580" max="13580" width="18" style="180" customWidth="1"/>
    <col min="13581" max="13581" width="8.28515625" style="180" customWidth="1"/>
    <col min="13582" max="13582" width="16" style="180" customWidth="1"/>
    <col min="13583" max="13583" width="15.140625" style="180" bestFit="1" customWidth="1"/>
    <col min="13584" max="13584" width="14.140625" style="180" bestFit="1" customWidth="1"/>
    <col min="13585" max="13824" width="11.42578125" style="180"/>
    <col min="13825" max="13825" width="7.140625" style="180" bestFit="1" customWidth="1"/>
    <col min="13826" max="13826" width="5.28515625" style="180" bestFit="1" customWidth="1"/>
    <col min="13827" max="13827" width="43.7109375" style="180" customWidth="1"/>
    <col min="13828" max="13828" width="13.5703125" style="180" customWidth="1"/>
    <col min="13829" max="13829" width="10.140625" style="180" customWidth="1"/>
    <col min="13830" max="13830" width="10" style="180" customWidth="1"/>
    <col min="13831" max="13831" width="6.140625" style="180" bestFit="1" customWidth="1"/>
    <col min="13832" max="13832" width="4.7109375" style="180" customWidth="1"/>
    <col min="13833" max="13833" width="14.85546875" style="180" bestFit="1" customWidth="1"/>
    <col min="13834" max="13834" width="12.85546875" style="180" bestFit="1" customWidth="1"/>
    <col min="13835" max="13835" width="7.7109375" style="180" customWidth="1"/>
    <col min="13836" max="13836" width="18" style="180" customWidth="1"/>
    <col min="13837" max="13837" width="8.28515625" style="180" customWidth="1"/>
    <col min="13838" max="13838" width="16" style="180" customWidth="1"/>
    <col min="13839" max="13839" width="15.140625" style="180" bestFit="1" customWidth="1"/>
    <col min="13840" max="13840" width="14.140625" style="180" bestFit="1" customWidth="1"/>
    <col min="13841" max="14080" width="11.42578125" style="180"/>
    <col min="14081" max="14081" width="7.140625" style="180" bestFit="1" customWidth="1"/>
    <col min="14082" max="14082" width="5.28515625" style="180" bestFit="1" customWidth="1"/>
    <col min="14083" max="14083" width="43.7109375" style="180" customWidth="1"/>
    <col min="14084" max="14084" width="13.5703125" style="180" customWidth="1"/>
    <col min="14085" max="14085" width="10.140625" style="180" customWidth="1"/>
    <col min="14086" max="14086" width="10" style="180" customWidth="1"/>
    <col min="14087" max="14087" width="6.140625" style="180" bestFit="1" customWidth="1"/>
    <col min="14088" max="14088" width="4.7109375" style="180" customWidth="1"/>
    <col min="14089" max="14089" width="14.85546875" style="180" bestFit="1" customWidth="1"/>
    <col min="14090" max="14090" width="12.85546875" style="180" bestFit="1" customWidth="1"/>
    <col min="14091" max="14091" width="7.7109375" style="180" customWidth="1"/>
    <col min="14092" max="14092" width="18" style="180" customWidth="1"/>
    <col min="14093" max="14093" width="8.28515625" style="180" customWidth="1"/>
    <col min="14094" max="14094" width="16" style="180" customWidth="1"/>
    <col min="14095" max="14095" width="15.140625" style="180" bestFit="1" customWidth="1"/>
    <col min="14096" max="14096" width="14.140625" style="180" bestFit="1" customWidth="1"/>
    <col min="14097" max="14336" width="11.42578125" style="180"/>
    <col min="14337" max="14337" width="7.140625" style="180" bestFit="1" customWidth="1"/>
    <col min="14338" max="14338" width="5.28515625" style="180" bestFit="1" customWidth="1"/>
    <col min="14339" max="14339" width="43.7109375" style="180" customWidth="1"/>
    <col min="14340" max="14340" width="13.5703125" style="180" customWidth="1"/>
    <col min="14341" max="14341" width="10.140625" style="180" customWidth="1"/>
    <col min="14342" max="14342" width="10" style="180" customWidth="1"/>
    <col min="14343" max="14343" width="6.140625" style="180" bestFit="1" customWidth="1"/>
    <col min="14344" max="14344" width="4.7109375" style="180" customWidth="1"/>
    <col min="14345" max="14345" width="14.85546875" style="180" bestFit="1" customWidth="1"/>
    <col min="14346" max="14346" width="12.85546875" style="180" bestFit="1" customWidth="1"/>
    <col min="14347" max="14347" width="7.7109375" style="180" customWidth="1"/>
    <col min="14348" max="14348" width="18" style="180" customWidth="1"/>
    <col min="14349" max="14349" width="8.28515625" style="180" customWidth="1"/>
    <col min="14350" max="14350" width="16" style="180" customWidth="1"/>
    <col min="14351" max="14351" width="15.140625" style="180" bestFit="1" customWidth="1"/>
    <col min="14352" max="14352" width="14.140625" style="180" bestFit="1" customWidth="1"/>
    <col min="14353" max="14592" width="11.42578125" style="180"/>
    <col min="14593" max="14593" width="7.140625" style="180" bestFit="1" customWidth="1"/>
    <col min="14594" max="14594" width="5.28515625" style="180" bestFit="1" customWidth="1"/>
    <col min="14595" max="14595" width="43.7109375" style="180" customWidth="1"/>
    <col min="14596" max="14596" width="13.5703125" style="180" customWidth="1"/>
    <col min="14597" max="14597" width="10.140625" style="180" customWidth="1"/>
    <col min="14598" max="14598" width="10" style="180" customWidth="1"/>
    <col min="14599" max="14599" width="6.140625" style="180" bestFit="1" customWidth="1"/>
    <col min="14600" max="14600" width="4.7109375" style="180" customWidth="1"/>
    <col min="14601" max="14601" width="14.85546875" style="180" bestFit="1" customWidth="1"/>
    <col min="14602" max="14602" width="12.85546875" style="180" bestFit="1" customWidth="1"/>
    <col min="14603" max="14603" width="7.7109375" style="180" customWidth="1"/>
    <col min="14604" max="14604" width="18" style="180" customWidth="1"/>
    <col min="14605" max="14605" width="8.28515625" style="180" customWidth="1"/>
    <col min="14606" max="14606" width="16" style="180" customWidth="1"/>
    <col min="14607" max="14607" width="15.140625" style="180" bestFit="1" customWidth="1"/>
    <col min="14608" max="14608" width="14.140625" style="180" bestFit="1" customWidth="1"/>
    <col min="14609" max="14848" width="11.42578125" style="180"/>
    <col min="14849" max="14849" width="7.140625" style="180" bestFit="1" customWidth="1"/>
    <col min="14850" max="14850" width="5.28515625" style="180" bestFit="1" customWidth="1"/>
    <col min="14851" max="14851" width="43.7109375" style="180" customWidth="1"/>
    <col min="14852" max="14852" width="13.5703125" style="180" customWidth="1"/>
    <col min="14853" max="14853" width="10.140625" style="180" customWidth="1"/>
    <col min="14854" max="14854" width="10" style="180" customWidth="1"/>
    <col min="14855" max="14855" width="6.140625" style="180" bestFit="1" customWidth="1"/>
    <col min="14856" max="14856" width="4.7109375" style="180" customWidth="1"/>
    <col min="14857" max="14857" width="14.85546875" style="180" bestFit="1" customWidth="1"/>
    <col min="14858" max="14858" width="12.85546875" style="180" bestFit="1" customWidth="1"/>
    <col min="14859" max="14859" width="7.7109375" style="180" customWidth="1"/>
    <col min="14860" max="14860" width="18" style="180" customWidth="1"/>
    <col min="14861" max="14861" width="8.28515625" style="180" customWidth="1"/>
    <col min="14862" max="14862" width="16" style="180" customWidth="1"/>
    <col min="14863" max="14863" width="15.140625" style="180" bestFit="1" customWidth="1"/>
    <col min="14864" max="14864" width="14.140625" style="180" bestFit="1" customWidth="1"/>
    <col min="14865" max="15104" width="11.42578125" style="180"/>
    <col min="15105" max="15105" width="7.140625" style="180" bestFit="1" customWidth="1"/>
    <col min="15106" max="15106" width="5.28515625" style="180" bestFit="1" customWidth="1"/>
    <col min="15107" max="15107" width="43.7109375" style="180" customWidth="1"/>
    <col min="15108" max="15108" width="13.5703125" style="180" customWidth="1"/>
    <col min="15109" max="15109" width="10.140625" style="180" customWidth="1"/>
    <col min="15110" max="15110" width="10" style="180" customWidth="1"/>
    <col min="15111" max="15111" width="6.140625" style="180" bestFit="1" customWidth="1"/>
    <col min="15112" max="15112" width="4.7109375" style="180" customWidth="1"/>
    <col min="15113" max="15113" width="14.85546875" style="180" bestFit="1" customWidth="1"/>
    <col min="15114" max="15114" width="12.85546875" style="180" bestFit="1" customWidth="1"/>
    <col min="15115" max="15115" width="7.7109375" style="180" customWidth="1"/>
    <col min="15116" max="15116" width="18" style="180" customWidth="1"/>
    <col min="15117" max="15117" width="8.28515625" style="180" customWidth="1"/>
    <col min="15118" max="15118" width="16" style="180" customWidth="1"/>
    <col min="15119" max="15119" width="15.140625" style="180" bestFit="1" customWidth="1"/>
    <col min="15120" max="15120" width="14.140625" style="180" bestFit="1" customWidth="1"/>
    <col min="15121" max="15360" width="11.42578125" style="180"/>
    <col min="15361" max="15361" width="7.140625" style="180" bestFit="1" customWidth="1"/>
    <col min="15362" max="15362" width="5.28515625" style="180" bestFit="1" customWidth="1"/>
    <col min="15363" max="15363" width="43.7109375" style="180" customWidth="1"/>
    <col min="15364" max="15364" width="13.5703125" style="180" customWidth="1"/>
    <col min="15365" max="15365" width="10.140625" style="180" customWidth="1"/>
    <col min="15366" max="15366" width="10" style="180" customWidth="1"/>
    <col min="15367" max="15367" width="6.140625" style="180" bestFit="1" customWidth="1"/>
    <col min="15368" max="15368" width="4.7109375" style="180" customWidth="1"/>
    <col min="15369" max="15369" width="14.85546875" style="180" bestFit="1" customWidth="1"/>
    <col min="15370" max="15370" width="12.85546875" style="180" bestFit="1" customWidth="1"/>
    <col min="15371" max="15371" width="7.7109375" style="180" customWidth="1"/>
    <col min="15372" max="15372" width="18" style="180" customWidth="1"/>
    <col min="15373" max="15373" width="8.28515625" style="180" customWidth="1"/>
    <col min="15374" max="15374" width="16" style="180" customWidth="1"/>
    <col min="15375" max="15375" width="15.140625" style="180" bestFit="1" customWidth="1"/>
    <col min="15376" max="15376" width="14.140625" style="180" bestFit="1" customWidth="1"/>
    <col min="15377" max="15616" width="11.42578125" style="180"/>
    <col min="15617" max="15617" width="7.140625" style="180" bestFit="1" customWidth="1"/>
    <col min="15618" max="15618" width="5.28515625" style="180" bestFit="1" customWidth="1"/>
    <col min="15619" max="15619" width="43.7109375" style="180" customWidth="1"/>
    <col min="15620" max="15620" width="13.5703125" style="180" customWidth="1"/>
    <col min="15621" max="15621" width="10.140625" style="180" customWidth="1"/>
    <col min="15622" max="15622" width="10" style="180" customWidth="1"/>
    <col min="15623" max="15623" width="6.140625" style="180" bestFit="1" customWidth="1"/>
    <col min="15624" max="15624" width="4.7109375" style="180" customWidth="1"/>
    <col min="15625" max="15625" width="14.85546875" style="180" bestFit="1" customWidth="1"/>
    <col min="15626" max="15626" width="12.85546875" style="180" bestFit="1" customWidth="1"/>
    <col min="15627" max="15627" width="7.7109375" style="180" customWidth="1"/>
    <col min="15628" max="15628" width="18" style="180" customWidth="1"/>
    <col min="15629" max="15629" width="8.28515625" style="180" customWidth="1"/>
    <col min="15630" max="15630" width="16" style="180" customWidth="1"/>
    <col min="15631" max="15631" width="15.140625" style="180" bestFit="1" customWidth="1"/>
    <col min="15632" max="15632" width="14.140625" style="180" bestFit="1" customWidth="1"/>
    <col min="15633" max="15872" width="11.42578125" style="180"/>
    <col min="15873" max="15873" width="7.140625" style="180" bestFit="1" customWidth="1"/>
    <col min="15874" max="15874" width="5.28515625" style="180" bestFit="1" customWidth="1"/>
    <col min="15875" max="15875" width="43.7109375" style="180" customWidth="1"/>
    <col min="15876" max="15876" width="13.5703125" style="180" customWidth="1"/>
    <col min="15877" max="15877" width="10.140625" style="180" customWidth="1"/>
    <col min="15878" max="15878" width="10" style="180" customWidth="1"/>
    <col min="15879" max="15879" width="6.140625" style="180" bestFit="1" customWidth="1"/>
    <col min="15880" max="15880" width="4.7109375" style="180" customWidth="1"/>
    <col min="15881" max="15881" width="14.85546875" style="180" bestFit="1" customWidth="1"/>
    <col min="15882" max="15882" width="12.85546875" style="180" bestFit="1" customWidth="1"/>
    <col min="15883" max="15883" width="7.7109375" style="180" customWidth="1"/>
    <col min="15884" max="15884" width="18" style="180" customWidth="1"/>
    <col min="15885" max="15885" width="8.28515625" style="180" customWidth="1"/>
    <col min="15886" max="15886" width="16" style="180" customWidth="1"/>
    <col min="15887" max="15887" width="15.140625" style="180" bestFit="1" customWidth="1"/>
    <col min="15888" max="15888" width="14.140625" style="180" bestFit="1" customWidth="1"/>
    <col min="15889" max="16128" width="11.42578125" style="180"/>
    <col min="16129" max="16129" width="7.140625" style="180" bestFit="1" customWidth="1"/>
    <col min="16130" max="16130" width="5.28515625" style="180" bestFit="1" customWidth="1"/>
    <col min="16131" max="16131" width="43.7109375" style="180" customWidth="1"/>
    <col min="16132" max="16132" width="13.5703125" style="180" customWidth="1"/>
    <col min="16133" max="16133" width="10.140625" style="180" customWidth="1"/>
    <col min="16134" max="16134" width="10" style="180" customWidth="1"/>
    <col min="16135" max="16135" width="6.140625" style="180" bestFit="1" customWidth="1"/>
    <col min="16136" max="16136" width="4.7109375" style="180" customWidth="1"/>
    <col min="16137" max="16137" width="14.85546875" style="180" bestFit="1" customWidth="1"/>
    <col min="16138" max="16138" width="12.85546875" style="180" bestFit="1" customWidth="1"/>
    <col min="16139" max="16139" width="7.7109375" style="180" customWidth="1"/>
    <col min="16140" max="16140" width="18" style="180" customWidth="1"/>
    <col min="16141" max="16141" width="8.28515625" style="180" customWidth="1"/>
    <col min="16142" max="16142" width="16" style="180" customWidth="1"/>
    <col min="16143" max="16143" width="15.140625" style="180" bestFit="1" customWidth="1"/>
    <col min="16144" max="16144" width="14.140625" style="180" bestFit="1" customWidth="1"/>
    <col min="16145" max="16384" width="11.42578125" style="180"/>
  </cols>
  <sheetData>
    <row r="1" spans="1:15" ht="7.5" customHeight="1" thickBot="1"/>
    <row r="2" spans="1:15">
      <c r="B2" s="808" t="s">
        <v>3965</v>
      </c>
      <c r="C2" s="809"/>
      <c r="D2" s="809"/>
      <c r="E2" s="809"/>
      <c r="F2" s="809"/>
      <c r="G2" s="809"/>
      <c r="H2" s="809"/>
      <c r="I2" s="810"/>
      <c r="J2" s="193"/>
      <c r="K2" s="193"/>
      <c r="L2" s="194"/>
    </row>
    <row r="3" spans="1:15">
      <c r="B3" s="849" t="s">
        <v>1</v>
      </c>
      <c r="C3" s="1169"/>
      <c r="D3" s="1169"/>
      <c r="E3" s="1169"/>
      <c r="F3" s="1169"/>
      <c r="G3" s="1169"/>
      <c r="H3" s="1169"/>
      <c r="I3" s="1170"/>
      <c r="J3" s="195"/>
      <c r="K3" s="195"/>
      <c r="L3" s="196"/>
    </row>
    <row r="4" spans="1:15">
      <c r="B4" s="849" t="s">
        <v>2</v>
      </c>
      <c r="C4" s="1169"/>
      <c r="D4" s="1169"/>
      <c r="E4" s="1169"/>
      <c r="F4" s="1169"/>
      <c r="G4" s="1169"/>
      <c r="H4" s="1169"/>
      <c r="I4" s="1170"/>
      <c r="J4" s="195"/>
      <c r="K4" s="195"/>
      <c r="L4" s="196"/>
    </row>
    <row r="5" spans="1:15" ht="13.5" thickBot="1">
      <c r="B5" s="850" t="s">
        <v>3</v>
      </c>
      <c r="C5" s="851"/>
      <c r="D5" s="851"/>
      <c r="E5" s="851"/>
      <c r="F5" s="851"/>
      <c r="G5" s="851"/>
      <c r="H5" s="851"/>
      <c r="I5" s="852"/>
      <c r="J5" s="805" t="s">
        <v>1</v>
      </c>
      <c r="K5" s="806"/>
      <c r="L5" s="807"/>
    </row>
    <row r="6" spans="1:15" ht="43.5" customHeight="1" thickBot="1">
      <c r="B6" s="800" t="s">
        <v>4</v>
      </c>
      <c r="C6" s="801"/>
      <c r="D6" s="847" t="str">
        <f>'D. ENTRADA obra'!C7</f>
        <v>"EJECUTAR A MONTO AGOTABLE POR EL SISTEMA DE PRECIOS UNITARIOS LAS OBRAS Y ACTIVIDADES PARA EL DIAGNOSTICO Y LA CONSERVACIÓN DE PUENTES VEHICULARES Y/O PEATONALES SOBRE CUERPOS DE AGUA DE LA LOCALIDAD DE KENNEDY”</v>
      </c>
      <c r="E6" s="848"/>
      <c r="F6" s="848"/>
      <c r="G6" s="848"/>
      <c r="H6" s="848"/>
      <c r="I6" s="848"/>
      <c r="J6" s="803"/>
      <c r="K6" s="803"/>
      <c r="L6" s="804"/>
    </row>
    <row r="7" spans="1:15" ht="13.5" thickBot="1">
      <c r="A7" s="180"/>
      <c r="B7" s="181"/>
      <c r="C7" s="181"/>
      <c r="D7" s="181"/>
      <c r="E7" s="181"/>
      <c r="F7" s="181"/>
      <c r="G7" s="181"/>
      <c r="H7" s="181"/>
      <c r="I7" s="181"/>
      <c r="J7" s="181"/>
      <c r="K7" s="181"/>
      <c r="L7" s="182"/>
    </row>
    <row r="8" spans="1:15" ht="13.5" thickBot="1">
      <c r="A8" s="180"/>
      <c r="B8" s="815" t="s">
        <v>4044</v>
      </c>
      <c r="C8" s="816"/>
      <c r="D8" s="816"/>
      <c r="E8" s="816"/>
      <c r="F8" s="816"/>
      <c r="G8" s="816"/>
      <c r="H8" s="816"/>
      <c r="I8" s="816"/>
      <c r="J8" s="816"/>
      <c r="K8" s="816"/>
      <c r="L8" s="817"/>
    </row>
    <row r="9" spans="1:15">
      <c r="B9" s="684" t="s">
        <v>3961</v>
      </c>
      <c r="C9" s="685"/>
      <c r="D9" s="685"/>
      <c r="E9" s="818">
        <f>PMT!P34</f>
        <v>22688169</v>
      </c>
      <c r="F9" s="819"/>
      <c r="G9" s="820"/>
      <c r="H9" s="183"/>
      <c r="I9" s="184" t="s">
        <v>12</v>
      </c>
      <c r="J9" s="821">
        <f ca="1">TODAY()</f>
        <v>44865</v>
      </c>
      <c r="K9" s="821"/>
      <c r="L9" s="822"/>
    </row>
    <row r="10" spans="1:15" ht="13.5" thickBot="1">
      <c r="B10" s="677" t="s">
        <v>3967</v>
      </c>
      <c r="C10" s="678"/>
      <c r="D10" s="678"/>
      <c r="E10" s="400">
        <v>3</v>
      </c>
      <c r="F10" s="678" t="s">
        <v>14</v>
      </c>
      <c r="G10" s="679"/>
      <c r="H10" s="185"/>
      <c r="I10" s="186" t="s">
        <v>6</v>
      </c>
      <c r="J10" s="813"/>
      <c r="K10" s="813"/>
      <c r="L10" s="814"/>
    </row>
    <row r="12" spans="1:15" s="102" customFormat="1" ht="12.75" customHeight="1">
      <c r="A12" s="123"/>
      <c r="B12" s="969" t="s">
        <v>3968</v>
      </c>
      <c r="C12" s="969"/>
      <c r="D12" s="969"/>
      <c r="E12" s="969"/>
      <c r="F12" s="969"/>
      <c r="G12" s="969"/>
      <c r="H12" s="969"/>
      <c r="I12" s="969"/>
      <c r="J12" s="969"/>
      <c r="K12" s="969"/>
      <c r="L12" s="969"/>
    </row>
    <row r="13" spans="1:15" s="124" customFormat="1" ht="11.25">
      <c r="A13" s="118"/>
      <c r="B13" s="997">
        <v>3.1</v>
      </c>
      <c r="C13" s="1009" t="s">
        <v>3872</v>
      </c>
      <c r="D13" s="1009"/>
      <c r="E13" s="1009"/>
      <c r="F13" s="1009"/>
      <c r="G13" s="1009"/>
      <c r="H13" s="1009"/>
      <c r="I13" s="1009"/>
      <c r="J13" s="1009"/>
      <c r="K13" s="1009"/>
      <c r="L13" s="1009"/>
    </row>
    <row r="14" spans="1:15" s="124" customFormat="1" ht="11.25">
      <c r="A14" s="118"/>
      <c r="B14" s="972" t="s">
        <v>60</v>
      </c>
      <c r="C14" s="1010" t="s">
        <v>61</v>
      </c>
      <c r="D14" s="1011"/>
      <c r="E14" s="1012"/>
      <c r="F14" s="1013"/>
      <c r="G14" s="1014"/>
      <c r="H14" s="1014"/>
      <c r="I14" s="485"/>
      <c r="J14" s="1010" t="s">
        <v>3873</v>
      </c>
      <c r="K14" s="718"/>
      <c r="L14" s="997" t="s">
        <v>3867</v>
      </c>
    </row>
    <row r="15" spans="1:15" s="102" customFormat="1" ht="11.25">
      <c r="A15" s="118"/>
      <c r="B15" s="978">
        <f>B13+0.001</f>
        <v>3.101</v>
      </c>
      <c r="C15" s="1116" t="s">
        <v>3874</v>
      </c>
      <c r="D15" s="1117"/>
      <c r="E15" s="1117"/>
      <c r="F15" s="1117"/>
      <c r="G15" s="1117"/>
      <c r="H15" s="1117"/>
      <c r="I15" s="492"/>
      <c r="J15" s="1017">
        <v>0.05</v>
      </c>
      <c r="K15" s="715"/>
      <c r="L15" s="1018">
        <f>ROUND($E$9*J15,0)</f>
        <v>1134408</v>
      </c>
      <c r="O15" s="125"/>
    </row>
    <row r="16" spans="1:15" s="102" customFormat="1" ht="11.25">
      <c r="A16" s="118"/>
      <c r="B16" s="978">
        <f>B15+0.001</f>
        <v>3.1019999999999999</v>
      </c>
      <c r="C16" s="1116" t="s">
        <v>3875</v>
      </c>
      <c r="D16" s="1117"/>
      <c r="E16" s="1117"/>
      <c r="F16" s="1117"/>
      <c r="G16" s="1117"/>
      <c r="H16" s="1117"/>
      <c r="I16" s="492"/>
      <c r="J16" s="1017">
        <f>6.9/1000</f>
        <v>6.9000000000000008E-3</v>
      </c>
      <c r="K16" s="715"/>
      <c r="L16" s="1018">
        <f>ROUND($E$9*J16,0)</f>
        <v>156548</v>
      </c>
      <c r="O16" s="125"/>
    </row>
    <row r="17" spans="1:16" s="102" customFormat="1" ht="11.25">
      <c r="A17" s="118"/>
      <c r="B17" s="978">
        <f>B16+0.001</f>
        <v>3.1029999999999998</v>
      </c>
      <c r="C17" s="1116" t="s">
        <v>3876</v>
      </c>
      <c r="D17" s="1117"/>
      <c r="E17" s="1117"/>
      <c r="F17" s="1117"/>
      <c r="G17" s="1117"/>
      <c r="H17" s="1117"/>
      <c r="I17" s="492"/>
      <c r="J17" s="1017">
        <f>(4/1000)</f>
        <v>4.0000000000000001E-3</v>
      </c>
      <c r="K17" s="715"/>
      <c r="L17" s="1018">
        <f>ROUND($E$9*J17,0)</f>
        <v>90753</v>
      </c>
      <c r="O17" s="125"/>
    </row>
    <row r="18" spans="1:16" s="102" customFormat="1" ht="11.25" customHeight="1">
      <c r="A18" s="118"/>
      <c r="B18" s="978">
        <f>B17+0.001</f>
        <v>3.1039999999999996</v>
      </c>
      <c r="C18" s="1116" t="s">
        <v>3877</v>
      </c>
      <c r="D18" s="1117"/>
      <c r="E18" s="1117"/>
      <c r="F18" s="1117"/>
      <c r="G18" s="1117"/>
      <c r="H18" s="1117"/>
      <c r="I18" s="492"/>
      <c r="J18" s="1017">
        <v>0.02</v>
      </c>
      <c r="K18" s="715"/>
      <c r="L18" s="1018">
        <f>ROUND($E$9*J18,0)</f>
        <v>453763</v>
      </c>
      <c r="O18" s="125"/>
    </row>
    <row r="19" spans="1:16" s="102" customFormat="1" ht="11.25">
      <c r="A19" s="118"/>
      <c r="B19" s="978">
        <f>B18+0.001</f>
        <v>3.1049999999999995</v>
      </c>
      <c r="C19" s="1116" t="s">
        <v>3878</v>
      </c>
      <c r="D19" s="1117"/>
      <c r="E19" s="1117"/>
      <c r="F19" s="1117"/>
      <c r="G19" s="1117"/>
      <c r="H19" s="1117"/>
      <c r="I19" s="492"/>
      <c r="J19" s="1017">
        <v>5.0000000000000001E-3</v>
      </c>
      <c r="K19" s="715"/>
      <c r="L19" s="1018">
        <f>ROUND($E$9*J19,0)</f>
        <v>113441</v>
      </c>
      <c r="O19" s="125"/>
    </row>
    <row r="20" spans="1:16" s="102" customFormat="1" ht="11.25">
      <c r="A20" s="118"/>
      <c r="B20" s="118"/>
      <c r="C20" s="1019" t="s">
        <v>3879</v>
      </c>
      <c r="D20" s="1020"/>
      <c r="E20" s="1020"/>
      <c r="F20" s="1020"/>
      <c r="G20" s="1020"/>
      <c r="H20" s="1020"/>
      <c r="I20" s="1020"/>
      <c r="J20" s="1020"/>
      <c r="K20" s="720"/>
      <c r="L20" s="995">
        <f>SUM(L15:L19)</f>
        <v>1948913</v>
      </c>
      <c r="O20" s="125"/>
    </row>
    <row r="21" spans="1:16" s="102" customFormat="1" ht="11.25">
      <c r="A21" s="118"/>
      <c r="B21" s="118"/>
      <c r="C21" s="126"/>
      <c r="D21" s="126"/>
      <c r="E21" s="126"/>
      <c r="F21" s="126"/>
      <c r="G21" s="126"/>
      <c r="H21" s="126"/>
      <c r="I21" s="126"/>
      <c r="J21" s="126"/>
      <c r="K21" s="126"/>
      <c r="L21" s="126"/>
    </row>
    <row r="22" spans="1:16" s="102" customFormat="1" ht="11.25">
      <c r="A22" s="118"/>
      <c r="B22" s="997">
        <f>B13+0.1</f>
        <v>3.2</v>
      </c>
      <c r="C22" s="1021" t="s">
        <v>3880</v>
      </c>
      <c r="D22" s="1021"/>
      <c r="E22" s="1021"/>
      <c r="F22" s="1021"/>
      <c r="G22" s="1021"/>
      <c r="H22" s="1021"/>
      <c r="I22" s="1021"/>
      <c r="J22" s="1021"/>
      <c r="K22" s="1021"/>
      <c r="L22" s="1021"/>
    </row>
    <row r="23" spans="1:16" s="101" customFormat="1" ht="22.5">
      <c r="A23" s="118"/>
      <c r="B23" s="972" t="s">
        <v>60</v>
      </c>
      <c r="C23" s="998" t="s">
        <v>61</v>
      </c>
      <c r="D23" s="998"/>
      <c r="E23" s="1022" t="s">
        <v>3881</v>
      </c>
      <c r="F23" s="728"/>
      <c r="G23" s="1010" t="s">
        <v>3882</v>
      </c>
      <c r="H23" s="718"/>
      <c r="I23" s="972" t="s">
        <v>3883</v>
      </c>
      <c r="J23" s="1010" t="s">
        <v>3884</v>
      </c>
      <c r="K23" s="718"/>
      <c r="L23" s="997" t="s">
        <v>3867</v>
      </c>
    </row>
    <row r="24" spans="1:16" s="102" customFormat="1" ht="12.75" customHeight="1">
      <c r="A24" s="118"/>
      <c r="B24" s="978">
        <f>B22+0.001</f>
        <v>3.2010000000000001</v>
      </c>
      <c r="C24" s="1023" t="s">
        <v>3885</v>
      </c>
      <c r="D24" s="1118" t="s">
        <v>3886</v>
      </c>
      <c r="E24" s="1025">
        <f>E9</f>
        <v>22688169</v>
      </c>
      <c r="F24" s="721"/>
      <c r="G24" s="1026">
        <v>0.3</v>
      </c>
      <c r="H24" s="1026"/>
      <c r="I24" s="1027">
        <v>12</v>
      </c>
      <c r="J24" s="1017">
        <v>4.0000000000000001E-3</v>
      </c>
      <c r="K24" s="715"/>
      <c r="L24" s="1018">
        <f>(((((E24*G24)*J24)/12)*I24)+2500)*1.19</f>
        <v>35373.705332000005</v>
      </c>
    </row>
    <row r="25" spans="1:16" s="102" customFormat="1" ht="12.75" customHeight="1">
      <c r="A25" s="118"/>
      <c r="B25" s="978">
        <f>B24+0.001</f>
        <v>3.202</v>
      </c>
      <c r="C25" s="1023" t="s">
        <v>3887</v>
      </c>
      <c r="D25" s="823"/>
      <c r="E25" s="1025">
        <f>E9</f>
        <v>22688169</v>
      </c>
      <c r="F25" s="721"/>
      <c r="G25" s="1026">
        <v>0.1</v>
      </c>
      <c r="H25" s="1026"/>
      <c r="I25" s="1027">
        <v>42</v>
      </c>
      <c r="J25" s="1017">
        <v>3.0000000000000001E-3</v>
      </c>
      <c r="K25" s="715"/>
      <c r="L25" s="1018">
        <f>(((((E25*G25)*J25)/12)*I25)+2500)*1.19</f>
        <v>31323.867165499996</v>
      </c>
      <c r="O25" s="187"/>
      <c r="P25" s="187"/>
    </row>
    <row r="26" spans="1:16" s="102" customFormat="1" ht="12">
      <c r="A26" s="118"/>
      <c r="B26" s="978">
        <f t="shared" ref="B26:B27" si="0">B25+0.001</f>
        <v>3.2029999999999998</v>
      </c>
      <c r="C26" s="1023" t="s">
        <v>3888</v>
      </c>
      <c r="D26" s="823"/>
      <c r="E26" s="1025">
        <f>E9</f>
        <v>22688169</v>
      </c>
      <c r="F26" s="721"/>
      <c r="G26" s="1026">
        <v>0.3</v>
      </c>
      <c r="H26" s="1026"/>
      <c r="I26" s="1027">
        <v>60</v>
      </c>
      <c r="J26" s="1017">
        <v>4.0000000000000001E-3</v>
      </c>
      <c r="K26" s="715"/>
      <c r="L26" s="1018">
        <f>(((((E26*G26)*J26)/12)*I26)+2500)*1.19</f>
        <v>164968.52666000003</v>
      </c>
      <c r="N26" s="120"/>
      <c r="O26" s="188"/>
      <c r="P26" s="187"/>
    </row>
    <row r="27" spans="1:16" s="102" customFormat="1" ht="30.75" customHeight="1">
      <c r="A27" s="118"/>
      <c r="B27" s="978">
        <f t="shared" si="0"/>
        <v>3.2039999999999997</v>
      </c>
      <c r="C27" s="1028" t="s">
        <v>3889</v>
      </c>
      <c r="D27" s="1119" t="s">
        <v>3890</v>
      </c>
      <c r="E27" s="1025">
        <f>200*TABLAS!J37</f>
        <v>200000000</v>
      </c>
      <c r="F27" s="721"/>
      <c r="G27" s="1026" t="s">
        <v>3891</v>
      </c>
      <c r="H27" s="1026"/>
      <c r="I27" s="1027">
        <v>4</v>
      </c>
      <c r="J27" s="1017">
        <v>4.0000000000000001E-3</v>
      </c>
      <c r="K27" s="715"/>
      <c r="L27" s="1018">
        <f>((((E27*J27)/12)*I27)+2500)*1.19</f>
        <v>320308.33333333331</v>
      </c>
      <c r="N27" s="120"/>
      <c r="O27" s="120"/>
      <c r="P27" s="189"/>
    </row>
    <row r="29" spans="1:16" s="102" customFormat="1" ht="11.25">
      <c r="A29" s="118"/>
      <c r="B29" s="118"/>
      <c r="C29" s="1019" t="s">
        <v>3892</v>
      </c>
      <c r="D29" s="1020"/>
      <c r="E29" s="1020"/>
      <c r="F29" s="1020"/>
      <c r="G29" s="1020"/>
      <c r="H29" s="1020"/>
      <c r="I29" s="1020"/>
      <c r="J29" s="1020"/>
      <c r="K29" s="720"/>
      <c r="L29" s="995">
        <f>ROUND((SUM(L24:L27)),0)</f>
        <v>551974</v>
      </c>
    </row>
    <row r="30" spans="1:16" s="102" customFormat="1" ht="11.25">
      <c r="A30" s="118"/>
      <c r="B30" s="118"/>
      <c r="C30" s="716"/>
      <c r="D30" s="716"/>
      <c r="E30" s="716"/>
      <c r="F30" s="716"/>
      <c r="G30" s="716"/>
      <c r="H30" s="716"/>
      <c r="I30" s="716"/>
      <c r="J30" s="716"/>
      <c r="K30" s="716"/>
      <c r="L30" s="716"/>
      <c r="N30" s="190"/>
    </row>
    <row r="31" spans="1:16" s="102" customFormat="1" ht="11.25">
      <c r="A31" s="118"/>
      <c r="B31" s="118"/>
      <c r="C31" s="1007" t="s">
        <v>3893</v>
      </c>
      <c r="D31" s="1008"/>
      <c r="E31" s="1008"/>
      <c r="F31" s="1008"/>
      <c r="G31" s="1008"/>
      <c r="H31" s="1008"/>
      <c r="I31" s="1008"/>
      <c r="J31" s="1008"/>
      <c r="K31" s="483"/>
      <c r="L31" s="995">
        <f>L20+L29</f>
        <v>2500887</v>
      </c>
    </row>
    <row r="32" spans="1:16" s="102" customFormat="1">
      <c r="A32" s="118"/>
      <c r="B32" s="118"/>
      <c r="C32" s="1007" t="s">
        <v>3894</v>
      </c>
      <c r="D32" s="1008"/>
      <c r="E32" s="1008"/>
      <c r="F32" s="1008"/>
      <c r="G32" s="1008"/>
      <c r="H32" s="1008"/>
      <c r="I32" s="1008"/>
      <c r="J32" s="1008"/>
      <c r="K32" s="483"/>
      <c r="L32" s="487">
        <f>L31/E9</f>
        <v>0.11022868350460542</v>
      </c>
    </row>
    <row r="33" spans="1:16" s="102" customFormat="1" ht="11.25">
      <c r="A33" s="118"/>
      <c r="B33" s="118"/>
      <c r="C33" s="716"/>
      <c r="D33" s="716"/>
      <c r="E33" s="716"/>
      <c r="F33" s="716"/>
      <c r="G33" s="716"/>
      <c r="H33" s="716"/>
      <c r="I33" s="716"/>
      <c r="J33" s="716"/>
      <c r="K33" s="716"/>
      <c r="L33" s="716"/>
    </row>
    <row r="34" spans="1:16" s="102" customFormat="1" ht="11.25">
      <c r="A34" s="118"/>
      <c r="B34" s="118"/>
      <c r="C34" s="1007" t="s">
        <v>3969</v>
      </c>
      <c r="D34" s="1008"/>
      <c r="E34" s="1008"/>
      <c r="F34" s="1008"/>
      <c r="G34" s="1008"/>
      <c r="H34" s="1008"/>
      <c r="I34" s="1008"/>
      <c r="J34" s="1008"/>
      <c r="K34" s="483"/>
      <c r="L34" s="1029">
        <f>L32</f>
        <v>0.11022868350460542</v>
      </c>
    </row>
    <row r="35" spans="1:16" s="101" customFormat="1" ht="11.25">
      <c r="A35" s="124"/>
      <c r="B35" s="124"/>
      <c r="C35" s="1007" t="s">
        <v>3896</v>
      </c>
      <c r="D35" s="1008"/>
      <c r="E35" s="1008"/>
      <c r="F35" s="1008"/>
      <c r="G35" s="1008"/>
      <c r="H35" s="1008"/>
      <c r="I35" s="1008"/>
      <c r="J35" s="1008"/>
      <c r="K35" s="483"/>
      <c r="L35" s="1029">
        <f>'AIU OBRA'!L66</f>
        <v>0.01</v>
      </c>
      <c r="O35" s="191"/>
      <c r="P35" s="134"/>
    </row>
    <row r="36" spans="1:16" s="101" customFormat="1" ht="11.25">
      <c r="A36" s="124"/>
      <c r="B36" s="124"/>
      <c r="C36" s="1007" t="s">
        <v>3897</v>
      </c>
      <c r="D36" s="1008"/>
      <c r="E36" s="1008"/>
      <c r="F36" s="1008"/>
      <c r="G36" s="1008"/>
      <c r="H36" s="1008"/>
      <c r="I36" s="1008"/>
      <c r="J36" s="1008"/>
      <c r="K36" s="483"/>
      <c r="L36" s="1029">
        <f>'AIU OBRA'!L67</f>
        <v>0.09</v>
      </c>
    </row>
    <row r="37" spans="1:16" s="102" customFormat="1" ht="11.25">
      <c r="A37" s="118"/>
      <c r="B37" s="118"/>
      <c r="C37" s="313"/>
      <c r="D37" s="313"/>
      <c r="E37" s="313"/>
      <c r="F37" s="313"/>
      <c r="G37" s="313"/>
      <c r="H37" s="313"/>
      <c r="I37" s="313"/>
      <c r="J37" s="313"/>
      <c r="K37" s="313"/>
      <c r="L37" s="313"/>
      <c r="M37" s="135"/>
    </row>
    <row r="38" spans="1:16" s="102" customFormat="1">
      <c r="A38" s="118"/>
      <c r="B38" s="118"/>
      <c r="C38" s="1007" t="s">
        <v>3898</v>
      </c>
      <c r="D38" s="1008"/>
      <c r="E38" s="1008"/>
      <c r="F38" s="1008"/>
      <c r="G38" s="1008"/>
      <c r="H38" s="1008"/>
      <c r="I38" s="1008"/>
      <c r="J38" s="1008"/>
      <c r="K38" s="488"/>
      <c r="L38" s="1030">
        <f>SUM(L34:L36)</f>
        <v>0.21022868350460541</v>
      </c>
      <c r="M38" s="192"/>
    </row>
    <row r="39" spans="1:16" s="102" customFormat="1">
      <c r="A39" s="118"/>
      <c r="B39" s="118"/>
      <c r="C39" s="313"/>
      <c r="D39" s="313"/>
      <c r="E39" s="313"/>
      <c r="F39" s="313"/>
      <c r="G39" s="313"/>
      <c r="H39" s="313"/>
      <c r="I39" s="313"/>
      <c r="J39" s="313"/>
      <c r="K39" s="630"/>
      <c r="L39" s="631"/>
      <c r="M39" s="192"/>
    </row>
    <row r="40" spans="1:16" s="102" customFormat="1">
      <c r="A40" s="118"/>
      <c r="B40" s="118"/>
      <c r="C40" s="137"/>
      <c r="D40" s="137"/>
      <c r="E40" s="137"/>
      <c r="F40" s="137"/>
      <c r="G40" s="138"/>
      <c r="H40" s="138"/>
      <c r="I40" s="138"/>
      <c r="J40" s="138"/>
      <c r="K40" s="138"/>
      <c r="L40" s="139"/>
    </row>
    <row r="41" spans="1:16" s="102" customFormat="1" ht="11.25">
      <c r="A41" s="118"/>
      <c r="B41" s="118"/>
      <c r="C41" s="1031"/>
      <c r="D41" s="724"/>
      <c r="E41" s="724"/>
      <c r="F41" s="724"/>
      <c r="G41" s="724"/>
      <c r="H41" s="724"/>
      <c r="I41" s="724"/>
      <c r="J41" s="724"/>
      <c r="K41" s="724"/>
      <c r="L41" s="725"/>
    </row>
    <row r="42" spans="1:16" s="102" customFormat="1" ht="11.25">
      <c r="A42" s="118"/>
      <c r="B42" s="118"/>
      <c r="C42" s="141" t="s">
        <v>3899</v>
      </c>
      <c r="D42" s="726" t="s">
        <v>3900</v>
      </c>
      <c r="E42" s="726"/>
      <c r="F42" s="726"/>
      <c r="G42" s="726"/>
      <c r="H42" s="726"/>
      <c r="I42" s="726"/>
      <c r="J42" s="726"/>
      <c r="K42" s="726"/>
      <c r="L42" s="727"/>
    </row>
    <row r="43" spans="1:16" s="102" customFormat="1" ht="11.25">
      <c r="A43" s="118"/>
      <c r="B43" s="118"/>
      <c r="C43" s="142"/>
      <c r="D43" s="722"/>
      <c r="E43" s="722"/>
      <c r="F43" s="722"/>
      <c r="G43" s="722"/>
      <c r="H43" s="722"/>
      <c r="I43" s="722"/>
      <c r="J43" s="722"/>
      <c r="K43" s="722"/>
      <c r="L43" s="723"/>
    </row>
  </sheetData>
  <mergeCells count="49">
    <mergeCell ref="B6:C6"/>
    <mergeCell ref="D6:L6"/>
    <mergeCell ref="B2:I2"/>
    <mergeCell ref="B3:I3"/>
    <mergeCell ref="B4:I4"/>
    <mergeCell ref="B5:I5"/>
    <mergeCell ref="J5:L5"/>
    <mergeCell ref="B8:L8"/>
    <mergeCell ref="B9:D9"/>
    <mergeCell ref="E9:G9"/>
    <mergeCell ref="J9:L9"/>
    <mergeCell ref="B10:D10"/>
    <mergeCell ref="F10:G10"/>
    <mergeCell ref="J10:L10"/>
    <mergeCell ref="C22:L22"/>
    <mergeCell ref="B12:L12"/>
    <mergeCell ref="C13:L13"/>
    <mergeCell ref="C14:D14"/>
    <mergeCell ref="G14:H14"/>
    <mergeCell ref="J14:K14"/>
    <mergeCell ref="J15:K15"/>
    <mergeCell ref="J16:K16"/>
    <mergeCell ref="J17:K17"/>
    <mergeCell ref="J18:K18"/>
    <mergeCell ref="J19:K19"/>
    <mergeCell ref="C20:K20"/>
    <mergeCell ref="C23:D23"/>
    <mergeCell ref="E23:F23"/>
    <mergeCell ref="G23:H23"/>
    <mergeCell ref="J23:K23"/>
    <mergeCell ref="D24:D26"/>
    <mergeCell ref="E24:F24"/>
    <mergeCell ref="G24:H24"/>
    <mergeCell ref="J24:K24"/>
    <mergeCell ref="E25:F25"/>
    <mergeCell ref="G25:H25"/>
    <mergeCell ref="J25:K25"/>
    <mergeCell ref="E26:F26"/>
    <mergeCell ref="G26:H26"/>
    <mergeCell ref="J26:K26"/>
    <mergeCell ref="D41:L41"/>
    <mergeCell ref="D42:L42"/>
    <mergeCell ref="D43:L43"/>
    <mergeCell ref="E27:F27"/>
    <mergeCell ref="G27:H27"/>
    <mergeCell ref="J27:K27"/>
    <mergeCell ref="C29:K29"/>
    <mergeCell ref="C30:L30"/>
    <mergeCell ref="C33:L33"/>
  </mergeCells>
  <pageMargins left="0.7" right="0.7" top="0.75" bottom="0.75" header="0.3" footer="0.3"/>
  <pageSetup scale="83"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6">
    <tabColor theme="0" tint="-0.14999847407452621"/>
  </sheetPr>
  <dimension ref="A1:K89"/>
  <sheetViews>
    <sheetView showGridLines="0" zoomScaleNormal="100" workbookViewId="0">
      <selection activeCell="E2" sqref="E2"/>
    </sheetView>
  </sheetViews>
  <sheetFormatPr defaultColWidth="11.42578125" defaultRowHeight="11.25"/>
  <cols>
    <col min="1" max="1" width="7.5703125" style="58" bestFit="1" customWidth="1"/>
    <col min="2" max="2" width="86.42578125" style="58" customWidth="1"/>
    <col min="3" max="3" width="15.140625" style="58" customWidth="1"/>
    <col min="4" max="4" width="18.28515625" style="58" bestFit="1" customWidth="1"/>
    <col min="5" max="5" width="14.28515625" style="58" bestFit="1" customWidth="1"/>
    <col min="6" max="6" width="28.85546875" style="58" bestFit="1" customWidth="1"/>
    <col min="7" max="7" width="14.28515625" style="58" bestFit="1" customWidth="1"/>
    <col min="8" max="8" width="17" style="58" customWidth="1"/>
    <col min="9" max="9" width="17.42578125" style="58" bestFit="1" customWidth="1"/>
    <col min="10" max="10" width="20.28515625" style="58" customWidth="1"/>
    <col min="11" max="11" width="5" style="58" bestFit="1" customWidth="1"/>
    <col min="12" max="256" width="11.42578125" style="58"/>
    <col min="257" max="257" width="7.5703125" style="58" bestFit="1" customWidth="1"/>
    <col min="258" max="258" width="86.42578125" style="58" customWidth="1"/>
    <col min="259" max="259" width="15.140625" style="58" customWidth="1"/>
    <col min="260" max="260" width="18.28515625" style="58" bestFit="1" customWidth="1"/>
    <col min="261" max="261" width="14.28515625" style="58" bestFit="1" customWidth="1"/>
    <col min="262" max="262" width="28.85546875" style="58" bestFit="1" customWidth="1"/>
    <col min="263" max="264" width="14.28515625" style="58" bestFit="1" customWidth="1"/>
    <col min="265" max="265" width="17.42578125" style="58" bestFit="1" customWidth="1"/>
    <col min="266" max="266" width="20.28515625" style="58" customWidth="1"/>
    <col min="267" max="267" width="5" style="58" bestFit="1" customWidth="1"/>
    <col min="268" max="512" width="11.42578125" style="58"/>
    <col min="513" max="513" width="7.5703125" style="58" bestFit="1" customWidth="1"/>
    <col min="514" max="514" width="86.42578125" style="58" customWidth="1"/>
    <col min="515" max="515" width="15.140625" style="58" customWidth="1"/>
    <col min="516" max="516" width="18.28515625" style="58" bestFit="1" customWidth="1"/>
    <col min="517" max="517" width="14.28515625" style="58" bestFit="1" customWidth="1"/>
    <col min="518" max="518" width="28.85546875" style="58" bestFit="1" customWidth="1"/>
    <col min="519" max="520" width="14.28515625" style="58" bestFit="1" customWidth="1"/>
    <col min="521" max="521" width="17.42578125" style="58" bestFit="1" customWidth="1"/>
    <col min="522" max="522" width="20.28515625" style="58" customWidth="1"/>
    <col min="523" max="523" width="5" style="58" bestFit="1" customWidth="1"/>
    <col min="524" max="768" width="11.42578125" style="58"/>
    <col min="769" max="769" width="7.5703125" style="58" bestFit="1" customWidth="1"/>
    <col min="770" max="770" width="86.42578125" style="58" customWidth="1"/>
    <col min="771" max="771" width="15.140625" style="58" customWidth="1"/>
    <col min="772" max="772" width="18.28515625" style="58" bestFit="1" customWidth="1"/>
    <col min="773" max="773" width="14.28515625" style="58" bestFit="1" customWidth="1"/>
    <col min="774" max="774" width="28.85546875" style="58" bestFit="1" customWidth="1"/>
    <col min="775" max="776" width="14.28515625" style="58" bestFit="1" customWidth="1"/>
    <col min="777" max="777" width="17.42578125" style="58" bestFit="1" customWidth="1"/>
    <col min="778" max="778" width="20.28515625" style="58" customWidth="1"/>
    <col min="779" max="779" width="5" style="58" bestFit="1" customWidth="1"/>
    <col min="780" max="1024" width="11.42578125" style="58"/>
    <col min="1025" max="1025" width="7.5703125" style="58" bestFit="1" customWidth="1"/>
    <col min="1026" max="1026" width="86.42578125" style="58" customWidth="1"/>
    <col min="1027" max="1027" width="15.140625" style="58" customWidth="1"/>
    <col min="1028" max="1028" width="18.28515625" style="58" bestFit="1" customWidth="1"/>
    <col min="1029" max="1029" width="14.28515625" style="58" bestFit="1" customWidth="1"/>
    <col min="1030" max="1030" width="28.85546875" style="58" bestFit="1" customWidth="1"/>
    <col min="1031" max="1032" width="14.28515625" style="58" bestFit="1" customWidth="1"/>
    <col min="1033" max="1033" width="17.42578125" style="58" bestFit="1" customWidth="1"/>
    <col min="1034" max="1034" width="20.28515625" style="58" customWidth="1"/>
    <col min="1035" max="1035" width="5" style="58" bestFit="1" customWidth="1"/>
    <col min="1036" max="1280" width="11.42578125" style="58"/>
    <col min="1281" max="1281" width="7.5703125" style="58" bestFit="1" customWidth="1"/>
    <col min="1282" max="1282" width="86.42578125" style="58" customWidth="1"/>
    <col min="1283" max="1283" width="15.140625" style="58" customWidth="1"/>
    <col min="1284" max="1284" width="18.28515625" style="58" bestFit="1" customWidth="1"/>
    <col min="1285" max="1285" width="14.28515625" style="58" bestFit="1" customWidth="1"/>
    <col min="1286" max="1286" width="28.85546875" style="58" bestFit="1" customWidth="1"/>
    <col min="1287" max="1288" width="14.28515625" style="58" bestFit="1" customWidth="1"/>
    <col min="1289" max="1289" width="17.42578125" style="58" bestFit="1" customWidth="1"/>
    <col min="1290" max="1290" width="20.28515625" style="58" customWidth="1"/>
    <col min="1291" max="1291" width="5" style="58" bestFit="1" customWidth="1"/>
    <col min="1292" max="1536" width="11.42578125" style="58"/>
    <col min="1537" max="1537" width="7.5703125" style="58" bestFit="1" customWidth="1"/>
    <col min="1538" max="1538" width="86.42578125" style="58" customWidth="1"/>
    <col min="1539" max="1539" width="15.140625" style="58" customWidth="1"/>
    <col min="1540" max="1540" width="18.28515625" style="58" bestFit="1" customWidth="1"/>
    <col min="1541" max="1541" width="14.28515625" style="58" bestFit="1" customWidth="1"/>
    <col min="1542" max="1542" width="28.85546875" style="58" bestFit="1" customWidth="1"/>
    <col min="1543" max="1544" width="14.28515625" style="58" bestFit="1" customWidth="1"/>
    <col min="1545" max="1545" width="17.42578125" style="58" bestFit="1" customWidth="1"/>
    <col min="1546" max="1546" width="20.28515625" style="58" customWidth="1"/>
    <col min="1547" max="1547" width="5" style="58" bestFit="1" customWidth="1"/>
    <col min="1548" max="1792" width="11.42578125" style="58"/>
    <col min="1793" max="1793" width="7.5703125" style="58" bestFit="1" customWidth="1"/>
    <col min="1794" max="1794" width="86.42578125" style="58" customWidth="1"/>
    <col min="1795" max="1795" width="15.140625" style="58" customWidth="1"/>
    <col min="1796" max="1796" width="18.28515625" style="58" bestFit="1" customWidth="1"/>
    <col min="1797" max="1797" width="14.28515625" style="58" bestFit="1" customWidth="1"/>
    <col min="1798" max="1798" width="28.85546875" style="58" bestFit="1" customWidth="1"/>
    <col min="1799" max="1800" width="14.28515625" style="58" bestFit="1" customWidth="1"/>
    <col min="1801" max="1801" width="17.42578125" style="58" bestFit="1" customWidth="1"/>
    <col min="1802" max="1802" width="20.28515625" style="58" customWidth="1"/>
    <col min="1803" max="1803" width="5" style="58" bestFit="1" customWidth="1"/>
    <col min="1804" max="2048" width="11.42578125" style="58"/>
    <col min="2049" max="2049" width="7.5703125" style="58" bestFit="1" customWidth="1"/>
    <col min="2050" max="2050" width="86.42578125" style="58" customWidth="1"/>
    <col min="2051" max="2051" width="15.140625" style="58" customWidth="1"/>
    <col min="2052" max="2052" width="18.28515625" style="58" bestFit="1" customWidth="1"/>
    <col min="2053" max="2053" width="14.28515625" style="58" bestFit="1" customWidth="1"/>
    <col min="2054" max="2054" width="28.85546875" style="58" bestFit="1" customWidth="1"/>
    <col min="2055" max="2056" width="14.28515625" style="58" bestFit="1" customWidth="1"/>
    <col min="2057" max="2057" width="17.42578125" style="58" bestFit="1" customWidth="1"/>
    <col min="2058" max="2058" width="20.28515625" style="58" customWidth="1"/>
    <col min="2059" max="2059" width="5" style="58" bestFit="1" customWidth="1"/>
    <col min="2060" max="2304" width="11.42578125" style="58"/>
    <col min="2305" max="2305" width="7.5703125" style="58" bestFit="1" customWidth="1"/>
    <col min="2306" max="2306" width="86.42578125" style="58" customWidth="1"/>
    <col min="2307" max="2307" width="15.140625" style="58" customWidth="1"/>
    <col min="2308" max="2308" width="18.28515625" style="58" bestFit="1" customWidth="1"/>
    <col min="2309" max="2309" width="14.28515625" style="58" bestFit="1" customWidth="1"/>
    <col min="2310" max="2310" width="28.85546875" style="58" bestFit="1" customWidth="1"/>
    <col min="2311" max="2312" width="14.28515625" style="58" bestFit="1" customWidth="1"/>
    <col min="2313" max="2313" width="17.42578125" style="58" bestFit="1" customWidth="1"/>
    <col min="2314" max="2314" width="20.28515625" style="58" customWidth="1"/>
    <col min="2315" max="2315" width="5" style="58" bestFit="1" customWidth="1"/>
    <col min="2316" max="2560" width="11.42578125" style="58"/>
    <col min="2561" max="2561" width="7.5703125" style="58" bestFit="1" customWidth="1"/>
    <col min="2562" max="2562" width="86.42578125" style="58" customWidth="1"/>
    <col min="2563" max="2563" width="15.140625" style="58" customWidth="1"/>
    <col min="2564" max="2564" width="18.28515625" style="58" bestFit="1" customWidth="1"/>
    <col min="2565" max="2565" width="14.28515625" style="58" bestFit="1" customWidth="1"/>
    <col min="2566" max="2566" width="28.85546875" style="58" bestFit="1" customWidth="1"/>
    <col min="2567" max="2568" width="14.28515625" style="58" bestFit="1" customWidth="1"/>
    <col min="2569" max="2569" width="17.42578125" style="58" bestFit="1" customWidth="1"/>
    <col min="2570" max="2570" width="20.28515625" style="58" customWidth="1"/>
    <col min="2571" max="2571" width="5" style="58" bestFit="1" customWidth="1"/>
    <col min="2572" max="2816" width="11.42578125" style="58"/>
    <col min="2817" max="2817" width="7.5703125" style="58" bestFit="1" customWidth="1"/>
    <col min="2818" max="2818" width="86.42578125" style="58" customWidth="1"/>
    <col min="2819" max="2819" width="15.140625" style="58" customWidth="1"/>
    <col min="2820" max="2820" width="18.28515625" style="58" bestFit="1" customWidth="1"/>
    <col min="2821" max="2821" width="14.28515625" style="58" bestFit="1" customWidth="1"/>
    <col min="2822" max="2822" width="28.85546875" style="58" bestFit="1" customWidth="1"/>
    <col min="2823" max="2824" width="14.28515625" style="58" bestFit="1" customWidth="1"/>
    <col min="2825" max="2825" width="17.42578125" style="58" bestFit="1" customWidth="1"/>
    <col min="2826" max="2826" width="20.28515625" style="58" customWidth="1"/>
    <col min="2827" max="2827" width="5" style="58" bestFit="1" customWidth="1"/>
    <col min="2828" max="3072" width="11.42578125" style="58"/>
    <col min="3073" max="3073" width="7.5703125" style="58" bestFit="1" customWidth="1"/>
    <col min="3074" max="3074" width="86.42578125" style="58" customWidth="1"/>
    <col min="3075" max="3075" width="15.140625" style="58" customWidth="1"/>
    <col min="3076" max="3076" width="18.28515625" style="58" bestFit="1" customWidth="1"/>
    <col min="3077" max="3077" width="14.28515625" style="58" bestFit="1" customWidth="1"/>
    <col min="3078" max="3078" width="28.85546875" style="58" bestFit="1" customWidth="1"/>
    <col min="3079" max="3080" width="14.28515625" style="58" bestFit="1" customWidth="1"/>
    <col min="3081" max="3081" width="17.42578125" style="58" bestFit="1" customWidth="1"/>
    <col min="3082" max="3082" width="20.28515625" style="58" customWidth="1"/>
    <col min="3083" max="3083" width="5" style="58" bestFit="1" customWidth="1"/>
    <col min="3084" max="3328" width="11.42578125" style="58"/>
    <col min="3329" max="3329" width="7.5703125" style="58" bestFit="1" customWidth="1"/>
    <col min="3330" max="3330" width="86.42578125" style="58" customWidth="1"/>
    <col min="3331" max="3331" width="15.140625" style="58" customWidth="1"/>
    <col min="3332" max="3332" width="18.28515625" style="58" bestFit="1" customWidth="1"/>
    <col min="3333" max="3333" width="14.28515625" style="58" bestFit="1" customWidth="1"/>
    <col min="3334" max="3334" width="28.85546875" style="58" bestFit="1" customWidth="1"/>
    <col min="3335" max="3336" width="14.28515625" style="58" bestFit="1" customWidth="1"/>
    <col min="3337" max="3337" width="17.42578125" style="58" bestFit="1" customWidth="1"/>
    <col min="3338" max="3338" width="20.28515625" style="58" customWidth="1"/>
    <col min="3339" max="3339" width="5" style="58" bestFit="1" customWidth="1"/>
    <col min="3340" max="3584" width="11.42578125" style="58"/>
    <col min="3585" max="3585" width="7.5703125" style="58" bestFit="1" customWidth="1"/>
    <col min="3586" max="3586" width="86.42578125" style="58" customWidth="1"/>
    <col min="3587" max="3587" width="15.140625" style="58" customWidth="1"/>
    <col min="3588" max="3588" width="18.28515625" style="58" bestFit="1" customWidth="1"/>
    <col min="3589" max="3589" width="14.28515625" style="58" bestFit="1" customWidth="1"/>
    <col min="3590" max="3590" width="28.85546875" style="58" bestFit="1" customWidth="1"/>
    <col min="3591" max="3592" width="14.28515625" style="58" bestFit="1" customWidth="1"/>
    <col min="3593" max="3593" width="17.42578125" style="58" bestFit="1" customWidth="1"/>
    <col min="3594" max="3594" width="20.28515625" style="58" customWidth="1"/>
    <col min="3595" max="3595" width="5" style="58" bestFit="1" customWidth="1"/>
    <col min="3596" max="3840" width="11.42578125" style="58"/>
    <col min="3841" max="3841" width="7.5703125" style="58" bestFit="1" customWidth="1"/>
    <col min="3842" max="3842" width="86.42578125" style="58" customWidth="1"/>
    <col min="3843" max="3843" width="15.140625" style="58" customWidth="1"/>
    <col min="3844" max="3844" width="18.28515625" style="58" bestFit="1" customWidth="1"/>
    <col min="3845" max="3845" width="14.28515625" style="58" bestFit="1" customWidth="1"/>
    <col min="3846" max="3846" width="28.85546875" style="58" bestFit="1" customWidth="1"/>
    <col min="3847" max="3848" width="14.28515625" style="58" bestFit="1" customWidth="1"/>
    <col min="3849" max="3849" width="17.42578125" style="58" bestFit="1" customWidth="1"/>
    <col min="3850" max="3850" width="20.28515625" style="58" customWidth="1"/>
    <col min="3851" max="3851" width="5" style="58" bestFit="1" customWidth="1"/>
    <col min="3852" max="4096" width="11.42578125" style="58"/>
    <col min="4097" max="4097" width="7.5703125" style="58" bestFit="1" customWidth="1"/>
    <col min="4098" max="4098" width="86.42578125" style="58" customWidth="1"/>
    <col min="4099" max="4099" width="15.140625" style="58" customWidth="1"/>
    <col min="4100" max="4100" width="18.28515625" style="58" bestFit="1" customWidth="1"/>
    <col min="4101" max="4101" width="14.28515625" style="58" bestFit="1" customWidth="1"/>
    <col min="4102" max="4102" width="28.85546875" style="58" bestFit="1" customWidth="1"/>
    <col min="4103" max="4104" width="14.28515625" style="58" bestFit="1" customWidth="1"/>
    <col min="4105" max="4105" width="17.42578125" style="58" bestFit="1" customWidth="1"/>
    <col min="4106" max="4106" width="20.28515625" style="58" customWidth="1"/>
    <col min="4107" max="4107" width="5" style="58" bestFit="1" customWidth="1"/>
    <col min="4108" max="4352" width="11.42578125" style="58"/>
    <col min="4353" max="4353" width="7.5703125" style="58" bestFit="1" customWidth="1"/>
    <col min="4354" max="4354" width="86.42578125" style="58" customWidth="1"/>
    <col min="4355" max="4355" width="15.140625" style="58" customWidth="1"/>
    <col min="4356" max="4356" width="18.28515625" style="58" bestFit="1" customWidth="1"/>
    <col min="4357" max="4357" width="14.28515625" style="58" bestFit="1" customWidth="1"/>
    <col min="4358" max="4358" width="28.85546875" style="58" bestFit="1" customWidth="1"/>
    <col min="4359" max="4360" width="14.28515625" style="58" bestFit="1" customWidth="1"/>
    <col min="4361" max="4361" width="17.42578125" style="58" bestFit="1" customWidth="1"/>
    <col min="4362" max="4362" width="20.28515625" style="58" customWidth="1"/>
    <col min="4363" max="4363" width="5" style="58" bestFit="1" customWidth="1"/>
    <col min="4364" max="4608" width="11.42578125" style="58"/>
    <col min="4609" max="4609" width="7.5703125" style="58" bestFit="1" customWidth="1"/>
    <col min="4610" max="4610" width="86.42578125" style="58" customWidth="1"/>
    <col min="4611" max="4611" width="15.140625" style="58" customWidth="1"/>
    <col min="4612" max="4612" width="18.28515625" style="58" bestFit="1" customWidth="1"/>
    <col min="4613" max="4613" width="14.28515625" style="58" bestFit="1" customWidth="1"/>
    <col min="4614" max="4614" width="28.85546875" style="58" bestFit="1" customWidth="1"/>
    <col min="4615" max="4616" width="14.28515625" style="58" bestFit="1" customWidth="1"/>
    <col min="4617" max="4617" width="17.42578125" style="58" bestFit="1" customWidth="1"/>
    <col min="4618" max="4618" width="20.28515625" style="58" customWidth="1"/>
    <col min="4619" max="4619" width="5" style="58" bestFit="1" customWidth="1"/>
    <col min="4620" max="4864" width="11.42578125" style="58"/>
    <col min="4865" max="4865" width="7.5703125" style="58" bestFit="1" customWidth="1"/>
    <col min="4866" max="4866" width="86.42578125" style="58" customWidth="1"/>
    <col min="4867" max="4867" width="15.140625" style="58" customWidth="1"/>
    <col min="4868" max="4868" width="18.28515625" style="58" bestFit="1" customWidth="1"/>
    <col min="4869" max="4869" width="14.28515625" style="58" bestFit="1" customWidth="1"/>
    <col min="4870" max="4870" width="28.85546875" style="58" bestFit="1" customWidth="1"/>
    <col min="4871" max="4872" width="14.28515625" style="58" bestFit="1" customWidth="1"/>
    <col min="4873" max="4873" width="17.42578125" style="58" bestFit="1" customWidth="1"/>
    <col min="4874" max="4874" width="20.28515625" style="58" customWidth="1"/>
    <col min="4875" max="4875" width="5" style="58" bestFit="1" customWidth="1"/>
    <col min="4876" max="5120" width="11.42578125" style="58"/>
    <col min="5121" max="5121" width="7.5703125" style="58" bestFit="1" customWidth="1"/>
    <col min="5122" max="5122" width="86.42578125" style="58" customWidth="1"/>
    <col min="5123" max="5123" width="15.140625" style="58" customWidth="1"/>
    <col min="5124" max="5124" width="18.28515625" style="58" bestFit="1" customWidth="1"/>
    <col min="5125" max="5125" width="14.28515625" style="58" bestFit="1" customWidth="1"/>
    <col min="5126" max="5126" width="28.85546875" style="58" bestFit="1" customWidth="1"/>
    <col min="5127" max="5128" width="14.28515625" style="58" bestFit="1" customWidth="1"/>
    <col min="5129" max="5129" width="17.42578125" style="58" bestFit="1" customWidth="1"/>
    <col min="5130" max="5130" width="20.28515625" style="58" customWidth="1"/>
    <col min="5131" max="5131" width="5" style="58" bestFit="1" customWidth="1"/>
    <col min="5132" max="5376" width="11.42578125" style="58"/>
    <col min="5377" max="5377" width="7.5703125" style="58" bestFit="1" customWidth="1"/>
    <col min="5378" max="5378" width="86.42578125" style="58" customWidth="1"/>
    <col min="5379" max="5379" width="15.140625" style="58" customWidth="1"/>
    <col min="5380" max="5380" width="18.28515625" style="58" bestFit="1" customWidth="1"/>
    <col min="5381" max="5381" width="14.28515625" style="58" bestFit="1" customWidth="1"/>
    <col min="5382" max="5382" width="28.85546875" style="58" bestFit="1" customWidth="1"/>
    <col min="5383" max="5384" width="14.28515625" style="58" bestFit="1" customWidth="1"/>
    <col min="5385" max="5385" width="17.42578125" style="58" bestFit="1" customWidth="1"/>
    <col min="5386" max="5386" width="20.28515625" style="58" customWidth="1"/>
    <col min="5387" max="5387" width="5" style="58" bestFit="1" customWidth="1"/>
    <col min="5388" max="5632" width="11.42578125" style="58"/>
    <col min="5633" max="5633" width="7.5703125" style="58" bestFit="1" customWidth="1"/>
    <col min="5634" max="5634" width="86.42578125" style="58" customWidth="1"/>
    <col min="5635" max="5635" width="15.140625" style="58" customWidth="1"/>
    <col min="5636" max="5636" width="18.28515625" style="58" bestFit="1" customWidth="1"/>
    <col min="5637" max="5637" width="14.28515625" style="58" bestFit="1" customWidth="1"/>
    <col min="5638" max="5638" width="28.85546875" style="58" bestFit="1" customWidth="1"/>
    <col min="5639" max="5640" width="14.28515625" style="58" bestFit="1" customWidth="1"/>
    <col min="5641" max="5641" width="17.42578125" style="58" bestFit="1" customWidth="1"/>
    <col min="5642" max="5642" width="20.28515625" style="58" customWidth="1"/>
    <col min="5643" max="5643" width="5" style="58" bestFit="1" customWidth="1"/>
    <col min="5644" max="5888" width="11.42578125" style="58"/>
    <col min="5889" max="5889" width="7.5703125" style="58" bestFit="1" customWidth="1"/>
    <col min="5890" max="5890" width="86.42578125" style="58" customWidth="1"/>
    <col min="5891" max="5891" width="15.140625" style="58" customWidth="1"/>
    <col min="5892" max="5892" width="18.28515625" style="58" bestFit="1" customWidth="1"/>
    <col min="5893" max="5893" width="14.28515625" style="58" bestFit="1" customWidth="1"/>
    <col min="5894" max="5894" width="28.85546875" style="58" bestFit="1" customWidth="1"/>
    <col min="5895" max="5896" width="14.28515625" style="58" bestFit="1" customWidth="1"/>
    <col min="5897" max="5897" width="17.42578125" style="58" bestFit="1" customWidth="1"/>
    <col min="5898" max="5898" width="20.28515625" style="58" customWidth="1"/>
    <col min="5899" max="5899" width="5" style="58" bestFit="1" customWidth="1"/>
    <col min="5900" max="6144" width="11.42578125" style="58"/>
    <col min="6145" max="6145" width="7.5703125" style="58" bestFit="1" customWidth="1"/>
    <col min="6146" max="6146" width="86.42578125" style="58" customWidth="1"/>
    <col min="6147" max="6147" width="15.140625" style="58" customWidth="1"/>
    <col min="6148" max="6148" width="18.28515625" style="58" bestFit="1" customWidth="1"/>
    <col min="6149" max="6149" width="14.28515625" style="58" bestFit="1" customWidth="1"/>
    <col min="6150" max="6150" width="28.85546875" style="58" bestFit="1" customWidth="1"/>
    <col min="6151" max="6152" width="14.28515625" style="58" bestFit="1" customWidth="1"/>
    <col min="6153" max="6153" width="17.42578125" style="58" bestFit="1" customWidth="1"/>
    <col min="6154" max="6154" width="20.28515625" style="58" customWidth="1"/>
    <col min="6155" max="6155" width="5" style="58" bestFit="1" customWidth="1"/>
    <col min="6156" max="6400" width="11.42578125" style="58"/>
    <col min="6401" max="6401" width="7.5703125" style="58" bestFit="1" customWidth="1"/>
    <col min="6402" max="6402" width="86.42578125" style="58" customWidth="1"/>
    <col min="6403" max="6403" width="15.140625" style="58" customWidth="1"/>
    <col min="6404" max="6404" width="18.28515625" style="58" bestFit="1" customWidth="1"/>
    <col min="6405" max="6405" width="14.28515625" style="58" bestFit="1" customWidth="1"/>
    <col min="6406" max="6406" width="28.85546875" style="58" bestFit="1" customWidth="1"/>
    <col min="6407" max="6408" width="14.28515625" style="58" bestFit="1" customWidth="1"/>
    <col min="6409" max="6409" width="17.42578125" style="58" bestFit="1" customWidth="1"/>
    <col min="6410" max="6410" width="20.28515625" style="58" customWidth="1"/>
    <col min="6411" max="6411" width="5" style="58" bestFit="1" customWidth="1"/>
    <col min="6412" max="6656" width="11.42578125" style="58"/>
    <col min="6657" max="6657" width="7.5703125" style="58" bestFit="1" customWidth="1"/>
    <col min="6658" max="6658" width="86.42578125" style="58" customWidth="1"/>
    <col min="6659" max="6659" width="15.140625" style="58" customWidth="1"/>
    <col min="6660" max="6660" width="18.28515625" style="58" bestFit="1" customWidth="1"/>
    <col min="6661" max="6661" width="14.28515625" style="58" bestFit="1" customWidth="1"/>
    <col min="6662" max="6662" width="28.85546875" style="58" bestFit="1" customWidth="1"/>
    <col min="6663" max="6664" width="14.28515625" style="58" bestFit="1" customWidth="1"/>
    <col min="6665" max="6665" width="17.42578125" style="58" bestFit="1" customWidth="1"/>
    <col min="6666" max="6666" width="20.28515625" style="58" customWidth="1"/>
    <col min="6667" max="6667" width="5" style="58" bestFit="1" customWidth="1"/>
    <col min="6668" max="6912" width="11.42578125" style="58"/>
    <col min="6913" max="6913" width="7.5703125" style="58" bestFit="1" customWidth="1"/>
    <col min="6914" max="6914" width="86.42578125" style="58" customWidth="1"/>
    <col min="6915" max="6915" width="15.140625" style="58" customWidth="1"/>
    <col min="6916" max="6916" width="18.28515625" style="58" bestFit="1" customWidth="1"/>
    <col min="6917" max="6917" width="14.28515625" style="58" bestFit="1" customWidth="1"/>
    <col min="6918" max="6918" width="28.85546875" style="58" bestFit="1" customWidth="1"/>
    <col min="6919" max="6920" width="14.28515625" style="58" bestFit="1" customWidth="1"/>
    <col min="6921" max="6921" width="17.42578125" style="58" bestFit="1" customWidth="1"/>
    <col min="6922" max="6922" width="20.28515625" style="58" customWidth="1"/>
    <col min="6923" max="6923" width="5" style="58" bestFit="1" customWidth="1"/>
    <col min="6924" max="7168" width="11.42578125" style="58"/>
    <col min="7169" max="7169" width="7.5703125" style="58" bestFit="1" customWidth="1"/>
    <col min="7170" max="7170" width="86.42578125" style="58" customWidth="1"/>
    <col min="7171" max="7171" width="15.140625" style="58" customWidth="1"/>
    <col min="7172" max="7172" width="18.28515625" style="58" bestFit="1" customWidth="1"/>
    <col min="7173" max="7173" width="14.28515625" style="58" bestFit="1" customWidth="1"/>
    <col min="7174" max="7174" width="28.85546875" style="58" bestFit="1" customWidth="1"/>
    <col min="7175" max="7176" width="14.28515625" style="58" bestFit="1" customWidth="1"/>
    <col min="7177" max="7177" width="17.42578125" style="58" bestFit="1" customWidth="1"/>
    <col min="7178" max="7178" width="20.28515625" style="58" customWidth="1"/>
    <col min="7179" max="7179" width="5" style="58" bestFit="1" customWidth="1"/>
    <col min="7180" max="7424" width="11.42578125" style="58"/>
    <col min="7425" max="7425" width="7.5703125" style="58" bestFit="1" customWidth="1"/>
    <col min="7426" max="7426" width="86.42578125" style="58" customWidth="1"/>
    <col min="7427" max="7427" width="15.140625" style="58" customWidth="1"/>
    <col min="7428" max="7428" width="18.28515625" style="58" bestFit="1" customWidth="1"/>
    <col min="7429" max="7429" width="14.28515625" style="58" bestFit="1" customWidth="1"/>
    <col min="7430" max="7430" width="28.85546875" style="58" bestFit="1" customWidth="1"/>
    <col min="7431" max="7432" width="14.28515625" style="58" bestFit="1" customWidth="1"/>
    <col min="7433" max="7433" width="17.42578125" style="58" bestFit="1" customWidth="1"/>
    <col min="7434" max="7434" width="20.28515625" style="58" customWidth="1"/>
    <col min="7435" max="7435" width="5" style="58" bestFit="1" customWidth="1"/>
    <col min="7436" max="7680" width="11.42578125" style="58"/>
    <col min="7681" max="7681" width="7.5703125" style="58" bestFit="1" customWidth="1"/>
    <col min="7682" max="7682" width="86.42578125" style="58" customWidth="1"/>
    <col min="7683" max="7683" width="15.140625" style="58" customWidth="1"/>
    <col min="7684" max="7684" width="18.28515625" style="58" bestFit="1" customWidth="1"/>
    <col min="7685" max="7685" width="14.28515625" style="58" bestFit="1" customWidth="1"/>
    <col min="7686" max="7686" width="28.85546875" style="58" bestFit="1" customWidth="1"/>
    <col min="7687" max="7688" width="14.28515625" style="58" bestFit="1" customWidth="1"/>
    <col min="7689" max="7689" width="17.42578125" style="58" bestFit="1" customWidth="1"/>
    <col min="7690" max="7690" width="20.28515625" style="58" customWidth="1"/>
    <col min="7691" max="7691" width="5" style="58" bestFit="1" customWidth="1"/>
    <col min="7692" max="7936" width="11.42578125" style="58"/>
    <col min="7937" max="7937" width="7.5703125" style="58" bestFit="1" customWidth="1"/>
    <col min="7938" max="7938" width="86.42578125" style="58" customWidth="1"/>
    <col min="7939" max="7939" width="15.140625" style="58" customWidth="1"/>
    <col min="7940" max="7940" width="18.28515625" style="58" bestFit="1" customWidth="1"/>
    <col min="7941" max="7941" width="14.28515625" style="58" bestFit="1" customWidth="1"/>
    <col min="7942" max="7942" width="28.85546875" style="58" bestFit="1" customWidth="1"/>
    <col min="7943" max="7944" width="14.28515625" style="58" bestFit="1" customWidth="1"/>
    <col min="7945" max="7945" width="17.42578125" style="58" bestFit="1" customWidth="1"/>
    <col min="7946" max="7946" width="20.28515625" style="58" customWidth="1"/>
    <col min="7947" max="7947" width="5" style="58" bestFit="1" customWidth="1"/>
    <col min="7948" max="8192" width="11.42578125" style="58"/>
    <col min="8193" max="8193" width="7.5703125" style="58" bestFit="1" customWidth="1"/>
    <col min="8194" max="8194" width="86.42578125" style="58" customWidth="1"/>
    <col min="8195" max="8195" width="15.140625" style="58" customWidth="1"/>
    <col min="8196" max="8196" width="18.28515625" style="58" bestFit="1" customWidth="1"/>
    <col min="8197" max="8197" width="14.28515625" style="58" bestFit="1" customWidth="1"/>
    <col min="8198" max="8198" width="28.85546875" style="58" bestFit="1" customWidth="1"/>
    <col min="8199" max="8200" width="14.28515625" style="58" bestFit="1" customWidth="1"/>
    <col min="8201" max="8201" width="17.42578125" style="58" bestFit="1" customWidth="1"/>
    <col min="8202" max="8202" width="20.28515625" style="58" customWidth="1"/>
    <col min="8203" max="8203" width="5" style="58" bestFit="1" customWidth="1"/>
    <col min="8204" max="8448" width="11.42578125" style="58"/>
    <col min="8449" max="8449" width="7.5703125" style="58" bestFit="1" customWidth="1"/>
    <col min="8450" max="8450" width="86.42578125" style="58" customWidth="1"/>
    <col min="8451" max="8451" width="15.140625" style="58" customWidth="1"/>
    <col min="8452" max="8452" width="18.28515625" style="58" bestFit="1" customWidth="1"/>
    <col min="8453" max="8453" width="14.28515625" style="58" bestFit="1" customWidth="1"/>
    <col min="8454" max="8454" width="28.85546875" style="58" bestFit="1" customWidth="1"/>
    <col min="8455" max="8456" width="14.28515625" style="58" bestFit="1" customWidth="1"/>
    <col min="8457" max="8457" width="17.42578125" style="58" bestFit="1" customWidth="1"/>
    <col min="8458" max="8458" width="20.28515625" style="58" customWidth="1"/>
    <col min="8459" max="8459" width="5" style="58" bestFit="1" customWidth="1"/>
    <col min="8460" max="8704" width="11.42578125" style="58"/>
    <col min="8705" max="8705" width="7.5703125" style="58" bestFit="1" customWidth="1"/>
    <col min="8706" max="8706" width="86.42578125" style="58" customWidth="1"/>
    <col min="8707" max="8707" width="15.140625" style="58" customWidth="1"/>
    <col min="8708" max="8708" width="18.28515625" style="58" bestFit="1" customWidth="1"/>
    <col min="8709" max="8709" width="14.28515625" style="58" bestFit="1" customWidth="1"/>
    <col min="8710" max="8710" width="28.85546875" style="58" bestFit="1" customWidth="1"/>
    <col min="8711" max="8712" width="14.28515625" style="58" bestFit="1" customWidth="1"/>
    <col min="8713" max="8713" width="17.42578125" style="58" bestFit="1" customWidth="1"/>
    <col min="8714" max="8714" width="20.28515625" style="58" customWidth="1"/>
    <col min="8715" max="8715" width="5" style="58" bestFit="1" customWidth="1"/>
    <col min="8716" max="8960" width="11.42578125" style="58"/>
    <col min="8961" max="8961" width="7.5703125" style="58" bestFit="1" customWidth="1"/>
    <col min="8962" max="8962" width="86.42578125" style="58" customWidth="1"/>
    <col min="8963" max="8963" width="15.140625" style="58" customWidth="1"/>
    <col min="8964" max="8964" width="18.28515625" style="58" bestFit="1" customWidth="1"/>
    <col min="8965" max="8965" width="14.28515625" style="58" bestFit="1" customWidth="1"/>
    <col min="8966" max="8966" width="28.85546875" style="58" bestFit="1" customWidth="1"/>
    <col min="8967" max="8968" width="14.28515625" style="58" bestFit="1" customWidth="1"/>
    <col min="8969" max="8969" width="17.42578125" style="58" bestFit="1" customWidth="1"/>
    <col min="8970" max="8970" width="20.28515625" style="58" customWidth="1"/>
    <col min="8971" max="8971" width="5" style="58" bestFit="1" customWidth="1"/>
    <col min="8972" max="9216" width="11.42578125" style="58"/>
    <col min="9217" max="9217" width="7.5703125" style="58" bestFit="1" customWidth="1"/>
    <col min="9218" max="9218" width="86.42578125" style="58" customWidth="1"/>
    <col min="9219" max="9219" width="15.140625" style="58" customWidth="1"/>
    <col min="9220" max="9220" width="18.28515625" style="58" bestFit="1" customWidth="1"/>
    <col min="9221" max="9221" width="14.28515625" style="58" bestFit="1" customWidth="1"/>
    <col min="9222" max="9222" width="28.85546875" style="58" bestFit="1" customWidth="1"/>
    <col min="9223" max="9224" width="14.28515625" style="58" bestFit="1" customWidth="1"/>
    <col min="9225" max="9225" width="17.42578125" style="58" bestFit="1" customWidth="1"/>
    <col min="9226" max="9226" width="20.28515625" style="58" customWidth="1"/>
    <col min="9227" max="9227" width="5" style="58" bestFit="1" customWidth="1"/>
    <col min="9228" max="9472" width="11.42578125" style="58"/>
    <col min="9473" max="9473" width="7.5703125" style="58" bestFit="1" customWidth="1"/>
    <col min="9474" max="9474" width="86.42578125" style="58" customWidth="1"/>
    <col min="9475" max="9475" width="15.140625" style="58" customWidth="1"/>
    <col min="9476" max="9476" width="18.28515625" style="58" bestFit="1" customWidth="1"/>
    <col min="9477" max="9477" width="14.28515625" style="58" bestFit="1" customWidth="1"/>
    <col min="9478" max="9478" width="28.85546875" style="58" bestFit="1" customWidth="1"/>
    <col min="9479" max="9480" width="14.28515625" style="58" bestFit="1" customWidth="1"/>
    <col min="9481" max="9481" width="17.42578125" style="58" bestFit="1" customWidth="1"/>
    <col min="9482" max="9482" width="20.28515625" style="58" customWidth="1"/>
    <col min="9483" max="9483" width="5" style="58" bestFit="1" customWidth="1"/>
    <col min="9484" max="9728" width="11.42578125" style="58"/>
    <col min="9729" max="9729" width="7.5703125" style="58" bestFit="1" customWidth="1"/>
    <col min="9730" max="9730" width="86.42578125" style="58" customWidth="1"/>
    <col min="9731" max="9731" width="15.140625" style="58" customWidth="1"/>
    <col min="9732" max="9732" width="18.28515625" style="58" bestFit="1" customWidth="1"/>
    <col min="9733" max="9733" width="14.28515625" style="58" bestFit="1" customWidth="1"/>
    <col min="9734" max="9734" width="28.85546875" style="58" bestFit="1" customWidth="1"/>
    <col min="9735" max="9736" width="14.28515625" style="58" bestFit="1" customWidth="1"/>
    <col min="9737" max="9737" width="17.42578125" style="58" bestFit="1" customWidth="1"/>
    <col min="9738" max="9738" width="20.28515625" style="58" customWidth="1"/>
    <col min="9739" max="9739" width="5" style="58" bestFit="1" customWidth="1"/>
    <col min="9740" max="9984" width="11.42578125" style="58"/>
    <col min="9985" max="9985" width="7.5703125" style="58" bestFit="1" customWidth="1"/>
    <col min="9986" max="9986" width="86.42578125" style="58" customWidth="1"/>
    <col min="9987" max="9987" width="15.140625" style="58" customWidth="1"/>
    <col min="9988" max="9988" width="18.28515625" style="58" bestFit="1" customWidth="1"/>
    <col min="9989" max="9989" width="14.28515625" style="58" bestFit="1" customWidth="1"/>
    <col min="9990" max="9990" width="28.85546875" style="58" bestFit="1" customWidth="1"/>
    <col min="9991" max="9992" width="14.28515625" style="58" bestFit="1" customWidth="1"/>
    <col min="9993" max="9993" width="17.42578125" style="58" bestFit="1" customWidth="1"/>
    <col min="9994" max="9994" width="20.28515625" style="58" customWidth="1"/>
    <col min="9995" max="9995" width="5" style="58" bestFit="1" customWidth="1"/>
    <col min="9996" max="10240" width="11.42578125" style="58"/>
    <col min="10241" max="10241" width="7.5703125" style="58" bestFit="1" customWidth="1"/>
    <col min="10242" max="10242" width="86.42578125" style="58" customWidth="1"/>
    <col min="10243" max="10243" width="15.140625" style="58" customWidth="1"/>
    <col min="10244" max="10244" width="18.28515625" style="58" bestFit="1" customWidth="1"/>
    <col min="10245" max="10245" width="14.28515625" style="58" bestFit="1" customWidth="1"/>
    <col min="10246" max="10246" width="28.85546875" style="58" bestFit="1" customWidth="1"/>
    <col min="10247" max="10248" width="14.28515625" style="58" bestFit="1" customWidth="1"/>
    <col min="10249" max="10249" width="17.42578125" style="58" bestFit="1" customWidth="1"/>
    <col min="10250" max="10250" width="20.28515625" style="58" customWidth="1"/>
    <col min="10251" max="10251" width="5" style="58" bestFit="1" customWidth="1"/>
    <col min="10252" max="10496" width="11.42578125" style="58"/>
    <col min="10497" max="10497" width="7.5703125" style="58" bestFit="1" customWidth="1"/>
    <col min="10498" max="10498" width="86.42578125" style="58" customWidth="1"/>
    <col min="10499" max="10499" width="15.140625" style="58" customWidth="1"/>
    <col min="10500" max="10500" width="18.28515625" style="58" bestFit="1" customWidth="1"/>
    <col min="10501" max="10501" width="14.28515625" style="58" bestFit="1" customWidth="1"/>
    <col min="10502" max="10502" width="28.85546875" style="58" bestFit="1" customWidth="1"/>
    <col min="10503" max="10504" width="14.28515625" style="58" bestFit="1" customWidth="1"/>
    <col min="10505" max="10505" width="17.42578125" style="58" bestFit="1" customWidth="1"/>
    <col min="10506" max="10506" width="20.28515625" style="58" customWidth="1"/>
    <col min="10507" max="10507" width="5" style="58" bestFit="1" customWidth="1"/>
    <col min="10508" max="10752" width="11.42578125" style="58"/>
    <col min="10753" max="10753" width="7.5703125" style="58" bestFit="1" customWidth="1"/>
    <col min="10754" max="10754" width="86.42578125" style="58" customWidth="1"/>
    <col min="10755" max="10755" width="15.140625" style="58" customWidth="1"/>
    <col min="10756" max="10756" width="18.28515625" style="58" bestFit="1" customWidth="1"/>
    <col min="10757" max="10757" width="14.28515625" style="58" bestFit="1" customWidth="1"/>
    <col min="10758" max="10758" width="28.85546875" style="58" bestFit="1" customWidth="1"/>
    <col min="10759" max="10760" width="14.28515625" style="58" bestFit="1" customWidth="1"/>
    <col min="10761" max="10761" width="17.42578125" style="58" bestFit="1" customWidth="1"/>
    <col min="10762" max="10762" width="20.28515625" style="58" customWidth="1"/>
    <col min="10763" max="10763" width="5" style="58" bestFit="1" customWidth="1"/>
    <col min="10764" max="11008" width="11.42578125" style="58"/>
    <col min="11009" max="11009" width="7.5703125" style="58" bestFit="1" customWidth="1"/>
    <col min="11010" max="11010" width="86.42578125" style="58" customWidth="1"/>
    <col min="11011" max="11011" width="15.140625" style="58" customWidth="1"/>
    <col min="11012" max="11012" width="18.28515625" style="58" bestFit="1" customWidth="1"/>
    <col min="11013" max="11013" width="14.28515625" style="58" bestFit="1" customWidth="1"/>
    <col min="11014" max="11014" width="28.85546875" style="58" bestFit="1" customWidth="1"/>
    <col min="11015" max="11016" width="14.28515625" style="58" bestFit="1" customWidth="1"/>
    <col min="11017" max="11017" width="17.42578125" style="58" bestFit="1" customWidth="1"/>
    <col min="11018" max="11018" width="20.28515625" style="58" customWidth="1"/>
    <col min="11019" max="11019" width="5" style="58" bestFit="1" customWidth="1"/>
    <col min="11020" max="11264" width="11.42578125" style="58"/>
    <col min="11265" max="11265" width="7.5703125" style="58" bestFit="1" customWidth="1"/>
    <col min="11266" max="11266" width="86.42578125" style="58" customWidth="1"/>
    <col min="11267" max="11267" width="15.140625" style="58" customWidth="1"/>
    <col min="11268" max="11268" width="18.28515625" style="58" bestFit="1" customWidth="1"/>
    <col min="11269" max="11269" width="14.28515625" style="58" bestFit="1" customWidth="1"/>
    <col min="11270" max="11270" width="28.85546875" style="58" bestFit="1" customWidth="1"/>
    <col min="11271" max="11272" width="14.28515625" style="58" bestFit="1" customWidth="1"/>
    <col min="11273" max="11273" width="17.42578125" style="58" bestFit="1" customWidth="1"/>
    <col min="11274" max="11274" width="20.28515625" style="58" customWidth="1"/>
    <col min="11275" max="11275" width="5" style="58" bestFit="1" customWidth="1"/>
    <col min="11276" max="11520" width="11.42578125" style="58"/>
    <col min="11521" max="11521" width="7.5703125" style="58" bestFit="1" customWidth="1"/>
    <col min="11522" max="11522" width="86.42578125" style="58" customWidth="1"/>
    <col min="11523" max="11523" width="15.140625" style="58" customWidth="1"/>
    <col min="11524" max="11524" width="18.28515625" style="58" bestFit="1" customWidth="1"/>
    <col min="11525" max="11525" width="14.28515625" style="58" bestFit="1" customWidth="1"/>
    <col min="11526" max="11526" width="28.85546875" style="58" bestFit="1" customWidth="1"/>
    <col min="11527" max="11528" width="14.28515625" style="58" bestFit="1" customWidth="1"/>
    <col min="11529" max="11529" width="17.42578125" style="58" bestFit="1" customWidth="1"/>
    <col min="11530" max="11530" width="20.28515625" style="58" customWidth="1"/>
    <col min="11531" max="11531" width="5" style="58" bestFit="1" customWidth="1"/>
    <col min="11532" max="11776" width="11.42578125" style="58"/>
    <col min="11777" max="11777" width="7.5703125" style="58" bestFit="1" customWidth="1"/>
    <col min="11778" max="11778" width="86.42578125" style="58" customWidth="1"/>
    <col min="11779" max="11779" width="15.140625" style="58" customWidth="1"/>
    <col min="11780" max="11780" width="18.28515625" style="58" bestFit="1" customWidth="1"/>
    <col min="11781" max="11781" width="14.28515625" style="58" bestFit="1" customWidth="1"/>
    <col min="11782" max="11782" width="28.85546875" style="58" bestFit="1" customWidth="1"/>
    <col min="11783" max="11784" width="14.28515625" style="58" bestFit="1" customWidth="1"/>
    <col min="11785" max="11785" width="17.42578125" style="58" bestFit="1" customWidth="1"/>
    <col min="11786" max="11786" width="20.28515625" style="58" customWidth="1"/>
    <col min="11787" max="11787" width="5" style="58" bestFit="1" customWidth="1"/>
    <col min="11788" max="12032" width="11.42578125" style="58"/>
    <col min="12033" max="12033" width="7.5703125" style="58" bestFit="1" customWidth="1"/>
    <col min="12034" max="12034" width="86.42578125" style="58" customWidth="1"/>
    <col min="12035" max="12035" width="15.140625" style="58" customWidth="1"/>
    <col min="12036" max="12036" width="18.28515625" style="58" bestFit="1" customWidth="1"/>
    <col min="12037" max="12037" width="14.28515625" style="58" bestFit="1" customWidth="1"/>
    <col min="12038" max="12038" width="28.85546875" style="58" bestFit="1" customWidth="1"/>
    <col min="12039" max="12040" width="14.28515625" style="58" bestFit="1" customWidth="1"/>
    <col min="12041" max="12041" width="17.42578125" style="58" bestFit="1" customWidth="1"/>
    <col min="12042" max="12042" width="20.28515625" style="58" customWidth="1"/>
    <col min="12043" max="12043" width="5" style="58" bestFit="1" customWidth="1"/>
    <col min="12044" max="12288" width="11.42578125" style="58"/>
    <col min="12289" max="12289" width="7.5703125" style="58" bestFit="1" customWidth="1"/>
    <col min="12290" max="12290" width="86.42578125" style="58" customWidth="1"/>
    <col min="12291" max="12291" width="15.140625" style="58" customWidth="1"/>
    <col min="12292" max="12292" width="18.28515625" style="58" bestFit="1" customWidth="1"/>
    <col min="12293" max="12293" width="14.28515625" style="58" bestFit="1" customWidth="1"/>
    <col min="12294" max="12294" width="28.85546875" style="58" bestFit="1" customWidth="1"/>
    <col min="12295" max="12296" width="14.28515625" style="58" bestFit="1" customWidth="1"/>
    <col min="12297" max="12297" width="17.42578125" style="58" bestFit="1" customWidth="1"/>
    <col min="12298" max="12298" width="20.28515625" style="58" customWidth="1"/>
    <col min="12299" max="12299" width="5" style="58" bestFit="1" customWidth="1"/>
    <col min="12300" max="12544" width="11.42578125" style="58"/>
    <col min="12545" max="12545" width="7.5703125" style="58" bestFit="1" customWidth="1"/>
    <col min="12546" max="12546" width="86.42578125" style="58" customWidth="1"/>
    <col min="12547" max="12547" width="15.140625" style="58" customWidth="1"/>
    <col min="12548" max="12548" width="18.28515625" style="58" bestFit="1" customWidth="1"/>
    <col min="12549" max="12549" width="14.28515625" style="58" bestFit="1" customWidth="1"/>
    <col min="12550" max="12550" width="28.85546875" style="58" bestFit="1" customWidth="1"/>
    <col min="12551" max="12552" width="14.28515625" style="58" bestFit="1" customWidth="1"/>
    <col min="12553" max="12553" width="17.42578125" style="58" bestFit="1" customWidth="1"/>
    <col min="12554" max="12554" width="20.28515625" style="58" customWidth="1"/>
    <col min="12555" max="12555" width="5" style="58" bestFit="1" customWidth="1"/>
    <col min="12556" max="12800" width="11.42578125" style="58"/>
    <col min="12801" max="12801" width="7.5703125" style="58" bestFit="1" customWidth="1"/>
    <col min="12802" max="12802" width="86.42578125" style="58" customWidth="1"/>
    <col min="12803" max="12803" width="15.140625" style="58" customWidth="1"/>
    <col min="12804" max="12804" width="18.28515625" style="58" bestFit="1" customWidth="1"/>
    <col min="12805" max="12805" width="14.28515625" style="58" bestFit="1" customWidth="1"/>
    <col min="12806" max="12806" width="28.85546875" style="58" bestFit="1" customWidth="1"/>
    <col min="12807" max="12808" width="14.28515625" style="58" bestFit="1" customWidth="1"/>
    <col min="12809" max="12809" width="17.42578125" style="58" bestFit="1" customWidth="1"/>
    <col min="12810" max="12810" width="20.28515625" style="58" customWidth="1"/>
    <col min="12811" max="12811" width="5" style="58" bestFit="1" customWidth="1"/>
    <col min="12812" max="13056" width="11.42578125" style="58"/>
    <col min="13057" max="13057" width="7.5703125" style="58" bestFit="1" customWidth="1"/>
    <col min="13058" max="13058" width="86.42578125" style="58" customWidth="1"/>
    <col min="13059" max="13059" width="15.140625" style="58" customWidth="1"/>
    <col min="13060" max="13060" width="18.28515625" style="58" bestFit="1" customWidth="1"/>
    <col min="13061" max="13061" width="14.28515625" style="58" bestFit="1" customWidth="1"/>
    <col min="13062" max="13062" width="28.85546875" style="58" bestFit="1" customWidth="1"/>
    <col min="13063" max="13064" width="14.28515625" style="58" bestFit="1" customWidth="1"/>
    <col min="13065" max="13065" width="17.42578125" style="58" bestFit="1" customWidth="1"/>
    <col min="13066" max="13066" width="20.28515625" style="58" customWidth="1"/>
    <col min="13067" max="13067" width="5" style="58" bestFit="1" customWidth="1"/>
    <col min="13068" max="13312" width="11.42578125" style="58"/>
    <col min="13313" max="13313" width="7.5703125" style="58" bestFit="1" customWidth="1"/>
    <col min="13314" max="13314" width="86.42578125" style="58" customWidth="1"/>
    <col min="13315" max="13315" width="15.140625" style="58" customWidth="1"/>
    <col min="13316" max="13316" width="18.28515625" style="58" bestFit="1" customWidth="1"/>
    <col min="13317" max="13317" width="14.28515625" style="58" bestFit="1" customWidth="1"/>
    <col min="13318" max="13318" width="28.85546875" style="58" bestFit="1" customWidth="1"/>
    <col min="13319" max="13320" width="14.28515625" style="58" bestFit="1" customWidth="1"/>
    <col min="13321" max="13321" width="17.42578125" style="58" bestFit="1" customWidth="1"/>
    <col min="13322" max="13322" width="20.28515625" style="58" customWidth="1"/>
    <col min="13323" max="13323" width="5" style="58" bestFit="1" customWidth="1"/>
    <col min="13324" max="13568" width="11.42578125" style="58"/>
    <col min="13569" max="13569" width="7.5703125" style="58" bestFit="1" customWidth="1"/>
    <col min="13570" max="13570" width="86.42578125" style="58" customWidth="1"/>
    <col min="13571" max="13571" width="15.140625" style="58" customWidth="1"/>
    <col min="13572" max="13572" width="18.28515625" style="58" bestFit="1" customWidth="1"/>
    <col min="13573" max="13573" width="14.28515625" style="58" bestFit="1" customWidth="1"/>
    <col min="13574" max="13574" width="28.85546875" style="58" bestFit="1" customWidth="1"/>
    <col min="13575" max="13576" width="14.28515625" style="58" bestFit="1" customWidth="1"/>
    <col min="13577" max="13577" width="17.42578125" style="58" bestFit="1" customWidth="1"/>
    <col min="13578" max="13578" width="20.28515625" style="58" customWidth="1"/>
    <col min="13579" max="13579" width="5" style="58" bestFit="1" customWidth="1"/>
    <col min="13580" max="13824" width="11.42578125" style="58"/>
    <col min="13825" max="13825" width="7.5703125" style="58" bestFit="1" customWidth="1"/>
    <col min="13826" max="13826" width="86.42578125" style="58" customWidth="1"/>
    <col min="13827" max="13827" width="15.140625" style="58" customWidth="1"/>
    <col min="13828" max="13828" width="18.28515625" style="58" bestFit="1" customWidth="1"/>
    <col min="13829" max="13829" width="14.28515625" style="58" bestFit="1" customWidth="1"/>
    <col min="13830" max="13830" width="28.85546875" style="58" bestFit="1" customWidth="1"/>
    <col min="13831" max="13832" width="14.28515625" style="58" bestFit="1" customWidth="1"/>
    <col min="13833" max="13833" width="17.42578125" style="58" bestFit="1" customWidth="1"/>
    <col min="13834" max="13834" width="20.28515625" style="58" customWidth="1"/>
    <col min="13835" max="13835" width="5" style="58" bestFit="1" customWidth="1"/>
    <col min="13836" max="14080" width="11.42578125" style="58"/>
    <col min="14081" max="14081" width="7.5703125" style="58" bestFit="1" customWidth="1"/>
    <col min="14082" max="14082" width="86.42578125" style="58" customWidth="1"/>
    <col min="14083" max="14083" width="15.140625" style="58" customWidth="1"/>
    <col min="14084" max="14084" width="18.28515625" style="58" bestFit="1" customWidth="1"/>
    <col min="14085" max="14085" width="14.28515625" style="58" bestFit="1" customWidth="1"/>
    <col min="14086" max="14086" width="28.85546875" style="58" bestFit="1" customWidth="1"/>
    <col min="14087" max="14088" width="14.28515625" style="58" bestFit="1" customWidth="1"/>
    <col min="14089" max="14089" width="17.42578125" style="58" bestFit="1" customWidth="1"/>
    <col min="14090" max="14090" width="20.28515625" style="58" customWidth="1"/>
    <col min="14091" max="14091" width="5" style="58" bestFit="1" customWidth="1"/>
    <col min="14092" max="14336" width="11.42578125" style="58"/>
    <col min="14337" max="14337" width="7.5703125" style="58" bestFit="1" customWidth="1"/>
    <col min="14338" max="14338" width="86.42578125" style="58" customWidth="1"/>
    <col min="14339" max="14339" width="15.140625" style="58" customWidth="1"/>
    <col min="14340" max="14340" width="18.28515625" style="58" bestFit="1" customWidth="1"/>
    <col min="14341" max="14341" width="14.28515625" style="58" bestFit="1" customWidth="1"/>
    <col min="14342" max="14342" width="28.85546875" style="58" bestFit="1" customWidth="1"/>
    <col min="14343" max="14344" width="14.28515625" style="58" bestFit="1" customWidth="1"/>
    <col min="14345" max="14345" width="17.42578125" style="58" bestFit="1" customWidth="1"/>
    <col min="14346" max="14346" width="20.28515625" style="58" customWidth="1"/>
    <col min="14347" max="14347" width="5" style="58" bestFit="1" customWidth="1"/>
    <col min="14348" max="14592" width="11.42578125" style="58"/>
    <col min="14593" max="14593" width="7.5703125" style="58" bestFit="1" customWidth="1"/>
    <col min="14594" max="14594" width="86.42578125" style="58" customWidth="1"/>
    <col min="14595" max="14595" width="15.140625" style="58" customWidth="1"/>
    <col min="14596" max="14596" width="18.28515625" style="58" bestFit="1" customWidth="1"/>
    <col min="14597" max="14597" width="14.28515625" style="58" bestFit="1" customWidth="1"/>
    <col min="14598" max="14598" width="28.85546875" style="58" bestFit="1" customWidth="1"/>
    <col min="14599" max="14600" width="14.28515625" style="58" bestFit="1" customWidth="1"/>
    <col min="14601" max="14601" width="17.42578125" style="58" bestFit="1" customWidth="1"/>
    <col min="14602" max="14602" width="20.28515625" style="58" customWidth="1"/>
    <col min="14603" max="14603" width="5" style="58" bestFit="1" customWidth="1"/>
    <col min="14604" max="14848" width="11.42578125" style="58"/>
    <col min="14849" max="14849" width="7.5703125" style="58" bestFit="1" customWidth="1"/>
    <col min="14850" max="14850" width="86.42578125" style="58" customWidth="1"/>
    <col min="14851" max="14851" width="15.140625" style="58" customWidth="1"/>
    <col min="14852" max="14852" width="18.28515625" style="58" bestFit="1" customWidth="1"/>
    <col min="14853" max="14853" width="14.28515625" style="58" bestFit="1" customWidth="1"/>
    <col min="14854" max="14854" width="28.85546875" style="58" bestFit="1" customWidth="1"/>
    <col min="14855" max="14856" width="14.28515625" style="58" bestFit="1" customWidth="1"/>
    <col min="14857" max="14857" width="17.42578125" style="58" bestFit="1" customWidth="1"/>
    <col min="14858" max="14858" width="20.28515625" style="58" customWidth="1"/>
    <col min="14859" max="14859" width="5" style="58" bestFit="1" customWidth="1"/>
    <col min="14860" max="15104" width="11.42578125" style="58"/>
    <col min="15105" max="15105" width="7.5703125" style="58" bestFit="1" customWidth="1"/>
    <col min="15106" max="15106" width="86.42578125" style="58" customWidth="1"/>
    <col min="15107" max="15107" width="15.140625" style="58" customWidth="1"/>
    <col min="15108" max="15108" width="18.28515625" style="58" bestFit="1" customWidth="1"/>
    <col min="15109" max="15109" width="14.28515625" style="58" bestFit="1" customWidth="1"/>
    <col min="15110" max="15110" width="28.85546875" style="58" bestFit="1" customWidth="1"/>
    <col min="15111" max="15112" width="14.28515625" style="58" bestFit="1" customWidth="1"/>
    <col min="15113" max="15113" width="17.42578125" style="58" bestFit="1" customWidth="1"/>
    <col min="15114" max="15114" width="20.28515625" style="58" customWidth="1"/>
    <col min="15115" max="15115" width="5" style="58" bestFit="1" customWidth="1"/>
    <col min="15116" max="15360" width="11.42578125" style="58"/>
    <col min="15361" max="15361" width="7.5703125" style="58" bestFit="1" customWidth="1"/>
    <col min="15362" max="15362" width="86.42578125" style="58" customWidth="1"/>
    <col min="15363" max="15363" width="15.140625" style="58" customWidth="1"/>
    <col min="15364" max="15364" width="18.28515625" style="58" bestFit="1" customWidth="1"/>
    <col min="15365" max="15365" width="14.28515625" style="58" bestFit="1" customWidth="1"/>
    <col min="15366" max="15366" width="28.85546875" style="58" bestFit="1" customWidth="1"/>
    <col min="15367" max="15368" width="14.28515625" style="58" bestFit="1" customWidth="1"/>
    <col min="15369" max="15369" width="17.42578125" style="58" bestFit="1" customWidth="1"/>
    <col min="15370" max="15370" width="20.28515625" style="58" customWidth="1"/>
    <col min="15371" max="15371" width="5" style="58" bestFit="1" customWidth="1"/>
    <col min="15372" max="15616" width="11.42578125" style="58"/>
    <col min="15617" max="15617" width="7.5703125" style="58" bestFit="1" customWidth="1"/>
    <col min="15618" max="15618" width="86.42578125" style="58" customWidth="1"/>
    <col min="15619" max="15619" width="15.140625" style="58" customWidth="1"/>
    <col min="15620" max="15620" width="18.28515625" style="58" bestFit="1" customWidth="1"/>
    <col min="15621" max="15621" width="14.28515625" style="58" bestFit="1" customWidth="1"/>
    <col min="15622" max="15622" width="28.85546875" style="58" bestFit="1" customWidth="1"/>
    <col min="15623" max="15624" width="14.28515625" style="58" bestFit="1" customWidth="1"/>
    <col min="15625" max="15625" width="17.42578125" style="58" bestFit="1" customWidth="1"/>
    <col min="15626" max="15626" width="20.28515625" style="58" customWidth="1"/>
    <col min="15627" max="15627" width="5" style="58" bestFit="1" customWidth="1"/>
    <col min="15628" max="15872" width="11.42578125" style="58"/>
    <col min="15873" max="15873" width="7.5703125" style="58" bestFit="1" customWidth="1"/>
    <col min="15874" max="15874" width="86.42578125" style="58" customWidth="1"/>
    <col min="15875" max="15875" width="15.140625" style="58" customWidth="1"/>
    <col min="15876" max="15876" width="18.28515625" style="58" bestFit="1" customWidth="1"/>
    <col min="15877" max="15877" width="14.28515625" style="58" bestFit="1" customWidth="1"/>
    <col min="15878" max="15878" width="28.85546875" style="58" bestFit="1" customWidth="1"/>
    <col min="15879" max="15880" width="14.28515625" style="58" bestFit="1" customWidth="1"/>
    <col min="15881" max="15881" width="17.42578125" style="58" bestFit="1" customWidth="1"/>
    <col min="15882" max="15882" width="20.28515625" style="58" customWidth="1"/>
    <col min="15883" max="15883" width="5" style="58" bestFit="1" customWidth="1"/>
    <col min="15884" max="16128" width="11.42578125" style="58"/>
    <col min="16129" max="16129" width="7.5703125" style="58" bestFit="1" customWidth="1"/>
    <col min="16130" max="16130" width="86.42578125" style="58" customWidth="1"/>
    <col min="16131" max="16131" width="15.140625" style="58" customWidth="1"/>
    <col min="16132" max="16132" width="18.28515625" style="58" bestFit="1" customWidth="1"/>
    <col min="16133" max="16133" width="14.28515625" style="58" bestFit="1" customWidth="1"/>
    <col min="16134" max="16134" width="28.85546875" style="58" bestFit="1" customWidth="1"/>
    <col min="16135" max="16136" width="14.28515625" style="58" bestFit="1" customWidth="1"/>
    <col min="16137" max="16137" width="17.42578125" style="58" bestFit="1" customWidth="1"/>
    <col min="16138" max="16138" width="20.28515625" style="58" customWidth="1"/>
    <col min="16139" max="16139" width="5" style="58" bestFit="1" customWidth="1"/>
    <col min="16140" max="16384" width="11.42578125" style="58"/>
  </cols>
  <sheetData>
    <row r="1" spans="1:8" ht="45">
      <c r="A1" s="1201" t="s">
        <v>4045</v>
      </c>
      <c r="B1" s="1201" t="s">
        <v>3839</v>
      </c>
      <c r="C1" s="1201" t="s">
        <v>3840</v>
      </c>
      <c r="D1" s="1201" t="s">
        <v>4046</v>
      </c>
      <c r="E1" s="1201" t="s">
        <v>4047</v>
      </c>
      <c r="F1" s="57"/>
      <c r="G1" s="57"/>
      <c r="H1" s="57"/>
    </row>
    <row r="2" spans="1:8">
      <c r="A2" s="1202">
        <v>9084</v>
      </c>
      <c r="B2" s="1203" t="s">
        <v>4048</v>
      </c>
      <c r="C2" s="1204" t="s">
        <v>1787</v>
      </c>
      <c r="D2" s="1205">
        <v>2622000</v>
      </c>
      <c r="E2" s="1206">
        <f>VLOOKUP(A2,F.P!$B$7:$G$45,6,FALSE)</f>
        <v>1.4569000000000001</v>
      </c>
      <c r="F2" s="59"/>
      <c r="G2" s="59"/>
      <c r="H2" s="59"/>
    </row>
    <row r="3" spans="1:8">
      <c r="A3" s="1202">
        <v>9085</v>
      </c>
      <c r="B3" s="1203" t="s">
        <v>4049</v>
      </c>
      <c r="C3" s="1204" t="s">
        <v>1787</v>
      </c>
      <c r="D3" s="1205">
        <v>2305000</v>
      </c>
      <c r="E3" s="1206">
        <f>VLOOKUP(A3,F.P!$B$7:$G$45,6,FALSE)</f>
        <v>1.4581</v>
      </c>
      <c r="F3" s="59"/>
      <c r="G3" s="59"/>
      <c r="H3" s="59"/>
    </row>
    <row r="4" spans="1:8">
      <c r="A4" s="1202">
        <v>9086</v>
      </c>
      <c r="B4" s="1203" t="s">
        <v>4050</v>
      </c>
      <c r="C4" s="1204" t="s">
        <v>1787</v>
      </c>
      <c r="D4" s="1205">
        <v>2417000</v>
      </c>
      <c r="E4" s="1206">
        <f>VLOOKUP(A4,F.P!$B$7:$G$45,6,FALSE)</f>
        <v>1.4576</v>
      </c>
      <c r="F4" s="59"/>
      <c r="G4" s="59"/>
      <c r="H4" s="59"/>
    </row>
    <row r="5" spans="1:8">
      <c r="A5" s="1202">
        <v>9087</v>
      </c>
      <c r="B5" s="1203" t="s">
        <v>4051</v>
      </c>
      <c r="C5" s="1204" t="s">
        <v>1787</v>
      </c>
      <c r="D5" s="1205">
        <v>1953000</v>
      </c>
      <c r="E5" s="1206">
        <f>VLOOKUP(A5,F.P!$B$7:$G$45,6,FALSE)</f>
        <v>1.46</v>
      </c>
      <c r="F5" s="59"/>
      <c r="G5" s="59"/>
      <c r="H5" s="59"/>
    </row>
    <row r="6" spans="1:8">
      <c r="A6" s="1202">
        <v>9088</v>
      </c>
      <c r="B6" s="1203" t="s">
        <v>4052</v>
      </c>
      <c r="C6" s="1204" t="s">
        <v>1787</v>
      </c>
      <c r="D6" s="1205">
        <v>2733000</v>
      </c>
      <c r="E6" s="1206">
        <f>VLOOKUP(A6,F.P!$B$7:$G$45,6,FALSE)</f>
        <v>1.4564999999999999</v>
      </c>
      <c r="F6" s="59"/>
      <c r="G6" s="59"/>
      <c r="H6" s="59"/>
    </row>
    <row r="7" spans="1:8">
      <c r="A7" s="1202">
        <v>9089</v>
      </c>
      <c r="B7" s="1203" t="s">
        <v>4053</v>
      </c>
      <c r="C7" s="1204" t="s">
        <v>1787</v>
      </c>
      <c r="D7" s="1205">
        <v>2421000</v>
      </c>
      <c r="E7" s="1206">
        <f>VLOOKUP(A7,F.P!$B$7:$G$45,6,FALSE)</f>
        <v>1.4576</v>
      </c>
      <c r="F7" s="59"/>
      <c r="G7" s="59"/>
      <c r="H7" s="59"/>
    </row>
    <row r="8" spans="1:8">
      <c r="A8" s="1202">
        <v>9090</v>
      </c>
      <c r="B8" s="1203" t="s">
        <v>4054</v>
      </c>
      <c r="C8" s="1204" t="s">
        <v>1787</v>
      </c>
      <c r="D8" s="1205">
        <v>1695000</v>
      </c>
      <c r="E8" s="1206">
        <f>VLOOKUP(A8,F.P!$B$7:$G$45,6,FALSE)</f>
        <v>1.5601</v>
      </c>
      <c r="F8" s="59"/>
      <c r="G8" s="59"/>
      <c r="H8" s="59"/>
    </row>
    <row r="9" spans="1:8">
      <c r="A9" s="1202">
        <v>9091</v>
      </c>
      <c r="B9" s="1203" t="s">
        <v>4055</v>
      </c>
      <c r="C9" s="1204" t="s">
        <v>1787</v>
      </c>
      <c r="D9" s="1205">
        <v>3174195</v>
      </c>
      <c r="E9" s="1206">
        <f>VLOOKUP(A9,F.P!$B$7:$G$45,6,FALSE)</f>
        <v>1.4587000000000001</v>
      </c>
      <c r="F9" s="59"/>
      <c r="G9" s="59"/>
      <c r="H9" s="59"/>
    </row>
    <row r="10" spans="1:8">
      <c r="A10" s="1202">
        <v>9092</v>
      </c>
      <c r="B10" s="1203" t="s">
        <v>4056</v>
      </c>
      <c r="C10" s="1204" t="s">
        <v>1787</v>
      </c>
      <c r="D10" s="1205">
        <v>2308952</v>
      </c>
      <c r="E10" s="1206">
        <f>VLOOKUP(A10,F.P!$B$7:$G$45,6,FALSE)</f>
        <v>1.5787</v>
      </c>
      <c r="F10" s="59"/>
      <c r="G10" s="59"/>
    </row>
    <row r="11" spans="1:8">
      <c r="A11" s="1202">
        <v>9093</v>
      </c>
      <c r="B11" s="1203" t="s">
        <v>4057</v>
      </c>
      <c r="C11" s="1204" t="s">
        <v>1787</v>
      </c>
      <c r="D11" s="1205">
        <v>1988000</v>
      </c>
      <c r="E11" s="1206">
        <f>VLOOKUP(A11,F.P!$B$7:$G$45,6,FALSE)</f>
        <v>1.4597</v>
      </c>
      <c r="F11" s="59"/>
      <c r="G11" s="59"/>
      <c r="H11" s="59"/>
    </row>
    <row r="12" spans="1:8">
      <c r="A12" s="1202">
        <v>9094</v>
      </c>
      <c r="B12" s="1203" t="s">
        <v>4058</v>
      </c>
      <c r="C12" s="1204" t="s">
        <v>1787</v>
      </c>
      <c r="D12" s="1205">
        <v>1790000</v>
      </c>
      <c r="E12" s="1206">
        <f>VLOOKUP(A12,F.P!$B$7:$G$45,6,FALSE)</f>
        <v>1.5541</v>
      </c>
      <c r="F12" s="59"/>
      <c r="G12" s="59"/>
      <c r="H12" s="59"/>
    </row>
    <row r="13" spans="1:8">
      <c r="A13" s="1202">
        <v>9095</v>
      </c>
      <c r="B13" s="1203" t="s">
        <v>4059</v>
      </c>
      <c r="C13" s="1204" t="s">
        <v>1787</v>
      </c>
      <c r="D13" s="1205">
        <v>2242000</v>
      </c>
      <c r="E13" s="1206">
        <f>VLOOKUP(A13,F.P!$B$7:$G$45,6,FALSE)</f>
        <v>1.4584999999999999</v>
      </c>
      <c r="F13" s="59"/>
      <c r="G13" s="59"/>
      <c r="H13" s="59"/>
    </row>
    <row r="14" spans="1:8">
      <c r="A14" s="1202">
        <v>9096</v>
      </c>
      <c r="B14" s="1203" t="s">
        <v>4060</v>
      </c>
      <c r="C14" s="1204" t="s">
        <v>1787</v>
      </c>
      <c r="D14" s="1205">
        <v>2733000</v>
      </c>
      <c r="E14" s="1206">
        <f>VLOOKUP(A14,F.P!$B$7:$G$45,6,FALSE)</f>
        <v>1.4564999999999999</v>
      </c>
      <c r="F14" s="59"/>
      <c r="G14" s="59"/>
      <c r="H14" s="59"/>
    </row>
    <row r="15" spans="1:8">
      <c r="A15" s="1202">
        <v>9097</v>
      </c>
      <c r="B15" s="1203" t="s">
        <v>4061</v>
      </c>
      <c r="C15" s="1204" t="s">
        <v>1787</v>
      </c>
      <c r="D15" s="1205">
        <v>2242000</v>
      </c>
      <c r="E15" s="1206">
        <f>VLOOKUP(A15,F.P!$B$7:$G$45,6,FALSE)</f>
        <v>1.4583999999999999</v>
      </c>
      <c r="F15" s="59"/>
      <c r="G15" s="59"/>
      <c r="H15" s="59"/>
    </row>
    <row r="16" spans="1:8">
      <c r="A16" s="1202">
        <v>9098</v>
      </c>
      <c r="B16" s="1203" t="s">
        <v>4062</v>
      </c>
      <c r="C16" s="1204" t="s">
        <v>1787</v>
      </c>
      <c r="D16" s="1205">
        <v>1695000</v>
      </c>
      <c r="E16" s="1206">
        <f>VLOOKUP(A16,F.P!$B$7:$G$45,6,FALSE)</f>
        <v>1.5601</v>
      </c>
      <c r="F16" s="59"/>
      <c r="G16" s="59"/>
      <c r="H16" s="59"/>
    </row>
    <row r="17" spans="1:10">
      <c r="A17" s="1202">
        <v>9099</v>
      </c>
      <c r="B17" s="1203" t="s">
        <v>4063</v>
      </c>
      <c r="C17" s="1204" t="s">
        <v>1787</v>
      </c>
      <c r="D17" s="1205">
        <v>1476000</v>
      </c>
      <c r="E17" s="1206">
        <f>VLOOKUP(A17,F.P!$B$7:$G$45,6,FALSE)</f>
        <v>1.5767</v>
      </c>
      <c r="F17" s="59"/>
      <c r="G17" s="59"/>
      <c r="H17" s="59"/>
    </row>
    <row r="18" spans="1:10">
      <c r="A18" s="1202">
        <v>9100</v>
      </c>
      <c r="B18" s="1203" t="s">
        <v>4064</v>
      </c>
      <c r="C18" s="1204" t="s">
        <v>1787</v>
      </c>
      <c r="D18" s="1205">
        <v>1228000</v>
      </c>
      <c r="E18" s="1206">
        <f>VLOOKUP(A18,F.P!$B$7:$G$45,6,FALSE)</f>
        <v>1.6026</v>
      </c>
      <c r="F18" s="59"/>
      <c r="G18" s="59"/>
      <c r="H18" s="59"/>
    </row>
    <row r="19" spans="1:10">
      <c r="A19" s="1202">
        <v>9101</v>
      </c>
      <c r="B19" s="1203" t="s">
        <v>4065</v>
      </c>
      <c r="C19" s="1204" t="s">
        <v>1787</v>
      </c>
      <c r="D19" s="1205">
        <v>3000000</v>
      </c>
      <c r="E19" s="1206">
        <f>VLOOKUP(A19,F.P!$B$7:$G$45,6,FALSE)</f>
        <v>1.4562666333333334</v>
      </c>
      <c r="F19" s="59"/>
      <c r="G19" s="59"/>
      <c r="H19" s="59"/>
    </row>
    <row r="20" spans="1:10">
      <c r="A20" s="1202">
        <v>9102</v>
      </c>
      <c r="B20" s="1203" t="s">
        <v>4066</v>
      </c>
      <c r="C20" s="1204" t="s">
        <v>1787</v>
      </c>
      <c r="D20" s="1205">
        <v>2545000</v>
      </c>
      <c r="E20" s="1206">
        <f>VLOOKUP(A20,F.P!$B$7:$G$45,6,FALSE)</f>
        <v>1.4572000000000001</v>
      </c>
      <c r="F20" s="59"/>
      <c r="G20" s="59"/>
      <c r="H20" s="59"/>
    </row>
    <row r="21" spans="1:10" ht="22.5">
      <c r="A21" s="1202">
        <v>9103</v>
      </c>
      <c r="B21" s="1203" t="s">
        <v>4067</v>
      </c>
      <c r="C21" s="1204" t="s">
        <v>1787</v>
      </c>
      <c r="D21" s="1205">
        <v>1815000</v>
      </c>
      <c r="E21" s="1206">
        <f>VLOOKUP(A21,F.P!$B$7:$G$45,6,FALSE)</f>
        <v>1.5527</v>
      </c>
      <c r="F21" s="59"/>
      <c r="G21" s="59"/>
      <c r="H21" s="59"/>
    </row>
    <row r="22" spans="1:10">
      <c r="A22" s="1202">
        <v>9104</v>
      </c>
      <c r="B22" s="1203" t="s">
        <v>4068</v>
      </c>
      <c r="C22" s="1204" t="s">
        <v>1787</v>
      </c>
      <c r="D22" s="1205">
        <v>1476000</v>
      </c>
      <c r="E22" s="1206">
        <f>VLOOKUP(A22,F.P!$B$7:$G$45,6,FALSE)</f>
        <v>1.5767</v>
      </c>
      <c r="F22" s="59"/>
      <c r="G22" s="59"/>
      <c r="H22" s="59"/>
    </row>
    <row r="23" spans="1:10" ht="22.5">
      <c r="A23" s="1202">
        <v>9105</v>
      </c>
      <c r="B23" s="1203" t="s">
        <v>4069</v>
      </c>
      <c r="C23" s="1204" t="s">
        <v>1787</v>
      </c>
      <c r="D23" s="1205">
        <v>1228000</v>
      </c>
      <c r="E23" s="1206">
        <f>VLOOKUP(A23,F.P!$B$7:$G$45,6,FALSE)</f>
        <v>1.6026</v>
      </c>
      <c r="F23" s="59"/>
      <c r="G23" s="59"/>
      <c r="H23" s="1201" t="s">
        <v>4070</v>
      </c>
      <c r="I23" s="1201" t="s">
        <v>4071</v>
      </c>
      <c r="J23" s="1201" t="s">
        <v>4072</v>
      </c>
    </row>
    <row r="24" spans="1:10">
      <c r="A24" s="1202">
        <v>9107</v>
      </c>
      <c r="B24" s="1203" t="s">
        <v>4073</v>
      </c>
      <c r="C24" s="1204" t="s">
        <v>1787</v>
      </c>
      <c r="D24" s="1205">
        <v>12721000</v>
      </c>
      <c r="E24" s="1206">
        <f>VLOOKUP(A24,F.P!$B$7:$G$45,6,FALSE)</f>
        <v>1.5848</v>
      </c>
      <c r="F24" s="60"/>
      <c r="G24" s="59"/>
      <c r="H24" s="1207">
        <v>1</v>
      </c>
      <c r="I24" s="1208" t="s">
        <v>4074</v>
      </c>
      <c r="J24" s="1208" t="s">
        <v>4075</v>
      </c>
    </row>
    <row r="25" spans="1:10">
      <c r="A25" s="1202">
        <v>9108</v>
      </c>
      <c r="B25" s="1203" t="s">
        <v>4076</v>
      </c>
      <c r="C25" s="1204" t="s">
        <v>1787</v>
      </c>
      <c r="D25" s="1205">
        <v>9695000</v>
      </c>
      <c r="E25" s="1206">
        <f>VLOOKUP(A25,F.P!$B$7:$G$45,6,FALSE)</f>
        <v>1.5853999999999999</v>
      </c>
      <c r="F25" s="59"/>
      <c r="G25" s="59"/>
      <c r="H25" s="1207">
        <v>2</v>
      </c>
      <c r="I25" s="1208" t="s">
        <v>4077</v>
      </c>
      <c r="J25" s="1208" t="s">
        <v>4078</v>
      </c>
    </row>
    <row r="26" spans="1:10">
      <c r="A26" s="1202">
        <v>9109</v>
      </c>
      <c r="B26" s="1203" t="s">
        <v>4079</v>
      </c>
      <c r="C26" s="1204" t="s">
        <v>1787</v>
      </c>
      <c r="D26" s="1205">
        <v>8182000</v>
      </c>
      <c r="E26" s="1206">
        <f>VLOOKUP(A26,F.P!$B$7:$G$45,6,FALSE)</f>
        <v>1.4508000000000001</v>
      </c>
      <c r="F26" s="59"/>
      <c r="G26" s="59"/>
      <c r="H26" s="1207">
        <v>3</v>
      </c>
      <c r="I26" s="1208" t="s">
        <v>4080</v>
      </c>
      <c r="J26" s="1208" t="s">
        <v>4081</v>
      </c>
    </row>
    <row r="27" spans="1:10">
      <c r="A27" s="1202">
        <v>9110</v>
      </c>
      <c r="B27" s="1203" t="s">
        <v>4082</v>
      </c>
      <c r="C27" s="1204" t="s">
        <v>1787</v>
      </c>
      <c r="D27" s="1205">
        <v>6967000</v>
      </c>
      <c r="E27" s="1206">
        <f>VLOOKUP(A27,F.P!$B$7:$G$45,6,FALSE)</f>
        <v>1.5829</v>
      </c>
      <c r="F27" s="61"/>
      <c r="G27" s="61"/>
      <c r="H27" s="1207">
        <v>4</v>
      </c>
      <c r="I27" s="1208" t="s">
        <v>4083</v>
      </c>
      <c r="J27" s="1208" t="s">
        <v>4084</v>
      </c>
    </row>
    <row r="28" spans="1:10">
      <c r="A28" s="1202">
        <v>9111</v>
      </c>
      <c r="B28" s="1203" t="s">
        <v>4085</v>
      </c>
      <c r="C28" s="1204" t="s">
        <v>1787</v>
      </c>
      <c r="D28" s="1205">
        <v>6284000</v>
      </c>
      <c r="E28" s="1206">
        <f>VLOOKUP(A28,F.P!$B$7:$G$45,6,FALSE)</f>
        <v>1.4517</v>
      </c>
      <c r="F28" s="59"/>
      <c r="G28" s="59"/>
      <c r="H28" s="1207">
        <v>5</v>
      </c>
      <c r="I28" s="1208" t="s">
        <v>4078</v>
      </c>
      <c r="J28" s="1208" t="s">
        <v>4084</v>
      </c>
    </row>
    <row r="29" spans="1:10">
      <c r="A29" s="1202">
        <v>9112</v>
      </c>
      <c r="B29" s="1203" t="s">
        <v>4086</v>
      </c>
      <c r="C29" s="1204" t="s">
        <v>1787</v>
      </c>
      <c r="D29" s="1205">
        <v>5604000</v>
      </c>
      <c r="E29" s="1206">
        <f>VLOOKUP(A29,F.P!$B$7:$G$45,6,FALSE)</f>
        <v>1.5829</v>
      </c>
      <c r="F29" s="59"/>
      <c r="G29" s="59"/>
      <c r="H29" s="1207">
        <v>6</v>
      </c>
      <c r="I29" s="1208" t="s">
        <v>4084</v>
      </c>
      <c r="J29" s="1208" t="s">
        <v>4087</v>
      </c>
    </row>
    <row r="30" spans="1:10">
      <c r="A30" s="1202">
        <v>9113</v>
      </c>
      <c r="B30" s="1203" t="s">
        <v>4088</v>
      </c>
      <c r="C30" s="1204" t="s">
        <v>1787</v>
      </c>
      <c r="D30" s="1205">
        <v>4237000</v>
      </c>
      <c r="E30" s="1206">
        <f>VLOOKUP(A30,F.P!$B$7:$G$45,6,FALSE)</f>
        <v>1.5829</v>
      </c>
      <c r="F30" s="59"/>
      <c r="G30" s="59"/>
      <c r="H30" s="1207">
        <v>7</v>
      </c>
      <c r="I30" s="1208" t="s">
        <v>4084</v>
      </c>
      <c r="J30" s="1208" t="s">
        <v>4089</v>
      </c>
    </row>
    <row r="31" spans="1:10">
      <c r="A31" s="1202">
        <v>9114</v>
      </c>
      <c r="B31" s="1203" t="s">
        <v>4090</v>
      </c>
      <c r="C31" s="1204" t="s">
        <v>1787</v>
      </c>
      <c r="D31" s="1205">
        <v>3998000</v>
      </c>
      <c r="E31" s="1206">
        <f>VLOOKUP(A31,F.P!$B$7:$G$45,6,FALSE)</f>
        <v>1.4538</v>
      </c>
      <c r="F31" s="59"/>
      <c r="G31" s="59"/>
      <c r="H31" s="1207">
        <v>8</v>
      </c>
      <c r="I31" s="1208" t="s">
        <v>4091</v>
      </c>
      <c r="J31" s="1208"/>
    </row>
    <row r="32" spans="1:10">
      <c r="A32" s="1202">
        <v>9455</v>
      </c>
      <c r="B32" s="1203" t="s">
        <v>4092</v>
      </c>
      <c r="C32" s="1204" t="s">
        <v>1787</v>
      </c>
      <c r="D32" s="1205">
        <v>1000000</v>
      </c>
      <c r="E32" s="1206">
        <f>VLOOKUP(A32,F.P!$B$7:$G$45,6,FALSE)</f>
        <v>1.6504000000000001</v>
      </c>
      <c r="F32" s="59"/>
      <c r="G32" s="59"/>
      <c r="H32" s="59"/>
    </row>
    <row r="33" spans="1:11" ht="23.25" customHeight="1">
      <c r="A33" s="1202">
        <v>9457</v>
      </c>
      <c r="B33" s="1203" t="s">
        <v>4093</v>
      </c>
      <c r="C33" s="1204" t="s">
        <v>1787</v>
      </c>
      <c r="D33" s="1205">
        <v>2683800</v>
      </c>
      <c r="E33" s="1206">
        <f>VLOOKUP(A33,F.P!$B$7:$G$45,6,FALSE)</f>
        <v>1.4591839048387099</v>
      </c>
      <c r="F33" s="59"/>
      <c r="G33" s="59"/>
      <c r="H33" s="59"/>
    </row>
    <row r="34" spans="1:11" ht="22.5">
      <c r="A34" s="1202">
        <v>9575</v>
      </c>
      <c r="B34" s="1203" t="s">
        <v>4094</v>
      </c>
      <c r="C34" s="1204" t="s">
        <v>1787</v>
      </c>
      <c r="D34" s="1205">
        <v>9460000</v>
      </c>
      <c r="E34" s="1206"/>
      <c r="H34" s="59"/>
    </row>
    <row r="35" spans="1:11">
      <c r="E35" s="62"/>
    </row>
    <row r="37" spans="1:11" ht="25.5" customHeight="1">
      <c r="C37" s="1209" t="s">
        <v>4095</v>
      </c>
      <c r="D37" s="1209"/>
      <c r="E37" s="1210" t="s">
        <v>100</v>
      </c>
      <c r="F37" s="63"/>
      <c r="I37" s="1211" t="s">
        <v>4096</v>
      </c>
      <c r="J37" s="1212">
        <v>1000000</v>
      </c>
    </row>
    <row r="38" spans="1:11">
      <c r="C38" s="1204" t="s">
        <v>4097</v>
      </c>
      <c r="D38" s="1204" t="s">
        <v>4098</v>
      </c>
      <c r="E38" s="1213"/>
      <c r="F38" s="63"/>
      <c r="I38" s="64"/>
    </row>
    <row r="39" spans="1:11">
      <c r="C39" s="1214">
        <v>0</v>
      </c>
      <c r="D39" s="1215">
        <v>1500</v>
      </c>
      <c r="E39" s="1216">
        <v>0.09</v>
      </c>
      <c r="F39" s="63"/>
      <c r="I39" s="1217">
        <f t="shared" ref="I39:J42" si="0">$J$37*C39</f>
        <v>0</v>
      </c>
      <c r="J39" s="1217">
        <f>$J$37*D39</f>
        <v>1500000000</v>
      </c>
      <c r="K39" s="65"/>
    </row>
    <row r="40" spans="1:11" ht="12.75">
      <c r="C40" s="1215">
        <v>1501</v>
      </c>
      <c r="D40" s="1215">
        <v>30000</v>
      </c>
      <c r="E40" s="1218">
        <v>7.0000000000000007E-2</v>
      </c>
      <c r="F40" s="63"/>
      <c r="I40" s="1217">
        <f t="shared" si="0"/>
        <v>1501000000</v>
      </c>
      <c r="J40" s="1217">
        <f t="shared" si="0"/>
        <v>30000000000</v>
      </c>
      <c r="K40" s="66"/>
    </row>
    <row r="41" spans="1:11">
      <c r="C41" s="1215">
        <v>30001</v>
      </c>
      <c r="D41" s="1215">
        <v>60000</v>
      </c>
      <c r="E41" s="1218">
        <v>0.06</v>
      </c>
      <c r="F41" s="63"/>
      <c r="I41" s="1217">
        <f t="shared" si="0"/>
        <v>30001000000</v>
      </c>
      <c r="J41" s="1217">
        <f t="shared" si="0"/>
        <v>60000000000</v>
      </c>
    </row>
    <row r="42" spans="1:11">
      <c r="C42" s="1215">
        <v>60001</v>
      </c>
      <c r="D42" s="1215">
        <v>200000</v>
      </c>
      <c r="E42" s="1218">
        <v>0.05</v>
      </c>
      <c r="F42" s="63"/>
      <c r="I42" s="1217">
        <f t="shared" si="0"/>
        <v>60001000000</v>
      </c>
      <c r="J42" s="1217">
        <f t="shared" si="0"/>
        <v>200000000000</v>
      </c>
    </row>
    <row r="43" spans="1:11">
      <c r="C43" s="1215">
        <v>200001</v>
      </c>
      <c r="D43" s="1214" t="s">
        <v>4099</v>
      </c>
      <c r="E43" s="1218">
        <v>4.4999999999999998E-2</v>
      </c>
      <c r="F43" s="63"/>
      <c r="I43" s="1217">
        <f>$J$37*C43</f>
        <v>200001000000</v>
      </c>
      <c r="J43" s="1217"/>
    </row>
    <row r="45" spans="1:11">
      <c r="I45" s="64"/>
      <c r="J45" s="67"/>
    </row>
    <row r="46" spans="1:11">
      <c r="C46" s="64"/>
      <c r="D46" s="64"/>
      <c r="E46" s="64"/>
      <c r="F46" s="64"/>
      <c r="G46" s="64"/>
    </row>
    <row r="47" spans="1:11" ht="33.75">
      <c r="B47" s="68"/>
      <c r="C47" s="1209" t="s">
        <v>4100</v>
      </c>
      <c r="D47" s="1209"/>
      <c r="E47" s="1210" t="s">
        <v>4101</v>
      </c>
      <c r="F47" s="1210"/>
      <c r="G47" s="1210"/>
    </row>
    <row r="48" spans="1:11">
      <c r="B48" s="68"/>
      <c r="C48" s="1209"/>
      <c r="D48" s="1209"/>
      <c r="E48" s="1209" t="s">
        <v>4102</v>
      </c>
      <c r="F48" s="1210" t="s">
        <v>4103</v>
      </c>
      <c r="G48" s="1209" t="s">
        <v>4104</v>
      </c>
      <c r="I48" s="1209" t="s">
        <v>4105</v>
      </c>
      <c r="J48" s="1209" t="s">
        <v>4106</v>
      </c>
    </row>
    <row r="49" spans="2:10">
      <c r="C49" s="1209" t="s">
        <v>4105</v>
      </c>
      <c r="D49" s="1209" t="s">
        <v>4106</v>
      </c>
      <c r="E49" s="1209"/>
      <c r="F49" s="1210" t="s">
        <v>4107</v>
      </c>
      <c r="G49" s="1209"/>
      <c r="I49" s="1209"/>
      <c r="J49" s="1209"/>
    </row>
    <row r="50" spans="2:10">
      <c r="C50" s="1209"/>
      <c r="D50" s="1209"/>
      <c r="E50" s="1209"/>
      <c r="F50" s="1210" t="s">
        <v>4108</v>
      </c>
      <c r="G50" s="1209"/>
    </row>
    <row r="51" spans="2:10" ht="9.9499999999999993" customHeight="1">
      <c r="C51" s="1204">
        <v>2</v>
      </c>
      <c r="D51" s="1219">
        <v>23057</v>
      </c>
      <c r="E51" s="1220">
        <v>4</v>
      </c>
      <c r="F51" s="1220">
        <v>6</v>
      </c>
      <c r="G51" s="1220">
        <v>4</v>
      </c>
      <c r="I51" s="1221">
        <f t="shared" ref="I51:J53" si="1">$J$37*C51</f>
        <v>2000000</v>
      </c>
      <c r="J51" s="1222">
        <f t="shared" si="1"/>
        <v>23057000000</v>
      </c>
    </row>
    <row r="52" spans="2:10" ht="11.25" customHeight="1">
      <c r="C52" s="1219">
        <v>23058</v>
      </c>
      <c r="D52" s="1219">
        <v>46115</v>
      </c>
      <c r="E52" s="1204">
        <v>3</v>
      </c>
      <c r="F52" s="1204">
        <v>5</v>
      </c>
      <c r="G52" s="1204">
        <v>3</v>
      </c>
      <c r="I52" s="1221">
        <f t="shared" si="1"/>
        <v>23058000000</v>
      </c>
      <c r="J52" s="1222">
        <f t="shared" si="1"/>
        <v>46115000000</v>
      </c>
    </row>
    <row r="53" spans="2:10">
      <c r="C53" s="1219">
        <v>46116</v>
      </c>
      <c r="D53" s="1219">
        <v>115287</v>
      </c>
      <c r="E53" s="1204">
        <v>3</v>
      </c>
      <c r="F53" s="1204">
        <v>4</v>
      </c>
      <c r="G53" s="1204">
        <v>3</v>
      </c>
      <c r="I53" s="1221">
        <f t="shared" si="1"/>
        <v>46116000000</v>
      </c>
      <c r="J53" s="1222">
        <f t="shared" si="1"/>
        <v>115287000000</v>
      </c>
    </row>
    <row r="54" spans="2:10">
      <c r="C54" s="1219">
        <v>115288</v>
      </c>
      <c r="D54" s="1204" t="s">
        <v>4109</v>
      </c>
      <c r="E54" s="1204">
        <v>2</v>
      </c>
      <c r="F54" s="1204">
        <v>4</v>
      </c>
      <c r="G54" s="1204">
        <v>3</v>
      </c>
      <c r="I54" s="1221">
        <f>$J$37*C54</f>
        <v>115288000000</v>
      </c>
      <c r="J54" s="1223"/>
    </row>
    <row r="55" spans="2:10">
      <c r="C55" s="64"/>
      <c r="D55" s="64"/>
      <c r="E55" s="64"/>
      <c r="F55" s="64"/>
      <c r="G55" s="64"/>
    </row>
    <row r="56" spans="2:10">
      <c r="C56" s="1224" t="s">
        <v>4110</v>
      </c>
      <c r="D56" s="1225"/>
      <c r="E56" s="1225"/>
      <c r="F56" s="1225"/>
      <c r="G56" s="881"/>
    </row>
    <row r="57" spans="2:10">
      <c r="C57" s="1226" t="s">
        <v>4111</v>
      </c>
      <c r="D57" s="1226" t="s">
        <v>4112</v>
      </c>
      <c r="E57" s="1227" t="s">
        <v>4113</v>
      </c>
      <c r="F57" s="883"/>
      <c r="G57" s="1228"/>
      <c r="I57" s="1209" t="s">
        <v>4105</v>
      </c>
      <c r="J57" s="1209" t="s">
        <v>4106</v>
      </c>
    </row>
    <row r="58" spans="2:10" ht="22.5">
      <c r="C58" s="882"/>
      <c r="D58" s="882"/>
      <c r="E58" s="1228" t="s">
        <v>4102</v>
      </c>
      <c r="F58" s="1229" t="s">
        <v>4114</v>
      </c>
      <c r="G58" s="1228" t="s">
        <v>4104</v>
      </c>
      <c r="I58" s="1209"/>
      <c r="J58" s="1209"/>
    </row>
    <row r="59" spans="2:10">
      <c r="C59" s="1230">
        <v>0</v>
      </c>
      <c r="D59" s="1230">
        <v>2305</v>
      </c>
      <c r="E59" s="1230">
        <v>4</v>
      </c>
      <c r="F59" s="1230">
        <v>6</v>
      </c>
      <c r="G59" s="1230">
        <v>4</v>
      </c>
      <c r="I59" s="1221">
        <f t="shared" ref="I59:J61" si="2">$J$37*C59</f>
        <v>0</v>
      </c>
      <c r="J59" s="1221">
        <f t="shared" si="2"/>
        <v>2305000000</v>
      </c>
    </row>
    <row r="60" spans="2:10">
      <c r="C60" s="1230">
        <v>2306</v>
      </c>
      <c r="D60" s="1230">
        <v>4611</v>
      </c>
      <c r="E60" s="1230">
        <v>3</v>
      </c>
      <c r="F60" s="1230">
        <v>5</v>
      </c>
      <c r="G60" s="1230">
        <v>3</v>
      </c>
      <c r="I60" s="1221">
        <f t="shared" si="2"/>
        <v>2306000000</v>
      </c>
      <c r="J60" s="1221">
        <f t="shared" si="2"/>
        <v>4611000000</v>
      </c>
    </row>
    <row r="61" spans="2:10">
      <c r="C61" s="1230">
        <v>4612</v>
      </c>
      <c r="D61" s="1230">
        <v>11528</v>
      </c>
      <c r="E61" s="1230">
        <v>3</v>
      </c>
      <c r="F61" s="1230">
        <v>4</v>
      </c>
      <c r="G61" s="1230">
        <v>3</v>
      </c>
      <c r="I61" s="1221">
        <f t="shared" si="2"/>
        <v>4612000000</v>
      </c>
      <c r="J61" s="1221">
        <f t="shared" si="2"/>
        <v>11528000000</v>
      </c>
    </row>
    <row r="62" spans="2:10" ht="11.25" customHeight="1">
      <c r="C62" s="1230">
        <v>11529</v>
      </c>
      <c r="D62" s="1230" t="s">
        <v>4115</v>
      </c>
      <c r="E62" s="1230">
        <v>2</v>
      </c>
      <c r="F62" s="1230">
        <v>4</v>
      </c>
      <c r="G62" s="1230">
        <v>3</v>
      </c>
      <c r="I62" s="1221">
        <f>$J$37*C62</f>
        <v>11529000000</v>
      </c>
      <c r="J62" s="1231"/>
    </row>
    <row r="64" spans="2:10">
      <c r="B64" s="68"/>
      <c r="C64" s="68"/>
      <c r="D64" s="68"/>
      <c r="E64" s="68"/>
      <c r="F64" s="68"/>
    </row>
    <row r="65" spans="2:10">
      <c r="C65" s="1232" t="s">
        <v>4116</v>
      </c>
      <c r="D65" s="1232"/>
      <c r="E65" s="1232"/>
      <c r="F65" s="1232"/>
    </row>
    <row r="66" spans="2:10">
      <c r="C66" s="1233" t="s">
        <v>4117</v>
      </c>
      <c r="D66" s="1233"/>
      <c r="E66" s="1233"/>
      <c r="F66" s="1233"/>
    </row>
    <row r="67" spans="2:10">
      <c r="C67" s="1233"/>
      <c r="D67" s="1233"/>
      <c r="E67" s="1233"/>
      <c r="F67" s="1233"/>
    </row>
    <row r="68" spans="2:10" ht="22.5" customHeight="1">
      <c r="C68" s="1234" t="s">
        <v>4118</v>
      </c>
      <c r="D68" s="1234" t="s">
        <v>4119</v>
      </c>
      <c r="E68" s="1234" t="s">
        <v>4120</v>
      </c>
      <c r="F68" s="1201" t="s">
        <v>4121</v>
      </c>
      <c r="G68" s="69"/>
      <c r="H68" s="69"/>
      <c r="I68" s="1210" t="s">
        <v>4105</v>
      </c>
      <c r="J68" s="1210" t="s">
        <v>4106</v>
      </c>
    </row>
    <row r="69" spans="2:10">
      <c r="C69" s="1235">
        <v>1</v>
      </c>
      <c r="D69" s="1236" t="s">
        <v>4122</v>
      </c>
      <c r="E69" s="1236">
        <v>200</v>
      </c>
      <c r="F69" s="1237">
        <v>137891000</v>
      </c>
      <c r="G69" s="69"/>
      <c r="H69" s="69"/>
      <c r="I69" s="1238"/>
      <c r="J69" s="1239">
        <f>1500*J37</f>
        <v>1500000000</v>
      </c>
    </row>
    <row r="70" spans="2:10">
      <c r="C70" s="1235">
        <v>2</v>
      </c>
      <c r="D70" s="1235" t="s">
        <v>4123</v>
      </c>
      <c r="E70" s="1235">
        <v>300</v>
      </c>
      <c r="F70" s="1240">
        <v>206836500</v>
      </c>
      <c r="G70" s="69"/>
      <c r="H70" s="69"/>
      <c r="I70" s="1239">
        <f>1500*J37</f>
        <v>1500000000</v>
      </c>
      <c r="J70" s="1239">
        <f>2500*J37</f>
        <v>2500000000</v>
      </c>
    </row>
    <row r="71" spans="2:10">
      <c r="B71" s="453"/>
      <c r="C71" s="1235">
        <v>3</v>
      </c>
      <c r="D71" s="1235" t="s">
        <v>4124</v>
      </c>
      <c r="E71" s="1235">
        <v>400</v>
      </c>
      <c r="F71" s="1240">
        <v>275782000</v>
      </c>
      <c r="G71" s="69"/>
      <c r="H71" s="69"/>
      <c r="I71" s="1239">
        <f>2500*J37</f>
        <v>2500000000</v>
      </c>
      <c r="J71" s="1239">
        <f>5000*J37</f>
        <v>5000000000</v>
      </c>
    </row>
    <row r="72" spans="2:10">
      <c r="B72" s="454"/>
      <c r="C72" s="1235">
        <v>4</v>
      </c>
      <c r="D72" s="1235" t="s">
        <v>4125</v>
      </c>
      <c r="E72" s="1235">
        <v>500</v>
      </c>
      <c r="F72" s="1240">
        <v>344727500</v>
      </c>
      <c r="G72" s="69"/>
      <c r="H72" s="69"/>
      <c r="I72" s="1239">
        <f>5000*J37</f>
        <v>5000000000</v>
      </c>
      <c r="J72" s="1239">
        <f>10000*J37</f>
        <v>10000000000</v>
      </c>
    </row>
    <row r="73" spans="2:10">
      <c r="C73" s="1235">
        <v>5</v>
      </c>
      <c r="D73" s="1235" t="s">
        <v>4126</v>
      </c>
      <c r="E73" s="1241">
        <v>0.05</v>
      </c>
      <c r="F73" s="1235" t="s">
        <v>4127</v>
      </c>
      <c r="G73" s="69" t="s">
        <v>4128</v>
      </c>
      <c r="I73" s="1239">
        <f>10000*J37</f>
        <v>10000000000</v>
      </c>
      <c r="J73" s="1242"/>
    </row>
    <row r="74" spans="2:10">
      <c r="C74" s="1235"/>
      <c r="D74" s="1235"/>
      <c r="E74" s="1235">
        <v>75000</v>
      </c>
      <c r="F74" s="1240">
        <v>51709125000</v>
      </c>
      <c r="G74" s="69" t="s">
        <v>4129</v>
      </c>
    </row>
    <row r="76" spans="2:10" ht="12.75">
      <c r="H76" s="1243" t="s">
        <v>4130</v>
      </c>
      <c r="I76" s="1244">
        <f>J37</f>
        <v>1000000</v>
      </c>
    </row>
    <row r="77" spans="2:10" ht="12.75">
      <c r="C77" s="1245" t="s">
        <v>4131</v>
      </c>
      <c r="D77" s="1245"/>
      <c r="E77" s="1246">
        <v>1</v>
      </c>
      <c r="F77" s="1246">
        <v>2</v>
      </c>
      <c r="G77" s="1246">
        <v>3</v>
      </c>
      <c r="H77" s="1246">
        <v>4</v>
      </c>
      <c r="I77" s="1246">
        <v>5</v>
      </c>
    </row>
    <row r="78" spans="2:10" ht="12.75">
      <c r="C78" s="1245" t="s">
        <v>4132</v>
      </c>
      <c r="D78" s="1245"/>
      <c r="E78" s="1247">
        <v>1500</v>
      </c>
      <c r="F78" s="1247">
        <v>3000</v>
      </c>
      <c r="G78" s="1247">
        <v>6000</v>
      </c>
      <c r="H78" s="1247">
        <v>10000</v>
      </c>
      <c r="I78" s="1248" t="s">
        <v>4133</v>
      </c>
    </row>
    <row r="79" spans="2:10" ht="12.75">
      <c r="C79" s="1245"/>
      <c r="D79" s="1245"/>
      <c r="E79" s="1249">
        <f>+E78*$I$76</f>
        <v>1500000000</v>
      </c>
      <c r="F79" s="1249">
        <f>+F78*$I$76</f>
        <v>3000000000</v>
      </c>
      <c r="G79" s="1249">
        <f>+G78*$I$76</f>
        <v>6000000000</v>
      </c>
      <c r="H79" s="1249">
        <f>+H78*$I$76</f>
        <v>10000000000</v>
      </c>
      <c r="I79" s="1250"/>
    </row>
    <row r="80" spans="2:10" ht="12.75">
      <c r="C80" s="1250" t="s">
        <v>4134</v>
      </c>
      <c r="D80" s="1249">
        <f>+I76*2</f>
        <v>2000000</v>
      </c>
      <c r="E80" s="1251">
        <v>2.5499999999999998</v>
      </c>
      <c r="F80" s="1252">
        <v>2.5</v>
      </c>
      <c r="G80" s="1253">
        <v>2.4500000000000002</v>
      </c>
      <c r="H80" s="1252">
        <v>2.4</v>
      </c>
      <c r="I80" s="1253">
        <v>2.35</v>
      </c>
    </row>
    <row r="81" spans="3:9" ht="12.75">
      <c r="C81" s="1250" t="s">
        <v>4135</v>
      </c>
      <c r="D81" s="1249">
        <f>+I76*10</f>
        <v>10000000</v>
      </c>
      <c r="E81" s="1251">
        <v>2.5299999999999998</v>
      </c>
      <c r="F81" s="1253">
        <v>2.4700000000000002</v>
      </c>
      <c r="G81" s="1253">
        <v>2.42</v>
      </c>
      <c r="H81" s="1253">
        <v>2.37</v>
      </c>
      <c r="I81" s="1253">
        <v>2.3199999999999998</v>
      </c>
    </row>
    <row r="82" spans="3:9" ht="12.75">
      <c r="C82" s="1250" t="s">
        <v>4136</v>
      </c>
      <c r="D82" s="1249">
        <f>+D81+1</f>
        <v>10000001</v>
      </c>
      <c r="E82" s="1251">
        <v>2.38</v>
      </c>
      <c r="F82" s="1252">
        <v>2.33</v>
      </c>
      <c r="G82" s="1253">
        <v>2.2799999999999998</v>
      </c>
      <c r="H82" s="1253">
        <v>2.23</v>
      </c>
      <c r="I82" s="1253">
        <v>2.1800000000000002</v>
      </c>
    </row>
    <row r="83" spans="3:9" ht="12.75">
      <c r="C83" s="1250" t="s">
        <v>4137</v>
      </c>
      <c r="D83" s="1250"/>
      <c r="E83" s="1254">
        <v>2.5499999999999998</v>
      </c>
      <c r="F83" s="1255">
        <v>2.5</v>
      </c>
      <c r="G83" s="1255">
        <v>2.44</v>
      </c>
      <c r="H83" s="1255">
        <v>2.39</v>
      </c>
      <c r="I83" s="1255">
        <v>2.34</v>
      </c>
    </row>
    <row r="86" spans="3:9">
      <c r="C86" s="1233" t="s">
        <v>4138</v>
      </c>
      <c r="D86" s="1233"/>
      <c r="E86" s="1233"/>
      <c r="F86" s="1233"/>
    </row>
    <row r="87" spans="3:9">
      <c r="C87" s="1234" t="s">
        <v>4139</v>
      </c>
      <c r="D87" s="1234" t="s">
        <v>4140</v>
      </c>
      <c r="E87" s="1234" t="s">
        <v>4106</v>
      </c>
      <c r="F87" s="1201" t="s">
        <v>4141</v>
      </c>
    </row>
    <row r="88" spans="3:9">
      <c r="C88" s="1256">
        <v>0.1</v>
      </c>
      <c r="D88" s="1257">
        <v>1</v>
      </c>
      <c r="E88" s="1257">
        <v>15000</v>
      </c>
      <c r="F88" s="1258">
        <f>ROUND(E88*$I$76,0)</f>
        <v>15000000000</v>
      </c>
    </row>
    <row r="89" spans="3:9">
      <c r="C89" s="1256">
        <v>0.2</v>
      </c>
      <c r="D89" s="1257">
        <v>15001</v>
      </c>
      <c r="E89" s="1235" t="s">
        <v>4142</v>
      </c>
      <c r="F89" s="1258">
        <f>ROUND(D89*$I$76,0)</f>
        <v>15001000000</v>
      </c>
    </row>
  </sheetData>
  <mergeCells count="19">
    <mergeCell ref="C37:D37"/>
    <mergeCell ref="C47:D48"/>
    <mergeCell ref="E48:E50"/>
    <mergeCell ref="G48:G50"/>
    <mergeCell ref="I48:I49"/>
    <mergeCell ref="C86:F86"/>
    <mergeCell ref="I57:I58"/>
    <mergeCell ref="J57:J58"/>
    <mergeCell ref="J48:J49"/>
    <mergeCell ref="C49:C50"/>
    <mergeCell ref="D49:D50"/>
    <mergeCell ref="C77:D77"/>
    <mergeCell ref="C78:D79"/>
    <mergeCell ref="C56:G56"/>
    <mergeCell ref="C57:C58"/>
    <mergeCell ref="D57:D58"/>
    <mergeCell ref="E57:F57"/>
    <mergeCell ref="C65:F65"/>
    <mergeCell ref="C66:F67"/>
  </mergeCells>
  <phoneticPr fontId="14"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7"/>
  <dimension ref="A1:IB50"/>
  <sheetViews>
    <sheetView tabSelected="1" topLeftCell="C13" zoomScale="96" zoomScaleNormal="96" workbookViewId="0">
      <selection activeCell="E7" sqref="E7"/>
    </sheetView>
  </sheetViews>
  <sheetFormatPr defaultColWidth="11.42578125" defaultRowHeight="12.75"/>
  <cols>
    <col min="1" max="1" width="25.85546875" style="38" bestFit="1" customWidth="1"/>
    <col min="2" max="2" width="15.140625" style="38" bestFit="1" customWidth="1"/>
    <col min="3" max="3" width="28.5703125" style="52" customWidth="1"/>
    <col min="4" max="4" width="18.28515625" style="52" customWidth="1"/>
    <col min="5" max="5" width="17.28515625" style="37" bestFit="1" customWidth="1"/>
    <col min="6" max="6" width="10" style="37" customWidth="1"/>
    <col min="7" max="9" width="21.85546875" style="37" customWidth="1"/>
    <col min="10" max="10" width="12.42578125" style="37" bestFit="1" customWidth="1"/>
    <col min="11" max="11" width="16.140625" style="37" bestFit="1" customWidth="1"/>
    <col min="12" max="12" width="12.85546875" style="37" bestFit="1" customWidth="1"/>
    <col min="13" max="236" width="11.42578125" style="37"/>
    <col min="237" max="256" width="11.42578125" style="56"/>
    <col min="257" max="257" width="25.85546875" style="56" bestFit="1" customWidth="1"/>
    <col min="258" max="258" width="15.140625" style="56" bestFit="1" customWidth="1"/>
    <col min="259" max="259" width="28.5703125" style="56" customWidth="1"/>
    <col min="260" max="260" width="18.28515625" style="56" customWidth="1"/>
    <col min="261" max="261" width="17.28515625" style="56" bestFit="1" customWidth="1"/>
    <col min="262" max="262" width="11.7109375" style="56" customWidth="1"/>
    <col min="263" max="265" width="21.85546875" style="56" customWidth="1"/>
    <col min="266" max="266" width="11.42578125" style="56"/>
    <col min="267" max="267" width="16.140625" style="56" bestFit="1" customWidth="1"/>
    <col min="268" max="268" width="12.85546875" style="56" bestFit="1" customWidth="1"/>
    <col min="269" max="512" width="11.42578125" style="56"/>
    <col min="513" max="513" width="25.85546875" style="56" bestFit="1" customWidth="1"/>
    <col min="514" max="514" width="15.140625" style="56" bestFit="1" customWidth="1"/>
    <col min="515" max="515" width="28.5703125" style="56" customWidth="1"/>
    <col min="516" max="516" width="18.28515625" style="56" customWidth="1"/>
    <col min="517" max="517" width="17.28515625" style="56" bestFit="1" customWidth="1"/>
    <col min="518" max="518" width="11.7109375" style="56" customWidth="1"/>
    <col min="519" max="521" width="21.85546875" style="56" customWidth="1"/>
    <col min="522" max="522" width="11.42578125" style="56"/>
    <col min="523" max="523" width="16.140625" style="56" bestFit="1" customWidth="1"/>
    <col min="524" max="524" width="12.85546875" style="56" bestFit="1" customWidth="1"/>
    <col min="525" max="768" width="11.42578125" style="56"/>
    <col min="769" max="769" width="25.85546875" style="56" bestFit="1" customWidth="1"/>
    <col min="770" max="770" width="15.140625" style="56" bestFit="1" customWidth="1"/>
    <col min="771" max="771" width="28.5703125" style="56" customWidth="1"/>
    <col min="772" max="772" width="18.28515625" style="56" customWidth="1"/>
    <col min="773" max="773" width="17.28515625" style="56" bestFit="1" customWidth="1"/>
    <col min="774" max="774" width="11.7109375" style="56" customWidth="1"/>
    <col min="775" max="777" width="21.85546875" style="56" customWidth="1"/>
    <col min="778" max="778" width="11.42578125" style="56"/>
    <col min="779" max="779" width="16.140625" style="56" bestFit="1" customWidth="1"/>
    <col min="780" max="780" width="12.85546875" style="56" bestFit="1" customWidth="1"/>
    <col min="781" max="1024" width="11.42578125" style="56"/>
    <col min="1025" max="1025" width="25.85546875" style="56" bestFit="1" customWidth="1"/>
    <col min="1026" max="1026" width="15.140625" style="56" bestFit="1" customWidth="1"/>
    <col min="1027" max="1027" width="28.5703125" style="56" customWidth="1"/>
    <col min="1028" max="1028" width="18.28515625" style="56" customWidth="1"/>
    <col min="1029" max="1029" width="17.28515625" style="56" bestFit="1" customWidth="1"/>
    <col min="1030" max="1030" width="11.7109375" style="56" customWidth="1"/>
    <col min="1031" max="1033" width="21.85546875" style="56" customWidth="1"/>
    <col min="1034" max="1034" width="11.42578125" style="56"/>
    <col min="1035" max="1035" width="16.140625" style="56" bestFit="1" customWidth="1"/>
    <col min="1036" max="1036" width="12.85546875" style="56" bestFit="1" customWidth="1"/>
    <col min="1037" max="1280" width="11.42578125" style="56"/>
    <col min="1281" max="1281" width="25.85546875" style="56" bestFit="1" customWidth="1"/>
    <col min="1282" max="1282" width="15.140625" style="56" bestFit="1" customWidth="1"/>
    <col min="1283" max="1283" width="28.5703125" style="56" customWidth="1"/>
    <col min="1284" max="1284" width="18.28515625" style="56" customWidth="1"/>
    <col min="1285" max="1285" width="17.28515625" style="56" bestFit="1" customWidth="1"/>
    <col min="1286" max="1286" width="11.7109375" style="56" customWidth="1"/>
    <col min="1287" max="1289" width="21.85546875" style="56" customWidth="1"/>
    <col min="1290" max="1290" width="11.42578125" style="56"/>
    <col min="1291" max="1291" width="16.140625" style="56" bestFit="1" customWidth="1"/>
    <col min="1292" max="1292" width="12.85546875" style="56" bestFit="1" customWidth="1"/>
    <col min="1293" max="1536" width="11.42578125" style="56"/>
    <col min="1537" max="1537" width="25.85546875" style="56" bestFit="1" customWidth="1"/>
    <col min="1538" max="1538" width="15.140625" style="56" bestFit="1" customWidth="1"/>
    <col min="1539" max="1539" width="28.5703125" style="56" customWidth="1"/>
    <col min="1540" max="1540" width="18.28515625" style="56" customWidth="1"/>
    <col min="1541" max="1541" width="17.28515625" style="56" bestFit="1" customWidth="1"/>
    <col min="1542" max="1542" width="11.7109375" style="56" customWidth="1"/>
    <col min="1543" max="1545" width="21.85546875" style="56" customWidth="1"/>
    <col min="1546" max="1546" width="11.42578125" style="56"/>
    <col min="1547" max="1547" width="16.140625" style="56" bestFit="1" customWidth="1"/>
    <col min="1548" max="1548" width="12.85546875" style="56" bestFit="1" customWidth="1"/>
    <col min="1549" max="1792" width="11.42578125" style="56"/>
    <col min="1793" max="1793" width="25.85546875" style="56" bestFit="1" customWidth="1"/>
    <col min="1794" max="1794" width="15.140625" style="56" bestFit="1" customWidth="1"/>
    <col min="1795" max="1795" width="28.5703125" style="56" customWidth="1"/>
    <col min="1796" max="1796" width="18.28515625" style="56" customWidth="1"/>
    <col min="1797" max="1797" width="17.28515625" style="56" bestFit="1" customWidth="1"/>
    <col min="1798" max="1798" width="11.7109375" style="56" customWidth="1"/>
    <col min="1799" max="1801" width="21.85546875" style="56" customWidth="1"/>
    <col min="1802" max="1802" width="11.42578125" style="56"/>
    <col min="1803" max="1803" width="16.140625" style="56" bestFit="1" customWidth="1"/>
    <col min="1804" max="1804" width="12.85546875" style="56" bestFit="1" customWidth="1"/>
    <col min="1805" max="2048" width="11.42578125" style="56"/>
    <col min="2049" max="2049" width="25.85546875" style="56" bestFit="1" customWidth="1"/>
    <col min="2050" max="2050" width="15.140625" style="56" bestFit="1" customWidth="1"/>
    <col min="2051" max="2051" width="28.5703125" style="56" customWidth="1"/>
    <col min="2052" max="2052" width="18.28515625" style="56" customWidth="1"/>
    <col min="2053" max="2053" width="17.28515625" style="56" bestFit="1" customWidth="1"/>
    <col min="2054" max="2054" width="11.7109375" style="56" customWidth="1"/>
    <col min="2055" max="2057" width="21.85546875" style="56" customWidth="1"/>
    <col min="2058" max="2058" width="11.42578125" style="56"/>
    <col min="2059" max="2059" width="16.140625" style="56" bestFit="1" customWidth="1"/>
    <col min="2060" max="2060" width="12.85546875" style="56" bestFit="1" customWidth="1"/>
    <col min="2061" max="2304" width="11.42578125" style="56"/>
    <col min="2305" max="2305" width="25.85546875" style="56" bestFit="1" customWidth="1"/>
    <col min="2306" max="2306" width="15.140625" style="56" bestFit="1" customWidth="1"/>
    <col min="2307" max="2307" width="28.5703125" style="56" customWidth="1"/>
    <col min="2308" max="2308" width="18.28515625" style="56" customWidth="1"/>
    <col min="2309" max="2309" width="17.28515625" style="56" bestFit="1" customWidth="1"/>
    <col min="2310" max="2310" width="11.7109375" style="56" customWidth="1"/>
    <col min="2311" max="2313" width="21.85546875" style="56" customWidth="1"/>
    <col min="2314" max="2314" width="11.42578125" style="56"/>
    <col min="2315" max="2315" width="16.140625" style="56" bestFit="1" customWidth="1"/>
    <col min="2316" max="2316" width="12.85546875" style="56" bestFit="1" customWidth="1"/>
    <col min="2317" max="2560" width="11.42578125" style="56"/>
    <col min="2561" max="2561" width="25.85546875" style="56" bestFit="1" customWidth="1"/>
    <col min="2562" max="2562" width="15.140625" style="56" bestFit="1" customWidth="1"/>
    <col min="2563" max="2563" width="28.5703125" style="56" customWidth="1"/>
    <col min="2564" max="2564" width="18.28515625" style="56" customWidth="1"/>
    <col min="2565" max="2565" width="17.28515625" style="56" bestFit="1" customWidth="1"/>
    <col min="2566" max="2566" width="11.7109375" style="56" customWidth="1"/>
    <col min="2567" max="2569" width="21.85546875" style="56" customWidth="1"/>
    <col min="2570" max="2570" width="11.42578125" style="56"/>
    <col min="2571" max="2571" width="16.140625" style="56" bestFit="1" customWidth="1"/>
    <col min="2572" max="2572" width="12.85546875" style="56" bestFit="1" customWidth="1"/>
    <col min="2573" max="2816" width="11.42578125" style="56"/>
    <col min="2817" max="2817" width="25.85546875" style="56" bestFit="1" customWidth="1"/>
    <col min="2818" max="2818" width="15.140625" style="56" bestFit="1" customWidth="1"/>
    <col min="2819" max="2819" width="28.5703125" style="56" customWidth="1"/>
    <col min="2820" max="2820" width="18.28515625" style="56" customWidth="1"/>
    <col min="2821" max="2821" width="17.28515625" style="56" bestFit="1" customWidth="1"/>
    <col min="2822" max="2822" width="11.7109375" style="56" customWidth="1"/>
    <col min="2823" max="2825" width="21.85546875" style="56" customWidth="1"/>
    <col min="2826" max="2826" width="11.42578125" style="56"/>
    <col min="2827" max="2827" width="16.140625" style="56" bestFit="1" customWidth="1"/>
    <col min="2828" max="2828" width="12.85546875" style="56" bestFit="1" customWidth="1"/>
    <col min="2829" max="3072" width="11.42578125" style="56"/>
    <col min="3073" max="3073" width="25.85546875" style="56" bestFit="1" customWidth="1"/>
    <col min="3074" max="3074" width="15.140625" style="56" bestFit="1" customWidth="1"/>
    <col min="3075" max="3075" width="28.5703125" style="56" customWidth="1"/>
    <col min="3076" max="3076" width="18.28515625" style="56" customWidth="1"/>
    <col min="3077" max="3077" width="17.28515625" style="56" bestFit="1" customWidth="1"/>
    <col min="3078" max="3078" width="11.7109375" style="56" customWidth="1"/>
    <col min="3079" max="3081" width="21.85546875" style="56" customWidth="1"/>
    <col min="3082" max="3082" width="11.42578125" style="56"/>
    <col min="3083" max="3083" width="16.140625" style="56" bestFit="1" customWidth="1"/>
    <col min="3084" max="3084" width="12.85546875" style="56" bestFit="1" customWidth="1"/>
    <col min="3085" max="3328" width="11.42578125" style="56"/>
    <col min="3329" max="3329" width="25.85546875" style="56" bestFit="1" customWidth="1"/>
    <col min="3330" max="3330" width="15.140625" style="56" bestFit="1" customWidth="1"/>
    <col min="3331" max="3331" width="28.5703125" style="56" customWidth="1"/>
    <col min="3332" max="3332" width="18.28515625" style="56" customWidth="1"/>
    <col min="3333" max="3333" width="17.28515625" style="56" bestFit="1" customWidth="1"/>
    <col min="3334" max="3334" width="11.7109375" style="56" customWidth="1"/>
    <col min="3335" max="3337" width="21.85546875" style="56" customWidth="1"/>
    <col min="3338" max="3338" width="11.42578125" style="56"/>
    <col min="3339" max="3339" width="16.140625" style="56" bestFit="1" customWidth="1"/>
    <col min="3340" max="3340" width="12.85546875" style="56" bestFit="1" customWidth="1"/>
    <col min="3341" max="3584" width="11.42578125" style="56"/>
    <col min="3585" max="3585" width="25.85546875" style="56" bestFit="1" customWidth="1"/>
    <col min="3586" max="3586" width="15.140625" style="56" bestFit="1" customWidth="1"/>
    <col min="3587" max="3587" width="28.5703125" style="56" customWidth="1"/>
    <col min="3588" max="3588" width="18.28515625" style="56" customWidth="1"/>
    <col min="3589" max="3589" width="17.28515625" style="56" bestFit="1" customWidth="1"/>
    <col min="3590" max="3590" width="11.7109375" style="56" customWidth="1"/>
    <col min="3591" max="3593" width="21.85546875" style="56" customWidth="1"/>
    <col min="3594" max="3594" width="11.42578125" style="56"/>
    <col min="3595" max="3595" width="16.140625" style="56" bestFit="1" customWidth="1"/>
    <col min="3596" max="3596" width="12.85546875" style="56" bestFit="1" customWidth="1"/>
    <col min="3597" max="3840" width="11.42578125" style="56"/>
    <col min="3841" max="3841" width="25.85546875" style="56" bestFit="1" customWidth="1"/>
    <col min="3842" max="3842" width="15.140625" style="56" bestFit="1" customWidth="1"/>
    <col min="3843" max="3843" width="28.5703125" style="56" customWidth="1"/>
    <col min="3844" max="3844" width="18.28515625" style="56" customWidth="1"/>
    <col min="3845" max="3845" width="17.28515625" style="56" bestFit="1" customWidth="1"/>
    <col min="3846" max="3846" width="11.7109375" style="56" customWidth="1"/>
    <col min="3847" max="3849" width="21.85546875" style="56" customWidth="1"/>
    <col min="3850" max="3850" width="11.42578125" style="56"/>
    <col min="3851" max="3851" width="16.140625" style="56" bestFit="1" customWidth="1"/>
    <col min="3852" max="3852" width="12.85546875" style="56" bestFit="1" customWidth="1"/>
    <col min="3853" max="4096" width="11.42578125" style="56"/>
    <col min="4097" max="4097" width="25.85546875" style="56" bestFit="1" customWidth="1"/>
    <col min="4098" max="4098" width="15.140625" style="56" bestFit="1" customWidth="1"/>
    <col min="4099" max="4099" width="28.5703125" style="56" customWidth="1"/>
    <col min="4100" max="4100" width="18.28515625" style="56" customWidth="1"/>
    <col min="4101" max="4101" width="17.28515625" style="56" bestFit="1" customWidth="1"/>
    <col min="4102" max="4102" width="11.7109375" style="56" customWidth="1"/>
    <col min="4103" max="4105" width="21.85546875" style="56" customWidth="1"/>
    <col min="4106" max="4106" width="11.42578125" style="56"/>
    <col min="4107" max="4107" width="16.140625" style="56" bestFit="1" customWidth="1"/>
    <col min="4108" max="4108" width="12.85546875" style="56" bestFit="1" customWidth="1"/>
    <col min="4109" max="4352" width="11.42578125" style="56"/>
    <col min="4353" max="4353" width="25.85546875" style="56" bestFit="1" customWidth="1"/>
    <col min="4354" max="4354" width="15.140625" style="56" bestFit="1" customWidth="1"/>
    <col min="4355" max="4355" width="28.5703125" style="56" customWidth="1"/>
    <col min="4356" max="4356" width="18.28515625" style="56" customWidth="1"/>
    <col min="4357" max="4357" width="17.28515625" style="56" bestFit="1" customWidth="1"/>
    <col min="4358" max="4358" width="11.7109375" style="56" customWidth="1"/>
    <col min="4359" max="4361" width="21.85546875" style="56" customWidth="1"/>
    <col min="4362" max="4362" width="11.42578125" style="56"/>
    <col min="4363" max="4363" width="16.140625" style="56" bestFit="1" customWidth="1"/>
    <col min="4364" max="4364" width="12.85546875" style="56" bestFit="1" customWidth="1"/>
    <col min="4365" max="4608" width="11.42578125" style="56"/>
    <col min="4609" max="4609" width="25.85546875" style="56" bestFit="1" customWidth="1"/>
    <col min="4610" max="4610" width="15.140625" style="56" bestFit="1" customWidth="1"/>
    <col min="4611" max="4611" width="28.5703125" style="56" customWidth="1"/>
    <col min="4612" max="4612" width="18.28515625" style="56" customWidth="1"/>
    <col min="4613" max="4613" width="17.28515625" style="56" bestFit="1" customWidth="1"/>
    <col min="4614" max="4614" width="11.7109375" style="56" customWidth="1"/>
    <col min="4615" max="4617" width="21.85546875" style="56" customWidth="1"/>
    <col min="4618" max="4618" width="11.42578125" style="56"/>
    <col min="4619" max="4619" width="16.140625" style="56" bestFit="1" customWidth="1"/>
    <col min="4620" max="4620" width="12.85546875" style="56" bestFit="1" customWidth="1"/>
    <col min="4621" max="4864" width="11.42578125" style="56"/>
    <col min="4865" max="4865" width="25.85546875" style="56" bestFit="1" customWidth="1"/>
    <col min="4866" max="4866" width="15.140625" style="56" bestFit="1" customWidth="1"/>
    <col min="4867" max="4867" width="28.5703125" style="56" customWidth="1"/>
    <col min="4868" max="4868" width="18.28515625" style="56" customWidth="1"/>
    <col min="4869" max="4869" width="17.28515625" style="56" bestFit="1" customWidth="1"/>
    <col min="4870" max="4870" width="11.7109375" style="56" customWidth="1"/>
    <col min="4871" max="4873" width="21.85546875" style="56" customWidth="1"/>
    <col min="4874" max="4874" width="11.42578125" style="56"/>
    <col min="4875" max="4875" width="16.140625" style="56" bestFit="1" customWidth="1"/>
    <col min="4876" max="4876" width="12.85546875" style="56" bestFit="1" customWidth="1"/>
    <col min="4877" max="5120" width="11.42578125" style="56"/>
    <col min="5121" max="5121" width="25.85546875" style="56" bestFit="1" customWidth="1"/>
    <col min="5122" max="5122" width="15.140625" style="56" bestFit="1" customWidth="1"/>
    <col min="5123" max="5123" width="28.5703125" style="56" customWidth="1"/>
    <col min="5124" max="5124" width="18.28515625" style="56" customWidth="1"/>
    <col min="5125" max="5125" width="17.28515625" style="56" bestFit="1" customWidth="1"/>
    <col min="5126" max="5126" width="11.7109375" style="56" customWidth="1"/>
    <col min="5127" max="5129" width="21.85546875" style="56" customWidth="1"/>
    <col min="5130" max="5130" width="11.42578125" style="56"/>
    <col min="5131" max="5131" width="16.140625" style="56" bestFit="1" customWidth="1"/>
    <col min="5132" max="5132" width="12.85546875" style="56" bestFit="1" customWidth="1"/>
    <col min="5133" max="5376" width="11.42578125" style="56"/>
    <col min="5377" max="5377" width="25.85546875" style="56" bestFit="1" customWidth="1"/>
    <col min="5378" max="5378" width="15.140625" style="56" bestFit="1" customWidth="1"/>
    <col min="5379" max="5379" width="28.5703125" style="56" customWidth="1"/>
    <col min="5380" max="5380" width="18.28515625" style="56" customWidth="1"/>
    <col min="5381" max="5381" width="17.28515625" style="56" bestFit="1" customWidth="1"/>
    <col min="5382" max="5382" width="11.7109375" style="56" customWidth="1"/>
    <col min="5383" max="5385" width="21.85546875" style="56" customWidth="1"/>
    <col min="5386" max="5386" width="11.42578125" style="56"/>
    <col min="5387" max="5387" width="16.140625" style="56" bestFit="1" customWidth="1"/>
    <col min="5388" max="5388" width="12.85546875" style="56" bestFit="1" customWidth="1"/>
    <col min="5389" max="5632" width="11.42578125" style="56"/>
    <col min="5633" max="5633" width="25.85546875" style="56" bestFit="1" customWidth="1"/>
    <col min="5634" max="5634" width="15.140625" style="56" bestFit="1" customWidth="1"/>
    <col min="5635" max="5635" width="28.5703125" style="56" customWidth="1"/>
    <col min="5636" max="5636" width="18.28515625" style="56" customWidth="1"/>
    <col min="5637" max="5637" width="17.28515625" style="56" bestFit="1" customWidth="1"/>
    <col min="5638" max="5638" width="11.7109375" style="56" customWidth="1"/>
    <col min="5639" max="5641" width="21.85546875" style="56" customWidth="1"/>
    <col min="5642" max="5642" width="11.42578125" style="56"/>
    <col min="5643" max="5643" width="16.140625" style="56" bestFit="1" customWidth="1"/>
    <col min="5644" max="5644" width="12.85546875" style="56" bestFit="1" customWidth="1"/>
    <col min="5645" max="5888" width="11.42578125" style="56"/>
    <col min="5889" max="5889" width="25.85546875" style="56" bestFit="1" customWidth="1"/>
    <col min="5890" max="5890" width="15.140625" style="56" bestFit="1" customWidth="1"/>
    <col min="5891" max="5891" width="28.5703125" style="56" customWidth="1"/>
    <col min="5892" max="5892" width="18.28515625" style="56" customWidth="1"/>
    <col min="5893" max="5893" width="17.28515625" style="56" bestFit="1" customWidth="1"/>
    <col min="5894" max="5894" width="11.7109375" style="56" customWidth="1"/>
    <col min="5895" max="5897" width="21.85546875" style="56" customWidth="1"/>
    <col min="5898" max="5898" width="11.42578125" style="56"/>
    <col min="5899" max="5899" width="16.140625" style="56" bestFit="1" customWidth="1"/>
    <col min="5900" max="5900" width="12.85546875" style="56" bestFit="1" customWidth="1"/>
    <col min="5901" max="6144" width="11.42578125" style="56"/>
    <col min="6145" max="6145" width="25.85546875" style="56" bestFit="1" customWidth="1"/>
    <col min="6146" max="6146" width="15.140625" style="56" bestFit="1" customWidth="1"/>
    <col min="6147" max="6147" width="28.5703125" style="56" customWidth="1"/>
    <col min="6148" max="6148" width="18.28515625" style="56" customWidth="1"/>
    <col min="6149" max="6149" width="17.28515625" style="56" bestFit="1" customWidth="1"/>
    <col min="6150" max="6150" width="11.7109375" style="56" customWidth="1"/>
    <col min="6151" max="6153" width="21.85546875" style="56" customWidth="1"/>
    <col min="6154" max="6154" width="11.42578125" style="56"/>
    <col min="6155" max="6155" width="16.140625" style="56" bestFit="1" customWidth="1"/>
    <col min="6156" max="6156" width="12.85546875" style="56" bestFit="1" customWidth="1"/>
    <col min="6157" max="6400" width="11.42578125" style="56"/>
    <col min="6401" max="6401" width="25.85546875" style="56" bestFit="1" customWidth="1"/>
    <col min="6402" max="6402" width="15.140625" style="56" bestFit="1" customWidth="1"/>
    <col min="6403" max="6403" width="28.5703125" style="56" customWidth="1"/>
    <col min="6404" max="6404" width="18.28515625" style="56" customWidth="1"/>
    <col min="6405" max="6405" width="17.28515625" style="56" bestFit="1" customWidth="1"/>
    <col min="6406" max="6406" width="11.7109375" style="56" customWidth="1"/>
    <col min="6407" max="6409" width="21.85546875" style="56" customWidth="1"/>
    <col min="6410" max="6410" width="11.42578125" style="56"/>
    <col min="6411" max="6411" width="16.140625" style="56" bestFit="1" customWidth="1"/>
    <col min="6412" max="6412" width="12.85546875" style="56" bestFit="1" customWidth="1"/>
    <col min="6413" max="6656" width="11.42578125" style="56"/>
    <col min="6657" max="6657" width="25.85546875" style="56" bestFit="1" customWidth="1"/>
    <col min="6658" max="6658" width="15.140625" style="56" bestFit="1" customWidth="1"/>
    <col min="6659" max="6659" width="28.5703125" style="56" customWidth="1"/>
    <col min="6660" max="6660" width="18.28515625" style="56" customWidth="1"/>
    <col min="6661" max="6661" width="17.28515625" style="56" bestFit="1" customWidth="1"/>
    <col min="6662" max="6662" width="11.7109375" style="56" customWidth="1"/>
    <col min="6663" max="6665" width="21.85546875" style="56" customWidth="1"/>
    <col min="6666" max="6666" width="11.42578125" style="56"/>
    <col min="6667" max="6667" width="16.140625" style="56" bestFit="1" customWidth="1"/>
    <col min="6668" max="6668" width="12.85546875" style="56" bestFit="1" customWidth="1"/>
    <col min="6669" max="6912" width="11.42578125" style="56"/>
    <col min="6913" max="6913" width="25.85546875" style="56" bestFit="1" customWidth="1"/>
    <col min="6914" max="6914" width="15.140625" style="56" bestFit="1" customWidth="1"/>
    <col min="6915" max="6915" width="28.5703125" style="56" customWidth="1"/>
    <col min="6916" max="6916" width="18.28515625" style="56" customWidth="1"/>
    <col min="6917" max="6917" width="17.28515625" style="56" bestFit="1" customWidth="1"/>
    <col min="6918" max="6918" width="11.7109375" style="56" customWidth="1"/>
    <col min="6919" max="6921" width="21.85546875" style="56" customWidth="1"/>
    <col min="6922" max="6922" width="11.42578125" style="56"/>
    <col min="6923" max="6923" width="16.140625" style="56" bestFit="1" customWidth="1"/>
    <col min="6924" max="6924" width="12.85546875" style="56" bestFit="1" customWidth="1"/>
    <col min="6925" max="7168" width="11.42578125" style="56"/>
    <col min="7169" max="7169" width="25.85546875" style="56" bestFit="1" customWidth="1"/>
    <col min="7170" max="7170" width="15.140625" style="56" bestFit="1" customWidth="1"/>
    <col min="7171" max="7171" width="28.5703125" style="56" customWidth="1"/>
    <col min="7172" max="7172" width="18.28515625" style="56" customWidth="1"/>
    <col min="7173" max="7173" width="17.28515625" style="56" bestFit="1" customWidth="1"/>
    <col min="7174" max="7174" width="11.7109375" style="56" customWidth="1"/>
    <col min="7175" max="7177" width="21.85546875" style="56" customWidth="1"/>
    <col min="7178" max="7178" width="11.42578125" style="56"/>
    <col min="7179" max="7179" width="16.140625" style="56" bestFit="1" customWidth="1"/>
    <col min="7180" max="7180" width="12.85546875" style="56" bestFit="1" customWidth="1"/>
    <col min="7181" max="7424" width="11.42578125" style="56"/>
    <col min="7425" max="7425" width="25.85546875" style="56" bestFit="1" customWidth="1"/>
    <col min="7426" max="7426" width="15.140625" style="56" bestFit="1" customWidth="1"/>
    <col min="7427" max="7427" width="28.5703125" style="56" customWidth="1"/>
    <col min="7428" max="7428" width="18.28515625" style="56" customWidth="1"/>
    <col min="7429" max="7429" width="17.28515625" style="56" bestFit="1" customWidth="1"/>
    <col min="7430" max="7430" width="11.7109375" style="56" customWidth="1"/>
    <col min="7431" max="7433" width="21.85546875" style="56" customWidth="1"/>
    <col min="7434" max="7434" width="11.42578125" style="56"/>
    <col min="7435" max="7435" width="16.140625" style="56" bestFit="1" customWidth="1"/>
    <col min="7436" max="7436" width="12.85546875" style="56" bestFit="1" customWidth="1"/>
    <col min="7437" max="7680" width="11.42578125" style="56"/>
    <col min="7681" max="7681" width="25.85546875" style="56" bestFit="1" customWidth="1"/>
    <col min="7682" max="7682" width="15.140625" style="56" bestFit="1" customWidth="1"/>
    <col min="7683" max="7683" width="28.5703125" style="56" customWidth="1"/>
    <col min="7684" max="7684" width="18.28515625" style="56" customWidth="1"/>
    <col min="7685" max="7685" width="17.28515625" style="56" bestFit="1" customWidth="1"/>
    <col min="7686" max="7686" width="11.7109375" style="56" customWidth="1"/>
    <col min="7687" max="7689" width="21.85546875" style="56" customWidth="1"/>
    <col min="7690" max="7690" width="11.42578125" style="56"/>
    <col min="7691" max="7691" width="16.140625" style="56" bestFit="1" customWidth="1"/>
    <col min="7692" max="7692" width="12.85546875" style="56" bestFit="1" customWidth="1"/>
    <col min="7693" max="7936" width="11.42578125" style="56"/>
    <col min="7937" max="7937" width="25.85546875" style="56" bestFit="1" customWidth="1"/>
    <col min="7938" max="7938" width="15.140625" style="56" bestFit="1" customWidth="1"/>
    <col min="7939" max="7939" width="28.5703125" style="56" customWidth="1"/>
    <col min="7940" max="7940" width="18.28515625" style="56" customWidth="1"/>
    <col min="7941" max="7941" width="17.28515625" style="56" bestFit="1" customWidth="1"/>
    <col min="7942" max="7942" width="11.7109375" style="56" customWidth="1"/>
    <col min="7943" max="7945" width="21.85546875" style="56" customWidth="1"/>
    <col min="7946" max="7946" width="11.42578125" style="56"/>
    <col min="7947" max="7947" width="16.140625" style="56" bestFit="1" customWidth="1"/>
    <col min="7948" max="7948" width="12.85546875" style="56" bestFit="1" customWidth="1"/>
    <col min="7949" max="8192" width="11.42578125" style="56"/>
    <col min="8193" max="8193" width="25.85546875" style="56" bestFit="1" customWidth="1"/>
    <col min="8194" max="8194" width="15.140625" style="56" bestFit="1" customWidth="1"/>
    <col min="8195" max="8195" width="28.5703125" style="56" customWidth="1"/>
    <col min="8196" max="8196" width="18.28515625" style="56" customWidth="1"/>
    <col min="8197" max="8197" width="17.28515625" style="56" bestFit="1" customWidth="1"/>
    <col min="8198" max="8198" width="11.7109375" style="56" customWidth="1"/>
    <col min="8199" max="8201" width="21.85546875" style="56" customWidth="1"/>
    <col min="8202" max="8202" width="11.42578125" style="56"/>
    <col min="8203" max="8203" width="16.140625" style="56" bestFit="1" customWidth="1"/>
    <col min="8204" max="8204" width="12.85546875" style="56" bestFit="1" customWidth="1"/>
    <col min="8205" max="8448" width="11.42578125" style="56"/>
    <col min="8449" max="8449" width="25.85546875" style="56" bestFit="1" customWidth="1"/>
    <col min="8450" max="8450" width="15.140625" style="56" bestFit="1" customWidth="1"/>
    <col min="8451" max="8451" width="28.5703125" style="56" customWidth="1"/>
    <col min="8452" max="8452" width="18.28515625" style="56" customWidth="1"/>
    <col min="8453" max="8453" width="17.28515625" style="56" bestFit="1" customWidth="1"/>
    <col min="8454" max="8454" width="11.7109375" style="56" customWidth="1"/>
    <col min="8455" max="8457" width="21.85546875" style="56" customWidth="1"/>
    <col min="8458" max="8458" width="11.42578125" style="56"/>
    <col min="8459" max="8459" width="16.140625" style="56" bestFit="1" customWidth="1"/>
    <col min="8460" max="8460" width="12.85546875" style="56" bestFit="1" customWidth="1"/>
    <col min="8461" max="8704" width="11.42578125" style="56"/>
    <col min="8705" max="8705" width="25.85546875" style="56" bestFit="1" customWidth="1"/>
    <col min="8706" max="8706" width="15.140625" style="56" bestFit="1" customWidth="1"/>
    <col min="8707" max="8707" width="28.5703125" style="56" customWidth="1"/>
    <col min="8708" max="8708" width="18.28515625" style="56" customWidth="1"/>
    <col min="8709" max="8709" width="17.28515625" style="56" bestFit="1" customWidth="1"/>
    <col min="8710" max="8710" width="11.7109375" style="56" customWidth="1"/>
    <col min="8711" max="8713" width="21.85546875" style="56" customWidth="1"/>
    <col min="8714" max="8714" width="11.42578125" style="56"/>
    <col min="8715" max="8715" width="16.140625" style="56" bestFit="1" customWidth="1"/>
    <col min="8716" max="8716" width="12.85546875" style="56" bestFit="1" customWidth="1"/>
    <col min="8717" max="8960" width="11.42578125" style="56"/>
    <col min="8961" max="8961" width="25.85546875" style="56" bestFit="1" customWidth="1"/>
    <col min="8962" max="8962" width="15.140625" style="56" bestFit="1" customWidth="1"/>
    <col min="8963" max="8963" width="28.5703125" style="56" customWidth="1"/>
    <col min="8964" max="8964" width="18.28515625" style="56" customWidth="1"/>
    <col min="8965" max="8965" width="17.28515625" style="56" bestFit="1" customWidth="1"/>
    <col min="8966" max="8966" width="11.7109375" style="56" customWidth="1"/>
    <col min="8967" max="8969" width="21.85546875" style="56" customWidth="1"/>
    <col min="8970" max="8970" width="11.42578125" style="56"/>
    <col min="8971" max="8971" width="16.140625" style="56" bestFit="1" customWidth="1"/>
    <col min="8972" max="8972" width="12.85546875" style="56" bestFit="1" customWidth="1"/>
    <col min="8973" max="9216" width="11.42578125" style="56"/>
    <col min="9217" max="9217" width="25.85546875" style="56" bestFit="1" customWidth="1"/>
    <col min="9218" max="9218" width="15.140625" style="56" bestFit="1" customWidth="1"/>
    <col min="9219" max="9219" width="28.5703125" style="56" customWidth="1"/>
    <col min="9220" max="9220" width="18.28515625" style="56" customWidth="1"/>
    <col min="9221" max="9221" width="17.28515625" style="56" bestFit="1" customWidth="1"/>
    <col min="9222" max="9222" width="11.7109375" style="56" customWidth="1"/>
    <col min="9223" max="9225" width="21.85546875" style="56" customWidth="1"/>
    <col min="9226" max="9226" width="11.42578125" style="56"/>
    <col min="9227" max="9227" width="16.140625" style="56" bestFit="1" customWidth="1"/>
    <col min="9228" max="9228" width="12.85546875" style="56" bestFit="1" customWidth="1"/>
    <col min="9229" max="9472" width="11.42578125" style="56"/>
    <col min="9473" max="9473" width="25.85546875" style="56" bestFit="1" customWidth="1"/>
    <col min="9474" max="9474" width="15.140625" style="56" bestFit="1" customWidth="1"/>
    <col min="9475" max="9475" width="28.5703125" style="56" customWidth="1"/>
    <col min="9476" max="9476" width="18.28515625" style="56" customWidth="1"/>
    <col min="9477" max="9477" width="17.28515625" style="56" bestFit="1" customWidth="1"/>
    <col min="9478" max="9478" width="11.7109375" style="56" customWidth="1"/>
    <col min="9479" max="9481" width="21.85546875" style="56" customWidth="1"/>
    <col min="9482" max="9482" width="11.42578125" style="56"/>
    <col min="9483" max="9483" width="16.140625" style="56" bestFit="1" customWidth="1"/>
    <col min="9484" max="9484" width="12.85546875" style="56" bestFit="1" customWidth="1"/>
    <col min="9485" max="9728" width="11.42578125" style="56"/>
    <col min="9729" max="9729" width="25.85546875" style="56" bestFit="1" customWidth="1"/>
    <col min="9730" max="9730" width="15.140625" style="56" bestFit="1" customWidth="1"/>
    <col min="9731" max="9731" width="28.5703125" style="56" customWidth="1"/>
    <col min="9732" max="9732" width="18.28515625" style="56" customWidth="1"/>
    <col min="9733" max="9733" width="17.28515625" style="56" bestFit="1" customWidth="1"/>
    <col min="9734" max="9734" width="11.7109375" style="56" customWidth="1"/>
    <col min="9735" max="9737" width="21.85546875" style="56" customWidth="1"/>
    <col min="9738" max="9738" width="11.42578125" style="56"/>
    <col min="9739" max="9739" width="16.140625" style="56" bestFit="1" customWidth="1"/>
    <col min="9740" max="9740" width="12.85546875" style="56" bestFit="1" customWidth="1"/>
    <col min="9741" max="9984" width="11.42578125" style="56"/>
    <col min="9985" max="9985" width="25.85546875" style="56" bestFit="1" customWidth="1"/>
    <col min="9986" max="9986" width="15.140625" style="56" bestFit="1" customWidth="1"/>
    <col min="9987" max="9987" width="28.5703125" style="56" customWidth="1"/>
    <col min="9988" max="9988" width="18.28515625" style="56" customWidth="1"/>
    <col min="9989" max="9989" width="17.28515625" style="56" bestFit="1" customWidth="1"/>
    <col min="9990" max="9990" width="11.7109375" style="56" customWidth="1"/>
    <col min="9991" max="9993" width="21.85546875" style="56" customWidth="1"/>
    <col min="9994" max="9994" width="11.42578125" style="56"/>
    <col min="9995" max="9995" width="16.140625" style="56" bestFit="1" customWidth="1"/>
    <col min="9996" max="9996" width="12.85546875" style="56" bestFit="1" customWidth="1"/>
    <col min="9997" max="10240" width="11.42578125" style="56"/>
    <col min="10241" max="10241" width="25.85546875" style="56" bestFit="1" customWidth="1"/>
    <col min="10242" max="10242" width="15.140625" style="56" bestFit="1" customWidth="1"/>
    <col min="10243" max="10243" width="28.5703125" style="56" customWidth="1"/>
    <col min="10244" max="10244" width="18.28515625" style="56" customWidth="1"/>
    <col min="10245" max="10245" width="17.28515625" style="56" bestFit="1" customWidth="1"/>
    <col min="10246" max="10246" width="11.7109375" style="56" customWidth="1"/>
    <col min="10247" max="10249" width="21.85546875" style="56" customWidth="1"/>
    <col min="10250" max="10250" width="11.42578125" style="56"/>
    <col min="10251" max="10251" width="16.140625" style="56" bestFit="1" customWidth="1"/>
    <col min="10252" max="10252" width="12.85546875" style="56" bestFit="1" customWidth="1"/>
    <col min="10253" max="10496" width="11.42578125" style="56"/>
    <col min="10497" max="10497" width="25.85546875" style="56" bestFit="1" customWidth="1"/>
    <col min="10498" max="10498" width="15.140625" style="56" bestFit="1" customWidth="1"/>
    <col min="10499" max="10499" width="28.5703125" style="56" customWidth="1"/>
    <col min="10500" max="10500" width="18.28515625" style="56" customWidth="1"/>
    <col min="10501" max="10501" width="17.28515625" style="56" bestFit="1" customWidth="1"/>
    <col min="10502" max="10502" width="11.7109375" style="56" customWidth="1"/>
    <col min="10503" max="10505" width="21.85546875" style="56" customWidth="1"/>
    <col min="10506" max="10506" width="11.42578125" style="56"/>
    <col min="10507" max="10507" width="16.140625" style="56" bestFit="1" customWidth="1"/>
    <col min="10508" max="10508" width="12.85546875" style="56" bestFit="1" customWidth="1"/>
    <col min="10509" max="10752" width="11.42578125" style="56"/>
    <col min="10753" max="10753" width="25.85546875" style="56" bestFit="1" customWidth="1"/>
    <col min="10754" max="10754" width="15.140625" style="56" bestFit="1" customWidth="1"/>
    <col min="10755" max="10755" width="28.5703125" style="56" customWidth="1"/>
    <col min="10756" max="10756" width="18.28515625" style="56" customWidth="1"/>
    <col min="10757" max="10757" width="17.28515625" style="56" bestFit="1" customWidth="1"/>
    <col min="10758" max="10758" width="11.7109375" style="56" customWidth="1"/>
    <col min="10759" max="10761" width="21.85546875" style="56" customWidth="1"/>
    <col min="10762" max="10762" width="11.42578125" style="56"/>
    <col min="10763" max="10763" width="16.140625" style="56" bestFit="1" customWidth="1"/>
    <col min="10764" max="10764" width="12.85546875" style="56" bestFit="1" customWidth="1"/>
    <col min="10765" max="11008" width="11.42578125" style="56"/>
    <col min="11009" max="11009" width="25.85546875" style="56" bestFit="1" customWidth="1"/>
    <col min="11010" max="11010" width="15.140625" style="56" bestFit="1" customWidth="1"/>
    <col min="11011" max="11011" width="28.5703125" style="56" customWidth="1"/>
    <col min="11012" max="11012" width="18.28515625" style="56" customWidth="1"/>
    <col min="11013" max="11013" width="17.28515625" style="56" bestFit="1" customWidth="1"/>
    <col min="11014" max="11014" width="11.7109375" style="56" customWidth="1"/>
    <col min="11015" max="11017" width="21.85546875" style="56" customWidth="1"/>
    <col min="11018" max="11018" width="11.42578125" style="56"/>
    <col min="11019" max="11019" width="16.140625" style="56" bestFit="1" customWidth="1"/>
    <col min="11020" max="11020" width="12.85546875" style="56" bestFit="1" customWidth="1"/>
    <col min="11021" max="11264" width="11.42578125" style="56"/>
    <col min="11265" max="11265" width="25.85546875" style="56" bestFit="1" customWidth="1"/>
    <col min="11266" max="11266" width="15.140625" style="56" bestFit="1" customWidth="1"/>
    <col min="11267" max="11267" width="28.5703125" style="56" customWidth="1"/>
    <col min="11268" max="11268" width="18.28515625" style="56" customWidth="1"/>
    <col min="11269" max="11269" width="17.28515625" style="56" bestFit="1" customWidth="1"/>
    <col min="11270" max="11270" width="11.7109375" style="56" customWidth="1"/>
    <col min="11271" max="11273" width="21.85546875" style="56" customWidth="1"/>
    <col min="11274" max="11274" width="11.42578125" style="56"/>
    <col min="11275" max="11275" width="16.140625" style="56" bestFit="1" customWidth="1"/>
    <col min="11276" max="11276" width="12.85546875" style="56" bestFit="1" customWidth="1"/>
    <col min="11277" max="11520" width="11.42578125" style="56"/>
    <col min="11521" max="11521" width="25.85546875" style="56" bestFit="1" customWidth="1"/>
    <col min="11522" max="11522" width="15.140625" style="56" bestFit="1" customWidth="1"/>
    <col min="11523" max="11523" width="28.5703125" style="56" customWidth="1"/>
    <col min="11524" max="11524" width="18.28515625" style="56" customWidth="1"/>
    <col min="11525" max="11525" width="17.28515625" style="56" bestFit="1" customWidth="1"/>
    <col min="11526" max="11526" width="11.7109375" style="56" customWidth="1"/>
    <col min="11527" max="11529" width="21.85546875" style="56" customWidth="1"/>
    <col min="11530" max="11530" width="11.42578125" style="56"/>
    <col min="11531" max="11531" width="16.140625" style="56" bestFit="1" customWidth="1"/>
    <col min="11532" max="11532" width="12.85546875" style="56" bestFit="1" customWidth="1"/>
    <col min="11533" max="11776" width="11.42578125" style="56"/>
    <col min="11777" max="11777" width="25.85546875" style="56" bestFit="1" customWidth="1"/>
    <col min="11778" max="11778" width="15.140625" style="56" bestFit="1" customWidth="1"/>
    <col min="11779" max="11779" width="28.5703125" style="56" customWidth="1"/>
    <col min="11780" max="11780" width="18.28515625" style="56" customWidth="1"/>
    <col min="11781" max="11781" width="17.28515625" style="56" bestFit="1" customWidth="1"/>
    <col min="11782" max="11782" width="11.7109375" style="56" customWidth="1"/>
    <col min="11783" max="11785" width="21.85546875" style="56" customWidth="1"/>
    <col min="11786" max="11786" width="11.42578125" style="56"/>
    <col min="11787" max="11787" width="16.140625" style="56" bestFit="1" customWidth="1"/>
    <col min="11788" max="11788" width="12.85546875" style="56" bestFit="1" customWidth="1"/>
    <col min="11789" max="12032" width="11.42578125" style="56"/>
    <col min="12033" max="12033" width="25.85546875" style="56" bestFit="1" customWidth="1"/>
    <col min="12034" max="12034" width="15.140625" style="56" bestFit="1" customWidth="1"/>
    <col min="12035" max="12035" width="28.5703125" style="56" customWidth="1"/>
    <col min="12036" max="12036" width="18.28515625" style="56" customWidth="1"/>
    <col min="12037" max="12037" width="17.28515625" style="56" bestFit="1" customWidth="1"/>
    <col min="12038" max="12038" width="11.7109375" style="56" customWidth="1"/>
    <col min="12039" max="12041" width="21.85546875" style="56" customWidth="1"/>
    <col min="12042" max="12042" width="11.42578125" style="56"/>
    <col min="12043" max="12043" width="16.140625" style="56" bestFit="1" customWidth="1"/>
    <col min="12044" max="12044" width="12.85546875" style="56" bestFit="1" customWidth="1"/>
    <col min="12045" max="12288" width="11.42578125" style="56"/>
    <col min="12289" max="12289" width="25.85546875" style="56" bestFit="1" customWidth="1"/>
    <col min="12290" max="12290" width="15.140625" style="56" bestFit="1" customWidth="1"/>
    <col min="12291" max="12291" width="28.5703125" style="56" customWidth="1"/>
    <col min="12292" max="12292" width="18.28515625" style="56" customWidth="1"/>
    <col min="12293" max="12293" width="17.28515625" style="56" bestFit="1" customWidth="1"/>
    <col min="12294" max="12294" width="11.7109375" style="56" customWidth="1"/>
    <col min="12295" max="12297" width="21.85546875" style="56" customWidth="1"/>
    <col min="12298" max="12298" width="11.42578125" style="56"/>
    <col min="12299" max="12299" width="16.140625" style="56" bestFit="1" customWidth="1"/>
    <col min="12300" max="12300" width="12.85546875" style="56" bestFit="1" customWidth="1"/>
    <col min="12301" max="12544" width="11.42578125" style="56"/>
    <col min="12545" max="12545" width="25.85546875" style="56" bestFit="1" customWidth="1"/>
    <col min="12546" max="12546" width="15.140625" style="56" bestFit="1" customWidth="1"/>
    <col min="12547" max="12547" width="28.5703125" style="56" customWidth="1"/>
    <col min="12548" max="12548" width="18.28515625" style="56" customWidth="1"/>
    <col min="12549" max="12549" width="17.28515625" style="56" bestFit="1" customWidth="1"/>
    <col min="12550" max="12550" width="11.7109375" style="56" customWidth="1"/>
    <col min="12551" max="12553" width="21.85546875" style="56" customWidth="1"/>
    <col min="12554" max="12554" width="11.42578125" style="56"/>
    <col min="12555" max="12555" width="16.140625" style="56" bestFit="1" customWidth="1"/>
    <col min="12556" max="12556" width="12.85546875" style="56" bestFit="1" customWidth="1"/>
    <col min="12557" max="12800" width="11.42578125" style="56"/>
    <col min="12801" max="12801" width="25.85546875" style="56" bestFit="1" customWidth="1"/>
    <col min="12802" max="12802" width="15.140625" style="56" bestFit="1" customWidth="1"/>
    <col min="12803" max="12803" width="28.5703125" style="56" customWidth="1"/>
    <col min="12804" max="12804" width="18.28515625" style="56" customWidth="1"/>
    <col min="12805" max="12805" width="17.28515625" style="56" bestFit="1" customWidth="1"/>
    <col min="12806" max="12806" width="11.7109375" style="56" customWidth="1"/>
    <col min="12807" max="12809" width="21.85546875" style="56" customWidth="1"/>
    <col min="12810" max="12810" width="11.42578125" style="56"/>
    <col min="12811" max="12811" width="16.140625" style="56" bestFit="1" customWidth="1"/>
    <col min="12812" max="12812" width="12.85546875" style="56" bestFit="1" customWidth="1"/>
    <col min="12813" max="13056" width="11.42578125" style="56"/>
    <col min="13057" max="13057" width="25.85546875" style="56" bestFit="1" customWidth="1"/>
    <col min="13058" max="13058" width="15.140625" style="56" bestFit="1" customWidth="1"/>
    <col min="13059" max="13059" width="28.5703125" style="56" customWidth="1"/>
    <col min="13060" max="13060" width="18.28515625" style="56" customWidth="1"/>
    <col min="13061" max="13061" width="17.28515625" style="56" bestFit="1" customWidth="1"/>
    <col min="13062" max="13062" width="11.7109375" style="56" customWidth="1"/>
    <col min="13063" max="13065" width="21.85546875" style="56" customWidth="1"/>
    <col min="13066" max="13066" width="11.42578125" style="56"/>
    <col min="13067" max="13067" width="16.140625" style="56" bestFit="1" customWidth="1"/>
    <col min="13068" max="13068" width="12.85546875" style="56" bestFit="1" customWidth="1"/>
    <col min="13069" max="13312" width="11.42578125" style="56"/>
    <col min="13313" max="13313" width="25.85546875" style="56" bestFit="1" customWidth="1"/>
    <col min="13314" max="13314" width="15.140625" style="56" bestFit="1" customWidth="1"/>
    <col min="13315" max="13315" width="28.5703125" style="56" customWidth="1"/>
    <col min="13316" max="13316" width="18.28515625" style="56" customWidth="1"/>
    <col min="13317" max="13317" width="17.28515625" style="56" bestFit="1" customWidth="1"/>
    <col min="13318" max="13318" width="11.7109375" style="56" customWidth="1"/>
    <col min="13319" max="13321" width="21.85546875" style="56" customWidth="1"/>
    <col min="13322" max="13322" width="11.42578125" style="56"/>
    <col min="13323" max="13323" width="16.140625" style="56" bestFit="1" customWidth="1"/>
    <col min="13324" max="13324" width="12.85546875" style="56" bestFit="1" customWidth="1"/>
    <col min="13325" max="13568" width="11.42578125" style="56"/>
    <col min="13569" max="13569" width="25.85546875" style="56" bestFit="1" customWidth="1"/>
    <col min="13570" max="13570" width="15.140625" style="56" bestFit="1" customWidth="1"/>
    <col min="13571" max="13571" width="28.5703125" style="56" customWidth="1"/>
    <col min="13572" max="13572" width="18.28515625" style="56" customWidth="1"/>
    <col min="13573" max="13573" width="17.28515625" style="56" bestFit="1" customWidth="1"/>
    <col min="13574" max="13574" width="11.7109375" style="56" customWidth="1"/>
    <col min="13575" max="13577" width="21.85546875" style="56" customWidth="1"/>
    <col min="13578" max="13578" width="11.42578125" style="56"/>
    <col min="13579" max="13579" width="16.140625" style="56" bestFit="1" customWidth="1"/>
    <col min="13580" max="13580" width="12.85546875" style="56" bestFit="1" customWidth="1"/>
    <col min="13581" max="13824" width="11.42578125" style="56"/>
    <col min="13825" max="13825" width="25.85546875" style="56" bestFit="1" customWidth="1"/>
    <col min="13826" max="13826" width="15.140625" style="56" bestFit="1" customWidth="1"/>
    <col min="13827" max="13827" width="28.5703125" style="56" customWidth="1"/>
    <col min="13828" max="13828" width="18.28515625" style="56" customWidth="1"/>
    <col min="13829" max="13829" width="17.28515625" style="56" bestFit="1" customWidth="1"/>
    <col min="13830" max="13830" width="11.7109375" style="56" customWidth="1"/>
    <col min="13831" max="13833" width="21.85546875" style="56" customWidth="1"/>
    <col min="13834" max="13834" width="11.42578125" style="56"/>
    <col min="13835" max="13835" width="16.140625" style="56" bestFit="1" customWidth="1"/>
    <col min="13836" max="13836" width="12.85546875" style="56" bestFit="1" customWidth="1"/>
    <col min="13837" max="14080" width="11.42578125" style="56"/>
    <col min="14081" max="14081" width="25.85546875" style="56" bestFit="1" customWidth="1"/>
    <col min="14082" max="14082" width="15.140625" style="56" bestFit="1" customWidth="1"/>
    <col min="14083" max="14083" width="28.5703125" style="56" customWidth="1"/>
    <col min="14084" max="14084" width="18.28515625" style="56" customWidth="1"/>
    <col min="14085" max="14085" width="17.28515625" style="56" bestFit="1" customWidth="1"/>
    <col min="14086" max="14086" width="11.7109375" style="56" customWidth="1"/>
    <col min="14087" max="14089" width="21.85546875" style="56" customWidth="1"/>
    <col min="14090" max="14090" width="11.42578125" style="56"/>
    <col min="14091" max="14091" width="16.140625" style="56" bestFit="1" customWidth="1"/>
    <col min="14092" max="14092" width="12.85546875" style="56" bestFit="1" customWidth="1"/>
    <col min="14093" max="14336" width="11.42578125" style="56"/>
    <col min="14337" max="14337" width="25.85546875" style="56" bestFit="1" customWidth="1"/>
    <col min="14338" max="14338" width="15.140625" style="56" bestFit="1" customWidth="1"/>
    <col min="14339" max="14339" width="28.5703125" style="56" customWidth="1"/>
    <col min="14340" max="14340" width="18.28515625" style="56" customWidth="1"/>
    <col min="14341" max="14341" width="17.28515625" style="56" bestFit="1" customWidth="1"/>
    <col min="14342" max="14342" width="11.7109375" style="56" customWidth="1"/>
    <col min="14343" max="14345" width="21.85546875" style="56" customWidth="1"/>
    <col min="14346" max="14346" width="11.42578125" style="56"/>
    <col min="14347" max="14347" width="16.140625" style="56" bestFit="1" customWidth="1"/>
    <col min="14348" max="14348" width="12.85546875" style="56" bestFit="1" customWidth="1"/>
    <col min="14349" max="14592" width="11.42578125" style="56"/>
    <col min="14593" max="14593" width="25.85546875" style="56" bestFit="1" customWidth="1"/>
    <col min="14594" max="14594" width="15.140625" style="56" bestFit="1" customWidth="1"/>
    <col min="14595" max="14595" width="28.5703125" style="56" customWidth="1"/>
    <col min="14596" max="14596" width="18.28515625" style="56" customWidth="1"/>
    <col min="14597" max="14597" width="17.28515625" style="56" bestFit="1" customWidth="1"/>
    <col min="14598" max="14598" width="11.7109375" style="56" customWidth="1"/>
    <col min="14599" max="14601" width="21.85546875" style="56" customWidth="1"/>
    <col min="14602" max="14602" width="11.42578125" style="56"/>
    <col min="14603" max="14603" width="16.140625" style="56" bestFit="1" customWidth="1"/>
    <col min="14604" max="14604" width="12.85546875" style="56" bestFit="1" customWidth="1"/>
    <col min="14605" max="14848" width="11.42578125" style="56"/>
    <col min="14849" max="14849" width="25.85546875" style="56" bestFit="1" customWidth="1"/>
    <col min="14850" max="14850" width="15.140625" style="56" bestFit="1" customWidth="1"/>
    <col min="14851" max="14851" width="28.5703125" style="56" customWidth="1"/>
    <col min="14852" max="14852" width="18.28515625" style="56" customWidth="1"/>
    <col min="14853" max="14853" width="17.28515625" style="56" bestFit="1" customWidth="1"/>
    <col min="14854" max="14854" width="11.7109375" style="56" customWidth="1"/>
    <col min="14855" max="14857" width="21.85546875" style="56" customWidth="1"/>
    <col min="14858" max="14858" width="11.42578125" style="56"/>
    <col min="14859" max="14859" width="16.140625" style="56" bestFit="1" customWidth="1"/>
    <col min="14860" max="14860" width="12.85546875" style="56" bestFit="1" customWidth="1"/>
    <col min="14861" max="15104" width="11.42578125" style="56"/>
    <col min="15105" max="15105" width="25.85546875" style="56" bestFit="1" customWidth="1"/>
    <col min="15106" max="15106" width="15.140625" style="56" bestFit="1" customWidth="1"/>
    <col min="15107" max="15107" width="28.5703125" style="56" customWidth="1"/>
    <col min="15108" max="15108" width="18.28515625" style="56" customWidth="1"/>
    <col min="15109" max="15109" width="17.28515625" style="56" bestFit="1" customWidth="1"/>
    <col min="15110" max="15110" width="11.7109375" style="56" customWidth="1"/>
    <col min="15111" max="15113" width="21.85546875" style="56" customWidth="1"/>
    <col min="15114" max="15114" width="11.42578125" style="56"/>
    <col min="15115" max="15115" width="16.140625" style="56" bestFit="1" customWidth="1"/>
    <col min="15116" max="15116" width="12.85546875" style="56" bestFit="1" customWidth="1"/>
    <col min="15117" max="15360" width="11.42578125" style="56"/>
    <col min="15361" max="15361" width="25.85546875" style="56" bestFit="1" customWidth="1"/>
    <col min="15362" max="15362" width="15.140625" style="56" bestFit="1" customWidth="1"/>
    <col min="15363" max="15363" width="28.5703125" style="56" customWidth="1"/>
    <col min="15364" max="15364" width="18.28515625" style="56" customWidth="1"/>
    <col min="15365" max="15365" width="17.28515625" style="56" bestFit="1" customWidth="1"/>
    <col min="15366" max="15366" width="11.7109375" style="56" customWidth="1"/>
    <col min="15367" max="15369" width="21.85546875" style="56" customWidth="1"/>
    <col min="15370" max="15370" width="11.42578125" style="56"/>
    <col min="15371" max="15371" width="16.140625" style="56" bestFit="1" customWidth="1"/>
    <col min="15372" max="15372" width="12.85546875" style="56" bestFit="1" customWidth="1"/>
    <col min="15373" max="15616" width="11.42578125" style="56"/>
    <col min="15617" max="15617" width="25.85546875" style="56" bestFit="1" customWidth="1"/>
    <col min="15618" max="15618" width="15.140625" style="56" bestFit="1" customWidth="1"/>
    <col min="15619" max="15619" width="28.5703125" style="56" customWidth="1"/>
    <col min="15620" max="15620" width="18.28515625" style="56" customWidth="1"/>
    <col min="15621" max="15621" width="17.28515625" style="56" bestFit="1" customWidth="1"/>
    <col min="15622" max="15622" width="11.7109375" style="56" customWidth="1"/>
    <col min="15623" max="15625" width="21.85546875" style="56" customWidth="1"/>
    <col min="15626" max="15626" width="11.42578125" style="56"/>
    <col min="15627" max="15627" width="16.140625" style="56" bestFit="1" customWidth="1"/>
    <col min="15628" max="15628" width="12.85546875" style="56" bestFit="1" customWidth="1"/>
    <col min="15629" max="15872" width="11.42578125" style="56"/>
    <col min="15873" max="15873" width="25.85546875" style="56" bestFit="1" customWidth="1"/>
    <col min="15874" max="15874" width="15.140625" style="56" bestFit="1" customWidth="1"/>
    <col min="15875" max="15875" width="28.5703125" style="56" customWidth="1"/>
    <col min="15876" max="15876" width="18.28515625" style="56" customWidth="1"/>
    <col min="15877" max="15877" width="17.28515625" style="56" bestFit="1" customWidth="1"/>
    <col min="15878" max="15878" width="11.7109375" style="56" customWidth="1"/>
    <col min="15879" max="15881" width="21.85546875" style="56" customWidth="1"/>
    <col min="15882" max="15882" width="11.42578125" style="56"/>
    <col min="15883" max="15883" width="16.140625" style="56" bestFit="1" customWidth="1"/>
    <col min="15884" max="15884" width="12.85546875" style="56" bestFit="1" customWidth="1"/>
    <col min="15885" max="16128" width="11.42578125" style="56"/>
    <col min="16129" max="16129" width="25.85546875" style="56" bestFit="1" customWidth="1"/>
    <col min="16130" max="16130" width="15.140625" style="56" bestFit="1" customWidth="1"/>
    <col min="16131" max="16131" width="28.5703125" style="56" customWidth="1"/>
    <col min="16132" max="16132" width="18.28515625" style="56" customWidth="1"/>
    <col min="16133" max="16133" width="17.28515625" style="56" bestFit="1" customWidth="1"/>
    <col min="16134" max="16134" width="11.7109375" style="56" customWidth="1"/>
    <col min="16135" max="16137" width="21.85546875" style="56" customWidth="1"/>
    <col min="16138" max="16138" width="11.42578125" style="56"/>
    <col min="16139" max="16139" width="16.140625" style="56" bestFit="1" customWidth="1"/>
    <col min="16140" max="16140" width="12.85546875" style="56" bestFit="1" customWidth="1"/>
    <col min="16141" max="16384" width="11.42578125" style="56"/>
  </cols>
  <sheetData>
    <row r="1" spans="1:12" ht="15.75">
      <c r="A1" s="884" t="s">
        <v>4143</v>
      </c>
      <c r="B1" s="884"/>
      <c r="C1" s="884"/>
      <c r="D1" s="884"/>
      <c r="E1" s="884"/>
      <c r="F1" s="884"/>
      <c r="G1" s="884"/>
      <c r="H1" s="884"/>
      <c r="I1" s="884"/>
    </row>
    <row r="2" spans="1:12" ht="31.5" customHeight="1">
      <c r="A2" s="884" t="s">
        <v>4144</v>
      </c>
      <c r="B2" s="884"/>
      <c r="C2" s="884"/>
      <c r="D2" s="884"/>
      <c r="E2" s="884"/>
      <c r="F2" s="884"/>
      <c r="G2" s="884"/>
      <c r="H2" s="884"/>
      <c r="I2" s="884"/>
    </row>
    <row r="3" spans="1:12" ht="15">
      <c r="A3" s="885" t="s">
        <v>4145</v>
      </c>
      <c r="B3" s="885"/>
      <c r="C3" s="885"/>
      <c r="D3" s="885"/>
      <c r="E3" s="885"/>
      <c r="F3" s="885"/>
      <c r="G3" s="885"/>
      <c r="H3" s="885"/>
      <c r="I3" s="885"/>
    </row>
    <row r="4" spans="1:12" ht="15.75">
      <c r="B4" s="70"/>
      <c r="C4" s="71" t="s">
        <v>4146</v>
      </c>
      <c r="D4" s="70"/>
      <c r="E4" s="886" t="s">
        <v>4147</v>
      </c>
      <c r="F4" s="886"/>
      <c r="G4" s="886"/>
      <c r="H4" s="886"/>
      <c r="I4" s="886"/>
    </row>
    <row r="5" spans="1:12" ht="15.75">
      <c r="A5" s="75"/>
      <c r="B5" s="75"/>
      <c r="C5" s="76" t="s">
        <v>4148</v>
      </c>
      <c r="D5" s="76"/>
      <c r="E5" s="1259" t="s">
        <v>4149</v>
      </c>
      <c r="F5" s="1259"/>
      <c r="G5" s="1260" t="s">
        <v>3843</v>
      </c>
      <c r="H5" s="1260"/>
      <c r="I5" s="1260"/>
    </row>
    <row r="6" spans="1:12" ht="25.5">
      <c r="A6" s="72"/>
      <c r="B6" s="73" t="s">
        <v>59</v>
      </c>
      <c r="C6" s="74" t="s">
        <v>4120</v>
      </c>
      <c r="D6" s="77" t="s">
        <v>4150</v>
      </c>
      <c r="E6" s="1261">
        <v>1000000</v>
      </c>
      <c r="F6" s="1262" t="s">
        <v>4151</v>
      </c>
      <c r="G6" s="1263" t="s">
        <v>4152</v>
      </c>
      <c r="H6" s="1263" t="s">
        <v>4153</v>
      </c>
      <c r="I6" s="1263" t="s">
        <v>4154</v>
      </c>
    </row>
    <row r="7" spans="1:12">
      <c r="A7" s="1264" t="s">
        <v>4034</v>
      </c>
      <c r="B7" s="1265">
        <v>9107</v>
      </c>
      <c r="C7" s="1266" t="s">
        <v>4155</v>
      </c>
      <c r="D7" s="1267">
        <v>1</v>
      </c>
      <c r="E7" s="1268">
        <f>VLOOKUP(B7,INSUMOS!$A$2:$D$3288,4,FALSE)</f>
        <v>12721000</v>
      </c>
      <c r="F7" s="1269">
        <f>E7/$E$6</f>
        <v>12.721</v>
      </c>
      <c r="G7" s="1270">
        <v>1.5848</v>
      </c>
      <c r="H7" s="1270" t="s">
        <v>3858</v>
      </c>
      <c r="I7" s="1270" t="s">
        <v>3858</v>
      </c>
      <c r="J7" s="1270"/>
      <c r="K7" s="37" t="s">
        <v>4156</v>
      </c>
      <c r="L7" s="39">
        <v>8.5000000000000006E-2</v>
      </c>
    </row>
    <row r="8" spans="1:12">
      <c r="A8" s="1264"/>
      <c r="B8" s="1265">
        <v>9108</v>
      </c>
      <c r="C8" s="1266" t="s">
        <v>4157</v>
      </c>
      <c r="D8" s="1267">
        <v>2</v>
      </c>
      <c r="E8" s="1268">
        <f>VLOOKUP(B8,INSUMOS!$A$2:$D$3288,4,FALSE)</f>
        <v>9695000</v>
      </c>
      <c r="F8" s="1269">
        <f t="shared" ref="F8:F14" si="0">E8/$E$6</f>
        <v>9.6950000000000003</v>
      </c>
      <c r="G8" s="1270">
        <v>1.5853999999999999</v>
      </c>
      <c r="H8" s="1270" t="s">
        <v>3858</v>
      </c>
      <c r="I8" s="1270" t="s">
        <v>3858</v>
      </c>
      <c r="K8" s="37" t="s">
        <v>4158</v>
      </c>
      <c r="L8" s="39">
        <v>0.12</v>
      </c>
    </row>
    <row r="9" spans="1:12">
      <c r="A9" s="1264"/>
      <c r="B9" s="1265">
        <v>9109</v>
      </c>
      <c r="C9" s="1266" t="s">
        <v>4159</v>
      </c>
      <c r="D9" s="1267">
        <v>3</v>
      </c>
      <c r="E9" s="1268">
        <f>VLOOKUP(B9,INSUMOS!$A$2:$D$3288,4,FALSE)</f>
        <v>8182000</v>
      </c>
      <c r="F9" s="1269">
        <f t="shared" si="0"/>
        <v>8.1820000000000004</v>
      </c>
      <c r="G9" s="1270">
        <v>1.4508000000000001</v>
      </c>
      <c r="H9" s="1270" t="s">
        <v>3858</v>
      </c>
      <c r="I9" s="1270" t="s">
        <v>3858</v>
      </c>
      <c r="K9" s="37" t="s">
        <v>4160</v>
      </c>
      <c r="L9" s="39">
        <v>6.9599999999999995E-2</v>
      </c>
    </row>
    <row r="10" spans="1:12">
      <c r="A10" s="1264"/>
      <c r="B10" s="1265">
        <v>9110</v>
      </c>
      <c r="C10" s="1266" t="s">
        <v>4161</v>
      </c>
      <c r="D10" s="1267">
        <v>4</v>
      </c>
      <c r="E10" s="1268">
        <f>VLOOKUP(B10,INSUMOS!$A$2:$D$3288,4,FALSE)</f>
        <v>6967000</v>
      </c>
      <c r="F10" s="1269">
        <f t="shared" si="0"/>
        <v>6.9669999999999996</v>
      </c>
      <c r="G10" s="1270">
        <v>1.5829</v>
      </c>
      <c r="H10" s="1270" t="s">
        <v>3858</v>
      </c>
      <c r="I10" s="1270" t="s">
        <v>3858</v>
      </c>
      <c r="K10" s="37" t="s">
        <v>4162</v>
      </c>
      <c r="L10" s="39">
        <v>0.09</v>
      </c>
    </row>
    <row r="11" spans="1:12">
      <c r="A11" s="1264"/>
      <c r="B11" s="1265">
        <v>9111</v>
      </c>
      <c r="C11" s="1266" t="s">
        <v>4163</v>
      </c>
      <c r="D11" s="1267">
        <v>5</v>
      </c>
      <c r="E11" s="1268">
        <f>VLOOKUP(B11,INSUMOS!$A$2:$D$3288,4,FALSE)</f>
        <v>6284000</v>
      </c>
      <c r="F11" s="1269">
        <f t="shared" si="0"/>
        <v>6.2839999999999998</v>
      </c>
      <c r="G11" s="1270">
        <v>1.4517</v>
      </c>
      <c r="H11" s="1270" t="s">
        <v>3858</v>
      </c>
      <c r="I11" s="1270" t="s">
        <v>3858</v>
      </c>
      <c r="K11" s="37" t="s">
        <v>4164</v>
      </c>
      <c r="L11" s="39">
        <v>8.3299999999999999E-2</v>
      </c>
    </row>
    <row r="12" spans="1:12">
      <c r="A12" s="1264"/>
      <c r="B12" s="1265">
        <v>9112</v>
      </c>
      <c r="C12" s="1266" t="s">
        <v>4165</v>
      </c>
      <c r="D12" s="1267">
        <v>6</v>
      </c>
      <c r="E12" s="1268">
        <f>VLOOKUP(B12,INSUMOS!$A$2:$D$3288,4,FALSE)</f>
        <v>5604000</v>
      </c>
      <c r="F12" s="1269">
        <f t="shared" si="0"/>
        <v>5.6040000000000001</v>
      </c>
      <c r="G12" s="1270">
        <v>1.5829</v>
      </c>
      <c r="H12" s="1270" t="s">
        <v>3858</v>
      </c>
      <c r="I12" s="1270" t="s">
        <v>3858</v>
      </c>
      <c r="K12" s="37" t="s">
        <v>4166</v>
      </c>
      <c r="L12" s="39">
        <v>8.3299999999999999E-2</v>
      </c>
    </row>
    <row r="13" spans="1:12">
      <c r="A13" s="1264"/>
      <c r="B13" s="1265">
        <v>9113</v>
      </c>
      <c r="C13" s="1266" t="s">
        <v>4167</v>
      </c>
      <c r="D13" s="1267">
        <v>7</v>
      </c>
      <c r="E13" s="1268">
        <f>VLOOKUP(B13,INSUMOS!$A$2:$D$3288,4,FALSE)</f>
        <v>4237000</v>
      </c>
      <c r="F13" s="1269">
        <f t="shared" si="0"/>
        <v>4.2370000000000001</v>
      </c>
      <c r="G13" s="1270">
        <v>1.5829</v>
      </c>
      <c r="H13" s="1270" t="s">
        <v>3858</v>
      </c>
      <c r="I13" s="1270" t="s">
        <v>3858</v>
      </c>
      <c r="K13" s="37" t="s">
        <v>4168</v>
      </c>
      <c r="L13" s="39">
        <v>0.01</v>
      </c>
    </row>
    <row r="14" spans="1:12">
      <c r="A14" s="1264"/>
      <c r="B14" s="1265">
        <v>9114</v>
      </c>
      <c r="C14" s="1266" t="s">
        <v>4169</v>
      </c>
      <c r="D14" s="1267">
        <v>8</v>
      </c>
      <c r="E14" s="1268">
        <f>VLOOKUP(B14,INSUMOS!$A$2:$D$3288,4,FALSE)</f>
        <v>3998000</v>
      </c>
      <c r="F14" s="1269">
        <f t="shared" si="0"/>
        <v>3.9980000000000002</v>
      </c>
      <c r="G14" s="1270">
        <v>1.4538</v>
      </c>
      <c r="H14" s="1270" t="s">
        <v>3858</v>
      </c>
      <c r="I14" s="1270" t="s">
        <v>3858</v>
      </c>
      <c r="K14" s="37" t="s">
        <v>4170</v>
      </c>
      <c r="L14" s="39">
        <v>4.1700000000000001E-2</v>
      </c>
    </row>
    <row r="15" spans="1:12">
      <c r="B15" s="40"/>
      <c r="C15" s="41"/>
      <c r="D15" s="42" t="s">
        <v>59</v>
      </c>
      <c r="E15" s="1271"/>
      <c r="F15" s="1272"/>
      <c r="G15" s="1270"/>
      <c r="H15" s="1270"/>
      <c r="I15" s="1270"/>
      <c r="L15" s="39">
        <f>SUM(L7:L14)</f>
        <v>0.58289999999999997</v>
      </c>
    </row>
    <row r="16" spans="1:12">
      <c r="A16" s="1264" t="s">
        <v>4171</v>
      </c>
      <c r="B16" s="1273">
        <v>9084</v>
      </c>
      <c r="C16" s="1272" t="s">
        <v>4172</v>
      </c>
      <c r="D16" s="1274">
        <f>+B16</f>
        <v>9084</v>
      </c>
      <c r="E16" s="1268">
        <f>VLOOKUP(B16,INSUMOS!$A$2:$D$3288,4,FALSE)</f>
        <v>2622000</v>
      </c>
      <c r="F16" s="1269">
        <f>E16/$E$6</f>
        <v>2.6219999999999999</v>
      </c>
      <c r="G16" s="1270">
        <v>1.4569000000000001</v>
      </c>
      <c r="H16" s="1270">
        <v>1.6288115498266165</v>
      </c>
      <c r="I16" s="1270">
        <v>1.8084632795587596</v>
      </c>
    </row>
    <row r="17" spans="1:10">
      <c r="A17" s="1264"/>
      <c r="B17" s="1273">
        <v>9085</v>
      </c>
      <c r="C17" s="1272" t="s">
        <v>4173</v>
      </c>
      <c r="D17" s="1274">
        <f t="shared" ref="D17:D47" si="1">+B17</f>
        <v>9085</v>
      </c>
      <c r="E17" s="1268">
        <f>VLOOKUP(B17,INSUMOS!$A$2:$D$3288,4,FALSE)</f>
        <v>2305000</v>
      </c>
      <c r="F17" s="1269">
        <f t="shared" ref="F17:F30" si="2">E17/$E$6</f>
        <v>2.3050000000000002</v>
      </c>
      <c r="G17" s="1270">
        <v>1.4581</v>
      </c>
      <c r="H17" s="1270">
        <v>1.6298482470471813</v>
      </c>
      <c r="I17" s="1270">
        <v>1.8094999767793243</v>
      </c>
    </row>
    <row r="18" spans="1:10">
      <c r="A18" s="1264"/>
      <c r="B18" s="1273">
        <v>9086</v>
      </c>
      <c r="C18" s="1272" t="s">
        <v>4174</v>
      </c>
      <c r="D18" s="1274">
        <f t="shared" si="1"/>
        <v>9086</v>
      </c>
      <c r="E18" s="1268">
        <f>VLOOKUP(B18,INSUMOS!$A$2:$D$3288,4,FALSE)</f>
        <v>2417000</v>
      </c>
      <c r="F18" s="1269">
        <f t="shared" si="2"/>
        <v>2.4169999999999998</v>
      </c>
      <c r="G18" s="1270">
        <v>1.4576</v>
      </c>
      <c r="H18" s="1270">
        <v>1.6294503583721227</v>
      </c>
      <c r="I18" s="1270">
        <v>1.8091020881042656</v>
      </c>
    </row>
    <row r="19" spans="1:10">
      <c r="A19" s="1264"/>
      <c r="B19" s="1273">
        <v>9087</v>
      </c>
      <c r="C19" s="1272" t="s">
        <v>4175</v>
      </c>
      <c r="D19" s="1274">
        <f t="shared" si="1"/>
        <v>9087</v>
      </c>
      <c r="E19" s="1268">
        <f>VLOOKUP(B19,INSUMOS!$A$2:$D$3288,4,FALSE)</f>
        <v>1953000</v>
      </c>
      <c r="F19" s="1269">
        <f t="shared" si="2"/>
        <v>1.9530000000000001</v>
      </c>
      <c r="G19" s="1270">
        <v>1.46</v>
      </c>
      <c r="H19" s="1270">
        <v>1.6313907711182971</v>
      </c>
      <c r="I19" s="1270">
        <v>1.8110425008504403</v>
      </c>
    </row>
    <row r="20" spans="1:10">
      <c r="A20" s="1264"/>
      <c r="B20" s="1273">
        <v>9088</v>
      </c>
      <c r="C20" s="1272" t="s">
        <v>4176</v>
      </c>
      <c r="D20" s="1274">
        <f t="shared" si="1"/>
        <v>9088</v>
      </c>
      <c r="E20" s="1268">
        <f>VLOOKUP(B20,INSUMOS!$A$2:$D$3288,4,FALSE)</f>
        <v>2733000</v>
      </c>
      <c r="F20" s="1269">
        <f t="shared" si="2"/>
        <v>2.7330000000000001</v>
      </c>
      <c r="G20" s="1270">
        <v>1.4564999999999999</v>
      </c>
      <c r="H20" s="1270">
        <v>1.6285084518821129</v>
      </c>
      <c r="I20" s="1270">
        <v>1.8081601816142561</v>
      </c>
      <c r="J20" s="43"/>
    </row>
    <row r="21" spans="1:10">
      <c r="A21" s="1264"/>
      <c r="B21" s="1273">
        <v>9095</v>
      </c>
      <c r="C21" s="1272" t="s">
        <v>4177</v>
      </c>
      <c r="D21" s="1274">
        <f t="shared" si="1"/>
        <v>9095</v>
      </c>
      <c r="E21" s="1268">
        <f>VLOOKUP(B21,INSUMOS!$A$2:$D$3288,4,FALSE)</f>
        <v>2242000</v>
      </c>
      <c r="F21" s="1269">
        <f t="shared" si="2"/>
        <v>2.242</v>
      </c>
      <c r="G21" s="1270">
        <v>1.4584999999999999</v>
      </c>
      <c r="H21" s="1270">
        <v>1.6300890100890122</v>
      </c>
      <c r="I21" s="1270">
        <v>1.8097407398211551</v>
      </c>
      <c r="J21" s="43"/>
    </row>
    <row r="22" spans="1:10">
      <c r="A22" s="1264"/>
      <c r="B22" s="1273">
        <v>9096</v>
      </c>
      <c r="C22" s="1272" t="s">
        <v>4178</v>
      </c>
      <c r="D22" s="1274">
        <f t="shared" si="1"/>
        <v>9096</v>
      </c>
      <c r="E22" s="1268">
        <f>VLOOKUP(B22,INSUMOS!$A$2:$D$3288,4,FALSE)</f>
        <v>2733000</v>
      </c>
      <c r="F22" s="1269">
        <f t="shared" si="2"/>
        <v>2.7330000000000001</v>
      </c>
      <c r="G22" s="1270">
        <v>1.4564999999999999</v>
      </c>
      <c r="H22" s="1270">
        <v>1.6285084518821129</v>
      </c>
      <c r="I22" s="1270">
        <v>1.8081601816142561</v>
      </c>
    </row>
    <row r="23" spans="1:10">
      <c r="A23" s="1264"/>
      <c r="B23" s="1273">
        <v>9097</v>
      </c>
      <c r="C23" s="1272" t="s">
        <v>4179</v>
      </c>
      <c r="D23" s="1274">
        <f t="shared" si="1"/>
        <v>9097</v>
      </c>
      <c r="E23" s="1268">
        <f>VLOOKUP(B23,INSUMOS!$A$2:$D$3288,4,FALSE)</f>
        <v>2242000</v>
      </c>
      <c r="F23" s="1269">
        <f t="shared" si="2"/>
        <v>2.242</v>
      </c>
      <c r="G23" s="1270">
        <v>1.4583999999999999</v>
      </c>
      <c r="H23" s="1270">
        <v>1.6300890100890122</v>
      </c>
      <c r="I23" s="1270">
        <v>1.8097407398211551</v>
      </c>
    </row>
    <row r="24" spans="1:10">
      <c r="A24" s="1264"/>
      <c r="B24" s="1273">
        <v>9089</v>
      </c>
      <c r="C24" s="1272" t="s">
        <v>4180</v>
      </c>
      <c r="D24" s="1274">
        <f t="shared" si="1"/>
        <v>9089</v>
      </c>
      <c r="E24" s="1268">
        <f>VLOOKUP(B24,INSUMOS!$A$2:$D$3288,4,FALSE)</f>
        <v>2421000</v>
      </c>
      <c r="F24" s="1269">
        <f t="shared" si="2"/>
        <v>2.4209999999999998</v>
      </c>
      <c r="G24" s="1270">
        <v>1.4576</v>
      </c>
      <c r="H24" s="1270">
        <v>1.6294349016112819</v>
      </c>
      <c r="I24" s="1270">
        <v>1.8090866313434251</v>
      </c>
    </row>
    <row r="25" spans="1:10">
      <c r="A25" s="1264"/>
      <c r="B25" s="1273">
        <v>9090</v>
      </c>
      <c r="C25" s="1272" t="s">
        <v>4181</v>
      </c>
      <c r="D25" s="1274">
        <f t="shared" si="1"/>
        <v>9090</v>
      </c>
      <c r="E25" s="1268">
        <f>VLOOKUP(B25,INSUMOS!$A$2:$D$3288,4,FALSE)</f>
        <v>1695000</v>
      </c>
      <c r="F25" s="1269">
        <f t="shared" si="2"/>
        <v>1.6950000000000001</v>
      </c>
      <c r="G25" s="1270">
        <v>1.5601</v>
      </c>
      <c r="H25" s="1270">
        <v>1.6329355339663021</v>
      </c>
      <c r="I25" s="1270">
        <v>1.8125872636984453</v>
      </c>
    </row>
    <row r="26" spans="1:10">
      <c r="A26" s="1264"/>
      <c r="B26" s="1273">
        <v>9091</v>
      </c>
      <c r="C26" s="1272" t="s">
        <v>4182</v>
      </c>
      <c r="D26" s="1274">
        <f t="shared" si="1"/>
        <v>9091</v>
      </c>
      <c r="E26" s="1268">
        <f>VLOOKUP(B26,INSUMOS!$A$2:$D$3288,4,FALSE)</f>
        <v>3174195</v>
      </c>
      <c r="F26" s="1269">
        <f t="shared" si="2"/>
        <v>3.1741950000000001</v>
      </c>
      <c r="G26" s="1270">
        <v>1.4587000000000001</v>
      </c>
      <c r="H26" s="1270">
        <v>1.6275059512798096</v>
      </c>
      <c r="I26" s="1270">
        <v>1.8071576810119527</v>
      </c>
    </row>
    <row r="27" spans="1:10">
      <c r="A27" s="1264"/>
      <c r="B27" s="1273">
        <v>9092</v>
      </c>
      <c r="C27" s="1272" t="s">
        <v>4183</v>
      </c>
      <c r="D27" s="1274">
        <f t="shared" si="1"/>
        <v>9092</v>
      </c>
      <c r="E27" s="1268">
        <f>VLOOKUP(B27,INSUMOS!$A$2:$D$3288,4,FALSE)</f>
        <v>2308952</v>
      </c>
      <c r="F27" s="1269">
        <f t="shared" si="2"/>
        <v>2.3089520000000001</v>
      </c>
      <c r="G27" s="1270">
        <v>1.5787</v>
      </c>
      <c r="H27" s="1270">
        <v>1.6299273188382115</v>
      </c>
      <c r="I27" s="1270">
        <v>1.8095790485703547</v>
      </c>
    </row>
    <row r="28" spans="1:10">
      <c r="A28" s="1264"/>
      <c r="B28" s="1273">
        <v>9093</v>
      </c>
      <c r="C28" s="1272" t="s">
        <v>4184</v>
      </c>
      <c r="D28" s="1274">
        <f t="shared" si="1"/>
        <v>9093</v>
      </c>
      <c r="E28" s="1268">
        <f>VLOOKUP(B28,INSUMOS!$A$2:$D$3288,4,FALSE)</f>
        <v>1988000</v>
      </c>
      <c r="F28" s="1269">
        <f t="shared" si="2"/>
        <v>1.988</v>
      </c>
      <c r="G28" s="1270">
        <v>1.4597</v>
      </c>
      <c r="H28" s="1270">
        <v>1.6312102477102535</v>
      </c>
      <c r="I28" s="1270">
        <v>1.8108619774423966</v>
      </c>
      <c r="J28" s="43"/>
    </row>
    <row r="29" spans="1:10">
      <c r="A29" s="1264"/>
      <c r="B29" s="1273">
        <v>9457</v>
      </c>
      <c r="C29" s="1272" t="s">
        <v>4185</v>
      </c>
      <c r="D29" s="1274">
        <f t="shared" si="1"/>
        <v>9457</v>
      </c>
      <c r="E29" s="1268">
        <f>VLOOKUP(B29,INSUMOS!$A$2:$D$3288,4,FALSE)</f>
        <v>2683800</v>
      </c>
      <c r="F29" s="1269">
        <f t="shared" si="2"/>
        <v>2.6838000000000002</v>
      </c>
      <c r="G29" s="1270">
        <v>1.4591839048387099</v>
      </c>
      <c r="H29" s="1270"/>
      <c r="I29" s="1270"/>
      <c r="J29" s="43"/>
    </row>
    <row r="30" spans="1:10">
      <c r="A30" s="1264"/>
      <c r="B30" s="1273">
        <v>9094</v>
      </c>
      <c r="C30" s="1272" t="s">
        <v>4186</v>
      </c>
      <c r="D30" s="1274">
        <f t="shared" si="1"/>
        <v>9094</v>
      </c>
      <c r="E30" s="1268">
        <f>VLOOKUP(B30,INSUMOS!$A$2:$D$3288,4,FALSE)</f>
        <v>1790000</v>
      </c>
      <c r="F30" s="1269">
        <f t="shared" si="2"/>
        <v>1.79</v>
      </c>
      <c r="G30" s="1270">
        <v>1.5541</v>
      </c>
      <c r="H30" s="1270">
        <v>1.6323092113874988</v>
      </c>
      <c r="I30" s="1270">
        <v>1.811960941119642</v>
      </c>
      <c r="J30" s="43"/>
    </row>
    <row r="31" spans="1:10">
      <c r="B31" s="40"/>
      <c r="C31" s="44"/>
      <c r="D31" s="44"/>
      <c r="E31" s="1268"/>
      <c r="F31" s="1275"/>
      <c r="G31" s="1270"/>
      <c r="H31" s="1270"/>
      <c r="I31" s="1270"/>
    </row>
    <row r="32" spans="1:10">
      <c r="A32" s="1264" t="s">
        <v>3859</v>
      </c>
      <c r="B32" s="1273">
        <v>9102</v>
      </c>
      <c r="C32" s="1276" t="s">
        <v>4187</v>
      </c>
      <c r="D32" s="1274">
        <f t="shared" si="1"/>
        <v>9102</v>
      </c>
      <c r="E32" s="1268">
        <f>VLOOKUP(B32,INSUMOS!$A$2:$D$3288,4,FALSE)</f>
        <v>2545000</v>
      </c>
      <c r="F32" s="1269">
        <f>E32/$E$6</f>
        <v>2.5449999999999999</v>
      </c>
      <c r="G32" s="1270">
        <v>1.4572000000000001</v>
      </c>
      <c r="H32" s="1270">
        <v>1.6290386047323038</v>
      </c>
      <c r="I32" s="1270">
        <v>1.8086903344644467</v>
      </c>
    </row>
    <row r="33" spans="1:12">
      <c r="A33" s="1264"/>
      <c r="B33" s="1273">
        <v>9103</v>
      </c>
      <c r="C33" s="1276" t="s">
        <v>4188</v>
      </c>
      <c r="D33" s="1274">
        <f t="shared" si="1"/>
        <v>9103</v>
      </c>
      <c r="E33" s="1268">
        <f>VLOOKUP(B33,INSUMOS!$A$2:$D$3288,4,FALSE)</f>
        <v>1815000</v>
      </c>
      <c r="F33" s="1269">
        <f t="shared" ref="F33:F35" si="3">E33/$E$6</f>
        <v>1.8149999999999999</v>
      </c>
      <c r="G33" s="1270">
        <v>1.5527</v>
      </c>
      <c r="H33" s="1270">
        <v>1.6321561448104438</v>
      </c>
      <c r="I33" s="1270">
        <v>1.811807874542587</v>
      </c>
      <c r="J33" s="43"/>
    </row>
    <row r="34" spans="1:12">
      <c r="A34" s="1264"/>
      <c r="B34" s="1273">
        <v>9104</v>
      </c>
      <c r="C34" s="1276" t="s">
        <v>4189</v>
      </c>
      <c r="D34" s="1274">
        <f t="shared" si="1"/>
        <v>9104</v>
      </c>
      <c r="E34" s="1268">
        <f>VLOOKUP(B34,INSUMOS!$A$2:$D$3288,4,FALSE)</f>
        <v>1476000</v>
      </c>
      <c r="F34" s="1269">
        <f t="shared" si="3"/>
        <v>1.476</v>
      </c>
      <c r="G34" s="1270">
        <v>1.5767</v>
      </c>
      <c r="H34" s="1270">
        <v>1.7311720631482919</v>
      </c>
      <c r="I34" s="1270">
        <v>1.9108237928804352</v>
      </c>
    </row>
    <row r="35" spans="1:12">
      <c r="A35" s="1264"/>
      <c r="B35" s="1273">
        <v>9105</v>
      </c>
      <c r="C35" s="1276" t="s">
        <v>4190</v>
      </c>
      <c r="D35" s="1274">
        <f t="shared" si="1"/>
        <v>9105</v>
      </c>
      <c r="E35" s="1268">
        <f>VLOOKUP(B35,INSUMOS!$A$2:$D$3288,4,FALSE)</f>
        <v>1228000</v>
      </c>
      <c r="F35" s="1269">
        <f t="shared" si="3"/>
        <v>1.228</v>
      </c>
      <c r="G35" s="1270">
        <v>1.6026</v>
      </c>
      <c r="H35" s="1270">
        <v>1.7531911494663661</v>
      </c>
      <c r="I35" s="1270">
        <v>1.9328428791985093</v>
      </c>
    </row>
    <row r="36" spans="1:12">
      <c r="A36" s="45"/>
      <c r="B36" s="46"/>
      <c r="C36" s="1277"/>
      <c r="D36" s="44"/>
      <c r="E36" s="1268"/>
      <c r="F36" s="1275"/>
      <c r="G36" s="1270"/>
      <c r="H36" s="1270"/>
      <c r="I36" s="1270"/>
    </row>
    <row r="37" spans="1:12">
      <c r="A37" s="1264" t="s">
        <v>4191</v>
      </c>
      <c r="B37" s="1273">
        <v>9098</v>
      </c>
      <c r="C37" s="1276" t="s">
        <v>4192</v>
      </c>
      <c r="D37" s="1274">
        <f t="shared" si="1"/>
        <v>9098</v>
      </c>
      <c r="E37" s="1268">
        <f>VLOOKUP(B37,INSUMOS!$A$2:$D$3288,4,FALSE)</f>
        <v>1695000</v>
      </c>
      <c r="F37" s="1269">
        <f>E37/$E$6</f>
        <v>1.6950000000000001</v>
      </c>
      <c r="G37" s="1270">
        <v>1.5601</v>
      </c>
      <c r="H37" s="1270">
        <v>1.6329355339663021</v>
      </c>
      <c r="I37" s="1270">
        <v>1.8125872636984453</v>
      </c>
      <c r="J37" s="43"/>
    </row>
    <row r="38" spans="1:12">
      <c r="A38" s="1264"/>
      <c r="B38" s="1273">
        <v>9099</v>
      </c>
      <c r="C38" s="1276" t="s">
        <v>4193</v>
      </c>
      <c r="D38" s="1274">
        <f t="shared" si="1"/>
        <v>9099</v>
      </c>
      <c r="E38" s="1268">
        <f>VLOOKUP(B38,INSUMOS!$A$2:$D$3288,4,FALSE)</f>
        <v>1476000</v>
      </c>
      <c r="F38" s="1269">
        <f t="shared" ref="F38:F39" si="4">E38/$E$6</f>
        <v>1.476</v>
      </c>
      <c r="G38" s="1270">
        <v>1.5767</v>
      </c>
      <c r="H38" s="1270">
        <v>1.7311720631482919</v>
      </c>
      <c r="I38" s="1270">
        <v>1.9108237928804352</v>
      </c>
      <c r="J38" s="43"/>
    </row>
    <row r="39" spans="1:12">
      <c r="A39" s="1264"/>
      <c r="B39" s="1273">
        <v>9100</v>
      </c>
      <c r="C39" s="1276" t="s">
        <v>4194</v>
      </c>
      <c r="D39" s="1274">
        <f t="shared" si="1"/>
        <v>9100</v>
      </c>
      <c r="E39" s="1268">
        <f>VLOOKUP(B39,INSUMOS!$A$2:$D$3288,4,FALSE)</f>
        <v>1228000</v>
      </c>
      <c r="F39" s="1269">
        <f t="shared" si="4"/>
        <v>1.228</v>
      </c>
      <c r="G39" s="1270">
        <v>1.6026</v>
      </c>
      <c r="H39" s="1270">
        <v>1.7531911494663661</v>
      </c>
      <c r="I39" s="1270">
        <v>1.9328428791985093</v>
      </c>
      <c r="J39" s="43"/>
    </row>
    <row r="40" spans="1:12">
      <c r="A40" s="45"/>
      <c r="B40" s="46"/>
      <c r="C40" s="1277"/>
      <c r="D40" s="44"/>
      <c r="E40" s="1278"/>
      <c r="F40" s="1275"/>
      <c r="G40" s="1275"/>
      <c r="H40" s="1275"/>
      <c r="I40" s="1275"/>
    </row>
    <row r="41" spans="1:12">
      <c r="A41" s="1264" t="s">
        <v>4195</v>
      </c>
      <c r="B41" s="1265">
        <v>9101</v>
      </c>
      <c r="C41" s="1266" t="s">
        <v>4196</v>
      </c>
      <c r="D41" s="1274">
        <f t="shared" si="1"/>
        <v>9101</v>
      </c>
      <c r="E41" s="1268">
        <f>VLOOKUP(B41,INSUMOS!$A$2:$D$3288,4,FALSE)</f>
        <v>3000000</v>
      </c>
      <c r="F41" s="1269">
        <f>E41/$E$6</f>
        <v>3</v>
      </c>
      <c r="G41" s="1270">
        <v>1.4562666333333334</v>
      </c>
      <c r="H41" s="1270">
        <v>1.6286357222421664</v>
      </c>
      <c r="I41" s="1270">
        <v>1.8082874519743095</v>
      </c>
      <c r="J41" s="43"/>
      <c r="K41" s="47"/>
      <c r="L41" s="48"/>
    </row>
    <row r="42" spans="1:12">
      <c r="A42" s="1264"/>
      <c r="B42" s="1265">
        <v>9461</v>
      </c>
      <c r="C42" s="1266" t="s">
        <v>4197</v>
      </c>
      <c r="D42" s="1274">
        <f t="shared" si="1"/>
        <v>9461</v>
      </c>
      <c r="E42" s="1268">
        <f>VLOOKUP(B42,INSUMOS!$A$2:$D$3288,4,FALSE)</f>
        <v>1500000</v>
      </c>
      <c r="F42" s="1269">
        <f t="shared" ref="F42:F45" si="5">E42/$E$6</f>
        <v>1.5</v>
      </c>
      <c r="G42" s="1270">
        <v>1.5812267916362237</v>
      </c>
      <c r="H42" s="1270">
        <v>1.742062726089886</v>
      </c>
      <c r="I42" s="1270">
        <v>1.9217144558220289</v>
      </c>
      <c r="J42" s="43"/>
      <c r="K42" s="47"/>
      <c r="L42" s="48"/>
    </row>
    <row r="43" spans="1:12">
      <c r="A43" s="1264"/>
      <c r="B43" s="1265">
        <v>9455</v>
      </c>
      <c r="C43" s="1266" t="s">
        <v>4198</v>
      </c>
      <c r="D43" s="1274">
        <v>9455</v>
      </c>
      <c r="E43" s="1268">
        <f>VLOOKUP(B43,INSUMOS!$A$2:$D$3288,4,FALSE)</f>
        <v>1000000</v>
      </c>
      <c r="F43" s="1269">
        <f t="shared" si="5"/>
        <v>1</v>
      </c>
      <c r="G43" s="1270">
        <v>1.6504000000000001</v>
      </c>
      <c r="H43" s="1270">
        <v>1.8024533590009002</v>
      </c>
      <c r="I43" s="1270">
        <v>1.9821050887330434</v>
      </c>
      <c r="J43" s="43"/>
      <c r="K43" s="47"/>
      <c r="L43" s="48"/>
    </row>
    <row r="44" spans="1:12">
      <c r="A44" s="1264"/>
      <c r="B44" s="1265">
        <v>9463</v>
      </c>
      <c r="C44" s="1266" t="s">
        <v>4199</v>
      </c>
      <c r="D44" s="1274">
        <f>+B44</f>
        <v>9463</v>
      </c>
      <c r="E44" s="1268">
        <f>VLOOKUP(B44,INSUMOS!$A$2:$D$3288,4,FALSE)</f>
        <v>1750000</v>
      </c>
      <c r="F44" s="1269">
        <f t="shared" si="5"/>
        <v>1.75</v>
      </c>
      <c r="G44" s="1270">
        <v>1.5621848642596203</v>
      </c>
      <c r="H44" s="1270">
        <v>1.7248082595438818</v>
      </c>
      <c r="I44" s="1270">
        <v>1.9044599892760248</v>
      </c>
      <c r="J44" s="43"/>
      <c r="K44" s="47"/>
      <c r="L44" s="48"/>
    </row>
    <row r="45" spans="1:12">
      <c r="A45" s="1264"/>
      <c r="B45" s="1265">
        <v>9464</v>
      </c>
      <c r="C45" s="1266" t="s">
        <v>4200</v>
      </c>
      <c r="D45" s="1274">
        <f t="shared" si="1"/>
        <v>9464</v>
      </c>
      <c r="E45" s="1268">
        <f>VLOOKUP(B45,INSUMOS!$A$2:$D$3288,4,FALSE)</f>
        <v>2000000</v>
      </c>
      <c r="F45" s="1269">
        <f t="shared" si="5"/>
        <v>2</v>
      </c>
      <c r="G45" s="1270">
        <v>1.5479034187271676</v>
      </c>
      <c r="H45" s="1270">
        <v>1.632312853229321</v>
      </c>
      <c r="I45" s="1270">
        <v>1.8119645829614641</v>
      </c>
      <c r="J45" s="43"/>
      <c r="K45" s="47"/>
      <c r="L45" s="48"/>
    </row>
    <row r="46" spans="1:12">
      <c r="A46" s="45"/>
      <c r="B46" s="46"/>
      <c r="C46" s="1277"/>
      <c r="D46" s="44"/>
      <c r="E46" s="49"/>
    </row>
    <row r="47" spans="1:12" ht="76.5">
      <c r="A47" s="1279" t="s">
        <v>4201</v>
      </c>
      <c r="B47" s="1280">
        <v>9575</v>
      </c>
      <c r="C47" s="1281" t="str">
        <f>VLOOKUP(B47,INSUMOS!$A$2:$D$3882,2,FALSE)</f>
        <v>TARIFA MES - PERSONAL TÉCNICO - CELADOR ARMADO (24 horas por 30 dias dividos en 3 turnos de 8 horas diarias. Incluye prestaciones de ley, Administraciòn y servicios).</v>
      </c>
      <c r="D47" s="1274">
        <f t="shared" si="1"/>
        <v>9575</v>
      </c>
      <c r="E47" s="1268">
        <f>VLOOKUP(B47,INSUMOS!$A$2:$D$3047,4,FALSE)</f>
        <v>9460000</v>
      </c>
      <c r="F47" s="50"/>
      <c r="G47" s="51"/>
      <c r="H47" s="51"/>
      <c r="I47" s="51"/>
      <c r="K47" s="43"/>
    </row>
    <row r="48" spans="1:12">
      <c r="A48" s="45"/>
      <c r="B48" s="46"/>
      <c r="C48" s="389"/>
      <c r="E48" s="53"/>
      <c r="F48" s="53"/>
    </row>
    <row r="49" spans="3:4">
      <c r="C49" s="54"/>
      <c r="D49" s="55"/>
    </row>
    <row r="50" spans="3:4">
      <c r="C50" s="55"/>
      <c r="D50" s="55"/>
    </row>
  </sheetData>
  <mergeCells count="11">
    <mergeCell ref="A37:A39"/>
    <mergeCell ref="A41:A45"/>
    <mergeCell ref="A1:I1"/>
    <mergeCell ref="A2:I2"/>
    <mergeCell ref="A3:I3"/>
    <mergeCell ref="E4:I4"/>
    <mergeCell ref="G5:I5"/>
    <mergeCell ref="E5:F5"/>
    <mergeCell ref="A7:A14"/>
    <mergeCell ref="A16:A30"/>
    <mergeCell ref="A32:A35"/>
  </mergeCells>
  <pageMargins left="0.7" right="0.7" top="0.75" bottom="0.75" header="0.3" footer="0.3"/>
  <pageSetup paperSize="9" orientation="portrait" horizontalDpi="4294967292"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8" filterMode="1"/>
  <dimension ref="A1:L3882"/>
  <sheetViews>
    <sheetView zoomScale="71" zoomScaleNormal="71" workbookViewId="0">
      <selection activeCell="A1663" sqref="A1663"/>
    </sheetView>
  </sheetViews>
  <sheetFormatPr defaultColWidth="11.42578125" defaultRowHeight="12.75"/>
  <cols>
    <col min="1" max="1" width="12.140625" style="447" customWidth="1"/>
    <col min="2" max="2" width="115.42578125" style="447" customWidth="1"/>
    <col min="3" max="3" width="9.7109375" bestFit="1" customWidth="1"/>
    <col min="4" max="4" width="19" style="450" bestFit="1" customWidth="1"/>
    <col min="5" max="5" width="27.7109375" style="452" bestFit="1" customWidth="1"/>
  </cols>
  <sheetData>
    <row r="1" spans="1:12" ht="31.5">
      <c r="A1" s="30" t="s">
        <v>109</v>
      </c>
      <c r="B1" s="30" t="s">
        <v>110</v>
      </c>
      <c r="C1" s="30" t="s">
        <v>111</v>
      </c>
      <c r="D1" s="168" t="s">
        <v>4202</v>
      </c>
      <c r="E1" s="451" t="s">
        <v>4203</v>
      </c>
      <c r="F1" s="451" t="s">
        <v>4204</v>
      </c>
      <c r="G1" s="887" t="s">
        <v>4205</v>
      </c>
      <c r="H1" s="888"/>
      <c r="I1" s="888"/>
      <c r="J1" s="888"/>
      <c r="K1" s="888"/>
      <c r="L1" s="888"/>
    </row>
    <row r="2" spans="1:12" ht="15.75" hidden="1">
      <c r="A2" s="31">
        <v>322</v>
      </c>
      <c r="B2" s="448" t="s">
        <v>4206</v>
      </c>
      <c r="C2" s="32" t="s">
        <v>119</v>
      </c>
      <c r="D2" s="449">
        <v>359380</v>
      </c>
      <c r="E2" s="332" t="s">
        <v>117</v>
      </c>
      <c r="F2" s="31"/>
    </row>
    <row r="3" spans="1:12" ht="15.75" hidden="1">
      <c r="A3" s="31">
        <v>323</v>
      </c>
      <c r="B3" s="448" t="s">
        <v>4207</v>
      </c>
      <c r="C3" s="32" t="s">
        <v>119</v>
      </c>
      <c r="D3" s="449">
        <v>371875</v>
      </c>
      <c r="E3" s="332" t="s">
        <v>117</v>
      </c>
      <c r="F3" s="31"/>
    </row>
    <row r="4" spans="1:12" ht="15.75" hidden="1">
      <c r="A4" s="31">
        <v>324</v>
      </c>
      <c r="B4" s="448" t="s">
        <v>4208</v>
      </c>
      <c r="C4" s="32" t="s">
        <v>119</v>
      </c>
      <c r="D4" s="449">
        <v>384965</v>
      </c>
      <c r="E4" s="332" t="s">
        <v>117</v>
      </c>
      <c r="F4" s="31"/>
    </row>
    <row r="5" spans="1:12" ht="15.75" hidden="1">
      <c r="A5" s="31">
        <v>325</v>
      </c>
      <c r="B5" s="448" t="s">
        <v>4209</v>
      </c>
      <c r="C5" s="32" t="s">
        <v>119</v>
      </c>
      <c r="D5" s="449">
        <v>397460</v>
      </c>
      <c r="E5" s="332" t="s">
        <v>117</v>
      </c>
      <c r="F5" s="31"/>
    </row>
    <row r="6" spans="1:12" ht="15.75" hidden="1">
      <c r="A6" s="31">
        <v>326</v>
      </c>
      <c r="B6" s="448" t="s">
        <v>4210</v>
      </c>
      <c r="C6" s="32" t="s">
        <v>119</v>
      </c>
      <c r="D6" s="449">
        <v>408587</v>
      </c>
      <c r="E6" s="332" t="s">
        <v>117</v>
      </c>
      <c r="F6" s="31"/>
    </row>
    <row r="7" spans="1:12" ht="15.75" hidden="1">
      <c r="A7" s="31">
        <v>328</v>
      </c>
      <c r="B7" s="448" t="s">
        <v>4211</v>
      </c>
      <c r="C7" s="32" t="s">
        <v>119</v>
      </c>
      <c r="D7" s="449">
        <v>435540</v>
      </c>
      <c r="E7" s="332" t="s">
        <v>117</v>
      </c>
      <c r="F7" s="31"/>
    </row>
    <row r="8" spans="1:12" ht="15.75" hidden="1">
      <c r="A8" s="31">
        <v>333</v>
      </c>
      <c r="B8" s="448" t="s">
        <v>4212</v>
      </c>
      <c r="C8" s="32" t="s">
        <v>119</v>
      </c>
      <c r="D8" s="449">
        <v>387345</v>
      </c>
      <c r="E8" s="332" t="s">
        <v>117</v>
      </c>
      <c r="F8" s="31"/>
    </row>
    <row r="9" spans="1:12" ht="15.75" hidden="1">
      <c r="A9" s="31">
        <v>366</v>
      </c>
      <c r="B9" s="448" t="s">
        <v>4213</v>
      </c>
      <c r="C9" s="32" t="s">
        <v>119</v>
      </c>
      <c r="D9" s="449">
        <v>387970</v>
      </c>
      <c r="E9" s="332" t="s">
        <v>117</v>
      </c>
      <c r="F9" s="31"/>
    </row>
    <row r="10" spans="1:12" ht="30" hidden="1">
      <c r="A10" s="31">
        <v>1505</v>
      </c>
      <c r="B10" s="448" t="s">
        <v>4214</v>
      </c>
      <c r="C10" s="32" t="s">
        <v>785</v>
      </c>
      <c r="D10" s="449">
        <v>160757</v>
      </c>
      <c r="E10" s="332" t="s">
        <v>117</v>
      </c>
      <c r="F10" s="31"/>
    </row>
    <row r="11" spans="1:12" ht="15.75" hidden="1">
      <c r="A11" s="31">
        <v>1512</v>
      </c>
      <c r="B11" s="448" t="s">
        <v>4215</v>
      </c>
      <c r="C11" s="32" t="s">
        <v>116</v>
      </c>
      <c r="D11" s="449">
        <v>8500</v>
      </c>
      <c r="E11" s="332" t="s">
        <v>117</v>
      </c>
      <c r="F11" s="31"/>
    </row>
    <row r="12" spans="1:12" ht="15.75" hidden="1">
      <c r="A12" s="31">
        <v>1515</v>
      </c>
      <c r="B12" s="448" t="s">
        <v>4216</v>
      </c>
      <c r="C12" s="32" t="s">
        <v>4217</v>
      </c>
      <c r="D12" s="449">
        <v>321</v>
      </c>
      <c r="E12" s="332" t="s">
        <v>117</v>
      </c>
      <c r="F12" s="31" t="s">
        <v>145</v>
      </c>
    </row>
    <row r="13" spans="1:12" ht="15.75" hidden="1">
      <c r="A13" s="31">
        <v>1794</v>
      </c>
      <c r="B13" s="448" t="s">
        <v>4218</v>
      </c>
      <c r="C13" s="32" t="s">
        <v>472</v>
      </c>
      <c r="D13" s="449">
        <v>4284</v>
      </c>
      <c r="E13" s="332" t="s">
        <v>117</v>
      </c>
      <c r="F13" s="31" t="s">
        <v>145</v>
      </c>
    </row>
    <row r="14" spans="1:12" ht="15.75" hidden="1">
      <c r="A14" s="31">
        <v>2273</v>
      </c>
      <c r="B14" s="448" t="s">
        <v>4219</v>
      </c>
      <c r="C14" s="32" t="s">
        <v>125</v>
      </c>
      <c r="D14" s="449">
        <v>761</v>
      </c>
      <c r="E14" s="332" t="s">
        <v>117</v>
      </c>
      <c r="F14" s="31"/>
    </row>
    <row r="15" spans="1:12" ht="15.75" hidden="1">
      <c r="A15" s="31">
        <v>2307</v>
      </c>
      <c r="B15" s="448" t="s">
        <v>4220</v>
      </c>
      <c r="C15" s="32" t="s">
        <v>119</v>
      </c>
      <c r="D15" s="449">
        <v>41650</v>
      </c>
      <c r="E15" s="332" t="s">
        <v>117</v>
      </c>
      <c r="F15" s="31"/>
    </row>
    <row r="16" spans="1:12" ht="15.75" hidden="1">
      <c r="A16" s="31">
        <v>2308</v>
      </c>
      <c r="B16" s="448" t="s">
        <v>4221</v>
      </c>
      <c r="C16" s="32" t="s">
        <v>119</v>
      </c>
      <c r="D16" s="449">
        <v>119000</v>
      </c>
      <c r="E16" s="332" t="s">
        <v>117</v>
      </c>
      <c r="F16" s="31"/>
    </row>
    <row r="17" spans="1:6" ht="15.75" hidden="1">
      <c r="A17" s="31">
        <v>2551</v>
      </c>
      <c r="B17" s="448" t="s">
        <v>4222</v>
      </c>
      <c r="C17" s="32" t="s">
        <v>125</v>
      </c>
      <c r="D17" s="449">
        <v>138216</v>
      </c>
      <c r="E17" s="332" t="s">
        <v>117</v>
      </c>
      <c r="F17" s="31"/>
    </row>
    <row r="18" spans="1:6" ht="15.75" hidden="1">
      <c r="A18" s="31">
        <v>2798</v>
      </c>
      <c r="B18" s="448" t="s">
        <v>4223</v>
      </c>
      <c r="C18" s="32" t="s">
        <v>125</v>
      </c>
      <c r="D18" s="449">
        <v>550</v>
      </c>
      <c r="E18" s="332" t="s">
        <v>117</v>
      </c>
      <c r="F18" s="31"/>
    </row>
    <row r="19" spans="1:6" ht="15.75" hidden="1">
      <c r="A19" s="31">
        <v>2910</v>
      </c>
      <c r="B19" s="448" t="s">
        <v>4224</v>
      </c>
      <c r="C19" s="32" t="s">
        <v>119</v>
      </c>
      <c r="D19" s="449">
        <v>3927</v>
      </c>
      <c r="E19" s="332" t="s">
        <v>117</v>
      </c>
      <c r="F19" s="31"/>
    </row>
    <row r="20" spans="1:6" ht="15.75" hidden="1">
      <c r="A20" s="31">
        <v>3386</v>
      </c>
      <c r="B20" s="448" t="s">
        <v>4225</v>
      </c>
      <c r="C20" s="32" t="s">
        <v>3115</v>
      </c>
      <c r="D20" s="449">
        <v>6902</v>
      </c>
      <c r="E20" s="332" t="s">
        <v>117</v>
      </c>
      <c r="F20" s="31"/>
    </row>
    <row r="21" spans="1:6" ht="15.75" hidden="1">
      <c r="A21" s="31">
        <v>3995</v>
      </c>
      <c r="B21" s="448" t="s">
        <v>4226</v>
      </c>
      <c r="C21" s="32" t="s">
        <v>116</v>
      </c>
      <c r="D21" s="449">
        <v>41319</v>
      </c>
      <c r="E21" s="332" t="s">
        <v>117</v>
      </c>
      <c r="F21" s="31"/>
    </row>
    <row r="22" spans="1:6" ht="15.75" hidden="1">
      <c r="A22" s="31">
        <v>4513</v>
      </c>
      <c r="B22" s="448" t="s">
        <v>4227</v>
      </c>
      <c r="C22" s="32" t="s">
        <v>122</v>
      </c>
      <c r="D22" s="449">
        <v>13987</v>
      </c>
      <c r="E22" s="332" t="s">
        <v>117</v>
      </c>
      <c r="F22" s="31"/>
    </row>
    <row r="23" spans="1:6" ht="15.75" hidden="1">
      <c r="A23" s="31">
        <v>4514</v>
      </c>
      <c r="B23" s="448" t="s">
        <v>4228</v>
      </c>
      <c r="C23" s="32" t="s">
        <v>122</v>
      </c>
      <c r="D23" s="449">
        <v>24081</v>
      </c>
      <c r="E23" s="332" t="s">
        <v>117</v>
      </c>
      <c r="F23" s="31"/>
    </row>
    <row r="24" spans="1:6" ht="15.75" hidden="1">
      <c r="A24" s="31">
        <v>4520</v>
      </c>
      <c r="B24" s="448" t="s">
        <v>4229</v>
      </c>
      <c r="C24" s="32" t="s">
        <v>122</v>
      </c>
      <c r="D24" s="449">
        <v>18689</v>
      </c>
      <c r="E24" s="332" t="s">
        <v>117</v>
      </c>
      <c r="F24" s="31"/>
    </row>
    <row r="25" spans="1:6" ht="15.75" hidden="1">
      <c r="A25" s="31">
        <v>4521</v>
      </c>
      <c r="B25" s="448" t="s">
        <v>4230</v>
      </c>
      <c r="C25" s="32" t="s">
        <v>122</v>
      </c>
      <c r="D25" s="449">
        <v>23150</v>
      </c>
      <c r="E25" s="332" t="s">
        <v>117</v>
      </c>
      <c r="F25" s="31"/>
    </row>
    <row r="26" spans="1:6" ht="15.75" hidden="1">
      <c r="A26" s="31">
        <v>4594</v>
      </c>
      <c r="B26" s="448" t="s">
        <v>4231</v>
      </c>
      <c r="C26" s="32" t="s">
        <v>125</v>
      </c>
      <c r="D26" s="449">
        <v>73221</v>
      </c>
      <c r="E26" s="332" t="s">
        <v>117</v>
      </c>
      <c r="F26" s="31"/>
    </row>
    <row r="27" spans="1:6" ht="15.75" hidden="1">
      <c r="A27" s="31">
        <v>4596</v>
      </c>
      <c r="B27" s="448" t="s">
        <v>4232</v>
      </c>
      <c r="C27" s="32" t="s">
        <v>125</v>
      </c>
      <c r="D27" s="449">
        <v>146062</v>
      </c>
      <c r="E27" s="332" t="s">
        <v>117</v>
      </c>
      <c r="F27" s="31"/>
    </row>
    <row r="28" spans="1:6" ht="15.75" hidden="1">
      <c r="A28" s="31">
        <v>4598</v>
      </c>
      <c r="B28" s="448" t="s">
        <v>4233</v>
      </c>
      <c r="C28" s="32" t="s">
        <v>125</v>
      </c>
      <c r="D28" s="449">
        <v>1094076</v>
      </c>
      <c r="E28" s="332" t="s">
        <v>117</v>
      </c>
      <c r="F28" s="31"/>
    </row>
    <row r="29" spans="1:6" ht="15.75" hidden="1">
      <c r="A29" s="31">
        <v>4600</v>
      </c>
      <c r="B29" s="448" t="s">
        <v>4234</v>
      </c>
      <c r="C29" s="32" t="s">
        <v>125</v>
      </c>
      <c r="D29" s="449">
        <v>3229502</v>
      </c>
      <c r="E29" s="332" t="s">
        <v>117</v>
      </c>
      <c r="F29" s="31"/>
    </row>
    <row r="30" spans="1:6" ht="15.75" hidden="1">
      <c r="A30" s="31">
        <v>4608</v>
      </c>
      <c r="B30" s="448" t="s">
        <v>4235</v>
      </c>
      <c r="C30" s="32" t="s">
        <v>125</v>
      </c>
      <c r="D30" s="449">
        <v>33683</v>
      </c>
      <c r="E30" s="332" t="s">
        <v>117</v>
      </c>
      <c r="F30" s="31"/>
    </row>
    <row r="31" spans="1:6" ht="15.75" hidden="1">
      <c r="A31" s="31">
        <v>4609</v>
      </c>
      <c r="B31" s="448" t="s">
        <v>4236</v>
      </c>
      <c r="C31" s="32" t="s">
        <v>125</v>
      </c>
      <c r="D31" s="449">
        <v>55455</v>
      </c>
      <c r="E31" s="332" t="s">
        <v>117</v>
      </c>
      <c r="F31" s="31"/>
    </row>
    <row r="32" spans="1:6" ht="15.75" hidden="1">
      <c r="A32" s="31">
        <v>4610</v>
      </c>
      <c r="B32" s="448" t="s">
        <v>4237</v>
      </c>
      <c r="C32" s="32" t="s">
        <v>125</v>
      </c>
      <c r="D32" s="449">
        <v>80806</v>
      </c>
      <c r="E32" s="332" t="s">
        <v>117</v>
      </c>
      <c r="F32" s="31"/>
    </row>
    <row r="33" spans="1:6" ht="15.75" hidden="1">
      <c r="A33" s="31">
        <v>4611</v>
      </c>
      <c r="B33" s="448" t="s">
        <v>4238</v>
      </c>
      <c r="C33" s="32" t="s">
        <v>125</v>
      </c>
      <c r="D33" s="449">
        <v>188670</v>
      </c>
      <c r="E33" s="332" t="s">
        <v>117</v>
      </c>
      <c r="F33" s="31"/>
    </row>
    <row r="34" spans="1:6" ht="15.75" hidden="1">
      <c r="A34" s="31">
        <v>4612</v>
      </c>
      <c r="B34" s="448" t="s">
        <v>4239</v>
      </c>
      <c r="C34" s="32" t="s">
        <v>125</v>
      </c>
      <c r="D34" s="449">
        <v>346624</v>
      </c>
      <c r="E34" s="332" t="s">
        <v>117</v>
      </c>
      <c r="F34" s="31"/>
    </row>
    <row r="35" spans="1:6" ht="15.75" hidden="1">
      <c r="A35" s="31">
        <v>4613</v>
      </c>
      <c r="B35" s="448" t="s">
        <v>4240</v>
      </c>
      <c r="C35" s="32" t="s">
        <v>125</v>
      </c>
      <c r="D35" s="449">
        <v>619311</v>
      </c>
      <c r="E35" s="332" t="s">
        <v>117</v>
      </c>
      <c r="F35" s="31"/>
    </row>
    <row r="36" spans="1:6" ht="15.75" hidden="1">
      <c r="A36" s="31">
        <v>4614</v>
      </c>
      <c r="B36" s="448" t="s">
        <v>4241</v>
      </c>
      <c r="C36" s="32" t="s">
        <v>125</v>
      </c>
      <c r="D36" s="449">
        <v>959797</v>
      </c>
      <c r="E36" s="332" t="s">
        <v>117</v>
      </c>
      <c r="F36" s="31"/>
    </row>
    <row r="37" spans="1:6" ht="15.75" hidden="1">
      <c r="A37" s="31">
        <v>4675</v>
      </c>
      <c r="B37" s="448" t="s">
        <v>4242</v>
      </c>
      <c r="C37" s="32" t="s">
        <v>125</v>
      </c>
      <c r="D37" s="449">
        <v>26000</v>
      </c>
      <c r="E37" s="332" t="s">
        <v>117</v>
      </c>
      <c r="F37" s="31"/>
    </row>
    <row r="38" spans="1:6" ht="15.75" hidden="1">
      <c r="A38" s="31">
        <v>4694</v>
      </c>
      <c r="B38" s="448" t="s">
        <v>4243</v>
      </c>
      <c r="C38" s="32" t="s">
        <v>122</v>
      </c>
      <c r="D38" s="449">
        <v>33583</v>
      </c>
      <c r="E38" s="332" t="s">
        <v>117</v>
      </c>
      <c r="F38" s="31"/>
    </row>
    <row r="39" spans="1:6" ht="15.75" hidden="1">
      <c r="A39" s="31">
        <v>4697</v>
      </c>
      <c r="B39" s="448" t="s">
        <v>4244</v>
      </c>
      <c r="C39" s="32" t="s">
        <v>122</v>
      </c>
      <c r="D39" s="449">
        <v>39667</v>
      </c>
      <c r="E39" s="332" t="s">
        <v>117</v>
      </c>
      <c r="F39" s="31"/>
    </row>
    <row r="40" spans="1:6" ht="15.75" hidden="1">
      <c r="A40" s="31">
        <v>5038</v>
      </c>
      <c r="B40" s="448" t="s">
        <v>4245</v>
      </c>
      <c r="C40" s="32" t="s">
        <v>472</v>
      </c>
      <c r="D40" s="449">
        <v>2916</v>
      </c>
      <c r="E40" s="332" t="s">
        <v>117</v>
      </c>
      <c r="F40" s="31" t="s">
        <v>145</v>
      </c>
    </row>
    <row r="41" spans="1:6" ht="15.75" hidden="1">
      <c r="A41" s="31">
        <v>5041</v>
      </c>
      <c r="B41" s="448" t="s">
        <v>4246</v>
      </c>
      <c r="C41" s="32" t="s">
        <v>472</v>
      </c>
      <c r="D41" s="449">
        <v>2832</v>
      </c>
      <c r="E41" s="332" t="s">
        <v>117</v>
      </c>
      <c r="F41" s="31" t="s">
        <v>145</v>
      </c>
    </row>
    <row r="42" spans="1:6" ht="15.75" hidden="1">
      <c r="A42" s="31">
        <v>5042</v>
      </c>
      <c r="B42" s="448" t="s">
        <v>4247</v>
      </c>
      <c r="C42" s="32" t="s">
        <v>472</v>
      </c>
      <c r="D42" s="449">
        <v>2832</v>
      </c>
      <c r="E42" s="332" t="s">
        <v>117</v>
      </c>
      <c r="F42" s="31" t="s">
        <v>145</v>
      </c>
    </row>
    <row r="43" spans="1:6" ht="15.75" hidden="1">
      <c r="A43" s="31">
        <v>5056</v>
      </c>
      <c r="B43" s="448" t="s">
        <v>4248</v>
      </c>
      <c r="C43" s="32" t="s">
        <v>119</v>
      </c>
      <c r="D43" s="449">
        <v>355156</v>
      </c>
      <c r="E43" s="332" t="s">
        <v>117</v>
      </c>
      <c r="F43" s="31"/>
    </row>
    <row r="44" spans="1:6" ht="15.75" hidden="1">
      <c r="A44" s="31">
        <v>5115</v>
      </c>
      <c r="B44" s="448" t="s">
        <v>4249</v>
      </c>
      <c r="C44" s="32" t="s">
        <v>4250</v>
      </c>
      <c r="D44" s="449">
        <v>9372</v>
      </c>
      <c r="E44" s="332" t="s">
        <v>117</v>
      </c>
      <c r="F44" s="31"/>
    </row>
    <row r="45" spans="1:6" ht="15.75" hidden="1">
      <c r="A45" s="31">
        <v>5481</v>
      </c>
      <c r="B45" s="448" t="s">
        <v>4251</v>
      </c>
      <c r="C45" s="32" t="s">
        <v>125</v>
      </c>
      <c r="D45" s="449">
        <v>8448</v>
      </c>
      <c r="E45" s="332" t="s">
        <v>117</v>
      </c>
      <c r="F45" s="31"/>
    </row>
    <row r="46" spans="1:6" ht="15.75" hidden="1">
      <c r="A46" s="31">
        <v>5661</v>
      </c>
      <c r="B46" s="448" t="s">
        <v>4252</v>
      </c>
      <c r="C46" s="32" t="s">
        <v>4253</v>
      </c>
      <c r="D46" s="449">
        <v>48071</v>
      </c>
      <c r="E46" s="332" t="s">
        <v>117</v>
      </c>
      <c r="F46" s="31"/>
    </row>
    <row r="47" spans="1:6" ht="15.75" hidden="1">
      <c r="A47" s="31">
        <v>5890</v>
      </c>
      <c r="B47" s="448" t="s">
        <v>4254</v>
      </c>
      <c r="C47" s="32" t="s">
        <v>785</v>
      </c>
      <c r="D47" s="449">
        <v>72500</v>
      </c>
      <c r="E47" s="332" t="s">
        <v>117</v>
      </c>
      <c r="F47" s="31"/>
    </row>
    <row r="48" spans="1:6" ht="15.75" hidden="1">
      <c r="A48" s="31">
        <v>5915</v>
      </c>
      <c r="B48" s="448" t="s">
        <v>4255</v>
      </c>
      <c r="C48" s="32" t="s">
        <v>119</v>
      </c>
      <c r="D48" s="449">
        <v>61642</v>
      </c>
      <c r="E48" s="332" t="s">
        <v>117</v>
      </c>
      <c r="F48" s="31"/>
    </row>
    <row r="49" spans="1:6" ht="30" hidden="1">
      <c r="A49" s="31">
        <v>6013</v>
      </c>
      <c r="B49" s="448" t="s">
        <v>4256</v>
      </c>
      <c r="C49" s="32" t="s">
        <v>785</v>
      </c>
      <c r="D49" s="449">
        <v>229403</v>
      </c>
      <c r="E49" s="332" t="s">
        <v>117</v>
      </c>
      <c r="F49" s="31"/>
    </row>
    <row r="50" spans="1:6" ht="30" hidden="1">
      <c r="A50" s="31">
        <v>6017</v>
      </c>
      <c r="B50" s="448" t="s">
        <v>4257</v>
      </c>
      <c r="C50" s="32" t="s">
        <v>785</v>
      </c>
      <c r="D50" s="449">
        <v>137323</v>
      </c>
      <c r="E50" s="332" t="s">
        <v>117</v>
      </c>
      <c r="F50" s="31"/>
    </row>
    <row r="51" spans="1:6" ht="30" hidden="1">
      <c r="A51" s="31">
        <v>6026</v>
      </c>
      <c r="B51" s="448" t="s">
        <v>4258</v>
      </c>
      <c r="C51" s="32" t="s">
        <v>785</v>
      </c>
      <c r="D51" s="449">
        <v>137323</v>
      </c>
      <c r="E51" s="332" t="s">
        <v>117</v>
      </c>
      <c r="F51" s="31"/>
    </row>
    <row r="52" spans="1:6" ht="30" hidden="1">
      <c r="A52" s="31">
        <v>6062</v>
      </c>
      <c r="B52" s="448" t="s">
        <v>4259</v>
      </c>
      <c r="C52" s="32" t="s">
        <v>785</v>
      </c>
      <c r="D52" s="449">
        <v>139967</v>
      </c>
      <c r="E52" s="332" t="s">
        <v>117</v>
      </c>
      <c r="F52" s="31"/>
    </row>
    <row r="53" spans="1:6" ht="15.75" hidden="1">
      <c r="A53" s="31">
        <v>6072</v>
      </c>
      <c r="B53" s="448" t="s">
        <v>4260</v>
      </c>
      <c r="C53" s="32" t="s">
        <v>119</v>
      </c>
      <c r="D53" s="449">
        <v>440300</v>
      </c>
      <c r="E53" s="332" t="s">
        <v>117</v>
      </c>
      <c r="F53" s="31"/>
    </row>
    <row r="54" spans="1:6" ht="15.75" hidden="1">
      <c r="A54" s="31">
        <v>6073</v>
      </c>
      <c r="B54" s="448" t="s">
        <v>4261</v>
      </c>
      <c r="C54" s="32" t="s">
        <v>119</v>
      </c>
      <c r="D54" s="449">
        <v>443275</v>
      </c>
      <c r="E54" s="332" t="s">
        <v>117</v>
      </c>
      <c r="F54" s="31"/>
    </row>
    <row r="55" spans="1:6" ht="15.75" hidden="1">
      <c r="A55" s="31">
        <v>6087</v>
      </c>
      <c r="B55" s="448" t="s">
        <v>4262</v>
      </c>
      <c r="C55" s="32" t="s">
        <v>494</v>
      </c>
      <c r="D55" s="449">
        <v>55053</v>
      </c>
      <c r="E55" s="332" t="s">
        <v>117</v>
      </c>
      <c r="F55" s="31"/>
    </row>
    <row r="56" spans="1:6" ht="15.75" hidden="1">
      <c r="A56" s="31">
        <v>6088</v>
      </c>
      <c r="B56" s="448" t="s">
        <v>4263</v>
      </c>
      <c r="C56" s="32" t="s">
        <v>494</v>
      </c>
      <c r="D56" s="449">
        <v>79185</v>
      </c>
      <c r="E56" s="332" t="s">
        <v>117</v>
      </c>
      <c r="F56" s="31"/>
    </row>
    <row r="57" spans="1:6" ht="15.75" hidden="1">
      <c r="A57" s="31">
        <v>6092</v>
      </c>
      <c r="B57" s="448" t="s">
        <v>4264</v>
      </c>
      <c r="C57" s="32" t="s">
        <v>2466</v>
      </c>
      <c r="D57" s="449">
        <v>2000</v>
      </c>
      <c r="E57" s="332" t="s">
        <v>117</v>
      </c>
      <c r="F57" s="31"/>
    </row>
    <row r="58" spans="1:6" ht="15.75" hidden="1">
      <c r="A58" s="31">
        <v>6098</v>
      </c>
      <c r="B58" s="448" t="s">
        <v>4265</v>
      </c>
      <c r="C58" s="32" t="s">
        <v>4266</v>
      </c>
      <c r="D58" s="449">
        <v>21</v>
      </c>
      <c r="E58" s="332" t="s">
        <v>117</v>
      </c>
      <c r="F58" s="31"/>
    </row>
    <row r="59" spans="1:6" ht="15.75" hidden="1">
      <c r="A59" s="31">
        <v>6107</v>
      </c>
      <c r="B59" s="448" t="s">
        <v>4267</v>
      </c>
      <c r="C59" s="32" t="s">
        <v>119</v>
      </c>
      <c r="D59" s="449">
        <v>441490</v>
      </c>
      <c r="E59" s="332" t="s">
        <v>117</v>
      </c>
      <c r="F59" s="31"/>
    </row>
    <row r="60" spans="1:6" ht="15.75" hidden="1">
      <c r="A60" s="31">
        <v>6109</v>
      </c>
      <c r="B60" s="448" t="s">
        <v>4268</v>
      </c>
      <c r="C60" s="32" t="s">
        <v>125</v>
      </c>
      <c r="D60" s="449">
        <v>36183</v>
      </c>
      <c r="E60" s="332" t="s">
        <v>117</v>
      </c>
      <c r="F60" s="31"/>
    </row>
    <row r="61" spans="1:6" ht="15.75" hidden="1">
      <c r="A61" s="31">
        <v>6111</v>
      </c>
      <c r="B61" s="448" t="s">
        <v>4269</v>
      </c>
      <c r="C61" s="32" t="s">
        <v>116</v>
      </c>
      <c r="D61" s="449">
        <v>47084</v>
      </c>
      <c r="E61" s="332" t="s">
        <v>117</v>
      </c>
      <c r="F61" s="31"/>
    </row>
    <row r="62" spans="1:6" ht="15.75" hidden="1">
      <c r="A62" s="31">
        <v>6115</v>
      </c>
      <c r="B62" s="448" t="s">
        <v>4270</v>
      </c>
      <c r="C62" s="32" t="s">
        <v>116</v>
      </c>
      <c r="D62" s="449">
        <v>59005</v>
      </c>
      <c r="E62" s="332" t="s">
        <v>117</v>
      </c>
      <c r="F62" s="31"/>
    </row>
    <row r="63" spans="1:6" ht="15.75" hidden="1">
      <c r="A63" s="31">
        <v>6116</v>
      </c>
      <c r="B63" s="448" t="s">
        <v>4271</v>
      </c>
      <c r="C63" s="32" t="s">
        <v>125</v>
      </c>
      <c r="D63" s="449">
        <v>31977</v>
      </c>
      <c r="E63" s="332" t="s">
        <v>117</v>
      </c>
      <c r="F63" s="31"/>
    </row>
    <row r="64" spans="1:6" ht="15.75" hidden="1">
      <c r="A64" s="31">
        <v>6117</v>
      </c>
      <c r="B64" s="448" t="s">
        <v>4272</v>
      </c>
      <c r="C64" s="32" t="s">
        <v>125</v>
      </c>
      <c r="D64" s="449">
        <v>61794</v>
      </c>
      <c r="E64" s="332" t="s">
        <v>117</v>
      </c>
      <c r="F64" s="31"/>
    </row>
    <row r="65" spans="1:6" ht="15.75" hidden="1">
      <c r="A65" s="31">
        <v>6118</v>
      </c>
      <c r="B65" s="448" t="s">
        <v>4273</v>
      </c>
      <c r="C65" s="32" t="s">
        <v>125</v>
      </c>
      <c r="D65" s="449">
        <v>43965</v>
      </c>
      <c r="E65" s="332" t="s">
        <v>117</v>
      </c>
      <c r="F65" s="31"/>
    </row>
    <row r="66" spans="1:6" ht="15.75" hidden="1">
      <c r="A66" s="31">
        <v>6122</v>
      </c>
      <c r="B66" s="448" t="s">
        <v>4274</v>
      </c>
      <c r="C66" s="32" t="s">
        <v>125</v>
      </c>
      <c r="D66" s="449">
        <v>273584</v>
      </c>
      <c r="E66" s="332" t="s">
        <v>117</v>
      </c>
      <c r="F66" s="31" t="s">
        <v>145</v>
      </c>
    </row>
    <row r="67" spans="1:6" ht="15.75" hidden="1">
      <c r="A67" s="31">
        <v>6126</v>
      </c>
      <c r="B67" s="448" t="s">
        <v>4275</v>
      </c>
      <c r="C67" s="32" t="s">
        <v>122</v>
      </c>
      <c r="D67" s="449">
        <v>17590</v>
      </c>
      <c r="E67" s="332" t="s">
        <v>117</v>
      </c>
      <c r="F67" s="31"/>
    </row>
    <row r="68" spans="1:6" ht="15.75" hidden="1">
      <c r="A68" s="31">
        <v>6127</v>
      </c>
      <c r="B68" s="448" t="s">
        <v>4276</v>
      </c>
      <c r="C68" s="32" t="s">
        <v>122</v>
      </c>
      <c r="D68" s="449">
        <v>42662</v>
      </c>
      <c r="E68" s="332" t="s">
        <v>117</v>
      </c>
      <c r="F68" s="31"/>
    </row>
    <row r="69" spans="1:6" ht="15.75" hidden="1">
      <c r="A69" s="31">
        <v>6128</v>
      </c>
      <c r="B69" s="448" t="s">
        <v>4277</v>
      </c>
      <c r="C69" s="32" t="s">
        <v>122</v>
      </c>
      <c r="D69" s="449">
        <v>60993</v>
      </c>
      <c r="E69" s="332" t="s">
        <v>117</v>
      </c>
      <c r="F69" s="31"/>
    </row>
    <row r="70" spans="1:6" ht="15.75" hidden="1">
      <c r="A70" s="31">
        <v>6129</v>
      </c>
      <c r="B70" s="448" t="s">
        <v>4278</v>
      </c>
      <c r="C70" s="32" t="s">
        <v>122</v>
      </c>
      <c r="D70" s="449">
        <v>89083</v>
      </c>
      <c r="E70" s="332" t="s">
        <v>117</v>
      </c>
      <c r="F70" s="31"/>
    </row>
    <row r="71" spans="1:6" ht="15.75" hidden="1">
      <c r="A71" s="31">
        <v>6130</v>
      </c>
      <c r="B71" s="448" t="s">
        <v>4279</v>
      </c>
      <c r="C71" s="32" t="s">
        <v>122</v>
      </c>
      <c r="D71" s="449">
        <v>102263</v>
      </c>
      <c r="E71" s="332" t="s">
        <v>117</v>
      </c>
      <c r="F71" s="31"/>
    </row>
    <row r="72" spans="1:6" ht="15.75" hidden="1">
      <c r="A72" s="31">
        <v>6131</v>
      </c>
      <c r="B72" s="448" t="s">
        <v>4280</v>
      </c>
      <c r="C72" s="32" t="s">
        <v>122</v>
      </c>
      <c r="D72" s="449">
        <v>187447</v>
      </c>
      <c r="E72" s="332" t="s">
        <v>117</v>
      </c>
      <c r="F72" s="31"/>
    </row>
    <row r="73" spans="1:6" ht="15.75" hidden="1">
      <c r="A73" s="31">
        <v>6132</v>
      </c>
      <c r="B73" s="448" t="s">
        <v>4281</v>
      </c>
      <c r="C73" s="32" t="s">
        <v>122</v>
      </c>
      <c r="D73" s="449">
        <v>242088</v>
      </c>
      <c r="E73" s="332" t="s">
        <v>117</v>
      </c>
      <c r="F73" s="31"/>
    </row>
    <row r="74" spans="1:6" ht="15.75" hidden="1">
      <c r="A74" s="31">
        <v>6133</v>
      </c>
      <c r="B74" s="448" t="s">
        <v>4282</v>
      </c>
      <c r="C74" s="32" t="s">
        <v>122</v>
      </c>
      <c r="D74" s="449">
        <v>315611</v>
      </c>
      <c r="E74" s="332" t="s">
        <v>117</v>
      </c>
      <c r="F74" s="31"/>
    </row>
    <row r="75" spans="1:6" ht="30" hidden="1">
      <c r="A75" s="31">
        <v>6140</v>
      </c>
      <c r="B75" s="448" t="s">
        <v>4283</v>
      </c>
      <c r="C75" s="32" t="s">
        <v>785</v>
      </c>
      <c r="D75" s="449">
        <v>54175</v>
      </c>
      <c r="E75" s="332" t="s">
        <v>117</v>
      </c>
      <c r="F75" s="31"/>
    </row>
    <row r="76" spans="1:6" ht="15.75" hidden="1">
      <c r="A76" s="31">
        <v>6143</v>
      </c>
      <c r="B76" s="448" t="s">
        <v>4284</v>
      </c>
      <c r="C76" s="32" t="s">
        <v>472</v>
      </c>
      <c r="D76" s="449">
        <v>7449</v>
      </c>
      <c r="E76" s="332" t="s">
        <v>117</v>
      </c>
      <c r="F76" s="31"/>
    </row>
    <row r="77" spans="1:6" ht="15.75" hidden="1">
      <c r="A77" s="31">
        <v>6147</v>
      </c>
      <c r="B77" s="448" t="s">
        <v>4285</v>
      </c>
      <c r="C77" s="32" t="s">
        <v>122</v>
      </c>
      <c r="D77" s="449">
        <v>33065</v>
      </c>
      <c r="E77" s="332" t="s">
        <v>117</v>
      </c>
      <c r="F77" s="31"/>
    </row>
    <row r="78" spans="1:6" ht="15.75" hidden="1">
      <c r="A78" s="31">
        <v>6148</v>
      </c>
      <c r="B78" s="448" t="s">
        <v>4286</v>
      </c>
      <c r="C78" s="32" t="s">
        <v>122</v>
      </c>
      <c r="D78" s="449">
        <v>55391</v>
      </c>
      <c r="E78" s="332" t="s">
        <v>117</v>
      </c>
      <c r="F78" s="31"/>
    </row>
    <row r="79" spans="1:6" ht="15.75" hidden="1">
      <c r="A79" s="31">
        <v>6149</v>
      </c>
      <c r="B79" s="448" t="s">
        <v>4287</v>
      </c>
      <c r="C79" s="32" t="s">
        <v>122</v>
      </c>
      <c r="D79" s="449">
        <v>67919</v>
      </c>
      <c r="E79" s="332" t="s">
        <v>117</v>
      </c>
      <c r="F79" s="31"/>
    </row>
    <row r="80" spans="1:6" ht="15.75" hidden="1">
      <c r="A80" s="31">
        <v>6150</v>
      </c>
      <c r="B80" s="448" t="s">
        <v>4288</v>
      </c>
      <c r="C80" s="32" t="s">
        <v>122</v>
      </c>
      <c r="D80" s="449">
        <v>80745</v>
      </c>
      <c r="E80" s="332" t="s">
        <v>117</v>
      </c>
      <c r="F80" s="31"/>
    </row>
    <row r="81" spans="1:6" ht="15.75" hidden="1">
      <c r="A81" s="31">
        <v>6151</v>
      </c>
      <c r="B81" s="448" t="s">
        <v>4289</v>
      </c>
      <c r="C81" s="32" t="s">
        <v>122</v>
      </c>
      <c r="D81" s="449">
        <v>101514</v>
      </c>
      <c r="E81" s="332" t="s">
        <v>117</v>
      </c>
      <c r="F81" s="31"/>
    </row>
    <row r="82" spans="1:6" ht="15.75" hidden="1">
      <c r="A82" s="31">
        <v>6152</v>
      </c>
      <c r="B82" s="448" t="s">
        <v>4290</v>
      </c>
      <c r="C82" s="32" t="s">
        <v>122</v>
      </c>
      <c r="D82" s="449">
        <v>133791</v>
      </c>
      <c r="E82" s="332" t="s">
        <v>117</v>
      </c>
      <c r="F82" s="31"/>
    </row>
    <row r="83" spans="1:6" ht="15.75" hidden="1">
      <c r="A83" s="31">
        <v>6153</v>
      </c>
      <c r="B83" s="448" t="s">
        <v>4291</v>
      </c>
      <c r="C83" s="32" t="s">
        <v>122</v>
      </c>
      <c r="D83" s="449">
        <v>173766</v>
      </c>
      <c r="E83" s="332" t="s">
        <v>117</v>
      </c>
      <c r="F83" s="31"/>
    </row>
    <row r="84" spans="1:6" ht="15.75" hidden="1">
      <c r="A84" s="31">
        <v>6154</v>
      </c>
      <c r="B84" s="448" t="s">
        <v>4292</v>
      </c>
      <c r="C84" s="32" t="s">
        <v>122</v>
      </c>
      <c r="D84" s="449">
        <v>224862</v>
      </c>
      <c r="E84" s="332" t="s">
        <v>117</v>
      </c>
      <c r="F84" s="31"/>
    </row>
    <row r="85" spans="1:6" ht="15.75" hidden="1">
      <c r="A85" s="31">
        <v>6155</v>
      </c>
      <c r="B85" s="448" t="s">
        <v>4293</v>
      </c>
      <c r="C85" s="32" t="s">
        <v>122</v>
      </c>
      <c r="D85" s="449">
        <v>331505</v>
      </c>
      <c r="E85" s="332" t="s">
        <v>117</v>
      </c>
      <c r="F85" s="31"/>
    </row>
    <row r="86" spans="1:6" ht="15.75" hidden="1">
      <c r="A86" s="31">
        <v>6156</v>
      </c>
      <c r="B86" s="448" t="s">
        <v>4294</v>
      </c>
      <c r="C86" s="32" t="s">
        <v>122</v>
      </c>
      <c r="D86" s="449">
        <v>40110</v>
      </c>
      <c r="E86" s="332" t="s">
        <v>117</v>
      </c>
      <c r="F86" s="31"/>
    </row>
    <row r="87" spans="1:6" ht="15.75" hidden="1">
      <c r="A87" s="31">
        <v>6157</v>
      </c>
      <c r="B87" s="448" t="s">
        <v>4295</v>
      </c>
      <c r="C87" s="32" t="s">
        <v>122</v>
      </c>
      <c r="D87" s="449">
        <v>67957</v>
      </c>
      <c r="E87" s="332" t="s">
        <v>117</v>
      </c>
      <c r="F87" s="31"/>
    </row>
    <row r="88" spans="1:6" ht="15.75" hidden="1">
      <c r="A88" s="31">
        <v>6158</v>
      </c>
      <c r="B88" s="448" t="s">
        <v>4296</v>
      </c>
      <c r="C88" s="32" t="s">
        <v>122</v>
      </c>
      <c r="D88" s="449">
        <v>87054</v>
      </c>
      <c r="E88" s="332" t="s">
        <v>117</v>
      </c>
      <c r="F88" s="31"/>
    </row>
    <row r="89" spans="1:6" ht="15.75" hidden="1">
      <c r="A89" s="31">
        <v>6159</v>
      </c>
      <c r="B89" s="448" t="s">
        <v>4297</v>
      </c>
      <c r="C89" s="32" t="s">
        <v>122</v>
      </c>
      <c r="D89" s="449">
        <v>111197</v>
      </c>
      <c r="E89" s="332" t="s">
        <v>117</v>
      </c>
      <c r="F89" s="31"/>
    </row>
    <row r="90" spans="1:6" ht="15.75" hidden="1">
      <c r="A90" s="31">
        <v>6160</v>
      </c>
      <c r="B90" s="448" t="s">
        <v>4298</v>
      </c>
      <c r="C90" s="32" t="s">
        <v>122</v>
      </c>
      <c r="D90" s="449">
        <v>147484</v>
      </c>
      <c r="E90" s="332" t="s">
        <v>117</v>
      </c>
      <c r="F90" s="31"/>
    </row>
    <row r="91" spans="1:6" ht="15.75" hidden="1">
      <c r="A91" s="31">
        <v>6161</v>
      </c>
      <c r="B91" s="448" t="s">
        <v>4299</v>
      </c>
      <c r="C91" s="32" t="s">
        <v>122</v>
      </c>
      <c r="D91" s="449">
        <v>191927</v>
      </c>
      <c r="E91" s="332" t="s">
        <v>117</v>
      </c>
      <c r="F91" s="31"/>
    </row>
    <row r="92" spans="1:6" ht="15.75" hidden="1">
      <c r="A92" s="31">
        <v>6162</v>
      </c>
      <c r="B92" s="448" t="s">
        <v>4300</v>
      </c>
      <c r="C92" s="32" t="s">
        <v>122</v>
      </c>
      <c r="D92" s="449">
        <v>258472</v>
      </c>
      <c r="E92" s="332" t="s">
        <v>117</v>
      </c>
      <c r="F92" s="31"/>
    </row>
    <row r="93" spans="1:6" ht="15.75" hidden="1">
      <c r="A93" s="31">
        <v>6163</v>
      </c>
      <c r="B93" s="448" t="s">
        <v>4301</v>
      </c>
      <c r="C93" s="32" t="s">
        <v>122</v>
      </c>
      <c r="D93" s="449">
        <v>309514</v>
      </c>
      <c r="E93" s="332" t="s">
        <v>117</v>
      </c>
      <c r="F93" s="31"/>
    </row>
    <row r="94" spans="1:6" ht="15.75" hidden="1">
      <c r="A94" s="31">
        <v>6164</v>
      </c>
      <c r="B94" s="448" t="s">
        <v>4302</v>
      </c>
      <c r="C94" s="32" t="s">
        <v>122</v>
      </c>
      <c r="D94" s="449">
        <v>445231</v>
      </c>
      <c r="E94" s="332" t="s">
        <v>117</v>
      </c>
      <c r="F94" s="31"/>
    </row>
    <row r="95" spans="1:6" ht="15.75" hidden="1">
      <c r="A95" s="31">
        <v>6165</v>
      </c>
      <c r="B95" s="448" t="s">
        <v>4303</v>
      </c>
      <c r="C95" s="32" t="s">
        <v>122</v>
      </c>
      <c r="D95" s="449">
        <v>505864</v>
      </c>
      <c r="E95" s="332" t="s">
        <v>117</v>
      </c>
      <c r="F95" s="31"/>
    </row>
    <row r="96" spans="1:6" ht="15.75" hidden="1">
      <c r="A96" s="31">
        <v>6166</v>
      </c>
      <c r="B96" s="448" t="s">
        <v>4304</v>
      </c>
      <c r="C96" s="32" t="s">
        <v>122</v>
      </c>
      <c r="D96" s="449">
        <v>617639</v>
      </c>
      <c r="E96" s="332" t="s">
        <v>117</v>
      </c>
      <c r="F96" s="31"/>
    </row>
    <row r="97" spans="1:6" ht="15.75" hidden="1">
      <c r="A97" s="31">
        <v>6167</v>
      </c>
      <c r="B97" s="448" t="s">
        <v>4305</v>
      </c>
      <c r="C97" s="32" t="s">
        <v>122</v>
      </c>
      <c r="D97" s="449">
        <v>771368</v>
      </c>
      <c r="E97" s="332" t="s">
        <v>117</v>
      </c>
      <c r="F97" s="31"/>
    </row>
    <row r="98" spans="1:6" ht="15.75" hidden="1">
      <c r="A98" s="31">
        <v>6168</v>
      </c>
      <c r="B98" s="448" t="s">
        <v>4306</v>
      </c>
      <c r="C98" s="32" t="s">
        <v>122</v>
      </c>
      <c r="D98" s="449">
        <v>970345</v>
      </c>
      <c r="E98" s="332" t="s">
        <v>117</v>
      </c>
      <c r="F98" s="31"/>
    </row>
    <row r="99" spans="1:6" ht="15.75" hidden="1">
      <c r="A99" s="31">
        <v>6169</v>
      </c>
      <c r="B99" s="448" t="s">
        <v>4307</v>
      </c>
      <c r="C99" s="32" t="s">
        <v>122</v>
      </c>
      <c r="D99" s="449">
        <v>1049459</v>
      </c>
      <c r="E99" s="332" t="s">
        <v>117</v>
      </c>
      <c r="F99" s="31"/>
    </row>
    <row r="100" spans="1:6" ht="15.75" hidden="1">
      <c r="A100" s="31">
        <v>6170</v>
      </c>
      <c r="B100" s="448" t="s">
        <v>4308</v>
      </c>
      <c r="C100" s="32" t="s">
        <v>122</v>
      </c>
      <c r="D100" s="449">
        <v>1191756</v>
      </c>
      <c r="E100" s="332" t="s">
        <v>117</v>
      </c>
      <c r="F100" s="31"/>
    </row>
    <row r="101" spans="1:6" ht="15.75" hidden="1">
      <c r="A101" s="31">
        <v>6171</v>
      </c>
      <c r="B101" s="448" t="s">
        <v>4309</v>
      </c>
      <c r="C101" s="32" t="s">
        <v>122</v>
      </c>
      <c r="D101" s="449">
        <v>1362236</v>
      </c>
      <c r="E101" s="332" t="s">
        <v>117</v>
      </c>
      <c r="F101" s="31"/>
    </row>
    <row r="102" spans="1:6" ht="15.75" hidden="1">
      <c r="A102" s="31">
        <v>6172</v>
      </c>
      <c r="B102" s="448" t="s">
        <v>4310</v>
      </c>
      <c r="C102" s="32" t="s">
        <v>122</v>
      </c>
      <c r="D102" s="449">
        <v>1510091</v>
      </c>
      <c r="E102" s="332" t="s">
        <v>117</v>
      </c>
      <c r="F102" s="31"/>
    </row>
    <row r="103" spans="1:6" ht="15.75" hidden="1">
      <c r="A103" s="31">
        <v>6173</v>
      </c>
      <c r="B103" s="448" t="s">
        <v>4311</v>
      </c>
      <c r="C103" s="32" t="s">
        <v>122</v>
      </c>
      <c r="D103" s="449">
        <v>1705407</v>
      </c>
      <c r="E103" s="332" t="s">
        <v>117</v>
      </c>
      <c r="F103" s="31"/>
    </row>
    <row r="104" spans="1:6" ht="15.75" hidden="1">
      <c r="A104" s="31">
        <v>6174</v>
      </c>
      <c r="B104" s="448" t="s">
        <v>4312</v>
      </c>
      <c r="C104" s="32" t="s">
        <v>122</v>
      </c>
      <c r="D104" s="449">
        <v>1874620</v>
      </c>
      <c r="E104" s="332" t="s">
        <v>117</v>
      </c>
      <c r="F104" s="31"/>
    </row>
    <row r="105" spans="1:6" ht="15.75" hidden="1">
      <c r="A105" s="31">
        <v>6175</v>
      </c>
      <c r="B105" s="448" t="s">
        <v>4313</v>
      </c>
      <c r="C105" s="32" t="s">
        <v>122</v>
      </c>
      <c r="D105" s="449">
        <v>2097336</v>
      </c>
      <c r="E105" s="332" t="s">
        <v>117</v>
      </c>
      <c r="F105" s="31"/>
    </row>
    <row r="106" spans="1:6" ht="15.75" hidden="1">
      <c r="A106" s="31">
        <v>6176</v>
      </c>
      <c r="B106" s="448" t="s">
        <v>4314</v>
      </c>
      <c r="C106" s="32" t="s">
        <v>122</v>
      </c>
      <c r="D106" s="449">
        <v>2466670</v>
      </c>
      <c r="E106" s="332" t="s">
        <v>117</v>
      </c>
      <c r="F106" s="31"/>
    </row>
    <row r="107" spans="1:6" ht="15.75" hidden="1">
      <c r="A107" s="31">
        <v>6177</v>
      </c>
      <c r="B107" s="448" t="s">
        <v>4315</v>
      </c>
      <c r="C107" s="32" t="s">
        <v>122</v>
      </c>
      <c r="D107" s="449">
        <v>2733457</v>
      </c>
      <c r="E107" s="332" t="s">
        <v>117</v>
      </c>
      <c r="F107" s="31"/>
    </row>
    <row r="108" spans="1:6" ht="15.75" hidden="1">
      <c r="A108" s="31">
        <v>6178</v>
      </c>
      <c r="B108" s="448" t="s">
        <v>4316</v>
      </c>
      <c r="C108" s="32" t="s">
        <v>122</v>
      </c>
      <c r="D108" s="449">
        <v>3403995</v>
      </c>
      <c r="E108" s="332" t="s">
        <v>117</v>
      </c>
      <c r="F108" s="31"/>
    </row>
    <row r="109" spans="1:6" ht="15.75" hidden="1">
      <c r="A109" s="31">
        <v>6179</v>
      </c>
      <c r="B109" s="448" t="s">
        <v>4317</v>
      </c>
      <c r="C109" s="32" t="s">
        <v>122</v>
      </c>
      <c r="D109" s="449">
        <v>4507315</v>
      </c>
      <c r="E109" s="332" t="s">
        <v>117</v>
      </c>
      <c r="F109" s="31"/>
    </row>
    <row r="110" spans="1:6" ht="15.75" hidden="1">
      <c r="A110" s="31">
        <v>6180</v>
      </c>
      <c r="B110" s="448" t="s">
        <v>4318</v>
      </c>
      <c r="C110" s="32" t="s">
        <v>122</v>
      </c>
      <c r="D110" s="449">
        <v>5072542</v>
      </c>
      <c r="E110" s="332" t="s">
        <v>117</v>
      </c>
      <c r="F110" s="31"/>
    </row>
    <row r="111" spans="1:6" ht="15.75" hidden="1">
      <c r="A111" s="31">
        <v>6181</v>
      </c>
      <c r="B111" s="448" t="s">
        <v>4319</v>
      </c>
      <c r="C111" s="32" t="s">
        <v>122</v>
      </c>
      <c r="D111" s="449">
        <v>506331</v>
      </c>
      <c r="E111" s="332" t="s">
        <v>117</v>
      </c>
      <c r="F111" s="31"/>
    </row>
    <row r="112" spans="1:6" ht="15.75" hidden="1">
      <c r="A112" s="31">
        <v>6182</v>
      </c>
      <c r="B112" s="448" t="s">
        <v>4320</v>
      </c>
      <c r="C112" s="32" t="s">
        <v>122</v>
      </c>
      <c r="D112" s="449">
        <v>636141</v>
      </c>
      <c r="E112" s="332" t="s">
        <v>117</v>
      </c>
      <c r="F112" s="31"/>
    </row>
    <row r="113" spans="1:6" ht="15.75" hidden="1">
      <c r="A113" s="31">
        <v>6183</v>
      </c>
      <c r="B113" s="448" t="s">
        <v>4321</v>
      </c>
      <c r="C113" s="32" t="s">
        <v>122</v>
      </c>
      <c r="D113" s="449">
        <v>794306</v>
      </c>
      <c r="E113" s="332" t="s">
        <v>117</v>
      </c>
      <c r="F113" s="31"/>
    </row>
    <row r="114" spans="1:6" ht="15.75" hidden="1">
      <c r="A114" s="31">
        <v>6184</v>
      </c>
      <c r="B114" s="448" t="s">
        <v>4322</v>
      </c>
      <c r="C114" s="32" t="s">
        <v>122</v>
      </c>
      <c r="D114" s="449">
        <v>996182</v>
      </c>
      <c r="E114" s="332" t="s">
        <v>117</v>
      </c>
      <c r="F114" s="31"/>
    </row>
    <row r="115" spans="1:6" ht="15.75" hidden="1">
      <c r="A115" s="31">
        <v>6185</v>
      </c>
      <c r="B115" s="448" t="s">
        <v>4323</v>
      </c>
      <c r="C115" s="32" t="s">
        <v>122</v>
      </c>
      <c r="D115" s="449">
        <v>1246696</v>
      </c>
      <c r="E115" s="332" t="s">
        <v>117</v>
      </c>
      <c r="F115" s="31"/>
    </row>
    <row r="116" spans="1:6" ht="15.75" hidden="1">
      <c r="A116" s="31">
        <v>6188</v>
      </c>
      <c r="B116" s="448" t="s">
        <v>4324</v>
      </c>
      <c r="C116" s="32" t="s">
        <v>122</v>
      </c>
      <c r="D116" s="449">
        <v>1218383</v>
      </c>
      <c r="E116" s="332" t="s">
        <v>117</v>
      </c>
      <c r="F116" s="31"/>
    </row>
    <row r="117" spans="1:6" ht="15.75" hidden="1">
      <c r="A117" s="31">
        <v>6189</v>
      </c>
      <c r="B117" s="448" t="s">
        <v>4325</v>
      </c>
      <c r="C117" s="32" t="s">
        <v>122</v>
      </c>
      <c r="D117" s="449">
        <v>1636640</v>
      </c>
      <c r="E117" s="332" t="s">
        <v>117</v>
      </c>
      <c r="F117" s="31"/>
    </row>
    <row r="118" spans="1:6" ht="15.75" hidden="1">
      <c r="A118" s="31">
        <v>6190</v>
      </c>
      <c r="B118" s="448" t="s">
        <v>4326</v>
      </c>
      <c r="C118" s="32" t="s">
        <v>122</v>
      </c>
      <c r="D118" s="449">
        <v>1816064</v>
      </c>
      <c r="E118" s="332" t="s">
        <v>117</v>
      </c>
      <c r="F118" s="31"/>
    </row>
    <row r="119" spans="1:6" ht="15.75" hidden="1">
      <c r="A119" s="31">
        <v>6191</v>
      </c>
      <c r="B119" s="448" t="s">
        <v>4327</v>
      </c>
      <c r="C119" s="32" t="s">
        <v>122</v>
      </c>
      <c r="D119" s="449">
        <v>1732264</v>
      </c>
      <c r="E119" s="332" t="s">
        <v>117</v>
      </c>
      <c r="F119" s="31"/>
    </row>
    <row r="120" spans="1:6" ht="15.75" hidden="1">
      <c r="A120" s="31">
        <v>6192</v>
      </c>
      <c r="B120" s="448" t="s">
        <v>4328</v>
      </c>
      <c r="C120" s="32" t="s">
        <v>122</v>
      </c>
      <c r="D120" s="449">
        <v>2248024</v>
      </c>
      <c r="E120" s="332" t="s">
        <v>117</v>
      </c>
      <c r="F120" s="31"/>
    </row>
    <row r="121" spans="1:6" ht="15.75" hidden="1">
      <c r="A121" s="31">
        <v>6193</v>
      </c>
      <c r="B121" s="448" t="s">
        <v>4329</v>
      </c>
      <c r="C121" s="32" t="s">
        <v>122</v>
      </c>
      <c r="D121" s="449">
        <v>2231329</v>
      </c>
      <c r="E121" s="332" t="s">
        <v>117</v>
      </c>
      <c r="F121" s="31"/>
    </row>
    <row r="122" spans="1:6" ht="15.75" hidden="1">
      <c r="A122" s="31">
        <v>6194</v>
      </c>
      <c r="B122" s="448" t="s">
        <v>4330</v>
      </c>
      <c r="C122" s="32" t="s">
        <v>122</v>
      </c>
      <c r="D122" s="449">
        <v>2532168</v>
      </c>
      <c r="E122" s="332" t="s">
        <v>117</v>
      </c>
      <c r="F122" s="31"/>
    </row>
    <row r="123" spans="1:6" ht="15.75" hidden="1">
      <c r="A123" s="31">
        <v>6195</v>
      </c>
      <c r="B123" s="448" t="s">
        <v>4331</v>
      </c>
      <c r="C123" s="32" t="s">
        <v>122</v>
      </c>
      <c r="D123" s="449">
        <v>2749516</v>
      </c>
      <c r="E123" s="332" t="s">
        <v>117</v>
      </c>
      <c r="F123" s="31"/>
    </row>
    <row r="124" spans="1:6" ht="15.75" hidden="1">
      <c r="A124" s="31">
        <v>6196</v>
      </c>
      <c r="B124" s="448" t="s">
        <v>4332</v>
      </c>
      <c r="C124" s="32" t="s">
        <v>122</v>
      </c>
      <c r="D124" s="449">
        <v>3420368</v>
      </c>
      <c r="E124" s="332" t="s">
        <v>117</v>
      </c>
      <c r="F124" s="31"/>
    </row>
    <row r="125" spans="1:6" ht="15.75" hidden="1">
      <c r="A125" s="31">
        <v>6197</v>
      </c>
      <c r="B125" s="448" t="s">
        <v>4333</v>
      </c>
      <c r="C125" s="32" t="s">
        <v>122</v>
      </c>
      <c r="D125" s="449">
        <v>4582047</v>
      </c>
      <c r="E125" s="332" t="s">
        <v>117</v>
      </c>
      <c r="F125" s="31"/>
    </row>
    <row r="126" spans="1:6" ht="15.75" hidden="1">
      <c r="A126" s="31">
        <v>6198</v>
      </c>
      <c r="B126" s="448" t="s">
        <v>4334</v>
      </c>
      <c r="C126" s="32" t="s">
        <v>122</v>
      </c>
      <c r="D126" s="449">
        <v>5155604</v>
      </c>
      <c r="E126" s="332" t="s">
        <v>117</v>
      </c>
      <c r="F126" s="31"/>
    </row>
    <row r="127" spans="1:6" ht="15.75" hidden="1">
      <c r="A127" s="31">
        <v>6199</v>
      </c>
      <c r="B127" s="448" t="s">
        <v>4335</v>
      </c>
      <c r="C127" s="32" t="s">
        <v>122</v>
      </c>
      <c r="D127" s="449">
        <v>506331</v>
      </c>
      <c r="E127" s="332" t="s">
        <v>117</v>
      </c>
      <c r="F127" s="31"/>
    </row>
    <row r="128" spans="1:6" ht="15.75" hidden="1">
      <c r="A128" s="31">
        <v>6200</v>
      </c>
      <c r="B128" s="448" t="s">
        <v>4336</v>
      </c>
      <c r="C128" s="32" t="s">
        <v>122</v>
      </c>
      <c r="D128" s="449">
        <v>673697</v>
      </c>
      <c r="E128" s="332" t="s">
        <v>117</v>
      </c>
      <c r="F128" s="31"/>
    </row>
    <row r="129" spans="1:6" ht="15.75" hidden="1">
      <c r="A129" s="31">
        <v>6201</v>
      </c>
      <c r="B129" s="448" t="s">
        <v>4337</v>
      </c>
      <c r="C129" s="32" t="s">
        <v>122</v>
      </c>
      <c r="D129" s="449">
        <v>839954</v>
      </c>
      <c r="E129" s="332" t="s">
        <v>117</v>
      </c>
      <c r="F129" s="31"/>
    </row>
    <row r="130" spans="1:6" ht="15.75" hidden="1">
      <c r="A130" s="31">
        <v>6202</v>
      </c>
      <c r="B130" s="448" t="s">
        <v>4338</v>
      </c>
      <c r="C130" s="32" t="s">
        <v>122</v>
      </c>
      <c r="D130" s="449">
        <v>1052969</v>
      </c>
      <c r="E130" s="332" t="s">
        <v>117</v>
      </c>
      <c r="F130" s="31"/>
    </row>
    <row r="131" spans="1:6" ht="15.75" hidden="1">
      <c r="A131" s="31">
        <v>6203</v>
      </c>
      <c r="B131" s="448" t="s">
        <v>4339</v>
      </c>
      <c r="C131" s="32" t="s">
        <v>122</v>
      </c>
      <c r="D131" s="449">
        <v>1319953</v>
      </c>
      <c r="E131" s="332" t="s">
        <v>117</v>
      </c>
      <c r="F131" s="31"/>
    </row>
    <row r="132" spans="1:6" ht="15.75" hidden="1">
      <c r="A132" s="31">
        <v>6204</v>
      </c>
      <c r="B132" s="448" t="s">
        <v>4340</v>
      </c>
      <c r="C132" s="32" t="s">
        <v>122</v>
      </c>
      <c r="D132" s="449">
        <v>1288006</v>
      </c>
      <c r="E132" s="332" t="s">
        <v>117</v>
      </c>
      <c r="F132" s="31"/>
    </row>
    <row r="133" spans="1:6" ht="15.75" hidden="1">
      <c r="A133" s="31">
        <v>6205</v>
      </c>
      <c r="B133" s="448" t="s">
        <v>4341</v>
      </c>
      <c r="C133" s="32" t="s">
        <v>122</v>
      </c>
      <c r="D133" s="449">
        <v>1732174</v>
      </c>
      <c r="E133" s="332" t="s">
        <v>117</v>
      </c>
      <c r="F133" s="31"/>
    </row>
    <row r="134" spans="1:6" ht="15.75" hidden="1">
      <c r="A134" s="31">
        <v>6206</v>
      </c>
      <c r="B134" s="448" t="s">
        <v>4342</v>
      </c>
      <c r="C134" s="32" t="s">
        <v>122</v>
      </c>
      <c r="D134" s="449">
        <v>1921260</v>
      </c>
      <c r="E134" s="332" t="s">
        <v>117</v>
      </c>
      <c r="F134" s="31"/>
    </row>
    <row r="135" spans="1:6" ht="15.75" hidden="1">
      <c r="A135" s="31">
        <v>6207</v>
      </c>
      <c r="B135" s="448" t="s">
        <v>4343</v>
      </c>
      <c r="C135" s="32" t="s">
        <v>122</v>
      </c>
      <c r="D135" s="449">
        <v>1829505</v>
      </c>
      <c r="E135" s="332" t="s">
        <v>117</v>
      </c>
      <c r="F135" s="31"/>
    </row>
    <row r="136" spans="1:6" ht="15.75" hidden="1">
      <c r="A136" s="31">
        <v>6208</v>
      </c>
      <c r="B136" s="448" t="s">
        <v>4344</v>
      </c>
      <c r="C136" s="32" t="s">
        <v>122</v>
      </c>
      <c r="D136" s="449">
        <v>2534481</v>
      </c>
      <c r="E136" s="332" t="s">
        <v>117</v>
      </c>
      <c r="F136" s="31"/>
    </row>
    <row r="137" spans="1:6" ht="15.75" hidden="1">
      <c r="A137" s="31">
        <v>6209</v>
      </c>
      <c r="B137" s="448" t="s">
        <v>4345</v>
      </c>
      <c r="C137" s="32" t="s">
        <v>122</v>
      </c>
      <c r="D137" s="449">
        <v>2331229</v>
      </c>
      <c r="E137" s="332" t="s">
        <v>117</v>
      </c>
      <c r="F137" s="31"/>
    </row>
    <row r="138" spans="1:6" ht="15.75" hidden="1">
      <c r="A138" s="31">
        <v>6210</v>
      </c>
      <c r="B138" s="448" t="s">
        <v>4346</v>
      </c>
      <c r="C138" s="32" t="s">
        <v>122</v>
      </c>
      <c r="D138" s="449">
        <v>2646974</v>
      </c>
      <c r="E138" s="332" t="s">
        <v>117</v>
      </c>
      <c r="F138" s="31"/>
    </row>
    <row r="139" spans="1:6" ht="15.75" hidden="1">
      <c r="A139" s="31">
        <v>6211</v>
      </c>
      <c r="B139" s="448" t="s">
        <v>4347</v>
      </c>
      <c r="C139" s="32" t="s">
        <v>122</v>
      </c>
      <c r="D139" s="449">
        <v>3035413</v>
      </c>
      <c r="E139" s="332" t="s">
        <v>117</v>
      </c>
      <c r="F139" s="31"/>
    </row>
    <row r="140" spans="1:6" ht="15.75" hidden="1">
      <c r="A140" s="31">
        <v>6212</v>
      </c>
      <c r="B140" s="448" t="s">
        <v>4348</v>
      </c>
      <c r="C140" s="32" t="s">
        <v>122</v>
      </c>
      <c r="D140" s="449">
        <v>3569415</v>
      </c>
      <c r="E140" s="332" t="s">
        <v>117</v>
      </c>
      <c r="F140" s="31"/>
    </row>
    <row r="141" spans="1:6" ht="15.75" hidden="1">
      <c r="A141" s="31">
        <v>6213</v>
      </c>
      <c r="B141" s="448" t="s">
        <v>4349</v>
      </c>
      <c r="C141" s="32" t="s">
        <v>122</v>
      </c>
      <c r="D141" s="449">
        <v>4702380</v>
      </c>
      <c r="E141" s="332" t="s">
        <v>117</v>
      </c>
      <c r="F141" s="31"/>
    </row>
    <row r="142" spans="1:6" ht="15.75" hidden="1">
      <c r="A142" s="31">
        <v>6214</v>
      </c>
      <c r="B142" s="448" t="s">
        <v>4350</v>
      </c>
      <c r="C142" s="32" t="s">
        <v>122</v>
      </c>
      <c r="D142" s="449">
        <v>5245520</v>
      </c>
      <c r="E142" s="332" t="s">
        <v>117</v>
      </c>
      <c r="F142" s="31"/>
    </row>
    <row r="143" spans="1:6" ht="15.75" hidden="1">
      <c r="A143" s="31">
        <v>6215</v>
      </c>
      <c r="B143" s="448" t="s">
        <v>4351</v>
      </c>
      <c r="C143" s="32" t="s">
        <v>122</v>
      </c>
      <c r="D143" s="449">
        <v>574113</v>
      </c>
      <c r="E143" s="332" t="s">
        <v>117</v>
      </c>
      <c r="F143" s="31"/>
    </row>
    <row r="144" spans="1:6" ht="15.75" hidden="1">
      <c r="A144" s="31">
        <v>6216</v>
      </c>
      <c r="B144" s="448" t="s">
        <v>4352</v>
      </c>
      <c r="C144" s="32" t="s">
        <v>122</v>
      </c>
      <c r="D144" s="449">
        <v>766231</v>
      </c>
      <c r="E144" s="332" t="s">
        <v>117</v>
      </c>
      <c r="F144" s="31"/>
    </row>
    <row r="145" spans="1:6" ht="15.75" hidden="1">
      <c r="A145" s="31">
        <v>6217</v>
      </c>
      <c r="B145" s="448" t="s">
        <v>4353</v>
      </c>
      <c r="C145" s="32" t="s">
        <v>122</v>
      </c>
      <c r="D145" s="449">
        <v>960240</v>
      </c>
      <c r="E145" s="332" t="s">
        <v>117</v>
      </c>
      <c r="F145" s="31"/>
    </row>
    <row r="146" spans="1:6" ht="15.75" hidden="1">
      <c r="A146" s="31">
        <v>6218</v>
      </c>
      <c r="B146" s="448" t="s">
        <v>4354</v>
      </c>
      <c r="C146" s="32" t="s">
        <v>122</v>
      </c>
      <c r="D146" s="449">
        <v>1203623</v>
      </c>
      <c r="E146" s="332" t="s">
        <v>117</v>
      </c>
      <c r="F146" s="31"/>
    </row>
    <row r="147" spans="1:6" ht="15.75" hidden="1">
      <c r="A147" s="31">
        <v>6219</v>
      </c>
      <c r="B147" s="448" t="s">
        <v>4355</v>
      </c>
      <c r="C147" s="32" t="s">
        <v>122</v>
      </c>
      <c r="D147" s="449">
        <v>1506830</v>
      </c>
      <c r="E147" s="332" t="s">
        <v>117</v>
      </c>
      <c r="F147" s="31"/>
    </row>
    <row r="148" spans="1:6" ht="15.75" hidden="1">
      <c r="A148" s="31">
        <v>6220</v>
      </c>
      <c r="B148" s="448" t="s">
        <v>4356</v>
      </c>
      <c r="C148" s="32" t="s">
        <v>122</v>
      </c>
      <c r="D148" s="449">
        <v>1470790</v>
      </c>
      <c r="E148" s="332" t="s">
        <v>117</v>
      </c>
      <c r="F148" s="31"/>
    </row>
    <row r="149" spans="1:6" ht="15.75" hidden="1">
      <c r="A149" s="31">
        <v>6221</v>
      </c>
      <c r="B149" s="448" t="s">
        <v>4357</v>
      </c>
      <c r="C149" s="32" t="s">
        <v>122</v>
      </c>
      <c r="D149" s="449">
        <v>1978599</v>
      </c>
      <c r="E149" s="332" t="s">
        <v>117</v>
      </c>
      <c r="F149" s="31"/>
    </row>
    <row r="150" spans="1:6" ht="15.75" hidden="1">
      <c r="A150" s="31">
        <v>6222</v>
      </c>
      <c r="B150" s="448" t="s">
        <v>4358</v>
      </c>
      <c r="C150" s="32" t="s">
        <v>122</v>
      </c>
      <c r="D150" s="449">
        <v>2211810</v>
      </c>
      <c r="E150" s="332" t="s">
        <v>117</v>
      </c>
      <c r="F150" s="31"/>
    </row>
    <row r="151" spans="1:6" ht="15.75" hidden="1">
      <c r="A151" s="31">
        <v>6223</v>
      </c>
      <c r="B151" s="448" t="s">
        <v>4359</v>
      </c>
      <c r="C151" s="32" t="s">
        <v>122</v>
      </c>
      <c r="D151" s="449">
        <v>2016872</v>
      </c>
      <c r="E151" s="332" t="s">
        <v>117</v>
      </c>
      <c r="F151" s="31"/>
    </row>
    <row r="152" spans="1:6" ht="15.75" hidden="1">
      <c r="A152" s="31">
        <v>6224</v>
      </c>
      <c r="B152" s="448" t="s">
        <v>4360</v>
      </c>
      <c r="C152" s="32" t="s">
        <v>122</v>
      </c>
      <c r="D152" s="449">
        <v>2685230</v>
      </c>
      <c r="E152" s="332" t="s">
        <v>117</v>
      </c>
      <c r="F152" s="31"/>
    </row>
    <row r="153" spans="1:6" ht="15.75" hidden="1">
      <c r="A153" s="31">
        <v>6225</v>
      </c>
      <c r="B153" s="448" t="s">
        <v>4361</v>
      </c>
      <c r="C153" s="32" t="s">
        <v>122</v>
      </c>
      <c r="D153" s="449">
        <v>2664511</v>
      </c>
      <c r="E153" s="332" t="s">
        <v>117</v>
      </c>
      <c r="F153" s="31"/>
    </row>
    <row r="154" spans="1:6" ht="15.75" hidden="1">
      <c r="A154" s="31">
        <v>6226</v>
      </c>
      <c r="B154" s="448" t="s">
        <v>4362</v>
      </c>
      <c r="C154" s="32" t="s">
        <v>122</v>
      </c>
      <c r="D154" s="449">
        <v>3027579</v>
      </c>
      <c r="E154" s="332" t="s">
        <v>117</v>
      </c>
      <c r="F154" s="31"/>
    </row>
    <row r="155" spans="1:6" ht="15.75" hidden="1">
      <c r="A155" s="31">
        <v>6227</v>
      </c>
      <c r="B155" s="448" t="s">
        <v>4363</v>
      </c>
      <c r="C155" s="32" t="s">
        <v>122</v>
      </c>
      <c r="D155" s="449">
        <v>3863911</v>
      </c>
      <c r="E155" s="332" t="s">
        <v>117</v>
      </c>
      <c r="F155" s="31"/>
    </row>
    <row r="156" spans="1:6" ht="15.75" hidden="1">
      <c r="A156" s="31">
        <v>6228</v>
      </c>
      <c r="B156" s="448" t="s">
        <v>4364</v>
      </c>
      <c r="C156" s="32" t="s">
        <v>122</v>
      </c>
      <c r="D156" s="449">
        <v>4078783</v>
      </c>
      <c r="E156" s="332" t="s">
        <v>117</v>
      </c>
      <c r="F156" s="31"/>
    </row>
    <row r="157" spans="1:6" ht="15.75" hidden="1">
      <c r="A157" s="31">
        <v>6229</v>
      </c>
      <c r="B157" s="448" t="s">
        <v>4365</v>
      </c>
      <c r="C157" s="32" t="s">
        <v>122</v>
      </c>
      <c r="D157" s="449">
        <v>5742869</v>
      </c>
      <c r="E157" s="332" t="s">
        <v>117</v>
      </c>
      <c r="F157" s="31"/>
    </row>
    <row r="158" spans="1:6" ht="15.75" hidden="1">
      <c r="A158" s="31">
        <v>6230</v>
      </c>
      <c r="B158" s="448" t="s">
        <v>4366</v>
      </c>
      <c r="C158" s="32" t="s">
        <v>122</v>
      </c>
      <c r="D158" s="449">
        <v>6274918</v>
      </c>
      <c r="E158" s="332" t="s">
        <v>117</v>
      </c>
      <c r="F158" s="31"/>
    </row>
    <row r="159" spans="1:6" ht="15.75" hidden="1">
      <c r="A159" s="31">
        <v>6236</v>
      </c>
      <c r="B159" s="448" t="s">
        <v>4367</v>
      </c>
      <c r="C159" s="32" t="s">
        <v>125</v>
      </c>
      <c r="D159" s="449">
        <v>92721</v>
      </c>
      <c r="E159" s="332" t="s">
        <v>117</v>
      </c>
      <c r="F159" s="31"/>
    </row>
    <row r="160" spans="1:6" ht="15.75" hidden="1">
      <c r="A160" s="31">
        <v>6237</v>
      </c>
      <c r="B160" s="448" t="s">
        <v>4368</v>
      </c>
      <c r="C160" s="32" t="s">
        <v>125</v>
      </c>
      <c r="D160" s="449">
        <v>163244</v>
      </c>
      <c r="E160" s="332" t="s">
        <v>117</v>
      </c>
      <c r="F160" s="31"/>
    </row>
    <row r="161" spans="1:6" ht="15.75" hidden="1">
      <c r="A161" s="31">
        <v>6238</v>
      </c>
      <c r="B161" s="448" t="s">
        <v>4369</v>
      </c>
      <c r="C161" s="32" t="s">
        <v>125</v>
      </c>
      <c r="D161" s="449">
        <v>209714</v>
      </c>
      <c r="E161" s="332" t="s">
        <v>117</v>
      </c>
      <c r="F161" s="31"/>
    </row>
    <row r="162" spans="1:6" ht="15.75" hidden="1">
      <c r="A162" s="31">
        <v>6239</v>
      </c>
      <c r="B162" s="448" t="s">
        <v>4370</v>
      </c>
      <c r="C162" s="32" t="s">
        <v>125</v>
      </c>
      <c r="D162" s="449">
        <v>249974</v>
      </c>
      <c r="E162" s="332" t="s">
        <v>117</v>
      </c>
      <c r="F162" s="31"/>
    </row>
    <row r="163" spans="1:6" ht="15.75" hidden="1">
      <c r="A163" s="31">
        <v>6240</v>
      </c>
      <c r="B163" s="448" t="s">
        <v>4371</v>
      </c>
      <c r="C163" s="32" t="s">
        <v>125</v>
      </c>
      <c r="D163" s="449">
        <v>319456</v>
      </c>
      <c r="E163" s="332" t="s">
        <v>117</v>
      </c>
      <c r="F163" s="31"/>
    </row>
    <row r="164" spans="1:6" ht="15.75" hidden="1">
      <c r="A164" s="31">
        <v>6241</v>
      </c>
      <c r="B164" s="448" t="s">
        <v>4372</v>
      </c>
      <c r="C164" s="32" t="s">
        <v>125</v>
      </c>
      <c r="D164" s="449">
        <v>376278</v>
      </c>
      <c r="E164" s="332" t="s">
        <v>117</v>
      </c>
      <c r="F164" s="31"/>
    </row>
    <row r="165" spans="1:6" ht="15.75" hidden="1">
      <c r="A165" s="31">
        <v>6242</v>
      </c>
      <c r="B165" s="448" t="s">
        <v>4373</v>
      </c>
      <c r="C165" s="32" t="s">
        <v>125</v>
      </c>
      <c r="D165" s="449">
        <v>453668</v>
      </c>
      <c r="E165" s="332" t="s">
        <v>117</v>
      </c>
      <c r="F165" s="31"/>
    </row>
    <row r="166" spans="1:6" ht="15.75" hidden="1">
      <c r="A166" s="31">
        <v>6243</v>
      </c>
      <c r="B166" s="448" t="s">
        <v>4374</v>
      </c>
      <c r="C166" s="32" t="s">
        <v>125</v>
      </c>
      <c r="D166" s="449">
        <v>674575</v>
      </c>
      <c r="E166" s="332" t="s">
        <v>117</v>
      </c>
      <c r="F166" s="31"/>
    </row>
    <row r="167" spans="1:6" ht="15.75" hidden="1">
      <c r="A167" s="31">
        <v>6257</v>
      </c>
      <c r="B167" s="448" t="s">
        <v>4375</v>
      </c>
      <c r="C167" s="32" t="s">
        <v>122</v>
      </c>
      <c r="D167" s="449">
        <v>11462</v>
      </c>
      <c r="E167" s="332" t="s">
        <v>117</v>
      </c>
      <c r="F167" s="31"/>
    </row>
    <row r="168" spans="1:6" ht="15.75" hidden="1">
      <c r="A168" s="31">
        <v>6258</v>
      </c>
      <c r="B168" s="448" t="s">
        <v>4376</v>
      </c>
      <c r="C168" s="32" t="s">
        <v>122</v>
      </c>
      <c r="D168" s="449">
        <v>16814</v>
      </c>
      <c r="E168" s="332" t="s">
        <v>117</v>
      </c>
      <c r="F168" s="31"/>
    </row>
    <row r="169" spans="1:6" ht="15.75" hidden="1">
      <c r="A169" s="31">
        <v>6259</v>
      </c>
      <c r="B169" s="448" t="s">
        <v>4377</v>
      </c>
      <c r="C169" s="32" t="s">
        <v>122</v>
      </c>
      <c r="D169" s="449">
        <v>40500</v>
      </c>
      <c r="E169" s="332" t="s">
        <v>117</v>
      </c>
      <c r="F169" s="31"/>
    </row>
    <row r="170" spans="1:6" ht="15.75" hidden="1">
      <c r="A170" s="31">
        <v>6260</v>
      </c>
      <c r="B170" s="448" t="s">
        <v>4378</v>
      </c>
      <c r="C170" s="32" t="s">
        <v>122</v>
      </c>
      <c r="D170" s="449">
        <v>41390</v>
      </c>
      <c r="E170" s="332" t="s">
        <v>117</v>
      </c>
      <c r="F170" s="31"/>
    </row>
    <row r="171" spans="1:6" ht="15.75" hidden="1">
      <c r="A171" s="31">
        <v>6261</v>
      </c>
      <c r="B171" s="448" t="s">
        <v>4379</v>
      </c>
      <c r="C171" s="32" t="s">
        <v>122</v>
      </c>
      <c r="D171" s="449">
        <v>90377</v>
      </c>
      <c r="E171" s="332" t="s">
        <v>117</v>
      </c>
      <c r="F171" s="31"/>
    </row>
    <row r="172" spans="1:6" ht="15.75" hidden="1">
      <c r="A172" s="31">
        <v>6262</v>
      </c>
      <c r="B172" s="448" t="s">
        <v>4380</v>
      </c>
      <c r="C172" s="32" t="s">
        <v>122</v>
      </c>
      <c r="D172" s="449">
        <v>153089</v>
      </c>
      <c r="E172" s="332" t="s">
        <v>117</v>
      </c>
      <c r="F172" s="31"/>
    </row>
    <row r="173" spans="1:6" ht="15.75" hidden="1">
      <c r="A173" s="31">
        <v>6263</v>
      </c>
      <c r="B173" s="448" t="s">
        <v>4381</v>
      </c>
      <c r="C173" s="32" t="s">
        <v>122</v>
      </c>
      <c r="D173" s="449">
        <v>240993</v>
      </c>
      <c r="E173" s="332" t="s">
        <v>117</v>
      </c>
      <c r="F173" s="31"/>
    </row>
    <row r="174" spans="1:6" ht="15.75" hidden="1">
      <c r="A174" s="31">
        <v>6264</v>
      </c>
      <c r="B174" s="448" t="s">
        <v>4382</v>
      </c>
      <c r="C174" s="32" t="s">
        <v>122</v>
      </c>
      <c r="D174" s="449">
        <v>337196</v>
      </c>
      <c r="E174" s="332" t="s">
        <v>117</v>
      </c>
      <c r="F174" s="31"/>
    </row>
    <row r="175" spans="1:6" ht="15.75" hidden="1">
      <c r="A175" s="31">
        <v>6265</v>
      </c>
      <c r="B175" s="448" t="s">
        <v>4383</v>
      </c>
      <c r="C175" s="32" t="s">
        <v>122</v>
      </c>
      <c r="D175" s="449">
        <v>9510</v>
      </c>
      <c r="E175" s="332" t="s">
        <v>117</v>
      </c>
      <c r="F175" s="31"/>
    </row>
    <row r="176" spans="1:6" ht="15.75" hidden="1">
      <c r="A176" s="31">
        <v>6266</v>
      </c>
      <c r="B176" s="448" t="s">
        <v>4384</v>
      </c>
      <c r="C176" s="32" t="s">
        <v>122</v>
      </c>
      <c r="D176" s="449">
        <v>33667</v>
      </c>
      <c r="E176" s="332" t="s">
        <v>117</v>
      </c>
      <c r="F176" s="31"/>
    </row>
    <row r="177" spans="1:6" ht="15.75" hidden="1">
      <c r="A177" s="31">
        <v>6267</v>
      </c>
      <c r="B177" s="448" t="s">
        <v>4385</v>
      </c>
      <c r="C177" s="32" t="s">
        <v>122</v>
      </c>
      <c r="D177" s="449">
        <v>14042</v>
      </c>
      <c r="E177" s="332" t="s">
        <v>117</v>
      </c>
      <c r="F177" s="31"/>
    </row>
    <row r="178" spans="1:6" ht="15.75" hidden="1">
      <c r="A178" s="31">
        <v>6268</v>
      </c>
      <c r="B178" s="448" t="s">
        <v>4386</v>
      </c>
      <c r="C178" s="32" t="s">
        <v>122</v>
      </c>
      <c r="D178" s="449">
        <v>34554</v>
      </c>
      <c r="E178" s="332" t="s">
        <v>117</v>
      </c>
      <c r="F178" s="31"/>
    </row>
    <row r="179" spans="1:6" ht="15.75" hidden="1">
      <c r="A179" s="31">
        <v>6269</v>
      </c>
      <c r="B179" s="448" t="s">
        <v>4387</v>
      </c>
      <c r="C179" s="32" t="s">
        <v>122</v>
      </c>
      <c r="D179" s="449">
        <v>74023</v>
      </c>
      <c r="E179" s="332" t="s">
        <v>117</v>
      </c>
      <c r="F179" s="31"/>
    </row>
    <row r="180" spans="1:6" ht="15.75" hidden="1">
      <c r="A180" s="31">
        <v>6270</v>
      </c>
      <c r="B180" s="448" t="s">
        <v>4388</v>
      </c>
      <c r="C180" s="32" t="s">
        <v>122</v>
      </c>
      <c r="D180" s="449">
        <v>125929</v>
      </c>
      <c r="E180" s="332" t="s">
        <v>117</v>
      </c>
      <c r="F180" s="31"/>
    </row>
    <row r="181" spans="1:6" ht="15.75" hidden="1">
      <c r="A181" s="31">
        <v>6271</v>
      </c>
      <c r="B181" s="448" t="s">
        <v>4389</v>
      </c>
      <c r="C181" s="32" t="s">
        <v>122</v>
      </c>
      <c r="D181" s="449">
        <v>196011</v>
      </c>
      <c r="E181" s="332" t="s">
        <v>117</v>
      </c>
      <c r="F181" s="31"/>
    </row>
    <row r="182" spans="1:6" ht="15.75" hidden="1">
      <c r="A182" s="31">
        <v>6272</v>
      </c>
      <c r="B182" s="448" t="s">
        <v>4390</v>
      </c>
      <c r="C182" s="32" t="s">
        <v>122</v>
      </c>
      <c r="D182" s="449">
        <v>276309</v>
      </c>
      <c r="E182" s="332" t="s">
        <v>117</v>
      </c>
      <c r="F182" s="31"/>
    </row>
    <row r="183" spans="1:6" ht="15.75" hidden="1">
      <c r="A183" s="31">
        <v>6273</v>
      </c>
      <c r="B183" s="448" t="s">
        <v>4391</v>
      </c>
      <c r="C183" s="32" t="s">
        <v>122</v>
      </c>
      <c r="D183" s="449">
        <v>23812</v>
      </c>
      <c r="E183" s="332" t="s">
        <v>117</v>
      </c>
      <c r="F183" s="31"/>
    </row>
    <row r="184" spans="1:6" ht="15.75" hidden="1">
      <c r="A184" s="31">
        <v>6274</v>
      </c>
      <c r="B184" s="448" t="s">
        <v>4392</v>
      </c>
      <c r="C184" s="32" t="s">
        <v>122</v>
      </c>
      <c r="D184" s="449">
        <v>36083</v>
      </c>
      <c r="E184" s="332" t="s">
        <v>117</v>
      </c>
      <c r="F184" s="31"/>
    </row>
    <row r="185" spans="1:6" ht="15.75" hidden="1">
      <c r="A185" s="31">
        <v>6275</v>
      </c>
      <c r="B185" s="448" t="s">
        <v>4393</v>
      </c>
      <c r="C185" s="32" t="s">
        <v>122</v>
      </c>
      <c r="D185" s="449">
        <v>73717</v>
      </c>
      <c r="E185" s="332" t="s">
        <v>117</v>
      </c>
      <c r="F185" s="31"/>
    </row>
    <row r="186" spans="1:6" ht="15.75" hidden="1">
      <c r="A186" s="31">
        <v>6276</v>
      </c>
      <c r="B186" s="448" t="s">
        <v>4394</v>
      </c>
      <c r="C186" s="32" t="s">
        <v>122</v>
      </c>
      <c r="D186" s="449">
        <v>125417</v>
      </c>
      <c r="E186" s="332" t="s">
        <v>117</v>
      </c>
      <c r="F186" s="31"/>
    </row>
    <row r="187" spans="1:6" ht="15.75" hidden="1">
      <c r="A187" s="31">
        <v>6277</v>
      </c>
      <c r="B187" s="448" t="s">
        <v>4395</v>
      </c>
      <c r="C187" s="32" t="s">
        <v>122</v>
      </c>
      <c r="D187" s="449">
        <v>196000</v>
      </c>
      <c r="E187" s="332" t="s">
        <v>117</v>
      </c>
      <c r="F187" s="31"/>
    </row>
    <row r="188" spans="1:6" ht="15.75" hidden="1">
      <c r="A188" s="31">
        <v>6278</v>
      </c>
      <c r="B188" s="448" t="s">
        <v>4396</v>
      </c>
      <c r="C188" s="32" t="s">
        <v>122</v>
      </c>
      <c r="D188" s="449">
        <v>276000</v>
      </c>
      <c r="E188" s="332" t="s">
        <v>117</v>
      </c>
      <c r="F188" s="31"/>
    </row>
    <row r="189" spans="1:6" ht="15.75" hidden="1">
      <c r="A189" s="31">
        <v>6279</v>
      </c>
      <c r="B189" s="448" t="s">
        <v>4397</v>
      </c>
      <c r="C189" s="32" t="s">
        <v>122</v>
      </c>
      <c r="D189" s="449">
        <v>22963</v>
      </c>
      <c r="E189" s="332" t="s">
        <v>117</v>
      </c>
      <c r="F189" s="31"/>
    </row>
    <row r="190" spans="1:6" ht="15.75" hidden="1">
      <c r="A190" s="31">
        <v>6280</v>
      </c>
      <c r="B190" s="448" t="s">
        <v>4398</v>
      </c>
      <c r="C190" s="32" t="s">
        <v>122</v>
      </c>
      <c r="D190" s="449">
        <v>48641</v>
      </c>
      <c r="E190" s="332" t="s">
        <v>117</v>
      </c>
      <c r="F190" s="31"/>
    </row>
    <row r="191" spans="1:6" ht="15.75" hidden="1">
      <c r="A191" s="31">
        <v>6281</v>
      </c>
      <c r="B191" s="448" t="s">
        <v>4399</v>
      </c>
      <c r="C191" s="32" t="s">
        <v>122</v>
      </c>
      <c r="D191" s="449">
        <v>82225</v>
      </c>
      <c r="E191" s="332" t="s">
        <v>117</v>
      </c>
      <c r="F191" s="31"/>
    </row>
    <row r="192" spans="1:6" ht="15.75" hidden="1">
      <c r="A192" s="31">
        <v>6282</v>
      </c>
      <c r="B192" s="448" t="s">
        <v>4400</v>
      </c>
      <c r="C192" s="32" t="s">
        <v>122</v>
      </c>
      <c r="D192" s="449">
        <v>128579</v>
      </c>
      <c r="E192" s="332" t="s">
        <v>117</v>
      </c>
      <c r="F192" s="31"/>
    </row>
    <row r="193" spans="1:6" ht="15.75" hidden="1">
      <c r="A193" s="31">
        <v>6283</v>
      </c>
      <c r="B193" s="448" t="s">
        <v>4401</v>
      </c>
      <c r="C193" s="32" t="s">
        <v>122</v>
      </c>
      <c r="D193" s="449">
        <v>178849</v>
      </c>
      <c r="E193" s="332" t="s">
        <v>117</v>
      </c>
      <c r="F193" s="31"/>
    </row>
    <row r="194" spans="1:6" ht="15.75" hidden="1">
      <c r="A194" s="31">
        <v>6285</v>
      </c>
      <c r="B194" s="448" t="s">
        <v>4402</v>
      </c>
      <c r="C194" s="32" t="s">
        <v>119</v>
      </c>
      <c r="D194" s="449">
        <v>346290</v>
      </c>
      <c r="E194" s="332" t="s">
        <v>117</v>
      </c>
      <c r="F194" s="31"/>
    </row>
    <row r="195" spans="1:6" ht="15.75" hidden="1">
      <c r="A195" s="31">
        <v>6295</v>
      </c>
      <c r="B195" s="448" t="s">
        <v>4403</v>
      </c>
      <c r="C195" s="32" t="s">
        <v>125</v>
      </c>
      <c r="D195" s="449">
        <v>399999</v>
      </c>
      <c r="E195" s="332" t="s">
        <v>117</v>
      </c>
      <c r="F195" s="31"/>
    </row>
    <row r="196" spans="1:6" ht="15.75" hidden="1">
      <c r="A196" s="31">
        <v>6296</v>
      </c>
      <c r="B196" s="448" t="s">
        <v>4404</v>
      </c>
      <c r="C196" s="32" t="s">
        <v>125</v>
      </c>
      <c r="D196" s="449">
        <v>500000</v>
      </c>
      <c r="E196" s="332" t="s">
        <v>117</v>
      </c>
      <c r="F196" s="31"/>
    </row>
    <row r="197" spans="1:6" ht="15.75" hidden="1">
      <c r="A197" s="31">
        <v>6297</v>
      </c>
      <c r="B197" s="448" t="s">
        <v>4405</v>
      </c>
      <c r="C197" s="32" t="s">
        <v>125</v>
      </c>
      <c r="D197" s="449">
        <v>600000</v>
      </c>
      <c r="E197" s="332" t="s">
        <v>117</v>
      </c>
      <c r="F197" s="31"/>
    </row>
    <row r="198" spans="1:6" ht="15.75" hidden="1">
      <c r="A198" s="31">
        <v>6298</v>
      </c>
      <c r="B198" s="448" t="s">
        <v>4406</v>
      </c>
      <c r="C198" s="32" t="s">
        <v>125</v>
      </c>
      <c r="D198" s="449">
        <v>399999</v>
      </c>
      <c r="E198" s="332" t="s">
        <v>117</v>
      </c>
      <c r="F198" s="31"/>
    </row>
    <row r="199" spans="1:6" ht="15.75" hidden="1">
      <c r="A199" s="31">
        <v>6303</v>
      </c>
      <c r="B199" s="448" t="s">
        <v>4407</v>
      </c>
      <c r="C199" s="32" t="s">
        <v>125</v>
      </c>
      <c r="D199" s="449">
        <v>600000</v>
      </c>
      <c r="E199" s="332" t="s">
        <v>117</v>
      </c>
      <c r="F199" s="31"/>
    </row>
    <row r="200" spans="1:6" ht="15.75" hidden="1">
      <c r="A200" s="31">
        <v>6304</v>
      </c>
      <c r="B200" s="448" t="s">
        <v>4408</v>
      </c>
      <c r="C200" s="32" t="s">
        <v>125</v>
      </c>
      <c r="D200" s="449">
        <v>700000</v>
      </c>
      <c r="E200" s="332" t="s">
        <v>117</v>
      </c>
      <c r="F200" s="31"/>
    </row>
    <row r="201" spans="1:6" ht="15.75" hidden="1">
      <c r="A201" s="31">
        <v>6305</v>
      </c>
      <c r="B201" s="448" t="s">
        <v>4409</v>
      </c>
      <c r="C201" s="32" t="s">
        <v>125</v>
      </c>
      <c r="D201" s="449">
        <v>800000</v>
      </c>
      <c r="E201" s="332" t="s">
        <v>117</v>
      </c>
      <c r="F201" s="31"/>
    </row>
    <row r="202" spans="1:6" ht="15.75" hidden="1">
      <c r="A202" s="31">
        <v>6306</v>
      </c>
      <c r="B202" s="448" t="s">
        <v>4410</v>
      </c>
      <c r="C202" s="32" t="s">
        <v>125</v>
      </c>
      <c r="D202" s="449">
        <v>600000</v>
      </c>
      <c r="E202" s="332" t="s">
        <v>117</v>
      </c>
      <c r="F202" s="31"/>
    </row>
    <row r="203" spans="1:6" ht="15.75" hidden="1">
      <c r="A203" s="31">
        <v>6307</v>
      </c>
      <c r="B203" s="448" t="s">
        <v>4411</v>
      </c>
      <c r="C203" s="32" t="s">
        <v>125</v>
      </c>
      <c r="D203" s="449">
        <v>700000</v>
      </c>
      <c r="E203" s="332" t="s">
        <v>117</v>
      </c>
      <c r="F203" s="31"/>
    </row>
    <row r="204" spans="1:6" ht="15.75" hidden="1">
      <c r="A204" s="31">
        <v>6308</v>
      </c>
      <c r="B204" s="448" t="s">
        <v>4412</v>
      </c>
      <c r="C204" s="32" t="s">
        <v>125</v>
      </c>
      <c r="D204" s="449">
        <v>800000</v>
      </c>
      <c r="E204" s="332" t="s">
        <v>117</v>
      </c>
      <c r="F204" s="31"/>
    </row>
    <row r="205" spans="1:6" ht="15.75" hidden="1">
      <c r="A205" s="31">
        <v>6309</v>
      </c>
      <c r="B205" s="448" t="s">
        <v>4413</v>
      </c>
      <c r="C205" s="32" t="s">
        <v>125</v>
      </c>
      <c r="D205" s="449">
        <v>802060</v>
      </c>
      <c r="E205" s="332" t="s">
        <v>117</v>
      </c>
      <c r="F205" s="31"/>
    </row>
    <row r="206" spans="1:6" ht="15.75" hidden="1">
      <c r="A206" s="31">
        <v>6310</v>
      </c>
      <c r="B206" s="448" t="s">
        <v>4414</v>
      </c>
      <c r="C206" s="32" t="s">
        <v>125</v>
      </c>
      <c r="D206" s="449">
        <v>927550</v>
      </c>
      <c r="E206" s="332" t="s">
        <v>117</v>
      </c>
      <c r="F206" s="31"/>
    </row>
    <row r="207" spans="1:6" ht="15.75" hidden="1">
      <c r="A207" s="31">
        <v>6311</v>
      </c>
      <c r="B207" s="448" t="s">
        <v>4415</v>
      </c>
      <c r="C207" s="32" t="s">
        <v>125</v>
      </c>
      <c r="D207" s="449">
        <v>1300000</v>
      </c>
      <c r="E207" s="332" t="s">
        <v>117</v>
      </c>
      <c r="F207" s="31"/>
    </row>
    <row r="208" spans="1:6" ht="15.75" hidden="1">
      <c r="A208" s="31">
        <v>6312</v>
      </c>
      <c r="B208" s="448" t="s">
        <v>4416</v>
      </c>
      <c r="C208" s="32" t="s">
        <v>125</v>
      </c>
      <c r="D208" s="449">
        <v>759700</v>
      </c>
      <c r="E208" s="332" t="s">
        <v>117</v>
      </c>
      <c r="F208" s="31"/>
    </row>
    <row r="209" spans="1:6" ht="15.75" hidden="1">
      <c r="A209" s="31">
        <v>6314</v>
      </c>
      <c r="B209" s="448" t="s">
        <v>4417</v>
      </c>
      <c r="C209" s="32" t="s">
        <v>125</v>
      </c>
      <c r="D209" s="449">
        <v>1300000</v>
      </c>
      <c r="E209" s="332" t="s">
        <v>117</v>
      </c>
      <c r="F209" s="31"/>
    </row>
    <row r="210" spans="1:6" ht="15.75" hidden="1">
      <c r="A210" s="31">
        <v>6315</v>
      </c>
      <c r="B210" s="448" t="s">
        <v>4418</v>
      </c>
      <c r="C210" s="32" t="s">
        <v>125</v>
      </c>
      <c r="D210" s="449">
        <v>1400000</v>
      </c>
      <c r="E210" s="332" t="s">
        <v>117</v>
      </c>
      <c r="F210" s="31"/>
    </row>
    <row r="211" spans="1:6" ht="15.75" hidden="1">
      <c r="A211" s="31">
        <v>6316</v>
      </c>
      <c r="B211" s="448" t="s">
        <v>4419</v>
      </c>
      <c r="C211" s="32" t="s">
        <v>125</v>
      </c>
      <c r="D211" s="449">
        <v>1500000</v>
      </c>
      <c r="E211" s="332" t="s">
        <v>117</v>
      </c>
      <c r="F211" s="31"/>
    </row>
    <row r="212" spans="1:6" ht="15.75" hidden="1">
      <c r="A212" s="31">
        <v>6317</v>
      </c>
      <c r="B212" s="448" t="s">
        <v>4420</v>
      </c>
      <c r="C212" s="32" t="s">
        <v>125</v>
      </c>
      <c r="D212" s="449">
        <v>1600000</v>
      </c>
      <c r="E212" s="332" t="s">
        <v>117</v>
      </c>
      <c r="F212" s="31"/>
    </row>
    <row r="213" spans="1:6" ht="15.75" hidden="1">
      <c r="A213" s="31">
        <v>6318</v>
      </c>
      <c r="B213" s="448" t="s">
        <v>4421</v>
      </c>
      <c r="C213" s="32" t="s">
        <v>125</v>
      </c>
      <c r="D213" s="449">
        <v>1400000</v>
      </c>
      <c r="E213" s="332" t="s">
        <v>117</v>
      </c>
      <c r="F213" s="31"/>
    </row>
    <row r="214" spans="1:6" ht="15.75" hidden="1">
      <c r="A214" s="31">
        <v>6319</v>
      </c>
      <c r="B214" s="448" t="s">
        <v>4422</v>
      </c>
      <c r="C214" s="32" t="s">
        <v>125</v>
      </c>
      <c r="D214" s="449">
        <v>1500000</v>
      </c>
      <c r="E214" s="332" t="s">
        <v>117</v>
      </c>
      <c r="F214" s="31"/>
    </row>
    <row r="215" spans="1:6" ht="15.75" hidden="1">
      <c r="A215" s="31">
        <v>6320</v>
      </c>
      <c r="B215" s="448" t="s">
        <v>4423</v>
      </c>
      <c r="C215" s="32" t="s">
        <v>125</v>
      </c>
      <c r="D215" s="449">
        <v>1600000</v>
      </c>
      <c r="E215" s="332" t="s">
        <v>117</v>
      </c>
      <c r="F215" s="31"/>
    </row>
    <row r="216" spans="1:6" ht="15.75" hidden="1">
      <c r="A216" s="31">
        <v>6324</v>
      </c>
      <c r="B216" s="448" t="s">
        <v>4424</v>
      </c>
      <c r="C216" s="32" t="s">
        <v>125</v>
      </c>
      <c r="D216" s="449">
        <v>3496808</v>
      </c>
      <c r="E216" s="332" t="s">
        <v>117</v>
      </c>
      <c r="F216" s="31"/>
    </row>
    <row r="217" spans="1:6" ht="15.75" hidden="1">
      <c r="A217" s="31">
        <v>6326</v>
      </c>
      <c r="B217" s="448" t="s">
        <v>4425</v>
      </c>
      <c r="C217" s="32" t="s">
        <v>125</v>
      </c>
      <c r="D217" s="449">
        <v>2998862</v>
      </c>
      <c r="E217" s="332" t="s">
        <v>117</v>
      </c>
      <c r="F217" s="31"/>
    </row>
    <row r="218" spans="1:6" ht="15.75" hidden="1">
      <c r="A218" s="31">
        <v>6327</v>
      </c>
      <c r="B218" s="448" t="s">
        <v>4426</v>
      </c>
      <c r="C218" s="32" t="s">
        <v>125</v>
      </c>
      <c r="D218" s="449">
        <v>1131588</v>
      </c>
      <c r="E218" s="332" t="s">
        <v>117</v>
      </c>
      <c r="F218" s="31"/>
    </row>
    <row r="219" spans="1:6" ht="15.75" hidden="1">
      <c r="A219" s="31">
        <v>6328</v>
      </c>
      <c r="B219" s="448" t="s">
        <v>4427</v>
      </c>
      <c r="C219" s="32" t="s">
        <v>125</v>
      </c>
      <c r="D219" s="449">
        <v>1235118</v>
      </c>
      <c r="E219" s="332" t="s">
        <v>117</v>
      </c>
      <c r="F219" s="31"/>
    </row>
    <row r="220" spans="1:6" ht="15.75" hidden="1">
      <c r="A220" s="31">
        <v>6329</v>
      </c>
      <c r="B220" s="448" t="s">
        <v>4428</v>
      </c>
      <c r="C220" s="32" t="s">
        <v>125</v>
      </c>
      <c r="D220" s="449">
        <v>202300</v>
      </c>
      <c r="E220" s="332" t="s">
        <v>117</v>
      </c>
      <c r="F220" s="31"/>
    </row>
    <row r="221" spans="1:6" ht="15.75" hidden="1">
      <c r="A221" s="31">
        <v>6330</v>
      </c>
      <c r="B221" s="448" t="s">
        <v>4429</v>
      </c>
      <c r="C221" s="32" t="s">
        <v>125</v>
      </c>
      <c r="D221" s="449">
        <v>333200</v>
      </c>
      <c r="E221" s="332" t="s">
        <v>117</v>
      </c>
      <c r="F221" s="31"/>
    </row>
    <row r="222" spans="1:6" ht="15.75" hidden="1">
      <c r="A222" s="31">
        <v>6331</v>
      </c>
      <c r="B222" s="448" t="s">
        <v>4430</v>
      </c>
      <c r="C222" s="32" t="s">
        <v>125</v>
      </c>
      <c r="D222" s="449">
        <v>297500</v>
      </c>
      <c r="E222" s="332" t="s">
        <v>117</v>
      </c>
      <c r="F222" s="31"/>
    </row>
    <row r="223" spans="1:6" ht="15.75" hidden="1">
      <c r="A223" s="31">
        <v>6332</v>
      </c>
      <c r="B223" s="448" t="s">
        <v>4431</v>
      </c>
      <c r="C223" s="32" t="s">
        <v>125</v>
      </c>
      <c r="D223" s="449">
        <v>333200</v>
      </c>
      <c r="E223" s="332" t="s">
        <v>117</v>
      </c>
      <c r="F223" s="31"/>
    </row>
    <row r="224" spans="1:6" ht="15.75" hidden="1">
      <c r="A224" s="31">
        <v>6333</v>
      </c>
      <c r="B224" s="448" t="s">
        <v>4432</v>
      </c>
      <c r="C224" s="32" t="s">
        <v>125</v>
      </c>
      <c r="D224" s="449">
        <v>606900</v>
      </c>
      <c r="E224" s="332" t="s">
        <v>117</v>
      </c>
      <c r="F224" s="31"/>
    </row>
    <row r="225" spans="1:6" ht="15.75" hidden="1">
      <c r="A225" s="31">
        <v>6334</v>
      </c>
      <c r="B225" s="448" t="s">
        <v>4433</v>
      </c>
      <c r="C225" s="32" t="s">
        <v>125</v>
      </c>
      <c r="D225" s="449">
        <v>91333</v>
      </c>
      <c r="E225" s="332" t="s">
        <v>117</v>
      </c>
      <c r="F225" s="31"/>
    </row>
    <row r="226" spans="1:6" ht="15.75" hidden="1">
      <c r="A226" s="31">
        <v>6335</v>
      </c>
      <c r="B226" s="448" t="s">
        <v>4434</v>
      </c>
      <c r="C226" s="32" t="s">
        <v>125</v>
      </c>
      <c r="D226" s="449">
        <v>136850</v>
      </c>
      <c r="E226" s="332" t="s">
        <v>117</v>
      </c>
      <c r="F226" s="31"/>
    </row>
    <row r="227" spans="1:6" ht="15.75" hidden="1">
      <c r="A227" s="31">
        <v>6337</v>
      </c>
      <c r="B227" s="448" t="s">
        <v>4435</v>
      </c>
      <c r="C227" s="32" t="s">
        <v>125</v>
      </c>
      <c r="D227" s="449">
        <v>487900</v>
      </c>
      <c r="E227" s="332" t="s">
        <v>117</v>
      </c>
      <c r="F227" s="31"/>
    </row>
    <row r="228" spans="1:6" ht="15.75" hidden="1">
      <c r="A228" s="31">
        <v>6356</v>
      </c>
      <c r="B228" s="448" t="s">
        <v>4436</v>
      </c>
      <c r="C228" s="32" t="s">
        <v>4253</v>
      </c>
      <c r="D228" s="449">
        <v>53978</v>
      </c>
      <c r="E228" s="332" t="s">
        <v>117</v>
      </c>
      <c r="F228" s="31"/>
    </row>
    <row r="229" spans="1:6" ht="15.75" hidden="1">
      <c r="A229" s="31">
        <v>6370</v>
      </c>
      <c r="B229" s="448" t="s">
        <v>4437</v>
      </c>
      <c r="C229" s="32" t="s">
        <v>125</v>
      </c>
      <c r="D229" s="449">
        <v>396666</v>
      </c>
      <c r="E229" s="332" t="s">
        <v>117</v>
      </c>
      <c r="F229" s="31"/>
    </row>
    <row r="230" spans="1:6" ht="15.75" hidden="1">
      <c r="A230" s="31">
        <v>6371</v>
      </c>
      <c r="B230" s="448" t="s">
        <v>4438</v>
      </c>
      <c r="C230" s="32" t="s">
        <v>125</v>
      </c>
      <c r="D230" s="449">
        <v>429722</v>
      </c>
      <c r="E230" s="332" t="s">
        <v>117</v>
      </c>
      <c r="F230" s="31"/>
    </row>
    <row r="231" spans="1:6" ht="15.75" hidden="1">
      <c r="A231" s="31">
        <v>6372</v>
      </c>
      <c r="B231" s="448" t="s">
        <v>4439</v>
      </c>
      <c r="C231" s="32" t="s">
        <v>125</v>
      </c>
      <c r="D231" s="449">
        <v>456166</v>
      </c>
      <c r="E231" s="332" t="s">
        <v>117</v>
      </c>
      <c r="F231" s="31"/>
    </row>
    <row r="232" spans="1:6" ht="15.75" hidden="1">
      <c r="A232" s="31">
        <v>6373</v>
      </c>
      <c r="B232" s="448" t="s">
        <v>4440</v>
      </c>
      <c r="C232" s="32" t="s">
        <v>125</v>
      </c>
      <c r="D232" s="449">
        <v>528587</v>
      </c>
      <c r="E232" s="332" t="s">
        <v>117</v>
      </c>
      <c r="F232" s="31"/>
    </row>
    <row r="233" spans="1:6" ht="15.75" hidden="1">
      <c r="A233" s="31">
        <v>6375</v>
      </c>
      <c r="B233" s="448" t="s">
        <v>4441</v>
      </c>
      <c r="C233" s="32" t="s">
        <v>125</v>
      </c>
      <c r="D233" s="449">
        <v>647888</v>
      </c>
      <c r="E233" s="332" t="s">
        <v>117</v>
      </c>
      <c r="F233" s="31"/>
    </row>
    <row r="234" spans="1:6" ht="15.75" hidden="1">
      <c r="A234" s="31">
        <v>6376</v>
      </c>
      <c r="B234" s="448" t="s">
        <v>4442</v>
      </c>
      <c r="C234" s="32" t="s">
        <v>125</v>
      </c>
      <c r="D234" s="449">
        <v>720612</v>
      </c>
      <c r="E234" s="332" t="s">
        <v>117</v>
      </c>
      <c r="F234" s="31"/>
    </row>
    <row r="235" spans="1:6" ht="15.75" hidden="1">
      <c r="A235" s="31">
        <v>6377</v>
      </c>
      <c r="B235" s="448" t="s">
        <v>4443</v>
      </c>
      <c r="C235" s="32" t="s">
        <v>125</v>
      </c>
      <c r="D235" s="449">
        <v>846717</v>
      </c>
      <c r="E235" s="332" t="s">
        <v>117</v>
      </c>
      <c r="F235" s="31"/>
    </row>
    <row r="236" spans="1:6" ht="15.75" hidden="1">
      <c r="A236" s="31">
        <v>6378</v>
      </c>
      <c r="B236" s="448" t="s">
        <v>4444</v>
      </c>
      <c r="C236" s="32" t="s">
        <v>125</v>
      </c>
      <c r="D236" s="449">
        <v>885872</v>
      </c>
      <c r="E236" s="332" t="s">
        <v>117</v>
      </c>
      <c r="F236" s="31"/>
    </row>
    <row r="237" spans="1:6" ht="15.75" hidden="1">
      <c r="A237" s="31">
        <v>6379</v>
      </c>
      <c r="B237" s="448" t="s">
        <v>4445</v>
      </c>
      <c r="C237" s="32" t="s">
        <v>125</v>
      </c>
      <c r="D237" s="449">
        <v>925027</v>
      </c>
      <c r="E237" s="332" t="s">
        <v>117</v>
      </c>
      <c r="F237" s="31"/>
    </row>
    <row r="238" spans="1:6" ht="15.75" hidden="1">
      <c r="A238" s="31">
        <v>6380</v>
      </c>
      <c r="B238" s="448" t="s">
        <v>4446</v>
      </c>
      <c r="C238" s="32" t="s">
        <v>125</v>
      </c>
      <c r="D238" s="449">
        <v>1104056</v>
      </c>
      <c r="E238" s="332" t="s">
        <v>117</v>
      </c>
      <c r="F238" s="31"/>
    </row>
    <row r="239" spans="1:6" ht="15.75" hidden="1">
      <c r="A239" s="31">
        <v>6381</v>
      </c>
      <c r="B239" s="448" t="s">
        <v>4447</v>
      </c>
      <c r="C239" s="32" t="s">
        <v>125</v>
      </c>
      <c r="D239" s="449">
        <v>1348666</v>
      </c>
      <c r="E239" s="332" t="s">
        <v>117</v>
      </c>
      <c r="F239" s="31"/>
    </row>
    <row r="240" spans="1:6" ht="15.75" hidden="1">
      <c r="A240" s="31">
        <v>6382</v>
      </c>
      <c r="B240" s="448" t="s">
        <v>4448</v>
      </c>
      <c r="C240" s="32" t="s">
        <v>125</v>
      </c>
      <c r="D240" s="449">
        <v>1388334</v>
      </c>
      <c r="E240" s="332" t="s">
        <v>117</v>
      </c>
      <c r="F240" s="31"/>
    </row>
    <row r="241" spans="1:6" ht="15.75" hidden="1">
      <c r="A241" s="31">
        <v>6383</v>
      </c>
      <c r="B241" s="448" t="s">
        <v>4449</v>
      </c>
      <c r="C241" s="32" t="s">
        <v>125</v>
      </c>
      <c r="D241" s="449">
        <v>1557710</v>
      </c>
      <c r="E241" s="332" t="s">
        <v>117</v>
      </c>
      <c r="F241" s="31"/>
    </row>
    <row r="242" spans="1:6" ht="15.75" hidden="1">
      <c r="A242" s="31">
        <v>6384</v>
      </c>
      <c r="B242" s="448" t="s">
        <v>4450</v>
      </c>
      <c r="C242" s="32" t="s">
        <v>125</v>
      </c>
      <c r="D242" s="449">
        <v>1804040</v>
      </c>
      <c r="E242" s="332" t="s">
        <v>117</v>
      </c>
      <c r="F242" s="31"/>
    </row>
    <row r="243" spans="1:6" ht="15.75" hidden="1">
      <c r="A243" s="31">
        <v>6385</v>
      </c>
      <c r="B243" s="448" t="s">
        <v>4451</v>
      </c>
      <c r="C243" s="32" t="s">
        <v>125</v>
      </c>
      <c r="D243" s="449">
        <v>1944460</v>
      </c>
      <c r="E243" s="332" t="s">
        <v>117</v>
      </c>
      <c r="F243" s="31"/>
    </row>
    <row r="244" spans="1:6" ht="15.75" hidden="1">
      <c r="A244" s="31">
        <v>6387</v>
      </c>
      <c r="B244" s="448" t="s">
        <v>4452</v>
      </c>
      <c r="C244" s="32" t="s">
        <v>125</v>
      </c>
      <c r="D244" s="449">
        <v>1718888</v>
      </c>
      <c r="E244" s="332" t="s">
        <v>117</v>
      </c>
      <c r="F244" s="31"/>
    </row>
    <row r="245" spans="1:6" ht="15.75" hidden="1">
      <c r="A245" s="31">
        <v>6388</v>
      </c>
      <c r="B245" s="448" t="s">
        <v>4453</v>
      </c>
      <c r="C245" s="32" t="s">
        <v>125</v>
      </c>
      <c r="D245" s="449">
        <v>1745334</v>
      </c>
      <c r="E245" s="332" t="s">
        <v>117</v>
      </c>
      <c r="F245" s="31"/>
    </row>
    <row r="246" spans="1:6" ht="15.75" hidden="1">
      <c r="A246" s="31">
        <v>6389</v>
      </c>
      <c r="B246" s="448" t="s">
        <v>4454</v>
      </c>
      <c r="C246" s="32" t="s">
        <v>125</v>
      </c>
      <c r="D246" s="449">
        <v>1851112</v>
      </c>
      <c r="E246" s="332" t="s">
        <v>117</v>
      </c>
      <c r="F246" s="31"/>
    </row>
    <row r="247" spans="1:6" ht="15.75" hidden="1">
      <c r="A247" s="31">
        <v>6390</v>
      </c>
      <c r="B247" s="448" t="s">
        <v>4455</v>
      </c>
      <c r="C247" s="32" t="s">
        <v>125</v>
      </c>
      <c r="D247" s="449">
        <v>2227944</v>
      </c>
      <c r="E247" s="332" t="s">
        <v>117</v>
      </c>
      <c r="F247" s="31"/>
    </row>
    <row r="248" spans="1:6" ht="15.75" hidden="1">
      <c r="A248" s="31">
        <v>6391</v>
      </c>
      <c r="B248" s="448" t="s">
        <v>4456</v>
      </c>
      <c r="C248" s="32" t="s">
        <v>125</v>
      </c>
      <c r="D248" s="449">
        <v>3041112</v>
      </c>
      <c r="E248" s="332" t="s">
        <v>117</v>
      </c>
      <c r="F248" s="31"/>
    </row>
    <row r="249" spans="1:6" ht="15.75" hidden="1">
      <c r="A249" s="31">
        <v>6392</v>
      </c>
      <c r="B249" s="448" t="s">
        <v>4457</v>
      </c>
      <c r="C249" s="32" t="s">
        <v>125</v>
      </c>
      <c r="D249" s="449">
        <v>2644444</v>
      </c>
      <c r="E249" s="332" t="s">
        <v>117</v>
      </c>
      <c r="F249" s="31"/>
    </row>
    <row r="250" spans="1:6" ht="15.75" hidden="1">
      <c r="A250" s="31">
        <v>6393</v>
      </c>
      <c r="B250" s="448" t="s">
        <v>4458</v>
      </c>
      <c r="C250" s="32" t="s">
        <v>125</v>
      </c>
      <c r="D250" s="449">
        <v>7126190</v>
      </c>
      <c r="E250" s="332" t="s">
        <v>117</v>
      </c>
      <c r="F250" s="31"/>
    </row>
    <row r="251" spans="1:6" ht="15.75" hidden="1">
      <c r="A251" s="31">
        <v>6394</v>
      </c>
      <c r="B251" s="448" t="s">
        <v>4459</v>
      </c>
      <c r="C251" s="32" t="s">
        <v>125</v>
      </c>
      <c r="D251" s="449">
        <v>8116997</v>
      </c>
      <c r="E251" s="332" t="s">
        <v>117</v>
      </c>
      <c r="F251" s="31"/>
    </row>
    <row r="252" spans="1:6" ht="15.75" hidden="1">
      <c r="A252" s="31">
        <v>6395</v>
      </c>
      <c r="B252" s="448" t="s">
        <v>4460</v>
      </c>
      <c r="C252" s="32" t="s">
        <v>125</v>
      </c>
      <c r="D252" s="449">
        <v>8879157</v>
      </c>
      <c r="E252" s="332" t="s">
        <v>117</v>
      </c>
      <c r="F252" s="31"/>
    </row>
    <row r="253" spans="1:6" ht="15.75" hidden="1">
      <c r="A253" s="31">
        <v>6396</v>
      </c>
      <c r="B253" s="448" t="s">
        <v>4461</v>
      </c>
      <c r="C253" s="32" t="s">
        <v>125</v>
      </c>
      <c r="D253" s="449">
        <v>9450776</v>
      </c>
      <c r="E253" s="332" t="s">
        <v>117</v>
      </c>
      <c r="F253" s="31"/>
    </row>
    <row r="254" spans="1:6" ht="15.75" hidden="1">
      <c r="A254" s="31">
        <v>6397</v>
      </c>
      <c r="B254" s="448" t="s">
        <v>4462</v>
      </c>
      <c r="C254" s="32" t="s">
        <v>125</v>
      </c>
      <c r="D254" s="449">
        <v>9908072</v>
      </c>
      <c r="E254" s="332" t="s">
        <v>117</v>
      </c>
      <c r="F254" s="31"/>
    </row>
    <row r="255" spans="1:6" ht="15.75" hidden="1">
      <c r="A255" s="31">
        <v>6398</v>
      </c>
      <c r="B255" s="448" t="s">
        <v>4463</v>
      </c>
      <c r="C255" s="32" t="s">
        <v>125</v>
      </c>
      <c r="D255" s="449">
        <v>10708339</v>
      </c>
      <c r="E255" s="332" t="s">
        <v>117</v>
      </c>
      <c r="F255" s="31"/>
    </row>
    <row r="256" spans="1:6" ht="15.75" hidden="1">
      <c r="A256" s="31">
        <v>6399</v>
      </c>
      <c r="B256" s="448" t="s">
        <v>4464</v>
      </c>
      <c r="C256" s="32" t="s">
        <v>125</v>
      </c>
      <c r="D256" s="449">
        <v>11279959</v>
      </c>
      <c r="E256" s="332" t="s">
        <v>117</v>
      </c>
      <c r="F256" s="31"/>
    </row>
    <row r="257" spans="1:6" ht="15.75" hidden="1">
      <c r="A257" s="31">
        <v>6400</v>
      </c>
      <c r="B257" s="448" t="s">
        <v>4465</v>
      </c>
      <c r="C257" s="32" t="s">
        <v>125</v>
      </c>
      <c r="D257" s="449">
        <v>12880494</v>
      </c>
      <c r="E257" s="332" t="s">
        <v>117</v>
      </c>
      <c r="F257" s="31"/>
    </row>
    <row r="258" spans="1:6" ht="15.75" hidden="1">
      <c r="A258" s="31">
        <v>6401</v>
      </c>
      <c r="B258" s="448" t="s">
        <v>4466</v>
      </c>
      <c r="C258" s="32" t="s">
        <v>125</v>
      </c>
      <c r="D258" s="449">
        <v>224778</v>
      </c>
      <c r="E258" s="332" t="s">
        <v>117</v>
      </c>
      <c r="F258" s="31"/>
    </row>
    <row r="259" spans="1:6" ht="15.75" hidden="1">
      <c r="A259" s="31">
        <v>6402</v>
      </c>
      <c r="B259" s="448" t="s">
        <v>4467</v>
      </c>
      <c r="C259" s="32" t="s">
        <v>125</v>
      </c>
      <c r="D259" s="449">
        <v>264444</v>
      </c>
      <c r="E259" s="332" t="s">
        <v>117</v>
      </c>
      <c r="F259" s="31"/>
    </row>
    <row r="260" spans="1:6" ht="15.75" hidden="1">
      <c r="A260" s="31">
        <v>6404</v>
      </c>
      <c r="B260" s="448" t="s">
        <v>4468</v>
      </c>
      <c r="C260" s="32" t="s">
        <v>125</v>
      </c>
      <c r="D260" s="449">
        <v>107100</v>
      </c>
      <c r="E260" s="332" t="s">
        <v>117</v>
      </c>
      <c r="F260" s="31"/>
    </row>
    <row r="261" spans="1:6" ht="15.75" hidden="1">
      <c r="A261" s="31">
        <v>6405</v>
      </c>
      <c r="B261" s="448" t="s">
        <v>4469</v>
      </c>
      <c r="C261" s="32" t="s">
        <v>125</v>
      </c>
      <c r="D261" s="449">
        <v>128256</v>
      </c>
      <c r="E261" s="332" t="s">
        <v>117</v>
      </c>
      <c r="F261" s="31"/>
    </row>
    <row r="262" spans="1:6" ht="15.75" hidden="1">
      <c r="A262" s="31">
        <v>6406</v>
      </c>
      <c r="B262" s="448" t="s">
        <v>4470</v>
      </c>
      <c r="C262" s="32" t="s">
        <v>125</v>
      </c>
      <c r="D262" s="449">
        <v>198334</v>
      </c>
      <c r="E262" s="332" t="s">
        <v>117</v>
      </c>
      <c r="F262" s="31"/>
    </row>
    <row r="263" spans="1:6" ht="15.75" hidden="1">
      <c r="A263" s="31">
        <v>6407</v>
      </c>
      <c r="B263" s="448" t="s">
        <v>4471</v>
      </c>
      <c r="C263" s="32" t="s">
        <v>125</v>
      </c>
      <c r="D263" s="449">
        <v>425756</v>
      </c>
      <c r="E263" s="332" t="s">
        <v>117</v>
      </c>
      <c r="F263" s="31"/>
    </row>
    <row r="264" spans="1:6" ht="15.75" hidden="1">
      <c r="A264" s="31">
        <v>6408</v>
      </c>
      <c r="B264" s="448" t="s">
        <v>4472</v>
      </c>
      <c r="C264" s="32" t="s">
        <v>125</v>
      </c>
      <c r="D264" s="449">
        <v>789366</v>
      </c>
      <c r="E264" s="332" t="s">
        <v>117</v>
      </c>
      <c r="F264" s="31"/>
    </row>
    <row r="265" spans="1:6" ht="15.75" hidden="1">
      <c r="A265" s="31">
        <v>6409</v>
      </c>
      <c r="B265" s="448" t="s">
        <v>4473</v>
      </c>
      <c r="C265" s="32" t="s">
        <v>125</v>
      </c>
      <c r="D265" s="449">
        <v>1441222</v>
      </c>
      <c r="E265" s="332" t="s">
        <v>117</v>
      </c>
      <c r="F265" s="31"/>
    </row>
    <row r="266" spans="1:6" ht="15.75" hidden="1">
      <c r="A266" s="31">
        <v>6410</v>
      </c>
      <c r="B266" s="448" t="s">
        <v>4474</v>
      </c>
      <c r="C266" s="32" t="s">
        <v>125</v>
      </c>
      <c r="D266" s="449">
        <v>1747978</v>
      </c>
      <c r="E266" s="332" t="s">
        <v>117</v>
      </c>
      <c r="F266" s="31"/>
    </row>
    <row r="267" spans="1:6" ht="15.75" hidden="1">
      <c r="A267" s="31">
        <v>6411</v>
      </c>
      <c r="B267" s="448" t="s">
        <v>4475</v>
      </c>
      <c r="C267" s="32" t="s">
        <v>125</v>
      </c>
      <c r="D267" s="449">
        <v>4153769</v>
      </c>
      <c r="E267" s="332" t="s">
        <v>117</v>
      </c>
      <c r="F267" s="31"/>
    </row>
    <row r="268" spans="1:6" ht="15.75" hidden="1">
      <c r="A268" s="31">
        <v>6412</v>
      </c>
      <c r="B268" s="448" t="s">
        <v>4476</v>
      </c>
      <c r="C268" s="32" t="s">
        <v>125</v>
      </c>
      <c r="D268" s="449">
        <v>4059222</v>
      </c>
      <c r="E268" s="332" t="s">
        <v>117</v>
      </c>
      <c r="F268" s="31"/>
    </row>
    <row r="269" spans="1:6" ht="15.75" hidden="1">
      <c r="A269" s="31">
        <v>6413</v>
      </c>
      <c r="B269" s="448" t="s">
        <v>4477</v>
      </c>
      <c r="C269" s="32" t="s">
        <v>125</v>
      </c>
      <c r="D269" s="449">
        <v>6554571</v>
      </c>
      <c r="E269" s="332" t="s">
        <v>117</v>
      </c>
      <c r="F269" s="31"/>
    </row>
    <row r="270" spans="1:6" ht="15.75" hidden="1">
      <c r="A270" s="31">
        <v>6414</v>
      </c>
      <c r="B270" s="448" t="s">
        <v>4478</v>
      </c>
      <c r="C270" s="32" t="s">
        <v>125</v>
      </c>
      <c r="D270" s="449">
        <v>6994556</v>
      </c>
      <c r="E270" s="332" t="s">
        <v>117</v>
      </c>
      <c r="F270" s="31"/>
    </row>
    <row r="271" spans="1:6" ht="15.75" hidden="1">
      <c r="A271" s="31">
        <v>6416</v>
      </c>
      <c r="B271" s="448" t="s">
        <v>4479</v>
      </c>
      <c r="C271" s="32" t="s">
        <v>125</v>
      </c>
      <c r="D271" s="449">
        <v>124950</v>
      </c>
      <c r="E271" s="332" t="s">
        <v>117</v>
      </c>
      <c r="F271" s="31"/>
    </row>
    <row r="272" spans="1:6" ht="15.75" hidden="1">
      <c r="A272" s="31">
        <v>6417</v>
      </c>
      <c r="B272" s="448" t="s">
        <v>4480</v>
      </c>
      <c r="C272" s="32" t="s">
        <v>125</v>
      </c>
      <c r="D272" s="449">
        <v>125612</v>
      </c>
      <c r="E272" s="332" t="s">
        <v>117</v>
      </c>
      <c r="F272" s="31"/>
    </row>
    <row r="273" spans="1:6" ht="15.75" hidden="1">
      <c r="A273" s="31">
        <v>6418</v>
      </c>
      <c r="B273" s="448" t="s">
        <v>4481</v>
      </c>
      <c r="C273" s="32" t="s">
        <v>125</v>
      </c>
      <c r="D273" s="449">
        <v>161312</v>
      </c>
      <c r="E273" s="332" t="s">
        <v>117</v>
      </c>
      <c r="F273" s="31"/>
    </row>
    <row r="274" spans="1:6" ht="15.75" hidden="1">
      <c r="A274" s="31">
        <v>6419</v>
      </c>
      <c r="B274" s="448" t="s">
        <v>4482</v>
      </c>
      <c r="C274" s="32" t="s">
        <v>125</v>
      </c>
      <c r="D274" s="449">
        <v>359644</v>
      </c>
      <c r="E274" s="332" t="s">
        <v>117</v>
      </c>
      <c r="F274" s="31"/>
    </row>
    <row r="275" spans="1:6" ht="15.75" hidden="1">
      <c r="A275" s="31">
        <v>6420</v>
      </c>
      <c r="B275" s="448" t="s">
        <v>4483</v>
      </c>
      <c r="C275" s="32" t="s">
        <v>125</v>
      </c>
      <c r="D275" s="449">
        <v>745734</v>
      </c>
      <c r="E275" s="332" t="s">
        <v>117</v>
      </c>
      <c r="F275" s="31"/>
    </row>
    <row r="276" spans="1:6" ht="15.75" hidden="1">
      <c r="A276" s="31">
        <v>6421</v>
      </c>
      <c r="B276" s="448" t="s">
        <v>4484</v>
      </c>
      <c r="C276" s="32" t="s">
        <v>125</v>
      </c>
      <c r="D276" s="449">
        <v>1223056</v>
      </c>
      <c r="E276" s="332" t="s">
        <v>117</v>
      </c>
      <c r="F276" s="31"/>
    </row>
    <row r="277" spans="1:6" ht="15.75" hidden="1">
      <c r="A277" s="31">
        <v>6422</v>
      </c>
      <c r="B277" s="448" t="s">
        <v>4485</v>
      </c>
      <c r="C277" s="32" t="s">
        <v>125</v>
      </c>
      <c r="D277" s="449">
        <v>1675256</v>
      </c>
      <c r="E277" s="332" t="s">
        <v>117</v>
      </c>
      <c r="F277" s="31"/>
    </row>
    <row r="278" spans="1:6" ht="15.75" hidden="1">
      <c r="A278" s="31">
        <v>6423</v>
      </c>
      <c r="B278" s="448" t="s">
        <v>4486</v>
      </c>
      <c r="C278" s="32" t="s">
        <v>125</v>
      </c>
      <c r="D278" s="449">
        <v>1732378</v>
      </c>
      <c r="E278" s="332" t="s">
        <v>117</v>
      </c>
      <c r="F278" s="31"/>
    </row>
    <row r="279" spans="1:6" ht="15.75" hidden="1">
      <c r="A279" s="31">
        <v>6424</v>
      </c>
      <c r="B279" s="448" t="s">
        <v>4487</v>
      </c>
      <c r="C279" s="32" t="s">
        <v>125</v>
      </c>
      <c r="D279" s="449">
        <v>2584201</v>
      </c>
      <c r="E279" s="332" t="s">
        <v>117</v>
      </c>
      <c r="F279" s="31"/>
    </row>
    <row r="280" spans="1:6" ht="15.75" hidden="1">
      <c r="A280" s="31">
        <v>6425</v>
      </c>
      <c r="B280" s="448" t="s">
        <v>4488</v>
      </c>
      <c r="C280" s="32" t="s">
        <v>125</v>
      </c>
      <c r="D280" s="449">
        <v>3493459</v>
      </c>
      <c r="E280" s="332" t="s">
        <v>117</v>
      </c>
      <c r="F280" s="31"/>
    </row>
    <row r="281" spans="1:6" ht="15.75" hidden="1">
      <c r="A281" s="31">
        <v>6426</v>
      </c>
      <c r="B281" s="448" t="s">
        <v>4489</v>
      </c>
      <c r="C281" s="32" t="s">
        <v>125</v>
      </c>
      <c r="D281" s="449">
        <v>5055702</v>
      </c>
      <c r="E281" s="332" t="s">
        <v>117</v>
      </c>
      <c r="F281" s="31"/>
    </row>
    <row r="282" spans="1:6" ht="15.75" hidden="1">
      <c r="A282" s="31">
        <v>6430</v>
      </c>
      <c r="B282" s="448" t="s">
        <v>4490</v>
      </c>
      <c r="C282" s="32" t="s">
        <v>125</v>
      </c>
      <c r="D282" s="449">
        <v>161312</v>
      </c>
      <c r="E282" s="332" t="s">
        <v>117</v>
      </c>
      <c r="F282" s="31"/>
    </row>
    <row r="283" spans="1:6" ht="15.75" hidden="1">
      <c r="A283" s="31">
        <v>6431</v>
      </c>
      <c r="B283" s="448" t="s">
        <v>4491</v>
      </c>
      <c r="C283" s="32" t="s">
        <v>125</v>
      </c>
      <c r="D283" s="449">
        <v>293534</v>
      </c>
      <c r="E283" s="332" t="s">
        <v>117</v>
      </c>
      <c r="F283" s="31"/>
    </row>
    <row r="284" spans="1:6" ht="15.75" hidden="1">
      <c r="A284" s="31">
        <v>6434</v>
      </c>
      <c r="B284" s="448" t="s">
        <v>4492</v>
      </c>
      <c r="C284" s="32" t="s">
        <v>125</v>
      </c>
      <c r="D284" s="449">
        <v>1454444</v>
      </c>
      <c r="E284" s="332" t="s">
        <v>117</v>
      </c>
      <c r="F284" s="31"/>
    </row>
    <row r="285" spans="1:6" ht="15.75" hidden="1">
      <c r="A285" s="31">
        <v>6440</v>
      </c>
      <c r="B285" s="448" t="s">
        <v>4493</v>
      </c>
      <c r="C285" s="32" t="s">
        <v>125</v>
      </c>
      <c r="D285" s="449">
        <v>96390</v>
      </c>
      <c r="E285" s="332" t="s">
        <v>117</v>
      </c>
      <c r="F285" s="31"/>
    </row>
    <row r="286" spans="1:6" ht="15.75" hidden="1">
      <c r="A286" s="31">
        <v>6441</v>
      </c>
      <c r="B286" s="448" t="s">
        <v>4494</v>
      </c>
      <c r="C286" s="32" t="s">
        <v>125</v>
      </c>
      <c r="D286" s="449">
        <v>119000</v>
      </c>
      <c r="E286" s="332" t="s">
        <v>117</v>
      </c>
      <c r="F286" s="31"/>
    </row>
    <row r="287" spans="1:6" ht="15.75" hidden="1">
      <c r="A287" s="31">
        <v>6442</v>
      </c>
      <c r="B287" s="448" t="s">
        <v>4495</v>
      </c>
      <c r="C287" s="32" t="s">
        <v>125</v>
      </c>
      <c r="D287" s="449">
        <v>154700</v>
      </c>
      <c r="E287" s="332" t="s">
        <v>117</v>
      </c>
      <c r="F287" s="31"/>
    </row>
    <row r="288" spans="1:6" ht="15.75" hidden="1">
      <c r="A288" s="31">
        <v>6443</v>
      </c>
      <c r="B288" s="448" t="s">
        <v>4496</v>
      </c>
      <c r="C288" s="32" t="s">
        <v>125</v>
      </c>
      <c r="D288" s="449">
        <v>286922</v>
      </c>
      <c r="E288" s="332" t="s">
        <v>117</v>
      </c>
      <c r="F288" s="31"/>
    </row>
    <row r="289" spans="1:6" ht="15.75" hidden="1">
      <c r="A289" s="31">
        <v>6446</v>
      </c>
      <c r="B289" s="448" t="s">
        <v>4497</v>
      </c>
      <c r="C289" s="32" t="s">
        <v>125</v>
      </c>
      <c r="D289" s="449">
        <v>1252144</v>
      </c>
      <c r="E289" s="332" t="s">
        <v>117</v>
      </c>
      <c r="F289" s="31"/>
    </row>
    <row r="290" spans="1:6" ht="15.75" hidden="1">
      <c r="A290" s="31">
        <v>6454</v>
      </c>
      <c r="B290" s="448" t="s">
        <v>4498</v>
      </c>
      <c r="C290" s="32" t="s">
        <v>125</v>
      </c>
      <c r="D290" s="449">
        <v>255188</v>
      </c>
      <c r="E290" s="332" t="s">
        <v>117</v>
      </c>
      <c r="F290" s="31"/>
    </row>
    <row r="291" spans="1:6" ht="15.75" hidden="1">
      <c r="A291" s="31">
        <v>6455</v>
      </c>
      <c r="B291" s="448" t="s">
        <v>4499</v>
      </c>
      <c r="C291" s="32" t="s">
        <v>125</v>
      </c>
      <c r="D291" s="449">
        <v>374188</v>
      </c>
      <c r="E291" s="332" t="s">
        <v>117</v>
      </c>
      <c r="F291" s="31"/>
    </row>
    <row r="292" spans="1:6" ht="15.75" hidden="1">
      <c r="A292" s="31">
        <v>6456</v>
      </c>
      <c r="B292" s="448" t="s">
        <v>4500</v>
      </c>
      <c r="C292" s="32" t="s">
        <v>125</v>
      </c>
      <c r="D292" s="449">
        <v>632022</v>
      </c>
      <c r="E292" s="332" t="s">
        <v>117</v>
      </c>
      <c r="F292" s="31"/>
    </row>
    <row r="293" spans="1:6" ht="15.75" hidden="1">
      <c r="A293" s="31">
        <v>6457</v>
      </c>
      <c r="B293" s="448" t="s">
        <v>4501</v>
      </c>
      <c r="C293" s="32" t="s">
        <v>125</v>
      </c>
      <c r="D293" s="449">
        <v>864734</v>
      </c>
      <c r="E293" s="332" t="s">
        <v>117</v>
      </c>
      <c r="F293" s="31"/>
    </row>
    <row r="294" spans="1:6" ht="15.75" hidden="1">
      <c r="A294" s="31">
        <v>6458</v>
      </c>
      <c r="B294" s="448" t="s">
        <v>4502</v>
      </c>
      <c r="C294" s="32" t="s">
        <v>125</v>
      </c>
      <c r="D294" s="449">
        <v>921599</v>
      </c>
      <c r="E294" s="332" t="s">
        <v>117</v>
      </c>
      <c r="F294" s="31"/>
    </row>
    <row r="295" spans="1:6" ht="15.75" hidden="1">
      <c r="A295" s="31">
        <v>6459</v>
      </c>
      <c r="B295" s="448" t="s">
        <v>4503</v>
      </c>
      <c r="C295" s="32" t="s">
        <v>125</v>
      </c>
      <c r="D295" s="449">
        <v>1284759</v>
      </c>
      <c r="E295" s="332" t="s">
        <v>117</v>
      </c>
      <c r="F295" s="31"/>
    </row>
    <row r="296" spans="1:6" ht="15.75" hidden="1">
      <c r="A296" s="31">
        <v>6462</v>
      </c>
      <c r="B296" s="448" t="s">
        <v>4504</v>
      </c>
      <c r="C296" s="32" t="s">
        <v>125</v>
      </c>
      <c r="D296" s="449">
        <v>101812</v>
      </c>
      <c r="E296" s="332" t="s">
        <v>117</v>
      </c>
      <c r="F296" s="31"/>
    </row>
    <row r="297" spans="1:6" ht="15.75" hidden="1">
      <c r="A297" s="31">
        <v>6463</v>
      </c>
      <c r="B297" s="448" t="s">
        <v>4505</v>
      </c>
      <c r="C297" s="32" t="s">
        <v>125</v>
      </c>
      <c r="D297" s="449">
        <v>261800</v>
      </c>
      <c r="E297" s="332" t="s">
        <v>117</v>
      </c>
      <c r="F297" s="31"/>
    </row>
    <row r="298" spans="1:6" ht="15.75" hidden="1">
      <c r="A298" s="31">
        <v>6464</v>
      </c>
      <c r="B298" s="448" t="s">
        <v>4506</v>
      </c>
      <c r="C298" s="32" t="s">
        <v>125</v>
      </c>
      <c r="D298" s="449">
        <v>465422</v>
      </c>
      <c r="E298" s="332" t="s">
        <v>117</v>
      </c>
      <c r="F298" s="31"/>
    </row>
    <row r="299" spans="1:6" ht="15.75" hidden="1">
      <c r="A299" s="31">
        <v>6472</v>
      </c>
      <c r="B299" s="448" t="s">
        <v>4507</v>
      </c>
      <c r="C299" s="32" t="s">
        <v>122</v>
      </c>
      <c r="D299" s="449">
        <v>3737</v>
      </c>
      <c r="E299" s="332" t="s">
        <v>117</v>
      </c>
      <c r="F299" s="31"/>
    </row>
    <row r="300" spans="1:6" ht="15.75" hidden="1">
      <c r="A300" s="31">
        <v>6473</v>
      </c>
      <c r="B300" s="448" t="s">
        <v>4508</v>
      </c>
      <c r="C300" s="32" t="s">
        <v>122</v>
      </c>
      <c r="D300" s="449">
        <v>5774</v>
      </c>
      <c r="E300" s="332" t="s">
        <v>117</v>
      </c>
      <c r="F300" s="31"/>
    </row>
    <row r="301" spans="1:6" ht="15.75" hidden="1">
      <c r="A301" s="31">
        <v>6474</v>
      </c>
      <c r="B301" s="448" t="s">
        <v>4509</v>
      </c>
      <c r="C301" s="32" t="s">
        <v>122</v>
      </c>
      <c r="D301" s="449">
        <v>7362</v>
      </c>
      <c r="E301" s="332" t="s">
        <v>117</v>
      </c>
      <c r="F301" s="31"/>
    </row>
    <row r="302" spans="1:6" ht="15.75" hidden="1">
      <c r="A302" s="31">
        <v>6475</v>
      </c>
      <c r="B302" s="448" t="s">
        <v>4510</v>
      </c>
      <c r="C302" s="32" t="s">
        <v>122</v>
      </c>
      <c r="D302" s="449">
        <v>11323</v>
      </c>
      <c r="E302" s="332" t="s">
        <v>117</v>
      </c>
      <c r="F302" s="31"/>
    </row>
    <row r="303" spans="1:6" ht="15.75" hidden="1">
      <c r="A303" s="31">
        <v>6476</v>
      </c>
      <c r="B303" s="448" t="s">
        <v>4511</v>
      </c>
      <c r="C303" s="32" t="s">
        <v>125</v>
      </c>
      <c r="D303" s="449">
        <v>497420</v>
      </c>
      <c r="E303" s="332" t="s">
        <v>117</v>
      </c>
      <c r="F303" s="31"/>
    </row>
    <row r="304" spans="1:6" ht="15.75" hidden="1">
      <c r="A304" s="31">
        <v>6477</v>
      </c>
      <c r="B304" s="448" t="s">
        <v>4512</v>
      </c>
      <c r="C304" s="32" t="s">
        <v>125</v>
      </c>
      <c r="D304" s="449">
        <v>708050</v>
      </c>
      <c r="E304" s="332" t="s">
        <v>117</v>
      </c>
      <c r="F304" s="31"/>
    </row>
    <row r="305" spans="1:6" ht="15.75" hidden="1">
      <c r="A305" s="31">
        <v>6479</v>
      </c>
      <c r="B305" s="448" t="s">
        <v>4513</v>
      </c>
      <c r="C305" s="32" t="s">
        <v>125</v>
      </c>
      <c r="D305" s="449">
        <v>1812370</v>
      </c>
      <c r="E305" s="332" t="s">
        <v>117</v>
      </c>
      <c r="F305" s="31"/>
    </row>
    <row r="306" spans="1:6" ht="15.75" hidden="1">
      <c r="A306" s="31">
        <v>6480</v>
      </c>
      <c r="B306" s="448" t="s">
        <v>4514</v>
      </c>
      <c r="C306" s="32" t="s">
        <v>125</v>
      </c>
      <c r="D306" s="449">
        <v>2651320</v>
      </c>
      <c r="E306" s="332" t="s">
        <v>117</v>
      </c>
      <c r="F306" s="31"/>
    </row>
    <row r="307" spans="1:6" ht="15.75" hidden="1">
      <c r="A307" s="31">
        <v>6481</v>
      </c>
      <c r="B307" s="448" t="s">
        <v>4515</v>
      </c>
      <c r="C307" s="32" t="s">
        <v>125</v>
      </c>
      <c r="D307" s="449">
        <v>2378640</v>
      </c>
      <c r="E307" s="332" t="s">
        <v>117</v>
      </c>
      <c r="F307" s="31"/>
    </row>
    <row r="308" spans="1:6" ht="15.75" hidden="1">
      <c r="A308" s="31">
        <v>6482</v>
      </c>
      <c r="B308" s="448" t="s">
        <v>4516</v>
      </c>
      <c r="C308" s="32" t="s">
        <v>125</v>
      </c>
      <c r="D308" s="449">
        <v>3435813</v>
      </c>
      <c r="E308" s="332" t="s">
        <v>117</v>
      </c>
      <c r="F308" s="31"/>
    </row>
    <row r="309" spans="1:6" ht="15.75" hidden="1">
      <c r="A309" s="31">
        <v>6483</v>
      </c>
      <c r="B309" s="448" t="s">
        <v>4517</v>
      </c>
      <c r="C309" s="32" t="s">
        <v>125</v>
      </c>
      <c r="D309" s="449">
        <v>6627110</v>
      </c>
      <c r="E309" s="332" t="s">
        <v>117</v>
      </c>
      <c r="F309" s="31"/>
    </row>
    <row r="310" spans="1:6" ht="15.75" hidden="1">
      <c r="A310" s="31">
        <v>6484</v>
      </c>
      <c r="B310" s="448" t="s">
        <v>4518</v>
      </c>
      <c r="C310" s="32" t="s">
        <v>125</v>
      </c>
      <c r="D310" s="449">
        <v>2527560</v>
      </c>
      <c r="E310" s="332" t="s">
        <v>117</v>
      </c>
      <c r="F310" s="31"/>
    </row>
    <row r="311" spans="1:6" ht="15.75" hidden="1">
      <c r="A311" s="31">
        <v>6485</v>
      </c>
      <c r="B311" s="448" t="s">
        <v>4519</v>
      </c>
      <c r="C311" s="32" t="s">
        <v>125</v>
      </c>
      <c r="D311" s="449">
        <v>2766750</v>
      </c>
      <c r="E311" s="332" t="s">
        <v>117</v>
      </c>
      <c r="F311" s="31"/>
    </row>
    <row r="312" spans="1:6" ht="30" hidden="1">
      <c r="A312" s="31">
        <v>6507</v>
      </c>
      <c r="B312" s="448" t="s">
        <v>4520</v>
      </c>
      <c r="C312" s="32" t="s">
        <v>785</v>
      </c>
      <c r="D312" s="449">
        <v>171955</v>
      </c>
      <c r="E312" s="332" t="s">
        <v>117</v>
      </c>
      <c r="F312" s="31"/>
    </row>
    <row r="313" spans="1:6" ht="15.75" hidden="1">
      <c r="A313" s="31">
        <v>6527</v>
      </c>
      <c r="B313" s="448" t="s">
        <v>4521</v>
      </c>
      <c r="C313" s="32" t="s">
        <v>125</v>
      </c>
      <c r="D313" s="449">
        <v>220990</v>
      </c>
      <c r="E313" s="332" t="s">
        <v>117</v>
      </c>
      <c r="F313" s="31"/>
    </row>
    <row r="314" spans="1:6" ht="15.75" hidden="1">
      <c r="A314" s="31">
        <v>6528</v>
      </c>
      <c r="B314" s="448" t="s">
        <v>4522</v>
      </c>
      <c r="C314" s="32" t="s">
        <v>125</v>
      </c>
      <c r="D314" s="449">
        <v>406334</v>
      </c>
      <c r="E314" s="332" t="s">
        <v>117</v>
      </c>
      <c r="F314" s="31"/>
    </row>
    <row r="315" spans="1:6" ht="15.75" hidden="1">
      <c r="A315" s="31">
        <v>6530</v>
      </c>
      <c r="B315" s="448" t="s">
        <v>4523</v>
      </c>
      <c r="C315" s="32" t="s">
        <v>125</v>
      </c>
      <c r="D315" s="449">
        <v>1270461</v>
      </c>
      <c r="E315" s="332" t="s">
        <v>117</v>
      </c>
      <c r="F315" s="31"/>
    </row>
    <row r="316" spans="1:6" ht="15.75" hidden="1">
      <c r="A316" s="31">
        <v>6534</v>
      </c>
      <c r="B316" s="448" t="s">
        <v>4524</v>
      </c>
      <c r="C316" s="32" t="s">
        <v>125</v>
      </c>
      <c r="D316" s="449">
        <v>309400</v>
      </c>
      <c r="E316" s="332" t="s">
        <v>117</v>
      </c>
      <c r="F316" s="31"/>
    </row>
    <row r="317" spans="1:6" ht="15.75" hidden="1">
      <c r="A317" s="31">
        <v>6535</v>
      </c>
      <c r="B317" s="448" t="s">
        <v>4525</v>
      </c>
      <c r="C317" s="32" t="s">
        <v>125</v>
      </c>
      <c r="D317" s="449">
        <v>116620</v>
      </c>
      <c r="E317" s="332" t="s">
        <v>117</v>
      </c>
      <c r="F317" s="31"/>
    </row>
    <row r="318" spans="1:6" ht="15.75" hidden="1">
      <c r="A318" s="31">
        <v>6539</v>
      </c>
      <c r="B318" s="448" t="s">
        <v>4526</v>
      </c>
      <c r="C318" s="32" t="s">
        <v>125</v>
      </c>
      <c r="D318" s="449">
        <v>8197</v>
      </c>
      <c r="E318" s="332" t="s">
        <v>117</v>
      </c>
      <c r="F318" s="31"/>
    </row>
    <row r="319" spans="1:6" ht="15.75" hidden="1">
      <c r="A319" s="31">
        <v>6540</v>
      </c>
      <c r="B319" s="448" t="s">
        <v>4527</v>
      </c>
      <c r="C319" s="32" t="s">
        <v>125</v>
      </c>
      <c r="D319" s="449">
        <v>15913</v>
      </c>
      <c r="E319" s="332" t="s">
        <v>117</v>
      </c>
      <c r="F319" s="31"/>
    </row>
    <row r="320" spans="1:6" ht="15.75" hidden="1">
      <c r="A320" s="31">
        <v>6543</v>
      </c>
      <c r="B320" s="448" t="s">
        <v>4528</v>
      </c>
      <c r="C320" s="32" t="s">
        <v>125</v>
      </c>
      <c r="D320" s="449">
        <v>344196</v>
      </c>
      <c r="E320" s="332" t="s">
        <v>117</v>
      </c>
      <c r="F320" s="31"/>
    </row>
    <row r="321" spans="1:6" ht="15.75" hidden="1">
      <c r="A321" s="31">
        <v>6545</v>
      </c>
      <c r="B321" s="448" t="s">
        <v>4529</v>
      </c>
      <c r="C321" s="32" t="s">
        <v>125</v>
      </c>
      <c r="D321" s="449">
        <v>555573</v>
      </c>
      <c r="E321" s="332" t="s">
        <v>117</v>
      </c>
      <c r="F321" s="31"/>
    </row>
    <row r="322" spans="1:6" ht="15.75" hidden="1">
      <c r="A322" s="31">
        <v>6551</v>
      </c>
      <c r="B322" s="448" t="s">
        <v>4530</v>
      </c>
      <c r="C322" s="32" t="s">
        <v>125</v>
      </c>
      <c r="D322" s="449">
        <v>386750</v>
      </c>
      <c r="E322" s="332" t="s">
        <v>117</v>
      </c>
      <c r="F322" s="31" t="s">
        <v>145</v>
      </c>
    </row>
    <row r="323" spans="1:6" ht="15.75" hidden="1">
      <c r="A323" s="31">
        <v>6552</v>
      </c>
      <c r="B323" s="448" t="s">
        <v>4531</v>
      </c>
      <c r="C323" s="32" t="s">
        <v>125</v>
      </c>
      <c r="D323" s="449">
        <v>257683</v>
      </c>
      <c r="E323" s="332" t="s">
        <v>117</v>
      </c>
      <c r="F323" s="31"/>
    </row>
    <row r="324" spans="1:6" ht="15.75" hidden="1">
      <c r="A324" s="31">
        <v>6553</v>
      </c>
      <c r="B324" s="448" t="s">
        <v>4532</v>
      </c>
      <c r="C324" s="32" t="s">
        <v>125</v>
      </c>
      <c r="D324" s="449">
        <v>297500</v>
      </c>
      <c r="E324" s="332" t="s">
        <v>117</v>
      </c>
      <c r="F324" s="31"/>
    </row>
    <row r="325" spans="1:6" ht="15.75" hidden="1">
      <c r="A325" s="31">
        <v>6554</v>
      </c>
      <c r="B325" s="448" t="s">
        <v>4533</v>
      </c>
      <c r="C325" s="32" t="s">
        <v>125</v>
      </c>
      <c r="D325" s="449">
        <v>362908</v>
      </c>
      <c r="E325" s="332" t="s">
        <v>117</v>
      </c>
      <c r="F325" s="31"/>
    </row>
    <row r="326" spans="1:6" ht="15.75" hidden="1">
      <c r="A326" s="31">
        <v>6555</v>
      </c>
      <c r="B326" s="448" t="s">
        <v>4534</v>
      </c>
      <c r="C326" s="32" t="s">
        <v>125</v>
      </c>
      <c r="D326" s="449">
        <v>53550</v>
      </c>
      <c r="E326" s="332" t="s">
        <v>117</v>
      </c>
      <c r="F326" s="31"/>
    </row>
    <row r="327" spans="1:6" ht="15.75" hidden="1">
      <c r="A327" s="31">
        <v>6556</v>
      </c>
      <c r="B327" s="448" t="s">
        <v>4535</v>
      </c>
      <c r="C327" s="32" t="s">
        <v>125</v>
      </c>
      <c r="D327" s="449">
        <v>4522</v>
      </c>
      <c r="E327" s="332" t="s">
        <v>117</v>
      </c>
      <c r="F327" s="31"/>
    </row>
    <row r="328" spans="1:6" ht="15.75" hidden="1">
      <c r="A328" s="31">
        <v>6559</v>
      </c>
      <c r="B328" s="448" t="s">
        <v>4536</v>
      </c>
      <c r="C328" s="32" t="s">
        <v>125</v>
      </c>
      <c r="D328" s="449">
        <v>7203</v>
      </c>
      <c r="E328" s="332" t="s">
        <v>117</v>
      </c>
      <c r="F328" s="31"/>
    </row>
    <row r="329" spans="1:6" ht="15.75" hidden="1">
      <c r="A329" s="31">
        <v>6560</v>
      </c>
      <c r="B329" s="448" t="s">
        <v>4537</v>
      </c>
      <c r="C329" s="32" t="s">
        <v>125</v>
      </c>
      <c r="D329" s="449">
        <v>28314</v>
      </c>
      <c r="E329" s="332" t="s">
        <v>117</v>
      </c>
      <c r="F329" s="31"/>
    </row>
    <row r="330" spans="1:6" ht="15.75" hidden="1">
      <c r="A330" s="31">
        <v>6561</v>
      </c>
      <c r="B330" s="448" t="s">
        <v>4538</v>
      </c>
      <c r="C330" s="32" t="s">
        <v>125</v>
      </c>
      <c r="D330" s="449">
        <v>52084</v>
      </c>
      <c r="E330" s="332" t="s">
        <v>117</v>
      </c>
      <c r="F330" s="31"/>
    </row>
    <row r="331" spans="1:6" ht="15.75" hidden="1">
      <c r="A331" s="31">
        <v>6567</v>
      </c>
      <c r="B331" s="448" t="s">
        <v>4539</v>
      </c>
      <c r="C331" s="32" t="s">
        <v>785</v>
      </c>
      <c r="D331" s="449">
        <v>35000</v>
      </c>
      <c r="E331" s="332" t="s">
        <v>117</v>
      </c>
      <c r="F331" s="31"/>
    </row>
    <row r="332" spans="1:6" ht="15.75" hidden="1">
      <c r="A332" s="31">
        <v>6578</v>
      </c>
      <c r="B332" s="448" t="s">
        <v>4540</v>
      </c>
      <c r="C332" s="32" t="s">
        <v>119</v>
      </c>
      <c r="D332" s="449">
        <v>59500</v>
      </c>
      <c r="E332" s="332" t="s">
        <v>117</v>
      </c>
      <c r="F332" s="31"/>
    </row>
    <row r="333" spans="1:6" ht="15.75" hidden="1">
      <c r="A333" s="31">
        <v>6624</v>
      </c>
      <c r="B333" s="448" t="s">
        <v>4541</v>
      </c>
      <c r="C333" s="32" t="s">
        <v>119</v>
      </c>
      <c r="D333" s="449">
        <v>41650</v>
      </c>
      <c r="E333" s="332" t="s">
        <v>117</v>
      </c>
      <c r="F333" s="31"/>
    </row>
    <row r="334" spans="1:6" ht="15.75" hidden="1">
      <c r="A334" s="31">
        <v>6625</v>
      </c>
      <c r="B334" s="448" t="s">
        <v>4542</v>
      </c>
      <c r="C334" s="32" t="s">
        <v>4253</v>
      </c>
      <c r="D334" s="449">
        <v>52063</v>
      </c>
      <c r="E334" s="332" t="s">
        <v>117</v>
      </c>
      <c r="F334" s="31"/>
    </row>
    <row r="335" spans="1:6" ht="15.75" hidden="1">
      <c r="A335" s="31">
        <v>6628</v>
      </c>
      <c r="B335" s="448" t="s">
        <v>4543</v>
      </c>
      <c r="C335" s="32" t="s">
        <v>125</v>
      </c>
      <c r="D335" s="449">
        <v>416500</v>
      </c>
      <c r="E335" s="332" t="s">
        <v>117</v>
      </c>
      <c r="F335" s="31"/>
    </row>
    <row r="336" spans="1:6" ht="15.75" hidden="1">
      <c r="A336" s="31">
        <v>6629</v>
      </c>
      <c r="B336" s="448" t="s">
        <v>4544</v>
      </c>
      <c r="C336" s="32" t="s">
        <v>125</v>
      </c>
      <c r="D336" s="449">
        <v>41990</v>
      </c>
      <c r="E336" s="332" t="s">
        <v>117</v>
      </c>
      <c r="F336" s="31"/>
    </row>
    <row r="337" spans="1:6" ht="15.75" hidden="1">
      <c r="A337" s="31">
        <v>6630</v>
      </c>
      <c r="B337" s="448" t="s">
        <v>4545</v>
      </c>
      <c r="C337" s="32" t="s">
        <v>125</v>
      </c>
      <c r="D337" s="449">
        <v>19040</v>
      </c>
      <c r="E337" s="332" t="s">
        <v>117</v>
      </c>
      <c r="F337" s="31"/>
    </row>
    <row r="338" spans="1:6" ht="15.75" hidden="1">
      <c r="A338" s="31">
        <v>6631</v>
      </c>
      <c r="B338" s="448" t="s">
        <v>4546</v>
      </c>
      <c r="C338" s="32" t="s">
        <v>125</v>
      </c>
      <c r="D338" s="449">
        <v>27370</v>
      </c>
      <c r="E338" s="332" t="s">
        <v>117</v>
      </c>
      <c r="F338" s="31"/>
    </row>
    <row r="339" spans="1:6" ht="15.75" hidden="1">
      <c r="A339" s="31">
        <v>6632</v>
      </c>
      <c r="B339" s="448" t="s">
        <v>4547</v>
      </c>
      <c r="C339" s="32" t="s">
        <v>125</v>
      </c>
      <c r="D339" s="449">
        <v>32130</v>
      </c>
      <c r="E339" s="332" t="s">
        <v>117</v>
      </c>
      <c r="F339" s="31"/>
    </row>
    <row r="340" spans="1:6" ht="15.75" hidden="1">
      <c r="A340" s="31">
        <v>6633</v>
      </c>
      <c r="B340" s="448" t="s">
        <v>4548</v>
      </c>
      <c r="C340" s="32" t="s">
        <v>125</v>
      </c>
      <c r="D340" s="449">
        <v>47600</v>
      </c>
      <c r="E340" s="332" t="s">
        <v>117</v>
      </c>
      <c r="F340" s="31"/>
    </row>
    <row r="341" spans="1:6" ht="15.75" hidden="1">
      <c r="A341" s="31">
        <v>6636</v>
      </c>
      <c r="B341" s="448" t="s">
        <v>4549</v>
      </c>
      <c r="C341" s="32" t="s">
        <v>125</v>
      </c>
      <c r="D341" s="449">
        <v>2946621</v>
      </c>
      <c r="E341" s="332" t="s">
        <v>117</v>
      </c>
      <c r="F341" s="31"/>
    </row>
    <row r="342" spans="1:6" ht="15.75" hidden="1">
      <c r="A342" s="31">
        <v>6645</v>
      </c>
      <c r="B342" s="448" t="s">
        <v>4550</v>
      </c>
      <c r="C342" s="32" t="s">
        <v>125</v>
      </c>
      <c r="D342" s="449">
        <v>75868</v>
      </c>
      <c r="E342" s="332" t="s">
        <v>117</v>
      </c>
      <c r="F342" s="31"/>
    </row>
    <row r="343" spans="1:6" ht="15.75" hidden="1">
      <c r="A343" s="31">
        <v>6646</v>
      </c>
      <c r="B343" s="448" t="s">
        <v>4551</v>
      </c>
      <c r="C343" s="32" t="s">
        <v>125</v>
      </c>
      <c r="D343" s="449">
        <v>110257</v>
      </c>
      <c r="E343" s="332" t="s">
        <v>117</v>
      </c>
      <c r="F343" s="31"/>
    </row>
    <row r="344" spans="1:6" ht="15.75" hidden="1">
      <c r="A344" s="31">
        <v>6647</v>
      </c>
      <c r="B344" s="448" t="s">
        <v>4552</v>
      </c>
      <c r="C344" s="32" t="s">
        <v>125</v>
      </c>
      <c r="D344" s="449">
        <v>298665</v>
      </c>
      <c r="E344" s="332" t="s">
        <v>117</v>
      </c>
      <c r="F344" s="31"/>
    </row>
    <row r="345" spans="1:6" ht="15.75" hidden="1">
      <c r="A345" s="31">
        <v>6648</v>
      </c>
      <c r="B345" s="448" t="s">
        <v>4553</v>
      </c>
      <c r="C345" s="32" t="s">
        <v>125</v>
      </c>
      <c r="D345" s="449">
        <v>2379564</v>
      </c>
      <c r="E345" s="332" t="s">
        <v>117</v>
      </c>
      <c r="F345" s="31"/>
    </row>
    <row r="346" spans="1:6" ht="15.75" hidden="1">
      <c r="A346" s="31">
        <v>6649</v>
      </c>
      <c r="B346" s="448" t="s">
        <v>4554</v>
      </c>
      <c r="C346" s="32" t="s">
        <v>125</v>
      </c>
      <c r="D346" s="449">
        <v>70509</v>
      </c>
      <c r="E346" s="332" t="s">
        <v>117</v>
      </c>
      <c r="F346" s="31"/>
    </row>
    <row r="347" spans="1:6" ht="15.75" hidden="1">
      <c r="A347" s="31">
        <v>6650</v>
      </c>
      <c r="B347" s="448" t="s">
        <v>4555</v>
      </c>
      <c r="C347" s="32" t="s">
        <v>125</v>
      </c>
      <c r="D347" s="449">
        <v>70265</v>
      </c>
      <c r="E347" s="332" t="s">
        <v>117</v>
      </c>
      <c r="F347" s="31"/>
    </row>
    <row r="348" spans="1:6" ht="15.75" hidden="1">
      <c r="A348" s="31">
        <v>6651</v>
      </c>
      <c r="B348" s="448" t="s">
        <v>4556</v>
      </c>
      <c r="C348" s="32" t="s">
        <v>125</v>
      </c>
      <c r="D348" s="449">
        <v>104639</v>
      </c>
      <c r="E348" s="332" t="s">
        <v>117</v>
      </c>
      <c r="F348" s="31"/>
    </row>
    <row r="349" spans="1:6" ht="15.75" hidden="1">
      <c r="A349" s="31">
        <v>6652</v>
      </c>
      <c r="B349" s="448" t="s">
        <v>4557</v>
      </c>
      <c r="C349" s="32" t="s">
        <v>125</v>
      </c>
      <c r="D349" s="449">
        <v>138096</v>
      </c>
      <c r="E349" s="332" t="s">
        <v>117</v>
      </c>
      <c r="F349" s="31"/>
    </row>
    <row r="350" spans="1:6" ht="15.75" hidden="1">
      <c r="A350" s="31">
        <v>6653</v>
      </c>
      <c r="B350" s="448" t="s">
        <v>4558</v>
      </c>
      <c r="C350" s="32" t="s">
        <v>125</v>
      </c>
      <c r="D350" s="449">
        <v>259237</v>
      </c>
      <c r="E350" s="332" t="s">
        <v>117</v>
      </c>
      <c r="F350" s="31"/>
    </row>
    <row r="351" spans="1:6" ht="15.75" hidden="1">
      <c r="A351" s="31">
        <v>6654</v>
      </c>
      <c r="B351" s="448" t="s">
        <v>4559</v>
      </c>
      <c r="C351" s="32" t="s">
        <v>125</v>
      </c>
      <c r="D351" s="449">
        <v>726883</v>
      </c>
      <c r="E351" s="332" t="s">
        <v>117</v>
      </c>
      <c r="F351" s="31"/>
    </row>
    <row r="352" spans="1:6" ht="15.75" hidden="1">
      <c r="A352" s="31">
        <v>6655</v>
      </c>
      <c r="B352" s="448" t="s">
        <v>4560</v>
      </c>
      <c r="C352" s="32" t="s">
        <v>125</v>
      </c>
      <c r="D352" s="449">
        <v>1556693</v>
      </c>
      <c r="E352" s="332" t="s">
        <v>117</v>
      </c>
      <c r="F352" s="31"/>
    </row>
    <row r="353" spans="1:6" ht="15.75" hidden="1">
      <c r="A353" s="31">
        <v>6656</v>
      </c>
      <c r="B353" s="448" t="s">
        <v>4561</v>
      </c>
      <c r="C353" s="32" t="s">
        <v>125</v>
      </c>
      <c r="D353" s="449">
        <v>2185141</v>
      </c>
      <c r="E353" s="332" t="s">
        <v>117</v>
      </c>
      <c r="F353" s="31"/>
    </row>
    <row r="354" spans="1:6" ht="15.75" hidden="1">
      <c r="A354" s="31">
        <v>6657</v>
      </c>
      <c r="B354" s="448" t="s">
        <v>4562</v>
      </c>
      <c r="C354" s="32" t="s">
        <v>125</v>
      </c>
      <c r="D354" s="449">
        <v>34021</v>
      </c>
      <c r="E354" s="332" t="s">
        <v>117</v>
      </c>
      <c r="F354" s="31"/>
    </row>
    <row r="355" spans="1:6" ht="15.75" hidden="1">
      <c r="A355" s="31">
        <v>6658</v>
      </c>
      <c r="B355" s="448" t="s">
        <v>4563</v>
      </c>
      <c r="C355" s="32" t="s">
        <v>125</v>
      </c>
      <c r="D355" s="449">
        <v>45984</v>
      </c>
      <c r="E355" s="332" t="s">
        <v>117</v>
      </c>
      <c r="F355" s="31"/>
    </row>
    <row r="356" spans="1:6" ht="15.75" hidden="1">
      <c r="A356" s="31">
        <v>6659</v>
      </c>
      <c r="B356" s="448" t="s">
        <v>4564</v>
      </c>
      <c r="C356" s="32" t="s">
        <v>125</v>
      </c>
      <c r="D356" s="449">
        <v>66234</v>
      </c>
      <c r="E356" s="332" t="s">
        <v>117</v>
      </c>
      <c r="F356" s="31"/>
    </row>
    <row r="357" spans="1:6" ht="15.75" hidden="1">
      <c r="A357" s="31">
        <v>6660</v>
      </c>
      <c r="B357" s="448" t="s">
        <v>4565</v>
      </c>
      <c r="C357" s="32" t="s">
        <v>125</v>
      </c>
      <c r="D357" s="449">
        <v>108806</v>
      </c>
      <c r="E357" s="332" t="s">
        <v>117</v>
      </c>
      <c r="F357" s="31"/>
    </row>
    <row r="358" spans="1:6" ht="15.75" hidden="1">
      <c r="A358" s="31">
        <v>6661</v>
      </c>
      <c r="B358" s="448" t="s">
        <v>4566</v>
      </c>
      <c r="C358" s="32" t="s">
        <v>125</v>
      </c>
      <c r="D358" s="449">
        <v>267348</v>
      </c>
      <c r="E358" s="332" t="s">
        <v>117</v>
      </c>
      <c r="F358" s="31"/>
    </row>
    <row r="359" spans="1:6" ht="15.75" hidden="1">
      <c r="A359" s="31">
        <v>6662</v>
      </c>
      <c r="B359" s="448" t="s">
        <v>4567</v>
      </c>
      <c r="C359" s="32" t="s">
        <v>125</v>
      </c>
      <c r="D359" s="449">
        <v>481950</v>
      </c>
      <c r="E359" s="332" t="s">
        <v>117</v>
      </c>
      <c r="F359" s="31"/>
    </row>
    <row r="360" spans="1:6" ht="15.75" hidden="1">
      <c r="A360" s="31">
        <v>6663</v>
      </c>
      <c r="B360" s="448" t="s">
        <v>4568</v>
      </c>
      <c r="C360" s="32" t="s">
        <v>125</v>
      </c>
      <c r="D360" s="449">
        <v>1090040</v>
      </c>
      <c r="E360" s="332" t="s">
        <v>117</v>
      </c>
      <c r="F360" s="31"/>
    </row>
    <row r="361" spans="1:6" ht="15.75" hidden="1">
      <c r="A361" s="31">
        <v>6664</v>
      </c>
      <c r="B361" s="448" t="s">
        <v>4569</v>
      </c>
      <c r="C361" s="32" t="s">
        <v>125</v>
      </c>
      <c r="D361" s="449">
        <v>1413720</v>
      </c>
      <c r="E361" s="332" t="s">
        <v>117</v>
      </c>
      <c r="F361" s="31"/>
    </row>
    <row r="362" spans="1:6" ht="15.75" hidden="1">
      <c r="A362" s="31">
        <v>6665</v>
      </c>
      <c r="B362" s="448" t="s">
        <v>4570</v>
      </c>
      <c r="C362" s="32" t="s">
        <v>125</v>
      </c>
      <c r="D362" s="449">
        <v>39333</v>
      </c>
      <c r="E362" s="332" t="s">
        <v>117</v>
      </c>
      <c r="F362" s="31"/>
    </row>
    <row r="363" spans="1:6" ht="15.75" hidden="1">
      <c r="A363" s="31">
        <v>6666</v>
      </c>
      <c r="B363" s="448" t="s">
        <v>4571</v>
      </c>
      <c r="C363" s="32" t="s">
        <v>125</v>
      </c>
      <c r="D363" s="449">
        <v>43479</v>
      </c>
      <c r="E363" s="332" t="s">
        <v>117</v>
      </c>
      <c r="F363" s="31"/>
    </row>
    <row r="364" spans="1:6" ht="15.75" hidden="1">
      <c r="A364" s="31">
        <v>6667</v>
      </c>
      <c r="B364" s="448" t="s">
        <v>4572</v>
      </c>
      <c r="C364" s="32" t="s">
        <v>125</v>
      </c>
      <c r="D364" s="449">
        <v>60370</v>
      </c>
      <c r="E364" s="332" t="s">
        <v>117</v>
      </c>
      <c r="F364" s="31"/>
    </row>
    <row r="365" spans="1:6" ht="15.75" hidden="1">
      <c r="A365" s="31">
        <v>6668</v>
      </c>
      <c r="B365" s="448" t="s">
        <v>4573</v>
      </c>
      <c r="C365" s="32" t="s">
        <v>125</v>
      </c>
      <c r="D365" s="449">
        <v>103375</v>
      </c>
      <c r="E365" s="332" t="s">
        <v>117</v>
      </c>
      <c r="F365" s="31"/>
    </row>
    <row r="366" spans="1:6" ht="15.75" hidden="1">
      <c r="A366" s="31">
        <v>6669</v>
      </c>
      <c r="B366" s="448" t="s">
        <v>4574</v>
      </c>
      <c r="C366" s="32" t="s">
        <v>125</v>
      </c>
      <c r="D366" s="449">
        <v>239053</v>
      </c>
      <c r="E366" s="332" t="s">
        <v>117</v>
      </c>
      <c r="F366" s="31"/>
    </row>
    <row r="367" spans="1:6" ht="15.75" hidden="1">
      <c r="A367" s="31">
        <v>6670</v>
      </c>
      <c r="B367" s="448" t="s">
        <v>4575</v>
      </c>
      <c r="C367" s="32" t="s">
        <v>125</v>
      </c>
      <c r="D367" s="449">
        <v>467670</v>
      </c>
      <c r="E367" s="332" t="s">
        <v>117</v>
      </c>
      <c r="F367" s="31"/>
    </row>
    <row r="368" spans="1:6" ht="15.75" hidden="1">
      <c r="A368" s="31">
        <v>6671</v>
      </c>
      <c r="B368" s="448" t="s">
        <v>4576</v>
      </c>
      <c r="C368" s="32" t="s">
        <v>125</v>
      </c>
      <c r="D368" s="449">
        <v>990080</v>
      </c>
      <c r="E368" s="332" t="s">
        <v>117</v>
      </c>
      <c r="F368" s="31"/>
    </row>
    <row r="369" spans="1:6" ht="15.75" hidden="1">
      <c r="A369" s="31">
        <v>6672</v>
      </c>
      <c r="B369" s="448" t="s">
        <v>4577</v>
      </c>
      <c r="C369" s="32" t="s">
        <v>125</v>
      </c>
      <c r="D369" s="449">
        <v>1216180</v>
      </c>
      <c r="E369" s="332" t="s">
        <v>117</v>
      </c>
      <c r="F369" s="31"/>
    </row>
    <row r="370" spans="1:6" ht="15.75" hidden="1">
      <c r="A370" s="31">
        <v>6673</v>
      </c>
      <c r="B370" s="448" t="s">
        <v>4578</v>
      </c>
      <c r="C370" s="32" t="s">
        <v>125</v>
      </c>
      <c r="D370" s="449">
        <v>3689000</v>
      </c>
      <c r="E370" s="332" t="s">
        <v>117</v>
      </c>
      <c r="F370" s="31"/>
    </row>
    <row r="371" spans="1:6" ht="15.75" hidden="1">
      <c r="A371" s="31">
        <v>6674</v>
      </c>
      <c r="B371" s="448" t="s">
        <v>4579</v>
      </c>
      <c r="C371" s="32" t="s">
        <v>125</v>
      </c>
      <c r="D371" s="449">
        <v>8449000</v>
      </c>
      <c r="E371" s="332" t="s">
        <v>117</v>
      </c>
      <c r="F371" s="31"/>
    </row>
    <row r="372" spans="1:6" ht="15.75" hidden="1">
      <c r="A372" s="31">
        <v>6675</v>
      </c>
      <c r="B372" s="448" t="s">
        <v>4580</v>
      </c>
      <c r="C372" s="32" t="s">
        <v>125</v>
      </c>
      <c r="D372" s="449">
        <v>642600</v>
      </c>
      <c r="E372" s="332" t="s">
        <v>117</v>
      </c>
      <c r="F372" s="31"/>
    </row>
    <row r="373" spans="1:6" ht="15.75" hidden="1">
      <c r="A373" s="31">
        <v>6677</v>
      </c>
      <c r="B373" s="448" t="s">
        <v>4581</v>
      </c>
      <c r="C373" s="32" t="s">
        <v>125</v>
      </c>
      <c r="D373" s="449">
        <v>511700</v>
      </c>
      <c r="E373" s="332" t="s">
        <v>117</v>
      </c>
      <c r="F373" s="31"/>
    </row>
    <row r="374" spans="1:6" ht="15.75" hidden="1">
      <c r="A374" s="31">
        <v>6679</v>
      </c>
      <c r="B374" s="448" t="s">
        <v>4582</v>
      </c>
      <c r="C374" s="32" t="s">
        <v>125</v>
      </c>
      <c r="D374" s="449">
        <v>666400</v>
      </c>
      <c r="E374" s="332" t="s">
        <v>117</v>
      </c>
      <c r="F374" s="31"/>
    </row>
    <row r="375" spans="1:6" ht="15.75" hidden="1">
      <c r="A375" s="31">
        <v>6680</v>
      </c>
      <c r="B375" s="448" t="s">
        <v>4583</v>
      </c>
      <c r="C375" s="32" t="s">
        <v>125</v>
      </c>
      <c r="D375" s="449">
        <v>190400</v>
      </c>
      <c r="E375" s="332" t="s">
        <v>117</v>
      </c>
      <c r="F375" s="31"/>
    </row>
    <row r="376" spans="1:6" ht="15.75" hidden="1">
      <c r="A376" s="31">
        <v>6681</v>
      </c>
      <c r="B376" s="448" t="s">
        <v>4584</v>
      </c>
      <c r="C376" s="32" t="s">
        <v>125</v>
      </c>
      <c r="D376" s="449">
        <v>3751713</v>
      </c>
      <c r="E376" s="332" t="s">
        <v>117</v>
      </c>
      <c r="F376" s="31"/>
    </row>
    <row r="377" spans="1:6" ht="15.75" hidden="1">
      <c r="A377" s="31">
        <v>6682</v>
      </c>
      <c r="B377" s="448" t="s">
        <v>4585</v>
      </c>
      <c r="C377" s="32" t="s">
        <v>125</v>
      </c>
      <c r="D377" s="449">
        <v>145180</v>
      </c>
      <c r="E377" s="332" t="s">
        <v>117</v>
      </c>
      <c r="F377" s="31"/>
    </row>
    <row r="378" spans="1:6" ht="15.75" hidden="1">
      <c r="A378" s="31">
        <v>6683</v>
      </c>
      <c r="B378" s="448" t="s">
        <v>4586</v>
      </c>
      <c r="C378" s="32" t="s">
        <v>125</v>
      </c>
      <c r="D378" s="449">
        <v>99603</v>
      </c>
      <c r="E378" s="332" t="s">
        <v>117</v>
      </c>
      <c r="F378" s="31"/>
    </row>
    <row r="379" spans="1:6" ht="15.75" hidden="1">
      <c r="A379" s="31">
        <v>6684</v>
      </c>
      <c r="B379" s="448" t="s">
        <v>4587</v>
      </c>
      <c r="C379" s="32" t="s">
        <v>125</v>
      </c>
      <c r="D379" s="449">
        <v>4430</v>
      </c>
      <c r="E379" s="332" t="s">
        <v>117</v>
      </c>
      <c r="F379" s="31"/>
    </row>
    <row r="380" spans="1:6" ht="15.75" hidden="1">
      <c r="A380" s="31">
        <v>6698</v>
      </c>
      <c r="B380" s="448" t="s">
        <v>4588</v>
      </c>
      <c r="C380" s="32" t="s">
        <v>116</v>
      </c>
      <c r="D380" s="449">
        <v>4403</v>
      </c>
      <c r="E380" s="332" t="s">
        <v>117</v>
      </c>
      <c r="F380" s="31"/>
    </row>
    <row r="381" spans="1:6" ht="15.75" hidden="1">
      <c r="A381" s="31">
        <v>6700</v>
      </c>
      <c r="B381" s="448" t="s">
        <v>4589</v>
      </c>
      <c r="C381" s="32" t="s">
        <v>116</v>
      </c>
      <c r="D381" s="449">
        <v>5831</v>
      </c>
      <c r="E381" s="332" t="s">
        <v>117</v>
      </c>
      <c r="F381" s="31"/>
    </row>
    <row r="382" spans="1:6" ht="15.75" hidden="1">
      <c r="A382" s="31">
        <v>6701</v>
      </c>
      <c r="B382" s="448" t="s">
        <v>4590</v>
      </c>
      <c r="C382" s="32" t="s">
        <v>116</v>
      </c>
      <c r="D382" s="449">
        <v>7735</v>
      </c>
      <c r="E382" s="332" t="s">
        <v>117</v>
      </c>
      <c r="F382" s="31"/>
    </row>
    <row r="383" spans="1:6" ht="15.75" hidden="1">
      <c r="A383" s="31">
        <v>6702</v>
      </c>
      <c r="B383" s="448" t="s">
        <v>4591</v>
      </c>
      <c r="C383" s="32" t="s">
        <v>116</v>
      </c>
      <c r="D383" s="449">
        <v>9330</v>
      </c>
      <c r="E383" s="332" t="s">
        <v>117</v>
      </c>
      <c r="F383" s="31"/>
    </row>
    <row r="384" spans="1:6" ht="15.75" hidden="1">
      <c r="A384" s="31">
        <v>6703</v>
      </c>
      <c r="B384" s="448" t="s">
        <v>4592</v>
      </c>
      <c r="C384" s="32" t="s">
        <v>116</v>
      </c>
      <c r="D384" s="449">
        <v>9330</v>
      </c>
      <c r="E384" s="332" t="s">
        <v>117</v>
      </c>
      <c r="F384" s="31"/>
    </row>
    <row r="385" spans="1:6" ht="15.75" hidden="1">
      <c r="A385" s="31">
        <v>6704</v>
      </c>
      <c r="B385" s="448" t="s">
        <v>4593</v>
      </c>
      <c r="C385" s="32" t="s">
        <v>116</v>
      </c>
      <c r="D385" s="449">
        <v>16779</v>
      </c>
      <c r="E385" s="332" t="s">
        <v>117</v>
      </c>
      <c r="F385" s="31"/>
    </row>
    <row r="386" spans="1:6" ht="15.75" hidden="1">
      <c r="A386" s="31">
        <v>6710</v>
      </c>
      <c r="B386" s="448" t="s">
        <v>4594</v>
      </c>
      <c r="C386" s="32" t="s">
        <v>116</v>
      </c>
      <c r="D386" s="449">
        <v>5423</v>
      </c>
      <c r="E386" s="332" t="s">
        <v>117</v>
      </c>
      <c r="F386" s="31"/>
    </row>
    <row r="387" spans="1:6" ht="15.75" hidden="1">
      <c r="A387" s="31">
        <v>6715</v>
      </c>
      <c r="B387" s="448" t="s">
        <v>4595</v>
      </c>
      <c r="C387" s="32" t="s">
        <v>125</v>
      </c>
      <c r="D387" s="449">
        <v>20988</v>
      </c>
      <c r="E387" s="332" t="s">
        <v>117</v>
      </c>
      <c r="F387" s="31"/>
    </row>
    <row r="388" spans="1:6" ht="15.75" hidden="1">
      <c r="A388" s="31">
        <v>6722</v>
      </c>
      <c r="B388" s="448" t="s">
        <v>4596</v>
      </c>
      <c r="C388" s="32" t="s">
        <v>119</v>
      </c>
      <c r="D388" s="449">
        <v>17850</v>
      </c>
      <c r="E388" s="332" t="s">
        <v>117</v>
      </c>
      <c r="F388" s="31"/>
    </row>
    <row r="389" spans="1:6" ht="15.75" hidden="1">
      <c r="A389" s="31">
        <v>6733</v>
      </c>
      <c r="B389" s="448" t="s">
        <v>4597</v>
      </c>
      <c r="C389" s="32" t="s">
        <v>125</v>
      </c>
      <c r="D389" s="449">
        <v>754</v>
      </c>
      <c r="E389" s="332" t="s">
        <v>117</v>
      </c>
      <c r="F389" s="31"/>
    </row>
    <row r="390" spans="1:6" ht="15.75" hidden="1">
      <c r="A390" s="31">
        <v>6739</v>
      </c>
      <c r="B390" s="448" t="s">
        <v>4598</v>
      </c>
      <c r="C390" s="32" t="s">
        <v>119</v>
      </c>
      <c r="D390" s="449">
        <v>45220</v>
      </c>
      <c r="E390" s="332" t="s">
        <v>117</v>
      </c>
      <c r="F390" s="31"/>
    </row>
    <row r="391" spans="1:6" ht="15.75" hidden="1">
      <c r="A391" s="31">
        <v>6780</v>
      </c>
      <c r="B391" s="448" t="s">
        <v>4599</v>
      </c>
      <c r="C391" s="32" t="s">
        <v>4253</v>
      </c>
      <c r="D391" s="449">
        <v>40047</v>
      </c>
      <c r="E391" s="332" t="s">
        <v>117</v>
      </c>
      <c r="F391" s="31"/>
    </row>
    <row r="392" spans="1:6" ht="15.75" hidden="1">
      <c r="A392" s="31">
        <v>6789</v>
      </c>
      <c r="B392" s="448" t="s">
        <v>4600</v>
      </c>
      <c r="C392" s="32" t="s">
        <v>472</v>
      </c>
      <c r="D392" s="449">
        <v>2832</v>
      </c>
      <c r="E392" s="332" t="s">
        <v>117</v>
      </c>
      <c r="F392" s="31" t="s">
        <v>145</v>
      </c>
    </row>
    <row r="393" spans="1:6" ht="15.75" hidden="1">
      <c r="A393" s="31">
        <v>6792</v>
      </c>
      <c r="B393" s="448" t="s">
        <v>4601</v>
      </c>
      <c r="C393" s="32" t="s">
        <v>125</v>
      </c>
      <c r="D393" s="449">
        <v>375183</v>
      </c>
      <c r="E393" s="332" t="s">
        <v>117</v>
      </c>
      <c r="F393" s="31"/>
    </row>
    <row r="394" spans="1:6" ht="15.75" hidden="1">
      <c r="A394" s="31">
        <v>6793</v>
      </c>
      <c r="B394" s="448" t="s">
        <v>4602</v>
      </c>
      <c r="C394" s="32" t="s">
        <v>125</v>
      </c>
      <c r="D394" s="449">
        <v>478447</v>
      </c>
      <c r="E394" s="332" t="s">
        <v>117</v>
      </c>
      <c r="F394" s="31"/>
    </row>
    <row r="395" spans="1:6" ht="15.75" hidden="1">
      <c r="A395" s="31">
        <v>6807</v>
      </c>
      <c r="B395" s="448" t="s">
        <v>4603</v>
      </c>
      <c r="C395" s="32" t="s">
        <v>116</v>
      </c>
      <c r="D395" s="449">
        <v>41319</v>
      </c>
      <c r="E395" s="332" t="s">
        <v>117</v>
      </c>
      <c r="F395" s="31"/>
    </row>
    <row r="396" spans="1:6" ht="15.75" hidden="1">
      <c r="A396" s="31">
        <v>6824</v>
      </c>
      <c r="B396" s="448" t="s">
        <v>4604</v>
      </c>
      <c r="C396" s="32" t="s">
        <v>472</v>
      </c>
      <c r="D396" s="449">
        <v>32</v>
      </c>
      <c r="E396" s="332" t="s">
        <v>117</v>
      </c>
      <c r="F396" s="31"/>
    </row>
    <row r="397" spans="1:6" ht="15.75" hidden="1">
      <c r="A397" s="31">
        <v>6825</v>
      </c>
      <c r="B397" s="448" t="s">
        <v>4605</v>
      </c>
      <c r="C397" s="32" t="s">
        <v>125</v>
      </c>
      <c r="D397" s="449">
        <v>258081</v>
      </c>
      <c r="E397" s="332" t="s">
        <v>117</v>
      </c>
      <c r="F397" s="31"/>
    </row>
    <row r="398" spans="1:6" ht="15.75" hidden="1">
      <c r="A398" s="31">
        <v>6826</v>
      </c>
      <c r="B398" s="448" t="s">
        <v>4606</v>
      </c>
      <c r="C398" s="32" t="s">
        <v>125</v>
      </c>
      <c r="D398" s="449">
        <v>398620</v>
      </c>
      <c r="E398" s="332" t="s">
        <v>117</v>
      </c>
      <c r="F398" s="31"/>
    </row>
    <row r="399" spans="1:6" ht="15.75" hidden="1">
      <c r="A399" s="31">
        <v>6830</v>
      </c>
      <c r="B399" s="448" t="s">
        <v>4607</v>
      </c>
      <c r="C399" s="32" t="s">
        <v>119</v>
      </c>
      <c r="D399" s="449">
        <v>362950</v>
      </c>
      <c r="E399" s="332" t="s">
        <v>117</v>
      </c>
      <c r="F399" s="31"/>
    </row>
    <row r="400" spans="1:6" ht="15.75" hidden="1">
      <c r="A400" s="31">
        <v>6831</v>
      </c>
      <c r="B400" s="448" t="s">
        <v>4608</v>
      </c>
      <c r="C400" s="32" t="s">
        <v>119</v>
      </c>
      <c r="D400" s="449">
        <v>386750</v>
      </c>
      <c r="E400" s="332" t="s">
        <v>117</v>
      </c>
      <c r="F400" s="31"/>
    </row>
    <row r="401" spans="1:6" ht="15.75" hidden="1">
      <c r="A401" s="31">
        <v>6832</v>
      </c>
      <c r="B401" s="448" t="s">
        <v>4609</v>
      </c>
      <c r="C401" s="32" t="s">
        <v>119</v>
      </c>
      <c r="D401" s="449">
        <v>401328</v>
      </c>
      <c r="E401" s="332" t="s">
        <v>117</v>
      </c>
      <c r="F401" s="31"/>
    </row>
    <row r="402" spans="1:6" ht="15.75" hidden="1">
      <c r="A402" s="31">
        <v>6834</v>
      </c>
      <c r="B402" s="448" t="s">
        <v>4610</v>
      </c>
      <c r="C402" s="32" t="s">
        <v>122</v>
      </c>
      <c r="D402" s="449">
        <v>3290</v>
      </c>
      <c r="E402" s="332" t="s">
        <v>117</v>
      </c>
      <c r="F402" s="31"/>
    </row>
    <row r="403" spans="1:6" ht="15.75" hidden="1">
      <c r="A403" s="31">
        <v>6835</v>
      </c>
      <c r="B403" s="448" t="s">
        <v>4611</v>
      </c>
      <c r="C403" s="32" t="s">
        <v>125</v>
      </c>
      <c r="D403" s="449">
        <v>501</v>
      </c>
      <c r="E403" s="332" t="s">
        <v>117</v>
      </c>
      <c r="F403" s="31"/>
    </row>
    <row r="404" spans="1:6" ht="15.75" hidden="1">
      <c r="A404" s="31">
        <v>6846</v>
      </c>
      <c r="B404" s="448" t="s">
        <v>4612</v>
      </c>
      <c r="C404" s="32" t="s">
        <v>125</v>
      </c>
      <c r="D404" s="449">
        <v>1247</v>
      </c>
      <c r="E404" s="332" t="s">
        <v>117</v>
      </c>
      <c r="F404" s="31"/>
    </row>
    <row r="405" spans="1:6" ht="15.75" hidden="1">
      <c r="A405" s="31">
        <v>6847</v>
      </c>
      <c r="B405" s="448" t="s">
        <v>4613</v>
      </c>
      <c r="C405" s="32" t="s">
        <v>125</v>
      </c>
      <c r="D405" s="449">
        <v>1432</v>
      </c>
      <c r="E405" s="332" t="s">
        <v>117</v>
      </c>
      <c r="F405" s="31"/>
    </row>
    <row r="406" spans="1:6" ht="15.75" hidden="1">
      <c r="A406" s="31">
        <v>6853</v>
      </c>
      <c r="B406" s="448" t="s">
        <v>4614</v>
      </c>
      <c r="C406" s="32" t="s">
        <v>125</v>
      </c>
      <c r="D406" s="449">
        <v>1068</v>
      </c>
      <c r="E406" s="332" t="s">
        <v>117</v>
      </c>
      <c r="F406" s="31"/>
    </row>
    <row r="407" spans="1:6" ht="15.75" hidden="1">
      <c r="A407" s="31">
        <v>6858</v>
      </c>
      <c r="B407" s="448" t="s">
        <v>4615</v>
      </c>
      <c r="C407" s="32" t="s">
        <v>119</v>
      </c>
      <c r="D407" s="449">
        <v>451605</v>
      </c>
      <c r="E407" s="332" t="s">
        <v>117</v>
      </c>
      <c r="F407" s="31"/>
    </row>
    <row r="408" spans="1:6" ht="15.75" hidden="1">
      <c r="A408" s="31">
        <v>6859</v>
      </c>
      <c r="B408" s="448" t="s">
        <v>4616</v>
      </c>
      <c r="C408" s="32" t="s">
        <v>119</v>
      </c>
      <c r="D408" s="449">
        <v>447440</v>
      </c>
      <c r="E408" s="332" t="s">
        <v>117</v>
      </c>
      <c r="F408" s="31"/>
    </row>
    <row r="409" spans="1:6" ht="15.75" hidden="1">
      <c r="A409" s="31">
        <v>6861</v>
      </c>
      <c r="B409" s="448" t="s">
        <v>4617</v>
      </c>
      <c r="C409" s="32" t="s">
        <v>116</v>
      </c>
      <c r="D409" s="449">
        <v>46268</v>
      </c>
      <c r="E409" s="332" t="s">
        <v>117</v>
      </c>
      <c r="F409" s="31"/>
    </row>
    <row r="410" spans="1:6" ht="15.75" hidden="1">
      <c r="A410" s="31">
        <v>6863</v>
      </c>
      <c r="B410" s="448" t="s">
        <v>4618</v>
      </c>
      <c r="C410" s="32" t="s">
        <v>125</v>
      </c>
      <c r="D410" s="449">
        <v>31966</v>
      </c>
      <c r="E410" s="332" t="s">
        <v>117</v>
      </c>
      <c r="F410" s="31"/>
    </row>
    <row r="411" spans="1:6" ht="15.75" hidden="1">
      <c r="A411" s="31">
        <v>6865</v>
      </c>
      <c r="B411" s="448" t="s">
        <v>4619</v>
      </c>
      <c r="C411" s="32" t="s">
        <v>119</v>
      </c>
      <c r="D411" s="449">
        <v>413525</v>
      </c>
      <c r="E411" s="332" t="s">
        <v>117</v>
      </c>
      <c r="F411" s="31"/>
    </row>
    <row r="412" spans="1:6" ht="15.75" hidden="1">
      <c r="A412" s="31">
        <v>6867</v>
      </c>
      <c r="B412" s="448" t="s">
        <v>4620</v>
      </c>
      <c r="C412" s="32" t="s">
        <v>785</v>
      </c>
      <c r="D412" s="449">
        <v>547918</v>
      </c>
      <c r="E412" s="332" t="s">
        <v>117</v>
      </c>
      <c r="F412" s="31"/>
    </row>
    <row r="413" spans="1:6" ht="15.75" hidden="1">
      <c r="A413" s="31">
        <v>6875</v>
      </c>
      <c r="B413" s="448" t="s">
        <v>4621</v>
      </c>
      <c r="C413" s="32" t="s">
        <v>472</v>
      </c>
      <c r="D413" s="449">
        <v>4213</v>
      </c>
      <c r="E413" s="332" t="s">
        <v>117</v>
      </c>
      <c r="F413" s="31"/>
    </row>
    <row r="414" spans="1:6" ht="15.75" hidden="1">
      <c r="A414" s="31">
        <v>6878</v>
      </c>
      <c r="B414" s="448" t="s">
        <v>4622</v>
      </c>
      <c r="C414" s="32" t="s">
        <v>2132</v>
      </c>
      <c r="D414" s="449">
        <v>1428</v>
      </c>
      <c r="E414" s="332" t="s">
        <v>117</v>
      </c>
      <c r="F414" s="31"/>
    </row>
    <row r="415" spans="1:6" ht="15.75" hidden="1">
      <c r="A415" s="31">
        <v>6884</v>
      </c>
      <c r="B415" s="448" t="s">
        <v>4623</v>
      </c>
      <c r="C415" s="32" t="s">
        <v>125</v>
      </c>
      <c r="D415" s="449">
        <v>2756637</v>
      </c>
      <c r="E415" s="332" t="s">
        <v>117</v>
      </c>
      <c r="F415" s="31"/>
    </row>
    <row r="416" spans="1:6" ht="15.75" hidden="1">
      <c r="A416" s="31">
        <v>6889</v>
      </c>
      <c r="B416" s="448" t="s">
        <v>4624</v>
      </c>
      <c r="C416" s="32" t="s">
        <v>122</v>
      </c>
      <c r="D416" s="449">
        <v>915</v>
      </c>
      <c r="E416" s="332" t="s">
        <v>117</v>
      </c>
      <c r="F416" s="31"/>
    </row>
    <row r="417" spans="1:6" ht="15.75" hidden="1">
      <c r="A417" s="31">
        <v>6914</v>
      </c>
      <c r="B417" s="448" t="s">
        <v>4625</v>
      </c>
      <c r="C417" s="32" t="s">
        <v>472</v>
      </c>
      <c r="D417" s="449">
        <v>7053</v>
      </c>
      <c r="E417" s="332" t="s">
        <v>117</v>
      </c>
      <c r="F417" s="31"/>
    </row>
    <row r="418" spans="1:6" ht="15.75" hidden="1">
      <c r="A418" s="31">
        <v>6919</v>
      </c>
      <c r="B418" s="448" t="s">
        <v>4626</v>
      </c>
      <c r="C418" s="32" t="s">
        <v>4250</v>
      </c>
      <c r="D418" s="449">
        <v>180000</v>
      </c>
      <c r="E418" s="332" t="s">
        <v>117</v>
      </c>
      <c r="F418" s="31"/>
    </row>
    <row r="419" spans="1:6" ht="15.75" hidden="1">
      <c r="A419" s="31">
        <v>6944</v>
      </c>
      <c r="B419" s="448" t="s">
        <v>4627</v>
      </c>
      <c r="C419" s="32" t="s">
        <v>125</v>
      </c>
      <c r="D419" s="449">
        <v>432732</v>
      </c>
      <c r="E419" s="332" t="s">
        <v>117</v>
      </c>
      <c r="F419" s="31"/>
    </row>
    <row r="420" spans="1:6" ht="15.75" hidden="1">
      <c r="A420" s="31">
        <v>6958</v>
      </c>
      <c r="B420" s="448" t="s">
        <v>4628</v>
      </c>
      <c r="C420" s="32" t="s">
        <v>116</v>
      </c>
      <c r="D420" s="449">
        <v>10472</v>
      </c>
      <c r="E420" s="332" t="s">
        <v>117</v>
      </c>
      <c r="F420" s="31"/>
    </row>
    <row r="421" spans="1:6" ht="15.75" hidden="1">
      <c r="A421" s="31">
        <v>6962</v>
      </c>
      <c r="B421" s="448" t="s">
        <v>4629</v>
      </c>
      <c r="C421" s="32" t="s">
        <v>4266</v>
      </c>
      <c r="D421" s="449">
        <v>1949</v>
      </c>
      <c r="E421" s="332" t="s">
        <v>117</v>
      </c>
      <c r="F421" s="31"/>
    </row>
    <row r="422" spans="1:6" ht="15.75" hidden="1">
      <c r="A422" s="31">
        <v>6963</v>
      </c>
      <c r="B422" s="448" t="s">
        <v>4630</v>
      </c>
      <c r="C422" s="32" t="s">
        <v>4266</v>
      </c>
      <c r="D422" s="449">
        <v>2067</v>
      </c>
      <c r="E422" s="332" t="s">
        <v>117</v>
      </c>
      <c r="F422" s="31"/>
    </row>
    <row r="423" spans="1:6" ht="15.75" hidden="1">
      <c r="A423" s="31">
        <v>6964</v>
      </c>
      <c r="B423" s="448" t="s">
        <v>4631</v>
      </c>
      <c r="C423" s="32" t="s">
        <v>4266</v>
      </c>
      <c r="D423" s="449">
        <v>3511</v>
      </c>
      <c r="E423" s="332" t="s">
        <v>117</v>
      </c>
      <c r="F423" s="31"/>
    </row>
    <row r="424" spans="1:6" ht="15.75" hidden="1">
      <c r="A424" s="31">
        <v>7004</v>
      </c>
      <c r="B424" s="448" t="s">
        <v>4632</v>
      </c>
      <c r="C424" s="32" t="s">
        <v>119</v>
      </c>
      <c r="D424" s="449">
        <v>38080</v>
      </c>
      <c r="E424" s="332" t="s">
        <v>117</v>
      </c>
      <c r="F424" s="31"/>
    </row>
    <row r="425" spans="1:6" ht="15.75" hidden="1">
      <c r="A425" s="31">
        <v>7005</v>
      </c>
      <c r="B425" s="448" t="s">
        <v>4633</v>
      </c>
      <c r="C425" s="32" t="s">
        <v>119</v>
      </c>
      <c r="D425" s="449">
        <v>12495</v>
      </c>
      <c r="E425" s="332" t="s">
        <v>117</v>
      </c>
      <c r="F425" s="31"/>
    </row>
    <row r="426" spans="1:6" ht="30" hidden="1">
      <c r="A426" s="31">
        <v>7009</v>
      </c>
      <c r="B426" s="448" t="s">
        <v>4634</v>
      </c>
      <c r="C426" s="32" t="s">
        <v>4253</v>
      </c>
      <c r="D426" s="449">
        <v>62315</v>
      </c>
      <c r="E426" s="332" t="s">
        <v>117</v>
      </c>
      <c r="F426" s="31"/>
    </row>
    <row r="427" spans="1:6" ht="15.75" hidden="1">
      <c r="A427" s="31">
        <v>7012</v>
      </c>
      <c r="B427" s="448" t="s">
        <v>4635</v>
      </c>
      <c r="C427" s="32" t="s">
        <v>125</v>
      </c>
      <c r="D427" s="449">
        <v>997</v>
      </c>
      <c r="E427" s="332" t="s">
        <v>117</v>
      </c>
      <c r="F427" s="31"/>
    </row>
    <row r="428" spans="1:6" ht="15.75" hidden="1">
      <c r="A428" s="31">
        <v>7018</v>
      </c>
      <c r="B428" s="448" t="s">
        <v>4636</v>
      </c>
      <c r="C428" s="32" t="s">
        <v>4250</v>
      </c>
      <c r="D428" s="449">
        <v>256148</v>
      </c>
      <c r="E428" s="332" t="s">
        <v>117</v>
      </c>
      <c r="F428" s="31" t="s">
        <v>145</v>
      </c>
    </row>
    <row r="429" spans="1:6" ht="15.75" hidden="1">
      <c r="A429" s="31">
        <v>7019</v>
      </c>
      <c r="B429" s="448" t="s">
        <v>4637</v>
      </c>
      <c r="C429" s="32" t="s">
        <v>4250</v>
      </c>
      <c r="D429" s="449">
        <v>9152</v>
      </c>
      <c r="E429" s="332" t="s">
        <v>117</v>
      </c>
      <c r="F429" s="31"/>
    </row>
    <row r="430" spans="1:6" ht="15.75" hidden="1">
      <c r="A430" s="31">
        <v>7020</v>
      </c>
      <c r="B430" s="448" t="s">
        <v>4638</v>
      </c>
      <c r="C430" s="32" t="s">
        <v>125</v>
      </c>
      <c r="D430" s="449">
        <v>140420</v>
      </c>
      <c r="E430" s="332" t="s">
        <v>117</v>
      </c>
      <c r="F430" s="31"/>
    </row>
    <row r="431" spans="1:6" ht="15.75" hidden="1">
      <c r="A431" s="31">
        <v>7021</v>
      </c>
      <c r="B431" s="448" t="s">
        <v>4639</v>
      </c>
      <c r="C431" s="32" t="s">
        <v>125</v>
      </c>
      <c r="D431" s="449">
        <v>154700</v>
      </c>
      <c r="E431" s="332" t="s">
        <v>117</v>
      </c>
      <c r="F431" s="31"/>
    </row>
    <row r="432" spans="1:6" ht="15.75" hidden="1">
      <c r="A432" s="31">
        <v>7022</v>
      </c>
      <c r="B432" s="448" t="s">
        <v>4640</v>
      </c>
      <c r="C432" s="32" t="s">
        <v>125</v>
      </c>
      <c r="D432" s="449">
        <v>186434</v>
      </c>
      <c r="E432" s="332" t="s">
        <v>117</v>
      </c>
      <c r="F432" s="31"/>
    </row>
    <row r="433" spans="1:6" ht="15.75" hidden="1">
      <c r="A433" s="31">
        <v>7023</v>
      </c>
      <c r="B433" s="448" t="s">
        <v>4641</v>
      </c>
      <c r="C433" s="32" t="s">
        <v>125</v>
      </c>
      <c r="D433" s="449">
        <v>275306</v>
      </c>
      <c r="E433" s="332" t="s">
        <v>117</v>
      </c>
      <c r="F433" s="31"/>
    </row>
    <row r="434" spans="1:6" ht="15.75" hidden="1">
      <c r="A434" s="31">
        <v>7024</v>
      </c>
      <c r="B434" s="448" t="s">
        <v>4642</v>
      </c>
      <c r="C434" s="32" t="s">
        <v>125</v>
      </c>
      <c r="D434" s="449">
        <v>268412</v>
      </c>
      <c r="E434" s="332" t="s">
        <v>117</v>
      </c>
      <c r="F434" s="31"/>
    </row>
    <row r="435" spans="1:6" ht="15.75" hidden="1">
      <c r="A435" s="31">
        <v>7025</v>
      </c>
      <c r="B435" s="448" t="s">
        <v>4643</v>
      </c>
      <c r="C435" s="32" t="s">
        <v>125</v>
      </c>
      <c r="D435" s="449">
        <v>543333</v>
      </c>
      <c r="E435" s="332" t="s">
        <v>117</v>
      </c>
      <c r="F435" s="31"/>
    </row>
    <row r="436" spans="1:6" ht="15.75" hidden="1">
      <c r="A436" s="31">
        <v>7026</v>
      </c>
      <c r="B436" s="448" t="s">
        <v>4644</v>
      </c>
      <c r="C436" s="32" t="s">
        <v>125</v>
      </c>
      <c r="D436" s="449">
        <v>798889</v>
      </c>
      <c r="E436" s="332" t="s">
        <v>117</v>
      </c>
      <c r="F436" s="31"/>
    </row>
    <row r="437" spans="1:6" ht="15.75" hidden="1">
      <c r="A437" s="31">
        <v>7041</v>
      </c>
      <c r="B437" s="448" t="s">
        <v>4645</v>
      </c>
      <c r="C437" s="32" t="s">
        <v>125</v>
      </c>
      <c r="D437" s="449">
        <v>1393335</v>
      </c>
      <c r="E437" s="332" t="s">
        <v>117</v>
      </c>
      <c r="F437" s="31"/>
    </row>
    <row r="438" spans="1:6" ht="15.75" hidden="1">
      <c r="A438" s="31">
        <v>7050</v>
      </c>
      <c r="B438" s="448" t="s">
        <v>4646</v>
      </c>
      <c r="C438" s="32" t="s">
        <v>785</v>
      </c>
      <c r="D438" s="449">
        <v>9898</v>
      </c>
      <c r="E438" s="332" t="s">
        <v>117</v>
      </c>
      <c r="F438" s="31"/>
    </row>
    <row r="439" spans="1:6" ht="15.75" hidden="1">
      <c r="A439" s="31">
        <v>7055</v>
      </c>
      <c r="B439" s="448" t="s">
        <v>4647</v>
      </c>
      <c r="C439" s="32" t="s">
        <v>472</v>
      </c>
      <c r="D439" s="449">
        <v>547</v>
      </c>
      <c r="E439" s="332" t="s">
        <v>117</v>
      </c>
      <c r="F439" s="31"/>
    </row>
    <row r="440" spans="1:6" ht="15.75" hidden="1">
      <c r="A440" s="31">
        <v>7057</v>
      </c>
      <c r="B440" s="448" t="s">
        <v>4648</v>
      </c>
      <c r="C440" s="32" t="s">
        <v>785</v>
      </c>
      <c r="D440" s="449">
        <v>6882</v>
      </c>
      <c r="E440" s="332" t="s">
        <v>117</v>
      </c>
      <c r="F440" s="31"/>
    </row>
    <row r="441" spans="1:6" ht="15.75" hidden="1">
      <c r="A441" s="31">
        <v>7071</v>
      </c>
      <c r="B441" s="448" t="s">
        <v>4649</v>
      </c>
      <c r="C441" s="32" t="s">
        <v>4266</v>
      </c>
      <c r="D441" s="449">
        <v>3094</v>
      </c>
      <c r="E441" s="332" t="s">
        <v>117</v>
      </c>
      <c r="F441" s="31"/>
    </row>
    <row r="442" spans="1:6" ht="15.75" hidden="1">
      <c r="A442" s="31">
        <v>7080</v>
      </c>
      <c r="B442" s="448" t="s">
        <v>4650</v>
      </c>
      <c r="C442" s="32" t="s">
        <v>122</v>
      </c>
      <c r="D442" s="449">
        <v>31765</v>
      </c>
      <c r="E442" s="332" t="s">
        <v>117</v>
      </c>
      <c r="F442" s="31"/>
    </row>
    <row r="443" spans="1:6" ht="15.75" hidden="1">
      <c r="A443" s="31">
        <v>7081</v>
      </c>
      <c r="B443" s="448" t="s">
        <v>4651</v>
      </c>
      <c r="C443" s="32" t="s">
        <v>122</v>
      </c>
      <c r="D443" s="449">
        <v>66655</v>
      </c>
      <c r="E443" s="332" t="s">
        <v>117</v>
      </c>
      <c r="F443" s="31"/>
    </row>
    <row r="444" spans="1:6" ht="15.75" hidden="1">
      <c r="A444" s="31">
        <v>7082</v>
      </c>
      <c r="B444" s="448" t="s">
        <v>4652</v>
      </c>
      <c r="C444" s="32" t="s">
        <v>125</v>
      </c>
      <c r="D444" s="449">
        <v>1059005</v>
      </c>
      <c r="E444" s="332" t="s">
        <v>117</v>
      </c>
      <c r="F444" s="31" t="s">
        <v>145</v>
      </c>
    </row>
    <row r="445" spans="1:6" ht="15.75" hidden="1">
      <c r="A445" s="31">
        <v>7084</v>
      </c>
      <c r="B445" s="448" t="s">
        <v>4653</v>
      </c>
      <c r="C445" s="32" t="s">
        <v>125</v>
      </c>
      <c r="D445" s="449">
        <v>927453</v>
      </c>
      <c r="E445" s="332" t="s">
        <v>117</v>
      </c>
      <c r="F445" s="31" t="s">
        <v>145</v>
      </c>
    </row>
    <row r="446" spans="1:6" ht="15.75" hidden="1">
      <c r="A446" s="31">
        <v>7085</v>
      </c>
      <c r="B446" s="448" t="s">
        <v>4654</v>
      </c>
      <c r="C446" s="32" t="s">
        <v>125</v>
      </c>
      <c r="D446" s="449">
        <v>853587</v>
      </c>
      <c r="E446" s="332" t="s">
        <v>117</v>
      </c>
      <c r="F446" s="31" t="s">
        <v>145</v>
      </c>
    </row>
    <row r="447" spans="1:6" ht="15.75" hidden="1">
      <c r="A447" s="31">
        <v>7086</v>
      </c>
      <c r="B447" s="448" t="s">
        <v>4655</v>
      </c>
      <c r="C447" s="32" t="s">
        <v>125</v>
      </c>
      <c r="D447" s="449">
        <v>432269</v>
      </c>
      <c r="E447" s="332" t="s">
        <v>117</v>
      </c>
      <c r="F447" s="31"/>
    </row>
    <row r="448" spans="1:6" ht="15.75" hidden="1">
      <c r="A448" s="31">
        <v>7087</v>
      </c>
      <c r="B448" s="448" t="s">
        <v>4656</v>
      </c>
      <c r="C448" s="32" t="s">
        <v>125</v>
      </c>
      <c r="D448" s="449">
        <v>234866</v>
      </c>
      <c r="E448" s="332" t="s">
        <v>117</v>
      </c>
      <c r="F448" s="31" t="s">
        <v>145</v>
      </c>
    </row>
    <row r="449" spans="1:6" ht="15.75" hidden="1">
      <c r="A449" s="31">
        <v>7088</v>
      </c>
      <c r="B449" s="448" t="s">
        <v>4657</v>
      </c>
      <c r="C449" s="32" t="s">
        <v>472</v>
      </c>
      <c r="D449" s="449">
        <v>2832</v>
      </c>
      <c r="E449" s="332" t="s">
        <v>117</v>
      </c>
      <c r="F449" s="31" t="s">
        <v>145</v>
      </c>
    </row>
    <row r="450" spans="1:6" ht="15.75" hidden="1">
      <c r="A450" s="31">
        <v>7089</v>
      </c>
      <c r="B450" s="448" t="s">
        <v>4658</v>
      </c>
      <c r="C450" s="32" t="s">
        <v>125</v>
      </c>
      <c r="D450" s="449">
        <v>441019</v>
      </c>
      <c r="E450" s="332" t="s">
        <v>117</v>
      </c>
      <c r="F450" s="31"/>
    </row>
    <row r="451" spans="1:6" ht="15.75" hidden="1">
      <c r="A451" s="31">
        <v>7091</v>
      </c>
      <c r="B451" s="448" t="s">
        <v>4659</v>
      </c>
      <c r="C451" s="32" t="s">
        <v>125</v>
      </c>
      <c r="D451" s="449">
        <v>1370154</v>
      </c>
      <c r="E451" s="332" t="s">
        <v>117</v>
      </c>
      <c r="F451" s="31"/>
    </row>
    <row r="452" spans="1:6" ht="15.75" hidden="1">
      <c r="A452" s="31">
        <v>7092</v>
      </c>
      <c r="B452" s="448" t="s">
        <v>4660</v>
      </c>
      <c r="C452" s="32" t="s">
        <v>125</v>
      </c>
      <c r="D452" s="449">
        <v>1839216</v>
      </c>
      <c r="E452" s="332" t="s">
        <v>117</v>
      </c>
      <c r="F452" s="31"/>
    </row>
    <row r="453" spans="1:6" ht="15.75" hidden="1">
      <c r="A453" s="31">
        <v>7093</v>
      </c>
      <c r="B453" s="448" t="s">
        <v>4661</v>
      </c>
      <c r="C453" s="32" t="s">
        <v>125</v>
      </c>
      <c r="D453" s="449">
        <v>2129162</v>
      </c>
      <c r="E453" s="332" t="s">
        <v>117</v>
      </c>
      <c r="F453" s="31"/>
    </row>
    <row r="454" spans="1:6" ht="15.75" hidden="1">
      <c r="A454" s="31">
        <v>7094</v>
      </c>
      <c r="B454" s="448" t="s">
        <v>4662</v>
      </c>
      <c r="C454" s="32" t="s">
        <v>125</v>
      </c>
      <c r="D454" s="449">
        <v>2947511</v>
      </c>
      <c r="E454" s="332" t="s">
        <v>117</v>
      </c>
      <c r="F454" s="31"/>
    </row>
    <row r="455" spans="1:6" ht="15.75" hidden="1">
      <c r="A455" s="31">
        <v>7096</v>
      </c>
      <c r="B455" s="448" t="s">
        <v>4663</v>
      </c>
      <c r="C455" s="32" t="s">
        <v>125</v>
      </c>
      <c r="D455" s="449">
        <v>1391241</v>
      </c>
      <c r="E455" s="332" t="s">
        <v>117</v>
      </c>
      <c r="F455" s="31" t="s">
        <v>145</v>
      </c>
    </row>
    <row r="456" spans="1:6" ht="15.75" hidden="1">
      <c r="A456" s="31">
        <v>7097</v>
      </c>
      <c r="B456" s="448" t="s">
        <v>4664</v>
      </c>
      <c r="C456" s="32" t="s">
        <v>125</v>
      </c>
      <c r="D456" s="449">
        <v>2149750</v>
      </c>
      <c r="E456" s="332" t="s">
        <v>117</v>
      </c>
      <c r="F456" s="31"/>
    </row>
    <row r="457" spans="1:6" ht="15.75" hidden="1">
      <c r="A457" s="31">
        <v>7098</v>
      </c>
      <c r="B457" s="448" t="s">
        <v>4665</v>
      </c>
      <c r="C457" s="32" t="s">
        <v>125</v>
      </c>
      <c r="D457" s="449">
        <v>2731426</v>
      </c>
      <c r="E457" s="332" t="s">
        <v>117</v>
      </c>
      <c r="F457" s="31" t="s">
        <v>145</v>
      </c>
    </row>
    <row r="458" spans="1:6" ht="15.75" hidden="1">
      <c r="A458" s="31">
        <v>7099</v>
      </c>
      <c r="B458" s="448" t="s">
        <v>4666</v>
      </c>
      <c r="C458" s="32" t="s">
        <v>125</v>
      </c>
      <c r="D458" s="449">
        <v>2826286</v>
      </c>
      <c r="E458" s="332" t="s">
        <v>117</v>
      </c>
      <c r="F458" s="31"/>
    </row>
    <row r="459" spans="1:6" ht="15.75" hidden="1">
      <c r="A459" s="31">
        <v>7101</v>
      </c>
      <c r="B459" s="448" t="s">
        <v>4667</v>
      </c>
      <c r="C459" s="32" t="s">
        <v>125</v>
      </c>
      <c r="D459" s="449">
        <v>761507</v>
      </c>
      <c r="E459" s="332" t="s">
        <v>117</v>
      </c>
      <c r="F459" s="31"/>
    </row>
    <row r="460" spans="1:6" ht="15.75" hidden="1">
      <c r="A460" s="31">
        <v>7104</v>
      </c>
      <c r="B460" s="448" t="s">
        <v>4668</v>
      </c>
      <c r="C460" s="32" t="s">
        <v>125</v>
      </c>
      <c r="D460" s="449">
        <v>272284</v>
      </c>
      <c r="E460" s="332" t="s">
        <v>117</v>
      </c>
      <c r="F460" s="31"/>
    </row>
    <row r="461" spans="1:6" ht="15.75" hidden="1">
      <c r="A461" s="31">
        <v>7105</v>
      </c>
      <c r="B461" s="448" t="s">
        <v>4669</v>
      </c>
      <c r="C461" s="32" t="s">
        <v>122</v>
      </c>
      <c r="D461" s="449">
        <v>12894</v>
      </c>
      <c r="E461" s="332" t="s">
        <v>117</v>
      </c>
      <c r="F461" s="31"/>
    </row>
    <row r="462" spans="1:6" ht="15.75" hidden="1">
      <c r="A462" s="31">
        <v>7106</v>
      </c>
      <c r="B462" s="448" t="s">
        <v>4670</v>
      </c>
      <c r="C462" s="32" t="s">
        <v>122</v>
      </c>
      <c r="D462" s="449">
        <v>22050</v>
      </c>
      <c r="E462" s="332" t="s">
        <v>117</v>
      </c>
      <c r="F462" s="31"/>
    </row>
    <row r="463" spans="1:6" ht="15.75" hidden="1">
      <c r="A463" s="31">
        <v>7107</v>
      </c>
      <c r="B463" s="448" t="s">
        <v>4671</v>
      </c>
      <c r="C463" s="32" t="s">
        <v>122</v>
      </c>
      <c r="D463" s="449">
        <v>42668</v>
      </c>
      <c r="E463" s="332" t="s">
        <v>117</v>
      </c>
      <c r="F463" s="31"/>
    </row>
    <row r="464" spans="1:6" ht="15.75" hidden="1">
      <c r="A464" s="31">
        <v>7109</v>
      </c>
      <c r="B464" s="448" t="s">
        <v>4672</v>
      </c>
      <c r="C464" s="32" t="s">
        <v>122</v>
      </c>
      <c r="D464" s="449">
        <v>16699</v>
      </c>
      <c r="E464" s="332" t="s">
        <v>117</v>
      </c>
      <c r="F464" s="31"/>
    </row>
    <row r="465" spans="1:6" ht="15.75" hidden="1">
      <c r="A465" s="31">
        <v>7110</v>
      </c>
      <c r="B465" s="448" t="s">
        <v>4673</v>
      </c>
      <c r="C465" s="32" t="s">
        <v>122</v>
      </c>
      <c r="D465" s="449">
        <v>23779</v>
      </c>
      <c r="E465" s="332" t="s">
        <v>117</v>
      </c>
      <c r="F465" s="31"/>
    </row>
    <row r="466" spans="1:6" ht="15.75" hidden="1">
      <c r="A466" s="31">
        <v>7111</v>
      </c>
      <c r="B466" s="448" t="s">
        <v>4674</v>
      </c>
      <c r="C466" s="32" t="s">
        <v>122</v>
      </c>
      <c r="D466" s="449">
        <v>66488</v>
      </c>
      <c r="E466" s="332" t="s">
        <v>117</v>
      </c>
      <c r="F466" s="31"/>
    </row>
    <row r="467" spans="1:6" ht="15.75" hidden="1">
      <c r="A467" s="31">
        <v>7114</v>
      </c>
      <c r="B467" s="448" t="s">
        <v>4675</v>
      </c>
      <c r="C467" s="32" t="s">
        <v>119</v>
      </c>
      <c r="D467" s="449">
        <v>425425</v>
      </c>
      <c r="E467" s="332" t="s">
        <v>117</v>
      </c>
      <c r="F467" s="31"/>
    </row>
    <row r="468" spans="1:6" ht="15.75" hidden="1">
      <c r="A468" s="31">
        <v>7115</v>
      </c>
      <c r="B468" s="448" t="s">
        <v>4676</v>
      </c>
      <c r="C468" s="32" t="s">
        <v>472</v>
      </c>
      <c r="D468" s="449">
        <v>9127</v>
      </c>
      <c r="E468" s="332" t="s">
        <v>117</v>
      </c>
      <c r="F468" s="31"/>
    </row>
    <row r="469" spans="1:6" ht="15.75" hidden="1">
      <c r="A469" s="31">
        <v>7119</v>
      </c>
      <c r="B469" s="448" t="s">
        <v>4677</v>
      </c>
      <c r="C469" s="32" t="s">
        <v>122</v>
      </c>
      <c r="D469" s="449">
        <v>542118</v>
      </c>
      <c r="E469" s="332" t="s">
        <v>117</v>
      </c>
      <c r="F469" s="31"/>
    </row>
    <row r="470" spans="1:6" ht="15.75" hidden="1">
      <c r="A470" s="31">
        <v>7120</v>
      </c>
      <c r="B470" s="448" t="s">
        <v>4678</v>
      </c>
      <c r="C470" s="32" t="s">
        <v>122</v>
      </c>
      <c r="D470" s="449">
        <v>649119</v>
      </c>
      <c r="E470" s="332" t="s">
        <v>117</v>
      </c>
      <c r="F470" s="31"/>
    </row>
    <row r="471" spans="1:6" ht="15.75" hidden="1">
      <c r="A471" s="31">
        <v>7121</v>
      </c>
      <c r="B471" s="448" t="s">
        <v>4679</v>
      </c>
      <c r="C471" s="32" t="s">
        <v>122</v>
      </c>
      <c r="D471" s="449">
        <v>810038</v>
      </c>
      <c r="E471" s="332" t="s">
        <v>117</v>
      </c>
      <c r="F471" s="31"/>
    </row>
    <row r="472" spans="1:6" ht="15.75" hidden="1">
      <c r="A472" s="31">
        <v>7122</v>
      </c>
      <c r="B472" s="448" t="s">
        <v>4680</v>
      </c>
      <c r="C472" s="32" t="s">
        <v>122</v>
      </c>
      <c r="D472" s="449">
        <v>1077829</v>
      </c>
      <c r="E472" s="332" t="s">
        <v>117</v>
      </c>
      <c r="F472" s="31"/>
    </row>
    <row r="473" spans="1:6" ht="15.75" hidden="1">
      <c r="A473" s="31">
        <v>7123</v>
      </c>
      <c r="B473" s="448" t="s">
        <v>4681</v>
      </c>
      <c r="C473" s="32" t="s">
        <v>122</v>
      </c>
      <c r="D473" s="449">
        <v>1503529</v>
      </c>
      <c r="E473" s="332" t="s">
        <v>117</v>
      </c>
      <c r="F473" s="31"/>
    </row>
    <row r="474" spans="1:6" ht="15.75" hidden="1">
      <c r="A474" s="31">
        <v>7124</v>
      </c>
      <c r="B474" s="448" t="s">
        <v>4682</v>
      </c>
      <c r="C474" s="32" t="s">
        <v>122</v>
      </c>
      <c r="D474" s="449">
        <v>2011658</v>
      </c>
      <c r="E474" s="332" t="s">
        <v>117</v>
      </c>
      <c r="F474" s="31"/>
    </row>
    <row r="475" spans="1:6" ht="15.75" hidden="1">
      <c r="A475" s="31">
        <v>7125</v>
      </c>
      <c r="B475" s="448" t="s">
        <v>4683</v>
      </c>
      <c r="C475" s="32" t="s">
        <v>122</v>
      </c>
      <c r="D475" s="449">
        <v>2361667</v>
      </c>
      <c r="E475" s="332" t="s">
        <v>117</v>
      </c>
      <c r="F475" s="31"/>
    </row>
    <row r="476" spans="1:6" ht="15.75" hidden="1">
      <c r="A476" s="31">
        <v>7131</v>
      </c>
      <c r="B476" s="448" t="s">
        <v>4684</v>
      </c>
      <c r="C476" s="32" t="s">
        <v>116</v>
      </c>
      <c r="D476" s="449">
        <v>5474</v>
      </c>
      <c r="E476" s="332" t="s">
        <v>117</v>
      </c>
      <c r="F476" s="31"/>
    </row>
    <row r="477" spans="1:6" ht="15.75" hidden="1">
      <c r="A477" s="31">
        <v>7133</v>
      </c>
      <c r="B477" s="448" t="s">
        <v>4685</v>
      </c>
      <c r="C477" s="32" t="s">
        <v>116</v>
      </c>
      <c r="D477" s="449">
        <v>19397</v>
      </c>
      <c r="E477" s="332" t="s">
        <v>117</v>
      </c>
      <c r="F477" s="31"/>
    </row>
    <row r="478" spans="1:6" ht="15.75" hidden="1">
      <c r="A478" s="31">
        <v>7134</v>
      </c>
      <c r="B478" s="448" t="s">
        <v>4686</v>
      </c>
      <c r="C478" s="32" t="s">
        <v>116</v>
      </c>
      <c r="D478" s="449">
        <v>5236</v>
      </c>
      <c r="E478" s="332" t="s">
        <v>117</v>
      </c>
      <c r="F478" s="31"/>
    </row>
    <row r="479" spans="1:6" ht="15.75" hidden="1">
      <c r="A479" s="31">
        <v>7135</v>
      </c>
      <c r="B479" s="448" t="s">
        <v>4687</v>
      </c>
      <c r="C479" s="32" t="s">
        <v>125</v>
      </c>
      <c r="D479" s="449">
        <v>680</v>
      </c>
      <c r="E479" s="332" t="s">
        <v>117</v>
      </c>
      <c r="F479" s="31"/>
    </row>
    <row r="480" spans="1:6" ht="15.75" hidden="1">
      <c r="A480" s="31">
        <v>7138</v>
      </c>
      <c r="B480" s="448" t="s">
        <v>4688</v>
      </c>
      <c r="C480" s="32" t="s">
        <v>125</v>
      </c>
      <c r="D480" s="449">
        <v>19700</v>
      </c>
      <c r="E480" s="332" t="s">
        <v>117</v>
      </c>
      <c r="F480" s="31"/>
    </row>
    <row r="481" spans="1:6" ht="15.75" hidden="1">
      <c r="A481" s="31">
        <v>7141</v>
      </c>
      <c r="B481" s="448" t="s">
        <v>4689</v>
      </c>
      <c r="C481" s="32" t="s">
        <v>125</v>
      </c>
      <c r="D481" s="449">
        <v>36809</v>
      </c>
      <c r="E481" s="332" t="s">
        <v>117</v>
      </c>
      <c r="F481" s="31"/>
    </row>
    <row r="482" spans="1:6" ht="15.75" hidden="1">
      <c r="A482" s="31">
        <v>7142</v>
      </c>
      <c r="B482" s="448" t="s">
        <v>4690</v>
      </c>
      <c r="C482" s="32" t="s">
        <v>122</v>
      </c>
      <c r="D482" s="449">
        <v>52199</v>
      </c>
      <c r="E482" s="332" t="s">
        <v>117</v>
      </c>
      <c r="F482" s="31"/>
    </row>
    <row r="483" spans="1:6" ht="15.75" hidden="1">
      <c r="A483" s="31">
        <v>7145</v>
      </c>
      <c r="B483" s="448" t="s">
        <v>4691</v>
      </c>
      <c r="C483" s="32" t="s">
        <v>125</v>
      </c>
      <c r="D483" s="449">
        <v>282482</v>
      </c>
      <c r="E483" s="332" t="s">
        <v>117</v>
      </c>
      <c r="F483" s="31"/>
    </row>
    <row r="484" spans="1:6" ht="30" hidden="1">
      <c r="A484" s="31">
        <v>7146</v>
      </c>
      <c r="B484" s="448" t="s">
        <v>4692</v>
      </c>
      <c r="C484" s="32" t="s">
        <v>785</v>
      </c>
      <c r="D484" s="449">
        <v>72500</v>
      </c>
      <c r="E484" s="332" t="s">
        <v>117</v>
      </c>
      <c r="F484" s="31"/>
    </row>
    <row r="485" spans="1:6" ht="15.75" hidden="1">
      <c r="A485" s="31">
        <v>7147</v>
      </c>
      <c r="B485" s="448" t="s">
        <v>4693</v>
      </c>
      <c r="C485" s="32" t="s">
        <v>125</v>
      </c>
      <c r="D485" s="449">
        <v>500000</v>
      </c>
      <c r="E485" s="332" t="s">
        <v>117</v>
      </c>
      <c r="F485" s="31"/>
    </row>
    <row r="486" spans="1:6" ht="15.75" hidden="1">
      <c r="A486" s="31">
        <v>7151</v>
      </c>
      <c r="B486" s="448" t="s">
        <v>4694</v>
      </c>
      <c r="C486" s="32" t="s">
        <v>125</v>
      </c>
      <c r="D486" s="449">
        <v>346371</v>
      </c>
      <c r="E486" s="332" t="s">
        <v>117</v>
      </c>
      <c r="F486" s="31"/>
    </row>
    <row r="487" spans="1:6" ht="15.75" hidden="1">
      <c r="A487" s="31">
        <v>7152</v>
      </c>
      <c r="B487" s="448" t="s">
        <v>4695</v>
      </c>
      <c r="C487" s="32" t="s">
        <v>125</v>
      </c>
      <c r="D487" s="449">
        <v>574665</v>
      </c>
      <c r="E487" s="332" t="s">
        <v>117</v>
      </c>
      <c r="F487" s="31"/>
    </row>
    <row r="488" spans="1:6" ht="15.75" hidden="1">
      <c r="A488" s="31">
        <v>7153</v>
      </c>
      <c r="B488" s="448" t="s">
        <v>4696</v>
      </c>
      <c r="C488" s="32" t="s">
        <v>4266</v>
      </c>
      <c r="D488" s="449">
        <v>2532</v>
      </c>
      <c r="E488" s="332" t="s">
        <v>117</v>
      </c>
      <c r="F488" s="31"/>
    </row>
    <row r="489" spans="1:6" ht="15.75" hidden="1">
      <c r="A489" s="31">
        <v>7154</v>
      </c>
      <c r="B489" s="448" t="s">
        <v>4697</v>
      </c>
      <c r="C489" s="32" t="s">
        <v>4266</v>
      </c>
      <c r="D489" s="449">
        <v>2697</v>
      </c>
      <c r="E489" s="332" t="s">
        <v>117</v>
      </c>
      <c r="F489" s="31"/>
    </row>
    <row r="490" spans="1:6" ht="15.75" hidden="1">
      <c r="A490" s="31">
        <v>7157</v>
      </c>
      <c r="B490" s="448" t="s">
        <v>4698</v>
      </c>
      <c r="C490" s="32" t="s">
        <v>119</v>
      </c>
      <c r="D490" s="449">
        <v>64260</v>
      </c>
      <c r="E490" s="332" t="s">
        <v>117</v>
      </c>
      <c r="F490" s="31"/>
    </row>
    <row r="491" spans="1:6" ht="15.75" hidden="1">
      <c r="A491" s="31">
        <v>7158</v>
      </c>
      <c r="B491" s="448" t="s">
        <v>4699</v>
      </c>
      <c r="C491" s="32" t="s">
        <v>119</v>
      </c>
      <c r="D491" s="449">
        <v>69020</v>
      </c>
      <c r="E491" s="332" t="s">
        <v>117</v>
      </c>
      <c r="F491" s="31"/>
    </row>
    <row r="492" spans="1:6" ht="15.75" hidden="1">
      <c r="A492" s="31">
        <v>7159</v>
      </c>
      <c r="B492" s="448" t="s">
        <v>4700</v>
      </c>
      <c r="C492" s="32" t="s">
        <v>119</v>
      </c>
      <c r="D492" s="449">
        <v>69020</v>
      </c>
      <c r="E492" s="332" t="s">
        <v>117</v>
      </c>
      <c r="F492" s="31"/>
    </row>
    <row r="493" spans="1:6" ht="15.75" hidden="1">
      <c r="A493" s="31">
        <v>7160</v>
      </c>
      <c r="B493" s="448" t="s">
        <v>4701</v>
      </c>
      <c r="C493" s="32" t="s">
        <v>119</v>
      </c>
      <c r="D493" s="449">
        <v>55930</v>
      </c>
      <c r="E493" s="332" t="s">
        <v>117</v>
      </c>
      <c r="F493" s="31"/>
    </row>
    <row r="494" spans="1:6" ht="15.75" hidden="1">
      <c r="A494" s="31">
        <v>7161</v>
      </c>
      <c r="B494" s="448" t="s">
        <v>4702</v>
      </c>
      <c r="C494" s="32" t="s">
        <v>119</v>
      </c>
      <c r="D494" s="449">
        <v>57120</v>
      </c>
      <c r="E494" s="332" t="s">
        <v>117</v>
      </c>
      <c r="F494" s="31"/>
    </row>
    <row r="495" spans="1:6" ht="15.75" hidden="1">
      <c r="A495" s="31">
        <v>7162</v>
      </c>
      <c r="B495" s="448" t="s">
        <v>4703</v>
      </c>
      <c r="C495" s="32" t="s">
        <v>119</v>
      </c>
      <c r="D495" s="449">
        <v>57120</v>
      </c>
      <c r="E495" s="332" t="s">
        <v>117</v>
      </c>
      <c r="F495" s="31"/>
    </row>
    <row r="496" spans="1:6" ht="30" hidden="1">
      <c r="A496" s="31">
        <v>7166</v>
      </c>
      <c r="B496" s="448" t="s">
        <v>4704</v>
      </c>
      <c r="C496" s="32" t="s">
        <v>785</v>
      </c>
      <c r="D496" s="449">
        <v>550000</v>
      </c>
      <c r="E496" s="332" t="s">
        <v>117</v>
      </c>
      <c r="F496" s="31"/>
    </row>
    <row r="497" spans="1:6" ht="15.75" hidden="1">
      <c r="A497" s="31">
        <v>7172</v>
      </c>
      <c r="B497" s="448" t="s">
        <v>4705</v>
      </c>
      <c r="C497" s="32" t="s">
        <v>119</v>
      </c>
      <c r="D497" s="449">
        <v>575960</v>
      </c>
      <c r="E497" s="332" t="s">
        <v>117</v>
      </c>
      <c r="F497" s="31"/>
    </row>
    <row r="498" spans="1:6" ht="15.75" hidden="1">
      <c r="A498" s="31">
        <v>7174</v>
      </c>
      <c r="B498" s="448" t="s">
        <v>4706</v>
      </c>
      <c r="C498" s="32" t="s">
        <v>119</v>
      </c>
      <c r="D498" s="449">
        <v>581851</v>
      </c>
      <c r="E498" s="332" t="s">
        <v>117</v>
      </c>
      <c r="F498" s="31"/>
    </row>
    <row r="499" spans="1:6" ht="15.75" hidden="1">
      <c r="A499" s="31">
        <v>7181</v>
      </c>
      <c r="B499" s="448" t="s">
        <v>4707</v>
      </c>
      <c r="C499" s="32" t="s">
        <v>119</v>
      </c>
      <c r="D499" s="449">
        <v>620335</v>
      </c>
      <c r="E499" s="332" t="s">
        <v>117</v>
      </c>
      <c r="F499" s="31"/>
    </row>
    <row r="500" spans="1:6" ht="15.75" hidden="1">
      <c r="A500" s="31">
        <v>7199</v>
      </c>
      <c r="B500" s="448" t="s">
        <v>4708</v>
      </c>
      <c r="C500" s="32" t="s">
        <v>119</v>
      </c>
      <c r="D500" s="449">
        <v>431970</v>
      </c>
      <c r="E500" s="332" t="s">
        <v>117</v>
      </c>
      <c r="F500" s="31"/>
    </row>
    <row r="501" spans="1:6" ht="15.75" hidden="1">
      <c r="A501" s="31">
        <v>7200</v>
      </c>
      <c r="B501" s="448" t="s">
        <v>4709</v>
      </c>
      <c r="C501" s="32" t="s">
        <v>119</v>
      </c>
      <c r="D501" s="449">
        <v>418630</v>
      </c>
      <c r="E501" s="332" t="s">
        <v>117</v>
      </c>
      <c r="F501" s="31"/>
    </row>
    <row r="502" spans="1:6" ht="15.75" hidden="1">
      <c r="A502" s="31">
        <v>7202</v>
      </c>
      <c r="B502" s="448" t="s">
        <v>4710</v>
      </c>
      <c r="C502" s="32" t="s">
        <v>472</v>
      </c>
      <c r="D502" s="449">
        <v>3749</v>
      </c>
      <c r="E502" s="332" t="s">
        <v>117</v>
      </c>
      <c r="F502" s="31" t="s">
        <v>145</v>
      </c>
    </row>
    <row r="503" spans="1:6" ht="15.75" hidden="1">
      <c r="A503" s="31">
        <v>7203</v>
      </c>
      <c r="B503" s="448" t="s">
        <v>4711</v>
      </c>
      <c r="C503" s="32" t="s">
        <v>472</v>
      </c>
      <c r="D503" s="449">
        <v>3749</v>
      </c>
      <c r="E503" s="332" t="s">
        <v>117</v>
      </c>
      <c r="F503" s="31" t="s">
        <v>145</v>
      </c>
    </row>
    <row r="504" spans="1:6" ht="15.75" hidden="1">
      <c r="A504" s="31">
        <v>7204</v>
      </c>
      <c r="B504" s="448" t="s">
        <v>4712</v>
      </c>
      <c r="C504" s="32" t="s">
        <v>472</v>
      </c>
      <c r="D504" s="449">
        <v>3630</v>
      </c>
      <c r="E504" s="332" t="s">
        <v>117</v>
      </c>
      <c r="F504" s="31" t="s">
        <v>145</v>
      </c>
    </row>
    <row r="505" spans="1:6" ht="15.75" hidden="1">
      <c r="A505" s="31">
        <v>7205</v>
      </c>
      <c r="B505" s="448" t="s">
        <v>4713</v>
      </c>
      <c r="C505" s="32" t="s">
        <v>472</v>
      </c>
      <c r="D505" s="449">
        <v>3630</v>
      </c>
      <c r="E505" s="332" t="s">
        <v>117</v>
      </c>
      <c r="F505" s="31" t="s">
        <v>145</v>
      </c>
    </row>
    <row r="506" spans="1:6" ht="15.75" hidden="1">
      <c r="A506" s="31">
        <v>7206</v>
      </c>
      <c r="B506" s="448" t="s">
        <v>4714</v>
      </c>
      <c r="C506" s="32" t="s">
        <v>472</v>
      </c>
      <c r="D506" s="449">
        <v>3630</v>
      </c>
      <c r="E506" s="332" t="s">
        <v>117</v>
      </c>
      <c r="F506" s="31" t="s">
        <v>145</v>
      </c>
    </row>
    <row r="507" spans="1:6" ht="15.75" hidden="1">
      <c r="A507" s="31">
        <v>7207</v>
      </c>
      <c r="B507" s="448" t="s">
        <v>4715</v>
      </c>
      <c r="C507" s="32" t="s">
        <v>472</v>
      </c>
      <c r="D507" s="449">
        <v>3344</v>
      </c>
      <c r="E507" s="332" t="s">
        <v>117</v>
      </c>
      <c r="F507" s="31" t="s">
        <v>145</v>
      </c>
    </row>
    <row r="508" spans="1:6" ht="15.75" hidden="1">
      <c r="A508" s="31">
        <v>7208</v>
      </c>
      <c r="B508" s="448" t="s">
        <v>4716</v>
      </c>
      <c r="C508" s="32" t="s">
        <v>472</v>
      </c>
      <c r="D508" s="449">
        <v>3749</v>
      </c>
      <c r="E508" s="332" t="s">
        <v>117</v>
      </c>
      <c r="F508" s="31" t="s">
        <v>145</v>
      </c>
    </row>
    <row r="509" spans="1:6" ht="15.75" hidden="1">
      <c r="A509" s="31">
        <v>7216</v>
      </c>
      <c r="B509" s="448" t="s">
        <v>4717</v>
      </c>
      <c r="C509" s="32" t="s">
        <v>116</v>
      </c>
      <c r="D509" s="449">
        <v>121085</v>
      </c>
      <c r="E509" s="332" t="s">
        <v>117</v>
      </c>
      <c r="F509" s="31"/>
    </row>
    <row r="510" spans="1:6" ht="15.75" hidden="1">
      <c r="A510" s="31">
        <v>7219</v>
      </c>
      <c r="B510" s="448" t="s">
        <v>4718</v>
      </c>
      <c r="C510" s="32" t="s">
        <v>125</v>
      </c>
      <c r="D510" s="449">
        <v>861460</v>
      </c>
      <c r="E510" s="332" t="s">
        <v>117</v>
      </c>
      <c r="F510" s="31"/>
    </row>
    <row r="511" spans="1:6" ht="15.75" hidden="1">
      <c r="A511" s="31">
        <v>7224</v>
      </c>
      <c r="B511" s="448" t="s">
        <v>4719</v>
      </c>
      <c r="C511" s="32" t="s">
        <v>125</v>
      </c>
      <c r="D511" s="449">
        <v>318991</v>
      </c>
      <c r="E511" s="332" t="s">
        <v>117</v>
      </c>
      <c r="F511" s="31" t="s">
        <v>145</v>
      </c>
    </row>
    <row r="512" spans="1:6" ht="15.75" hidden="1">
      <c r="A512" s="31">
        <v>7227</v>
      </c>
      <c r="B512" s="448" t="s">
        <v>4720</v>
      </c>
      <c r="C512" s="32" t="s">
        <v>125</v>
      </c>
      <c r="D512" s="449">
        <v>20411</v>
      </c>
      <c r="E512" s="332" t="s">
        <v>117</v>
      </c>
      <c r="F512" s="31"/>
    </row>
    <row r="513" spans="1:6" ht="15.75" hidden="1">
      <c r="A513" s="31">
        <v>7228</v>
      </c>
      <c r="B513" s="448" t="s">
        <v>4721</v>
      </c>
      <c r="C513" s="32" t="s">
        <v>125</v>
      </c>
      <c r="D513" s="449">
        <v>150440</v>
      </c>
      <c r="E513" s="332" t="s">
        <v>117</v>
      </c>
      <c r="F513" s="31"/>
    </row>
    <row r="514" spans="1:6" ht="15.75" hidden="1">
      <c r="A514" s="31">
        <v>7229</v>
      </c>
      <c r="B514" s="448" t="s">
        <v>4722</v>
      </c>
      <c r="C514" s="32" t="s">
        <v>119</v>
      </c>
      <c r="D514" s="449">
        <v>50000</v>
      </c>
      <c r="E514" s="332" t="s">
        <v>117</v>
      </c>
      <c r="F514" s="31"/>
    </row>
    <row r="515" spans="1:6" ht="15.75" hidden="1">
      <c r="A515" s="31">
        <v>7231</v>
      </c>
      <c r="B515" s="448" t="s">
        <v>4723</v>
      </c>
      <c r="C515" s="32" t="s">
        <v>119</v>
      </c>
      <c r="D515" s="449">
        <v>4467</v>
      </c>
      <c r="E515" s="332" t="s">
        <v>117</v>
      </c>
      <c r="F515" s="31"/>
    </row>
    <row r="516" spans="1:6" ht="15.75" hidden="1">
      <c r="A516" s="31">
        <v>7236</v>
      </c>
      <c r="B516" s="448" t="s">
        <v>4724</v>
      </c>
      <c r="C516" s="32" t="s">
        <v>125</v>
      </c>
      <c r="D516" s="449">
        <v>27769</v>
      </c>
      <c r="E516" s="332" t="s">
        <v>117</v>
      </c>
      <c r="F516" s="31"/>
    </row>
    <row r="517" spans="1:6" ht="15.75" hidden="1">
      <c r="A517" s="31">
        <v>7244</v>
      </c>
      <c r="B517" s="448" t="s">
        <v>4725</v>
      </c>
      <c r="C517" s="32" t="s">
        <v>125</v>
      </c>
      <c r="D517" s="449">
        <v>12621</v>
      </c>
      <c r="E517" s="332" t="s">
        <v>117</v>
      </c>
      <c r="F517" s="31"/>
    </row>
    <row r="518" spans="1:6" ht="15.75" hidden="1">
      <c r="A518" s="31">
        <v>7245</v>
      </c>
      <c r="B518" s="448" t="s">
        <v>4726</v>
      </c>
      <c r="C518" s="32" t="s">
        <v>125</v>
      </c>
      <c r="D518" s="449">
        <v>37991</v>
      </c>
      <c r="E518" s="332" t="s">
        <v>117</v>
      </c>
      <c r="F518" s="31"/>
    </row>
    <row r="519" spans="1:6" ht="15.75" hidden="1">
      <c r="A519" s="31">
        <v>7246</v>
      </c>
      <c r="B519" s="448" t="s">
        <v>4727</v>
      </c>
      <c r="C519" s="32" t="s">
        <v>494</v>
      </c>
      <c r="D519" s="449">
        <v>91250</v>
      </c>
      <c r="E519" s="332" t="s">
        <v>117</v>
      </c>
      <c r="F519" s="31"/>
    </row>
    <row r="520" spans="1:6" ht="15.75" hidden="1">
      <c r="A520" s="31">
        <v>7247</v>
      </c>
      <c r="B520" s="448" t="s">
        <v>4728</v>
      </c>
      <c r="C520" s="32" t="s">
        <v>785</v>
      </c>
      <c r="D520" s="449">
        <v>11407</v>
      </c>
      <c r="E520" s="332" t="s">
        <v>117</v>
      </c>
      <c r="F520" s="31"/>
    </row>
    <row r="521" spans="1:6" ht="15.75" hidden="1">
      <c r="A521" s="31">
        <v>7248</v>
      </c>
      <c r="B521" s="448" t="s">
        <v>4729</v>
      </c>
      <c r="C521" s="32" t="s">
        <v>494</v>
      </c>
      <c r="D521" s="449">
        <v>91250</v>
      </c>
      <c r="E521" s="332" t="s">
        <v>117</v>
      </c>
      <c r="F521" s="31"/>
    </row>
    <row r="522" spans="1:6" ht="15.75" hidden="1">
      <c r="A522" s="31">
        <v>7249</v>
      </c>
      <c r="B522" s="448" t="s">
        <v>4730</v>
      </c>
      <c r="C522" s="32" t="s">
        <v>785</v>
      </c>
      <c r="D522" s="449">
        <v>11407</v>
      </c>
      <c r="E522" s="332" t="s">
        <v>117</v>
      </c>
      <c r="F522" s="31"/>
    </row>
    <row r="523" spans="1:6" ht="15.75" hidden="1">
      <c r="A523" s="31">
        <v>7252</v>
      </c>
      <c r="B523" s="448" t="s">
        <v>4731</v>
      </c>
      <c r="C523" s="32" t="s">
        <v>125</v>
      </c>
      <c r="D523" s="449">
        <v>27846</v>
      </c>
      <c r="E523" s="332" t="s">
        <v>117</v>
      </c>
      <c r="F523" s="31"/>
    </row>
    <row r="524" spans="1:6" ht="15.75" hidden="1">
      <c r="A524" s="31">
        <v>7253</v>
      </c>
      <c r="B524" s="448" t="s">
        <v>4732</v>
      </c>
      <c r="C524" s="32" t="s">
        <v>125</v>
      </c>
      <c r="D524" s="449">
        <v>53550</v>
      </c>
      <c r="E524" s="332" t="s">
        <v>117</v>
      </c>
      <c r="F524" s="31"/>
    </row>
    <row r="525" spans="1:6" ht="15.75" hidden="1">
      <c r="A525" s="31">
        <v>7254</v>
      </c>
      <c r="B525" s="448" t="s">
        <v>4733</v>
      </c>
      <c r="C525" s="32" t="s">
        <v>125</v>
      </c>
      <c r="D525" s="449">
        <v>83300</v>
      </c>
      <c r="E525" s="332" t="s">
        <v>117</v>
      </c>
      <c r="F525" s="31"/>
    </row>
    <row r="526" spans="1:6" ht="15.75" hidden="1">
      <c r="A526" s="31">
        <v>7255</v>
      </c>
      <c r="B526" s="448" t="s">
        <v>4734</v>
      </c>
      <c r="C526" s="32" t="s">
        <v>125</v>
      </c>
      <c r="D526" s="449">
        <v>107100</v>
      </c>
      <c r="E526" s="332" t="s">
        <v>117</v>
      </c>
      <c r="F526" s="31"/>
    </row>
    <row r="527" spans="1:6" ht="15.75" hidden="1">
      <c r="A527" s="31">
        <v>7256</v>
      </c>
      <c r="B527" s="448" t="s">
        <v>4735</v>
      </c>
      <c r="C527" s="32" t="s">
        <v>125</v>
      </c>
      <c r="D527" s="449">
        <v>11424</v>
      </c>
      <c r="E527" s="332" t="s">
        <v>117</v>
      </c>
      <c r="F527" s="31"/>
    </row>
    <row r="528" spans="1:6" ht="15.75" hidden="1">
      <c r="A528" s="31">
        <v>7257</v>
      </c>
      <c r="B528" s="448" t="s">
        <v>4736</v>
      </c>
      <c r="C528" s="32" t="s">
        <v>125</v>
      </c>
      <c r="D528" s="449">
        <v>26775</v>
      </c>
      <c r="E528" s="332" t="s">
        <v>117</v>
      </c>
      <c r="F528" s="31"/>
    </row>
    <row r="529" spans="1:6" ht="15.75" hidden="1">
      <c r="A529" s="31">
        <v>7258</v>
      </c>
      <c r="B529" s="448" t="s">
        <v>4737</v>
      </c>
      <c r="C529" s="32" t="s">
        <v>125</v>
      </c>
      <c r="D529" s="449">
        <v>41650</v>
      </c>
      <c r="E529" s="332" t="s">
        <v>117</v>
      </c>
      <c r="F529" s="31"/>
    </row>
    <row r="530" spans="1:6" ht="15.75" hidden="1">
      <c r="A530" s="31">
        <v>7259</v>
      </c>
      <c r="B530" s="448" t="s">
        <v>4738</v>
      </c>
      <c r="C530" s="32" t="s">
        <v>125</v>
      </c>
      <c r="D530" s="449">
        <v>53550</v>
      </c>
      <c r="E530" s="332" t="s">
        <v>117</v>
      </c>
      <c r="F530" s="31"/>
    </row>
    <row r="531" spans="1:6" ht="15.75" hidden="1">
      <c r="A531" s="31">
        <v>7260</v>
      </c>
      <c r="B531" s="448" t="s">
        <v>4739</v>
      </c>
      <c r="C531" s="32" t="s">
        <v>125</v>
      </c>
      <c r="D531" s="449">
        <v>5712</v>
      </c>
      <c r="E531" s="332" t="s">
        <v>117</v>
      </c>
      <c r="F531" s="31"/>
    </row>
    <row r="532" spans="1:6" ht="15.75" hidden="1">
      <c r="A532" s="31">
        <v>7261</v>
      </c>
      <c r="B532" s="448" t="s">
        <v>4740</v>
      </c>
      <c r="C532" s="32" t="s">
        <v>125</v>
      </c>
      <c r="D532" s="449">
        <v>13388</v>
      </c>
      <c r="E532" s="332" t="s">
        <v>117</v>
      </c>
      <c r="F532" s="31"/>
    </row>
    <row r="533" spans="1:6" ht="15.75" hidden="1">
      <c r="A533" s="31">
        <v>7262</v>
      </c>
      <c r="B533" s="448" t="s">
        <v>4741</v>
      </c>
      <c r="C533" s="32" t="s">
        <v>125</v>
      </c>
      <c r="D533" s="449">
        <v>25109</v>
      </c>
      <c r="E533" s="332" t="s">
        <v>117</v>
      </c>
      <c r="F533" s="31"/>
    </row>
    <row r="534" spans="1:6" ht="15.75" hidden="1">
      <c r="A534" s="31">
        <v>7263</v>
      </c>
      <c r="B534" s="448" t="s">
        <v>4742</v>
      </c>
      <c r="C534" s="32" t="s">
        <v>125</v>
      </c>
      <c r="D534" s="449">
        <v>53550</v>
      </c>
      <c r="E534" s="332" t="s">
        <v>117</v>
      </c>
      <c r="F534" s="31"/>
    </row>
    <row r="535" spans="1:6" ht="15.75" hidden="1">
      <c r="A535" s="31">
        <v>7264</v>
      </c>
      <c r="B535" s="448" t="s">
        <v>4743</v>
      </c>
      <c r="C535" s="32" t="s">
        <v>125</v>
      </c>
      <c r="D535" s="449">
        <v>83300</v>
      </c>
      <c r="E535" s="332" t="s">
        <v>117</v>
      </c>
      <c r="F535" s="31"/>
    </row>
    <row r="536" spans="1:6" ht="15.75" hidden="1">
      <c r="A536" s="31">
        <v>7265</v>
      </c>
      <c r="B536" s="448" t="s">
        <v>4744</v>
      </c>
      <c r="C536" s="32" t="s">
        <v>125</v>
      </c>
      <c r="D536" s="449">
        <v>107100</v>
      </c>
      <c r="E536" s="332" t="s">
        <v>117</v>
      </c>
      <c r="F536" s="31"/>
    </row>
    <row r="537" spans="1:6" ht="15.75" hidden="1">
      <c r="A537" s="31">
        <v>7266</v>
      </c>
      <c r="B537" s="448" t="s">
        <v>4745</v>
      </c>
      <c r="C537" s="32" t="s">
        <v>125</v>
      </c>
      <c r="D537" s="449">
        <v>22015</v>
      </c>
      <c r="E537" s="332" t="s">
        <v>117</v>
      </c>
      <c r="F537" s="31"/>
    </row>
    <row r="538" spans="1:6" ht="15.75" hidden="1">
      <c r="A538" s="31">
        <v>7267</v>
      </c>
      <c r="B538" s="448" t="s">
        <v>4746</v>
      </c>
      <c r="C538" s="32" t="s">
        <v>125</v>
      </c>
      <c r="D538" s="449">
        <v>18445</v>
      </c>
      <c r="E538" s="332" t="s">
        <v>117</v>
      </c>
      <c r="F538" s="31"/>
    </row>
    <row r="539" spans="1:6" ht="15.75" hidden="1">
      <c r="A539" s="31">
        <v>7268</v>
      </c>
      <c r="B539" s="448" t="s">
        <v>4747</v>
      </c>
      <c r="C539" s="32" t="s">
        <v>125</v>
      </c>
      <c r="D539" s="449">
        <v>14994</v>
      </c>
      <c r="E539" s="332" t="s">
        <v>117</v>
      </c>
      <c r="F539" s="31"/>
    </row>
    <row r="540" spans="1:6" ht="15.75" hidden="1">
      <c r="A540" s="31">
        <v>7269</v>
      </c>
      <c r="B540" s="448" t="s">
        <v>4748</v>
      </c>
      <c r="C540" s="32" t="s">
        <v>125</v>
      </c>
      <c r="D540" s="449">
        <v>11543</v>
      </c>
      <c r="E540" s="332" t="s">
        <v>117</v>
      </c>
      <c r="F540" s="31"/>
    </row>
    <row r="541" spans="1:6" ht="15.75" hidden="1">
      <c r="A541" s="31">
        <v>7270</v>
      </c>
      <c r="B541" s="448" t="s">
        <v>4749</v>
      </c>
      <c r="C541" s="32" t="s">
        <v>125</v>
      </c>
      <c r="D541" s="449">
        <v>17850</v>
      </c>
      <c r="E541" s="332" t="s">
        <v>117</v>
      </c>
      <c r="F541" s="31"/>
    </row>
    <row r="542" spans="1:6" ht="15.75" hidden="1">
      <c r="A542" s="31">
        <v>7271</v>
      </c>
      <c r="B542" s="448" t="s">
        <v>4750</v>
      </c>
      <c r="C542" s="32" t="s">
        <v>125</v>
      </c>
      <c r="D542" s="449">
        <v>14994</v>
      </c>
      <c r="E542" s="332" t="s">
        <v>117</v>
      </c>
      <c r="F542" s="31"/>
    </row>
    <row r="543" spans="1:6" ht="15.75" hidden="1">
      <c r="A543" s="31">
        <v>7272</v>
      </c>
      <c r="B543" s="448" t="s">
        <v>4751</v>
      </c>
      <c r="C543" s="32" t="s">
        <v>125</v>
      </c>
      <c r="D543" s="449">
        <v>12257</v>
      </c>
      <c r="E543" s="332" t="s">
        <v>117</v>
      </c>
      <c r="F543" s="31"/>
    </row>
    <row r="544" spans="1:6" ht="15.75" hidden="1">
      <c r="A544" s="31">
        <v>7273</v>
      </c>
      <c r="B544" s="448" t="s">
        <v>4752</v>
      </c>
      <c r="C544" s="32" t="s">
        <v>125</v>
      </c>
      <c r="D544" s="449">
        <v>9401</v>
      </c>
      <c r="E544" s="332" t="s">
        <v>117</v>
      </c>
      <c r="F544" s="31"/>
    </row>
    <row r="545" spans="1:6" ht="15.75" hidden="1">
      <c r="A545" s="31">
        <v>7274</v>
      </c>
      <c r="B545" s="448" t="s">
        <v>4753</v>
      </c>
      <c r="C545" s="32" t="s">
        <v>125</v>
      </c>
      <c r="D545" s="449">
        <v>35700</v>
      </c>
      <c r="E545" s="332" t="s">
        <v>117</v>
      </c>
      <c r="F545" s="31"/>
    </row>
    <row r="546" spans="1:6" ht="15.75" hidden="1">
      <c r="A546" s="31">
        <v>7275</v>
      </c>
      <c r="B546" s="448" t="s">
        <v>4754</v>
      </c>
      <c r="C546" s="32" t="s">
        <v>125</v>
      </c>
      <c r="D546" s="449">
        <v>10115</v>
      </c>
      <c r="E546" s="332" t="s">
        <v>117</v>
      </c>
      <c r="F546" s="31"/>
    </row>
    <row r="547" spans="1:6" ht="15.75" hidden="1">
      <c r="A547" s="31">
        <v>7276</v>
      </c>
      <c r="B547" s="448" t="s">
        <v>4755</v>
      </c>
      <c r="C547" s="32" t="s">
        <v>125</v>
      </c>
      <c r="D547" s="449">
        <v>17010</v>
      </c>
      <c r="E547" s="332" t="s">
        <v>117</v>
      </c>
      <c r="F547" s="31"/>
    </row>
    <row r="548" spans="1:6" ht="15.75" hidden="1">
      <c r="A548" s="31">
        <v>7277</v>
      </c>
      <c r="B548" s="448" t="s">
        <v>4756</v>
      </c>
      <c r="C548" s="32" t="s">
        <v>125</v>
      </c>
      <c r="D548" s="449">
        <v>22680</v>
      </c>
      <c r="E548" s="332" t="s">
        <v>117</v>
      </c>
      <c r="F548" s="31"/>
    </row>
    <row r="549" spans="1:6" ht="15.75" hidden="1">
      <c r="A549" s="31">
        <v>7278</v>
      </c>
      <c r="B549" s="448" t="s">
        <v>4757</v>
      </c>
      <c r="C549" s="32" t="s">
        <v>125</v>
      </c>
      <c r="D549" s="449">
        <v>28350</v>
      </c>
      <c r="E549" s="332" t="s">
        <v>117</v>
      </c>
      <c r="F549" s="31"/>
    </row>
    <row r="550" spans="1:6" ht="15.75" hidden="1">
      <c r="A550" s="31">
        <v>7279</v>
      </c>
      <c r="B550" s="448" t="s">
        <v>4758</v>
      </c>
      <c r="C550" s="32" t="s">
        <v>125</v>
      </c>
      <c r="D550" s="449">
        <v>31500</v>
      </c>
      <c r="E550" s="332" t="s">
        <v>117</v>
      </c>
      <c r="F550" s="31"/>
    </row>
    <row r="551" spans="1:6" ht="15.75" hidden="1">
      <c r="A551" s="31">
        <v>7280</v>
      </c>
      <c r="B551" s="448" t="s">
        <v>4759</v>
      </c>
      <c r="C551" s="32" t="s">
        <v>125</v>
      </c>
      <c r="D551" s="449">
        <v>58800</v>
      </c>
      <c r="E551" s="332" t="s">
        <v>117</v>
      </c>
      <c r="F551" s="31"/>
    </row>
    <row r="552" spans="1:6" ht="15.75" hidden="1">
      <c r="A552" s="31">
        <v>7281</v>
      </c>
      <c r="B552" s="448" t="s">
        <v>4760</v>
      </c>
      <c r="C552" s="32" t="s">
        <v>125</v>
      </c>
      <c r="D552" s="449">
        <v>67200</v>
      </c>
      <c r="E552" s="332" t="s">
        <v>117</v>
      </c>
      <c r="F552" s="31"/>
    </row>
    <row r="553" spans="1:6" ht="15.75" hidden="1">
      <c r="A553" s="31">
        <v>7282</v>
      </c>
      <c r="B553" s="448" t="s">
        <v>4761</v>
      </c>
      <c r="C553" s="32" t="s">
        <v>125</v>
      </c>
      <c r="D553" s="449">
        <v>8400</v>
      </c>
      <c r="E553" s="332" t="s">
        <v>117</v>
      </c>
      <c r="F553" s="31"/>
    </row>
    <row r="554" spans="1:6" ht="15.75" hidden="1">
      <c r="A554" s="31">
        <v>7283</v>
      </c>
      <c r="B554" s="448" t="s">
        <v>4762</v>
      </c>
      <c r="C554" s="32" t="s">
        <v>125</v>
      </c>
      <c r="D554" s="449">
        <v>12075</v>
      </c>
      <c r="E554" s="332" t="s">
        <v>117</v>
      </c>
      <c r="F554" s="31"/>
    </row>
    <row r="555" spans="1:6" ht="15.75" hidden="1">
      <c r="A555" s="31">
        <v>7284</v>
      </c>
      <c r="B555" s="448" t="s">
        <v>4763</v>
      </c>
      <c r="C555" s="32" t="s">
        <v>125</v>
      </c>
      <c r="D555" s="449">
        <v>15225</v>
      </c>
      <c r="E555" s="332" t="s">
        <v>117</v>
      </c>
      <c r="F555" s="31"/>
    </row>
    <row r="556" spans="1:6" ht="15.75" hidden="1">
      <c r="A556" s="31">
        <v>7285</v>
      </c>
      <c r="B556" s="448" t="s">
        <v>4764</v>
      </c>
      <c r="C556" s="32" t="s">
        <v>125</v>
      </c>
      <c r="D556" s="449">
        <v>12390</v>
      </c>
      <c r="E556" s="332" t="s">
        <v>117</v>
      </c>
      <c r="F556" s="31"/>
    </row>
    <row r="557" spans="1:6" ht="15.75" hidden="1">
      <c r="A557" s="31">
        <v>7287</v>
      </c>
      <c r="B557" s="448" t="s">
        <v>4765</v>
      </c>
      <c r="C557" s="32" t="s">
        <v>125</v>
      </c>
      <c r="D557" s="449">
        <v>5775</v>
      </c>
      <c r="E557" s="332" t="s">
        <v>117</v>
      </c>
      <c r="F557" s="31"/>
    </row>
    <row r="558" spans="1:6" ht="15.75" hidden="1">
      <c r="A558" s="31">
        <v>7288</v>
      </c>
      <c r="B558" s="448" t="s">
        <v>4766</v>
      </c>
      <c r="C558" s="32" t="s">
        <v>125</v>
      </c>
      <c r="D558" s="449">
        <v>10710</v>
      </c>
      <c r="E558" s="332" t="s">
        <v>117</v>
      </c>
      <c r="F558" s="31"/>
    </row>
    <row r="559" spans="1:6" ht="15.75" hidden="1">
      <c r="A559" s="31">
        <v>7289</v>
      </c>
      <c r="B559" s="448" t="s">
        <v>4767</v>
      </c>
      <c r="C559" s="32" t="s">
        <v>125</v>
      </c>
      <c r="D559" s="449">
        <v>4430</v>
      </c>
      <c r="E559" s="332" t="s">
        <v>117</v>
      </c>
      <c r="F559" s="31"/>
    </row>
    <row r="560" spans="1:6" ht="15.75" hidden="1">
      <c r="A560" s="31">
        <v>7291</v>
      </c>
      <c r="B560" s="448" t="s">
        <v>4768</v>
      </c>
      <c r="C560" s="32" t="s">
        <v>125</v>
      </c>
      <c r="D560" s="449">
        <v>372351</v>
      </c>
      <c r="E560" s="332" t="s">
        <v>117</v>
      </c>
      <c r="F560" s="31"/>
    </row>
    <row r="561" spans="1:6" ht="15.75" hidden="1">
      <c r="A561" s="31">
        <v>7293</v>
      </c>
      <c r="B561" s="448" t="s">
        <v>4769</v>
      </c>
      <c r="C561" s="32" t="s">
        <v>125</v>
      </c>
      <c r="D561" s="449">
        <v>351050</v>
      </c>
      <c r="E561" s="332" t="s">
        <v>117</v>
      </c>
      <c r="F561" s="31"/>
    </row>
    <row r="562" spans="1:6" ht="15.75" hidden="1">
      <c r="A562" s="31">
        <v>7295</v>
      </c>
      <c r="B562" s="448" t="s">
        <v>4770</v>
      </c>
      <c r="C562" s="32" t="s">
        <v>125</v>
      </c>
      <c r="D562" s="449">
        <v>511700</v>
      </c>
      <c r="E562" s="332" t="s">
        <v>117</v>
      </c>
      <c r="F562" s="31" t="s">
        <v>145</v>
      </c>
    </row>
    <row r="563" spans="1:6" ht="15.75" hidden="1">
      <c r="A563" s="31">
        <v>7298</v>
      </c>
      <c r="B563" s="448" t="s">
        <v>4771</v>
      </c>
      <c r="C563" s="32" t="s">
        <v>125</v>
      </c>
      <c r="D563" s="449">
        <v>253113</v>
      </c>
      <c r="E563" s="332" t="s">
        <v>117</v>
      </c>
      <c r="F563" s="31"/>
    </row>
    <row r="564" spans="1:6" ht="15.75" hidden="1">
      <c r="A564" s="31">
        <v>7300</v>
      </c>
      <c r="B564" s="448" t="s">
        <v>4772</v>
      </c>
      <c r="C564" s="32" t="s">
        <v>122</v>
      </c>
      <c r="D564" s="449">
        <v>51268</v>
      </c>
      <c r="E564" s="332" t="s">
        <v>117</v>
      </c>
      <c r="F564" s="31"/>
    </row>
    <row r="565" spans="1:6" ht="15.75" hidden="1">
      <c r="A565" s="31">
        <v>7302</v>
      </c>
      <c r="B565" s="448" t="s">
        <v>4773</v>
      </c>
      <c r="C565" s="32" t="s">
        <v>122</v>
      </c>
      <c r="D565" s="449">
        <v>9100</v>
      </c>
      <c r="E565" s="332" t="s">
        <v>117</v>
      </c>
      <c r="F565" s="31"/>
    </row>
    <row r="566" spans="1:6" ht="15.75" hidden="1">
      <c r="A566" s="31">
        <v>7303</v>
      </c>
      <c r="B566" s="448" t="s">
        <v>4774</v>
      </c>
      <c r="C566" s="32" t="s">
        <v>122</v>
      </c>
      <c r="D566" s="449">
        <v>20147</v>
      </c>
      <c r="E566" s="332" t="s">
        <v>117</v>
      </c>
      <c r="F566" s="31"/>
    </row>
    <row r="567" spans="1:6" ht="15.75" hidden="1">
      <c r="A567" s="31">
        <v>7304</v>
      </c>
      <c r="B567" s="448" t="s">
        <v>4775</v>
      </c>
      <c r="C567" s="32" t="s">
        <v>122</v>
      </c>
      <c r="D567" s="449">
        <v>34029</v>
      </c>
      <c r="E567" s="332" t="s">
        <v>117</v>
      </c>
      <c r="F567" s="31"/>
    </row>
    <row r="568" spans="1:6" ht="15.75" hidden="1">
      <c r="A568" s="31">
        <v>7305</v>
      </c>
      <c r="B568" s="448" t="s">
        <v>4776</v>
      </c>
      <c r="C568" s="32" t="s">
        <v>122</v>
      </c>
      <c r="D568" s="449">
        <v>70974</v>
      </c>
      <c r="E568" s="332" t="s">
        <v>117</v>
      </c>
      <c r="F568" s="31"/>
    </row>
    <row r="569" spans="1:6" ht="15.75" hidden="1">
      <c r="A569" s="31">
        <v>7306</v>
      </c>
      <c r="B569" s="448" t="s">
        <v>4777</v>
      </c>
      <c r="C569" s="32" t="s">
        <v>125</v>
      </c>
      <c r="D569" s="449">
        <v>28649</v>
      </c>
      <c r="E569" s="332" t="s">
        <v>117</v>
      </c>
      <c r="F569" s="31"/>
    </row>
    <row r="570" spans="1:6" ht="15.75" hidden="1">
      <c r="A570" s="31">
        <v>7307</v>
      </c>
      <c r="B570" s="448" t="s">
        <v>4778</v>
      </c>
      <c r="C570" s="32" t="s">
        <v>125</v>
      </c>
      <c r="D570" s="449">
        <v>82900</v>
      </c>
      <c r="E570" s="332" t="s">
        <v>117</v>
      </c>
      <c r="F570" s="31"/>
    </row>
    <row r="571" spans="1:6" ht="15.75" hidden="1">
      <c r="A571" s="31">
        <v>7308</v>
      </c>
      <c r="B571" s="448" t="s">
        <v>4779</v>
      </c>
      <c r="C571" s="32" t="s">
        <v>1787</v>
      </c>
      <c r="D571" s="449">
        <v>1000000</v>
      </c>
      <c r="E571" s="332" t="s">
        <v>117</v>
      </c>
      <c r="F571" s="31"/>
    </row>
    <row r="572" spans="1:6" ht="15.75" hidden="1">
      <c r="A572" s="31">
        <v>7309</v>
      </c>
      <c r="B572" s="448" t="s">
        <v>4780</v>
      </c>
      <c r="C572" s="32" t="s">
        <v>472</v>
      </c>
      <c r="D572" s="449">
        <v>3332</v>
      </c>
      <c r="E572" s="332" t="s">
        <v>117</v>
      </c>
      <c r="F572" s="31" t="s">
        <v>145</v>
      </c>
    </row>
    <row r="573" spans="1:6" ht="15.75" hidden="1">
      <c r="A573" s="31">
        <v>7313</v>
      </c>
      <c r="B573" s="448" t="s">
        <v>4781</v>
      </c>
      <c r="C573" s="32" t="s">
        <v>4253</v>
      </c>
      <c r="D573" s="449">
        <v>26180</v>
      </c>
      <c r="E573" s="332" t="s">
        <v>117</v>
      </c>
      <c r="F573" s="31"/>
    </row>
    <row r="574" spans="1:6" ht="15.75" hidden="1">
      <c r="A574" s="31">
        <v>7317</v>
      </c>
      <c r="B574" s="448" t="s">
        <v>4782</v>
      </c>
      <c r="C574" s="32" t="s">
        <v>116</v>
      </c>
      <c r="D574" s="449">
        <v>4998</v>
      </c>
      <c r="E574" s="332" t="s">
        <v>117</v>
      </c>
      <c r="F574" s="31"/>
    </row>
    <row r="575" spans="1:6" ht="15.75" hidden="1">
      <c r="A575" s="31">
        <v>7325</v>
      </c>
      <c r="B575" s="448" t="s">
        <v>4783</v>
      </c>
      <c r="C575" s="32" t="s">
        <v>116</v>
      </c>
      <c r="D575" s="449">
        <v>6831</v>
      </c>
      <c r="E575" s="332" t="s">
        <v>117</v>
      </c>
      <c r="F575" s="31"/>
    </row>
    <row r="576" spans="1:6" ht="15.75" hidden="1">
      <c r="A576" s="31">
        <v>7336</v>
      </c>
      <c r="B576" s="448" t="s">
        <v>4784</v>
      </c>
      <c r="C576" s="32" t="s">
        <v>125</v>
      </c>
      <c r="D576" s="449">
        <v>36388</v>
      </c>
      <c r="E576" s="332" t="s">
        <v>117</v>
      </c>
      <c r="F576" s="31"/>
    </row>
    <row r="577" spans="1:6" ht="15.75" hidden="1">
      <c r="A577" s="31">
        <v>7337</v>
      </c>
      <c r="B577" s="448" t="s">
        <v>4785</v>
      </c>
      <c r="C577" s="32" t="s">
        <v>472</v>
      </c>
      <c r="D577" s="449">
        <v>117778</v>
      </c>
      <c r="E577" s="332" t="s">
        <v>117</v>
      </c>
      <c r="F577" s="31"/>
    </row>
    <row r="578" spans="1:6" ht="15.75" hidden="1">
      <c r="A578" s="31">
        <v>7338</v>
      </c>
      <c r="B578" s="448" t="s">
        <v>4786</v>
      </c>
      <c r="C578" s="32" t="s">
        <v>122</v>
      </c>
      <c r="D578" s="449">
        <v>32950</v>
      </c>
      <c r="E578" s="332" t="s">
        <v>117</v>
      </c>
      <c r="F578" s="31"/>
    </row>
    <row r="579" spans="1:6" ht="15.75" hidden="1">
      <c r="A579" s="31">
        <v>7343</v>
      </c>
      <c r="B579" s="448" t="s">
        <v>4787</v>
      </c>
      <c r="C579" s="32" t="s">
        <v>122</v>
      </c>
      <c r="D579" s="449">
        <v>248710</v>
      </c>
      <c r="E579" s="332" t="s">
        <v>117</v>
      </c>
      <c r="F579" s="31"/>
    </row>
    <row r="580" spans="1:6" ht="15.75" hidden="1">
      <c r="A580" s="31">
        <v>7344</v>
      </c>
      <c r="B580" s="448" t="s">
        <v>4788</v>
      </c>
      <c r="C580" s="32" t="s">
        <v>122</v>
      </c>
      <c r="D580" s="449">
        <v>273700</v>
      </c>
      <c r="E580" s="332" t="s">
        <v>117</v>
      </c>
      <c r="F580" s="31"/>
    </row>
    <row r="581" spans="1:6" ht="15.75" hidden="1">
      <c r="A581" s="31">
        <v>7345</v>
      </c>
      <c r="B581" s="448" t="s">
        <v>4789</v>
      </c>
      <c r="C581" s="32" t="s">
        <v>125</v>
      </c>
      <c r="D581" s="449">
        <v>547400</v>
      </c>
      <c r="E581" s="332" t="s">
        <v>117</v>
      </c>
      <c r="F581" s="31"/>
    </row>
    <row r="582" spans="1:6" ht="15.75" hidden="1">
      <c r="A582" s="31">
        <v>7346</v>
      </c>
      <c r="B582" s="448" t="s">
        <v>4790</v>
      </c>
      <c r="C582" s="32" t="s">
        <v>125</v>
      </c>
      <c r="D582" s="449">
        <v>4105500</v>
      </c>
      <c r="E582" s="332" t="s">
        <v>117</v>
      </c>
      <c r="F582" s="31"/>
    </row>
    <row r="583" spans="1:6" ht="15.75" hidden="1">
      <c r="A583" s="31">
        <v>7351</v>
      </c>
      <c r="B583" s="448" t="s">
        <v>4791</v>
      </c>
      <c r="C583" s="32" t="s">
        <v>125</v>
      </c>
      <c r="D583" s="449">
        <v>110670</v>
      </c>
      <c r="E583" s="332" t="s">
        <v>117</v>
      </c>
      <c r="F583" s="31"/>
    </row>
    <row r="584" spans="1:6" ht="15.75" hidden="1">
      <c r="A584" s="31">
        <v>7352</v>
      </c>
      <c r="B584" s="448" t="s">
        <v>4792</v>
      </c>
      <c r="C584" s="32" t="s">
        <v>125</v>
      </c>
      <c r="D584" s="449">
        <v>136850</v>
      </c>
      <c r="E584" s="332" t="s">
        <v>117</v>
      </c>
      <c r="F584" s="31"/>
    </row>
    <row r="585" spans="1:6" ht="15.75" hidden="1">
      <c r="A585" s="31">
        <v>7353</v>
      </c>
      <c r="B585" s="448" t="s">
        <v>4793</v>
      </c>
      <c r="C585" s="32" t="s">
        <v>125</v>
      </c>
      <c r="D585" s="449">
        <v>220244</v>
      </c>
      <c r="E585" s="332" t="s">
        <v>117</v>
      </c>
      <c r="F585" s="31"/>
    </row>
    <row r="586" spans="1:6" ht="15.75" hidden="1">
      <c r="A586" s="31">
        <v>7354</v>
      </c>
      <c r="B586" s="448" t="s">
        <v>4794</v>
      </c>
      <c r="C586" s="32" t="s">
        <v>125</v>
      </c>
      <c r="D586" s="449">
        <v>357000</v>
      </c>
      <c r="E586" s="332" t="s">
        <v>117</v>
      </c>
      <c r="F586" s="31"/>
    </row>
    <row r="587" spans="1:6" ht="15.75" hidden="1">
      <c r="A587" s="31">
        <v>7355</v>
      </c>
      <c r="B587" s="448" t="s">
        <v>4795</v>
      </c>
      <c r="C587" s="32" t="s">
        <v>125</v>
      </c>
      <c r="D587" s="449">
        <v>548590</v>
      </c>
      <c r="E587" s="332" t="s">
        <v>117</v>
      </c>
      <c r="F587" s="31"/>
    </row>
    <row r="588" spans="1:6" ht="15.75" hidden="1">
      <c r="A588" s="31">
        <v>7356</v>
      </c>
      <c r="B588" s="448" t="s">
        <v>4796</v>
      </c>
      <c r="C588" s="32" t="s">
        <v>125</v>
      </c>
      <c r="D588" s="449">
        <v>810390</v>
      </c>
      <c r="E588" s="332" t="s">
        <v>117</v>
      </c>
      <c r="F588" s="31"/>
    </row>
    <row r="589" spans="1:6" ht="15.75" hidden="1">
      <c r="A589" s="31">
        <v>7359</v>
      </c>
      <c r="B589" s="448" t="s">
        <v>4797</v>
      </c>
      <c r="C589" s="32" t="s">
        <v>125</v>
      </c>
      <c r="D589" s="449">
        <v>148167</v>
      </c>
      <c r="E589" s="332" t="s">
        <v>117</v>
      </c>
      <c r="F589" s="31"/>
    </row>
    <row r="590" spans="1:6" ht="15.75" hidden="1">
      <c r="A590" s="31">
        <v>7360</v>
      </c>
      <c r="B590" s="448" t="s">
        <v>4798</v>
      </c>
      <c r="C590" s="32" t="s">
        <v>125</v>
      </c>
      <c r="D590" s="449">
        <v>374850</v>
      </c>
      <c r="E590" s="332" t="s">
        <v>117</v>
      </c>
      <c r="F590" s="31"/>
    </row>
    <row r="591" spans="1:6" ht="15.75" hidden="1">
      <c r="A591" s="31">
        <v>7361</v>
      </c>
      <c r="B591" s="448" t="s">
        <v>4799</v>
      </c>
      <c r="C591" s="32" t="s">
        <v>125</v>
      </c>
      <c r="D591" s="449">
        <v>1000</v>
      </c>
      <c r="E591" s="332" t="s">
        <v>117</v>
      </c>
      <c r="F591" s="31"/>
    </row>
    <row r="592" spans="1:6" ht="15.75" hidden="1">
      <c r="A592" s="31">
        <v>7362</v>
      </c>
      <c r="B592" s="448" t="s">
        <v>4800</v>
      </c>
      <c r="C592" s="32" t="s">
        <v>125</v>
      </c>
      <c r="D592" s="449">
        <v>1000</v>
      </c>
      <c r="E592" s="332" t="s">
        <v>117</v>
      </c>
      <c r="F592" s="31"/>
    </row>
    <row r="593" spans="1:6" ht="15.75" hidden="1">
      <c r="A593" s="31">
        <v>7363</v>
      </c>
      <c r="B593" s="448" t="s">
        <v>4801</v>
      </c>
      <c r="C593" s="32" t="s">
        <v>125</v>
      </c>
      <c r="D593" s="449">
        <v>184003</v>
      </c>
      <c r="E593" s="332" t="s">
        <v>117</v>
      </c>
      <c r="F593" s="31"/>
    </row>
    <row r="594" spans="1:6" ht="15.75" hidden="1">
      <c r="A594" s="31">
        <v>7364</v>
      </c>
      <c r="B594" s="448" t="s">
        <v>4802</v>
      </c>
      <c r="C594" s="32" t="s">
        <v>125</v>
      </c>
      <c r="D594" s="449">
        <v>303486</v>
      </c>
      <c r="E594" s="332" t="s">
        <v>117</v>
      </c>
      <c r="F594" s="31"/>
    </row>
    <row r="595" spans="1:6" ht="15.75" hidden="1">
      <c r="A595" s="31">
        <v>7366</v>
      </c>
      <c r="B595" s="448" t="s">
        <v>4803</v>
      </c>
      <c r="C595" s="32" t="s">
        <v>122</v>
      </c>
      <c r="D595" s="449">
        <v>63771</v>
      </c>
      <c r="E595" s="332" t="s">
        <v>117</v>
      </c>
      <c r="F595" s="31"/>
    </row>
    <row r="596" spans="1:6" ht="15.75" hidden="1">
      <c r="A596" s="31">
        <v>7367</v>
      </c>
      <c r="B596" s="448" t="s">
        <v>4804</v>
      </c>
      <c r="C596" s="32" t="s">
        <v>122</v>
      </c>
      <c r="D596" s="449">
        <v>181138</v>
      </c>
      <c r="E596" s="332" t="s">
        <v>117</v>
      </c>
      <c r="F596" s="31"/>
    </row>
    <row r="597" spans="1:6" ht="15.75" hidden="1">
      <c r="A597" s="31">
        <v>7368</v>
      </c>
      <c r="B597" s="448" t="s">
        <v>4805</v>
      </c>
      <c r="C597" s="32" t="s">
        <v>122</v>
      </c>
      <c r="D597" s="449">
        <v>309932</v>
      </c>
      <c r="E597" s="332" t="s">
        <v>117</v>
      </c>
      <c r="F597" s="31"/>
    </row>
    <row r="598" spans="1:6" ht="15.75" hidden="1">
      <c r="A598" s="31">
        <v>7369</v>
      </c>
      <c r="B598" s="448" t="s">
        <v>4806</v>
      </c>
      <c r="C598" s="32" t="s">
        <v>122</v>
      </c>
      <c r="D598" s="449">
        <v>472541</v>
      </c>
      <c r="E598" s="332" t="s">
        <v>117</v>
      </c>
      <c r="F598" s="31"/>
    </row>
    <row r="599" spans="1:6" ht="15.75" hidden="1">
      <c r="A599" s="31">
        <v>7370</v>
      </c>
      <c r="B599" s="448" t="s">
        <v>4807</v>
      </c>
      <c r="C599" s="32" t="s">
        <v>122</v>
      </c>
      <c r="D599" s="449">
        <v>497053</v>
      </c>
      <c r="E599" s="332" t="s">
        <v>117</v>
      </c>
      <c r="F599" s="31"/>
    </row>
    <row r="600" spans="1:6" ht="15.75" hidden="1">
      <c r="A600" s="31">
        <v>7371</v>
      </c>
      <c r="B600" s="448" t="s">
        <v>4808</v>
      </c>
      <c r="C600" s="32" t="s">
        <v>122</v>
      </c>
      <c r="D600" s="449">
        <v>558432</v>
      </c>
      <c r="E600" s="332" t="s">
        <v>117</v>
      </c>
      <c r="F600" s="31"/>
    </row>
    <row r="601" spans="1:6" ht="15.75" hidden="1">
      <c r="A601" s="31">
        <v>7372</v>
      </c>
      <c r="B601" s="448" t="s">
        <v>4809</v>
      </c>
      <c r="C601" s="32" t="s">
        <v>125</v>
      </c>
      <c r="D601" s="449">
        <v>482612</v>
      </c>
      <c r="E601" s="332" t="s">
        <v>117</v>
      </c>
      <c r="F601" s="31"/>
    </row>
    <row r="602" spans="1:6" ht="15.75" hidden="1">
      <c r="A602" s="31">
        <v>7373</v>
      </c>
      <c r="B602" s="448" t="s">
        <v>4810</v>
      </c>
      <c r="C602" s="32" t="s">
        <v>125</v>
      </c>
      <c r="D602" s="449">
        <v>125612</v>
      </c>
      <c r="E602" s="332" t="s">
        <v>117</v>
      </c>
      <c r="F602" s="31"/>
    </row>
    <row r="603" spans="1:6" ht="15.75" hidden="1">
      <c r="A603" s="31">
        <v>7374</v>
      </c>
      <c r="B603" s="448" t="s">
        <v>4811</v>
      </c>
      <c r="C603" s="32" t="s">
        <v>125</v>
      </c>
      <c r="D603" s="449">
        <v>938910</v>
      </c>
      <c r="E603" s="332" t="s">
        <v>117</v>
      </c>
      <c r="F603" s="31"/>
    </row>
    <row r="604" spans="1:6" ht="15.75" hidden="1">
      <c r="A604" s="31">
        <v>7375</v>
      </c>
      <c r="B604" s="448" t="s">
        <v>4812</v>
      </c>
      <c r="C604" s="32" t="s">
        <v>125</v>
      </c>
      <c r="D604" s="449">
        <v>3886090</v>
      </c>
      <c r="E604" s="332" t="s">
        <v>117</v>
      </c>
      <c r="F604" s="31"/>
    </row>
    <row r="605" spans="1:6" ht="15.75" hidden="1">
      <c r="A605" s="31">
        <v>7376</v>
      </c>
      <c r="B605" s="448" t="s">
        <v>4813</v>
      </c>
      <c r="C605" s="32" t="s">
        <v>125</v>
      </c>
      <c r="D605" s="449">
        <v>4600661</v>
      </c>
      <c r="E605" s="332" t="s">
        <v>117</v>
      </c>
      <c r="F605" s="31"/>
    </row>
    <row r="606" spans="1:6" ht="15.75" hidden="1">
      <c r="A606" s="31">
        <v>7377</v>
      </c>
      <c r="B606" s="448" t="s">
        <v>4814</v>
      </c>
      <c r="C606" s="32" t="s">
        <v>125</v>
      </c>
      <c r="D606" s="449">
        <v>96390</v>
      </c>
      <c r="E606" s="332" t="s">
        <v>117</v>
      </c>
      <c r="F606" s="31"/>
    </row>
    <row r="607" spans="1:6" ht="15.75" hidden="1">
      <c r="A607" s="31">
        <v>7378</v>
      </c>
      <c r="B607" s="448" t="s">
        <v>4815</v>
      </c>
      <c r="C607" s="32" t="s">
        <v>125</v>
      </c>
      <c r="D607" s="449">
        <v>142800</v>
      </c>
      <c r="E607" s="332" t="s">
        <v>117</v>
      </c>
      <c r="F607" s="31"/>
    </row>
    <row r="608" spans="1:6" ht="15.75" hidden="1">
      <c r="A608" s="31">
        <v>7379</v>
      </c>
      <c r="B608" s="448" t="s">
        <v>4816</v>
      </c>
      <c r="C608" s="32" t="s">
        <v>125</v>
      </c>
      <c r="D608" s="449">
        <v>188020</v>
      </c>
      <c r="E608" s="332" t="s">
        <v>117</v>
      </c>
      <c r="F608" s="31"/>
    </row>
    <row r="609" spans="1:6" ht="15.75" hidden="1">
      <c r="A609" s="31">
        <v>7380</v>
      </c>
      <c r="B609" s="448" t="s">
        <v>4817</v>
      </c>
      <c r="C609" s="32" t="s">
        <v>125</v>
      </c>
      <c r="D609" s="449">
        <v>346290</v>
      </c>
      <c r="E609" s="332" t="s">
        <v>117</v>
      </c>
      <c r="F609" s="31"/>
    </row>
    <row r="610" spans="1:6" ht="15.75" hidden="1">
      <c r="A610" s="31">
        <v>7381</v>
      </c>
      <c r="B610" s="448" t="s">
        <v>4818</v>
      </c>
      <c r="C610" s="32" t="s">
        <v>125</v>
      </c>
      <c r="D610" s="449">
        <v>584290</v>
      </c>
      <c r="E610" s="332" t="s">
        <v>117</v>
      </c>
      <c r="F610" s="31"/>
    </row>
    <row r="611" spans="1:6" ht="15.75" hidden="1">
      <c r="A611" s="31">
        <v>7382</v>
      </c>
      <c r="B611" s="448" t="s">
        <v>4819</v>
      </c>
      <c r="C611" s="32" t="s">
        <v>125</v>
      </c>
      <c r="D611" s="449">
        <v>116620</v>
      </c>
      <c r="E611" s="332" t="s">
        <v>117</v>
      </c>
      <c r="F611" s="31"/>
    </row>
    <row r="612" spans="1:6" ht="15.75" hidden="1">
      <c r="A612" s="31">
        <v>7384</v>
      </c>
      <c r="B612" s="448" t="s">
        <v>4820</v>
      </c>
      <c r="C612" s="32" t="s">
        <v>125</v>
      </c>
      <c r="D612" s="449">
        <v>135660</v>
      </c>
      <c r="E612" s="332" t="s">
        <v>117</v>
      </c>
      <c r="F612" s="31"/>
    </row>
    <row r="613" spans="1:6" ht="15.75" hidden="1">
      <c r="A613" s="31">
        <v>7385</v>
      </c>
      <c r="B613" s="448" t="s">
        <v>4821</v>
      </c>
      <c r="C613" s="32" t="s">
        <v>125</v>
      </c>
      <c r="D613" s="449">
        <v>326060</v>
      </c>
      <c r="E613" s="332" t="s">
        <v>117</v>
      </c>
      <c r="F613" s="31"/>
    </row>
    <row r="614" spans="1:6" ht="15.75" hidden="1">
      <c r="A614" s="31">
        <v>7386</v>
      </c>
      <c r="B614" s="448" t="s">
        <v>4822</v>
      </c>
      <c r="C614" s="32" t="s">
        <v>125</v>
      </c>
      <c r="D614" s="449">
        <v>439110</v>
      </c>
      <c r="E614" s="332" t="s">
        <v>117</v>
      </c>
      <c r="F614" s="31"/>
    </row>
    <row r="615" spans="1:6" ht="15.75" hidden="1">
      <c r="A615" s="31">
        <v>7387</v>
      </c>
      <c r="B615" s="448" t="s">
        <v>4823</v>
      </c>
      <c r="C615" s="32" t="s">
        <v>125</v>
      </c>
      <c r="D615" s="449">
        <v>35842</v>
      </c>
      <c r="E615" s="332" t="s">
        <v>117</v>
      </c>
      <c r="F615" s="31"/>
    </row>
    <row r="616" spans="1:6" ht="15.75" hidden="1">
      <c r="A616" s="31">
        <v>7388</v>
      </c>
      <c r="B616" s="448" t="s">
        <v>4824</v>
      </c>
      <c r="C616" s="32" t="s">
        <v>125</v>
      </c>
      <c r="D616" s="449">
        <v>66174</v>
      </c>
      <c r="E616" s="332" t="s">
        <v>117</v>
      </c>
      <c r="F616" s="31"/>
    </row>
    <row r="617" spans="1:6" ht="15.75" hidden="1">
      <c r="A617" s="31">
        <v>7389</v>
      </c>
      <c r="B617" s="448" t="s">
        <v>4825</v>
      </c>
      <c r="C617" s="32" t="s">
        <v>125</v>
      </c>
      <c r="D617" s="449">
        <v>170251</v>
      </c>
      <c r="E617" s="332" t="s">
        <v>117</v>
      </c>
      <c r="F617" s="31"/>
    </row>
    <row r="618" spans="1:6" ht="15.75" hidden="1">
      <c r="A618" s="31">
        <v>7390</v>
      </c>
      <c r="B618" s="448" t="s">
        <v>4826</v>
      </c>
      <c r="C618" s="32" t="s">
        <v>125</v>
      </c>
      <c r="D618" s="449">
        <v>460336</v>
      </c>
      <c r="E618" s="332" t="s">
        <v>117</v>
      </c>
      <c r="F618" s="31"/>
    </row>
    <row r="619" spans="1:6" ht="15.75" hidden="1">
      <c r="A619" s="31">
        <v>7391</v>
      </c>
      <c r="B619" s="448" t="s">
        <v>4827</v>
      </c>
      <c r="C619" s="32" t="s">
        <v>125</v>
      </c>
      <c r="D619" s="449">
        <v>231388</v>
      </c>
      <c r="E619" s="332" t="s">
        <v>117</v>
      </c>
      <c r="F619" s="31"/>
    </row>
    <row r="620" spans="1:6" ht="15.75" hidden="1">
      <c r="A620" s="31">
        <v>7392</v>
      </c>
      <c r="B620" s="448" t="s">
        <v>4828</v>
      </c>
      <c r="C620" s="32" t="s">
        <v>125</v>
      </c>
      <c r="D620" s="449">
        <v>310722</v>
      </c>
      <c r="E620" s="332" t="s">
        <v>117</v>
      </c>
      <c r="F620" s="31"/>
    </row>
    <row r="621" spans="1:6" ht="15.75" hidden="1">
      <c r="A621" s="31">
        <v>7393</v>
      </c>
      <c r="B621" s="448" t="s">
        <v>4829</v>
      </c>
      <c r="C621" s="32" t="s">
        <v>125</v>
      </c>
      <c r="D621" s="449">
        <v>317334</v>
      </c>
      <c r="E621" s="332" t="s">
        <v>117</v>
      </c>
      <c r="F621" s="31"/>
    </row>
    <row r="622" spans="1:6" ht="15.75" hidden="1">
      <c r="A622" s="31">
        <v>7396</v>
      </c>
      <c r="B622" s="448" t="s">
        <v>4830</v>
      </c>
      <c r="C622" s="32" t="s">
        <v>125</v>
      </c>
      <c r="D622" s="449">
        <v>383444</v>
      </c>
      <c r="E622" s="332" t="s">
        <v>117</v>
      </c>
      <c r="F622" s="31"/>
    </row>
    <row r="623" spans="1:6" ht="15.75" hidden="1">
      <c r="A623" s="31">
        <v>7397</v>
      </c>
      <c r="B623" s="448" t="s">
        <v>4831</v>
      </c>
      <c r="C623" s="32" t="s">
        <v>125</v>
      </c>
      <c r="D623" s="449">
        <v>429722</v>
      </c>
      <c r="E623" s="332" t="s">
        <v>117</v>
      </c>
      <c r="F623" s="31"/>
    </row>
    <row r="624" spans="1:6" ht="15.75" hidden="1">
      <c r="A624" s="31">
        <v>7398</v>
      </c>
      <c r="B624" s="448" t="s">
        <v>4832</v>
      </c>
      <c r="C624" s="32" t="s">
        <v>125</v>
      </c>
      <c r="D624" s="449">
        <v>601612</v>
      </c>
      <c r="E624" s="332" t="s">
        <v>117</v>
      </c>
      <c r="F624" s="31"/>
    </row>
    <row r="625" spans="1:6" ht="15.75" hidden="1">
      <c r="A625" s="31">
        <v>7399</v>
      </c>
      <c r="B625" s="448" t="s">
        <v>4833</v>
      </c>
      <c r="C625" s="32" t="s">
        <v>125</v>
      </c>
      <c r="D625" s="449">
        <v>647888</v>
      </c>
      <c r="E625" s="332" t="s">
        <v>117</v>
      </c>
      <c r="F625" s="31"/>
    </row>
    <row r="626" spans="1:6" ht="15.75" hidden="1">
      <c r="A626" s="31">
        <v>7400</v>
      </c>
      <c r="B626" s="448" t="s">
        <v>4834</v>
      </c>
      <c r="C626" s="32" t="s">
        <v>125</v>
      </c>
      <c r="D626" s="449">
        <v>674334</v>
      </c>
      <c r="E626" s="332" t="s">
        <v>117</v>
      </c>
      <c r="F626" s="31"/>
    </row>
    <row r="627" spans="1:6" ht="15.75" hidden="1">
      <c r="A627" s="31">
        <v>7401</v>
      </c>
      <c r="B627" s="448" t="s">
        <v>4835</v>
      </c>
      <c r="C627" s="32" t="s">
        <v>125</v>
      </c>
      <c r="D627" s="449">
        <v>766888</v>
      </c>
      <c r="E627" s="332" t="s">
        <v>117</v>
      </c>
      <c r="F627" s="31"/>
    </row>
    <row r="628" spans="1:6" ht="15.75" hidden="1">
      <c r="A628" s="31">
        <v>7403</v>
      </c>
      <c r="B628" s="448" t="s">
        <v>4836</v>
      </c>
      <c r="C628" s="32" t="s">
        <v>125</v>
      </c>
      <c r="D628" s="449">
        <v>1031334</v>
      </c>
      <c r="E628" s="332" t="s">
        <v>117</v>
      </c>
      <c r="F628" s="31"/>
    </row>
    <row r="629" spans="1:6" ht="15.75" hidden="1">
      <c r="A629" s="31">
        <v>7404</v>
      </c>
      <c r="B629" s="448" t="s">
        <v>4837</v>
      </c>
      <c r="C629" s="32" t="s">
        <v>125</v>
      </c>
      <c r="D629" s="449">
        <v>1150334</v>
      </c>
      <c r="E629" s="332" t="s">
        <v>117</v>
      </c>
      <c r="F629" s="31"/>
    </row>
    <row r="630" spans="1:6" ht="15.75" hidden="1">
      <c r="A630" s="31">
        <v>7405</v>
      </c>
      <c r="B630" s="448" t="s">
        <v>4838</v>
      </c>
      <c r="C630" s="32" t="s">
        <v>125</v>
      </c>
      <c r="D630" s="449">
        <v>1150334</v>
      </c>
      <c r="E630" s="332" t="s">
        <v>117</v>
      </c>
      <c r="F630" s="31"/>
    </row>
    <row r="631" spans="1:6" ht="15.75" hidden="1">
      <c r="A631" s="31">
        <v>7406</v>
      </c>
      <c r="B631" s="448" t="s">
        <v>4839</v>
      </c>
      <c r="C631" s="32" t="s">
        <v>125</v>
      </c>
      <c r="D631" s="449">
        <v>1553612</v>
      </c>
      <c r="E631" s="332" t="s">
        <v>117</v>
      </c>
      <c r="F631" s="31"/>
    </row>
    <row r="632" spans="1:6" ht="15.75" hidden="1">
      <c r="A632" s="31">
        <v>7407</v>
      </c>
      <c r="B632" s="448" t="s">
        <v>4840</v>
      </c>
      <c r="C632" s="32" t="s">
        <v>125</v>
      </c>
      <c r="D632" s="449">
        <v>38995</v>
      </c>
      <c r="E632" s="332" t="s">
        <v>117</v>
      </c>
      <c r="F632" s="31"/>
    </row>
    <row r="633" spans="1:6" ht="15.75" hidden="1">
      <c r="A633" s="31">
        <v>7409</v>
      </c>
      <c r="B633" s="448" t="s">
        <v>4841</v>
      </c>
      <c r="C633" s="32" t="s">
        <v>125</v>
      </c>
      <c r="D633" s="449">
        <v>62113</v>
      </c>
      <c r="E633" s="332" t="s">
        <v>117</v>
      </c>
      <c r="F633" s="31"/>
    </row>
    <row r="634" spans="1:6" ht="15.75" hidden="1">
      <c r="A634" s="31">
        <v>7410</v>
      </c>
      <c r="B634" s="448" t="s">
        <v>4842</v>
      </c>
      <c r="C634" s="32" t="s">
        <v>125</v>
      </c>
      <c r="D634" s="449">
        <v>95432</v>
      </c>
      <c r="E634" s="332" t="s">
        <v>117</v>
      </c>
      <c r="F634" s="31"/>
    </row>
    <row r="635" spans="1:6" ht="15.75" hidden="1">
      <c r="A635" s="31">
        <v>7411</v>
      </c>
      <c r="B635" s="448" t="s">
        <v>4843</v>
      </c>
      <c r="C635" s="32" t="s">
        <v>125</v>
      </c>
      <c r="D635" s="449">
        <v>694016</v>
      </c>
      <c r="E635" s="332" t="s">
        <v>117</v>
      </c>
      <c r="F635" s="31"/>
    </row>
    <row r="636" spans="1:6" ht="15.75" hidden="1">
      <c r="A636" s="31">
        <v>7412</v>
      </c>
      <c r="B636" s="448" t="s">
        <v>4844</v>
      </c>
      <c r="C636" s="32" t="s">
        <v>125</v>
      </c>
      <c r="D636" s="449">
        <v>155890</v>
      </c>
      <c r="E636" s="332" t="s">
        <v>117</v>
      </c>
      <c r="F636" s="31"/>
    </row>
    <row r="637" spans="1:6" ht="15.75" hidden="1">
      <c r="A637" s="31">
        <v>7413</v>
      </c>
      <c r="B637" s="448" t="s">
        <v>4845</v>
      </c>
      <c r="C637" s="32" t="s">
        <v>125</v>
      </c>
      <c r="D637" s="449">
        <v>172550</v>
      </c>
      <c r="E637" s="332" t="s">
        <v>117</v>
      </c>
      <c r="F637" s="31"/>
    </row>
    <row r="638" spans="1:6" ht="15.75" hidden="1">
      <c r="A638" s="31">
        <v>7414</v>
      </c>
      <c r="B638" s="448" t="s">
        <v>4846</v>
      </c>
      <c r="C638" s="32" t="s">
        <v>125</v>
      </c>
      <c r="D638" s="449">
        <v>327250</v>
      </c>
      <c r="E638" s="332" t="s">
        <v>117</v>
      </c>
      <c r="F638" s="31"/>
    </row>
    <row r="639" spans="1:6" ht="15.75" hidden="1">
      <c r="A639" s="31">
        <v>7415</v>
      </c>
      <c r="B639" s="448" t="s">
        <v>4847</v>
      </c>
      <c r="C639" s="32" t="s">
        <v>125</v>
      </c>
      <c r="D639" s="449">
        <v>506940</v>
      </c>
      <c r="E639" s="332" t="s">
        <v>117</v>
      </c>
      <c r="F639" s="31"/>
    </row>
    <row r="640" spans="1:6" ht="15.75" hidden="1">
      <c r="A640" s="31">
        <v>7416</v>
      </c>
      <c r="B640" s="448" t="s">
        <v>4848</v>
      </c>
      <c r="C640" s="32" t="s">
        <v>125</v>
      </c>
      <c r="D640" s="449">
        <v>860370</v>
      </c>
      <c r="E640" s="332" t="s">
        <v>117</v>
      </c>
      <c r="F640" s="31"/>
    </row>
    <row r="641" spans="1:6" ht="15.75" hidden="1">
      <c r="A641" s="31">
        <v>7417</v>
      </c>
      <c r="B641" s="448" t="s">
        <v>4849</v>
      </c>
      <c r="C641" s="32" t="s">
        <v>125</v>
      </c>
      <c r="D641" s="449">
        <v>899640</v>
      </c>
      <c r="E641" s="332" t="s">
        <v>117</v>
      </c>
      <c r="F641" s="31"/>
    </row>
    <row r="642" spans="1:6" ht="15.75" hidden="1">
      <c r="A642" s="31">
        <v>7418</v>
      </c>
      <c r="B642" s="448" t="s">
        <v>4850</v>
      </c>
      <c r="C642" s="32" t="s">
        <v>1787</v>
      </c>
      <c r="D642" s="449">
        <v>117172</v>
      </c>
      <c r="E642" s="332" t="s">
        <v>117</v>
      </c>
      <c r="F642" s="31"/>
    </row>
    <row r="643" spans="1:6" ht="15.75" hidden="1">
      <c r="A643" s="31">
        <v>7419</v>
      </c>
      <c r="B643" s="448" t="s">
        <v>4851</v>
      </c>
      <c r="C643" s="32" t="s">
        <v>119</v>
      </c>
      <c r="D643" s="449">
        <v>423045</v>
      </c>
      <c r="E643" s="332" t="s">
        <v>117</v>
      </c>
      <c r="F643" s="31"/>
    </row>
    <row r="644" spans="1:6" ht="15.75" hidden="1">
      <c r="A644" s="31">
        <v>7420</v>
      </c>
      <c r="B644" s="448" t="s">
        <v>4852</v>
      </c>
      <c r="C644" s="32" t="s">
        <v>119</v>
      </c>
      <c r="D644" s="449">
        <v>403589</v>
      </c>
      <c r="E644" s="332" t="s">
        <v>117</v>
      </c>
      <c r="F644" s="31"/>
    </row>
    <row r="645" spans="1:6" ht="15.75" hidden="1">
      <c r="A645" s="31">
        <v>7421</v>
      </c>
      <c r="B645" s="448" t="s">
        <v>4853</v>
      </c>
      <c r="C645" s="32" t="s">
        <v>119</v>
      </c>
      <c r="D645" s="449">
        <v>412335</v>
      </c>
      <c r="E645" s="332" t="s">
        <v>117</v>
      </c>
      <c r="F645" s="31"/>
    </row>
    <row r="646" spans="1:6" ht="15.75" hidden="1">
      <c r="A646" s="31">
        <v>7422</v>
      </c>
      <c r="B646" s="448" t="s">
        <v>4854</v>
      </c>
      <c r="C646" s="32" t="s">
        <v>119</v>
      </c>
      <c r="D646" s="449">
        <v>419832</v>
      </c>
      <c r="E646" s="332" t="s">
        <v>117</v>
      </c>
      <c r="F646" s="31"/>
    </row>
    <row r="647" spans="1:6" ht="15.75" hidden="1">
      <c r="A647" s="31">
        <v>7423</v>
      </c>
      <c r="B647" s="448" t="s">
        <v>4855</v>
      </c>
      <c r="C647" s="32" t="s">
        <v>472</v>
      </c>
      <c r="D647" s="449">
        <v>452</v>
      </c>
      <c r="E647" s="332" t="s">
        <v>117</v>
      </c>
      <c r="F647" s="31" t="s">
        <v>145</v>
      </c>
    </row>
    <row r="648" spans="1:6" ht="15.75" hidden="1">
      <c r="A648" s="31">
        <v>7426</v>
      </c>
      <c r="B648" s="448" t="s">
        <v>4856</v>
      </c>
      <c r="C648" s="32" t="s">
        <v>122</v>
      </c>
      <c r="D648" s="449">
        <v>38080</v>
      </c>
      <c r="E648" s="332" t="s">
        <v>117</v>
      </c>
      <c r="F648" s="31"/>
    </row>
    <row r="649" spans="1:6" ht="15.75" hidden="1">
      <c r="A649" s="31">
        <v>7427</v>
      </c>
      <c r="B649" s="448" t="s">
        <v>4857</v>
      </c>
      <c r="C649" s="32" t="s">
        <v>122</v>
      </c>
      <c r="D649" s="449">
        <v>81015</v>
      </c>
      <c r="E649" s="332" t="s">
        <v>117</v>
      </c>
      <c r="F649" s="31"/>
    </row>
    <row r="650" spans="1:6" ht="15.75" hidden="1">
      <c r="A650" s="31">
        <v>7428</v>
      </c>
      <c r="B650" s="448" t="s">
        <v>4858</v>
      </c>
      <c r="C650" s="32" t="s">
        <v>122</v>
      </c>
      <c r="D650" s="449">
        <v>33320</v>
      </c>
      <c r="E650" s="332" t="s">
        <v>117</v>
      </c>
      <c r="F650" s="31"/>
    </row>
    <row r="651" spans="1:6" ht="15.75" hidden="1">
      <c r="A651" s="31">
        <v>7429</v>
      </c>
      <c r="B651" s="448" t="s">
        <v>4859</v>
      </c>
      <c r="C651" s="32" t="s">
        <v>122</v>
      </c>
      <c r="D651" s="449">
        <v>49980</v>
      </c>
      <c r="E651" s="332" t="s">
        <v>117</v>
      </c>
      <c r="F651" s="31"/>
    </row>
    <row r="652" spans="1:6" ht="15.75" hidden="1">
      <c r="A652" s="31">
        <v>7430</v>
      </c>
      <c r="B652" s="448" t="s">
        <v>4860</v>
      </c>
      <c r="C652" s="32" t="s">
        <v>122</v>
      </c>
      <c r="D652" s="449">
        <v>92820</v>
      </c>
      <c r="E652" s="332" t="s">
        <v>117</v>
      </c>
      <c r="F652" s="31"/>
    </row>
    <row r="653" spans="1:6" ht="30" hidden="1">
      <c r="A653" s="31">
        <v>7434</v>
      </c>
      <c r="B653" s="448" t="s">
        <v>4861</v>
      </c>
      <c r="C653" s="32" t="s">
        <v>125</v>
      </c>
      <c r="D653" s="449">
        <v>535000</v>
      </c>
      <c r="E653" s="332" t="s">
        <v>117</v>
      </c>
      <c r="F653" s="31"/>
    </row>
    <row r="654" spans="1:6" ht="15.75" hidden="1">
      <c r="A654" s="31">
        <v>7436</v>
      </c>
      <c r="B654" s="448" t="s">
        <v>4862</v>
      </c>
      <c r="C654" s="32" t="s">
        <v>4253</v>
      </c>
      <c r="D654" s="449">
        <v>70732</v>
      </c>
      <c r="E654" s="332" t="s">
        <v>117</v>
      </c>
      <c r="F654" s="31"/>
    </row>
    <row r="655" spans="1:6" ht="15.75" hidden="1">
      <c r="A655" s="31">
        <v>7437</v>
      </c>
      <c r="B655" s="448" t="s">
        <v>4863</v>
      </c>
      <c r="C655" s="32" t="s">
        <v>4253</v>
      </c>
      <c r="D655" s="449">
        <v>23800</v>
      </c>
      <c r="E655" s="332" t="s">
        <v>117</v>
      </c>
      <c r="F655" s="31"/>
    </row>
    <row r="656" spans="1:6" ht="30" hidden="1">
      <c r="A656" s="31">
        <v>7438</v>
      </c>
      <c r="B656" s="448" t="s">
        <v>4864</v>
      </c>
      <c r="C656" s="32" t="s">
        <v>4253</v>
      </c>
      <c r="D656" s="449">
        <v>161158</v>
      </c>
      <c r="E656" s="332" t="s">
        <v>117</v>
      </c>
      <c r="F656" s="31"/>
    </row>
    <row r="657" spans="1:6" ht="30" hidden="1">
      <c r="A657" s="31">
        <v>7439</v>
      </c>
      <c r="B657" s="448" t="s">
        <v>4865</v>
      </c>
      <c r="C657" s="32" t="s">
        <v>785</v>
      </c>
      <c r="D657" s="449">
        <v>4983</v>
      </c>
      <c r="E657" s="332" t="s">
        <v>117</v>
      </c>
      <c r="F657" s="31"/>
    </row>
    <row r="658" spans="1:6" ht="15.75" hidden="1">
      <c r="A658" s="31">
        <v>7442</v>
      </c>
      <c r="B658" s="448" t="s">
        <v>4866</v>
      </c>
      <c r="C658" s="32" t="s">
        <v>122</v>
      </c>
      <c r="D658" s="449">
        <v>1571</v>
      </c>
      <c r="E658" s="332" t="s">
        <v>117</v>
      </c>
      <c r="F658" s="31"/>
    </row>
    <row r="659" spans="1:6" ht="15.75" hidden="1">
      <c r="A659" s="31">
        <v>7443</v>
      </c>
      <c r="B659" s="448" t="s">
        <v>4867</v>
      </c>
      <c r="C659" s="32" t="s">
        <v>122</v>
      </c>
      <c r="D659" s="449">
        <v>3123</v>
      </c>
      <c r="E659" s="332" t="s">
        <v>117</v>
      </c>
      <c r="F659" s="31"/>
    </row>
    <row r="660" spans="1:6" ht="15.75" hidden="1">
      <c r="A660" s="31">
        <v>7444</v>
      </c>
      <c r="B660" s="448" t="s">
        <v>4868</v>
      </c>
      <c r="C660" s="32" t="s">
        <v>122</v>
      </c>
      <c r="D660" s="449">
        <v>10080</v>
      </c>
      <c r="E660" s="332" t="s">
        <v>117</v>
      </c>
      <c r="F660" s="31"/>
    </row>
    <row r="661" spans="1:6" ht="15.75" hidden="1">
      <c r="A661" s="31">
        <v>7445</v>
      </c>
      <c r="B661" s="448" t="s">
        <v>4869</v>
      </c>
      <c r="C661" s="32" t="s">
        <v>125</v>
      </c>
      <c r="D661" s="449">
        <v>254660</v>
      </c>
      <c r="E661" s="332" t="s">
        <v>117</v>
      </c>
      <c r="F661" s="31"/>
    </row>
    <row r="662" spans="1:6" ht="15.75" hidden="1">
      <c r="A662" s="31">
        <v>7446</v>
      </c>
      <c r="B662" s="448" t="s">
        <v>4870</v>
      </c>
      <c r="C662" s="32" t="s">
        <v>125</v>
      </c>
      <c r="D662" s="449">
        <v>402220</v>
      </c>
      <c r="E662" s="332" t="s">
        <v>117</v>
      </c>
      <c r="F662" s="31"/>
    </row>
    <row r="663" spans="1:6" ht="15.75" hidden="1">
      <c r="A663" s="31">
        <v>7448</v>
      </c>
      <c r="B663" s="448" t="s">
        <v>4871</v>
      </c>
      <c r="C663" s="32" t="s">
        <v>125</v>
      </c>
      <c r="D663" s="449">
        <v>736610</v>
      </c>
      <c r="E663" s="332" t="s">
        <v>117</v>
      </c>
      <c r="F663" s="31"/>
    </row>
    <row r="664" spans="1:6" ht="15.75" hidden="1">
      <c r="A664" s="31">
        <v>7451</v>
      </c>
      <c r="B664" s="448" t="s">
        <v>4872</v>
      </c>
      <c r="C664" s="32" t="s">
        <v>472</v>
      </c>
      <c r="D664" s="449">
        <v>2832</v>
      </c>
      <c r="E664" s="332" t="s">
        <v>117</v>
      </c>
      <c r="F664" s="31" t="s">
        <v>145</v>
      </c>
    </row>
    <row r="665" spans="1:6" ht="15.75" hidden="1">
      <c r="A665" s="31">
        <v>7452</v>
      </c>
      <c r="B665" s="448" t="s">
        <v>4873</v>
      </c>
      <c r="C665" s="32" t="s">
        <v>472</v>
      </c>
      <c r="D665" s="449">
        <v>3332</v>
      </c>
      <c r="E665" s="332" t="s">
        <v>117</v>
      </c>
      <c r="F665" s="31" t="s">
        <v>145</v>
      </c>
    </row>
    <row r="666" spans="1:6" ht="15.75" hidden="1">
      <c r="A666" s="31">
        <v>7453</v>
      </c>
      <c r="B666" s="448" t="s">
        <v>4874</v>
      </c>
      <c r="C666" s="32" t="s">
        <v>125</v>
      </c>
      <c r="D666" s="449">
        <v>155890</v>
      </c>
      <c r="E666" s="332" t="s">
        <v>117</v>
      </c>
      <c r="F666" s="31"/>
    </row>
    <row r="667" spans="1:6" ht="15.75" hidden="1">
      <c r="A667" s="31">
        <v>7455</v>
      </c>
      <c r="B667" s="448" t="s">
        <v>4875</v>
      </c>
      <c r="C667" s="32" t="s">
        <v>125</v>
      </c>
      <c r="D667" s="449">
        <v>495834</v>
      </c>
      <c r="E667" s="332" t="s">
        <v>117</v>
      </c>
      <c r="F667" s="31"/>
    </row>
    <row r="668" spans="1:6" ht="15.75" hidden="1">
      <c r="A668" s="31">
        <v>7457</v>
      </c>
      <c r="B668" s="448" t="s">
        <v>4876</v>
      </c>
      <c r="C668" s="32" t="s">
        <v>122</v>
      </c>
      <c r="D668" s="449">
        <v>17433</v>
      </c>
      <c r="E668" s="332" t="s">
        <v>117</v>
      </c>
      <c r="F668" s="31"/>
    </row>
    <row r="669" spans="1:6" ht="15.75" hidden="1">
      <c r="A669" s="31">
        <v>7458</v>
      </c>
      <c r="B669" s="448" t="s">
        <v>4877</v>
      </c>
      <c r="C669" s="32" t="s">
        <v>122</v>
      </c>
      <c r="D669" s="449">
        <v>32205</v>
      </c>
      <c r="E669" s="332" t="s">
        <v>117</v>
      </c>
      <c r="F669" s="31"/>
    </row>
    <row r="670" spans="1:6" ht="15.75" hidden="1">
      <c r="A670" s="31">
        <v>7460</v>
      </c>
      <c r="B670" s="448" t="s">
        <v>4878</v>
      </c>
      <c r="C670" s="32" t="s">
        <v>122</v>
      </c>
      <c r="D670" s="449">
        <v>36050</v>
      </c>
      <c r="E670" s="332" t="s">
        <v>117</v>
      </c>
      <c r="F670" s="31"/>
    </row>
    <row r="671" spans="1:6" ht="15.75" hidden="1">
      <c r="A671" s="31">
        <v>7461</v>
      </c>
      <c r="B671" s="448" t="s">
        <v>4879</v>
      </c>
      <c r="C671" s="32" t="s">
        <v>119</v>
      </c>
      <c r="D671" s="449">
        <v>81086</v>
      </c>
      <c r="E671" s="332" t="s">
        <v>117</v>
      </c>
      <c r="F671" s="31"/>
    </row>
    <row r="672" spans="1:6" ht="15.75" hidden="1">
      <c r="A672" s="31">
        <v>7462</v>
      </c>
      <c r="B672" s="448" t="s">
        <v>4880</v>
      </c>
      <c r="C672" s="32" t="s">
        <v>2132</v>
      </c>
      <c r="D672" s="449">
        <v>1449</v>
      </c>
      <c r="E672" s="332" t="s">
        <v>117</v>
      </c>
      <c r="F672" s="31"/>
    </row>
    <row r="673" spans="1:6" ht="15.75" hidden="1">
      <c r="A673" s="31">
        <v>7463</v>
      </c>
      <c r="B673" s="448" t="s">
        <v>4881</v>
      </c>
      <c r="C673" s="32" t="s">
        <v>116</v>
      </c>
      <c r="D673" s="449">
        <v>3213</v>
      </c>
      <c r="E673" s="332" t="s">
        <v>117</v>
      </c>
      <c r="F673" s="31"/>
    </row>
    <row r="674" spans="1:6" ht="15.75" hidden="1">
      <c r="A674" s="31">
        <v>7464</v>
      </c>
      <c r="B674" s="448" t="s">
        <v>4882</v>
      </c>
      <c r="C674" s="32" t="s">
        <v>116</v>
      </c>
      <c r="D674" s="449">
        <v>4046</v>
      </c>
      <c r="E674" s="332" t="s">
        <v>117</v>
      </c>
      <c r="F674" s="31"/>
    </row>
    <row r="675" spans="1:6" ht="15.75" hidden="1">
      <c r="A675" s="31">
        <v>7465</v>
      </c>
      <c r="B675" s="448" t="s">
        <v>4883</v>
      </c>
      <c r="C675" s="32" t="s">
        <v>116</v>
      </c>
      <c r="D675" s="449">
        <v>4522</v>
      </c>
      <c r="E675" s="332" t="s">
        <v>117</v>
      </c>
      <c r="F675" s="31"/>
    </row>
    <row r="676" spans="1:6" ht="15.75" hidden="1">
      <c r="A676" s="31">
        <v>7466</v>
      </c>
      <c r="B676" s="448" t="s">
        <v>4884</v>
      </c>
      <c r="C676" s="32" t="s">
        <v>116</v>
      </c>
      <c r="D676" s="449">
        <v>5888</v>
      </c>
      <c r="E676" s="332" t="s">
        <v>117</v>
      </c>
      <c r="F676" s="31"/>
    </row>
    <row r="677" spans="1:6" ht="15.75" hidden="1">
      <c r="A677" s="31">
        <v>7467</v>
      </c>
      <c r="B677" s="448" t="s">
        <v>4885</v>
      </c>
      <c r="C677" s="32" t="s">
        <v>116</v>
      </c>
      <c r="D677" s="449">
        <v>4578</v>
      </c>
      <c r="E677" s="332" t="s">
        <v>117</v>
      </c>
      <c r="F677" s="31"/>
    </row>
    <row r="678" spans="1:6" ht="15.75" hidden="1">
      <c r="A678" s="31">
        <v>7468</v>
      </c>
      <c r="B678" s="448" t="s">
        <v>4886</v>
      </c>
      <c r="C678" s="32" t="s">
        <v>116</v>
      </c>
      <c r="D678" s="449">
        <v>3451</v>
      </c>
      <c r="E678" s="332" t="s">
        <v>117</v>
      </c>
      <c r="F678" s="31"/>
    </row>
    <row r="679" spans="1:6" ht="15.75" hidden="1">
      <c r="A679" s="31">
        <v>7471</v>
      </c>
      <c r="B679" s="448" t="s">
        <v>4887</v>
      </c>
      <c r="C679" s="32" t="s">
        <v>125</v>
      </c>
      <c r="D679" s="449">
        <v>71421</v>
      </c>
      <c r="E679" s="332" t="s">
        <v>117</v>
      </c>
      <c r="F679" s="31"/>
    </row>
    <row r="680" spans="1:6" ht="30" hidden="1">
      <c r="A680" s="31">
        <v>7472</v>
      </c>
      <c r="B680" s="448" t="s">
        <v>4888</v>
      </c>
      <c r="C680" s="32" t="s">
        <v>125</v>
      </c>
      <c r="D680" s="449">
        <v>57120</v>
      </c>
      <c r="E680" s="332" t="s">
        <v>117</v>
      </c>
      <c r="F680" s="31"/>
    </row>
    <row r="681" spans="1:6" ht="15.75" hidden="1">
      <c r="A681" s="31">
        <v>7482</v>
      </c>
      <c r="B681" s="448" t="s">
        <v>4889</v>
      </c>
      <c r="C681" s="32" t="s">
        <v>125</v>
      </c>
      <c r="D681" s="449">
        <v>92000</v>
      </c>
      <c r="E681" s="332" t="s">
        <v>117</v>
      </c>
      <c r="F681" s="31"/>
    </row>
    <row r="682" spans="1:6" ht="45" hidden="1">
      <c r="A682" s="31">
        <v>7485</v>
      </c>
      <c r="B682" s="448" t="s">
        <v>4890</v>
      </c>
      <c r="C682" s="32" t="s">
        <v>125</v>
      </c>
      <c r="D682" s="449">
        <v>111265</v>
      </c>
      <c r="E682" s="332" t="s">
        <v>117</v>
      </c>
      <c r="F682" s="31"/>
    </row>
    <row r="683" spans="1:6" ht="15.75" hidden="1">
      <c r="A683" s="31">
        <v>7487</v>
      </c>
      <c r="B683" s="448" t="s">
        <v>4891</v>
      </c>
      <c r="C683" s="32" t="s">
        <v>125</v>
      </c>
      <c r="D683" s="449">
        <v>155000</v>
      </c>
      <c r="E683" s="332" t="s">
        <v>117</v>
      </c>
      <c r="F683" s="31"/>
    </row>
    <row r="684" spans="1:6" ht="30" hidden="1">
      <c r="A684" s="31">
        <v>7488</v>
      </c>
      <c r="B684" s="448" t="s">
        <v>4892</v>
      </c>
      <c r="C684" s="32" t="s">
        <v>125</v>
      </c>
      <c r="D684" s="449">
        <v>10115</v>
      </c>
      <c r="E684" s="332" t="s">
        <v>117</v>
      </c>
      <c r="F684" s="31"/>
    </row>
    <row r="685" spans="1:6" ht="30" hidden="1">
      <c r="A685" s="31">
        <v>7489</v>
      </c>
      <c r="B685" s="448" t="s">
        <v>4893</v>
      </c>
      <c r="C685" s="32" t="s">
        <v>125</v>
      </c>
      <c r="D685" s="449">
        <v>32000</v>
      </c>
      <c r="E685" s="332" t="s">
        <v>117</v>
      </c>
      <c r="F685" s="31"/>
    </row>
    <row r="686" spans="1:6" ht="30" hidden="1">
      <c r="A686" s="31">
        <v>7490</v>
      </c>
      <c r="B686" s="448" t="s">
        <v>4894</v>
      </c>
      <c r="C686" s="32" t="s">
        <v>125</v>
      </c>
      <c r="D686" s="449">
        <v>148750</v>
      </c>
      <c r="E686" s="332" t="s">
        <v>117</v>
      </c>
      <c r="F686" s="31"/>
    </row>
    <row r="687" spans="1:6" ht="30" hidden="1">
      <c r="A687" s="31">
        <v>7493</v>
      </c>
      <c r="B687" s="448" t="s">
        <v>4895</v>
      </c>
      <c r="C687" s="32" t="s">
        <v>125</v>
      </c>
      <c r="D687" s="449">
        <v>42364</v>
      </c>
      <c r="E687" s="332" t="s">
        <v>117</v>
      </c>
      <c r="F687" s="31"/>
    </row>
    <row r="688" spans="1:6" ht="30" hidden="1">
      <c r="A688" s="31">
        <v>7494</v>
      </c>
      <c r="B688" s="448" t="s">
        <v>4896</v>
      </c>
      <c r="C688" s="32" t="s">
        <v>125</v>
      </c>
      <c r="D688" s="449">
        <v>51765</v>
      </c>
      <c r="E688" s="332" t="s">
        <v>117</v>
      </c>
      <c r="F688" s="31"/>
    </row>
    <row r="689" spans="1:6" ht="30" hidden="1">
      <c r="A689" s="31">
        <v>7496</v>
      </c>
      <c r="B689" s="448" t="s">
        <v>4897</v>
      </c>
      <c r="C689" s="32" t="s">
        <v>125</v>
      </c>
      <c r="D689" s="449">
        <v>77945</v>
      </c>
      <c r="E689" s="332" t="s">
        <v>117</v>
      </c>
      <c r="F689" s="31"/>
    </row>
    <row r="690" spans="1:6" ht="30" hidden="1">
      <c r="A690" s="31">
        <v>7497</v>
      </c>
      <c r="B690" s="448" t="s">
        <v>4898</v>
      </c>
      <c r="C690" s="32" t="s">
        <v>125</v>
      </c>
      <c r="D690" s="449">
        <v>62713</v>
      </c>
      <c r="E690" s="332" t="s">
        <v>117</v>
      </c>
      <c r="F690" s="31"/>
    </row>
    <row r="691" spans="1:6" ht="30" hidden="1">
      <c r="A691" s="31">
        <v>7501</v>
      </c>
      <c r="B691" s="448" t="s">
        <v>4899</v>
      </c>
      <c r="C691" s="32" t="s">
        <v>125</v>
      </c>
      <c r="D691" s="449">
        <v>268940</v>
      </c>
      <c r="E691" s="332" t="s">
        <v>117</v>
      </c>
      <c r="F691" s="31"/>
    </row>
    <row r="692" spans="1:6" ht="30" hidden="1">
      <c r="A692" s="31">
        <v>7502</v>
      </c>
      <c r="B692" s="448" t="s">
        <v>4900</v>
      </c>
      <c r="C692" s="32" t="s">
        <v>125</v>
      </c>
      <c r="D692" s="449">
        <v>600000</v>
      </c>
      <c r="E692" s="332" t="s">
        <v>117</v>
      </c>
      <c r="F692" s="31"/>
    </row>
    <row r="693" spans="1:6" ht="30" hidden="1">
      <c r="A693" s="31">
        <v>7503</v>
      </c>
      <c r="B693" s="448" t="s">
        <v>4901</v>
      </c>
      <c r="C693" s="32" t="s">
        <v>125</v>
      </c>
      <c r="D693" s="449">
        <v>596428</v>
      </c>
      <c r="E693" s="332" t="s">
        <v>117</v>
      </c>
      <c r="F693" s="31"/>
    </row>
    <row r="694" spans="1:6" ht="30" hidden="1">
      <c r="A694" s="31">
        <v>7511</v>
      </c>
      <c r="B694" s="448" t="s">
        <v>4902</v>
      </c>
      <c r="C694" s="32" t="s">
        <v>125</v>
      </c>
      <c r="D694" s="449">
        <v>280840</v>
      </c>
      <c r="E694" s="332" t="s">
        <v>117</v>
      </c>
      <c r="F694" s="31"/>
    </row>
    <row r="695" spans="1:6" ht="30" hidden="1">
      <c r="A695" s="31">
        <v>7520</v>
      </c>
      <c r="B695" s="448" t="s">
        <v>4903</v>
      </c>
      <c r="C695" s="32" t="s">
        <v>125</v>
      </c>
      <c r="D695" s="449">
        <v>120190</v>
      </c>
      <c r="E695" s="332" t="s">
        <v>117</v>
      </c>
      <c r="F695" s="31"/>
    </row>
    <row r="696" spans="1:6" ht="30" hidden="1">
      <c r="A696" s="31">
        <v>7523</v>
      </c>
      <c r="B696" s="448" t="s">
        <v>4904</v>
      </c>
      <c r="C696" s="32" t="s">
        <v>125</v>
      </c>
      <c r="D696" s="449">
        <v>164792</v>
      </c>
      <c r="E696" s="332" t="s">
        <v>117</v>
      </c>
      <c r="F696" s="31"/>
    </row>
    <row r="697" spans="1:6" ht="30" hidden="1">
      <c r="A697" s="31">
        <v>7524</v>
      </c>
      <c r="B697" s="448" t="s">
        <v>4905</v>
      </c>
      <c r="C697" s="32" t="s">
        <v>125</v>
      </c>
      <c r="D697" s="449">
        <v>196350</v>
      </c>
      <c r="E697" s="332" t="s">
        <v>117</v>
      </c>
      <c r="F697" s="31"/>
    </row>
    <row r="698" spans="1:6" ht="30" hidden="1">
      <c r="A698" s="31">
        <v>7530</v>
      </c>
      <c r="B698" s="448" t="s">
        <v>4906</v>
      </c>
      <c r="C698" s="32" t="s">
        <v>125</v>
      </c>
      <c r="D698" s="449">
        <v>92106</v>
      </c>
      <c r="E698" s="332" t="s">
        <v>117</v>
      </c>
      <c r="F698" s="31"/>
    </row>
    <row r="699" spans="1:6" ht="30" hidden="1">
      <c r="A699" s="31">
        <v>7542</v>
      </c>
      <c r="B699" s="448" t="s">
        <v>4907</v>
      </c>
      <c r="C699" s="32" t="s">
        <v>125</v>
      </c>
      <c r="D699" s="449">
        <v>5236</v>
      </c>
      <c r="E699" s="332" t="s">
        <v>117</v>
      </c>
      <c r="F699" s="31"/>
    </row>
    <row r="700" spans="1:6" ht="30" hidden="1">
      <c r="A700" s="31">
        <v>7544</v>
      </c>
      <c r="B700" s="448" t="s">
        <v>4908</v>
      </c>
      <c r="C700" s="32" t="s">
        <v>125</v>
      </c>
      <c r="D700" s="449">
        <v>17374</v>
      </c>
      <c r="E700" s="332" t="s">
        <v>117</v>
      </c>
      <c r="F700" s="31"/>
    </row>
    <row r="701" spans="1:6" ht="15.75" hidden="1">
      <c r="A701" s="31">
        <v>7550</v>
      </c>
      <c r="B701" s="448" t="s">
        <v>4909</v>
      </c>
      <c r="C701" s="32" t="s">
        <v>125</v>
      </c>
      <c r="D701" s="449">
        <v>134600</v>
      </c>
      <c r="E701" s="332" t="s">
        <v>117</v>
      </c>
      <c r="F701" s="31"/>
    </row>
    <row r="702" spans="1:6" ht="30" hidden="1">
      <c r="A702" s="31">
        <v>7551</v>
      </c>
      <c r="B702" s="448" t="s">
        <v>4910</v>
      </c>
      <c r="C702" s="32" t="s">
        <v>125</v>
      </c>
      <c r="D702" s="449">
        <v>47600</v>
      </c>
      <c r="E702" s="332" t="s">
        <v>117</v>
      </c>
      <c r="F702" s="31"/>
    </row>
    <row r="703" spans="1:6" ht="15.75" hidden="1">
      <c r="A703" s="31">
        <v>7554</v>
      </c>
      <c r="B703" s="448" t="s">
        <v>4911</v>
      </c>
      <c r="C703" s="32" t="s">
        <v>125</v>
      </c>
      <c r="D703" s="449">
        <v>43962</v>
      </c>
      <c r="E703" s="332" t="s">
        <v>117</v>
      </c>
      <c r="F703" s="31"/>
    </row>
    <row r="704" spans="1:6" ht="15.75" hidden="1">
      <c r="A704" s="31">
        <v>7555</v>
      </c>
      <c r="B704" s="448" t="s">
        <v>4912</v>
      </c>
      <c r="C704" s="32" t="s">
        <v>125</v>
      </c>
      <c r="D704" s="449">
        <v>37188</v>
      </c>
      <c r="E704" s="332" t="s">
        <v>117</v>
      </c>
      <c r="F704" s="31"/>
    </row>
    <row r="705" spans="1:6" ht="15.75" hidden="1">
      <c r="A705" s="31">
        <v>7556</v>
      </c>
      <c r="B705" s="448" t="s">
        <v>4913</v>
      </c>
      <c r="C705" s="32" t="s">
        <v>116</v>
      </c>
      <c r="D705" s="449">
        <v>1312</v>
      </c>
      <c r="E705" s="332" t="s">
        <v>117</v>
      </c>
      <c r="F705" s="31"/>
    </row>
    <row r="706" spans="1:6" ht="15.75" hidden="1">
      <c r="A706" s="31">
        <v>7557</v>
      </c>
      <c r="B706" s="448" t="s">
        <v>4914</v>
      </c>
      <c r="C706" s="32" t="s">
        <v>125</v>
      </c>
      <c r="D706" s="449">
        <v>1018</v>
      </c>
      <c r="E706" s="332" t="s">
        <v>117</v>
      </c>
      <c r="F706" s="31"/>
    </row>
    <row r="707" spans="1:6" ht="15.75" hidden="1">
      <c r="A707" s="31">
        <v>7558</v>
      </c>
      <c r="B707" s="448" t="s">
        <v>4915</v>
      </c>
      <c r="C707" s="32" t="s">
        <v>1215</v>
      </c>
      <c r="D707" s="449">
        <v>465433</v>
      </c>
      <c r="E707" s="332" t="s">
        <v>117</v>
      </c>
      <c r="F707" s="31"/>
    </row>
    <row r="708" spans="1:6" ht="15.75" hidden="1">
      <c r="A708" s="31">
        <v>7559</v>
      </c>
      <c r="B708" s="448" t="s">
        <v>4916</v>
      </c>
      <c r="C708" s="32" t="s">
        <v>116</v>
      </c>
      <c r="D708" s="449">
        <v>793</v>
      </c>
      <c r="E708" s="332" t="s">
        <v>117</v>
      </c>
      <c r="F708" s="31"/>
    </row>
    <row r="709" spans="1:6" ht="15.75" hidden="1">
      <c r="A709" s="31">
        <v>7560</v>
      </c>
      <c r="B709" s="448" t="s">
        <v>4917</v>
      </c>
      <c r="C709" s="32" t="s">
        <v>116</v>
      </c>
      <c r="D709" s="449">
        <v>1687</v>
      </c>
      <c r="E709" s="332" t="s">
        <v>117</v>
      </c>
      <c r="F709" s="31"/>
    </row>
    <row r="710" spans="1:6" ht="15.75" hidden="1">
      <c r="A710" s="31">
        <v>7561</v>
      </c>
      <c r="B710" s="448" t="s">
        <v>4918</v>
      </c>
      <c r="C710" s="32" t="s">
        <v>116</v>
      </c>
      <c r="D710" s="449">
        <v>1112</v>
      </c>
      <c r="E710" s="332" t="s">
        <v>117</v>
      </c>
      <c r="F710" s="31"/>
    </row>
    <row r="711" spans="1:6" ht="15.75" hidden="1">
      <c r="A711" s="31">
        <v>7562</v>
      </c>
      <c r="B711" s="448" t="s">
        <v>4919</v>
      </c>
      <c r="C711" s="32" t="s">
        <v>122</v>
      </c>
      <c r="D711" s="449">
        <v>8715</v>
      </c>
      <c r="E711" s="332" t="s">
        <v>117</v>
      </c>
      <c r="F711" s="31"/>
    </row>
    <row r="712" spans="1:6" ht="30" hidden="1">
      <c r="A712" s="31">
        <v>7567</v>
      </c>
      <c r="B712" s="448" t="s">
        <v>4920</v>
      </c>
      <c r="C712" s="32" t="s">
        <v>125</v>
      </c>
      <c r="D712" s="449">
        <v>85680</v>
      </c>
      <c r="E712" s="332" t="s">
        <v>117</v>
      </c>
      <c r="F712" s="31"/>
    </row>
    <row r="713" spans="1:6" ht="15.75" hidden="1">
      <c r="A713" s="31">
        <v>7568</v>
      </c>
      <c r="B713" s="448" t="s">
        <v>4921</v>
      </c>
      <c r="C713" s="32" t="s">
        <v>125</v>
      </c>
      <c r="D713" s="449">
        <v>27000</v>
      </c>
      <c r="E713" s="332" t="s">
        <v>117</v>
      </c>
      <c r="F713" s="31"/>
    </row>
    <row r="714" spans="1:6" ht="15.75" hidden="1">
      <c r="A714" s="31">
        <v>7569</v>
      </c>
      <c r="B714" s="448" t="s">
        <v>4922</v>
      </c>
      <c r="C714" s="32" t="s">
        <v>125</v>
      </c>
      <c r="D714" s="449">
        <v>51308</v>
      </c>
      <c r="E714" s="332" t="s">
        <v>117</v>
      </c>
      <c r="F714" s="31"/>
    </row>
    <row r="715" spans="1:6" ht="15.75" hidden="1">
      <c r="A715" s="31">
        <v>7570</v>
      </c>
      <c r="B715" s="448" t="s">
        <v>4923</v>
      </c>
      <c r="C715" s="32" t="s">
        <v>4253</v>
      </c>
      <c r="D715" s="449">
        <v>250</v>
      </c>
      <c r="E715" s="332" t="s">
        <v>117</v>
      </c>
      <c r="F715" s="31"/>
    </row>
    <row r="716" spans="1:6" ht="15.75" hidden="1">
      <c r="A716" s="31">
        <v>7571</v>
      </c>
      <c r="B716" s="448" t="s">
        <v>4924</v>
      </c>
      <c r="C716" s="32" t="s">
        <v>125</v>
      </c>
      <c r="D716" s="449">
        <v>89250</v>
      </c>
      <c r="E716" s="332" t="s">
        <v>117</v>
      </c>
      <c r="F716" s="31"/>
    </row>
    <row r="717" spans="1:6" ht="15.75" hidden="1">
      <c r="A717" s="31">
        <v>7575</v>
      </c>
      <c r="B717" s="448" t="s">
        <v>4925</v>
      </c>
      <c r="C717" s="32" t="s">
        <v>125</v>
      </c>
      <c r="D717" s="449">
        <v>31300</v>
      </c>
      <c r="E717" s="332" t="s">
        <v>117</v>
      </c>
      <c r="F717" s="31"/>
    </row>
    <row r="718" spans="1:6" ht="15.75" hidden="1">
      <c r="A718" s="31">
        <v>7576</v>
      </c>
      <c r="B718" s="448" t="s">
        <v>4926</v>
      </c>
      <c r="C718" s="32" t="s">
        <v>125</v>
      </c>
      <c r="D718" s="449">
        <v>630</v>
      </c>
      <c r="E718" s="332" t="s">
        <v>117</v>
      </c>
      <c r="F718" s="31"/>
    </row>
    <row r="719" spans="1:6" ht="15.75" hidden="1">
      <c r="A719" s="31">
        <v>7577</v>
      </c>
      <c r="B719" s="448" t="s">
        <v>4927</v>
      </c>
      <c r="C719" s="32" t="s">
        <v>125</v>
      </c>
      <c r="D719" s="449">
        <v>4641</v>
      </c>
      <c r="E719" s="332" t="s">
        <v>117</v>
      </c>
      <c r="F719" s="31"/>
    </row>
    <row r="720" spans="1:6" ht="15.75" hidden="1">
      <c r="A720" s="31">
        <v>7578</v>
      </c>
      <c r="B720" s="448" t="s">
        <v>4928</v>
      </c>
      <c r="C720" s="32" t="s">
        <v>125</v>
      </c>
      <c r="D720" s="449">
        <v>5831</v>
      </c>
      <c r="E720" s="332" t="s">
        <v>117</v>
      </c>
      <c r="F720" s="31"/>
    </row>
    <row r="721" spans="1:6" ht="15.75" hidden="1">
      <c r="A721" s="31">
        <v>7579</v>
      </c>
      <c r="B721" s="448" t="s">
        <v>4929</v>
      </c>
      <c r="C721" s="32" t="s">
        <v>125</v>
      </c>
      <c r="D721" s="449">
        <v>620</v>
      </c>
      <c r="E721" s="332" t="s">
        <v>117</v>
      </c>
      <c r="F721" s="31"/>
    </row>
    <row r="722" spans="1:6" ht="15.75" hidden="1">
      <c r="A722" s="31">
        <v>7580</v>
      </c>
      <c r="B722" s="448" t="s">
        <v>4930</v>
      </c>
      <c r="C722" s="32" t="s">
        <v>125</v>
      </c>
      <c r="D722" s="449">
        <v>20111</v>
      </c>
      <c r="E722" s="332" t="s">
        <v>117</v>
      </c>
      <c r="F722" s="31"/>
    </row>
    <row r="723" spans="1:6" ht="15.75" hidden="1">
      <c r="A723" s="31">
        <v>7582</v>
      </c>
      <c r="B723" s="448" t="s">
        <v>4931</v>
      </c>
      <c r="C723" s="32" t="s">
        <v>125</v>
      </c>
      <c r="D723" s="449">
        <v>17850</v>
      </c>
      <c r="E723" s="332" t="s">
        <v>117</v>
      </c>
      <c r="F723" s="31"/>
    </row>
    <row r="724" spans="1:6" ht="15.75" hidden="1">
      <c r="A724" s="31">
        <v>7583</v>
      </c>
      <c r="B724" s="448" t="s">
        <v>4932</v>
      </c>
      <c r="C724" s="32" t="s">
        <v>125</v>
      </c>
      <c r="D724" s="449">
        <v>18921</v>
      </c>
      <c r="E724" s="332" t="s">
        <v>117</v>
      </c>
      <c r="F724" s="31"/>
    </row>
    <row r="725" spans="1:6" ht="15.75" hidden="1">
      <c r="A725" s="31">
        <v>7585</v>
      </c>
      <c r="B725" s="448" t="s">
        <v>4933</v>
      </c>
      <c r="C725" s="32" t="s">
        <v>122</v>
      </c>
      <c r="D725" s="449">
        <v>37404</v>
      </c>
      <c r="E725" s="332" t="s">
        <v>117</v>
      </c>
      <c r="F725" s="31"/>
    </row>
    <row r="726" spans="1:6" ht="15.75" hidden="1">
      <c r="A726" s="31">
        <v>7586</v>
      </c>
      <c r="B726" s="448" t="s">
        <v>4934</v>
      </c>
      <c r="C726" s="32" t="s">
        <v>125</v>
      </c>
      <c r="D726" s="449">
        <v>2380</v>
      </c>
      <c r="E726" s="332" t="s">
        <v>117</v>
      </c>
      <c r="F726" s="31"/>
    </row>
    <row r="727" spans="1:6" ht="15.75" hidden="1">
      <c r="A727" s="31">
        <v>7587</v>
      </c>
      <c r="B727" s="448" t="s">
        <v>4935</v>
      </c>
      <c r="C727" s="32" t="s">
        <v>472</v>
      </c>
      <c r="D727" s="449">
        <v>109868</v>
      </c>
      <c r="E727" s="332" t="s">
        <v>117</v>
      </c>
      <c r="F727" s="31"/>
    </row>
    <row r="728" spans="1:6" ht="15.75" hidden="1">
      <c r="A728" s="31">
        <v>7596</v>
      </c>
      <c r="B728" s="448" t="s">
        <v>4936</v>
      </c>
      <c r="C728" s="32" t="s">
        <v>4253</v>
      </c>
      <c r="D728" s="449">
        <v>29163</v>
      </c>
      <c r="E728" s="332" t="s">
        <v>117</v>
      </c>
      <c r="F728" s="31"/>
    </row>
    <row r="729" spans="1:6" ht="15.75" hidden="1">
      <c r="A729" s="31">
        <v>7598</v>
      </c>
      <c r="B729" s="448" t="s">
        <v>4937</v>
      </c>
      <c r="C729" s="32" t="s">
        <v>119</v>
      </c>
      <c r="D729" s="449">
        <v>61642</v>
      </c>
      <c r="E729" s="332" t="s">
        <v>117</v>
      </c>
      <c r="F729" s="31"/>
    </row>
    <row r="730" spans="1:6" ht="15.75" hidden="1">
      <c r="A730" s="31">
        <v>7603</v>
      </c>
      <c r="B730" s="448" t="s">
        <v>4938</v>
      </c>
      <c r="C730" s="32" t="s">
        <v>122</v>
      </c>
      <c r="D730" s="449">
        <v>446112</v>
      </c>
      <c r="E730" s="332" t="s">
        <v>117</v>
      </c>
      <c r="F730" s="31"/>
    </row>
    <row r="731" spans="1:6" ht="15.75" hidden="1">
      <c r="A731" s="31">
        <v>7604</v>
      </c>
      <c r="B731" s="448" t="s">
        <v>4939</v>
      </c>
      <c r="C731" s="32" t="s">
        <v>122</v>
      </c>
      <c r="D731" s="449">
        <v>585902</v>
      </c>
      <c r="E731" s="332" t="s">
        <v>117</v>
      </c>
      <c r="F731" s="31"/>
    </row>
    <row r="732" spans="1:6" ht="15.75" hidden="1">
      <c r="A732" s="31">
        <v>7606</v>
      </c>
      <c r="B732" s="448" t="s">
        <v>4940</v>
      </c>
      <c r="C732" s="32" t="s">
        <v>122</v>
      </c>
      <c r="D732" s="449">
        <v>769129</v>
      </c>
      <c r="E732" s="332" t="s">
        <v>117</v>
      </c>
      <c r="F732" s="31"/>
    </row>
    <row r="733" spans="1:6" ht="15.75" hidden="1">
      <c r="A733" s="31">
        <v>7607</v>
      </c>
      <c r="B733" s="448" t="s">
        <v>4941</v>
      </c>
      <c r="C733" s="32" t="s">
        <v>122</v>
      </c>
      <c r="D733" s="449">
        <v>903352</v>
      </c>
      <c r="E733" s="332" t="s">
        <v>117</v>
      </c>
      <c r="F733" s="31"/>
    </row>
    <row r="734" spans="1:6" ht="15.75" hidden="1">
      <c r="A734" s="31">
        <v>7608</v>
      </c>
      <c r="B734" s="448" t="s">
        <v>4942</v>
      </c>
      <c r="C734" s="32" t="s">
        <v>122</v>
      </c>
      <c r="D734" s="449">
        <v>1127487</v>
      </c>
      <c r="E734" s="332" t="s">
        <v>117</v>
      </c>
      <c r="F734" s="31"/>
    </row>
    <row r="735" spans="1:6" ht="15.75" hidden="1">
      <c r="A735" s="31">
        <v>7610</v>
      </c>
      <c r="B735" s="448" t="s">
        <v>4943</v>
      </c>
      <c r="C735" s="32" t="s">
        <v>116</v>
      </c>
      <c r="D735" s="449">
        <v>8996</v>
      </c>
      <c r="E735" s="332" t="s">
        <v>117</v>
      </c>
      <c r="F735" s="31"/>
    </row>
    <row r="736" spans="1:6" ht="15.75" hidden="1">
      <c r="A736" s="31">
        <v>7611</v>
      </c>
      <c r="B736" s="448" t="s">
        <v>4944</v>
      </c>
      <c r="C736" s="32" t="s">
        <v>116</v>
      </c>
      <c r="D736" s="449">
        <v>13828</v>
      </c>
      <c r="E736" s="332" t="s">
        <v>117</v>
      </c>
      <c r="F736" s="31"/>
    </row>
    <row r="737" spans="1:6" ht="15.75" hidden="1">
      <c r="A737" s="31">
        <v>7613</v>
      </c>
      <c r="B737" s="448" t="s">
        <v>4945</v>
      </c>
      <c r="C737" s="32" t="s">
        <v>122</v>
      </c>
      <c r="D737" s="449">
        <v>1387591</v>
      </c>
      <c r="E737" s="332" t="s">
        <v>117</v>
      </c>
      <c r="F737" s="31"/>
    </row>
    <row r="738" spans="1:6" ht="15.75" hidden="1">
      <c r="A738" s="31">
        <v>7614</v>
      </c>
      <c r="B738" s="448" t="s">
        <v>4946</v>
      </c>
      <c r="C738" s="32" t="s">
        <v>122</v>
      </c>
      <c r="D738" s="449">
        <v>1687539</v>
      </c>
      <c r="E738" s="332" t="s">
        <v>117</v>
      </c>
      <c r="F738" s="31"/>
    </row>
    <row r="739" spans="1:6" ht="15.75" hidden="1">
      <c r="A739" s="31">
        <v>7615</v>
      </c>
      <c r="B739" s="448" t="s">
        <v>4947</v>
      </c>
      <c r="C739" s="32" t="s">
        <v>122</v>
      </c>
      <c r="D739" s="449">
        <v>1906296</v>
      </c>
      <c r="E739" s="332" t="s">
        <v>117</v>
      </c>
      <c r="F739" s="31"/>
    </row>
    <row r="740" spans="1:6" ht="15.75" hidden="1">
      <c r="A740" s="31">
        <v>7616</v>
      </c>
      <c r="B740" s="448" t="s">
        <v>4948</v>
      </c>
      <c r="C740" s="32" t="s">
        <v>122</v>
      </c>
      <c r="D740" s="449">
        <v>2237315</v>
      </c>
      <c r="E740" s="332" t="s">
        <v>117</v>
      </c>
      <c r="F740" s="31"/>
    </row>
    <row r="741" spans="1:6" ht="15.75" hidden="1">
      <c r="A741" s="31">
        <v>7617</v>
      </c>
      <c r="B741" s="448" t="s">
        <v>4949</v>
      </c>
      <c r="C741" s="32" t="s">
        <v>122</v>
      </c>
      <c r="D741" s="449">
        <v>2622132</v>
      </c>
      <c r="E741" s="332" t="s">
        <v>117</v>
      </c>
      <c r="F741" s="31"/>
    </row>
    <row r="742" spans="1:6" ht="15.75" hidden="1">
      <c r="A742" s="31">
        <v>7618</v>
      </c>
      <c r="B742" s="448" t="s">
        <v>4950</v>
      </c>
      <c r="C742" s="32" t="s">
        <v>122</v>
      </c>
      <c r="D742" s="449">
        <v>3015790</v>
      </c>
      <c r="E742" s="332" t="s">
        <v>117</v>
      </c>
      <c r="F742" s="31"/>
    </row>
    <row r="743" spans="1:6" ht="15.75" hidden="1">
      <c r="A743" s="31">
        <v>7619</v>
      </c>
      <c r="B743" s="448" t="s">
        <v>4951</v>
      </c>
      <c r="C743" s="32" t="s">
        <v>122</v>
      </c>
      <c r="D743" s="449">
        <v>3417054</v>
      </c>
      <c r="E743" s="332" t="s">
        <v>117</v>
      </c>
      <c r="F743" s="31"/>
    </row>
    <row r="744" spans="1:6" ht="15.75" hidden="1">
      <c r="A744" s="31">
        <v>7620</v>
      </c>
      <c r="B744" s="448" t="s">
        <v>4952</v>
      </c>
      <c r="C744" s="32" t="s">
        <v>122</v>
      </c>
      <c r="D744" s="449">
        <v>3890795</v>
      </c>
      <c r="E744" s="332" t="s">
        <v>117</v>
      </c>
      <c r="F744" s="31"/>
    </row>
    <row r="745" spans="1:6" ht="15.75" hidden="1">
      <c r="A745" s="31">
        <v>7621</v>
      </c>
      <c r="B745" s="448" t="s">
        <v>4953</v>
      </c>
      <c r="C745" s="32" t="s">
        <v>122</v>
      </c>
      <c r="D745" s="449">
        <v>4388982</v>
      </c>
      <c r="E745" s="332" t="s">
        <v>117</v>
      </c>
      <c r="F745" s="31"/>
    </row>
    <row r="746" spans="1:6" ht="15.75" hidden="1">
      <c r="A746" s="31">
        <v>7622</v>
      </c>
      <c r="B746" s="448" t="s">
        <v>4954</v>
      </c>
      <c r="C746" s="32" t="s">
        <v>122</v>
      </c>
      <c r="D746" s="449">
        <v>4911760</v>
      </c>
      <c r="E746" s="332" t="s">
        <v>117</v>
      </c>
      <c r="F746" s="31"/>
    </row>
    <row r="747" spans="1:6" ht="15.75" hidden="1">
      <c r="A747" s="31">
        <v>7626</v>
      </c>
      <c r="B747" s="448" t="s">
        <v>4955</v>
      </c>
      <c r="C747" s="32" t="s">
        <v>125</v>
      </c>
      <c r="D747" s="449">
        <v>693590</v>
      </c>
      <c r="E747" s="332" t="s">
        <v>117</v>
      </c>
      <c r="F747" s="31"/>
    </row>
    <row r="748" spans="1:6" ht="15.75" hidden="1">
      <c r="A748" s="31">
        <v>7627</v>
      </c>
      <c r="B748" s="448" t="s">
        <v>4956</v>
      </c>
      <c r="C748" s="32" t="s">
        <v>125</v>
      </c>
      <c r="D748" s="449">
        <v>737466</v>
      </c>
      <c r="E748" s="332" t="s">
        <v>117</v>
      </c>
      <c r="F748" s="31"/>
    </row>
    <row r="749" spans="1:6" ht="15.75" hidden="1">
      <c r="A749" s="31">
        <v>7628</v>
      </c>
      <c r="B749" s="448" t="s">
        <v>4957</v>
      </c>
      <c r="C749" s="32" t="s">
        <v>125</v>
      </c>
      <c r="D749" s="449">
        <v>781342</v>
      </c>
      <c r="E749" s="332" t="s">
        <v>117</v>
      </c>
      <c r="F749" s="31"/>
    </row>
    <row r="750" spans="1:6" ht="15.75" hidden="1">
      <c r="A750" s="31">
        <v>7630</v>
      </c>
      <c r="B750" s="448" t="s">
        <v>4958</v>
      </c>
      <c r="C750" s="32" t="s">
        <v>125</v>
      </c>
      <c r="D750" s="449">
        <v>849070</v>
      </c>
      <c r="E750" s="332" t="s">
        <v>117</v>
      </c>
      <c r="F750" s="31"/>
    </row>
    <row r="751" spans="1:6" ht="15.75" hidden="1">
      <c r="A751" s="31">
        <v>7631</v>
      </c>
      <c r="B751" s="448" t="s">
        <v>4959</v>
      </c>
      <c r="C751" s="32" t="s">
        <v>125</v>
      </c>
      <c r="D751" s="449">
        <v>1164657</v>
      </c>
      <c r="E751" s="332" t="s">
        <v>117</v>
      </c>
      <c r="F751" s="31"/>
    </row>
    <row r="752" spans="1:6" ht="15.75" hidden="1">
      <c r="A752" s="31">
        <v>7632</v>
      </c>
      <c r="B752" s="448" t="s">
        <v>4960</v>
      </c>
      <c r="C752" s="32" t="s">
        <v>125</v>
      </c>
      <c r="D752" s="449">
        <v>1284961</v>
      </c>
      <c r="E752" s="332" t="s">
        <v>117</v>
      </c>
      <c r="F752" s="31"/>
    </row>
    <row r="753" spans="1:6" ht="15.75" hidden="1">
      <c r="A753" s="31">
        <v>7633</v>
      </c>
      <c r="B753" s="448" t="s">
        <v>4961</v>
      </c>
      <c r="C753" s="32" t="s">
        <v>125</v>
      </c>
      <c r="D753" s="449">
        <v>1437720</v>
      </c>
      <c r="E753" s="332" t="s">
        <v>117</v>
      </c>
      <c r="F753" s="31"/>
    </row>
    <row r="754" spans="1:6" ht="15.75" hidden="1">
      <c r="A754" s="31">
        <v>7634</v>
      </c>
      <c r="B754" s="448" t="s">
        <v>4962</v>
      </c>
      <c r="C754" s="32" t="s">
        <v>125</v>
      </c>
      <c r="D754" s="449">
        <v>1594970</v>
      </c>
      <c r="E754" s="332" t="s">
        <v>117</v>
      </c>
      <c r="F754" s="31"/>
    </row>
    <row r="755" spans="1:6" ht="15.75" hidden="1">
      <c r="A755" s="31">
        <v>7635</v>
      </c>
      <c r="B755" s="448" t="s">
        <v>4963</v>
      </c>
      <c r="C755" s="32" t="s">
        <v>125</v>
      </c>
      <c r="D755" s="449">
        <v>949851</v>
      </c>
      <c r="E755" s="332" t="s">
        <v>117</v>
      </c>
      <c r="F755" s="31"/>
    </row>
    <row r="756" spans="1:6" ht="15.75" hidden="1">
      <c r="A756" s="31">
        <v>7636</v>
      </c>
      <c r="B756" s="448" t="s">
        <v>4964</v>
      </c>
      <c r="C756" s="32" t="s">
        <v>125</v>
      </c>
      <c r="D756" s="449">
        <v>1015727</v>
      </c>
      <c r="E756" s="332" t="s">
        <v>117</v>
      </c>
      <c r="F756" s="31"/>
    </row>
    <row r="757" spans="1:6" ht="15.75" hidden="1">
      <c r="A757" s="31">
        <v>7637</v>
      </c>
      <c r="B757" s="448" t="s">
        <v>4965</v>
      </c>
      <c r="C757" s="32" t="s">
        <v>125</v>
      </c>
      <c r="D757" s="449">
        <v>1200393</v>
      </c>
      <c r="E757" s="332" t="s">
        <v>117</v>
      </c>
      <c r="F757" s="31"/>
    </row>
    <row r="758" spans="1:6" ht="15.75" hidden="1">
      <c r="A758" s="31">
        <v>7638</v>
      </c>
      <c r="B758" s="448" t="s">
        <v>4966</v>
      </c>
      <c r="C758" s="32" t="s">
        <v>125</v>
      </c>
      <c r="D758" s="449">
        <v>1591932</v>
      </c>
      <c r="E758" s="332" t="s">
        <v>117</v>
      </c>
      <c r="F758" s="31"/>
    </row>
    <row r="759" spans="1:6" ht="15.75" hidden="1">
      <c r="A759" s="31">
        <v>7639</v>
      </c>
      <c r="B759" s="448" t="s">
        <v>4967</v>
      </c>
      <c r="C759" s="32" t="s">
        <v>125</v>
      </c>
      <c r="D759" s="449">
        <v>1697812</v>
      </c>
      <c r="E759" s="332" t="s">
        <v>117</v>
      </c>
      <c r="F759" s="31"/>
    </row>
    <row r="760" spans="1:6" ht="15.75" hidden="1">
      <c r="A760" s="31">
        <v>7640</v>
      </c>
      <c r="B760" s="448" t="s">
        <v>4968</v>
      </c>
      <c r="C760" s="32" t="s">
        <v>125</v>
      </c>
      <c r="D760" s="449">
        <v>1828085</v>
      </c>
      <c r="E760" s="332" t="s">
        <v>117</v>
      </c>
      <c r="F760" s="31"/>
    </row>
    <row r="761" spans="1:6" ht="15.75" hidden="1">
      <c r="A761" s="31">
        <v>7641</v>
      </c>
      <c r="B761" s="448" t="s">
        <v>4969</v>
      </c>
      <c r="C761" s="32" t="s">
        <v>125</v>
      </c>
      <c r="D761" s="449">
        <v>2018415</v>
      </c>
      <c r="E761" s="332" t="s">
        <v>117</v>
      </c>
      <c r="F761" s="31"/>
    </row>
    <row r="762" spans="1:6" ht="15.75" hidden="1">
      <c r="A762" s="31">
        <v>7642</v>
      </c>
      <c r="B762" s="448" t="s">
        <v>4970</v>
      </c>
      <c r="C762" s="32" t="s">
        <v>125</v>
      </c>
      <c r="D762" s="449">
        <v>2128441</v>
      </c>
      <c r="E762" s="332" t="s">
        <v>117</v>
      </c>
      <c r="F762" s="31"/>
    </row>
    <row r="763" spans="1:6" ht="15.75" hidden="1">
      <c r="A763" s="31">
        <v>7643</v>
      </c>
      <c r="B763" s="448" t="s">
        <v>4971</v>
      </c>
      <c r="C763" s="32" t="s">
        <v>125</v>
      </c>
      <c r="D763" s="449">
        <v>2367983</v>
      </c>
      <c r="E763" s="332" t="s">
        <v>117</v>
      </c>
      <c r="F763" s="31"/>
    </row>
    <row r="764" spans="1:6" ht="15.75" hidden="1">
      <c r="A764" s="31">
        <v>7644</v>
      </c>
      <c r="B764" s="448" t="s">
        <v>4972</v>
      </c>
      <c r="C764" s="32" t="s">
        <v>125</v>
      </c>
      <c r="D764" s="449">
        <v>2596806</v>
      </c>
      <c r="E764" s="332" t="s">
        <v>117</v>
      </c>
      <c r="F764" s="31"/>
    </row>
    <row r="765" spans="1:6" ht="15.75" hidden="1">
      <c r="A765" s="31">
        <v>7645</v>
      </c>
      <c r="B765" s="448" t="s">
        <v>4973</v>
      </c>
      <c r="C765" s="32" t="s">
        <v>122</v>
      </c>
      <c r="D765" s="449">
        <v>5484880</v>
      </c>
      <c r="E765" s="332" t="s">
        <v>117</v>
      </c>
      <c r="F765" s="31"/>
    </row>
    <row r="766" spans="1:6" ht="15.75" hidden="1">
      <c r="A766" s="31">
        <v>7646</v>
      </c>
      <c r="B766" s="448" t="s">
        <v>4974</v>
      </c>
      <c r="C766" s="32" t="s">
        <v>122</v>
      </c>
      <c r="D766" s="449">
        <v>6679631</v>
      </c>
      <c r="E766" s="332" t="s">
        <v>117</v>
      </c>
      <c r="F766" s="31"/>
    </row>
    <row r="767" spans="1:6" ht="15.75" hidden="1">
      <c r="A767" s="31">
        <v>7647</v>
      </c>
      <c r="B767" s="448" t="s">
        <v>4975</v>
      </c>
      <c r="C767" s="32" t="s">
        <v>125</v>
      </c>
      <c r="D767" s="449">
        <v>3109876</v>
      </c>
      <c r="E767" s="332" t="s">
        <v>117</v>
      </c>
      <c r="F767" s="31"/>
    </row>
    <row r="768" spans="1:6" ht="15.75" hidden="1">
      <c r="A768" s="31">
        <v>7648</v>
      </c>
      <c r="B768" s="448" t="s">
        <v>4976</v>
      </c>
      <c r="C768" s="32" t="s">
        <v>122</v>
      </c>
      <c r="D768" s="449">
        <v>9469343</v>
      </c>
      <c r="E768" s="332" t="s">
        <v>117</v>
      </c>
      <c r="F768" s="31"/>
    </row>
    <row r="769" spans="1:6" ht="15.75" hidden="1">
      <c r="A769" s="31">
        <v>7650</v>
      </c>
      <c r="B769" s="448" t="s">
        <v>4977</v>
      </c>
      <c r="C769" s="32" t="s">
        <v>4250</v>
      </c>
      <c r="D769" s="449">
        <v>171785</v>
      </c>
      <c r="E769" s="332" t="s">
        <v>117</v>
      </c>
      <c r="F769" s="31"/>
    </row>
    <row r="770" spans="1:6" ht="15.75" hidden="1">
      <c r="A770" s="31">
        <v>7651</v>
      </c>
      <c r="B770" s="448" t="s">
        <v>4978</v>
      </c>
      <c r="C770" s="32" t="s">
        <v>4250</v>
      </c>
      <c r="D770" s="449">
        <v>110509</v>
      </c>
      <c r="E770" s="332" t="s">
        <v>117</v>
      </c>
      <c r="F770" s="31"/>
    </row>
    <row r="771" spans="1:6" ht="15.75" hidden="1">
      <c r="A771" s="31">
        <v>7652</v>
      </c>
      <c r="B771" s="448" t="s">
        <v>4979</v>
      </c>
      <c r="C771" s="32" t="s">
        <v>4250</v>
      </c>
      <c r="D771" s="449">
        <v>226271</v>
      </c>
      <c r="E771" s="332" t="s">
        <v>117</v>
      </c>
      <c r="F771" s="31"/>
    </row>
    <row r="772" spans="1:6" ht="15.75" hidden="1">
      <c r="A772" s="31">
        <v>7653</v>
      </c>
      <c r="B772" s="448" t="s">
        <v>4980</v>
      </c>
      <c r="C772" s="32" t="s">
        <v>4250</v>
      </c>
      <c r="D772" s="449">
        <v>360000</v>
      </c>
      <c r="E772" s="332" t="s">
        <v>117</v>
      </c>
      <c r="F772" s="31"/>
    </row>
    <row r="773" spans="1:6" ht="15.75" hidden="1">
      <c r="A773" s="31">
        <v>7654</v>
      </c>
      <c r="B773" s="448" t="s">
        <v>4981</v>
      </c>
      <c r="C773" s="32" t="s">
        <v>4250</v>
      </c>
      <c r="D773" s="449">
        <v>48000</v>
      </c>
      <c r="E773" s="332" t="s">
        <v>117</v>
      </c>
      <c r="F773" s="31"/>
    </row>
    <row r="774" spans="1:6" ht="15.75" hidden="1">
      <c r="A774" s="31">
        <v>7655</v>
      </c>
      <c r="B774" s="448" t="s">
        <v>4982</v>
      </c>
      <c r="C774" s="32" t="s">
        <v>4250</v>
      </c>
      <c r="D774" s="449">
        <v>44000</v>
      </c>
      <c r="E774" s="332" t="s">
        <v>117</v>
      </c>
      <c r="F774" s="31"/>
    </row>
    <row r="775" spans="1:6" ht="15.75" hidden="1">
      <c r="A775" s="31">
        <v>7656</v>
      </c>
      <c r="B775" s="448" t="s">
        <v>4983</v>
      </c>
      <c r="C775" s="32" t="s">
        <v>4250</v>
      </c>
      <c r="D775" s="449">
        <v>145000</v>
      </c>
      <c r="E775" s="332" t="s">
        <v>117</v>
      </c>
      <c r="F775" s="31"/>
    </row>
    <row r="776" spans="1:6" ht="15.75" hidden="1">
      <c r="A776" s="31">
        <v>7657</v>
      </c>
      <c r="B776" s="448" t="s">
        <v>4984</v>
      </c>
      <c r="C776" s="32" t="s">
        <v>4250</v>
      </c>
      <c r="D776" s="449">
        <v>122505</v>
      </c>
      <c r="E776" s="332" t="s">
        <v>117</v>
      </c>
      <c r="F776" s="31"/>
    </row>
    <row r="777" spans="1:6" ht="15.75" hidden="1">
      <c r="A777" s="31">
        <v>7658</v>
      </c>
      <c r="B777" s="448" t="s">
        <v>4985</v>
      </c>
      <c r="C777" s="32" t="s">
        <v>119</v>
      </c>
      <c r="D777" s="449">
        <v>821100</v>
      </c>
      <c r="E777" s="332" t="s">
        <v>117</v>
      </c>
      <c r="F777" s="31"/>
    </row>
    <row r="778" spans="1:6" ht="15.75" hidden="1">
      <c r="A778" s="31">
        <v>7664</v>
      </c>
      <c r="B778" s="448" t="s">
        <v>4986</v>
      </c>
      <c r="C778" s="32" t="s">
        <v>125</v>
      </c>
      <c r="D778" s="449">
        <v>1026607</v>
      </c>
      <c r="E778" s="332" t="s">
        <v>117</v>
      </c>
      <c r="F778" s="31" t="s">
        <v>145</v>
      </c>
    </row>
    <row r="779" spans="1:6" ht="15.75" hidden="1">
      <c r="A779" s="31">
        <v>7680</v>
      </c>
      <c r="B779" s="448" t="s">
        <v>4987</v>
      </c>
      <c r="C779" s="32" t="s">
        <v>4250</v>
      </c>
      <c r="D779" s="449">
        <v>55330</v>
      </c>
      <c r="E779" s="332" t="s">
        <v>117</v>
      </c>
      <c r="F779" s="31"/>
    </row>
    <row r="780" spans="1:6" ht="15.75" hidden="1">
      <c r="A780" s="31">
        <v>7686</v>
      </c>
      <c r="B780" s="448" t="s">
        <v>4988</v>
      </c>
      <c r="C780" s="32" t="s">
        <v>119</v>
      </c>
      <c r="D780" s="449">
        <v>67949</v>
      </c>
      <c r="E780" s="332" t="s">
        <v>117</v>
      </c>
      <c r="F780" s="31"/>
    </row>
    <row r="781" spans="1:6" ht="15.75" hidden="1">
      <c r="A781" s="31">
        <v>7687</v>
      </c>
      <c r="B781" s="448" t="s">
        <v>4989</v>
      </c>
      <c r="C781" s="32" t="s">
        <v>119</v>
      </c>
      <c r="D781" s="449">
        <v>80742</v>
      </c>
      <c r="E781" s="332" t="s">
        <v>117</v>
      </c>
      <c r="F781" s="31"/>
    </row>
    <row r="782" spans="1:6" ht="15.75" hidden="1">
      <c r="A782" s="31">
        <v>7688</v>
      </c>
      <c r="B782" s="448" t="s">
        <v>4990</v>
      </c>
      <c r="C782" s="32" t="s">
        <v>119</v>
      </c>
      <c r="D782" s="449">
        <v>66045</v>
      </c>
      <c r="E782" s="332" t="s">
        <v>117</v>
      </c>
      <c r="F782" s="31"/>
    </row>
    <row r="783" spans="1:6" ht="15.75" hidden="1">
      <c r="A783" s="31">
        <v>7689</v>
      </c>
      <c r="B783" s="448" t="s">
        <v>4991</v>
      </c>
      <c r="C783" s="32" t="s">
        <v>119</v>
      </c>
      <c r="D783" s="449">
        <v>68663</v>
      </c>
      <c r="E783" s="332" t="s">
        <v>117</v>
      </c>
      <c r="F783" s="31"/>
    </row>
    <row r="784" spans="1:6" ht="15.75" hidden="1">
      <c r="A784" s="31">
        <v>7690</v>
      </c>
      <c r="B784" s="448" t="s">
        <v>4992</v>
      </c>
      <c r="C784" s="32" t="s">
        <v>119</v>
      </c>
      <c r="D784" s="449">
        <v>61523</v>
      </c>
      <c r="E784" s="332" t="s">
        <v>117</v>
      </c>
      <c r="F784" s="31"/>
    </row>
    <row r="785" spans="1:6" ht="15.75" hidden="1">
      <c r="A785" s="31">
        <v>7691</v>
      </c>
      <c r="B785" s="448" t="s">
        <v>4993</v>
      </c>
      <c r="C785" s="32" t="s">
        <v>119</v>
      </c>
      <c r="D785" s="449">
        <v>61523</v>
      </c>
      <c r="E785" s="332" t="s">
        <v>117</v>
      </c>
      <c r="F785" s="31"/>
    </row>
    <row r="786" spans="1:6" ht="15.75" hidden="1">
      <c r="A786" s="31">
        <v>7692</v>
      </c>
      <c r="B786" s="448" t="s">
        <v>4994</v>
      </c>
      <c r="C786" s="32" t="s">
        <v>119</v>
      </c>
      <c r="D786" s="449">
        <v>59500</v>
      </c>
      <c r="E786" s="332" t="s">
        <v>117</v>
      </c>
      <c r="F786" s="31"/>
    </row>
    <row r="787" spans="1:6" ht="15.75" hidden="1">
      <c r="A787" s="31">
        <v>7695</v>
      </c>
      <c r="B787" s="448" t="s">
        <v>4995</v>
      </c>
      <c r="C787" s="32" t="s">
        <v>785</v>
      </c>
      <c r="D787" s="449">
        <v>1413</v>
      </c>
      <c r="E787" s="332" t="s">
        <v>117</v>
      </c>
      <c r="F787" s="31"/>
    </row>
    <row r="788" spans="1:6" ht="15.75" hidden="1">
      <c r="A788" s="31">
        <v>7696</v>
      </c>
      <c r="B788" s="448" t="s">
        <v>4996</v>
      </c>
      <c r="C788" s="32" t="s">
        <v>785</v>
      </c>
      <c r="D788" s="449">
        <v>1636</v>
      </c>
      <c r="E788" s="332" t="s">
        <v>117</v>
      </c>
      <c r="F788" s="31"/>
    </row>
    <row r="789" spans="1:6" ht="15.75" hidden="1">
      <c r="A789" s="31">
        <v>7697</v>
      </c>
      <c r="B789" s="448" t="s">
        <v>4997</v>
      </c>
      <c r="C789" s="32" t="s">
        <v>785</v>
      </c>
      <c r="D789" s="449">
        <v>6464</v>
      </c>
      <c r="E789" s="332" t="s">
        <v>117</v>
      </c>
      <c r="F789" s="31"/>
    </row>
    <row r="790" spans="1:6" ht="15.75" hidden="1">
      <c r="A790" s="31">
        <v>7698</v>
      </c>
      <c r="B790" s="448" t="s">
        <v>4998</v>
      </c>
      <c r="C790" s="32" t="s">
        <v>785</v>
      </c>
      <c r="D790" s="449">
        <v>1636</v>
      </c>
      <c r="E790" s="332" t="s">
        <v>117</v>
      </c>
      <c r="F790" s="31"/>
    </row>
    <row r="791" spans="1:6" ht="15.75" hidden="1">
      <c r="A791" s="31">
        <v>7699</v>
      </c>
      <c r="B791" s="448" t="s">
        <v>4999</v>
      </c>
      <c r="C791" s="32" t="s">
        <v>125</v>
      </c>
      <c r="D791" s="449">
        <v>4640</v>
      </c>
      <c r="E791" s="332" t="s">
        <v>117</v>
      </c>
      <c r="F791" s="31"/>
    </row>
    <row r="792" spans="1:6" ht="15.75" hidden="1">
      <c r="A792" s="31">
        <v>7700</v>
      </c>
      <c r="B792" s="448" t="s">
        <v>5000</v>
      </c>
      <c r="C792" s="32" t="s">
        <v>125</v>
      </c>
      <c r="D792" s="449">
        <v>7600</v>
      </c>
      <c r="E792" s="332" t="s">
        <v>117</v>
      </c>
      <c r="F792" s="31"/>
    </row>
    <row r="793" spans="1:6" ht="15.75" hidden="1">
      <c r="A793" s="31">
        <v>7701</v>
      </c>
      <c r="B793" s="448" t="s">
        <v>5001</v>
      </c>
      <c r="C793" s="32" t="s">
        <v>785</v>
      </c>
      <c r="D793" s="449">
        <v>3421</v>
      </c>
      <c r="E793" s="332" t="s">
        <v>117</v>
      </c>
      <c r="F793" s="31"/>
    </row>
    <row r="794" spans="1:6" ht="30" hidden="1">
      <c r="A794" s="31">
        <v>7702</v>
      </c>
      <c r="B794" s="448" t="s">
        <v>5002</v>
      </c>
      <c r="C794" s="32" t="s">
        <v>116</v>
      </c>
      <c r="D794" s="449">
        <v>389546</v>
      </c>
      <c r="E794" s="332" t="s">
        <v>117</v>
      </c>
      <c r="F794" s="31" t="s">
        <v>145</v>
      </c>
    </row>
    <row r="795" spans="1:6" ht="15.75" hidden="1">
      <c r="A795" s="31">
        <v>7707</v>
      </c>
      <c r="B795" s="448" t="s">
        <v>5003</v>
      </c>
      <c r="C795" s="32" t="s">
        <v>4253</v>
      </c>
      <c r="D795" s="449">
        <v>31900</v>
      </c>
      <c r="E795" s="332" t="s">
        <v>117</v>
      </c>
      <c r="F795" s="31"/>
    </row>
    <row r="796" spans="1:6" ht="15.75" hidden="1">
      <c r="A796" s="31">
        <v>7710</v>
      </c>
      <c r="B796" s="448" t="s">
        <v>5004</v>
      </c>
      <c r="C796" s="32" t="s">
        <v>125</v>
      </c>
      <c r="D796" s="449">
        <v>77916</v>
      </c>
      <c r="E796" s="332" t="s">
        <v>117</v>
      </c>
      <c r="F796" s="31"/>
    </row>
    <row r="797" spans="1:6" ht="15.75" hidden="1">
      <c r="A797" s="31">
        <v>7713</v>
      </c>
      <c r="B797" s="448" t="s">
        <v>5005</v>
      </c>
      <c r="C797" s="32" t="s">
        <v>125</v>
      </c>
      <c r="D797" s="449">
        <v>8115</v>
      </c>
      <c r="E797" s="332" t="s">
        <v>117</v>
      </c>
      <c r="F797" s="31"/>
    </row>
    <row r="798" spans="1:6" ht="15.75" hidden="1">
      <c r="A798" s="31">
        <v>7714</v>
      </c>
      <c r="B798" s="448" t="s">
        <v>5006</v>
      </c>
      <c r="C798" s="32" t="s">
        <v>116</v>
      </c>
      <c r="D798" s="449">
        <v>38000</v>
      </c>
      <c r="E798" s="332" t="s">
        <v>117</v>
      </c>
      <c r="F798" s="31"/>
    </row>
    <row r="799" spans="1:6" ht="15.75" hidden="1">
      <c r="A799" s="31">
        <v>7715</v>
      </c>
      <c r="B799" s="448" t="s">
        <v>5007</v>
      </c>
      <c r="C799" s="32" t="s">
        <v>116</v>
      </c>
      <c r="D799" s="449">
        <v>48000</v>
      </c>
      <c r="E799" s="332" t="s">
        <v>117</v>
      </c>
      <c r="F799" s="31"/>
    </row>
    <row r="800" spans="1:6" ht="15.75" hidden="1">
      <c r="A800" s="31">
        <v>7717</v>
      </c>
      <c r="B800" s="448" t="s">
        <v>5008</v>
      </c>
      <c r="C800" s="32" t="s">
        <v>125</v>
      </c>
      <c r="D800" s="449">
        <v>138000</v>
      </c>
      <c r="E800" s="332" t="s">
        <v>117</v>
      </c>
      <c r="F800" s="31"/>
    </row>
    <row r="801" spans="1:6" ht="15.75" hidden="1">
      <c r="A801" s="31">
        <v>7718</v>
      </c>
      <c r="B801" s="448" t="s">
        <v>5009</v>
      </c>
      <c r="C801" s="32" t="s">
        <v>125</v>
      </c>
      <c r="D801" s="449">
        <v>97500</v>
      </c>
      <c r="E801" s="332" t="s">
        <v>117</v>
      </c>
      <c r="F801" s="31"/>
    </row>
    <row r="802" spans="1:6" ht="15.75" hidden="1">
      <c r="A802" s="31">
        <v>7720</v>
      </c>
      <c r="B802" s="448" t="s">
        <v>5010</v>
      </c>
      <c r="C802" s="32" t="s">
        <v>125</v>
      </c>
      <c r="D802" s="449">
        <v>122500</v>
      </c>
      <c r="E802" s="332" t="s">
        <v>117</v>
      </c>
      <c r="F802" s="31"/>
    </row>
    <row r="803" spans="1:6" ht="15.75" hidden="1">
      <c r="A803" s="31">
        <v>7722</v>
      </c>
      <c r="B803" s="448" t="s">
        <v>5011</v>
      </c>
      <c r="C803" s="32" t="s">
        <v>122</v>
      </c>
      <c r="D803" s="449">
        <v>13783</v>
      </c>
      <c r="E803" s="332" t="s">
        <v>117</v>
      </c>
      <c r="F803" s="31"/>
    </row>
    <row r="804" spans="1:6" ht="15.75" hidden="1">
      <c r="A804" s="31">
        <v>7723</v>
      </c>
      <c r="B804" s="448" t="s">
        <v>5012</v>
      </c>
      <c r="C804" s="32" t="s">
        <v>125</v>
      </c>
      <c r="D804" s="449">
        <v>1000000</v>
      </c>
      <c r="E804" s="332" t="s">
        <v>117</v>
      </c>
      <c r="F804" s="31"/>
    </row>
    <row r="805" spans="1:6" ht="15.75" hidden="1">
      <c r="A805" s="31">
        <v>7724</v>
      </c>
      <c r="B805" s="448" t="s">
        <v>5013</v>
      </c>
      <c r="C805" s="32" t="s">
        <v>125</v>
      </c>
      <c r="D805" s="449">
        <v>1500000</v>
      </c>
      <c r="E805" s="332" t="s">
        <v>117</v>
      </c>
      <c r="F805" s="31"/>
    </row>
    <row r="806" spans="1:6" ht="15.75" hidden="1">
      <c r="A806" s="31">
        <v>7725</v>
      </c>
      <c r="B806" s="448" t="s">
        <v>5014</v>
      </c>
      <c r="C806" s="32" t="s">
        <v>125</v>
      </c>
      <c r="D806" s="449">
        <v>2000000</v>
      </c>
      <c r="E806" s="332" t="s">
        <v>117</v>
      </c>
      <c r="F806" s="31"/>
    </row>
    <row r="807" spans="1:6" ht="15.75" hidden="1">
      <c r="A807" s="31">
        <v>7727</v>
      </c>
      <c r="B807" s="448" t="s">
        <v>5015</v>
      </c>
      <c r="C807" s="32" t="s">
        <v>122</v>
      </c>
      <c r="D807" s="449">
        <v>64647</v>
      </c>
      <c r="E807" s="332" t="s">
        <v>117</v>
      </c>
      <c r="F807" s="31" t="s">
        <v>145</v>
      </c>
    </row>
    <row r="808" spans="1:6" ht="15.75" hidden="1">
      <c r="A808" s="31">
        <v>7728</v>
      </c>
      <c r="B808" s="448" t="s">
        <v>5016</v>
      </c>
      <c r="C808" s="32" t="s">
        <v>122</v>
      </c>
      <c r="D808" s="449">
        <v>102108</v>
      </c>
      <c r="E808" s="332" t="s">
        <v>117</v>
      </c>
      <c r="F808" s="31" t="s">
        <v>145</v>
      </c>
    </row>
    <row r="809" spans="1:6" ht="15.75" hidden="1">
      <c r="A809" s="31">
        <v>7729</v>
      </c>
      <c r="B809" s="448" t="s">
        <v>5017</v>
      </c>
      <c r="C809" s="32" t="s">
        <v>122</v>
      </c>
      <c r="D809" s="449">
        <v>176663</v>
      </c>
      <c r="E809" s="332" t="s">
        <v>117</v>
      </c>
      <c r="F809" s="31" t="s">
        <v>145</v>
      </c>
    </row>
    <row r="810" spans="1:6" ht="15.75" hidden="1">
      <c r="A810" s="31">
        <v>7730</v>
      </c>
      <c r="B810" s="448" t="s">
        <v>5018</v>
      </c>
      <c r="C810" s="32" t="s">
        <v>122</v>
      </c>
      <c r="D810" s="449">
        <v>249783</v>
      </c>
      <c r="E810" s="332" t="s">
        <v>117</v>
      </c>
      <c r="F810" s="31" t="s">
        <v>145</v>
      </c>
    </row>
    <row r="811" spans="1:6" ht="15.75" hidden="1">
      <c r="A811" s="31">
        <v>7733</v>
      </c>
      <c r="B811" s="448" t="s">
        <v>5019</v>
      </c>
      <c r="C811" s="32" t="s">
        <v>472</v>
      </c>
      <c r="D811" s="449">
        <v>32</v>
      </c>
      <c r="E811" s="332" t="s">
        <v>117</v>
      </c>
      <c r="F811" s="31"/>
    </row>
    <row r="812" spans="1:6" ht="15.75" hidden="1">
      <c r="A812" s="31">
        <v>7737</v>
      </c>
      <c r="B812" s="448" t="s">
        <v>5020</v>
      </c>
      <c r="C812" s="32" t="s">
        <v>125</v>
      </c>
      <c r="D812" s="449">
        <v>85085</v>
      </c>
      <c r="E812" s="332" t="s">
        <v>117</v>
      </c>
      <c r="F812" s="31"/>
    </row>
    <row r="813" spans="1:6" ht="45" hidden="1">
      <c r="A813" s="31">
        <v>7738</v>
      </c>
      <c r="B813" s="448" t="s">
        <v>5021</v>
      </c>
      <c r="C813" s="32" t="s">
        <v>125</v>
      </c>
      <c r="D813" s="449">
        <v>111265</v>
      </c>
      <c r="E813" s="332" t="s">
        <v>117</v>
      </c>
      <c r="F813" s="31"/>
    </row>
    <row r="814" spans="1:6" ht="15.75" hidden="1">
      <c r="A814" s="31">
        <v>7743</v>
      </c>
      <c r="B814" s="448" t="s">
        <v>5022</v>
      </c>
      <c r="C814" s="32" t="s">
        <v>125</v>
      </c>
      <c r="D814" s="449">
        <v>54978</v>
      </c>
      <c r="E814" s="332" t="s">
        <v>117</v>
      </c>
      <c r="F814" s="31"/>
    </row>
    <row r="815" spans="1:6" ht="30" hidden="1">
      <c r="A815" s="31">
        <v>7744</v>
      </c>
      <c r="B815" s="448" t="s">
        <v>5023</v>
      </c>
      <c r="C815" s="32" t="s">
        <v>125</v>
      </c>
      <c r="D815" s="449">
        <v>95200</v>
      </c>
      <c r="E815" s="332" t="s">
        <v>117</v>
      </c>
      <c r="F815" s="31"/>
    </row>
    <row r="816" spans="1:6" ht="30" hidden="1">
      <c r="A816" s="31">
        <v>7750</v>
      </c>
      <c r="B816" s="448" t="s">
        <v>5024</v>
      </c>
      <c r="C816" s="32" t="s">
        <v>125</v>
      </c>
      <c r="D816" s="449">
        <v>75565</v>
      </c>
      <c r="E816" s="332" t="s">
        <v>117</v>
      </c>
      <c r="F816" s="31"/>
    </row>
    <row r="817" spans="1:6" ht="15.75" hidden="1">
      <c r="A817" s="31">
        <v>7752</v>
      </c>
      <c r="B817" s="448" t="s">
        <v>5025</v>
      </c>
      <c r="C817" s="32" t="s">
        <v>125</v>
      </c>
      <c r="D817" s="449">
        <v>107100</v>
      </c>
      <c r="E817" s="332" t="s">
        <v>117</v>
      </c>
      <c r="F817" s="31"/>
    </row>
    <row r="818" spans="1:6" ht="15.75" hidden="1">
      <c r="A818" s="31">
        <v>7754</v>
      </c>
      <c r="B818" s="448" t="s">
        <v>5026</v>
      </c>
      <c r="C818" s="32" t="s">
        <v>125</v>
      </c>
      <c r="D818" s="449">
        <v>108000</v>
      </c>
      <c r="E818" s="332" t="s">
        <v>117</v>
      </c>
      <c r="F818" s="31"/>
    </row>
    <row r="819" spans="1:6" ht="45" hidden="1">
      <c r="A819" s="31">
        <v>7755</v>
      </c>
      <c r="B819" s="448" t="s">
        <v>5027</v>
      </c>
      <c r="C819" s="32" t="s">
        <v>125</v>
      </c>
      <c r="D819" s="449">
        <v>804700</v>
      </c>
      <c r="E819" s="332" t="s">
        <v>117</v>
      </c>
      <c r="F819" s="31"/>
    </row>
    <row r="820" spans="1:6" ht="30" hidden="1">
      <c r="A820" s="31">
        <v>7758</v>
      </c>
      <c r="B820" s="448" t="s">
        <v>5028</v>
      </c>
      <c r="C820" s="32" t="s">
        <v>125</v>
      </c>
      <c r="D820" s="449">
        <v>1300000</v>
      </c>
      <c r="E820" s="332" t="s">
        <v>117</v>
      </c>
      <c r="F820" s="31"/>
    </row>
    <row r="821" spans="1:6" ht="30" hidden="1">
      <c r="A821" s="31">
        <v>7762</v>
      </c>
      <c r="B821" s="448" t="s">
        <v>5029</v>
      </c>
      <c r="C821" s="32" t="s">
        <v>125</v>
      </c>
      <c r="D821" s="449">
        <v>215895</v>
      </c>
      <c r="E821" s="332" t="s">
        <v>117</v>
      </c>
      <c r="F821" s="31"/>
    </row>
    <row r="822" spans="1:6" ht="30" hidden="1">
      <c r="A822" s="31">
        <v>7766</v>
      </c>
      <c r="B822" s="448" t="s">
        <v>5030</v>
      </c>
      <c r="C822" s="32" t="s">
        <v>125</v>
      </c>
      <c r="D822" s="449">
        <v>145180</v>
      </c>
      <c r="E822" s="332" t="s">
        <v>117</v>
      </c>
      <c r="F822" s="31"/>
    </row>
    <row r="823" spans="1:6" ht="15.75" hidden="1">
      <c r="A823" s="31">
        <v>7767</v>
      </c>
      <c r="B823" s="448" t="s">
        <v>5031</v>
      </c>
      <c r="C823" s="32" t="s">
        <v>4253</v>
      </c>
      <c r="D823" s="449">
        <v>916</v>
      </c>
      <c r="E823" s="332" t="s">
        <v>117</v>
      </c>
      <c r="F823" s="31"/>
    </row>
    <row r="824" spans="1:6" ht="15.75" hidden="1">
      <c r="A824" s="31">
        <v>7769</v>
      </c>
      <c r="B824" s="448" t="s">
        <v>5032</v>
      </c>
      <c r="C824" s="32" t="s">
        <v>4253</v>
      </c>
      <c r="D824" s="449">
        <v>357</v>
      </c>
      <c r="E824" s="332" t="s">
        <v>117</v>
      </c>
      <c r="F824" s="31"/>
    </row>
    <row r="825" spans="1:6" ht="15.75" hidden="1">
      <c r="A825" s="31">
        <v>7770</v>
      </c>
      <c r="B825" s="448" t="s">
        <v>5033</v>
      </c>
      <c r="C825" s="32" t="s">
        <v>125</v>
      </c>
      <c r="D825" s="449">
        <v>1290400</v>
      </c>
      <c r="E825" s="332" t="s">
        <v>117</v>
      </c>
      <c r="F825" s="31"/>
    </row>
    <row r="826" spans="1:6" ht="15.75" hidden="1">
      <c r="A826" s="31">
        <v>7772</v>
      </c>
      <c r="B826" s="448" t="s">
        <v>5034</v>
      </c>
      <c r="C826" s="32" t="s">
        <v>125</v>
      </c>
      <c r="D826" s="449">
        <v>38080</v>
      </c>
      <c r="E826" s="332" t="s">
        <v>117</v>
      </c>
      <c r="F826" s="31"/>
    </row>
    <row r="827" spans="1:6" ht="15.75" hidden="1">
      <c r="A827" s="31">
        <v>7773</v>
      </c>
      <c r="B827" s="448" t="s">
        <v>5035</v>
      </c>
      <c r="C827" s="32" t="s">
        <v>125</v>
      </c>
      <c r="D827" s="449">
        <v>38080</v>
      </c>
      <c r="E827" s="332" t="s">
        <v>117</v>
      </c>
      <c r="F827" s="31"/>
    </row>
    <row r="828" spans="1:6" ht="15.75" hidden="1">
      <c r="A828" s="31">
        <v>7774</v>
      </c>
      <c r="B828" s="448" t="s">
        <v>5036</v>
      </c>
      <c r="C828" s="32" t="s">
        <v>125</v>
      </c>
      <c r="D828" s="449">
        <v>7140</v>
      </c>
      <c r="E828" s="332" t="s">
        <v>117</v>
      </c>
      <c r="F828" s="31"/>
    </row>
    <row r="829" spans="1:6" ht="15.75" hidden="1">
      <c r="A829" s="31">
        <v>7775</v>
      </c>
      <c r="B829" s="448" t="s">
        <v>5037</v>
      </c>
      <c r="C829" s="32" t="s">
        <v>125</v>
      </c>
      <c r="D829" s="449">
        <v>52320</v>
      </c>
      <c r="E829" s="332" t="s">
        <v>117</v>
      </c>
      <c r="F829" s="31"/>
    </row>
    <row r="830" spans="1:6" ht="15.75" hidden="1">
      <c r="A830" s="31">
        <v>7776</v>
      </c>
      <c r="B830" s="448" t="s">
        <v>5038</v>
      </c>
      <c r="C830" s="32" t="s">
        <v>125</v>
      </c>
      <c r="D830" s="449">
        <v>21777</v>
      </c>
      <c r="E830" s="332" t="s">
        <v>117</v>
      </c>
      <c r="F830" s="31"/>
    </row>
    <row r="831" spans="1:6" ht="15.75" hidden="1">
      <c r="A831" s="31">
        <v>7777</v>
      </c>
      <c r="B831" s="448" t="s">
        <v>5039</v>
      </c>
      <c r="C831" s="32" t="s">
        <v>125</v>
      </c>
      <c r="D831" s="449">
        <v>39270</v>
      </c>
      <c r="E831" s="332" t="s">
        <v>117</v>
      </c>
      <c r="F831" s="31"/>
    </row>
    <row r="832" spans="1:6" ht="15.75" hidden="1">
      <c r="A832" s="31">
        <v>7778</v>
      </c>
      <c r="B832" s="448" t="s">
        <v>5040</v>
      </c>
      <c r="C832" s="32" t="s">
        <v>125</v>
      </c>
      <c r="D832" s="449">
        <v>41650</v>
      </c>
      <c r="E832" s="332" t="s">
        <v>117</v>
      </c>
      <c r="F832" s="31"/>
    </row>
    <row r="833" spans="1:6" ht="15.75" hidden="1">
      <c r="A833" s="31">
        <v>7780</v>
      </c>
      <c r="B833" s="448" t="s">
        <v>5041</v>
      </c>
      <c r="C833" s="32" t="s">
        <v>125</v>
      </c>
      <c r="D833" s="449">
        <v>28560</v>
      </c>
      <c r="E833" s="332" t="s">
        <v>117</v>
      </c>
      <c r="F833" s="31"/>
    </row>
    <row r="834" spans="1:6" ht="15.75" hidden="1">
      <c r="A834" s="31">
        <v>7781</v>
      </c>
      <c r="B834" s="448" t="s">
        <v>5042</v>
      </c>
      <c r="C834" s="32" t="s">
        <v>125</v>
      </c>
      <c r="D834" s="449">
        <v>10091</v>
      </c>
      <c r="E834" s="332" t="s">
        <v>117</v>
      </c>
      <c r="F834" s="31"/>
    </row>
    <row r="835" spans="1:6" ht="15.75" hidden="1">
      <c r="A835" s="31">
        <v>7782</v>
      </c>
      <c r="B835" s="448" t="s">
        <v>5043</v>
      </c>
      <c r="C835" s="32" t="s">
        <v>125</v>
      </c>
      <c r="D835" s="449">
        <v>11662</v>
      </c>
      <c r="E835" s="332" t="s">
        <v>117</v>
      </c>
      <c r="F835" s="31"/>
    </row>
    <row r="836" spans="1:6" ht="15.75" hidden="1">
      <c r="A836" s="31">
        <v>7783</v>
      </c>
      <c r="B836" s="448" t="s">
        <v>5044</v>
      </c>
      <c r="C836" s="32" t="s">
        <v>125</v>
      </c>
      <c r="D836" s="449">
        <v>6466</v>
      </c>
      <c r="E836" s="332" t="s">
        <v>117</v>
      </c>
      <c r="F836" s="31"/>
    </row>
    <row r="837" spans="1:6" ht="15.75" hidden="1">
      <c r="A837" s="31">
        <v>7784</v>
      </c>
      <c r="B837" s="448" t="s">
        <v>5045</v>
      </c>
      <c r="C837" s="32" t="s">
        <v>125</v>
      </c>
      <c r="D837" s="449">
        <v>42840</v>
      </c>
      <c r="E837" s="332" t="s">
        <v>117</v>
      </c>
      <c r="F837" s="31"/>
    </row>
    <row r="838" spans="1:6" ht="15.75" hidden="1">
      <c r="A838" s="31">
        <v>7785</v>
      </c>
      <c r="B838" s="448" t="s">
        <v>5046</v>
      </c>
      <c r="C838" s="32" t="s">
        <v>125</v>
      </c>
      <c r="D838" s="449">
        <v>20230</v>
      </c>
      <c r="E838" s="332" t="s">
        <v>117</v>
      </c>
      <c r="F838" s="31"/>
    </row>
    <row r="839" spans="1:6" ht="15.75" hidden="1">
      <c r="A839" s="31">
        <v>7786</v>
      </c>
      <c r="B839" s="448" t="s">
        <v>5047</v>
      </c>
      <c r="C839" s="32" t="s">
        <v>125</v>
      </c>
      <c r="D839" s="449">
        <v>20230</v>
      </c>
      <c r="E839" s="332" t="s">
        <v>117</v>
      </c>
      <c r="F839" s="31"/>
    </row>
    <row r="840" spans="1:6" ht="15.75" hidden="1">
      <c r="A840" s="31">
        <v>7787</v>
      </c>
      <c r="B840" s="448" t="s">
        <v>5048</v>
      </c>
      <c r="C840" s="32" t="s">
        <v>125</v>
      </c>
      <c r="D840" s="449">
        <v>20230</v>
      </c>
      <c r="E840" s="332" t="s">
        <v>117</v>
      </c>
      <c r="F840" s="31"/>
    </row>
    <row r="841" spans="1:6" ht="15.75" hidden="1">
      <c r="A841" s="31">
        <v>7788</v>
      </c>
      <c r="B841" s="448" t="s">
        <v>5049</v>
      </c>
      <c r="C841" s="32" t="s">
        <v>125</v>
      </c>
      <c r="D841" s="449">
        <v>8330</v>
      </c>
      <c r="E841" s="332" t="s">
        <v>117</v>
      </c>
      <c r="F841" s="31"/>
    </row>
    <row r="842" spans="1:6" ht="15.75" hidden="1">
      <c r="A842" s="31">
        <v>7798</v>
      </c>
      <c r="B842" s="448" t="s">
        <v>5050</v>
      </c>
      <c r="C842" s="32" t="s">
        <v>125</v>
      </c>
      <c r="D842" s="449">
        <v>3332</v>
      </c>
      <c r="E842" s="332" t="s">
        <v>117</v>
      </c>
      <c r="F842" s="31"/>
    </row>
    <row r="843" spans="1:6" ht="15.75" hidden="1">
      <c r="A843" s="31">
        <v>7800</v>
      </c>
      <c r="B843" s="448" t="s">
        <v>5051</v>
      </c>
      <c r="C843" s="32" t="s">
        <v>125</v>
      </c>
      <c r="D843" s="449">
        <v>2775</v>
      </c>
      <c r="E843" s="332" t="s">
        <v>117</v>
      </c>
      <c r="F843" s="31"/>
    </row>
    <row r="844" spans="1:6" ht="15.75" hidden="1">
      <c r="A844" s="31">
        <v>7801</v>
      </c>
      <c r="B844" s="448" t="s">
        <v>5052</v>
      </c>
      <c r="C844" s="32" t="s">
        <v>125</v>
      </c>
      <c r="D844" s="449">
        <v>10390</v>
      </c>
      <c r="E844" s="332" t="s">
        <v>117</v>
      </c>
      <c r="F844" s="31"/>
    </row>
    <row r="845" spans="1:6" ht="15.75" hidden="1">
      <c r="A845" s="31">
        <v>7811</v>
      </c>
      <c r="B845" s="448" t="s">
        <v>5053</v>
      </c>
      <c r="C845" s="32" t="s">
        <v>125</v>
      </c>
      <c r="D845" s="449">
        <v>13978</v>
      </c>
      <c r="E845" s="332" t="s">
        <v>117</v>
      </c>
      <c r="F845" s="31"/>
    </row>
    <row r="846" spans="1:6" ht="30" hidden="1">
      <c r="A846" s="31">
        <v>7812</v>
      </c>
      <c r="B846" s="448" t="s">
        <v>5054</v>
      </c>
      <c r="C846" s="32" t="s">
        <v>125</v>
      </c>
      <c r="D846" s="449">
        <v>201100</v>
      </c>
      <c r="E846" s="332" t="s">
        <v>117</v>
      </c>
      <c r="F846" s="31"/>
    </row>
    <row r="847" spans="1:6" ht="15.75" hidden="1">
      <c r="A847" s="31">
        <v>7813</v>
      </c>
      <c r="B847" s="448" t="s">
        <v>5055</v>
      </c>
      <c r="C847" s="32" t="s">
        <v>125</v>
      </c>
      <c r="D847" s="449">
        <v>64260</v>
      </c>
      <c r="E847" s="332" t="s">
        <v>117</v>
      </c>
      <c r="F847" s="31"/>
    </row>
    <row r="848" spans="1:6" ht="15.75" hidden="1">
      <c r="A848" s="31">
        <v>7814</v>
      </c>
      <c r="B848" s="448" t="s">
        <v>5056</v>
      </c>
      <c r="C848" s="32" t="s">
        <v>125</v>
      </c>
      <c r="D848" s="449">
        <v>37900</v>
      </c>
      <c r="E848" s="332" t="s">
        <v>117</v>
      </c>
      <c r="F848" s="31"/>
    </row>
    <row r="849" spans="1:6" ht="15.75" hidden="1">
      <c r="A849" s="31">
        <v>7818</v>
      </c>
      <c r="B849" s="448" t="s">
        <v>5057</v>
      </c>
      <c r="C849" s="32" t="s">
        <v>125</v>
      </c>
      <c r="D849" s="449">
        <v>205195</v>
      </c>
      <c r="E849" s="332" t="s">
        <v>117</v>
      </c>
      <c r="F849" s="31"/>
    </row>
    <row r="850" spans="1:6" ht="15.75" hidden="1">
      <c r="A850" s="31">
        <v>7819</v>
      </c>
      <c r="B850" s="448" t="s">
        <v>5058</v>
      </c>
      <c r="C850" s="32" t="s">
        <v>125</v>
      </c>
      <c r="D850" s="449">
        <v>56287</v>
      </c>
      <c r="E850" s="332" t="s">
        <v>117</v>
      </c>
      <c r="F850" s="31"/>
    </row>
    <row r="851" spans="1:6" ht="30" hidden="1">
      <c r="A851" s="31">
        <v>7821</v>
      </c>
      <c r="B851" s="448" t="s">
        <v>5059</v>
      </c>
      <c r="C851" s="32" t="s">
        <v>1886</v>
      </c>
      <c r="D851" s="449">
        <v>66521</v>
      </c>
      <c r="E851" s="332" t="s">
        <v>117</v>
      </c>
      <c r="F851" s="31"/>
    </row>
    <row r="852" spans="1:6" ht="15.75" hidden="1">
      <c r="A852" s="31">
        <v>7822</v>
      </c>
      <c r="B852" s="448" t="s">
        <v>5060</v>
      </c>
      <c r="C852" s="32" t="s">
        <v>1886</v>
      </c>
      <c r="D852" s="449">
        <v>45101</v>
      </c>
      <c r="E852" s="332" t="s">
        <v>117</v>
      </c>
      <c r="F852" s="31"/>
    </row>
    <row r="853" spans="1:6" ht="15.75" hidden="1">
      <c r="A853" s="31">
        <v>7823</v>
      </c>
      <c r="B853" s="448" t="s">
        <v>5061</v>
      </c>
      <c r="C853" s="32" t="s">
        <v>1886</v>
      </c>
      <c r="D853" s="449">
        <v>105910</v>
      </c>
      <c r="E853" s="332" t="s">
        <v>117</v>
      </c>
      <c r="F853" s="31"/>
    </row>
    <row r="854" spans="1:6" ht="15.75" hidden="1">
      <c r="A854" s="31">
        <v>7824</v>
      </c>
      <c r="B854" s="448" t="s">
        <v>5062</v>
      </c>
      <c r="C854" s="32" t="s">
        <v>1886</v>
      </c>
      <c r="D854" s="449">
        <v>476</v>
      </c>
      <c r="E854" s="332" t="s">
        <v>117</v>
      </c>
      <c r="F854" s="31"/>
    </row>
    <row r="855" spans="1:6" ht="15.75" hidden="1">
      <c r="A855" s="31">
        <v>7825</v>
      </c>
      <c r="B855" s="448" t="s">
        <v>5063</v>
      </c>
      <c r="C855" s="32" t="s">
        <v>125</v>
      </c>
      <c r="D855" s="449">
        <v>1785</v>
      </c>
      <c r="E855" s="332" t="s">
        <v>117</v>
      </c>
      <c r="F855" s="31"/>
    </row>
    <row r="856" spans="1:6" ht="15.75" hidden="1">
      <c r="A856" s="31">
        <v>7826</v>
      </c>
      <c r="B856" s="448" t="s">
        <v>5064</v>
      </c>
      <c r="C856" s="32" t="s">
        <v>125</v>
      </c>
      <c r="D856" s="449">
        <v>4641</v>
      </c>
      <c r="E856" s="332" t="s">
        <v>117</v>
      </c>
      <c r="F856" s="31"/>
    </row>
    <row r="857" spans="1:6" ht="15.75" hidden="1">
      <c r="A857" s="31">
        <v>7827</v>
      </c>
      <c r="B857" s="448" t="s">
        <v>5065</v>
      </c>
      <c r="C857" s="32" t="s">
        <v>1886</v>
      </c>
      <c r="D857" s="449">
        <v>2023</v>
      </c>
      <c r="E857" s="332" t="s">
        <v>117</v>
      </c>
      <c r="F857" s="31"/>
    </row>
    <row r="858" spans="1:6" ht="15.75" hidden="1">
      <c r="A858" s="31">
        <v>7832</v>
      </c>
      <c r="B858" s="448" t="s">
        <v>5066</v>
      </c>
      <c r="C858" s="32" t="s">
        <v>125</v>
      </c>
      <c r="D858" s="449">
        <v>4165</v>
      </c>
      <c r="E858" s="332" t="s">
        <v>117</v>
      </c>
      <c r="F858" s="31"/>
    </row>
    <row r="859" spans="1:6" ht="30" hidden="1">
      <c r="A859" s="31">
        <v>7836</v>
      </c>
      <c r="B859" s="448" t="s">
        <v>5067</v>
      </c>
      <c r="C859" s="32" t="s">
        <v>125</v>
      </c>
      <c r="D859" s="449">
        <v>140000</v>
      </c>
      <c r="E859" s="332" t="s">
        <v>117</v>
      </c>
      <c r="F859" s="31"/>
    </row>
    <row r="860" spans="1:6" ht="15.75" hidden="1">
      <c r="A860" s="31">
        <v>7837</v>
      </c>
      <c r="B860" s="448" t="s">
        <v>5068</v>
      </c>
      <c r="C860" s="32" t="s">
        <v>125</v>
      </c>
      <c r="D860" s="449">
        <v>136850</v>
      </c>
      <c r="E860" s="332" t="s">
        <v>117</v>
      </c>
      <c r="F860" s="31"/>
    </row>
    <row r="861" spans="1:6" ht="15.75" hidden="1">
      <c r="A861" s="31">
        <v>7838</v>
      </c>
      <c r="B861" s="448" t="s">
        <v>5069</v>
      </c>
      <c r="C861" s="32" t="s">
        <v>125</v>
      </c>
      <c r="D861" s="449">
        <v>33100</v>
      </c>
      <c r="E861" s="332" t="s">
        <v>117</v>
      </c>
      <c r="F861" s="31"/>
    </row>
    <row r="862" spans="1:6" ht="15.75" hidden="1">
      <c r="A862" s="31">
        <v>7839</v>
      </c>
      <c r="B862" s="448" t="s">
        <v>5070</v>
      </c>
      <c r="C862" s="32" t="s">
        <v>125</v>
      </c>
      <c r="D862" s="449">
        <v>49980</v>
      </c>
      <c r="E862" s="332" t="s">
        <v>117</v>
      </c>
      <c r="F862" s="31"/>
    </row>
    <row r="863" spans="1:6" ht="15.75" hidden="1">
      <c r="A863" s="31">
        <v>7844</v>
      </c>
      <c r="B863" s="448" t="s">
        <v>5071</v>
      </c>
      <c r="C863" s="32" t="s">
        <v>1886</v>
      </c>
      <c r="D863" s="449">
        <v>7021</v>
      </c>
      <c r="E863" s="332" t="s">
        <v>117</v>
      </c>
      <c r="F863" s="31"/>
    </row>
    <row r="864" spans="1:6" ht="15.75" hidden="1">
      <c r="A864" s="31">
        <v>7846</v>
      </c>
      <c r="B864" s="448" t="s">
        <v>5072</v>
      </c>
      <c r="C864" s="32" t="s">
        <v>1886</v>
      </c>
      <c r="D864" s="449">
        <v>7735</v>
      </c>
      <c r="E864" s="332" t="s">
        <v>117</v>
      </c>
      <c r="F864" s="31"/>
    </row>
    <row r="865" spans="1:6" ht="15.75" hidden="1">
      <c r="A865" s="31">
        <v>7850</v>
      </c>
      <c r="B865" s="448" t="s">
        <v>5073</v>
      </c>
      <c r="C865" s="32" t="s">
        <v>5074</v>
      </c>
      <c r="D865" s="449">
        <v>24285</v>
      </c>
      <c r="E865" s="332" t="s">
        <v>117</v>
      </c>
      <c r="F865" s="31"/>
    </row>
    <row r="866" spans="1:6" ht="15.75" hidden="1">
      <c r="A866" s="31">
        <v>7851</v>
      </c>
      <c r="B866" s="448" t="s">
        <v>5075</v>
      </c>
      <c r="C866" s="32" t="s">
        <v>125</v>
      </c>
      <c r="D866" s="449">
        <v>42840</v>
      </c>
      <c r="E866" s="332" t="s">
        <v>117</v>
      </c>
      <c r="F866" s="31"/>
    </row>
    <row r="867" spans="1:6" ht="15.75" hidden="1">
      <c r="A867" s="31">
        <v>7852</v>
      </c>
      <c r="B867" s="448" t="s">
        <v>5076</v>
      </c>
      <c r="C867" s="32" t="s">
        <v>122</v>
      </c>
      <c r="D867" s="449">
        <v>2214</v>
      </c>
      <c r="E867" s="332" t="s">
        <v>117</v>
      </c>
      <c r="F867" s="31"/>
    </row>
    <row r="868" spans="1:6" ht="15.75" hidden="1">
      <c r="A868" s="31">
        <v>7870</v>
      </c>
      <c r="B868" s="448" t="s">
        <v>5077</v>
      </c>
      <c r="C868" s="32" t="s">
        <v>4253</v>
      </c>
      <c r="D868" s="449">
        <v>107100</v>
      </c>
      <c r="E868" s="332" t="s">
        <v>117</v>
      </c>
      <c r="F868" s="31"/>
    </row>
    <row r="869" spans="1:6" ht="45" hidden="1">
      <c r="A869" s="31">
        <v>7874</v>
      </c>
      <c r="B869" s="448" t="s">
        <v>5078</v>
      </c>
      <c r="C869" s="32" t="s">
        <v>125</v>
      </c>
      <c r="D869" s="449">
        <v>35581</v>
      </c>
      <c r="E869" s="332" t="s">
        <v>117</v>
      </c>
      <c r="F869" s="31"/>
    </row>
    <row r="870" spans="1:6" ht="30" hidden="1">
      <c r="A870" s="31">
        <v>7876</v>
      </c>
      <c r="B870" s="448" t="s">
        <v>5079</v>
      </c>
      <c r="C870" s="32" t="s">
        <v>125</v>
      </c>
      <c r="D870" s="449">
        <v>130900</v>
      </c>
      <c r="E870" s="332" t="s">
        <v>117</v>
      </c>
      <c r="F870" s="31"/>
    </row>
    <row r="871" spans="1:6" ht="30" hidden="1">
      <c r="A871" s="31">
        <v>7877</v>
      </c>
      <c r="B871" s="448" t="s">
        <v>5080</v>
      </c>
      <c r="C871" s="32" t="s">
        <v>125</v>
      </c>
      <c r="D871" s="449">
        <v>36890</v>
      </c>
      <c r="E871" s="332" t="s">
        <v>117</v>
      </c>
      <c r="F871" s="31"/>
    </row>
    <row r="872" spans="1:6" ht="15.75" hidden="1">
      <c r="A872" s="31">
        <v>7884</v>
      </c>
      <c r="B872" s="448" t="s">
        <v>5081</v>
      </c>
      <c r="C872" s="32" t="s">
        <v>125</v>
      </c>
      <c r="D872" s="449">
        <v>61718</v>
      </c>
      <c r="E872" s="332" t="s">
        <v>117</v>
      </c>
      <c r="F872" s="31"/>
    </row>
    <row r="873" spans="1:6" ht="15.75" hidden="1">
      <c r="A873" s="31">
        <v>7891</v>
      </c>
      <c r="B873" s="448" t="s">
        <v>5082</v>
      </c>
      <c r="C873" s="32" t="s">
        <v>4250</v>
      </c>
      <c r="D873" s="449">
        <v>68483</v>
      </c>
      <c r="E873" s="332" t="s">
        <v>117</v>
      </c>
      <c r="F873" s="31"/>
    </row>
    <row r="874" spans="1:6" ht="15.75" hidden="1">
      <c r="A874" s="31">
        <v>7892</v>
      </c>
      <c r="B874" s="448" t="s">
        <v>5083</v>
      </c>
      <c r="C874" s="32" t="s">
        <v>785</v>
      </c>
      <c r="D874" s="449">
        <v>273700</v>
      </c>
      <c r="E874" s="332" t="s">
        <v>117</v>
      </c>
      <c r="F874" s="31"/>
    </row>
    <row r="875" spans="1:6" ht="15.75" hidden="1">
      <c r="A875" s="31">
        <v>7896</v>
      </c>
      <c r="B875" s="448" t="s">
        <v>5084</v>
      </c>
      <c r="C875" s="32" t="s">
        <v>125</v>
      </c>
      <c r="D875" s="449">
        <v>95</v>
      </c>
      <c r="E875" s="332" t="s">
        <v>117</v>
      </c>
      <c r="F875" s="31"/>
    </row>
    <row r="876" spans="1:6" ht="15.75" hidden="1">
      <c r="A876" s="31">
        <v>7897</v>
      </c>
      <c r="B876" s="448" t="s">
        <v>5085</v>
      </c>
      <c r="C876" s="32" t="s">
        <v>125</v>
      </c>
      <c r="D876" s="449">
        <v>1309</v>
      </c>
      <c r="E876" s="332" t="s">
        <v>117</v>
      </c>
      <c r="F876" s="31"/>
    </row>
    <row r="877" spans="1:6" ht="15.75" hidden="1">
      <c r="A877" s="31">
        <v>7898</v>
      </c>
      <c r="B877" s="448" t="s">
        <v>5086</v>
      </c>
      <c r="C877" s="32" t="s">
        <v>125</v>
      </c>
      <c r="D877" s="449">
        <v>500</v>
      </c>
      <c r="E877" s="332" t="s">
        <v>117</v>
      </c>
      <c r="F877" s="31"/>
    </row>
    <row r="878" spans="1:6" ht="15.75" hidden="1">
      <c r="A878" s="31">
        <v>7900</v>
      </c>
      <c r="B878" s="448" t="s">
        <v>5087</v>
      </c>
      <c r="C878" s="32" t="s">
        <v>125</v>
      </c>
      <c r="D878" s="449">
        <v>167</v>
      </c>
      <c r="E878" s="332" t="s">
        <v>117</v>
      </c>
      <c r="F878" s="31"/>
    </row>
    <row r="879" spans="1:6" ht="15.75" hidden="1">
      <c r="A879" s="31">
        <v>7901</v>
      </c>
      <c r="B879" s="448" t="s">
        <v>5088</v>
      </c>
      <c r="C879" s="32" t="s">
        <v>125</v>
      </c>
      <c r="D879" s="449">
        <v>83</v>
      </c>
      <c r="E879" s="332" t="s">
        <v>117</v>
      </c>
      <c r="F879" s="31"/>
    </row>
    <row r="880" spans="1:6" ht="15.75" hidden="1">
      <c r="A880" s="31">
        <v>7904</v>
      </c>
      <c r="B880" s="448" t="s">
        <v>5089</v>
      </c>
      <c r="C880" s="32" t="s">
        <v>125</v>
      </c>
      <c r="D880" s="449">
        <v>28000</v>
      </c>
      <c r="E880" s="332" t="s">
        <v>117</v>
      </c>
      <c r="F880" s="31"/>
    </row>
    <row r="881" spans="1:6" ht="15.75" hidden="1">
      <c r="A881" s="31">
        <v>7906</v>
      </c>
      <c r="B881" s="448" t="s">
        <v>5090</v>
      </c>
      <c r="C881" s="32" t="s">
        <v>125</v>
      </c>
      <c r="D881" s="449">
        <v>15500</v>
      </c>
      <c r="E881" s="332" t="s">
        <v>117</v>
      </c>
      <c r="F881" s="31"/>
    </row>
    <row r="882" spans="1:6" ht="15.75" hidden="1">
      <c r="A882" s="31">
        <v>7908</v>
      </c>
      <c r="B882" s="448" t="s">
        <v>5091</v>
      </c>
      <c r="C882" s="32" t="s">
        <v>125</v>
      </c>
      <c r="D882" s="449">
        <v>20000</v>
      </c>
      <c r="E882" s="332" t="s">
        <v>117</v>
      </c>
      <c r="F882" s="31"/>
    </row>
    <row r="883" spans="1:6" ht="15.75" hidden="1">
      <c r="A883" s="31">
        <v>7910</v>
      </c>
      <c r="B883" s="448" t="s">
        <v>5092</v>
      </c>
      <c r="C883" s="32" t="s">
        <v>125</v>
      </c>
      <c r="D883" s="449">
        <v>17500</v>
      </c>
      <c r="E883" s="332" t="s">
        <v>117</v>
      </c>
      <c r="F883" s="31"/>
    </row>
    <row r="884" spans="1:6" ht="15.75" hidden="1">
      <c r="A884" s="31">
        <v>7919</v>
      </c>
      <c r="B884" s="448" t="s">
        <v>5093</v>
      </c>
      <c r="C884" s="32" t="s">
        <v>4253</v>
      </c>
      <c r="D884" s="449">
        <v>41650</v>
      </c>
      <c r="E884" s="332" t="s">
        <v>117</v>
      </c>
      <c r="F884" s="31"/>
    </row>
    <row r="885" spans="1:6" ht="15.75" hidden="1">
      <c r="A885" s="31">
        <v>7921</v>
      </c>
      <c r="B885" s="448" t="s">
        <v>5094</v>
      </c>
      <c r="C885" s="32" t="s">
        <v>119</v>
      </c>
      <c r="D885" s="449">
        <v>477294</v>
      </c>
      <c r="E885" s="332" t="s">
        <v>117</v>
      </c>
      <c r="F885" s="31"/>
    </row>
    <row r="886" spans="1:6" ht="30" hidden="1">
      <c r="A886" s="31">
        <v>7922</v>
      </c>
      <c r="B886" s="448" t="s">
        <v>5095</v>
      </c>
      <c r="C886" s="32" t="s">
        <v>785</v>
      </c>
      <c r="D886" s="449">
        <v>5554</v>
      </c>
      <c r="E886" s="332" t="s">
        <v>117</v>
      </c>
      <c r="F886" s="31"/>
    </row>
    <row r="887" spans="1:6" ht="15.75" hidden="1">
      <c r="A887" s="31">
        <v>7923</v>
      </c>
      <c r="B887" s="448" t="s">
        <v>5096</v>
      </c>
      <c r="C887" s="32" t="s">
        <v>472</v>
      </c>
      <c r="D887" s="449">
        <v>8111</v>
      </c>
      <c r="E887" s="332" t="s">
        <v>117</v>
      </c>
      <c r="F887" s="31"/>
    </row>
    <row r="888" spans="1:6" ht="30" hidden="1">
      <c r="A888" s="31">
        <v>7926</v>
      </c>
      <c r="B888" s="448" t="s">
        <v>5097</v>
      </c>
      <c r="C888" s="32" t="s">
        <v>125</v>
      </c>
      <c r="D888" s="449">
        <v>29750</v>
      </c>
      <c r="E888" s="332" t="s">
        <v>117</v>
      </c>
      <c r="F888" s="31"/>
    </row>
    <row r="889" spans="1:6" ht="15.75" hidden="1">
      <c r="A889" s="31">
        <v>7932</v>
      </c>
      <c r="B889" s="448" t="s">
        <v>5098</v>
      </c>
      <c r="C889" s="32" t="s">
        <v>122</v>
      </c>
      <c r="D889" s="449">
        <v>4019</v>
      </c>
      <c r="E889" s="332" t="s">
        <v>117</v>
      </c>
      <c r="F889" s="31"/>
    </row>
    <row r="890" spans="1:6" ht="30" hidden="1">
      <c r="A890" s="31">
        <v>7934</v>
      </c>
      <c r="B890" s="448" t="s">
        <v>5099</v>
      </c>
      <c r="C890" s="32" t="s">
        <v>125</v>
      </c>
      <c r="D890" s="449">
        <v>903210</v>
      </c>
      <c r="E890" s="332" t="s">
        <v>117</v>
      </c>
      <c r="F890" s="31"/>
    </row>
    <row r="891" spans="1:6" ht="15.75" hidden="1">
      <c r="A891" s="31">
        <v>7939</v>
      </c>
      <c r="B891" s="448" t="s">
        <v>5100</v>
      </c>
      <c r="C891" s="32" t="s">
        <v>125</v>
      </c>
      <c r="D891" s="449">
        <v>138834</v>
      </c>
      <c r="E891" s="332" t="s">
        <v>117</v>
      </c>
      <c r="F891" s="31"/>
    </row>
    <row r="892" spans="1:6" ht="15.75" hidden="1">
      <c r="A892" s="31">
        <v>7941</v>
      </c>
      <c r="B892" s="448" t="s">
        <v>5101</v>
      </c>
      <c r="C892" s="32" t="s">
        <v>125</v>
      </c>
      <c r="D892" s="449">
        <v>408170</v>
      </c>
      <c r="E892" s="332" t="s">
        <v>117</v>
      </c>
      <c r="F892" s="31"/>
    </row>
    <row r="893" spans="1:6" ht="15.75" hidden="1">
      <c r="A893" s="31">
        <v>7942</v>
      </c>
      <c r="B893" s="448" t="s">
        <v>5102</v>
      </c>
      <c r="C893" s="32" t="s">
        <v>125</v>
      </c>
      <c r="D893" s="449">
        <v>146370</v>
      </c>
      <c r="E893" s="332" t="s">
        <v>117</v>
      </c>
      <c r="F893" s="31"/>
    </row>
    <row r="894" spans="1:6" ht="15.75" hidden="1">
      <c r="A894" s="31">
        <v>7945</v>
      </c>
      <c r="B894" s="448" t="s">
        <v>5103</v>
      </c>
      <c r="C894" s="32" t="s">
        <v>122</v>
      </c>
      <c r="D894" s="449">
        <v>105</v>
      </c>
      <c r="E894" s="332" t="s">
        <v>117</v>
      </c>
      <c r="F894" s="31"/>
    </row>
    <row r="895" spans="1:6" ht="15.75" hidden="1">
      <c r="A895" s="31">
        <v>7946</v>
      </c>
      <c r="B895" s="448" t="s">
        <v>5104</v>
      </c>
      <c r="C895" s="32" t="s">
        <v>5105</v>
      </c>
      <c r="D895" s="449">
        <v>57500</v>
      </c>
      <c r="E895" s="332" t="s">
        <v>117</v>
      </c>
      <c r="F895" s="31"/>
    </row>
    <row r="896" spans="1:6" ht="15.75" hidden="1">
      <c r="A896" s="31">
        <v>7947</v>
      </c>
      <c r="B896" s="448" t="s">
        <v>5106</v>
      </c>
      <c r="C896" s="32" t="s">
        <v>125</v>
      </c>
      <c r="D896" s="449">
        <v>237215</v>
      </c>
      <c r="E896" s="332" t="s">
        <v>117</v>
      </c>
      <c r="F896" s="31"/>
    </row>
    <row r="897" spans="1:6" ht="15.75" hidden="1">
      <c r="A897" s="31">
        <v>7948</v>
      </c>
      <c r="B897" s="448" t="s">
        <v>5107</v>
      </c>
      <c r="C897" s="32" t="s">
        <v>122</v>
      </c>
      <c r="D897" s="449">
        <v>23895</v>
      </c>
      <c r="E897" s="332" t="s">
        <v>117</v>
      </c>
      <c r="F897" s="31"/>
    </row>
    <row r="898" spans="1:6" ht="15.75" hidden="1">
      <c r="A898" s="31">
        <v>7949</v>
      </c>
      <c r="B898" s="448" t="s">
        <v>5108</v>
      </c>
      <c r="C898" s="32" t="s">
        <v>125</v>
      </c>
      <c r="D898" s="449">
        <v>115025</v>
      </c>
      <c r="E898" s="332" t="s">
        <v>117</v>
      </c>
      <c r="F898" s="31"/>
    </row>
    <row r="899" spans="1:6" ht="15.75" hidden="1">
      <c r="A899" s="31">
        <v>7950</v>
      </c>
      <c r="B899" s="448" t="s">
        <v>5109</v>
      </c>
      <c r="C899" s="32" t="s">
        <v>125</v>
      </c>
      <c r="D899" s="449">
        <v>206786</v>
      </c>
      <c r="E899" s="332" t="s">
        <v>117</v>
      </c>
      <c r="F899" s="31"/>
    </row>
    <row r="900" spans="1:6" ht="30" hidden="1">
      <c r="A900" s="31">
        <v>7953</v>
      </c>
      <c r="B900" s="448" t="s">
        <v>5110</v>
      </c>
      <c r="C900" s="32" t="s">
        <v>116</v>
      </c>
      <c r="D900" s="449">
        <v>10500</v>
      </c>
      <c r="E900" s="332" t="s">
        <v>117</v>
      </c>
      <c r="F900" s="31"/>
    </row>
    <row r="901" spans="1:6" ht="15.75" hidden="1">
      <c r="A901" s="31">
        <v>7955</v>
      </c>
      <c r="B901" s="448" t="s">
        <v>5111</v>
      </c>
      <c r="C901" s="32" t="s">
        <v>125</v>
      </c>
      <c r="D901" s="449">
        <v>128900</v>
      </c>
      <c r="E901" s="332" t="s">
        <v>117</v>
      </c>
      <c r="F901" s="31"/>
    </row>
    <row r="902" spans="1:6" ht="15.75" hidden="1">
      <c r="A902" s="31">
        <v>7956</v>
      </c>
      <c r="B902" s="448" t="s">
        <v>5112</v>
      </c>
      <c r="C902" s="32" t="s">
        <v>125</v>
      </c>
      <c r="D902" s="449">
        <v>135500</v>
      </c>
      <c r="E902" s="332" t="s">
        <v>117</v>
      </c>
      <c r="F902" s="31"/>
    </row>
    <row r="903" spans="1:6" ht="15.75" hidden="1">
      <c r="A903" s="31">
        <v>7957</v>
      </c>
      <c r="B903" s="448" t="s">
        <v>5113</v>
      </c>
      <c r="C903" s="32" t="s">
        <v>125</v>
      </c>
      <c r="D903" s="449">
        <v>128000</v>
      </c>
      <c r="E903" s="332" t="s">
        <v>117</v>
      </c>
      <c r="F903" s="31"/>
    </row>
    <row r="904" spans="1:6" ht="15.75" hidden="1">
      <c r="A904" s="31">
        <v>7958</v>
      </c>
      <c r="B904" s="448" t="s">
        <v>5114</v>
      </c>
      <c r="C904" s="32" t="s">
        <v>125</v>
      </c>
      <c r="D904" s="449">
        <v>425000</v>
      </c>
      <c r="E904" s="332" t="s">
        <v>117</v>
      </c>
      <c r="F904" s="31"/>
    </row>
    <row r="905" spans="1:6" ht="15.75" hidden="1">
      <c r="A905" s="31">
        <v>7959</v>
      </c>
      <c r="B905" s="448" t="s">
        <v>5115</v>
      </c>
      <c r="C905" s="32" t="s">
        <v>125</v>
      </c>
      <c r="D905" s="449">
        <v>130500</v>
      </c>
      <c r="E905" s="332" t="s">
        <v>117</v>
      </c>
      <c r="F905" s="31"/>
    </row>
    <row r="906" spans="1:6" ht="15.75" hidden="1">
      <c r="A906" s="31">
        <v>7961</v>
      </c>
      <c r="B906" s="448" t="s">
        <v>5116</v>
      </c>
      <c r="C906" s="32" t="s">
        <v>122</v>
      </c>
      <c r="D906" s="449">
        <v>246276</v>
      </c>
      <c r="E906" s="332" t="s">
        <v>117</v>
      </c>
      <c r="F906" s="31"/>
    </row>
    <row r="907" spans="1:6" ht="15.75" hidden="1">
      <c r="A907" s="31">
        <v>7962</v>
      </c>
      <c r="B907" s="448" t="s">
        <v>5117</v>
      </c>
      <c r="C907" s="32" t="s">
        <v>122</v>
      </c>
      <c r="D907" s="449">
        <v>298804</v>
      </c>
      <c r="E907" s="332" t="s">
        <v>117</v>
      </c>
      <c r="F907" s="31"/>
    </row>
    <row r="908" spans="1:6" ht="15.75" hidden="1">
      <c r="A908" s="31">
        <v>7963</v>
      </c>
      <c r="B908" s="448" t="s">
        <v>5118</v>
      </c>
      <c r="C908" s="32" t="s">
        <v>122</v>
      </c>
      <c r="D908" s="449">
        <v>338851</v>
      </c>
      <c r="E908" s="332" t="s">
        <v>117</v>
      </c>
      <c r="F908" s="31"/>
    </row>
    <row r="909" spans="1:6" ht="15.75" hidden="1">
      <c r="A909" s="31">
        <v>7965</v>
      </c>
      <c r="B909" s="448" t="s">
        <v>5119</v>
      </c>
      <c r="C909" s="32" t="s">
        <v>125</v>
      </c>
      <c r="D909" s="449">
        <v>170170</v>
      </c>
      <c r="E909" s="332" t="s">
        <v>117</v>
      </c>
      <c r="F909" s="31"/>
    </row>
    <row r="910" spans="1:6" ht="15.75" hidden="1">
      <c r="A910" s="31">
        <v>7966</v>
      </c>
      <c r="B910" s="448" t="s">
        <v>5120</v>
      </c>
      <c r="C910" s="32" t="s">
        <v>125</v>
      </c>
      <c r="D910" s="449">
        <v>548590</v>
      </c>
      <c r="E910" s="332" t="s">
        <v>117</v>
      </c>
      <c r="F910" s="31"/>
    </row>
    <row r="911" spans="1:6" ht="30" hidden="1">
      <c r="A911" s="31">
        <v>7967</v>
      </c>
      <c r="B911" s="448" t="s">
        <v>5121</v>
      </c>
      <c r="C911" s="32" t="s">
        <v>125</v>
      </c>
      <c r="D911" s="449">
        <v>779450</v>
      </c>
      <c r="E911" s="332" t="s">
        <v>117</v>
      </c>
      <c r="F911" s="31"/>
    </row>
    <row r="912" spans="1:6" ht="15.75" hidden="1">
      <c r="A912" s="31">
        <v>7968</v>
      </c>
      <c r="B912" s="448" t="s">
        <v>5122</v>
      </c>
      <c r="C912" s="32" t="s">
        <v>125</v>
      </c>
      <c r="D912" s="449">
        <v>285600</v>
      </c>
      <c r="E912" s="332" t="s">
        <v>117</v>
      </c>
      <c r="F912" s="31"/>
    </row>
    <row r="913" spans="1:6" ht="15.75" hidden="1">
      <c r="A913" s="31">
        <v>7969</v>
      </c>
      <c r="B913" s="448" t="s">
        <v>5123</v>
      </c>
      <c r="C913" s="32" t="s">
        <v>116</v>
      </c>
      <c r="D913" s="449">
        <v>6496</v>
      </c>
      <c r="E913" s="332" t="s">
        <v>117</v>
      </c>
      <c r="F913" s="31"/>
    </row>
    <row r="914" spans="1:6" ht="15.75" hidden="1">
      <c r="A914" s="31">
        <v>7970</v>
      </c>
      <c r="B914" s="448" t="s">
        <v>5124</v>
      </c>
      <c r="C914" s="32" t="s">
        <v>116</v>
      </c>
      <c r="D914" s="449">
        <v>4312</v>
      </c>
      <c r="E914" s="332" t="s">
        <v>117</v>
      </c>
      <c r="F914" s="31"/>
    </row>
    <row r="915" spans="1:6" ht="15.75" hidden="1">
      <c r="A915" s="31">
        <v>7971</v>
      </c>
      <c r="B915" s="448" t="s">
        <v>5125</v>
      </c>
      <c r="C915" s="32" t="s">
        <v>116</v>
      </c>
      <c r="D915" s="449">
        <v>5477</v>
      </c>
      <c r="E915" s="332" t="s">
        <v>117</v>
      </c>
      <c r="F915" s="31"/>
    </row>
    <row r="916" spans="1:6" ht="15.75" hidden="1">
      <c r="A916" s="31">
        <v>7973</v>
      </c>
      <c r="B916" s="448" t="s">
        <v>5126</v>
      </c>
      <c r="C916" s="32" t="s">
        <v>472</v>
      </c>
      <c r="D916" s="449">
        <v>33490</v>
      </c>
      <c r="E916" s="332" t="s">
        <v>117</v>
      </c>
      <c r="F916" s="31"/>
    </row>
    <row r="917" spans="1:6" ht="15.75" hidden="1">
      <c r="A917" s="31">
        <v>7974</v>
      </c>
      <c r="B917" s="448" t="s">
        <v>5127</v>
      </c>
      <c r="C917" s="32" t="s">
        <v>4250</v>
      </c>
      <c r="D917" s="449">
        <v>106900</v>
      </c>
      <c r="E917" s="332" t="s">
        <v>117</v>
      </c>
      <c r="F917" s="31"/>
    </row>
    <row r="918" spans="1:6" ht="15.75" hidden="1">
      <c r="A918" s="31">
        <v>7976</v>
      </c>
      <c r="B918" s="448" t="s">
        <v>5128</v>
      </c>
      <c r="C918" s="32" t="s">
        <v>119</v>
      </c>
      <c r="D918" s="449">
        <v>46172</v>
      </c>
      <c r="E918" s="332" t="s">
        <v>117</v>
      </c>
      <c r="F918" s="31"/>
    </row>
    <row r="919" spans="1:6" ht="15.75" hidden="1">
      <c r="A919" s="31">
        <v>7977</v>
      </c>
      <c r="B919" s="448" t="s">
        <v>5129</v>
      </c>
      <c r="C919" s="32" t="s">
        <v>119</v>
      </c>
      <c r="D919" s="449">
        <v>17850</v>
      </c>
      <c r="E919" s="332" t="s">
        <v>117</v>
      </c>
      <c r="F919" s="31"/>
    </row>
    <row r="920" spans="1:6" ht="15.75" hidden="1">
      <c r="A920" s="31">
        <v>7979</v>
      </c>
      <c r="B920" s="448" t="s">
        <v>5130</v>
      </c>
      <c r="C920" s="32" t="s">
        <v>125</v>
      </c>
      <c r="D920" s="449">
        <v>39790</v>
      </c>
      <c r="E920" s="332" t="s">
        <v>117</v>
      </c>
      <c r="F920" s="31"/>
    </row>
    <row r="921" spans="1:6" ht="15.75" hidden="1">
      <c r="A921" s="31">
        <v>7981</v>
      </c>
      <c r="B921" s="448" t="s">
        <v>5131</v>
      </c>
      <c r="C921" s="32" t="s">
        <v>122</v>
      </c>
      <c r="D921" s="449">
        <v>69020</v>
      </c>
      <c r="E921" s="332" t="s">
        <v>117</v>
      </c>
      <c r="F921" s="31"/>
    </row>
    <row r="922" spans="1:6" ht="45" hidden="1">
      <c r="A922" s="31">
        <v>7983</v>
      </c>
      <c r="B922" s="448" t="s">
        <v>5132</v>
      </c>
      <c r="C922" s="32" t="s">
        <v>4253</v>
      </c>
      <c r="D922" s="449">
        <v>160500</v>
      </c>
      <c r="E922" s="332" t="s">
        <v>117</v>
      </c>
      <c r="F922" s="31"/>
    </row>
    <row r="923" spans="1:6" ht="15.75" hidden="1">
      <c r="A923" s="31">
        <v>7984</v>
      </c>
      <c r="B923" s="448" t="s">
        <v>5133</v>
      </c>
      <c r="C923" s="32" t="s">
        <v>785</v>
      </c>
      <c r="D923" s="449">
        <v>101091</v>
      </c>
      <c r="E923" s="332" t="s">
        <v>117</v>
      </c>
      <c r="F923" s="31"/>
    </row>
    <row r="924" spans="1:6" ht="45" hidden="1">
      <c r="A924" s="31">
        <v>7989</v>
      </c>
      <c r="B924" s="448" t="s">
        <v>5134</v>
      </c>
      <c r="C924" s="32" t="s">
        <v>1787</v>
      </c>
      <c r="D924" s="449">
        <v>9362250</v>
      </c>
      <c r="E924" s="332" t="s">
        <v>117</v>
      </c>
      <c r="F924" s="31"/>
    </row>
    <row r="925" spans="1:6" ht="30" hidden="1">
      <c r="A925" s="31">
        <v>7992</v>
      </c>
      <c r="B925" s="448" t="s">
        <v>5135</v>
      </c>
      <c r="C925" s="32" t="s">
        <v>125</v>
      </c>
      <c r="D925" s="449">
        <v>500000</v>
      </c>
      <c r="E925" s="332" t="s">
        <v>117</v>
      </c>
      <c r="F925" s="31"/>
    </row>
    <row r="926" spans="1:6" ht="15.75" hidden="1">
      <c r="A926" s="31">
        <v>7993</v>
      </c>
      <c r="B926" s="448" t="s">
        <v>5136</v>
      </c>
      <c r="C926" s="32" t="s">
        <v>125</v>
      </c>
      <c r="D926" s="449">
        <v>1249500</v>
      </c>
      <c r="E926" s="332" t="s">
        <v>117</v>
      </c>
      <c r="F926" s="31"/>
    </row>
    <row r="927" spans="1:6" ht="15.75" hidden="1">
      <c r="A927" s="31">
        <v>7994</v>
      </c>
      <c r="B927" s="448" t="s">
        <v>5137</v>
      </c>
      <c r="C927" s="32" t="s">
        <v>116</v>
      </c>
      <c r="D927" s="449">
        <v>2470</v>
      </c>
      <c r="E927" s="332" t="s">
        <v>117</v>
      </c>
      <c r="F927" s="31"/>
    </row>
    <row r="928" spans="1:6" ht="15.75" hidden="1">
      <c r="A928" s="31">
        <v>7999</v>
      </c>
      <c r="B928" s="448" t="s">
        <v>5138</v>
      </c>
      <c r="C928" s="32" t="s">
        <v>472</v>
      </c>
      <c r="D928" s="449">
        <v>180880</v>
      </c>
      <c r="E928" s="332" t="s">
        <v>117</v>
      </c>
      <c r="F928" s="31"/>
    </row>
    <row r="929" spans="1:6" ht="30" hidden="1">
      <c r="A929" s="31">
        <v>8000</v>
      </c>
      <c r="B929" s="448" t="s">
        <v>5139</v>
      </c>
      <c r="C929" s="32" t="s">
        <v>122</v>
      </c>
      <c r="D929" s="449">
        <v>10710</v>
      </c>
      <c r="E929" s="332" t="s">
        <v>117</v>
      </c>
      <c r="F929" s="31"/>
    </row>
    <row r="930" spans="1:6" ht="30" hidden="1">
      <c r="A930" s="31">
        <v>8001</v>
      </c>
      <c r="B930" s="448" t="s">
        <v>5140</v>
      </c>
      <c r="C930" s="32" t="s">
        <v>122</v>
      </c>
      <c r="D930" s="449">
        <v>10710</v>
      </c>
      <c r="E930" s="332" t="s">
        <v>117</v>
      </c>
      <c r="F930" s="31"/>
    </row>
    <row r="931" spans="1:6" ht="45" hidden="1">
      <c r="A931" s="31">
        <v>8002</v>
      </c>
      <c r="B931" s="448" t="s">
        <v>2113</v>
      </c>
      <c r="C931" s="32" t="s">
        <v>122</v>
      </c>
      <c r="D931" s="449">
        <v>14875</v>
      </c>
      <c r="E931" s="332" t="s">
        <v>117</v>
      </c>
      <c r="F931" s="31"/>
    </row>
    <row r="932" spans="1:6" ht="45" hidden="1">
      <c r="A932" s="31">
        <v>8003</v>
      </c>
      <c r="B932" s="448" t="s">
        <v>2114</v>
      </c>
      <c r="C932" s="32" t="s">
        <v>122</v>
      </c>
      <c r="D932" s="449">
        <v>16065</v>
      </c>
      <c r="E932" s="332" t="s">
        <v>117</v>
      </c>
      <c r="F932" s="31"/>
    </row>
    <row r="933" spans="1:6" ht="30" hidden="1">
      <c r="A933" s="31">
        <v>8011</v>
      </c>
      <c r="B933" s="448" t="s">
        <v>5141</v>
      </c>
      <c r="C933" s="32" t="s">
        <v>125</v>
      </c>
      <c r="D933" s="449">
        <v>2036600</v>
      </c>
      <c r="E933" s="332" t="s">
        <v>117</v>
      </c>
      <c r="F933" s="31"/>
    </row>
    <row r="934" spans="1:6" ht="30" hidden="1">
      <c r="A934" s="31">
        <v>8012</v>
      </c>
      <c r="B934" s="448" t="s">
        <v>5142</v>
      </c>
      <c r="C934" s="32" t="s">
        <v>125</v>
      </c>
      <c r="D934" s="449">
        <v>142800</v>
      </c>
      <c r="E934" s="332" t="s">
        <v>117</v>
      </c>
      <c r="F934" s="31"/>
    </row>
    <row r="935" spans="1:6" ht="30" hidden="1">
      <c r="A935" s="31">
        <v>8015</v>
      </c>
      <c r="B935" s="448" t="s">
        <v>5143</v>
      </c>
      <c r="C935" s="32" t="s">
        <v>125</v>
      </c>
      <c r="D935" s="449">
        <v>69000</v>
      </c>
      <c r="E935" s="332" t="s">
        <v>117</v>
      </c>
      <c r="F935" s="31"/>
    </row>
    <row r="936" spans="1:6" ht="30" hidden="1">
      <c r="A936" s="31">
        <v>8019</v>
      </c>
      <c r="B936" s="448" t="s">
        <v>5144</v>
      </c>
      <c r="C936" s="32" t="s">
        <v>125</v>
      </c>
      <c r="D936" s="449">
        <v>142800</v>
      </c>
      <c r="E936" s="332" t="s">
        <v>117</v>
      </c>
      <c r="F936" s="31"/>
    </row>
    <row r="937" spans="1:6" ht="15.75" hidden="1">
      <c r="A937" s="31">
        <v>8025</v>
      </c>
      <c r="B937" s="448" t="s">
        <v>5145</v>
      </c>
      <c r="C937" s="32" t="s">
        <v>4253</v>
      </c>
      <c r="D937" s="449">
        <v>874000</v>
      </c>
      <c r="E937" s="332" t="s">
        <v>117</v>
      </c>
      <c r="F937" s="31"/>
    </row>
    <row r="938" spans="1:6" ht="30" hidden="1">
      <c r="A938" s="31">
        <v>8026</v>
      </c>
      <c r="B938" s="448" t="s">
        <v>5146</v>
      </c>
      <c r="C938" s="32" t="s">
        <v>125</v>
      </c>
      <c r="D938" s="449">
        <v>53550</v>
      </c>
      <c r="E938" s="332" t="s">
        <v>117</v>
      </c>
      <c r="F938" s="31"/>
    </row>
    <row r="939" spans="1:6" ht="30" hidden="1">
      <c r="A939" s="31">
        <v>8028</v>
      </c>
      <c r="B939" s="448" t="s">
        <v>5147</v>
      </c>
      <c r="C939" s="32" t="s">
        <v>125</v>
      </c>
      <c r="D939" s="449">
        <v>91392</v>
      </c>
      <c r="E939" s="332" t="s">
        <v>117</v>
      </c>
      <c r="F939" s="31"/>
    </row>
    <row r="940" spans="1:6" ht="30" hidden="1">
      <c r="A940" s="31">
        <v>8033</v>
      </c>
      <c r="B940" s="448" t="s">
        <v>5148</v>
      </c>
      <c r="C940" s="32" t="s">
        <v>125</v>
      </c>
      <c r="D940" s="449">
        <v>4376187</v>
      </c>
      <c r="E940" s="332" t="s">
        <v>117</v>
      </c>
      <c r="F940" s="31"/>
    </row>
    <row r="941" spans="1:6" ht="30" hidden="1">
      <c r="A941" s="31">
        <v>8034</v>
      </c>
      <c r="B941" s="448" t="s">
        <v>5149</v>
      </c>
      <c r="C941" s="32" t="s">
        <v>125</v>
      </c>
      <c r="D941" s="449">
        <v>3093046</v>
      </c>
      <c r="E941" s="332" t="s">
        <v>117</v>
      </c>
      <c r="F941" s="31"/>
    </row>
    <row r="942" spans="1:6" ht="15.75" hidden="1">
      <c r="A942" s="31">
        <v>8035</v>
      </c>
      <c r="B942" s="448" t="s">
        <v>5150</v>
      </c>
      <c r="C942" s="32" t="s">
        <v>125</v>
      </c>
      <c r="D942" s="449">
        <v>2556001</v>
      </c>
      <c r="E942" s="332" t="s">
        <v>117</v>
      </c>
      <c r="F942" s="31"/>
    </row>
    <row r="943" spans="1:6" ht="15.75" hidden="1">
      <c r="A943" s="31">
        <v>8036</v>
      </c>
      <c r="B943" s="448" t="s">
        <v>5151</v>
      </c>
      <c r="C943" s="32" t="s">
        <v>125</v>
      </c>
      <c r="D943" s="449">
        <v>4830924</v>
      </c>
      <c r="E943" s="332" t="s">
        <v>117</v>
      </c>
      <c r="F943" s="31"/>
    </row>
    <row r="944" spans="1:6" ht="15.75" hidden="1">
      <c r="A944" s="31">
        <v>8037</v>
      </c>
      <c r="B944" s="448" t="s">
        <v>5152</v>
      </c>
      <c r="C944" s="32" t="s">
        <v>122</v>
      </c>
      <c r="D944" s="449">
        <v>19873</v>
      </c>
      <c r="E944" s="332" t="s">
        <v>117</v>
      </c>
      <c r="F944" s="31"/>
    </row>
    <row r="945" spans="1:6" ht="15.75" hidden="1">
      <c r="A945" s="31">
        <v>8038</v>
      </c>
      <c r="B945" s="448" t="s">
        <v>5153</v>
      </c>
      <c r="C945" s="32" t="s">
        <v>122</v>
      </c>
      <c r="D945" s="449">
        <v>17136</v>
      </c>
      <c r="E945" s="332" t="s">
        <v>117</v>
      </c>
      <c r="F945" s="31"/>
    </row>
    <row r="946" spans="1:6" ht="15.75" hidden="1">
      <c r="A946" s="31">
        <v>8039</v>
      </c>
      <c r="B946" s="448" t="s">
        <v>5154</v>
      </c>
      <c r="C946" s="32" t="s">
        <v>122</v>
      </c>
      <c r="D946" s="449">
        <v>12485</v>
      </c>
      <c r="E946" s="332" t="s">
        <v>117</v>
      </c>
      <c r="F946" s="31"/>
    </row>
    <row r="947" spans="1:6" ht="15.75" hidden="1">
      <c r="A947" s="31">
        <v>8041</v>
      </c>
      <c r="B947" s="448" t="s">
        <v>5155</v>
      </c>
      <c r="C947" s="32" t="s">
        <v>472</v>
      </c>
      <c r="D947" s="449">
        <v>2651</v>
      </c>
      <c r="E947" s="332" t="s">
        <v>117</v>
      </c>
      <c r="F947" s="31" t="s">
        <v>145</v>
      </c>
    </row>
    <row r="948" spans="1:6" ht="15.75" hidden="1">
      <c r="A948" s="31">
        <v>8043</v>
      </c>
      <c r="B948" s="448" t="s">
        <v>5156</v>
      </c>
      <c r="C948" s="32" t="s">
        <v>2279</v>
      </c>
      <c r="D948" s="449">
        <v>58251</v>
      </c>
      <c r="E948" s="332" t="s">
        <v>117</v>
      </c>
      <c r="F948" s="31"/>
    </row>
    <row r="949" spans="1:6" ht="15.75" hidden="1">
      <c r="A949" s="31">
        <v>8044</v>
      </c>
      <c r="B949" s="448" t="s">
        <v>5157</v>
      </c>
      <c r="C949" s="32" t="s">
        <v>4253</v>
      </c>
      <c r="D949" s="449">
        <v>3570</v>
      </c>
      <c r="E949" s="332" t="s">
        <v>117</v>
      </c>
      <c r="F949" s="31"/>
    </row>
    <row r="950" spans="1:6" ht="15.75" hidden="1">
      <c r="A950" s="31">
        <v>8046</v>
      </c>
      <c r="B950" s="448" t="s">
        <v>5158</v>
      </c>
      <c r="C950" s="32" t="s">
        <v>125</v>
      </c>
      <c r="D950" s="449">
        <v>780473</v>
      </c>
      <c r="E950" s="332" t="s">
        <v>117</v>
      </c>
      <c r="F950" s="31"/>
    </row>
    <row r="951" spans="1:6" ht="15.75" hidden="1">
      <c r="A951" s="31">
        <v>8047</v>
      </c>
      <c r="B951" s="448" t="s">
        <v>5159</v>
      </c>
      <c r="C951" s="32" t="s">
        <v>125</v>
      </c>
      <c r="D951" s="449">
        <v>506940</v>
      </c>
      <c r="E951" s="332" t="s">
        <v>117</v>
      </c>
      <c r="F951" s="31"/>
    </row>
    <row r="952" spans="1:6" ht="15.75" hidden="1">
      <c r="A952" s="31">
        <v>8048</v>
      </c>
      <c r="B952" s="448" t="s">
        <v>5160</v>
      </c>
      <c r="C952" s="32" t="s">
        <v>125</v>
      </c>
      <c r="D952" s="449">
        <v>974610</v>
      </c>
      <c r="E952" s="332" t="s">
        <v>117</v>
      </c>
      <c r="F952" s="31"/>
    </row>
    <row r="953" spans="1:6" ht="15.75" hidden="1">
      <c r="A953" s="31">
        <v>8049</v>
      </c>
      <c r="B953" s="448" t="s">
        <v>5161</v>
      </c>
      <c r="C953" s="32" t="s">
        <v>125</v>
      </c>
      <c r="D953" s="449">
        <v>233886</v>
      </c>
      <c r="E953" s="332" t="s">
        <v>117</v>
      </c>
      <c r="F953" s="31"/>
    </row>
    <row r="954" spans="1:6" ht="15.75" hidden="1">
      <c r="A954" s="31">
        <v>8050</v>
      </c>
      <c r="B954" s="448" t="s">
        <v>5162</v>
      </c>
      <c r="C954" s="32" t="s">
        <v>4253</v>
      </c>
      <c r="D954" s="449">
        <v>196</v>
      </c>
      <c r="E954" s="332" t="s">
        <v>117</v>
      </c>
      <c r="F954" s="31"/>
    </row>
    <row r="955" spans="1:6" ht="15.75" hidden="1">
      <c r="A955" s="31">
        <v>8051</v>
      </c>
      <c r="B955" s="448" t="s">
        <v>5163</v>
      </c>
      <c r="C955" s="32" t="s">
        <v>125</v>
      </c>
      <c r="D955" s="449">
        <v>65899</v>
      </c>
      <c r="E955" s="332" t="s">
        <v>117</v>
      </c>
      <c r="F955" s="31" t="s">
        <v>145</v>
      </c>
    </row>
    <row r="956" spans="1:6" ht="15.75" hidden="1">
      <c r="A956" s="31">
        <v>8052</v>
      </c>
      <c r="B956" s="448" t="s">
        <v>5164</v>
      </c>
      <c r="C956" s="32" t="s">
        <v>125</v>
      </c>
      <c r="D956" s="449">
        <v>31544</v>
      </c>
      <c r="E956" s="332" t="s">
        <v>117</v>
      </c>
      <c r="F956" s="31"/>
    </row>
    <row r="957" spans="1:6" ht="15.75" hidden="1">
      <c r="A957" s="31">
        <v>8053</v>
      </c>
      <c r="B957" s="448" t="s">
        <v>5165</v>
      </c>
      <c r="C957" s="32" t="s">
        <v>125</v>
      </c>
      <c r="D957" s="449">
        <v>18606</v>
      </c>
      <c r="E957" s="332" t="s">
        <v>117</v>
      </c>
      <c r="F957" s="31"/>
    </row>
    <row r="958" spans="1:6" ht="15.75" hidden="1">
      <c r="A958" s="31">
        <v>8054</v>
      </c>
      <c r="B958" s="448" t="s">
        <v>5166</v>
      </c>
      <c r="C958" s="32" t="s">
        <v>125</v>
      </c>
      <c r="D958" s="449">
        <v>540</v>
      </c>
      <c r="E958" s="332" t="s">
        <v>117</v>
      </c>
      <c r="F958" s="31"/>
    </row>
    <row r="959" spans="1:6" ht="15.75" hidden="1">
      <c r="A959" s="31">
        <v>8055</v>
      </c>
      <c r="B959" s="448" t="s">
        <v>5167</v>
      </c>
      <c r="C959" s="32" t="s">
        <v>125</v>
      </c>
      <c r="D959" s="449">
        <v>59500</v>
      </c>
      <c r="E959" s="332" t="s">
        <v>117</v>
      </c>
      <c r="F959" s="31"/>
    </row>
    <row r="960" spans="1:6" ht="15.75" hidden="1">
      <c r="A960" s="31">
        <v>8056</v>
      </c>
      <c r="B960" s="448" t="s">
        <v>5168</v>
      </c>
      <c r="C960" s="32" t="s">
        <v>122</v>
      </c>
      <c r="D960" s="449">
        <v>15122</v>
      </c>
      <c r="E960" s="332" t="s">
        <v>117</v>
      </c>
      <c r="F960" s="31"/>
    </row>
    <row r="961" spans="1:6" ht="15.75" hidden="1">
      <c r="A961" s="31">
        <v>8057</v>
      </c>
      <c r="B961" s="448" t="s">
        <v>5169</v>
      </c>
      <c r="C961" s="32" t="s">
        <v>122</v>
      </c>
      <c r="D961" s="449">
        <v>11852</v>
      </c>
      <c r="E961" s="332" t="s">
        <v>117</v>
      </c>
      <c r="F961" s="31"/>
    </row>
    <row r="962" spans="1:6" ht="15.75" hidden="1">
      <c r="A962" s="31">
        <v>8060</v>
      </c>
      <c r="B962" s="448" t="s">
        <v>5170</v>
      </c>
      <c r="C962" s="32" t="s">
        <v>1262</v>
      </c>
      <c r="D962" s="449">
        <v>888145</v>
      </c>
      <c r="E962" s="332" t="s">
        <v>117</v>
      </c>
      <c r="F962" s="31"/>
    </row>
    <row r="963" spans="1:6" ht="30" hidden="1">
      <c r="A963" s="31">
        <v>8061</v>
      </c>
      <c r="B963" s="448" t="s">
        <v>5171</v>
      </c>
      <c r="C963" s="32" t="s">
        <v>125</v>
      </c>
      <c r="D963" s="449">
        <v>1218000</v>
      </c>
      <c r="E963" s="332" t="s">
        <v>117</v>
      </c>
      <c r="F963" s="31"/>
    </row>
    <row r="964" spans="1:6" ht="15.75" hidden="1">
      <c r="A964" s="31">
        <v>8062</v>
      </c>
      <c r="B964" s="448" t="s">
        <v>5172</v>
      </c>
      <c r="C964" s="32" t="s">
        <v>125</v>
      </c>
      <c r="D964" s="449">
        <v>1208683</v>
      </c>
      <c r="E964" s="332" t="s">
        <v>117</v>
      </c>
      <c r="F964" s="31"/>
    </row>
    <row r="965" spans="1:6" ht="15.75" hidden="1">
      <c r="A965" s="31">
        <v>8070</v>
      </c>
      <c r="B965" s="448" t="s">
        <v>5173</v>
      </c>
      <c r="C965" s="32" t="s">
        <v>125</v>
      </c>
      <c r="D965" s="449">
        <v>148390</v>
      </c>
      <c r="E965" s="332" t="s">
        <v>117</v>
      </c>
      <c r="F965" s="31"/>
    </row>
    <row r="966" spans="1:6" ht="15.75" hidden="1">
      <c r="A966" s="31">
        <v>8077</v>
      </c>
      <c r="B966" s="448" t="s">
        <v>5174</v>
      </c>
      <c r="C966" s="32" t="s">
        <v>4253</v>
      </c>
      <c r="D966" s="449">
        <v>85628</v>
      </c>
      <c r="E966" s="332" t="s">
        <v>117</v>
      </c>
      <c r="F966" s="31"/>
    </row>
    <row r="967" spans="1:6" ht="15.75" hidden="1">
      <c r="A967" s="31">
        <v>8078</v>
      </c>
      <c r="B967" s="448" t="s">
        <v>5175</v>
      </c>
      <c r="C967" s="32" t="s">
        <v>125</v>
      </c>
      <c r="D967" s="449">
        <v>25900</v>
      </c>
      <c r="E967" s="332" t="s">
        <v>117</v>
      </c>
      <c r="F967" s="31"/>
    </row>
    <row r="968" spans="1:6" ht="15.75" hidden="1">
      <c r="A968" s="31">
        <v>8079</v>
      </c>
      <c r="B968" s="448" t="s">
        <v>5176</v>
      </c>
      <c r="C968" s="32" t="s">
        <v>125</v>
      </c>
      <c r="D968" s="449">
        <v>198334</v>
      </c>
      <c r="E968" s="332" t="s">
        <v>117</v>
      </c>
      <c r="F968" s="31"/>
    </row>
    <row r="969" spans="1:6" ht="15.75" hidden="1">
      <c r="A969" s="31">
        <v>8080</v>
      </c>
      <c r="B969" s="448" t="s">
        <v>1802</v>
      </c>
      <c r="C969" s="32" t="s">
        <v>122</v>
      </c>
      <c r="D969" s="449">
        <v>461063</v>
      </c>
      <c r="E969" s="332" t="s">
        <v>117</v>
      </c>
      <c r="F969" s="31" t="s">
        <v>145</v>
      </c>
    </row>
    <row r="970" spans="1:6" ht="15.75" hidden="1">
      <c r="A970" s="31">
        <v>8085</v>
      </c>
      <c r="B970" s="448" t="s">
        <v>5177</v>
      </c>
      <c r="C970" s="32" t="s">
        <v>125</v>
      </c>
      <c r="D970" s="449">
        <v>128000</v>
      </c>
      <c r="E970" s="332" t="s">
        <v>117</v>
      </c>
      <c r="F970" s="31"/>
    </row>
    <row r="971" spans="1:6" ht="15.75" hidden="1">
      <c r="A971" s="31">
        <v>8086</v>
      </c>
      <c r="B971" s="448" t="s">
        <v>5178</v>
      </c>
      <c r="C971" s="32" t="s">
        <v>125</v>
      </c>
      <c r="D971" s="449">
        <v>148000</v>
      </c>
      <c r="E971" s="332" t="s">
        <v>117</v>
      </c>
      <c r="F971" s="31"/>
    </row>
    <row r="972" spans="1:6" ht="15.75" hidden="1">
      <c r="A972" s="31">
        <v>8089</v>
      </c>
      <c r="B972" s="448" t="s">
        <v>5179</v>
      </c>
      <c r="C972" s="32" t="s">
        <v>125</v>
      </c>
      <c r="D972" s="449">
        <v>139000</v>
      </c>
      <c r="E972" s="332" t="s">
        <v>117</v>
      </c>
      <c r="F972" s="31"/>
    </row>
    <row r="973" spans="1:6" ht="15.75" hidden="1">
      <c r="A973" s="31">
        <v>8090</v>
      </c>
      <c r="B973" s="448" t="s">
        <v>5180</v>
      </c>
      <c r="C973" s="32" t="s">
        <v>125</v>
      </c>
      <c r="D973" s="449">
        <v>82000</v>
      </c>
      <c r="E973" s="332" t="s">
        <v>117</v>
      </c>
      <c r="F973" s="31"/>
    </row>
    <row r="974" spans="1:6" ht="15.75" hidden="1">
      <c r="A974" s="31">
        <v>8091</v>
      </c>
      <c r="B974" s="448" t="s">
        <v>5181</v>
      </c>
      <c r="C974" s="32" t="s">
        <v>125</v>
      </c>
      <c r="D974" s="449">
        <v>132000</v>
      </c>
      <c r="E974" s="332" t="s">
        <v>117</v>
      </c>
      <c r="F974" s="31"/>
    </row>
    <row r="975" spans="1:6" ht="15.75" hidden="1">
      <c r="A975" s="31">
        <v>8094</v>
      </c>
      <c r="B975" s="448" t="s">
        <v>5182</v>
      </c>
      <c r="C975" s="32" t="s">
        <v>125</v>
      </c>
      <c r="D975" s="449">
        <v>128500</v>
      </c>
      <c r="E975" s="332" t="s">
        <v>117</v>
      </c>
      <c r="F975" s="31"/>
    </row>
    <row r="976" spans="1:6" ht="15.75" hidden="1">
      <c r="A976" s="31">
        <v>8097</v>
      </c>
      <c r="B976" s="448" t="s">
        <v>5183</v>
      </c>
      <c r="C976" s="32" t="s">
        <v>116</v>
      </c>
      <c r="D976" s="449">
        <v>48000</v>
      </c>
      <c r="E976" s="332" t="s">
        <v>117</v>
      </c>
      <c r="F976" s="31"/>
    </row>
    <row r="977" spans="1:6" ht="15.75" hidden="1">
      <c r="A977" s="31">
        <v>8099</v>
      </c>
      <c r="B977" s="448" t="s">
        <v>5184</v>
      </c>
      <c r="C977" s="32" t="s">
        <v>116</v>
      </c>
      <c r="D977" s="449">
        <v>57640</v>
      </c>
      <c r="E977" s="332" t="s">
        <v>117</v>
      </c>
      <c r="F977" s="31"/>
    </row>
    <row r="978" spans="1:6" ht="15.75" hidden="1">
      <c r="A978" s="31">
        <v>8100</v>
      </c>
      <c r="B978" s="448" t="s">
        <v>5185</v>
      </c>
      <c r="C978" s="32" t="s">
        <v>116</v>
      </c>
      <c r="D978" s="449">
        <v>42892</v>
      </c>
      <c r="E978" s="332" t="s">
        <v>117</v>
      </c>
      <c r="F978" s="31"/>
    </row>
    <row r="979" spans="1:6" ht="15.75" hidden="1">
      <c r="A979" s="31">
        <v>8101</v>
      </c>
      <c r="B979" s="448" t="s">
        <v>5186</v>
      </c>
      <c r="C979" s="32" t="s">
        <v>472</v>
      </c>
      <c r="D979" s="449">
        <v>11704</v>
      </c>
      <c r="E979" s="332" t="s">
        <v>117</v>
      </c>
      <c r="F979" s="31"/>
    </row>
    <row r="980" spans="1:6" ht="15.75" hidden="1">
      <c r="A980" s="31">
        <v>8102</v>
      </c>
      <c r="B980" s="448" t="s">
        <v>5187</v>
      </c>
      <c r="C980" s="32" t="s">
        <v>1787</v>
      </c>
      <c r="D980" s="449">
        <v>2308952</v>
      </c>
      <c r="E980" s="332" t="s">
        <v>117</v>
      </c>
      <c r="F980" s="31"/>
    </row>
    <row r="981" spans="1:6" ht="30" hidden="1">
      <c r="A981" s="31">
        <v>8103</v>
      </c>
      <c r="B981" s="448" t="s">
        <v>5188</v>
      </c>
      <c r="C981" s="32" t="s">
        <v>4253</v>
      </c>
      <c r="D981" s="449">
        <v>2142000</v>
      </c>
      <c r="E981" s="332" t="s">
        <v>117</v>
      </c>
      <c r="F981" s="31"/>
    </row>
    <row r="982" spans="1:6" ht="30" hidden="1">
      <c r="A982" s="31">
        <v>8113</v>
      </c>
      <c r="B982" s="448" t="s">
        <v>5189</v>
      </c>
      <c r="C982" s="32" t="s">
        <v>125</v>
      </c>
      <c r="D982" s="449">
        <v>101150</v>
      </c>
      <c r="E982" s="332" t="s">
        <v>117</v>
      </c>
      <c r="F982" s="31"/>
    </row>
    <row r="983" spans="1:6" ht="45" hidden="1">
      <c r="A983" s="31">
        <v>8116</v>
      </c>
      <c r="B983" s="448" t="s">
        <v>5190</v>
      </c>
      <c r="C983" s="32" t="s">
        <v>125</v>
      </c>
      <c r="D983" s="449">
        <v>2300000</v>
      </c>
      <c r="E983" s="332" t="s">
        <v>117</v>
      </c>
      <c r="F983" s="31"/>
    </row>
    <row r="984" spans="1:6" ht="15.75" hidden="1">
      <c r="A984" s="31">
        <v>8139</v>
      </c>
      <c r="B984" s="448" t="s">
        <v>5191</v>
      </c>
      <c r="C984" s="32" t="s">
        <v>116</v>
      </c>
      <c r="D984" s="449">
        <v>237308</v>
      </c>
      <c r="E984" s="332" t="s">
        <v>117</v>
      </c>
      <c r="F984" s="31"/>
    </row>
    <row r="985" spans="1:6" ht="15.75" hidden="1">
      <c r="A985" s="31">
        <v>8141</v>
      </c>
      <c r="B985" s="448" t="s">
        <v>5192</v>
      </c>
      <c r="C985" s="32" t="s">
        <v>4250</v>
      </c>
      <c r="D985" s="449">
        <v>55000</v>
      </c>
      <c r="E985" s="332" t="s">
        <v>117</v>
      </c>
      <c r="F985" s="31"/>
    </row>
    <row r="986" spans="1:6" ht="15.75" hidden="1">
      <c r="A986" s="31">
        <v>8142</v>
      </c>
      <c r="B986" s="448" t="s">
        <v>5193</v>
      </c>
      <c r="C986" s="32" t="s">
        <v>116</v>
      </c>
      <c r="D986" s="449">
        <v>67496</v>
      </c>
      <c r="E986" s="332" t="s">
        <v>117</v>
      </c>
      <c r="F986" s="31"/>
    </row>
    <row r="987" spans="1:6" ht="15.75" hidden="1">
      <c r="A987" s="31">
        <v>8143</v>
      </c>
      <c r="B987" s="448" t="s">
        <v>5194</v>
      </c>
      <c r="C987" s="32" t="s">
        <v>472</v>
      </c>
      <c r="D987" s="449">
        <v>1540</v>
      </c>
      <c r="E987" s="332" t="s">
        <v>117</v>
      </c>
      <c r="F987" s="31"/>
    </row>
    <row r="988" spans="1:6" ht="15.75" hidden="1">
      <c r="A988" s="31">
        <v>8144</v>
      </c>
      <c r="B988" s="448" t="s">
        <v>5195</v>
      </c>
      <c r="C988" s="32" t="s">
        <v>472</v>
      </c>
      <c r="D988" s="449">
        <v>4880</v>
      </c>
      <c r="E988" s="332" t="s">
        <v>117</v>
      </c>
      <c r="F988" s="31"/>
    </row>
    <row r="989" spans="1:6" ht="15.75" hidden="1">
      <c r="A989" s="31">
        <v>8145</v>
      </c>
      <c r="B989" s="448" t="s">
        <v>5196</v>
      </c>
      <c r="C989" s="32" t="s">
        <v>122</v>
      </c>
      <c r="D989" s="449">
        <v>18654</v>
      </c>
      <c r="E989" s="332" t="s">
        <v>117</v>
      </c>
      <c r="F989" s="31"/>
    </row>
    <row r="990" spans="1:6" ht="15.75" hidden="1">
      <c r="A990" s="31">
        <v>8146</v>
      </c>
      <c r="B990" s="448" t="s">
        <v>5197</v>
      </c>
      <c r="C990" s="32" t="s">
        <v>116</v>
      </c>
      <c r="D990" s="449">
        <v>66900</v>
      </c>
      <c r="E990" s="332" t="s">
        <v>117</v>
      </c>
      <c r="F990" s="31"/>
    </row>
    <row r="991" spans="1:6" ht="15.75" hidden="1">
      <c r="A991" s="31">
        <v>8149</v>
      </c>
      <c r="B991" s="448" t="s">
        <v>5198</v>
      </c>
      <c r="C991" s="32" t="s">
        <v>4250</v>
      </c>
      <c r="D991" s="449">
        <v>146520</v>
      </c>
      <c r="E991" s="332" t="s">
        <v>117</v>
      </c>
      <c r="F991" s="31"/>
    </row>
    <row r="992" spans="1:6" ht="15.75" hidden="1">
      <c r="A992" s="31">
        <v>8150</v>
      </c>
      <c r="B992" s="448" t="s">
        <v>5199</v>
      </c>
      <c r="C992" s="32" t="s">
        <v>125</v>
      </c>
      <c r="D992" s="449">
        <v>99900</v>
      </c>
      <c r="E992" s="332" t="s">
        <v>117</v>
      </c>
      <c r="F992" s="31"/>
    </row>
    <row r="993" spans="1:6" ht="15.75" hidden="1">
      <c r="A993" s="31">
        <v>8151</v>
      </c>
      <c r="B993" s="448" t="s">
        <v>5200</v>
      </c>
      <c r="C993" s="32" t="s">
        <v>125</v>
      </c>
      <c r="D993" s="449">
        <v>22900</v>
      </c>
      <c r="E993" s="332" t="s">
        <v>117</v>
      </c>
      <c r="F993" s="31"/>
    </row>
    <row r="994" spans="1:6" ht="15.75" hidden="1">
      <c r="A994" s="31">
        <v>8152</v>
      </c>
      <c r="B994" s="448" t="s">
        <v>5201</v>
      </c>
      <c r="C994" s="32" t="s">
        <v>125</v>
      </c>
      <c r="D994" s="449">
        <v>17000</v>
      </c>
      <c r="E994" s="332" t="s">
        <v>117</v>
      </c>
      <c r="F994" s="31"/>
    </row>
    <row r="995" spans="1:6" ht="15.75" hidden="1">
      <c r="A995" s="31">
        <v>8153</v>
      </c>
      <c r="B995" s="448" t="s">
        <v>5202</v>
      </c>
      <c r="C995" s="32" t="s">
        <v>125</v>
      </c>
      <c r="D995" s="449">
        <v>88257</v>
      </c>
      <c r="E995" s="332" t="s">
        <v>117</v>
      </c>
      <c r="F995" s="31"/>
    </row>
    <row r="996" spans="1:6" ht="15.75" hidden="1">
      <c r="A996" s="31">
        <v>8154</v>
      </c>
      <c r="B996" s="448" t="s">
        <v>5203</v>
      </c>
      <c r="C996" s="32" t="s">
        <v>125</v>
      </c>
      <c r="D996" s="449">
        <v>132761</v>
      </c>
      <c r="E996" s="332" t="s">
        <v>117</v>
      </c>
      <c r="F996" s="31"/>
    </row>
    <row r="997" spans="1:6" ht="15.75" hidden="1">
      <c r="A997" s="31">
        <v>8155</v>
      </c>
      <c r="B997" s="448" t="s">
        <v>5204</v>
      </c>
      <c r="C997" s="32" t="s">
        <v>125</v>
      </c>
      <c r="D997" s="449">
        <v>8628</v>
      </c>
      <c r="E997" s="332" t="s">
        <v>117</v>
      </c>
      <c r="F997" s="31"/>
    </row>
    <row r="998" spans="1:6" ht="15.75" hidden="1">
      <c r="A998" s="31">
        <v>8156</v>
      </c>
      <c r="B998" s="448" t="s">
        <v>5205</v>
      </c>
      <c r="C998" s="32" t="s">
        <v>122</v>
      </c>
      <c r="D998" s="449">
        <v>15121</v>
      </c>
      <c r="E998" s="332" t="s">
        <v>117</v>
      </c>
      <c r="F998" s="31"/>
    </row>
    <row r="999" spans="1:6" ht="15.75" hidden="1">
      <c r="A999" s="31">
        <v>8157</v>
      </c>
      <c r="B999" s="448" t="s">
        <v>5206</v>
      </c>
      <c r="C999" s="32" t="s">
        <v>125</v>
      </c>
      <c r="D999" s="449">
        <v>1266</v>
      </c>
      <c r="E999" s="332" t="s">
        <v>117</v>
      </c>
      <c r="F999" s="31"/>
    </row>
    <row r="1000" spans="1:6" ht="15.75" hidden="1">
      <c r="A1000" s="31">
        <v>8158</v>
      </c>
      <c r="B1000" s="448" t="s">
        <v>5207</v>
      </c>
      <c r="C1000" s="32" t="s">
        <v>125</v>
      </c>
      <c r="D1000" s="449">
        <v>3164</v>
      </c>
      <c r="E1000" s="332" t="s">
        <v>117</v>
      </c>
      <c r="F1000" s="31"/>
    </row>
    <row r="1001" spans="1:6" ht="15.75" hidden="1">
      <c r="A1001" s="31">
        <v>8159</v>
      </c>
      <c r="B1001" s="448" t="s">
        <v>5208</v>
      </c>
      <c r="C1001" s="32" t="s">
        <v>125</v>
      </c>
      <c r="D1001" s="449">
        <v>15374</v>
      </c>
      <c r="E1001" s="332" t="s">
        <v>117</v>
      </c>
      <c r="F1001" s="31"/>
    </row>
    <row r="1002" spans="1:6" ht="15.75" hidden="1">
      <c r="A1002" s="31">
        <v>8160</v>
      </c>
      <c r="B1002" s="448" t="s">
        <v>5209</v>
      </c>
      <c r="C1002" s="32" t="s">
        <v>125</v>
      </c>
      <c r="D1002" s="449">
        <v>4098</v>
      </c>
      <c r="E1002" s="332" t="s">
        <v>117</v>
      </c>
      <c r="F1002" s="31"/>
    </row>
    <row r="1003" spans="1:6" ht="15.75" hidden="1">
      <c r="A1003" s="31">
        <v>8161</v>
      </c>
      <c r="B1003" s="448" t="s">
        <v>5210</v>
      </c>
      <c r="C1003" s="32" t="s">
        <v>125</v>
      </c>
      <c r="D1003" s="449">
        <v>16847</v>
      </c>
      <c r="E1003" s="332" t="s">
        <v>117</v>
      </c>
      <c r="F1003" s="31"/>
    </row>
    <row r="1004" spans="1:6" ht="15.75" hidden="1">
      <c r="A1004" s="31">
        <v>8162</v>
      </c>
      <c r="B1004" s="448" t="s">
        <v>5211</v>
      </c>
      <c r="C1004" s="32" t="s">
        <v>125</v>
      </c>
      <c r="D1004" s="449">
        <v>9247</v>
      </c>
      <c r="E1004" s="332" t="s">
        <v>117</v>
      </c>
      <c r="F1004" s="31"/>
    </row>
    <row r="1005" spans="1:6" ht="15.75" hidden="1">
      <c r="A1005" s="31">
        <v>8164</v>
      </c>
      <c r="B1005" s="448" t="s">
        <v>5212</v>
      </c>
      <c r="C1005" s="32" t="s">
        <v>125</v>
      </c>
      <c r="D1005" s="449">
        <v>58255</v>
      </c>
      <c r="E1005" s="332" t="s">
        <v>117</v>
      </c>
      <c r="F1005" s="31"/>
    </row>
    <row r="1006" spans="1:6" ht="15.75" hidden="1">
      <c r="A1006" s="31">
        <v>8165</v>
      </c>
      <c r="B1006" s="448" t="s">
        <v>5213</v>
      </c>
      <c r="C1006" s="32" t="s">
        <v>125</v>
      </c>
      <c r="D1006" s="449">
        <v>28371</v>
      </c>
      <c r="E1006" s="332" t="s">
        <v>117</v>
      </c>
      <c r="F1006" s="31"/>
    </row>
    <row r="1007" spans="1:6" ht="15.75" hidden="1">
      <c r="A1007" s="31">
        <v>8166</v>
      </c>
      <c r="B1007" s="448" t="s">
        <v>5214</v>
      </c>
      <c r="C1007" s="32" t="s">
        <v>125</v>
      </c>
      <c r="D1007" s="449">
        <v>15374</v>
      </c>
      <c r="E1007" s="332" t="s">
        <v>117</v>
      </c>
      <c r="F1007" s="31"/>
    </row>
    <row r="1008" spans="1:6" ht="15.75" hidden="1">
      <c r="A1008" s="31">
        <v>8167</v>
      </c>
      <c r="B1008" s="448" t="s">
        <v>5215</v>
      </c>
      <c r="C1008" s="32" t="s">
        <v>125</v>
      </c>
      <c r="D1008" s="449">
        <v>7700</v>
      </c>
      <c r="E1008" s="332" t="s">
        <v>117</v>
      </c>
      <c r="F1008" s="31"/>
    </row>
    <row r="1009" spans="1:6" ht="15.75" hidden="1">
      <c r="A1009" s="31">
        <v>8169</v>
      </c>
      <c r="B1009" s="448" t="s">
        <v>5216</v>
      </c>
      <c r="C1009" s="32" t="s">
        <v>125</v>
      </c>
      <c r="D1009" s="449">
        <v>4098</v>
      </c>
      <c r="E1009" s="332" t="s">
        <v>117</v>
      </c>
      <c r="F1009" s="31"/>
    </row>
    <row r="1010" spans="1:6" ht="15.75" hidden="1">
      <c r="A1010" s="31">
        <v>8170</v>
      </c>
      <c r="B1010" s="448" t="s">
        <v>5217</v>
      </c>
      <c r="C1010" s="32" t="s">
        <v>125</v>
      </c>
      <c r="D1010" s="449">
        <v>6671</v>
      </c>
      <c r="E1010" s="332" t="s">
        <v>117</v>
      </c>
      <c r="F1010" s="31"/>
    </row>
    <row r="1011" spans="1:6" ht="15.75" hidden="1">
      <c r="A1011" s="31">
        <v>8171</v>
      </c>
      <c r="B1011" s="448" t="s">
        <v>5218</v>
      </c>
      <c r="C1011" s="32" t="s">
        <v>125</v>
      </c>
      <c r="D1011" s="449">
        <v>3251</v>
      </c>
      <c r="E1011" s="332" t="s">
        <v>117</v>
      </c>
      <c r="F1011" s="31"/>
    </row>
    <row r="1012" spans="1:6" ht="15.75" hidden="1">
      <c r="A1012" s="31">
        <v>8172</v>
      </c>
      <c r="B1012" s="448" t="s">
        <v>5219</v>
      </c>
      <c r="C1012" s="32" t="s">
        <v>122</v>
      </c>
      <c r="D1012" s="449">
        <v>10525</v>
      </c>
      <c r="E1012" s="332" t="s">
        <v>117</v>
      </c>
      <c r="F1012" s="31"/>
    </row>
    <row r="1013" spans="1:6" ht="15.75" hidden="1">
      <c r="A1013" s="31">
        <v>8173</v>
      </c>
      <c r="B1013" s="448" t="s">
        <v>5220</v>
      </c>
      <c r="C1013" s="32" t="s">
        <v>122</v>
      </c>
      <c r="D1013" s="449">
        <v>7220</v>
      </c>
      <c r="E1013" s="332" t="s">
        <v>117</v>
      </c>
      <c r="F1013" s="31"/>
    </row>
    <row r="1014" spans="1:6" ht="15.75" hidden="1">
      <c r="A1014" s="31">
        <v>8174</v>
      </c>
      <c r="B1014" s="448" t="s">
        <v>5221</v>
      </c>
      <c r="C1014" s="32" t="s">
        <v>125</v>
      </c>
      <c r="D1014" s="449">
        <v>11570</v>
      </c>
      <c r="E1014" s="332" t="s">
        <v>117</v>
      </c>
      <c r="F1014" s="31"/>
    </row>
    <row r="1015" spans="1:6" ht="15.75" hidden="1">
      <c r="A1015" s="31">
        <v>8175</v>
      </c>
      <c r="B1015" s="448" t="s">
        <v>5222</v>
      </c>
      <c r="C1015" s="32" t="s">
        <v>125</v>
      </c>
      <c r="D1015" s="449">
        <v>8814</v>
      </c>
      <c r="E1015" s="332" t="s">
        <v>117</v>
      </c>
      <c r="F1015" s="31"/>
    </row>
    <row r="1016" spans="1:6" ht="15.75" hidden="1">
      <c r="A1016" s="31">
        <v>8177</v>
      </c>
      <c r="B1016" s="448" t="s">
        <v>5223</v>
      </c>
      <c r="C1016" s="32" t="s">
        <v>125</v>
      </c>
      <c r="D1016" s="449">
        <v>4002</v>
      </c>
      <c r="E1016" s="332" t="s">
        <v>117</v>
      </c>
      <c r="F1016" s="31"/>
    </row>
    <row r="1017" spans="1:6" ht="15.75" hidden="1">
      <c r="A1017" s="31">
        <v>8178</v>
      </c>
      <c r="B1017" s="448" t="s">
        <v>5224</v>
      </c>
      <c r="C1017" s="32" t="s">
        <v>125</v>
      </c>
      <c r="D1017" s="449">
        <v>2083</v>
      </c>
      <c r="E1017" s="332" t="s">
        <v>117</v>
      </c>
      <c r="F1017" s="31"/>
    </row>
    <row r="1018" spans="1:6" ht="15.75" hidden="1">
      <c r="A1018" s="31">
        <v>8179</v>
      </c>
      <c r="B1018" s="448" t="s">
        <v>5225</v>
      </c>
      <c r="C1018" s="32" t="s">
        <v>125</v>
      </c>
      <c r="D1018" s="449">
        <v>7473</v>
      </c>
      <c r="E1018" s="332" t="s">
        <v>117</v>
      </c>
      <c r="F1018" s="31"/>
    </row>
    <row r="1019" spans="1:6" ht="15.75" hidden="1">
      <c r="A1019" s="31">
        <v>8180</v>
      </c>
      <c r="B1019" s="448" t="s">
        <v>5226</v>
      </c>
      <c r="C1019" s="32" t="s">
        <v>125</v>
      </c>
      <c r="D1019" s="449">
        <v>3804</v>
      </c>
      <c r="E1019" s="332" t="s">
        <v>117</v>
      </c>
      <c r="F1019" s="31"/>
    </row>
    <row r="1020" spans="1:6" ht="15.75" hidden="1">
      <c r="A1020" s="31">
        <v>8181</v>
      </c>
      <c r="B1020" s="448" t="s">
        <v>5227</v>
      </c>
      <c r="C1020" s="32" t="s">
        <v>125</v>
      </c>
      <c r="D1020" s="449">
        <v>2464</v>
      </c>
      <c r="E1020" s="332" t="s">
        <v>117</v>
      </c>
      <c r="F1020" s="31"/>
    </row>
    <row r="1021" spans="1:6" ht="15.75" hidden="1">
      <c r="A1021" s="31">
        <v>8182</v>
      </c>
      <c r="B1021" s="448" t="s">
        <v>5228</v>
      </c>
      <c r="C1021" s="32" t="s">
        <v>125</v>
      </c>
      <c r="D1021" s="449">
        <v>1510</v>
      </c>
      <c r="E1021" s="332" t="s">
        <v>117</v>
      </c>
      <c r="F1021" s="31"/>
    </row>
    <row r="1022" spans="1:6" ht="15.75" hidden="1">
      <c r="A1022" s="31">
        <v>8183</v>
      </c>
      <c r="B1022" s="448" t="s">
        <v>5229</v>
      </c>
      <c r="C1022" s="32" t="s">
        <v>125</v>
      </c>
      <c r="D1022" s="449">
        <v>644</v>
      </c>
      <c r="E1022" s="332" t="s">
        <v>117</v>
      </c>
      <c r="F1022" s="31"/>
    </row>
    <row r="1023" spans="1:6" ht="15.75" hidden="1">
      <c r="A1023" s="31">
        <v>8185</v>
      </c>
      <c r="B1023" s="448" t="s">
        <v>5230</v>
      </c>
      <c r="C1023" s="32" t="s">
        <v>125</v>
      </c>
      <c r="D1023" s="449">
        <v>17200</v>
      </c>
      <c r="E1023" s="332" t="s">
        <v>117</v>
      </c>
      <c r="F1023" s="31"/>
    </row>
    <row r="1024" spans="1:6" ht="15.75" hidden="1">
      <c r="A1024" s="31">
        <v>8186</v>
      </c>
      <c r="B1024" s="448" t="s">
        <v>5231</v>
      </c>
      <c r="C1024" s="32" t="s">
        <v>125</v>
      </c>
      <c r="D1024" s="449">
        <v>33529</v>
      </c>
      <c r="E1024" s="332" t="s">
        <v>117</v>
      </c>
      <c r="F1024" s="31"/>
    </row>
    <row r="1025" spans="1:6" ht="15.75" hidden="1">
      <c r="A1025" s="31">
        <v>8187</v>
      </c>
      <c r="B1025" s="448" t="s">
        <v>5232</v>
      </c>
      <c r="C1025" s="32" t="s">
        <v>125</v>
      </c>
      <c r="D1025" s="449">
        <v>3346</v>
      </c>
      <c r="E1025" s="332" t="s">
        <v>117</v>
      </c>
      <c r="F1025" s="31"/>
    </row>
    <row r="1026" spans="1:6" ht="15.75" hidden="1">
      <c r="A1026" s="31">
        <v>8188</v>
      </c>
      <c r="B1026" s="448" t="s">
        <v>5233</v>
      </c>
      <c r="C1026" s="32" t="s">
        <v>125</v>
      </c>
      <c r="D1026" s="449">
        <v>3411</v>
      </c>
      <c r="E1026" s="332" t="s">
        <v>117</v>
      </c>
      <c r="F1026" s="31"/>
    </row>
    <row r="1027" spans="1:6" ht="15.75" hidden="1">
      <c r="A1027" s="31">
        <v>8189</v>
      </c>
      <c r="B1027" s="448" t="s">
        <v>5234</v>
      </c>
      <c r="C1027" s="32" t="s">
        <v>125</v>
      </c>
      <c r="D1027" s="449">
        <v>1501</v>
      </c>
      <c r="E1027" s="332" t="s">
        <v>117</v>
      </c>
      <c r="F1027" s="31"/>
    </row>
    <row r="1028" spans="1:6" ht="15.75" hidden="1">
      <c r="A1028" s="31">
        <v>8190</v>
      </c>
      <c r="B1028" s="448" t="s">
        <v>5235</v>
      </c>
      <c r="C1028" s="32" t="s">
        <v>125</v>
      </c>
      <c r="D1028" s="449">
        <v>1098</v>
      </c>
      <c r="E1028" s="332" t="s">
        <v>117</v>
      </c>
      <c r="F1028" s="31"/>
    </row>
    <row r="1029" spans="1:6" ht="15.75" hidden="1">
      <c r="A1029" s="31">
        <v>8191</v>
      </c>
      <c r="B1029" s="448" t="s">
        <v>5236</v>
      </c>
      <c r="C1029" s="32" t="s">
        <v>122</v>
      </c>
      <c r="D1029" s="449">
        <v>2868</v>
      </c>
      <c r="E1029" s="332" t="s">
        <v>117</v>
      </c>
      <c r="F1029" s="31"/>
    </row>
    <row r="1030" spans="1:6" ht="15.75" hidden="1">
      <c r="A1030" s="31">
        <v>8192</v>
      </c>
      <c r="B1030" s="448" t="s">
        <v>5237</v>
      </c>
      <c r="C1030" s="32" t="s">
        <v>125</v>
      </c>
      <c r="D1030" s="449">
        <v>1040</v>
      </c>
      <c r="E1030" s="332" t="s">
        <v>117</v>
      </c>
      <c r="F1030" s="31"/>
    </row>
    <row r="1031" spans="1:6" ht="15.75" hidden="1">
      <c r="A1031" s="31">
        <v>8193</v>
      </c>
      <c r="B1031" s="448" t="s">
        <v>5238</v>
      </c>
      <c r="C1031" s="32" t="s">
        <v>125</v>
      </c>
      <c r="D1031" s="449">
        <v>447</v>
      </c>
      <c r="E1031" s="332" t="s">
        <v>117</v>
      </c>
      <c r="F1031" s="31"/>
    </row>
    <row r="1032" spans="1:6" ht="15.75" hidden="1">
      <c r="A1032" s="31">
        <v>8195</v>
      </c>
      <c r="B1032" s="448" t="s">
        <v>5239</v>
      </c>
      <c r="C1032" s="32" t="s">
        <v>122</v>
      </c>
      <c r="D1032" s="449">
        <v>21182</v>
      </c>
      <c r="E1032" s="332" t="s">
        <v>117</v>
      </c>
      <c r="F1032" s="31"/>
    </row>
    <row r="1033" spans="1:6" ht="15.75" hidden="1">
      <c r="A1033" s="31">
        <v>8199</v>
      </c>
      <c r="B1033" s="448" t="s">
        <v>5240</v>
      </c>
      <c r="C1033" s="32" t="s">
        <v>122</v>
      </c>
      <c r="D1033" s="449">
        <v>13602</v>
      </c>
      <c r="E1033" s="332" t="s">
        <v>117</v>
      </c>
      <c r="F1033" s="31"/>
    </row>
    <row r="1034" spans="1:6" ht="15.75" hidden="1">
      <c r="A1034" s="31">
        <v>8202</v>
      </c>
      <c r="B1034" s="448" t="s">
        <v>5241</v>
      </c>
      <c r="C1034" s="32" t="s">
        <v>125</v>
      </c>
      <c r="D1034" s="449">
        <v>193375</v>
      </c>
      <c r="E1034" s="332" t="s">
        <v>117</v>
      </c>
      <c r="F1034" s="31"/>
    </row>
    <row r="1035" spans="1:6" ht="15.75" hidden="1">
      <c r="A1035" s="31">
        <v>8203</v>
      </c>
      <c r="B1035" s="448" t="s">
        <v>5242</v>
      </c>
      <c r="C1035" s="32" t="s">
        <v>125</v>
      </c>
      <c r="D1035" s="449">
        <v>14511</v>
      </c>
      <c r="E1035" s="332" t="s">
        <v>117</v>
      </c>
      <c r="F1035" s="31"/>
    </row>
    <row r="1036" spans="1:6" ht="15.75" hidden="1">
      <c r="A1036" s="31">
        <v>8204</v>
      </c>
      <c r="B1036" s="448" t="s">
        <v>5243</v>
      </c>
      <c r="C1036" s="32" t="s">
        <v>125</v>
      </c>
      <c r="D1036" s="449">
        <v>22000</v>
      </c>
      <c r="E1036" s="332" t="s">
        <v>117</v>
      </c>
      <c r="F1036" s="31"/>
    </row>
    <row r="1037" spans="1:6" ht="15.75" hidden="1">
      <c r="A1037" s="31">
        <v>8205</v>
      </c>
      <c r="B1037" s="448" t="s">
        <v>5244</v>
      </c>
      <c r="C1037" s="32" t="s">
        <v>5245</v>
      </c>
      <c r="D1037" s="449">
        <v>134</v>
      </c>
      <c r="E1037" s="332" t="s">
        <v>117</v>
      </c>
      <c r="F1037" s="31"/>
    </row>
    <row r="1038" spans="1:6" ht="15.75" hidden="1">
      <c r="A1038" s="31">
        <v>8206</v>
      </c>
      <c r="B1038" s="448" t="s">
        <v>5246</v>
      </c>
      <c r="C1038" s="32" t="s">
        <v>122</v>
      </c>
      <c r="D1038" s="449">
        <v>22987</v>
      </c>
      <c r="E1038" s="332" t="s">
        <v>117</v>
      </c>
      <c r="F1038" s="31"/>
    </row>
    <row r="1039" spans="1:6" ht="15.75" hidden="1">
      <c r="A1039" s="31">
        <v>8207</v>
      </c>
      <c r="B1039" s="448" t="s">
        <v>5247</v>
      </c>
      <c r="C1039" s="32" t="s">
        <v>122</v>
      </c>
      <c r="D1039" s="449">
        <v>22610</v>
      </c>
      <c r="E1039" s="332" t="s">
        <v>117</v>
      </c>
      <c r="F1039" s="31"/>
    </row>
    <row r="1040" spans="1:6" ht="15.75" hidden="1">
      <c r="A1040" s="31">
        <v>8208</v>
      </c>
      <c r="B1040" s="448" t="s">
        <v>5248</v>
      </c>
      <c r="C1040" s="32" t="s">
        <v>122</v>
      </c>
      <c r="D1040" s="449">
        <v>45796</v>
      </c>
      <c r="E1040" s="332" t="s">
        <v>117</v>
      </c>
      <c r="F1040" s="31"/>
    </row>
    <row r="1041" spans="1:6" ht="15.75" hidden="1">
      <c r="A1041" s="31">
        <v>8209</v>
      </c>
      <c r="B1041" s="448" t="s">
        <v>5249</v>
      </c>
      <c r="C1041" s="32" t="s">
        <v>125</v>
      </c>
      <c r="D1041" s="449">
        <v>1012</v>
      </c>
      <c r="E1041" s="332" t="s">
        <v>117</v>
      </c>
      <c r="F1041" s="31"/>
    </row>
    <row r="1042" spans="1:6" ht="15.75" hidden="1">
      <c r="A1042" s="31">
        <v>8210</v>
      </c>
      <c r="B1042" s="448" t="s">
        <v>5250</v>
      </c>
      <c r="C1042" s="32" t="s">
        <v>122</v>
      </c>
      <c r="D1042" s="449">
        <v>8325</v>
      </c>
      <c r="E1042" s="332" t="s">
        <v>117</v>
      </c>
      <c r="F1042" s="31"/>
    </row>
    <row r="1043" spans="1:6" ht="15.75" hidden="1">
      <c r="A1043" s="31">
        <v>8211</v>
      </c>
      <c r="B1043" s="448" t="s">
        <v>5251</v>
      </c>
      <c r="C1043" s="32" t="s">
        <v>122</v>
      </c>
      <c r="D1043" s="449">
        <v>5406</v>
      </c>
      <c r="E1043" s="332" t="s">
        <v>117</v>
      </c>
      <c r="F1043" s="31"/>
    </row>
    <row r="1044" spans="1:6" ht="15.75" hidden="1">
      <c r="A1044" s="31">
        <v>8212</v>
      </c>
      <c r="B1044" s="448" t="s">
        <v>5252</v>
      </c>
      <c r="C1044" s="32" t="s">
        <v>122</v>
      </c>
      <c r="D1044" s="449">
        <v>16217</v>
      </c>
      <c r="E1044" s="332" t="s">
        <v>117</v>
      </c>
      <c r="F1044" s="31"/>
    </row>
    <row r="1045" spans="1:6" ht="15.75" hidden="1">
      <c r="A1045" s="31">
        <v>8213</v>
      </c>
      <c r="B1045" s="448" t="s">
        <v>5253</v>
      </c>
      <c r="C1045" s="32" t="s">
        <v>125</v>
      </c>
      <c r="D1045" s="449">
        <v>383</v>
      </c>
      <c r="E1045" s="332" t="s">
        <v>117</v>
      </c>
      <c r="F1045" s="31"/>
    </row>
    <row r="1046" spans="1:6" ht="15.75" hidden="1">
      <c r="A1046" s="31">
        <v>8216</v>
      </c>
      <c r="B1046" s="448" t="s">
        <v>5254</v>
      </c>
      <c r="C1046" s="32" t="s">
        <v>125</v>
      </c>
      <c r="D1046" s="449">
        <v>5772</v>
      </c>
      <c r="E1046" s="332" t="s">
        <v>117</v>
      </c>
      <c r="F1046" s="31"/>
    </row>
    <row r="1047" spans="1:6" ht="15.75" hidden="1">
      <c r="A1047" s="31">
        <v>8217</v>
      </c>
      <c r="B1047" s="448" t="s">
        <v>5255</v>
      </c>
      <c r="C1047" s="32" t="s">
        <v>125</v>
      </c>
      <c r="D1047" s="449">
        <v>685</v>
      </c>
      <c r="E1047" s="332" t="s">
        <v>117</v>
      </c>
      <c r="F1047" s="31"/>
    </row>
    <row r="1048" spans="1:6" ht="15.75" hidden="1">
      <c r="A1048" s="31">
        <v>8218</v>
      </c>
      <c r="B1048" s="448" t="s">
        <v>5256</v>
      </c>
      <c r="C1048" s="32" t="s">
        <v>122</v>
      </c>
      <c r="D1048" s="449">
        <v>1664</v>
      </c>
      <c r="E1048" s="332" t="s">
        <v>117</v>
      </c>
      <c r="F1048" s="31"/>
    </row>
    <row r="1049" spans="1:6" ht="15.75" hidden="1">
      <c r="A1049" s="31">
        <v>8219</v>
      </c>
      <c r="B1049" s="448" t="s">
        <v>5257</v>
      </c>
      <c r="C1049" s="32" t="s">
        <v>125</v>
      </c>
      <c r="D1049" s="449">
        <v>21693</v>
      </c>
      <c r="E1049" s="332" t="s">
        <v>117</v>
      </c>
      <c r="F1049" s="31"/>
    </row>
    <row r="1050" spans="1:6" ht="15.75" hidden="1">
      <c r="A1050" s="31">
        <v>8221</v>
      </c>
      <c r="B1050" s="448" t="s">
        <v>5258</v>
      </c>
      <c r="C1050" s="32" t="s">
        <v>122</v>
      </c>
      <c r="D1050" s="449">
        <v>2481</v>
      </c>
      <c r="E1050" s="332" t="s">
        <v>117</v>
      </c>
      <c r="F1050" s="31"/>
    </row>
    <row r="1051" spans="1:6" ht="15.75" hidden="1">
      <c r="A1051" s="31">
        <v>8222</v>
      </c>
      <c r="B1051" s="448" t="s">
        <v>5259</v>
      </c>
      <c r="C1051" s="32" t="s">
        <v>125</v>
      </c>
      <c r="D1051" s="449">
        <v>42007</v>
      </c>
      <c r="E1051" s="332" t="s">
        <v>117</v>
      </c>
      <c r="F1051" s="31"/>
    </row>
    <row r="1052" spans="1:6" ht="15.75" hidden="1">
      <c r="A1052" s="31">
        <v>8223</v>
      </c>
      <c r="B1052" s="448" t="s">
        <v>5260</v>
      </c>
      <c r="C1052" s="32" t="s">
        <v>125</v>
      </c>
      <c r="D1052" s="449">
        <v>15706</v>
      </c>
      <c r="E1052" s="332" t="s">
        <v>117</v>
      </c>
      <c r="F1052" s="31"/>
    </row>
    <row r="1053" spans="1:6" ht="15.75" hidden="1">
      <c r="A1053" s="31">
        <v>8224</v>
      </c>
      <c r="B1053" s="448" t="s">
        <v>5261</v>
      </c>
      <c r="C1053" s="32" t="s">
        <v>125</v>
      </c>
      <c r="D1053" s="449">
        <v>11269</v>
      </c>
      <c r="E1053" s="332" t="s">
        <v>117</v>
      </c>
      <c r="F1053" s="31"/>
    </row>
    <row r="1054" spans="1:6" ht="15.75" hidden="1">
      <c r="A1054" s="31">
        <v>8225</v>
      </c>
      <c r="B1054" s="448" t="s">
        <v>5262</v>
      </c>
      <c r="C1054" s="32" t="s">
        <v>125</v>
      </c>
      <c r="D1054" s="449">
        <v>5117</v>
      </c>
      <c r="E1054" s="332" t="s">
        <v>117</v>
      </c>
      <c r="F1054" s="31"/>
    </row>
    <row r="1055" spans="1:6" ht="15.75" hidden="1">
      <c r="A1055" s="31">
        <v>8227</v>
      </c>
      <c r="B1055" s="448" t="s">
        <v>5263</v>
      </c>
      <c r="C1055" s="32" t="s">
        <v>125</v>
      </c>
      <c r="D1055" s="449">
        <v>833</v>
      </c>
      <c r="E1055" s="332" t="s">
        <v>117</v>
      </c>
      <c r="F1055" s="31"/>
    </row>
    <row r="1056" spans="1:6" ht="15.75" hidden="1">
      <c r="A1056" s="31">
        <v>8228</v>
      </c>
      <c r="B1056" s="448" t="s">
        <v>5264</v>
      </c>
      <c r="C1056" s="32" t="s">
        <v>122</v>
      </c>
      <c r="D1056" s="449">
        <v>51942</v>
      </c>
      <c r="E1056" s="332" t="s">
        <v>117</v>
      </c>
      <c r="F1056" s="31"/>
    </row>
    <row r="1057" spans="1:6" ht="15.75" hidden="1">
      <c r="A1057" s="31">
        <v>8229</v>
      </c>
      <c r="B1057" s="448" t="s">
        <v>5265</v>
      </c>
      <c r="C1057" s="32" t="s">
        <v>125</v>
      </c>
      <c r="D1057" s="449">
        <v>299</v>
      </c>
      <c r="E1057" s="332" t="s">
        <v>117</v>
      </c>
      <c r="F1057" s="31"/>
    </row>
    <row r="1058" spans="1:6" ht="15.75" hidden="1">
      <c r="A1058" s="31">
        <v>8230</v>
      </c>
      <c r="B1058" s="448" t="s">
        <v>5266</v>
      </c>
      <c r="C1058" s="32" t="s">
        <v>122</v>
      </c>
      <c r="D1058" s="449">
        <v>15327</v>
      </c>
      <c r="E1058" s="332" t="s">
        <v>117</v>
      </c>
      <c r="F1058" s="31"/>
    </row>
    <row r="1059" spans="1:6" ht="15.75" hidden="1">
      <c r="A1059" s="31">
        <v>8231</v>
      </c>
      <c r="B1059" s="448" t="s">
        <v>5267</v>
      </c>
      <c r="C1059" s="32" t="s">
        <v>125</v>
      </c>
      <c r="D1059" s="449">
        <v>2500</v>
      </c>
      <c r="E1059" s="332" t="s">
        <v>117</v>
      </c>
      <c r="F1059" s="31"/>
    </row>
    <row r="1060" spans="1:6" ht="15.75" hidden="1">
      <c r="A1060" s="31">
        <v>8232</v>
      </c>
      <c r="B1060" s="448" t="s">
        <v>5268</v>
      </c>
      <c r="C1060" s="32" t="s">
        <v>122</v>
      </c>
      <c r="D1060" s="449">
        <v>6129</v>
      </c>
      <c r="E1060" s="332" t="s">
        <v>117</v>
      </c>
      <c r="F1060" s="31"/>
    </row>
    <row r="1061" spans="1:6" ht="15.75" hidden="1">
      <c r="A1061" s="31">
        <v>8233</v>
      </c>
      <c r="B1061" s="448" t="s">
        <v>5269</v>
      </c>
      <c r="C1061" s="32" t="s">
        <v>125</v>
      </c>
      <c r="D1061" s="449">
        <v>10537</v>
      </c>
      <c r="E1061" s="332" t="s">
        <v>117</v>
      </c>
      <c r="F1061" s="31"/>
    </row>
    <row r="1062" spans="1:6" ht="15.75" hidden="1">
      <c r="A1062" s="31">
        <v>8235</v>
      </c>
      <c r="B1062" s="448" t="s">
        <v>5270</v>
      </c>
      <c r="C1062" s="32" t="s">
        <v>125</v>
      </c>
      <c r="D1062" s="449">
        <v>7078</v>
      </c>
      <c r="E1062" s="332" t="s">
        <v>117</v>
      </c>
      <c r="F1062" s="31"/>
    </row>
    <row r="1063" spans="1:6" ht="30" hidden="1">
      <c r="A1063" s="31">
        <v>8244</v>
      </c>
      <c r="B1063" s="448" t="s">
        <v>5271</v>
      </c>
      <c r="C1063" s="32" t="s">
        <v>125</v>
      </c>
      <c r="D1063" s="449">
        <v>412900</v>
      </c>
      <c r="E1063" s="332" t="s">
        <v>117</v>
      </c>
      <c r="F1063" s="31"/>
    </row>
    <row r="1064" spans="1:6" ht="30" hidden="1">
      <c r="A1064" s="31">
        <v>8245</v>
      </c>
      <c r="B1064" s="448" t="s">
        <v>5272</v>
      </c>
      <c r="C1064" s="32" t="s">
        <v>125</v>
      </c>
      <c r="D1064" s="449">
        <v>1050947</v>
      </c>
      <c r="E1064" s="332" t="s">
        <v>117</v>
      </c>
      <c r="F1064" s="31"/>
    </row>
    <row r="1065" spans="1:6" ht="30" hidden="1">
      <c r="A1065" s="31">
        <v>8246</v>
      </c>
      <c r="B1065" s="448" t="s">
        <v>5273</v>
      </c>
      <c r="C1065" s="32" t="s">
        <v>125</v>
      </c>
      <c r="D1065" s="449">
        <v>345299</v>
      </c>
      <c r="E1065" s="332" t="s">
        <v>117</v>
      </c>
      <c r="F1065" s="31"/>
    </row>
    <row r="1066" spans="1:6" ht="15.75" hidden="1">
      <c r="A1066" s="31">
        <v>8247</v>
      </c>
      <c r="B1066" s="448" t="s">
        <v>5274</v>
      </c>
      <c r="C1066" s="32" t="s">
        <v>125</v>
      </c>
      <c r="D1066" s="449">
        <v>78540</v>
      </c>
      <c r="E1066" s="332" t="s">
        <v>117</v>
      </c>
      <c r="F1066" s="31"/>
    </row>
    <row r="1067" spans="1:6" ht="15.75" hidden="1">
      <c r="A1067" s="31">
        <v>8248</v>
      </c>
      <c r="B1067" s="448" t="s">
        <v>5275</v>
      </c>
      <c r="C1067" s="32" t="s">
        <v>125</v>
      </c>
      <c r="D1067" s="449">
        <v>154700</v>
      </c>
      <c r="E1067" s="332" t="s">
        <v>117</v>
      </c>
      <c r="F1067" s="31"/>
    </row>
    <row r="1068" spans="1:6" ht="30" hidden="1">
      <c r="A1068" s="31">
        <v>8249</v>
      </c>
      <c r="B1068" s="448" t="s">
        <v>5276</v>
      </c>
      <c r="C1068" s="32" t="s">
        <v>125</v>
      </c>
      <c r="D1068" s="449">
        <v>359072</v>
      </c>
      <c r="E1068" s="332" t="s">
        <v>117</v>
      </c>
      <c r="F1068" s="31"/>
    </row>
    <row r="1069" spans="1:6" ht="15.75" hidden="1">
      <c r="A1069" s="31">
        <v>8250</v>
      </c>
      <c r="B1069" s="448" t="s">
        <v>5277</v>
      </c>
      <c r="C1069" s="32" t="s">
        <v>125</v>
      </c>
      <c r="D1069" s="449">
        <v>308465</v>
      </c>
      <c r="E1069" s="332" t="s">
        <v>117</v>
      </c>
      <c r="F1069" s="31"/>
    </row>
    <row r="1070" spans="1:6" ht="15.75" hidden="1">
      <c r="A1070" s="31">
        <v>8253</v>
      </c>
      <c r="B1070" s="448" t="s">
        <v>5278</v>
      </c>
      <c r="C1070" s="32" t="s">
        <v>4250</v>
      </c>
      <c r="D1070" s="449">
        <v>134390</v>
      </c>
      <c r="E1070" s="332" t="s">
        <v>117</v>
      </c>
      <c r="F1070" s="31"/>
    </row>
    <row r="1071" spans="1:6" ht="15.75" hidden="1">
      <c r="A1071" s="31">
        <v>8254</v>
      </c>
      <c r="B1071" s="448" t="s">
        <v>5279</v>
      </c>
      <c r="C1071" s="32" t="s">
        <v>472</v>
      </c>
      <c r="D1071" s="449">
        <v>15060</v>
      </c>
      <c r="E1071" s="332" t="s">
        <v>117</v>
      </c>
      <c r="F1071" s="31"/>
    </row>
    <row r="1072" spans="1:6" ht="15.75" hidden="1">
      <c r="A1072" s="31">
        <v>8256</v>
      </c>
      <c r="B1072" s="448" t="s">
        <v>5280</v>
      </c>
      <c r="C1072" s="32" t="s">
        <v>494</v>
      </c>
      <c r="D1072" s="449">
        <v>76966</v>
      </c>
      <c r="E1072" s="332" t="s">
        <v>117</v>
      </c>
      <c r="F1072" s="31"/>
    </row>
    <row r="1073" spans="1:6" ht="15.75" hidden="1">
      <c r="A1073" s="31">
        <v>8258</v>
      </c>
      <c r="B1073" s="448" t="s">
        <v>5281</v>
      </c>
      <c r="C1073" s="32" t="s">
        <v>4253</v>
      </c>
      <c r="D1073" s="449">
        <v>38900</v>
      </c>
      <c r="E1073" s="332" t="s">
        <v>117</v>
      </c>
      <c r="F1073" s="31"/>
    </row>
    <row r="1074" spans="1:6" ht="15.75" hidden="1">
      <c r="A1074" s="31">
        <v>8259</v>
      </c>
      <c r="B1074" s="448" t="s">
        <v>5282</v>
      </c>
      <c r="C1074" s="32" t="s">
        <v>122</v>
      </c>
      <c r="D1074" s="449">
        <v>10211</v>
      </c>
      <c r="E1074" s="332" t="s">
        <v>117</v>
      </c>
      <c r="F1074" s="31" t="s">
        <v>145</v>
      </c>
    </row>
    <row r="1075" spans="1:6" ht="15.75" hidden="1">
      <c r="A1075" s="31">
        <v>8260</v>
      </c>
      <c r="B1075" s="448" t="s">
        <v>5283</v>
      </c>
      <c r="C1075" s="32" t="s">
        <v>122</v>
      </c>
      <c r="D1075" s="449">
        <v>3308</v>
      </c>
      <c r="E1075" s="332" t="s">
        <v>117</v>
      </c>
      <c r="F1075" s="31" t="s">
        <v>145</v>
      </c>
    </row>
    <row r="1076" spans="1:6" ht="15.75" hidden="1">
      <c r="A1076" s="31">
        <v>8262</v>
      </c>
      <c r="B1076" s="448" t="s">
        <v>5284</v>
      </c>
      <c r="C1076" s="32" t="s">
        <v>4250</v>
      </c>
      <c r="D1076" s="449">
        <v>85000</v>
      </c>
      <c r="E1076" s="332" t="s">
        <v>117</v>
      </c>
      <c r="F1076" s="31"/>
    </row>
    <row r="1077" spans="1:6" ht="30" hidden="1">
      <c r="A1077" s="31">
        <v>8270</v>
      </c>
      <c r="B1077" s="448" t="s">
        <v>5285</v>
      </c>
      <c r="C1077" s="32" t="s">
        <v>122</v>
      </c>
      <c r="D1077" s="449">
        <v>7140</v>
      </c>
      <c r="E1077" s="332" t="s">
        <v>117</v>
      </c>
      <c r="F1077" s="31"/>
    </row>
    <row r="1078" spans="1:6" ht="30" hidden="1">
      <c r="A1078" s="31">
        <v>8271</v>
      </c>
      <c r="B1078" s="448" t="s">
        <v>5286</v>
      </c>
      <c r="C1078" s="32" t="s">
        <v>116</v>
      </c>
      <c r="D1078" s="449">
        <v>9596</v>
      </c>
      <c r="E1078" s="332" t="s">
        <v>117</v>
      </c>
      <c r="F1078" s="31"/>
    </row>
    <row r="1079" spans="1:6" ht="30" hidden="1">
      <c r="A1079" s="31">
        <v>8276</v>
      </c>
      <c r="B1079" s="448" t="s">
        <v>5287</v>
      </c>
      <c r="C1079" s="32" t="s">
        <v>125</v>
      </c>
      <c r="D1079" s="449">
        <v>71400</v>
      </c>
      <c r="E1079" s="332" t="s">
        <v>117</v>
      </c>
      <c r="F1079" s="31"/>
    </row>
    <row r="1080" spans="1:6" ht="30" hidden="1">
      <c r="A1080" s="31">
        <v>8277</v>
      </c>
      <c r="B1080" s="448" t="s">
        <v>5288</v>
      </c>
      <c r="C1080" s="32" t="s">
        <v>125</v>
      </c>
      <c r="D1080" s="449">
        <v>22967</v>
      </c>
      <c r="E1080" s="332" t="s">
        <v>117</v>
      </c>
      <c r="F1080" s="31"/>
    </row>
    <row r="1081" spans="1:6" ht="30" hidden="1">
      <c r="A1081" s="31">
        <v>8278</v>
      </c>
      <c r="B1081" s="448" t="s">
        <v>5289</v>
      </c>
      <c r="C1081" s="32" t="s">
        <v>125</v>
      </c>
      <c r="D1081" s="449">
        <v>14280</v>
      </c>
      <c r="E1081" s="332" t="s">
        <v>117</v>
      </c>
      <c r="F1081" s="31"/>
    </row>
    <row r="1082" spans="1:6" ht="15.75" hidden="1">
      <c r="A1082" s="31">
        <v>8292</v>
      </c>
      <c r="B1082" s="448" t="s">
        <v>5290</v>
      </c>
      <c r="C1082" s="32" t="s">
        <v>494</v>
      </c>
      <c r="D1082" s="449">
        <v>193797</v>
      </c>
      <c r="E1082" s="332" t="s">
        <v>117</v>
      </c>
      <c r="F1082" s="31"/>
    </row>
    <row r="1083" spans="1:6" ht="45" hidden="1">
      <c r="A1083" s="31">
        <v>8293</v>
      </c>
      <c r="B1083" s="448" t="s">
        <v>5291</v>
      </c>
      <c r="C1083" s="32" t="s">
        <v>116</v>
      </c>
      <c r="D1083" s="449">
        <v>65000</v>
      </c>
      <c r="E1083" s="332" t="s">
        <v>117</v>
      </c>
      <c r="F1083" s="31"/>
    </row>
    <row r="1084" spans="1:6" ht="15.75" hidden="1">
      <c r="A1084" s="31">
        <v>8294</v>
      </c>
      <c r="B1084" s="448" t="s">
        <v>5292</v>
      </c>
      <c r="C1084" s="32" t="s">
        <v>125</v>
      </c>
      <c r="D1084" s="449">
        <v>21153</v>
      </c>
      <c r="E1084" s="332" t="s">
        <v>117</v>
      </c>
      <c r="F1084" s="31"/>
    </row>
    <row r="1085" spans="1:6" ht="15.75" hidden="1">
      <c r="A1085" s="31">
        <v>8295</v>
      </c>
      <c r="B1085" s="448" t="s">
        <v>5293</v>
      </c>
      <c r="C1085" s="32" t="s">
        <v>125</v>
      </c>
      <c r="D1085" s="449">
        <v>24500</v>
      </c>
      <c r="E1085" s="332" t="s">
        <v>117</v>
      </c>
      <c r="F1085" s="31"/>
    </row>
    <row r="1086" spans="1:6" ht="45" hidden="1">
      <c r="A1086" s="31">
        <v>8297</v>
      </c>
      <c r="B1086" s="448" t="s">
        <v>5294</v>
      </c>
      <c r="C1086" s="32" t="s">
        <v>4253</v>
      </c>
      <c r="D1086" s="449">
        <v>214000</v>
      </c>
      <c r="E1086" s="332" t="s">
        <v>117</v>
      </c>
      <c r="F1086" s="31"/>
    </row>
    <row r="1087" spans="1:6" ht="15.75" hidden="1">
      <c r="A1087" s="31">
        <v>8298</v>
      </c>
      <c r="B1087" s="448" t="s">
        <v>5295</v>
      </c>
      <c r="C1087" s="32" t="s">
        <v>785</v>
      </c>
      <c r="D1087" s="449">
        <v>89250</v>
      </c>
      <c r="E1087" s="332" t="s">
        <v>117</v>
      </c>
      <c r="F1087" s="31"/>
    </row>
    <row r="1088" spans="1:6" ht="30" hidden="1">
      <c r="A1088" s="31">
        <v>8299</v>
      </c>
      <c r="B1088" s="448" t="s">
        <v>5296</v>
      </c>
      <c r="C1088" s="32" t="s">
        <v>494</v>
      </c>
      <c r="D1088" s="449">
        <v>74322</v>
      </c>
      <c r="E1088" s="332" t="s">
        <v>117</v>
      </c>
      <c r="F1088" s="31"/>
    </row>
    <row r="1089" spans="1:6" ht="30" hidden="1">
      <c r="A1089" s="31">
        <v>8300</v>
      </c>
      <c r="B1089" s="448" t="s">
        <v>5297</v>
      </c>
      <c r="C1089" s="32" t="s">
        <v>494</v>
      </c>
      <c r="D1089" s="449">
        <v>106900</v>
      </c>
      <c r="E1089" s="332" t="s">
        <v>117</v>
      </c>
      <c r="F1089" s="31"/>
    </row>
    <row r="1090" spans="1:6" ht="15.75" hidden="1">
      <c r="A1090" s="31">
        <v>8302</v>
      </c>
      <c r="B1090" s="448" t="s">
        <v>5298</v>
      </c>
      <c r="C1090" s="32" t="s">
        <v>125</v>
      </c>
      <c r="D1090" s="449">
        <v>23949</v>
      </c>
      <c r="E1090" s="332" t="s">
        <v>117</v>
      </c>
      <c r="F1090" s="31"/>
    </row>
    <row r="1091" spans="1:6" ht="30" hidden="1">
      <c r="A1091" s="31">
        <v>8303</v>
      </c>
      <c r="B1091" s="448" t="s">
        <v>5299</v>
      </c>
      <c r="C1091" s="32" t="s">
        <v>125</v>
      </c>
      <c r="D1091" s="449">
        <v>48582</v>
      </c>
      <c r="E1091" s="332" t="s">
        <v>117</v>
      </c>
      <c r="F1091" s="31"/>
    </row>
    <row r="1092" spans="1:6" ht="15.75" hidden="1">
      <c r="A1092" s="31">
        <v>8304</v>
      </c>
      <c r="B1092" s="448" t="s">
        <v>5300</v>
      </c>
      <c r="C1092" s="32" t="s">
        <v>1787</v>
      </c>
      <c r="D1092" s="449">
        <v>1883821</v>
      </c>
      <c r="E1092" s="332" t="s">
        <v>117</v>
      </c>
      <c r="F1092" s="31"/>
    </row>
    <row r="1093" spans="1:6" ht="15.75" hidden="1">
      <c r="A1093" s="31">
        <v>8306</v>
      </c>
      <c r="B1093" s="448" t="s">
        <v>5301</v>
      </c>
      <c r="C1093" s="32" t="s">
        <v>125</v>
      </c>
      <c r="D1093" s="449">
        <v>110900</v>
      </c>
      <c r="E1093" s="332" t="s">
        <v>117</v>
      </c>
      <c r="F1093" s="31"/>
    </row>
    <row r="1094" spans="1:6" ht="15.75" hidden="1">
      <c r="A1094" s="31">
        <v>8307</v>
      </c>
      <c r="B1094" s="448" t="s">
        <v>5302</v>
      </c>
      <c r="C1094" s="32" t="s">
        <v>472</v>
      </c>
      <c r="D1094" s="449">
        <v>2351</v>
      </c>
      <c r="E1094" s="332" t="s">
        <v>117</v>
      </c>
      <c r="F1094" s="31"/>
    </row>
    <row r="1095" spans="1:6" ht="15.75" hidden="1">
      <c r="A1095" s="31">
        <v>8308</v>
      </c>
      <c r="B1095" s="448" t="s">
        <v>5303</v>
      </c>
      <c r="C1095" s="32" t="s">
        <v>472</v>
      </c>
      <c r="D1095" s="449">
        <v>30226</v>
      </c>
      <c r="E1095" s="332" t="s">
        <v>117</v>
      </c>
      <c r="F1095" s="31"/>
    </row>
    <row r="1096" spans="1:6" ht="15.75" hidden="1">
      <c r="A1096" s="31">
        <v>8309</v>
      </c>
      <c r="B1096" s="448" t="s">
        <v>5304</v>
      </c>
      <c r="C1096" s="32" t="s">
        <v>472</v>
      </c>
      <c r="D1096" s="449">
        <v>5578</v>
      </c>
      <c r="E1096" s="332" t="s">
        <v>117</v>
      </c>
      <c r="F1096" s="31"/>
    </row>
    <row r="1097" spans="1:6" ht="15.75" hidden="1">
      <c r="A1097" s="31">
        <v>8313</v>
      </c>
      <c r="B1097" s="448" t="s">
        <v>5305</v>
      </c>
      <c r="C1097" s="32" t="s">
        <v>472</v>
      </c>
      <c r="D1097" s="449">
        <v>4504</v>
      </c>
      <c r="E1097" s="332" t="s">
        <v>117</v>
      </c>
      <c r="F1097" s="31"/>
    </row>
    <row r="1098" spans="1:6" ht="30" hidden="1">
      <c r="A1098" s="31">
        <v>8314</v>
      </c>
      <c r="B1098" s="448" t="s">
        <v>5306</v>
      </c>
      <c r="C1098" s="32" t="s">
        <v>472</v>
      </c>
      <c r="D1098" s="449">
        <v>23821</v>
      </c>
      <c r="E1098" s="332" t="s">
        <v>117</v>
      </c>
      <c r="F1098" s="31"/>
    </row>
    <row r="1099" spans="1:6" ht="15.75" hidden="1">
      <c r="A1099" s="31">
        <v>8315</v>
      </c>
      <c r="B1099" s="448" t="s">
        <v>5307</v>
      </c>
      <c r="C1099" s="32" t="s">
        <v>125</v>
      </c>
      <c r="D1099" s="449">
        <v>48899</v>
      </c>
      <c r="E1099" s="332" t="s">
        <v>117</v>
      </c>
      <c r="F1099" s="31"/>
    </row>
    <row r="1100" spans="1:6" ht="30" hidden="1">
      <c r="A1100" s="31">
        <v>8319</v>
      </c>
      <c r="B1100" s="448" t="s">
        <v>5308</v>
      </c>
      <c r="C1100" s="32" t="s">
        <v>122</v>
      </c>
      <c r="D1100" s="449">
        <v>2323</v>
      </c>
      <c r="E1100" s="332" t="s">
        <v>117</v>
      </c>
      <c r="F1100" s="31"/>
    </row>
    <row r="1101" spans="1:6" ht="30" hidden="1">
      <c r="A1101" s="31">
        <v>8320</v>
      </c>
      <c r="B1101" s="448" t="s">
        <v>5309</v>
      </c>
      <c r="C1101" s="32" t="s">
        <v>1787</v>
      </c>
      <c r="D1101" s="449">
        <v>2375550</v>
      </c>
      <c r="E1101" s="332" t="s">
        <v>117</v>
      </c>
      <c r="F1101" s="31"/>
    </row>
    <row r="1102" spans="1:6" ht="30" hidden="1">
      <c r="A1102" s="31">
        <v>8321</v>
      </c>
      <c r="B1102" s="448" t="s">
        <v>5310</v>
      </c>
      <c r="C1102" s="32" t="s">
        <v>494</v>
      </c>
      <c r="D1102" s="449">
        <v>79185</v>
      </c>
      <c r="E1102" s="332" t="s">
        <v>117</v>
      </c>
      <c r="F1102" s="31"/>
    </row>
    <row r="1103" spans="1:6" ht="15.75" hidden="1">
      <c r="A1103" s="31">
        <v>8322</v>
      </c>
      <c r="B1103" s="448" t="s">
        <v>5311</v>
      </c>
      <c r="C1103" s="32" t="s">
        <v>122</v>
      </c>
      <c r="D1103" s="449">
        <v>2154</v>
      </c>
      <c r="E1103" s="332" t="s">
        <v>117</v>
      </c>
      <c r="F1103" s="31"/>
    </row>
    <row r="1104" spans="1:6" ht="45" hidden="1">
      <c r="A1104" s="31">
        <v>8324</v>
      </c>
      <c r="B1104" s="448" t="s">
        <v>5312</v>
      </c>
      <c r="C1104" s="32" t="s">
        <v>4253</v>
      </c>
      <c r="D1104" s="449">
        <v>312075</v>
      </c>
      <c r="E1104" s="332" t="s">
        <v>117</v>
      </c>
      <c r="F1104" s="31"/>
    </row>
    <row r="1105" spans="1:6" ht="15.75" hidden="1">
      <c r="A1105" s="31">
        <v>8328</v>
      </c>
      <c r="B1105" s="448" t="s">
        <v>5313</v>
      </c>
      <c r="C1105" s="32" t="s">
        <v>2466</v>
      </c>
      <c r="D1105" s="449">
        <v>1000</v>
      </c>
      <c r="E1105" s="332" t="s">
        <v>117</v>
      </c>
      <c r="F1105" s="31"/>
    </row>
    <row r="1106" spans="1:6" ht="15.75" hidden="1">
      <c r="A1106" s="31">
        <v>8329</v>
      </c>
      <c r="B1106" s="448" t="s">
        <v>5314</v>
      </c>
      <c r="C1106" s="32" t="s">
        <v>122</v>
      </c>
      <c r="D1106" s="449">
        <v>5712</v>
      </c>
      <c r="E1106" s="332" t="s">
        <v>117</v>
      </c>
      <c r="F1106" s="31"/>
    </row>
    <row r="1107" spans="1:6" ht="15.75" hidden="1">
      <c r="A1107" s="31">
        <v>8330</v>
      </c>
      <c r="B1107" s="448" t="s">
        <v>5315</v>
      </c>
      <c r="C1107" s="32" t="s">
        <v>4250</v>
      </c>
      <c r="D1107" s="449">
        <v>160575</v>
      </c>
      <c r="E1107" s="332" t="s">
        <v>117</v>
      </c>
      <c r="F1107" s="31"/>
    </row>
    <row r="1108" spans="1:6" ht="30" hidden="1">
      <c r="A1108" s="31">
        <v>8331</v>
      </c>
      <c r="B1108" s="448" t="s">
        <v>5316</v>
      </c>
      <c r="C1108" s="32" t="s">
        <v>116</v>
      </c>
      <c r="D1108" s="449">
        <v>47124</v>
      </c>
      <c r="E1108" s="332" t="s">
        <v>117</v>
      </c>
      <c r="F1108" s="31"/>
    </row>
    <row r="1109" spans="1:6" ht="15.75" hidden="1">
      <c r="A1109" s="31">
        <v>8334</v>
      </c>
      <c r="B1109" s="448" t="s">
        <v>5317</v>
      </c>
      <c r="C1109" s="32" t="s">
        <v>122</v>
      </c>
      <c r="D1109" s="449">
        <v>8330</v>
      </c>
      <c r="E1109" s="332" t="s">
        <v>117</v>
      </c>
      <c r="F1109" s="31"/>
    </row>
    <row r="1110" spans="1:6" ht="15.75" hidden="1">
      <c r="A1110" s="31">
        <v>8340</v>
      </c>
      <c r="B1110" s="448" t="s">
        <v>5318</v>
      </c>
      <c r="C1110" s="32" t="s">
        <v>472</v>
      </c>
      <c r="D1110" s="449">
        <v>9002</v>
      </c>
      <c r="E1110" s="332" t="s">
        <v>117</v>
      </c>
      <c r="F1110" s="31" t="s">
        <v>145</v>
      </c>
    </row>
    <row r="1111" spans="1:6" ht="15.75" hidden="1">
      <c r="A1111" s="31">
        <v>8357</v>
      </c>
      <c r="B1111" s="448" t="s">
        <v>5319</v>
      </c>
      <c r="C1111" s="32" t="s">
        <v>125</v>
      </c>
      <c r="D1111" s="449">
        <v>4522</v>
      </c>
      <c r="E1111" s="332" t="s">
        <v>117</v>
      </c>
      <c r="F1111" s="31"/>
    </row>
    <row r="1112" spans="1:6" ht="15.75" hidden="1">
      <c r="A1112" s="31">
        <v>8358</v>
      </c>
      <c r="B1112" s="448" t="s">
        <v>5320</v>
      </c>
      <c r="C1112" s="32" t="s">
        <v>125</v>
      </c>
      <c r="D1112" s="449">
        <v>166600</v>
      </c>
      <c r="E1112" s="332" t="s">
        <v>117</v>
      </c>
      <c r="F1112" s="31"/>
    </row>
    <row r="1113" spans="1:6" ht="15.75" hidden="1">
      <c r="A1113" s="31">
        <v>8359</v>
      </c>
      <c r="B1113" s="448" t="s">
        <v>5321</v>
      </c>
      <c r="C1113" s="32" t="s">
        <v>122</v>
      </c>
      <c r="D1113" s="449">
        <v>2059</v>
      </c>
      <c r="E1113" s="332" t="s">
        <v>117</v>
      </c>
      <c r="F1113" s="31"/>
    </row>
    <row r="1114" spans="1:6" ht="15.75" hidden="1">
      <c r="A1114" s="31">
        <v>8362</v>
      </c>
      <c r="B1114" s="448" t="s">
        <v>5322</v>
      </c>
      <c r="C1114" s="32" t="s">
        <v>122</v>
      </c>
      <c r="D1114" s="449">
        <v>1380172</v>
      </c>
      <c r="E1114" s="332" t="s">
        <v>117</v>
      </c>
      <c r="F1114" s="31"/>
    </row>
    <row r="1115" spans="1:6" ht="15.75" hidden="1">
      <c r="A1115" s="31">
        <v>8364</v>
      </c>
      <c r="B1115" s="448" t="s">
        <v>5323</v>
      </c>
      <c r="C1115" s="32" t="s">
        <v>5324</v>
      </c>
      <c r="D1115" s="449">
        <v>13875</v>
      </c>
      <c r="E1115" s="332" t="s">
        <v>117</v>
      </c>
      <c r="F1115" s="31"/>
    </row>
    <row r="1116" spans="1:6" ht="15.75" hidden="1">
      <c r="A1116" s="31">
        <v>8365</v>
      </c>
      <c r="B1116" s="448" t="s">
        <v>5325</v>
      </c>
      <c r="C1116" s="32" t="s">
        <v>5324</v>
      </c>
      <c r="D1116" s="449">
        <v>14280</v>
      </c>
      <c r="E1116" s="332" t="s">
        <v>117</v>
      </c>
      <c r="F1116" s="31"/>
    </row>
    <row r="1117" spans="1:6" ht="15.75" hidden="1">
      <c r="A1117" s="31">
        <v>8366</v>
      </c>
      <c r="B1117" s="448" t="s">
        <v>5326</v>
      </c>
      <c r="C1117" s="32" t="s">
        <v>5324</v>
      </c>
      <c r="D1117" s="449">
        <v>19635</v>
      </c>
      <c r="E1117" s="332" t="s">
        <v>117</v>
      </c>
      <c r="F1117" s="31"/>
    </row>
    <row r="1118" spans="1:6" ht="15.75" hidden="1">
      <c r="A1118" s="31">
        <v>8367</v>
      </c>
      <c r="B1118" s="448" t="s">
        <v>5327</v>
      </c>
      <c r="C1118" s="32" t="s">
        <v>5324</v>
      </c>
      <c r="D1118" s="449">
        <v>27370</v>
      </c>
      <c r="E1118" s="332" t="s">
        <v>117</v>
      </c>
      <c r="F1118" s="31"/>
    </row>
    <row r="1119" spans="1:6" ht="15.75" hidden="1">
      <c r="A1119" s="31">
        <v>8369</v>
      </c>
      <c r="B1119" s="448" t="s">
        <v>5328</v>
      </c>
      <c r="C1119" s="32" t="s">
        <v>5324</v>
      </c>
      <c r="D1119" s="449">
        <v>33915</v>
      </c>
      <c r="E1119" s="332" t="s">
        <v>117</v>
      </c>
      <c r="F1119" s="31"/>
    </row>
    <row r="1120" spans="1:6" ht="15.75" hidden="1">
      <c r="A1120" s="31">
        <v>8370</v>
      </c>
      <c r="B1120" s="448" t="s">
        <v>5329</v>
      </c>
      <c r="C1120" s="32" t="s">
        <v>5324</v>
      </c>
      <c r="D1120" s="449">
        <v>33915</v>
      </c>
      <c r="E1120" s="332" t="s">
        <v>117</v>
      </c>
      <c r="F1120" s="31"/>
    </row>
    <row r="1121" spans="1:6" ht="15.75" hidden="1">
      <c r="A1121" s="31">
        <v>8404</v>
      </c>
      <c r="B1121" s="448" t="s">
        <v>5330</v>
      </c>
      <c r="C1121" s="32" t="s">
        <v>4250</v>
      </c>
      <c r="D1121" s="449">
        <v>68923</v>
      </c>
      <c r="E1121" s="332" t="s">
        <v>117</v>
      </c>
      <c r="F1121" s="31"/>
    </row>
    <row r="1122" spans="1:6" ht="30" hidden="1">
      <c r="A1122" s="31">
        <v>8430</v>
      </c>
      <c r="B1122" s="448" t="s">
        <v>5331</v>
      </c>
      <c r="C1122" s="32" t="s">
        <v>125</v>
      </c>
      <c r="D1122" s="449">
        <v>44954279</v>
      </c>
      <c r="E1122" s="332" t="s">
        <v>117</v>
      </c>
      <c r="F1122" s="31"/>
    </row>
    <row r="1123" spans="1:6" ht="30" hidden="1">
      <c r="A1123" s="31">
        <v>8431</v>
      </c>
      <c r="B1123" s="448" t="s">
        <v>5332</v>
      </c>
      <c r="C1123" s="32" t="s">
        <v>125</v>
      </c>
      <c r="D1123" s="449">
        <v>46752450</v>
      </c>
      <c r="E1123" s="332" t="s">
        <v>117</v>
      </c>
      <c r="F1123" s="31"/>
    </row>
    <row r="1124" spans="1:6" ht="15.75" hidden="1">
      <c r="A1124" s="31">
        <v>8432</v>
      </c>
      <c r="B1124" s="448" t="s">
        <v>5333</v>
      </c>
      <c r="C1124" s="32" t="s">
        <v>122</v>
      </c>
      <c r="D1124" s="449">
        <v>480317</v>
      </c>
      <c r="E1124" s="332" t="s">
        <v>117</v>
      </c>
      <c r="F1124" s="31"/>
    </row>
    <row r="1125" spans="1:6" ht="15.75" hidden="1">
      <c r="A1125" s="31">
        <v>8434</v>
      </c>
      <c r="B1125" s="448" t="s">
        <v>5334</v>
      </c>
      <c r="C1125" s="32" t="s">
        <v>122</v>
      </c>
      <c r="D1125" s="449">
        <v>629796</v>
      </c>
      <c r="E1125" s="332" t="s">
        <v>117</v>
      </c>
      <c r="F1125" s="31"/>
    </row>
    <row r="1126" spans="1:6" ht="15.75" hidden="1">
      <c r="A1126" s="31">
        <v>8435</v>
      </c>
      <c r="B1126" s="448" t="s">
        <v>5335</v>
      </c>
      <c r="C1126" s="32" t="s">
        <v>125</v>
      </c>
      <c r="D1126" s="449">
        <v>521579</v>
      </c>
      <c r="E1126" s="332" t="s">
        <v>117</v>
      </c>
      <c r="F1126" s="31"/>
    </row>
    <row r="1127" spans="1:6" ht="15.75" hidden="1">
      <c r="A1127" s="31">
        <v>8436</v>
      </c>
      <c r="B1127" s="448" t="s">
        <v>5336</v>
      </c>
      <c r="C1127" s="32" t="s">
        <v>122</v>
      </c>
      <c r="D1127" s="449">
        <v>841823</v>
      </c>
      <c r="E1127" s="332" t="s">
        <v>117</v>
      </c>
      <c r="F1127" s="31"/>
    </row>
    <row r="1128" spans="1:6" ht="15.75" hidden="1">
      <c r="A1128" s="31">
        <v>8437</v>
      </c>
      <c r="B1128" s="448" t="s">
        <v>5337</v>
      </c>
      <c r="C1128" s="32" t="s">
        <v>125</v>
      </c>
      <c r="D1128" s="449">
        <v>608643</v>
      </c>
      <c r="E1128" s="332" t="s">
        <v>117</v>
      </c>
      <c r="F1128" s="31"/>
    </row>
    <row r="1129" spans="1:6" ht="15.75" hidden="1">
      <c r="A1129" s="31">
        <v>8438</v>
      </c>
      <c r="B1129" s="448" t="s">
        <v>5338</v>
      </c>
      <c r="C1129" s="32" t="s">
        <v>122</v>
      </c>
      <c r="D1129" s="449">
        <v>885932</v>
      </c>
      <c r="E1129" s="332" t="s">
        <v>117</v>
      </c>
      <c r="F1129" s="31"/>
    </row>
    <row r="1130" spans="1:6" ht="15.75" hidden="1">
      <c r="A1130" s="31">
        <v>8440</v>
      </c>
      <c r="B1130" s="448" t="s">
        <v>5339</v>
      </c>
      <c r="C1130" s="32" t="s">
        <v>122</v>
      </c>
      <c r="D1130" s="449">
        <v>1091069</v>
      </c>
      <c r="E1130" s="332" t="s">
        <v>117</v>
      </c>
      <c r="F1130" s="31"/>
    </row>
    <row r="1131" spans="1:6" ht="15.75" hidden="1">
      <c r="A1131" s="31">
        <v>8441</v>
      </c>
      <c r="B1131" s="448" t="s">
        <v>5340</v>
      </c>
      <c r="C1131" s="32" t="s">
        <v>125</v>
      </c>
      <c r="D1131" s="449">
        <v>1172401</v>
      </c>
      <c r="E1131" s="332" t="s">
        <v>117</v>
      </c>
      <c r="F1131" s="31"/>
    </row>
    <row r="1132" spans="1:6" ht="15.75" hidden="1">
      <c r="A1132" s="31">
        <v>8442</v>
      </c>
      <c r="B1132" s="448" t="s">
        <v>5341</v>
      </c>
      <c r="C1132" s="32" t="s">
        <v>122</v>
      </c>
      <c r="D1132" s="449">
        <v>1322246</v>
      </c>
      <c r="E1132" s="332" t="s">
        <v>117</v>
      </c>
      <c r="F1132" s="31"/>
    </row>
    <row r="1133" spans="1:6" ht="15.75" hidden="1">
      <c r="A1133" s="31">
        <v>8443</v>
      </c>
      <c r="B1133" s="448" t="s">
        <v>5342</v>
      </c>
      <c r="C1133" s="32" t="s">
        <v>125</v>
      </c>
      <c r="D1133" s="449">
        <v>1299109</v>
      </c>
      <c r="E1133" s="332" t="s">
        <v>117</v>
      </c>
      <c r="F1133" s="31"/>
    </row>
    <row r="1134" spans="1:6" ht="15.75" hidden="1">
      <c r="A1134" s="31">
        <v>8444</v>
      </c>
      <c r="B1134" s="448" t="s">
        <v>5343</v>
      </c>
      <c r="C1134" s="32" t="s">
        <v>122</v>
      </c>
      <c r="D1134" s="449">
        <v>8544379</v>
      </c>
      <c r="E1134" s="332" t="s">
        <v>117</v>
      </c>
      <c r="F1134" s="31"/>
    </row>
    <row r="1135" spans="1:6" ht="15.75" hidden="1">
      <c r="A1135" s="31">
        <v>8445</v>
      </c>
      <c r="B1135" s="448" t="s">
        <v>5344</v>
      </c>
      <c r="C1135" s="32" t="s">
        <v>125</v>
      </c>
      <c r="D1135" s="449">
        <v>4157058</v>
      </c>
      <c r="E1135" s="332" t="s">
        <v>117</v>
      </c>
      <c r="F1135" s="31"/>
    </row>
    <row r="1136" spans="1:6" ht="15.75" hidden="1">
      <c r="A1136" s="31">
        <v>8447</v>
      </c>
      <c r="B1136" s="448" t="s">
        <v>5345</v>
      </c>
      <c r="C1136" s="32" t="s">
        <v>122</v>
      </c>
      <c r="D1136" s="449">
        <v>9180551</v>
      </c>
      <c r="E1136" s="332" t="s">
        <v>117</v>
      </c>
      <c r="F1136" s="31"/>
    </row>
    <row r="1137" spans="1:6" ht="15.75" hidden="1">
      <c r="A1137" s="31">
        <v>8448</v>
      </c>
      <c r="B1137" s="448" t="s">
        <v>5346</v>
      </c>
      <c r="C1137" s="32" t="s">
        <v>125</v>
      </c>
      <c r="D1137" s="449">
        <v>5158111</v>
      </c>
      <c r="E1137" s="332" t="s">
        <v>117</v>
      </c>
      <c r="F1137" s="31"/>
    </row>
    <row r="1138" spans="1:6" ht="30" hidden="1">
      <c r="A1138" s="31">
        <v>8449</v>
      </c>
      <c r="B1138" s="448" t="s">
        <v>5347</v>
      </c>
      <c r="C1138" s="32" t="s">
        <v>125</v>
      </c>
      <c r="D1138" s="449">
        <v>18465326</v>
      </c>
      <c r="E1138" s="332" t="s">
        <v>117</v>
      </c>
      <c r="F1138" s="31"/>
    </row>
    <row r="1139" spans="1:6" ht="30" hidden="1">
      <c r="A1139" s="31">
        <v>8450</v>
      </c>
      <c r="B1139" s="448" t="s">
        <v>5348</v>
      </c>
      <c r="C1139" s="32" t="s">
        <v>125</v>
      </c>
      <c r="D1139" s="449">
        <v>20311859</v>
      </c>
      <c r="E1139" s="332" t="s">
        <v>117</v>
      </c>
      <c r="F1139" s="31"/>
    </row>
    <row r="1140" spans="1:6" ht="30" hidden="1">
      <c r="A1140" s="31">
        <v>8451</v>
      </c>
      <c r="B1140" s="448" t="s">
        <v>5349</v>
      </c>
      <c r="C1140" s="32" t="s">
        <v>125</v>
      </c>
      <c r="D1140" s="449">
        <v>20184535</v>
      </c>
      <c r="E1140" s="332" t="s">
        <v>117</v>
      </c>
      <c r="F1140" s="31"/>
    </row>
    <row r="1141" spans="1:6" ht="30" hidden="1">
      <c r="A1141" s="31">
        <v>8452</v>
      </c>
      <c r="B1141" s="448" t="s">
        <v>5350</v>
      </c>
      <c r="C1141" s="32" t="s">
        <v>125</v>
      </c>
      <c r="D1141" s="449">
        <v>22918463</v>
      </c>
      <c r="E1141" s="332" t="s">
        <v>117</v>
      </c>
      <c r="F1141" s="31"/>
    </row>
    <row r="1142" spans="1:6" ht="30" hidden="1">
      <c r="A1142" s="31">
        <v>8453</v>
      </c>
      <c r="B1142" s="448" t="s">
        <v>5351</v>
      </c>
      <c r="C1142" s="32" t="s">
        <v>125</v>
      </c>
      <c r="D1142" s="449">
        <v>15026911</v>
      </c>
      <c r="E1142" s="332" t="s">
        <v>117</v>
      </c>
      <c r="F1142" s="31"/>
    </row>
    <row r="1143" spans="1:6" ht="30" hidden="1">
      <c r="A1143" s="31">
        <v>8454</v>
      </c>
      <c r="B1143" s="448" t="s">
        <v>5352</v>
      </c>
      <c r="C1143" s="32" t="s">
        <v>125</v>
      </c>
      <c r="D1143" s="449">
        <v>16028705</v>
      </c>
      <c r="E1143" s="332" t="s">
        <v>117</v>
      </c>
      <c r="F1143" s="31"/>
    </row>
    <row r="1144" spans="1:6" ht="30" hidden="1">
      <c r="A1144" s="31">
        <v>8455</v>
      </c>
      <c r="B1144" s="448" t="s">
        <v>5353</v>
      </c>
      <c r="C1144" s="32" t="s">
        <v>125</v>
      </c>
      <c r="D1144" s="449">
        <v>21250961</v>
      </c>
      <c r="E1144" s="332" t="s">
        <v>117</v>
      </c>
      <c r="F1144" s="31"/>
    </row>
    <row r="1145" spans="1:6" ht="30" hidden="1">
      <c r="A1145" s="31">
        <v>8456</v>
      </c>
      <c r="B1145" s="448" t="s">
        <v>5354</v>
      </c>
      <c r="C1145" s="32" t="s">
        <v>125</v>
      </c>
      <c r="D1145" s="449">
        <v>22743957</v>
      </c>
      <c r="E1145" s="332" t="s">
        <v>117</v>
      </c>
      <c r="F1145" s="31"/>
    </row>
    <row r="1146" spans="1:6" ht="30" hidden="1">
      <c r="A1146" s="31">
        <v>8457</v>
      </c>
      <c r="B1146" s="448" t="s">
        <v>5355</v>
      </c>
      <c r="C1146" s="32" t="s">
        <v>125</v>
      </c>
      <c r="D1146" s="449">
        <v>26318100</v>
      </c>
      <c r="E1146" s="332" t="s">
        <v>117</v>
      </c>
      <c r="F1146" s="31"/>
    </row>
    <row r="1147" spans="1:6" ht="15.75" hidden="1">
      <c r="A1147" s="31">
        <v>8460</v>
      </c>
      <c r="B1147" s="448" t="s">
        <v>5356</v>
      </c>
      <c r="C1147" s="32" t="s">
        <v>125</v>
      </c>
      <c r="D1147" s="449">
        <v>5415</v>
      </c>
      <c r="E1147" s="332" t="s">
        <v>117</v>
      </c>
      <c r="F1147" s="31"/>
    </row>
    <row r="1148" spans="1:6" ht="15.75" hidden="1">
      <c r="A1148" s="31">
        <v>8461</v>
      </c>
      <c r="B1148" s="448" t="s">
        <v>5357</v>
      </c>
      <c r="C1148" s="32" t="s">
        <v>122</v>
      </c>
      <c r="D1148" s="449">
        <v>14637</v>
      </c>
      <c r="E1148" s="332" t="s">
        <v>117</v>
      </c>
      <c r="F1148" s="31"/>
    </row>
    <row r="1149" spans="1:6" ht="15.75" hidden="1">
      <c r="A1149" s="31">
        <v>8462</v>
      </c>
      <c r="B1149" s="448" t="s">
        <v>5358</v>
      </c>
      <c r="C1149" s="32" t="s">
        <v>125</v>
      </c>
      <c r="D1149" s="449">
        <v>362522</v>
      </c>
      <c r="E1149" s="332" t="s">
        <v>117</v>
      </c>
      <c r="F1149" s="31"/>
    </row>
    <row r="1150" spans="1:6" ht="30" hidden="1">
      <c r="A1150" s="31">
        <v>8463</v>
      </c>
      <c r="B1150" s="448" t="s">
        <v>5359</v>
      </c>
      <c r="C1150" s="32" t="s">
        <v>125</v>
      </c>
      <c r="D1150" s="449">
        <v>746238</v>
      </c>
      <c r="E1150" s="332" t="s">
        <v>117</v>
      </c>
      <c r="F1150" s="31"/>
    </row>
    <row r="1151" spans="1:6" ht="15.75" hidden="1">
      <c r="A1151" s="31">
        <v>8473</v>
      </c>
      <c r="B1151" s="448" t="s">
        <v>5360</v>
      </c>
      <c r="C1151" s="32" t="s">
        <v>116</v>
      </c>
      <c r="D1151" s="449">
        <v>1330</v>
      </c>
      <c r="E1151" s="332" t="s">
        <v>117</v>
      </c>
      <c r="F1151" s="31"/>
    </row>
    <row r="1152" spans="1:6" ht="15.75" hidden="1">
      <c r="A1152" s="31">
        <v>8474</v>
      </c>
      <c r="B1152" s="448" t="s">
        <v>5361</v>
      </c>
      <c r="C1152" s="32" t="s">
        <v>472</v>
      </c>
      <c r="D1152" s="449">
        <v>3213</v>
      </c>
      <c r="E1152" s="332" t="s">
        <v>117</v>
      </c>
      <c r="F1152" s="31" t="s">
        <v>145</v>
      </c>
    </row>
    <row r="1153" spans="1:6" ht="15.75" hidden="1">
      <c r="A1153" s="31">
        <v>8475</v>
      </c>
      <c r="B1153" s="448" t="s">
        <v>5362</v>
      </c>
      <c r="C1153" s="32" t="s">
        <v>472</v>
      </c>
      <c r="D1153" s="449">
        <v>3080</v>
      </c>
      <c r="E1153" s="332" t="s">
        <v>117</v>
      </c>
      <c r="F1153" s="31" t="s">
        <v>145</v>
      </c>
    </row>
    <row r="1154" spans="1:6" ht="15.75" hidden="1">
      <c r="A1154" s="31">
        <v>8476</v>
      </c>
      <c r="B1154" s="448" t="s">
        <v>5363</v>
      </c>
      <c r="C1154" s="32" t="s">
        <v>116</v>
      </c>
      <c r="D1154" s="449">
        <v>14875</v>
      </c>
      <c r="E1154" s="332" t="s">
        <v>117</v>
      </c>
      <c r="F1154" s="31" t="s">
        <v>145</v>
      </c>
    </row>
    <row r="1155" spans="1:6" ht="15.75" hidden="1">
      <c r="A1155" s="31">
        <v>8478</v>
      </c>
      <c r="B1155" s="448" t="s">
        <v>5364</v>
      </c>
      <c r="C1155" s="32" t="s">
        <v>125</v>
      </c>
      <c r="D1155" s="449">
        <v>23900</v>
      </c>
      <c r="E1155" s="332" t="s">
        <v>117</v>
      </c>
      <c r="F1155" s="31"/>
    </row>
    <row r="1156" spans="1:6" ht="15.75" hidden="1">
      <c r="A1156" s="31">
        <v>8479</v>
      </c>
      <c r="B1156" s="448" t="s">
        <v>5365</v>
      </c>
      <c r="C1156" s="32" t="s">
        <v>125</v>
      </c>
      <c r="D1156" s="449">
        <v>112</v>
      </c>
      <c r="E1156" s="332" t="s">
        <v>117</v>
      </c>
      <c r="F1156" s="31"/>
    </row>
    <row r="1157" spans="1:6" ht="15.75" hidden="1">
      <c r="A1157" s="31">
        <v>8480</v>
      </c>
      <c r="B1157" s="448" t="s">
        <v>5366</v>
      </c>
      <c r="C1157" s="32" t="s">
        <v>125</v>
      </c>
      <c r="D1157" s="449">
        <v>1090</v>
      </c>
      <c r="E1157" s="332" t="s">
        <v>117</v>
      </c>
      <c r="F1157" s="31"/>
    </row>
    <row r="1158" spans="1:6" ht="15.75" hidden="1">
      <c r="A1158" s="31">
        <v>8481</v>
      </c>
      <c r="B1158" s="448" t="s">
        <v>5367</v>
      </c>
      <c r="C1158" s="32" t="s">
        <v>4250</v>
      </c>
      <c r="D1158" s="449">
        <v>80000</v>
      </c>
      <c r="E1158" s="332" t="s">
        <v>117</v>
      </c>
      <c r="F1158" s="31"/>
    </row>
    <row r="1159" spans="1:6" ht="15.75" hidden="1">
      <c r="A1159" s="31">
        <v>8482</v>
      </c>
      <c r="B1159" s="448" t="s">
        <v>5368</v>
      </c>
      <c r="C1159" s="32" t="s">
        <v>4250</v>
      </c>
      <c r="D1159" s="449">
        <v>55000</v>
      </c>
      <c r="E1159" s="332" t="s">
        <v>117</v>
      </c>
      <c r="F1159" s="31"/>
    </row>
    <row r="1160" spans="1:6" ht="15.75" hidden="1">
      <c r="A1160" s="31">
        <v>8483</v>
      </c>
      <c r="B1160" s="448" t="s">
        <v>5369</v>
      </c>
      <c r="C1160" s="32" t="s">
        <v>125</v>
      </c>
      <c r="D1160" s="449">
        <v>169900</v>
      </c>
      <c r="E1160" s="332" t="s">
        <v>117</v>
      </c>
      <c r="F1160" s="31"/>
    </row>
    <row r="1161" spans="1:6" ht="15.75" hidden="1">
      <c r="A1161" s="31">
        <v>8486</v>
      </c>
      <c r="B1161" s="448" t="s">
        <v>5370</v>
      </c>
      <c r="C1161" s="32" t="s">
        <v>4253</v>
      </c>
      <c r="D1161" s="449">
        <v>20468</v>
      </c>
      <c r="E1161" s="332" t="s">
        <v>117</v>
      </c>
      <c r="F1161" s="31"/>
    </row>
    <row r="1162" spans="1:6" ht="15.75" hidden="1">
      <c r="A1162" s="31">
        <v>8500</v>
      </c>
      <c r="B1162" s="448" t="s">
        <v>5371</v>
      </c>
      <c r="C1162" s="32" t="s">
        <v>122</v>
      </c>
      <c r="D1162" s="449">
        <v>110750</v>
      </c>
      <c r="E1162" s="332" t="s">
        <v>117</v>
      </c>
      <c r="F1162" s="31"/>
    </row>
    <row r="1163" spans="1:6" ht="30" hidden="1">
      <c r="A1163" s="31">
        <v>8501</v>
      </c>
      <c r="B1163" s="448" t="s">
        <v>5372</v>
      </c>
      <c r="C1163" s="32" t="s">
        <v>125</v>
      </c>
      <c r="D1163" s="449">
        <v>1198449</v>
      </c>
      <c r="E1163" s="332" t="s">
        <v>117</v>
      </c>
      <c r="F1163" s="31"/>
    </row>
    <row r="1164" spans="1:6" ht="15.75" hidden="1">
      <c r="A1164" s="31">
        <v>8502</v>
      </c>
      <c r="B1164" s="448" t="s">
        <v>5373</v>
      </c>
      <c r="C1164" s="32" t="s">
        <v>472</v>
      </c>
      <c r="D1164" s="449">
        <v>4403</v>
      </c>
      <c r="E1164" s="332" t="s">
        <v>117</v>
      </c>
      <c r="F1164" s="31" t="s">
        <v>145</v>
      </c>
    </row>
    <row r="1165" spans="1:6" ht="15.75" hidden="1">
      <c r="A1165" s="31">
        <v>8506</v>
      </c>
      <c r="B1165" s="448" t="s">
        <v>5374</v>
      </c>
      <c r="C1165" s="32" t="s">
        <v>4250</v>
      </c>
      <c r="D1165" s="449">
        <v>112000</v>
      </c>
      <c r="E1165" s="332" t="s">
        <v>117</v>
      </c>
      <c r="F1165" s="31"/>
    </row>
    <row r="1166" spans="1:6" ht="15.75" hidden="1">
      <c r="A1166" s="31">
        <v>8508</v>
      </c>
      <c r="B1166" s="448" t="s">
        <v>5375</v>
      </c>
      <c r="C1166" s="32" t="s">
        <v>4250</v>
      </c>
      <c r="D1166" s="449">
        <v>112000</v>
      </c>
      <c r="E1166" s="332" t="s">
        <v>117</v>
      </c>
      <c r="F1166" s="31"/>
    </row>
    <row r="1167" spans="1:6" ht="15.75" hidden="1">
      <c r="A1167" s="31">
        <v>8509</v>
      </c>
      <c r="B1167" s="448" t="s">
        <v>5376</v>
      </c>
      <c r="C1167" s="32" t="s">
        <v>4250</v>
      </c>
      <c r="D1167" s="449">
        <v>112000</v>
      </c>
      <c r="E1167" s="332" t="s">
        <v>117</v>
      </c>
      <c r="F1167" s="31"/>
    </row>
    <row r="1168" spans="1:6" ht="15.75" hidden="1">
      <c r="A1168" s="31">
        <v>8511</v>
      </c>
      <c r="B1168" s="448" t="s">
        <v>5377</v>
      </c>
      <c r="C1168" s="32" t="s">
        <v>4250</v>
      </c>
      <c r="D1168" s="449">
        <v>112000</v>
      </c>
      <c r="E1168" s="332" t="s">
        <v>117</v>
      </c>
      <c r="F1168" s="31"/>
    </row>
    <row r="1169" spans="1:6" ht="15.75" hidden="1">
      <c r="A1169" s="31">
        <v>8515</v>
      </c>
      <c r="B1169" s="448" t="s">
        <v>5378</v>
      </c>
      <c r="C1169" s="32" t="s">
        <v>472</v>
      </c>
      <c r="D1169" s="449">
        <v>10537</v>
      </c>
      <c r="E1169" s="332" t="s">
        <v>117</v>
      </c>
      <c r="F1169" s="31"/>
    </row>
    <row r="1170" spans="1:6" ht="15.75" hidden="1">
      <c r="A1170" s="31">
        <v>8516</v>
      </c>
      <c r="B1170" s="448" t="s">
        <v>5379</v>
      </c>
      <c r="C1170" s="32" t="s">
        <v>116</v>
      </c>
      <c r="D1170" s="449">
        <v>34722</v>
      </c>
      <c r="E1170" s="332" t="s">
        <v>117</v>
      </c>
      <c r="F1170" s="31"/>
    </row>
    <row r="1171" spans="1:6" ht="15.75" hidden="1">
      <c r="A1171" s="31">
        <v>8520</v>
      </c>
      <c r="B1171" s="448" t="s">
        <v>5380</v>
      </c>
      <c r="C1171" s="32" t="s">
        <v>5381</v>
      </c>
      <c r="D1171" s="449">
        <v>1059</v>
      </c>
      <c r="E1171" s="332" t="s">
        <v>117</v>
      </c>
      <c r="F1171" s="31"/>
    </row>
    <row r="1172" spans="1:6" ht="15.75" hidden="1">
      <c r="A1172" s="31">
        <v>8522</v>
      </c>
      <c r="B1172" s="448" t="s">
        <v>5382</v>
      </c>
      <c r="C1172" s="32" t="s">
        <v>116</v>
      </c>
      <c r="D1172" s="449">
        <v>4289</v>
      </c>
      <c r="E1172" s="332" t="s">
        <v>117</v>
      </c>
      <c r="F1172" s="31"/>
    </row>
    <row r="1173" spans="1:6" ht="30" hidden="1">
      <c r="A1173" s="31">
        <v>8524</v>
      </c>
      <c r="B1173" s="448" t="s">
        <v>5383</v>
      </c>
      <c r="C1173" s="32" t="s">
        <v>125</v>
      </c>
      <c r="D1173" s="449">
        <v>36111</v>
      </c>
      <c r="E1173" s="332" t="s">
        <v>117</v>
      </c>
      <c r="F1173" s="31"/>
    </row>
    <row r="1174" spans="1:6" ht="30" hidden="1">
      <c r="A1174" s="31">
        <v>8525</v>
      </c>
      <c r="B1174" s="448" t="s">
        <v>5384</v>
      </c>
      <c r="C1174" s="32" t="s">
        <v>116</v>
      </c>
      <c r="D1174" s="449">
        <v>13090</v>
      </c>
      <c r="E1174" s="332" t="s">
        <v>117</v>
      </c>
      <c r="F1174" s="31"/>
    </row>
    <row r="1175" spans="1:6" ht="15.75" hidden="1">
      <c r="A1175" s="31">
        <v>8529</v>
      </c>
      <c r="B1175" s="448" t="s">
        <v>5385</v>
      </c>
      <c r="C1175" s="32" t="s">
        <v>4250</v>
      </c>
      <c r="D1175" s="449">
        <v>60000</v>
      </c>
      <c r="E1175" s="332" t="s">
        <v>117</v>
      </c>
      <c r="F1175" s="31"/>
    </row>
    <row r="1176" spans="1:6" ht="15.75" hidden="1">
      <c r="A1176" s="31">
        <v>8530</v>
      </c>
      <c r="B1176" s="448" t="s">
        <v>5386</v>
      </c>
      <c r="C1176" s="32" t="s">
        <v>125</v>
      </c>
      <c r="D1176" s="449">
        <v>6800</v>
      </c>
      <c r="E1176" s="332" t="s">
        <v>117</v>
      </c>
      <c r="F1176" s="31"/>
    </row>
    <row r="1177" spans="1:6" ht="15.75" hidden="1">
      <c r="A1177" s="31">
        <v>8531</v>
      </c>
      <c r="B1177" s="448" t="s">
        <v>5387</v>
      </c>
      <c r="C1177" s="32" t="s">
        <v>4250</v>
      </c>
      <c r="D1177" s="449">
        <v>19000</v>
      </c>
      <c r="E1177" s="332" t="s">
        <v>117</v>
      </c>
      <c r="F1177" s="31"/>
    </row>
    <row r="1178" spans="1:6" ht="15.75" hidden="1">
      <c r="A1178" s="31">
        <v>8539</v>
      </c>
      <c r="B1178" s="448" t="s">
        <v>5388</v>
      </c>
      <c r="C1178" s="32" t="s">
        <v>125</v>
      </c>
      <c r="D1178" s="449">
        <v>3341</v>
      </c>
      <c r="E1178" s="332" t="s">
        <v>117</v>
      </c>
      <c r="F1178" s="31"/>
    </row>
    <row r="1179" spans="1:6" ht="15.75" hidden="1">
      <c r="A1179" s="31">
        <v>8555</v>
      </c>
      <c r="B1179" s="448" t="s">
        <v>5389</v>
      </c>
      <c r="C1179" s="32" t="s">
        <v>125</v>
      </c>
      <c r="D1179" s="449">
        <v>1008</v>
      </c>
      <c r="E1179" s="332" t="s">
        <v>117</v>
      </c>
      <c r="F1179" s="31"/>
    </row>
    <row r="1180" spans="1:6" ht="15.75" hidden="1">
      <c r="A1180" s="31">
        <v>8560</v>
      </c>
      <c r="B1180" s="448" t="s">
        <v>5390</v>
      </c>
      <c r="C1180" s="32" t="s">
        <v>125</v>
      </c>
      <c r="D1180" s="449">
        <v>9250</v>
      </c>
      <c r="E1180" s="332" t="s">
        <v>117</v>
      </c>
      <c r="F1180" s="31"/>
    </row>
    <row r="1181" spans="1:6" ht="15.75" hidden="1">
      <c r="A1181" s="31">
        <v>8565</v>
      </c>
      <c r="B1181" s="448" t="s">
        <v>5391</v>
      </c>
      <c r="C1181" s="32" t="s">
        <v>472</v>
      </c>
      <c r="D1181" s="449">
        <v>6069</v>
      </c>
      <c r="E1181" s="332" t="s">
        <v>117</v>
      </c>
      <c r="F1181" s="31"/>
    </row>
    <row r="1182" spans="1:6" ht="15.75" hidden="1">
      <c r="A1182" s="31">
        <v>8566</v>
      </c>
      <c r="B1182" s="448" t="s">
        <v>5392</v>
      </c>
      <c r="C1182" s="32" t="s">
        <v>122</v>
      </c>
      <c r="D1182" s="449">
        <v>1590</v>
      </c>
      <c r="E1182" s="332" t="s">
        <v>117</v>
      </c>
      <c r="F1182" s="31"/>
    </row>
    <row r="1183" spans="1:6" ht="15.75" hidden="1">
      <c r="A1183" s="31">
        <v>8567</v>
      </c>
      <c r="B1183" s="448" t="s">
        <v>5393</v>
      </c>
      <c r="C1183" s="32" t="s">
        <v>116</v>
      </c>
      <c r="D1183" s="449">
        <v>53115</v>
      </c>
      <c r="E1183" s="332" t="s">
        <v>117</v>
      </c>
      <c r="F1183" s="31"/>
    </row>
    <row r="1184" spans="1:6" ht="15.75" hidden="1">
      <c r="A1184" s="31">
        <v>8570</v>
      </c>
      <c r="B1184" s="448" t="s">
        <v>5394</v>
      </c>
      <c r="C1184" s="32" t="s">
        <v>5395</v>
      </c>
      <c r="D1184" s="449">
        <v>22868</v>
      </c>
      <c r="E1184" s="332" t="s">
        <v>117</v>
      </c>
      <c r="F1184" s="31"/>
    </row>
    <row r="1185" spans="1:6" ht="15.75" hidden="1">
      <c r="A1185" s="31">
        <v>8576</v>
      </c>
      <c r="B1185" s="448" t="s">
        <v>5396</v>
      </c>
      <c r="C1185" s="32" t="s">
        <v>4250</v>
      </c>
      <c r="D1185" s="449">
        <v>81900</v>
      </c>
      <c r="E1185" s="332" t="s">
        <v>117</v>
      </c>
      <c r="F1185" s="31"/>
    </row>
    <row r="1186" spans="1:6" ht="15.75" hidden="1">
      <c r="A1186" s="31">
        <v>8577</v>
      </c>
      <c r="B1186" s="448" t="s">
        <v>5397</v>
      </c>
      <c r="C1186" s="32" t="s">
        <v>122</v>
      </c>
      <c r="D1186" s="449">
        <v>18668</v>
      </c>
      <c r="E1186" s="332" t="s">
        <v>117</v>
      </c>
      <c r="F1186" s="31"/>
    </row>
    <row r="1187" spans="1:6" ht="15.75" hidden="1">
      <c r="A1187" s="31">
        <v>8578</v>
      </c>
      <c r="B1187" s="448" t="s">
        <v>5398</v>
      </c>
      <c r="C1187" s="32" t="s">
        <v>125</v>
      </c>
      <c r="D1187" s="449">
        <v>3422</v>
      </c>
      <c r="E1187" s="332" t="s">
        <v>117</v>
      </c>
      <c r="F1187" s="31"/>
    </row>
    <row r="1188" spans="1:6" ht="15.75" hidden="1">
      <c r="A1188" s="31">
        <v>8579</v>
      </c>
      <c r="B1188" s="448" t="s">
        <v>5399</v>
      </c>
      <c r="C1188" s="32" t="s">
        <v>125</v>
      </c>
      <c r="D1188" s="449">
        <v>13665</v>
      </c>
      <c r="E1188" s="332" t="s">
        <v>117</v>
      </c>
      <c r="F1188" s="31"/>
    </row>
    <row r="1189" spans="1:6" ht="15.75" hidden="1">
      <c r="A1189" s="31">
        <v>8584</v>
      </c>
      <c r="B1189" s="448" t="s">
        <v>5400</v>
      </c>
      <c r="C1189" s="32" t="s">
        <v>122</v>
      </c>
      <c r="D1189" s="449">
        <v>119913</v>
      </c>
      <c r="E1189" s="332" t="s">
        <v>117</v>
      </c>
      <c r="F1189" s="31"/>
    </row>
    <row r="1190" spans="1:6" ht="15.75" hidden="1">
      <c r="A1190" s="31">
        <v>8586</v>
      </c>
      <c r="B1190" s="448" t="s">
        <v>5401</v>
      </c>
      <c r="C1190" s="32" t="s">
        <v>122</v>
      </c>
      <c r="D1190" s="449">
        <v>13221</v>
      </c>
      <c r="E1190" s="332" t="s">
        <v>117</v>
      </c>
      <c r="F1190" s="31"/>
    </row>
    <row r="1191" spans="1:6" ht="15.75" hidden="1">
      <c r="A1191" s="31">
        <v>8588</v>
      </c>
      <c r="B1191" s="448" t="s">
        <v>5402</v>
      </c>
      <c r="C1191" s="32" t="s">
        <v>122</v>
      </c>
      <c r="D1191" s="449">
        <v>5867</v>
      </c>
      <c r="E1191" s="332" t="s">
        <v>117</v>
      </c>
      <c r="F1191" s="31"/>
    </row>
    <row r="1192" spans="1:6" ht="15.75" hidden="1">
      <c r="A1192" s="31">
        <v>8634</v>
      </c>
      <c r="B1192" s="448" t="s">
        <v>5403</v>
      </c>
      <c r="C1192" s="32" t="s">
        <v>125</v>
      </c>
      <c r="D1192" s="449">
        <v>172172</v>
      </c>
      <c r="E1192" s="332" t="s">
        <v>117</v>
      </c>
      <c r="F1192" s="31"/>
    </row>
    <row r="1193" spans="1:6" ht="15.75" hidden="1">
      <c r="A1193" s="31">
        <v>8635</v>
      </c>
      <c r="B1193" s="448" t="s">
        <v>5404</v>
      </c>
      <c r="C1193" s="32" t="s">
        <v>125</v>
      </c>
      <c r="D1193" s="449">
        <v>2637</v>
      </c>
      <c r="E1193" s="332" t="s">
        <v>117</v>
      </c>
      <c r="F1193" s="31"/>
    </row>
    <row r="1194" spans="1:6" ht="15.75" hidden="1">
      <c r="A1194" s="31">
        <v>8636</v>
      </c>
      <c r="B1194" s="448" t="s">
        <v>5405</v>
      </c>
      <c r="C1194" s="32" t="s">
        <v>472</v>
      </c>
      <c r="D1194" s="449">
        <v>1108</v>
      </c>
      <c r="E1194" s="332" t="s">
        <v>117</v>
      </c>
      <c r="F1194" s="31"/>
    </row>
    <row r="1195" spans="1:6" ht="15.75" hidden="1">
      <c r="A1195" s="31">
        <v>8644</v>
      </c>
      <c r="B1195" s="448" t="s">
        <v>5406</v>
      </c>
      <c r="C1195" s="32" t="s">
        <v>125</v>
      </c>
      <c r="D1195" s="449">
        <v>138637</v>
      </c>
      <c r="E1195" s="332" t="s">
        <v>117</v>
      </c>
      <c r="F1195" s="31"/>
    </row>
    <row r="1196" spans="1:6" ht="15.75" hidden="1">
      <c r="A1196" s="31">
        <v>8645</v>
      </c>
      <c r="B1196" s="448" t="s">
        <v>5407</v>
      </c>
      <c r="C1196" s="32" t="s">
        <v>125</v>
      </c>
      <c r="D1196" s="449">
        <v>422900</v>
      </c>
      <c r="E1196" s="332" t="s">
        <v>117</v>
      </c>
      <c r="F1196" s="31"/>
    </row>
    <row r="1197" spans="1:6" ht="15.75" hidden="1">
      <c r="A1197" s="31">
        <v>8654</v>
      </c>
      <c r="B1197" s="448" t="s">
        <v>5408</v>
      </c>
      <c r="C1197" s="32" t="s">
        <v>472</v>
      </c>
      <c r="D1197" s="449">
        <v>3332</v>
      </c>
      <c r="E1197" s="332" t="s">
        <v>117</v>
      </c>
      <c r="F1197" s="31" t="s">
        <v>145</v>
      </c>
    </row>
    <row r="1198" spans="1:6" ht="15.75" hidden="1">
      <c r="A1198" s="31">
        <v>8666</v>
      </c>
      <c r="B1198" s="448" t="s">
        <v>5409</v>
      </c>
      <c r="C1198" s="32" t="s">
        <v>122</v>
      </c>
      <c r="D1198" s="449">
        <v>3987</v>
      </c>
      <c r="E1198" s="332" t="s">
        <v>117</v>
      </c>
      <c r="F1198" s="31"/>
    </row>
    <row r="1199" spans="1:6" ht="15.75" hidden="1">
      <c r="A1199" s="31">
        <v>8672</v>
      </c>
      <c r="B1199" s="448" t="s">
        <v>5410</v>
      </c>
      <c r="C1199" s="32" t="s">
        <v>125</v>
      </c>
      <c r="D1199" s="449">
        <v>3569</v>
      </c>
      <c r="E1199" s="332" t="s">
        <v>117</v>
      </c>
      <c r="F1199" s="31"/>
    </row>
    <row r="1200" spans="1:6" ht="15.75" hidden="1">
      <c r="A1200" s="31">
        <v>8674</v>
      </c>
      <c r="B1200" s="448" t="s">
        <v>5411</v>
      </c>
      <c r="C1200" s="32" t="s">
        <v>125</v>
      </c>
      <c r="D1200" s="449">
        <v>4522</v>
      </c>
      <c r="E1200" s="332" t="s">
        <v>117</v>
      </c>
      <c r="F1200" s="31"/>
    </row>
    <row r="1201" spans="1:6" ht="15.75" hidden="1">
      <c r="A1201" s="31">
        <v>8675</v>
      </c>
      <c r="B1201" s="448" t="s">
        <v>5412</v>
      </c>
      <c r="C1201" s="32" t="s">
        <v>125</v>
      </c>
      <c r="D1201" s="449">
        <v>28451</v>
      </c>
      <c r="E1201" s="332" t="s">
        <v>117</v>
      </c>
      <c r="F1201" s="31"/>
    </row>
    <row r="1202" spans="1:6" ht="15.75" hidden="1">
      <c r="A1202" s="31">
        <v>8676</v>
      </c>
      <c r="B1202" s="448" t="s">
        <v>5413</v>
      </c>
      <c r="C1202" s="32" t="s">
        <v>125</v>
      </c>
      <c r="D1202" s="449">
        <v>11000</v>
      </c>
      <c r="E1202" s="332" t="s">
        <v>117</v>
      </c>
      <c r="F1202" s="31"/>
    </row>
    <row r="1203" spans="1:6" ht="15.75" hidden="1">
      <c r="A1203" s="31">
        <v>8679</v>
      </c>
      <c r="B1203" s="448" t="s">
        <v>5414</v>
      </c>
      <c r="C1203" s="32" t="s">
        <v>125</v>
      </c>
      <c r="D1203" s="449">
        <v>48650</v>
      </c>
      <c r="E1203" s="332" t="s">
        <v>117</v>
      </c>
      <c r="F1203" s="31"/>
    </row>
    <row r="1204" spans="1:6" ht="15.75" hidden="1">
      <c r="A1204" s="31">
        <v>8688</v>
      </c>
      <c r="B1204" s="448" t="s">
        <v>5415</v>
      </c>
      <c r="C1204" s="32" t="s">
        <v>2466</v>
      </c>
      <c r="D1204" s="449">
        <v>1000</v>
      </c>
      <c r="E1204" s="332" t="s">
        <v>117</v>
      </c>
      <c r="F1204" s="31"/>
    </row>
    <row r="1205" spans="1:6" ht="15.75" hidden="1">
      <c r="A1205" s="31">
        <v>8689</v>
      </c>
      <c r="B1205" s="448" t="s">
        <v>5416</v>
      </c>
      <c r="C1205" s="32" t="s">
        <v>494</v>
      </c>
      <c r="D1205" s="449">
        <v>91250</v>
      </c>
      <c r="E1205" s="332" t="s">
        <v>117</v>
      </c>
      <c r="F1205" s="31"/>
    </row>
    <row r="1206" spans="1:6" ht="15.75" hidden="1">
      <c r="A1206" s="31">
        <v>8690</v>
      </c>
      <c r="B1206" s="448" t="s">
        <v>5417</v>
      </c>
      <c r="C1206" s="32" t="s">
        <v>494</v>
      </c>
      <c r="D1206" s="449">
        <v>91250</v>
      </c>
      <c r="E1206" s="332" t="s">
        <v>117</v>
      </c>
      <c r="F1206" s="31"/>
    </row>
    <row r="1207" spans="1:6" ht="15.75" hidden="1">
      <c r="A1207" s="31">
        <v>8694</v>
      </c>
      <c r="B1207" s="448" t="s">
        <v>5418</v>
      </c>
      <c r="C1207" s="32" t="s">
        <v>122</v>
      </c>
      <c r="D1207" s="449">
        <v>3819</v>
      </c>
      <c r="E1207" s="332" t="s">
        <v>117</v>
      </c>
      <c r="F1207" s="31"/>
    </row>
    <row r="1208" spans="1:6" ht="15.75" hidden="1">
      <c r="A1208" s="31">
        <v>8695</v>
      </c>
      <c r="B1208" s="448" t="s">
        <v>5419</v>
      </c>
      <c r="C1208" s="32" t="s">
        <v>122</v>
      </c>
      <c r="D1208" s="449">
        <v>6059</v>
      </c>
      <c r="E1208" s="332" t="s">
        <v>117</v>
      </c>
      <c r="F1208" s="31"/>
    </row>
    <row r="1209" spans="1:6" ht="15.75" hidden="1">
      <c r="A1209" s="31">
        <v>8696</v>
      </c>
      <c r="B1209" s="448" t="s">
        <v>5420</v>
      </c>
      <c r="C1209" s="32" t="s">
        <v>122</v>
      </c>
      <c r="D1209" s="449">
        <v>9297</v>
      </c>
      <c r="E1209" s="332" t="s">
        <v>117</v>
      </c>
      <c r="F1209" s="31"/>
    </row>
    <row r="1210" spans="1:6" ht="15.75" hidden="1">
      <c r="A1210" s="31">
        <v>8698</v>
      </c>
      <c r="B1210" s="448" t="s">
        <v>5421</v>
      </c>
      <c r="C1210" s="32" t="s">
        <v>122</v>
      </c>
      <c r="D1210" s="449">
        <v>14637</v>
      </c>
      <c r="E1210" s="332" t="s">
        <v>117</v>
      </c>
      <c r="F1210" s="31"/>
    </row>
    <row r="1211" spans="1:6" ht="15.75" hidden="1">
      <c r="A1211" s="31">
        <v>8699</v>
      </c>
      <c r="B1211" s="448" t="s">
        <v>5422</v>
      </c>
      <c r="C1211" s="32" t="s">
        <v>122</v>
      </c>
      <c r="D1211" s="449">
        <v>22491</v>
      </c>
      <c r="E1211" s="332" t="s">
        <v>117</v>
      </c>
      <c r="F1211" s="31"/>
    </row>
    <row r="1212" spans="1:6" ht="15.75" hidden="1">
      <c r="A1212" s="31">
        <v>8700</v>
      </c>
      <c r="B1212" s="448" t="s">
        <v>5423</v>
      </c>
      <c r="C1212" s="32" t="s">
        <v>122</v>
      </c>
      <c r="D1212" s="449">
        <v>43804</v>
      </c>
      <c r="E1212" s="332" t="s">
        <v>117</v>
      </c>
      <c r="F1212" s="31"/>
    </row>
    <row r="1213" spans="1:6" ht="15.75" hidden="1">
      <c r="A1213" s="31">
        <v>8706</v>
      </c>
      <c r="B1213" s="448" t="s">
        <v>5424</v>
      </c>
      <c r="C1213" s="32" t="s">
        <v>125</v>
      </c>
      <c r="D1213" s="449">
        <v>6084</v>
      </c>
      <c r="E1213" s="332" t="s">
        <v>117</v>
      </c>
      <c r="F1213" s="31"/>
    </row>
    <row r="1214" spans="1:6" ht="15.75" hidden="1">
      <c r="A1214" s="31">
        <v>8708</v>
      </c>
      <c r="B1214" s="448" t="s">
        <v>5425</v>
      </c>
      <c r="C1214" s="32" t="s">
        <v>125</v>
      </c>
      <c r="D1214" s="449">
        <v>33046</v>
      </c>
      <c r="E1214" s="332" t="s">
        <v>117</v>
      </c>
      <c r="F1214" s="31"/>
    </row>
    <row r="1215" spans="1:6" ht="15.75" hidden="1">
      <c r="A1215" s="31">
        <v>8710</v>
      </c>
      <c r="B1215" s="448" t="s">
        <v>5426</v>
      </c>
      <c r="C1215" s="32" t="s">
        <v>125</v>
      </c>
      <c r="D1215" s="449">
        <v>57150</v>
      </c>
      <c r="E1215" s="332" t="s">
        <v>117</v>
      </c>
      <c r="F1215" s="31"/>
    </row>
    <row r="1216" spans="1:6" ht="15.75" hidden="1">
      <c r="A1216" s="31">
        <v>8712</v>
      </c>
      <c r="B1216" s="448" t="s">
        <v>5427</v>
      </c>
      <c r="C1216" s="32" t="s">
        <v>125</v>
      </c>
      <c r="D1216" s="449">
        <v>22400</v>
      </c>
      <c r="E1216" s="332" t="s">
        <v>117</v>
      </c>
      <c r="F1216" s="31"/>
    </row>
    <row r="1217" spans="1:6" ht="15.75" hidden="1">
      <c r="A1217" s="31">
        <v>8721</v>
      </c>
      <c r="B1217" s="448" t="s">
        <v>5428</v>
      </c>
      <c r="C1217" s="32" t="s">
        <v>122</v>
      </c>
      <c r="D1217" s="449">
        <v>62356</v>
      </c>
      <c r="E1217" s="332" t="s">
        <v>117</v>
      </c>
      <c r="F1217" s="31"/>
    </row>
    <row r="1218" spans="1:6" ht="15.75" hidden="1">
      <c r="A1218" s="31">
        <v>8722</v>
      </c>
      <c r="B1218" s="448" t="s">
        <v>5429</v>
      </c>
      <c r="C1218" s="32" t="s">
        <v>122</v>
      </c>
      <c r="D1218" s="449">
        <v>5737</v>
      </c>
      <c r="E1218" s="332" t="s">
        <v>117</v>
      </c>
      <c r="F1218" s="31"/>
    </row>
    <row r="1219" spans="1:6" ht="15.75" hidden="1">
      <c r="A1219" s="31">
        <v>8729</v>
      </c>
      <c r="B1219" s="448" t="s">
        <v>5430</v>
      </c>
      <c r="C1219" s="32" t="s">
        <v>125</v>
      </c>
      <c r="D1219" s="449">
        <v>5850</v>
      </c>
      <c r="E1219" s="332" t="s">
        <v>117</v>
      </c>
      <c r="F1219" s="31"/>
    </row>
    <row r="1220" spans="1:6" ht="15.75" hidden="1">
      <c r="A1220" s="31">
        <v>8731</v>
      </c>
      <c r="B1220" s="448" t="s">
        <v>5431</v>
      </c>
      <c r="C1220" s="32" t="s">
        <v>125</v>
      </c>
      <c r="D1220" s="449">
        <v>1162</v>
      </c>
      <c r="E1220" s="332" t="s">
        <v>117</v>
      </c>
      <c r="F1220" s="31"/>
    </row>
    <row r="1221" spans="1:6" ht="15.75" hidden="1">
      <c r="A1221" s="31">
        <v>8732</v>
      </c>
      <c r="B1221" s="448" t="s">
        <v>5432</v>
      </c>
      <c r="C1221" s="32" t="s">
        <v>125</v>
      </c>
      <c r="D1221" s="449">
        <v>11700</v>
      </c>
      <c r="E1221" s="332" t="s">
        <v>117</v>
      </c>
      <c r="F1221" s="31"/>
    </row>
    <row r="1222" spans="1:6" ht="15.75" hidden="1">
      <c r="A1222" s="31">
        <v>8734</v>
      </c>
      <c r="B1222" s="448" t="s">
        <v>5433</v>
      </c>
      <c r="C1222" s="32" t="s">
        <v>125</v>
      </c>
      <c r="D1222" s="449">
        <v>5700</v>
      </c>
      <c r="E1222" s="332" t="s">
        <v>117</v>
      </c>
      <c r="F1222" s="31"/>
    </row>
    <row r="1223" spans="1:6" ht="15.75" hidden="1">
      <c r="A1223" s="31">
        <v>8737</v>
      </c>
      <c r="B1223" s="448" t="s">
        <v>5434</v>
      </c>
      <c r="C1223" s="32" t="s">
        <v>122</v>
      </c>
      <c r="D1223" s="449">
        <v>63200</v>
      </c>
      <c r="E1223" s="332" t="s">
        <v>117</v>
      </c>
      <c r="F1223" s="31"/>
    </row>
    <row r="1224" spans="1:6" ht="15.75" hidden="1">
      <c r="A1224" s="31">
        <v>8738</v>
      </c>
      <c r="B1224" s="448" t="s">
        <v>5435</v>
      </c>
      <c r="C1224" s="32" t="s">
        <v>122</v>
      </c>
      <c r="D1224" s="449">
        <v>19159</v>
      </c>
      <c r="E1224" s="332" t="s">
        <v>117</v>
      </c>
      <c r="F1224" s="31"/>
    </row>
    <row r="1225" spans="1:6" ht="15.75" hidden="1">
      <c r="A1225" s="31">
        <v>8742</v>
      </c>
      <c r="B1225" s="448" t="s">
        <v>5436</v>
      </c>
      <c r="C1225" s="32" t="s">
        <v>122</v>
      </c>
      <c r="D1225" s="449">
        <v>23150</v>
      </c>
      <c r="E1225" s="332" t="s">
        <v>117</v>
      </c>
      <c r="F1225" s="31"/>
    </row>
    <row r="1226" spans="1:6" ht="15.75" hidden="1">
      <c r="A1226" s="31">
        <v>8743</v>
      </c>
      <c r="B1226" s="448" t="s">
        <v>5437</v>
      </c>
      <c r="C1226" s="32" t="s">
        <v>125</v>
      </c>
      <c r="D1226" s="449">
        <v>35280</v>
      </c>
      <c r="E1226" s="332" t="s">
        <v>117</v>
      </c>
      <c r="F1226" s="31"/>
    </row>
    <row r="1227" spans="1:6" ht="15.75" hidden="1">
      <c r="A1227" s="31">
        <v>8746</v>
      </c>
      <c r="B1227" s="448" t="s">
        <v>5438</v>
      </c>
      <c r="C1227" s="32" t="s">
        <v>122</v>
      </c>
      <c r="D1227" s="449">
        <v>45698</v>
      </c>
      <c r="E1227" s="332" t="s">
        <v>117</v>
      </c>
      <c r="F1227" s="31"/>
    </row>
    <row r="1228" spans="1:6" ht="15.75" hidden="1">
      <c r="A1228" s="31">
        <v>8749</v>
      </c>
      <c r="B1228" s="448" t="s">
        <v>5439</v>
      </c>
      <c r="C1228" s="32" t="s">
        <v>122</v>
      </c>
      <c r="D1228" s="449">
        <v>172010</v>
      </c>
      <c r="E1228" s="332" t="s">
        <v>117</v>
      </c>
      <c r="F1228" s="31"/>
    </row>
    <row r="1229" spans="1:6" ht="15.75" hidden="1">
      <c r="A1229" s="31">
        <v>8750</v>
      </c>
      <c r="B1229" s="448" t="s">
        <v>5440</v>
      </c>
      <c r="C1229" s="32" t="s">
        <v>122</v>
      </c>
      <c r="D1229" s="449">
        <v>34029</v>
      </c>
      <c r="E1229" s="332" t="s">
        <v>117</v>
      </c>
      <c r="F1229" s="31"/>
    </row>
    <row r="1230" spans="1:6" ht="15.75" hidden="1">
      <c r="A1230" s="31">
        <v>8752</v>
      </c>
      <c r="B1230" s="448" t="s">
        <v>5441</v>
      </c>
      <c r="C1230" s="32" t="s">
        <v>122</v>
      </c>
      <c r="D1230" s="449">
        <v>70974</v>
      </c>
      <c r="E1230" s="332" t="s">
        <v>117</v>
      </c>
      <c r="F1230" s="31"/>
    </row>
    <row r="1231" spans="1:6" ht="15.75" hidden="1">
      <c r="A1231" s="31">
        <v>8760</v>
      </c>
      <c r="B1231" s="448" t="s">
        <v>5442</v>
      </c>
      <c r="C1231" s="32" t="s">
        <v>122</v>
      </c>
      <c r="D1231" s="449">
        <v>8330</v>
      </c>
      <c r="E1231" s="332" t="s">
        <v>117</v>
      </c>
      <c r="F1231" s="31"/>
    </row>
    <row r="1232" spans="1:6" ht="15.75" hidden="1">
      <c r="A1232" s="31">
        <v>8768</v>
      </c>
      <c r="B1232" s="448" t="s">
        <v>5443</v>
      </c>
      <c r="C1232" s="32" t="s">
        <v>122</v>
      </c>
      <c r="D1232" s="449">
        <v>42095</v>
      </c>
      <c r="E1232" s="332" t="s">
        <v>117</v>
      </c>
      <c r="F1232" s="31"/>
    </row>
    <row r="1233" spans="1:6" ht="15.75" hidden="1">
      <c r="A1233" s="31">
        <v>8770</v>
      </c>
      <c r="B1233" s="448" t="s">
        <v>5444</v>
      </c>
      <c r="C1233" s="32" t="s">
        <v>125</v>
      </c>
      <c r="D1233" s="449">
        <v>61476</v>
      </c>
      <c r="E1233" s="332" t="s">
        <v>117</v>
      </c>
      <c r="F1233" s="31"/>
    </row>
    <row r="1234" spans="1:6" ht="15.75" hidden="1">
      <c r="A1234" s="31">
        <v>8771</v>
      </c>
      <c r="B1234" s="448" t="s">
        <v>5445</v>
      </c>
      <c r="C1234" s="32" t="s">
        <v>125</v>
      </c>
      <c r="D1234" s="449">
        <v>3516</v>
      </c>
      <c r="E1234" s="332" t="s">
        <v>117</v>
      </c>
      <c r="F1234" s="31"/>
    </row>
    <row r="1235" spans="1:6" ht="15.75" hidden="1">
      <c r="A1235" s="31">
        <v>8774</v>
      </c>
      <c r="B1235" s="448" t="s">
        <v>5446</v>
      </c>
      <c r="C1235" s="32" t="s">
        <v>125</v>
      </c>
      <c r="D1235" s="449">
        <v>234</v>
      </c>
      <c r="E1235" s="332" t="s">
        <v>117</v>
      </c>
      <c r="F1235" s="31"/>
    </row>
    <row r="1236" spans="1:6" ht="15.75" hidden="1">
      <c r="A1236" s="31">
        <v>8777</v>
      </c>
      <c r="B1236" s="448" t="s">
        <v>5447</v>
      </c>
      <c r="C1236" s="32" t="s">
        <v>122</v>
      </c>
      <c r="D1236" s="449">
        <v>2956</v>
      </c>
      <c r="E1236" s="332" t="s">
        <v>117</v>
      </c>
      <c r="F1236" s="31"/>
    </row>
    <row r="1237" spans="1:6" ht="15.75" hidden="1">
      <c r="A1237" s="31">
        <v>8779</v>
      </c>
      <c r="B1237" s="448" t="s">
        <v>5448</v>
      </c>
      <c r="C1237" s="32" t="s">
        <v>125</v>
      </c>
      <c r="D1237" s="449">
        <v>2950</v>
      </c>
      <c r="E1237" s="332" t="s">
        <v>117</v>
      </c>
      <c r="F1237" s="31"/>
    </row>
    <row r="1238" spans="1:6" ht="15.75" hidden="1">
      <c r="A1238" s="31">
        <v>8789</v>
      </c>
      <c r="B1238" s="448" t="s">
        <v>5449</v>
      </c>
      <c r="C1238" s="32" t="s">
        <v>4250</v>
      </c>
      <c r="D1238" s="449">
        <v>15660</v>
      </c>
      <c r="E1238" s="332" t="s">
        <v>117</v>
      </c>
      <c r="F1238" s="31"/>
    </row>
    <row r="1239" spans="1:6" ht="15.75" hidden="1">
      <c r="A1239" s="31">
        <v>8790</v>
      </c>
      <c r="B1239" s="448" t="s">
        <v>5450</v>
      </c>
      <c r="C1239" s="32" t="s">
        <v>116</v>
      </c>
      <c r="D1239" s="449">
        <v>187695</v>
      </c>
      <c r="E1239" s="332" t="s">
        <v>117</v>
      </c>
      <c r="F1239" s="31"/>
    </row>
    <row r="1240" spans="1:6" ht="15.75" hidden="1">
      <c r="A1240" s="31">
        <v>8794</v>
      </c>
      <c r="B1240" s="448" t="s">
        <v>5451</v>
      </c>
      <c r="C1240" s="32" t="s">
        <v>116</v>
      </c>
      <c r="D1240" s="449">
        <v>89250</v>
      </c>
      <c r="E1240" s="332" t="s">
        <v>117</v>
      </c>
      <c r="F1240" s="31"/>
    </row>
    <row r="1241" spans="1:6" ht="15.75" hidden="1">
      <c r="A1241" s="31">
        <v>8844</v>
      </c>
      <c r="B1241" s="448" t="s">
        <v>5452</v>
      </c>
      <c r="C1241" s="32" t="s">
        <v>785</v>
      </c>
      <c r="D1241" s="449">
        <v>4862</v>
      </c>
      <c r="E1241" s="332" t="s">
        <v>117</v>
      </c>
      <c r="F1241" s="31"/>
    </row>
    <row r="1242" spans="1:6" ht="15.75" hidden="1">
      <c r="A1242" s="31">
        <v>8845</v>
      </c>
      <c r="B1242" s="448" t="s">
        <v>5453</v>
      </c>
      <c r="C1242" s="32" t="s">
        <v>494</v>
      </c>
      <c r="D1242" s="449">
        <v>91250</v>
      </c>
      <c r="E1242" s="332" t="s">
        <v>117</v>
      </c>
      <c r="F1242" s="31"/>
    </row>
    <row r="1243" spans="1:6" ht="30" hidden="1">
      <c r="A1243" s="31">
        <v>8846</v>
      </c>
      <c r="B1243" s="448" t="s">
        <v>5454</v>
      </c>
      <c r="C1243" s="32" t="s">
        <v>125</v>
      </c>
      <c r="D1243" s="449">
        <v>124950</v>
      </c>
      <c r="E1243" s="332" t="s">
        <v>117</v>
      </c>
      <c r="F1243" s="31"/>
    </row>
    <row r="1244" spans="1:6" ht="30" hidden="1">
      <c r="A1244" s="31">
        <v>8854</v>
      </c>
      <c r="B1244" s="448" t="s">
        <v>5455</v>
      </c>
      <c r="C1244" s="32" t="s">
        <v>125</v>
      </c>
      <c r="D1244" s="449">
        <v>3993436</v>
      </c>
      <c r="E1244" s="332" t="s">
        <v>117</v>
      </c>
      <c r="F1244" s="31"/>
    </row>
    <row r="1245" spans="1:6" ht="15.75" hidden="1">
      <c r="A1245" s="31">
        <v>8855</v>
      </c>
      <c r="B1245" s="448" t="s">
        <v>5456</v>
      </c>
      <c r="C1245" s="32" t="s">
        <v>125</v>
      </c>
      <c r="D1245" s="449">
        <v>2012</v>
      </c>
      <c r="E1245" s="332" t="s">
        <v>117</v>
      </c>
      <c r="F1245" s="31"/>
    </row>
    <row r="1246" spans="1:6" ht="15.75" hidden="1">
      <c r="A1246" s="31">
        <v>8856</v>
      </c>
      <c r="B1246" s="448" t="s">
        <v>5457</v>
      </c>
      <c r="C1246" s="32" t="s">
        <v>125</v>
      </c>
      <c r="D1246" s="449">
        <v>1438</v>
      </c>
      <c r="E1246" s="332" t="s">
        <v>117</v>
      </c>
      <c r="F1246" s="31"/>
    </row>
    <row r="1247" spans="1:6" ht="15.75" hidden="1">
      <c r="A1247" s="31">
        <v>8858</v>
      </c>
      <c r="B1247" s="448" t="s">
        <v>5458</v>
      </c>
      <c r="C1247" s="32" t="s">
        <v>122</v>
      </c>
      <c r="D1247" s="449">
        <v>833</v>
      </c>
      <c r="E1247" s="332" t="s">
        <v>117</v>
      </c>
      <c r="F1247" s="31"/>
    </row>
    <row r="1248" spans="1:6" ht="15.75" hidden="1">
      <c r="A1248" s="31">
        <v>8859</v>
      </c>
      <c r="B1248" s="448" t="s">
        <v>5459</v>
      </c>
      <c r="C1248" s="32" t="s">
        <v>122</v>
      </c>
      <c r="D1248" s="449">
        <v>10591</v>
      </c>
      <c r="E1248" s="332" t="s">
        <v>117</v>
      </c>
      <c r="F1248" s="31"/>
    </row>
    <row r="1249" spans="1:6" ht="15.75" hidden="1">
      <c r="A1249" s="31">
        <v>8860</v>
      </c>
      <c r="B1249" s="448" t="s">
        <v>5460</v>
      </c>
      <c r="C1249" s="32" t="s">
        <v>122</v>
      </c>
      <c r="D1249" s="449">
        <v>2626</v>
      </c>
      <c r="E1249" s="332" t="s">
        <v>117</v>
      </c>
      <c r="F1249" s="31"/>
    </row>
    <row r="1250" spans="1:6" ht="15.75" hidden="1">
      <c r="A1250" s="31">
        <v>8861</v>
      </c>
      <c r="B1250" s="448" t="s">
        <v>5461</v>
      </c>
      <c r="C1250" s="32" t="s">
        <v>122</v>
      </c>
      <c r="D1250" s="449">
        <v>2712</v>
      </c>
      <c r="E1250" s="332" t="s">
        <v>117</v>
      </c>
      <c r="F1250" s="31"/>
    </row>
    <row r="1251" spans="1:6" ht="15.75" hidden="1">
      <c r="A1251" s="31">
        <v>8862</v>
      </c>
      <c r="B1251" s="448" t="s">
        <v>5462</v>
      </c>
      <c r="C1251" s="32" t="s">
        <v>122</v>
      </c>
      <c r="D1251" s="449">
        <v>3332</v>
      </c>
      <c r="E1251" s="332" t="s">
        <v>117</v>
      </c>
      <c r="F1251" s="31"/>
    </row>
    <row r="1252" spans="1:6" ht="15.75" hidden="1">
      <c r="A1252" s="31">
        <v>8865</v>
      </c>
      <c r="B1252" s="448" t="s">
        <v>5463</v>
      </c>
      <c r="C1252" s="32" t="s">
        <v>125</v>
      </c>
      <c r="D1252" s="449">
        <v>492115</v>
      </c>
      <c r="E1252" s="332" t="s">
        <v>117</v>
      </c>
      <c r="F1252" s="31"/>
    </row>
    <row r="1253" spans="1:6" ht="15.75" hidden="1">
      <c r="A1253" s="31">
        <v>8866</v>
      </c>
      <c r="B1253" s="448" t="s">
        <v>5464</v>
      </c>
      <c r="C1253" s="32" t="s">
        <v>125</v>
      </c>
      <c r="D1253" s="449">
        <v>12193</v>
      </c>
      <c r="E1253" s="332" t="s">
        <v>117</v>
      </c>
      <c r="F1253" s="31"/>
    </row>
    <row r="1254" spans="1:6" ht="15.75" hidden="1">
      <c r="A1254" s="31">
        <v>8867</v>
      </c>
      <c r="B1254" s="448" t="s">
        <v>5465</v>
      </c>
      <c r="C1254" s="32" t="s">
        <v>125</v>
      </c>
      <c r="D1254" s="449">
        <v>39443</v>
      </c>
      <c r="E1254" s="332" t="s">
        <v>117</v>
      </c>
      <c r="F1254" s="31"/>
    </row>
    <row r="1255" spans="1:6" ht="15.75" hidden="1">
      <c r="A1255" s="31">
        <v>8868</v>
      </c>
      <c r="B1255" s="448" t="s">
        <v>5466</v>
      </c>
      <c r="C1255" s="32" t="s">
        <v>122</v>
      </c>
      <c r="D1255" s="449">
        <v>36671</v>
      </c>
      <c r="E1255" s="332" t="s">
        <v>117</v>
      </c>
      <c r="F1255" s="31"/>
    </row>
    <row r="1256" spans="1:6" ht="15.75" hidden="1">
      <c r="A1256" s="31">
        <v>8869</v>
      </c>
      <c r="B1256" s="448" t="s">
        <v>5467</v>
      </c>
      <c r="C1256" s="32" t="s">
        <v>122</v>
      </c>
      <c r="D1256" s="449">
        <v>22491</v>
      </c>
      <c r="E1256" s="332" t="s">
        <v>117</v>
      </c>
      <c r="F1256" s="31"/>
    </row>
    <row r="1257" spans="1:6" ht="15.75" hidden="1">
      <c r="A1257" s="31">
        <v>8870</v>
      </c>
      <c r="B1257" s="448" t="s">
        <v>5468</v>
      </c>
      <c r="C1257" s="32" t="s">
        <v>125</v>
      </c>
      <c r="D1257" s="449">
        <v>2737</v>
      </c>
      <c r="E1257" s="332" t="s">
        <v>117</v>
      </c>
      <c r="F1257" s="31"/>
    </row>
    <row r="1258" spans="1:6" ht="15.75" hidden="1">
      <c r="A1258" s="31">
        <v>8871</v>
      </c>
      <c r="B1258" s="448" t="s">
        <v>5469</v>
      </c>
      <c r="C1258" s="32" t="s">
        <v>125</v>
      </c>
      <c r="D1258" s="449">
        <v>1549</v>
      </c>
      <c r="E1258" s="332" t="s">
        <v>117</v>
      </c>
      <c r="F1258" s="31"/>
    </row>
    <row r="1259" spans="1:6" ht="15.75" hidden="1">
      <c r="A1259" s="31">
        <v>8872</v>
      </c>
      <c r="B1259" s="448" t="s">
        <v>5470</v>
      </c>
      <c r="C1259" s="32" t="s">
        <v>125</v>
      </c>
      <c r="D1259" s="449">
        <v>15388</v>
      </c>
      <c r="E1259" s="332" t="s">
        <v>117</v>
      </c>
      <c r="F1259" s="31"/>
    </row>
    <row r="1260" spans="1:6" ht="15.75" hidden="1">
      <c r="A1260" s="31">
        <v>8873</v>
      </c>
      <c r="B1260" s="448" t="s">
        <v>5471</v>
      </c>
      <c r="C1260" s="32" t="s">
        <v>472</v>
      </c>
      <c r="D1260" s="449">
        <v>5699</v>
      </c>
      <c r="E1260" s="332" t="s">
        <v>117</v>
      </c>
      <c r="F1260" s="31"/>
    </row>
    <row r="1261" spans="1:6" ht="15.75" hidden="1">
      <c r="A1261" s="31">
        <v>8874</v>
      </c>
      <c r="B1261" s="448" t="s">
        <v>5472</v>
      </c>
      <c r="C1261" s="32" t="s">
        <v>125</v>
      </c>
      <c r="D1261" s="449">
        <v>55596</v>
      </c>
      <c r="E1261" s="332" t="s">
        <v>117</v>
      </c>
      <c r="F1261" s="31"/>
    </row>
    <row r="1262" spans="1:6" ht="15.75" hidden="1">
      <c r="A1262" s="31">
        <v>8875</v>
      </c>
      <c r="B1262" s="448" t="s">
        <v>5473</v>
      </c>
      <c r="C1262" s="32" t="s">
        <v>125</v>
      </c>
      <c r="D1262" s="449">
        <v>195885</v>
      </c>
      <c r="E1262" s="332" t="s">
        <v>117</v>
      </c>
      <c r="F1262" s="31"/>
    </row>
    <row r="1263" spans="1:6" ht="15.75" hidden="1">
      <c r="A1263" s="31">
        <v>8876</v>
      </c>
      <c r="B1263" s="448" t="s">
        <v>5474</v>
      </c>
      <c r="C1263" s="32" t="s">
        <v>125</v>
      </c>
      <c r="D1263" s="449">
        <v>15500</v>
      </c>
      <c r="E1263" s="332" t="s">
        <v>117</v>
      </c>
      <c r="F1263" s="31"/>
    </row>
    <row r="1264" spans="1:6" ht="15.75" hidden="1">
      <c r="A1264" s="31">
        <v>8877</v>
      </c>
      <c r="B1264" s="448" t="s">
        <v>5475</v>
      </c>
      <c r="C1264" s="32" t="s">
        <v>125</v>
      </c>
      <c r="D1264" s="449">
        <v>30359</v>
      </c>
      <c r="E1264" s="332" t="s">
        <v>117</v>
      </c>
      <c r="F1264" s="31"/>
    </row>
    <row r="1265" spans="1:6" ht="15.75" hidden="1">
      <c r="A1265" s="31">
        <v>8880</v>
      </c>
      <c r="B1265" s="448" t="s">
        <v>5476</v>
      </c>
      <c r="C1265" s="32" t="s">
        <v>122</v>
      </c>
      <c r="D1265" s="449">
        <v>126491</v>
      </c>
      <c r="E1265" s="332" t="s">
        <v>117</v>
      </c>
      <c r="F1265" s="31"/>
    </row>
    <row r="1266" spans="1:6" ht="15.75" hidden="1">
      <c r="A1266" s="31">
        <v>8883</v>
      </c>
      <c r="B1266" s="448" t="s">
        <v>5477</v>
      </c>
      <c r="C1266" s="32" t="s">
        <v>125</v>
      </c>
      <c r="D1266" s="449">
        <v>1902</v>
      </c>
      <c r="E1266" s="332" t="s">
        <v>117</v>
      </c>
      <c r="F1266" s="31"/>
    </row>
    <row r="1267" spans="1:6" ht="15.75" hidden="1">
      <c r="A1267" s="31">
        <v>8884</v>
      </c>
      <c r="B1267" s="448" t="s">
        <v>5478</v>
      </c>
      <c r="C1267" s="32" t="s">
        <v>125</v>
      </c>
      <c r="D1267" s="449">
        <v>1150</v>
      </c>
      <c r="E1267" s="332" t="s">
        <v>117</v>
      </c>
      <c r="F1267" s="31"/>
    </row>
    <row r="1268" spans="1:6" ht="15.75" hidden="1">
      <c r="A1268" s="31">
        <v>8885</v>
      </c>
      <c r="B1268" s="448" t="s">
        <v>5479</v>
      </c>
      <c r="C1268" s="32" t="s">
        <v>125</v>
      </c>
      <c r="D1268" s="449">
        <v>12650</v>
      </c>
      <c r="E1268" s="332" t="s">
        <v>117</v>
      </c>
      <c r="F1268" s="31"/>
    </row>
    <row r="1269" spans="1:6" ht="15.75" hidden="1">
      <c r="A1269" s="31">
        <v>8892</v>
      </c>
      <c r="B1269" s="448" t="s">
        <v>5480</v>
      </c>
      <c r="C1269" s="32" t="s">
        <v>125</v>
      </c>
      <c r="D1269" s="449">
        <v>2082500</v>
      </c>
      <c r="E1269" s="332" t="s">
        <v>117</v>
      </c>
      <c r="F1269" s="31"/>
    </row>
    <row r="1270" spans="1:6" ht="15.75" hidden="1">
      <c r="A1270" s="31">
        <v>8893</v>
      </c>
      <c r="B1270" s="448" t="s">
        <v>5481</v>
      </c>
      <c r="C1270" s="32" t="s">
        <v>125</v>
      </c>
      <c r="D1270" s="449">
        <v>1666000</v>
      </c>
      <c r="E1270" s="332" t="s">
        <v>117</v>
      </c>
      <c r="F1270" s="31"/>
    </row>
    <row r="1271" spans="1:6" ht="15.75" hidden="1">
      <c r="A1271" s="31">
        <v>8894</v>
      </c>
      <c r="B1271" s="448" t="s">
        <v>5482</v>
      </c>
      <c r="C1271" s="32" t="s">
        <v>125</v>
      </c>
      <c r="D1271" s="449">
        <v>1904000</v>
      </c>
      <c r="E1271" s="332" t="s">
        <v>117</v>
      </c>
      <c r="F1271" s="31"/>
    </row>
    <row r="1272" spans="1:6" ht="15.75" hidden="1">
      <c r="A1272" s="31">
        <v>8895</v>
      </c>
      <c r="B1272" s="448" t="s">
        <v>5483</v>
      </c>
      <c r="C1272" s="32" t="s">
        <v>125</v>
      </c>
      <c r="D1272" s="449">
        <v>2380000</v>
      </c>
      <c r="E1272" s="332" t="s">
        <v>117</v>
      </c>
      <c r="F1272" s="31"/>
    </row>
    <row r="1273" spans="1:6" ht="15.75" hidden="1">
      <c r="A1273" s="31">
        <v>8897</v>
      </c>
      <c r="B1273" s="448" t="s">
        <v>5484</v>
      </c>
      <c r="C1273" s="32" t="s">
        <v>125</v>
      </c>
      <c r="D1273" s="449">
        <v>2380000</v>
      </c>
      <c r="E1273" s="332" t="s">
        <v>117</v>
      </c>
      <c r="F1273" s="31"/>
    </row>
    <row r="1274" spans="1:6" ht="15.75" hidden="1">
      <c r="A1274" s="31">
        <v>8907</v>
      </c>
      <c r="B1274" s="448" t="s">
        <v>5485</v>
      </c>
      <c r="C1274" s="32" t="s">
        <v>122</v>
      </c>
      <c r="D1274" s="449">
        <v>93879</v>
      </c>
      <c r="E1274" s="332" t="s">
        <v>117</v>
      </c>
      <c r="F1274" s="31"/>
    </row>
    <row r="1275" spans="1:6" ht="15.75" hidden="1">
      <c r="A1275" s="31">
        <v>8908</v>
      </c>
      <c r="B1275" s="448" t="s">
        <v>5486</v>
      </c>
      <c r="C1275" s="32" t="s">
        <v>122</v>
      </c>
      <c r="D1275" s="449">
        <v>132520</v>
      </c>
      <c r="E1275" s="332" t="s">
        <v>117</v>
      </c>
      <c r="F1275" s="31"/>
    </row>
    <row r="1276" spans="1:6" ht="30" hidden="1">
      <c r="A1276" s="31">
        <v>8911</v>
      </c>
      <c r="B1276" s="448" t="s">
        <v>5487</v>
      </c>
      <c r="C1276" s="32" t="s">
        <v>494</v>
      </c>
      <c r="D1276" s="449">
        <v>106900</v>
      </c>
      <c r="E1276" s="332" t="s">
        <v>117</v>
      </c>
      <c r="F1276" s="31"/>
    </row>
    <row r="1277" spans="1:6" ht="15.75" hidden="1">
      <c r="A1277" s="31">
        <v>8913</v>
      </c>
      <c r="B1277" s="448" t="s">
        <v>5488</v>
      </c>
      <c r="C1277" s="32" t="s">
        <v>125</v>
      </c>
      <c r="D1277" s="449">
        <v>29319</v>
      </c>
      <c r="E1277" s="332" t="s">
        <v>117</v>
      </c>
      <c r="F1277" s="31"/>
    </row>
    <row r="1278" spans="1:6" ht="15.75" hidden="1">
      <c r="A1278" s="31">
        <v>8928</v>
      </c>
      <c r="B1278" s="448" t="s">
        <v>5489</v>
      </c>
      <c r="C1278" s="32" t="s">
        <v>122</v>
      </c>
      <c r="D1278" s="449">
        <v>510495</v>
      </c>
      <c r="E1278" s="332" t="s">
        <v>117</v>
      </c>
      <c r="F1278" s="31"/>
    </row>
    <row r="1279" spans="1:6" ht="15.75" hidden="1">
      <c r="A1279" s="31">
        <v>8929</v>
      </c>
      <c r="B1279" s="448" t="s">
        <v>5490</v>
      </c>
      <c r="C1279" s="32" t="s">
        <v>125</v>
      </c>
      <c r="D1279" s="449">
        <v>1153860</v>
      </c>
      <c r="E1279" s="332" t="s">
        <v>117</v>
      </c>
      <c r="F1279" s="31"/>
    </row>
    <row r="1280" spans="1:6" ht="15.75" hidden="1">
      <c r="A1280" s="31">
        <v>8930</v>
      </c>
      <c r="B1280" s="448" t="s">
        <v>5491</v>
      </c>
      <c r="C1280" s="32" t="s">
        <v>125</v>
      </c>
      <c r="D1280" s="449">
        <v>1889219</v>
      </c>
      <c r="E1280" s="332" t="s">
        <v>117</v>
      </c>
      <c r="F1280" s="31"/>
    </row>
    <row r="1281" spans="1:6" ht="15.75" hidden="1">
      <c r="A1281" s="31">
        <v>8931</v>
      </c>
      <c r="B1281" s="448" t="s">
        <v>5492</v>
      </c>
      <c r="C1281" s="32" t="s">
        <v>125</v>
      </c>
      <c r="D1281" s="449">
        <v>1810273</v>
      </c>
      <c r="E1281" s="332" t="s">
        <v>117</v>
      </c>
      <c r="F1281" s="31"/>
    </row>
    <row r="1282" spans="1:6" ht="15.75" hidden="1">
      <c r="A1282" s="31">
        <v>8932</v>
      </c>
      <c r="B1282" s="448" t="s">
        <v>5493</v>
      </c>
      <c r="C1282" s="32" t="s">
        <v>125</v>
      </c>
      <c r="D1282" s="449">
        <v>146370</v>
      </c>
      <c r="E1282" s="332" t="s">
        <v>117</v>
      </c>
      <c r="F1282" s="31"/>
    </row>
    <row r="1283" spans="1:6" ht="15.75" hidden="1">
      <c r="A1283" s="31">
        <v>8933</v>
      </c>
      <c r="B1283" s="448" t="s">
        <v>5494</v>
      </c>
      <c r="C1283" s="32" t="s">
        <v>125</v>
      </c>
      <c r="D1283" s="449">
        <v>2148612</v>
      </c>
      <c r="E1283" s="332" t="s">
        <v>117</v>
      </c>
      <c r="F1283" s="31"/>
    </row>
    <row r="1284" spans="1:6" ht="15.75" hidden="1">
      <c r="A1284" s="31">
        <v>8938</v>
      </c>
      <c r="B1284" s="448" t="s">
        <v>5495</v>
      </c>
      <c r="C1284" s="32" t="s">
        <v>125</v>
      </c>
      <c r="D1284" s="449">
        <v>1866</v>
      </c>
      <c r="E1284" s="332" t="s">
        <v>117</v>
      </c>
      <c r="F1284" s="31"/>
    </row>
    <row r="1285" spans="1:6" ht="15.75" hidden="1">
      <c r="A1285" s="31">
        <v>8939</v>
      </c>
      <c r="B1285" s="448" t="s">
        <v>5496</v>
      </c>
      <c r="C1285" s="32" t="s">
        <v>122</v>
      </c>
      <c r="D1285" s="449">
        <v>2261</v>
      </c>
      <c r="E1285" s="332" t="s">
        <v>117</v>
      </c>
      <c r="F1285" s="31"/>
    </row>
    <row r="1286" spans="1:6" ht="15.75" hidden="1">
      <c r="A1286" s="31">
        <v>8941</v>
      </c>
      <c r="B1286" s="448" t="s">
        <v>5497</v>
      </c>
      <c r="C1286" s="32" t="s">
        <v>125</v>
      </c>
      <c r="D1286" s="449">
        <v>157076</v>
      </c>
      <c r="E1286" s="332" t="s">
        <v>117</v>
      </c>
      <c r="F1286" s="31"/>
    </row>
    <row r="1287" spans="1:6" ht="15.75" hidden="1">
      <c r="A1287" s="31">
        <v>8942</v>
      </c>
      <c r="B1287" s="448" t="s">
        <v>5498</v>
      </c>
      <c r="C1287" s="32" t="s">
        <v>122</v>
      </c>
      <c r="D1287" s="449">
        <v>52370</v>
      </c>
      <c r="E1287" s="332" t="s">
        <v>117</v>
      </c>
      <c r="F1287" s="31"/>
    </row>
    <row r="1288" spans="1:6" ht="15.75" hidden="1">
      <c r="A1288" s="31">
        <v>8968</v>
      </c>
      <c r="B1288" s="448" t="s">
        <v>5499</v>
      </c>
      <c r="C1288" s="32" t="s">
        <v>2466</v>
      </c>
      <c r="D1288" s="449">
        <v>1000</v>
      </c>
      <c r="E1288" s="332" t="s">
        <v>117</v>
      </c>
      <c r="F1288" s="31"/>
    </row>
    <row r="1289" spans="1:6" ht="15.75" hidden="1">
      <c r="A1289" s="31">
        <v>8969</v>
      </c>
      <c r="B1289" s="448" t="s">
        <v>5500</v>
      </c>
      <c r="C1289" s="32" t="s">
        <v>2466</v>
      </c>
      <c r="D1289" s="449">
        <v>1000</v>
      </c>
      <c r="E1289" s="332" t="s">
        <v>117</v>
      </c>
      <c r="F1289" s="31"/>
    </row>
    <row r="1290" spans="1:6" ht="15.75" hidden="1">
      <c r="A1290" s="31">
        <v>8970</v>
      </c>
      <c r="B1290" s="448" t="s">
        <v>5501</v>
      </c>
      <c r="C1290" s="32" t="s">
        <v>2466</v>
      </c>
      <c r="D1290" s="449">
        <v>1000</v>
      </c>
      <c r="E1290" s="332" t="s">
        <v>117</v>
      </c>
      <c r="F1290" s="31"/>
    </row>
    <row r="1291" spans="1:6" ht="15.75" hidden="1">
      <c r="A1291" s="31">
        <v>8971</v>
      </c>
      <c r="B1291" s="448" t="s">
        <v>5502</v>
      </c>
      <c r="C1291" s="32" t="s">
        <v>2466</v>
      </c>
      <c r="D1291" s="449">
        <v>1000</v>
      </c>
      <c r="E1291" s="332" t="s">
        <v>117</v>
      </c>
      <c r="F1291" s="31"/>
    </row>
    <row r="1292" spans="1:6" ht="15.75" hidden="1">
      <c r="A1292" s="31">
        <v>8972</v>
      </c>
      <c r="B1292" s="448" t="s">
        <v>5503</v>
      </c>
      <c r="C1292" s="32" t="s">
        <v>119</v>
      </c>
      <c r="D1292" s="449">
        <v>431078</v>
      </c>
      <c r="E1292" s="332" t="s">
        <v>117</v>
      </c>
      <c r="F1292" s="31"/>
    </row>
    <row r="1293" spans="1:6" ht="15.75" hidden="1">
      <c r="A1293" s="31">
        <v>8973</v>
      </c>
      <c r="B1293" s="448" t="s">
        <v>5504</v>
      </c>
      <c r="C1293" s="32" t="s">
        <v>472</v>
      </c>
      <c r="D1293" s="449">
        <v>16738</v>
      </c>
      <c r="E1293" s="332" t="s">
        <v>117</v>
      </c>
      <c r="F1293" s="31"/>
    </row>
    <row r="1294" spans="1:6" ht="30" hidden="1">
      <c r="A1294" s="31">
        <v>8975</v>
      </c>
      <c r="B1294" s="448" t="s">
        <v>5505</v>
      </c>
      <c r="C1294" s="32" t="s">
        <v>122</v>
      </c>
      <c r="D1294" s="449">
        <v>8659</v>
      </c>
      <c r="E1294" s="332" t="s">
        <v>117</v>
      </c>
      <c r="F1294" s="31" t="s">
        <v>145</v>
      </c>
    </row>
    <row r="1295" spans="1:6" ht="15.75" hidden="1">
      <c r="A1295" s="31">
        <v>8978</v>
      </c>
      <c r="B1295" s="448" t="s">
        <v>5506</v>
      </c>
      <c r="C1295" s="32" t="s">
        <v>472</v>
      </c>
      <c r="D1295" s="449">
        <v>1607</v>
      </c>
      <c r="E1295" s="332" t="s">
        <v>117</v>
      </c>
      <c r="F1295" s="31" t="s">
        <v>145</v>
      </c>
    </row>
    <row r="1296" spans="1:6" ht="15.75" hidden="1">
      <c r="A1296" s="31">
        <v>8979</v>
      </c>
      <c r="B1296" s="448" t="s">
        <v>5507</v>
      </c>
      <c r="C1296" s="32" t="s">
        <v>119</v>
      </c>
      <c r="D1296" s="449">
        <v>12884</v>
      </c>
      <c r="E1296" s="332" t="s">
        <v>117</v>
      </c>
      <c r="F1296" s="31"/>
    </row>
    <row r="1297" spans="1:6" ht="15.75" hidden="1">
      <c r="A1297" s="31">
        <v>8981</v>
      </c>
      <c r="B1297" s="448" t="s">
        <v>5508</v>
      </c>
      <c r="C1297" s="32" t="s">
        <v>472</v>
      </c>
      <c r="D1297" s="449">
        <v>3137</v>
      </c>
      <c r="E1297" s="332" t="s">
        <v>117</v>
      </c>
      <c r="F1297" s="31" t="s">
        <v>145</v>
      </c>
    </row>
    <row r="1298" spans="1:6" ht="15.75" hidden="1">
      <c r="A1298" s="31">
        <v>8983</v>
      </c>
      <c r="B1298" s="448" t="s">
        <v>5509</v>
      </c>
      <c r="C1298" s="32" t="s">
        <v>472</v>
      </c>
      <c r="D1298" s="449">
        <v>3451</v>
      </c>
      <c r="E1298" s="332" t="s">
        <v>117</v>
      </c>
      <c r="F1298" s="31" t="s">
        <v>145</v>
      </c>
    </row>
    <row r="1299" spans="1:6" ht="15.75" hidden="1">
      <c r="A1299" s="31">
        <v>8984</v>
      </c>
      <c r="B1299" s="448" t="s">
        <v>5510</v>
      </c>
      <c r="C1299" s="32" t="s">
        <v>472</v>
      </c>
      <c r="D1299" s="449">
        <v>3561</v>
      </c>
      <c r="E1299" s="332" t="s">
        <v>117</v>
      </c>
      <c r="F1299" s="31" t="s">
        <v>145</v>
      </c>
    </row>
    <row r="1300" spans="1:6" ht="15.75" hidden="1">
      <c r="A1300" s="31">
        <v>8985</v>
      </c>
      <c r="B1300" s="448" t="s">
        <v>5511</v>
      </c>
      <c r="C1300" s="32" t="s">
        <v>125</v>
      </c>
      <c r="D1300" s="449">
        <v>13516</v>
      </c>
      <c r="E1300" s="332" t="s">
        <v>117</v>
      </c>
      <c r="F1300" s="31"/>
    </row>
    <row r="1301" spans="1:6" ht="15.75" hidden="1">
      <c r="A1301" s="31">
        <v>8986</v>
      </c>
      <c r="B1301" s="448" t="s">
        <v>5512</v>
      </c>
      <c r="C1301" s="32" t="s">
        <v>125</v>
      </c>
      <c r="D1301" s="449">
        <v>11280</v>
      </c>
      <c r="E1301" s="332" t="s">
        <v>117</v>
      </c>
      <c r="F1301" s="31"/>
    </row>
    <row r="1302" spans="1:6" ht="15.75" hidden="1">
      <c r="A1302" s="31">
        <v>8987</v>
      </c>
      <c r="B1302" s="448" t="s">
        <v>5513</v>
      </c>
      <c r="C1302" s="32" t="s">
        <v>125</v>
      </c>
      <c r="D1302" s="449">
        <v>24990</v>
      </c>
      <c r="E1302" s="332" t="s">
        <v>117</v>
      </c>
      <c r="F1302" s="31"/>
    </row>
    <row r="1303" spans="1:6" ht="15.75" hidden="1">
      <c r="A1303" s="31">
        <v>8988</v>
      </c>
      <c r="B1303" s="448" t="s">
        <v>5514</v>
      </c>
      <c r="C1303" s="32" t="s">
        <v>125</v>
      </c>
      <c r="D1303" s="449">
        <v>11032</v>
      </c>
      <c r="E1303" s="332" t="s">
        <v>117</v>
      </c>
      <c r="F1303" s="31"/>
    </row>
    <row r="1304" spans="1:6" ht="15.75" hidden="1">
      <c r="A1304" s="31">
        <v>8990</v>
      </c>
      <c r="B1304" s="448" t="s">
        <v>5515</v>
      </c>
      <c r="C1304" s="32" t="s">
        <v>125</v>
      </c>
      <c r="D1304" s="449">
        <v>83866</v>
      </c>
      <c r="E1304" s="332" t="s">
        <v>117</v>
      </c>
      <c r="F1304" s="31"/>
    </row>
    <row r="1305" spans="1:6" ht="15.75" hidden="1">
      <c r="A1305" s="31">
        <v>8993</v>
      </c>
      <c r="B1305" s="448" t="s">
        <v>5516</v>
      </c>
      <c r="C1305" s="32" t="s">
        <v>125</v>
      </c>
      <c r="D1305" s="449">
        <v>492115</v>
      </c>
      <c r="E1305" s="332" t="s">
        <v>117</v>
      </c>
      <c r="F1305" s="31"/>
    </row>
    <row r="1306" spans="1:6" ht="15.75" hidden="1">
      <c r="A1306" s="31">
        <v>8994</v>
      </c>
      <c r="B1306" s="448" t="s">
        <v>5517</v>
      </c>
      <c r="C1306" s="32" t="s">
        <v>125</v>
      </c>
      <c r="D1306" s="449">
        <v>1711</v>
      </c>
      <c r="E1306" s="332" t="s">
        <v>117</v>
      </c>
      <c r="F1306" s="31"/>
    </row>
    <row r="1307" spans="1:6" ht="15.75" hidden="1">
      <c r="A1307" s="31">
        <v>8995</v>
      </c>
      <c r="B1307" s="448" t="s">
        <v>5518</v>
      </c>
      <c r="C1307" s="32" t="s">
        <v>125</v>
      </c>
      <c r="D1307" s="449">
        <v>6545</v>
      </c>
      <c r="E1307" s="332" t="s">
        <v>117</v>
      </c>
      <c r="F1307" s="31"/>
    </row>
    <row r="1308" spans="1:6" ht="15.75" hidden="1">
      <c r="A1308" s="31">
        <v>8996</v>
      </c>
      <c r="B1308" s="448" t="s">
        <v>5519</v>
      </c>
      <c r="C1308" s="32" t="s">
        <v>125</v>
      </c>
      <c r="D1308" s="449">
        <v>251090</v>
      </c>
      <c r="E1308" s="332" t="s">
        <v>117</v>
      </c>
      <c r="F1308" s="31"/>
    </row>
    <row r="1309" spans="1:6" ht="15.75" hidden="1">
      <c r="A1309" s="31">
        <v>8997</v>
      </c>
      <c r="B1309" s="448" t="s">
        <v>5520</v>
      </c>
      <c r="C1309" s="32" t="s">
        <v>125</v>
      </c>
      <c r="D1309" s="449">
        <v>40460</v>
      </c>
      <c r="E1309" s="332" t="s">
        <v>117</v>
      </c>
      <c r="F1309" s="31"/>
    </row>
    <row r="1310" spans="1:6" ht="15.75" hidden="1">
      <c r="A1310" s="31">
        <v>9000</v>
      </c>
      <c r="B1310" s="448" t="s">
        <v>5521</v>
      </c>
      <c r="C1310" s="32" t="s">
        <v>125</v>
      </c>
      <c r="D1310" s="449">
        <v>119000</v>
      </c>
      <c r="E1310" s="332" t="s">
        <v>117</v>
      </c>
      <c r="F1310" s="31"/>
    </row>
    <row r="1311" spans="1:6" ht="15.75" hidden="1">
      <c r="A1311" s="31">
        <v>9001</v>
      </c>
      <c r="B1311" s="448" t="s">
        <v>5522</v>
      </c>
      <c r="C1311" s="32" t="s">
        <v>125</v>
      </c>
      <c r="D1311" s="449">
        <v>119000</v>
      </c>
      <c r="E1311" s="332" t="s">
        <v>117</v>
      </c>
      <c r="F1311" s="31"/>
    </row>
    <row r="1312" spans="1:6" ht="15.75" hidden="1">
      <c r="A1312" s="31">
        <v>9003</v>
      </c>
      <c r="B1312" s="448" t="s">
        <v>5523</v>
      </c>
      <c r="C1312" s="32" t="s">
        <v>125</v>
      </c>
      <c r="D1312" s="449">
        <v>4648</v>
      </c>
      <c r="E1312" s="332" t="s">
        <v>117</v>
      </c>
      <c r="F1312" s="31"/>
    </row>
    <row r="1313" spans="1:6" ht="15.75" hidden="1">
      <c r="A1313" s="31">
        <v>9004</v>
      </c>
      <c r="B1313" s="448" t="s">
        <v>5524</v>
      </c>
      <c r="C1313" s="32" t="s">
        <v>122</v>
      </c>
      <c r="D1313" s="449">
        <v>190352</v>
      </c>
      <c r="E1313" s="332" t="s">
        <v>117</v>
      </c>
      <c r="F1313" s="31"/>
    </row>
    <row r="1314" spans="1:6" ht="15.75" hidden="1">
      <c r="A1314" s="31">
        <v>9005</v>
      </c>
      <c r="B1314" s="448" t="s">
        <v>5525</v>
      </c>
      <c r="C1314" s="32" t="s">
        <v>122</v>
      </c>
      <c r="D1314" s="449">
        <v>407513</v>
      </c>
      <c r="E1314" s="332" t="s">
        <v>117</v>
      </c>
      <c r="F1314" s="31"/>
    </row>
    <row r="1315" spans="1:6" ht="15.75" hidden="1">
      <c r="A1315" s="31">
        <v>9006</v>
      </c>
      <c r="B1315" s="448" t="s">
        <v>5526</v>
      </c>
      <c r="C1315" s="32" t="s">
        <v>122</v>
      </c>
      <c r="D1315" s="449">
        <v>505943</v>
      </c>
      <c r="E1315" s="332" t="s">
        <v>117</v>
      </c>
      <c r="F1315" s="31"/>
    </row>
    <row r="1316" spans="1:6" ht="15.75" hidden="1">
      <c r="A1316" s="31">
        <v>9007</v>
      </c>
      <c r="B1316" s="448" t="s">
        <v>5527</v>
      </c>
      <c r="C1316" s="32" t="s">
        <v>122</v>
      </c>
      <c r="D1316" s="449">
        <v>596552</v>
      </c>
      <c r="E1316" s="332" t="s">
        <v>117</v>
      </c>
      <c r="F1316" s="31"/>
    </row>
    <row r="1317" spans="1:6" ht="30" hidden="1">
      <c r="A1317" s="31">
        <v>9016</v>
      </c>
      <c r="B1317" s="448" t="s">
        <v>5528</v>
      </c>
      <c r="C1317" s="32" t="s">
        <v>125</v>
      </c>
      <c r="D1317" s="449">
        <v>92000</v>
      </c>
      <c r="E1317" s="332" t="s">
        <v>117</v>
      </c>
      <c r="F1317" s="31"/>
    </row>
    <row r="1318" spans="1:6" ht="30" hidden="1">
      <c r="A1318" s="31">
        <v>9017</v>
      </c>
      <c r="B1318" s="448" t="s">
        <v>5529</v>
      </c>
      <c r="C1318" s="32" t="s">
        <v>125</v>
      </c>
      <c r="D1318" s="449">
        <v>194000</v>
      </c>
      <c r="E1318" s="332" t="s">
        <v>117</v>
      </c>
      <c r="F1318" s="31"/>
    </row>
    <row r="1319" spans="1:6" ht="30" hidden="1">
      <c r="A1319" s="31">
        <v>9018</v>
      </c>
      <c r="B1319" s="448" t="s">
        <v>5530</v>
      </c>
      <c r="C1319" s="32" t="s">
        <v>125</v>
      </c>
      <c r="D1319" s="449">
        <v>126000</v>
      </c>
      <c r="E1319" s="332" t="s">
        <v>117</v>
      </c>
      <c r="F1319" s="31"/>
    </row>
    <row r="1320" spans="1:6" ht="30" hidden="1">
      <c r="A1320" s="31">
        <v>9019</v>
      </c>
      <c r="B1320" s="448" t="s">
        <v>5531</v>
      </c>
      <c r="C1320" s="32" t="s">
        <v>125</v>
      </c>
      <c r="D1320" s="449">
        <v>261000</v>
      </c>
      <c r="E1320" s="332" t="s">
        <v>117</v>
      </c>
      <c r="F1320" s="31"/>
    </row>
    <row r="1321" spans="1:6" ht="30" hidden="1">
      <c r="A1321" s="31">
        <v>9020</v>
      </c>
      <c r="B1321" s="448" t="s">
        <v>5532</v>
      </c>
      <c r="C1321" s="32" t="s">
        <v>125</v>
      </c>
      <c r="D1321" s="449">
        <v>160000</v>
      </c>
      <c r="E1321" s="332" t="s">
        <v>117</v>
      </c>
      <c r="F1321" s="31"/>
    </row>
    <row r="1322" spans="1:6" ht="30" hidden="1">
      <c r="A1322" s="31">
        <v>9021</v>
      </c>
      <c r="B1322" s="448" t="s">
        <v>5533</v>
      </c>
      <c r="C1322" s="32" t="s">
        <v>125</v>
      </c>
      <c r="D1322" s="449">
        <v>329000</v>
      </c>
      <c r="E1322" s="332" t="s">
        <v>117</v>
      </c>
      <c r="F1322" s="31"/>
    </row>
    <row r="1323" spans="1:6" ht="30" hidden="1">
      <c r="A1323" s="31">
        <v>9022</v>
      </c>
      <c r="B1323" s="448" t="s">
        <v>5534</v>
      </c>
      <c r="C1323" s="32" t="s">
        <v>125</v>
      </c>
      <c r="D1323" s="449">
        <v>194000</v>
      </c>
      <c r="E1323" s="332" t="s">
        <v>117</v>
      </c>
      <c r="F1323" s="31"/>
    </row>
    <row r="1324" spans="1:6" ht="30" hidden="1">
      <c r="A1324" s="31">
        <v>9023</v>
      </c>
      <c r="B1324" s="448" t="s">
        <v>5535</v>
      </c>
      <c r="C1324" s="32" t="s">
        <v>125</v>
      </c>
      <c r="D1324" s="449">
        <v>397000</v>
      </c>
      <c r="E1324" s="332" t="s">
        <v>117</v>
      </c>
      <c r="F1324" s="31"/>
    </row>
    <row r="1325" spans="1:6" ht="30" hidden="1">
      <c r="A1325" s="31">
        <v>9024</v>
      </c>
      <c r="B1325" s="448" t="s">
        <v>5536</v>
      </c>
      <c r="C1325" s="32" t="s">
        <v>125</v>
      </c>
      <c r="D1325" s="449">
        <v>261000</v>
      </c>
      <c r="E1325" s="332" t="s">
        <v>117</v>
      </c>
      <c r="F1325" s="31"/>
    </row>
    <row r="1326" spans="1:6" ht="30" hidden="1">
      <c r="A1326" s="31">
        <v>9025</v>
      </c>
      <c r="B1326" s="448" t="s">
        <v>5537</v>
      </c>
      <c r="C1326" s="32" t="s">
        <v>125</v>
      </c>
      <c r="D1326" s="449">
        <v>532000</v>
      </c>
      <c r="E1326" s="332" t="s">
        <v>117</v>
      </c>
      <c r="F1326" s="31"/>
    </row>
    <row r="1327" spans="1:6" ht="30" hidden="1">
      <c r="A1327" s="31">
        <v>9026</v>
      </c>
      <c r="B1327" s="448" t="s">
        <v>5538</v>
      </c>
      <c r="C1327" s="32" t="s">
        <v>125</v>
      </c>
      <c r="D1327" s="449">
        <v>387000</v>
      </c>
      <c r="E1327" s="332" t="s">
        <v>117</v>
      </c>
      <c r="F1327" s="31"/>
    </row>
    <row r="1328" spans="1:6" ht="30" hidden="1">
      <c r="A1328" s="31">
        <v>9027</v>
      </c>
      <c r="B1328" s="448" t="s">
        <v>5539</v>
      </c>
      <c r="C1328" s="32" t="s">
        <v>125</v>
      </c>
      <c r="D1328" s="449">
        <v>667000</v>
      </c>
      <c r="E1328" s="332" t="s">
        <v>117</v>
      </c>
      <c r="F1328" s="31"/>
    </row>
    <row r="1329" spans="1:6" ht="30" hidden="1">
      <c r="A1329" s="31">
        <v>9028</v>
      </c>
      <c r="B1329" s="448" t="s">
        <v>5540</v>
      </c>
      <c r="C1329" s="32" t="s">
        <v>125</v>
      </c>
      <c r="D1329" s="449">
        <v>513000</v>
      </c>
      <c r="E1329" s="332" t="s">
        <v>117</v>
      </c>
      <c r="F1329" s="31"/>
    </row>
    <row r="1330" spans="1:6" ht="30" hidden="1">
      <c r="A1330" s="31">
        <v>9029</v>
      </c>
      <c r="B1330" s="448" t="s">
        <v>5541</v>
      </c>
      <c r="C1330" s="32" t="s">
        <v>125</v>
      </c>
      <c r="D1330" s="449">
        <v>1006000</v>
      </c>
      <c r="E1330" s="332" t="s">
        <v>117</v>
      </c>
      <c r="F1330" s="31"/>
    </row>
    <row r="1331" spans="1:6" ht="30" hidden="1">
      <c r="A1331" s="31">
        <v>9030</v>
      </c>
      <c r="B1331" s="448" t="s">
        <v>5542</v>
      </c>
      <c r="C1331" s="32" t="s">
        <v>125</v>
      </c>
      <c r="D1331" s="449">
        <v>852000</v>
      </c>
      <c r="E1331" s="332" t="s">
        <v>117</v>
      </c>
      <c r="F1331" s="31"/>
    </row>
    <row r="1332" spans="1:6" ht="30" hidden="1">
      <c r="A1332" s="31">
        <v>9031</v>
      </c>
      <c r="B1332" s="448" t="s">
        <v>5543</v>
      </c>
      <c r="C1332" s="32" t="s">
        <v>125</v>
      </c>
      <c r="D1332" s="449">
        <v>1935000</v>
      </c>
      <c r="E1332" s="332" t="s">
        <v>117</v>
      </c>
      <c r="F1332" s="31"/>
    </row>
    <row r="1333" spans="1:6" ht="30" hidden="1">
      <c r="A1333" s="31">
        <v>9032</v>
      </c>
      <c r="B1333" s="448" t="s">
        <v>5544</v>
      </c>
      <c r="C1333" s="32" t="s">
        <v>125</v>
      </c>
      <c r="D1333" s="449">
        <v>1055000</v>
      </c>
      <c r="E1333" s="332" t="s">
        <v>117</v>
      </c>
      <c r="F1333" s="31"/>
    </row>
    <row r="1334" spans="1:6" ht="30" hidden="1">
      <c r="A1334" s="31">
        <v>9033</v>
      </c>
      <c r="B1334" s="448" t="s">
        <v>5545</v>
      </c>
      <c r="C1334" s="32" t="s">
        <v>125</v>
      </c>
      <c r="D1334" s="449">
        <v>2273000</v>
      </c>
      <c r="E1334" s="332" t="s">
        <v>117</v>
      </c>
      <c r="F1334" s="31"/>
    </row>
    <row r="1335" spans="1:6" ht="15.75" hidden="1">
      <c r="A1335" s="31">
        <v>9034</v>
      </c>
      <c r="B1335" s="448" t="s">
        <v>5546</v>
      </c>
      <c r="C1335" s="32" t="s">
        <v>125</v>
      </c>
      <c r="D1335" s="449">
        <v>134530</v>
      </c>
      <c r="E1335" s="332" t="s">
        <v>117</v>
      </c>
      <c r="F1335" s="31"/>
    </row>
    <row r="1336" spans="1:6" ht="15.75" hidden="1">
      <c r="A1336" s="31">
        <v>9035</v>
      </c>
      <c r="B1336" s="448" t="s">
        <v>5547</v>
      </c>
      <c r="C1336" s="32" t="s">
        <v>125</v>
      </c>
      <c r="D1336" s="449">
        <v>217175</v>
      </c>
      <c r="E1336" s="332" t="s">
        <v>117</v>
      </c>
      <c r="F1336" s="31"/>
    </row>
    <row r="1337" spans="1:6" ht="15.75" hidden="1">
      <c r="A1337" s="31">
        <v>9036</v>
      </c>
      <c r="B1337" s="448" t="s">
        <v>5548</v>
      </c>
      <c r="C1337" s="32" t="s">
        <v>125</v>
      </c>
      <c r="D1337" s="449">
        <v>53907</v>
      </c>
      <c r="E1337" s="332" t="s">
        <v>117</v>
      </c>
      <c r="F1337" s="31"/>
    </row>
    <row r="1338" spans="1:6" ht="15.75" hidden="1">
      <c r="A1338" s="31">
        <v>9037</v>
      </c>
      <c r="B1338" s="448" t="s">
        <v>5549</v>
      </c>
      <c r="C1338" s="32" t="s">
        <v>125</v>
      </c>
      <c r="D1338" s="449">
        <v>20706</v>
      </c>
      <c r="E1338" s="332" t="s">
        <v>117</v>
      </c>
      <c r="F1338" s="31"/>
    </row>
    <row r="1339" spans="1:6" ht="15.75" hidden="1">
      <c r="A1339" s="31">
        <v>9038</v>
      </c>
      <c r="B1339" s="448" t="s">
        <v>5550</v>
      </c>
      <c r="C1339" s="32" t="s">
        <v>125</v>
      </c>
      <c r="D1339" s="449">
        <v>3036285</v>
      </c>
      <c r="E1339" s="332" t="s">
        <v>117</v>
      </c>
      <c r="F1339" s="31"/>
    </row>
    <row r="1340" spans="1:6" ht="15.75" hidden="1">
      <c r="A1340" s="31">
        <v>9043</v>
      </c>
      <c r="B1340" s="448" t="s">
        <v>5551</v>
      </c>
      <c r="C1340" s="32" t="s">
        <v>116</v>
      </c>
      <c r="D1340" s="449">
        <v>18159</v>
      </c>
      <c r="E1340" s="332" t="s">
        <v>117</v>
      </c>
      <c r="F1340" s="31"/>
    </row>
    <row r="1341" spans="1:6" ht="15.75" hidden="1">
      <c r="A1341" s="31">
        <v>9044</v>
      </c>
      <c r="B1341" s="448" t="s">
        <v>5552</v>
      </c>
      <c r="C1341" s="32" t="s">
        <v>116</v>
      </c>
      <c r="D1341" s="449">
        <v>22491</v>
      </c>
      <c r="E1341" s="332" t="s">
        <v>117</v>
      </c>
      <c r="F1341" s="31"/>
    </row>
    <row r="1342" spans="1:6" ht="30" hidden="1">
      <c r="A1342" s="31">
        <v>9048</v>
      </c>
      <c r="B1342" s="448" t="s">
        <v>5553</v>
      </c>
      <c r="C1342" s="32" t="s">
        <v>125</v>
      </c>
      <c r="D1342" s="449">
        <v>478574</v>
      </c>
      <c r="E1342" s="332" t="s">
        <v>117</v>
      </c>
      <c r="F1342" s="31"/>
    </row>
    <row r="1343" spans="1:6" ht="30" hidden="1">
      <c r="A1343" s="31">
        <v>9050</v>
      </c>
      <c r="B1343" s="448" t="s">
        <v>5554</v>
      </c>
      <c r="C1343" s="32" t="s">
        <v>125</v>
      </c>
      <c r="D1343" s="449">
        <v>479800</v>
      </c>
      <c r="E1343" s="332" t="s">
        <v>117</v>
      </c>
      <c r="F1343" s="31"/>
    </row>
    <row r="1344" spans="1:6" ht="45" hidden="1">
      <c r="A1344" s="31">
        <v>9054</v>
      </c>
      <c r="B1344" s="448" t="s">
        <v>5555</v>
      </c>
      <c r="C1344" s="32" t="s">
        <v>116</v>
      </c>
      <c r="D1344" s="449">
        <v>229154</v>
      </c>
      <c r="E1344" s="332" t="s">
        <v>117</v>
      </c>
      <c r="F1344" s="31"/>
    </row>
    <row r="1345" spans="1:6" ht="30" hidden="1">
      <c r="A1345" s="31">
        <v>9056</v>
      </c>
      <c r="B1345" s="448" t="s">
        <v>5556</v>
      </c>
      <c r="C1345" s="32" t="s">
        <v>116</v>
      </c>
      <c r="D1345" s="449">
        <v>302171</v>
      </c>
      <c r="E1345" s="332" t="s">
        <v>117</v>
      </c>
      <c r="F1345" s="31"/>
    </row>
    <row r="1346" spans="1:6" ht="30" hidden="1">
      <c r="A1346" s="31">
        <v>9057</v>
      </c>
      <c r="B1346" s="448" t="s">
        <v>5557</v>
      </c>
      <c r="C1346" s="32" t="s">
        <v>116</v>
      </c>
      <c r="D1346" s="449">
        <v>242885</v>
      </c>
      <c r="E1346" s="332" t="s">
        <v>117</v>
      </c>
      <c r="F1346" s="31"/>
    </row>
    <row r="1347" spans="1:6" ht="15.75" hidden="1">
      <c r="A1347" s="31">
        <v>9061</v>
      </c>
      <c r="B1347" s="448" t="s">
        <v>5558</v>
      </c>
      <c r="C1347" s="32" t="s">
        <v>116</v>
      </c>
      <c r="D1347" s="449">
        <v>460104</v>
      </c>
      <c r="E1347" s="332" t="s">
        <v>117</v>
      </c>
      <c r="F1347" s="31"/>
    </row>
    <row r="1348" spans="1:6" ht="30" hidden="1">
      <c r="A1348" s="31">
        <v>9062</v>
      </c>
      <c r="B1348" s="448" t="s">
        <v>5559</v>
      </c>
      <c r="C1348" s="32" t="s">
        <v>125</v>
      </c>
      <c r="D1348" s="449">
        <v>214200</v>
      </c>
      <c r="E1348" s="332" t="s">
        <v>117</v>
      </c>
      <c r="F1348" s="31" t="s">
        <v>145</v>
      </c>
    </row>
    <row r="1349" spans="1:6" ht="15.75" hidden="1">
      <c r="A1349" s="31">
        <v>9083</v>
      </c>
      <c r="B1349" s="448" t="s">
        <v>5560</v>
      </c>
      <c r="C1349" s="32" t="s">
        <v>4253</v>
      </c>
      <c r="D1349" s="449">
        <v>125000</v>
      </c>
      <c r="E1349" s="332" t="s">
        <v>117</v>
      </c>
      <c r="F1349" s="31"/>
    </row>
    <row r="1350" spans="1:6" ht="30" hidden="1">
      <c r="A1350" s="31">
        <v>9084</v>
      </c>
      <c r="B1350" s="448" t="s">
        <v>4048</v>
      </c>
      <c r="C1350" s="32" t="s">
        <v>1787</v>
      </c>
      <c r="D1350" s="449">
        <v>2622000</v>
      </c>
      <c r="E1350" s="332" t="s">
        <v>117</v>
      </c>
      <c r="F1350" s="31"/>
    </row>
    <row r="1351" spans="1:6" ht="15.75" hidden="1">
      <c r="A1351" s="31">
        <v>9085</v>
      </c>
      <c r="B1351" s="448" t="s">
        <v>4049</v>
      </c>
      <c r="C1351" s="32" t="s">
        <v>1787</v>
      </c>
      <c r="D1351" s="449">
        <v>2305000</v>
      </c>
      <c r="E1351" s="332" t="s">
        <v>117</v>
      </c>
      <c r="F1351" s="31"/>
    </row>
    <row r="1352" spans="1:6" ht="15.75" hidden="1">
      <c r="A1352" s="31">
        <v>9086</v>
      </c>
      <c r="B1352" s="448" t="s">
        <v>4050</v>
      </c>
      <c r="C1352" s="32" t="s">
        <v>1787</v>
      </c>
      <c r="D1352" s="449">
        <v>2417000</v>
      </c>
      <c r="E1352" s="332" t="s">
        <v>117</v>
      </c>
      <c r="F1352" s="31"/>
    </row>
    <row r="1353" spans="1:6" ht="15.75" hidden="1">
      <c r="A1353" s="31">
        <v>9087</v>
      </c>
      <c r="B1353" s="448" t="s">
        <v>4051</v>
      </c>
      <c r="C1353" s="32" t="s">
        <v>1787</v>
      </c>
      <c r="D1353" s="449">
        <v>1953000</v>
      </c>
      <c r="E1353" s="332" t="s">
        <v>117</v>
      </c>
      <c r="F1353" s="31"/>
    </row>
    <row r="1354" spans="1:6" ht="15.75" hidden="1">
      <c r="A1354" s="31">
        <v>9088</v>
      </c>
      <c r="B1354" s="448" t="s">
        <v>4052</v>
      </c>
      <c r="C1354" s="32" t="s">
        <v>1787</v>
      </c>
      <c r="D1354" s="449">
        <v>2733000</v>
      </c>
      <c r="E1354" s="332" t="s">
        <v>117</v>
      </c>
      <c r="F1354" s="31"/>
    </row>
    <row r="1355" spans="1:6" ht="15.75" hidden="1">
      <c r="A1355" s="31">
        <v>9089</v>
      </c>
      <c r="B1355" s="448" t="s">
        <v>4053</v>
      </c>
      <c r="C1355" s="32" t="s">
        <v>1787</v>
      </c>
      <c r="D1355" s="449">
        <v>2421000</v>
      </c>
      <c r="E1355" s="332" t="s">
        <v>117</v>
      </c>
      <c r="F1355" s="31"/>
    </row>
    <row r="1356" spans="1:6" ht="15.75" hidden="1">
      <c r="A1356" s="31">
        <v>9090</v>
      </c>
      <c r="B1356" s="448" t="s">
        <v>4054</v>
      </c>
      <c r="C1356" s="32" t="s">
        <v>1787</v>
      </c>
      <c r="D1356" s="449">
        <v>1695000</v>
      </c>
      <c r="E1356" s="332" t="s">
        <v>117</v>
      </c>
      <c r="F1356" s="31"/>
    </row>
    <row r="1357" spans="1:6" ht="30" hidden="1">
      <c r="A1357" s="31">
        <v>9091</v>
      </c>
      <c r="B1357" s="448" t="s">
        <v>4055</v>
      </c>
      <c r="C1357" s="32" t="s">
        <v>1787</v>
      </c>
      <c r="D1357" s="449">
        <v>3174195</v>
      </c>
      <c r="E1357" s="332" t="s">
        <v>117</v>
      </c>
      <c r="F1357" s="31"/>
    </row>
    <row r="1358" spans="1:6" ht="15.75" hidden="1">
      <c r="A1358" s="31">
        <v>9092</v>
      </c>
      <c r="B1358" s="448" t="s">
        <v>4056</v>
      </c>
      <c r="C1358" s="32" t="s">
        <v>1787</v>
      </c>
      <c r="D1358" s="449">
        <v>2308952</v>
      </c>
      <c r="E1358" s="332" t="s">
        <v>117</v>
      </c>
      <c r="F1358" s="31"/>
    </row>
    <row r="1359" spans="1:6" ht="15.75" hidden="1">
      <c r="A1359" s="31">
        <v>9093</v>
      </c>
      <c r="B1359" s="448" t="s">
        <v>4057</v>
      </c>
      <c r="C1359" s="32" t="s">
        <v>1787</v>
      </c>
      <c r="D1359" s="449">
        <v>1988000</v>
      </c>
      <c r="E1359" s="332" t="s">
        <v>117</v>
      </c>
      <c r="F1359" s="31"/>
    </row>
    <row r="1360" spans="1:6" ht="15.75" hidden="1">
      <c r="A1360" s="31">
        <v>9094</v>
      </c>
      <c r="B1360" s="448" t="s">
        <v>4058</v>
      </c>
      <c r="C1360" s="32" t="s">
        <v>1787</v>
      </c>
      <c r="D1360" s="449">
        <v>1790000</v>
      </c>
      <c r="E1360" s="332" t="s">
        <v>117</v>
      </c>
      <c r="F1360" s="31"/>
    </row>
    <row r="1361" spans="1:6" ht="15.75" hidden="1">
      <c r="A1361" s="31">
        <v>9095</v>
      </c>
      <c r="B1361" s="448" t="s">
        <v>4059</v>
      </c>
      <c r="C1361" s="32" t="s">
        <v>1787</v>
      </c>
      <c r="D1361" s="449">
        <v>2242000</v>
      </c>
      <c r="E1361" s="332" t="s">
        <v>117</v>
      </c>
      <c r="F1361" s="31"/>
    </row>
    <row r="1362" spans="1:6" ht="15.75" hidden="1">
      <c r="A1362" s="31">
        <v>9096</v>
      </c>
      <c r="B1362" s="448" t="s">
        <v>4060</v>
      </c>
      <c r="C1362" s="32" t="s">
        <v>1787</v>
      </c>
      <c r="D1362" s="449">
        <v>2733000</v>
      </c>
      <c r="E1362" s="332" t="s">
        <v>117</v>
      </c>
      <c r="F1362" s="31"/>
    </row>
    <row r="1363" spans="1:6" ht="15.75" hidden="1">
      <c r="A1363" s="31">
        <v>9097</v>
      </c>
      <c r="B1363" s="448" t="s">
        <v>4061</v>
      </c>
      <c r="C1363" s="32" t="s">
        <v>1787</v>
      </c>
      <c r="D1363" s="449">
        <v>2242000</v>
      </c>
      <c r="E1363" s="332" t="s">
        <v>117</v>
      </c>
      <c r="F1363" s="31"/>
    </row>
    <row r="1364" spans="1:6" ht="15.75" hidden="1">
      <c r="A1364" s="31">
        <v>9098</v>
      </c>
      <c r="B1364" s="448" t="s">
        <v>4062</v>
      </c>
      <c r="C1364" s="32" t="s">
        <v>1787</v>
      </c>
      <c r="D1364" s="449">
        <v>1695000</v>
      </c>
      <c r="E1364" s="332" t="s">
        <v>117</v>
      </c>
      <c r="F1364" s="31"/>
    </row>
    <row r="1365" spans="1:6" ht="15.75" hidden="1">
      <c r="A1365" s="31">
        <v>9099</v>
      </c>
      <c r="B1365" s="448" t="s">
        <v>4063</v>
      </c>
      <c r="C1365" s="32" t="s">
        <v>1787</v>
      </c>
      <c r="D1365" s="449">
        <v>1476000</v>
      </c>
      <c r="E1365" s="332" t="s">
        <v>117</v>
      </c>
      <c r="F1365" s="31"/>
    </row>
    <row r="1366" spans="1:6" ht="30" hidden="1">
      <c r="A1366" s="31">
        <v>9100</v>
      </c>
      <c r="B1366" s="448" t="s">
        <v>4064</v>
      </c>
      <c r="C1366" s="32" t="s">
        <v>1787</v>
      </c>
      <c r="D1366" s="449">
        <v>1228000</v>
      </c>
      <c r="E1366" s="332" t="s">
        <v>117</v>
      </c>
      <c r="F1366" s="31"/>
    </row>
    <row r="1367" spans="1:6" ht="15.75" hidden="1">
      <c r="A1367" s="31">
        <v>9101</v>
      </c>
      <c r="B1367" s="448" t="s">
        <v>4065</v>
      </c>
      <c r="C1367" s="32" t="s">
        <v>1787</v>
      </c>
      <c r="D1367" s="449">
        <v>3000000</v>
      </c>
      <c r="E1367" s="332" t="s">
        <v>117</v>
      </c>
      <c r="F1367" s="31"/>
    </row>
    <row r="1368" spans="1:6" ht="15.75" hidden="1">
      <c r="A1368" s="31">
        <v>9102</v>
      </c>
      <c r="B1368" s="448" t="s">
        <v>4066</v>
      </c>
      <c r="C1368" s="32" t="s">
        <v>1787</v>
      </c>
      <c r="D1368" s="449">
        <v>2545000</v>
      </c>
      <c r="E1368" s="332" t="s">
        <v>117</v>
      </c>
      <c r="F1368" s="31"/>
    </row>
    <row r="1369" spans="1:6" ht="30" hidden="1">
      <c r="A1369" s="31">
        <v>9103</v>
      </c>
      <c r="B1369" s="448" t="s">
        <v>4067</v>
      </c>
      <c r="C1369" s="32" t="s">
        <v>1787</v>
      </c>
      <c r="D1369" s="449">
        <v>1815000</v>
      </c>
      <c r="E1369" s="332" t="s">
        <v>117</v>
      </c>
      <c r="F1369" s="31"/>
    </row>
    <row r="1370" spans="1:6" ht="15.75" hidden="1">
      <c r="A1370" s="31">
        <v>9104</v>
      </c>
      <c r="B1370" s="448" t="s">
        <v>4068</v>
      </c>
      <c r="C1370" s="32" t="s">
        <v>1787</v>
      </c>
      <c r="D1370" s="449">
        <v>1476000</v>
      </c>
      <c r="E1370" s="332" t="s">
        <v>117</v>
      </c>
      <c r="F1370" s="31"/>
    </row>
    <row r="1371" spans="1:6" ht="15.75" hidden="1">
      <c r="A1371" s="31">
        <v>9105</v>
      </c>
      <c r="B1371" s="448" t="s">
        <v>4069</v>
      </c>
      <c r="C1371" s="32" t="s">
        <v>1787</v>
      </c>
      <c r="D1371" s="449">
        <v>1228000</v>
      </c>
      <c r="E1371" s="332" t="s">
        <v>117</v>
      </c>
      <c r="F1371" s="31"/>
    </row>
    <row r="1372" spans="1:6" ht="15.75" hidden="1">
      <c r="A1372" s="31">
        <v>9107</v>
      </c>
      <c r="B1372" s="448" t="s">
        <v>4073</v>
      </c>
      <c r="C1372" s="32" t="s">
        <v>1787</v>
      </c>
      <c r="D1372" s="449">
        <v>12721000</v>
      </c>
      <c r="E1372" s="332" t="s">
        <v>117</v>
      </c>
      <c r="F1372" s="31"/>
    </row>
    <row r="1373" spans="1:6" ht="15.75" hidden="1">
      <c r="A1373" s="31">
        <v>9108</v>
      </c>
      <c r="B1373" s="448" t="s">
        <v>4076</v>
      </c>
      <c r="C1373" s="32" t="s">
        <v>1787</v>
      </c>
      <c r="D1373" s="449">
        <v>9695000</v>
      </c>
      <c r="E1373" s="332" t="s">
        <v>117</v>
      </c>
      <c r="F1373" s="31"/>
    </row>
    <row r="1374" spans="1:6" ht="15.75" hidden="1">
      <c r="A1374" s="31">
        <v>9109</v>
      </c>
      <c r="B1374" s="448" t="s">
        <v>4079</v>
      </c>
      <c r="C1374" s="32" t="s">
        <v>1787</v>
      </c>
      <c r="D1374" s="449">
        <v>8182000</v>
      </c>
      <c r="E1374" s="332" t="s">
        <v>117</v>
      </c>
      <c r="F1374" s="31"/>
    </row>
    <row r="1375" spans="1:6" ht="15.75" hidden="1">
      <c r="A1375" s="31">
        <v>9110</v>
      </c>
      <c r="B1375" s="448" t="s">
        <v>4082</v>
      </c>
      <c r="C1375" s="32" t="s">
        <v>1787</v>
      </c>
      <c r="D1375" s="449">
        <v>6967000</v>
      </c>
      <c r="E1375" s="332" t="s">
        <v>117</v>
      </c>
      <c r="F1375" s="31"/>
    </row>
    <row r="1376" spans="1:6" ht="15.75" hidden="1">
      <c r="A1376" s="31">
        <v>9111</v>
      </c>
      <c r="B1376" s="448" t="s">
        <v>4085</v>
      </c>
      <c r="C1376" s="32" t="s">
        <v>1787</v>
      </c>
      <c r="D1376" s="449">
        <v>6284000</v>
      </c>
      <c r="E1376" s="332" t="s">
        <v>117</v>
      </c>
      <c r="F1376" s="31"/>
    </row>
    <row r="1377" spans="1:6" ht="15.75" hidden="1">
      <c r="A1377" s="31">
        <v>9112</v>
      </c>
      <c r="B1377" s="448" t="s">
        <v>4086</v>
      </c>
      <c r="C1377" s="32" t="s">
        <v>1787</v>
      </c>
      <c r="D1377" s="449">
        <v>5604000</v>
      </c>
      <c r="E1377" s="332" t="s">
        <v>117</v>
      </c>
      <c r="F1377" s="31"/>
    </row>
    <row r="1378" spans="1:6" ht="15.75" hidden="1">
      <c r="A1378" s="31">
        <v>9113</v>
      </c>
      <c r="B1378" s="448" t="s">
        <v>4088</v>
      </c>
      <c r="C1378" s="32" t="s">
        <v>1787</v>
      </c>
      <c r="D1378" s="449">
        <v>4237000</v>
      </c>
      <c r="E1378" s="332" t="s">
        <v>117</v>
      </c>
      <c r="F1378" s="31"/>
    </row>
    <row r="1379" spans="1:6" ht="15.75" hidden="1">
      <c r="A1379" s="31">
        <v>9114</v>
      </c>
      <c r="B1379" s="448" t="s">
        <v>4090</v>
      </c>
      <c r="C1379" s="32" t="s">
        <v>1787</v>
      </c>
      <c r="D1379" s="449">
        <v>3998000</v>
      </c>
      <c r="E1379" s="332" t="s">
        <v>117</v>
      </c>
      <c r="F1379" s="31"/>
    </row>
    <row r="1380" spans="1:6" ht="15.75" hidden="1">
      <c r="A1380" s="31">
        <v>9115</v>
      </c>
      <c r="B1380" s="448" t="s">
        <v>5561</v>
      </c>
      <c r="C1380" s="32" t="s">
        <v>1787</v>
      </c>
      <c r="D1380" s="449">
        <v>3627000</v>
      </c>
      <c r="E1380" s="332" t="s">
        <v>117</v>
      </c>
      <c r="F1380" s="31"/>
    </row>
    <row r="1381" spans="1:6" ht="15.75" hidden="1">
      <c r="A1381" s="31">
        <v>9116</v>
      </c>
      <c r="B1381" s="448" t="s">
        <v>5562</v>
      </c>
      <c r="C1381" s="32" t="s">
        <v>4253</v>
      </c>
      <c r="D1381" s="449">
        <v>195000</v>
      </c>
      <c r="E1381" s="332" t="s">
        <v>117</v>
      </c>
      <c r="F1381" s="31"/>
    </row>
    <row r="1382" spans="1:6" ht="15.75" hidden="1">
      <c r="A1382" s="31">
        <v>9117</v>
      </c>
      <c r="B1382" s="448" t="s">
        <v>5563</v>
      </c>
      <c r="C1382" s="32" t="s">
        <v>1787</v>
      </c>
      <c r="D1382" s="449">
        <v>5657000</v>
      </c>
      <c r="E1382" s="332" t="s">
        <v>117</v>
      </c>
      <c r="F1382" s="31"/>
    </row>
    <row r="1383" spans="1:6" ht="15.75" hidden="1">
      <c r="A1383" s="31">
        <v>9118</v>
      </c>
      <c r="B1383" s="448" t="s">
        <v>5564</v>
      </c>
      <c r="C1383" s="32" t="s">
        <v>4253</v>
      </c>
      <c r="D1383" s="449">
        <v>338000</v>
      </c>
      <c r="E1383" s="332" t="s">
        <v>117</v>
      </c>
      <c r="F1383" s="31"/>
    </row>
    <row r="1384" spans="1:6" ht="15.75" hidden="1">
      <c r="A1384" s="31">
        <v>9119</v>
      </c>
      <c r="B1384" s="448" t="s">
        <v>5565</v>
      </c>
      <c r="C1384" s="32" t="s">
        <v>1787</v>
      </c>
      <c r="D1384" s="449">
        <v>10000033</v>
      </c>
      <c r="E1384" s="332" t="s">
        <v>117</v>
      </c>
      <c r="F1384" s="31"/>
    </row>
    <row r="1385" spans="1:6" ht="15.75" hidden="1">
      <c r="A1385" s="31">
        <v>9120</v>
      </c>
      <c r="B1385" s="448" t="s">
        <v>5566</v>
      </c>
      <c r="C1385" s="32" t="s">
        <v>4253</v>
      </c>
      <c r="D1385" s="449">
        <v>241000</v>
      </c>
      <c r="E1385" s="332" t="s">
        <v>117</v>
      </c>
      <c r="F1385" s="31"/>
    </row>
    <row r="1386" spans="1:6" ht="15.75" hidden="1">
      <c r="A1386" s="31">
        <v>9121</v>
      </c>
      <c r="B1386" s="448" t="s">
        <v>5567</v>
      </c>
      <c r="C1386" s="32" t="s">
        <v>1787</v>
      </c>
      <c r="D1386" s="449">
        <v>7259000</v>
      </c>
      <c r="E1386" s="332" t="s">
        <v>117</v>
      </c>
      <c r="F1386" s="31"/>
    </row>
    <row r="1387" spans="1:6" ht="15.75" hidden="1">
      <c r="A1387" s="31">
        <v>9122</v>
      </c>
      <c r="B1387" s="448" t="s">
        <v>5568</v>
      </c>
      <c r="C1387" s="32" t="s">
        <v>4253</v>
      </c>
      <c r="D1387" s="449">
        <v>36841</v>
      </c>
      <c r="E1387" s="332" t="s">
        <v>117</v>
      </c>
      <c r="F1387" s="31"/>
    </row>
    <row r="1388" spans="1:6" ht="15.75" hidden="1">
      <c r="A1388" s="31">
        <v>9123</v>
      </c>
      <c r="B1388" s="448" t="s">
        <v>5569</v>
      </c>
      <c r="C1388" s="32" t="s">
        <v>1787</v>
      </c>
      <c r="D1388" s="449">
        <v>1109440</v>
      </c>
      <c r="E1388" s="332" t="s">
        <v>117</v>
      </c>
      <c r="F1388" s="31"/>
    </row>
    <row r="1389" spans="1:6" ht="15.75" hidden="1">
      <c r="A1389" s="31">
        <v>9124</v>
      </c>
      <c r="B1389" s="448" t="s">
        <v>5570</v>
      </c>
      <c r="C1389" s="32" t="s">
        <v>4253</v>
      </c>
      <c r="D1389" s="449">
        <v>237000</v>
      </c>
      <c r="E1389" s="332" t="s">
        <v>117</v>
      </c>
      <c r="F1389" s="31"/>
    </row>
    <row r="1390" spans="1:6" ht="15.75" hidden="1">
      <c r="A1390" s="31">
        <v>9125</v>
      </c>
      <c r="B1390" s="448" t="s">
        <v>5571</v>
      </c>
      <c r="C1390" s="32" t="s">
        <v>1787</v>
      </c>
      <c r="D1390" s="449">
        <v>7000086</v>
      </c>
      <c r="E1390" s="332" t="s">
        <v>117</v>
      </c>
      <c r="F1390" s="31"/>
    </row>
    <row r="1391" spans="1:6" ht="15.75" hidden="1">
      <c r="A1391" s="31">
        <v>9143</v>
      </c>
      <c r="B1391" s="448" t="s">
        <v>5572</v>
      </c>
      <c r="C1391" s="32" t="s">
        <v>125</v>
      </c>
      <c r="D1391" s="449">
        <v>58178</v>
      </c>
      <c r="E1391" s="332" t="s">
        <v>117</v>
      </c>
      <c r="F1391" s="31"/>
    </row>
    <row r="1392" spans="1:6" ht="15.75" hidden="1">
      <c r="A1392" s="31">
        <v>9144</v>
      </c>
      <c r="B1392" s="448" t="s">
        <v>5573</v>
      </c>
      <c r="C1392" s="32" t="s">
        <v>125</v>
      </c>
      <c r="D1392" s="449">
        <v>654500</v>
      </c>
      <c r="E1392" s="332" t="s">
        <v>117</v>
      </c>
      <c r="F1392" s="31"/>
    </row>
    <row r="1393" spans="1:6" ht="15.75" hidden="1">
      <c r="A1393" s="31">
        <v>9145</v>
      </c>
      <c r="B1393" s="448" t="s">
        <v>5574</v>
      </c>
      <c r="C1393" s="32" t="s">
        <v>125</v>
      </c>
      <c r="D1393" s="449">
        <v>654500</v>
      </c>
      <c r="E1393" s="332" t="s">
        <v>117</v>
      </c>
      <c r="F1393" s="31"/>
    </row>
    <row r="1394" spans="1:6" ht="15.75" hidden="1">
      <c r="A1394" s="31">
        <v>9146</v>
      </c>
      <c r="B1394" s="448" t="s">
        <v>5575</v>
      </c>
      <c r="C1394" s="32" t="s">
        <v>125</v>
      </c>
      <c r="D1394" s="449">
        <v>17062199</v>
      </c>
      <c r="E1394" s="332" t="s">
        <v>117</v>
      </c>
      <c r="F1394" s="31"/>
    </row>
    <row r="1395" spans="1:6" ht="15.75" hidden="1">
      <c r="A1395" s="31">
        <v>9147</v>
      </c>
      <c r="B1395" s="448" t="s">
        <v>5576</v>
      </c>
      <c r="C1395" s="32" t="s">
        <v>125</v>
      </c>
      <c r="D1395" s="449">
        <v>1913706</v>
      </c>
      <c r="E1395" s="332" t="s">
        <v>117</v>
      </c>
      <c r="F1395" s="31"/>
    </row>
    <row r="1396" spans="1:6" ht="15.75" hidden="1">
      <c r="A1396" s="31">
        <v>9148</v>
      </c>
      <c r="B1396" s="448" t="s">
        <v>5577</v>
      </c>
      <c r="C1396" s="32" t="s">
        <v>1787</v>
      </c>
      <c r="D1396" s="449">
        <v>3505192</v>
      </c>
      <c r="E1396" s="332" t="s">
        <v>117</v>
      </c>
      <c r="F1396" s="31"/>
    </row>
    <row r="1397" spans="1:6" ht="45" hidden="1">
      <c r="A1397" s="31">
        <v>9150</v>
      </c>
      <c r="B1397" s="448" t="s">
        <v>5578</v>
      </c>
      <c r="C1397" s="32" t="s">
        <v>125</v>
      </c>
      <c r="D1397" s="449">
        <v>128072248</v>
      </c>
      <c r="E1397" s="332" t="s">
        <v>117</v>
      </c>
      <c r="F1397" s="31"/>
    </row>
    <row r="1398" spans="1:6" ht="45" hidden="1">
      <c r="A1398" s="31">
        <v>9151</v>
      </c>
      <c r="B1398" s="448" t="s">
        <v>5579</v>
      </c>
      <c r="C1398" s="32" t="s">
        <v>125</v>
      </c>
      <c r="D1398" s="449">
        <v>145471863</v>
      </c>
      <c r="E1398" s="332" t="s">
        <v>117</v>
      </c>
      <c r="F1398" s="31"/>
    </row>
    <row r="1399" spans="1:6" ht="45" hidden="1">
      <c r="A1399" s="31">
        <v>9152</v>
      </c>
      <c r="B1399" s="448" t="s">
        <v>5580</v>
      </c>
      <c r="C1399" s="32" t="s">
        <v>125</v>
      </c>
      <c r="D1399" s="449">
        <v>161839084</v>
      </c>
      <c r="E1399" s="332" t="s">
        <v>117</v>
      </c>
      <c r="F1399" s="31"/>
    </row>
    <row r="1400" spans="1:6" ht="30" hidden="1">
      <c r="A1400" s="31">
        <v>9159</v>
      </c>
      <c r="B1400" s="448" t="s">
        <v>5581</v>
      </c>
      <c r="C1400" s="32" t="s">
        <v>3115</v>
      </c>
      <c r="D1400" s="449">
        <v>135660</v>
      </c>
      <c r="E1400" s="332" t="s">
        <v>117</v>
      </c>
      <c r="F1400" s="31"/>
    </row>
    <row r="1401" spans="1:6" ht="45" hidden="1">
      <c r="A1401" s="31">
        <v>9164</v>
      </c>
      <c r="B1401" s="448" t="s">
        <v>5582</v>
      </c>
      <c r="C1401" s="32" t="s">
        <v>4253</v>
      </c>
      <c r="D1401" s="449">
        <v>304000</v>
      </c>
      <c r="E1401" s="332" t="s">
        <v>117</v>
      </c>
      <c r="F1401" s="31"/>
    </row>
    <row r="1402" spans="1:6" ht="45" hidden="1">
      <c r="A1402" s="31">
        <v>9165</v>
      </c>
      <c r="B1402" s="448" t="s">
        <v>5583</v>
      </c>
      <c r="C1402" s="32" t="s">
        <v>1787</v>
      </c>
      <c r="D1402" s="449">
        <v>6422000</v>
      </c>
      <c r="E1402" s="332" t="s">
        <v>117</v>
      </c>
      <c r="F1402" s="31"/>
    </row>
    <row r="1403" spans="1:6" ht="45" hidden="1">
      <c r="A1403" s="31">
        <v>9166</v>
      </c>
      <c r="B1403" s="448" t="s">
        <v>5584</v>
      </c>
      <c r="C1403" s="32" t="s">
        <v>1787</v>
      </c>
      <c r="D1403" s="449">
        <v>9174000</v>
      </c>
      <c r="E1403" s="332" t="s">
        <v>117</v>
      </c>
      <c r="F1403" s="31"/>
    </row>
    <row r="1404" spans="1:6" ht="45" hidden="1">
      <c r="A1404" s="31">
        <v>9167</v>
      </c>
      <c r="B1404" s="448" t="s">
        <v>5585</v>
      </c>
      <c r="C1404" s="32" t="s">
        <v>4253</v>
      </c>
      <c r="D1404" s="449">
        <v>416000</v>
      </c>
      <c r="E1404" s="332" t="s">
        <v>117</v>
      </c>
      <c r="F1404" s="31"/>
    </row>
    <row r="1405" spans="1:6" ht="45" hidden="1">
      <c r="A1405" s="31">
        <v>9168</v>
      </c>
      <c r="B1405" s="448" t="s">
        <v>5586</v>
      </c>
      <c r="C1405" s="32" t="s">
        <v>1787</v>
      </c>
      <c r="D1405" s="449">
        <v>12483000</v>
      </c>
      <c r="E1405" s="332" t="s">
        <v>117</v>
      </c>
      <c r="F1405" s="31"/>
    </row>
    <row r="1406" spans="1:6" ht="15.75" hidden="1">
      <c r="A1406" s="31">
        <v>9169</v>
      </c>
      <c r="B1406" s="448" t="s">
        <v>5587</v>
      </c>
      <c r="C1406" s="32" t="s">
        <v>125</v>
      </c>
      <c r="D1406" s="449">
        <v>29750</v>
      </c>
      <c r="E1406" s="332" t="s">
        <v>117</v>
      </c>
      <c r="F1406" s="31"/>
    </row>
    <row r="1407" spans="1:6" ht="15.75" hidden="1">
      <c r="A1407" s="31">
        <v>9170</v>
      </c>
      <c r="B1407" s="448" t="s">
        <v>5588</v>
      </c>
      <c r="C1407" s="32" t="s">
        <v>472</v>
      </c>
      <c r="D1407" s="449">
        <v>9508</v>
      </c>
      <c r="E1407" s="332" t="s">
        <v>117</v>
      </c>
      <c r="F1407" s="31" t="s">
        <v>145</v>
      </c>
    </row>
    <row r="1408" spans="1:6" ht="15.75" hidden="1">
      <c r="A1408" s="31">
        <v>9171</v>
      </c>
      <c r="B1408" s="448" t="s">
        <v>5589</v>
      </c>
      <c r="C1408" s="32" t="s">
        <v>472</v>
      </c>
      <c r="D1408" s="449">
        <v>7994</v>
      </c>
      <c r="E1408" s="332" t="s">
        <v>117</v>
      </c>
      <c r="F1408" s="31" t="s">
        <v>145</v>
      </c>
    </row>
    <row r="1409" spans="1:6" ht="15.75" hidden="1">
      <c r="A1409" s="31">
        <v>9172</v>
      </c>
      <c r="B1409" s="448" t="s">
        <v>5590</v>
      </c>
      <c r="C1409" s="32" t="s">
        <v>1262</v>
      </c>
      <c r="D1409" s="449">
        <v>122376</v>
      </c>
      <c r="E1409" s="332" t="s">
        <v>117</v>
      </c>
      <c r="F1409" s="31"/>
    </row>
    <row r="1410" spans="1:6" ht="30" hidden="1">
      <c r="A1410" s="31">
        <v>9176</v>
      </c>
      <c r="B1410" s="448" t="s">
        <v>5591</v>
      </c>
      <c r="C1410" s="32" t="s">
        <v>1787</v>
      </c>
      <c r="D1410" s="449">
        <v>510510</v>
      </c>
      <c r="E1410" s="332" t="s">
        <v>117</v>
      </c>
      <c r="F1410" s="31"/>
    </row>
    <row r="1411" spans="1:6" ht="15.75" hidden="1">
      <c r="A1411" s="31">
        <v>9184</v>
      </c>
      <c r="B1411" s="448" t="s">
        <v>5592</v>
      </c>
      <c r="C1411" s="32" t="s">
        <v>125</v>
      </c>
      <c r="D1411" s="449">
        <v>257683</v>
      </c>
      <c r="E1411" s="332" t="s">
        <v>117</v>
      </c>
      <c r="F1411" s="31" t="s">
        <v>145</v>
      </c>
    </row>
    <row r="1412" spans="1:6" ht="15.75" hidden="1">
      <c r="A1412" s="31">
        <v>9185</v>
      </c>
      <c r="B1412" s="448" t="s">
        <v>5593</v>
      </c>
      <c r="C1412" s="32" t="s">
        <v>125</v>
      </c>
      <c r="D1412" s="449">
        <v>5726009</v>
      </c>
      <c r="E1412" s="332" t="s">
        <v>117</v>
      </c>
      <c r="F1412" s="31"/>
    </row>
    <row r="1413" spans="1:6" ht="30" hidden="1">
      <c r="A1413" s="31">
        <v>9186</v>
      </c>
      <c r="B1413" s="448" t="s">
        <v>5594</v>
      </c>
      <c r="C1413" s="32" t="s">
        <v>125</v>
      </c>
      <c r="D1413" s="449">
        <v>3291842</v>
      </c>
      <c r="E1413" s="332" t="s">
        <v>117</v>
      </c>
      <c r="F1413" s="31"/>
    </row>
    <row r="1414" spans="1:6" ht="15.75" hidden="1">
      <c r="A1414" s="31">
        <v>9187</v>
      </c>
      <c r="B1414" s="448" t="s">
        <v>5595</v>
      </c>
      <c r="C1414" s="32" t="s">
        <v>125</v>
      </c>
      <c r="D1414" s="449">
        <v>3993521</v>
      </c>
      <c r="E1414" s="332" t="s">
        <v>117</v>
      </c>
      <c r="F1414" s="31"/>
    </row>
    <row r="1415" spans="1:6" ht="15.75" hidden="1">
      <c r="A1415" s="31">
        <v>9188</v>
      </c>
      <c r="B1415" s="448" t="s">
        <v>5596</v>
      </c>
      <c r="C1415" s="32" t="s">
        <v>125</v>
      </c>
      <c r="D1415" s="449">
        <v>4232830</v>
      </c>
      <c r="E1415" s="332" t="s">
        <v>117</v>
      </c>
      <c r="F1415" s="31"/>
    </row>
    <row r="1416" spans="1:6" ht="15.75" hidden="1">
      <c r="A1416" s="31">
        <v>9189</v>
      </c>
      <c r="B1416" s="448" t="s">
        <v>5597</v>
      </c>
      <c r="C1416" s="32" t="s">
        <v>125</v>
      </c>
      <c r="D1416" s="449">
        <v>5189947</v>
      </c>
      <c r="E1416" s="332" t="s">
        <v>117</v>
      </c>
      <c r="F1416" s="31"/>
    </row>
    <row r="1417" spans="1:6" ht="15.75" hidden="1">
      <c r="A1417" s="31">
        <v>9190</v>
      </c>
      <c r="B1417" s="448" t="s">
        <v>5598</v>
      </c>
      <c r="C1417" s="32" t="s">
        <v>125</v>
      </c>
      <c r="D1417" s="449">
        <v>11890004</v>
      </c>
      <c r="E1417" s="332" t="s">
        <v>117</v>
      </c>
      <c r="F1417" s="31"/>
    </row>
    <row r="1418" spans="1:6" ht="30" hidden="1">
      <c r="A1418" s="31">
        <v>9191</v>
      </c>
      <c r="B1418" s="448" t="s">
        <v>5599</v>
      </c>
      <c r="C1418" s="32" t="s">
        <v>125</v>
      </c>
      <c r="D1418" s="449">
        <v>4640076</v>
      </c>
      <c r="E1418" s="332" t="s">
        <v>117</v>
      </c>
      <c r="F1418" s="31"/>
    </row>
    <row r="1419" spans="1:6" ht="30" hidden="1">
      <c r="A1419" s="31">
        <v>9192</v>
      </c>
      <c r="B1419" s="448" t="s">
        <v>5600</v>
      </c>
      <c r="C1419" s="32" t="s">
        <v>125</v>
      </c>
      <c r="D1419" s="449">
        <v>4473226</v>
      </c>
      <c r="E1419" s="332" t="s">
        <v>117</v>
      </c>
      <c r="F1419" s="31"/>
    </row>
    <row r="1420" spans="1:6" ht="30" hidden="1">
      <c r="A1420" s="31">
        <v>9193</v>
      </c>
      <c r="B1420" s="448" t="s">
        <v>5601</v>
      </c>
      <c r="C1420" s="32" t="s">
        <v>125</v>
      </c>
      <c r="D1420" s="449">
        <v>3938351</v>
      </c>
      <c r="E1420" s="332" t="s">
        <v>117</v>
      </c>
      <c r="F1420" s="31"/>
    </row>
    <row r="1421" spans="1:6" ht="30" hidden="1">
      <c r="A1421" s="31">
        <v>9194</v>
      </c>
      <c r="B1421" s="448" t="s">
        <v>5602</v>
      </c>
      <c r="C1421" s="32" t="s">
        <v>125</v>
      </c>
      <c r="D1421" s="449">
        <v>40940819</v>
      </c>
      <c r="E1421" s="332" t="s">
        <v>117</v>
      </c>
      <c r="F1421" s="31"/>
    </row>
    <row r="1422" spans="1:6" ht="15.75" hidden="1">
      <c r="A1422" s="31">
        <v>9197</v>
      </c>
      <c r="B1422" s="448" t="s">
        <v>5603</v>
      </c>
      <c r="C1422" s="32" t="s">
        <v>119</v>
      </c>
      <c r="D1422" s="449">
        <v>728875</v>
      </c>
      <c r="E1422" s="332" t="s">
        <v>117</v>
      </c>
      <c r="F1422" s="31"/>
    </row>
    <row r="1423" spans="1:6" ht="15.75" hidden="1">
      <c r="A1423" s="31">
        <v>9199</v>
      </c>
      <c r="B1423" s="448" t="s">
        <v>5604</v>
      </c>
      <c r="C1423" s="32" t="s">
        <v>119</v>
      </c>
      <c r="D1423" s="449">
        <v>440300</v>
      </c>
      <c r="E1423" s="332" t="s">
        <v>117</v>
      </c>
      <c r="F1423" s="31"/>
    </row>
    <row r="1424" spans="1:6" ht="15.75" hidden="1">
      <c r="A1424" s="31">
        <v>9200</v>
      </c>
      <c r="B1424" s="448" t="s">
        <v>5605</v>
      </c>
      <c r="C1424" s="32" t="s">
        <v>125</v>
      </c>
      <c r="D1424" s="449">
        <v>322103</v>
      </c>
      <c r="E1424" s="332" t="s">
        <v>117</v>
      </c>
      <c r="F1424" s="31" t="s">
        <v>145</v>
      </c>
    </row>
    <row r="1425" spans="1:6" ht="15.75" hidden="1">
      <c r="A1425" s="31">
        <v>9201</v>
      </c>
      <c r="B1425" s="448" t="s">
        <v>5606</v>
      </c>
      <c r="C1425" s="32" t="s">
        <v>125</v>
      </c>
      <c r="D1425" s="449">
        <v>322103</v>
      </c>
      <c r="E1425" s="332" t="s">
        <v>117</v>
      </c>
      <c r="F1425" s="31" t="s">
        <v>145</v>
      </c>
    </row>
    <row r="1426" spans="1:6" ht="15.75" hidden="1">
      <c r="A1426" s="31">
        <v>9202</v>
      </c>
      <c r="B1426" s="448" t="s">
        <v>5607</v>
      </c>
      <c r="C1426" s="32" t="s">
        <v>125</v>
      </c>
      <c r="D1426" s="449">
        <v>322103</v>
      </c>
      <c r="E1426" s="332" t="s">
        <v>117</v>
      </c>
      <c r="F1426" s="31" t="s">
        <v>145</v>
      </c>
    </row>
    <row r="1427" spans="1:6" ht="15.75" hidden="1">
      <c r="A1427" s="31">
        <v>9203</v>
      </c>
      <c r="B1427" s="448" t="s">
        <v>5608</v>
      </c>
      <c r="C1427" s="32" t="s">
        <v>125</v>
      </c>
      <c r="D1427" s="449">
        <v>322103</v>
      </c>
      <c r="E1427" s="332" t="s">
        <v>117</v>
      </c>
      <c r="F1427" s="31" t="s">
        <v>145</v>
      </c>
    </row>
    <row r="1428" spans="1:6" ht="15.75" hidden="1">
      <c r="A1428" s="31">
        <v>9204</v>
      </c>
      <c r="B1428" s="448" t="s">
        <v>5609</v>
      </c>
      <c r="C1428" s="32" t="s">
        <v>125</v>
      </c>
      <c r="D1428" s="449">
        <v>322103</v>
      </c>
      <c r="E1428" s="332" t="s">
        <v>117</v>
      </c>
      <c r="F1428" s="31" t="s">
        <v>145</v>
      </c>
    </row>
    <row r="1429" spans="1:6" ht="30" hidden="1">
      <c r="A1429" s="31">
        <v>9209</v>
      </c>
      <c r="B1429" s="448" t="s">
        <v>5610</v>
      </c>
      <c r="C1429" s="32" t="s">
        <v>125</v>
      </c>
      <c r="D1429" s="449">
        <v>296335</v>
      </c>
      <c r="E1429" s="332" t="s">
        <v>117</v>
      </c>
      <c r="F1429" s="31"/>
    </row>
    <row r="1430" spans="1:6" ht="30" hidden="1">
      <c r="A1430" s="31">
        <v>9210</v>
      </c>
      <c r="B1430" s="448" t="s">
        <v>5611</v>
      </c>
      <c r="C1430" s="32" t="s">
        <v>4253</v>
      </c>
      <c r="D1430" s="449">
        <v>1161869</v>
      </c>
      <c r="E1430" s="332" t="s">
        <v>117</v>
      </c>
      <c r="F1430" s="31"/>
    </row>
    <row r="1431" spans="1:6" ht="15.75" hidden="1">
      <c r="A1431" s="31">
        <v>9211</v>
      </c>
      <c r="B1431" s="448" t="s">
        <v>5612</v>
      </c>
      <c r="C1431" s="32" t="s">
        <v>125</v>
      </c>
      <c r="D1431" s="449">
        <v>285705</v>
      </c>
      <c r="E1431" s="332" t="s">
        <v>117</v>
      </c>
      <c r="F1431" s="31"/>
    </row>
    <row r="1432" spans="1:6" ht="15.75" hidden="1">
      <c r="A1432" s="31">
        <v>9216</v>
      </c>
      <c r="B1432" s="448" t="s">
        <v>5613</v>
      </c>
      <c r="C1432" s="32" t="s">
        <v>125</v>
      </c>
      <c r="D1432" s="449">
        <v>107100</v>
      </c>
      <c r="E1432" s="332" t="s">
        <v>117</v>
      </c>
      <c r="F1432" s="31"/>
    </row>
    <row r="1433" spans="1:6" ht="30" hidden="1">
      <c r="A1433" s="31">
        <v>9217</v>
      </c>
      <c r="B1433" s="448" t="s">
        <v>5614</v>
      </c>
      <c r="C1433" s="32" t="s">
        <v>125</v>
      </c>
      <c r="D1433" s="449">
        <v>208488</v>
      </c>
      <c r="E1433" s="332" t="s">
        <v>117</v>
      </c>
      <c r="F1433" s="31"/>
    </row>
    <row r="1434" spans="1:6" ht="15.75" hidden="1">
      <c r="A1434" s="31">
        <v>9219</v>
      </c>
      <c r="B1434" s="448" t="s">
        <v>5615</v>
      </c>
      <c r="C1434" s="32" t="s">
        <v>125</v>
      </c>
      <c r="D1434" s="449">
        <v>95200</v>
      </c>
      <c r="E1434" s="332" t="s">
        <v>117</v>
      </c>
      <c r="F1434" s="31"/>
    </row>
    <row r="1435" spans="1:6" ht="15.75" hidden="1">
      <c r="A1435" s="31">
        <v>9229</v>
      </c>
      <c r="B1435" s="448" t="s">
        <v>5616</v>
      </c>
      <c r="C1435" s="32" t="s">
        <v>5617</v>
      </c>
      <c r="D1435" s="449">
        <v>375183</v>
      </c>
      <c r="E1435" s="332" t="s">
        <v>117</v>
      </c>
      <c r="F1435" s="31" t="s">
        <v>145</v>
      </c>
    </row>
    <row r="1436" spans="1:6" ht="15.75" hidden="1">
      <c r="A1436" s="31">
        <v>9247</v>
      </c>
      <c r="B1436" s="448" t="s">
        <v>5618</v>
      </c>
      <c r="C1436" s="32" t="s">
        <v>116</v>
      </c>
      <c r="D1436" s="449">
        <v>38741</v>
      </c>
      <c r="E1436" s="332" t="s">
        <v>117</v>
      </c>
      <c r="F1436" s="31"/>
    </row>
    <row r="1437" spans="1:6" ht="15.75" hidden="1">
      <c r="A1437" s="31">
        <v>9253</v>
      </c>
      <c r="B1437" s="448" t="s">
        <v>5619</v>
      </c>
      <c r="C1437" s="32" t="s">
        <v>125</v>
      </c>
      <c r="D1437" s="449">
        <v>210000</v>
      </c>
      <c r="E1437" s="332" t="s">
        <v>117</v>
      </c>
      <c r="F1437" s="31"/>
    </row>
    <row r="1438" spans="1:6" ht="15.75" hidden="1">
      <c r="A1438" s="31">
        <v>9254</v>
      </c>
      <c r="B1438" s="448" t="s">
        <v>5620</v>
      </c>
      <c r="C1438" s="32" t="s">
        <v>494</v>
      </c>
      <c r="D1438" s="449">
        <v>186800</v>
      </c>
      <c r="E1438" s="332" t="s">
        <v>117</v>
      </c>
      <c r="F1438" s="31"/>
    </row>
    <row r="1439" spans="1:6" ht="15.75" hidden="1">
      <c r="A1439" s="31">
        <v>9255</v>
      </c>
      <c r="B1439" s="448" t="s">
        <v>5621</v>
      </c>
      <c r="C1439" s="32" t="s">
        <v>119</v>
      </c>
      <c r="D1439" s="449">
        <v>469255</v>
      </c>
      <c r="E1439" s="332" t="s">
        <v>117</v>
      </c>
      <c r="F1439" s="31"/>
    </row>
    <row r="1440" spans="1:6" ht="15.75" hidden="1">
      <c r="A1440" s="31">
        <v>9256</v>
      </c>
      <c r="B1440" s="448" t="s">
        <v>5622</v>
      </c>
      <c r="C1440" s="32" t="s">
        <v>122</v>
      </c>
      <c r="D1440" s="449">
        <v>658175</v>
      </c>
      <c r="E1440" s="332" t="s">
        <v>117</v>
      </c>
      <c r="F1440" s="31"/>
    </row>
    <row r="1441" spans="1:6" ht="15.75" hidden="1">
      <c r="A1441" s="31">
        <v>9257</v>
      </c>
      <c r="B1441" s="448" t="s">
        <v>5623</v>
      </c>
      <c r="C1441" s="32" t="s">
        <v>122</v>
      </c>
      <c r="D1441" s="449">
        <v>878472</v>
      </c>
      <c r="E1441" s="332" t="s">
        <v>117</v>
      </c>
      <c r="F1441" s="31"/>
    </row>
    <row r="1442" spans="1:6" ht="15.75" hidden="1">
      <c r="A1442" s="31">
        <v>9259</v>
      </c>
      <c r="B1442" s="448" t="s">
        <v>5624</v>
      </c>
      <c r="C1442" s="32" t="s">
        <v>122</v>
      </c>
      <c r="D1442" s="449">
        <v>1727694</v>
      </c>
      <c r="E1442" s="332" t="s">
        <v>117</v>
      </c>
      <c r="F1442" s="31"/>
    </row>
    <row r="1443" spans="1:6" ht="15.75" hidden="1">
      <c r="A1443" s="31">
        <v>9260</v>
      </c>
      <c r="B1443" s="448" t="s">
        <v>5625</v>
      </c>
      <c r="C1443" s="32" t="s">
        <v>125</v>
      </c>
      <c r="D1443" s="449">
        <v>2590107</v>
      </c>
      <c r="E1443" s="332" t="s">
        <v>117</v>
      </c>
      <c r="F1443" s="31"/>
    </row>
    <row r="1444" spans="1:6" ht="30" hidden="1">
      <c r="A1444" s="31">
        <v>9266</v>
      </c>
      <c r="B1444" s="448" t="s">
        <v>5626</v>
      </c>
      <c r="C1444" s="32" t="s">
        <v>125</v>
      </c>
      <c r="D1444" s="449">
        <v>4313750</v>
      </c>
      <c r="E1444" s="332" t="s">
        <v>117</v>
      </c>
      <c r="F1444" s="31"/>
    </row>
    <row r="1445" spans="1:6" ht="15.75" hidden="1">
      <c r="A1445" s="31">
        <v>9269</v>
      </c>
      <c r="B1445" s="448" t="s">
        <v>5627</v>
      </c>
      <c r="C1445" s="32" t="s">
        <v>5617</v>
      </c>
      <c r="D1445" s="449">
        <v>2142000</v>
      </c>
      <c r="E1445" s="332" t="s">
        <v>117</v>
      </c>
      <c r="F1445" s="31"/>
    </row>
    <row r="1446" spans="1:6" ht="30" hidden="1">
      <c r="A1446" s="31">
        <v>9270</v>
      </c>
      <c r="B1446" s="448" t="s">
        <v>5628</v>
      </c>
      <c r="C1446" s="32" t="s">
        <v>5617</v>
      </c>
      <c r="D1446" s="449">
        <v>5117000</v>
      </c>
      <c r="E1446" s="332" t="s">
        <v>117</v>
      </c>
      <c r="F1446" s="31"/>
    </row>
    <row r="1447" spans="1:6" ht="15.75" hidden="1">
      <c r="A1447" s="31">
        <v>9271</v>
      </c>
      <c r="B1447" s="448" t="s">
        <v>5629</v>
      </c>
      <c r="C1447" s="32" t="s">
        <v>122</v>
      </c>
      <c r="D1447" s="449">
        <v>1130500</v>
      </c>
      <c r="E1447" s="332" t="s">
        <v>117</v>
      </c>
      <c r="F1447" s="31"/>
    </row>
    <row r="1448" spans="1:6" ht="15.75" hidden="1">
      <c r="A1448" s="31">
        <v>9275</v>
      </c>
      <c r="B1448" s="448" t="s">
        <v>5630</v>
      </c>
      <c r="C1448" s="32" t="s">
        <v>125</v>
      </c>
      <c r="D1448" s="449">
        <v>362117</v>
      </c>
      <c r="E1448" s="332" t="s">
        <v>117</v>
      </c>
      <c r="F1448" s="31"/>
    </row>
    <row r="1449" spans="1:6" ht="30" hidden="1">
      <c r="A1449" s="31">
        <v>9276</v>
      </c>
      <c r="B1449" s="448" t="s">
        <v>5631</v>
      </c>
      <c r="C1449" s="32" t="s">
        <v>125</v>
      </c>
      <c r="D1449" s="449">
        <v>454580</v>
      </c>
      <c r="E1449" s="332" t="s">
        <v>117</v>
      </c>
      <c r="F1449" s="31"/>
    </row>
    <row r="1450" spans="1:6" ht="30" hidden="1">
      <c r="A1450" s="31">
        <v>9277</v>
      </c>
      <c r="B1450" s="448" t="s">
        <v>5632</v>
      </c>
      <c r="C1450" s="32" t="s">
        <v>125</v>
      </c>
      <c r="D1450" s="449">
        <v>559300</v>
      </c>
      <c r="E1450" s="332" t="s">
        <v>117</v>
      </c>
      <c r="F1450" s="31"/>
    </row>
    <row r="1451" spans="1:6" ht="30" hidden="1">
      <c r="A1451" s="31">
        <v>9278</v>
      </c>
      <c r="B1451" s="448" t="s">
        <v>5633</v>
      </c>
      <c r="C1451" s="32" t="s">
        <v>125</v>
      </c>
      <c r="D1451" s="449">
        <v>750414</v>
      </c>
      <c r="E1451" s="332" t="s">
        <v>117</v>
      </c>
      <c r="F1451" s="31"/>
    </row>
    <row r="1452" spans="1:6" ht="30" hidden="1">
      <c r="A1452" s="31">
        <v>9279</v>
      </c>
      <c r="B1452" s="448" t="s">
        <v>5634</v>
      </c>
      <c r="C1452" s="32" t="s">
        <v>125</v>
      </c>
      <c r="D1452" s="449">
        <v>58905</v>
      </c>
      <c r="E1452" s="332" t="s">
        <v>117</v>
      </c>
      <c r="F1452" s="31"/>
    </row>
    <row r="1453" spans="1:6" ht="15.75" hidden="1">
      <c r="A1453" s="31">
        <v>9280</v>
      </c>
      <c r="B1453" s="448" t="s">
        <v>5635</v>
      </c>
      <c r="C1453" s="32" t="s">
        <v>125</v>
      </c>
      <c r="D1453" s="449">
        <v>10042</v>
      </c>
      <c r="E1453" s="332" t="s">
        <v>117</v>
      </c>
      <c r="F1453" s="31"/>
    </row>
    <row r="1454" spans="1:6" ht="15.75" hidden="1">
      <c r="A1454" s="31">
        <v>9283</v>
      </c>
      <c r="B1454" s="448" t="s">
        <v>5636</v>
      </c>
      <c r="C1454" s="32" t="s">
        <v>1886</v>
      </c>
      <c r="D1454" s="449">
        <v>4641</v>
      </c>
      <c r="E1454" s="332" t="s">
        <v>117</v>
      </c>
      <c r="F1454" s="31"/>
    </row>
    <row r="1455" spans="1:6" ht="15.75" hidden="1">
      <c r="A1455" s="31">
        <v>9286</v>
      </c>
      <c r="B1455" s="448" t="s">
        <v>5637</v>
      </c>
      <c r="C1455" s="32" t="s">
        <v>125</v>
      </c>
      <c r="D1455" s="449">
        <v>44500</v>
      </c>
      <c r="E1455" s="332" t="s">
        <v>117</v>
      </c>
      <c r="F1455" s="31"/>
    </row>
    <row r="1456" spans="1:6" ht="15.75" hidden="1">
      <c r="A1456" s="31">
        <v>9287</v>
      </c>
      <c r="B1456" s="448" t="s">
        <v>5638</v>
      </c>
      <c r="C1456" s="32" t="s">
        <v>125</v>
      </c>
      <c r="D1456" s="449">
        <v>19517</v>
      </c>
      <c r="E1456" s="332" t="s">
        <v>117</v>
      </c>
      <c r="F1456" s="31"/>
    </row>
    <row r="1457" spans="1:6" ht="15.75" hidden="1">
      <c r="A1457" s="31">
        <v>9288</v>
      </c>
      <c r="B1457" s="448" t="s">
        <v>5639</v>
      </c>
      <c r="C1457" s="32" t="s">
        <v>125</v>
      </c>
      <c r="D1457" s="449">
        <v>113824</v>
      </c>
      <c r="E1457" s="332" t="s">
        <v>117</v>
      </c>
      <c r="F1457" s="31"/>
    </row>
    <row r="1458" spans="1:6" ht="15.75" hidden="1">
      <c r="A1458" s="31">
        <v>9289</v>
      </c>
      <c r="B1458" s="448" t="s">
        <v>5640</v>
      </c>
      <c r="C1458" s="32" t="s">
        <v>125</v>
      </c>
      <c r="D1458" s="449">
        <v>1904</v>
      </c>
      <c r="E1458" s="332" t="s">
        <v>117</v>
      </c>
      <c r="F1458" s="31"/>
    </row>
    <row r="1459" spans="1:6" ht="15.75" hidden="1">
      <c r="A1459" s="31">
        <v>9290</v>
      </c>
      <c r="B1459" s="448" t="s">
        <v>5641</v>
      </c>
      <c r="C1459" s="32" t="s">
        <v>125</v>
      </c>
      <c r="D1459" s="449">
        <v>122000</v>
      </c>
      <c r="E1459" s="332" t="s">
        <v>117</v>
      </c>
      <c r="F1459" s="31"/>
    </row>
    <row r="1460" spans="1:6" ht="45" hidden="1">
      <c r="A1460" s="31">
        <v>9291</v>
      </c>
      <c r="B1460" s="448" t="s">
        <v>5642</v>
      </c>
      <c r="C1460" s="32" t="s">
        <v>116</v>
      </c>
      <c r="D1460" s="449">
        <v>370240</v>
      </c>
      <c r="E1460" s="332" t="s">
        <v>117</v>
      </c>
      <c r="F1460" s="31"/>
    </row>
    <row r="1461" spans="1:6" ht="15.75" hidden="1">
      <c r="A1461" s="31">
        <v>9302</v>
      </c>
      <c r="B1461" s="448" t="s">
        <v>5643</v>
      </c>
      <c r="C1461" s="32" t="s">
        <v>119</v>
      </c>
      <c r="D1461" s="449">
        <v>461125</v>
      </c>
      <c r="E1461" s="332" t="s">
        <v>117</v>
      </c>
      <c r="F1461" s="31"/>
    </row>
    <row r="1462" spans="1:6" ht="30" hidden="1">
      <c r="A1462" s="31">
        <v>9303</v>
      </c>
      <c r="B1462" s="448" t="s">
        <v>5644</v>
      </c>
      <c r="C1462" s="32" t="s">
        <v>125</v>
      </c>
      <c r="D1462" s="449">
        <v>202300</v>
      </c>
      <c r="E1462" s="332" t="s">
        <v>117</v>
      </c>
      <c r="F1462" s="31"/>
    </row>
    <row r="1463" spans="1:6" ht="15.75" hidden="1">
      <c r="A1463" s="31">
        <v>9305</v>
      </c>
      <c r="B1463" s="448" t="s">
        <v>5645</v>
      </c>
      <c r="C1463" s="32" t="s">
        <v>125</v>
      </c>
      <c r="D1463" s="449">
        <v>70805</v>
      </c>
      <c r="E1463" s="332" t="s">
        <v>117</v>
      </c>
      <c r="F1463" s="31"/>
    </row>
    <row r="1464" spans="1:6" ht="15.75" hidden="1">
      <c r="A1464" s="31">
        <v>9306</v>
      </c>
      <c r="B1464" s="448" t="s">
        <v>5646</v>
      </c>
      <c r="C1464" s="32" t="s">
        <v>5074</v>
      </c>
      <c r="D1464" s="449">
        <v>160000</v>
      </c>
      <c r="E1464" s="332" t="s">
        <v>117</v>
      </c>
      <c r="F1464" s="31"/>
    </row>
    <row r="1465" spans="1:6" ht="15.75" hidden="1">
      <c r="A1465" s="31">
        <v>9307</v>
      </c>
      <c r="B1465" s="448" t="s">
        <v>5647</v>
      </c>
      <c r="C1465" s="32" t="s">
        <v>472</v>
      </c>
      <c r="D1465" s="449">
        <v>6392</v>
      </c>
      <c r="E1465" s="332" t="s">
        <v>117</v>
      </c>
      <c r="F1465" s="31"/>
    </row>
    <row r="1466" spans="1:6" ht="15.75" hidden="1">
      <c r="A1466" s="31">
        <v>9309</v>
      </c>
      <c r="B1466" s="448" t="s">
        <v>5648</v>
      </c>
      <c r="C1466" s="32" t="s">
        <v>125</v>
      </c>
      <c r="D1466" s="449">
        <v>129900</v>
      </c>
      <c r="E1466" s="332" t="s">
        <v>117</v>
      </c>
      <c r="F1466" s="31"/>
    </row>
    <row r="1467" spans="1:6" ht="15.75" hidden="1">
      <c r="A1467" s="31">
        <v>9310</v>
      </c>
      <c r="B1467" s="448" t="s">
        <v>5649</v>
      </c>
      <c r="C1467" s="32" t="s">
        <v>4266</v>
      </c>
      <c r="D1467" s="449">
        <v>11809</v>
      </c>
      <c r="E1467" s="332" t="s">
        <v>117</v>
      </c>
      <c r="F1467" s="31"/>
    </row>
    <row r="1468" spans="1:6" ht="15.75" hidden="1">
      <c r="A1468" s="31">
        <v>9311</v>
      </c>
      <c r="B1468" s="448" t="s">
        <v>5650</v>
      </c>
      <c r="C1468" s="32" t="s">
        <v>5245</v>
      </c>
      <c r="D1468" s="449">
        <v>24800</v>
      </c>
      <c r="E1468" s="332" t="s">
        <v>117</v>
      </c>
      <c r="F1468" s="31"/>
    </row>
    <row r="1469" spans="1:6" ht="15.75" hidden="1">
      <c r="A1469" s="31">
        <v>9314</v>
      </c>
      <c r="B1469" s="448" t="s">
        <v>5651</v>
      </c>
      <c r="C1469" s="32" t="s">
        <v>494</v>
      </c>
      <c r="D1469" s="449">
        <v>91250</v>
      </c>
      <c r="E1469" s="332" t="s">
        <v>117</v>
      </c>
      <c r="F1469" s="31"/>
    </row>
    <row r="1470" spans="1:6" ht="15.75" hidden="1">
      <c r="A1470" s="31">
        <v>9317</v>
      </c>
      <c r="B1470" s="448" t="s">
        <v>5652</v>
      </c>
      <c r="C1470" s="32" t="s">
        <v>494</v>
      </c>
      <c r="D1470" s="449">
        <v>103314</v>
      </c>
      <c r="E1470" s="332" t="s">
        <v>117</v>
      </c>
      <c r="F1470" s="31"/>
    </row>
    <row r="1471" spans="1:6" ht="15.75" hidden="1">
      <c r="A1471" s="31">
        <v>9318</v>
      </c>
      <c r="B1471" s="448" t="s">
        <v>5653</v>
      </c>
      <c r="C1471" s="32" t="s">
        <v>785</v>
      </c>
      <c r="D1471" s="449">
        <v>12914</v>
      </c>
      <c r="E1471" s="332" t="s">
        <v>117</v>
      </c>
      <c r="F1471" s="31"/>
    </row>
    <row r="1472" spans="1:6" ht="30" hidden="1">
      <c r="A1472" s="31">
        <v>9319</v>
      </c>
      <c r="B1472" s="448" t="s">
        <v>5654</v>
      </c>
      <c r="C1472" s="32" t="s">
        <v>494</v>
      </c>
      <c r="D1472" s="449">
        <v>139473</v>
      </c>
      <c r="E1472" s="332" t="s">
        <v>117</v>
      </c>
      <c r="F1472" s="31"/>
    </row>
    <row r="1473" spans="1:6" ht="15.75" hidden="1">
      <c r="A1473" s="31">
        <v>9320</v>
      </c>
      <c r="B1473" s="448" t="s">
        <v>5655</v>
      </c>
      <c r="C1473" s="32" t="s">
        <v>494</v>
      </c>
      <c r="D1473" s="449">
        <v>93187</v>
      </c>
      <c r="E1473" s="332" t="s">
        <v>117</v>
      </c>
      <c r="F1473" s="31"/>
    </row>
    <row r="1474" spans="1:6" ht="15.75" hidden="1">
      <c r="A1474" s="31">
        <v>9321</v>
      </c>
      <c r="B1474" s="448" t="s">
        <v>5656</v>
      </c>
      <c r="C1474" s="32" t="s">
        <v>494</v>
      </c>
      <c r="D1474" s="449">
        <v>102745</v>
      </c>
      <c r="E1474" s="332" t="s">
        <v>117</v>
      </c>
      <c r="F1474" s="31"/>
    </row>
    <row r="1475" spans="1:6" ht="15.75" hidden="1">
      <c r="A1475" s="31">
        <v>9323</v>
      </c>
      <c r="B1475" s="448" t="s">
        <v>5657</v>
      </c>
      <c r="C1475" s="32" t="s">
        <v>494</v>
      </c>
      <c r="D1475" s="449">
        <v>132742</v>
      </c>
      <c r="E1475" s="332" t="s">
        <v>117</v>
      </c>
      <c r="F1475" s="31"/>
    </row>
    <row r="1476" spans="1:6" ht="15.75" hidden="1">
      <c r="A1476" s="31">
        <v>9324</v>
      </c>
      <c r="B1476" s="448" t="s">
        <v>5658</v>
      </c>
      <c r="C1476" s="32" t="s">
        <v>494</v>
      </c>
      <c r="D1476" s="449">
        <v>78026</v>
      </c>
      <c r="E1476" s="332" t="s">
        <v>117</v>
      </c>
      <c r="F1476" s="31"/>
    </row>
    <row r="1477" spans="1:6" ht="15.75" hidden="1">
      <c r="A1477" s="31">
        <v>9325</v>
      </c>
      <c r="B1477" s="448" t="s">
        <v>5659</v>
      </c>
      <c r="C1477" s="32" t="s">
        <v>1262</v>
      </c>
      <c r="D1477" s="449">
        <v>210000</v>
      </c>
      <c r="E1477" s="332" t="s">
        <v>117</v>
      </c>
      <c r="F1477" s="31"/>
    </row>
    <row r="1478" spans="1:6" ht="30" hidden="1">
      <c r="A1478" s="31">
        <v>9333</v>
      </c>
      <c r="B1478" s="448" t="s">
        <v>5660</v>
      </c>
      <c r="C1478" s="32" t="s">
        <v>125</v>
      </c>
      <c r="D1478" s="449">
        <v>253232</v>
      </c>
      <c r="E1478" s="332" t="s">
        <v>117</v>
      </c>
      <c r="F1478" s="31"/>
    </row>
    <row r="1479" spans="1:6" ht="15.75" hidden="1">
      <c r="A1479" s="31">
        <v>9334</v>
      </c>
      <c r="B1479" s="448" t="s">
        <v>5661</v>
      </c>
      <c r="C1479" s="32" t="s">
        <v>125</v>
      </c>
      <c r="D1479" s="449">
        <v>146608</v>
      </c>
      <c r="E1479" s="332" t="s">
        <v>117</v>
      </c>
      <c r="F1479" s="31"/>
    </row>
    <row r="1480" spans="1:6" ht="30" hidden="1">
      <c r="A1480" s="31">
        <v>9335</v>
      </c>
      <c r="B1480" s="448" t="s">
        <v>5662</v>
      </c>
      <c r="C1480" s="32" t="s">
        <v>125</v>
      </c>
      <c r="D1480" s="449">
        <v>41650</v>
      </c>
      <c r="E1480" s="332" t="s">
        <v>117</v>
      </c>
      <c r="F1480" s="31"/>
    </row>
    <row r="1481" spans="1:6" ht="30" hidden="1">
      <c r="A1481" s="31">
        <v>9342</v>
      </c>
      <c r="B1481" s="448" t="s">
        <v>5663</v>
      </c>
      <c r="C1481" s="32" t="s">
        <v>125</v>
      </c>
      <c r="D1481" s="449">
        <v>45815</v>
      </c>
      <c r="E1481" s="332" t="s">
        <v>117</v>
      </c>
      <c r="F1481" s="31"/>
    </row>
    <row r="1482" spans="1:6" ht="30" hidden="1">
      <c r="A1482" s="31">
        <v>9343</v>
      </c>
      <c r="B1482" s="448" t="s">
        <v>5664</v>
      </c>
      <c r="C1482" s="32" t="s">
        <v>125</v>
      </c>
      <c r="D1482" s="449">
        <v>31535</v>
      </c>
      <c r="E1482" s="332" t="s">
        <v>117</v>
      </c>
      <c r="F1482" s="31"/>
    </row>
    <row r="1483" spans="1:6" ht="30" hidden="1">
      <c r="A1483" s="31">
        <v>9344</v>
      </c>
      <c r="B1483" s="448" t="s">
        <v>5665</v>
      </c>
      <c r="C1483" s="32" t="s">
        <v>125</v>
      </c>
      <c r="D1483" s="449">
        <v>52955</v>
      </c>
      <c r="E1483" s="332" t="s">
        <v>117</v>
      </c>
      <c r="F1483" s="31"/>
    </row>
    <row r="1484" spans="1:6" ht="30" hidden="1">
      <c r="A1484" s="31">
        <v>9345</v>
      </c>
      <c r="B1484" s="448" t="s">
        <v>5666</v>
      </c>
      <c r="C1484" s="32" t="s">
        <v>125</v>
      </c>
      <c r="D1484" s="449">
        <v>287980</v>
      </c>
      <c r="E1484" s="332" t="s">
        <v>117</v>
      </c>
      <c r="F1484" s="31"/>
    </row>
    <row r="1485" spans="1:6" ht="15.75" hidden="1">
      <c r="A1485" s="31">
        <v>9346</v>
      </c>
      <c r="B1485" s="448" t="s">
        <v>5667</v>
      </c>
      <c r="C1485" s="32" t="s">
        <v>125</v>
      </c>
      <c r="D1485" s="449">
        <v>126378</v>
      </c>
      <c r="E1485" s="332" t="s">
        <v>117</v>
      </c>
      <c r="F1485" s="31"/>
    </row>
    <row r="1486" spans="1:6" ht="30" hidden="1">
      <c r="A1486" s="31">
        <v>9347</v>
      </c>
      <c r="B1486" s="448" t="s">
        <v>5668</v>
      </c>
      <c r="C1486" s="32" t="s">
        <v>125</v>
      </c>
      <c r="D1486" s="449">
        <v>71638</v>
      </c>
      <c r="E1486" s="332" t="s">
        <v>117</v>
      </c>
      <c r="F1486" s="31"/>
    </row>
    <row r="1487" spans="1:6" ht="15.75" hidden="1">
      <c r="A1487" s="31">
        <v>9348</v>
      </c>
      <c r="B1487" s="448" t="s">
        <v>5669</v>
      </c>
      <c r="C1487" s="32" t="s">
        <v>125</v>
      </c>
      <c r="D1487" s="449">
        <v>227290</v>
      </c>
      <c r="E1487" s="332" t="s">
        <v>117</v>
      </c>
      <c r="F1487" s="31"/>
    </row>
    <row r="1488" spans="1:6" ht="15.75" hidden="1">
      <c r="A1488" s="31">
        <v>9350</v>
      </c>
      <c r="B1488" s="448" t="s">
        <v>5670</v>
      </c>
      <c r="C1488" s="32" t="s">
        <v>125</v>
      </c>
      <c r="D1488" s="449">
        <v>286314</v>
      </c>
      <c r="E1488" s="332" t="s">
        <v>117</v>
      </c>
      <c r="F1488" s="31"/>
    </row>
    <row r="1489" spans="1:6" ht="30" hidden="1">
      <c r="A1489" s="31">
        <v>9351</v>
      </c>
      <c r="B1489" s="448" t="s">
        <v>5671</v>
      </c>
      <c r="C1489" s="32" t="s">
        <v>125</v>
      </c>
      <c r="D1489" s="449">
        <v>423045</v>
      </c>
      <c r="E1489" s="332" t="s">
        <v>117</v>
      </c>
      <c r="F1489" s="31"/>
    </row>
    <row r="1490" spans="1:6" ht="30" hidden="1">
      <c r="A1490" s="31">
        <v>9352</v>
      </c>
      <c r="B1490" s="448" t="s">
        <v>5672</v>
      </c>
      <c r="C1490" s="32" t="s">
        <v>125</v>
      </c>
      <c r="D1490" s="449">
        <v>62118</v>
      </c>
      <c r="E1490" s="332" t="s">
        <v>117</v>
      </c>
      <c r="F1490" s="31"/>
    </row>
    <row r="1491" spans="1:6" ht="30" hidden="1">
      <c r="A1491" s="31">
        <v>9353</v>
      </c>
      <c r="B1491" s="448" t="s">
        <v>5673</v>
      </c>
      <c r="C1491" s="32" t="s">
        <v>125</v>
      </c>
      <c r="D1491" s="449">
        <v>207060</v>
      </c>
      <c r="E1491" s="332" t="s">
        <v>117</v>
      </c>
      <c r="F1491" s="31"/>
    </row>
    <row r="1492" spans="1:6" ht="45" hidden="1">
      <c r="A1492" s="31">
        <v>9354</v>
      </c>
      <c r="B1492" s="448" t="s">
        <v>5674</v>
      </c>
      <c r="C1492" s="32" t="s">
        <v>125</v>
      </c>
      <c r="D1492" s="449">
        <v>101150</v>
      </c>
      <c r="E1492" s="332" t="s">
        <v>117</v>
      </c>
      <c r="F1492" s="31"/>
    </row>
    <row r="1493" spans="1:6" ht="30" hidden="1">
      <c r="A1493" s="31">
        <v>9355</v>
      </c>
      <c r="B1493" s="448" t="s">
        <v>5675</v>
      </c>
      <c r="C1493" s="32" t="s">
        <v>125</v>
      </c>
      <c r="D1493" s="449">
        <v>145894</v>
      </c>
      <c r="E1493" s="332" t="s">
        <v>117</v>
      </c>
      <c r="F1493" s="31"/>
    </row>
    <row r="1494" spans="1:6" ht="30" hidden="1">
      <c r="A1494" s="31">
        <v>9356</v>
      </c>
      <c r="B1494" s="448" t="s">
        <v>5676</v>
      </c>
      <c r="C1494" s="32" t="s">
        <v>125</v>
      </c>
      <c r="D1494" s="449">
        <v>1785000</v>
      </c>
      <c r="E1494" s="332" t="s">
        <v>117</v>
      </c>
      <c r="F1494" s="31"/>
    </row>
    <row r="1495" spans="1:6" ht="30" hidden="1">
      <c r="A1495" s="31">
        <v>9357</v>
      </c>
      <c r="B1495" s="448" t="s">
        <v>5677</v>
      </c>
      <c r="C1495" s="32" t="s">
        <v>125</v>
      </c>
      <c r="D1495" s="449">
        <v>1558900</v>
      </c>
      <c r="E1495" s="332" t="s">
        <v>117</v>
      </c>
      <c r="F1495" s="31"/>
    </row>
    <row r="1496" spans="1:6" ht="30" hidden="1">
      <c r="A1496" s="31">
        <v>9358</v>
      </c>
      <c r="B1496" s="448" t="s">
        <v>5678</v>
      </c>
      <c r="C1496" s="32" t="s">
        <v>125</v>
      </c>
      <c r="D1496" s="449">
        <v>1630300</v>
      </c>
      <c r="E1496" s="332" t="s">
        <v>117</v>
      </c>
      <c r="F1496" s="31"/>
    </row>
    <row r="1497" spans="1:6" ht="30" hidden="1">
      <c r="A1497" s="31">
        <v>9359</v>
      </c>
      <c r="B1497" s="448" t="s">
        <v>5679</v>
      </c>
      <c r="C1497" s="32" t="s">
        <v>125</v>
      </c>
      <c r="D1497" s="449">
        <v>209083</v>
      </c>
      <c r="E1497" s="332" t="s">
        <v>117</v>
      </c>
      <c r="F1497" s="31"/>
    </row>
    <row r="1498" spans="1:6" ht="30" hidden="1">
      <c r="A1498" s="31">
        <v>9360</v>
      </c>
      <c r="B1498" s="448" t="s">
        <v>5680</v>
      </c>
      <c r="C1498" s="32" t="s">
        <v>125</v>
      </c>
      <c r="D1498" s="449">
        <v>113050</v>
      </c>
      <c r="E1498" s="332" t="s">
        <v>117</v>
      </c>
      <c r="F1498" s="31"/>
    </row>
    <row r="1499" spans="1:6" ht="15.75" hidden="1">
      <c r="A1499" s="31">
        <v>9361</v>
      </c>
      <c r="B1499" s="448" t="s">
        <v>5681</v>
      </c>
      <c r="C1499" s="32" t="s">
        <v>125</v>
      </c>
      <c r="D1499" s="449">
        <v>317873</v>
      </c>
      <c r="E1499" s="332" t="s">
        <v>117</v>
      </c>
      <c r="F1499" s="31"/>
    </row>
    <row r="1500" spans="1:6" ht="30" hidden="1">
      <c r="A1500" s="31">
        <v>9363</v>
      </c>
      <c r="B1500" s="448" t="s">
        <v>5682</v>
      </c>
      <c r="C1500" s="32" t="s">
        <v>125</v>
      </c>
      <c r="D1500" s="449">
        <v>287000</v>
      </c>
      <c r="E1500" s="332" t="s">
        <v>117</v>
      </c>
      <c r="F1500" s="31"/>
    </row>
    <row r="1501" spans="1:6" ht="30" hidden="1">
      <c r="A1501" s="31">
        <v>9364</v>
      </c>
      <c r="B1501" s="448" t="s">
        <v>5683</v>
      </c>
      <c r="C1501" s="32" t="s">
        <v>125</v>
      </c>
      <c r="D1501" s="449">
        <v>568000</v>
      </c>
      <c r="E1501" s="332" t="s">
        <v>117</v>
      </c>
      <c r="F1501" s="31"/>
    </row>
    <row r="1502" spans="1:6" ht="45" hidden="1">
      <c r="A1502" s="31">
        <v>9366</v>
      </c>
      <c r="B1502" s="448" t="s">
        <v>5684</v>
      </c>
      <c r="C1502" s="32" t="s">
        <v>125</v>
      </c>
      <c r="D1502" s="449">
        <v>49980</v>
      </c>
      <c r="E1502" s="332" t="s">
        <v>117</v>
      </c>
      <c r="F1502" s="31"/>
    </row>
    <row r="1503" spans="1:6" ht="30" hidden="1">
      <c r="A1503" s="31">
        <v>9367</v>
      </c>
      <c r="B1503" s="448" t="s">
        <v>5685</v>
      </c>
      <c r="C1503" s="32" t="s">
        <v>125</v>
      </c>
      <c r="D1503" s="449">
        <v>107100</v>
      </c>
      <c r="E1503" s="332" t="s">
        <v>117</v>
      </c>
      <c r="F1503" s="31"/>
    </row>
    <row r="1504" spans="1:6" ht="30" hidden="1">
      <c r="A1504" s="31">
        <v>9368</v>
      </c>
      <c r="B1504" s="448" t="s">
        <v>5686</v>
      </c>
      <c r="C1504" s="32" t="s">
        <v>125</v>
      </c>
      <c r="D1504" s="449">
        <v>49980</v>
      </c>
      <c r="E1504" s="332" t="s">
        <v>117</v>
      </c>
      <c r="F1504" s="31"/>
    </row>
    <row r="1505" spans="1:6" ht="30" hidden="1">
      <c r="A1505" s="31">
        <v>9369</v>
      </c>
      <c r="B1505" s="448" t="s">
        <v>5687</v>
      </c>
      <c r="C1505" s="32" t="s">
        <v>125</v>
      </c>
      <c r="D1505" s="449">
        <v>1074808</v>
      </c>
      <c r="E1505" s="332" t="s">
        <v>117</v>
      </c>
      <c r="F1505" s="31"/>
    </row>
    <row r="1506" spans="1:6" ht="30" hidden="1">
      <c r="A1506" s="31">
        <v>9370</v>
      </c>
      <c r="B1506" s="448" t="s">
        <v>5688</v>
      </c>
      <c r="C1506" s="32" t="s">
        <v>125</v>
      </c>
      <c r="D1506" s="449">
        <v>991667</v>
      </c>
      <c r="E1506" s="332" t="s">
        <v>117</v>
      </c>
      <c r="F1506" s="31"/>
    </row>
    <row r="1507" spans="1:6" ht="30" hidden="1">
      <c r="A1507" s="31">
        <v>9371</v>
      </c>
      <c r="B1507" s="448" t="s">
        <v>5689</v>
      </c>
      <c r="C1507" s="32" t="s">
        <v>125</v>
      </c>
      <c r="D1507" s="449">
        <v>570600</v>
      </c>
      <c r="E1507" s="332" t="s">
        <v>117</v>
      </c>
      <c r="F1507" s="31"/>
    </row>
    <row r="1508" spans="1:6" ht="30" hidden="1">
      <c r="A1508" s="31">
        <v>9373</v>
      </c>
      <c r="B1508" s="448" t="s">
        <v>5690</v>
      </c>
      <c r="C1508" s="32" t="s">
        <v>125</v>
      </c>
      <c r="D1508" s="449">
        <v>180285</v>
      </c>
      <c r="E1508" s="332" t="s">
        <v>117</v>
      </c>
      <c r="F1508" s="31"/>
    </row>
    <row r="1509" spans="1:6" ht="30" hidden="1">
      <c r="A1509" s="31">
        <v>9374</v>
      </c>
      <c r="B1509" s="448" t="s">
        <v>5691</v>
      </c>
      <c r="C1509" s="32" t="s">
        <v>125</v>
      </c>
      <c r="D1509" s="449">
        <v>64260</v>
      </c>
      <c r="E1509" s="332" t="s">
        <v>117</v>
      </c>
      <c r="F1509" s="31"/>
    </row>
    <row r="1510" spans="1:6" ht="30" hidden="1">
      <c r="A1510" s="31">
        <v>9375</v>
      </c>
      <c r="B1510" s="448" t="s">
        <v>5692</v>
      </c>
      <c r="C1510" s="32" t="s">
        <v>125</v>
      </c>
      <c r="D1510" s="449">
        <v>3113397</v>
      </c>
      <c r="E1510" s="332" t="s">
        <v>117</v>
      </c>
      <c r="F1510" s="31"/>
    </row>
    <row r="1511" spans="1:6" ht="15.75" hidden="1">
      <c r="A1511" s="31">
        <v>9379</v>
      </c>
      <c r="B1511" s="448" t="s">
        <v>5693</v>
      </c>
      <c r="C1511" s="32" t="s">
        <v>125</v>
      </c>
      <c r="D1511" s="449">
        <v>107000</v>
      </c>
      <c r="E1511" s="332" t="s">
        <v>117</v>
      </c>
      <c r="F1511" s="31"/>
    </row>
    <row r="1512" spans="1:6" ht="30" hidden="1">
      <c r="A1512" s="31">
        <v>9381</v>
      </c>
      <c r="B1512" s="448" t="s">
        <v>5694</v>
      </c>
      <c r="C1512" s="32" t="s">
        <v>125</v>
      </c>
      <c r="D1512" s="449">
        <v>70567</v>
      </c>
      <c r="E1512" s="332" t="s">
        <v>117</v>
      </c>
      <c r="F1512" s="31"/>
    </row>
    <row r="1513" spans="1:6" ht="15.75" hidden="1">
      <c r="A1513" s="31">
        <v>9383</v>
      </c>
      <c r="B1513" s="448" t="s">
        <v>5695</v>
      </c>
      <c r="C1513" s="32" t="s">
        <v>125</v>
      </c>
      <c r="D1513" s="449">
        <v>196350</v>
      </c>
      <c r="E1513" s="332" t="s">
        <v>117</v>
      </c>
      <c r="F1513" s="31"/>
    </row>
    <row r="1514" spans="1:6" ht="15.75" hidden="1">
      <c r="A1514" s="31">
        <v>9384</v>
      </c>
      <c r="B1514" s="448" t="s">
        <v>5696</v>
      </c>
      <c r="C1514" s="32" t="s">
        <v>125</v>
      </c>
      <c r="D1514" s="449">
        <v>111000</v>
      </c>
      <c r="E1514" s="332" t="s">
        <v>117</v>
      </c>
      <c r="F1514" s="31"/>
    </row>
    <row r="1515" spans="1:6" ht="30" hidden="1">
      <c r="A1515" s="31">
        <v>9385</v>
      </c>
      <c r="B1515" s="448" t="s">
        <v>5697</v>
      </c>
      <c r="C1515" s="32" t="s">
        <v>125</v>
      </c>
      <c r="D1515" s="449">
        <v>34100</v>
      </c>
      <c r="E1515" s="332" t="s">
        <v>117</v>
      </c>
      <c r="F1515" s="31"/>
    </row>
    <row r="1516" spans="1:6" ht="30" hidden="1">
      <c r="A1516" s="31">
        <v>9386</v>
      </c>
      <c r="B1516" s="448" t="s">
        <v>5698</v>
      </c>
      <c r="C1516" s="32" t="s">
        <v>125</v>
      </c>
      <c r="D1516" s="449">
        <v>33320</v>
      </c>
      <c r="E1516" s="332" t="s">
        <v>117</v>
      </c>
      <c r="F1516" s="31"/>
    </row>
    <row r="1517" spans="1:6" ht="30" hidden="1">
      <c r="A1517" s="31">
        <v>9387</v>
      </c>
      <c r="B1517" s="448" t="s">
        <v>5699</v>
      </c>
      <c r="C1517" s="32" t="s">
        <v>125</v>
      </c>
      <c r="D1517" s="449">
        <v>595000</v>
      </c>
      <c r="E1517" s="332" t="s">
        <v>117</v>
      </c>
      <c r="F1517" s="31"/>
    </row>
    <row r="1518" spans="1:6" ht="30" hidden="1">
      <c r="A1518" s="31">
        <v>9388</v>
      </c>
      <c r="B1518" s="448" t="s">
        <v>5700</v>
      </c>
      <c r="C1518" s="32" t="s">
        <v>125</v>
      </c>
      <c r="D1518" s="449">
        <v>37000</v>
      </c>
      <c r="E1518" s="332" t="s">
        <v>117</v>
      </c>
      <c r="F1518" s="31"/>
    </row>
    <row r="1519" spans="1:6" ht="30" hidden="1">
      <c r="A1519" s="31">
        <v>9389</v>
      </c>
      <c r="B1519" s="448" t="s">
        <v>5701</v>
      </c>
      <c r="C1519" s="32" t="s">
        <v>125</v>
      </c>
      <c r="D1519" s="449">
        <v>333200</v>
      </c>
      <c r="E1519" s="332" t="s">
        <v>117</v>
      </c>
      <c r="F1519" s="31"/>
    </row>
    <row r="1520" spans="1:6" ht="30" hidden="1">
      <c r="A1520" s="31">
        <v>9396</v>
      </c>
      <c r="B1520" s="448" t="s">
        <v>5702</v>
      </c>
      <c r="C1520" s="32" t="s">
        <v>125</v>
      </c>
      <c r="D1520" s="449">
        <v>36890</v>
      </c>
      <c r="E1520" s="332" t="s">
        <v>117</v>
      </c>
      <c r="F1520" s="31"/>
    </row>
    <row r="1521" spans="1:6" ht="30" hidden="1">
      <c r="A1521" s="31">
        <v>9397</v>
      </c>
      <c r="B1521" s="448" t="s">
        <v>5703</v>
      </c>
      <c r="C1521" s="32" t="s">
        <v>125</v>
      </c>
      <c r="D1521" s="449">
        <v>30940</v>
      </c>
      <c r="E1521" s="332" t="s">
        <v>117</v>
      </c>
      <c r="F1521" s="31"/>
    </row>
    <row r="1522" spans="1:6" ht="30" hidden="1">
      <c r="A1522" s="31">
        <v>9398</v>
      </c>
      <c r="B1522" s="448" t="s">
        <v>5704</v>
      </c>
      <c r="C1522" s="32" t="s">
        <v>125</v>
      </c>
      <c r="D1522" s="449">
        <v>61999</v>
      </c>
      <c r="E1522" s="332" t="s">
        <v>117</v>
      </c>
      <c r="F1522" s="31"/>
    </row>
    <row r="1523" spans="1:6" ht="30" hidden="1">
      <c r="A1523" s="31">
        <v>9401</v>
      </c>
      <c r="B1523" s="448" t="s">
        <v>5705</v>
      </c>
      <c r="C1523" s="32" t="s">
        <v>125</v>
      </c>
      <c r="D1523" s="449">
        <v>46291</v>
      </c>
      <c r="E1523" s="332" t="s">
        <v>117</v>
      </c>
      <c r="F1523" s="31"/>
    </row>
    <row r="1524" spans="1:6" ht="15.75" hidden="1">
      <c r="A1524" s="31">
        <v>9402</v>
      </c>
      <c r="B1524" s="448" t="s">
        <v>5706</v>
      </c>
      <c r="C1524" s="32" t="s">
        <v>125</v>
      </c>
      <c r="D1524" s="449">
        <v>34510</v>
      </c>
      <c r="E1524" s="332" t="s">
        <v>117</v>
      </c>
      <c r="F1524" s="31"/>
    </row>
    <row r="1525" spans="1:6" ht="30" hidden="1">
      <c r="A1525" s="31">
        <v>9404</v>
      </c>
      <c r="B1525" s="448" t="s">
        <v>5707</v>
      </c>
      <c r="C1525" s="32" t="s">
        <v>125</v>
      </c>
      <c r="D1525" s="449">
        <v>78064</v>
      </c>
      <c r="E1525" s="332" t="s">
        <v>117</v>
      </c>
      <c r="F1525" s="31"/>
    </row>
    <row r="1526" spans="1:6" ht="30" hidden="1">
      <c r="A1526" s="31">
        <v>9405</v>
      </c>
      <c r="B1526" s="448" t="s">
        <v>5708</v>
      </c>
      <c r="C1526" s="32" t="s">
        <v>125</v>
      </c>
      <c r="D1526" s="449">
        <v>199920</v>
      </c>
      <c r="E1526" s="332" t="s">
        <v>117</v>
      </c>
      <c r="F1526" s="31"/>
    </row>
    <row r="1527" spans="1:6" ht="30" hidden="1">
      <c r="A1527" s="31">
        <v>9407</v>
      </c>
      <c r="B1527" s="448" t="s">
        <v>5709</v>
      </c>
      <c r="C1527" s="32" t="s">
        <v>125</v>
      </c>
      <c r="D1527" s="449">
        <v>161558</v>
      </c>
      <c r="E1527" s="332" t="s">
        <v>117</v>
      </c>
      <c r="F1527" s="31"/>
    </row>
    <row r="1528" spans="1:6" ht="15.75" hidden="1">
      <c r="A1528" s="31">
        <v>9408</v>
      </c>
      <c r="B1528" s="448" t="s">
        <v>5710</v>
      </c>
      <c r="C1528" s="32" t="s">
        <v>125</v>
      </c>
      <c r="D1528" s="449">
        <v>176900</v>
      </c>
      <c r="E1528" s="332" t="s">
        <v>117</v>
      </c>
      <c r="F1528" s="31"/>
    </row>
    <row r="1529" spans="1:6" ht="15.75" hidden="1">
      <c r="A1529" s="31">
        <v>9409</v>
      </c>
      <c r="B1529" s="448" t="s">
        <v>5711</v>
      </c>
      <c r="C1529" s="32" t="s">
        <v>125</v>
      </c>
      <c r="D1529" s="449">
        <v>159900</v>
      </c>
      <c r="E1529" s="332" t="s">
        <v>117</v>
      </c>
      <c r="F1529" s="31"/>
    </row>
    <row r="1530" spans="1:6" ht="15.75" hidden="1">
      <c r="A1530" s="31">
        <v>9413</v>
      </c>
      <c r="B1530" s="448" t="s">
        <v>5712</v>
      </c>
      <c r="C1530" s="32" t="s">
        <v>472</v>
      </c>
      <c r="D1530" s="449">
        <v>3213</v>
      </c>
      <c r="E1530" s="332" t="s">
        <v>117</v>
      </c>
      <c r="F1530" s="31" t="s">
        <v>145</v>
      </c>
    </row>
    <row r="1531" spans="1:6" ht="15.75" hidden="1">
      <c r="A1531" s="31">
        <v>9414</v>
      </c>
      <c r="B1531" s="448" t="s">
        <v>5713</v>
      </c>
      <c r="C1531" s="32" t="s">
        <v>125</v>
      </c>
      <c r="D1531" s="449">
        <v>23521</v>
      </c>
      <c r="E1531" s="332" t="s">
        <v>117</v>
      </c>
      <c r="F1531" s="31"/>
    </row>
    <row r="1532" spans="1:6" ht="15.75" hidden="1">
      <c r="A1532" s="31">
        <v>9423</v>
      </c>
      <c r="B1532" s="448" t="s">
        <v>5714</v>
      </c>
      <c r="C1532" s="32" t="s">
        <v>1787</v>
      </c>
      <c r="D1532" s="449">
        <v>2737525</v>
      </c>
      <c r="E1532" s="332" t="s">
        <v>117</v>
      </c>
      <c r="F1532" s="31"/>
    </row>
    <row r="1533" spans="1:6" ht="15.75" hidden="1">
      <c r="A1533" s="31">
        <v>9424</v>
      </c>
      <c r="B1533" s="448" t="s">
        <v>5715</v>
      </c>
      <c r="C1533" s="32" t="s">
        <v>1787</v>
      </c>
      <c r="D1533" s="449">
        <v>1651600</v>
      </c>
      <c r="E1533" s="332" t="s">
        <v>117</v>
      </c>
      <c r="F1533" s="31"/>
    </row>
    <row r="1534" spans="1:6" ht="15.75" hidden="1">
      <c r="A1534" s="31">
        <v>9427</v>
      </c>
      <c r="B1534" s="448" t="s">
        <v>5716</v>
      </c>
      <c r="C1534" s="32" t="s">
        <v>125</v>
      </c>
      <c r="D1534" s="449">
        <v>8263</v>
      </c>
      <c r="E1534" s="332" t="s">
        <v>117</v>
      </c>
      <c r="F1534" s="31"/>
    </row>
    <row r="1535" spans="1:6" ht="15.75" hidden="1">
      <c r="A1535" s="31">
        <v>9428</v>
      </c>
      <c r="B1535" s="448" t="s">
        <v>5717</v>
      </c>
      <c r="C1535" s="32" t="s">
        <v>125</v>
      </c>
      <c r="D1535" s="449">
        <v>22700</v>
      </c>
      <c r="E1535" s="332" t="s">
        <v>117</v>
      </c>
      <c r="F1535" s="31"/>
    </row>
    <row r="1536" spans="1:6" ht="30" hidden="1">
      <c r="A1536" s="31">
        <v>9433</v>
      </c>
      <c r="B1536" s="448" t="s">
        <v>5718</v>
      </c>
      <c r="C1536" s="32" t="s">
        <v>125</v>
      </c>
      <c r="D1536" s="449">
        <v>145180</v>
      </c>
      <c r="E1536" s="332" t="s">
        <v>117</v>
      </c>
      <c r="F1536" s="31"/>
    </row>
    <row r="1537" spans="1:6" ht="15.75" hidden="1">
      <c r="A1537" s="31">
        <v>9434</v>
      </c>
      <c r="B1537" s="448" t="s">
        <v>5719</v>
      </c>
      <c r="C1537" s="32" t="s">
        <v>472</v>
      </c>
      <c r="D1537" s="449">
        <v>286</v>
      </c>
      <c r="E1537" s="332" t="s">
        <v>117</v>
      </c>
      <c r="F1537" s="31"/>
    </row>
    <row r="1538" spans="1:6" ht="15.75" hidden="1">
      <c r="A1538" s="31">
        <v>9437</v>
      </c>
      <c r="B1538" s="448" t="s">
        <v>5720</v>
      </c>
      <c r="C1538" s="32" t="s">
        <v>125</v>
      </c>
      <c r="D1538" s="449">
        <v>521006</v>
      </c>
      <c r="E1538" s="332" t="s">
        <v>117</v>
      </c>
      <c r="F1538" s="31"/>
    </row>
    <row r="1539" spans="1:6" ht="15.75" hidden="1">
      <c r="A1539" s="31">
        <v>9441</v>
      </c>
      <c r="B1539" s="448" t="s">
        <v>5721</v>
      </c>
      <c r="C1539" s="32" t="s">
        <v>125</v>
      </c>
      <c r="D1539" s="449">
        <v>1011500</v>
      </c>
      <c r="E1539" s="332" t="s">
        <v>117</v>
      </c>
      <c r="F1539" s="31"/>
    </row>
    <row r="1540" spans="1:6" ht="30" hidden="1">
      <c r="A1540" s="31">
        <v>9443</v>
      </c>
      <c r="B1540" s="448" t="s">
        <v>5722</v>
      </c>
      <c r="C1540" s="32" t="s">
        <v>125</v>
      </c>
      <c r="D1540" s="449">
        <v>1689000</v>
      </c>
      <c r="E1540" s="332" t="s">
        <v>117</v>
      </c>
      <c r="F1540" s="31"/>
    </row>
    <row r="1541" spans="1:6" ht="30" hidden="1">
      <c r="A1541" s="31">
        <v>9444</v>
      </c>
      <c r="B1541" s="448" t="s">
        <v>5723</v>
      </c>
      <c r="C1541" s="32" t="s">
        <v>125</v>
      </c>
      <c r="D1541" s="449">
        <v>136850</v>
      </c>
      <c r="E1541" s="332" t="s">
        <v>117</v>
      </c>
      <c r="F1541" s="31"/>
    </row>
    <row r="1542" spans="1:6" ht="30" hidden="1">
      <c r="A1542" s="31">
        <v>9445</v>
      </c>
      <c r="B1542" s="448" t="s">
        <v>5724</v>
      </c>
      <c r="C1542" s="32" t="s">
        <v>125</v>
      </c>
      <c r="D1542" s="449">
        <v>233597</v>
      </c>
      <c r="E1542" s="332" t="s">
        <v>117</v>
      </c>
      <c r="F1542" s="31"/>
    </row>
    <row r="1543" spans="1:6" ht="30" hidden="1">
      <c r="A1543" s="31">
        <v>9446</v>
      </c>
      <c r="B1543" s="448" t="s">
        <v>5725</v>
      </c>
      <c r="C1543" s="32" t="s">
        <v>125</v>
      </c>
      <c r="D1543" s="449">
        <v>73066</v>
      </c>
      <c r="E1543" s="332" t="s">
        <v>117</v>
      </c>
      <c r="F1543" s="31"/>
    </row>
    <row r="1544" spans="1:6" ht="15.75" hidden="1">
      <c r="A1544" s="31">
        <v>9447</v>
      </c>
      <c r="B1544" s="448" t="s">
        <v>5726</v>
      </c>
      <c r="C1544" s="32" t="s">
        <v>125</v>
      </c>
      <c r="D1544" s="449">
        <v>1400000</v>
      </c>
      <c r="E1544" s="332" t="s">
        <v>117</v>
      </c>
      <c r="F1544" s="31"/>
    </row>
    <row r="1545" spans="1:6" ht="30" hidden="1">
      <c r="A1545" s="31">
        <v>9448</v>
      </c>
      <c r="B1545" s="448" t="s">
        <v>5727</v>
      </c>
      <c r="C1545" s="32" t="s">
        <v>125</v>
      </c>
      <c r="D1545" s="449">
        <v>214200</v>
      </c>
      <c r="E1545" s="332" t="s">
        <v>117</v>
      </c>
      <c r="F1545" s="31"/>
    </row>
    <row r="1546" spans="1:6" ht="15.75" hidden="1">
      <c r="A1546" s="31">
        <v>9449</v>
      </c>
      <c r="B1546" s="448" t="s">
        <v>5728</v>
      </c>
      <c r="C1546" s="32" t="s">
        <v>125</v>
      </c>
      <c r="D1546" s="449">
        <v>52836</v>
      </c>
      <c r="E1546" s="332" t="s">
        <v>117</v>
      </c>
      <c r="F1546" s="31"/>
    </row>
    <row r="1547" spans="1:6" ht="15.75" hidden="1">
      <c r="A1547" s="31">
        <v>9450</v>
      </c>
      <c r="B1547" s="448" t="s">
        <v>5729</v>
      </c>
      <c r="C1547" s="32" t="s">
        <v>125</v>
      </c>
      <c r="D1547" s="449">
        <v>148750</v>
      </c>
      <c r="E1547" s="332" t="s">
        <v>117</v>
      </c>
      <c r="F1547" s="31"/>
    </row>
    <row r="1548" spans="1:6" ht="30" hidden="1">
      <c r="A1548" s="31">
        <v>9451</v>
      </c>
      <c r="B1548" s="448" t="s">
        <v>5730</v>
      </c>
      <c r="C1548" s="32" t="s">
        <v>125</v>
      </c>
      <c r="D1548" s="449">
        <v>74970</v>
      </c>
      <c r="E1548" s="332" t="s">
        <v>117</v>
      </c>
      <c r="F1548" s="31"/>
    </row>
    <row r="1549" spans="1:6" ht="15.75" hidden="1">
      <c r="A1549" s="31">
        <v>9452</v>
      </c>
      <c r="B1549" s="448" t="s">
        <v>5731</v>
      </c>
      <c r="C1549" s="32" t="s">
        <v>125</v>
      </c>
      <c r="D1549" s="449">
        <v>50000</v>
      </c>
      <c r="E1549" s="332" t="s">
        <v>117</v>
      </c>
      <c r="F1549" s="31"/>
    </row>
    <row r="1550" spans="1:6" ht="30" hidden="1">
      <c r="A1550" s="31">
        <v>9453</v>
      </c>
      <c r="B1550" s="448" t="s">
        <v>5732</v>
      </c>
      <c r="C1550" s="32" t="s">
        <v>125</v>
      </c>
      <c r="D1550" s="449">
        <v>238000</v>
      </c>
      <c r="E1550" s="332" t="s">
        <v>117</v>
      </c>
      <c r="F1550" s="31"/>
    </row>
    <row r="1551" spans="1:6" ht="30" hidden="1">
      <c r="A1551" s="31">
        <v>9454</v>
      </c>
      <c r="B1551" s="448" t="s">
        <v>5733</v>
      </c>
      <c r="C1551" s="32" t="s">
        <v>125</v>
      </c>
      <c r="D1551" s="449">
        <v>49504</v>
      </c>
      <c r="E1551" s="332" t="s">
        <v>117</v>
      </c>
      <c r="F1551" s="31"/>
    </row>
    <row r="1552" spans="1:6" ht="15.75" hidden="1">
      <c r="A1552" s="31">
        <v>9455</v>
      </c>
      <c r="B1552" s="448" t="s">
        <v>4092</v>
      </c>
      <c r="C1552" s="32" t="s">
        <v>1787</v>
      </c>
      <c r="D1552" s="449">
        <v>1000000</v>
      </c>
      <c r="E1552" s="332" t="s">
        <v>117</v>
      </c>
      <c r="F1552" s="31"/>
    </row>
    <row r="1553" spans="1:6" ht="45" hidden="1">
      <c r="A1553" s="31">
        <v>9456</v>
      </c>
      <c r="B1553" s="448" t="s">
        <v>5734</v>
      </c>
      <c r="C1553" s="32" t="s">
        <v>1787</v>
      </c>
      <c r="D1553" s="449">
        <v>4816500</v>
      </c>
      <c r="E1553" s="332" t="s">
        <v>117</v>
      </c>
      <c r="F1553" s="31"/>
    </row>
    <row r="1554" spans="1:6" ht="30" hidden="1">
      <c r="A1554" s="31">
        <v>9457</v>
      </c>
      <c r="B1554" s="448" t="s">
        <v>4093</v>
      </c>
      <c r="C1554" s="32" t="s">
        <v>1787</v>
      </c>
      <c r="D1554" s="449">
        <v>2683800</v>
      </c>
      <c r="E1554" s="332" t="s">
        <v>117</v>
      </c>
      <c r="F1554" s="31"/>
    </row>
    <row r="1555" spans="1:6" ht="30" hidden="1">
      <c r="A1555" s="31">
        <v>9459</v>
      </c>
      <c r="B1555" s="448" t="s">
        <v>5735</v>
      </c>
      <c r="C1555" s="32" t="s">
        <v>1787</v>
      </c>
      <c r="D1555" s="449">
        <v>2175000</v>
      </c>
      <c r="E1555" s="332" t="s">
        <v>117</v>
      </c>
      <c r="F1555" s="31"/>
    </row>
    <row r="1556" spans="1:6" ht="30" hidden="1">
      <c r="A1556" s="31">
        <v>9460</v>
      </c>
      <c r="B1556" s="448" t="s">
        <v>5736</v>
      </c>
      <c r="C1556" s="32" t="s">
        <v>1787</v>
      </c>
      <c r="D1556" s="449">
        <v>1454000</v>
      </c>
      <c r="E1556" s="332" t="s">
        <v>117</v>
      </c>
      <c r="F1556" s="31"/>
    </row>
    <row r="1557" spans="1:6" ht="15.75" hidden="1">
      <c r="A1557" s="31">
        <v>9461</v>
      </c>
      <c r="B1557" s="448" t="s">
        <v>5737</v>
      </c>
      <c r="C1557" s="32" t="s">
        <v>1787</v>
      </c>
      <c r="D1557" s="449">
        <v>1500000</v>
      </c>
      <c r="E1557" s="332" t="s">
        <v>117</v>
      </c>
      <c r="F1557" s="31"/>
    </row>
    <row r="1558" spans="1:6" ht="15.75" hidden="1">
      <c r="A1558" s="31">
        <v>9462</v>
      </c>
      <c r="B1558" s="448" t="s">
        <v>5738</v>
      </c>
      <c r="C1558" s="32" t="s">
        <v>1787</v>
      </c>
      <c r="D1558" s="449">
        <v>1750000</v>
      </c>
      <c r="E1558" s="332" t="s">
        <v>117</v>
      </c>
      <c r="F1558" s="31"/>
    </row>
    <row r="1559" spans="1:6" ht="15.75" hidden="1">
      <c r="A1559" s="31">
        <v>9463</v>
      </c>
      <c r="B1559" s="448" t="s">
        <v>5739</v>
      </c>
      <c r="C1559" s="32" t="s">
        <v>1787</v>
      </c>
      <c r="D1559" s="449">
        <v>1750000</v>
      </c>
      <c r="E1559" s="332" t="s">
        <v>117</v>
      </c>
      <c r="F1559" s="31"/>
    </row>
    <row r="1560" spans="1:6" ht="15.75" hidden="1">
      <c r="A1560" s="31">
        <v>9464</v>
      </c>
      <c r="B1560" s="448" t="s">
        <v>5740</v>
      </c>
      <c r="C1560" s="32" t="s">
        <v>1787</v>
      </c>
      <c r="D1560" s="449">
        <v>2000000</v>
      </c>
      <c r="E1560" s="332" t="s">
        <v>117</v>
      </c>
      <c r="F1560" s="31"/>
    </row>
    <row r="1561" spans="1:6" ht="15.75" hidden="1">
      <c r="A1561" s="31">
        <v>9465</v>
      </c>
      <c r="B1561" s="448" t="s">
        <v>5741</v>
      </c>
      <c r="C1561" s="32" t="s">
        <v>1787</v>
      </c>
      <c r="D1561" s="449">
        <v>20161513</v>
      </c>
      <c r="E1561" s="332" t="s">
        <v>117</v>
      </c>
      <c r="F1561" s="31"/>
    </row>
    <row r="1562" spans="1:6" ht="15.75" hidden="1">
      <c r="A1562" s="31">
        <v>9466</v>
      </c>
      <c r="B1562" s="448" t="s">
        <v>5742</v>
      </c>
      <c r="C1562" s="32" t="s">
        <v>1787</v>
      </c>
      <c r="D1562" s="449">
        <v>14062598</v>
      </c>
      <c r="E1562" s="332" t="s">
        <v>117</v>
      </c>
      <c r="F1562" s="31"/>
    </row>
    <row r="1563" spans="1:6" ht="15.75" hidden="1">
      <c r="A1563" s="31">
        <v>9467</v>
      </c>
      <c r="B1563" s="448" t="s">
        <v>5743</v>
      </c>
      <c r="C1563" s="32" t="s">
        <v>1787</v>
      </c>
      <c r="D1563" s="449">
        <v>11871264</v>
      </c>
      <c r="E1563" s="332" t="s">
        <v>117</v>
      </c>
      <c r="F1563" s="31"/>
    </row>
    <row r="1564" spans="1:6" ht="15.75" hidden="1">
      <c r="A1564" s="31">
        <v>9468</v>
      </c>
      <c r="B1564" s="448" t="s">
        <v>5744</v>
      </c>
      <c r="C1564" s="32" t="s">
        <v>1787</v>
      </c>
      <c r="D1564" s="449">
        <v>10112601</v>
      </c>
      <c r="E1564" s="332" t="s">
        <v>117</v>
      </c>
      <c r="F1564" s="31"/>
    </row>
    <row r="1565" spans="1:6" ht="15.75" hidden="1">
      <c r="A1565" s="31">
        <v>9469</v>
      </c>
      <c r="B1565" s="448" t="s">
        <v>5745</v>
      </c>
      <c r="C1565" s="32" t="s">
        <v>1787</v>
      </c>
      <c r="D1565" s="449">
        <v>9123740</v>
      </c>
      <c r="E1565" s="332" t="s">
        <v>117</v>
      </c>
      <c r="F1565" s="31"/>
    </row>
    <row r="1566" spans="1:6" ht="15.75" hidden="1">
      <c r="A1566" s="31">
        <v>9470</v>
      </c>
      <c r="B1566" s="448" t="s">
        <v>5746</v>
      </c>
      <c r="C1566" s="32" t="s">
        <v>1787</v>
      </c>
      <c r="D1566" s="449">
        <v>8139250</v>
      </c>
      <c r="E1566" s="332" t="s">
        <v>117</v>
      </c>
      <c r="F1566" s="31"/>
    </row>
    <row r="1567" spans="1:6" ht="15.75" hidden="1">
      <c r="A1567" s="31">
        <v>9471</v>
      </c>
      <c r="B1567" s="448" t="s">
        <v>5747</v>
      </c>
      <c r="C1567" s="32" t="s">
        <v>1787</v>
      </c>
      <c r="D1567" s="449">
        <v>6159751</v>
      </c>
      <c r="E1567" s="332" t="s">
        <v>117</v>
      </c>
      <c r="F1567" s="31"/>
    </row>
    <row r="1568" spans="1:6" ht="15.75" hidden="1">
      <c r="A1568" s="31">
        <v>9472</v>
      </c>
      <c r="B1568" s="448" t="s">
        <v>5748</v>
      </c>
      <c r="C1568" s="32" t="s">
        <v>1787</v>
      </c>
      <c r="D1568" s="449">
        <v>5813892</v>
      </c>
      <c r="E1568" s="332" t="s">
        <v>117</v>
      </c>
      <c r="F1568" s="31"/>
    </row>
    <row r="1569" spans="1:6" ht="30" hidden="1">
      <c r="A1569" s="31">
        <v>9473</v>
      </c>
      <c r="B1569" s="448" t="s">
        <v>5749</v>
      </c>
      <c r="C1569" s="32" t="s">
        <v>1787</v>
      </c>
      <c r="D1569" s="449">
        <v>3821565</v>
      </c>
      <c r="E1569" s="332" t="s">
        <v>117</v>
      </c>
      <c r="F1569" s="31"/>
    </row>
    <row r="1570" spans="1:6" ht="15.75" hidden="1">
      <c r="A1570" s="31">
        <v>9474</v>
      </c>
      <c r="B1570" s="448" t="s">
        <v>5750</v>
      </c>
      <c r="C1570" s="32" t="s">
        <v>1787</v>
      </c>
      <c r="D1570" s="449">
        <v>3362534</v>
      </c>
      <c r="E1570" s="332" t="s">
        <v>117</v>
      </c>
      <c r="F1570" s="31"/>
    </row>
    <row r="1571" spans="1:6" ht="15.75" hidden="1">
      <c r="A1571" s="31">
        <v>9475</v>
      </c>
      <c r="B1571" s="448" t="s">
        <v>5751</v>
      </c>
      <c r="C1571" s="32" t="s">
        <v>1787</v>
      </c>
      <c r="D1571" s="449">
        <v>3524711</v>
      </c>
      <c r="E1571" s="332" t="s">
        <v>117</v>
      </c>
      <c r="F1571" s="31"/>
    </row>
    <row r="1572" spans="1:6" ht="15.75" hidden="1">
      <c r="A1572" s="31">
        <v>9476</v>
      </c>
      <c r="B1572" s="448" t="s">
        <v>5752</v>
      </c>
      <c r="C1572" s="32" t="s">
        <v>1787</v>
      </c>
      <c r="D1572" s="449">
        <v>3031447</v>
      </c>
      <c r="E1572" s="332" t="s">
        <v>117</v>
      </c>
      <c r="F1572" s="31"/>
    </row>
    <row r="1573" spans="1:6" ht="15.75" hidden="1">
      <c r="A1573" s="31">
        <v>9477</v>
      </c>
      <c r="B1573" s="448" t="s">
        <v>5753</v>
      </c>
      <c r="C1573" s="32" t="s">
        <v>1787</v>
      </c>
      <c r="D1573" s="449">
        <v>3982254</v>
      </c>
      <c r="E1573" s="332" t="s">
        <v>117</v>
      </c>
      <c r="F1573" s="31"/>
    </row>
    <row r="1574" spans="1:6" ht="15.75" hidden="1">
      <c r="A1574" s="31">
        <v>9478</v>
      </c>
      <c r="B1574" s="448" t="s">
        <v>5754</v>
      </c>
      <c r="C1574" s="32" t="s">
        <v>1787</v>
      </c>
      <c r="D1574" s="449">
        <v>3271302</v>
      </c>
      <c r="E1574" s="332" t="s">
        <v>117</v>
      </c>
      <c r="F1574" s="31"/>
    </row>
    <row r="1575" spans="1:6" ht="15.75" hidden="1">
      <c r="A1575" s="31">
        <v>9479</v>
      </c>
      <c r="B1575" s="448" t="s">
        <v>5755</v>
      </c>
      <c r="C1575" s="32" t="s">
        <v>1787</v>
      </c>
      <c r="D1575" s="449">
        <v>3982254</v>
      </c>
      <c r="E1575" s="332" t="s">
        <v>117</v>
      </c>
      <c r="F1575" s="31"/>
    </row>
    <row r="1576" spans="1:6" ht="15.75" hidden="1">
      <c r="A1576" s="31">
        <v>9480</v>
      </c>
      <c r="B1576" s="448" t="s">
        <v>5756</v>
      </c>
      <c r="C1576" s="32" t="s">
        <v>1787</v>
      </c>
      <c r="D1576" s="449">
        <v>3271302</v>
      </c>
      <c r="E1576" s="332" t="s">
        <v>117</v>
      </c>
      <c r="F1576" s="31"/>
    </row>
    <row r="1577" spans="1:6" ht="15.75" hidden="1">
      <c r="A1577" s="31">
        <v>9481</v>
      </c>
      <c r="B1577" s="448" t="s">
        <v>5757</v>
      </c>
      <c r="C1577" s="32" t="s">
        <v>1787</v>
      </c>
      <c r="D1577" s="449">
        <v>3530544</v>
      </c>
      <c r="E1577" s="332" t="s">
        <v>117</v>
      </c>
      <c r="F1577" s="31"/>
    </row>
    <row r="1578" spans="1:6" ht="15.75" hidden="1">
      <c r="A1578" s="31">
        <v>9482</v>
      </c>
      <c r="B1578" s="448" t="s">
        <v>5758</v>
      </c>
      <c r="C1578" s="32" t="s">
        <v>1787</v>
      </c>
      <c r="D1578" s="449">
        <v>2657930</v>
      </c>
      <c r="E1578" s="332" t="s">
        <v>117</v>
      </c>
      <c r="F1578" s="31"/>
    </row>
    <row r="1579" spans="1:6" ht="15.75" hidden="1">
      <c r="A1579" s="31">
        <v>9483</v>
      </c>
      <c r="B1579" s="448" t="s">
        <v>5759</v>
      </c>
      <c r="C1579" s="32" t="s">
        <v>1787</v>
      </c>
      <c r="D1579" s="449">
        <v>3082195</v>
      </c>
      <c r="E1579" s="332" t="s">
        <v>117</v>
      </c>
      <c r="F1579" s="31"/>
    </row>
    <row r="1580" spans="1:6" ht="15.75" hidden="1">
      <c r="A1580" s="31">
        <v>9484</v>
      </c>
      <c r="B1580" s="448" t="s">
        <v>5760</v>
      </c>
      <c r="C1580" s="32" t="s">
        <v>1787</v>
      </c>
      <c r="D1580" s="449">
        <v>2795443</v>
      </c>
      <c r="E1580" s="332" t="s">
        <v>117</v>
      </c>
      <c r="F1580" s="31"/>
    </row>
    <row r="1581" spans="1:6" ht="15.75" hidden="1">
      <c r="A1581" s="31">
        <v>9485</v>
      </c>
      <c r="B1581" s="448" t="s">
        <v>5761</v>
      </c>
      <c r="C1581" s="32" t="s">
        <v>1787</v>
      </c>
      <c r="D1581" s="449">
        <v>3710101</v>
      </c>
      <c r="E1581" s="332" t="s">
        <v>117</v>
      </c>
      <c r="F1581" s="31"/>
    </row>
    <row r="1582" spans="1:6" ht="30" hidden="1">
      <c r="A1582" s="31">
        <v>9486</v>
      </c>
      <c r="B1582" s="448" t="s">
        <v>5762</v>
      </c>
      <c r="C1582" s="32" t="s">
        <v>1787</v>
      </c>
      <c r="D1582" s="449">
        <v>2831582</v>
      </c>
      <c r="E1582" s="332" t="s">
        <v>117</v>
      </c>
      <c r="F1582" s="31"/>
    </row>
    <row r="1583" spans="1:6" ht="15.75" hidden="1">
      <c r="A1583" s="31">
        <v>9487</v>
      </c>
      <c r="B1583" s="448" t="s">
        <v>5763</v>
      </c>
      <c r="C1583" s="32" t="s">
        <v>1787</v>
      </c>
      <c r="D1583" s="449">
        <v>2340788</v>
      </c>
      <c r="E1583" s="332" t="s">
        <v>117</v>
      </c>
      <c r="F1583" s="31"/>
    </row>
    <row r="1584" spans="1:6" ht="15.75" hidden="1">
      <c r="A1584" s="31">
        <v>9488</v>
      </c>
      <c r="B1584" s="448" t="s">
        <v>5764</v>
      </c>
      <c r="C1584" s="32" t="s">
        <v>1787</v>
      </c>
      <c r="D1584" s="449">
        <v>1981624</v>
      </c>
      <c r="E1584" s="332" t="s">
        <v>117</v>
      </c>
      <c r="F1584" s="31"/>
    </row>
    <row r="1585" spans="1:6" ht="15.75" hidden="1">
      <c r="A1585" s="31">
        <v>9489</v>
      </c>
      <c r="B1585" s="448" t="s">
        <v>5765</v>
      </c>
      <c r="C1585" s="32" t="s">
        <v>1787</v>
      </c>
      <c r="D1585" s="449">
        <v>2657930</v>
      </c>
      <c r="E1585" s="332" t="s">
        <v>117</v>
      </c>
      <c r="F1585" s="31"/>
    </row>
    <row r="1586" spans="1:6" ht="15.75" hidden="1">
      <c r="A1586" s="31">
        <v>9490</v>
      </c>
      <c r="B1586" s="448" t="s">
        <v>5766</v>
      </c>
      <c r="C1586" s="32" t="s">
        <v>1787</v>
      </c>
      <c r="D1586" s="449">
        <v>2340788</v>
      </c>
      <c r="E1586" s="332" t="s">
        <v>117</v>
      </c>
      <c r="F1586" s="31"/>
    </row>
    <row r="1587" spans="1:6" ht="30" hidden="1">
      <c r="A1587" s="31">
        <v>9491</v>
      </c>
      <c r="B1587" s="448" t="s">
        <v>5767</v>
      </c>
      <c r="C1587" s="32" t="s">
        <v>1787</v>
      </c>
      <c r="D1587" s="449">
        <v>1981624</v>
      </c>
      <c r="E1587" s="332" t="s">
        <v>117</v>
      </c>
      <c r="F1587" s="31"/>
    </row>
    <row r="1588" spans="1:6" ht="15.75" hidden="1">
      <c r="A1588" s="31">
        <v>9492</v>
      </c>
      <c r="B1588" s="448" t="s">
        <v>5768</v>
      </c>
      <c r="C1588" s="32" t="s">
        <v>1787</v>
      </c>
      <c r="D1588" s="449">
        <v>4368900</v>
      </c>
      <c r="E1588" s="332" t="s">
        <v>117</v>
      </c>
      <c r="F1588" s="31"/>
    </row>
    <row r="1589" spans="1:6" ht="15.75" hidden="1">
      <c r="A1589" s="31">
        <v>9493</v>
      </c>
      <c r="B1589" s="448" t="s">
        <v>5769</v>
      </c>
      <c r="C1589" s="32" t="s">
        <v>1787</v>
      </c>
      <c r="D1589" s="449">
        <v>2375550</v>
      </c>
      <c r="E1589" s="332" t="s">
        <v>117</v>
      </c>
      <c r="F1589" s="31"/>
    </row>
    <row r="1590" spans="1:6" ht="15.75" hidden="1">
      <c r="A1590" s="31">
        <v>9494</v>
      </c>
      <c r="B1590" s="448" t="s">
        <v>5770</v>
      </c>
      <c r="C1590" s="32" t="s">
        <v>1787</v>
      </c>
      <c r="D1590" s="449">
        <v>3099400</v>
      </c>
      <c r="E1590" s="332" t="s">
        <v>117</v>
      </c>
      <c r="F1590" s="31"/>
    </row>
    <row r="1591" spans="1:6" ht="15.75" hidden="1">
      <c r="A1591" s="31">
        <v>9495</v>
      </c>
      <c r="B1591" s="448" t="s">
        <v>5771</v>
      </c>
      <c r="C1591" s="32" t="s">
        <v>472</v>
      </c>
      <c r="D1591" s="449">
        <v>9997</v>
      </c>
      <c r="E1591" s="332" t="s">
        <v>117</v>
      </c>
      <c r="F1591" s="31" t="s">
        <v>145</v>
      </c>
    </row>
    <row r="1592" spans="1:6" ht="15.75" hidden="1">
      <c r="A1592" s="31">
        <v>9496</v>
      </c>
      <c r="B1592" s="448" t="s">
        <v>5772</v>
      </c>
      <c r="C1592" s="32" t="s">
        <v>472</v>
      </c>
      <c r="D1592" s="449">
        <v>8397</v>
      </c>
      <c r="E1592" s="332" t="s">
        <v>117</v>
      </c>
      <c r="F1592" s="31" t="s">
        <v>145</v>
      </c>
    </row>
    <row r="1593" spans="1:6" ht="30" hidden="1">
      <c r="A1593" s="31">
        <v>9497</v>
      </c>
      <c r="B1593" s="448" t="s">
        <v>5773</v>
      </c>
      <c r="C1593" s="32" t="s">
        <v>785</v>
      </c>
      <c r="D1593" s="449">
        <v>9290</v>
      </c>
      <c r="E1593" s="332" t="s">
        <v>117</v>
      </c>
      <c r="F1593" s="31"/>
    </row>
    <row r="1594" spans="1:6" ht="15.75" hidden="1">
      <c r="A1594" s="31">
        <v>9499</v>
      </c>
      <c r="B1594" s="448" t="s">
        <v>5774</v>
      </c>
      <c r="C1594" s="32" t="s">
        <v>119</v>
      </c>
      <c r="D1594" s="449">
        <v>424235</v>
      </c>
      <c r="E1594" s="332" t="s">
        <v>117</v>
      </c>
      <c r="F1594" s="31"/>
    </row>
    <row r="1595" spans="1:6" ht="15.75" hidden="1">
      <c r="A1595" s="31">
        <v>9500</v>
      </c>
      <c r="B1595" s="448" t="s">
        <v>5775</v>
      </c>
      <c r="C1595" s="32" t="s">
        <v>116</v>
      </c>
      <c r="D1595" s="449">
        <v>80965</v>
      </c>
      <c r="E1595" s="332" t="s">
        <v>117</v>
      </c>
      <c r="F1595" s="31" t="s">
        <v>145</v>
      </c>
    </row>
    <row r="1596" spans="1:6" ht="15.75" hidden="1">
      <c r="A1596" s="31">
        <v>9501</v>
      </c>
      <c r="B1596" s="448" t="s">
        <v>5776</v>
      </c>
      <c r="C1596" s="32" t="s">
        <v>116</v>
      </c>
      <c r="D1596" s="449">
        <v>64606</v>
      </c>
      <c r="E1596" s="332" t="s">
        <v>117</v>
      </c>
      <c r="F1596" s="31" t="s">
        <v>145</v>
      </c>
    </row>
    <row r="1597" spans="1:6" ht="15.75" hidden="1">
      <c r="A1597" s="31">
        <v>9502</v>
      </c>
      <c r="B1597" s="448" t="s">
        <v>5777</v>
      </c>
      <c r="C1597" s="32" t="s">
        <v>116</v>
      </c>
      <c r="D1597" s="449">
        <v>115956</v>
      </c>
      <c r="E1597" s="332" t="s">
        <v>117</v>
      </c>
      <c r="F1597" s="31"/>
    </row>
    <row r="1598" spans="1:6" ht="15.75" hidden="1">
      <c r="A1598" s="31">
        <v>9505</v>
      </c>
      <c r="B1598" s="448" t="s">
        <v>5778</v>
      </c>
      <c r="C1598" s="32" t="s">
        <v>494</v>
      </c>
      <c r="D1598" s="449">
        <v>672050</v>
      </c>
      <c r="E1598" s="332" t="s">
        <v>117</v>
      </c>
      <c r="F1598" s="31"/>
    </row>
    <row r="1599" spans="1:6" ht="15.75" hidden="1">
      <c r="A1599" s="31">
        <v>9506</v>
      </c>
      <c r="B1599" s="448" t="s">
        <v>5779</v>
      </c>
      <c r="C1599" s="32" t="s">
        <v>494</v>
      </c>
      <c r="D1599" s="449">
        <v>468754</v>
      </c>
      <c r="E1599" s="332" t="s">
        <v>117</v>
      </c>
      <c r="F1599" s="31"/>
    </row>
    <row r="1600" spans="1:6" ht="15.75" hidden="1">
      <c r="A1600" s="31">
        <v>9507</v>
      </c>
      <c r="B1600" s="448" t="s">
        <v>5780</v>
      </c>
      <c r="C1600" s="32" t="s">
        <v>494</v>
      </c>
      <c r="D1600" s="449">
        <v>395708</v>
      </c>
      <c r="E1600" s="332" t="s">
        <v>117</v>
      </c>
      <c r="F1600" s="31"/>
    </row>
    <row r="1601" spans="1:6" ht="15.75" hidden="1">
      <c r="A1601" s="31">
        <v>9508</v>
      </c>
      <c r="B1601" s="448" t="s">
        <v>5781</v>
      </c>
      <c r="C1601" s="32" t="s">
        <v>494</v>
      </c>
      <c r="D1601" s="449">
        <v>337086</v>
      </c>
      <c r="E1601" s="332" t="s">
        <v>117</v>
      </c>
      <c r="F1601" s="31"/>
    </row>
    <row r="1602" spans="1:6" ht="15.75" hidden="1">
      <c r="A1602" s="31">
        <v>9509</v>
      </c>
      <c r="B1602" s="448" t="s">
        <v>5782</v>
      </c>
      <c r="C1602" s="32" t="s">
        <v>494</v>
      </c>
      <c r="D1602" s="449">
        <v>304125</v>
      </c>
      <c r="E1602" s="332" t="s">
        <v>117</v>
      </c>
      <c r="F1602" s="31"/>
    </row>
    <row r="1603" spans="1:6" ht="15.75" hidden="1">
      <c r="A1603" s="31">
        <v>9510</v>
      </c>
      <c r="B1603" s="448" t="s">
        <v>5783</v>
      </c>
      <c r="C1603" s="32" t="s">
        <v>494</v>
      </c>
      <c r="D1603" s="449">
        <v>271308</v>
      </c>
      <c r="E1603" s="332" t="s">
        <v>117</v>
      </c>
      <c r="F1603" s="31"/>
    </row>
    <row r="1604" spans="1:6" ht="15.75" hidden="1">
      <c r="A1604" s="31">
        <v>9511</v>
      </c>
      <c r="B1604" s="448" t="s">
        <v>5784</v>
      </c>
      <c r="C1604" s="32" t="s">
        <v>494</v>
      </c>
      <c r="D1604" s="449">
        <v>205325</v>
      </c>
      <c r="E1604" s="332" t="s">
        <v>117</v>
      </c>
      <c r="F1604" s="31"/>
    </row>
    <row r="1605" spans="1:6" ht="30" hidden="1">
      <c r="A1605" s="31">
        <v>9512</v>
      </c>
      <c r="B1605" s="448" t="s">
        <v>5785</v>
      </c>
      <c r="C1605" s="32" t="s">
        <v>494</v>
      </c>
      <c r="D1605" s="449">
        <v>127386</v>
      </c>
      <c r="E1605" s="332" t="s">
        <v>117</v>
      </c>
      <c r="F1605" s="31"/>
    </row>
    <row r="1606" spans="1:6" ht="15.75" hidden="1">
      <c r="A1606" s="31">
        <v>9513</v>
      </c>
      <c r="B1606" s="448" t="s">
        <v>5786</v>
      </c>
      <c r="C1606" s="32" t="s">
        <v>494</v>
      </c>
      <c r="D1606" s="449">
        <v>112084</v>
      </c>
      <c r="E1606" s="332" t="s">
        <v>117</v>
      </c>
      <c r="F1606" s="31"/>
    </row>
    <row r="1607" spans="1:6" ht="15.75" hidden="1">
      <c r="A1607" s="31">
        <v>9514</v>
      </c>
      <c r="B1607" s="448" t="s">
        <v>5787</v>
      </c>
      <c r="C1607" s="32" t="s">
        <v>494</v>
      </c>
      <c r="D1607" s="449">
        <v>117491</v>
      </c>
      <c r="E1607" s="332" t="s">
        <v>117</v>
      </c>
      <c r="F1607" s="31"/>
    </row>
    <row r="1608" spans="1:6" ht="15.75" hidden="1">
      <c r="A1608" s="31">
        <v>9515</v>
      </c>
      <c r="B1608" s="448" t="s">
        <v>5788</v>
      </c>
      <c r="C1608" s="32" t="s">
        <v>494</v>
      </c>
      <c r="D1608" s="449">
        <v>101048</v>
      </c>
      <c r="E1608" s="332" t="s">
        <v>117</v>
      </c>
      <c r="F1608" s="31"/>
    </row>
    <row r="1609" spans="1:6" ht="15.75" hidden="1">
      <c r="A1609" s="31">
        <v>9516</v>
      </c>
      <c r="B1609" s="448" t="s">
        <v>5789</v>
      </c>
      <c r="C1609" s="32" t="s">
        <v>494</v>
      </c>
      <c r="D1609" s="449">
        <v>109043</v>
      </c>
      <c r="E1609" s="332" t="s">
        <v>117</v>
      </c>
      <c r="F1609" s="31"/>
    </row>
    <row r="1610" spans="1:6" ht="15.75" hidden="1">
      <c r="A1610" s="31">
        <v>9517</v>
      </c>
      <c r="B1610" s="448" t="s">
        <v>5790</v>
      </c>
      <c r="C1610" s="32" t="s">
        <v>494</v>
      </c>
      <c r="D1610" s="449">
        <v>132742</v>
      </c>
      <c r="E1610" s="332" t="s">
        <v>117</v>
      </c>
      <c r="F1610" s="31"/>
    </row>
    <row r="1611" spans="1:6" ht="15.75" hidden="1">
      <c r="A1611" s="31">
        <v>9518</v>
      </c>
      <c r="B1611" s="448" t="s">
        <v>5791</v>
      </c>
      <c r="C1611" s="32" t="s">
        <v>494</v>
      </c>
      <c r="D1611" s="449">
        <v>109043</v>
      </c>
      <c r="E1611" s="332" t="s">
        <v>117</v>
      </c>
      <c r="F1611" s="31"/>
    </row>
    <row r="1612" spans="1:6" ht="15.75" hidden="1">
      <c r="A1612" s="31">
        <v>9519</v>
      </c>
      <c r="B1612" s="448" t="s">
        <v>5792</v>
      </c>
      <c r="C1612" s="32" t="s">
        <v>494</v>
      </c>
      <c r="D1612" s="449">
        <v>117685</v>
      </c>
      <c r="E1612" s="332" t="s">
        <v>117</v>
      </c>
      <c r="F1612" s="31"/>
    </row>
    <row r="1613" spans="1:6" ht="15.75" hidden="1">
      <c r="A1613" s="31">
        <v>9520</v>
      </c>
      <c r="B1613" s="448" t="s">
        <v>5793</v>
      </c>
      <c r="C1613" s="32" t="s">
        <v>494</v>
      </c>
      <c r="D1613" s="449">
        <v>88598</v>
      </c>
      <c r="E1613" s="332" t="s">
        <v>117</v>
      </c>
      <c r="F1613" s="31"/>
    </row>
    <row r="1614" spans="1:6" ht="30" hidden="1">
      <c r="A1614" s="31">
        <v>9521</v>
      </c>
      <c r="B1614" s="448" t="s">
        <v>5794</v>
      </c>
      <c r="C1614" s="32" t="s">
        <v>494</v>
      </c>
      <c r="D1614" s="449">
        <v>105807</v>
      </c>
      <c r="E1614" s="332" t="s">
        <v>117</v>
      </c>
      <c r="F1614" s="31"/>
    </row>
    <row r="1615" spans="1:6" ht="30" hidden="1">
      <c r="A1615" s="31">
        <v>9522</v>
      </c>
      <c r="B1615" s="448" t="s">
        <v>5795</v>
      </c>
      <c r="C1615" s="32" t="s">
        <v>494</v>
      </c>
      <c r="D1615" s="449">
        <v>76966</v>
      </c>
      <c r="E1615" s="332" t="s">
        <v>117</v>
      </c>
      <c r="F1615" s="31"/>
    </row>
    <row r="1616" spans="1:6" ht="15.75" hidden="1">
      <c r="A1616" s="31">
        <v>9523</v>
      </c>
      <c r="B1616" s="448" t="s">
        <v>5796</v>
      </c>
      <c r="C1616" s="32" t="s">
        <v>494</v>
      </c>
      <c r="D1616" s="449">
        <v>123670</v>
      </c>
      <c r="E1616" s="332" t="s">
        <v>117</v>
      </c>
      <c r="F1616" s="31"/>
    </row>
    <row r="1617" spans="1:6" ht="30" hidden="1">
      <c r="A1617" s="31">
        <v>9524</v>
      </c>
      <c r="B1617" s="448" t="s">
        <v>5797</v>
      </c>
      <c r="C1617" s="32" t="s">
        <v>494</v>
      </c>
      <c r="D1617" s="449">
        <v>94386</v>
      </c>
      <c r="E1617" s="332" t="s">
        <v>117</v>
      </c>
      <c r="F1617" s="31"/>
    </row>
    <row r="1618" spans="1:6" ht="15.75" hidden="1">
      <c r="A1618" s="31">
        <v>9525</v>
      </c>
      <c r="B1618" s="448" t="s">
        <v>5798</v>
      </c>
      <c r="C1618" s="32" t="s">
        <v>494</v>
      </c>
      <c r="D1618" s="449">
        <v>78026</v>
      </c>
      <c r="E1618" s="332" t="s">
        <v>117</v>
      </c>
      <c r="F1618" s="31"/>
    </row>
    <row r="1619" spans="1:6" ht="15.75" hidden="1">
      <c r="A1619" s="31">
        <v>9526</v>
      </c>
      <c r="B1619" s="448" t="s">
        <v>5799</v>
      </c>
      <c r="C1619" s="32" t="s">
        <v>494</v>
      </c>
      <c r="D1619" s="449">
        <v>66054</v>
      </c>
      <c r="E1619" s="332" t="s">
        <v>117</v>
      </c>
      <c r="F1619" s="31"/>
    </row>
    <row r="1620" spans="1:6" ht="15.75" hidden="1">
      <c r="A1620" s="31">
        <v>9527</v>
      </c>
      <c r="B1620" s="448" t="s">
        <v>5800</v>
      </c>
      <c r="C1620" s="32" t="s">
        <v>494</v>
      </c>
      <c r="D1620" s="449">
        <v>88598</v>
      </c>
      <c r="E1620" s="332" t="s">
        <v>117</v>
      </c>
      <c r="F1620" s="31"/>
    </row>
    <row r="1621" spans="1:6" ht="30" hidden="1">
      <c r="A1621" s="31">
        <v>9528</v>
      </c>
      <c r="B1621" s="448" t="s">
        <v>5801</v>
      </c>
      <c r="C1621" s="32" t="s">
        <v>494</v>
      </c>
      <c r="D1621" s="449">
        <v>66054</v>
      </c>
      <c r="E1621" s="332" t="s">
        <v>117</v>
      </c>
      <c r="F1621" s="31"/>
    </row>
    <row r="1622" spans="1:6" ht="15.75" hidden="1">
      <c r="A1622" s="31">
        <v>9529</v>
      </c>
      <c r="B1622" s="448" t="s">
        <v>5802</v>
      </c>
      <c r="C1622" s="32" t="s">
        <v>494</v>
      </c>
      <c r="D1622" s="449">
        <v>145630</v>
      </c>
      <c r="E1622" s="332" t="s">
        <v>117</v>
      </c>
      <c r="F1622" s="31"/>
    </row>
    <row r="1623" spans="1:6" ht="15.75" hidden="1">
      <c r="A1623" s="31">
        <v>9530</v>
      </c>
      <c r="B1623" s="448" t="s">
        <v>5803</v>
      </c>
      <c r="C1623" s="32" t="s">
        <v>1787</v>
      </c>
      <c r="D1623" s="449">
        <v>2737525</v>
      </c>
      <c r="E1623" s="332" t="s">
        <v>117</v>
      </c>
      <c r="F1623" s="31"/>
    </row>
    <row r="1624" spans="1:6" ht="15.75" hidden="1">
      <c r="A1624" s="31">
        <v>9531</v>
      </c>
      <c r="B1624" s="448" t="s">
        <v>5804</v>
      </c>
      <c r="C1624" s="32" t="s">
        <v>785</v>
      </c>
      <c r="D1624" s="449">
        <v>84006</v>
      </c>
      <c r="E1624" s="332" t="s">
        <v>117</v>
      </c>
      <c r="F1624" s="31"/>
    </row>
    <row r="1625" spans="1:6" ht="15.75" hidden="1">
      <c r="A1625" s="31">
        <v>9532</v>
      </c>
      <c r="B1625" s="448" t="s">
        <v>5805</v>
      </c>
      <c r="C1625" s="32" t="s">
        <v>785</v>
      </c>
      <c r="D1625" s="449">
        <v>58594</v>
      </c>
      <c r="E1625" s="332" t="s">
        <v>117</v>
      </c>
      <c r="F1625" s="31"/>
    </row>
    <row r="1626" spans="1:6" ht="15.75" hidden="1">
      <c r="A1626" s="31">
        <v>9533</v>
      </c>
      <c r="B1626" s="448" t="s">
        <v>5806</v>
      </c>
      <c r="C1626" s="32" t="s">
        <v>785</v>
      </c>
      <c r="D1626" s="449">
        <v>49464</v>
      </c>
      <c r="E1626" s="332" t="s">
        <v>117</v>
      </c>
      <c r="F1626" s="31"/>
    </row>
    <row r="1627" spans="1:6" ht="15.75" hidden="1">
      <c r="A1627" s="31">
        <v>9534</v>
      </c>
      <c r="B1627" s="448" t="s">
        <v>5807</v>
      </c>
      <c r="C1627" s="32" t="s">
        <v>785</v>
      </c>
      <c r="D1627" s="449">
        <v>42133</v>
      </c>
      <c r="E1627" s="332" t="s">
        <v>117</v>
      </c>
      <c r="F1627" s="31"/>
    </row>
    <row r="1628" spans="1:6" ht="15.75" hidden="1">
      <c r="A1628" s="31">
        <v>9535</v>
      </c>
      <c r="B1628" s="448" t="s">
        <v>5808</v>
      </c>
      <c r="C1628" s="32" t="s">
        <v>785</v>
      </c>
      <c r="D1628" s="449">
        <v>38015</v>
      </c>
      <c r="E1628" s="332" t="s">
        <v>117</v>
      </c>
      <c r="F1628" s="31"/>
    </row>
    <row r="1629" spans="1:6" ht="15.75" hidden="1">
      <c r="A1629" s="31">
        <v>9536</v>
      </c>
      <c r="B1629" s="448" t="s">
        <v>5809</v>
      </c>
      <c r="C1629" s="32" t="s">
        <v>785</v>
      </c>
      <c r="D1629" s="449">
        <v>33914</v>
      </c>
      <c r="E1629" s="332" t="s">
        <v>117</v>
      </c>
      <c r="F1629" s="31"/>
    </row>
    <row r="1630" spans="1:6" ht="15.75" hidden="1">
      <c r="A1630" s="31">
        <v>9537</v>
      </c>
      <c r="B1630" s="448" t="s">
        <v>5810</v>
      </c>
      <c r="C1630" s="32" t="s">
        <v>785</v>
      </c>
      <c r="D1630" s="449">
        <v>25665</v>
      </c>
      <c r="E1630" s="332" t="s">
        <v>117</v>
      </c>
      <c r="F1630" s="31"/>
    </row>
    <row r="1631" spans="1:6" ht="15.75" hidden="1">
      <c r="A1631" s="31">
        <v>9538</v>
      </c>
      <c r="B1631" s="448" t="s">
        <v>5811</v>
      </c>
      <c r="C1631" s="32" t="s">
        <v>785</v>
      </c>
      <c r="D1631" s="449">
        <v>24224</v>
      </c>
      <c r="E1631" s="332" t="s">
        <v>117</v>
      </c>
      <c r="F1631" s="31"/>
    </row>
    <row r="1632" spans="1:6" ht="30" hidden="1">
      <c r="A1632" s="31">
        <v>9539</v>
      </c>
      <c r="B1632" s="448" t="s">
        <v>5812</v>
      </c>
      <c r="C1632" s="32" t="s">
        <v>785</v>
      </c>
      <c r="D1632" s="449">
        <v>15923</v>
      </c>
      <c r="E1632" s="332" t="s">
        <v>117</v>
      </c>
      <c r="F1632" s="31"/>
    </row>
    <row r="1633" spans="1:6" ht="15.75" hidden="1">
      <c r="A1633" s="31">
        <v>9540</v>
      </c>
      <c r="B1633" s="448" t="s">
        <v>5813</v>
      </c>
      <c r="C1633" s="32" t="s">
        <v>785</v>
      </c>
      <c r="D1633" s="449">
        <v>14010</v>
      </c>
      <c r="E1633" s="332" t="s">
        <v>117</v>
      </c>
      <c r="F1633" s="31"/>
    </row>
    <row r="1634" spans="1:6" ht="15.75" hidden="1">
      <c r="A1634" s="31">
        <v>9541</v>
      </c>
      <c r="B1634" s="448" t="s">
        <v>5814</v>
      </c>
      <c r="C1634" s="32" t="s">
        <v>785</v>
      </c>
      <c r="D1634" s="449">
        <v>14687</v>
      </c>
      <c r="E1634" s="332" t="s">
        <v>117</v>
      </c>
      <c r="F1634" s="31"/>
    </row>
    <row r="1635" spans="1:6" ht="15.75" hidden="1">
      <c r="A1635" s="31">
        <v>9542</v>
      </c>
      <c r="B1635" s="448" t="s">
        <v>5815</v>
      </c>
      <c r="C1635" s="32" t="s">
        <v>785</v>
      </c>
      <c r="D1635" s="449">
        <v>12632</v>
      </c>
      <c r="E1635" s="332" t="s">
        <v>117</v>
      </c>
      <c r="F1635" s="31"/>
    </row>
    <row r="1636" spans="1:6" ht="15.75" hidden="1">
      <c r="A1636" s="31">
        <v>9543</v>
      </c>
      <c r="B1636" s="448" t="s">
        <v>5816</v>
      </c>
      <c r="C1636" s="32" t="s">
        <v>785</v>
      </c>
      <c r="D1636" s="449">
        <v>16593</v>
      </c>
      <c r="E1636" s="332" t="s">
        <v>117</v>
      </c>
      <c r="F1636" s="31"/>
    </row>
    <row r="1637" spans="1:6" ht="15.75" hidden="1">
      <c r="A1637" s="31">
        <v>9544</v>
      </c>
      <c r="B1637" s="448" t="s">
        <v>5817</v>
      </c>
      <c r="C1637" s="32" t="s">
        <v>785</v>
      </c>
      <c r="D1637" s="449">
        <v>13631</v>
      </c>
      <c r="E1637" s="332" t="s">
        <v>117</v>
      </c>
      <c r="F1637" s="31"/>
    </row>
    <row r="1638" spans="1:6" ht="15.75" hidden="1">
      <c r="A1638" s="31">
        <v>9545</v>
      </c>
      <c r="B1638" s="448" t="s">
        <v>5818</v>
      </c>
      <c r="C1638" s="32" t="s">
        <v>785</v>
      </c>
      <c r="D1638" s="449">
        <v>16593</v>
      </c>
      <c r="E1638" s="332" t="s">
        <v>117</v>
      </c>
      <c r="F1638" s="31"/>
    </row>
    <row r="1639" spans="1:6" ht="15.75" hidden="1">
      <c r="A1639" s="31">
        <v>9546</v>
      </c>
      <c r="B1639" s="448" t="s">
        <v>5819</v>
      </c>
      <c r="C1639" s="32" t="s">
        <v>785</v>
      </c>
      <c r="D1639" s="449">
        <v>13631</v>
      </c>
      <c r="E1639" s="332" t="s">
        <v>117</v>
      </c>
      <c r="F1639" s="31"/>
    </row>
    <row r="1640" spans="1:6" ht="15.75" hidden="1">
      <c r="A1640" s="31">
        <v>9547</v>
      </c>
      <c r="B1640" s="448" t="s">
        <v>5820</v>
      </c>
      <c r="C1640" s="32" t="s">
        <v>785</v>
      </c>
      <c r="D1640" s="449">
        <v>14710</v>
      </c>
      <c r="E1640" s="332" t="s">
        <v>117</v>
      </c>
      <c r="F1640" s="31"/>
    </row>
    <row r="1641" spans="1:6" ht="15.75" hidden="1">
      <c r="A1641" s="31">
        <v>9548</v>
      </c>
      <c r="B1641" s="448" t="s">
        <v>5821</v>
      </c>
      <c r="C1641" s="32" t="s">
        <v>785</v>
      </c>
      <c r="D1641" s="449">
        <v>11075</v>
      </c>
      <c r="E1641" s="332" t="s">
        <v>117</v>
      </c>
      <c r="F1641" s="31"/>
    </row>
    <row r="1642" spans="1:6" ht="30" hidden="1">
      <c r="A1642" s="31">
        <v>9549</v>
      </c>
      <c r="B1642" s="448" t="s">
        <v>5822</v>
      </c>
      <c r="C1642" s="32" t="s">
        <v>785</v>
      </c>
      <c r="D1642" s="449">
        <v>13225</v>
      </c>
      <c r="E1642" s="332" t="s">
        <v>117</v>
      </c>
      <c r="F1642" s="31"/>
    </row>
    <row r="1643" spans="1:6" ht="30" hidden="1">
      <c r="A1643" s="31">
        <v>9550</v>
      </c>
      <c r="B1643" s="448" t="s">
        <v>5823</v>
      </c>
      <c r="C1643" s="32" t="s">
        <v>785</v>
      </c>
      <c r="D1643" s="449">
        <v>9620</v>
      </c>
      <c r="E1643" s="332" t="s">
        <v>117</v>
      </c>
      <c r="F1643" s="31"/>
    </row>
    <row r="1644" spans="1:6" ht="15.75" hidden="1">
      <c r="A1644" s="31">
        <v>9551</v>
      </c>
      <c r="B1644" s="448" t="s">
        <v>5824</v>
      </c>
      <c r="C1644" s="32" t="s">
        <v>785</v>
      </c>
      <c r="D1644" s="449">
        <v>12842</v>
      </c>
      <c r="E1644" s="332" t="s">
        <v>117</v>
      </c>
      <c r="F1644" s="31"/>
    </row>
    <row r="1645" spans="1:6" ht="15.75" hidden="1">
      <c r="A1645" s="31">
        <v>9552</v>
      </c>
      <c r="B1645" s="448" t="s">
        <v>5825</v>
      </c>
      <c r="C1645" s="32" t="s">
        <v>785</v>
      </c>
      <c r="D1645" s="449">
        <v>11647</v>
      </c>
      <c r="E1645" s="332" t="s">
        <v>117</v>
      </c>
      <c r="F1645" s="31"/>
    </row>
    <row r="1646" spans="1:6" ht="15.75" hidden="1">
      <c r="A1646" s="31">
        <v>9553</v>
      </c>
      <c r="B1646" s="448" t="s">
        <v>5826</v>
      </c>
      <c r="C1646" s="32" t="s">
        <v>785</v>
      </c>
      <c r="D1646" s="449">
        <v>15459</v>
      </c>
      <c r="E1646" s="332" t="s">
        <v>117</v>
      </c>
      <c r="F1646" s="31"/>
    </row>
    <row r="1647" spans="1:6" ht="30" hidden="1">
      <c r="A1647" s="31">
        <v>9554</v>
      </c>
      <c r="B1647" s="448" t="s">
        <v>5827</v>
      </c>
      <c r="C1647" s="32" t="s">
        <v>785</v>
      </c>
      <c r="D1647" s="449">
        <v>11797</v>
      </c>
      <c r="E1647" s="332" t="s">
        <v>117</v>
      </c>
      <c r="F1647" s="31"/>
    </row>
    <row r="1648" spans="1:6" ht="15.75" hidden="1">
      <c r="A1648" s="31">
        <v>9555</v>
      </c>
      <c r="B1648" s="448" t="s">
        <v>5828</v>
      </c>
      <c r="C1648" s="32" t="s">
        <v>785</v>
      </c>
      <c r="D1648" s="449">
        <v>9753</v>
      </c>
      <c r="E1648" s="332" t="s">
        <v>117</v>
      </c>
      <c r="F1648" s="31"/>
    </row>
    <row r="1649" spans="1:6" ht="15.75" hidden="1">
      <c r="A1649" s="31">
        <v>9556</v>
      </c>
      <c r="B1649" s="448" t="s">
        <v>5829</v>
      </c>
      <c r="C1649" s="32" t="s">
        <v>785</v>
      </c>
      <c r="D1649" s="449">
        <v>8257</v>
      </c>
      <c r="E1649" s="332" t="s">
        <v>117</v>
      </c>
      <c r="F1649" s="31"/>
    </row>
    <row r="1650" spans="1:6" ht="15.75" hidden="1">
      <c r="A1650" s="31">
        <v>9557</v>
      </c>
      <c r="B1650" s="448" t="s">
        <v>5830</v>
      </c>
      <c r="C1650" s="32" t="s">
        <v>785</v>
      </c>
      <c r="D1650" s="449">
        <v>11075</v>
      </c>
      <c r="E1650" s="332" t="s">
        <v>117</v>
      </c>
      <c r="F1650" s="31"/>
    </row>
    <row r="1651" spans="1:6" ht="15.75" hidden="1">
      <c r="A1651" s="31">
        <v>9558</v>
      </c>
      <c r="B1651" s="448" t="s">
        <v>5831</v>
      </c>
      <c r="C1651" s="32" t="s">
        <v>785</v>
      </c>
      <c r="D1651" s="449">
        <v>9753</v>
      </c>
      <c r="E1651" s="332" t="s">
        <v>117</v>
      </c>
      <c r="F1651" s="31"/>
    </row>
    <row r="1652" spans="1:6" ht="30" hidden="1">
      <c r="A1652" s="31">
        <v>9559</v>
      </c>
      <c r="B1652" s="448" t="s">
        <v>5832</v>
      </c>
      <c r="C1652" s="32" t="s">
        <v>785</v>
      </c>
      <c r="D1652" s="449">
        <v>8257</v>
      </c>
      <c r="E1652" s="332" t="s">
        <v>117</v>
      </c>
      <c r="F1652" s="31"/>
    </row>
    <row r="1653" spans="1:6" ht="15.75" hidden="1">
      <c r="A1653" s="31">
        <v>9560</v>
      </c>
      <c r="B1653" s="448" t="s">
        <v>5833</v>
      </c>
      <c r="C1653" s="32" t="s">
        <v>785</v>
      </c>
      <c r="D1653" s="449">
        <v>18204</v>
      </c>
      <c r="E1653" s="332" t="s">
        <v>117</v>
      </c>
      <c r="F1653" s="31"/>
    </row>
    <row r="1654" spans="1:6" ht="30" hidden="1">
      <c r="A1654" s="31">
        <v>9569</v>
      </c>
      <c r="B1654" s="448" t="s">
        <v>5834</v>
      </c>
      <c r="C1654" s="32" t="s">
        <v>116</v>
      </c>
      <c r="D1654" s="449">
        <v>272460</v>
      </c>
      <c r="E1654" s="332" t="s">
        <v>117</v>
      </c>
      <c r="F1654" s="31"/>
    </row>
    <row r="1655" spans="1:6" ht="15.75" hidden="1">
      <c r="A1655" s="31">
        <v>9570</v>
      </c>
      <c r="B1655" s="448" t="s">
        <v>5835</v>
      </c>
      <c r="C1655" s="32" t="s">
        <v>125</v>
      </c>
      <c r="D1655" s="449">
        <v>1889</v>
      </c>
      <c r="E1655" s="332" t="s">
        <v>117</v>
      </c>
      <c r="F1655" s="31"/>
    </row>
    <row r="1656" spans="1:6" ht="15.75" hidden="1">
      <c r="A1656" s="31">
        <v>9571</v>
      </c>
      <c r="B1656" s="448" t="s">
        <v>5836</v>
      </c>
      <c r="C1656" s="32" t="s">
        <v>125</v>
      </c>
      <c r="D1656" s="449">
        <v>10100</v>
      </c>
      <c r="E1656" s="332" t="s">
        <v>117</v>
      </c>
      <c r="F1656" s="31"/>
    </row>
    <row r="1657" spans="1:6" ht="15.75" hidden="1">
      <c r="A1657" s="31">
        <v>9572</v>
      </c>
      <c r="B1657" s="448" t="s">
        <v>5837</v>
      </c>
      <c r="C1657" s="32" t="s">
        <v>122</v>
      </c>
      <c r="D1657" s="449">
        <v>4250</v>
      </c>
      <c r="E1657" s="332" t="s">
        <v>117</v>
      </c>
      <c r="F1657" s="31"/>
    </row>
    <row r="1658" spans="1:6" ht="15.75" hidden="1">
      <c r="A1658" s="31">
        <v>9573</v>
      </c>
      <c r="B1658" s="448" t="s">
        <v>5838</v>
      </c>
      <c r="C1658" s="32" t="s">
        <v>122</v>
      </c>
      <c r="D1658" s="449">
        <v>4429</v>
      </c>
      <c r="E1658" s="332" t="s">
        <v>117</v>
      </c>
      <c r="F1658" s="31"/>
    </row>
    <row r="1659" spans="1:6" ht="15.75" hidden="1">
      <c r="A1659" s="31">
        <v>9574</v>
      </c>
      <c r="B1659" s="448" t="s">
        <v>5839</v>
      </c>
      <c r="C1659" s="32" t="s">
        <v>125</v>
      </c>
      <c r="D1659" s="449">
        <v>1225</v>
      </c>
      <c r="E1659" s="332" t="s">
        <v>117</v>
      </c>
      <c r="F1659" s="31"/>
    </row>
    <row r="1660" spans="1:6" ht="30" hidden="1">
      <c r="A1660" s="31">
        <v>9575</v>
      </c>
      <c r="B1660" s="448" t="s">
        <v>4094</v>
      </c>
      <c r="C1660" s="32" t="s">
        <v>1787</v>
      </c>
      <c r="D1660" s="449">
        <v>9460000</v>
      </c>
      <c r="E1660" s="332" t="s">
        <v>117</v>
      </c>
      <c r="F1660" s="31"/>
    </row>
    <row r="1661" spans="1:6" ht="15.75">
      <c r="A1661" s="31">
        <v>9576</v>
      </c>
      <c r="B1661" s="448" t="s">
        <v>5840</v>
      </c>
      <c r="C1661" s="32" t="s">
        <v>3115</v>
      </c>
      <c r="D1661" s="449">
        <v>32508</v>
      </c>
      <c r="E1661" s="332" t="s">
        <v>117</v>
      </c>
      <c r="F1661" s="31"/>
    </row>
    <row r="1662" spans="1:6" ht="15.75" hidden="1">
      <c r="A1662" s="31">
        <v>9577</v>
      </c>
      <c r="B1662" s="448" t="s">
        <v>5841</v>
      </c>
      <c r="C1662" s="32" t="s">
        <v>3115</v>
      </c>
      <c r="D1662" s="449">
        <v>26189</v>
      </c>
      <c r="E1662" s="332" t="s">
        <v>117</v>
      </c>
      <c r="F1662" s="31"/>
    </row>
    <row r="1663" spans="1:6" ht="15.75">
      <c r="A1663" s="31">
        <v>9578</v>
      </c>
      <c r="B1663" s="448" t="s">
        <v>5842</v>
      </c>
      <c r="C1663" s="32" t="s">
        <v>5843</v>
      </c>
      <c r="D1663" s="449">
        <v>922582</v>
      </c>
      <c r="E1663" s="332" t="s">
        <v>117</v>
      </c>
      <c r="F1663" s="31"/>
    </row>
    <row r="1664" spans="1:6" ht="15.75" hidden="1">
      <c r="A1664" s="31">
        <v>9628</v>
      </c>
      <c r="B1664" s="448" t="s">
        <v>5844</v>
      </c>
      <c r="C1664" s="32" t="s">
        <v>125</v>
      </c>
      <c r="D1664" s="449">
        <v>565250</v>
      </c>
      <c r="E1664" s="332" t="s">
        <v>117</v>
      </c>
      <c r="F1664" s="31"/>
    </row>
    <row r="1665" spans="1:6" ht="15.75" hidden="1">
      <c r="A1665" s="31">
        <v>9629</v>
      </c>
      <c r="B1665" s="448" t="s">
        <v>5845</v>
      </c>
      <c r="C1665" s="32" t="s">
        <v>2279</v>
      </c>
      <c r="D1665" s="449">
        <v>49980</v>
      </c>
      <c r="E1665" s="332" t="s">
        <v>117</v>
      </c>
      <c r="F1665" s="31"/>
    </row>
    <row r="1666" spans="1:6" ht="15.75" hidden="1">
      <c r="A1666" s="31">
        <v>9630</v>
      </c>
      <c r="B1666" s="448" t="s">
        <v>5846</v>
      </c>
      <c r="C1666" s="32" t="s">
        <v>2279</v>
      </c>
      <c r="D1666" s="449">
        <v>49980</v>
      </c>
      <c r="E1666" s="332" t="s">
        <v>117</v>
      </c>
      <c r="F1666" s="31"/>
    </row>
    <row r="1667" spans="1:6" ht="15.75" hidden="1">
      <c r="A1667" s="31">
        <v>9631</v>
      </c>
      <c r="B1667" s="448" t="s">
        <v>5847</v>
      </c>
      <c r="C1667" s="32" t="s">
        <v>2279</v>
      </c>
      <c r="D1667" s="449">
        <v>70210</v>
      </c>
      <c r="E1667" s="332" t="s">
        <v>117</v>
      </c>
      <c r="F1667" s="31"/>
    </row>
    <row r="1668" spans="1:6" ht="15.75" hidden="1">
      <c r="A1668" s="31">
        <v>9632</v>
      </c>
      <c r="B1668" s="448" t="s">
        <v>5848</v>
      </c>
      <c r="C1668" s="32" t="s">
        <v>2279</v>
      </c>
      <c r="D1668" s="449">
        <v>52925</v>
      </c>
      <c r="E1668" s="332" t="s">
        <v>117</v>
      </c>
      <c r="F1668" s="31"/>
    </row>
    <row r="1669" spans="1:6" ht="30" hidden="1">
      <c r="A1669" s="31">
        <v>9635</v>
      </c>
      <c r="B1669" s="448" t="s">
        <v>5849</v>
      </c>
      <c r="C1669" s="32" t="s">
        <v>125</v>
      </c>
      <c r="D1669" s="449">
        <v>167552</v>
      </c>
      <c r="E1669" s="332" t="s">
        <v>117</v>
      </c>
      <c r="F1669" s="31"/>
    </row>
    <row r="1670" spans="1:6" ht="15.75" hidden="1">
      <c r="A1670" s="31">
        <v>9637</v>
      </c>
      <c r="B1670" s="448" t="s">
        <v>5850</v>
      </c>
      <c r="C1670" s="32" t="s">
        <v>125</v>
      </c>
      <c r="D1670" s="449">
        <v>232100</v>
      </c>
      <c r="E1670" s="332" t="s">
        <v>117</v>
      </c>
      <c r="F1670" s="31"/>
    </row>
    <row r="1671" spans="1:6" ht="15.75" hidden="1">
      <c r="A1671" s="31">
        <v>9638</v>
      </c>
      <c r="B1671" s="448" t="s">
        <v>5851</v>
      </c>
      <c r="C1671" s="32" t="s">
        <v>472</v>
      </c>
      <c r="D1671" s="449">
        <v>116843</v>
      </c>
      <c r="E1671" s="332" t="s">
        <v>117</v>
      </c>
      <c r="F1671" s="31"/>
    </row>
    <row r="1672" spans="1:6" ht="15.75" hidden="1">
      <c r="A1672" s="31">
        <v>9639</v>
      </c>
      <c r="B1672" s="448" t="s">
        <v>5852</v>
      </c>
      <c r="C1672" s="32" t="s">
        <v>472</v>
      </c>
      <c r="D1672" s="449">
        <v>4504</v>
      </c>
      <c r="E1672" s="332" t="s">
        <v>117</v>
      </c>
      <c r="F1672" s="31"/>
    </row>
    <row r="1673" spans="1:6" ht="30" hidden="1">
      <c r="A1673" s="31">
        <v>9640</v>
      </c>
      <c r="B1673" s="448" t="s">
        <v>5853</v>
      </c>
      <c r="C1673" s="32" t="s">
        <v>472</v>
      </c>
      <c r="D1673" s="449">
        <v>18626</v>
      </c>
      <c r="E1673" s="332" t="s">
        <v>117</v>
      </c>
      <c r="F1673" s="31"/>
    </row>
    <row r="1674" spans="1:6" ht="15.75" hidden="1">
      <c r="A1674" s="31">
        <v>9642</v>
      </c>
      <c r="B1674" s="448" t="s">
        <v>5854</v>
      </c>
      <c r="C1674" s="32" t="s">
        <v>472</v>
      </c>
      <c r="D1674" s="449">
        <v>97195</v>
      </c>
      <c r="E1674" s="332" t="s">
        <v>117</v>
      </c>
      <c r="F1674" s="31"/>
    </row>
    <row r="1675" spans="1:6" ht="15.75" hidden="1">
      <c r="A1675" s="31">
        <v>9643</v>
      </c>
      <c r="B1675" s="448" t="s">
        <v>5855</v>
      </c>
      <c r="C1675" s="32" t="s">
        <v>122</v>
      </c>
      <c r="D1675" s="449">
        <v>820</v>
      </c>
      <c r="E1675" s="332" t="s">
        <v>117</v>
      </c>
      <c r="F1675" s="31"/>
    </row>
    <row r="1676" spans="1:6" ht="15.75" hidden="1">
      <c r="A1676" s="31">
        <v>9644</v>
      </c>
      <c r="B1676" s="448" t="s">
        <v>5856</v>
      </c>
      <c r="C1676" s="32" t="s">
        <v>122</v>
      </c>
      <c r="D1676" s="449">
        <v>18215</v>
      </c>
      <c r="E1676" s="332" t="s">
        <v>117</v>
      </c>
      <c r="F1676" s="31"/>
    </row>
    <row r="1677" spans="1:6" ht="30" hidden="1">
      <c r="A1677" s="31">
        <v>9645</v>
      </c>
      <c r="B1677" s="448" t="s">
        <v>5857</v>
      </c>
      <c r="C1677" s="32" t="s">
        <v>125</v>
      </c>
      <c r="D1677" s="449">
        <v>69234</v>
      </c>
      <c r="E1677" s="332" t="s">
        <v>117</v>
      </c>
      <c r="F1677" s="31" t="s">
        <v>145</v>
      </c>
    </row>
    <row r="1678" spans="1:6" ht="30" hidden="1">
      <c r="A1678" s="31">
        <v>9646</v>
      </c>
      <c r="B1678" s="448" t="s">
        <v>5858</v>
      </c>
      <c r="C1678" s="32" t="s">
        <v>125</v>
      </c>
      <c r="D1678" s="449">
        <v>285005</v>
      </c>
      <c r="E1678" s="332" t="s">
        <v>117</v>
      </c>
      <c r="F1678" s="31"/>
    </row>
    <row r="1679" spans="1:6" ht="30" hidden="1">
      <c r="A1679" s="31">
        <v>9647</v>
      </c>
      <c r="B1679" s="448" t="s">
        <v>5859</v>
      </c>
      <c r="C1679" s="32" t="s">
        <v>125</v>
      </c>
      <c r="D1679" s="449">
        <v>772310</v>
      </c>
      <c r="E1679" s="332" t="s">
        <v>117</v>
      </c>
      <c r="F1679" s="31"/>
    </row>
    <row r="1680" spans="1:6" ht="15.75" hidden="1">
      <c r="A1680" s="31">
        <v>9648</v>
      </c>
      <c r="B1680" s="448" t="s">
        <v>5860</v>
      </c>
      <c r="C1680" s="32" t="s">
        <v>125</v>
      </c>
      <c r="D1680" s="449">
        <v>23205</v>
      </c>
      <c r="E1680" s="332" t="s">
        <v>117</v>
      </c>
      <c r="F1680" s="31"/>
    </row>
    <row r="1681" spans="1:6" ht="15.75" hidden="1">
      <c r="A1681" s="31">
        <v>9649</v>
      </c>
      <c r="B1681" s="448" t="s">
        <v>5861</v>
      </c>
      <c r="C1681" s="32" t="s">
        <v>4250</v>
      </c>
      <c r="D1681" s="449">
        <v>320000</v>
      </c>
      <c r="E1681" s="332" t="s">
        <v>117</v>
      </c>
      <c r="F1681" s="31"/>
    </row>
    <row r="1682" spans="1:6" ht="15.75" hidden="1">
      <c r="A1682" s="31">
        <v>9650</v>
      </c>
      <c r="B1682" s="448" t="s">
        <v>5862</v>
      </c>
      <c r="C1682" s="32" t="s">
        <v>472</v>
      </c>
      <c r="D1682" s="449">
        <v>4106</v>
      </c>
      <c r="E1682" s="332" t="s">
        <v>117</v>
      </c>
      <c r="F1682" s="31" t="s">
        <v>145</v>
      </c>
    </row>
    <row r="1683" spans="1:6" ht="30" hidden="1">
      <c r="A1683" s="31">
        <v>9651</v>
      </c>
      <c r="B1683" s="448" t="s">
        <v>5863</v>
      </c>
      <c r="C1683" s="32" t="s">
        <v>472</v>
      </c>
      <c r="D1683" s="449">
        <v>13633</v>
      </c>
      <c r="E1683" s="332" t="s">
        <v>117</v>
      </c>
      <c r="F1683" s="31" t="s">
        <v>145</v>
      </c>
    </row>
    <row r="1684" spans="1:6" ht="30" hidden="1">
      <c r="A1684" s="31">
        <v>9652</v>
      </c>
      <c r="B1684" s="448" t="s">
        <v>5864</v>
      </c>
      <c r="C1684" s="32" t="s">
        <v>472</v>
      </c>
      <c r="D1684" s="449">
        <v>14273</v>
      </c>
      <c r="E1684" s="332" t="s">
        <v>117</v>
      </c>
      <c r="F1684" s="31" t="s">
        <v>145</v>
      </c>
    </row>
    <row r="1685" spans="1:6" ht="30" hidden="1">
      <c r="A1685" s="31">
        <v>9653</v>
      </c>
      <c r="B1685" s="448" t="s">
        <v>5865</v>
      </c>
      <c r="C1685" s="32" t="s">
        <v>472</v>
      </c>
      <c r="D1685" s="449">
        <v>13492</v>
      </c>
      <c r="E1685" s="332" t="s">
        <v>117</v>
      </c>
      <c r="F1685" s="31" t="s">
        <v>145</v>
      </c>
    </row>
    <row r="1686" spans="1:6" ht="30" hidden="1">
      <c r="A1686" s="31">
        <v>9654</v>
      </c>
      <c r="B1686" s="448" t="s">
        <v>5866</v>
      </c>
      <c r="C1686" s="32" t="s">
        <v>472</v>
      </c>
      <c r="D1686" s="449">
        <v>11889</v>
      </c>
      <c r="E1686" s="332" t="s">
        <v>117</v>
      </c>
      <c r="F1686" s="31" t="s">
        <v>145</v>
      </c>
    </row>
    <row r="1687" spans="1:6" ht="30" hidden="1">
      <c r="A1687" s="31">
        <v>9655</v>
      </c>
      <c r="B1687" s="448" t="s">
        <v>5867</v>
      </c>
      <c r="C1687" s="32" t="s">
        <v>472</v>
      </c>
      <c r="D1687" s="449">
        <v>11638</v>
      </c>
      <c r="E1687" s="332" t="s">
        <v>117</v>
      </c>
      <c r="F1687" s="31" t="s">
        <v>145</v>
      </c>
    </row>
    <row r="1688" spans="1:6" ht="15.75" hidden="1">
      <c r="A1688" s="31">
        <v>9656</v>
      </c>
      <c r="B1688" s="448" t="s">
        <v>5868</v>
      </c>
      <c r="C1688" s="32" t="s">
        <v>116</v>
      </c>
      <c r="D1688" s="449">
        <v>13661</v>
      </c>
      <c r="E1688" s="332" t="s">
        <v>117</v>
      </c>
      <c r="F1688" s="31"/>
    </row>
    <row r="1689" spans="1:6" ht="15.75" hidden="1">
      <c r="A1689" s="31">
        <v>9663</v>
      </c>
      <c r="B1689" s="448" t="s">
        <v>5869</v>
      </c>
      <c r="C1689" s="32" t="s">
        <v>116</v>
      </c>
      <c r="D1689" s="449">
        <v>408002</v>
      </c>
      <c r="E1689" s="332" t="s">
        <v>117</v>
      </c>
      <c r="F1689" s="31"/>
    </row>
    <row r="1690" spans="1:6" ht="15.75" hidden="1">
      <c r="A1690" s="31">
        <v>9669</v>
      </c>
      <c r="B1690" s="448" t="s">
        <v>5870</v>
      </c>
      <c r="C1690" s="32" t="s">
        <v>125</v>
      </c>
      <c r="D1690" s="449">
        <v>128401</v>
      </c>
      <c r="E1690" s="332" t="s">
        <v>117</v>
      </c>
      <c r="F1690" s="31"/>
    </row>
    <row r="1691" spans="1:6" ht="15.75" hidden="1">
      <c r="A1691" s="31">
        <v>9671</v>
      </c>
      <c r="B1691" s="448" t="s">
        <v>5871</v>
      </c>
      <c r="C1691" s="32" t="s">
        <v>119</v>
      </c>
      <c r="D1691" s="449">
        <v>589050</v>
      </c>
      <c r="E1691" s="332" t="s">
        <v>117</v>
      </c>
      <c r="F1691" s="31"/>
    </row>
    <row r="1692" spans="1:6" ht="15.75" hidden="1">
      <c r="A1692" s="31">
        <v>9672</v>
      </c>
      <c r="B1692" s="448" t="s">
        <v>5872</v>
      </c>
      <c r="C1692" s="32" t="s">
        <v>119</v>
      </c>
      <c r="D1692" s="449">
        <v>541926</v>
      </c>
      <c r="E1692" s="332" t="s">
        <v>117</v>
      </c>
      <c r="F1692" s="31"/>
    </row>
    <row r="1693" spans="1:6" ht="15.75" hidden="1">
      <c r="A1693" s="31">
        <v>9673</v>
      </c>
      <c r="B1693" s="448" t="s">
        <v>5873</v>
      </c>
      <c r="C1693" s="32" t="s">
        <v>119</v>
      </c>
      <c r="D1693" s="449">
        <v>536690</v>
      </c>
      <c r="E1693" s="332" t="s">
        <v>117</v>
      </c>
      <c r="F1693" s="31"/>
    </row>
    <row r="1694" spans="1:6" ht="45" hidden="1">
      <c r="A1694" s="31">
        <v>9682</v>
      </c>
      <c r="B1694" s="448" t="s">
        <v>5874</v>
      </c>
      <c r="C1694" s="32" t="s">
        <v>4250</v>
      </c>
      <c r="D1694" s="449">
        <v>63955</v>
      </c>
      <c r="E1694" s="332" t="s">
        <v>117</v>
      </c>
      <c r="F1694" s="31"/>
    </row>
    <row r="1695" spans="1:6" ht="15.75" hidden="1">
      <c r="A1695" s="31">
        <v>9685</v>
      </c>
      <c r="B1695" s="448" t="s">
        <v>5875</v>
      </c>
      <c r="C1695" s="32" t="s">
        <v>122</v>
      </c>
      <c r="D1695" s="449">
        <v>68347</v>
      </c>
      <c r="E1695" s="332" t="s">
        <v>117</v>
      </c>
      <c r="F1695" s="31"/>
    </row>
    <row r="1696" spans="1:6" ht="15.75" hidden="1">
      <c r="A1696" s="31">
        <v>9686</v>
      </c>
      <c r="B1696" s="448" t="s">
        <v>5876</v>
      </c>
      <c r="C1696" s="32" t="s">
        <v>122</v>
      </c>
      <c r="D1696" s="449">
        <v>40889</v>
      </c>
      <c r="E1696" s="332" t="s">
        <v>117</v>
      </c>
      <c r="F1696" s="31"/>
    </row>
    <row r="1697" spans="1:6" ht="15.75" hidden="1">
      <c r="A1697" s="31">
        <v>9687</v>
      </c>
      <c r="B1697" s="448" t="s">
        <v>5877</v>
      </c>
      <c r="C1697" s="32" t="s">
        <v>125</v>
      </c>
      <c r="D1697" s="449">
        <v>6400</v>
      </c>
      <c r="E1697" s="332" t="s">
        <v>117</v>
      </c>
      <c r="F1697" s="31"/>
    </row>
    <row r="1698" spans="1:6" ht="15.75" hidden="1">
      <c r="A1698" s="31">
        <v>9688</v>
      </c>
      <c r="B1698" s="448" t="s">
        <v>5878</v>
      </c>
      <c r="C1698" s="32" t="s">
        <v>122</v>
      </c>
      <c r="D1698" s="449">
        <v>12692</v>
      </c>
      <c r="E1698" s="332" t="s">
        <v>117</v>
      </c>
      <c r="F1698" s="31"/>
    </row>
    <row r="1699" spans="1:6" ht="15.75" hidden="1">
      <c r="A1699" s="31">
        <v>9689</v>
      </c>
      <c r="B1699" s="448" t="s">
        <v>5879</v>
      </c>
      <c r="C1699" s="32" t="s">
        <v>125</v>
      </c>
      <c r="D1699" s="449">
        <v>2550</v>
      </c>
      <c r="E1699" s="332" t="s">
        <v>117</v>
      </c>
      <c r="F1699" s="31"/>
    </row>
    <row r="1700" spans="1:6" ht="15.75" hidden="1">
      <c r="A1700" s="31">
        <v>9690</v>
      </c>
      <c r="B1700" s="448" t="s">
        <v>5880</v>
      </c>
      <c r="C1700" s="32" t="s">
        <v>122</v>
      </c>
      <c r="D1700" s="449">
        <v>19677</v>
      </c>
      <c r="E1700" s="332" t="s">
        <v>117</v>
      </c>
      <c r="F1700" s="31"/>
    </row>
    <row r="1701" spans="1:6" ht="30" hidden="1">
      <c r="A1701" s="31">
        <v>9692</v>
      </c>
      <c r="B1701" s="448" t="s">
        <v>5881</v>
      </c>
      <c r="C1701" s="32" t="s">
        <v>2005</v>
      </c>
      <c r="D1701" s="449">
        <v>3213</v>
      </c>
      <c r="E1701" s="332" t="s">
        <v>117</v>
      </c>
      <c r="F1701" s="31" t="s">
        <v>145</v>
      </c>
    </row>
    <row r="1702" spans="1:6" ht="15.75" hidden="1">
      <c r="A1702" s="31">
        <v>9694</v>
      </c>
      <c r="B1702" s="448" t="s">
        <v>5882</v>
      </c>
      <c r="C1702" s="32" t="s">
        <v>472</v>
      </c>
      <c r="D1702" s="449">
        <v>9954</v>
      </c>
      <c r="E1702" s="332" t="s">
        <v>117</v>
      </c>
      <c r="F1702" s="31"/>
    </row>
    <row r="1703" spans="1:6" ht="30" hidden="1">
      <c r="A1703" s="31">
        <v>9695</v>
      </c>
      <c r="B1703" s="448" t="s">
        <v>2115</v>
      </c>
      <c r="C1703" s="32" t="s">
        <v>472</v>
      </c>
      <c r="D1703" s="449">
        <v>298</v>
      </c>
      <c r="E1703" s="332" t="s">
        <v>117</v>
      </c>
      <c r="F1703" s="31"/>
    </row>
    <row r="1704" spans="1:6" ht="15.75" hidden="1">
      <c r="A1704" s="31">
        <v>9696</v>
      </c>
      <c r="B1704" s="448" t="s">
        <v>2116</v>
      </c>
      <c r="C1704" s="32" t="s">
        <v>472</v>
      </c>
      <c r="D1704" s="449">
        <v>345</v>
      </c>
      <c r="E1704" s="332" t="s">
        <v>117</v>
      </c>
      <c r="F1704" s="31"/>
    </row>
    <row r="1705" spans="1:6" ht="30" hidden="1">
      <c r="A1705" s="31">
        <v>9697</v>
      </c>
      <c r="B1705" s="448" t="s">
        <v>2117</v>
      </c>
      <c r="C1705" s="32" t="s">
        <v>472</v>
      </c>
      <c r="D1705" s="449">
        <v>381</v>
      </c>
      <c r="E1705" s="332" t="s">
        <v>117</v>
      </c>
      <c r="F1705" s="31"/>
    </row>
    <row r="1706" spans="1:6" ht="30" hidden="1">
      <c r="A1706" s="31">
        <v>9698</v>
      </c>
      <c r="B1706" s="448" t="s">
        <v>5883</v>
      </c>
      <c r="C1706" s="32" t="s">
        <v>472</v>
      </c>
      <c r="D1706" s="449">
        <v>411</v>
      </c>
      <c r="E1706" s="332" t="s">
        <v>117</v>
      </c>
      <c r="F1706" s="31"/>
    </row>
    <row r="1707" spans="1:6" ht="30" hidden="1">
      <c r="A1707" s="31">
        <v>9699</v>
      </c>
      <c r="B1707" s="448" t="s">
        <v>5884</v>
      </c>
      <c r="C1707" s="32" t="s">
        <v>472</v>
      </c>
      <c r="D1707" s="449">
        <v>428</v>
      </c>
      <c r="E1707" s="332" t="s">
        <v>117</v>
      </c>
      <c r="F1707" s="31"/>
    </row>
    <row r="1708" spans="1:6" ht="30" hidden="1">
      <c r="A1708" s="31">
        <v>9700</v>
      </c>
      <c r="B1708" s="448" t="s">
        <v>5885</v>
      </c>
      <c r="C1708" s="32" t="s">
        <v>472</v>
      </c>
      <c r="D1708" s="449">
        <v>428</v>
      </c>
      <c r="E1708" s="332" t="s">
        <v>117</v>
      </c>
      <c r="F1708" s="31"/>
    </row>
    <row r="1709" spans="1:6" ht="30" hidden="1">
      <c r="A1709" s="31">
        <v>9701</v>
      </c>
      <c r="B1709" s="448" t="s">
        <v>5886</v>
      </c>
      <c r="C1709" s="32" t="s">
        <v>472</v>
      </c>
      <c r="D1709" s="449">
        <v>470</v>
      </c>
      <c r="E1709" s="332" t="s">
        <v>117</v>
      </c>
      <c r="F1709" s="31"/>
    </row>
    <row r="1710" spans="1:6" ht="15.75" hidden="1">
      <c r="A1710" s="31">
        <v>9704</v>
      </c>
      <c r="B1710" s="448" t="s">
        <v>5887</v>
      </c>
      <c r="C1710" s="32" t="s">
        <v>1262</v>
      </c>
      <c r="D1710" s="449">
        <v>48950</v>
      </c>
      <c r="E1710" s="332" t="s">
        <v>117</v>
      </c>
      <c r="F1710" s="31"/>
    </row>
    <row r="1711" spans="1:6" ht="15.75" hidden="1">
      <c r="A1711" s="31">
        <v>9705</v>
      </c>
      <c r="B1711" s="448" t="s">
        <v>5888</v>
      </c>
      <c r="C1711" s="32" t="s">
        <v>1262</v>
      </c>
      <c r="D1711" s="449">
        <v>192742</v>
      </c>
      <c r="E1711" s="332" t="s">
        <v>117</v>
      </c>
      <c r="F1711" s="31"/>
    </row>
    <row r="1712" spans="1:6" ht="15.75" hidden="1">
      <c r="A1712" s="31">
        <v>9706</v>
      </c>
      <c r="B1712" s="448" t="s">
        <v>5889</v>
      </c>
      <c r="C1712" s="32" t="s">
        <v>1262</v>
      </c>
      <c r="D1712" s="449">
        <v>398334</v>
      </c>
      <c r="E1712" s="332" t="s">
        <v>117</v>
      </c>
      <c r="F1712" s="31"/>
    </row>
    <row r="1713" spans="1:6" ht="15.75" hidden="1">
      <c r="A1713" s="31">
        <v>9707</v>
      </c>
      <c r="B1713" s="448" t="s">
        <v>5890</v>
      </c>
      <c r="C1713" s="32" t="s">
        <v>1262</v>
      </c>
      <c r="D1713" s="449">
        <v>655324</v>
      </c>
      <c r="E1713" s="332" t="s">
        <v>117</v>
      </c>
      <c r="F1713" s="31"/>
    </row>
    <row r="1714" spans="1:6" ht="15.75" hidden="1">
      <c r="A1714" s="31">
        <v>9708</v>
      </c>
      <c r="B1714" s="448" t="s">
        <v>5891</v>
      </c>
      <c r="C1714" s="32" t="s">
        <v>1262</v>
      </c>
      <c r="D1714" s="449">
        <v>912313</v>
      </c>
      <c r="E1714" s="332" t="s">
        <v>117</v>
      </c>
      <c r="F1714" s="31"/>
    </row>
    <row r="1715" spans="1:6" ht="30" hidden="1">
      <c r="A1715" s="31">
        <v>9709</v>
      </c>
      <c r="B1715" s="448" t="s">
        <v>5892</v>
      </c>
      <c r="C1715" s="32" t="s">
        <v>1787</v>
      </c>
      <c r="D1715" s="449">
        <v>3689550</v>
      </c>
      <c r="E1715" s="332" t="s">
        <v>117</v>
      </c>
      <c r="F1715" s="31"/>
    </row>
    <row r="1716" spans="1:6" ht="30" hidden="1">
      <c r="A1716" s="31">
        <v>9710</v>
      </c>
      <c r="B1716" s="448" t="s">
        <v>5893</v>
      </c>
      <c r="C1716" s="32" t="s">
        <v>1787</v>
      </c>
      <c r="D1716" s="449">
        <v>3268350</v>
      </c>
      <c r="E1716" s="332" t="s">
        <v>117</v>
      </c>
      <c r="F1716" s="31"/>
    </row>
    <row r="1717" spans="1:6" ht="30" hidden="1">
      <c r="A1717" s="31">
        <v>9711</v>
      </c>
      <c r="B1717" s="448" t="s">
        <v>5894</v>
      </c>
      <c r="C1717" s="32" t="s">
        <v>1787</v>
      </c>
      <c r="D1717" s="449">
        <v>2416500</v>
      </c>
      <c r="E1717" s="332" t="s">
        <v>117</v>
      </c>
      <c r="F1717" s="31"/>
    </row>
    <row r="1718" spans="1:6" ht="30" hidden="1">
      <c r="A1718" s="31">
        <v>9712</v>
      </c>
      <c r="B1718" s="448" t="s">
        <v>5895</v>
      </c>
      <c r="C1718" s="32" t="s">
        <v>1787</v>
      </c>
      <c r="D1718" s="449">
        <v>2288250</v>
      </c>
      <c r="E1718" s="332" t="s">
        <v>117</v>
      </c>
      <c r="F1718" s="31"/>
    </row>
    <row r="1719" spans="1:6" ht="30" hidden="1">
      <c r="A1719" s="31">
        <v>9713</v>
      </c>
      <c r="B1719" s="448" t="s">
        <v>5896</v>
      </c>
      <c r="C1719" s="32" t="s">
        <v>1787</v>
      </c>
      <c r="D1719" s="449">
        <v>1992600</v>
      </c>
      <c r="E1719" s="332" t="s">
        <v>117</v>
      </c>
      <c r="F1719" s="31"/>
    </row>
    <row r="1720" spans="1:6" ht="30" hidden="1">
      <c r="A1720" s="31">
        <v>9714</v>
      </c>
      <c r="B1720" s="448" t="s">
        <v>5897</v>
      </c>
      <c r="C1720" s="32" t="s">
        <v>1787</v>
      </c>
      <c r="D1720" s="449">
        <v>1657800</v>
      </c>
      <c r="E1720" s="332" t="s">
        <v>117</v>
      </c>
      <c r="F1720" s="31"/>
    </row>
    <row r="1721" spans="1:6" ht="30" hidden="1">
      <c r="A1721" s="31">
        <v>9715</v>
      </c>
      <c r="B1721" s="448" t="s">
        <v>5898</v>
      </c>
      <c r="C1721" s="32" t="s">
        <v>1787</v>
      </c>
      <c r="D1721" s="449">
        <v>4050000</v>
      </c>
      <c r="E1721" s="332" t="s">
        <v>117</v>
      </c>
      <c r="F1721" s="31"/>
    </row>
    <row r="1722" spans="1:6" ht="15.75" hidden="1">
      <c r="A1722" s="31">
        <v>9717</v>
      </c>
      <c r="B1722" s="448" t="s">
        <v>5899</v>
      </c>
      <c r="C1722" s="32" t="s">
        <v>119</v>
      </c>
      <c r="D1722" s="449">
        <v>2068815</v>
      </c>
      <c r="E1722" s="332" t="s">
        <v>117</v>
      </c>
      <c r="F1722" s="31"/>
    </row>
    <row r="1723" spans="1:6" ht="30" hidden="1">
      <c r="A1723" s="31">
        <v>9720</v>
      </c>
      <c r="B1723" s="448" t="s">
        <v>5900</v>
      </c>
      <c r="C1723" s="32" t="s">
        <v>125</v>
      </c>
      <c r="D1723" s="449">
        <v>11305</v>
      </c>
      <c r="E1723" s="332" t="s">
        <v>117</v>
      </c>
      <c r="F1723" s="31"/>
    </row>
    <row r="1724" spans="1:6" ht="15.75" hidden="1">
      <c r="A1724" s="31">
        <v>9721</v>
      </c>
      <c r="B1724" s="448" t="s">
        <v>5901</v>
      </c>
      <c r="C1724" s="32" t="s">
        <v>1787</v>
      </c>
      <c r="D1724" s="449">
        <v>1950289</v>
      </c>
      <c r="E1724" s="332" t="s">
        <v>117</v>
      </c>
      <c r="F1724" s="31"/>
    </row>
    <row r="1725" spans="1:6" ht="15.75" hidden="1">
      <c r="A1725" s="31">
        <v>9722</v>
      </c>
      <c r="B1725" s="448" t="s">
        <v>5902</v>
      </c>
      <c r="C1725" s="32" t="s">
        <v>1787</v>
      </c>
      <c r="D1725" s="449">
        <v>7151059</v>
      </c>
      <c r="E1725" s="332" t="s">
        <v>117</v>
      </c>
      <c r="F1725" s="31"/>
    </row>
    <row r="1726" spans="1:6" ht="30" hidden="1">
      <c r="A1726" s="31">
        <v>9723</v>
      </c>
      <c r="B1726" s="448" t="s">
        <v>5903</v>
      </c>
      <c r="C1726" s="32" t="s">
        <v>4266</v>
      </c>
      <c r="D1726" s="449">
        <v>22255</v>
      </c>
      <c r="E1726" s="332" t="s">
        <v>117</v>
      </c>
      <c r="F1726" s="31"/>
    </row>
    <row r="1727" spans="1:6" ht="30" hidden="1">
      <c r="A1727" s="31">
        <v>9724</v>
      </c>
      <c r="B1727" s="448" t="s">
        <v>5904</v>
      </c>
      <c r="C1727" s="32" t="s">
        <v>1215</v>
      </c>
      <c r="D1727" s="449">
        <v>154700</v>
      </c>
      <c r="E1727" s="332" t="s">
        <v>117</v>
      </c>
      <c r="F1727" s="31"/>
    </row>
    <row r="1728" spans="1:6" ht="30" hidden="1">
      <c r="A1728" s="31">
        <v>9725</v>
      </c>
      <c r="B1728" s="448" t="s">
        <v>5905</v>
      </c>
      <c r="C1728" s="32" t="s">
        <v>1215</v>
      </c>
      <c r="D1728" s="449">
        <v>81905</v>
      </c>
      <c r="E1728" s="332" t="s">
        <v>117</v>
      </c>
      <c r="F1728" s="31"/>
    </row>
    <row r="1729" spans="1:6" ht="15.75" hidden="1">
      <c r="A1729" s="31">
        <v>9726</v>
      </c>
      <c r="B1729" s="448" t="s">
        <v>5906</v>
      </c>
      <c r="C1729" s="32" t="s">
        <v>4266</v>
      </c>
      <c r="D1729" s="449">
        <v>33400</v>
      </c>
      <c r="E1729" s="332" t="s">
        <v>117</v>
      </c>
      <c r="F1729" s="31"/>
    </row>
    <row r="1730" spans="1:6" ht="30" hidden="1">
      <c r="A1730" s="31">
        <v>9727</v>
      </c>
      <c r="B1730" s="448" t="s">
        <v>5907</v>
      </c>
      <c r="C1730" s="32" t="s">
        <v>4253</v>
      </c>
      <c r="D1730" s="449">
        <v>105422</v>
      </c>
      <c r="E1730" s="332" t="s">
        <v>117</v>
      </c>
      <c r="F1730" s="31"/>
    </row>
    <row r="1731" spans="1:6" ht="15.75" hidden="1">
      <c r="A1731" s="31">
        <v>9728</v>
      </c>
      <c r="B1731" s="448" t="s">
        <v>5908</v>
      </c>
      <c r="C1731" s="32" t="s">
        <v>125</v>
      </c>
      <c r="D1731" s="449">
        <v>3444567</v>
      </c>
      <c r="E1731" s="332" t="s">
        <v>117</v>
      </c>
      <c r="F1731" s="31"/>
    </row>
    <row r="1732" spans="1:6" ht="15.75" hidden="1">
      <c r="A1732" s="31">
        <v>9733</v>
      </c>
      <c r="B1732" s="448" t="s">
        <v>5909</v>
      </c>
      <c r="C1732" s="32" t="s">
        <v>125</v>
      </c>
      <c r="D1732" s="449">
        <v>89250</v>
      </c>
      <c r="E1732" s="332" t="s">
        <v>117</v>
      </c>
      <c r="F1732" s="31" t="s">
        <v>145</v>
      </c>
    </row>
    <row r="1733" spans="1:6" ht="15.75" hidden="1">
      <c r="A1733" s="31">
        <v>9736</v>
      </c>
      <c r="B1733" s="448" t="s">
        <v>5910</v>
      </c>
      <c r="C1733" s="32" t="s">
        <v>122</v>
      </c>
      <c r="D1733" s="449">
        <v>618800</v>
      </c>
      <c r="E1733" s="332" t="s">
        <v>117</v>
      </c>
      <c r="F1733" s="31"/>
    </row>
    <row r="1734" spans="1:6" ht="30" hidden="1">
      <c r="A1734" s="31">
        <v>9743</v>
      </c>
      <c r="B1734" s="448" t="s">
        <v>5911</v>
      </c>
      <c r="C1734" s="32" t="s">
        <v>2055</v>
      </c>
      <c r="D1734" s="449">
        <v>535500</v>
      </c>
      <c r="E1734" s="332" t="s">
        <v>117</v>
      </c>
      <c r="F1734" s="31"/>
    </row>
    <row r="1735" spans="1:6" ht="30" hidden="1">
      <c r="A1735" s="31">
        <v>9744</v>
      </c>
      <c r="B1735" s="448" t="s">
        <v>5912</v>
      </c>
      <c r="C1735" s="32" t="s">
        <v>2055</v>
      </c>
      <c r="D1735" s="449">
        <v>654500</v>
      </c>
      <c r="E1735" s="332" t="s">
        <v>117</v>
      </c>
      <c r="F1735" s="31"/>
    </row>
    <row r="1736" spans="1:6" ht="30" hidden="1">
      <c r="A1736" s="31">
        <v>9745</v>
      </c>
      <c r="B1736" s="448" t="s">
        <v>2860</v>
      </c>
      <c r="C1736" s="32" t="s">
        <v>2055</v>
      </c>
      <c r="D1736" s="449">
        <v>773500</v>
      </c>
      <c r="E1736" s="332" t="s">
        <v>117</v>
      </c>
      <c r="F1736" s="31"/>
    </row>
    <row r="1737" spans="1:6" ht="30" hidden="1">
      <c r="A1737" s="31">
        <v>9746</v>
      </c>
      <c r="B1737" s="448" t="s">
        <v>5913</v>
      </c>
      <c r="C1737" s="32" t="s">
        <v>2055</v>
      </c>
      <c r="D1737" s="449">
        <v>892500</v>
      </c>
      <c r="E1737" s="332" t="s">
        <v>117</v>
      </c>
      <c r="F1737" s="31"/>
    </row>
    <row r="1738" spans="1:6" ht="15.75" hidden="1">
      <c r="A1738" s="31">
        <v>9747</v>
      </c>
      <c r="B1738" s="448" t="s">
        <v>5914</v>
      </c>
      <c r="C1738" s="32" t="s">
        <v>119</v>
      </c>
      <c r="D1738" s="449">
        <v>47600</v>
      </c>
      <c r="E1738" s="332" t="s">
        <v>117</v>
      </c>
      <c r="F1738" s="31"/>
    </row>
    <row r="1739" spans="1:6" ht="30" hidden="1">
      <c r="A1739" s="31">
        <v>9752</v>
      </c>
      <c r="B1739" s="448" t="s">
        <v>5915</v>
      </c>
      <c r="C1739" s="32" t="s">
        <v>785</v>
      </c>
      <c r="D1739" s="449">
        <v>8925</v>
      </c>
      <c r="E1739" s="332" t="s">
        <v>117</v>
      </c>
      <c r="F1739" s="31"/>
    </row>
    <row r="1740" spans="1:6" ht="30" hidden="1">
      <c r="A1740" s="31">
        <v>9754</v>
      </c>
      <c r="B1740" s="448" t="s">
        <v>5916</v>
      </c>
      <c r="C1740" s="32" t="s">
        <v>4250</v>
      </c>
      <c r="D1740" s="449">
        <v>76525</v>
      </c>
      <c r="E1740" s="332" t="s">
        <v>117</v>
      </c>
      <c r="F1740" s="31"/>
    </row>
    <row r="1741" spans="1:6" ht="15.75" hidden="1">
      <c r="A1741" s="31">
        <v>9764</v>
      </c>
      <c r="B1741" s="448" t="s">
        <v>5917</v>
      </c>
      <c r="C1741" s="32" t="s">
        <v>122</v>
      </c>
      <c r="D1741" s="449">
        <v>81026</v>
      </c>
      <c r="E1741" s="332" t="s">
        <v>117</v>
      </c>
      <c r="F1741" s="31"/>
    </row>
    <row r="1742" spans="1:6" ht="15.75" hidden="1">
      <c r="A1742" s="31">
        <v>9765</v>
      </c>
      <c r="B1742" s="448" t="s">
        <v>5918</v>
      </c>
      <c r="C1742" s="32" t="s">
        <v>122</v>
      </c>
      <c r="D1742" s="449">
        <v>399568</v>
      </c>
      <c r="E1742" s="332" t="s">
        <v>117</v>
      </c>
      <c r="F1742" s="31"/>
    </row>
    <row r="1743" spans="1:6" ht="30" hidden="1">
      <c r="A1743" s="31">
        <v>9766</v>
      </c>
      <c r="B1743" s="448" t="s">
        <v>5919</v>
      </c>
      <c r="C1743" s="32" t="s">
        <v>125</v>
      </c>
      <c r="D1743" s="449">
        <v>119000</v>
      </c>
      <c r="E1743" s="332" t="s">
        <v>117</v>
      </c>
      <c r="F1743" s="31"/>
    </row>
    <row r="1744" spans="1:6" ht="15.75" hidden="1">
      <c r="A1744" s="31">
        <v>9767</v>
      </c>
      <c r="B1744" s="448" t="s">
        <v>5920</v>
      </c>
      <c r="C1744" s="32" t="s">
        <v>125</v>
      </c>
      <c r="D1744" s="449">
        <v>119000</v>
      </c>
      <c r="E1744" s="332" t="s">
        <v>117</v>
      </c>
      <c r="F1744" s="31"/>
    </row>
    <row r="1745" spans="1:6" ht="45" hidden="1">
      <c r="A1745" s="31">
        <v>9768</v>
      </c>
      <c r="B1745" s="448" t="s">
        <v>5921</v>
      </c>
      <c r="C1745" s="32" t="s">
        <v>125</v>
      </c>
      <c r="D1745" s="449">
        <v>89350</v>
      </c>
      <c r="E1745" s="332" t="s">
        <v>117</v>
      </c>
      <c r="F1745" s="31"/>
    </row>
    <row r="1746" spans="1:6" ht="15.75" hidden="1">
      <c r="A1746" s="31">
        <v>9773</v>
      </c>
      <c r="B1746" s="448" t="s">
        <v>5922</v>
      </c>
      <c r="C1746" s="32" t="s">
        <v>122</v>
      </c>
      <c r="D1746" s="449">
        <v>16839</v>
      </c>
      <c r="E1746" s="332" t="s">
        <v>117</v>
      </c>
      <c r="F1746" s="31"/>
    </row>
    <row r="1747" spans="1:6" ht="30" hidden="1">
      <c r="A1747" s="31">
        <v>9774</v>
      </c>
      <c r="B1747" s="448" t="s">
        <v>5923</v>
      </c>
      <c r="C1747" s="32" t="s">
        <v>125</v>
      </c>
      <c r="D1747" s="449">
        <v>310055</v>
      </c>
      <c r="E1747" s="332" t="s">
        <v>117</v>
      </c>
      <c r="F1747" s="31"/>
    </row>
    <row r="1748" spans="1:6" ht="30" hidden="1">
      <c r="A1748" s="31">
        <v>9775</v>
      </c>
      <c r="B1748" s="448" t="s">
        <v>5924</v>
      </c>
      <c r="C1748" s="32" t="s">
        <v>125</v>
      </c>
      <c r="D1748" s="449">
        <v>138040</v>
      </c>
      <c r="E1748" s="332" t="s">
        <v>117</v>
      </c>
      <c r="F1748" s="31"/>
    </row>
    <row r="1749" spans="1:6" ht="30" hidden="1">
      <c r="A1749" s="31">
        <v>9789</v>
      </c>
      <c r="B1749" s="448" t="s">
        <v>5925</v>
      </c>
      <c r="C1749" s="32" t="s">
        <v>125</v>
      </c>
      <c r="D1749" s="449">
        <v>6571422</v>
      </c>
      <c r="E1749" s="332" t="s">
        <v>117</v>
      </c>
      <c r="F1749" s="31" t="s">
        <v>145</v>
      </c>
    </row>
    <row r="1750" spans="1:6" ht="30" hidden="1">
      <c r="A1750" s="31">
        <v>9790</v>
      </c>
      <c r="B1750" s="448" t="s">
        <v>5926</v>
      </c>
      <c r="C1750" s="32" t="s">
        <v>125</v>
      </c>
      <c r="D1750" s="449">
        <v>975800</v>
      </c>
      <c r="E1750" s="332" t="s">
        <v>117</v>
      </c>
      <c r="F1750" s="31"/>
    </row>
    <row r="1751" spans="1:6" ht="30" hidden="1">
      <c r="A1751" s="31">
        <v>9791</v>
      </c>
      <c r="B1751" s="448" t="s">
        <v>5927</v>
      </c>
      <c r="C1751" s="32" t="s">
        <v>125</v>
      </c>
      <c r="D1751" s="449">
        <v>644555</v>
      </c>
      <c r="E1751" s="332" t="s">
        <v>117</v>
      </c>
      <c r="F1751" s="31"/>
    </row>
    <row r="1752" spans="1:6" ht="30" hidden="1">
      <c r="A1752" s="31">
        <v>9792</v>
      </c>
      <c r="B1752" s="448" t="s">
        <v>5928</v>
      </c>
      <c r="C1752" s="32" t="s">
        <v>125</v>
      </c>
      <c r="D1752" s="449">
        <v>644555</v>
      </c>
      <c r="E1752" s="332" t="s">
        <v>117</v>
      </c>
      <c r="F1752" s="31"/>
    </row>
    <row r="1753" spans="1:6" ht="30" hidden="1">
      <c r="A1753" s="31">
        <v>9796</v>
      </c>
      <c r="B1753" s="448" t="s">
        <v>5929</v>
      </c>
      <c r="C1753" s="32" t="s">
        <v>125</v>
      </c>
      <c r="D1753" s="449">
        <v>6571422</v>
      </c>
      <c r="E1753" s="332" t="s">
        <v>117</v>
      </c>
      <c r="F1753" s="31" t="s">
        <v>145</v>
      </c>
    </row>
    <row r="1754" spans="1:6" ht="30" hidden="1">
      <c r="A1754" s="31">
        <v>9797</v>
      </c>
      <c r="B1754" s="448" t="s">
        <v>5930</v>
      </c>
      <c r="C1754" s="32" t="s">
        <v>125</v>
      </c>
      <c r="D1754" s="449">
        <v>7473955</v>
      </c>
      <c r="E1754" s="332" t="s">
        <v>117</v>
      </c>
      <c r="F1754" s="31" t="s">
        <v>145</v>
      </c>
    </row>
    <row r="1755" spans="1:6" ht="30" hidden="1">
      <c r="A1755" s="31">
        <v>9798</v>
      </c>
      <c r="B1755" s="448" t="s">
        <v>5931</v>
      </c>
      <c r="C1755" s="32" t="s">
        <v>125</v>
      </c>
      <c r="D1755" s="449">
        <v>4122922</v>
      </c>
      <c r="E1755" s="332" t="s">
        <v>117</v>
      </c>
      <c r="F1755" s="31" t="s">
        <v>145</v>
      </c>
    </row>
    <row r="1756" spans="1:6" ht="30" hidden="1">
      <c r="A1756" s="31">
        <v>9799</v>
      </c>
      <c r="B1756" s="448" t="s">
        <v>5932</v>
      </c>
      <c r="C1756" s="32" t="s">
        <v>125</v>
      </c>
      <c r="D1756" s="449">
        <v>428400</v>
      </c>
      <c r="E1756" s="332" t="s">
        <v>117</v>
      </c>
      <c r="F1756" s="31" t="s">
        <v>145</v>
      </c>
    </row>
    <row r="1757" spans="1:6" ht="30" hidden="1">
      <c r="A1757" s="31">
        <v>9800</v>
      </c>
      <c r="B1757" s="448" t="s">
        <v>5933</v>
      </c>
      <c r="C1757" s="32" t="s">
        <v>125</v>
      </c>
      <c r="D1757" s="449">
        <v>493850</v>
      </c>
      <c r="E1757" s="332" t="s">
        <v>117</v>
      </c>
      <c r="F1757" s="31" t="s">
        <v>145</v>
      </c>
    </row>
    <row r="1758" spans="1:6" ht="30" hidden="1">
      <c r="A1758" s="31">
        <v>9801</v>
      </c>
      <c r="B1758" s="448" t="s">
        <v>5934</v>
      </c>
      <c r="C1758" s="32" t="s">
        <v>125</v>
      </c>
      <c r="D1758" s="449">
        <v>493850</v>
      </c>
      <c r="E1758" s="332" t="s">
        <v>117</v>
      </c>
      <c r="F1758" s="31" t="s">
        <v>145</v>
      </c>
    </row>
    <row r="1759" spans="1:6" ht="30" hidden="1">
      <c r="A1759" s="31">
        <v>9802</v>
      </c>
      <c r="B1759" s="448" t="s">
        <v>5935</v>
      </c>
      <c r="C1759" s="32" t="s">
        <v>125</v>
      </c>
      <c r="D1759" s="449">
        <v>493850</v>
      </c>
      <c r="E1759" s="332" t="s">
        <v>117</v>
      </c>
      <c r="F1759" s="31" t="s">
        <v>145</v>
      </c>
    </row>
    <row r="1760" spans="1:6" ht="30" hidden="1">
      <c r="A1760" s="31">
        <v>9804</v>
      </c>
      <c r="B1760" s="448" t="s">
        <v>5936</v>
      </c>
      <c r="C1760" s="32" t="s">
        <v>125</v>
      </c>
      <c r="D1760" s="449">
        <v>668780</v>
      </c>
      <c r="E1760" s="332" t="s">
        <v>117</v>
      </c>
      <c r="F1760" s="31" t="s">
        <v>145</v>
      </c>
    </row>
    <row r="1761" spans="1:6" ht="30" hidden="1">
      <c r="A1761" s="31">
        <v>9813</v>
      </c>
      <c r="B1761" s="448" t="s">
        <v>5937</v>
      </c>
      <c r="C1761" s="32" t="s">
        <v>116</v>
      </c>
      <c r="D1761" s="449">
        <v>160636</v>
      </c>
      <c r="E1761" s="332" t="s">
        <v>117</v>
      </c>
      <c r="F1761" s="31"/>
    </row>
    <row r="1762" spans="1:6" ht="30" hidden="1">
      <c r="A1762" s="31">
        <v>9817</v>
      </c>
      <c r="B1762" s="448" t="s">
        <v>5938</v>
      </c>
      <c r="C1762" s="32" t="s">
        <v>125</v>
      </c>
      <c r="D1762" s="449">
        <v>335167</v>
      </c>
      <c r="E1762" s="332" t="s">
        <v>117</v>
      </c>
      <c r="F1762" s="31" t="s">
        <v>145</v>
      </c>
    </row>
    <row r="1763" spans="1:6" ht="45" hidden="1">
      <c r="A1763" s="31">
        <v>9819</v>
      </c>
      <c r="B1763" s="448" t="s">
        <v>5939</v>
      </c>
      <c r="C1763" s="32" t="s">
        <v>125</v>
      </c>
      <c r="D1763" s="449">
        <v>1532143</v>
      </c>
      <c r="E1763" s="332" t="s">
        <v>117</v>
      </c>
      <c r="F1763" s="31"/>
    </row>
    <row r="1764" spans="1:6" ht="30" hidden="1">
      <c r="A1764" s="31">
        <v>9822</v>
      </c>
      <c r="B1764" s="448" t="s">
        <v>5940</v>
      </c>
      <c r="C1764" s="32" t="s">
        <v>4250</v>
      </c>
      <c r="D1764" s="449">
        <v>535927</v>
      </c>
      <c r="E1764" s="332" t="s">
        <v>117</v>
      </c>
      <c r="F1764" s="31"/>
    </row>
    <row r="1765" spans="1:6" ht="15.75" hidden="1">
      <c r="A1765" s="31">
        <v>9828</v>
      </c>
      <c r="B1765" s="448" t="s">
        <v>5941</v>
      </c>
      <c r="C1765" s="32" t="s">
        <v>119</v>
      </c>
      <c r="D1765" s="449">
        <v>696031</v>
      </c>
      <c r="E1765" s="332" t="s">
        <v>117</v>
      </c>
      <c r="F1765" s="31"/>
    </row>
    <row r="1766" spans="1:6" ht="15.75" hidden="1">
      <c r="A1766" s="31">
        <v>9832</v>
      </c>
      <c r="B1766" s="448" t="s">
        <v>5942</v>
      </c>
      <c r="C1766" s="32" t="s">
        <v>125</v>
      </c>
      <c r="D1766" s="449">
        <v>117810</v>
      </c>
      <c r="E1766" s="332" t="s">
        <v>117</v>
      </c>
      <c r="F1766" s="31"/>
    </row>
    <row r="1767" spans="1:6" ht="15.75" hidden="1">
      <c r="A1767" s="31">
        <v>9833</v>
      </c>
      <c r="B1767" s="448" t="s">
        <v>5943</v>
      </c>
      <c r="C1767" s="32" t="s">
        <v>785</v>
      </c>
      <c r="D1767" s="449">
        <v>13363</v>
      </c>
      <c r="E1767" s="332" t="s">
        <v>117</v>
      </c>
      <c r="F1767" s="31"/>
    </row>
    <row r="1768" spans="1:6" ht="30" hidden="1">
      <c r="A1768" s="31">
        <v>9834</v>
      </c>
      <c r="B1768" s="448" t="s">
        <v>5944</v>
      </c>
      <c r="C1768" s="32" t="s">
        <v>1787</v>
      </c>
      <c r="D1768" s="449">
        <v>102825</v>
      </c>
      <c r="E1768" s="332" t="s">
        <v>117</v>
      </c>
      <c r="F1768" s="31"/>
    </row>
    <row r="1769" spans="1:6" ht="30" hidden="1">
      <c r="A1769" s="31">
        <v>9835</v>
      </c>
      <c r="B1769" s="448" t="s">
        <v>5945</v>
      </c>
      <c r="C1769" s="32" t="s">
        <v>1787</v>
      </c>
      <c r="D1769" s="449">
        <v>115900</v>
      </c>
      <c r="E1769" s="332" t="s">
        <v>117</v>
      </c>
      <c r="F1769" s="31"/>
    </row>
    <row r="1770" spans="1:6" ht="30" hidden="1">
      <c r="A1770" s="31">
        <v>9836</v>
      </c>
      <c r="B1770" s="448" t="s">
        <v>5946</v>
      </c>
      <c r="C1770" s="32" t="s">
        <v>1787</v>
      </c>
      <c r="D1770" s="449">
        <v>115900</v>
      </c>
      <c r="E1770" s="332" t="s">
        <v>117</v>
      </c>
      <c r="F1770" s="31"/>
    </row>
    <row r="1771" spans="1:6" ht="30" hidden="1">
      <c r="A1771" s="31">
        <v>9837</v>
      </c>
      <c r="B1771" s="448" t="s">
        <v>5947</v>
      </c>
      <c r="C1771" s="32" t="s">
        <v>1787</v>
      </c>
      <c r="D1771" s="449">
        <v>135900</v>
      </c>
      <c r="E1771" s="332" t="s">
        <v>117</v>
      </c>
      <c r="F1771" s="31"/>
    </row>
    <row r="1772" spans="1:6" ht="30" hidden="1">
      <c r="A1772" s="31">
        <v>9838</v>
      </c>
      <c r="B1772" s="448" t="s">
        <v>5948</v>
      </c>
      <c r="C1772" s="32" t="s">
        <v>1787</v>
      </c>
      <c r="D1772" s="449">
        <v>135900</v>
      </c>
      <c r="E1772" s="332" t="s">
        <v>117</v>
      </c>
      <c r="F1772" s="31"/>
    </row>
    <row r="1773" spans="1:6" ht="15.75" hidden="1">
      <c r="A1773" s="31">
        <v>9839</v>
      </c>
      <c r="B1773" s="448" t="s">
        <v>5949</v>
      </c>
      <c r="C1773" s="32" t="s">
        <v>125</v>
      </c>
      <c r="D1773" s="449">
        <v>11905</v>
      </c>
      <c r="E1773" s="332" t="s">
        <v>117</v>
      </c>
      <c r="F1773" s="31"/>
    </row>
    <row r="1774" spans="1:6" ht="30" hidden="1">
      <c r="A1774" s="31">
        <v>9840</v>
      </c>
      <c r="B1774" s="448" t="s">
        <v>5950</v>
      </c>
      <c r="C1774" s="32" t="s">
        <v>1215</v>
      </c>
      <c r="D1774" s="449">
        <v>193678</v>
      </c>
      <c r="E1774" s="332" t="s">
        <v>117</v>
      </c>
      <c r="F1774" s="31"/>
    </row>
    <row r="1775" spans="1:6" ht="45" hidden="1">
      <c r="A1775" s="31">
        <v>9842</v>
      </c>
      <c r="B1775" s="448" t="s">
        <v>5951</v>
      </c>
      <c r="C1775" s="32" t="s">
        <v>116</v>
      </c>
      <c r="D1775" s="449">
        <v>185779</v>
      </c>
      <c r="E1775" s="332" t="s">
        <v>117</v>
      </c>
      <c r="F1775" s="31"/>
    </row>
    <row r="1776" spans="1:6" ht="15.75" hidden="1">
      <c r="A1776" s="31">
        <v>9845</v>
      </c>
      <c r="B1776" s="448" t="s">
        <v>5952</v>
      </c>
      <c r="C1776" s="32" t="s">
        <v>125</v>
      </c>
      <c r="D1776" s="449">
        <v>142800</v>
      </c>
      <c r="E1776" s="332" t="s">
        <v>117</v>
      </c>
      <c r="F1776" s="31"/>
    </row>
    <row r="1777" spans="1:6" ht="15.75" hidden="1">
      <c r="A1777" s="31">
        <v>9846</v>
      </c>
      <c r="B1777" s="448" t="s">
        <v>5953</v>
      </c>
      <c r="C1777" s="32" t="s">
        <v>125</v>
      </c>
      <c r="D1777" s="449">
        <v>59151</v>
      </c>
      <c r="E1777" s="332" t="s">
        <v>117</v>
      </c>
      <c r="F1777" s="31"/>
    </row>
    <row r="1778" spans="1:6" ht="15.75" hidden="1">
      <c r="A1778" s="31">
        <v>9847</v>
      </c>
      <c r="B1778" s="448" t="s">
        <v>5954</v>
      </c>
      <c r="C1778" s="32" t="s">
        <v>125</v>
      </c>
      <c r="D1778" s="449">
        <v>59151</v>
      </c>
      <c r="E1778" s="332" t="s">
        <v>117</v>
      </c>
      <c r="F1778" s="31"/>
    </row>
    <row r="1779" spans="1:6" ht="15.75" hidden="1">
      <c r="A1779" s="31">
        <v>9848</v>
      </c>
      <c r="B1779" s="448" t="s">
        <v>5955</v>
      </c>
      <c r="C1779" s="32" t="s">
        <v>125</v>
      </c>
      <c r="D1779" s="449">
        <v>59151</v>
      </c>
      <c r="E1779" s="332" t="s">
        <v>117</v>
      </c>
      <c r="F1779" s="31"/>
    </row>
    <row r="1780" spans="1:6" ht="15.75" hidden="1">
      <c r="A1780" s="31">
        <v>9849</v>
      </c>
      <c r="B1780" s="448" t="s">
        <v>5956</v>
      </c>
      <c r="C1780" s="32" t="s">
        <v>125</v>
      </c>
      <c r="D1780" s="449">
        <v>53550</v>
      </c>
      <c r="E1780" s="332" t="s">
        <v>117</v>
      </c>
      <c r="F1780" s="31"/>
    </row>
    <row r="1781" spans="1:6" ht="15.75" hidden="1">
      <c r="A1781" s="31">
        <v>9850</v>
      </c>
      <c r="B1781" s="448" t="s">
        <v>5957</v>
      </c>
      <c r="C1781" s="32" t="s">
        <v>125</v>
      </c>
      <c r="D1781" s="449">
        <v>53550</v>
      </c>
      <c r="E1781" s="332" t="s">
        <v>117</v>
      </c>
      <c r="F1781" s="31"/>
    </row>
    <row r="1782" spans="1:6" ht="15.75" hidden="1">
      <c r="A1782" s="31">
        <v>9851</v>
      </c>
      <c r="B1782" s="448" t="s">
        <v>5958</v>
      </c>
      <c r="C1782" s="32" t="s">
        <v>125</v>
      </c>
      <c r="D1782" s="449">
        <v>53550</v>
      </c>
      <c r="E1782" s="332" t="s">
        <v>117</v>
      </c>
      <c r="F1782" s="31"/>
    </row>
    <row r="1783" spans="1:6" ht="15.75" hidden="1">
      <c r="A1783" s="31">
        <v>9852</v>
      </c>
      <c r="B1783" s="448" t="s">
        <v>5959</v>
      </c>
      <c r="C1783" s="32" t="s">
        <v>125</v>
      </c>
      <c r="D1783" s="449">
        <v>45410</v>
      </c>
      <c r="E1783" s="332" t="s">
        <v>117</v>
      </c>
      <c r="F1783" s="31"/>
    </row>
    <row r="1784" spans="1:6" ht="15.75" hidden="1">
      <c r="A1784" s="31">
        <v>9853</v>
      </c>
      <c r="B1784" s="448" t="s">
        <v>5960</v>
      </c>
      <c r="C1784" s="32" t="s">
        <v>125</v>
      </c>
      <c r="D1784" s="449">
        <v>50456</v>
      </c>
      <c r="E1784" s="332" t="s">
        <v>117</v>
      </c>
      <c r="F1784" s="31"/>
    </row>
    <row r="1785" spans="1:6" ht="15.75" hidden="1">
      <c r="A1785" s="31">
        <v>9854</v>
      </c>
      <c r="B1785" s="448" t="s">
        <v>5961</v>
      </c>
      <c r="C1785" s="32" t="s">
        <v>125</v>
      </c>
      <c r="D1785" s="449">
        <v>53550</v>
      </c>
      <c r="E1785" s="332" t="s">
        <v>117</v>
      </c>
      <c r="F1785" s="31"/>
    </row>
    <row r="1786" spans="1:6" ht="15.75" hidden="1">
      <c r="A1786" s="31">
        <v>9855</v>
      </c>
      <c r="B1786" s="448" t="s">
        <v>5962</v>
      </c>
      <c r="C1786" s="32" t="s">
        <v>125</v>
      </c>
      <c r="D1786" s="449">
        <v>53550</v>
      </c>
      <c r="E1786" s="332" t="s">
        <v>117</v>
      </c>
      <c r="F1786" s="31"/>
    </row>
    <row r="1787" spans="1:6" ht="15.75" hidden="1">
      <c r="A1787" s="31">
        <v>9856</v>
      </c>
      <c r="B1787" s="448" t="s">
        <v>5963</v>
      </c>
      <c r="C1787" s="32" t="s">
        <v>125</v>
      </c>
      <c r="D1787" s="449">
        <v>50456</v>
      </c>
      <c r="E1787" s="332" t="s">
        <v>117</v>
      </c>
      <c r="F1787" s="31"/>
    </row>
    <row r="1788" spans="1:6" ht="15.75" hidden="1">
      <c r="A1788" s="31">
        <v>9857</v>
      </c>
      <c r="B1788" s="448" t="s">
        <v>5964</v>
      </c>
      <c r="C1788" s="32" t="s">
        <v>125</v>
      </c>
      <c r="D1788" s="449">
        <v>65450</v>
      </c>
      <c r="E1788" s="332" t="s">
        <v>117</v>
      </c>
      <c r="F1788" s="31"/>
    </row>
    <row r="1789" spans="1:6" ht="30" hidden="1">
      <c r="A1789" s="31">
        <v>9860</v>
      </c>
      <c r="B1789" s="448" t="s">
        <v>5965</v>
      </c>
      <c r="C1789" s="32" t="s">
        <v>125</v>
      </c>
      <c r="D1789" s="449">
        <v>333200</v>
      </c>
      <c r="E1789" s="332" t="s">
        <v>117</v>
      </c>
      <c r="F1789" s="31" t="s">
        <v>145</v>
      </c>
    </row>
    <row r="1790" spans="1:6" ht="30" hidden="1">
      <c r="A1790" s="31">
        <v>9861</v>
      </c>
      <c r="B1790" s="448" t="s">
        <v>5966</v>
      </c>
      <c r="C1790" s="32" t="s">
        <v>125</v>
      </c>
      <c r="D1790" s="449">
        <v>322103</v>
      </c>
      <c r="E1790" s="332" t="s">
        <v>117</v>
      </c>
      <c r="F1790" s="31" t="s">
        <v>145</v>
      </c>
    </row>
    <row r="1791" spans="1:6" ht="15.75" hidden="1">
      <c r="A1791" s="31">
        <v>9862</v>
      </c>
      <c r="B1791" s="448" t="s">
        <v>5967</v>
      </c>
      <c r="C1791" s="32" t="s">
        <v>125</v>
      </c>
      <c r="D1791" s="449">
        <v>297500</v>
      </c>
      <c r="E1791" s="332" t="s">
        <v>117</v>
      </c>
      <c r="F1791" s="31"/>
    </row>
    <row r="1792" spans="1:6" ht="15.75" hidden="1">
      <c r="A1792" s="31">
        <v>9864</v>
      </c>
      <c r="B1792" s="448" t="s">
        <v>5968</v>
      </c>
      <c r="C1792" s="32" t="s">
        <v>125</v>
      </c>
      <c r="D1792" s="449">
        <v>358013</v>
      </c>
      <c r="E1792" s="332" t="s">
        <v>117</v>
      </c>
      <c r="F1792" s="31"/>
    </row>
    <row r="1793" spans="1:6" ht="15.75" hidden="1">
      <c r="A1793" s="31">
        <v>9869</v>
      </c>
      <c r="B1793" s="448" t="s">
        <v>5969</v>
      </c>
      <c r="C1793" s="32" t="s">
        <v>125</v>
      </c>
      <c r="D1793" s="449">
        <v>907256</v>
      </c>
      <c r="E1793" s="332" t="s">
        <v>117</v>
      </c>
      <c r="F1793" s="31"/>
    </row>
    <row r="1794" spans="1:6" ht="30" hidden="1">
      <c r="A1794" s="31">
        <v>9873</v>
      </c>
      <c r="B1794" s="448" t="s">
        <v>5970</v>
      </c>
      <c r="C1794" s="32" t="s">
        <v>125</v>
      </c>
      <c r="D1794" s="449">
        <v>178500</v>
      </c>
      <c r="E1794" s="332" t="s">
        <v>117</v>
      </c>
      <c r="F1794" s="31"/>
    </row>
    <row r="1795" spans="1:6" ht="15.75" hidden="1">
      <c r="A1795" s="31">
        <v>9879</v>
      </c>
      <c r="B1795" s="448" t="s">
        <v>5971</v>
      </c>
      <c r="C1795" s="32" t="s">
        <v>125</v>
      </c>
      <c r="D1795" s="449">
        <v>7568</v>
      </c>
      <c r="E1795" s="332" t="s">
        <v>117</v>
      </c>
      <c r="F1795" s="31"/>
    </row>
    <row r="1796" spans="1:6" ht="15.75" hidden="1">
      <c r="A1796" s="31">
        <v>9880</v>
      </c>
      <c r="B1796" s="448" t="s">
        <v>5972</v>
      </c>
      <c r="C1796" s="32" t="s">
        <v>125</v>
      </c>
      <c r="D1796" s="449">
        <v>3457</v>
      </c>
      <c r="E1796" s="332" t="s">
        <v>117</v>
      </c>
      <c r="F1796" s="31"/>
    </row>
    <row r="1797" spans="1:6" ht="15.75" hidden="1">
      <c r="A1797" s="31">
        <v>9881</v>
      </c>
      <c r="B1797" s="448" t="s">
        <v>5973</v>
      </c>
      <c r="C1797" s="32" t="s">
        <v>125</v>
      </c>
      <c r="D1797" s="449">
        <v>42840</v>
      </c>
      <c r="E1797" s="332" t="s">
        <v>117</v>
      </c>
      <c r="F1797" s="31"/>
    </row>
    <row r="1798" spans="1:6" ht="15.75" hidden="1">
      <c r="A1798" s="31">
        <v>9882</v>
      </c>
      <c r="B1798" s="448" t="s">
        <v>5974</v>
      </c>
      <c r="C1798" s="32" t="s">
        <v>125</v>
      </c>
      <c r="D1798" s="449">
        <v>42840</v>
      </c>
      <c r="E1798" s="332" t="s">
        <v>117</v>
      </c>
      <c r="F1798" s="31"/>
    </row>
    <row r="1799" spans="1:6" ht="15.75" hidden="1">
      <c r="A1799" s="31">
        <v>9883</v>
      </c>
      <c r="B1799" s="448" t="s">
        <v>5975</v>
      </c>
      <c r="C1799" s="32" t="s">
        <v>125</v>
      </c>
      <c r="D1799" s="449">
        <v>41650</v>
      </c>
      <c r="E1799" s="332" t="s">
        <v>117</v>
      </c>
      <c r="F1799" s="31"/>
    </row>
    <row r="1800" spans="1:6" ht="15.75" hidden="1">
      <c r="A1800" s="31">
        <v>9884</v>
      </c>
      <c r="B1800" s="448" t="s">
        <v>5976</v>
      </c>
      <c r="C1800" s="32" t="s">
        <v>125</v>
      </c>
      <c r="D1800" s="449">
        <v>43078</v>
      </c>
      <c r="E1800" s="332" t="s">
        <v>117</v>
      </c>
      <c r="F1800" s="31"/>
    </row>
    <row r="1801" spans="1:6" ht="15.75" hidden="1">
      <c r="A1801" s="31">
        <v>9885</v>
      </c>
      <c r="B1801" s="448" t="s">
        <v>5977</v>
      </c>
      <c r="C1801" s="32" t="s">
        <v>125</v>
      </c>
      <c r="D1801" s="449">
        <v>43078</v>
      </c>
      <c r="E1801" s="332" t="s">
        <v>117</v>
      </c>
      <c r="F1801" s="31"/>
    </row>
    <row r="1802" spans="1:6" ht="15.75" hidden="1">
      <c r="A1802" s="31">
        <v>9886</v>
      </c>
      <c r="B1802" s="448" t="s">
        <v>5978</v>
      </c>
      <c r="C1802" s="32" t="s">
        <v>125</v>
      </c>
      <c r="D1802" s="449">
        <v>28560</v>
      </c>
      <c r="E1802" s="332" t="s">
        <v>117</v>
      </c>
      <c r="F1802" s="31"/>
    </row>
    <row r="1803" spans="1:6" ht="15.75" hidden="1">
      <c r="A1803" s="31">
        <v>9887</v>
      </c>
      <c r="B1803" s="448" t="s">
        <v>5979</v>
      </c>
      <c r="C1803" s="32" t="s">
        <v>125</v>
      </c>
      <c r="D1803" s="449">
        <v>11662</v>
      </c>
      <c r="E1803" s="332" t="s">
        <v>117</v>
      </c>
      <c r="F1803" s="31"/>
    </row>
    <row r="1804" spans="1:6" ht="15.75" hidden="1">
      <c r="A1804" s="31">
        <v>9888</v>
      </c>
      <c r="B1804" s="448" t="s">
        <v>5980</v>
      </c>
      <c r="C1804" s="32" t="s">
        <v>125</v>
      </c>
      <c r="D1804" s="449">
        <v>18921</v>
      </c>
      <c r="E1804" s="332" t="s">
        <v>117</v>
      </c>
      <c r="F1804" s="31"/>
    </row>
    <row r="1805" spans="1:6" ht="15.75" hidden="1">
      <c r="A1805" s="31">
        <v>9896</v>
      </c>
      <c r="B1805" s="448" t="s">
        <v>5981</v>
      </c>
      <c r="C1805" s="32" t="s">
        <v>125</v>
      </c>
      <c r="D1805" s="449">
        <v>73109</v>
      </c>
      <c r="E1805" s="332" t="s">
        <v>117</v>
      </c>
      <c r="F1805" s="31"/>
    </row>
    <row r="1806" spans="1:6" ht="15.75" hidden="1">
      <c r="A1806" s="31">
        <v>9901</v>
      </c>
      <c r="B1806" s="448" t="s">
        <v>5982</v>
      </c>
      <c r="C1806" s="32" t="s">
        <v>122</v>
      </c>
      <c r="D1806" s="449">
        <v>13626</v>
      </c>
      <c r="E1806" s="332" t="s">
        <v>117</v>
      </c>
      <c r="F1806" s="31"/>
    </row>
    <row r="1807" spans="1:6" ht="15.75" hidden="1">
      <c r="A1807" s="31">
        <v>9902</v>
      </c>
      <c r="B1807" s="448" t="s">
        <v>5983</v>
      </c>
      <c r="C1807" s="32" t="s">
        <v>125</v>
      </c>
      <c r="D1807" s="449">
        <v>16733</v>
      </c>
      <c r="E1807" s="332" t="s">
        <v>117</v>
      </c>
      <c r="F1807" s="31"/>
    </row>
    <row r="1808" spans="1:6" ht="15.75" hidden="1">
      <c r="A1808" s="31">
        <v>9905</v>
      </c>
      <c r="B1808" s="448" t="s">
        <v>5984</v>
      </c>
      <c r="C1808" s="32" t="s">
        <v>122</v>
      </c>
      <c r="D1808" s="449">
        <v>3988</v>
      </c>
      <c r="E1808" s="332" t="s">
        <v>117</v>
      </c>
      <c r="F1808" s="31"/>
    </row>
    <row r="1809" spans="1:6" ht="15.75" hidden="1">
      <c r="A1809" s="31">
        <v>9906</v>
      </c>
      <c r="B1809" s="448" t="s">
        <v>5985</v>
      </c>
      <c r="C1809" s="32" t="s">
        <v>125</v>
      </c>
      <c r="D1809" s="449">
        <v>11632</v>
      </c>
      <c r="E1809" s="332" t="s">
        <v>117</v>
      </c>
      <c r="F1809" s="31"/>
    </row>
    <row r="1810" spans="1:6" ht="15.75" hidden="1">
      <c r="A1810" s="31">
        <v>9907</v>
      </c>
      <c r="B1810" s="448" t="s">
        <v>5986</v>
      </c>
      <c r="C1810" s="32" t="s">
        <v>125</v>
      </c>
      <c r="D1810" s="449">
        <v>19159</v>
      </c>
      <c r="E1810" s="332" t="s">
        <v>117</v>
      </c>
      <c r="F1810" s="31"/>
    </row>
    <row r="1811" spans="1:6" ht="15.75" hidden="1">
      <c r="A1811" s="31">
        <v>9908</v>
      </c>
      <c r="B1811" s="448" t="s">
        <v>5987</v>
      </c>
      <c r="C1811" s="32" t="s">
        <v>122</v>
      </c>
      <c r="D1811" s="449">
        <v>5850</v>
      </c>
      <c r="E1811" s="332" t="s">
        <v>117</v>
      </c>
      <c r="F1811" s="31"/>
    </row>
    <row r="1812" spans="1:6" ht="15.75" hidden="1">
      <c r="A1812" s="31">
        <v>9909</v>
      </c>
      <c r="B1812" s="448" t="s">
        <v>5988</v>
      </c>
      <c r="C1812" s="32" t="s">
        <v>122</v>
      </c>
      <c r="D1812" s="449">
        <v>4050</v>
      </c>
      <c r="E1812" s="332" t="s">
        <v>117</v>
      </c>
      <c r="F1812" s="31"/>
    </row>
    <row r="1813" spans="1:6" ht="15.75" hidden="1">
      <c r="A1813" s="31">
        <v>9922</v>
      </c>
      <c r="B1813" s="448" t="s">
        <v>5989</v>
      </c>
      <c r="C1813" s="32" t="s">
        <v>116</v>
      </c>
      <c r="D1813" s="449">
        <v>135131</v>
      </c>
      <c r="E1813" s="332" t="s">
        <v>117</v>
      </c>
      <c r="F1813" s="31"/>
    </row>
    <row r="1814" spans="1:6" ht="15.75" hidden="1">
      <c r="A1814" s="31">
        <v>9925</v>
      </c>
      <c r="B1814" s="448" t="s">
        <v>5990</v>
      </c>
      <c r="C1814" s="32" t="s">
        <v>125</v>
      </c>
      <c r="D1814" s="449">
        <v>4290</v>
      </c>
      <c r="E1814" s="332" t="s">
        <v>117</v>
      </c>
      <c r="F1814" s="31"/>
    </row>
    <row r="1815" spans="1:6" ht="15.75" hidden="1">
      <c r="A1815" s="31">
        <v>9926</v>
      </c>
      <c r="B1815" s="448" t="s">
        <v>5991</v>
      </c>
      <c r="C1815" s="32" t="s">
        <v>122</v>
      </c>
      <c r="D1815" s="449">
        <v>2697</v>
      </c>
      <c r="E1815" s="332" t="s">
        <v>117</v>
      </c>
      <c r="F1815" s="31"/>
    </row>
    <row r="1816" spans="1:6" ht="15.75" hidden="1">
      <c r="A1816" s="31">
        <v>9928</v>
      </c>
      <c r="B1816" s="448" t="s">
        <v>5992</v>
      </c>
      <c r="C1816" s="32" t="s">
        <v>472</v>
      </c>
      <c r="D1816" s="449">
        <v>7598</v>
      </c>
      <c r="E1816" s="332" t="s">
        <v>117</v>
      </c>
      <c r="F1816" s="31" t="s">
        <v>145</v>
      </c>
    </row>
    <row r="1817" spans="1:6" ht="15.75" hidden="1">
      <c r="A1817" s="31">
        <v>9930</v>
      </c>
      <c r="B1817" s="448" t="s">
        <v>5993</v>
      </c>
      <c r="C1817" s="32" t="s">
        <v>125</v>
      </c>
      <c r="D1817" s="449">
        <v>74156</v>
      </c>
      <c r="E1817" s="332" t="s">
        <v>117</v>
      </c>
      <c r="F1817" s="31"/>
    </row>
    <row r="1818" spans="1:6" ht="15.75" hidden="1">
      <c r="A1818" s="31">
        <v>9931</v>
      </c>
      <c r="B1818" s="448" t="s">
        <v>5994</v>
      </c>
      <c r="C1818" s="32" t="s">
        <v>125</v>
      </c>
      <c r="D1818" s="449">
        <v>6200</v>
      </c>
      <c r="E1818" s="332" t="s">
        <v>117</v>
      </c>
      <c r="F1818" s="31"/>
    </row>
    <row r="1819" spans="1:6" ht="15.75" hidden="1">
      <c r="A1819" s="31">
        <v>9933</v>
      </c>
      <c r="B1819" s="448" t="s">
        <v>5995</v>
      </c>
      <c r="C1819" s="32" t="s">
        <v>125</v>
      </c>
      <c r="D1819" s="449">
        <v>116738</v>
      </c>
      <c r="E1819" s="332" t="s">
        <v>117</v>
      </c>
      <c r="F1819" s="31"/>
    </row>
    <row r="1820" spans="1:6" ht="15.75" hidden="1">
      <c r="A1820" s="31">
        <v>9934</v>
      </c>
      <c r="B1820" s="448" t="s">
        <v>5996</v>
      </c>
      <c r="C1820" s="32" t="s">
        <v>122</v>
      </c>
      <c r="D1820" s="449">
        <v>192105</v>
      </c>
      <c r="E1820" s="332" t="s">
        <v>117</v>
      </c>
      <c r="F1820" s="31"/>
    </row>
    <row r="1821" spans="1:6" ht="15.75" hidden="1">
      <c r="A1821" s="31">
        <v>9935</v>
      </c>
      <c r="B1821" s="448" t="s">
        <v>5997</v>
      </c>
      <c r="C1821" s="32" t="s">
        <v>125</v>
      </c>
      <c r="D1821" s="449">
        <v>10500</v>
      </c>
      <c r="E1821" s="332" t="s">
        <v>117</v>
      </c>
      <c r="F1821" s="31"/>
    </row>
    <row r="1822" spans="1:6" ht="15.75" hidden="1">
      <c r="A1822" s="31">
        <v>9936</v>
      </c>
      <c r="B1822" s="448" t="s">
        <v>5998</v>
      </c>
      <c r="C1822" s="32" t="s">
        <v>125</v>
      </c>
      <c r="D1822" s="449">
        <v>21900</v>
      </c>
      <c r="E1822" s="332" t="s">
        <v>117</v>
      </c>
      <c r="F1822" s="31"/>
    </row>
    <row r="1823" spans="1:6" ht="15.75" hidden="1">
      <c r="A1823" s="31">
        <v>9937</v>
      </c>
      <c r="B1823" s="448" t="s">
        <v>5999</v>
      </c>
      <c r="C1823" s="32" t="s">
        <v>125</v>
      </c>
      <c r="D1823" s="449">
        <v>5078</v>
      </c>
      <c r="E1823" s="332" t="s">
        <v>117</v>
      </c>
      <c r="F1823" s="31"/>
    </row>
    <row r="1824" spans="1:6" ht="15.75" hidden="1">
      <c r="A1824" s="31">
        <v>9939</v>
      </c>
      <c r="B1824" s="448" t="s">
        <v>6000</v>
      </c>
      <c r="C1824" s="32" t="s">
        <v>125</v>
      </c>
      <c r="D1824" s="449">
        <v>11674</v>
      </c>
      <c r="E1824" s="332" t="s">
        <v>117</v>
      </c>
      <c r="F1824" s="31"/>
    </row>
    <row r="1825" spans="1:6" ht="15.75" hidden="1">
      <c r="A1825" s="31">
        <v>9940</v>
      </c>
      <c r="B1825" s="448" t="s">
        <v>6001</v>
      </c>
      <c r="C1825" s="32" t="s">
        <v>125</v>
      </c>
      <c r="D1825" s="449">
        <v>45812</v>
      </c>
      <c r="E1825" s="332" t="s">
        <v>117</v>
      </c>
      <c r="F1825" s="31"/>
    </row>
    <row r="1826" spans="1:6" ht="15.75" hidden="1">
      <c r="A1826" s="31">
        <v>9941</v>
      </c>
      <c r="B1826" s="448" t="s">
        <v>6002</v>
      </c>
      <c r="C1826" s="32" t="s">
        <v>125</v>
      </c>
      <c r="D1826" s="449">
        <v>105572</v>
      </c>
      <c r="E1826" s="332" t="s">
        <v>117</v>
      </c>
      <c r="F1826" s="31"/>
    </row>
    <row r="1827" spans="1:6" ht="15.75" hidden="1">
      <c r="A1827" s="31">
        <v>9943</v>
      </c>
      <c r="B1827" s="448" t="s">
        <v>6003</v>
      </c>
      <c r="C1827" s="32" t="s">
        <v>125</v>
      </c>
      <c r="D1827" s="449">
        <v>383180</v>
      </c>
      <c r="E1827" s="332" t="s">
        <v>117</v>
      </c>
      <c r="F1827" s="31"/>
    </row>
    <row r="1828" spans="1:6" ht="15.75" hidden="1">
      <c r="A1828" s="31">
        <v>9944</v>
      </c>
      <c r="B1828" s="448" t="s">
        <v>6004</v>
      </c>
      <c r="C1828" s="32" t="s">
        <v>125</v>
      </c>
      <c r="D1828" s="449">
        <v>26180</v>
      </c>
      <c r="E1828" s="332" t="s">
        <v>117</v>
      </c>
      <c r="F1828" s="31"/>
    </row>
    <row r="1829" spans="1:6" ht="15.75" hidden="1">
      <c r="A1829" s="31">
        <v>9945</v>
      </c>
      <c r="B1829" s="448" t="s">
        <v>6005</v>
      </c>
      <c r="C1829" s="32" t="s">
        <v>125</v>
      </c>
      <c r="D1829" s="449">
        <v>253840</v>
      </c>
      <c r="E1829" s="332" t="s">
        <v>117</v>
      </c>
      <c r="F1829" s="31"/>
    </row>
    <row r="1830" spans="1:6" ht="15.75" hidden="1">
      <c r="A1830" s="31">
        <v>9948</v>
      </c>
      <c r="B1830" s="448" t="s">
        <v>6006</v>
      </c>
      <c r="C1830" s="32" t="s">
        <v>125</v>
      </c>
      <c r="D1830" s="449">
        <v>1971</v>
      </c>
      <c r="E1830" s="332" t="s">
        <v>117</v>
      </c>
      <c r="F1830" s="31"/>
    </row>
    <row r="1831" spans="1:6" ht="15.75" hidden="1">
      <c r="A1831" s="31">
        <v>9949</v>
      </c>
      <c r="B1831" s="448" t="s">
        <v>6007</v>
      </c>
      <c r="C1831" s="32" t="s">
        <v>125</v>
      </c>
      <c r="D1831" s="449">
        <v>857</v>
      </c>
      <c r="E1831" s="332" t="s">
        <v>117</v>
      </c>
      <c r="F1831" s="31"/>
    </row>
    <row r="1832" spans="1:6" ht="15.75" hidden="1">
      <c r="A1832" s="31">
        <v>9950</v>
      </c>
      <c r="B1832" s="448" t="s">
        <v>6008</v>
      </c>
      <c r="C1832" s="32" t="s">
        <v>116</v>
      </c>
      <c r="D1832" s="449">
        <v>92773</v>
      </c>
      <c r="E1832" s="332" t="s">
        <v>117</v>
      </c>
      <c r="F1832" s="31"/>
    </row>
    <row r="1833" spans="1:6" ht="15.75" hidden="1">
      <c r="A1833" s="31">
        <v>9951</v>
      </c>
      <c r="B1833" s="448" t="s">
        <v>6009</v>
      </c>
      <c r="C1833" s="32" t="s">
        <v>125</v>
      </c>
      <c r="D1833" s="449">
        <v>16184</v>
      </c>
      <c r="E1833" s="332" t="s">
        <v>117</v>
      </c>
      <c r="F1833" s="31"/>
    </row>
    <row r="1834" spans="1:6" ht="15.75" hidden="1">
      <c r="A1834" s="31">
        <v>9952</v>
      </c>
      <c r="B1834" s="448" t="s">
        <v>6010</v>
      </c>
      <c r="C1834" s="32" t="s">
        <v>125</v>
      </c>
      <c r="D1834" s="449">
        <v>41769</v>
      </c>
      <c r="E1834" s="332" t="s">
        <v>117</v>
      </c>
      <c r="F1834" s="31"/>
    </row>
    <row r="1835" spans="1:6" ht="15.75" hidden="1">
      <c r="A1835" s="31">
        <v>9953</v>
      </c>
      <c r="B1835" s="448" t="s">
        <v>6011</v>
      </c>
      <c r="C1835" s="32" t="s">
        <v>122</v>
      </c>
      <c r="D1835" s="449">
        <v>41667</v>
      </c>
      <c r="E1835" s="332" t="s">
        <v>117</v>
      </c>
      <c r="F1835" s="31"/>
    </row>
    <row r="1836" spans="1:6" ht="15.75" hidden="1">
      <c r="A1836" s="31">
        <v>9961</v>
      </c>
      <c r="B1836" s="448" t="s">
        <v>6012</v>
      </c>
      <c r="C1836" s="32" t="s">
        <v>116</v>
      </c>
      <c r="D1836" s="449">
        <v>36890</v>
      </c>
      <c r="E1836" s="332" t="s">
        <v>117</v>
      </c>
      <c r="F1836" s="31" t="s">
        <v>145</v>
      </c>
    </row>
    <row r="1837" spans="1:6" ht="15.75" hidden="1">
      <c r="A1837" s="31">
        <v>9962</v>
      </c>
      <c r="B1837" s="448" t="s">
        <v>6013</v>
      </c>
      <c r="C1837" s="32" t="s">
        <v>116</v>
      </c>
      <c r="D1837" s="449">
        <v>17133</v>
      </c>
      <c r="E1837" s="332" t="s">
        <v>117</v>
      </c>
      <c r="F1837" s="31"/>
    </row>
    <row r="1838" spans="1:6" ht="15.75" hidden="1">
      <c r="A1838" s="31">
        <v>9963</v>
      </c>
      <c r="B1838" s="448" t="s">
        <v>6014</v>
      </c>
      <c r="C1838" s="32" t="s">
        <v>125</v>
      </c>
      <c r="D1838" s="449">
        <v>56423</v>
      </c>
      <c r="E1838" s="332" t="s">
        <v>117</v>
      </c>
      <c r="F1838" s="31"/>
    </row>
    <row r="1839" spans="1:6" ht="15.75" hidden="1">
      <c r="A1839" s="31">
        <v>9964</v>
      </c>
      <c r="B1839" s="448" t="s">
        <v>6015</v>
      </c>
      <c r="C1839" s="32" t="s">
        <v>125</v>
      </c>
      <c r="D1839" s="449">
        <v>665</v>
      </c>
      <c r="E1839" s="332" t="s">
        <v>117</v>
      </c>
      <c r="F1839" s="31"/>
    </row>
    <row r="1840" spans="1:6" ht="15.75" hidden="1">
      <c r="A1840" s="31">
        <v>9966</v>
      </c>
      <c r="B1840" s="448" t="s">
        <v>6016</v>
      </c>
      <c r="C1840" s="32" t="s">
        <v>125</v>
      </c>
      <c r="D1840" s="449">
        <v>21896</v>
      </c>
      <c r="E1840" s="332" t="s">
        <v>117</v>
      </c>
      <c r="F1840" s="31"/>
    </row>
    <row r="1841" spans="1:6" ht="15.75" hidden="1">
      <c r="A1841" s="31">
        <v>9968</v>
      </c>
      <c r="B1841" s="448" t="s">
        <v>6017</v>
      </c>
      <c r="C1841" s="32" t="s">
        <v>125</v>
      </c>
      <c r="D1841" s="449">
        <v>66313</v>
      </c>
      <c r="E1841" s="332" t="s">
        <v>117</v>
      </c>
      <c r="F1841" s="31" t="s">
        <v>145</v>
      </c>
    </row>
    <row r="1842" spans="1:6" ht="15.75" hidden="1">
      <c r="A1842" s="31">
        <v>9972</v>
      </c>
      <c r="B1842" s="448" t="s">
        <v>6018</v>
      </c>
      <c r="C1842" s="32" t="s">
        <v>122</v>
      </c>
      <c r="D1842" s="449">
        <v>3100</v>
      </c>
      <c r="E1842" s="332" t="s">
        <v>117</v>
      </c>
      <c r="F1842" s="31"/>
    </row>
    <row r="1843" spans="1:6" ht="15.75" hidden="1">
      <c r="A1843" s="31">
        <v>9975</v>
      </c>
      <c r="B1843" s="448" t="s">
        <v>6019</v>
      </c>
      <c r="C1843" s="32" t="s">
        <v>125</v>
      </c>
      <c r="D1843" s="449">
        <v>16913</v>
      </c>
      <c r="E1843" s="332" t="s">
        <v>117</v>
      </c>
      <c r="F1843" s="31"/>
    </row>
    <row r="1844" spans="1:6" ht="15.75" hidden="1">
      <c r="A1844" s="31">
        <v>9976</v>
      </c>
      <c r="B1844" s="448" t="s">
        <v>6020</v>
      </c>
      <c r="C1844" s="32" t="s">
        <v>125</v>
      </c>
      <c r="D1844" s="449">
        <v>1190</v>
      </c>
      <c r="E1844" s="332" t="s">
        <v>117</v>
      </c>
      <c r="F1844" s="31"/>
    </row>
    <row r="1845" spans="1:6" ht="15.75" hidden="1">
      <c r="A1845" s="31">
        <v>9977</v>
      </c>
      <c r="B1845" s="448" t="s">
        <v>6021</v>
      </c>
      <c r="C1845" s="32" t="s">
        <v>125</v>
      </c>
      <c r="D1845" s="449">
        <v>63224</v>
      </c>
      <c r="E1845" s="332" t="s">
        <v>117</v>
      </c>
      <c r="F1845" s="31"/>
    </row>
    <row r="1846" spans="1:6" ht="15.75" hidden="1">
      <c r="A1846" s="31">
        <v>9978</v>
      </c>
      <c r="B1846" s="448" t="s">
        <v>6022</v>
      </c>
      <c r="C1846" s="32" t="s">
        <v>125</v>
      </c>
      <c r="D1846" s="449">
        <v>14295398</v>
      </c>
      <c r="E1846" s="332" t="s">
        <v>117</v>
      </c>
      <c r="F1846" s="31"/>
    </row>
    <row r="1847" spans="1:6" ht="30" hidden="1">
      <c r="A1847" s="31">
        <v>9979</v>
      </c>
      <c r="B1847" s="448" t="s">
        <v>6023</v>
      </c>
      <c r="C1847" s="32" t="s">
        <v>125</v>
      </c>
      <c r="D1847" s="449">
        <v>4641000</v>
      </c>
      <c r="E1847" s="332" t="s">
        <v>117</v>
      </c>
      <c r="F1847" s="31"/>
    </row>
    <row r="1848" spans="1:6" ht="15.75" hidden="1">
      <c r="A1848" s="31">
        <v>9980</v>
      </c>
      <c r="B1848" s="448" t="s">
        <v>6024</v>
      </c>
      <c r="C1848" s="32" t="s">
        <v>125</v>
      </c>
      <c r="D1848" s="449">
        <v>417</v>
      </c>
      <c r="E1848" s="332" t="s">
        <v>117</v>
      </c>
      <c r="F1848" s="31"/>
    </row>
    <row r="1849" spans="1:6" ht="15.75" hidden="1">
      <c r="A1849" s="31">
        <v>9981</v>
      </c>
      <c r="B1849" s="448" t="s">
        <v>6025</v>
      </c>
      <c r="C1849" s="32" t="s">
        <v>125</v>
      </c>
      <c r="D1849" s="449">
        <v>71162</v>
      </c>
      <c r="E1849" s="332" t="s">
        <v>117</v>
      </c>
      <c r="F1849" s="31"/>
    </row>
    <row r="1850" spans="1:6" ht="15.75" hidden="1">
      <c r="A1850" s="31">
        <v>9982</v>
      </c>
      <c r="B1850" s="448" t="s">
        <v>6026</v>
      </c>
      <c r="C1850" s="32" t="s">
        <v>125</v>
      </c>
      <c r="D1850" s="449">
        <v>2599</v>
      </c>
      <c r="E1850" s="332" t="s">
        <v>117</v>
      </c>
      <c r="F1850" s="31"/>
    </row>
    <row r="1851" spans="1:6" ht="15.75" hidden="1">
      <c r="A1851" s="31">
        <v>9984</v>
      </c>
      <c r="B1851" s="448" t="s">
        <v>6027</v>
      </c>
      <c r="C1851" s="32" t="s">
        <v>122</v>
      </c>
      <c r="D1851" s="449">
        <v>36950</v>
      </c>
      <c r="E1851" s="332" t="s">
        <v>117</v>
      </c>
      <c r="F1851" s="31"/>
    </row>
    <row r="1852" spans="1:6" ht="15.75" hidden="1">
      <c r="A1852" s="31">
        <v>9985</v>
      </c>
      <c r="B1852" s="448" t="s">
        <v>6028</v>
      </c>
      <c r="C1852" s="32" t="s">
        <v>125</v>
      </c>
      <c r="D1852" s="449">
        <v>68425</v>
      </c>
      <c r="E1852" s="332" t="s">
        <v>117</v>
      </c>
      <c r="F1852" s="31"/>
    </row>
    <row r="1853" spans="1:6" ht="15.75" hidden="1">
      <c r="A1853" s="31">
        <v>9986</v>
      </c>
      <c r="B1853" s="448" t="s">
        <v>6029</v>
      </c>
      <c r="C1853" s="32" t="s">
        <v>125</v>
      </c>
      <c r="D1853" s="449">
        <v>78838</v>
      </c>
      <c r="E1853" s="332" t="s">
        <v>117</v>
      </c>
      <c r="F1853" s="31"/>
    </row>
    <row r="1854" spans="1:6" ht="15.75" hidden="1">
      <c r="A1854" s="31">
        <v>9987</v>
      </c>
      <c r="B1854" s="448" t="s">
        <v>6030</v>
      </c>
      <c r="C1854" s="32" t="s">
        <v>472</v>
      </c>
      <c r="D1854" s="449">
        <v>3154</v>
      </c>
      <c r="E1854" s="332" t="s">
        <v>117</v>
      </c>
      <c r="F1854" s="31" t="s">
        <v>145</v>
      </c>
    </row>
    <row r="1855" spans="1:6" ht="15.75" hidden="1">
      <c r="A1855" s="31">
        <v>9988</v>
      </c>
      <c r="B1855" s="448" t="s">
        <v>6031</v>
      </c>
      <c r="C1855" s="32" t="s">
        <v>125</v>
      </c>
      <c r="D1855" s="449">
        <v>1466198</v>
      </c>
      <c r="E1855" s="332" t="s">
        <v>117</v>
      </c>
      <c r="F1855" s="31"/>
    </row>
    <row r="1856" spans="1:6" ht="15.75" hidden="1">
      <c r="A1856" s="31">
        <v>9989</v>
      </c>
      <c r="B1856" s="448" t="s">
        <v>6032</v>
      </c>
      <c r="C1856" s="32" t="s">
        <v>125</v>
      </c>
      <c r="D1856" s="449">
        <v>18900</v>
      </c>
      <c r="E1856" s="332" t="s">
        <v>117</v>
      </c>
      <c r="F1856" s="31"/>
    </row>
    <row r="1857" spans="1:6" ht="15.75" hidden="1">
      <c r="A1857" s="31">
        <v>9990</v>
      </c>
      <c r="B1857" s="448" t="s">
        <v>6033</v>
      </c>
      <c r="C1857" s="32" t="s">
        <v>125</v>
      </c>
      <c r="D1857" s="449">
        <v>25750</v>
      </c>
      <c r="E1857" s="332" t="s">
        <v>117</v>
      </c>
      <c r="F1857" s="31"/>
    </row>
    <row r="1858" spans="1:6" ht="15.75" hidden="1">
      <c r="A1858" s="31">
        <v>9991</v>
      </c>
      <c r="B1858" s="448" t="s">
        <v>6034</v>
      </c>
      <c r="C1858" s="32" t="s">
        <v>125</v>
      </c>
      <c r="D1858" s="449">
        <v>297500</v>
      </c>
      <c r="E1858" s="332" t="s">
        <v>117</v>
      </c>
      <c r="F1858" s="31"/>
    </row>
    <row r="1859" spans="1:6" ht="15.75" hidden="1">
      <c r="A1859" s="31">
        <v>9992</v>
      </c>
      <c r="B1859" s="448" t="s">
        <v>6035</v>
      </c>
      <c r="C1859" s="32" t="s">
        <v>122</v>
      </c>
      <c r="D1859" s="449">
        <v>121670</v>
      </c>
      <c r="E1859" s="332" t="s">
        <v>117</v>
      </c>
      <c r="F1859" s="31"/>
    </row>
    <row r="1860" spans="1:6" ht="15.75" hidden="1">
      <c r="A1860" s="31">
        <v>9993</v>
      </c>
      <c r="B1860" s="448" t="s">
        <v>6036</v>
      </c>
      <c r="C1860" s="32" t="s">
        <v>119</v>
      </c>
      <c r="D1860" s="449">
        <v>75105</v>
      </c>
      <c r="E1860" s="332" t="s">
        <v>117</v>
      </c>
      <c r="F1860" s="31"/>
    </row>
    <row r="1861" spans="1:6" ht="15.75" hidden="1">
      <c r="A1861" s="31">
        <v>9994</v>
      </c>
      <c r="B1861" s="448" t="s">
        <v>6037</v>
      </c>
      <c r="C1861" s="32" t="s">
        <v>472</v>
      </c>
      <c r="D1861" s="449">
        <v>12890</v>
      </c>
      <c r="E1861" s="332" t="s">
        <v>117</v>
      </c>
      <c r="F1861" s="31"/>
    </row>
    <row r="1862" spans="1:6" ht="15.75" hidden="1">
      <c r="A1862" s="31">
        <v>9995</v>
      </c>
      <c r="B1862" s="448" t="s">
        <v>6038</v>
      </c>
      <c r="C1862" s="32" t="s">
        <v>785</v>
      </c>
      <c r="D1862" s="449">
        <v>66728</v>
      </c>
      <c r="E1862" s="332" t="s">
        <v>117</v>
      </c>
      <c r="F1862" s="31"/>
    </row>
    <row r="1863" spans="1:6" ht="15.75" hidden="1">
      <c r="A1863" s="31">
        <v>9997</v>
      </c>
      <c r="B1863" s="448" t="s">
        <v>6039</v>
      </c>
      <c r="C1863" s="32" t="s">
        <v>122</v>
      </c>
      <c r="D1863" s="449">
        <v>15827</v>
      </c>
      <c r="E1863" s="332" t="s">
        <v>117</v>
      </c>
      <c r="F1863" s="31"/>
    </row>
    <row r="1864" spans="1:6" ht="15.75" hidden="1">
      <c r="A1864" s="31">
        <v>9999</v>
      </c>
      <c r="B1864" s="448" t="s">
        <v>6040</v>
      </c>
      <c r="C1864" s="32" t="s">
        <v>122</v>
      </c>
      <c r="D1864" s="449">
        <v>17147</v>
      </c>
      <c r="E1864" s="332" t="s">
        <v>117</v>
      </c>
      <c r="F1864" s="31"/>
    </row>
    <row r="1865" spans="1:6" ht="30" hidden="1">
      <c r="A1865" s="31">
        <v>10000</v>
      </c>
      <c r="B1865" s="448" t="s">
        <v>6041</v>
      </c>
      <c r="C1865" s="32" t="s">
        <v>122</v>
      </c>
      <c r="D1865" s="449">
        <v>285600</v>
      </c>
      <c r="E1865" s="332" t="s">
        <v>117</v>
      </c>
      <c r="F1865" s="31"/>
    </row>
    <row r="1866" spans="1:6" ht="15.75" hidden="1">
      <c r="A1866" s="31">
        <v>10009</v>
      </c>
      <c r="B1866" s="448" t="s">
        <v>6042</v>
      </c>
      <c r="C1866" s="32" t="s">
        <v>116</v>
      </c>
      <c r="D1866" s="449">
        <v>35194</v>
      </c>
      <c r="E1866" s="332" t="s">
        <v>117</v>
      </c>
      <c r="F1866" s="31"/>
    </row>
    <row r="1867" spans="1:6" ht="30" hidden="1">
      <c r="A1867" s="31">
        <v>10010</v>
      </c>
      <c r="B1867" s="448" t="s">
        <v>6043</v>
      </c>
      <c r="C1867" s="32" t="s">
        <v>122</v>
      </c>
      <c r="D1867" s="449">
        <v>1601</v>
      </c>
      <c r="E1867" s="332" t="s">
        <v>117</v>
      </c>
      <c r="F1867" s="31"/>
    </row>
    <row r="1868" spans="1:6" ht="15.75" hidden="1">
      <c r="A1868" s="31">
        <v>10011</v>
      </c>
      <c r="B1868" s="448" t="s">
        <v>6044</v>
      </c>
      <c r="C1868" s="32" t="s">
        <v>122</v>
      </c>
      <c r="D1868" s="449">
        <v>1281</v>
      </c>
      <c r="E1868" s="332" t="s">
        <v>117</v>
      </c>
      <c r="F1868" s="31"/>
    </row>
    <row r="1869" spans="1:6" ht="15.75" hidden="1">
      <c r="A1869" s="31">
        <v>10012</v>
      </c>
      <c r="B1869" s="448" t="s">
        <v>6045</v>
      </c>
      <c r="C1869" s="32" t="s">
        <v>116</v>
      </c>
      <c r="D1869" s="449">
        <v>26103</v>
      </c>
      <c r="E1869" s="332" t="s">
        <v>117</v>
      </c>
      <c r="F1869" s="31"/>
    </row>
    <row r="1870" spans="1:6" ht="15.75" hidden="1">
      <c r="A1870" s="31">
        <v>10013</v>
      </c>
      <c r="B1870" s="448" t="s">
        <v>6046</v>
      </c>
      <c r="C1870" s="32" t="s">
        <v>125</v>
      </c>
      <c r="D1870" s="449">
        <v>39627</v>
      </c>
      <c r="E1870" s="332" t="s">
        <v>117</v>
      </c>
      <c r="F1870" s="31"/>
    </row>
    <row r="1871" spans="1:6" ht="30" hidden="1">
      <c r="A1871" s="31">
        <v>10014</v>
      </c>
      <c r="B1871" s="448" t="s">
        <v>6047</v>
      </c>
      <c r="C1871" s="32" t="s">
        <v>125</v>
      </c>
      <c r="D1871" s="449">
        <v>49980</v>
      </c>
      <c r="E1871" s="332" t="s">
        <v>117</v>
      </c>
      <c r="F1871" s="31"/>
    </row>
    <row r="1872" spans="1:6" ht="15.75" hidden="1">
      <c r="A1872" s="31">
        <v>10015</v>
      </c>
      <c r="B1872" s="448" t="s">
        <v>6048</v>
      </c>
      <c r="C1872" s="32" t="s">
        <v>125</v>
      </c>
      <c r="D1872" s="449">
        <v>57120</v>
      </c>
      <c r="E1872" s="332" t="s">
        <v>117</v>
      </c>
      <c r="F1872" s="31"/>
    </row>
    <row r="1873" spans="1:6" ht="15.75" hidden="1">
      <c r="A1873" s="31">
        <v>10016</v>
      </c>
      <c r="B1873" s="448" t="s">
        <v>6049</v>
      </c>
      <c r="C1873" s="32" t="s">
        <v>125</v>
      </c>
      <c r="D1873" s="449">
        <v>172550</v>
      </c>
      <c r="E1873" s="332" t="s">
        <v>117</v>
      </c>
      <c r="F1873" s="31"/>
    </row>
    <row r="1874" spans="1:6" ht="30" hidden="1">
      <c r="A1874" s="31">
        <v>10017</v>
      </c>
      <c r="B1874" s="448" t="s">
        <v>6050</v>
      </c>
      <c r="C1874" s="32" t="s">
        <v>125</v>
      </c>
      <c r="D1874" s="449">
        <v>74586</v>
      </c>
      <c r="E1874" s="332" t="s">
        <v>117</v>
      </c>
      <c r="F1874" s="31"/>
    </row>
    <row r="1875" spans="1:6" ht="30" hidden="1">
      <c r="A1875" s="31">
        <v>10018</v>
      </c>
      <c r="B1875" s="448" t="s">
        <v>6051</v>
      </c>
      <c r="C1875" s="32" t="s">
        <v>125</v>
      </c>
      <c r="D1875" s="449">
        <v>173200</v>
      </c>
      <c r="E1875" s="332" t="s">
        <v>117</v>
      </c>
      <c r="F1875" s="31"/>
    </row>
    <row r="1876" spans="1:6" ht="30" hidden="1">
      <c r="A1876" s="31">
        <v>10019</v>
      </c>
      <c r="B1876" s="448" t="s">
        <v>6052</v>
      </c>
      <c r="C1876" s="32" t="s">
        <v>125</v>
      </c>
      <c r="D1876" s="449">
        <v>57120</v>
      </c>
      <c r="E1876" s="332" t="s">
        <v>117</v>
      </c>
      <c r="F1876" s="31"/>
    </row>
    <row r="1877" spans="1:6" ht="15.75" hidden="1">
      <c r="A1877" s="31">
        <v>10020</v>
      </c>
      <c r="B1877" s="448" t="s">
        <v>6053</v>
      </c>
      <c r="C1877" s="32" t="s">
        <v>125</v>
      </c>
      <c r="D1877" s="449">
        <v>45101</v>
      </c>
      <c r="E1877" s="332" t="s">
        <v>117</v>
      </c>
      <c r="F1877" s="31"/>
    </row>
    <row r="1878" spans="1:6" ht="15.75" hidden="1">
      <c r="A1878" s="31">
        <v>10021</v>
      </c>
      <c r="B1878" s="448" t="s">
        <v>6054</v>
      </c>
      <c r="C1878" s="32" t="s">
        <v>125</v>
      </c>
      <c r="D1878" s="449">
        <v>151000</v>
      </c>
      <c r="E1878" s="332" t="s">
        <v>117</v>
      </c>
      <c r="F1878" s="31"/>
    </row>
    <row r="1879" spans="1:6" ht="15.75" hidden="1">
      <c r="A1879" s="31">
        <v>10022</v>
      </c>
      <c r="B1879" s="448" t="s">
        <v>6055</v>
      </c>
      <c r="C1879" s="32" t="s">
        <v>125</v>
      </c>
      <c r="D1879" s="449">
        <v>524000</v>
      </c>
      <c r="E1879" s="332" t="s">
        <v>117</v>
      </c>
      <c r="F1879" s="31"/>
    </row>
    <row r="1880" spans="1:6" ht="30" hidden="1">
      <c r="A1880" s="31">
        <v>10023</v>
      </c>
      <c r="B1880" s="448" t="s">
        <v>6056</v>
      </c>
      <c r="C1880" s="32" t="s">
        <v>125</v>
      </c>
      <c r="D1880" s="449">
        <v>15232</v>
      </c>
      <c r="E1880" s="332" t="s">
        <v>117</v>
      </c>
      <c r="F1880" s="31"/>
    </row>
    <row r="1881" spans="1:6" ht="30" hidden="1">
      <c r="A1881" s="31">
        <v>10024</v>
      </c>
      <c r="B1881" s="448" t="s">
        <v>6057</v>
      </c>
      <c r="C1881" s="32" t="s">
        <v>125</v>
      </c>
      <c r="D1881" s="449">
        <v>181500</v>
      </c>
      <c r="E1881" s="332" t="s">
        <v>117</v>
      </c>
      <c r="F1881" s="31"/>
    </row>
    <row r="1882" spans="1:6" ht="15.75" hidden="1">
      <c r="A1882" s="31">
        <v>10025</v>
      </c>
      <c r="B1882" s="448" t="s">
        <v>6058</v>
      </c>
      <c r="C1882" s="32" t="s">
        <v>125</v>
      </c>
      <c r="D1882" s="449">
        <v>278103</v>
      </c>
      <c r="E1882" s="332" t="s">
        <v>117</v>
      </c>
      <c r="F1882" s="31"/>
    </row>
    <row r="1883" spans="1:6" ht="30" hidden="1">
      <c r="A1883" s="31">
        <v>10026</v>
      </c>
      <c r="B1883" s="448" t="s">
        <v>6059</v>
      </c>
      <c r="C1883" s="32" t="s">
        <v>125</v>
      </c>
      <c r="D1883" s="449">
        <v>333200</v>
      </c>
      <c r="E1883" s="332" t="s">
        <v>117</v>
      </c>
      <c r="F1883" s="31"/>
    </row>
    <row r="1884" spans="1:6" ht="30" hidden="1">
      <c r="A1884" s="31">
        <v>10027</v>
      </c>
      <c r="B1884" s="448" t="s">
        <v>6060</v>
      </c>
      <c r="C1884" s="32" t="s">
        <v>125</v>
      </c>
      <c r="D1884" s="449">
        <v>452200</v>
      </c>
      <c r="E1884" s="332" t="s">
        <v>117</v>
      </c>
      <c r="F1884" s="31"/>
    </row>
    <row r="1885" spans="1:6" ht="30" hidden="1">
      <c r="A1885" s="31">
        <v>10028</v>
      </c>
      <c r="B1885" s="448" t="s">
        <v>6061</v>
      </c>
      <c r="C1885" s="32" t="s">
        <v>125</v>
      </c>
      <c r="D1885" s="449">
        <v>232645</v>
      </c>
      <c r="E1885" s="332" t="s">
        <v>117</v>
      </c>
      <c r="F1885" s="31"/>
    </row>
    <row r="1886" spans="1:6" ht="15.75" hidden="1">
      <c r="A1886" s="31">
        <v>10032</v>
      </c>
      <c r="B1886" s="448" t="s">
        <v>6062</v>
      </c>
      <c r="C1886" s="32" t="s">
        <v>125</v>
      </c>
      <c r="D1886" s="449">
        <v>21655271</v>
      </c>
      <c r="E1886" s="332" t="s">
        <v>117</v>
      </c>
      <c r="F1886" s="31"/>
    </row>
    <row r="1887" spans="1:6" ht="15.75" hidden="1">
      <c r="A1887" s="31">
        <v>10033</v>
      </c>
      <c r="B1887" s="448" t="s">
        <v>6063</v>
      </c>
      <c r="C1887" s="32" t="s">
        <v>125</v>
      </c>
      <c r="D1887" s="449">
        <v>5042</v>
      </c>
      <c r="E1887" s="332" t="s">
        <v>117</v>
      </c>
      <c r="F1887" s="31"/>
    </row>
    <row r="1888" spans="1:6" ht="15.75" hidden="1">
      <c r="A1888" s="31">
        <v>10035</v>
      </c>
      <c r="B1888" s="448" t="s">
        <v>6064</v>
      </c>
      <c r="C1888" s="32" t="s">
        <v>125</v>
      </c>
      <c r="D1888" s="449">
        <v>3804</v>
      </c>
      <c r="E1888" s="332" t="s">
        <v>117</v>
      </c>
      <c r="F1888" s="31"/>
    </row>
    <row r="1889" spans="1:6" ht="30" hidden="1">
      <c r="A1889" s="31">
        <v>10066</v>
      </c>
      <c r="B1889" s="448" t="s">
        <v>6065</v>
      </c>
      <c r="C1889" s="32" t="s">
        <v>125</v>
      </c>
      <c r="D1889" s="449">
        <v>172431</v>
      </c>
      <c r="E1889" s="332" t="s">
        <v>117</v>
      </c>
      <c r="F1889" s="31"/>
    </row>
    <row r="1890" spans="1:6" ht="15.75" hidden="1">
      <c r="A1890" s="31">
        <v>10072</v>
      </c>
      <c r="B1890" s="448" t="s">
        <v>6066</v>
      </c>
      <c r="C1890" s="32" t="s">
        <v>125</v>
      </c>
      <c r="D1890" s="449">
        <v>24001</v>
      </c>
      <c r="E1890" s="332" t="s">
        <v>117</v>
      </c>
      <c r="F1890" s="31"/>
    </row>
    <row r="1891" spans="1:6" ht="15.75" hidden="1">
      <c r="A1891" s="31">
        <v>10074</v>
      </c>
      <c r="B1891" s="448" t="s">
        <v>6067</v>
      </c>
      <c r="C1891" s="32" t="s">
        <v>125</v>
      </c>
      <c r="D1891" s="449">
        <v>19812</v>
      </c>
      <c r="E1891" s="332" t="s">
        <v>117</v>
      </c>
      <c r="F1891" s="31"/>
    </row>
    <row r="1892" spans="1:6" ht="15.75" hidden="1">
      <c r="A1892" s="31">
        <v>10079</v>
      </c>
      <c r="B1892" s="448" t="s">
        <v>6068</v>
      </c>
      <c r="C1892" s="32" t="s">
        <v>125</v>
      </c>
      <c r="D1892" s="449">
        <v>133280</v>
      </c>
      <c r="E1892" s="332" t="s">
        <v>117</v>
      </c>
      <c r="F1892" s="31"/>
    </row>
    <row r="1893" spans="1:6" ht="15.75" hidden="1">
      <c r="A1893" s="31">
        <v>10085</v>
      </c>
      <c r="B1893" s="448" t="s">
        <v>6069</v>
      </c>
      <c r="C1893" s="32" t="s">
        <v>125</v>
      </c>
      <c r="D1893" s="449">
        <v>133280</v>
      </c>
      <c r="E1893" s="332" t="s">
        <v>117</v>
      </c>
      <c r="F1893" s="31"/>
    </row>
    <row r="1894" spans="1:6" ht="15.75" hidden="1">
      <c r="A1894" s="31">
        <v>10089</v>
      </c>
      <c r="B1894" s="448" t="s">
        <v>6070</v>
      </c>
      <c r="C1894" s="32" t="s">
        <v>472</v>
      </c>
      <c r="D1894" s="449">
        <v>3630</v>
      </c>
      <c r="E1894" s="332" t="s">
        <v>117</v>
      </c>
      <c r="F1894" s="31" t="s">
        <v>145</v>
      </c>
    </row>
    <row r="1895" spans="1:6" ht="15.75" hidden="1">
      <c r="A1895" s="31">
        <v>10090</v>
      </c>
      <c r="B1895" s="448" t="s">
        <v>6071</v>
      </c>
      <c r="C1895" s="32" t="s">
        <v>472</v>
      </c>
      <c r="D1895" s="449">
        <v>3630</v>
      </c>
      <c r="E1895" s="332" t="s">
        <v>117</v>
      </c>
      <c r="F1895" s="31" t="s">
        <v>145</v>
      </c>
    </row>
    <row r="1896" spans="1:6" ht="15.75" hidden="1">
      <c r="A1896" s="31">
        <v>10094</v>
      </c>
      <c r="B1896" s="448" t="s">
        <v>6072</v>
      </c>
      <c r="C1896" s="32" t="s">
        <v>125</v>
      </c>
      <c r="D1896" s="449">
        <v>3808</v>
      </c>
      <c r="E1896" s="332" t="s">
        <v>117</v>
      </c>
      <c r="F1896" s="31"/>
    </row>
    <row r="1897" spans="1:6" ht="15.75" hidden="1">
      <c r="A1897" s="31">
        <v>10096</v>
      </c>
      <c r="B1897" s="448" t="s">
        <v>6073</v>
      </c>
      <c r="C1897" s="32" t="s">
        <v>125</v>
      </c>
      <c r="D1897" s="449">
        <v>131396</v>
      </c>
      <c r="E1897" s="332" t="s">
        <v>117</v>
      </c>
      <c r="F1897" s="31"/>
    </row>
    <row r="1898" spans="1:6" ht="15.75" hidden="1">
      <c r="A1898" s="31">
        <v>10101</v>
      </c>
      <c r="B1898" s="448" t="s">
        <v>6074</v>
      </c>
      <c r="C1898" s="32" t="s">
        <v>125</v>
      </c>
      <c r="D1898" s="449">
        <v>1050</v>
      </c>
      <c r="E1898" s="332" t="s">
        <v>117</v>
      </c>
      <c r="F1898" s="31"/>
    </row>
    <row r="1899" spans="1:6" ht="15.75" hidden="1">
      <c r="A1899" s="31">
        <v>10136</v>
      </c>
      <c r="B1899" s="448" t="s">
        <v>6075</v>
      </c>
      <c r="C1899" s="32" t="s">
        <v>125</v>
      </c>
      <c r="D1899" s="449">
        <v>18425</v>
      </c>
      <c r="E1899" s="332" t="s">
        <v>117</v>
      </c>
      <c r="F1899" s="31"/>
    </row>
    <row r="1900" spans="1:6" ht="15.75" hidden="1">
      <c r="A1900" s="31">
        <v>10145</v>
      </c>
      <c r="B1900" s="448" t="s">
        <v>6076</v>
      </c>
      <c r="C1900" s="32" t="s">
        <v>125</v>
      </c>
      <c r="D1900" s="449">
        <v>416500</v>
      </c>
      <c r="E1900" s="332" t="s">
        <v>117</v>
      </c>
      <c r="F1900" s="31"/>
    </row>
    <row r="1901" spans="1:6" ht="15.75" hidden="1">
      <c r="A1901" s="31">
        <v>10147</v>
      </c>
      <c r="B1901" s="448" t="s">
        <v>6077</v>
      </c>
      <c r="C1901" s="32" t="s">
        <v>125</v>
      </c>
      <c r="D1901" s="449">
        <v>2044</v>
      </c>
      <c r="E1901" s="332" t="s">
        <v>117</v>
      </c>
      <c r="F1901" s="31"/>
    </row>
    <row r="1902" spans="1:6" ht="15.75" hidden="1">
      <c r="A1902" s="31">
        <v>10154</v>
      </c>
      <c r="B1902" s="448" t="s">
        <v>6078</v>
      </c>
      <c r="C1902" s="32" t="s">
        <v>125</v>
      </c>
      <c r="D1902" s="449">
        <v>1015571</v>
      </c>
      <c r="E1902" s="332" t="s">
        <v>117</v>
      </c>
      <c r="F1902" s="31"/>
    </row>
    <row r="1903" spans="1:6" ht="15.75" hidden="1">
      <c r="A1903" s="31">
        <v>10158</v>
      </c>
      <c r="B1903" s="448" t="s">
        <v>6079</v>
      </c>
      <c r="C1903" s="32" t="s">
        <v>125</v>
      </c>
      <c r="D1903" s="449">
        <v>417241</v>
      </c>
      <c r="E1903" s="332" t="s">
        <v>117</v>
      </c>
      <c r="F1903" s="31"/>
    </row>
    <row r="1904" spans="1:6" ht="15.75" hidden="1">
      <c r="A1904" s="31">
        <v>10163</v>
      </c>
      <c r="B1904" s="448" t="s">
        <v>6080</v>
      </c>
      <c r="C1904" s="32" t="s">
        <v>125</v>
      </c>
      <c r="D1904" s="449">
        <v>287960</v>
      </c>
      <c r="E1904" s="332" t="s">
        <v>117</v>
      </c>
      <c r="F1904" s="31" t="s">
        <v>145</v>
      </c>
    </row>
    <row r="1905" spans="1:6" ht="15.75" hidden="1">
      <c r="A1905" s="31">
        <v>10167</v>
      </c>
      <c r="B1905" s="448" t="s">
        <v>6081</v>
      </c>
      <c r="C1905" s="32" t="s">
        <v>125</v>
      </c>
      <c r="D1905" s="449">
        <v>48499</v>
      </c>
      <c r="E1905" s="332" t="s">
        <v>117</v>
      </c>
      <c r="F1905" s="31"/>
    </row>
    <row r="1906" spans="1:6" ht="15.75" hidden="1">
      <c r="A1906" s="31">
        <v>10181</v>
      </c>
      <c r="B1906" s="448" t="s">
        <v>6082</v>
      </c>
      <c r="C1906" s="32" t="s">
        <v>125</v>
      </c>
      <c r="D1906" s="449">
        <v>1295</v>
      </c>
      <c r="E1906" s="332" t="s">
        <v>117</v>
      </c>
      <c r="F1906" s="31"/>
    </row>
    <row r="1907" spans="1:6" ht="15.75" hidden="1">
      <c r="A1907" s="31">
        <v>10189</v>
      </c>
      <c r="B1907" s="448" t="s">
        <v>6083</v>
      </c>
      <c r="C1907" s="32" t="s">
        <v>125</v>
      </c>
      <c r="D1907" s="449">
        <v>3188889</v>
      </c>
      <c r="E1907" s="332" t="s">
        <v>117</v>
      </c>
      <c r="F1907" s="31"/>
    </row>
    <row r="1908" spans="1:6" ht="30" hidden="1">
      <c r="A1908" s="31">
        <v>10203</v>
      </c>
      <c r="B1908" s="448" t="s">
        <v>6084</v>
      </c>
      <c r="C1908" s="32" t="s">
        <v>125</v>
      </c>
      <c r="D1908" s="449">
        <v>91022</v>
      </c>
      <c r="E1908" s="332" t="s">
        <v>117</v>
      </c>
      <c r="F1908" s="31"/>
    </row>
    <row r="1909" spans="1:6" ht="30" hidden="1">
      <c r="A1909" s="31">
        <v>10211</v>
      </c>
      <c r="B1909" s="448" t="s">
        <v>6085</v>
      </c>
      <c r="C1909" s="32" t="s">
        <v>125</v>
      </c>
      <c r="D1909" s="449">
        <v>132000</v>
      </c>
      <c r="E1909" s="332" t="s">
        <v>117</v>
      </c>
      <c r="F1909" s="31"/>
    </row>
    <row r="1910" spans="1:6" ht="15.75" hidden="1">
      <c r="A1910" s="31">
        <v>10212</v>
      </c>
      <c r="B1910" s="448" t="s">
        <v>6086</v>
      </c>
      <c r="C1910" s="32" t="s">
        <v>125</v>
      </c>
      <c r="D1910" s="449">
        <v>138000</v>
      </c>
      <c r="E1910" s="332" t="s">
        <v>117</v>
      </c>
      <c r="F1910" s="31"/>
    </row>
    <row r="1911" spans="1:6" ht="15.75" hidden="1">
      <c r="A1911" s="31">
        <v>10232</v>
      </c>
      <c r="B1911" s="448" t="s">
        <v>6087</v>
      </c>
      <c r="C1911" s="32" t="s">
        <v>122</v>
      </c>
      <c r="D1911" s="449">
        <v>34029</v>
      </c>
      <c r="E1911" s="332" t="s">
        <v>117</v>
      </c>
      <c r="F1911" s="31"/>
    </row>
    <row r="1912" spans="1:6" ht="15.75" hidden="1">
      <c r="A1912" s="31">
        <v>10251</v>
      </c>
      <c r="B1912" s="448" t="s">
        <v>6088</v>
      </c>
      <c r="C1912" s="32" t="s">
        <v>125</v>
      </c>
      <c r="D1912" s="449">
        <v>1740</v>
      </c>
      <c r="E1912" s="332" t="s">
        <v>117</v>
      </c>
      <c r="F1912" s="31"/>
    </row>
    <row r="1913" spans="1:6" ht="15.75" hidden="1">
      <c r="A1913" s="31">
        <v>10262</v>
      </c>
      <c r="B1913" s="448" t="s">
        <v>6089</v>
      </c>
      <c r="C1913" s="32" t="s">
        <v>125</v>
      </c>
      <c r="D1913" s="449">
        <v>177477</v>
      </c>
      <c r="E1913" s="332" t="s">
        <v>117</v>
      </c>
      <c r="F1913" s="31"/>
    </row>
    <row r="1914" spans="1:6" ht="15.75" hidden="1">
      <c r="A1914" s="31">
        <v>10279</v>
      </c>
      <c r="B1914" s="448" t="s">
        <v>6090</v>
      </c>
      <c r="C1914" s="32" t="s">
        <v>125</v>
      </c>
      <c r="D1914" s="449">
        <v>6944</v>
      </c>
      <c r="E1914" s="332" t="s">
        <v>117</v>
      </c>
      <c r="F1914" s="31"/>
    </row>
    <row r="1915" spans="1:6" ht="15.75" hidden="1">
      <c r="A1915" s="31">
        <v>10282</v>
      </c>
      <c r="B1915" s="448" t="s">
        <v>6091</v>
      </c>
      <c r="C1915" s="32" t="s">
        <v>4250</v>
      </c>
      <c r="D1915" s="449">
        <v>9546</v>
      </c>
      <c r="E1915" s="332" t="s">
        <v>117</v>
      </c>
      <c r="F1915" s="31"/>
    </row>
    <row r="1916" spans="1:6" ht="15.75" hidden="1">
      <c r="A1916" s="31">
        <v>10283</v>
      </c>
      <c r="B1916" s="448" t="s">
        <v>6092</v>
      </c>
      <c r="C1916" s="32" t="s">
        <v>122</v>
      </c>
      <c r="D1916" s="449">
        <v>118</v>
      </c>
      <c r="E1916" s="332" t="s">
        <v>117</v>
      </c>
      <c r="F1916" s="31"/>
    </row>
    <row r="1917" spans="1:6" ht="15.75" hidden="1">
      <c r="A1917" s="31">
        <v>10288</v>
      </c>
      <c r="B1917" s="448" t="s">
        <v>6093</v>
      </c>
      <c r="C1917" s="32" t="s">
        <v>125</v>
      </c>
      <c r="D1917" s="449">
        <v>213224</v>
      </c>
      <c r="E1917" s="332" t="s">
        <v>117</v>
      </c>
      <c r="F1917" s="31"/>
    </row>
    <row r="1918" spans="1:6" ht="15.75" hidden="1">
      <c r="A1918" s="31">
        <v>10289</v>
      </c>
      <c r="B1918" s="448" t="s">
        <v>6094</v>
      </c>
      <c r="C1918" s="32" t="s">
        <v>125</v>
      </c>
      <c r="D1918" s="449">
        <v>10990</v>
      </c>
      <c r="E1918" s="332" t="s">
        <v>117</v>
      </c>
      <c r="F1918" s="31"/>
    </row>
    <row r="1919" spans="1:6" ht="15.75" hidden="1">
      <c r="A1919" s="31">
        <v>10290</v>
      </c>
      <c r="B1919" s="448" t="s">
        <v>6095</v>
      </c>
      <c r="C1919" s="32" t="s">
        <v>122</v>
      </c>
      <c r="D1919" s="449">
        <v>2625</v>
      </c>
      <c r="E1919" s="332" t="s">
        <v>117</v>
      </c>
      <c r="F1919" s="31"/>
    </row>
    <row r="1920" spans="1:6" ht="15.75" hidden="1">
      <c r="A1920" s="31">
        <v>10299</v>
      </c>
      <c r="B1920" s="448" t="s">
        <v>6096</v>
      </c>
      <c r="C1920" s="32" t="s">
        <v>122</v>
      </c>
      <c r="D1920" s="449">
        <v>4165</v>
      </c>
      <c r="E1920" s="332" t="s">
        <v>117</v>
      </c>
      <c r="F1920" s="31"/>
    </row>
    <row r="1921" spans="1:6" ht="15.75" hidden="1">
      <c r="A1921" s="31">
        <v>10303</v>
      </c>
      <c r="B1921" s="448" t="s">
        <v>6097</v>
      </c>
      <c r="C1921" s="32" t="s">
        <v>116</v>
      </c>
      <c r="D1921" s="449">
        <v>111865</v>
      </c>
      <c r="E1921" s="332" t="s">
        <v>117</v>
      </c>
      <c r="F1921" s="31" t="s">
        <v>145</v>
      </c>
    </row>
    <row r="1922" spans="1:6" ht="15.75" hidden="1">
      <c r="A1922" s="31">
        <v>10348</v>
      </c>
      <c r="B1922" s="448" t="s">
        <v>6098</v>
      </c>
      <c r="C1922" s="32" t="s">
        <v>125</v>
      </c>
      <c r="D1922" s="449">
        <v>121348</v>
      </c>
      <c r="E1922" s="332" t="s">
        <v>117</v>
      </c>
      <c r="F1922" s="31"/>
    </row>
    <row r="1923" spans="1:6" ht="15.75" hidden="1">
      <c r="A1923" s="31">
        <v>10355</v>
      </c>
      <c r="B1923" s="448" t="s">
        <v>6099</v>
      </c>
      <c r="C1923" s="32" t="s">
        <v>125</v>
      </c>
      <c r="D1923" s="449">
        <v>757</v>
      </c>
      <c r="E1923" s="332" t="s">
        <v>117</v>
      </c>
      <c r="F1923" s="31"/>
    </row>
    <row r="1924" spans="1:6" ht="15.75" hidden="1">
      <c r="A1924" s="31">
        <v>10357</v>
      </c>
      <c r="B1924" s="448" t="s">
        <v>6100</v>
      </c>
      <c r="C1924" s="32" t="s">
        <v>116</v>
      </c>
      <c r="D1924" s="449">
        <v>163384</v>
      </c>
      <c r="E1924" s="332" t="s">
        <v>117</v>
      </c>
      <c r="F1924" s="31"/>
    </row>
    <row r="1925" spans="1:6" ht="15.75" hidden="1">
      <c r="A1925" s="31">
        <v>10359</v>
      </c>
      <c r="B1925" s="448" t="s">
        <v>6101</v>
      </c>
      <c r="C1925" s="32" t="s">
        <v>125</v>
      </c>
      <c r="D1925" s="449">
        <v>31273</v>
      </c>
      <c r="E1925" s="332" t="s">
        <v>117</v>
      </c>
      <c r="F1925" s="31"/>
    </row>
    <row r="1926" spans="1:6" ht="15.75" hidden="1">
      <c r="A1926" s="31">
        <v>10375</v>
      </c>
      <c r="B1926" s="448" t="s">
        <v>6102</v>
      </c>
      <c r="C1926" s="32" t="s">
        <v>125</v>
      </c>
      <c r="D1926" s="449">
        <v>205000</v>
      </c>
      <c r="E1926" s="332" t="s">
        <v>117</v>
      </c>
      <c r="F1926" s="31"/>
    </row>
    <row r="1927" spans="1:6" ht="15.75" hidden="1">
      <c r="A1927" s="31">
        <v>10381</v>
      </c>
      <c r="B1927" s="448" t="s">
        <v>6103</v>
      </c>
      <c r="C1927" s="32" t="s">
        <v>125</v>
      </c>
      <c r="D1927" s="449">
        <v>385000</v>
      </c>
      <c r="E1927" s="332" t="s">
        <v>117</v>
      </c>
      <c r="F1927" s="31"/>
    </row>
    <row r="1928" spans="1:6" ht="15.75" hidden="1">
      <c r="A1928" s="31">
        <v>10398</v>
      </c>
      <c r="B1928" s="448" t="s">
        <v>6104</v>
      </c>
      <c r="C1928" s="32" t="s">
        <v>116</v>
      </c>
      <c r="D1928" s="449">
        <v>279820</v>
      </c>
      <c r="E1928" s="332" t="s">
        <v>117</v>
      </c>
      <c r="F1928" s="31"/>
    </row>
    <row r="1929" spans="1:6" ht="15.75" hidden="1">
      <c r="A1929" s="31">
        <v>10401</v>
      </c>
      <c r="B1929" s="448" t="s">
        <v>6105</v>
      </c>
      <c r="C1929" s="32" t="s">
        <v>125</v>
      </c>
      <c r="D1929" s="449">
        <v>2678</v>
      </c>
      <c r="E1929" s="332" t="s">
        <v>117</v>
      </c>
      <c r="F1929" s="31"/>
    </row>
    <row r="1930" spans="1:6" ht="15.75" hidden="1">
      <c r="A1930" s="31">
        <v>10421</v>
      </c>
      <c r="B1930" s="448" t="s">
        <v>6106</v>
      </c>
      <c r="C1930" s="32" t="s">
        <v>116</v>
      </c>
      <c r="D1930" s="449">
        <v>36000</v>
      </c>
      <c r="E1930" s="332" t="s">
        <v>117</v>
      </c>
      <c r="F1930" s="31"/>
    </row>
    <row r="1931" spans="1:6" ht="15.75" hidden="1">
      <c r="A1931" s="31">
        <v>10441</v>
      </c>
      <c r="B1931" s="448" t="s">
        <v>6107</v>
      </c>
      <c r="C1931" s="32" t="s">
        <v>122</v>
      </c>
      <c r="D1931" s="449">
        <v>2682</v>
      </c>
      <c r="E1931" s="332" t="s">
        <v>117</v>
      </c>
      <c r="F1931" s="31"/>
    </row>
    <row r="1932" spans="1:6" ht="15.75" hidden="1">
      <c r="A1932" s="31">
        <v>10442</v>
      </c>
      <c r="B1932" s="448" t="s">
        <v>6108</v>
      </c>
      <c r="C1932" s="32" t="s">
        <v>122</v>
      </c>
      <c r="D1932" s="449">
        <v>6461</v>
      </c>
      <c r="E1932" s="332" t="s">
        <v>117</v>
      </c>
      <c r="F1932" s="31"/>
    </row>
    <row r="1933" spans="1:6" ht="45" hidden="1">
      <c r="A1933" s="31">
        <v>10495</v>
      </c>
      <c r="B1933" s="448" t="s">
        <v>6109</v>
      </c>
      <c r="C1933" s="32" t="s">
        <v>116</v>
      </c>
      <c r="D1933" s="449">
        <v>654930</v>
      </c>
      <c r="E1933" s="332" t="s">
        <v>117</v>
      </c>
      <c r="F1933" s="31"/>
    </row>
    <row r="1934" spans="1:6" ht="15.75" hidden="1">
      <c r="A1934" s="31">
        <v>10506</v>
      </c>
      <c r="B1934" s="448" t="s">
        <v>6110</v>
      </c>
      <c r="C1934" s="32" t="s">
        <v>125</v>
      </c>
      <c r="D1934" s="449">
        <v>92437</v>
      </c>
      <c r="E1934" s="332" t="s">
        <v>117</v>
      </c>
      <c r="F1934" s="31"/>
    </row>
    <row r="1935" spans="1:6" ht="15.75" hidden="1">
      <c r="A1935" s="31">
        <v>10510</v>
      </c>
      <c r="B1935" s="448" t="s">
        <v>6111</v>
      </c>
      <c r="C1935" s="32" t="s">
        <v>125</v>
      </c>
      <c r="D1935" s="449">
        <v>317730</v>
      </c>
      <c r="E1935" s="332" t="s">
        <v>117</v>
      </c>
      <c r="F1935" s="31"/>
    </row>
    <row r="1936" spans="1:6" ht="15.75" hidden="1">
      <c r="A1936" s="31">
        <v>10511</v>
      </c>
      <c r="B1936" s="448" t="s">
        <v>6112</v>
      </c>
      <c r="C1936" s="32" t="s">
        <v>125</v>
      </c>
      <c r="D1936" s="449">
        <v>141384</v>
      </c>
      <c r="E1936" s="332" t="s">
        <v>117</v>
      </c>
      <c r="F1936" s="31"/>
    </row>
    <row r="1937" spans="1:6" ht="15.75" hidden="1">
      <c r="A1937" s="31">
        <v>10517</v>
      </c>
      <c r="B1937" s="448" t="s">
        <v>6113</v>
      </c>
      <c r="C1937" s="32" t="s">
        <v>472</v>
      </c>
      <c r="D1937" s="449">
        <v>3511</v>
      </c>
      <c r="E1937" s="332" t="s">
        <v>117</v>
      </c>
      <c r="F1937" s="31" t="s">
        <v>145</v>
      </c>
    </row>
    <row r="1938" spans="1:6" ht="15.75" hidden="1">
      <c r="A1938" s="31">
        <v>10521</v>
      </c>
      <c r="B1938" s="448" t="s">
        <v>6114</v>
      </c>
      <c r="C1938" s="32" t="s">
        <v>472</v>
      </c>
      <c r="D1938" s="449">
        <v>2945</v>
      </c>
      <c r="E1938" s="332" t="s">
        <v>117</v>
      </c>
      <c r="F1938" s="31"/>
    </row>
    <row r="1939" spans="1:6" ht="15.75" hidden="1">
      <c r="A1939" s="31">
        <v>10547</v>
      </c>
      <c r="B1939" s="448" t="s">
        <v>6115</v>
      </c>
      <c r="C1939" s="32" t="s">
        <v>116</v>
      </c>
      <c r="D1939" s="449">
        <v>200273</v>
      </c>
      <c r="E1939" s="332" t="s">
        <v>117</v>
      </c>
      <c r="F1939" s="31"/>
    </row>
    <row r="1940" spans="1:6" ht="15.75" hidden="1">
      <c r="A1940" s="31">
        <v>10548</v>
      </c>
      <c r="B1940" s="448" t="s">
        <v>6116</v>
      </c>
      <c r="C1940" s="32" t="s">
        <v>5074</v>
      </c>
      <c r="D1940" s="449">
        <v>16349</v>
      </c>
      <c r="E1940" s="332" t="s">
        <v>117</v>
      </c>
      <c r="F1940" s="31"/>
    </row>
    <row r="1941" spans="1:6" ht="30" hidden="1">
      <c r="A1941" s="31">
        <v>10560</v>
      </c>
      <c r="B1941" s="448" t="s">
        <v>6117</v>
      </c>
      <c r="C1941" s="32" t="s">
        <v>116</v>
      </c>
      <c r="D1941" s="449">
        <v>541218</v>
      </c>
      <c r="E1941" s="332" t="s">
        <v>117</v>
      </c>
      <c r="F1941" s="31"/>
    </row>
    <row r="1942" spans="1:6" ht="15.75" hidden="1">
      <c r="A1942" s="31">
        <v>10565</v>
      </c>
      <c r="B1942" s="448" t="s">
        <v>6118</v>
      </c>
      <c r="C1942" s="32" t="s">
        <v>116</v>
      </c>
      <c r="D1942" s="449">
        <v>337981</v>
      </c>
      <c r="E1942" s="332" t="s">
        <v>117</v>
      </c>
      <c r="F1942" s="31"/>
    </row>
    <row r="1943" spans="1:6" ht="45" hidden="1">
      <c r="A1943" s="31">
        <v>10569</v>
      </c>
      <c r="B1943" s="448" t="s">
        <v>6119</v>
      </c>
      <c r="C1943" s="32" t="s">
        <v>122</v>
      </c>
      <c r="D1943" s="449">
        <v>503407</v>
      </c>
      <c r="E1943" s="332" t="s">
        <v>117</v>
      </c>
      <c r="F1943" s="31"/>
    </row>
    <row r="1944" spans="1:6" ht="30" hidden="1">
      <c r="A1944" s="31">
        <v>10591</v>
      </c>
      <c r="B1944" s="448" t="s">
        <v>6120</v>
      </c>
      <c r="C1944" s="32" t="s">
        <v>125</v>
      </c>
      <c r="D1944" s="449">
        <v>3264573</v>
      </c>
      <c r="E1944" s="332" t="s">
        <v>117</v>
      </c>
      <c r="F1944" s="31"/>
    </row>
    <row r="1945" spans="1:6" ht="15.75" hidden="1">
      <c r="A1945" s="31">
        <v>10592</v>
      </c>
      <c r="B1945" s="448" t="s">
        <v>6121</v>
      </c>
      <c r="C1945" s="32" t="s">
        <v>122</v>
      </c>
      <c r="D1945" s="449">
        <v>3131</v>
      </c>
      <c r="E1945" s="332" t="s">
        <v>117</v>
      </c>
      <c r="F1945" s="31"/>
    </row>
    <row r="1946" spans="1:6" ht="15.75" hidden="1">
      <c r="A1946" s="31">
        <v>10593</v>
      </c>
      <c r="B1946" s="448" t="s">
        <v>6122</v>
      </c>
      <c r="C1946" s="32" t="s">
        <v>122</v>
      </c>
      <c r="D1946" s="449">
        <v>515017</v>
      </c>
      <c r="E1946" s="332" t="s">
        <v>117</v>
      </c>
      <c r="F1946" s="31" t="s">
        <v>145</v>
      </c>
    </row>
    <row r="1947" spans="1:6" ht="15.75" hidden="1">
      <c r="A1947" s="31">
        <v>10594</v>
      </c>
      <c r="B1947" s="448" t="s">
        <v>6123</v>
      </c>
      <c r="C1947" s="32" t="s">
        <v>125</v>
      </c>
      <c r="D1947" s="449">
        <v>299001</v>
      </c>
      <c r="E1947" s="332" t="s">
        <v>117</v>
      </c>
      <c r="F1947" s="31"/>
    </row>
    <row r="1948" spans="1:6" ht="15.75" hidden="1">
      <c r="A1948" s="31">
        <v>10596</v>
      </c>
      <c r="B1948" s="448" t="s">
        <v>6124</v>
      </c>
      <c r="C1948" s="32" t="s">
        <v>125</v>
      </c>
      <c r="D1948" s="449">
        <v>465000</v>
      </c>
      <c r="E1948" s="332" t="s">
        <v>117</v>
      </c>
      <c r="F1948" s="31"/>
    </row>
    <row r="1949" spans="1:6" ht="15.75" hidden="1">
      <c r="A1949" s="31">
        <v>10597</v>
      </c>
      <c r="B1949" s="448" t="s">
        <v>6125</v>
      </c>
      <c r="C1949" s="32" t="s">
        <v>125</v>
      </c>
      <c r="D1949" s="449">
        <v>1888254</v>
      </c>
      <c r="E1949" s="332" t="s">
        <v>117</v>
      </c>
      <c r="F1949" s="31"/>
    </row>
    <row r="1950" spans="1:6" ht="15.75" hidden="1">
      <c r="A1950" s="31">
        <v>10599</v>
      </c>
      <c r="B1950" s="448" t="s">
        <v>6126</v>
      </c>
      <c r="C1950" s="32" t="s">
        <v>125</v>
      </c>
      <c r="D1950" s="449">
        <v>988741</v>
      </c>
      <c r="E1950" s="332" t="s">
        <v>117</v>
      </c>
      <c r="F1950" s="31"/>
    </row>
    <row r="1951" spans="1:6" ht="45" hidden="1">
      <c r="A1951" s="31">
        <v>10600</v>
      </c>
      <c r="B1951" s="448" t="s">
        <v>6127</v>
      </c>
      <c r="C1951" s="32" t="s">
        <v>122</v>
      </c>
      <c r="D1951" s="449">
        <v>944770</v>
      </c>
      <c r="E1951" s="332" t="s">
        <v>117</v>
      </c>
      <c r="F1951" s="31"/>
    </row>
    <row r="1952" spans="1:6" ht="15.75" hidden="1">
      <c r="A1952" s="31">
        <v>10601</v>
      </c>
      <c r="B1952" s="448" t="s">
        <v>6128</v>
      </c>
      <c r="C1952" s="32" t="s">
        <v>122</v>
      </c>
      <c r="D1952" s="449">
        <v>81544</v>
      </c>
      <c r="E1952" s="332" t="s">
        <v>117</v>
      </c>
      <c r="F1952" s="31" t="s">
        <v>145</v>
      </c>
    </row>
    <row r="1953" spans="1:6" ht="45" hidden="1">
      <c r="A1953" s="31">
        <v>10602</v>
      </c>
      <c r="B1953" s="448" t="s">
        <v>6129</v>
      </c>
      <c r="C1953" s="32" t="s">
        <v>122</v>
      </c>
      <c r="D1953" s="449">
        <v>1373519</v>
      </c>
      <c r="E1953" s="332" t="s">
        <v>117</v>
      </c>
      <c r="F1953" s="31"/>
    </row>
    <row r="1954" spans="1:6" ht="45" hidden="1">
      <c r="A1954" s="31">
        <v>10603</v>
      </c>
      <c r="B1954" s="448" t="s">
        <v>6130</v>
      </c>
      <c r="C1954" s="32" t="s">
        <v>125</v>
      </c>
      <c r="D1954" s="449">
        <v>792976</v>
      </c>
      <c r="E1954" s="332" t="s">
        <v>117</v>
      </c>
      <c r="F1954" s="31"/>
    </row>
    <row r="1955" spans="1:6" ht="15.75" hidden="1">
      <c r="A1955" s="31">
        <v>10604</v>
      </c>
      <c r="B1955" s="448" t="s">
        <v>6131</v>
      </c>
      <c r="C1955" s="32" t="s">
        <v>116</v>
      </c>
      <c r="D1955" s="449">
        <v>13661</v>
      </c>
      <c r="E1955" s="332" t="s">
        <v>117</v>
      </c>
      <c r="F1955" s="31"/>
    </row>
    <row r="1956" spans="1:6" ht="15.75" hidden="1">
      <c r="A1956" s="31">
        <v>10605</v>
      </c>
      <c r="B1956" s="448" t="s">
        <v>6132</v>
      </c>
      <c r="C1956" s="32" t="s">
        <v>122</v>
      </c>
      <c r="D1956" s="449">
        <v>674427</v>
      </c>
      <c r="E1956" s="332" t="s">
        <v>117</v>
      </c>
      <c r="F1956" s="31" t="s">
        <v>145</v>
      </c>
    </row>
    <row r="1957" spans="1:6" ht="30" hidden="1">
      <c r="A1957" s="31">
        <v>10606</v>
      </c>
      <c r="B1957" s="448" t="s">
        <v>6133</v>
      </c>
      <c r="C1957" s="32" t="s">
        <v>125</v>
      </c>
      <c r="D1957" s="449">
        <v>2142000</v>
      </c>
      <c r="E1957" s="332" t="s">
        <v>117</v>
      </c>
      <c r="F1957" s="31"/>
    </row>
    <row r="1958" spans="1:6" ht="45" hidden="1">
      <c r="A1958" s="31">
        <v>10608</v>
      </c>
      <c r="B1958" s="448" t="s">
        <v>2320</v>
      </c>
      <c r="C1958" s="32" t="s">
        <v>125</v>
      </c>
      <c r="D1958" s="449">
        <v>6247500</v>
      </c>
      <c r="E1958" s="332" t="s">
        <v>117</v>
      </c>
      <c r="F1958" s="31"/>
    </row>
    <row r="1959" spans="1:6" ht="15.75" hidden="1">
      <c r="A1959" s="31">
        <v>10609</v>
      </c>
      <c r="B1959" s="448" t="s">
        <v>6134</v>
      </c>
      <c r="C1959" s="32" t="s">
        <v>125</v>
      </c>
      <c r="D1959" s="449">
        <v>585844</v>
      </c>
      <c r="E1959" s="332" t="s">
        <v>117</v>
      </c>
      <c r="F1959" s="31"/>
    </row>
    <row r="1960" spans="1:6" ht="15.75" hidden="1">
      <c r="A1960" s="31">
        <v>10613</v>
      </c>
      <c r="B1960" s="448" t="s">
        <v>6135</v>
      </c>
      <c r="C1960" s="32" t="s">
        <v>125</v>
      </c>
      <c r="D1960" s="449">
        <v>109498</v>
      </c>
      <c r="E1960" s="332" t="s">
        <v>117</v>
      </c>
      <c r="F1960" s="31"/>
    </row>
    <row r="1961" spans="1:6" ht="15.75" hidden="1">
      <c r="A1961" s="31">
        <v>10614</v>
      </c>
      <c r="B1961" s="448" t="s">
        <v>6136</v>
      </c>
      <c r="C1961" s="32" t="s">
        <v>125</v>
      </c>
      <c r="D1961" s="449">
        <v>276677</v>
      </c>
      <c r="E1961" s="332" t="s">
        <v>117</v>
      </c>
      <c r="F1961" s="31"/>
    </row>
    <row r="1962" spans="1:6" ht="30" hidden="1">
      <c r="A1962" s="31">
        <v>10617</v>
      </c>
      <c r="B1962" s="448" t="s">
        <v>6137</v>
      </c>
      <c r="C1962" s="32" t="s">
        <v>125</v>
      </c>
      <c r="D1962" s="449">
        <v>235000</v>
      </c>
      <c r="E1962" s="332" t="s">
        <v>117</v>
      </c>
      <c r="F1962" s="31"/>
    </row>
    <row r="1963" spans="1:6" ht="45" hidden="1">
      <c r="A1963" s="31">
        <v>10618</v>
      </c>
      <c r="B1963" s="448" t="s">
        <v>6138</v>
      </c>
      <c r="C1963" s="32" t="s">
        <v>122</v>
      </c>
      <c r="D1963" s="449">
        <v>2422800</v>
      </c>
      <c r="E1963" s="332" t="s">
        <v>117</v>
      </c>
      <c r="F1963" s="31"/>
    </row>
    <row r="1964" spans="1:6" ht="45" hidden="1">
      <c r="A1964" s="31">
        <v>10619</v>
      </c>
      <c r="B1964" s="448" t="s">
        <v>6139</v>
      </c>
      <c r="C1964" s="32" t="s">
        <v>122</v>
      </c>
      <c r="D1964" s="449">
        <v>3502965</v>
      </c>
      <c r="E1964" s="332" t="s">
        <v>117</v>
      </c>
      <c r="F1964" s="31"/>
    </row>
    <row r="1965" spans="1:6" ht="15.75" hidden="1">
      <c r="A1965" s="31">
        <v>10620</v>
      </c>
      <c r="B1965" s="448" t="s">
        <v>6140</v>
      </c>
      <c r="C1965" s="32" t="s">
        <v>125</v>
      </c>
      <c r="D1965" s="449">
        <v>5864056</v>
      </c>
      <c r="E1965" s="332" t="s">
        <v>117</v>
      </c>
      <c r="F1965" s="31"/>
    </row>
    <row r="1966" spans="1:6" ht="15.75" hidden="1">
      <c r="A1966" s="31">
        <v>10621</v>
      </c>
      <c r="B1966" s="448" t="s">
        <v>6141</v>
      </c>
      <c r="C1966" s="32" t="s">
        <v>125</v>
      </c>
      <c r="D1966" s="449">
        <v>1767150</v>
      </c>
      <c r="E1966" s="332" t="s">
        <v>117</v>
      </c>
      <c r="F1966" s="31"/>
    </row>
    <row r="1967" spans="1:6" ht="15.75" hidden="1">
      <c r="A1967" s="31">
        <v>10622</v>
      </c>
      <c r="B1967" s="448" t="s">
        <v>6142</v>
      </c>
      <c r="C1967" s="32" t="s">
        <v>125</v>
      </c>
      <c r="D1967" s="449">
        <v>1944460</v>
      </c>
      <c r="E1967" s="332" t="s">
        <v>117</v>
      </c>
      <c r="F1967" s="31"/>
    </row>
    <row r="1968" spans="1:6" ht="15.75" hidden="1">
      <c r="A1968" s="31">
        <v>10623</v>
      </c>
      <c r="B1968" s="448" t="s">
        <v>6143</v>
      </c>
      <c r="C1968" s="32" t="s">
        <v>125</v>
      </c>
      <c r="D1968" s="449">
        <v>311780</v>
      </c>
      <c r="E1968" s="332" t="s">
        <v>117</v>
      </c>
      <c r="F1968" s="31"/>
    </row>
    <row r="1969" spans="1:6" ht="15.75" hidden="1">
      <c r="A1969" s="31">
        <v>10624</v>
      </c>
      <c r="B1969" s="448" t="s">
        <v>6144</v>
      </c>
      <c r="C1969" s="32" t="s">
        <v>472</v>
      </c>
      <c r="D1969" s="449">
        <v>2826</v>
      </c>
      <c r="E1969" s="332" t="s">
        <v>117</v>
      </c>
      <c r="F1969" s="31" t="s">
        <v>145</v>
      </c>
    </row>
    <row r="1970" spans="1:6" ht="15.75" hidden="1">
      <c r="A1970" s="31">
        <v>10625</v>
      </c>
      <c r="B1970" s="448" t="s">
        <v>2332</v>
      </c>
      <c r="C1970" s="32" t="s">
        <v>125</v>
      </c>
      <c r="D1970" s="449">
        <v>391213</v>
      </c>
      <c r="E1970" s="332" t="s">
        <v>117</v>
      </c>
      <c r="F1970" s="31" t="s">
        <v>145</v>
      </c>
    </row>
    <row r="1971" spans="1:6" ht="15.75" hidden="1">
      <c r="A1971" s="31">
        <v>10626</v>
      </c>
      <c r="B1971" s="448" t="s">
        <v>2333</v>
      </c>
      <c r="C1971" s="32" t="s">
        <v>125</v>
      </c>
      <c r="D1971" s="449">
        <v>426095</v>
      </c>
      <c r="E1971" s="332" t="s">
        <v>117</v>
      </c>
      <c r="F1971" s="31" t="s">
        <v>145</v>
      </c>
    </row>
    <row r="1972" spans="1:6" ht="30" hidden="1">
      <c r="A1972" s="31">
        <v>10627</v>
      </c>
      <c r="B1972" s="448" t="s">
        <v>6145</v>
      </c>
      <c r="C1972" s="32" t="s">
        <v>125</v>
      </c>
      <c r="D1972" s="449">
        <v>426095</v>
      </c>
      <c r="E1972" s="332" t="s">
        <v>117</v>
      </c>
      <c r="F1972" s="31" t="s">
        <v>145</v>
      </c>
    </row>
    <row r="1973" spans="1:6" ht="15.75" hidden="1">
      <c r="A1973" s="31">
        <v>10628</v>
      </c>
      <c r="B1973" s="448" t="s">
        <v>2335</v>
      </c>
      <c r="C1973" s="32" t="s">
        <v>125</v>
      </c>
      <c r="D1973" s="449">
        <v>426095</v>
      </c>
      <c r="E1973" s="332" t="s">
        <v>117</v>
      </c>
      <c r="F1973" s="31" t="s">
        <v>145</v>
      </c>
    </row>
    <row r="1974" spans="1:6" ht="30" hidden="1">
      <c r="A1974" s="31">
        <v>10629</v>
      </c>
      <c r="B1974" s="448" t="s">
        <v>6146</v>
      </c>
      <c r="C1974" s="32" t="s">
        <v>125</v>
      </c>
      <c r="D1974" s="449">
        <v>426095</v>
      </c>
      <c r="E1974" s="332" t="s">
        <v>117</v>
      </c>
      <c r="F1974" s="31" t="s">
        <v>145</v>
      </c>
    </row>
    <row r="1975" spans="1:6" ht="15.75" hidden="1">
      <c r="A1975" s="31">
        <v>10634</v>
      </c>
      <c r="B1975" s="448" t="s">
        <v>6147</v>
      </c>
      <c r="C1975" s="32" t="s">
        <v>125</v>
      </c>
      <c r="D1975" s="449">
        <v>428400</v>
      </c>
      <c r="E1975" s="332" t="s">
        <v>117</v>
      </c>
      <c r="F1975" s="31" t="s">
        <v>145</v>
      </c>
    </row>
    <row r="1976" spans="1:6" ht="15.75" hidden="1">
      <c r="A1976" s="31">
        <v>10635</v>
      </c>
      <c r="B1976" s="448" t="s">
        <v>6148</v>
      </c>
      <c r="C1976" s="32" t="s">
        <v>125</v>
      </c>
      <c r="D1976" s="449">
        <v>426095</v>
      </c>
      <c r="E1976" s="332" t="s">
        <v>117</v>
      </c>
      <c r="F1976" s="31" t="s">
        <v>145</v>
      </c>
    </row>
    <row r="1977" spans="1:6" ht="15.75" hidden="1">
      <c r="A1977" s="31">
        <v>10636</v>
      </c>
      <c r="B1977" s="448" t="s">
        <v>6149</v>
      </c>
      <c r="C1977" s="32" t="s">
        <v>125</v>
      </c>
      <c r="D1977" s="449">
        <v>467650</v>
      </c>
      <c r="E1977" s="332" t="s">
        <v>117</v>
      </c>
      <c r="F1977" s="31"/>
    </row>
    <row r="1978" spans="1:6" ht="15.75" hidden="1">
      <c r="A1978" s="31">
        <v>10639</v>
      </c>
      <c r="B1978" s="448" t="s">
        <v>6150</v>
      </c>
      <c r="C1978" s="32" t="s">
        <v>125</v>
      </c>
      <c r="D1978" s="449">
        <v>179636</v>
      </c>
      <c r="E1978" s="332" t="s">
        <v>117</v>
      </c>
      <c r="F1978" s="31"/>
    </row>
    <row r="1979" spans="1:6" ht="15.75" hidden="1">
      <c r="A1979" s="31">
        <v>10640</v>
      </c>
      <c r="B1979" s="448" t="s">
        <v>6151</v>
      </c>
      <c r="C1979" s="32" t="s">
        <v>125</v>
      </c>
      <c r="D1979" s="449">
        <v>447440</v>
      </c>
      <c r="E1979" s="332" t="s">
        <v>117</v>
      </c>
      <c r="F1979" s="31"/>
    </row>
    <row r="1980" spans="1:6" ht="15.75" hidden="1">
      <c r="A1980" s="31">
        <v>10641</v>
      </c>
      <c r="B1980" s="448" t="s">
        <v>6152</v>
      </c>
      <c r="C1980" s="32" t="s">
        <v>125</v>
      </c>
      <c r="D1980" s="449">
        <v>453390</v>
      </c>
      <c r="E1980" s="332" t="s">
        <v>117</v>
      </c>
      <c r="F1980" s="31"/>
    </row>
    <row r="1981" spans="1:6" ht="15.75" hidden="1">
      <c r="A1981" s="31">
        <v>10642</v>
      </c>
      <c r="B1981" s="448" t="s">
        <v>6153</v>
      </c>
      <c r="C1981" s="32" t="s">
        <v>125</v>
      </c>
      <c r="D1981" s="449">
        <v>566440</v>
      </c>
      <c r="E1981" s="332" t="s">
        <v>117</v>
      </c>
      <c r="F1981" s="31"/>
    </row>
    <row r="1982" spans="1:6" ht="15.75" hidden="1">
      <c r="A1982" s="31">
        <v>10643</v>
      </c>
      <c r="B1982" s="448" t="s">
        <v>6154</v>
      </c>
      <c r="C1982" s="32" t="s">
        <v>125</v>
      </c>
      <c r="D1982" s="449">
        <v>948430</v>
      </c>
      <c r="E1982" s="332" t="s">
        <v>117</v>
      </c>
      <c r="F1982" s="31"/>
    </row>
    <row r="1983" spans="1:6" ht="15.75" hidden="1">
      <c r="A1983" s="31">
        <v>10644</v>
      </c>
      <c r="B1983" s="448" t="s">
        <v>6155</v>
      </c>
      <c r="C1983" s="32" t="s">
        <v>125</v>
      </c>
      <c r="D1983" s="449">
        <v>990080</v>
      </c>
      <c r="E1983" s="332" t="s">
        <v>117</v>
      </c>
      <c r="F1983" s="31"/>
    </row>
    <row r="1984" spans="1:6" ht="15.75" hidden="1">
      <c r="A1984" s="31">
        <v>10645</v>
      </c>
      <c r="B1984" s="448" t="s">
        <v>6156</v>
      </c>
      <c r="C1984" s="32" t="s">
        <v>122</v>
      </c>
      <c r="D1984" s="449">
        <v>542117</v>
      </c>
      <c r="E1984" s="332" t="s">
        <v>117</v>
      </c>
      <c r="F1984" s="31"/>
    </row>
    <row r="1985" spans="1:6" ht="15.75" hidden="1">
      <c r="A1985" s="31">
        <v>10646</v>
      </c>
      <c r="B1985" s="448" t="s">
        <v>6157</v>
      </c>
      <c r="C1985" s="32" t="s">
        <v>122</v>
      </c>
      <c r="D1985" s="449">
        <v>649118</v>
      </c>
      <c r="E1985" s="332" t="s">
        <v>117</v>
      </c>
      <c r="F1985" s="31"/>
    </row>
    <row r="1986" spans="1:6" ht="15.75" hidden="1">
      <c r="A1986" s="31">
        <v>10647</v>
      </c>
      <c r="B1986" s="448" t="s">
        <v>6158</v>
      </c>
      <c r="C1986" s="32" t="s">
        <v>122</v>
      </c>
      <c r="D1986" s="449">
        <v>810037</v>
      </c>
      <c r="E1986" s="332" t="s">
        <v>117</v>
      </c>
      <c r="F1986" s="31"/>
    </row>
    <row r="1987" spans="1:6" ht="15.75" hidden="1">
      <c r="A1987" s="31">
        <v>10648</v>
      </c>
      <c r="B1987" s="448" t="s">
        <v>6159</v>
      </c>
      <c r="C1987" s="32" t="s">
        <v>122</v>
      </c>
      <c r="D1987" s="449">
        <v>1503529</v>
      </c>
      <c r="E1987" s="332" t="s">
        <v>117</v>
      </c>
      <c r="F1987" s="31"/>
    </row>
    <row r="1988" spans="1:6" ht="15.75" hidden="1">
      <c r="A1988" s="31">
        <v>10649</v>
      </c>
      <c r="B1988" s="448" t="s">
        <v>6160</v>
      </c>
      <c r="C1988" s="32" t="s">
        <v>122</v>
      </c>
      <c r="D1988" s="449">
        <v>2011658</v>
      </c>
      <c r="E1988" s="332" t="s">
        <v>117</v>
      </c>
      <c r="F1988" s="31"/>
    </row>
    <row r="1989" spans="1:6" ht="15.75" hidden="1">
      <c r="A1989" s="31">
        <v>10650</v>
      </c>
      <c r="B1989" s="448" t="s">
        <v>6161</v>
      </c>
      <c r="C1989" s="32" t="s">
        <v>122</v>
      </c>
      <c r="D1989" s="449">
        <v>3105416</v>
      </c>
      <c r="E1989" s="332" t="s">
        <v>117</v>
      </c>
      <c r="F1989" s="31"/>
    </row>
    <row r="1990" spans="1:6" ht="15.75" hidden="1">
      <c r="A1990" s="31">
        <v>10651</v>
      </c>
      <c r="B1990" s="448" t="s">
        <v>6162</v>
      </c>
      <c r="C1990" s="32" t="s">
        <v>125</v>
      </c>
      <c r="D1990" s="449">
        <v>330367</v>
      </c>
      <c r="E1990" s="332" t="s">
        <v>117</v>
      </c>
      <c r="F1990" s="31"/>
    </row>
    <row r="1991" spans="1:6" ht="15.75" hidden="1">
      <c r="A1991" s="31">
        <v>10653</v>
      </c>
      <c r="B1991" s="448" t="s">
        <v>6163</v>
      </c>
      <c r="C1991" s="32" t="s">
        <v>125</v>
      </c>
      <c r="D1991" s="449">
        <v>102340</v>
      </c>
      <c r="E1991" s="332" t="s">
        <v>117</v>
      </c>
      <c r="F1991" s="31"/>
    </row>
    <row r="1992" spans="1:6" ht="15.75" hidden="1">
      <c r="A1992" s="31">
        <v>10655</v>
      </c>
      <c r="B1992" s="448" t="s">
        <v>6164</v>
      </c>
      <c r="C1992" s="32" t="s">
        <v>122</v>
      </c>
      <c r="D1992" s="449">
        <v>34028</v>
      </c>
      <c r="E1992" s="332" t="s">
        <v>117</v>
      </c>
      <c r="F1992" s="31" t="s">
        <v>145</v>
      </c>
    </row>
    <row r="1993" spans="1:6" ht="15.75" hidden="1">
      <c r="A1993" s="31">
        <v>10656</v>
      </c>
      <c r="B1993" s="448" t="s">
        <v>6165</v>
      </c>
      <c r="C1993" s="32" t="s">
        <v>125</v>
      </c>
      <c r="D1993" s="449">
        <v>1203090</v>
      </c>
      <c r="E1993" s="332" t="s">
        <v>117</v>
      </c>
      <c r="F1993" s="31"/>
    </row>
    <row r="1994" spans="1:6" ht="15.75" hidden="1">
      <c r="A1994" s="31">
        <v>10657</v>
      </c>
      <c r="B1994" s="448" t="s">
        <v>6166</v>
      </c>
      <c r="C1994" s="32" t="s">
        <v>125</v>
      </c>
      <c r="D1994" s="449">
        <v>2006290</v>
      </c>
      <c r="E1994" s="332" t="s">
        <v>117</v>
      </c>
      <c r="F1994" s="31"/>
    </row>
    <row r="1995" spans="1:6" ht="15.75" hidden="1">
      <c r="A1995" s="31">
        <v>10658</v>
      </c>
      <c r="B1995" s="448" t="s">
        <v>6167</v>
      </c>
      <c r="C1995" s="32" t="s">
        <v>125</v>
      </c>
      <c r="D1995" s="449">
        <v>65450</v>
      </c>
      <c r="E1995" s="332" t="s">
        <v>117</v>
      </c>
      <c r="F1995" s="31"/>
    </row>
    <row r="1996" spans="1:6" ht="15.75" hidden="1">
      <c r="A1996" s="31">
        <v>10659</v>
      </c>
      <c r="B1996" s="448" t="s">
        <v>6168</v>
      </c>
      <c r="C1996" s="32" t="s">
        <v>125</v>
      </c>
      <c r="D1996" s="449">
        <v>10577778</v>
      </c>
      <c r="E1996" s="332" t="s">
        <v>117</v>
      </c>
      <c r="F1996" s="31"/>
    </row>
    <row r="1997" spans="1:6" ht="15.75" hidden="1">
      <c r="A1997" s="31">
        <v>10662</v>
      </c>
      <c r="B1997" s="448" t="s">
        <v>6169</v>
      </c>
      <c r="C1997" s="32" t="s">
        <v>125</v>
      </c>
      <c r="D1997" s="449">
        <v>38627</v>
      </c>
      <c r="E1997" s="332" t="s">
        <v>117</v>
      </c>
      <c r="F1997" s="31"/>
    </row>
    <row r="1998" spans="1:6" ht="30" hidden="1">
      <c r="A1998" s="31">
        <v>10669</v>
      </c>
      <c r="B1998" s="448" t="s">
        <v>6170</v>
      </c>
      <c r="C1998" s="32" t="s">
        <v>125</v>
      </c>
      <c r="D1998" s="449">
        <v>252014</v>
      </c>
      <c r="E1998" s="332" t="s">
        <v>117</v>
      </c>
      <c r="F1998" s="31" t="s">
        <v>145</v>
      </c>
    </row>
    <row r="1999" spans="1:6" ht="30" hidden="1">
      <c r="A1999" s="31">
        <v>10670</v>
      </c>
      <c r="B1999" s="448" t="s">
        <v>6171</v>
      </c>
      <c r="C1999" s="32" t="s">
        <v>125</v>
      </c>
      <c r="D1999" s="449">
        <v>226245</v>
      </c>
      <c r="E1999" s="332" t="s">
        <v>117</v>
      </c>
      <c r="F1999" s="31" t="s">
        <v>145</v>
      </c>
    </row>
    <row r="2000" spans="1:6" ht="15.75" hidden="1">
      <c r="A2000" s="31">
        <v>10671</v>
      </c>
      <c r="B2000" s="448" t="s">
        <v>6172</v>
      </c>
      <c r="C2000" s="32" t="s">
        <v>125</v>
      </c>
      <c r="D2000" s="449">
        <v>2050370</v>
      </c>
      <c r="E2000" s="332" t="s">
        <v>117</v>
      </c>
      <c r="F2000" s="31"/>
    </row>
    <row r="2001" spans="1:6" ht="15.75" hidden="1">
      <c r="A2001" s="31">
        <v>10672</v>
      </c>
      <c r="B2001" s="448" t="s">
        <v>6173</v>
      </c>
      <c r="C2001" s="32" t="s">
        <v>125</v>
      </c>
      <c r="D2001" s="449">
        <v>1696940</v>
      </c>
      <c r="E2001" s="332" t="s">
        <v>117</v>
      </c>
      <c r="F2001" s="31"/>
    </row>
    <row r="2002" spans="1:6" ht="15.75" hidden="1">
      <c r="A2002" s="31">
        <v>10673</v>
      </c>
      <c r="B2002" s="448" t="s">
        <v>6174</v>
      </c>
      <c r="C2002" s="32" t="s">
        <v>122</v>
      </c>
      <c r="D2002" s="449">
        <v>1059521</v>
      </c>
      <c r="E2002" s="332" t="s">
        <v>117</v>
      </c>
      <c r="F2002" s="31"/>
    </row>
    <row r="2003" spans="1:6" ht="15.75" hidden="1">
      <c r="A2003" s="31">
        <v>10674</v>
      </c>
      <c r="B2003" s="448" t="s">
        <v>6175</v>
      </c>
      <c r="C2003" s="32" t="s">
        <v>122</v>
      </c>
      <c r="D2003" s="449">
        <v>2361667</v>
      </c>
      <c r="E2003" s="332" t="s">
        <v>117</v>
      </c>
      <c r="F2003" s="31"/>
    </row>
    <row r="2004" spans="1:6" ht="15.75" hidden="1">
      <c r="A2004" s="31">
        <v>10676</v>
      </c>
      <c r="B2004" s="448" t="s">
        <v>6176</v>
      </c>
      <c r="C2004" s="32" t="s">
        <v>122</v>
      </c>
      <c r="D2004" s="449">
        <v>17290</v>
      </c>
      <c r="E2004" s="332" t="s">
        <v>117</v>
      </c>
      <c r="F2004" s="31" t="s">
        <v>145</v>
      </c>
    </row>
    <row r="2005" spans="1:6" ht="15.75" hidden="1">
      <c r="A2005" s="31">
        <v>10677</v>
      </c>
      <c r="B2005" s="448" t="s">
        <v>6177</v>
      </c>
      <c r="C2005" s="32" t="s">
        <v>122</v>
      </c>
      <c r="D2005" s="449">
        <v>26156</v>
      </c>
      <c r="E2005" s="332" t="s">
        <v>117</v>
      </c>
      <c r="F2005" s="31" t="s">
        <v>145</v>
      </c>
    </row>
    <row r="2006" spans="1:6" ht="15.75" hidden="1">
      <c r="A2006" s="31">
        <v>10678</v>
      </c>
      <c r="B2006" s="448" t="s">
        <v>6178</v>
      </c>
      <c r="C2006" s="32" t="s">
        <v>125</v>
      </c>
      <c r="D2006" s="449">
        <v>4366630</v>
      </c>
      <c r="E2006" s="332" t="s">
        <v>117</v>
      </c>
      <c r="F2006" s="31"/>
    </row>
    <row r="2007" spans="1:6" ht="15.75" hidden="1">
      <c r="A2007" s="31">
        <v>10679</v>
      </c>
      <c r="B2007" s="448" t="s">
        <v>6179</v>
      </c>
      <c r="C2007" s="32" t="s">
        <v>125</v>
      </c>
      <c r="D2007" s="449">
        <v>9770</v>
      </c>
      <c r="E2007" s="332" t="s">
        <v>117</v>
      </c>
      <c r="F2007" s="31"/>
    </row>
    <row r="2008" spans="1:6" ht="15.75" hidden="1">
      <c r="A2008" s="31">
        <v>10680</v>
      </c>
      <c r="B2008" s="448" t="s">
        <v>6180</v>
      </c>
      <c r="C2008" s="32" t="s">
        <v>125</v>
      </c>
      <c r="D2008" s="449">
        <v>2346033</v>
      </c>
      <c r="E2008" s="332" t="s">
        <v>117</v>
      </c>
      <c r="F2008" s="31"/>
    </row>
    <row r="2009" spans="1:6" ht="15.75" hidden="1">
      <c r="A2009" s="31">
        <v>10681</v>
      </c>
      <c r="B2009" s="448" t="s">
        <v>6181</v>
      </c>
      <c r="C2009" s="32" t="s">
        <v>125</v>
      </c>
      <c r="D2009" s="449">
        <v>9554523</v>
      </c>
      <c r="E2009" s="332" t="s">
        <v>117</v>
      </c>
      <c r="F2009" s="31"/>
    </row>
    <row r="2010" spans="1:6" ht="15.75" hidden="1">
      <c r="A2010" s="31">
        <v>10682</v>
      </c>
      <c r="B2010" s="448" t="s">
        <v>6182</v>
      </c>
      <c r="C2010" s="32" t="s">
        <v>125</v>
      </c>
      <c r="D2010" s="449">
        <v>1687104</v>
      </c>
      <c r="E2010" s="332" t="s">
        <v>117</v>
      </c>
      <c r="F2010" s="31"/>
    </row>
    <row r="2011" spans="1:6" ht="15.75" hidden="1">
      <c r="A2011" s="31">
        <v>10684</v>
      </c>
      <c r="B2011" s="448" t="s">
        <v>6183</v>
      </c>
      <c r="C2011" s="32" t="s">
        <v>125</v>
      </c>
      <c r="D2011" s="449">
        <v>462513</v>
      </c>
      <c r="E2011" s="332" t="s">
        <v>117</v>
      </c>
      <c r="F2011" s="31"/>
    </row>
    <row r="2012" spans="1:6" ht="45" hidden="1">
      <c r="A2012" s="31">
        <v>10687</v>
      </c>
      <c r="B2012" s="448" t="s">
        <v>6184</v>
      </c>
      <c r="C2012" s="32" t="s">
        <v>125</v>
      </c>
      <c r="D2012" s="449">
        <v>5276148</v>
      </c>
      <c r="E2012" s="332" t="s">
        <v>117</v>
      </c>
      <c r="F2012" s="31"/>
    </row>
    <row r="2013" spans="1:6" ht="15.75" hidden="1">
      <c r="A2013" s="31">
        <v>10688</v>
      </c>
      <c r="B2013" s="448" t="s">
        <v>6185</v>
      </c>
      <c r="C2013" s="32" t="s">
        <v>125</v>
      </c>
      <c r="D2013" s="449">
        <v>111411</v>
      </c>
      <c r="E2013" s="332" t="s">
        <v>117</v>
      </c>
      <c r="F2013" s="31"/>
    </row>
    <row r="2014" spans="1:6" ht="30" hidden="1">
      <c r="A2014" s="31">
        <v>10689</v>
      </c>
      <c r="B2014" s="448" t="s">
        <v>6186</v>
      </c>
      <c r="C2014" s="32" t="s">
        <v>125</v>
      </c>
      <c r="D2014" s="449">
        <v>520197</v>
      </c>
      <c r="E2014" s="332" t="s">
        <v>117</v>
      </c>
      <c r="F2014" s="31"/>
    </row>
    <row r="2015" spans="1:6" ht="45" hidden="1">
      <c r="A2015" s="31">
        <v>10690</v>
      </c>
      <c r="B2015" s="448" t="s">
        <v>6187</v>
      </c>
      <c r="C2015" s="32" t="s">
        <v>125</v>
      </c>
      <c r="D2015" s="449">
        <v>4176450</v>
      </c>
      <c r="E2015" s="332" t="s">
        <v>117</v>
      </c>
      <c r="F2015" s="31"/>
    </row>
    <row r="2016" spans="1:6" ht="30" hidden="1">
      <c r="A2016" s="31">
        <v>10692</v>
      </c>
      <c r="B2016" s="448" t="s">
        <v>6188</v>
      </c>
      <c r="C2016" s="32" t="s">
        <v>125</v>
      </c>
      <c r="D2016" s="449">
        <v>527150</v>
      </c>
      <c r="E2016" s="332" t="s">
        <v>117</v>
      </c>
      <c r="F2016" s="31" t="s">
        <v>145</v>
      </c>
    </row>
    <row r="2017" spans="1:6" ht="15.75" hidden="1">
      <c r="A2017" s="31">
        <v>10694</v>
      </c>
      <c r="B2017" s="448" t="s">
        <v>6189</v>
      </c>
      <c r="C2017" s="32" t="s">
        <v>125</v>
      </c>
      <c r="D2017" s="449">
        <v>493850</v>
      </c>
      <c r="E2017" s="332" t="s">
        <v>117</v>
      </c>
      <c r="F2017" s="31" t="s">
        <v>145</v>
      </c>
    </row>
    <row r="2018" spans="1:6" ht="15.75" hidden="1">
      <c r="A2018" s="31">
        <v>10695</v>
      </c>
      <c r="B2018" s="448" t="s">
        <v>6190</v>
      </c>
      <c r="C2018" s="32" t="s">
        <v>122</v>
      </c>
      <c r="D2018" s="449">
        <v>25400</v>
      </c>
      <c r="E2018" s="332" t="s">
        <v>117</v>
      </c>
      <c r="F2018" s="31"/>
    </row>
    <row r="2019" spans="1:6" ht="15.75" hidden="1">
      <c r="A2019" s="31">
        <v>10696</v>
      </c>
      <c r="B2019" s="448" t="s">
        <v>6191</v>
      </c>
      <c r="C2019" s="32" t="s">
        <v>122</v>
      </c>
      <c r="D2019" s="449">
        <v>40079</v>
      </c>
      <c r="E2019" s="332" t="s">
        <v>117</v>
      </c>
      <c r="F2019" s="31"/>
    </row>
    <row r="2020" spans="1:6" ht="30" hidden="1">
      <c r="A2020" s="31">
        <v>10697</v>
      </c>
      <c r="B2020" s="448" t="s">
        <v>6192</v>
      </c>
      <c r="C2020" s="32" t="s">
        <v>125</v>
      </c>
      <c r="D2020" s="449">
        <v>493850</v>
      </c>
      <c r="E2020" s="332" t="s">
        <v>117</v>
      </c>
      <c r="F2020" s="31" t="s">
        <v>145</v>
      </c>
    </row>
    <row r="2021" spans="1:6" ht="15.75" hidden="1">
      <c r="A2021" s="31">
        <v>10698</v>
      </c>
      <c r="B2021" s="448" t="s">
        <v>6193</v>
      </c>
      <c r="C2021" s="32" t="s">
        <v>125</v>
      </c>
      <c r="D2021" s="449">
        <v>428400</v>
      </c>
      <c r="E2021" s="332" t="s">
        <v>117</v>
      </c>
      <c r="F2021" s="31" t="s">
        <v>145</v>
      </c>
    </row>
    <row r="2022" spans="1:6" ht="45" hidden="1">
      <c r="A2022" s="31">
        <v>10699</v>
      </c>
      <c r="B2022" s="448" t="s">
        <v>6194</v>
      </c>
      <c r="C2022" s="32" t="s">
        <v>125</v>
      </c>
      <c r="D2022" s="449">
        <v>428400</v>
      </c>
      <c r="E2022" s="332" t="s">
        <v>117</v>
      </c>
      <c r="F2022" s="31" t="s">
        <v>145</v>
      </c>
    </row>
    <row r="2023" spans="1:6" ht="15.75" hidden="1">
      <c r="A2023" s="31">
        <v>10700</v>
      </c>
      <c r="B2023" s="448" t="s">
        <v>6195</v>
      </c>
      <c r="C2023" s="32" t="s">
        <v>125</v>
      </c>
      <c r="D2023" s="449">
        <v>155000</v>
      </c>
      <c r="E2023" s="332" t="s">
        <v>117</v>
      </c>
      <c r="F2023" s="31"/>
    </row>
    <row r="2024" spans="1:6" ht="15.75" hidden="1">
      <c r="A2024" s="31">
        <v>10706</v>
      </c>
      <c r="B2024" s="448" t="s">
        <v>6196</v>
      </c>
      <c r="C2024" s="32" t="s">
        <v>125</v>
      </c>
      <c r="D2024" s="449">
        <v>9813</v>
      </c>
      <c r="E2024" s="332" t="s">
        <v>117</v>
      </c>
      <c r="F2024" s="31"/>
    </row>
    <row r="2025" spans="1:6" ht="15.75" hidden="1">
      <c r="A2025" s="31">
        <v>10710</v>
      </c>
      <c r="B2025" s="448" t="s">
        <v>6197</v>
      </c>
      <c r="C2025" s="32" t="s">
        <v>125</v>
      </c>
      <c r="D2025" s="449">
        <v>2343236</v>
      </c>
      <c r="E2025" s="332" t="s">
        <v>117</v>
      </c>
      <c r="F2025" s="31"/>
    </row>
    <row r="2026" spans="1:6" ht="15.75" hidden="1">
      <c r="A2026" s="31">
        <v>10712</v>
      </c>
      <c r="B2026" s="448" t="s">
        <v>6198</v>
      </c>
      <c r="C2026" s="32" t="s">
        <v>125</v>
      </c>
      <c r="D2026" s="449">
        <v>436334</v>
      </c>
      <c r="E2026" s="332" t="s">
        <v>117</v>
      </c>
      <c r="F2026" s="31"/>
    </row>
    <row r="2027" spans="1:6" ht="30" hidden="1">
      <c r="A2027" s="31">
        <v>10723</v>
      </c>
      <c r="B2027" s="448" t="s">
        <v>6199</v>
      </c>
      <c r="C2027" s="32" t="s">
        <v>6200</v>
      </c>
      <c r="D2027" s="449">
        <v>39270</v>
      </c>
      <c r="E2027" s="332" t="s">
        <v>117</v>
      </c>
      <c r="F2027" s="31"/>
    </row>
    <row r="2028" spans="1:6" ht="30" hidden="1">
      <c r="A2028" s="31">
        <v>10728</v>
      </c>
      <c r="B2028" s="448" t="s">
        <v>6201</v>
      </c>
      <c r="C2028" s="32" t="s">
        <v>6200</v>
      </c>
      <c r="D2028" s="449">
        <v>13479</v>
      </c>
      <c r="E2028" s="332" t="s">
        <v>117</v>
      </c>
      <c r="F2028" s="31"/>
    </row>
    <row r="2029" spans="1:6" ht="15.75" hidden="1">
      <c r="A2029" s="31">
        <v>10733</v>
      </c>
      <c r="B2029" s="448" t="s">
        <v>6202</v>
      </c>
      <c r="C2029" s="32" t="s">
        <v>125</v>
      </c>
      <c r="D2029" s="449">
        <v>4625133</v>
      </c>
      <c r="E2029" s="332" t="s">
        <v>117</v>
      </c>
      <c r="F2029" s="31"/>
    </row>
    <row r="2030" spans="1:6" ht="15.75" hidden="1">
      <c r="A2030" s="31">
        <v>10734</v>
      </c>
      <c r="B2030" s="448" t="s">
        <v>6203</v>
      </c>
      <c r="C2030" s="32" t="s">
        <v>125</v>
      </c>
      <c r="D2030" s="449">
        <v>2651320</v>
      </c>
      <c r="E2030" s="332" t="s">
        <v>117</v>
      </c>
      <c r="F2030" s="31"/>
    </row>
    <row r="2031" spans="1:6" ht="15.75" hidden="1">
      <c r="A2031" s="31">
        <v>10736</v>
      </c>
      <c r="B2031" s="448" t="s">
        <v>6204</v>
      </c>
      <c r="C2031" s="32" t="s">
        <v>125</v>
      </c>
      <c r="D2031" s="449">
        <v>1666000</v>
      </c>
      <c r="E2031" s="332" t="s">
        <v>117</v>
      </c>
      <c r="F2031" s="31"/>
    </row>
    <row r="2032" spans="1:6" ht="15.75" hidden="1">
      <c r="A2032" s="31">
        <v>10737</v>
      </c>
      <c r="B2032" s="448" t="s">
        <v>6205</v>
      </c>
      <c r="C2032" s="32" t="s">
        <v>125</v>
      </c>
      <c r="D2032" s="449">
        <v>938910</v>
      </c>
      <c r="E2032" s="332" t="s">
        <v>117</v>
      </c>
      <c r="F2032" s="31"/>
    </row>
    <row r="2033" spans="1:6" ht="15.75" hidden="1">
      <c r="A2033" s="31">
        <v>10754</v>
      </c>
      <c r="B2033" s="448" t="s">
        <v>6206</v>
      </c>
      <c r="C2033" s="32" t="s">
        <v>125</v>
      </c>
      <c r="D2033" s="449">
        <v>10975095</v>
      </c>
      <c r="E2033" s="332" t="s">
        <v>117</v>
      </c>
      <c r="F2033" s="31"/>
    </row>
    <row r="2034" spans="1:6" ht="15.75" hidden="1">
      <c r="A2034" s="31">
        <v>10755</v>
      </c>
      <c r="B2034" s="448" t="s">
        <v>6207</v>
      </c>
      <c r="C2034" s="32" t="s">
        <v>125</v>
      </c>
      <c r="D2034" s="449">
        <v>295083</v>
      </c>
      <c r="E2034" s="332" t="s">
        <v>117</v>
      </c>
      <c r="F2034" s="31"/>
    </row>
    <row r="2035" spans="1:6" ht="15.75" hidden="1">
      <c r="A2035" s="31">
        <v>10756</v>
      </c>
      <c r="B2035" s="448" t="s">
        <v>6208</v>
      </c>
      <c r="C2035" s="32" t="s">
        <v>125</v>
      </c>
      <c r="D2035" s="449">
        <v>1110666</v>
      </c>
      <c r="E2035" s="332" t="s">
        <v>117</v>
      </c>
      <c r="F2035" s="31"/>
    </row>
    <row r="2036" spans="1:6" ht="15.75" hidden="1">
      <c r="A2036" s="31">
        <v>10757</v>
      </c>
      <c r="B2036" s="448" t="s">
        <v>6209</v>
      </c>
      <c r="C2036" s="32" t="s">
        <v>125</v>
      </c>
      <c r="D2036" s="449">
        <v>1044937</v>
      </c>
      <c r="E2036" s="332" t="s">
        <v>117</v>
      </c>
      <c r="F2036" s="31"/>
    </row>
    <row r="2037" spans="1:6" ht="15.75" hidden="1">
      <c r="A2037" s="31">
        <v>10758</v>
      </c>
      <c r="B2037" s="448" t="s">
        <v>6210</v>
      </c>
      <c r="C2037" s="32" t="s">
        <v>125</v>
      </c>
      <c r="D2037" s="449">
        <v>912334</v>
      </c>
      <c r="E2037" s="332" t="s">
        <v>117</v>
      </c>
      <c r="F2037" s="31"/>
    </row>
    <row r="2038" spans="1:6" ht="30" hidden="1">
      <c r="A2038" s="31">
        <v>10767</v>
      </c>
      <c r="B2038" s="448" t="s">
        <v>6211</v>
      </c>
      <c r="C2038" s="32" t="s">
        <v>116</v>
      </c>
      <c r="D2038" s="449">
        <v>125977</v>
      </c>
      <c r="E2038" s="332" t="s">
        <v>117</v>
      </c>
      <c r="F2038" s="31"/>
    </row>
    <row r="2039" spans="1:6" ht="30" hidden="1">
      <c r="A2039" s="31">
        <v>10768</v>
      </c>
      <c r="B2039" s="448" t="s">
        <v>6212</v>
      </c>
      <c r="C2039" s="32" t="s">
        <v>125</v>
      </c>
      <c r="D2039" s="449">
        <v>180565</v>
      </c>
      <c r="E2039" s="332" t="s">
        <v>117</v>
      </c>
      <c r="F2039" s="31"/>
    </row>
    <row r="2040" spans="1:6" ht="45" hidden="1">
      <c r="A2040" s="31">
        <v>10770</v>
      </c>
      <c r="B2040" s="448" t="s">
        <v>6213</v>
      </c>
      <c r="C2040" s="32" t="s">
        <v>125</v>
      </c>
      <c r="D2040" s="449">
        <v>83747</v>
      </c>
      <c r="E2040" s="332" t="s">
        <v>117</v>
      </c>
      <c r="F2040" s="31" t="s">
        <v>145</v>
      </c>
    </row>
    <row r="2041" spans="1:6" ht="30" hidden="1">
      <c r="A2041" s="31">
        <v>10774</v>
      </c>
      <c r="B2041" s="448" t="s">
        <v>6214</v>
      </c>
      <c r="C2041" s="32" t="s">
        <v>125</v>
      </c>
      <c r="D2041" s="449">
        <v>71249</v>
      </c>
      <c r="E2041" s="332" t="s">
        <v>117</v>
      </c>
      <c r="F2041" s="31"/>
    </row>
    <row r="2042" spans="1:6" ht="30" hidden="1">
      <c r="A2042" s="31">
        <v>10776</v>
      </c>
      <c r="B2042" s="448" t="s">
        <v>2451</v>
      </c>
      <c r="C2042" s="32" t="s">
        <v>125</v>
      </c>
      <c r="D2042" s="449">
        <v>86234</v>
      </c>
      <c r="E2042" s="332" t="s">
        <v>117</v>
      </c>
      <c r="F2042" s="31"/>
    </row>
    <row r="2043" spans="1:6" ht="15.75" hidden="1">
      <c r="A2043" s="31">
        <v>10777</v>
      </c>
      <c r="B2043" s="448" t="s">
        <v>6215</v>
      </c>
      <c r="C2043" s="32" t="s">
        <v>125</v>
      </c>
      <c r="D2043" s="449">
        <v>28371</v>
      </c>
      <c r="E2043" s="332" t="s">
        <v>117</v>
      </c>
      <c r="F2043" s="31"/>
    </row>
    <row r="2044" spans="1:6" ht="15.75" hidden="1">
      <c r="A2044" s="31">
        <v>10783</v>
      </c>
      <c r="B2044" s="448" t="s">
        <v>6216</v>
      </c>
      <c r="C2044" s="32" t="s">
        <v>122</v>
      </c>
      <c r="D2044" s="449">
        <v>6624</v>
      </c>
      <c r="E2044" s="332" t="s">
        <v>117</v>
      </c>
      <c r="F2044" s="31"/>
    </row>
    <row r="2045" spans="1:6" ht="15.75" hidden="1">
      <c r="A2045" s="31">
        <v>10787</v>
      </c>
      <c r="B2045" s="448" t="s">
        <v>6217</v>
      </c>
      <c r="C2045" s="32" t="s">
        <v>125</v>
      </c>
      <c r="D2045" s="449">
        <v>13459</v>
      </c>
      <c r="E2045" s="332" t="s">
        <v>117</v>
      </c>
      <c r="F2045" s="31"/>
    </row>
    <row r="2046" spans="1:6" ht="15.75" hidden="1">
      <c r="A2046" s="31">
        <v>10788</v>
      </c>
      <c r="B2046" s="448" t="s">
        <v>2456</v>
      </c>
      <c r="C2046" s="32" t="s">
        <v>125</v>
      </c>
      <c r="D2046" s="449">
        <v>291550</v>
      </c>
      <c r="E2046" s="332" t="s">
        <v>117</v>
      </c>
      <c r="F2046" s="31"/>
    </row>
    <row r="2047" spans="1:6" ht="15.75" hidden="1">
      <c r="A2047" s="31">
        <v>10790</v>
      </c>
      <c r="B2047" s="448" t="s">
        <v>6218</v>
      </c>
      <c r="C2047" s="32" t="s">
        <v>116</v>
      </c>
      <c r="D2047" s="449">
        <v>409930</v>
      </c>
      <c r="E2047" s="332" t="s">
        <v>117</v>
      </c>
      <c r="F2047" s="31"/>
    </row>
    <row r="2048" spans="1:6" ht="30" hidden="1">
      <c r="A2048" s="31">
        <v>10792</v>
      </c>
      <c r="B2048" s="448" t="s">
        <v>2462</v>
      </c>
      <c r="C2048" s="32" t="s">
        <v>125</v>
      </c>
      <c r="D2048" s="449">
        <v>107171</v>
      </c>
      <c r="E2048" s="332" t="s">
        <v>117</v>
      </c>
      <c r="F2048" s="31"/>
    </row>
    <row r="2049" spans="1:6" ht="15.75" hidden="1">
      <c r="A2049" s="31">
        <v>10794</v>
      </c>
      <c r="B2049" s="448" t="s">
        <v>6219</v>
      </c>
      <c r="C2049" s="32" t="s">
        <v>125</v>
      </c>
      <c r="D2049" s="449">
        <v>29417</v>
      </c>
      <c r="E2049" s="332" t="s">
        <v>117</v>
      </c>
      <c r="F2049" s="31"/>
    </row>
    <row r="2050" spans="1:6" ht="30" hidden="1">
      <c r="A2050" s="31">
        <v>10795</v>
      </c>
      <c r="B2050" s="448" t="s">
        <v>2463</v>
      </c>
      <c r="C2050" s="32" t="s">
        <v>125</v>
      </c>
      <c r="D2050" s="449">
        <v>74327</v>
      </c>
      <c r="E2050" s="332" t="s">
        <v>117</v>
      </c>
      <c r="F2050" s="31"/>
    </row>
    <row r="2051" spans="1:6" ht="30" hidden="1">
      <c r="A2051" s="31">
        <v>10796</v>
      </c>
      <c r="B2051" s="448" t="s">
        <v>6220</v>
      </c>
      <c r="C2051" s="32" t="s">
        <v>125</v>
      </c>
      <c r="D2051" s="449">
        <v>11688</v>
      </c>
      <c r="E2051" s="332" t="s">
        <v>117</v>
      </c>
      <c r="F2051" s="31"/>
    </row>
    <row r="2052" spans="1:6" ht="30" hidden="1">
      <c r="A2052" s="31">
        <v>10808</v>
      </c>
      <c r="B2052" s="448" t="s">
        <v>2465</v>
      </c>
      <c r="C2052" s="32" t="s">
        <v>125</v>
      </c>
      <c r="D2052" s="449">
        <v>57257</v>
      </c>
      <c r="E2052" s="332" t="s">
        <v>117</v>
      </c>
      <c r="F2052" s="31"/>
    </row>
    <row r="2053" spans="1:6" ht="15.75" hidden="1">
      <c r="A2053" s="31">
        <v>10813</v>
      </c>
      <c r="B2053" s="448" t="s">
        <v>6221</v>
      </c>
      <c r="C2053" s="32" t="s">
        <v>125</v>
      </c>
      <c r="D2053" s="449">
        <v>14420</v>
      </c>
      <c r="E2053" s="332" t="s">
        <v>117</v>
      </c>
      <c r="F2053" s="31"/>
    </row>
    <row r="2054" spans="1:6" ht="15.75" hidden="1">
      <c r="A2054" s="31">
        <v>10822</v>
      </c>
      <c r="B2054" s="448" t="s">
        <v>6222</v>
      </c>
      <c r="C2054" s="32" t="s">
        <v>125</v>
      </c>
      <c r="D2054" s="449">
        <v>1007405</v>
      </c>
      <c r="E2054" s="332" t="s">
        <v>117</v>
      </c>
      <c r="F2054" s="31"/>
    </row>
    <row r="2055" spans="1:6" ht="15.75" hidden="1">
      <c r="A2055" s="31">
        <v>10824</v>
      </c>
      <c r="B2055" s="448" t="s">
        <v>6223</v>
      </c>
      <c r="C2055" s="32" t="s">
        <v>125</v>
      </c>
      <c r="D2055" s="449">
        <v>1654100</v>
      </c>
      <c r="E2055" s="332" t="s">
        <v>117</v>
      </c>
      <c r="F2055" s="31"/>
    </row>
    <row r="2056" spans="1:6" ht="15.75" hidden="1">
      <c r="A2056" s="31">
        <v>10825</v>
      </c>
      <c r="B2056" s="448" t="s">
        <v>6224</v>
      </c>
      <c r="C2056" s="32" t="s">
        <v>116</v>
      </c>
      <c r="D2056" s="449">
        <v>58500</v>
      </c>
      <c r="E2056" s="332" t="s">
        <v>117</v>
      </c>
      <c r="F2056" s="31"/>
    </row>
    <row r="2057" spans="1:6" ht="15.75" hidden="1">
      <c r="A2057" s="31">
        <v>10830</v>
      </c>
      <c r="B2057" s="448" t="s">
        <v>6225</v>
      </c>
      <c r="C2057" s="32" t="s">
        <v>116</v>
      </c>
      <c r="D2057" s="449">
        <v>65000</v>
      </c>
      <c r="E2057" s="332" t="s">
        <v>117</v>
      </c>
      <c r="F2057" s="31"/>
    </row>
    <row r="2058" spans="1:6" ht="15.75" hidden="1">
      <c r="A2058" s="31">
        <v>10836</v>
      </c>
      <c r="B2058" s="448" t="s">
        <v>6226</v>
      </c>
      <c r="C2058" s="32" t="s">
        <v>125</v>
      </c>
      <c r="D2058" s="449">
        <v>4736446</v>
      </c>
      <c r="E2058" s="332" t="s">
        <v>117</v>
      </c>
      <c r="F2058" s="31"/>
    </row>
    <row r="2059" spans="1:6" ht="15.75" hidden="1">
      <c r="A2059" s="31">
        <v>10842</v>
      </c>
      <c r="B2059" s="448" t="s">
        <v>6227</v>
      </c>
      <c r="C2059" s="32" t="s">
        <v>125</v>
      </c>
      <c r="D2059" s="449">
        <v>14994</v>
      </c>
      <c r="E2059" s="332" t="s">
        <v>117</v>
      </c>
      <c r="F2059" s="31"/>
    </row>
    <row r="2060" spans="1:6" ht="15.75" hidden="1">
      <c r="A2060" s="31">
        <v>10847</v>
      </c>
      <c r="B2060" s="448" t="s">
        <v>6228</v>
      </c>
      <c r="C2060" s="32" t="s">
        <v>125</v>
      </c>
      <c r="D2060" s="449">
        <v>4788690</v>
      </c>
      <c r="E2060" s="332" t="s">
        <v>117</v>
      </c>
      <c r="F2060" s="31"/>
    </row>
    <row r="2061" spans="1:6" ht="15.75" hidden="1">
      <c r="A2061" s="31">
        <v>10848</v>
      </c>
      <c r="B2061" s="448" t="s">
        <v>6229</v>
      </c>
      <c r="C2061" s="32" t="s">
        <v>122</v>
      </c>
      <c r="D2061" s="449">
        <v>67116</v>
      </c>
      <c r="E2061" s="332" t="s">
        <v>117</v>
      </c>
      <c r="F2061" s="31"/>
    </row>
    <row r="2062" spans="1:6" ht="15.75" hidden="1">
      <c r="A2062" s="31">
        <v>10849</v>
      </c>
      <c r="B2062" s="448" t="s">
        <v>6230</v>
      </c>
      <c r="C2062" s="32" t="s">
        <v>122</v>
      </c>
      <c r="D2062" s="449">
        <v>39679</v>
      </c>
      <c r="E2062" s="332" t="s">
        <v>117</v>
      </c>
      <c r="F2062" s="31"/>
    </row>
    <row r="2063" spans="1:6" ht="15.75" hidden="1">
      <c r="A2063" s="31">
        <v>10850</v>
      </c>
      <c r="B2063" s="448" t="s">
        <v>6231</v>
      </c>
      <c r="C2063" s="32" t="s">
        <v>122</v>
      </c>
      <c r="D2063" s="449">
        <v>11932</v>
      </c>
      <c r="E2063" s="332" t="s">
        <v>117</v>
      </c>
      <c r="F2063" s="31"/>
    </row>
    <row r="2064" spans="1:6" ht="15.75" hidden="1">
      <c r="A2064" s="31">
        <v>10851</v>
      </c>
      <c r="B2064" s="448" t="s">
        <v>6232</v>
      </c>
      <c r="C2064" s="32" t="s">
        <v>125</v>
      </c>
      <c r="D2064" s="449">
        <v>3516843</v>
      </c>
      <c r="E2064" s="332" t="s">
        <v>117</v>
      </c>
      <c r="F2064" s="31"/>
    </row>
    <row r="2065" spans="1:6" ht="15.75" hidden="1">
      <c r="A2065" s="31">
        <v>10852</v>
      </c>
      <c r="B2065" s="448" t="s">
        <v>6233</v>
      </c>
      <c r="C2065" s="32" t="s">
        <v>125</v>
      </c>
      <c r="D2065" s="449">
        <v>1446627</v>
      </c>
      <c r="E2065" s="332" t="s">
        <v>117</v>
      </c>
      <c r="F2065" s="31"/>
    </row>
    <row r="2066" spans="1:6" ht="15.75" hidden="1">
      <c r="A2066" s="31">
        <v>10854</v>
      </c>
      <c r="B2066" s="448" t="s">
        <v>6234</v>
      </c>
      <c r="C2066" s="32" t="s">
        <v>5381</v>
      </c>
      <c r="D2066" s="449">
        <v>4760</v>
      </c>
      <c r="E2066" s="332" t="s">
        <v>117</v>
      </c>
      <c r="F2066" s="31"/>
    </row>
    <row r="2067" spans="1:6" ht="15.75" hidden="1">
      <c r="A2067" s="31">
        <v>10855</v>
      </c>
      <c r="B2067" s="448" t="s">
        <v>6235</v>
      </c>
      <c r="C2067" s="32" t="s">
        <v>125</v>
      </c>
      <c r="D2067" s="449">
        <v>49266</v>
      </c>
      <c r="E2067" s="332" t="s">
        <v>117</v>
      </c>
      <c r="F2067" s="31"/>
    </row>
    <row r="2068" spans="1:6" ht="15.75" hidden="1">
      <c r="A2068" s="31">
        <v>10862</v>
      </c>
      <c r="B2068" s="448" t="s">
        <v>6236</v>
      </c>
      <c r="C2068" s="32" t="s">
        <v>125</v>
      </c>
      <c r="D2068" s="449">
        <v>355375</v>
      </c>
      <c r="E2068" s="332" t="s">
        <v>117</v>
      </c>
      <c r="F2068" s="31"/>
    </row>
    <row r="2069" spans="1:6" ht="15.75" hidden="1">
      <c r="A2069" s="31">
        <v>10863</v>
      </c>
      <c r="B2069" s="448" t="s">
        <v>6237</v>
      </c>
      <c r="C2069" s="32" t="s">
        <v>4253</v>
      </c>
      <c r="D2069" s="449">
        <v>54994</v>
      </c>
      <c r="E2069" s="332" t="s">
        <v>117</v>
      </c>
      <c r="F2069" s="31"/>
    </row>
    <row r="2070" spans="1:6" ht="15.75" hidden="1">
      <c r="A2070" s="31">
        <v>10864</v>
      </c>
      <c r="B2070" s="448" t="s">
        <v>6238</v>
      </c>
      <c r="C2070" s="32" t="s">
        <v>4253</v>
      </c>
      <c r="D2070" s="449">
        <v>54994</v>
      </c>
      <c r="E2070" s="332" t="s">
        <v>117</v>
      </c>
      <c r="F2070" s="31"/>
    </row>
    <row r="2071" spans="1:6" ht="30" hidden="1">
      <c r="A2071" s="31">
        <v>10872</v>
      </c>
      <c r="B2071" s="448" t="s">
        <v>6239</v>
      </c>
      <c r="C2071" s="32" t="s">
        <v>125</v>
      </c>
      <c r="D2071" s="449">
        <v>410441</v>
      </c>
      <c r="E2071" s="332" t="s">
        <v>117</v>
      </c>
      <c r="F2071" s="31"/>
    </row>
    <row r="2072" spans="1:6" ht="30" hidden="1">
      <c r="A2072" s="31">
        <v>10876</v>
      </c>
      <c r="B2072" s="448" t="s">
        <v>6240</v>
      </c>
      <c r="C2072" s="32" t="s">
        <v>125</v>
      </c>
      <c r="D2072" s="449">
        <v>12657666</v>
      </c>
      <c r="E2072" s="332" t="s">
        <v>117</v>
      </c>
      <c r="F2072" s="31"/>
    </row>
    <row r="2073" spans="1:6" ht="30" hidden="1">
      <c r="A2073" s="31">
        <v>10877</v>
      </c>
      <c r="B2073" s="448" t="s">
        <v>6241</v>
      </c>
      <c r="C2073" s="32" t="s">
        <v>125</v>
      </c>
      <c r="D2073" s="449">
        <v>3990800</v>
      </c>
      <c r="E2073" s="332" t="s">
        <v>117</v>
      </c>
      <c r="F2073" s="31"/>
    </row>
    <row r="2074" spans="1:6" ht="15.75" hidden="1">
      <c r="A2074" s="31">
        <v>10878</v>
      </c>
      <c r="B2074" s="448" t="s">
        <v>6242</v>
      </c>
      <c r="C2074" s="32" t="s">
        <v>125</v>
      </c>
      <c r="D2074" s="449">
        <v>5640</v>
      </c>
      <c r="E2074" s="332" t="s">
        <v>117</v>
      </c>
      <c r="F2074" s="31"/>
    </row>
    <row r="2075" spans="1:6" ht="30" hidden="1">
      <c r="A2075" s="31">
        <v>10880</v>
      </c>
      <c r="B2075" s="448" t="s">
        <v>6243</v>
      </c>
      <c r="C2075" s="32" t="s">
        <v>119</v>
      </c>
      <c r="D2075" s="449">
        <v>19754</v>
      </c>
      <c r="E2075" s="332" t="s">
        <v>117</v>
      </c>
      <c r="F2075" s="31"/>
    </row>
    <row r="2076" spans="1:6" ht="15.75" hidden="1">
      <c r="A2076" s="31">
        <v>10882</v>
      </c>
      <c r="B2076" s="448" t="s">
        <v>6244</v>
      </c>
      <c r="C2076" s="32" t="s">
        <v>122</v>
      </c>
      <c r="D2076" s="449">
        <v>27507</v>
      </c>
      <c r="E2076" s="332" t="s">
        <v>117</v>
      </c>
      <c r="F2076" s="31"/>
    </row>
    <row r="2077" spans="1:6" ht="30" hidden="1">
      <c r="A2077" s="31">
        <v>10890</v>
      </c>
      <c r="B2077" s="448" t="s">
        <v>6245</v>
      </c>
      <c r="C2077" s="32" t="s">
        <v>122</v>
      </c>
      <c r="D2077" s="449">
        <v>45410</v>
      </c>
      <c r="E2077" s="332" t="s">
        <v>117</v>
      </c>
      <c r="F2077" s="31"/>
    </row>
    <row r="2078" spans="1:6" ht="30" hidden="1">
      <c r="A2078" s="31">
        <v>10891</v>
      </c>
      <c r="B2078" s="448" t="s">
        <v>6246</v>
      </c>
      <c r="C2078" s="32" t="s">
        <v>125</v>
      </c>
      <c r="D2078" s="449">
        <v>89105</v>
      </c>
      <c r="E2078" s="332" t="s">
        <v>117</v>
      </c>
      <c r="F2078" s="31"/>
    </row>
    <row r="2079" spans="1:6" ht="15.75" hidden="1">
      <c r="A2079" s="31">
        <v>10920</v>
      </c>
      <c r="B2079" s="448" t="s">
        <v>6247</v>
      </c>
      <c r="C2079" s="32" t="s">
        <v>125</v>
      </c>
      <c r="D2079" s="449">
        <v>1134070</v>
      </c>
      <c r="E2079" s="332" t="s">
        <v>117</v>
      </c>
      <c r="F2079" s="31"/>
    </row>
    <row r="2080" spans="1:6" ht="15.75" hidden="1">
      <c r="A2080" s="31">
        <v>10936</v>
      </c>
      <c r="B2080" s="448" t="s">
        <v>6248</v>
      </c>
      <c r="C2080" s="32" t="s">
        <v>125</v>
      </c>
      <c r="D2080" s="449">
        <v>76454</v>
      </c>
      <c r="E2080" s="332" t="s">
        <v>117</v>
      </c>
      <c r="F2080" s="31"/>
    </row>
    <row r="2081" spans="1:6" ht="15.75" hidden="1">
      <c r="A2081" s="31">
        <v>10937</v>
      </c>
      <c r="B2081" s="448" t="s">
        <v>6249</v>
      </c>
      <c r="C2081" s="32" t="s">
        <v>125</v>
      </c>
      <c r="D2081" s="449">
        <v>104178</v>
      </c>
      <c r="E2081" s="332" t="s">
        <v>117</v>
      </c>
      <c r="F2081" s="31"/>
    </row>
    <row r="2082" spans="1:6" ht="15.75" hidden="1">
      <c r="A2082" s="31">
        <v>10947</v>
      </c>
      <c r="B2082" s="448" t="s">
        <v>6250</v>
      </c>
      <c r="C2082" s="32" t="s">
        <v>472</v>
      </c>
      <c r="D2082" s="449">
        <v>3570</v>
      </c>
      <c r="E2082" s="332" t="s">
        <v>117</v>
      </c>
      <c r="F2082" s="31" t="s">
        <v>145</v>
      </c>
    </row>
    <row r="2083" spans="1:6" ht="15.75" hidden="1">
      <c r="A2083" s="31">
        <v>10948</v>
      </c>
      <c r="B2083" s="448" t="s">
        <v>6251</v>
      </c>
      <c r="C2083" s="32" t="s">
        <v>472</v>
      </c>
      <c r="D2083" s="449">
        <v>3257</v>
      </c>
      <c r="E2083" s="332" t="s">
        <v>117</v>
      </c>
      <c r="F2083" s="31" t="s">
        <v>145</v>
      </c>
    </row>
    <row r="2084" spans="1:6" ht="45" hidden="1">
      <c r="A2084" s="31">
        <v>10955</v>
      </c>
      <c r="B2084" s="448" t="s">
        <v>6252</v>
      </c>
      <c r="C2084" s="32" t="s">
        <v>4253</v>
      </c>
      <c r="D2084" s="449">
        <v>4331600</v>
      </c>
      <c r="E2084" s="332" t="s">
        <v>117</v>
      </c>
      <c r="F2084" s="31"/>
    </row>
    <row r="2085" spans="1:6" ht="30" hidden="1">
      <c r="A2085" s="31">
        <v>10957</v>
      </c>
      <c r="B2085" s="448" t="s">
        <v>6253</v>
      </c>
      <c r="C2085" s="32" t="s">
        <v>125</v>
      </c>
      <c r="D2085" s="449">
        <v>43600</v>
      </c>
      <c r="E2085" s="332" t="s">
        <v>117</v>
      </c>
      <c r="F2085" s="31"/>
    </row>
    <row r="2086" spans="1:6" ht="30" hidden="1">
      <c r="A2086" s="31">
        <v>10958</v>
      </c>
      <c r="B2086" s="448" t="s">
        <v>6254</v>
      </c>
      <c r="C2086" s="32" t="s">
        <v>125</v>
      </c>
      <c r="D2086" s="449">
        <v>31401</v>
      </c>
      <c r="E2086" s="332" t="s">
        <v>117</v>
      </c>
      <c r="F2086" s="31"/>
    </row>
    <row r="2087" spans="1:6" ht="30" hidden="1">
      <c r="A2087" s="31">
        <v>10959</v>
      </c>
      <c r="B2087" s="448" t="s">
        <v>6255</v>
      </c>
      <c r="C2087" s="32" t="s">
        <v>125</v>
      </c>
      <c r="D2087" s="449">
        <v>34510</v>
      </c>
      <c r="E2087" s="332" t="s">
        <v>117</v>
      </c>
      <c r="F2087" s="31"/>
    </row>
    <row r="2088" spans="1:6" ht="30" hidden="1">
      <c r="A2088" s="31">
        <v>10960</v>
      </c>
      <c r="B2088" s="448" t="s">
        <v>6256</v>
      </c>
      <c r="C2088" s="32" t="s">
        <v>125</v>
      </c>
      <c r="D2088" s="449">
        <v>33320</v>
      </c>
      <c r="E2088" s="332" t="s">
        <v>117</v>
      </c>
      <c r="F2088" s="31"/>
    </row>
    <row r="2089" spans="1:6" ht="30" hidden="1">
      <c r="A2089" s="31">
        <v>10961</v>
      </c>
      <c r="B2089" s="448" t="s">
        <v>6257</v>
      </c>
      <c r="C2089" s="32" t="s">
        <v>125</v>
      </c>
      <c r="D2089" s="449">
        <v>18802</v>
      </c>
      <c r="E2089" s="332" t="s">
        <v>117</v>
      </c>
      <c r="F2089" s="31"/>
    </row>
    <row r="2090" spans="1:6" ht="30" hidden="1">
      <c r="A2090" s="31">
        <v>10962</v>
      </c>
      <c r="B2090" s="448" t="s">
        <v>6258</v>
      </c>
      <c r="C2090" s="32" t="s">
        <v>125</v>
      </c>
      <c r="D2090" s="449">
        <v>32725</v>
      </c>
      <c r="E2090" s="332" t="s">
        <v>117</v>
      </c>
      <c r="F2090" s="31"/>
    </row>
    <row r="2091" spans="1:6" ht="30" hidden="1">
      <c r="A2091" s="31">
        <v>10963</v>
      </c>
      <c r="B2091" s="448" t="s">
        <v>6259</v>
      </c>
      <c r="C2091" s="32" t="s">
        <v>125</v>
      </c>
      <c r="D2091" s="449">
        <v>31401</v>
      </c>
      <c r="E2091" s="332" t="s">
        <v>117</v>
      </c>
      <c r="F2091" s="31"/>
    </row>
    <row r="2092" spans="1:6" ht="15.75" hidden="1">
      <c r="A2092" s="31">
        <v>10964</v>
      </c>
      <c r="B2092" s="448" t="s">
        <v>6260</v>
      </c>
      <c r="C2092" s="32" t="s">
        <v>125</v>
      </c>
      <c r="D2092" s="449">
        <v>32130</v>
      </c>
      <c r="E2092" s="332" t="s">
        <v>117</v>
      </c>
      <c r="F2092" s="31"/>
    </row>
    <row r="2093" spans="1:6" ht="30" hidden="1">
      <c r="A2093" s="31">
        <v>10965</v>
      </c>
      <c r="B2093" s="448" t="s">
        <v>6261</v>
      </c>
      <c r="C2093" s="32" t="s">
        <v>125</v>
      </c>
      <c r="D2093" s="449">
        <v>202300</v>
      </c>
      <c r="E2093" s="332" t="s">
        <v>117</v>
      </c>
      <c r="F2093" s="31"/>
    </row>
    <row r="2094" spans="1:6" ht="30" hidden="1">
      <c r="A2094" s="31">
        <v>10966</v>
      </c>
      <c r="B2094" s="448" t="s">
        <v>6262</v>
      </c>
      <c r="C2094" s="32" t="s">
        <v>125</v>
      </c>
      <c r="D2094" s="449">
        <v>100793</v>
      </c>
      <c r="E2094" s="332" t="s">
        <v>117</v>
      </c>
      <c r="F2094" s="31"/>
    </row>
    <row r="2095" spans="1:6" ht="30" hidden="1">
      <c r="A2095" s="31">
        <v>10967</v>
      </c>
      <c r="B2095" s="448" t="s">
        <v>6263</v>
      </c>
      <c r="C2095" s="32" t="s">
        <v>125</v>
      </c>
      <c r="D2095" s="449">
        <v>773000</v>
      </c>
      <c r="E2095" s="332" t="s">
        <v>117</v>
      </c>
      <c r="F2095" s="31"/>
    </row>
    <row r="2096" spans="1:6" ht="15.75" hidden="1">
      <c r="A2096" s="31">
        <v>10968</v>
      </c>
      <c r="B2096" s="448" t="s">
        <v>6264</v>
      </c>
      <c r="C2096" s="32" t="s">
        <v>125</v>
      </c>
      <c r="D2096" s="449">
        <v>117215</v>
      </c>
      <c r="E2096" s="332" t="s">
        <v>117</v>
      </c>
      <c r="F2096" s="31"/>
    </row>
    <row r="2097" spans="1:6" ht="30" hidden="1">
      <c r="A2097" s="31">
        <v>10969</v>
      </c>
      <c r="B2097" s="448" t="s">
        <v>6265</v>
      </c>
      <c r="C2097" s="32" t="s">
        <v>125</v>
      </c>
      <c r="D2097" s="449">
        <v>792897</v>
      </c>
      <c r="E2097" s="332" t="s">
        <v>117</v>
      </c>
      <c r="F2097" s="31"/>
    </row>
    <row r="2098" spans="1:6" ht="45" hidden="1">
      <c r="A2098" s="31">
        <v>10971</v>
      </c>
      <c r="B2098" s="448" t="s">
        <v>6266</v>
      </c>
      <c r="C2098" s="32" t="s">
        <v>125</v>
      </c>
      <c r="D2098" s="449">
        <v>625345</v>
      </c>
      <c r="E2098" s="332" t="s">
        <v>117</v>
      </c>
      <c r="F2098" s="31"/>
    </row>
    <row r="2099" spans="1:6" ht="45" hidden="1">
      <c r="A2099" s="31">
        <v>10972</v>
      </c>
      <c r="B2099" s="448" t="s">
        <v>6267</v>
      </c>
      <c r="C2099" s="32" t="s">
        <v>125</v>
      </c>
      <c r="D2099" s="449">
        <v>2005150</v>
      </c>
      <c r="E2099" s="332" t="s">
        <v>117</v>
      </c>
      <c r="F2099" s="31"/>
    </row>
    <row r="2100" spans="1:6" ht="30" hidden="1">
      <c r="A2100" s="31">
        <v>10973</v>
      </c>
      <c r="B2100" s="448" t="s">
        <v>6268</v>
      </c>
      <c r="C2100" s="32" t="s">
        <v>125</v>
      </c>
      <c r="D2100" s="449">
        <v>257036</v>
      </c>
      <c r="E2100" s="332" t="s">
        <v>117</v>
      </c>
      <c r="F2100" s="31"/>
    </row>
    <row r="2101" spans="1:6" ht="30" hidden="1">
      <c r="A2101" s="31">
        <v>10974</v>
      </c>
      <c r="B2101" s="448" t="s">
        <v>6269</v>
      </c>
      <c r="C2101" s="32" t="s">
        <v>125</v>
      </c>
      <c r="D2101" s="449">
        <v>130781</v>
      </c>
      <c r="E2101" s="332" t="s">
        <v>117</v>
      </c>
      <c r="F2101" s="31"/>
    </row>
    <row r="2102" spans="1:6" ht="15.75" hidden="1">
      <c r="A2102" s="31">
        <v>10975</v>
      </c>
      <c r="B2102" s="448" t="s">
        <v>6270</v>
      </c>
      <c r="C2102" s="32" t="s">
        <v>125</v>
      </c>
      <c r="D2102" s="449">
        <v>77350</v>
      </c>
      <c r="E2102" s="332" t="s">
        <v>117</v>
      </c>
      <c r="F2102" s="31"/>
    </row>
    <row r="2103" spans="1:6" ht="30" hidden="1">
      <c r="A2103" s="31">
        <v>10976</v>
      </c>
      <c r="B2103" s="448" t="s">
        <v>6271</v>
      </c>
      <c r="C2103" s="32" t="s">
        <v>125</v>
      </c>
      <c r="D2103" s="449">
        <v>1483112</v>
      </c>
      <c r="E2103" s="332" t="s">
        <v>117</v>
      </c>
      <c r="F2103" s="31"/>
    </row>
    <row r="2104" spans="1:6" ht="15.75" hidden="1">
      <c r="A2104" s="31">
        <v>10977</v>
      </c>
      <c r="B2104" s="448" t="s">
        <v>6272</v>
      </c>
      <c r="C2104" s="32" t="s">
        <v>125</v>
      </c>
      <c r="D2104" s="449">
        <v>906780</v>
      </c>
      <c r="E2104" s="332" t="s">
        <v>117</v>
      </c>
      <c r="F2104" s="31"/>
    </row>
    <row r="2105" spans="1:6" ht="30" hidden="1">
      <c r="A2105" s="31">
        <v>10987</v>
      </c>
      <c r="B2105" s="448" t="s">
        <v>6273</v>
      </c>
      <c r="C2105" s="32" t="s">
        <v>125</v>
      </c>
      <c r="D2105" s="449">
        <v>82110</v>
      </c>
      <c r="E2105" s="332" t="s">
        <v>117</v>
      </c>
      <c r="F2105" s="31"/>
    </row>
    <row r="2106" spans="1:6" ht="30" hidden="1">
      <c r="A2106" s="31">
        <v>10988</v>
      </c>
      <c r="B2106" s="448" t="s">
        <v>6274</v>
      </c>
      <c r="C2106" s="32" t="s">
        <v>125</v>
      </c>
      <c r="D2106" s="449">
        <v>195160</v>
      </c>
      <c r="E2106" s="332" t="s">
        <v>117</v>
      </c>
      <c r="F2106" s="31"/>
    </row>
    <row r="2107" spans="1:6" ht="30" hidden="1">
      <c r="A2107" s="31">
        <v>10989</v>
      </c>
      <c r="B2107" s="448" t="s">
        <v>6275</v>
      </c>
      <c r="C2107" s="32" t="s">
        <v>125</v>
      </c>
      <c r="D2107" s="449">
        <v>885872</v>
      </c>
      <c r="E2107" s="332" t="s">
        <v>117</v>
      </c>
      <c r="F2107" s="31"/>
    </row>
    <row r="2108" spans="1:6" ht="15.75" hidden="1">
      <c r="A2108" s="31">
        <v>10992</v>
      </c>
      <c r="B2108" s="448" t="s">
        <v>6276</v>
      </c>
      <c r="C2108" s="32" t="s">
        <v>125</v>
      </c>
      <c r="D2108" s="449">
        <v>149680</v>
      </c>
      <c r="E2108" s="332" t="s">
        <v>117</v>
      </c>
      <c r="F2108" s="31"/>
    </row>
    <row r="2109" spans="1:6" ht="15.75" hidden="1">
      <c r="A2109" s="31">
        <v>10995</v>
      </c>
      <c r="B2109" s="448" t="s">
        <v>6277</v>
      </c>
      <c r="C2109" s="32" t="s">
        <v>125</v>
      </c>
      <c r="D2109" s="449">
        <v>29750</v>
      </c>
      <c r="E2109" s="332" t="s">
        <v>117</v>
      </c>
      <c r="F2109" s="31"/>
    </row>
    <row r="2110" spans="1:6" ht="15.75" hidden="1">
      <c r="A2110" s="31">
        <v>10996</v>
      </c>
      <c r="B2110" s="448" t="s">
        <v>2709</v>
      </c>
      <c r="C2110" s="32" t="s">
        <v>125</v>
      </c>
      <c r="D2110" s="449">
        <v>273700</v>
      </c>
      <c r="E2110" s="332" t="s">
        <v>117</v>
      </c>
      <c r="F2110" s="31"/>
    </row>
    <row r="2111" spans="1:6" ht="15.75" hidden="1">
      <c r="A2111" s="31">
        <v>11007</v>
      </c>
      <c r="B2111" s="448" t="s">
        <v>6278</v>
      </c>
      <c r="C2111" s="32" t="s">
        <v>122</v>
      </c>
      <c r="D2111" s="449">
        <v>45545</v>
      </c>
      <c r="E2111" s="332" t="s">
        <v>117</v>
      </c>
      <c r="F2111" s="31"/>
    </row>
    <row r="2112" spans="1:6" ht="30" hidden="1">
      <c r="A2112" s="31">
        <v>11008</v>
      </c>
      <c r="B2112" s="448" t="s">
        <v>6279</v>
      </c>
      <c r="C2112" s="32" t="s">
        <v>119</v>
      </c>
      <c r="D2112" s="449">
        <v>88227</v>
      </c>
      <c r="E2112" s="332" t="s">
        <v>117</v>
      </c>
      <c r="F2112" s="31"/>
    </row>
    <row r="2113" spans="1:6" ht="15.75" hidden="1">
      <c r="A2113" s="31">
        <v>11026</v>
      </c>
      <c r="B2113" s="448" t="s">
        <v>6280</v>
      </c>
      <c r="C2113" s="32" t="s">
        <v>119</v>
      </c>
      <c r="D2113" s="449">
        <v>58310</v>
      </c>
      <c r="E2113" s="332" t="s">
        <v>117</v>
      </c>
      <c r="F2113" s="31"/>
    </row>
    <row r="2114" spans="1:6" ht="15.75" hidden="1">
      <c r="A2114" s="31">
        <v>11027</v>
      </c>
      <c r="B2114" s="448" t="s">
        <v>6281</v>
      </c>
      <c r="C2114" s="32" t="s">
        <v>119</v>
      </c>
      <c r="D2114" s="449">
        <v>64260</v>
      </c>
      <c r="E2114" s="332" t="s">
        <v>117</v>
      </c>
      <c r="F2114" s="31"/>
    </row>
    <row r="2115" spans="1:6" ht="15.75" hidden="1">
      <c r="A2115" s="31">
        <v>11028</v>
      </c>
      <c r="B2115" s="448" t="s">
        <v>6282</v>
      </c>
      <c r="C2115" s="32" t="s">
        <v>119</v>
      </c>
      <c r="D2115" s="449">
        <v>67949</v>
      </c>
      <c r="E2115" s="332" t="s">
        <v>117</v>
      </c>
      <c r="F2115" s="31"/>
    </row>
    <row r="2116" spans="1:6" ht="15.75" hidden="1">
      <c r="A2116" s="31">
        <v>11029</v>
      </c>
      <c r="B2116" s="448" t="s">
        <v>6283</v>
      </c>
      <c r="C2116" s="32" t="s">
        <v>119</v>
      </c>
      <c r="D2116" s="449">
        <v>69020</v>
      </c>
      <c r="E2116" s="332" t="s">
        <v>117</v>
      </c>
      <c r="F2116" s="31"/>
    </row>
    <row r="2117" spans="1:6" ht="15.75" hidden="1">
      <c r="A2117" s="31">
        <v>11030</v>
      </c>
      <c r="B2117" s="448" t="s">
        <v>6284</v>
      </c>
      <c r="C2117" s="32" t="s">
        <v>119</v>
      </c>
      <c r="D2117" s="449">
        <v>71400</v>
      </c>
      <c r="E2117" s="332" t="s">
        <v>117</v>
      </c>
      <c r="F2117" s="31"/>
    </row>
    <row r="2118" spans="1:6" ht="15.75" hidden="1">
      <c r="A2118" s="31">
        <v>11031</v>
      </c>
      <c r="B2118" s="448" t="s">
        <v>6285</v>
      </c>
      <c r="C2118" s="32" t="s">
        <v>119</v>
      </c>
      <c r="D2118" s="449">
        <v>71400</v>
      </c>
      <c r="E2118" s="332" t="s">
        <v>117</v>
      </c>
      <c r="F2118" s="31"/>
    </row>
    <row r="2119" spans="1:6" ht="15.75" hidden="1">
      <c r="A2119" s="31">
        <v>11032</v>
      </c>
      <c r="B2119" s="448" t="s">
        <v>6286</v>
      </c>
      <c r="C2119" s="32" t="s">
        <v>119</v>
      </c>
      <c r="D2119" s="449">
        <v>55930</v>
      </c>
      <c r="E2119" s="332" t="s">
        <v>117</v>
      </c>
      <c r="F2119" s="31"/>
    </row>
    <row r="2120" spans="1:6" ht="15.75" hidden="1">
      <c r="A2120" s="31">
        <v>11033</v>
      </c>
      <c r="B2120" s="448" t="s">
        <v>6287</v>
      </c>
      <c r="C2120" s="32" t="s">
        <v>119</v>
      </c>
      <c r="D2120" s="449">
        <v>55930</v>
      </c>
      <c r="E2120" s="332" t="s">
        <v>117</v>
      </c>
      <c r="F2120" s="31"/>
    </row>
    <row r="2121" spans="1:6" ht="15.75" hidden="1">
      <c r="A2121" s="31">
        <v>11034</v>
      </c>
      <c r="B2121" s="448" t="s">
        <v>6288</v>
      </c>
      <c r="C2121" s="32" t="s">
        <v>119</v>
      </c>
      <c r="D2121" s="449">
        <v>63368</v>
      </c>
      <c r="E2121" s="332" t="s">
        <v>117</v>
      </c>
      <c r="F2121" s="31"/>
    </row>
    <row r="2122" spans="1:6" ht="15.75" hidden="1">
      <c r="A2122" s="31">
        <v>11035</v>
      </c>
      <c r="B2122" s="448" t="s">
        <v>6289</v>
      </c>
      <c r="C2122" s="32" t="s">
        <v>119</v>
      </c>
      <c r="D2122" s="449">
        <v>59500</v>
      </c>
      <c r="E2122" s="332" t="s">
        <v>117</v>
      </c>
      <c r="F2122" s="31"/>
    </row>
    <row r="2123" spans="1:6" ht="15.75" hidden="1">
      <c r="A2123" s="31">
        <v>11036</v>
      </c>
      <c r="B2123" s="448" t="s">
        <v>6290</v>
      </c>
      <c r="C2123" s="32" t="s">
        <v>119</v>
      </c>
      <c r="D2123" s="449">
        <v>57120</v>
      </c>
      <c r="E2123" s="332" t="s">
        <v>117</v>
      </c>
      <c r="F2123" s="31"/>
    </row>
    <row r="2124" spans="1:6" ht="15.75" hidden="1">
      <c r="A2124" s="31">
        <v>11037</v>
      </c>
      <c r="B2124" s="448" t="s">
        <v>6291</v>
      </c>
      <c r="C2124" s="32" t="s">
        <v>119</v>
      </c>
      <c r="D2124" s="449">
        <v>59500</v>
      </c>
      <c r="E2124" s="332" t="s">
        <v>117</v>
      </c>
      <c r="F2124" s="31"/>
    </row>
    <row r="2125" spans="1:6" ht="15.75" hidden="1">
      <c r="A2125" s="31">
        <v>11038</v>
      </c>
      <c r="B2125" s="448" t="s">
        <v>6292</v>
      </c>
      <c r="C2125" s="32" t="s">
        <v>119</v>
      </c>
      <c r="D2125" s="449">
        <v>12495</v>
      </c>
      <c r="E2125" s="332" t="s">
        <v>117</v>
      </c>
      <c r="F2125" s="31"/>
    </row>
    <row r="2126" spans="1:6" ht="15.75" hidden="1">
      <c r="A2126" s="31">
        <v>11039</v>
      </c>
      <c r="B2126" s="448" t="s">
        <v>6293</v>
      </c>
      <c r="C2126" s="32" t="s">
        <v>119</v>
      </c>
      <c r="D2126" s="449">
        <v>11305</v>
      </c>
      <c r="E2126" s="332" t="s">
        <v>117</v>
      </c>
      <c r="F2126" s="31"/>
    </row>
    <row r="2127" spans="1:6" ht="15.75" hidden="1">
      <c r="A2127" s="31">
        <v>11057</v>
      </c>
      <c r="B2127" s="448" t="s">
        <v>6294</v>
      </c>
      <c r="C2127" s="32" t="s">
        <v>116</v>
      </c>
      <c r="D2127" s="449">
        <v>55145</v>
      </c>
      <c r="E2127" s="332" t="s">
        <v>117</v>
      </c>
      <c r="F2127" s="31"/>
    </row>
    <row r="2128" spans="1:6" ht="30" hidden="1">
      <c r="A2128" s="31">
        <v>11074</v>
      </c>
      <c r="B2128" s="448" t="s">
        <v>6295</v>
      </c>
      <c r="C2128" s="32" t="s">
        <v>785</v>
      </c>
      <c r="D2128" s="449">
        <v>416500</v>
      </c>
      <c r="E2128" s="332" t="s">
        <v>117</v>
      </c>
      <c r="F2128" s="31"/>
    </row>
    <row r="2129" spans="1:6" ht="15.75" hidden="1">
      <c r="A2129" s="31">
        <v>11080</v>
      </c>
      <c r="B2129" s="448" t="s">
        <v>6296</v>
      </c>
      <c r="C2129" s="32" t="s">
        <v>119</v>
      </c>
      <c r="D2129" s="449">
        <v>704480</v>
      </c>
      <c r="E2129" s="332" t="s">
        <v>117</v>
      </c>
      <c r="F2129" s="31"/>
    </row>
    <row r="2130" spans="1:6" ht="15.75" hidden="1">
      <c r="A2130" s="31">
        <v>11081</v>
      </c>
      <c r="B2130" s="448" t="s">
        <v>6297</v>
      </c>
      <c r="C2130" s="32" t="s">
        <v>119</v>
      </c>
      <c r="D2130" s="449">
        <v>673780</v>
      </c>
      <c r="E2130" s="332" t="s">
        <v>117</v>
      </c>
      <c r="F2130" s="31"/>
    </row>
    <row r="2131" spans="1:6" ht="15.75" hidden="1">
      <c r="A2131" s="31">
        <v>11082</v>
      </c>
      <c r="B2131" s="448" t="s">
        <v>6298</v>
      </c>
      <c r="C2131" s="32" t="s">
        <v>119</v>
      </c>
      <c r="D2131" s="449">
        <v>672181</v>
      </c>
      <c r="E2131" s="332" t="s">
        <v>117</v>
      </c>
      <c r="F2131" s="31"/>
    </row>
    <row r="2132" spans="1:6" ht="15.75" hidden="1">
      <c r="A2132" s="31">
        <v>11083</v>
      </c>
      <c r="B2132" s="448" t="s">
        <v>6299</v>
      </c>
      <c r="C2132" s="32" t="s">
        <v>125</v>
      </c>
      <c r="D2132" s="449">
        <v>38900</v>
      </c>
      <c r="E2132" s="332" t="s">
        <v>117</v>
      </c>
      <c r="F2132" s="31"/>
    </row>
    <row r="2133" spans="1:6" ht="15.75" hidden="1">
      <c r="A2133" s="31">
        <v>11084</v>
      </c>
      <c r="B2133" s="448" t="s">
        <v>6300</v>
      </c>
      <c r="C2133" s="32" t="s">
        <v>125</v>
      </c>
      <c r="D2133" s="449">
        <v>159900</v>
      </c>
      <c r="E2133" s="332" t="s">
        <v>117</v>
      </c>
      <c r="F2133" s="31"/>
    </row>
    <row r="2134" spans="1:6" ht="30" hidden="1">
      <c r="A2134" s="31">
        <v>11085</v>
      </c>
      <c r="B2134" s="448" t="s">
        <v>6301</v>
      </c>
      <c r="C2134" s="32" t="s">
        <v>125</v>
      </c>
      <c r="D2134" s="449">
        <v>4545714</v>
      </c>
      <c r="E2134" s="332" t="s">
        <v>117</v>
      </c>
      <c r="F2134" s="31"/>
    </row>
    <row r="2135" spans="1:6" ht="30" hidden="1">
      <c r="A2135" s="31">
        <v>11086</v>
      </c>
      <c r="B2135" s="448" t="s">
        <v>6302</v>
      </c>
      <c r="C2135" s="32" t="s">
        <v>125</v>
      </c>
      <c r="D2135" s="449">
        <v>382737</v>
      </c>
      <c r="E2135" s="332" t="s">
        <v>117</v>
      </c>
      <c r="F2135" s="31" t="s">
        <v>145</v>
      </c>
    </row>
    <row r="2136" spans="1:6" ht="15.75" hidden="1">
      <c r="A2136" s="31">
        <v>11089</v>
      </c>
      <c r="B2136" s="448" t="s">
        <v>6303</v>
      </c>
      <c r="C2136" s="32" t="s">
        <v>125</v>
      </c>
      <c r="D2136" s="449">
        <v>24300</v>
      </c>
      <c r="E2136" s="332" t="s">
        <v>117</v>
      </c>
      <c r="F2136" s="31"/>
    </row>
    <row r="2137" spans="1:6" ht="15.75" hidden="1">
      <c r="A2137" s="31">
        <v>11091</v>
      </c>
      <c r="B2137" s="448" t="s">
        <v>6304</v>
      </c>
      <c r="C2137" s="32" t="s">
        <v>472</v>
      </c>
      <c r="D2137" s="449">
        <v>3349</v>
      </c>
      <c r="E2137" s="332" t="s">
        <v>117</v>
      </c>
      <c r="F2137" s="31"/>
    </row>
    <row r="2138" spans="1:6" ht="15.75" hidden="1">
      <c r="A2138" s="31">
        <v>11092</v>
      </c>
      <c r="B2138" s="448" t="s">
        <v>6305</v>
      </c>
      <c r="C2138" s="32" t="s">
        <v>472</v>
      </c>
      <c r="D2138" s="449">
        <v>8053</v>
      </c>
      <c r="E2138" s="332" t="s">
        <v>117</v>
      </c>
      <c r="F2138" s="31"/>
    </row>
    <row r="2139" spans="1:6" ht="15.75" hidden="1">
      <c r="A2139" s="31">
        <v>11093</v>
      </c>
      <c r="B2139" s="448" t="s">
        <v>6306</v>
      </c>
      <c r="C2139" s="32" t="s">
        <v>472</v>
      </c>
      <c r="D2139" s="449">
        <v>7010</v>
      </c>
      <c r="E2139" s="332" t="s">
        <v>117</v>
      </c>
      <c r="F2139" s="31"/>
    </row>
    <row r="2140" spans="1:6" ht="15.75" hidden="1">
      <c r="A2140" s="31">
        <v>11094</v>
      </c>
      <c r="B2140" s="448" t="s">
        <v>6307</v>
      </c>
      <c r="C2140" s="32" t="s">
        <v>472</v>
      </c>
      <c r="D2140" s="449">
        <v>5795</v>
      </c>
      <c r="E2140" s="332" t="s">
        <v>117</v>
      </c>
      <c r="F2140" s="31"/>
    </row>
    <row r="2141" spans="1:6" ht="15.75" hidden="1">
      <c r="A2141" s="31">
        <v>11096</v>
      </c>
      <c r="B2141" s="448" t="s">
        <v>6308</v>
      </c>
      <c r="C2141" s="32" t="s">
        <v>472</v>
      </c>
      <c r="D2141" s="449">
        <v>12553</v>
      </c>
      <c r="E2141" s="332" t="s">
        <v>117</v>
      </c>
      <c r="F2141" s="31"/>
    </row>
    <row r="2142" spans="1:6" ht="15.75" hidden="1">
      <c r="A2142" s="31">
        <v>11097</v>
      </c>
      <c r="B2142" s="448" t="s">
        <v>6309</v>
      </c>
      <c r="C2142" s="32" t="s">
        <v>472</v>
      </c>
      <c r="D2142" s="449">
        <v>12553</v>
      </c>
      <c r="E2142" s="332" t="s">
        <v>117</v>
      </c>
      <c r="F2142" s="31"/>
    </row>
    <row r="2143" spans="1:6" ht="15.75" hidden="1">
      <c r="A2143" s="31">
        <v>11098</v>
      </c>
      <c r="B2143" s="448" t="s">
        <v>6310</v>
      </c>
      <c r="C2143" s="32" t="s">
        <v>472</v>
      </c>
      <c r="D2143" s="449">
        <v>12553</v>
      </c>
      <c r="E2143" s="332" t="s">
        <v>117</v>
      </c>
      <c r="F2143" s="31"/>
    </row>
    <row r="2144" spans="1:6" ht="30" hidden="1">
      <c r="A2144" s="31">
        <v>11101</v>
      </c>
      <c r="B2144" s="448" t="s">
        <v>6311</v>
      </c>
      <c r="C2144" s="32" t="s">
        <v>122</v>
      </c>
      <c r="D2144" s="449">
        <v>78540</v>
      </c>
      <c r="E2144" s="332" t="s">
        <v>117</v>
      </c>
      <c r="F2144" s="31"/>
    </row>
    <row r="2145" spans="1:6" ht="30" hidden="1">
      <c r="A2145" s="31">
        <v>11102</v>
      </c>
      <c r="B2145" s="448" t="s">
        <v>6312</v>
      </c>
      <c r="C2145" s="32" t="s">
        <v>122</v>
      </c>
      <c r="D2145" s="449">
        <v>357000</v>
      </c>
      <c r="E2145" s="332" t="s">
        <v>117</v>
      </c>
      <c r="F2145" s="31"/>
    </row>
    <row r="2146" spans="1:6" ht="30" hidden="1">
      <c r="A2146" s="31">
        <v>11103</v>
      </c>
      <c r="B2146" s="448" t="s">
        <v>6313</v>
      </c>
      <c r="C2146" s="32" t="s">
        <v>122</v>
      </c>
      <c r="D2146" s="449">
        <v>416500</v>
      </c>
      <c r="E2146" s="332" t="s">
        <v>117</v>
      </c>
      <c r="F2146" s="31"/>
    </row>
    <row r="2147" spans="1:6" ht="30" hidden="1">
      <c r="A2147" s="31">
        <v>11106</v>
      </c>
      <c r="B2147" s="448" t="s">
        <v>6314</v>
      </c>
      <c r="C2147" s="32" t="s">
        <v>122</v>
      </c>
      <c r="D2147" s="449">
        <v>380800</v>
      </c>
      <c r="E2147" s="332" t="s">
        <v>117</v>
      </c>
      <c r="F2147" s="31"/>
    </row>
    <row r="2148" spans="1:6" ht="30" hidden="1">
      <c r="A2148" s="31">
        <v>11107</v>
      </c>
      <c r="B2148" s="448" t="s">
        <v>6315</v>
      </c>
      <c r="C2148" s="32" t="s">
        <v>122</v>
      </c>
      <c r="D2148" s="449">
        <v>606900</v>
      </c>
      <c r="E2148" s="332" t="s">
        <v>117</v>
      </c>
      <c r="F2148" s="31"/>
    </row>
    <row r="2149" spans="1:6" ht="30" hidden="1">
      <c r="A2149" s="31">
        <v>11110</v>
      </c>
      <c r="B2149" s="448" t="s">
        <v>6316</v>
      </c>
      <c r="C2149" s="32" t="s">
        <v>122</v>
      </c>
      <c r="D2149" s="449">
        <v>404600</v>
      </c>
      <c r="E2149" s="332" t="s">
        <v>117</v>
      </c>
      <c r="F2149" s="31"/>
    </row>
    <row r="2150" spans="1:6" ht="30" hidden="1">
      <c r="A2150" s="31">
        <v>11114</v>
      </c>
      <c r="B2150" s="448" t="s">
        <v>6317</v>
      </c>
      <c r="C2150" s="32" t="s">
        <v>122</v>
      </c>
      <c r="D2150" s="449">
        <v>428400</v>
      </c>
      <c r="E2150" s="332" t="s">
        <v>117</v>
      </c>
      <c r="F2150" s="31"/>
    </row>
    <row r="2151" spans="1:6" ht="15.75" hidden="1">
      <c r="A2151" s="31">
        <v>11116</v>
      </c>
      <c r="B2151" s="448" t="s">
        <v>6318</v>
      </c>
      <c r="C2151" s="32" t="s">
        <v>122</v>
      </c>
      <c r="D2151" s="449">
        <v>309400</v>
      </c>
      <c r="E2151" s="332" t="s">
        <v>117</v>
      </c>
      <c r="F2151" s="31"/>
    </row>
    <row r="2152" spans="1:6" ht="15.75" hidden="1">
      <c r="A2152" s="31">
        <v>11117</v>
      </c>
      <c r="B2152" s="448" t="s">
        <v>6319</v>
      </c>
      <c r="C2152" s="32" t="s">
        <v>122</v>
      </c>
      <c r="D2152" s="449">
        <v>333200</v>
      </c>
      <c r="E2152" s="332" t="s">
        <v>117</v>
      </c>
      <c r="F2152" s="31"/>
    </row>
    <row r="2153" spans="1:6" ht="15.75" hidden="1">
      <c r="A2153" s="31">
        <v>11118</v>
      </c>
      <c r="B2153" s="448" t="s">
        <v>6320</v>
      </c>
      <c r="C2153" s="32" t="s">
        <v>122</v>
      </c>
      <c r="D2153" s="449">
        <v>333200</v>
      </c>
      <c r="E2153" s="332" t="s">
        <v>117</v>
      </c>
      <c r="F2153" s="31"/>
    </row>
    <row r="2154" spans="1:6" ht="15.75" hidden="1">
      <c r="A2154" s="31">
        <v>11119</v>
      </c>
      <c r="B2154" s="448" t="s">
        <v>6321</v>
      </c>
      <c r="C2154" s="32" t="s">
        <v>122</v>
      </c>
      <c r="D2154" s="449">
        <v>357000</v>
      </c>
      <c r="E2154" s="332" t="s">
        <v>117</v>
      </c>
      <c r="F2154" s="31"/>
    </row>
    <row r="2155" spans="1:6" ht="15.75" hidden="1">
      <c r="A2155" s="31">
        <v>11120</v>
      </c>
      <c r="B2155" s="448" t="s">
        <v>6322</v>
      </c>
      <c r="C2155" s="32" t="s">
        <v>125</v>
      </c>
      <c r="D2155" s="449">
        <v>2142000</v>
      </c>
      <c r="E2155" s="332" t="s">
        <v>117</v>
      </c>
      <c r="F2155" s="31"/>
    </row>
    <row r="2156" spans="1:6" ht="15.75" hidden="1">
      <c r="A2156" s="31">
        <v>11121</v>
      </c>
      <c r="B2156" s="448" t="s">
        <v>6323</v>
      </c>
      <c r="C2156" s="32" t="s">
        <v>125</v>
      </c>
      <c r="D2156" s="449">
        <v>2856000</v>
      </c>
      <c r="E2156" s="332" t="s">
        <v>117</v>
      </c>
      <c r="F2156" s="31"/>
    </row>
    <row r="2157" spans="1:6" ht="15.75" hidden="1">
      <c r="A2157" s="31">
        <v>11122</v>
      </c>
      <c r="B2157" s="448" t="s">
        <v>6324</v>
      </c>
      <c r="C2157" s="32" t="s">
        <v>125</v>
      </c>
      <c r="D2157" s="449">
        <v>1428000</v>
      </c>
      <c r="E2157" s="332" t="s">
        <v>117</v>
      </c>
      <c r="F2157" s="31"/>
    </row>
    <row r="2158" spans="1:6" ht="15.75" hidden="1">
      <c r="A2158" s="31">
        <v>11125</v>
      </c>
      <c r="B2158" s="448" t="s">
        <v>6325</v>
      </c>
      <c r="C2158" s="32" t="s">
        <v>472</v>
      </c>
      <c r="D2158" s="449">
        <v>3225</v>
      </c>
      <c r="E2158" s="332" t="s">
        <v>117</v>
      </c>
      <c r="F2158" s="31"/>
    </row>
    <row r="2159" spans="1:6" ht="15.75" hidden="1">
      <c r="A2159" s="31">
        <v>11127</v>
      </c>
      <c r="B2159" s="448" t="s">
        <v>6326</v>
      </c>
      <c r="C2159" s="32" t="s">
        <v>472</v>
      </c>
      <c r="D2159" s="449">
        <v>3268</v>
      </c>
      <c r="E2159" s="332" t="s">
        <v>117</v>
      </c>
      <c r="F2159" s="31"/>
    </row>
    <row r="2160" spans="1:6" ht="30" hidden="1">
      <c r="A2160" s="31">
        <v>11135</v>
      </c>
      <c r="B2160" s="448" t="s">
        <v>6327</v>
      </c>
      <c r="C2160" s="32" t="s">
        <v>125</v>
      </c>
      <c r="D2160" s="449">
        <v>4206174</v>
      </c>
      <c r="E2160" s="332" t="s">
        <v>117</v>
      </c>
      <c r="F2160" s="31"/>
    </row>
    <row r="2161" spans="1:6" ht="15.75" hidden="1">
      <c r="A2161" s="31">
        <v>11136</v>
      </c>
      <c r="B2161" s="448" t="s">
        <v>6328</v>
      </c>
      <c r="C2161" s="32" t="s">
        <v>122</v>
      </c>
      <c r="D2161" s="449">
        <v>266560</v>
      </c>
      <c r="E2161" s="332" t="s">
        <v>117</v>
      </c>
      <c r="F2161" s="31" t="s">
        <v>145</v>
      </c>
    </row>
    <row r="2162" spans="1:6" ht="30" hidden="1">
      <c r="A2162" s="31">
        <v>11137</v>
      </c>
      <c r="B2162" s="448" t="s">
        <v>6329</v>
      </c>
      <c r="C2162" s="32" t="s">
        <v>116</v>
      </c>
      <c r="D2162" s="449">
        <v>1547</v>
      </c>
      <c r="E2162" s="332" t="s">
        <v>117</v>
      </c>
      <c r="F2162" s="31"/>
    </row>
    <row r="2163" spans="1:6" ht="30" hidden="1">
      <c r="A2163" s="31">
        <v>11138</v>
      </c>
      <c r="B2163" s="448" t="s">
        <v>6330</v>
      </c>
      <c r="C2163" s="32" t="s">
        <v>116</v>
      </c>
      <c r="D2163" s="449">
        <v>1131</v>
      </c>
      <c r="E2163" s="332" t="s">
        <v>117</v>
      </c>
      <c r="F2163" s="31"/>
    </row>
    <row r="2164" spans="1:6" ht="30" hidden="1">
      <c r="A2164" s="31">
        <v>11139</v>
      </c>
      <c r="B2164" s="448" t="s">
        <v>6331</v>
      </c>
      <c r="C2164" s="32" t="s">
        <v>116</v>
      </c>
      <c r="D2164" s="449">
        <v>812</v>
      </c>
      <c r="E2164" s="332" t="s">
        <v>117</v>
      </c>
      <c r="F2164" s="31"/>
    </row>
    <row r="2165" spans="1:6" ht="15.75" hidden="1">
      <c r="A2165" s="31">
        <v>11143</v>
      </c>
      <c r="B2165" s="448" t="s">
        <v>6332</v>
      </c>
      <c r="C2165" s="32" t="s">
        <v>1787</v>
      </c>
      <c r="D2165" s="449">
        <v>515360</v>
      </c>
      <c r="E2165" s="332" t="s">
        <v>117</v>
      </c>
      <c r="F2165" s="31"/>
    </row>
    <row r="2166" spans="1:6" ht="15.75" hidden="1">
      <c r="A2166" s="31">
        <v>11145</v>
      </c>
      <c r="B2166" s="448" t="s">
        <v>6333</v>
      </c>
      <c r="C2166" s="32" t="s">
        <v>125</v>
      </c>
      <c r="D2166" s="449">
        <v>197792</v>
      </c>
      <c r="E2166" s="332" t="s">
        <v>117</v>
      </c>
      <c r="F2166" s="31"/>
    </row>
    <row r="2167" spans="1:6" ht="15.75" hidden="1">
      <c r="A2167" s="31">
        <v>11146</v>
      </c>
      <c r="B2167" s="448" t="s">
        <v>6334</v>
      </c>
      <c r="C2167" s="32" t="s">
        <v>125</v>
      </c>
      <c r="D2167" s="449">
        <v>279548</v>
      </c>
      <c r="E2167" s="332" t="s">
        <v>117</v>
      </c>
      <c r="F2167" s="31"/>
    </row>
    <row r="2168" spans="1:6" ht="15.75" hidden="1">
      <c r="A2168" s="31">
        <v>11147</v>
      </c>
      <c r="B2168" s="448" t="s">
        <v>6335</v>
      </c>
      <c r="C2168" s="32" t="s">
        <v>125</v>
      </c>
      <c r="D2168" s="449">
        <v>341357</v>
      </c>
      <c r="E2168" s="332" t="s">
        <v>117</v>
      </c>
      <c r="F2168" s="31"/>
    </row>
    <row r="2169" spans="1:6" ht="15.75" hidden="1">
      <c r="A2169" s="31">
        <v>11148</v>
      </c>
      <c r="B2169" s="448" t="s">
        <v>6336</v>
      </c>
      <c r="C2169" s="32" t="s">
        <v>125</v>
      </c>
      <c r="D2169" s="449">
        <v>363960</v>
      </c>
      <c r="E2169" s="332" t="s">
        <v>117</v>
      </c>
      <c r="F2169" s="31"/>
    </row>
    <row r="2170" spans="1:6" ht="15.75" hidden="1">
      <c r="A2170" s="31">
        <v>11152</v>
      </c>
      <c r="B2170" s="448" t="s">
        <v>6337</v>
      </c>
      <c r="C2170" s="32" t="s">
        <v>785</v>
      </c>
      <c r="D2170" s="449">
        <v>5831</v>
      </c>
      <c r="E2170" s="332" t="s">
        <v>117</v>
      </c>
      <c r="F2170" s="31"/>
    </row>
    <row r="2171" spans="1:6" ht="30" hidden="1">
      <c r="A2171" s="31">
        <v>11156</v>
      </c>
      <c r="B2171" s="448" t="s">
        <v>6338</v>
      </c>
      <c r="C2171" s="32" t="s">
        <v>4253</v>
      </c>
      <c r="D2171" s="449">
        <v>34827</v>
      </c>
      <c r="E2171" s="332" t="s">
        <v>117</v>
      </c>
      <c r="F2171" s="31"/>
    </row>
    <row r="2172" spans="1:6" ht="15.75" hidden="1">
      <c r="A2172" s="31">
        <v>11161</v>
      </c>
      <c r="B2172" s="448" t="s">
        <v>6339</v>
      </c>
      <c r="C2172" s="32" t="s">
        <v>472</v>
      </c>
      <c r="D2172" s="449">
        <v>952</v>
      </c>
      <c r="E2172" s="332" t="s">
        <v>117</v>
      </c>
      <c r="F2172" s="31"/>
    </row>
    <row r="2173" spans="1:6" ht="30" hidden="1">
      <c r="A2173" s="31">
        <v>11162</v>
      </c>
      <c r="B2173" s="448" t="s">
        <v>6340</v>
      </c>
      <c r="C2173" s="32" t="s">
        <v>472</v>
      </c>
      <c r="D2173" s="449">
        <v>334406</v>
      </c>
      <c r="E2173" s="332" t="s">
        <v>117</v>
      </c>
      <c r="F2173" s="31"/>
    </row>
    <row r="2174" spans="1:6" ht="30" hidden="1">
      <c r="A2174" s="31">
        <v>11164</v>
      </c>
      <c r="B2174" s="448" t="s">
        <v>6341</v>
      </c>
      <c r="C2174" s="32" t="s">
        <v>125</v>
      </c>
      <c r="D2174" s="449">
        <v>37320</v>
      </c>
      <c r="E2174" s="332" t="s">
        <v>117</v>
      </c>
      <c r="F2174" s="31"/>
    </row>
    <row r="2175" spans="1:6" ht="15.75" hidden="1">
      <c r="A2175" s="31">
        <v>11165</v>
      </c>
      <c r="B2175" s="448" t="s">
        <v>2593</v>
      </c>
      <c r="C2175" s="32" t="s">
        <v>125</v>
      </c>
      <c r="D2175" s="449">
        <v>6025</v>
      </c>
      <c r="E2175" s="332" t="s">
        <v>117</v>
      </c>
      <c r="F2175" s="31" t="s">
        <v>145</v>
      </c>
    </row>
    <row r="2176" spans="1:6" ht="15.75" hidden="1">
      <c r="A2176" s="31">
        <v>11167</v>
      </c>
      <c r="B2176" s="448" t="s">
        <v>6342</v>
      </c>
      <c r="C2176" s="32" t="s">
        <v>785</v>
      </c>
      <c r="D2176" s="449">
        <v>5355</v>
      </c>
      <c r="E2176" s="332" t="s">
        <v>117</v>
      </c>
      <c r="F2176" s="31"/>
    </row>
    <row r="2177" spans="1:6" ht="15.75" hidden="1">
      <c r="A2177" s="31">
        <v>11169</v>
      </c>
      <c r="B2177" s="448" t="s">
        <v>6343</v>
      </c>
      <c r="C2177" s="32" t="s">
        <v>122</v>
      </c>
      <c r="D2177" s="449">
        <v>91678</v>
      </c>
      <c r="E2177" s="332" t="s">
        <v>117</v>
      </c>
      <c r="F2177" s="31"/>
    </row>
    <row r="2178" spans="1:6" ht="15.75" hidden="1">
      <c r="A2178" s="31">
        <v>11171</v>
      </c>
      <c r="B2178" s="448" t="s">
        <v>6344</v>
      </c>
      <c r="C2178" s="32" t="s">
        <v>119</v>
      </c>
      <c r="D2178" s="449">
        <v>496165</v>
      </c>
      <c r="E2178" s="332" t="s">
        <v>117</v>
      </c>
      <c r="F2178" s="31"/>
    </row>
    <row r="2179" spans="1:6" ht="15.75" hidden="1">
      <c r="A2179" s="31">
        <v>11172</v>
      </c>
      <c r="B2179" s="448" t="s">
        <v>6345</v>
      </c>
      <c r="C2179" s="32" t="s">
        <v>119</v>
      </c>
      <c r="D2179" s="449">
        <v>551565</v>
      </c>
      <c r="E2179" s="332" t="s">
        <v>117</v>
      </c>
      <c r="F2179" s="31"/>
    </row>
    <row r="2180" spans="1:6" ht="30" hidden="1">
      <c r="A2180" s="31">
        <v>11173</v>
      </c>
      <c r="B2180" s="448" t="s">
        <v>6346</v>
      </c>
      <c r="C2180" s="32" t="s">
        <v>125</v>
      </c>
      <c r="D2180" s="449">
        <v>44625</v>
      </c>
      <c r="E2180" s="332" t="s">
        <v>117</v>
      </c>
      <c r="F2180" s="31"/>
    </row>
    <row r="2181" spans="1:6" ht="15.75" hidden="1">
      <c r="A2181" s="31">
        <v>11175</v>
      </c>
      <c r="B2181" s="448" t="s">
        <v>6347</v>
      </c>
      <c r="C2181" s="32" t="s">
        <v>125</v>
      </c>
      <c r="D2181" s="449">
        <v>49980</v>
      </c>
      <c r="E2181" s="332" t="s">
        <v>117</v>
      </c>
      <c r="F2181" s="31"/>
    </row>
    <row r="2182" spans="1:6" ht="15.75" hidden="1">
      <c r="A2182" s="31">
        <v>11277</v>
      </c>
      <c r="B2182" s="448" t="s">
        <v>6348</v>
      </c>
      <c r="C2182" s="32" t="s">
        <v>125</v>
      </c>
      <c r="D2182" s="449">
        <v>11156</v>
      </c>
      <c r="E2182" s="332" t="s">
        <v>117</v>
      </c>
      <c r="F2182" s="31"/>
    </row>
    <row r="2183" spans="1:6" ht="15.75" hidden="1">
      <c r="A2183" s="31">
        <v>11278</v>
      </c>
      <c r="B2183" s="448" t="s">
        <v>6349</v>
      </c>
      <c r="C2183" s="32" t="s">
        <v>125</v>
      </c>
      <c r="D2183" s="449">
        <v>435421</v>
      </c>
      <c r="E2183" s="332" t="s">
        <v>117</v>
      </c>
      <c r="F2183" s="31" t="s">
        <v>145</v>
      </c>
    </row>
    <row r="2184" spans="1:6" ht="30" hidden="1">
      <c r="A2184" s="31">
        <v>11279</v>
      </c>
      <c r="B2184" s="448" t="s">
        <v>2633</v>
      </c>
      <c r="C2184" s="32" t="s">
        <v>125</v>
      </c>
      <c r="D2184" s="449">
        <v>569891</v>
      </c>
      <c r="E2184" s="332" t="s">
        <v>117</v>
      </c>
      <c r="F2184" s="31"/>
    </row>
    <row r="2185" spans="1:6" ht="15.75" hidden="1">
      <c r="A2185" s="31">
        <v>11280</v>
      </c>
      <c r="B2185" s="448" t="s">
        <v>6350</v>
      </c>
      <c r="C2185" s="32" t="s">
        <v>125</v>
      </c>
      <c r="D2185" s="449">
        <v>3251437</v>
      </c>
      <c r="E2185" s="332" t="s">
        <v>117</v>
      </c>
      <c r="F2185" s="31"/>
    </row>
    <row r="2186" spans="1:6" ht="30" hidden="1">
      <c r="A2186" s="31">
        <v>11291</v>
      </c>
      <c r="B2186" s="448" t="s">
        <v>6351</v>
      </c>
      <c r="C2186" s="32" t="s">
        <v>785</v>
      </c>
      <c r="D2186" s="449">
        <v>358330</v>
      </c>
      <c r="E2186" s="332" t="s">
        <v>117</v>
      </c>
      <c r="F2186" s="31"/>
    </row>
    <row r="2187" spans="1:6" ht="15.75" hidden="1">
      <c r="A2187" s="31">
        <v>11292</v>
      </c>
      <c r="B2187" s="448" t="s">
        <v>6352</v>
      </c>
      <c r="C2187" s="32" t="s">
        <v>125</v>
      </c>
      <c r="D2187" s="449">
        <v>26497</v>
      </c>
      <c r="E2187" s="332" t="s">
        <v>117</v>
      </c>
      <c r="F2187" s="31"/>
    </row>
    <row r="2188" spans="1:6" ht="45" hidden="1">
      <c r="A2188" s="31">
        <v>11304</v>
      </c>
      <c r="B2188" s="448" t="s">
        <v>6353</v>
      </c>
      <c r="C2188" s="32" t="s">
        <v>2644</v>
      </c>
      <c r="D2188" s="449">
        <v>101150</v>
      </c>
      <c r="E2188" s="332" t="s">
        <v>117</v>
      </c>
      <c r="F2188" s="31"/>
    </row>
    <row r="2189" spans="1:6" ht="75" hidden="1">
      <c r="A2189" s="31">
        <v>11305</v>
      </c>
      <c r="B2189" s="448" t="s">
        <v>6354</v>
      </c>
      <c r="C2189" s="32" t="s">
        <v>2644</v>
      </c>
      <c r="D2189" s="449">
        <v>113536</v>
      </c>
      <c r="E2189" s="332" t="s">
        <v>117</v>
      </c>
      <c r="F2189" s="31"/>
    </row>
    <row r="2190" spans="1:6" ht="30" hidden="1">
      <c r="A2190" s="31">
        <v>11308</v>
      </c>
      <c r="B2190" s="448" t="s">
        <v>6355</v>
      </c>
      <c r="C2190" s="32" t="s">
        <v>4253</v>
      </c>
      <c r="D2190" s="449">
        <v>4646</v>
      </c>
      <c r="E2190" s="332" t="s">
        <v>117</v>
      </c>
      <c r="F2190" s="31"/>
    </row>
    <row r="2191" spans="1:6" ht="15.75" hidden="1">
      <c r="A2191" s="31">
        <v>11328</v>
      </c>
      <c r="B2191" s="448" t="s">
        <v>6356</v>
      </c>
      <c r="C2191" s="32" t="s">
        <v>4250</v>
      </c>
      <c r="D2191" s="449">
        <v>162540</v>
      </c>
      <c r="E2191" s="332" t="s">
        <v>117</v>
      </c>
      <c r="F2191" s="31"/>
    </row>
    <row r="2192" spans="1:6" ht="15.75" hidden="1">
      <c r="A2192" s="31">
        <v>11329</v>
      </c>
      <c r="B2192" s="448" t="s">
        <v>6357</v>
      </c>
      <c r="C2192" s="32" t="s">
        <v>4250</v>
      </c>
      <c r="D2192" s="449">
        <v>320000</v>
      </c>
      <c r="E2192" s="332" t="s">
        <v>117</v>
      </c>
      <c r="F2192" s="31"/>
    </row>
    <row r="2193" spans="1:6" ht="15.75" hidden="1">
      <c r="A2193" s="31">
        <v>11330</v>
      </c>
      <c r="B2193" s="448" t="s">
        <v>6358</v>
      </c>
      <c r="C2193" s="32" t="s">
        <v>4250</v>
      </c>
      <c r="D2193" s="449">
        <v>290000</v>
      </c>
      <c r="E2193" s="332" t="s">
        <v>117</v>
      </c>
      <c r="F2193" s="31"/>
    </row>
    <row r="2194" spans="1:6" ht="15.75" hidden="1">
      <c r="A2194" s="31">
        <v>11331</v>
      </c>
      <c r="B2194" s="448" t="s">
        <v>6359</v>
      </c>
      <c r="C2194" s="32" t="s">
        <v>4250</v>
      </c>
      <c r="D2194" s="449">
        <v>290000</v>
      </c>
      <c r="E2194" s="332" t="s">
        <v>117</v>
      </c>
      <c r="F2194" s="31"/>
    </row>
    <row r="2195" spans="1:6" ht="15.75" hidden="1">
      <c r="A2195" s="31">
        <v>11332</v>
      </c>
      <c r="B2195" s="448" t="s">
        <v>6360</v>
      </c>
      <c r="C2195" s="32" t="s">
        <v>122</v>
      </c>
      <c r="D2195" s="449">
        <v>232050</v>
      </c>
      <c r="E2195" s="332" t="s">
        <v>117</v>
      </c>
      <c r="F2195" s="31"/>
    </row>
    <row r="2196" spans="1:6" ht="15.75" hidden="1">
      <c r="A2196" s="31">
        <v>11334</v>
      </c>
      <c r="B2196" s="448" t="s">
        <v>6361</v>
      </c>
      <c r="C2196" s="32" t="s">
        <v>125</v>
      </c>
      <c r="D2196" s="449">
        <v>410889</v>
      </c>
      <c r="E2196" s="332" t="s">
        <v>117</v>
      </c>
      <c r="F2196" s="31"/>
    </row>
    <row r="2197" spans="1:6" ht="15.75" hidden="1">
      <c r="A2197" s="31">
        <v>11335</v>
      </c>
      <c r="B2197" s="448" t="s">
        <v>6362</v>
      </c>
      <c r="C2197" s="32" t="s">
        <v>125</v>
      </c>
      <c r="D2197" s="449">
        <v>285600</v>
      </c>
      <c r="E2197" s="332" t="s">
        <v>117</v>
      </c>
      <c r="F2197" s="31"/>
    </row>
    <row r="2198" spans="1:6" ht="15.75" hidden="1">
      <c r="A2198" s="31">
        <v>11337</v>
      </c>
      <c r="B2198" s="448" t="s">
        <v>6363</v>
      </c>
      <c r="C2198" s="32" t="s">
        <v>472</v>
      </c>
      <c r="D2198" s="449">
        <v>25942</v>
      </c>
      <c r="E2198" s="332" t="s">
        <v>117</v>
      </c>
      <c r="F2198" s="31"/>
    </row>
    <row r="2199" spans="1:6" ht="15.75" hidden="1">
      <c r="A2199" s="31">
        <v>11338</v>
      </c>
      <c r="B2199" s="448" t="s">
        <v>6364</v>
      </c>
      <c r="C2199" s="32" t="s">
        <v>119</v>
      </c>
      <c r="D2199" s="449">
        <v>548851</v>
      </c>
      <c r="E2199" s="332" t="s">
        <v>117</v>
      </c>
      <c r="F2199" s="31"/>
    </row>
    <row r="2200" spans="1:6" ht="15.75" hidden="1">
      <c r="A2200" s="31">
        <v>11342</v>
      </c>
      <c r="B2200" s="448" t="s">
        <v>6365</v>
      </c>
      <c r="C2200" s="32" t="s">
        <v>119</v>
      </c>
      <c r="D2200" s="449">
        <v>486710</v>
      </c>
      <c r="E2200" s="332" t="s">
        <v>117</v>
      </c>
      <c r="F2200" s="31"/>
    </row>
    <row r="2201" spans="1:6" ht="15.75" hidden="1">
      <c r="A2201" s="31">
        <v>11343</v>
      </c>
      <c r="B2201" s="448" t="s">
        <v>6366</v>
      </c>
      <c r="C2201" s="32" t="s">
        <v>119</v>
      </c>
      <c r="D2201" s="449">
        <v>499800</v>
      </c>
      <c r="E2201" s="332" t="s">
        <v>117</v>
      </c>
      <c r="F2201" s="31"/>
    </row>
    <row r="2202" spans="1:6" ht="15.75" hidden="1">
      <c r="A2202" s="31">
        <v>11344</v>
      </c>
      <c r="B2202" s="448" t="s">
        <v>6367</v>
      </c>
      <c r="C2202" s="32" t="s">
        <v>472</v>
      </c>
      <c r="D2202" s="449">
        <v>38871</v>
      </c>
      <c r="E2202" s="332" t="s">
        <v>117</v>
      </c>
      <c r="F2202" s="31"/>
    </row>
    <row r="2203" spans="1:6" ht="15.75" hidden="1">
      <c r="A2203" s="31">
        <v>11346</v>
      </c>
      <c r="B2203" s="448" t="s">
        <v>6368</v>
      </c>
      <c r="C2203" s="32" t="s">
        <v>122</v>
      </c>
      <c r="D2203" s="449">
        <v>10674</v>
      </c>
      <c r="E2203" s="332" t="s">
        <v>117</v>
      </c>
      <c r="F2203" s="31"/>
    </row>
    <row r="2204" spans="1:6" ht="45" hidden="1">
      <c r="A2204" s="31">
        <v>11349</v>
      </c>
      <c r="B2204" s="448" t="s">
        <v>6369</v>
      </c>
      <c r="C2204" s="32" t="s">
        <v>125</v>
      </c>
      <c r="D2204" s="449">
        <v>1092122</v>
      </c>
      <c r="E2204" s="332" t="s">
        <v>117</v>
      </c>
      <c r="F2204" s="31"/>
    </row>
    <row r="2205" spans="1:6" ht="45" hidden="1">
      <c r="A2205" s="31">
        <v>11350</v>
      </c>
      <c r="B2205" s="448" t="s">
        <v>6370</v>
      </c>
      <c r="C2205" s="32" t="s">
        <v>125</v>
      </c>
      <c r="D2205" s="449">
        <v>1148435</v>
      </c>
      <c r="E2205" s="332" t="s">
        <v>117</v>
      </c>
      <c r="F2205" s="31"/>
    </row>
    <row r="2206" spans="1:6" ht="45" hidden="1">
      <c r="A2206" s="31">
        <v>11351</v>
      </c>
      <c r="B2206" s="448" t="s">
        <v>6371</v>
      </c>
      <c r="C2206" s="32" t="s">
        <v>125</v>
      </c>
      <c r="D2206" s="449">
        <v>1268061</v>
      </c>
      <c r="E2206" s="332" t="s">
        <v>117</v>
      </c>
      <c r="F2206" s="31"/>
    </row>
    <row r="2207" spans="1:6" ht="45" hidden="1">
      <c r="A2207" s="31">
        <v>11352</v>
      </c>
      <c r="B2207" s="448" t="s">
        <v>6372</v>
      </c>
      <c r="C2207" s="32" t="s">
        <v>125</v>
      </c>
      <c r="D2207" s="449">
        <v>1506815</v>
      </c>
      <c r="E2207" s="332" t="s">
        <v>117</v>
      </c>
      <c r="F2207" s="31"/>
    </row>
    <row r="2208" spans="1:6" ht="45" hidden="1">
      <c r="A2208" s="31">
        <v>11353</v>
      </c>
      <c r="B2208" s="448" t="s">
        <v>6373</v>
      </c>
      <c r="C2208" s="32" t="s">
        <v>125</v>
      </c>
      <c r="D2208" s="449">
        <v>1720713</v>
      </c>
      <c r="E2208" s="332" t="s">
        <v>117</v>
      </c>
      <c r="F2208" s="31"/>
    </row>
    <row r="2209" spans="1:6" ht="45" hidden="1">
      <c r="A2209" s="31">
        <v>11354</v>
      </c>
      <c r="B2209" s="448" t="s">
        <v>6374</v>
      </c>
      <c r="C2209" s="32" t="s">
        <v>125</v>
      </c>
      <c r="D2209" s="449">
        <v>1877924</v>
      </c>
      <c r="E2209" s="332" t="s">
        <v>117</v>
      </c>
      <c r="F2209" s="31"/>
    </row>
    <row r="2210" spans="1:6" ht="45" hidden="1">
      <c r="A2210" s="31">
        <v>11355</v>
      </c>
      <c r="B2210" s="448" t="s">
        <v>6375</v>
      </c>
      <c r="C2210" s="32" t="s">
        <v>122</v>
      </c>
      <c r="D2210" s="449">
        <v>2306992</v>
      </c>
      <c r="E2210" s="332" t="s">
        <v>117</v>
      </c>
      <c r="F2210" s="31"/>
    </row>
    <row r="2211" spans="1:6" ht="45" hidden="1">
      <c r="A2211" s="31">
        <v>11356</v>
      </c>
      <c r="B2211" s="448" t="s">
        <v>6376</v>
      </c>
      <c r="C2211" s="32" t="s">
        <v>122</v>
      </c>
      <c r="D2211" s="449">
        <v>2561579</v>
      </c>
      <c r="E2211" s="332" t="s">
        <v>117</v>
      </c>
      <c r="F2211" s="31"/>
    </row>
    <row r="2212" spans="1:6" ht="45" hidden="1">
      <c r="A2212" s="31">
        <v>11357</v>
      </c>
      <c r="B2212" s="448" t="s">
        <v>6377</v>
      </c>
      <c r="C2212" s="32" t="s">
        <v>122</v>
      </c>
      <c r="D2212" s="449">
        <v>3062029</v>
      </c>
      <c r="E2212" s="332" t="s">
        <v>117</v>
      </c>
      <c r="F2212" s="31"/>
    </row>
    <row r="2213" spans="1:6" ht="45" hidden="1">
      <c r="A2213" s="31">
        <v>11358</v>
      </c>
      <c r="B2213" s="448" t="s">
        <v>6378</v>
      </c>
      <c r="C2213" s="32" t="s">
        <v>122</v>
      </c>
      <c r="D2213" s="449">
        <v>3524432</v>
      </c>
      <c r="E2213" s="332" t="s">
        <v>117</v>
      </c>
      <c r="F2213" s="31"/>
    </row>
    <row r="2214" spans="1:6" ht="45" hidden="1">
      <c r="A2214" s="31">
        <v>11359</v>
      </c>
      <c r="B2214" s="448" t="s">
        <v>6379</v>
      </c>
      <c r="C2214" s="32" t="s">
        <v>122</v>
      </c>
      <c r="D2214" s="449">
        <v>4633902</v>
      </c>
      <c r="E2214" s="332" t="s">
        <v>117</v>
      </c>
      <c r="F2214" s="31"/>
    </row>
    <row r="2215" spans="1:6" ht="45" hidden="1">
      <c r="A2215" s="31">
        <v>11360</v>
      </c>
      <c r="B2215" s="448" t="s">
        <v>6380</v>
      </c>
      <c r="C2215" s="32" t="s">
        <v>125</v>
      </c>
      <c r="D2215" s="449">
        <v>5894965</v>
      </c>
      <c r="E2215" s="332" t="s">
        <v>117</v>
      </c>
      <c r="F2215" s="31"/>
    </row>
    <row r="2216" spans="1:6" ht="45" hidden="1">
      <c r="A2216" s="31">
        <v>11361</v>
      </c>
      <c r="B2216" s="448" t="s">
        <v>6381</v>
      </c>
      <c r="C2216" s="32" t="s">
        <v>125</v>
      </c>
      <c r="D2216" s="449">
        <v>6454983</v>
      </c>
      <c r="E2216" s="332" t="s">
        <v>117</v>
      </c>
      <c r="F2216" s="31"/>
    </row>
    <row r="2217" spans="1:6" ht="15.75" hidden="1">
      <c r="A2217" s="31">
        <v>11362</v>
      </c>
      <c r="B2217" s="448" t="s">
        <v>6382</v>
      </c>
      <c r="C2217" s="32" t="s">
        <v>125</v>
      </c>
      <c r="D2217" s="449">
        <v>3804</v>
      </c>
      <c r="E2217" s="332" t="s">
        <v>117</v>
      </c>
      <c r="F2217" s="31"/>
    </row>
    <row r="2218" spans="1:6" ht="30" hidden="1">
      <c r="A2218" s="31">
        <v>11363</v>
      </c>
      <c r="B2218" s="448" t="s">
        <v>6383</v>
      </c>
      <c r="C2218" s="32" t="s">
        <v>125</v>
      </c>
      <c r="D2218" s="449">
        <v>78926</v>
      </c>
      <c r="E2218" s="332" t="s">
        <v>117</v>
      </c>
      <c r="F2218" s="31"/>
    </row>
    <row r="2219" spans="1:6" ht="15.75" hidden="1">
      <c r="A2219" s="31">
        <v>11366</v>
      </c>
      <c r="B2219" s="448" t="s">
        <v>6384</v>
      </c>
      <c r="C2219" s="32" t="s">
        <v>119</v>
      </c>
      <c r="D2219" s="449">
        <v>512890</v>
      </c>
      <c r="E2219" s="332" t="s">
        <v>117</v>
      </c>
      <c r="F2219" s="31"/>
    </row>
    <row r="2220" spans="1:6" ht="15.75" hidden="1">
      <c r="A2220" s="31">
        <v>11367</v>
      </c>
      <c r="B2220" s="448" t="s">
        <v>6385</v>
      </c>
      <c r="C2220" s="32" t="s">
        <v>4250</v>
      </c>
      <c r="D2220" s="449">
        <v>156615</v>
      </c>
      <c r="E2220" s="332" t="s">
        <v>117</v>
      </c>
      <c r="F2220" s="31"/>
    </row>
    <row r="2221" spans="1:6" ht="15.75" hidden="1">
      <c r="A2221" s="31">
        <v>11368</v>
      </c>
      <c r="B2221" s="448" t="s">
        <v>6386</v>
      </c>
      <c r="C2221" s="32" t="s">
        <v>4250</v>
      </c>
      <c r="D2221" s="449">
        <v>173605</v>
      </c>
      <c r="E2221" s="332" t="s">
        <v>117</v>
      </c>
      <c r="F2221" s="31"/>
    </row>
    <row r="2222" spans="1:6" ht="15.75" hidden="1">
      <c r="A2222" s="31">
        <v>11370</v>
      </c>
      <c r="B2222" s="448" t="s">
        <v>6387</v>
      </c>
      <c r="C2222" s="32" t="s">
        <v>4250</v>
      </c>
      <c r="D2222" s="449">
        <v>374713</v>
      </c>
      <c r="E2222" s="332" t="s">
        <v>117</v>
      </c>
      <c r="F2222" s="31"/>
    </row>
    <row r="2223" spans="1:6" ht="15.75" hidden="1">
      <c r="A2223" s="31">
        <v>11379</v>
      </c>
      <c r="B2223" s="448" t="s">
        <v>6388</v>
      </c>
      <c r="C2223" s="32" t="s">
        <v>125</v>
      </c>
      <c r="D2223" s="449">
        <v>702449</v>
      </c>
      <c r="E2223" s="332" t="s">
        <v>117</v>
      </c>
      <c r="F2223" s="31"/>
    </row>
    <row r="2224" spans="1:6" ht="15.75" hidden="1">
      <c r="A2224" s="31">
        <v>11381</v>
      </c>
      <c r="B2224" s="448" t="s">
        <v>6389</v>
      </c>
      <c r="C2224" s="32" t="s">
        <v>125</v>
      </c>
      <c r="D2224" s="449">
        <v>656981</v>
      </c>
      <c r="E2224" s="332" t="s">
        <v>117</v>
      </c>
      <c r="F2224" s="31"/>
    </row>
    <row r="2225" spans="1:6" ht="15.75" hidden="1">
      <c r="A2225" s="31">
        <v>11382</v>
      </c>
      <c r="B2225" s="448" t="s">
        <v>6390</v>
      </c>
      <c r="C2225" s="32" t="s">
        <v>125</v>
      </c>
      <c r="D2225" s="449">
        <v>918783</v>
      </c>
      <c r="E2225" s="332" t="s">
        <v>117</v>
      </c>
      <c r="F2225" s="31"/>
    </row>
    <row r="2226" spans="1:6" ht="15.75" hidden="1">
      <c r="A2226" s="31">
        <v>11384</v>
      </c>
      <c r="B2226" s="448" t="s">
        <v>6391</v>
      </c>
      <c r="C2226" s="32" t="s">
        <v>125</v>
      </c>
      <c r="D2226" s="449">
        <v>476350</v>
      </c>
      <c r="E2226" s="332" t="s">
        <v>117</v>
      </c>
      <c r="F2226" s="31"/>
    </row>
    <row r="2227" spans="1:6" ht="15.75" hidden="1">
      <c r="A2227" s="31">
        <v>11385</v>
      </c>
      <c r="B2227" s="448" t="s">
        <v>6392</v>
      </c>
      <c r="C2227" s="32" t="s">
        <v>125</v>
      </c>
      <c r="D2227" s="449">
        <v>773592</v>
      </c>
      <c r="E2227" s="332" t="s">
        <v>117</v>
      </c>
      <c r="F2227" s="31"/>
    </row>
    <row r="2228" spans="1:6" ht="45" hidden="1">
      <c r="A2228" s="31">
        <v>11388</v>
      </c>
      <c r="B2228" s="448" t="s">
        <v>6393</v>
      </c>
      <c r="C2228" s="32" t="s">
        <v>125</v>
      </c>
      <c r="D2228" s="449">
        <v>10675357</v>
      </c>
      <c r="E2228" s="332" t="s">
        <v>117</v>
      </c>
      <c r="F2228" s="31"/>
    </row>
    <row r="2229" spans="1:6" ht="45" hidden="1">
      <c r="A2229" s="31">
        <v>11391</v>
      </c>
      <c r="B2229" s="448" t="s">
        <v>6394</v>
      </c>
      <c r="C2229" s="32" t="s">
        <v>125</v>
      </c>
      <c r="D2229" s="449">
        <v>12113815</v>
      </c>
      <c r="E2229" s="332" t="s">
        <v>117</v>
      </c>
      <c r="F2229" s="31"/>
    </row>
    <row r="2230" spans="1:6" ht="15.75" hidden="1">
      <c r="A2230" s="31">
        <v>11408</v>
      </c>
      <c r="B2230" s="448" t="s">
        <v>6395</v>
      </c>
      <c r="C2230" s="32" t="s">
        <v>122</v>
      </c>
      <c r="D2230" s="449">
        <v>40270</v>
      </c>
      <c r="E2230" s="332" t="s">
        <v>117</v>
      </c>
      <c r="F2230" s="31"/>
    </row>
    <row r="2231" spans="1:6" ht="15.75" hidden="1">
      <c r="A2231" s="31">
        <v>11409</v>
      </c>
      <c r="B2231" s="448" t="s">
        <v>6396</v>
      </c>
      <c r="C2231" s="32" t="s">
        <v>125</v>
      </c>
      <c r="D2231" s="449">
        <v>953884</v>
      </c>
      <c r="E2231" s="332" t="s">
        <v>117</v>
      </c>
      <c r="F2231" s="31"/>
    </row>
    <row r="2232" spans="1:6" ht="45" hidden="1">
      <c r="A2232" s="31">
        <v>11424</v>
      </c>
      <c r="B2232" s="448" t="s">
        <v>6397</v>
      </c>
      <c r="C2232" s="32" t="s">
        <v>125</v>
      </c>
      <c r="D2232" s="449">
        <v>2879905</v>
      </c>
      <c r="E2232" s="332" t="s">
        <v>117</v>
      </c>
      <c r="F2232" s="31"/>
    </row>
    <row r="2233" spans="1:6" ht="45" hidden="1">
      <c r="A2233" s="31">
        <v>11425</v>
      </c>
      <c r="B2233" s="448" t="s">
        <v>6398</v>
      </c>
      <c r="C2233" s="32" t="s">
        <v>125</v>
      </c>
      <c r="D2233" s="449">
        <v>3685435</v>
      </c>
      <c r="E2233" s="332" t="s">
        <v>117</v>
      </c>
      <c r="F2233" s="31"/>
    </row>
    <row r="2234" spans="1:6" ht="45" hidden="1">
      <c r="A2234" s="31">
        <v>11426</v>
      </c>
      <c r="B2234" s="448" t="s">
        <v>6399</v>
      </c>
      <c r="C2234" s="32" t="s">
        <v>125</v>
      </c>
      <c r="D2234" s="449">
        <v>4688548</v>
      </c>
      <c r="E2234" s="332" t="s">
        <v>117</v>
      </c>
      <c r="F2234" s="31"/>
    </row>
    <row r="2235" spans="1:6" ht="45" hidden="1">
      <c r="A2235" s="31">
        <v>11427</v>
      </c>
      <c r="B2235" s="448" t="s">
        <v>6400</v>
      </c>
      <c r="C2235" s="32" t="s">
        <v>125</v>
      </c>
      <c r="D2235" s="449">
        <v>5626821</v>
      </c>
      <c r="E2235" s="332" t="s">
        <v>117</v>
      </c>
      <c r="F2235" s="31"/>
    </row>
    <row r="2236" spans="1:6" ht="45" hidden="1">
      <c r="A2236" s="31">
        <v>11428</v>
      </c>
      <c r="B2236" s="448" t="s">
        <v>6401</v>
      </c>
      <c r="C2236" s="32" t="s">
        <v>122</v>
      </c>
      <c r="D2236" s="449">
        <v>1179859</v>
      </c>
      <c r="E2236" s="332" t="s">
        <v>117</v>
      </c>
      <c r="F2236" s="31"/>
    </row>
    <row r="2237" spans="1:6" ht="45" hidden="1">
      <c r="A2237" s="31">
        <v>11429</v>
      </c>
      <c r="B2237" s="448" t="s">
        <v>6402</v>
      </c>
      <c r="C2237" s="32" t="s">
        <v>125</v>
      </c>
      <c r="D2237" s="449">
        <v>3209128</v>
      </c>
      <c r="E2237" s="332" t="s">
        <v>117</v>
      </c>
      <c r="F2237" s="31"/>
    </row>
    <row r="2238" spans="1:6" ht="45" hidden="1">
      <c r="A2238" s="31">
        <v>11430</v>
      </c>
      <c r="B2238" s="448" t="s">
        <v>6403</v>
      </c>
      <c r="C2238" s="32" t="s">
        <v>125</v>
      </c>
      <c r="D2238" s="449">
        <v>4271074</v>
      </c>
      <c r="E2238" s="332" t="s">
        <v>117</v>
      </c>
      <c r="F2238" s="31"/>
    </row>
    <row r="2239" spans="1:6" ht="45" hidden="1">
      <c r="A2239" s="31">
        <v>11431</v>
      </c>
      <c r="B2239" s="448" t="s">
        <v>6404</v>
      </c>
      <c r="C2239" s="32" t="s">
        <v>122</v>
      </c>
      <c r="D2239" s="449">
        <v>1373519</v>
      </c>
      <c r="E2239" s="332" t="s">
        <v>117</v>
      </c>
      <c r="F2239" s="31"/>
    </row>
    <row r="2240" spans="1:6" ht="45" hidden="1">
      <c r="A2240" s="31">
        <v>11432</v>
      </c>
      <c r="B2240" s="448" t="s">
        <v>6405</v>
      </c>
      <c r="C2240" s="32" t="s">
        <v>125</v>
      </c>
      <c r="D2240" s="449">
        <v>4058783</v>
      </c>
      <c r="E2240" s="332" t="s">
        <v>117</v>
      </c>
      <c r="F2240" s="31"/>
    </row>
    <row r="2241" spans="1:6" ht="45" hidden="1">
      <c r="A2241" s="31">
        <v>11433</v>
      </c>
      <c r="B2241" s="448" t="s">
        <v>6406</v>
      </c>
      <c r="C2241" s="32" t="s">
        <v>125</v>
      </c>
      <c r="D2241" s="449">
        <v>5668127</v>
      </c>
      <c r="E2241" s="332" t="s">
        <v>117</v>
      </c>
      <c r="F2241" s="31"/>
    </row>
    <row r="2242" spans="1:6" ht="45" hidden="1">
      <c r="A2242" s="31">
        <v>11434</v>
      </c>
      <c r="B2242" s="448" t="s">
        <v>6407</v>
      </c>
      <c r="C2242" s="32" t="s">
        <v>125</v>
      </c>
      <c r="D2242" s="449">
        <v>7361843</v>
      </c>
      <c r="E2242" s="332" t="s">
        <v>117</v>
      </c>
      <c r="F2242" s="31"/>
    </row>
    <row r="2243" spans="1:6" ht="30" hidden="1">
      <c r="A2243" s="31">
        <v>11435</v>
      </c>
      <c r="B2243" s="448" t="s">
        <v>6408</v>
      </c>
      <c r="C2243" s="32" t="s">
        <v>122</v>
      </c>
      <c r="D2243" s="449">
        <v>507693</v>
      </c>
      <c r="E2243" s="332" t="s">
        <v>117</v>
      </c>
      <c r="F2243" s="31"/>
    </row>
    <row r="2244" spans="1:6" ht="30" hidden="1">
      <c r="A2244" s="31">
        <v>11436</v>
      </c>
      <c r="B2244" s="448" t="s">
        <v>6409</v>
      </c>
      <c r="C2244" s="32" t="s">
        <v>125</v>
      </c>
      <c r="D2244" s="449">
        <v>507693</v>
      </c>
      <c r="E2244" s="332" t="s">
        <v>117</v>
      </c>
      <c r="F2244" s="31"/>
    </row>
    <row r="2245" spans="1:6" ht="30" hidden="1">
      <c r="A2245" s="31">
        <v>11437</v>
      </c>
      <c r="B2245" s="448" t="s">
        <v>6410</v>
      </c>
      <c r="C2245" s="32" t="s">
        <v>125</v>
      </c>
      <c r="D2245" s="449">
        <v>741132</v>
      </c>
      <c r="E2245" s="332" t="s">
        <v>117</v>
      </c>
      <c r="F2245" s="31"/>
    </row>
    <row r="2246" spans="1:6" ht="30" hidden="1">
      <c r="A2246" s="31">
        <v>11438</v>
      </c>
      <c r="B2246" s="448" t="s">
        <v>6411</v>
      </c>
      <c r="C2246" s="32" t="s">
        <v>122</v>
      </c>
      <c r="D2246" s="449">
        <v>990304</v>
      </c>
      <c r="E2246" s="332" t="s">
        <v>117</v>
      </c>
      <c r="F2246" s="31"/>
    </row>
    <row r="2247" spans="1:6" ht="30" hidden="1">
      <c r="A2247" s="31">
        <v>11439</v>
      </c>
      <c r="B2247" s="448" t="s">
        <v>6412</v>
      </c>
      <c r="C2247" s="32" t="s">
        <v>125</v>
      </c>
      <c r="D2247" s="449">
        <v>1173340</v>
      </c>
      <c r="E2247" s="332" t="s">
        <v>117</v>
      </c>
      <c r="F2247" s="31"/>
    </row>
    <row r="2248" spans="1:6" ht="15.75" hidden="1">
      <c r="A2248" s="31">
        <v>11442</v>
      </c>
      <c r="B2248" s="448" t="s">
        <v>6413</v>
      </c>
      <c r="C2248" s="32" t="s">
        <v>116</v>
      </c>
      <c r="D2248" s="449">
        <v>55000</v>
      </c>
      <c r="E2248" s="332" t="s">
        <v>117</v>
      </c>
      <c r="F2248" s="31"/>
    </row>
    <row r="2249" spans="1:6" ht="15.75" hidden="1">
      <c r="A2249" s="31">
        <v>11443</v>
      </c>
      <c r="B2249" s="448" t="s">
        <v>6414</v>
      </c>
      <c r="C2249" s="32" t="s">
        <v>116</v>
      </c>
      <c r="D2249" s="449">
        <v>49500</v>
      </c>
      <c r="E2249" s="332" t="s">
        <v>117</v>
      </c>
      <c r="F2249" s="31"/>
    </row>
    <row r="2250" spans="1:6" ht="15.75" hidden="1">
      <c r="A2250" s="31">
        <v>11444</v>
      </c>
      <c r="B2250" s="448" t="s">
        <v>6415</v>
      </c>
      <c r="C2250" s="32" t="s">
        <v>116</v>
      </c>
      <c r="D2250" s="449">
        <v>26500</v>
      </c>
      <c r="E2250" s="332" t="s">
        <v>117</v>
      </c>
      <c r="F2250" s="31"/>
    </row>
    <row r="2251" spans="1:6" ht="45" hidden="1">
      <c r="A2251" s="31">
        <v>11446</v>
      </c>
      <c r="B2251" s="448" t="s">
        <v>6416</v>
      </c>
      <c r="C2251" s="32" t="s">
        <v>125</v>
      </c>
      <c r="D2251" s="449">
        <v>32130000</v>
      </c>
      <c r="E2251" s="332" t="s">
        <v>117</v>
      </c>
      <c r="F2251" s="31"/>
    </row>
    <row r="2252" spans="1:6" ht="30" hidden="1">
      <c r="A2252" s="31">
        <v>11447</v>
      </c>
      <c r="B2252" s="448" t="s">
        <v>6417</v>
      </c>
      <c r="C2252" s="32" t="s">
        <v>116</v>
      </c>
      <c r="D2252" s="449">
        <v>62237</v>
      </c>
      <c r="E2252" s="332" t="s">
        <v>117</v>
      </c>
      <c r="F2252" s="31"/>
    </row>
    <row r="2253" spans="1:6" ht="15.75" hidden="1">
      <c r="A2253" s="31">
        <v>11448</v>
      </c>
      <c r="B2253" s="448" t="s">
        <v>6418</v>
      </c>
      <c r="C2253" s="32" t="s">
        <v>125</v>
      </c>
      <c r="D2253" s="449">
        <v>132000</v>
      </c>
      <c r="E2253" s="332" t="s">
        <v>117</v>
      </c>
      <c r="F2253" s="31"/>
    </row>
    <row r="2254" spans="1:6" ht="15.75" hidden="1">
      <c r="A2254" s="31">
        <v>11449</v>
      </c>
      <c r="B2254" s="448" t="s">
        <v>6419</v>
      </c>
      <c r="C2254" s="32" t="s">
        <v>125</v>
      </c>
      <c r="D2254" s="449">
        <v>34510</v>
      </c>
      <c r="E2254" s="332" t="s">
        <v>117</v>
      </c>
      <c r="F2254" s="31"/>
    </row>
    <row r="2255" spans="1:6" ht="15.75" hidden="1">
      <c r="A2255" s="31">
        <v>11450</v>
      </c>
      <c r="B2255" s="448" t="s">
        <v>6420</v>
      </c>
      <c r="C2255" s="32" t="s">
        <v>125</v>
      </c>
      <c r="D2255" s="449">
        <v>12971</v>
      </c>
      <c r="E2255" s="332" t="s">
        <v>117</v>
      </c>
      <c r="F2255" s="31"/>
    </row>
    <row r="2256" spans="1:6" ht="15.75" hidden="1">
      <c r="A2256" s="31">
        <v>11451</v>
      </c>
      <c r="B2256" s="448" t="s">
        <v>6421</v>
      </c>
      <c r="C2256" s="32" t="s">
        <v>125</v>
      </c>
      <c r="D2256" s="449">
        <v>20230</v>
      </c>
      <c r="E2256" s="332" t="s">
        <v>117</v>
      </c>
      <c r="F2256" s="31"/>
    </row>
    <row r="2257" spans="1:6" ht="15.75" hidden="1">
      <c r="A2257" s="31">
        <v>11452</v>
      </c>
      <c r="B2257" s="448" t="s">
        <v>6422</v>
      </c>
      <c r="C2257" s="32" t="s">
        <v>1886</v>
      </c>
      <c r="D2257" s="449">
        <v>27251</v>
      </c>
      <c r="E2257" s="332" t="s">
        <v>117</v>
      </c>
      <c r="F2257" s="31"/>
    </row>
    <row r="2258" spans="1:6" ht="15.75" hidden="1">
      <c r="A2258" s="31">
        <v>11453</v>
      </c>
      <c r="B2258" s="448" t="s">
        <v>6423</v>
      </c>
      <c r="C2258" s="32" t="s">
        <v>1886</v>
      </c>
      <c r="D2258" s="449">
        <v>747677</v>
      </c>
      <c r="E2258" s="332" t="s">
        <v>117</v>
      </c>
      <c r="F2258" s="31"/>
    </row>
    <row r="2259" spans="1:6" ht="15.75" hidden="1">
      <c r="A2259" s="31">
        <v>11454</v>
      </c>
      <c r="B2259" s="448" t="s">
        <v>6424</v>
      </c>
      <c r="C2259" s="32" t="s">
        <v>125</v>
      </c>
      <c r="D2259" s="449">
        <v>70000</v>
      </c>
      <c r="E2259" s="332" t="s">
        <v>117</v>
      </c>
      <c r="F2259" s="31"/>
    </row>
    <row r="2260" spans="1:6" ht="45" hidden="1">
      <c r="A2260" s="31">
        <v>11455</v>
      </c>
      <c r="B2260" s="448" t="s">
        <v>6425</v>
      </c>
      <c r="C2260" s="32" t="s">
        <v>6426</v>
      </c>
      <c r="D2260" s="449">
        <v>23800</v>
      </c>
      <c r="E2260" s="332" t="s">
        <v>117</v>
      </c>
      <c r="F2260" s="31"/>
    </row>
    <row r="2261" spans="1:6" ht="45" hidden="1">
      <c r="A2261" s="31">
        <v>11456</v>
      </c>
      <c r="B2261" s="448" t="s">
        <v>6427</v>
      </c>
      <c r="C2261" s="32" t="s">
        <v>6426</v>
      </c>
      <c r="D2261" s="449">
        <v>29750</v>
      </c>
      <c r="E2261" s="332" t="s">
        <v>117</v>
      </c>
      <c r="F2261" s="31"/>
    </row>
    <row r="2262" spans="1:6" ht="45" hidden="1">
      <c r="A2262" s="31">
        <v>11457</v>
      </c>
      <c r="B2262" s="448" t="s">
        <v>6428</v>
      </c>
      <c r="C2262" s="32" t="s">
        <v>5324</v>
      </c>
      <c r="D2262" s="449">
        <v>37846</v>
      </c>
      <c r="E2262" s="332" t="s">
        <v>117</v>
      </c>
      <c r="F2262" s="31"/>
    </row>
    <row r="2263" spans="1:6" ht="60" hidden="1">
      <c r="A2263" s="31">
        <v>11458</v>
      </c>
      <c r="B2263" s="448" t="s">
        <v>6429</v>
      </c>
      <c r="C2263" s="32" t="s">
        <v>2644</v>
      </c>
      <c r="D2263" s="449">
        <v>72663</v>
      </c>
      <c r="E2263" s="332" t="s">
        <v>117</v>
      </c>
      <c r="F2263" s="31"/>
    </row>
    <row r="2264" spans="1:6" ht="45" hidden="1">
      <c r="A2264" s="31">
        <v>11459</v>
      </c>
      <c r="B2264" s="448" t="s">
        <v>6430</v>
      </c>
      <c r="C2264" s="32" t="s">
        <v>2644</v>
      </c>
      <c r="D2264" s="449">
        <v>65759</v>
      </c>
      <c r="E2264" s="332" t="s">
        <v>117</v>
      </c>
      <c r="F2264" s="31"/>
    </row>
    <row r="2265" spans="1:6" ht="75" hidden="1">
      <c r="A2265" s="31">
        <v>11460</v>
      </c>
      <c r="B2265" s="448" t="s">
        <v>6431</v>
      </c>
      <c r="C2265" s="32" t="s">
        <v>2644</v>
      </c>
      <c r="D2265" s="449">
        <v>108994</v>
      </c>
      <c r="E2265" s="332" t="s">
        <v>117</v>
      </c>
      <c r="F2265" s="31"/>
    </row>
    <row r="2266" spans="1:6" ht="90" hidden="1">
      <c r="A2266" s="31">
        <v>11461</v>
      </c>
      <c r="B2266" s="448" t="s">
        <v>6432</v>
      </c>
      <c r="C2266" s="32" t="s">
        <v>2644</v>
      </c>
      <c r="D2266" s="449">
        <v>142800</v>
      </c>
      <c r="E2266" s="332" t="s">
        <v>117</v>
      </c>
      <c r="F2266" s="31"/>
    </row>
    <row r="2267" spans="1:6" ht="60" hidden="1">
      <c r="A2267" s="31">
        <v>11462</v>
      </c>
      <c r="B2267" s="448" t="s">
        <v>6433</v>
      </c>
      <c r="C2267" s="32" t="s">
        <v>2644</v>
      </c>
      <c r="D2267" s="449">
        <v>133821</v>
      </c>
      <c r="E2267" s="332" t="s">
        <v>117</v>
      </c>
      <c r="F2267" s="31"/>
    </row>
    <row r="2268" spans="1:6" ht="75" hidden="1">
      <c r="A2268" s="31">
        <v>11463</v>
      </c>
      <c r="B2268" s="448" t="s">
        <v>6434</v>
      </c>
      <c r="C2268" s="32" t="s">
        <v>2644</v>
      </c>
      <c r="D2268" s="449">
        <v>160650</v>
      </c>
      <c r="E2268" s="332" t="s">
        <v>117</v>
      </c>
      <c r="F2268" s="31"/>
    </row>
    <row r="2269" spans="1:6" ht="90" hidden="1">
      <c r="A2269" s="31">
        <v>11464</v>
      </c>
      <c r="B2269" s="448" t="s">
        <v>6435</v>
      </c>
      <c r="C2269" s="32" t="s">
        <v>2644</v>
      </c>
      <c r="D2269" s="449">
        <v>258944</v>
      </c>
      <c r="E2269" s="332" t="s">
        <v>117</v>
      </c>
      <c r="F2269" s="31"/>
    </row>
    <row r="2270" spans="1:6" ht="60" hidden="1">
      <c r="A2270" s="31">
        <v>11465</v>
      </c>
      <c r="B2270" s="448" t="s">
        <v>6436</v>
      </c>
      <c r="C2270" s="32" t="s">
        <v>2644</v>
      </c>
      <c r="D2270" s="449">
        <v>187604</v>
      </c>
      <c r="E2270" s="332" t="s">
        <v>117</v>
      </c>
      <c r="F2270" s="31"/>
    </row>
    <row r="2271" spans="1:6" ht="75" hidden="1">
      <c r="A2271" s="31">
        <v>11466</v>
      </c>
      <c r="B2271" s="448" t="s">
        <v>6437</v>
      </c>
      <c r="C2271" s="32" t="s">
        <v>2644</v>
      </c>
      <c r="D2271" s="449">
        <v>164707</v>
      </c>
      <c r="E2271" s="332" t="s">
        <v>117</v>
      </c>
      <c r="F2271" s="31"/>
    </row>
    <row r="2272" spans="1:6" ht="45" hidden="1">
      <c r="A2272" s="31">
        <v>11467</v>
      </c>
      <c r="B2272" s="448" t="s">
        <v>6438</v>
      </c>
      <c r="C2272" s="32" t="s">
        <v>2644</v>
      </c>
      <c r="D2272" s="449">
        <v>197540</v>
      </c>
      <c r="E2272" s="332" t="s">
        <v>117</v>
      </c>
      <c r="F2272" s="31"/>
    </row>
    <row r="2273" spans="1:6" ht="45" hidden="1">
      <c r="A2273" s="31">
        <v>11468</v>
      </c>
      <c r="B2273" s="448" t="s">
        <v>6439</v>
      </c>
      <c r="C2273" s="32" t="s">
        <v>2644</v>
      </c>
      <c r="D2273" s="449">
        <v>297500</v>
      </c>
      <c r="E2273" s="332" t="s">
        <v>117</v>
      </c>
      <c r="F2273" s="31"/>
    </row>
    <row r="2274" spans="1:6" ht="45" hidden="1">
      <c r="A2274" s="31">
        <v>11470</v>
      </c>
      <c r="B2274" s="448" t="s">
        <v>6440</v>
      </c>
      <c r="C2274" s="32" t="s">
        <v>2644</v>
      </c>
      <c r="D2274" s="449">
        <v>73780</v>
      </c>
      <c r="E2274" s="332" t="s">
        <v>117</v>
      </c>
      <c r="F2274" s="31"/>
    </row>
    <row r="2275" spans="1:6" ht="45" hidden="1">
      <c r="A2275" s="31">
        <v>11471</v>
      </c>
      <c r="B2275" s="448" t="s">
        <v>6441</v>
      </c>
      <c r="C2275" s="32" t="s">
        <v>2644</v>
      </c>
      <c r="D2275" s="449">
        <v>83300</v>
      </c>
      <c r="E2275" s="332" t="s">
        <v>117</v>
      </c>
      <c r="F2275" s="31"/>
    </row>
    <row r="2276" spans="1:6" ht="45" hidden="1">
      <c r="A2276" s="31">
        <v>11472</v>
      </c>
      <c r="B2276" s="448" t="s">
        <v>6442</v>
      </c>
      <c r="C2276" s="32" t="s">
        <v>2644</v>
      </c>
      <c r="D2276" s="449">
        <v>79280</v>
      </c>
      <c r="E2276" s="332" t="s">
        <v>117</v>
      </c>
      <c r="F2276" s="31"/>
    </row>
    <row r="2277" spans="1:6" ht="45" hidden="1">
      <c r="A2277" s="31">
        <v>11473</v>
      </c>
      <c r="B2277" s="448" t="s">
        <v>6443</v>
      </c>
      <c r="C2277" s="32" t="s">
        <v>494</v>
      </c>
      <c r="D2277" s="449">
        <v>3570000</v>
      </c>
      <c r="E2277" s="332" t="s">
        <v>117</v>
      </c>
      <c r="F2277" s="31"/>
    </row>
    <row r="2278" spans="1:6" ht="30" hidden="1">
      <c r="A2278" s="31">
        <v>11474</v>
      </c>
      <c r="B2278" s="448" t="s">
        <v>6444</v>
      </c>
      <c r="C2278" s="32" t="s">
        <v>494</v>
      </c>
      <c r="D2278" s="449">
        <v>2798880</v>
      </c>
      <c r="E2278" s="332" t="s">
        <v>117</v>
      </c>
      <c r="F2278" s="31"/>
    </row>
    <row r="2279" spans="1:6" ht="15.75" hidden="1">
      <c r="A2279" s="31">
        <v>11477</v>
      </c>
      <c r="B2279" s="448" t="s">
        <v>6445</v>
      </c>
      <c r="C2279" s="32" t="s">
        <v>4253</v>
      </c>
      <c r="D2279" s="449">
        <v>1071000</v>
      </c>
      <c r="E2279" s="332" t="s">
        <v>117</v>
      </c>
      <c r="F2279" s="31"/>
    </row>
    <row r="2280" spans="1:6" ht="15.75" hidden="1">
      <c r="A2280" s="31">
        <v>11481</v>
      </c>
      <c r="B2280" s="448" t="s">
        <v>6446</v>
      </c>
      <c r="C2280" s="32" t="s">
        <v>4253</v>
      </c>
      <c r="D2280" s="449">
        <v>595000</v>
      </c>
      <c r="E2280" s="332" t="s">
        <v>117</v>
      </c>
      <c r="F2280" s="31"/>
    </row>
    <row r="2281" spans="1:6" ht="15.75" hidden="1">
      <c r="A2281" s="31">
        <v>11482</v>
      </c>
      <c r="B2281" s="448" t="s">
        <v>6447</v>
      </c>
      <c r="C2281" s="32" t="s">
        <v>4253</v>
      </c>
      <c r="D2281" s="449">
        <v>595000</v>
      </c>
      <c r="E2281" s="332" t="s">
        <v>117</v>
      </c>
      <c r="F2281" s="31"/>
    </row>
    <row r="2282" spans="1:6" ht="30" hidden="1">
      <c r="A2282" s="31">
        <v>11483</v>
      </c>
      <c r="B2282" s="448" t="s">
        <v>6448</v>
      </c>
      <c r="C2282" s="32" t="s">
        <v>4253</v>
      </c>
      <c r="D2282" s="449">
        <v>595000</v>
      </c>
      <c r="E2282" s="332" t="s">
        <v>117</v>
      </c>
      <c r="F2282" s="31"/>
    </row>
    <row r="2283" spans="1:6" ht="15.75" hidden="1">
      <c r="A2283" s="31">
        <v>11484</v>
      </c>
      <c r="B2283" s="448" t="s">
        <v>6449</v>
      </c>
      <c r="C2283" s="32" t="s">
        <v>4253</v>
      </c>
      <c r="D2283" s="449">
        <v>595000</v>
      </c>
      <c r="E2283" s="332" t="s">
        <v>117</v>
      </c>
      <c r="F2283" s="31"/>
    </row>
    <row r="2284" spans="1:6" ht="30" hidden="1">
      <c r="A2284" s="31">
        <v>11485</v>
      </c>
      <c r="B2284" s="448" t="s">
        <v>6450</v>
      </c>
      <c r="C2284" s="32" t="s">
        <v>4253</v>
      </c>
      <c r="D2284" s="449">
        <v>595000</v>
      </c>
      <c r="E2284" s="332" t="s">
        <v>117</v>
      </c>
      <c r="F2284" s="31"/>
    </row>
    <row r="2285" spans="1:6" ht="30" hidden="1">
      <c r="A2285" s="31">
        <v>11489</v>
      </c>
      <c r="B2285" s="448" t="s">
        <v>6451</v>
      </c>
      <c r="C2285" s="32" t="s">
        <v>4253</v>
      </c>
      <c r="D2285" s="449">
        <v>595000</v>
      </c>
      <c r="E2285" s="332" t="s">
        <v>117</v>
      </c>
      <c r="F2285" s="31"/>
    </row>
    <row r="2286" spans="1:6" ht="15.75" hidden="1">
      <c r="A2286" s="31">
        <v>11498</v>
      </c>
      <c r="B2286" s="448" t="s">
        <v>6452</v>
      </c>
      <c r="C2286" s="32" t="s">
        <v>125</v>
      </c>
      <c r="D2286" s="449">
        <v>154500</v>
      </c>
      <c r="E2286" s="332" t="s">
        <v>117</v>
      </c>
      <c r="F2286" s="31"/>
    </row>
    <row r="2287" spans="1:6" ht="30" hidden="1">
      <c r="A2287" s="31">
        <v>11499</v>
      </c>
      <c r="B2287" s="448" t="s">
        <v>6453</v>
      </c>
      <c r="C2287" s="32" t="s">
        <v>125</v>
      </c>
      <c r="D2287" s="449">
        <v>115000</v>
      </c>
      <c r="E2287" s="332" t="s">
        <v>117</v>
      </c>
      <c r="F2287" s="31"/>
    </row>
    <row r="2288" spans="1:6" ht="15.75" hidden="1">
      <c r="A2288" s="31">
        <v>11500</v>
      </c>
      <c r="B2288" s="448" t="s">
        <v>6454</v>
      </c>
      <c r="C2288" s="32" t="s">
        <v>125</v>
      </c>
      <c r="D2288" s="449">
        <v>115000</v>
      </c>
      <c r="E2288" s="332" t="s">
        <v>117</v>
      </c>
      <c r="F2288" s="31"/>
    </row>
    <row r="2289" spans="1:6" ht="15.75" hidden="1">
      <c r="A2289" s="31">
        <v>11501</v>
      </c>
      <c r="B2289" s="448" t="s">
        <v>6455</v>
      </c>
      <c r="C2289" s="32" t="s">
        <v>125</v>
      </c>
      <c r="D2289" s="449">
        <v>105000</v>
      </c>
      <c r="E2289" s="332" t="s">
        <v>117</v>
      </c>
      <c r="F2289" s="31"/>
    </row>
    <row r="2290" spans="1:6" ht="30" hidden="1">
      <c r="A2290" s="31">
        <v>11502</v>
      </c>
      <c r="B2290" s="448" t="s">
        <v>6456</v>
      </c>
      <c r="C2290" s="32" t="s">
        <v>125</v>
      </c>
      <c r="D2290" s="449">
        <v>623503</v>
      </c>
      <c r="E2290" s="332" t="s">
        <v>117</v>
      </c>
      <c r="F2290" s="31"/>
    </row>
    <row r="2291" spans="1:6" ht="15.75" hidden="1">
      <c r="A2291" s="31">
        <v>11503</v>
      </c>
      <c r="B2291" s="448" t="s">
        <v>6457</v>
      </c>
      <c r="C2291" s="32" t="s">
        <v>125</v>
      </c>
      <c r="D2291" s="449">
        <v>804202</v>
      </c>
      <c r="E2291" s="332" t="s">
        <v>117</v>
      </c>
      <c r="F2291" s="31"/>
    </row>
    <row r="2292" spans="1:6" ht="15.75" hidden="1">
      <c r="A2292" s="31">
        <v>11504</v>
      </c>
      <c r="B2292" s="448" t="s">
        <v>6458</v>
      </c>
      <c r="C2292" s="32" t="s">
        <v>125</v>
      </c>
      <c r="D2292" s="449">
        <v>991500</v>
      </c>
      <c r="E2292" s="332" t="s">
        <v>117</v>
      </c>
      <c r="F2292" s="31"/>
    </row>
    <row r="2293" spans="1:6" ht="15.75" hidden="1">
      <c r="A2293" s="31">
        <v>11505</v>
      </c>
      <c r="B2293" s="448" t="s">
        <v>6459</v>
      </c>
      <c r="C2293" s="32" t="s">
        <v>125</v>
      </c>
      <c r="D2293" s="449">
        <v>465613</v>
      </c>
      <c r="E2293" s="332" t="s">
        <v>117</v>
      </c>
      <c r="F2293" s="31"/>
    </row>
    <row r="2294" spans="1:6" ht="30" hidden="1">
      <c r="A2294" s="31">
        <v>11506</v>
      </c>
      <c r="B2294" s="448" t="s">
        <v>6460</v>
      </c>
      <c r="C2294" s="32" t="s">
        <v>125</v>
      </c>
      <c r="D2294" s="449">
        <v>500780</v>
      </c>
      <c r="E2294" s="332" t="s">
        <v>117</v>
      </c>
      <c r="F2294" s="31"/>
    </row>
    <row r="2295" spans="1:6" ht="15.75" hidden="1">
      <c r="A2295" s="31">
        <v>11507</v>
      </c>
      <c r="B2295" s="448" t="s">
        <v>6461</v>
      </c>
      <c r="C2295" s="32" t="s">
        <v>125</v>
      </c>
      <c r="D2295" s="449">
        <v>62043</v>
      </c>
      <c r="E2295" s="332" t="s">
        <v>117</v>
      </c>
      <c r="F2295" s="31"/>
    </row>
    <row r="2296" spans="1:6" ht="30" hidden="1">
      <c r="A2296" s="31">
        <v>11508</v>
      </c>
      <c r="B2296" s="448" t="s">
        <v>6462</v>
      </c>
      <c r="C2296" s="32" t="s">
        <v>125</v>
      </c>
      <c r="D2296" s="449">
        <v>64421</v>
      </c>
      <c r="E2296" s="332" t="s">
        <v>117</v>
      </c>
      <c r="F2296" s="31"/>
    </row>
    <row r="2297" spans="1:6" ht="30" hidden="1">
      <c r="A2297" s="31">
        <v>11509</v>
      </c>
      <c r="B2297" s="448" t="s">
        <v>6463</v>
      </c>
      <c r="C2297" s="32" t="s">
        <v>125</v>
      </c>
      <c r="D2297" s="449">
        <v>103072</v>
      </c>
      <c r="E2297" s="332" t="s">
        <v>117</v>
      </c>
      <c r="F2297" s="31"/>
    </row>
    <row r="2298" spans="1:6" ht="30" hidden="1">
      <c r="A2298" s="31">
        <v>11510</v>
      </c>
      <c r="B2298" s="448" t="s">
        <v>6464</v>
      </c>
      <c r="C2298" s="32" t="s">
        <v>125</v>
      </c>
      <c r="D2298" s="449">
        <v>122399</v>
      </c>
      <c r="E2298" s="332" t="s">
        <v>117</v>
      </c>
      <c r="F2298" s="31"/>
    </row>
    <row r="2299" spans="1:6" ht="30" hidden="1">
      <c r="A2299" s="31">
        <v>11511</v>
      </c>
      <c r="B2299" s="448" t="s">
        <v>6465</v>
      </c>
      <c r="C2299" s="32" t="s">
        <v>6466</v>
      </c>
      <c r="D2299" s="449">
        <v>103072</v>
      </c>
      <c r="E2299" s="332" t="s">
        <v>117</v>
      </c>
      <c r="F2299" s="31"/>
    </row>
    <row r="2300" spans="1:6" ht="15.75" hidden="1">
      <c r="A2300" s="31">
        <v>11512</v>
      </c>
      <c r="B2300" s="448" t="s">
        <v>6467</v>
      </c>
      <c r="C2300" s="32" t="s">
        <v>125</v>
      </c>
      <c r="D2300" s="449">
        <v>319396</v>
      </c>
      <c r="E2300" s="332" t="s">
        <v>117</v>
      </c>
      <c r="F2300" s="31"/>
    </row>
    <row r="2301" spans="1:6" ht="15.75" hidden="1">
      <c r="A2301" s="31">
        <v>11513</v>
      </c>
      <c r="B2301" s="448" t="s">
        <v>6468</v>
      </c>
      <c r="C2301" s="32" t="s">
        <v>125</v>
      </c>
      <c r="D2301" s="449">
        <v>188615</v>
      </c>
      <c r="E2301" s="332" t="s">
        <v>117</v>
      </c>
      <c r="F2301" s="31"/>
    </row>
    <row r="2302" spans="1:6" ht="15.75" hidden="1">
      <c r="A2302" s="31">
        <v>11514</v>
      </c>
      <c r="B2302" s="448" t="s">
        <v>6469</v>
      </c>
      <c r="C2302" s="32" t="s">
        <v>785</v>
      </c>
      <c r="D2302" s="449">
        <v>23800</v>
      </c>
      <c r="E2302" s="332" t="s">
        <v>117</v>
      </c>
      <c r="F2302" s="31"/>
    </row>
    <row r="2303" spans="1:6" ht="15.75" hidden="1">
      <c r="A2303" s="31">
        <v>11515</v>
      </c>
      <c r="B2303" s="448" t="s">
        <v>6470</v>
      </c>
      <c r="C2303" s="32" t="s">
        <v>125</v>
      </c>
      <c r="D2303" s="449">
        <v>333200</v>
      </c>
      <c r="E2303" s="332" t="s">
        <v>117</v>
      </c>
      <c r="F2303" s="31"/>
    </row>
    <row r="2304" spans="1:6" ht="30" hidden="1">
      <c r="A2304" s="31">
        <v>11516</v>
      </c>
      <c r="B2304" s="448" t="s">
        <v>6471</v>
      </c>
      <c r="C2304" s="32" t="s">
        <v>125</v>
      </c>
      <c r="D2304" s="449">
        <v>126140</v>
      </c>
      <c r="E2304" s="332" t="s">
        <v>117</v>
      </c>
      <c r="F2304" s="31"/>
    </row>
    <row r="2305" spans="1:6" ht="15.75" hidden="1">
      <c r="A2305" s="31">
        <v>11517</v>
      </c>
      <c r="B2305" s="448" t="s">
        <v>6472</v>
      </c>
      <c r="C2305" s="32" t="s">
        <v>125</v>
      </c>
      <c r="D2305" s="449">
        <v>142800</v>
      </c>
      <c r="E2305" s="332" t="s">
        <v>117</v>
      </c>
      <c r="F2305" s="31"/>
    </row>
    <row r="2306" spans="1:6" ht="15.75" hidden="1">
      <c r="A2306" s="31">
        <v>11518</v>
      </c>
      <c r="B2306" s="448" t="s">
        <v>6473</v>
      </c>
      <c r="C2306" s="32" t="s">
        <v>125</v>
      </c>
      <c r="D2306" s="449">
        <v>333200</v>
      </c>
      <c r="E2306" s="332" t="s">
        <v>117</v>
      </c>
      <c r="F2306" s="31"/>
    </row>
    <row r="2307" spans="1:6" ht="30" hidden="1">
      <c r="A2307" s="31">
        <v>11519</v>
      </c>
      <c r="B2307" s="448" t="s">
        <v>6474</v>
      </c>
      <c r="C2307" s="32" t="s">
        <v>125</v>
      </c>
      <c r="D2307" s="449">
        <v>189210</v>
      </c>
      <c r="E2307" s="332" t="s">
        <v>117</v>
      </c>
      <c r="F2307" s="31"/>
    </row>
    <row r="2308" spans="1:6" ht="30" hidden="1">
      <c r="A2308" s="31">
        <v>11520</v>
      </c>
      <c r="B2308" s="448" t="s">
        <v>6475</v>
      </c>
      <c r="C2308" s="32" t="s">
        <v>125</v>
      </c>
      <c r="D2308" s="449">
        <v>214200</v>
      </c>
      <c r="E2308" s="332" t="s">
        <v>117</v>
      </c>
      <c r="F2308" s="31"/>
    </row>
    <row r="2309" spans="1:6" ht="15.75" hidden="1">
      <c r="A2309" s="31">
        <v>11521</v>
      </c>
      <c r="B2309" s="448" t="s">
        <v>6476</v>
      </c>
      <c r="C2309" s="32" t="s">
        <v>125</v>
      </c>
      <c r="D2309" s="449">
        <v>325500</v>
      </c>
      <c r="E2309" s="332" t="s">
        <v>117</v>
      </c>
      <c r="F2309" s="31"/>
    </row>
    <row r="2310" spans="1:6" ht="15.75" hidden="1">
      <c r="A2310" s="31">
        <v>11522</v>
      </c>
      <c r="B2310" s="448" t="s">
        <v>6477</v>
      </c>
      <c r="C2310" s="32" t="s">
        <v>125</v>
      </c>
      <c r="D2310" s="449">
        <v>214200</v>
      </c>
      <c r="E2310" s="332" t="s">
        <v>117</v>
      </c>
      <c r="F2310" s="31"/>
    </row>
    <row r="2311" spans="1:6" ht="15.75" hidden="1">
      <c r="A2311" s="31">
        <v>11523</v>
      </c>
      <c r="B2311" s="448" t="s">
        <v>6478</v>
      </c>
      <c r="C2311" s="32" t="s">
        <v>125</v>
      </c>
      <c r="D2311" s="449">
        <v>333200</v>
      </c>
      <c r="E2311" s="332" t="s">
        <v>117</v>
      </c>
      <c r="F2311" s="31"/>
    </row>
    <row r="2312" spans="1:6" ht="15.75" hidden="1">
      <c r="A2312" s="31">
        <v>11524</v>
      </c>
      <c r="B2312" s="448" t="s">
        <v>6479</v>
      </c>
      <c r="C2312" s="32" t="s">
        <v>125</v>
      </c>
      <c r="D2312" s="449">
        <v>178500</v>
      </c>
      <c r="E2312" s="332" t="s">
        <v>117</v>
      </c>
      <c r="F2312" s="31"/>
    </row>
    <row r="2313" spans="1:6" ht="15.75" hidden="1">
      <c r="A2313" s="31">
        <v>11525</v>
      </c>
      <c r="B2313" s="448" t="s">
        <v>6480</v>
      </c>
      <c r="C2313" s="32" t="s">
        <v>125</v>
      </c>
      <c r="D2313" s="449">
        <v>151130</v>
      </c>
      <c r="E2313" s="332" t="s">
        <v>117</v>
      </c>
      <c r="F2313" s="31"/>
    </row>
    <row r="2314" spans="1:6" ht="15.75" hidden="1">
      <c r="A2314" s="31">
        <v>11526</v>
      </c>
      <c r="B2314" s="448" t="s">
        <v>6481</v>
      </c>
      <c r="C2314" s="32" t="s">
        <v>125</v>
      </c>
      <c r="D2314" s="449">
        <v>714000</v>
      </c>
      <c r="E2314" s="332" t="s">
        <v>117</v>
      </c>
      <c r="F2314" s="31"/>
    </row>
    <row r="2315" spans="1:6" ht="15.75" hidden="1">
      <c r="A2315" s="31">
        <v>11528</v>
      </c>
      <c r="B2315" s="448" t="s">
        <v>6482</v>
      </c>
      <c r="C2315" s="32" t="s">
        <v>125</v>
      </c>
      <c r="D2315" s="449">
        <v>195160</v>
      </c>
      <c r="E2315" s="332" t="s">
        <v>117</v>
      </c>
      <c r="F2315" s="31"/>
    </row>
    <row r="2316" spans="1:6" ht="30" hidden="1">
      <c r="A2316" s="31">
        <v>11529</v>
      </c>
      <c r="B2316" s="448" t="s">
        <v>6483</v>
      </c>
      <c r="C2316" s="32" t="s">
        <v>125</v>
      </c>
      <c r="D2316" s="449">
        <v>214200</v>
      </c>
      <c r="E2316" s="332" t="s">
        <v>117</v>
      </c>
      <c r="F2316" s="31"/>
    </row>
    <row r="2317" spans="1:6" ht="15.75" hidden="1">
      <c r="A2317" s="31">
        <v>11531</v>
      </c>
      <c r="B2317" s="448" t="s">
        <v>6484</v>
      </c>
      <c r="C2317" s="32" t="s">
        <v>125</v>
      </c>
      <c r="D2317" s="449">
        <v>159000</v>
      </c>
      <c r="E2317" s="332" t="s">
        <v>117</v>
      </c>
      <c r="F2317" s="31"/>
    </row>
    <row r="2318" spans="1:6" ht="15.75" hidden="1">
      <c r="A2318" s="31">
        <v>11532</v>
      </c>
      <c r="B2318" s="448" t="s">
        <v>6485</v>
      </c>
      <c r="C2318" s="32" t="s">
        <v>125</v>
      </c>
      <c r="D2318" s="449">
        <v>159000</v>
      </c>
      <c r="E2318" s="332" t="s">
        <v>117</v>
      </c>
      <c r="F2318" s="31"/>
    </row>
    <row r="2319" spans="1:6" ht="15.75" hidden="1">
      <c r="A2319" s="31">
        <v>11533</v>
      </c>
      <c r="B2319" s="448" t="s">
        <v>6486</v>
      </c>
      <c r="C2319" s="32" t="s">
        <v>125</v>
      </c>
      <c r="D2319" s="449">
        <v>505516</v>
      </c>
      <c r="E2319" s="332" t="s">
        <v>117</v>
      </c>
      <c r="F2319" s="31"/>
    </row>
    <row r="2320" spans="1:6" ht="15.75" hidden="1">
      <c r="A2320" s="31">
        <v>11534</v>
      </c>
      <c r="B2320" s="448" t="s">
        <v>6487</v>
      </c>
      <c r="C2320" s="32" t="s">
        <v>125</v>
      </c>
      <c r="D2320" s="449">
        <v>1428000</v>
      </c>
      <c r="E2320" s="332" t="s">
        <v>117</v>
      </c>
      <c r="F2320" s="31"/>
    </row>
    <row r="2321" spans="1:6" ht="15.75" hidden="1">
      <c r="A2321" s="31">
        <v>11535</v>
      </c>
      <c r="B2321" s="448" t="s">
        <v>6488</v>
      </c>
      <c r="C2321" s="32" t="s">
        <v>125</v>
      </c>
      <c r="D2321" s="449">
        <v>333200</v>
      </c>
      <c r="E2321" s="332" t="s">
        <v>117</v>
      </c>
      <c r="F2321" s="31"/>
    </row>
    <row r="2322" spans="1:6" ht="15.75" hidden="1">
      <c r="A2322" s="31">
        <v>11536</v>
      </c>
      <c r="B2322" s="448" t="s">
        <v>6489</v>
      </c>
      <c r="C2322" s="32" t="s">
        <v>125</v>
      </c>
      <c r="D2322" s="449">
        <v>119500</v>
      </c>
      <c r="E2322" s="332" t="s">
        <v>117</v>
      </c>
      <c r="F2322" s="31"/>
    </row>
    <row r="2323" spans="1:6" ht="15.75" hidden="1">
      <c r="A2323" s="31">
        <v>11537</v>
      </c>
      <c r="B2323" s="448" t="s">
        <v>6490</v>
      </c>
      <c r="C2323" s="32" t="s">
        <v>125</v>
      </c>
      <c r="D2323" s="449">
        <v>142800</v>
      </c>
      <c r="E2323" s="332" t="s">
        <v>117</v>
      </c>
      <c r="F2323" s="31"/>
    </row>
    <row r="2324" spans="1:6" ht="15.75" hidden="1">
      <c r="A2324" s="31">
        <v>11538</v>
      </c>
      <c r="B2324" s="448" t="s">
        <v>6491</v>
      </c>
      <c r="C2324" s="32" t="s">
        <v>125</v>
      </c>
      <c r="D2324" s="449">
        <v>505516</v>
      </c>
      <c r="E2324" s="332" t="s">
        <v>117</v>
      </c>
      <c r="F2324" s="31"/>
    </row>
    <row r="2325" spans="1:6" ht="15.75" hidden="1">
      <c r="A2325" s="31">
        <v>11543</v>
      </c>
      <c r="B2325" s="448" t="s">
        <v>6492</v>
      </c>
      <c r="C2325" s="32" t="s">
        <v>125</v>
      </c>
      <c r="D2325" s="449">
        <v>380800</v>
      </c>
      <c r="E2325" s="332" t="s">
        <v>117</v>
      </c>
      <c r="F2325" s="31"/>
    </row>
    <row r="2326" spans="1:6" ht="15.75" hidden="1">
      <c r="A2326" s="31">
        <v>11544</v>
      </c>
      <c r="B2326" s="448" t="s">
        <v>6493</v>
      </c>
      <c r="C2326" s="32" t="s">
        <v>125</v>
      </c>
      <c r="D2326" s="449">
        <v>452200</v>
      </c>
      <c r="E2326" s="332" t="s">
        <v>117</v>
      </c>
      <c r="F2326" s="31"/>
    </row>
    <row r="2327" spans="1:6" ht="15.75" hidden="1">
      <c r="A2327" s="31">
        <v>11546</v>
      </c>
      <c r="B2327" s="448" t="s">
        <v>6494</v>
      </c>
      <c r="C2327" s="32" t="s">
        <v>125</v>
      </c>
      <c r="D2327" s="449">
        <v>124300</v>
      </c>
      <c r="E2327" s="332" t="s">
        <v>117</v>
      </c>
      <c r="F2327" s="31"/>
    </row>
    <row r="2328" spans="1:6" ht="15.75" hidden="1">
      <c r="A2328" s="31">
        <v>11547</v>
      </c>
      <c r="B2328" s="448" t="s">
        <v>6495</v>
      </c>
      <c r="C2328" s="32" t="s">
        <v>125</v>
      </c>
      <c r="D2328" s="449">
        <v>110500</v>
      </c>
      <c r="E2328" s="332" t="s">
        <v>117</v>
      </c>
      <c r="F2328" s="31"/>
    </row>
    <row r="2329" spans="1:6" ht="15.75" hidden="1">
      <c r="A2329" s="31">
        <v>11549</v>
      </c>
      <c r="B2329" s="448" t="s">
        <v>6496</v>
      </c>
      <c r="C2329" s="32" t="s">
        <v>125</v>
      </c>
      <c r="D2329" s="449">
        <v>261705</v>
      </c>
      <c r="E2329" s="332" t="s">
        <v>117</v>
      </c>
      <c r="F2329" s="31"/>
    </row>
    <row r="2330" spans="1:6" ht="15.75" hidden="1">
      <c r="A2330" s="31">
        <v>11550</v>
      </c>
      <c r="B2330" s="448" t="s">
        <v>6497</v>
      </c>
      <c r="C2330" s="32" t="s">
        <v>125</v>
      </c>
      <c r="D2330" s="449">
        <v>229299</v>
      </c>
      <c r="E2330" s="332" t="s">
        <v>117</v>
      </c>
      <c r="F2330" s="31"/>
    </row>
    <row r="2331" spans="1:6" ht="30" hidden="1">
      <c r="A2331" s="31">
        <v>11551</v>
      </c>
      <c r="B2331" s="448" t="s">
        <v>6498</v>
      </c>
      <c r="C2331" s="32" t="s">
        <v>125</v>
      </c>
      <c r="D2331" s="449">
        <v>452200</v>
      </c>
      <c r="E2331" s="332" t="s">
        <v>117</v>
      </c>
      <c r="F2331" s="31"/>
    </row>
    <row r="2332" spans="1:6" ht="15.75" hidden="1">
      <c r="A2332" s="31">
        <v>11554</v>
      </c>
      <c r="B2332" s="448" t="s">
        <v>6499</v>
      </c>
      <c r="C2332" s="32" t="s">
        <v>472</v>
      </c>
      <c r="D2332" s="449">
        <v>4149</v>
      </c>
      <c r="E2332" s="332" t="s">
        <v>117</v>
      </c>
      <c r="F2332" s="31" t="s">
        <v>145</v>
      </c>
    </row>
    <row r="2333" spans="1:6" ht="15.75" hidden="1">
      <c r="A2333" s="31">
        <v>11561</v>
      </c>
      <c r="B2333" s="448" t="s">
        <v>6500</v>
      </c>
      <c r="C2333" s="32" t="s">
        <v>125</v>
      </c>
      <c r="D2333" s="449">
        <v>155000</v>
      </c>
      <c r="E2333" s="332" t="s">
        <v>117</v>
      </c>
      <c r="F2333" s="31"/>
    </row>
    <row r="2334" spans="1:6" ht="30" hidden="1">
      <c r="A2334" s="31">
        <v>11562</v>
      </c>
      <c r="B2334" s="448" t="s">
        <v>6501</v>
      </c>
      <c r="C2334" s="32" t="s">
        <v>125</v>
      </c>
      <c r="D2334" s="449">
        <v>102175</v>
      </c>
      <c r="E2334" s="332" t="s">
        <v>117</v>
      </c>
      <c r="F2334" s="31"/>
    </row>
    <row r="2335" spans="1:6" ht="30" hidden="1">
      <c r="A2335" s="31">
        <v>11563</v>
      </c>
      <c r="B2335" s="448" t="s">
        <v>6502</v>
      </c>
      <c r="C2335" s="32" t="s">
        <v>125</v>
      </c>
      <c r="D2335" s="449">
        <v>383651</v>
      </c>
      <c r="E2335" s="332" t="s">
        <v>117</v>
      </c>
      <c r="F2335" s="31"/>
    </row>
    <row r="2336" spans="1:6" ht="15.75" hidden="1">
      <c r="A2336" s="31">
        <v>11564</v>
      </c>
      <c r="B2336" s="448" t="s">
        <v>6503</v>
      </c>
      <c r="C2336" s="32" t="s">
        <v>125</v>
      </c>
      <c r="D2336" s="449">
        <v>20652449</v>
      </c>
      <c r="E2336" s="332" t="s">
        <v>117</v>
      </c>
      <c r="F2336" s="31"/>
    </row>
    <row r="2337" spans="1:6" ht="15.75" hidden="1">
      <c r="A2337" s="31">
        <v>11565</v>
      </c>
      <c r="B2337" s="448" t="s">
        <v>6504</v>
      </c>
      <c r="C2337" s="32" t="s">
        <v>125</v>
      </c>
      <c r="D2337" s="449">
        <v>22020452</v>
      </c>
      <c r="E2337" s="332" t="s">
        <v>117</v>
      </c>
      <c r="F2337" s="31"/>
    </row>
    <row r="2338" spans="1:6" ht="15.75" hidden="1">
      <c r="A2338" s="31">
        <v>11566</v>
      </c>
      <c r="B2338" s="448" t="s">
        <v>6505</v>
      </c>
      <c r="C2338" s="32" t="s">
        <v>125</v>
      </c>
      <c r="D2338" s="449">
        <v>26295218</v>
      </c>
      <c r="E2338" s="332" t="s">
        <v>117</v>
      </c>
      <c r="F2338" s="31"/>
    </row>
    <row r="2339" spans="1:6" ht="15.75" hidden="1">
      <c r="A2339" s="31">
        <v>11567</v>
      </c>
      <c r="B2339" s="448" t="s">
        <v>6506</v>
      </c>
      <c r="C2339" s="32" t="s">
        <v>125</v>
      </c>
      <c r="D2339" s="449">
        <v>20981202</v>
      </c>
      <c r="E2339" s="332" t="s">
        <v>117</v>
      </c>
      <c r="F2339" s="31"/>
    </row>
    <row r="2340" spans="1:6" ht="30" hidden="1">
      <c r="A2340" s="31">
        <v>11568</v>
      </c>
      <c r="B2340" s="448" t="s">
        <v>6507</v>
      </c>
      <c r="C2340" s="32" t="s">
        <v>125</v>
      </c>
      <c r="D2340" s="449">
        <v>169343</v>
      </c>
      <c r="E2340" s="332" t="s">
        <v>117</v>
      </c>
      <c r="F2340" s="31"/>
    </row>
    <row r="2341" spans="1:6" ht="15.75" hidden="1">
      <c r="A2341" s="31">
        <v>11569</v>
      </c>
      <c r="B2341" s="448" t="s">
        <v>6508</v>
      </c>
      <c r="C2341" s="32" t="s">
        <v>116</v>
      </c>
      <c r="D2341" s="449">
        <v>51135</v>
      </c>
      <c r="E2341" s="332" t="s">
        <v>117</v>
      </c>
      <c r="F2341" s="31"/>
    </row>
    <row r="2342" spans="1:6" ht="15.75" hidden="1">
      <c r="A2342" s="31">
        <v>11572</v>
      </c>
      <c r="B2342" s="448" t="s">
        <v>6509</v>
      </c>
      <c r="C2342" s="32" t="s">
        <v>122</v>
      </c>
      <c r="D2342" s="449">
        <v>75882</v>
      </c>
      <c r="E2342" s="332" t="s">
        <v>117</v>
      </c>
      <c r="F2342" s="31"/>
    </row>
    <row r="2343" spans="1:6" ht="45" hidden="1">
      <c r="A2343" s="31">
        <v>11573</v>
      </c>
      <c r="B2343" s="448" t="s">
        <v>6510</v>
      </c>
      <c r="C2343" s="32" t="s">
        <v>122</v>
      </c>
      <c r="D2343" s="449">
        <v>165838</v>
      </c>
      <c r="E2343" s="332" t="s">
        <v>117</v>
      </c>
      <c r="F2343" s="31"/>
    </row>
    <row r="2344" spans="1:6" ht="15.75" hidden="1">
      <c r="A2344" s="31">
        <v>11574</v>
      </c>
      <c r="B2344" s="448" t="s">
        <v>6511</v>
      </c>
      <c r="C2344" s="32" t="s">
        <v>472</v>
      </c>
      <c r="D2344" s="449">
        <v>121193</v>
      </c>
      <c r="E2344" s="332" t="s">
        <v>117</v>
      </c>
      <c r="F2344" s="31"/>
    </row>
    <row r="2345" spans="1:6" ht="15.75" hidden="1">
      <c r="A2345" s="31">
        <v>11575</v>
      </c>
      <c r="B2345" s="448" t="s">
        <v>6512</v>
      </c>
      <c r="C2345" s="32" t="s">
        <v>472</v>
      </c>
      <c r="D2345" s="449">
        <v>50300</v>
      </c>
      <c r="E2345" s="332" t="s">
        <v>117</v>
      </c>
      <c r="F2345" s="31"/>
    </row>
    <row r="2346" spans="1:6" ht="15.75" hidden="1">
      <c r="A2346" s="31">
        <v>11576</v>
      </c>
      <c r="B2346" s="448" t="s">
        <v>6513</v>
      </c>
      <c r="C2346" s="32" t="s">
        <v>4250</v>
      </c>
      <c r="D2346" s="449">
        <v>133900</v>
      </c>
      <c r="E2346" s="332" t="s">
        <v>117</v>
      </c>
      <c r="F2346" s="31"/>
    </row>
    <row r="2347" spans="1:6" ht="15.75" hidden="1">
      <c r="A2347" s="31">
        <v>11577</v>
      </c>
      <c r="B2347" s="448" t="s">
        <v>6514</v>
      </c>
      <c r="C2347" s="32" t="s">
        <v>125</v>
      </c>
      <c r="D2347" s="449">
        <v>1068</v>
      </c>
      <c r="E2347" s="332" t="s">
        <v>117</v>
      </c>
      <c r="F2347" s="31"/>
    </row>
    <row r="2348" spans="1:6" ht="15.75" hidden="1">
      <c r="A2348" s="31">
        <v>11580</v>
      </c>
      <c r="B2348" s="448" t="s">
        <v>6515</v>
      </c>
      <c r="C2348" s="32" t="s">
        <v>125</v>
      </c>
      <c r="D2348" s="449">
        <v>2133</v>
      </c>
      <c r="E2348" s="332" t="s">
        <v>117</v>
      </c>
      <c r="F2348" s="31"/>
    </row>
    <row r="2349" spans="1:6" ht="15.75" hidden="1">
      <c r="A2349" s="31">
        <v>11581</v>
      </c>
      <c r="B2349" s="448" t="s">
        <v>6516</v>
      </c>
      <c r="C2349" s="32" t="s">
        <v>125</v>
      </c>
      <c r="D2349" s="449">
        <v>2133</v>
      </c>
      <c r="E2349" s="332" t="s">
        <v>117</v>
      </c>
      <c r="F2349" s="31"/>
    </row>
    <row r="2350" spans="1:6" ht="15.75" hidden="1">
      <c r="A2350" s="31">
        <v>11586</v>
      </c>
      <c r="B2350" s="448" t="s">
        <v>6517</v>
      </c>
      <c r="C2350" s="32" t="s">
        <v>122</v>
      </c>
      <c r="D2350" s="449">
        <v>36328</v>
      </c>
      <c r="E2350" s="332" t="s">
        <v>117</v>
      </c>
      <c r="F2350" s="31"/>
    </row>
    <row r="2351" spans="1:6" ht="15.75" hidden="1">
      <c r="A2351" s="31">
        <v>11587</v>
      </c>
      <c r="B2351" s="448" t="s">
        <v>6518</v>
      </c>
      <c r="C2351" s="32" t="s">
        <v>122</v>
      </c>
      <c r="D2351" s="449">
        <v>416738</v>
      </c>
      <c r="E2351" s="332" t="s">
        <v>117</v>
      </c>
      <c r="F2351" s="31"/>
    </row>
    <row r="2352" spans="1:6" ht="15.75" hidden="1">
      <c r="A2352" s="31">
        <v>11588</v>
      </c>
      <c r="B2352" s="448" t="s">
        <v>6519</v>
      </c>
      <c r="C2352" s="32" t="s">
        <v>122</v>
      </c>
      <c r="D2352" s="449">
        <v>161453</v>
      </c>
      <c r="E2352" s="332" t="s">
        <v>117</v>
      </c>
      <c r="F2352" s="31"/>
    </row>
    <row r="2353" spans="1:6" ht="15.75" hidden="1">
      <c r="A2353" s="31">
        <v>11589</v>
      </c>
      <c r="B2353" s="448" t="s">
        <v>6520</v>
      </c>
      <c r="C2353" s="32" t="s">
        <v>122</v>
      </c>
      <c r="D2353" s="449">
        <v>269431</v>
      </c>
      <c r="E2353" s="332" t="s">
        <v>117</v>
      </c>
      <c r="F2353" s="31"/>
    </row>
    <row r="2354" spans="1:6" ht="15.75" hidden="1">
      <c r="A2354" s="31">
        <v>11590</v>
      </c>
      <c r="B2354" s="448" t="s">
        <v>6521</v>
      </c>
      <c r="C2354" s="32" t="s">
        <v>125</v>
      </c>
      <c r="D2354" s="449">
        <v>1053521</v>
      </c>
      <c r="E2354" s="332" t="s">
        <v>117</v>
      </c>
      <c r="F2354" s="31"/>
    </row>
    <row r="2355" spans="1:6" ht="15.75" hidden="1">
      <c r="A2355" s="31">
        <v>11591</v>
      </c>
      <c r="B2355" s="448" t="s">
        <v>6522</v>
      </c>
      <c r="C2355" s="32" t="s">
        <v>125</v>
      </c>
      <c r="D2355" s="449">
        <v>476000</v>
      </c>
      <c r="E2355" s="332" t="s">
        <v>117</v>
      </c>
      <c r="F2355" s="31"/>
    </row>
    <row r="2356" spans="1:6" ht="15.75" hidden="1">
      <c r="A2356" s="31">
        <v>11592</v>
      </c>
      <c r="B2356" s="448" t="s">
        <v>6523</v>
      </c>
      <c r="C2356" s="32" t="s">
        <v>125</v>
      </c>
      <c r="D2356" s="449">
        <v>714000</v>
      </c>
      <c r="E2356" s="332" t="s">
        <v>117</v>
      </c>
      <c r="F2356" s="31"/>
    </row>
    <row r="2357" spans="1:6" ht="15.75" hidden="1">
      <c r="A2357" s="31">
        <v>11593</v>
      </c>
      <c r="B2357" s="448" t="s">
        <v>6524</v>
      </c>
      <c r="C2357" s="32" t="s">
        <v>122</v>
      </c>
      <c r="D2357" s="449">
        <v>3690</v>
      </c>
      <c r="E2357" s="332" t="s">
        <v>117</v>
      </c>
      <c r="F2357" s="31"/>
    </row>
    <row r="2358" spans="1:6" ht="15.75" hidden="1">
      <c r="A2358" s="31">
        <v>11595</v>
      </c>
      <c r="B2358" s="448" t="s">
        <v>6525</v>
      </c>
      <c r="C2358" s="32" t="s">
        <v>125</v>
      </c>
      <c r="D2358" s="449">
        <v>20248234</v>
      </c>
      <c r="E2358" s="332" t="s">
        <v>117</v>
      </c>
      <c r="F2358" s="31"/>
    </row>
    <row r="2359" spans="1:6" ht="15.75" hidden="1">
      <c r="A2359" s="31">
        <v>11596</v>
      </c>
      <c r="B2359" s="448" t="s">
        <v>6526</v>
      </c>
      <c r="C2359" s="32" t="s">
        <v>125</v>
      </c>
      <c r="D2359" s="449">
        <v>21188004</v>
      </c>
      <c r="E2359" s="332" t="s">
        <v>117</v>
      </c>
      <c r="F2359" s="31"/>
    </row>
    <row r="2360" spans="1:6" ht="15.75" hidden="1">
      <c r="A2360" s="31">
        <v>11597</v>
      </c>
      <c r="B2360" s="448" t="s">
        <v>6527</v>
      </c>
      <c r="C2360" s="32" t="s">
        <v>125</v>
      </c>
      <c r="D2360" s="449">
        <v>29737549</v>
      </c>
      <c r="E2360" s="332" t="s">
        <v>117</v>
      </c>
      <c r="F2360" s="31"/>
    </row>
    <row r="2361" spans="1:6" ht="45" hidden="1">
      <c r="A2361" s="31">
        <v>11599</v>
      </c>
      <c r="B2361" s="448" t="s">
        <v>6528</v>
      </c>
      <c r="C2361" s="32" t="s">
        <v>116</v>
      </c>
      <c r="D2361" s="449">
        <v>382829</v>
      </c>
      <c r="E2361" s="332" t="s">
        <v>117</v>
      </c>
      <c r="F2361" s="31"/>
    </row>
    <row r="2362" spans="1:6" ht="15.75" hidden="1">
      <c r="A2362" s="31">
        <v>11600</v>
      </c>
      <c r="B2362" s="448" t="s">
        <v>6529</v>
      </c>
      <c r="C2362" s="32" t="s">
        <v>125</v>
      </c>
      <c r="D2362" s="449">
        <v>37652</v>
      </c>
      <c r="E2362" s="332" t="s">
        <v>117</v>
      </c>
      <c r="F2362" s="31"/>
    </row>
    <row r="2363" spans="1:6" ht="15.75" hidden="1">
      <c r="A2363" s="31">
        <v>11601</v>
      </c>
      <c r="B2363" s="448" t="s">
        <v>6530</v>
      </c>
      <c r="C2363" s="32" t="s">
        <v>116</v>
      </c>
      <c r="D2363" s="449">
        <v>46500</v>
      </c>
      <c r="E2363" s="332" t="s">
        <v>117</v>
      </c>
      <c r="F2363" s="31"/>
    </row>
    <row r="2364" spans="1:6" ht="30" hidden="1">
      <c r="A2364" s="31">
        <v>11602</v>
      </c>
      <c r="B2364" s="448" t="s">
        <v>6531</v>
      </c>
      <c r="C2364" s="32" t="s">
        <v>125</v>
      </c>
      <c r="D2364" s="449">
        <v>5293426</v>
      </c>
      <c r="E2364" s="332" t="s">
        <v>117</v>
      </c>
      <c r="F2364" s="31"/>
    </row>
    <row r="2365" spans="1:6" ht="15.75" hidden="1">
      <c r="A2365" s="31">
        <v>11603</v>
      </c>
      <c r="B2365" s="448" t="s">
        <v>6532</v>
      </c>
      <c r="C2365" s="32" t="s">
        <v>125</v>
      </c>
      <c r="D2365" s="449">
        <v>5093699</v>
      </c>
      <c r="E2365" s="332" t="s">
        <v>117</v>
      </c>
      <c r="F2365" s="31"/>
    </row>
    <row r="2366" spans="1:6" ht="30" hidden="1">
      <c r="A2366" s="31">
        <v>11604</v>
      </c>
      <c r="B2366" s="448" t="s">
        <v>6533</v>
      </c>
      <c r="C2366" s="32" t="s">
        <v>119</v>
      </c>
      <c r="D2366" s="449">
        <v>416500</v>
      </c>
      <c r="E2366" s="332" t="s">
        <v>117</v>
      </c>
      <c r="F2366" s="31"/>
    </row>
    <row r="2367" spans="1:6" ht="15.75" hidden="1">
      <c r="A2367" s="31">
        <v>11605</v>
      </c>
      <c r="B2367" s="448" t="s">
        <v>6534</v>
      </c>
      <c r="C2367" s="32" t="s">
        <v>119</v>
      </c>
      <c r="D2367" s="449">
        <v>410967</v>
      </c>
      <c r="E2367" s="332" t="s">
        <v>117</v>
      </c>
      <c r="F2367" s="31"/>
    </row>
    <row r="2368" spans="1:6" ht="30" hidden="1">
      <c r="A2368" s="31">
        <v>11606</v>
      </c>
      <c r="B2368" s="448" t="s">
        <v>6535</v>
      </c>
      <c r="C2368" s="32" t="s">
        <v>122</v>
      </c>
      <c r="D2368" s="449">
        <v>2066355</v>
      </c>
      <c r="E2368" s="332" t="s">
        <v>117</v>
      </c>
      <c r="F2368" s="31"/>
    </row>
    <row r="2369" spans="1:6" ht="15.75" hidden="1">
      <c r="A2369" s="31">
        <v>11607</v>
      </c>
      <c r="B2369" s="448" t="s">
        <v>6536</v>
      </c>
      <c r="C2369" s="32" t="s">
        <v>125</v>
      </c>
      <c r="D2369" s="449">
        <v>13617</v>
      </c>
      <c r="E2369" s="332" t="s">
        <v>117</v>
      </c>
      <c r="F2369" s="31"/>
    </row>
    <row r="2370" spans="1:6" ht="15.75" hidden="1">
      <c r="A2370" s="31">
        <v>11608</v>
      </c>
      <c r="B2370" s="448" t="s">
        <v>6537</v>
      </c>
      <c r="C2370" s="32" t="s">
        <v>122</v>
      </c>
      <c r="D2370" s="449">
        <v>22695</v>
      </c>
      <c r="E2370" s="332" t="s">
        <v>117</v>
      </c>
      <c r="F2370" s="31"/>
    </row>
    <row r="2371" spans="1:6" ht="15.75" hidden="1">
      <c r="A2371" s="31">
        <v>11609</v>
      </c>
      <c r="B2371" s="448" t="s">
        <v>6538</v>
      </c>
      <c r="C2371" s="32" t="s">
        <v>125</v>
      </c>
      <c r="D2371" s="449">
        <v>1542240</v>
      </c>
      <c r="E2371" s="332" t="s">
        <v>117</v>
      </c>
      <c r="F2371" s="31"/>
    </row>
    <row r="2372" spans="1:6" ht="15.75" hidden="1">
      <c r="A2372" s="31">
        <v>11610</v>
      </c>
      <c r="B2372" s="448" t="s">
        <v>6539</v>
      </c>
      <c r="C2372" s="32" t="s">
        <v>122</v>
      </c>
      <c r="D2372" s="449">
        <v>9253</v>
      </c>
      <c r="E2372" s="332" t="s">
        <v>117</v>
      </c>
      <c r="F2372" s="31"/>
    </row>
    <row r="2373" spans="1:6" ht="15.75" hidden="1">
      <c r="A2373" s="31">
        <v>11616</v>
      </c>
      <c r="B2373" s="448" t="s">
        <v>6540</v>
      </c>
      <c r="C2373" s="32" t="s">
        <v>125</v>
      </c>
      <c r="D2373" s="449">
        <v>166682</v>
      </c>
      <c r="E2373" s="332" t="s">
        <v>117</v>
      </c>
      <c r="F2373" s="31"/>
    </row>
    <row r="2374" spans="1:6" ht="15.75" hidden="1">
      <c r="A2374" s="31">
        <v>11617</v>
      </c>
      <c r="B2374" s="448" t="s">
        <v>6541</v>
      </c>
      <c r="C2374" s="32" t="s">
        <v>125</v>
      </c>
      <c r="D2374" s="449">
        <v>1228</v>
      </c>
      <c r="E2374" s="332" t="s">
        <v>117</v>
      </c>
      <c r="F2374" s="31"/>
    </row>
    <row r="2375" spans="1:6" ht="15.75" hidden="1">
      <c r="A2375" s="31">
        <v>11618</v>
      </c>
      <c r="B2375" s="448" t="s">
        <v>6542</v>
      </c>
      <c r="C2375" s="32" t="s">
        <v>125</v>
      </c>
      <c r="D2375" s="449">
        <v>1153</v>
      </c>
      <c r="E2375" s="332" t="s">
        <v>117</v>
      </c>
      <c r="F2375" s="31"/>
    </row>
    <row r="2376" spans="1:6" ht="30" hidden="1">
      <c r="A2376" s="31">
        <v>11619</v>
      </c>
      <c r="B2376" s="448" t="s">
        <v>6543</v>
      </c>
      <c r="C2376" s="32" t="s">
        <v>472</v>
      </c>
      <c r="D2376" s="449">
        <v>11829</v>
      </c>
      <c r="E2376" s="332" t="s">
        <v>117</v>
      </c>
      <c r="F2376" s="31" t="s">
        <v>145</v>
      </c>
    </row>
    <row r="2377" spans="1:6" ht="15.75" hidden="1">
      <c r="A2377" s="31">
        <v>11620</v>
      </c>
      <c r="B2377" s="448" t="s">
        <v>6544</v>
      </c>
      <c r="C2377" s="32" t="s">
        <v>125</v>
      </c>
      <c r="D2377" s="449">
        <v>1286</v>
      </c>
      <c r="E2377" s="332" t="s">
        <v>117</v>
      </c>
      <c r="F2377" s="31"/>
    </row>
    <row r="2378" spans="1:6" ht="15.75" hidden="1">
      <c r="A2378" s="31">
        <v>11624</v>
      </c>
      <c r="B2378" s="448" t="s">
        <v>6545</v>
      </c>
      <c r="C2378" s="32" t="s">
        <v>125</v>
      </c>
      <c r="D2378" s="449">
        <v>3689000</v>
      </c>
      <c r="E2378" s="332" t="s">
        <v>117</v>
      </c>
      <c r="F2378" s="31"/>
    </row>
    <row r="2379" spans="1:6" ht="15.75" hidden="1">
      <c r="A2379" s="31">
        <v>11625</v>
      </c>
      <c r="B2379" s="448" t="s">
        <v>6546</v>
      </c>
      <c r="C2379" s="32" t="s">
        <v>125</v>
      </c>
      <c r="D2379" s="449">
        <v>7973000</v>
      </c>
      <c r="E2379" s="332" t="s">
        <v>117</v>
      </c>
      <c r="F2379" s="31"/>
    </row>
    <row r="2380" spans="1:6" ht="15.75" hidden="1">
      <c r="A2380" s="31">
        <v>11627</v>
      </c>
      <c r="B2380" s="448" t="s">
        <v>6547</v>
      </c>
      <c r="C2380" s="32" t="s">
        <v>125</v>
      </c>
      <c r="D2380" s="449">
        <v>7491050</v>
      </c>
      <c r="E2380" s="332" t="s">
        <v>117</v>
      </c>
      <c r="F2380" s="31"/>
    </row>
    <row r="2381" spans="1:6" ht="15.75" hidden="1">
      <c r="A2381" s="31">
        <v>11628</v>
      </c>
      <c r="B2381" s="448" t="s">
        <v>6548</v>
      </c>
      <c r="C2381" s="32" t="s">
        <v>125</v>
      </c>
      <c r="D2381" s="449">
        <v>1180367</v>
      </c>
      <c r="E2381" s="332" t="s">
        <v>117</v>
      </c>
      <c r="F2381" s="31"/>
    </row>
    <row r="2382" spans="1:6" ht="45" hidden="1">
      <c r="A2382" s="31">
        <v>11629</v>
      </c>
      <c r="B2382" s="448" t="s">
        <v>6549</v>
      </c>
      <c r="C2382" s="32" t="s">
        <v>122</v>
      </c>
      <c r="D2382" s="449">
        <v>3401072</v>
      </c>
      <c r="E2382" s="332" t="s">
        <v>117</v>
      </c>
      <c r="F2382" s="31"/>
    </row>
    <row r="2383" spans="1:6" ht="45" hidden="1">
      <c r="A2383" s="31">
        <v>11630</v>
      </c>
      <c r="B2383" s="448" t="s">
        <v>6550</v>
      </c>
      <c r="C2383" s="32" t="s">
        <v>125</v>
      </c>
      <c r="D2383" s="449">
        <v>7510128</v>
      </c>
      <c r="E2383" s="332" t="s">
        <v>117</v>
      </c>
      <c r="F2383" s="31"/>
    </row>
    <row r="2384" spans="1:6" ht="45" hidden="1">
      <c r="A2384" s="31">
        <v>11631</v>
      </c>
      <c r="B2384" s="448" t="s">
        <v>6551</v>
      </c>
      <c r="C2384" s="32" t="s">
        <v>125</v>
      </c>
      <c r="D2384" s="449">
        <v>9650338</v>
      </c>
      <c r="E2384" s="332" t="s">
        <v>117</v>
      </c>
      <c r="F2384" s="31"/>
    </row>
    <row r="2385" spans="1:6" ht="45" hidden="1">
      <c r="A2385" s="31">
        <v>11632</v>
      </c>
      <c r="B2385" s="448" t="s">
        <v>6552</v>
      </c>
      <c r="C2385" s="32" t="s">
        <v>125</v>
      </c>
      <c r="D2385" s="449">
        <v>12252931</v>
      </c>
      <c r="E2385" s="332" t="s">
        <v>117</v>
      </c>
      <c r="F2385" s="31"/>
    </row>
    <row r="2386" spans="1:6" ht="45" hidden="1">
      <c r="A2386" s="31">
        <v>11633</v>
      </c>
      <c r="B2386" s="448" t="s">
        <v>6553</v>
      </c>
      <c r="C2386" s="32" t="s">
        <v>125</v>
      </c>
      <c r="D2386" s="449">
        <v>15086714</v>
      </c>
      <c r="E2386" s="332" t="s">
        <v>117</v>
      </c>
      <c r="F2386" s="31"/>
    </row>
    <row r="2387" spans="1:6" ht="45" hidden="1">
      <c r="A2387" s="31">
        <v>11634</v>
      </c>
      <c r="B2387" s="448" t="s">
        <v>6554</v>
      </c>
      <c r="C2387" s="32" t="s">
        <v>125</v>
      </c>
      <c r="D2387" s="449">
        <v>6864859</v>
      </c>
      <c r="E2387" s="332" t="s">
        <v>117</v>
      </c>
      <c r="F2387" s="31"/>
    </row>
    <row r="2388" spans="1:6" ht="30" hidden="1">
      <c r="A2388" s="31">
        <v>11635</v>
      </c>
      <c r="B2388" s="448" t="s">
        <v>6555</v>
      </c>
      <c r="C2388" s="32" t="s">
        <v>125</v>
      </c>
      <c r="D2388" s="449">
        <v>11550975</v>
      </c>
      <c r="E2388" s="332" t="s">
        <v>117</v>
      </c>
      <c r="F2388" s="31"/>
    </row>
    <row r="2389" spans="1:6" ht="30" hidden="1">
      <c r="A2389" s="31">
        <v>11641</v>
      </c>
      <c r="B2389" s="448" t="s">
        <v>6556</v>
      </c>
      <c r="C2389" s="32" t="s">
        <v>125</v>
      </c>
      <c r="D2389" s="449">
        <v>3382197</v>
      </c>
      <c r="E2389" s="332" t="s">
        <v>117</v>
      </c>
      <c r="F2389" s="31"/>
    </row>
    <row r="2390" spans="1:6" ht="30" hidden="1">
      <c r="A2390" s="31">
        <v>11642</v>
      </c>
      <c r="B2390" s="448" t="s">
        <v>6557</v>
      </c>
      <c r="C2390" s="32" t="s">
        <v>125</v>
      </c>
      <c r="D2390" s="449">
        <v>6365060</v>
      </c>
      <c r="E2390" s="332" t="s">
        <v>117</v>
      </c>
      <c r="F2390" s="31"/>
    </row>
    <row r="2391" spans="1:6" ht="45" hidden="1">
      <c r="A2391" s="31">
        <v>11643</v>
      </c>
      <c r="B2391" s="448" t="s">
        <v>6558</v>
      </c>
      <c r="C2391" s="32" t="s">
        <v>122</v>
      </c>
      <c r="D2391" s="449">
        <v>2181746</v>
      </c>
      <c r="E2391" s="332" t="s">
        <v>117</v>
      </c>
      <c r="F2391" s="31"/>
    </row>
    <row r="2392" spans="1:6" ht="30" hidden="1">
      <c r="A2392" s="31">
        <v>11644</v>
      </c>
      <c r="B2392" s="448" t="s">
        <v>6559</v>
      </c>
      <c r="C2392" s="32" t="s">
        <v>125</v>
      </c>
      <c r="D2392" s="449">
        <v>702449</v>
      </c>
      <c r="E2392" s="332" t="s">
        <v>117</v>
      </c>
      <c r="F2392" s="31"/>
    </row>
    <row r="2393" spans="1:6" ht="45" hidden="1">
      <c r="A2393" s="31">
        <v>11646</v>
      </c>
      <c r="B2393" s="448" t="s">
        <v>6560</v>
      </c>
      <c r="C2393" s="32" t="s">
        <v>125</v>
      </c>
      <c r="D2393" s="449">
        <v>8741080</v>
      </c>
      <c r="E2393" s="332" t="s">
        <v>117</v>
      </c>
      <c r="F2393" s="31"/>
    </row>
    <row r="2394" spans="1:6" ht="30" hidden="1">
      <c r="A2394" s="31">
        <v>11647</v>
      </c>
      <c r="B2394" s="448" t="s">
        <v>6561</v>
      </c>
      <c r="C2394" s="32" t="s">
        <v>125</v>
      </c>
      <c r="D2394" s="449">
        <v>5561859</v>
      </c>
      <c r="E2394" s="332" t="s">
        <v>117</v>
      </c>
      <c r="F2394" s="31"/>
    </row>
    <row r="2395" spans="1:6" ht="45" hidden="1">
      <c r="A2395" s="31">
        <v>11648</v>
      </c>
      <c r="B2395" s="448" t="s">
        <v>6562</v>
      </c>
      <c r="C2395" s="32" t="s">
        <v>125</v>
      </c>
      <c r="D2395" s="449">
        <v>1925474</v>
      </c>
      <c r="E2395" s="332" t="s">
        <v>117</v>
      </c>
      <c r="F2395" s="31"/>
    </row>
    <row r="2396" spans="1:6" ht="15.75" hidden="1">
      <c r="A2396" s="31">
        <v>11649</v>
      </c>
      <c r="B2396" s="448" t="s">
        <v>6563</v>
      </c>
      <c r="C2396" s="32" t="s">
        <v>125</v>
      </c>
      <c r="D2396" s="449">
        <v>4415281</v>
      </c>
      <c r="E2396" s="332" t="s">
        <v>117</v>
      </c>
      <c r="F2396" s="31"/>
    </row>
    <row r="2397" spans="1:6" ht="30" hidden="1">
      <c r="A2397" s="31">
        <v>11652</v>
      </c>
      <c r="B2397" s="448" t="s">
        <v>6564</v>
      </c>
      <c r="C2397" s="32" t="s">
        <v>125</v>
      </c>
      <c r="D2397" s="449">
        <v>14122570</v>
      </c>
      <c r="E2397" s="332" t="s">
        <v>117</v>
      </c>
      <c r="F2397" s="31"/>
    </row>
    <row r="2398" spans="1:6" ht="45" hidden="1">
      <c r="A2398" s="31">
        <v>11653</v>
      </c>
      <c r="B2398" s="448" t="s">
        <v>6565</v>
      </c>
      <c r="C2398" s="32" t="s">
        <v>125</v>
      </c>
      <c r="D2398" s="449">
        <v>16091693</v>
      </c>
      <c r="E2398" s="332" t="s">
        <v>117</v>
      </c>
      <c r="F2398" s="31"/>
    </row>
    <row r="2399" spans="1:6" ht="30" hidden="1">
      <c r="A2399" s="31">
        <v>11655</v>
      </c>
      <c r="B2399" s="448" t="s">
        <v>6566</v>
      </c>
      <c r="C2399" s="32" t="s">
        <v>125</v>
      </c>
      <c r="D2399" s="449">
        <v>454980</v>
      </c>
      <c r="E2399" s="332" t="s">
        <v>117</v>
      </c>
      <c r="F2399" s="31"/>
    </row>
    <row r="2400" spans="1:6" ht="15.75" hidden="1">
      <c r="A2400" s="31">
        <v>11657</v>
      </c>
      <c r="B2400" s="448" t="s">
        <v>6567</v>
      </c>
      <c r="C2400" s="32" t="s">
        <v>125</v>
      </c>
      <c r="D2400" s="449">
        <v>1750490</v>
      </c>
      <c r="E2400" s="332" t="s">
        <v>117</v>
      </c>
      <c r="F2400" s="31"/>
    </row>
    <row r="2401" spans="1:6" ht="30" hidden="1">
      <c r="A2401" s="31">
        <v>11659</v>
      </c>
      <c r="B2401" s="448" t="s">
        <v>6568</v>
      </c>
      <c r="C2401" s="32" t="s">
        <v>125</v>
      </c>
      <c r="D2401" s="449">
        <v>7019664</v>
      </c>
      <c r="E2401" s="332" t="s">
        <v>117</v>
      </c>
      <c r="F2401" s="31"/>
    </row>
    <row r="2402" spans="1:6" ht="15.75" hidden="1">
      <c r="A2402" s="31">
        <v>11665</v>
      </c>
      <c r="B2402" s="448" t="s">
        <v>6569</v>
      </c>
      <c r="C2402" s="32" t="s">
        <v>125</v>
      </c>
      <c r="D2402" s="449">
        <v>1254170</v>
      </c>
      <c r="E2402" s="332" t="s">
        <v>117</v>
      </c>
      <c r="F2402" s="31"/>
    </row>
    <row r="2403" spans="1:6" ht="15.75" hidden="1">
      <c r="A2403" s="31">
        <v>11666</v>
      </c>
      <c r="B2403" s="448" t="s">
        <v>6570</v>
      </c>
      <c r="C2403" s="32" t="s">
        <v>125</v>
      </c>
      <c r="D2403" s="449">
        <v>22411666</v>
      </c>
      <c r="E2403" s="332" t="s">
        <v>117</v>
      </c>
      <c r="F2403" s="31"/>
    </row>
    <row r="2404" spans="1:6" ht="30" hidden="1">
      <c r="A2404" s="31">
        <v>11668</v>
      </c>
      <c r="B2404" s="448" t="s">
        <v>6571</v>
      </c>
      <c r="C2404" s="32" t="s">
        <v>125</v>
      </c>
      <c r="D2404" s="449">
        <v>281911</v>
      </c>
      <c r="E2404" s="332" t="s">
        <v>117</v>
      </c>
      <c r="F2404" s="31"/>
    </row>
    <row r="2405" spans="1:6" ht="15.75" hidden="1">
      <c r="A2405" s="31">
        <v>11670</v>
      </c>
      <c r="B2405" s="448" t="s">
        <v>6572</v>
      </c>
      <c r="C2405" s="32" t="s">
        <v>125</v>
      </c>
      <c r="D2405" s="449">
        <v>1044337</v>
      </c>
      <c r="E2405" s="332" t="s">
        <v>117</v>
      </c>
      <c r="F2405" s="31"/>
    </row>
    <row r="2406" spans="1:6" ht="45" hidden="1">
      <c r="A2406" s="31">
        <v>11672</v>
      </c>
      <c r="B2406" s="448" t="s">
        <v>6573</v>
      </c>
      <c r="C2406" s="32" t="s">
        <v>125</v>
      </c>
      <c r="D2406" s="449">
        <v>5554995</v>
      </c>
      <c r="E2406" s="332" t="s">
        <v>117</v>
      </c>
      <c r="F2406" s="31"/>
    </row>
    <row r="2407" spans="1:6" ht="30" hidden="1">
      <c r="A2407" s="31">
        <v>11693</v>
      </c>
      <c r="B2407" s="448" t="s">
        <v>6574</v>
      </c>
      <c r="C2407" s="32" t="s">
        <v>125</v>
      </c>
      <c r="D2407" s="449">
        <v>743755</v>
      </c>
      <c r="E2407" s="332" t="s">
        <v>117</v>
      </c>
      <c r="F2407" s="31"/>
    </row>
    <row r="2408" spans="1:6" ht="30" hidden="1">
      <c r="A2408" s="31">
        <v>11699</v>
      </c>
      <c r="B2408" s="448" t="s">
        <v>6575</v>
      </c>
      <c r="C2408" s="32" t="s">
        <v>125</v>
      </c>
      <c r="D2408" s="449">
        <v>606597</v>
      </c>
      <c r="E2408" s="332" t="s">
        <v>117</v>
      </c>
      <c r="F2408" s="31"/>
    </row>
    <row r="2409" spans="1:6" ht="15.75" hidden="1">
      <c r="A2409" s="31">
        <v>11708</v>
      </c>
      <c r="B2409" s="448" t="s">
        <v>6576</v>
      </c>
      <c r="C2409" s="32" t="s">
        <v>125</v>
      </c>
      <c r="D2409" s="449">
        <v>262492</v>
      </c>
      <c r="E2409" s="332" t="s">
        <v>117</v>
      </c>
      <c r="F2409" s="31"/>
    </row>
    <row r="2410" spans="1:6" ht="15.75" hidden="1">
      <c r="A2410" s="31">
        <v>11711</v>
      </c>
      <c r="B2410" s="448" t="s">
        <v>6577</v>
      </c>
      <c r="C2410" s="32" t="s">
        <v>122</v>
      </c>
      <c r="D2410" s="449">
        <v>3559191</v>
      </c>
      <c r="E2410" s="332" t="s">
        <v>117</v>
      </c>
      <c r="F2410" s="31"/>
    </row>
    <row r="2411" spans="1:6" ht="15.75" hidden="1">
      <c r="A2411" s="31">
        <v>11712</v>
      </c>
      <c r="B2411" s="448" t="s">
        <v>6578</v>
      </c>
      <c r="C2411" s="32" t="s">
        <v>122</v>
      </c>
      <c r="D2411" s="449">
        <v>3885244</v>
      </c>
      <c r="E2411" s="332" t="s">
        <v>117</v>
      </c>
      <c r="F2411" s="31"/>
    </row>
    <row r="2412" spans="1:6" ht="15.75" hidden="1">
      <c r="A2412" s="31">
        <v>11713</v>
      </c>
      <c r="B2412" s="448" t="s">
        <v>6579</v>
      </c>
      <c r="C2412" s="32" t="s">
        <v>122</v>
      </c>
      <c r="D2412" s="449">
        <v>4391885</v>
      </c>
      <c r="E2412" s="332" t="s">
        <v>117</v>
      </c>
      <c r="F2412" s="31"/>
    </row>
    <row r="2413" spans="1:6" ht="15.75" hidden="1">
      <c r="A2413" s="31">
        <v>11714</v>
      </c>
      <c r="B2413" s="448" t="s">
        <v>6580</v>
      </c>
      <c r="C2413" s="32" t="s">
        <v>125</v>
      </c>
      <c r="D2413" s="449">
        <v>720000</v>
      </c>
      <c r="E2413" s="332" t="s">
        <v>117</v>
      </c>
      <c r="F2413" s="31"/>
    </row>
    <row r="2414" spans="1:6" ht="15.75" hidden="1">
      <c r="A2414" s="31">
        <v>11715</v>
      </c>
      <c r="B2414" s="448" t="s">
        <v>6581</v>
      </c>
      <c r="C2414" s="32" t="s">
        <v>122</v>
      </c>
      <c r="D2414" s="449">
        <v>4932863</v>
      </c>
      <c r="E2414" s="332" t="s">
        <v>117</v>
      </c>
      <c r="F2414" s="31"/>
    </row>
    <row r="2415" spans="1:6" ht="15.75" hidden="1">
      <c r="A2415" s="31">
        <v>11716</v>
      </c>
      <c r="B2415" s="448" t="s">
        <v>6582</v>
      </c>
      <c r="C2415" s="32" t="s">
        <v>122</v>
      </c>
      <c r="D2415" s="449">
        <v>6289996</v>
      </c>
      <c r="E2415" s="332" t="s">
        <v>117</v>
      </c>
      <c r="F2415" s="31"/>
    </row>
    <row r="2416" spans="1:6" ht="15.75" hidden="1">
      <c r="A2416" s="31">
        <v>11717</v>
      </c>
      <c r="B2416" s="448" t="s">
        <v>6583</v>
      </c>
      <c r="C2416" s="32" t="s">
        <v>122</v>
      </c>
      <c r="D2416" s="449">
        <v>7661157</v>
      </c>
      <c r="E2416" s="332" t="s">
        <v>117</v>
      </c>
      <c r="F2416" s="31"/>
    </row>
    <row r="2417" spans="1:6" ht="15.75" hidden="1">
      <c r="A2417" s="31">
        <v>11718</v>
      </c>
      <c r="B2417" s="448" t="s">
        <v>6584</v>
      </c>
      <c r="C2417" s="32" t="s">
        <v>122</v>
      </c>
      <c r="D2417" s="449">
        <v>48556</v>
      </c>
      <c r="E2417" s="332" t="s">
        <v>117</v>
      </c>
      <c r="F2417" s="31"/>
    </row>
    <row r="2418" spans="1:6" ht="15.75" hidden="1">
      <c r="A2418" s="31">
        <v>11719</v>
      </c>
      <c r="B2418" s="448" t="s">
        <v>6585</v>
      </c>
      <c r="C2418" s="32" t="s">
        <v>122</v>
      </c>
      <c r="D2418" s="449">
        <v>72246</v>
      </c>
      <c r="E2418" s="332" t="s">
        <v>117</v>
      </c>
      <c r="F2418" s="31"/>
    </row>
    <row r="2419" spans="1:6" ht="15.75" hidden="1">
      <c r="A2419" s="31">
        <v>11720</v>
      </c>
      <c r="B2419" s="448" t="s">
        <v>6586</v>
      </c>
      <c r="C2419" s="32" t="s">
        <v>122</v>
      </c>
      <c r="D2419" s="449">
        <v>153330</v>
      </c>
      <c r="E2419" s="332" t="s">
        <v>117</v>
      </c>
      <c r="F2419" s="31"/>
    </row>
    <row r="2420" spans="1:6" ht="15.75" hidden="1">
      <c r="A2420" s="31">
        <v>11721</v>
      </c>
      <c r="B2420" s="448" t="s">
        <v>6587</v>
      </c>
      <c r="C2420" s="32" t="s">
        <v>125</v>
      </c>
      <c r="D2420" s="449">
        <v>157087</v>
      </c>
      <c r="E2420" s="332" t="s">
        <v>117</v>
      </c>
      <c r="F2420" s="31"/>
    </row>
    <row r="2421" spans="1:6" ht="15.75" hidden="1">
      <c r="A2421" s="31">
        <v>11722</v>
      </c>
      <c r="B2421" s="448" t="s">
        <v>6588</v>
      </c>
      <c r="C2421" s="32" t="s">
        <v>125</v>
      </c>
      <c r="D2421" s="449">
        <v>293316</v>
      </c>
      <c r="E2421" s="332" t="s">
        <v>117</v>
      </c>
      <c r="F2421" s="31"/>
    </row>
    <row r="2422" spans="1:6" ht="15.75" hidden="1">
      <c r="A2422" s="31">
        <v>11723</v>
      </c>
      <c r="B2422" s="448" t="s">
        <v>6589</v>
      </c>
      <c r="C2422" s="32" t="s">
        <v>125</v>
      </c>
      <c r="D2422" s="449">
        <v>406455</v>
      </c>
      <c r="E2422" s="332" t="s">
        <v>117</v>
      </c>
      <c r="F2422" s="31"/>
    </row>
    <row r="2423" spans="1:6" ht="15.75" hidden="1">
      <c r="A2423" s="31">
        <v>11724</v>
      </c>
      <c r="B2423" s="448" t="s">
        <v>6590</v>
      </c>
      <c r="C2423" s="32" t="s">
        <v>125</v>
      </c>
      <c r="D2423" s="449">
        <v>518404</v>
      </c>
      <c r="E2423" s="332" t="s">
        <v>117</v>
      </c>
      <c r="F2423" s="31"/>
    </row>
    <row r="2424" spans="1:6" ht="15.75" hidden="1">
      <c r="A2424" s="31">
        <v>11727</v>
      </c>
      <c r="B2424" s="448" t="s">
        <v>6591</v>
      </c>
      <c r="C2424" s="32" t="s">
        <v>125</v>
      </c>
      <c r="D2424" s="449">
        <v>1184615</v>
      </c>
      <c r="E2424" s="332" t="s">
        <v>117</v>
      </c>
      <c r="F2424" s="31"/>
    </row>
    <row r="2425" spans="1:6" ht="15.75" hidden="1">
      <c r="A2425" s="31">
        <v>11728</v>
      </c>
      <c r="B2425" s="448" t="s">
        <v>6592</v>
      </c>
      <c r="C2425" s="32" t="s">
        <v>125</v>
      </c>
      <c r="D2425" s="449">
        <v>86152</v>
      </c>
      <c r="E2425" s="332" t="s">
        <v>117</v>
      </c>
      <c r="F2425" s="31"/>
    </row>
    <row r="2426" spans="1:6" ht="15.75" hidden="1">
      <c r="A2426" s="31">
        <v>11729</v>
      </c>
      <c r="B2426" s="448" t="s">
        <v>6593</v>
      </c>
      <c r="C2426" s="32" t="s">
        <v>125</v>
      </c>
      <c r="D2426" s="449">
        <v>103523</v>
      </c>
      <c r="E2426" s="332" t="s">
        <v>117</v>
      </c>
      <c r="F2426" s="31"/>
    </row>
    <row r="2427" spans="1:6" ht="15.75" hidden="1">
      <c r="A2427" s="31">
        <v>11733</v>
      </c>
      <c r="B2427" s="448" t="s">
        <v>2895</v>
      </c>
      <c r="C2427" s="32" t="s">
        <v>122</v>
      </c>
      <c r="D2427" s="449">
        <v>2380000</v>
      </c>
      <c r="E2427" s="332" t="s">
        <v>117</v>
      </c>
      <c r="F2427" s="31"/>
    </row>
    <row r="2428" spans="1:6" ht="15.75" hidden="1">
      <c r="A2428" s="31">
        <v>11735</v>
      </c>
      <c r="B2428" s="448" t="s">
        <v>6594</v>
      </c>
      <c r="C2428" s="32" t="s">
        <v>125</v>
      </c>
      <c r="D2428" s="449">
        <v>213488</v>
      </c>
      <c r="E2428" s="332" t="s">
        <v>117</v>
      </c>
      <c r="F2428" s="31"/>
    </row>
    <row r="2429" spans="1:6" ht="15.75" hidden="1">
      <c r="A2429" s="31">
        <v>11736</v>
      </c>
      <c r="B2429" s="448" t="s">
        <v>6595</v>
      </c>
      <c r="C2429" s="32" t="s">
        <v>125</v>
      </c>
      <c r="D2429" s="449">
        <v>200956</v>
      </c>
      <c r="E2429" s="332" t="s">
        <v>117</v>
      </c>
      <c r="F2429" s="31"/>
    </row>
    <row r="2430" spans="1:6" ht="15.75" hidden="1">
      <c r="A2430" s="31">
        <v>11737</v>
      </c>
      <c r="B2430" s="448" t="s">
        <v>6596</v>
      </c>
      <c r="C2430" s="32" t="s">
        <v>125</v>
      </c>
      <c r="D2430" s="449">
        <v>200473</v>
      </c>
      <c r="E2430" s="332" t="s">
        <v>117</v>
      </c>
      <c r="F2430" s="31"/>
    </row>
    <row r="2431" spans="1:6" ht="15.75" hidden="1">
      <c r="A2431" s="31">
        <v>11738</v>
      </c>
      <c r="B2431" s="448" t="s">
        <v>6597</v>
      </c>
      <c r="C2431" s="32" t="s">
        <v>125</v>
      </c>
      <c r="D2431" s="449">
        <v>89862</v>
      </c>
      <c r="E2431" s="332" t="s">
        <v>117</v>
      </c>
      <c r="F2431" s="31"/>
    </row>
    <row r="2432" spans="1:6" ht="15.75" hidden="1">
      <c r="A2432" s="31">
        <v>11739</v>
      </c>
      <c r="B2432" s="448" t="s">
        <v>6598</v>
      </c>
      <c r="C2432" s="32" t="s">
        <v>125</v>
      </c>
      <c r="D2432" s="449">
        <v>62839</v>
      </c>
      <c r="E2432" s="332" t="s">
        <v>117</v>
      </c>
      <c r="F2432" s="31"/>
    </row>
    <row r="2433" spans="1:6" ht="30" hidden="1">
      <c r="A2433" s="31">
        <v>11740</v>
      </c>
      <c r="B2433" s="448" t="s">
        <v>6599</v>
      </c>
      <c r="C2433" s="32" t="s">
        <v>122</v>
      </c>
      <c r="D2433" s="449">
        <v>68420</v>
      </c>
      <c r="E2433" s="332" t="s">
        <v>117</v>
      </c>
      <c r="F2433" s="31"/>
    </row>
    <row r="2434" spans="1:6" ht="30" hidden="1">
      <c r="A2434" s="31">
        <v>11741</v>
      </c>
      <c r="B2434" s="448" t="s">
        <v>6600</v>
      </c>
      <c r="C2434" s="32" t="s">
        <v>116</v>
      </c>
      <c r="D2434" s="449">
        <v>40382</v>
      </c>
      <c r="E2434" s="332" t="s">
        <v>117</v>
      </c>
      <c r="F2434" s="31"/>
    </row>
    <row r="2435" spans="1:6" ht="15.75" hidden="1">
      <c r="A2435" s="31">
        <v>11742</v>
      </c>
      <c r="B2435" s="448" t="s">
        <v>6601</v>
      </c>
      <c r="C2435" s="32" t="s">
        <v>125</v>
      </c>
      <c r="D2435" s="449">
        <v>395</v>
      </c>
      <c r="E2435" s="332" t="s">
        <v>117</v>
      </c>
      <c r="F2435" s="31"/>
    </row>
    <row r="2436" spans="1:6" ht="45" hidden="1">
      <c r="A2436" s="31">
        <v>11743</v>
      </c>
      <c r="B2436" s="448" t="s">
        <v>6602</v>
      </c>
      <c r="C2436" s="32" t="s">
        <v>125</v>
      </c>
      <c r="D2436" s="449">
        <v>24000155</v>
      </c>
      <c r="E2436" s="332" t="s">
        <v>117</v>
      </c>
      <c r="F2436" s="31"/>
    </row>
    <row r="2437" spans="1:6" ht="15.75" hidden="1">
      <c r="A2437" s="31">
        <v>11744</v>
      </c>
      <c r="B2437" s="448" t="s">
        <v>6603</v>
      </c>
      <c r="C2437" s="32" t="s">
        <v>122</v>
      </c>
      <c r="D2437" s="449">
        <v>177592</v>
      </c>
      <c r="E2437" s="332" t="s">
        <v>117</v>
      </c>
      <c r="F2437" s="31"/>
    </row>
    <row r="2438" spans="1:6" ht="15.75" hidden="1">
      <c r="A2438" s="31">
        <v>11745</v>
      </c>
      <c r="B2438" s="448" t="s">
        <v>6604</v>
      </c>
      <c r="C2438" s="32" t="s">
        <v>122</v>
      </c>
      <c r="D2438" s="449">
        <v>217705</v>
      </c>
      <c r="E2438" s="332" t="s">
        <v>117</v>
      </c>
      <c r="F2438" s="31"/>
    </row>
    <row r="2439" spans="1:6" ht="15.75" hidden="1">
      <c r="A2439" s="31">
        <v>11746</v>
      </c>
      <c r="B2439" s="448" t="s">
        <v>6605</v>
      </c>
      <c r="C2439" s="32" t="s">
        <v>122</v>
      </c>
      <c r="D2439" s="449">
        <v>240894</v>
      </c>
      <c r="E2439" s="332" t="s">
        <v>117</v>
      </c>
      <c r="F2439" s="31"/>
    </row>
    <row r="2440" spans="1:6" ht="15.75" hidden="1">
      <c r="A2440" s="31">
        <v>11747</v>
      </c>
      <c r="B2440" s="448" t="s">
        <v>6606</v>
      </c>
      <c r="C2440" s="32" t="s">
        <v>122</v>
      </c>
      <c r="D2440" s="449">
        <v>264088</v>
      </c>
      <c r="E2440" s="332" t="s">
        <v>117</v>
      </c>
      <c r="F2440" s="31"/>
    </row>
    <row r="2441" spans="1:6" ht="15.75" hidden="1">
      <c r="A2441" s="31">
        <v>11748</v>
      </c>
      <c r="B2441" s="448" t="s">
        <v>6607</v>
      </c>
      <c r="C2441" s="32" t="s">
        <v>122</v>
      </c>
      <c r="D2441" s="449">
        <v>300813</v>
      </c>
      <c r="E2441" s="332" t="s">
        <v>117</v>
      </c>
      <c r="F2441" s="31"/>
    </row>
    <row r="2442" spans="1:6" ht="15.75" hidden="1">
      <c r="A2442" s="31">
        <v>11764</v>
      </c>
      <c r="B2442" s="448" t="s">
        <v>6608</v>
      </c>
      <c r="C2442" s="32" t="s">
        <v>125</v>
      </c>
      <c r="D2442" s="449">
        <v>180810</v>
      </c>
      <c r="E2442" s="332" t="s">
        <v>117</v>
      </c>
      <c r="F2442" s="31"/>
    </row>
    <row r="2443" spans="1:6" ht="15.75" hidden="1">
      <c r="A2443" s="31">
        <v>11765</v>
      </c>
      <c r="B2443" s="448" t="s">
        <v>6609</v>
      </c>
      <c r="C2443" s="32" t="s">
        <v>125</v>
      </c>
      <c r="D2443" s="449">
        <v>16125</v>
      </c>
      <c r="E2443" s="332" t="s">
        <v>117</v>
      </c>
      <c r="F2443" s="31"/>
    </row>
    <row r="2444" spans="1:6" ht="15.75" hidden="1">
      <c r="A2444" s="31">
        <v>11766</v>
      </c>
      <c r="B2444" s="448" t="s">
        <v>6610</v>
      </c>
      <c r="C2444" s="32" t="s">
        <v>125</v>
      </c>
      <c r="D2444" s="449">
        <v>534121</v>
      </c>
      <c r="E2444" s="332" t="s">
        <v>117</v>
      </c>
      <c r="F2444" s="31"/>
    </row>
    <row r="2445" spans="1:6" ht="15.75" hidden="1">
      <c r="A2445" s="31">
        <v>11770</v>
      </c>
      <c r="B2445" s="448" t="s">
        <v>6611</v>
      </c>
      <c r="C2445" s="32" t="s">
        <v>125</v>
      </c>
      <c r="D2445" s="449">
        <v>63792</v>
      </c>
      <c r="E2445" s="332" t="s">
        <v>117</v>
      </c>
      <c r="F2445" s="31"/>
    </row>
    <row r="2446" spans="1:6" ht="15.75" hidden="1">
      <c r="A2446" s="31">
        <v>11771</v>
      </c>
      <c r="B2446" s="448" t="s">
        <v>6612</v>
      </c>
      <c r="C2446" s="32" t="s">
        <v>125</v>
      </c>
      <c r="D2446" s="449">
        <v>50401</v>
      </c>
      <c r="E2446" s="332" t="s">
        <v>117</v>
      </c>
      <c r="F2446" s="31"/>
    </row>
    <row r="2447" spans="1:6" ht="15.75" hidden="1">
      <c r="A2447" s="31">
        <v>11772</v>
      </c>
      <c r="B2447" s="448" t="s">
        <v>6613</v>
      </c>
      <c r="C2447" s="32" t="s">
        <v>125</v>
      </c>
      <c r="D2447" s="449">
        <v>6900</v>
      </c>
      <c r="E2447" s="332" t="s">
        <v>117</v>
      </c>
      <c r="F2447" s="31"/>
    </row>
    <row r="2448" spans="1:6" ht="15.75" hidden="1">
      <c r="A2448" s="31">
        <v>11774</v>
      </c>
      <c r="B2448" s="448" t="s">
        <v>6614</v>
      </c>
      <c r="C2448" s="32" t="s">
        <v>125</v>
      </c>
      <c r="D2448" s="449">
        <v>125635</v>
      </c>
      <c r="E2448" s="332" t="s">
        <v>117</v>
      </c>
      <c r="F2448" s="31"/>
    </row>
    <row r="2449" spans="1:6" ht="15.75" hidden="1">
      <c r="A2449" s="31">
        <v>11775</v>
      </c>
      <c r="B2449" s="448" t="s">
        <v>6615</v>
      </c>
      <c r="C2449" s="32" t="s">
        <v>125</v>
      </c>
      <c r="D2449" s="449">
        <v>111545</v>
      </c>
      <c r="E2449" s="332" t="s">
        <v>117</v>
      </c>
      <c r="F2449" s="31"/>
    </row>
    <row r="2450" spans="1:6" ht="15.75" hidden="1">
      <c r="A2450" s="31">
        <v>11776</v>
      </c>
      <c r="B2450" s="448" t="s">
        <v>6616</v>
      </c>
      <c r="C2450" s="32" t="s">
        <v>125</v>
      </c>
      <c r="D2450" s="449">
        <v>3171519</v>
      </c>
      <c r="E2450" s="332" t="s">
        <v>117</v>
      </c>
      <c r="F2450" s="31"/>
    </row>
    <row r="2451" spans="1:6" ht="15.75" hidden="1">
      <c r="A2451" s="31">
        <v>11777</v>
      </c>
      <c r="B2451" s="448" t="s">
        <v>6617</v>
      </c>
      <c r="C2451" s="32" t="s">
        <v>125</v>
      </c>
      <c r="D2451" s="449">
        <v>57120</v>
      </c>
      <c r="E2451" s="332" t="s">
        <v>117</v>
      </c>
      <c r="F2451" s="31"/>
    </row>
    <row r="2452" spans="1:6" ht="15.75" hidden="1">
      <c r="A2452" s="31">
        <v>11780</v>
      </c>
      <c r="B2452" s="448" t="s">
        <v>6618</v>
      </c>
      <c r="C2452" s="32" t="s">
        <v>125</v>
      </c>
      <c r="D2452" s="449">
        <v>249900</v>
      </c>
      <c r="E2452" s="332" t="s">
        <v>117</v>
      </c>
      <c r="F2452" s="31"/>
    </row>
    <row r="2453" spans="1:6" ht="15.75" hidden="1">
      <c r="A2453" s="31">
        <v>11781</v>
      </c>
      <c r="B2453" s="448" t="s">
        <v>6619</v>
      </c>
      <c r="C2453" s="32" t="s">
        <v>125</v>
      </c>
      <c r="D2453" s="449">
        <v>221340</v>
      </c>
      <c r="E2453" s="332" t="s">
        <v>117</v>
      </c>
      <c r="F2453" s="31"/>
    </row>
    <row r="2454" spans="1:6" ht="15.75" hidden="1">
      <c r="A2454" s="31">
        <v>11783</v>
      </c>
      <c r="B2454" s="448" t="s">
        <v>6620</v>
      </c>
      <c r="C2454" s="32" t="s">
        <v>125</v>
      </c>
      <c r="D2454" s="449">
        <v>123104</v>
      </c>
      <c r="E2454" s="332" t="s">
        <v>117</v>
      </c>
      <c r="F2454" s="31"/>
    </row>
    <row r="2455" spans="1:6" ht="15.75" hidden="1">
      <c r="A2455" s="31">
        <v>11784</v>
      </c>
      <c r="B2455" s="448" t="s">
        <v>6621</v>
      </c>
      <c r="C2455" s="32" t="s">
        <v>125</v>
      </c>
      <c r="D2455" s="449">
        <v>850</v>
      </c>
      <c r="E2455" s="332" t="s">
        <v>117</v>
      </c>
      <c r="F2455" s="31"/>
    </row>
    <row r="2456" spans="1:6" ht="15.75" hidden="1">
      <c r="A2456" s="31">
        <v>11785</v>
      </c>
      <c r="B2456" s="448" t="s">
        <v>6622</v>
      </c>
      <c r="C2456" s="32" t="s">
        <v>122</v>
      </c>
      <c r="D2456" s="449">
        <v>2442</v>
      </c>
      <c r="E2456" s="332" t="s">
        <v>117</v>
      </c>
      <c r="F2456" s="31"/>
    </row>
    <row r="2457" spans="1:6" ht="15.75" hidden="1">
      <c r="A2457" s="31">
        <v>11786</v>
      </c>
      <c r="B2457" s="448" t="s">
        <v>6623</v>
      </c>
      <c r="C2457" s="32" t="s">
        <v>125</v>
      </c>
      <c r="D2457" s="449">
        <v>10370</v>
      </c>
      <c r="E2457" s="332" t="s">
        <v>117</v>
      </c>
      <c r="F2457" s="31"/>
    </row>
    <row r="2458" spans="1:6" ht="15.75" hidden="1">
      <c r="A2458" s="31">
        <v>11787</v>
      </c>
      <c r="B2458" s="448" t="s">
        <v>6624</v>
      </c>
      <c r="C2458" s="32" t="s">
        <v>125</v>
      </c>
      <c r="D2458" s="449">
        <v>165053</v>
      </c>
      <c r="E2458" s="332" t="s">
        <v>117</v>
      </c>
      <c r="F2458" s="31"/>
    </row>
    <row r="2459" spans="1:6" ht="15.75" hidden="1">
      <c r="A2459" s="31">
        <v>11789</v>
      </c>
      <c r="B2459" s="448" t="s">
        <v>6625</v>
      </c>
      <c r="C2459" s="32" t="s">
        <v>122</v>
      </c>
      <c r="D2459" s="449">
        <v>3683914</v>
      </c>
      <c r="E2459" s="332" t="s">
        <v>117</v>
      </c>
      <c r="F2459" s="31"/>
    </row>
    <row r="2460" spans="1:6" ht="15.75" hidden="1">
      <c r="A2460" s="31">
        <v>11790</v>
      </c>
      <c r="B2460" s="448" t="s">
        <v>6626</v>
      </c>
      <c r="C2460" s="32" t="s">
        <v>125</v>
      </c>
      <c r="D2460" s="449">
        <v>3402</v>
      </c>
      <c r="E2460" s="332" t="s">
        <v>117</v>
      </c>
      <c r="F2460" s="31"/>
    </row>
    <row r="2461" spans="1:6" ht="15.75" hidden="1">
      <c r="A2461" s="31">
        <v>11794</v>
      </c>
      <c r="B2461" s="448" t="s">
        <v>6627</v>
      </c>
      <c r="C2461" s="32" t="s">
        <v>125</v>
      </c>
      <c r="D2461" s="449">
        <v>1642200</v>
      </c>
      <c r="E2461" s="332" t="s">
        <v>117</v>
      </c>
      <c r="F2461" s="31"/>
    </row>
    <row r="2462" spans="1:6" ht="45" hidden="1">
      <c r="A2462" s="31">
        <v>11796</v>
      </c>
      <c r="B2462" s="448" t="s">
        <v>6628</v>
      </c>
      <c r="C2462" s="32" t="s">
        <v>125</v>
      </c>
      <c r="D2462" s="449">
        <v>4195010</v>
      </c>
      <c r="E2462" s="332" t="s">
        <v>117</v>
      </c>
      <c r="F2462" s="31"/>
    </row>
    <row r="2463" spans="1:6" ht="15.75" hidden="1">
      <c r="A2463" s="31">
        <v>11797</v>
      </c>
      <c r="B2463" s="448" t="s">
        <v>6629</v>
      </c>
      <c r="C2463" s="32" t="s">
        <v>125</v>
      </c>
      <c r="D2463" s="449">
        <v>19384379</v>
      </c>
      <c r="E2463" s="332" t="s">
        <v>117</v>
      </c>
      <c r="F2463" s="31"/>
    </row>
    <row r="2464" spans="1:6" ht="15.75" hidden="1">
      <c r="A2464" s="31">
        <v>11798</v>
      </c>
      <c r="B2464" s="448" t="s">
        <v>6630</v>
      </c>
      <c r="C2464" s="32" t="s">
        <v>125</v>
      </c>
      <c r="D2464" s="449">
        <v>571657</v>
      </c>
      <c r="E2464" s="332" t="s">
        <v>117</v>
      </c>
      <c r="F2464" s="31"/>
    </row>
    <row r="2465" spans="1:6" ht="15.75" hidden="1">
      <c r="A2465" s="31">
        <v>11799</v>
      </c>
      <c r="B2465" s="448" t="s">
        <v>6631</v>
      </c>
      <c r="C2465" s="32" t="s">
        <v>125</v>
      </c>
      <c r="D2465" s="449">
        <v>269188</v>
      </c>
      <c r="E2465" s="332" t="s">
        <v>117</v>
      </c>
      <c r="F2465" s="31"/>
    </row>
    <row r="2466" spans="1:6" ht="15.75" hidden="1">
      <c r="A2466" s="31">
        <v>11800</v>
      </c>
      <c r="B2466" s="448" t="s">
        <v>6632</v>
      </c>
      <c r="C2466" s="32" t="s">
        <v>125</v>
      </c>
      <c r="D2466" s="449">
        <v>677374</v>
      </c>
      <c r="E2466" s="332" t="s">
        <v>117</v>
      </c>
      <c r="F2466" s="31"/>
    </row>
    <row r="2467" spans="1:6" ht="15.75" hidden="1">
      <c r="A2467" s="31">
        <v>11801</v>
      </c>
      <c r="B2467" s="448" t="s">
        <v>6633</v>
      </c>
      <c r="C2467" s="32" t="s">
        <v>125</v>
      </c>
      <c r="D2467" s="449">
        <v>708698</v>
      </c>
      <c r="E2467" s="332" t="s">
        <v>117</v>
      </c>
      <c r="F2467" s="31"/>
    </row>
    <row r="2468" spans="1:6" ht="15.75" hidden="1">
      <c r="A2468" s="31">
        <v>11803</v>
      </c>
      <c r="B2468" s="448" t="s">
        <v>6634</v>
      </c>
      <c r="C2468" s="32" t="s">
        <v>125</v>
      </c>
      <c r="D2468" s="449">
        <v>17850000</v>
      </c>
      <c r="E2468" s="332" t="s">
        <v>117</v>
      </c>
      <c r="F2468" s="31"/>
    </row>
    <row r="2469" spans="1:6" ht="15.75" hidden="1">
      <c r="A2469" s="31">
        <v>11804</v>
      </c>
      <c r="B2469" s="448" t="s">
        <v>6635</v>
      </c>
      <c r="C2469" s="32" t="s">
        <v>125</v>
      </c>
      <c r="D2469" s="449">
        <v>164220</v>
      </c>
      <c r="E2469" s="332" t="s">
        <v>117</v>
      </c>
      <c r="F2469" s="31"/>
    </row>
    <row r="2470" spans="1:6" ht="15.75" hidden="1">
      <c r="A2470" s="31">
        <v>11805</v>
      </c>
      <c r="B2470" s="448" t="s">
        <v>6636</v>
      </c>
      <c r="C2470" s="32" t="s">
        <v>125</v>
      </c>
      <c r="D2470" s="449">
        <v>164220</v>
      </c>
      <c r="E2470" s="332" t="s">
        <v>117</v>
      </c>
      <c r="F2470" s="31"/>
    </row>
    <row r="2471" spans="1:6" ht="15.75" hidden="1">
      <c r="A2471" s="31">
        <v>11806</v>
      </c>
      <c r="B2471" s="448" t="s">
        <v>6637</v>
      </c>
      <c r="C2471" s="32" t="s">
        <v>125</v>
      </c>
      <c r="D2471" s="449">
        <v>171360</v>
      </c>
      <c r="E2471" s="332" t="s">
        <v>117</v>
      </c>
      <c r="F2471" s="31"/>
    </row>
    <row r="2472" spans="1:6" ht="15.75" hidden="1">
      <c r="A2472" s="31">
        <v>11807</v>
      </c>
      <c r="B2472" s="448" t="s">
        <v>6638</v>
      </c>
      <c r="C2472" s="32" t="s">
        <v>125</v>
      </c>
      <c r="D2472" s="449">
        <v>469855</v>
      </c>
      <c r="E2472" s="332" t="s">
        <v>117</v>
      </c>
      <c r="F2472" s="31"/>
    </row>
    <row r="2473" spans="1:6" ht="30" hidden="1">
      <c r="A2473" s="31">
        <v>11810</v>
      </c>
      <c r="B2473" s="448" t="s">
        <v>2940</v>
      </c>
      <c r="C2473" s="32" t="s">
        <v>125</v>
      </c>
      <c r="D2473" s="449">
        <v>252530</v>
      </c>
      <c r="E2473" s="332" t="s">
        <v>117</v>
      </c>
      <c r="F2473" s="31"/>
    </row>
    <row r="2474" spans="1:6" ht="30" hidden="1">
      <c r="A2474" s="31">
        <v>11811</v>
      </c>
      <c r="B2474" s="448" t="s">
        <v>2941</v>
      </c>
      <c r="C2474" s="32" t="s">
        <v>125</v>
      </c>
      <c r="D2474" s="449">
        <v>770992</v>
      </c>
      <c r="E2474" s="332" t="s">
        <v>117</v>
      </c>
      <c r="F2474" s="31"/>
    </row>
    <row r="2475" spans="1:6" ht="15.75" hidden="1">
      <c r="A2475" s="31">
        <v>11812</v>
      </c>
      <c r="B2475" s="448" t="s">
        <v>6639</v>
      </c>
      <c r="C2475" s="32" t="s">
        <v>125</v>
      </c>
      <c r="D2475" s="449">
        <v>518666</v>
      </c>
      <c r="E2475" s="332" t="s">
        <v>117</v>
      </c>
      <c r="F2475" s="31"/>
    </row>
    <row r="2476" spans="1:6" ht="15.75" hidden="1">
      <c r="A2476" s="31">
        <v>11813</v>
      </c>
      <c r="B2476" s="448" t="s">
        <v>6640</v>
      </c>
      <c r="C2476" s="32" t="s">
        <v>125</v>
      </c>
      <c r="D2476" s="449">
        <v>199474</v>
      </c>
      <c r="E2476" s="332" t="s">
        <v>117</v>
      </c>
      <c r="F2476" s="31"/>
    </row>
    <row r="2477" spans="1:6" ht="15.75" hidden="1">
      <c r="A2477" s="31">
        <v>11814</v>
      </c>
      <c r="B2477" s="448" t="s">
        <v>6641</v>
      </c>
      <c r="C2477" s="32" t="s">
        <v>125</v>
      </c>
      <c r="D2477" s="449">
        <v>2303</v>
      </c>
      <c r="E2477" s="332" t="s">
        <v>117</v>
      </c>
      <c r="F2477" s="31"/>
    </row>
    <row r="2478" spans="1:6" ht="15.75" hidden="1">
      <c r="A2478" s="31">
        <v>11815</v>
      </c>
      <c r="B2478" s="448" t="s">
        <v>6642</v>
      </c>
      <c r="C2478" s="32" t="s">
        <v>125</v>
      </c>
      <c r="D2478" s="449">
        <v>48071</v>
      </c>
      <c r="E2478" s="332" t="s">
        <v>117</v>
      </c>
      <c r="F2478" s="31"/>
    </row>
    <row r="2479" spans="1:6" ht="15.75" hidden="1">
      <c r="A2479" s="31">
        <v>11816</v>
      </c>
      <c r="B2479" s="448" t="s">
        <v>6643</v>
      </c>
      <c r="C2479" s="32" t="s">
        <v>125</v>
      </c>
      <c r="D2479" s="449">
        <v>341883</v>
      </c>
      <c r="E2479" s="332" t="s">
        <v>117</v>
      </c>
      <c r="F2479" s="31"/>
    </row>
    <row r="2480" spans="1:6" ht="15.75" hidden="1">
      <c r="A2480" s="31">
        <v>11817</v>
      </c>
      <c r="B2480" s="448" t="s">
        <v>6644</v>
      </c>
      <c r="C2480" s="32" t="s">
        <v>125</v>
      </c>
      <c r="D2480" s="449">
        <v>2303</v>
      </c>
      <c r="E2480" s="332" t="s">
        <v>117</v>
      </c>
      <c r="F2480" s="31"/>
    </row>
    <row r="2481" spans="1:6" ht="15.75" hidden="1">
      <c r="A2481" s="31">
        <v>11818</v>
      </c>
      <c r="B2481" s="448" t="s">
        <v>6645</v>
      </c>
      <c r="C2481" s="32" t="s">
        <v>125</v>
      </c>
      <c r="D2481" s="449">
        <v>1133793</v>
      </c>
      <c r="E2481" s="332" t="s">
        <v>117</v>
      </c>
      <c r="F2481" s="31"/>
    </row>
    <row r="2482" spans="1:6" ht="15.75" hidden="1">
      <c r="A2482" s="31">
        <v>11819</v>
      </c>
      <c r="B2482" s="448" t="s">
        <v>6646</v>
      </c>
      <c r="C2482" s="32" t="s">
        <v>125</v>
      </c>
      <c r="D2482" s="449">
        <v>48071</v>
      </c>
      <c r="E2482" s="332" t="s">
        <v>117</v>
      </c>
      <c r="F2482" s="31"/>
    </row>
    <row r="2483" spans="1:6" ht="15.75" hidden="1">
      <c r="A2483" s="31">
        <v>11820</v>
      </c>
      <c r="B2483" s="448" t="s">
        <v>6647</v>
      </c>
      <c r="C2483" s="32" t="s">
        <v>125</v>
      </c>
      <c r="D2483" s="449">
        <v>122885</v>
      </c>
      <c r="E2483" s="332" t="s">
        <v>117</v>
      </c>
      <c r="F2483" s="31"/>
    </row>
    <row r="2484" spans="1:6" ht="15.75" hidden="1">
      <c r="A2484" s="31">
        <v>11826</v>
      </c>
      <c r="B2484" s="448" t="s">
        <v>6648</v>
      </c>
      <c r="C2484" s="32" t="s">
        <v>122</v>
      </c>
      <c r="D2484" s="449">
        <v>2319</v>
      </c>
      <c r="E2484" s="332" t="s">
        <v>117</v>
      </c>
      <c r="F2484" s="31"/>
    </row>
    <row r="2485" spans="1:6" ht="15.75" hidden="1">
      <c r="A2485" s="31">
        <v>11827</v>
      </c>
      <c r="B2485" s="448" t="s">
        <v>6649</v>
      </c>
      <c r="C2485" s="32" t="s">
        <v>125</v>
      </c>
      <c r="D2485" s="449">
        <v>563141</v>
      </c>
      <c r="E2485" s="332" t="s">
        <v>117</v>
      </c>
      <c r="F2485" s="31"/>
    </row>
    <row r="2486" spans="1:6" ht="15.75" hidden="1">
      <c r="A2486" s="31">
        <v>11828</v>
      </c>
      <c r="B2486" s="448" t="s">
        <v>6650</v>
      </c>
      <c r="C2486" s="32" t="s">
        <v>125</v>
      </c>
      <c r="D2486" s="449">
        <v>314813829</v>
      </c>
      <c r="E2486" s="332" t="s">
        <v>117</v>
      </c>
      <c r="F2486" s="31"/>
    </row>
    <row r="2487" spans="1:6" ht="15.75" hidden="1">
      <c r="A2487" s="31">
        <v>11830</v>
      </c>
      <c r="B2487" s="448" t="s">
        <v>6651</v>
      </c>
      <c r="C2487" s="32" t="s">
        <v>125</v>
      </c>
      <c r="D2487" s="449">
        <v>2303</v>
      </c>
      <c r="E2487" s="332" t="s">
        <v>117</v>
      </c>
      <c r="F2487" s="31"/>
    </row>
    <row r="2488" spans="1:6" ht="15.75" hidden="1">
      <c r="A2488" s="31">
        <v>11831</v>
      </c>
      <c r="B2488" s="448" t="s">
        <v>6652</v>
      </c>
      <c r="C2488" s="32" t="s">
        <v>125</v>
      </c>
      <c r="D2488" s="449">
        <v>2133</v>
      </c>
      <c r="E2488" s="332" t="s">
        <v>117</v>
      </c>
      <c r="F2488" s="31"/>
    </row>
    <row r="2489" spans="1:6" ht="15.75" hidden="1">
      <c r="A2489" s="31">
        <v>11834</v>
      </c>
      <c r="B2489" s="448" t="s">
        <v>6653</v>
      </c>
      <c r="C2489" s="32" t="s">
        <v>125</v>
      </c>
      <c r="D2489" s="449">
        <v>321429</v>
      </c>
      <c r="E2489" s="332" t="s">
        <v>117</v>
      </c>
      <c r="F2489" s="31"/>
    </row>
    <row r="2490" spans="1:6" ht="15.75" hidden="1">
      <c r="A2490" s="31">
        <v>11835</v>
      </c>
      <c r="B2490" s="448" t="s">
        <v>6654</v>
      </c>
      <c r="C2490" s="32" t="s">
        <v>125</v>
      </c>
      <c r="D2490" s="449">
        <v>440</v>
      </c>
      <c r="E2490" s="332" t="s">
        <v>117</v>
      </c>
      <c r="F2490" s="31"/>
    </row>
    <row r="2491" spans="1:6" ht="15.75" hidden="1">
      <c r="A2491" s="31">
        <v>11836</v>
      </c>
      <c r="B2491" s="448" t="s">
        <v>6655</v>
      </c>
      <c r="C2491" s="32" t="s">
        <v>125</v>
      </c>
      <c r="D2491" s="449">
        <v>476</v>
      </c>
      <c r="E2491" s="332" t="s">
        <v>117</v>
      </c>
      <c r="F2491" s="31"/>
    </row>
    <row r="2492" spans="1:6" ht="15.75" hidden="1">
      <c r="A2492" s="31">
        <v>11837</v>
      </c>
      <c r="B2492" s="448" t="s">
        <v>6656</v>
      </c>
      <c r="C2492" s="32" t="s">
        <v>125</v>
      </c>
      <c r="D2492" s="449">
        <v>417</v>
      </c>
      <c r="E2492" s="332" t="s">
        <v>117</v>
      </c>
      <c r="F2492" s="31"/>
    </row>
    <row r="2493" spans="1:6" ht="15.75" hidden="1">
      <c r="A2493" s="31">
        <v>11838</v>
      </c>
      <c r="B2493" s="448" t="s">
        <v>6657</v>
      </c>
      <c r="C2493" s="32" t="s">
        <v>125</v>
      </c>
      <c r="D2493" s="449">
        <v>233</v>
      </c>
      <c r="E2493" s="332" t="s">
        <v>117</v>
      </c>
      <c r="F2493" s="31"/>
    </row>
    <row r="2494" spans="1:6" ht="15.75" hidden="1">
      <c r="A2494" s="31">
        <v>11839</v>
      </c>
      <c r="B2494" s="448" t="s">
        <v>6658</v>
      </c>
      <c r="C2494" s="32" t="s">
        <v>125</v>
      </c>
      <c r="D2494" s="449">
        <v>220</v>
      </c>
      <c r="E2494" s="332" t="s">
        <v>117</v>
      </c>
      <c r="F2494" s="31"/>
    </row>
    <row r="2495" spans="1:6" ht="30" hidden="1">
      <c r="A2495" s="31">
        <v>11840</v>
      </c>
      <c r="B2495" s="448" t="s">
        <v>6659</v>
      </c>
      <c r="C2495" s="32" t="s">
        <v>125</v>
      </c>
      <c r="D2495" s="449">
        <v>7221</v>
      </c>
      <c r="E2495" s="332" t="s">
        <v>117</v>
      </c>
      <c r="F2495" s="31"/>
    </row>
    <row r="2496" spans="1:6" ht="30" hidden="1">
      <c r="A2496" s="31">
        <v>11841</v>
      </c>
      <c r="B2496" s="448" t="s">
        <v>6660</v>
      </c>
      <c r="C2496" s="32" t="s">
        <v>125</v>
      </c>
      <c r="D2496" s="449">
        <v>409</v>
      </c>
      <c r="E2496" s="332" t="s">
        <v>117</v>
      </c>
      <c r="F2496" s="31"/>
    </row>
    <row r="2497" spans="1:6" ht="30" hidden="1">
      <c r="A2497" s="31">
        <v>11842</v>
      </c>
      <c r="B2497" s="448" t="s">
        <v>6661</v>
      </c>
      <c r="C2497" s="32" t="s">
        <v>125</v>
      </c>
      <c r="D2497" s="449">
        <v>452200</v>
      </c>
      <c r="E2497" s="332" t="s">
        <v>117</v>
      </c>
      <c r="F2497" s="31"/>
    </row>
    <row r="2498" spans="1:6" ht="15.75" hidden="1">
      <c r="A2498" s="31">
        <v>11843</v>
      </c>
      <c r="B2498" s="448" t="s">
        <v>6662</v>
      </c>
      <c r="C2498" s="32" t="s">
        <v>125</v>
      </c>
      <c r="D2498" s="449">
        <v>2213</v>
      </c>
      <c r="E2498" s="332" t="s">
        <v>117</v>
      </c>
      <c r="F2498" s="31"/>
    </row>
    <row r="2499" spans="1:6" ht="15.75" hidden="1">
      <c r="A2499" s="31">
        <v>11844</v>
      </c>
      <c r="B2499" s="448" t="s">
        <v>6663</v>
      </c>
      <c r="C2499" s="32" t="s">
        <v>125</v>
      </c>
      <c r="D2499" s="449">
        <v>774</v>
      </c>
      <c r="E2499" s="332" t="s">
        <v>117</v>
      </c>
      <c r="F2499" s="31"/>
    </row>
    <row r="2500" spans="1:6" ht="15.75" hidden="1">
      <c r="A2500" s="31">
        <v>11845</v>
      </c>
      <c r="B2500" s="448" t="s">
        <v>6664</v>
      </c>
      <c r="C2500" s="32" t="s">
        <v>125</v>
      </c>
      <c r="D2500" s="449">
        <v>83300</v>
      </c>
      <c r="E2500" s="332" t="s">
        <v>117</v>
      </c>
      <c r="F2500" s="31"/>
    </row>
    <row r="2501" spans="1:6" ht="15.75" hidden="1">
      <c r="A2501" s="31">
        <v>11846</v>
      </c>
      <c r="B2501" s="448" t="s">
        <v>6665</v>
      </c>
      <c r="C2501" s="32" t="s">
        <v>125</v>
      </c>
      <c r="D2501" s="449">
        <v>41650</v>
      </c>
      <c r="E2501" s="332" t="s">
        <v>117</v>
      </c>
      <c r="F2501" s="31"/>
    </row>
    <row r="2502" spans="1:6" ht="15.75" hidden="1">
      <c r="A2502" s="31">
        <v>11847</v>
      </c>
      <c r="B2502" s="448" t="s">
        <v>6666</v>
      </c>
      <c r="C2502" s="32" t="s">
        <v>125</v>
      </c>
      <c r="D2502" s="449">
        <v>16203823</v>
      </c>
      <c r="E2502" s="332" t="s">
        <v>117</v>
      </c>
      <c r="F2502" s="31"/>
    </row>
    <row r="2503" spans="1:6" ht="15.75" hidden="1">
      <c r="A2503" s="31">
        <v>11848</v>
      </c>
      <c r="B2503" s="448" t="s">
        <v>6667</v>
      </c>
      <c r="C2503" s="32" t="s">
        <v>125</v>
      </c>
      <c r="D2503" s="449">
        <v>16884436</v>
      </c>
      <c r="E2503" s="332" t="s">
        <v>117</v>
      </c>
      <c r="F2503" s="31"/>
    </row>
    <row r="2504" spans="1:6" ht="15.75" hidden="1">
      <c r="A2504" s="31">
        <v>11849</v>
      </c>
      <c r="B2504" s="448" t="s">
        <v>6668</v>
      </c>
      <c r="C2504" s="32" t="s">
        <v>125</v>
      </c>
      <c r="D2504" s="449">
        <v>5039153</v>
      </c>
      <c r="E2504" s="332" t="s">
        <v>117</v>
      </c>
      <c r="F2504" s="31"/>
    </row>
    <row r="2505" spans="1:6" ht="15.75" hidden="1">
      <c r="A2505" s="31">
        <v>11850</v>
      </c>
      <c r="B2505" s="448" t="s">
        <v>6669</v>
      </c>
      <c r="C2505" s="32" t="s">
        <v>125</v>
      </c>
      <c r="D2505" s="449">
        <v>6943561</v>
      </c>
      <c r="E2505" s="332" t="s">
        <v>117</v>
      </c>
      <c r="F2505" s="31"/>
    </row>
    <row r="2506" spans="1:6" ht="15.75" hidden="1">
      <c r="A2506" s="31">
        <v>11851</v>
      </c>
      <c r="B2506" s="448" t="s">
        <v>6670</v>
      </c>
      <c r="C2506" s="32" t="s">
        <v>125</v>
      </c>
      <c r="D2506" s="449">
        <v>10850541</v>
      </c>
      <c r="E2506" s="332" t="s">
        <v>117</v>
      </c>
      <c r="F2506" s="31"/>
    </row>
    <row r="2507" spans="1:6" ht="15.75" hidden="1">
      <c r="A2507" s="31">
        <v>11852</v>
      </c>
      <c r="B2507" s="448" t="s">
        <v>6671</v>
      </c>
      <c r="C2507" s="32" t="s">
        <v>122</v>
      </c>
      <c r="D2507" s="449">
        <v>2000</v>
      </c>
      <c r="E2507" s="332" t="s">
        <v>117</v>
      </c>
      <c r="F2507" s="31"/>
    </row>
    <row r="2508" spans="1:6" ht="15.75" hidden="1">
      <c r="A2508" s="31">
        <v>11853</v>
      </c>
      <c r="B2508" s="448" t="s">
        <v>6672</v>
      </c>
      <c r="C2508" s="32" t="s">
        <v>122</v>
      </c>
      <c r="D2508" s="449">
        <v>166278</v>
      </c>
      <c r="E2508" s="332" t="s">
        <v>117</v>
      </c>
      <c r="F2508" s="31"/>
    </row>
    <row r="2509" spans="1:6" ht="15.75" hidden="1">
      <c r="A2509" s="31">
        <v>11854</v>
      </c>
      <c r="B2509" s="448" t="s">
        <v>6673</v>
      </c>
      <c r="C2509" s="32" t="s">
        <v>125</v>
      </c>
      <c r="D2509" s="449">
        <v>1053521</v>
      </c>
      <c r="E2509" s="332" t="s">
        <v>117</v>
      </c>
      <c r="F2509" s="31"/>
    </row>
    <row r="2510" spans="1:6" ht="15.75" hidden="1">
      <c r="A2510" s="31">
        <v>11856</v>
      </c>
      <c r="B2510" s="448" t="s">
        <v>6674</v>
      </c>
      <c r="C2510" s="32" t="s">
        <v>472</v>
      </c>
      <c r="D2510" s="449">
        <v>3630</v>
      </c>
      <c r="E2510" s="332" t="s">
        <v>117</v>
      </c>
      <c r="F2510" s="31" t="s">
        <v>145</v>
      </c>
    </row>
    <row r="2511" spans="1:6" ht="45" hidden="1">
      <c r="A2511" s="31">
        <v>11857</v>
      </c>
      <c r="B2511" s="448" t="s">
        <v>6675</v>
      </c>
      <c r="C2511" s="32" t="s">
        <v>125</v>
      </c>
      <c r="D2511" s="449">
        <v>529374376</v>
      </c>
      <c r="E2511" s="332" t="s">
        <v>117</v>
      </c>
      <c r="F2511" s="31"/>
    </row>
    <row r="2512" spans="1:6" ht="15.75" hidden="1">
      <c r="A2512" s="31">
        <v>11862</v>
      </c>
      <c r="B2512" s="448" t="s">
        <v>6676</v>
      </c>
      <c r="C2512" s="32" t="s">
        <v>125</v>
      </c>
      <c r="D2512" s="449">
        <v>1289385</v>
      </c>
      <c r="E2512" s="332" t="s">
        <v>117</v>
      </c>
      <c r="F2512" s="31"/>
    </row>
    <row r="2513" spans="1:6" ht="15.75" hidden="1">
      <c r="A2513" s="31">
        <v>11863</v>
      </c>
      <c r="B2513" s="448" t="s">
        <v>6677</v>
      </c>
      <c r="C2513" s="32" t="s">
        <v>125</v>
      </c>
      <c r="D2513" s="449">
        <v>927728</v>
      </c>
      <c r="E2513" s="332" t="s">
        <v>117</v>
      </c>
      <c r="F2513" s="31"/>
    </row>
    <row r="2514" spans="1:6" ht="15.75" hidden="1">
      <c r="A2514" s="31">
        <v>11864</v>
      </c>
      <c r="B2514" s="448" t="s">
        <v>6678</v>
      </c>
      <c r="C2514" s="32" t="s">
        <v>125</v>
      </c>
      <c r="D2514" s="449">
        <v>137431</v>
      </c>
      <c r="E2514" s="332" t="s">
        <v>117</v>
      </c>
      <c r="F2514" s="31"/>
    </row>
    <row r="2515" spans="1:6" ht="15.75" hidden="1">
      <c r="A2515" s="31">
        <v>11865</v>
      </c>
      <c r="B2515" s="448" t="s">
        <v>6679</v>
      </c>
      <c r="C2515" s="32" t="s">
        <v>122</v>
      </c>
      <c r="D2515" s="449">
        <v>19814</v>
      </c>
      <c r="E2515" s="332" t="s">
        <v>117</v>
      </c>
      <c r="F2515" s="31"/>
    </row>
    <row r="2516" spans="1:6" ht="15.75" hidden="1">
      <c r="A2516" s="31">
        <v>11866</v>
      </c>
      <c r="B2516" s="448" t="s">
        <v>6680</v>
      </c>
      <c r="C2516" s="32" t="s">
        <v>122</v>
      </c>
      <c r="D2516" s="449">
        <v>9750</v>
      </c>
      <c r="E2516" s="332" t="s">
        <v>117</v>
      </c>
      <c r="F2516" s="31"/>
    </row>
    <row r="2517" spans="1:6" ht="15.75" hidden="1">
      <c r="A2517" s="31">
        <v>11869</v>
      </c>
      <c r="B2517" s="448" t="s">
        <v>6681</v>
      </c>
      <c r="C2517" s="32" t="s">
        <v>125</v>
      </c>
      <c r="D2517" s="449">
        <v>1053521</v>
      </c>
      <c r="E2517" s="332" t="s">
        <v>117</v>
      </c>
      <c r="F2517" s="31"/>
    </row>
    <row r="2518" spans="1:6" ht="15.75" hidden="1">
      <c r="A2518" s="31">
        <v>11870</v>
      </c>
      <c r="B2518" s="448" t="s">
        <v>6682</v>
      </c>
      <c r="C2518" s="32" t="s">
        <v>125</v>
      </c>
      <c r="D2518" s="449">
        <v>1897</v>
      </c>
      <c r="E2518" s="332" t="s">
        <v>117</v>
      </c>
      <c r="F2518" s="31"/>
    </row>
    <row r="2519" spans="1:6" ht="15.75" hidden="1">
      <c r="A2519" s="31">
        <v>11871</v>
      </c>
      <c r="B2519" s="448" t="s">
        <v>6683</v>
      </c>
      <c r="C2519" s="32" t="s">
        <v>116</v>
      </c>
      <c r="D2519" s="449">
        <v>61880</v>
      </c>
      <c r="E2519" s="332" t="s">
        <v>117</v>
      </c>
      <c r="F2519" s="31"/>
    </row>
    <row r="2520" spans="1:6" ht="15.75" hidden="1">
      <c r="A2520" s="31">
        <v>11872</v>
      </c>
      <c r="B2520" s="448" t="s">
        <v>6684</v>
      </c>
      <c r="C2520" s="32" t="s">
        <v>125</v>
      </c>
      <c r="D2520" s="449">
        <v>185000</v>
      </c>
      <c r="E2520" s="332" t="s">
        <v>117</v>
      </c>
      <c r="F2520" s="31"/>
    </row>
    <row r="2521" spans="1:6" ht="30" hidden="1">
      <c r="A2521" s="31">
        <v>11873</v>
      </c>
      <c r="B2521" s="448" t="s">
        <v>6685</v>
      </c>
      <c r="C2521" s="32" t="s">
        <v>125</v>
      </c>
      <c r="D2521" s="449">
        <v>4977488</v>
      </c>
      <c r="E2521" s="332" t="s">
        <v>117</v>
      </c>
      <c r="F2521" s="31"/>
    </row>
    <row r="2522" spans="1:6" ht="30" hidden="1">
      <c r="A2522" s="31">
        <v>11874</v>
      </c>
      <c r="B2522" s="448" t="s">
        <v>6686</v>
      </c>
      <c r="C2522" s="32" t="s">
        <v>125</v>
      </c>
      <c r="D2522" s="449">
        <v>500780</v>
      </c>
      <c r="E2522" s="332" t="s">
        <v>117</v>
      </c>
      <c r="F2522" s="31"/>
    </row>
    <row r="2523" spans="1:6" ht="30" hidden="1">
      <c r="A2523" s="31">
        <v>11875</v>
      </c>
      <c r="B2523" s="448" t="s">
        <v>6687</v>
      </c>
      <c r="C2523" s="32" t="s">
        <v>125</v>
      </c>
      <c r="D2523" s="449">
        <v>4977488</v>
      </c>
      <c r="E2523" s="332" t="s">
        <v>117</v>
      </c>
      <c r="F2523" s="31"/>
    </row>
    <row r="2524" spans="1:6" ht="15.75" hidden="1">
      <c r="A2524" s="31">
        <v>11876</v>
      </c>
      <c r="B2524" s="448" t="s">
        <v>6688</v>
      </c>
      <c r="C2524" s="32" t="s">
        <v>125</v>
      </c>
      <c r="D2524" s="449">
        <v>452200</v>
      </c>
      <c r="E2524" s="332" t="s">
        <v>117</v>
      </c>
      <c r="F2524" s="31"/>
    </row>
    <row r="2525" spans="1:6" ht="15.75" hidden="1">
      <c r="A2525" s="31">
        <v>11877</v>
      </c>
      <c r="B2525" s="448" t="s">
        <v>6689</v>
      </c>
      <c r="C2525" s="32" t="s">
        <v>125</v>
      </c>
      <c r="D2525" s="449">
        <v>142800</v>
      </c>
      <c r="E2525" s="332" t="s">
        <v>117</v>
      </c>
      <c r="F2525" s="31"/>
    </row>
    <row r="2526" spans="1:6" ht="15.75" hidden="1">
      <c r="A2526" s="31">
        <v>11878</v>
      </c>
      <c r="B2526" s="448" t="s">
        <v>6690</v>
      </c>
      <c r="C2526" s="32" t="s">
        <v>125</v>
      </c>
      <c r="D2526" s="449">
        <v>452200</v>
      </c>
      <c r="E2526" s="332" t="s">
        <v>117</v>
      </c>
      <c r="F2526" s="31"/>
    </row>
    <row r="2527" spans="1:6" ht="60" hidden="1">
      <c r="A2527" s="31">
        <v>11879</v>
      </c>
      <c r="B2527" s="448" t="s">
        <v>6691</v>
      </c>
      <c r="C2527" s="32" t="s">
        <v>2644</v>
      </c>
      <c r="D2527" s="449">
        <v>102209</v>
      </c>
      <c r="E2527" s="332" t="s">
        <v>117</v>
      </c>
      <c r="F2527" s="31"/>
    </row>
    <row r="2528" spans="1:6" ht="30" hidden="1">
      <c r="A2528" s="31">
        <v>11880</v>
      </c>
      <c r="B2528" s="448" t="s">
        <v>6692</v>
      </c>
      <c r="C2528" s="32" t="s">
        <v>125</v>
      </c>
      <c r="D2528" s="449">
        <v>41888</v>
      </c>
      <c r="E2528" s="332" t="s">
        <v>117</v>
      </c>
      <c r="F2528" s="31"/>
    </row>
    <row r="2529" spans="1:6" ht="30" hidden="1">
      <c r="A2529" s="31">
        <v>11881</v>
      </c>
      <c r="B2529" s="448" t="s">
        <v>6693</v>
      </c>
      <c r="C2529" s="32" t="s">
        <v>125</v>
      </c>
      <c r="D2529" s="449">
        <v>75711</v>
      </c>
      <c r="E2529" s="332" t="s">
        <v>117</v>
      </c>
      <c r="F2529" s="31"/>
    </row>
    <row r="2530" spans="1:6" ht="15.75" hidden="1">
      <c r="A2530" s="31">
        <v>11882</v>
      </c>
      <c r="B2530" s="448" t="s">
        <v>6694</v>
      </c>
      <c r="C2530" s="32" t="s">
        <v>125</v>
      </c>
      <c r="D2530" s="449">
        <v>94000</v>
      </c>
      <c r="E2530" s="332" t="s">
        <v>117</v>
      </c>
      <c r="F2530" s="31"/>
    </row>
    <row r="2531" spans="1:6" ht="15.75" hidden="1">
      <c r="A2531" s="31">
        <v>11883</v>
      </c>
      <c r="B2531" s="448" t="s">
        <v>6695</v>
      </c>
      <c r="C2531" s="32" t="s">
        <v>125</v>
      </c>
      <c r="D2531" s="449">
        <v>110000</v>
      </c>
      <c r="E2531" s="332" t="s">
        <v>117</v>
      </c>
      <c r="F2531" s="31"/>
    </row>
    <row r="2532" spans="1:6" ht="15.75" hidden="1">
      <c r="A2532" s="31">
        <v>11885</v>
      </c>
      <c r="B2532" s="448" t="s">
        <v>6696</v>
      </c>
      <c r="C2532" s="32" t="s">
        <v>125</v>
      </c>
      <c r="D2532" s="449">
        <v>72464</v>
      </c>
      <c r="E2532" s="332" t="s">
        <v>117</v>
      </c>
      <c r="F2532" s="31"/>
    </row>
    <row r="2533" spans="1:6" ht="15.75" hidden="1">
      <c r="A2533" s="31">
        <v>11886</v>
      </c>
      <c r="B2533" s="448" t="s">
        <v>6697</v>
      </c>
      <c r="C2533" s="32" t="s">
        <v>125</v>
      </c>
      <c r="D2533" s="449">
        <v>191722</v>
      </c>
      <c r="E2533" s="332" t="s">
        <v>117</v>
      </c>
      <c r="F2533" s="31"/>
    </row>
    <row r="2534" spans="1:6" ht="15.75" hidden="1">
      <c r="A2534" s="31">
        <v>11887</v>
      </c>
      <c r="B2534" s="448" t="s">
        <v>6698</v>
      </c>
      <c r="C2534" s="32" t="s">
        <v>125</v>
      </c>
      <c r="D2534" s="449">
        <v>320032</v>
      </c>
      <c r="E2534" s="332" t="s">
        <v>117</v>
      </c>
      <c r="F2534" s="31"/>
    </row>
    <row r="2535" spans="1:6" ht="30" hidden="1">
      <c r="A2535" s="31">
        <v>11888</v>
      </c>
      <c r="B2535" s="448" t="s">
        <v>6699</v>
      </c>
      <c r="C2535" s="32" t="s">
        <v>125</v>
      </c>
      <c r="D2535" s="449">
        <v>589050</v>
      </c>
      <c r="E2535" s="332" t="s">
        <v>117</v>
      </c>
      <c r="F2535" s="31" t="s">
        <v>145</v>
      </c>
    </row>
    <row r="2536" spans="1:6" ht="30" hidden="1">
      <c r="A2536" s="31">
        <v>11889</v>
      </c>
      <c r="B2536" s="448" t="s">
        <v>6700</v>
      </c>
      <c r="C2536" s="32" t="s">
        <v>125</v>
      </c>
      <c r="D2536" s="449">
        <v>497569</v>
      </c>
      <c r="E2536" s="332" t="s">
        <v>117</v>
      </c>
      <c r="F2536" s="31"/>
    </row>
    <row r="2537" spans="1:6" ht="30" hidden="1">
      <c r="A2537" s="31">
        <v>11890</v>
      </c>
      <c r="B2537" s="448" t="s">
        <v>6701</v>
      </c>
      <c r="C2537" s="32" t="s">
        <v>125</v>
      </c>
      <c r="D2537" s="449">
        <v>580827</v>
      </c>
      <c r="E2537" s="332" t="s">
        <v>117</v>
      </c>
      <c r="F2537" s="31"/>
    </row>
    <row r="2538" spans="1:6" ht="30" hidden="1">
      <c r="A2538" s="31">
        <v>11891</v>
      </c>
      <c r="B2538" s="448" t="s">
        <v>6702</v>
      </c>
      <c r="C2538" s="32" t="s">
        <v>125</v>
      </c>
      <c r="D2538" s="449">
        <v>644439</v>
      </c>
      <c r="E2538" s="332" t="s">
        <v>117</v>
      </c>
      <c r="F2538" s="31"/>
    </row>
    <row r="2539" spans="1:6" ht="15.75" hidden="1">
      <c r="A2539" s="31">
        <v>11893</v>
      </c>
      <c r="B2539" s="448" t="s">
        <v>6703</v>
      </c>
      <c r="C2539" s="32" t="s">
        <v>122</v>
      </c>
      <c r="D2539" s="449">
        <v>559</v>
      </c>
      <c r="E2539" s="332" t="s">
        <v>117</v>
      </c>
      <c r="F2539" s="31"/>
    </row>
    <row r="2540" spans="1:6" ht="30" hidden="1">
      <c r="A2540" s="31">
        <v>11894</v>
      </c>
      <c r="B2540" s="448" t="s">
        <v>6704</v>
      </c>
      <c r="C2540" s="32" t="s">
        <v>122</v>
      </c>
      <c r="D2540" s="449">
        <v>287980</v>
      </c>
      <c r="E2540" s="332" t="s">
        <v>117</v>
      </c>
      <c r="F2540" s="31"/>
    </row>
    <row r="2541" spans="1:6" ht="15.75" hidden="1">
      <c r="A2541" s="31">
        <v>11895</v>
      </c>
      <c r="B2541" s="448" t="s">
        <v>6705</v>
      </c>
      <c r="C2541" s="32" t="s">
        <v>125</v>
      </c>
      <c r="D2541" s="449">
        <v>445250</v>
      </c>
      <c r="E2541" s="332" t="s">
        <v>117</v>
      </c>
      <c r="F2541" s="31"/>
    </row>
    <row r="2542" spans="1:6" ht="15.75" hidden="1">
      <c r="A2542" s="31">
        <v>11896</v>
      </c>
      <c r="B2542" s="448" t="s">
        <v>6706</v>
      </c>
      <c r="C2542" s="32" t="s">
        <v>125</v>
      </c>
      <c r="D2542" s="449">
        <v>63900</v>
      </c>
      <c r="E2542" s="332" t="s">
        <v>117</v>
      </c>
      <c r="F2542" s="31"/>
    </row>
    <row r="2543" spans="1:6" ht="15.75" hidden="1">
      <c r="A2543" s="31">
        <v>11897</v>
      </c>
      <c r="B2543" s="448" t="s">
        <v>6707</v>
      </c>
      <c r="C2543" s="32" t="s">
        <v>122</v>
      </c>
      <c r="D2543" s="449">
        <v>14117</v>
      </c>
      <c r="E2543" s="332" t="s">
        <v>117</v>
      </c>
      <c r="F2543" s="31"/>
    </row>
    <row r="2544" spans="1:6" ht="15.75" hidden="1">
      <c r="A2544" s="31">
        <v>11898</v>
      </c>
      <c r="B2544" s="448" t="s">
        <v>6708</v>
      </c>
      <c r="C2544" s="32" t="s">
        <v>122</v>
      </c>
      <c r="D2544" s="449">
        <v>8583</v>
      </c>
      <c r="E2544" s="332" t="s">
        <v>117</v>
      </c>
      <c r="F2544" s="31"/>
    </row>
    <row r="2545" spans="1:6" ht="15.75" hidden="1">
      <c r="A2545" s="31">
        <v>11899</v>
      </c>
      <c r="B2545" s="448" t="s">
        <v>6709</v>
      </c>
      <c r="C2545" s="32" t="s">
        <v>125</v>
      </c>
      <c r="D2545" s="449">
        <v>3470</v>
      </c>
      <c r="E2545" s="332" t="s">
        <v>117</v>
      </c>
      <c r="F2545" s="31"/>
    </row>
    <row r="2546" spans="1:6" ht="15.75" hidden="1">
      <c r="A2546" s="31">
        <v>11901</v>
      </c>
      <c r="B2546" s="448" t="s">
        <v>6710</v>
      </c>
      <c r="C2546" s="32" t="s">
        <v>125</v>
      </c>
      <c r="D2546" s="449">
        <v>2737000</v>
      </c>
      <c r="E2546" s="332" t="s">
        <v>117</v>
      </c>
      <c r="F2546" s="31"/>
    </row>
    <row r="2547" spans="1:6" ht="15.75" hidden="1">
      <c r="A2547" s="31">
        <v>11902</v>
      </c>
      <c r="B2547" s="448" t="s">
        <v>6711</v>
      </c>
      <c r="C2547" s="32" t="s">
        <v>125</v>
      </c>
      <c r="D2547" s="449">
        <v>4390</v>
      </c>
      <c r="E2547" s="332" t="s">
        <v>117</v>
      </c>
      <c r="F2547" s="31"/>
    </row>
    <row r="2548" spans="1:6" ht="15.75" hidden="1">
      <c r="A2548" s="31">
        <v>11903</v>
      </c>
      <c r="B2548" s="448" t="s">
        <v>6712</v>
      </c>
      <c r="C2548" s="32" t="s">
        <v>125</v>
      </c>
      <c r="D2548" s="449">
        <v>1395</v>
      </c>
      <c r="E2548" s="332" t="s">
        <v>117</v>
      </c>
      <c r="F2548" s="31"/>
    </row>
    <row r="2549" spans="1:6" ht="15.75" hidden="1">
      <c r="A2549" s="31">
        <v>11904</v>
      </c>
      <c r="B2549" s="448" t="s">
        <v>6713</v>
      </c>
      <c r="C2549" s="32" t="s">
        <v>125</v>
      </c>
      <c r="D2549" s="449">
        <v>2059</v>
      </c>
      <c r="E2549" s="332" t="s">
        <v>117</v>
      </c>
      <c r="F2549" s="31"/>
    </row>
    <row r="2550" spans="1:6" ht="15.75" hidden="1">
      <c r="A2550" s="31">
        <v>11905</v>
      </c>
      <c r="B2550" s="448" t="s">
        <v>6714</v>
      </c>
      <c r="C2550" s="32" t="s">
        <v>125</v>
      </c>
      <c r="D2550" s="449">
        <v>1630</v>
      </c>
      <c r="E2550" s="332" t="s">
        <v>117</v>
      </c>
      <c r="F2550" s="31"/>
    </row>
    <row r="2551" spans="1:6" ht="15.75" hidden="1">
      <c r="A2551" s="31">
        <v>11906</v>
      </c>
      <c r="B2551" s="448" t="s">
        <v>6715</v>
      </c>
      <c r="C2551" s="32" t="s">
        <v>125</v>
      </c>
      <c r="D2551" s="449">
        <v>2548</v>
      </c>
      <c r="E2551" s="332" t="s">
        <v>117</v>
      </c>
      <c r="F2551" s="31"/>
    </row>
    <row r="2552" spans="1:6" ht="15.75" hidden="1">
      <c r="A2552" s="31">
        <v>11907</v>
      </c>
      <c r="B2552" s="448" t="s">
        <v>6716</v>
      </c>
      <c r="C2552" s="32" t="s">
        <v>125</v>
      </c>
      <c r="D2552" s="449">
        <v>4035</v>
      </c>
      <c r="E2552" s="332" t="s">
        <v>117</v>
      </c>
      <c r="F2552" s="31"/>
    </row>
    <row r="2553" spans="1:6" ht="15.75" hidden="1">
      <c r="A2553" s="31">
        <v>11908</v>
      </c>
      <c r="B2553" s="448" t="s">
        <v>6717</v>
      </c>
      <c r="C2553" s="32" t="s">
        <v>125</v>
      </c>
      <c r="D2553" s="449">
        <v>3996</v>
      </c>
      <c r="E2553" s="332" t="s">
        <v>117</v>
      </c>
      <c r="F2553" s="31"/>
    </row>
    <row r="2554" spans="1:6" ht="15.75" hidden="1">
      <c r="A2554" s="31">
        <v>11909</v>
      </c>
      <c r="B2554" s="448" t="s">
        <v>6718</v>
      </c>
      <c r="C2554" s="32" t="s">
        <v>125</v>
      </c>
      <c r="D2554" s="449">
        <v>2181</v>
      </c>
      <c r="E2554" s="332" t="s">
        <v>117</v>
      </c>
      <c r="F2554" s="31"/>
    </row>
    <row r="2555" spans="1:6" ht="15.75" hidden="1">
      <c r="A2555" s="31">
        <v>11910</v>
      </c>
      <c r="B2555" s="448" t="s">
        <v>6719</v>
      </c>
      <c r="C2555" s="32" t="s">
        <v>125</v>
      </c>
      <c r="D2555" s="449">
        <v>1303</v>
      </c>
      <c r="E2555" s="332" t="s">
        <v>117</v>
      </c>
      <c r="F2555" s="31"/>
    </row>
    <row r="2556" spans="1:6" ht="15.75" hidden="1">
      <c r="A2556" s="31">
        <v>11911</v>
      </c>
      <c r="B2556" s="448" t="s">
        <v>6720</v>
      </c>
      <c r="C2556" s="32" t="s">
        <v>125</v>
      </c>
      <c r="D2556" s="449">
        <v>3278</v>
      </c>
      <c r="E2556" s="332" t="s">
        <v>117</v>
      </c>
      <c r="F2556" s="31"/>
    </row>
    <row r="2557" spans="1:6" ht="15.75" hidden="1">
      <c r="A2557" s="31">
        <v>11912</v>
      </c>
      <c r="B2557" s="448" t="s">
        <v>6721</v>
      </c>
      <c r="C2557" s="32" t="s">
        <v>125</v>
      </c>
      <c r="D2557" s="449">
        <v>2199</v>
      </c>
      <c r="E2557" s="332" t="s">
        <v>117</v>
      </c>
      <c r="F2557" s="31"/>
    </row>
    <row r="2558" spans="1:6" ht="15.75" hidden="1">
      <c r="A2558" s="31">
        <v>11913</v>
      </c>
      <c r="B2558" s="448" t="s">
        <v>6722</v>
      </c>
      <c r="C2558" s="32" t="s">
        <v>125</v>
      </c>
      <c r="D2558" s="449">
        <v>1523</v>
      </c>
      <c r="E2558" s="332" t="s">
        <v>117</v>
      </c>
      <c r="F2558" s="31"/>
    </row>
    <row r="2559" spans="1:6" ht="15.75" hidden="1">
      <c r="A2559" s="31">
        <v>11914</v>
      </c>
      <c r="B2559" s="448" t="s">
        <v>6723</v>
      </c>
      <c r="C2559" s="32" t="s">
        <v>125</v>
      </c>
      <c r="D2559" s="449">
        <v>8435</v>
      </c>
      <c r="E2559" s="332" t="s">
        <v>117</v>
      </c>
      <c r="F2559" s="31"/>
    </row>
    <row r="2560" spans="1:6" ht="15.75" hidden="1">
      <c r="A2560" s="31">
        <v>11915</v>
      </c>
      <c r="B2560" s="448" t="s">
        <v>6724</v>
      </c>
      <c r="C2560" s="32" t="s">
        <v>125</v>
      </c>
      <c r="D2560" s="449">
        <v>31731</v>
      </c>
      <c r="E2560" s="332" t="s">
        <v>117</v>
      </c>
      <c r="F2560" s="31"/>
    </row>
    <row r="2561" spans="1:6" ht="15.75" hidden="1">
      <c r="A2561" s="31">
        <v>11916</v>
      </c>
      <c r="B2561" s="448" t="s">
        <v>6725</v>
      </c>
      <c r="C2561" s="32" t="s">
        <v>125</v>
      </c>
      <c r="D2561" s="449">
        <v>104230</v>
      </c>
      <c r="E2561" s="332" t="s">
        <v>117</v>
      </c>
      <c r="F2561" s="31"/>
    </row>
    <row r="2562" spans="1:6" ht="15.75" hidden="1">
      <c r="A2562" s="31">
        <v>11917</v>
      </c>
      <c r="B2562" s="448" t="s">
        <v>6726</v>
      </c>
      <c r="C2562" s="32" t="s">
        <v>116</v>
      </c>
      <c r="D2562" s="449">
        <v>70210</v>
      </c>
      <c r="E2562" s="332" t="s">
        <v>117</v>
      </c>
      <c r="F2562" s="31"/>
    </row>
    <row r="2563" spans="1:6" ht="15.75" hidden="1">
      <c r="A2563" s="31">
        <v>11918</v>
      </c>
      <c r="B2563" s="448" t="s">
        <v>6727</v>
      </c>
      <c r="C2563" s="32" t="s">
        <v>125</v>
      </c>
      <c r="D2563" s="449">
        <v>9007</v>
      </c>
      <c r="E2563" s="332" t="s">
        <v>117</v>
      </c>
      <c r="F2563" s="31"/>
    </row>
    <row r="2564" spans="1:6" ht="15.75" hidden="1">
      <c r="A2564" s="31">
        <v>11919</v>
      </c>
      <c r="B2564" s="448" t="s">
        <v>6728</v>
      </c>
      <c r="C2564" s="32" t="s">
        <v>125</v>
      </c>
      <c r="D2564" s="449">
        <v>45000</v>
      </c>
      <c r="E2564" s="332" t="s">
        <v>117</v>
      </c>
      <c r="F2564" s="31"/>
    </row>
    <row r="2565" spans="1:6" ht="30" hidden="1">
      <c r="A2565" s="31">
        <v>11920</v>
      </c>
      <c r="B2565" s="448" t="s">
        <v>6729</v>
      </c>
      <c r="C2565" s="32" t="s">
        <v>125</v>
      </c>
      <c r="D2565" s="449">
        <v>139500</v>
      </c>
      <c r="E2565" s="332" t="s">
        <v>117</v>
      </c>
      <c r="F2565" s="31"/>
    </row>
    <row r="2566" spans="1:6" ht="15.75" hidden="1">
      <c r="A2566" s="31">
        <v>11921</v>
      </c>
      <c r="B2566" s="448" t="s">
        <v>6730</v>
      </c>
      <c r="C2566" s="32" t="s">
        <v>125</v>
      </c>
      <c r="D2566" s="449">
        <v>3000</v>
      </c>
      <c r="E2566" s="332" t="s">
        <v>117</v>
      </c>
      <c r="F2566" s="31"/>
    </row>
    <row r="2567" spans="1:6" ht="15.75" hidden="1">
      <c r="A2567" s="31">
        <v>11922</v>
      </c>
      <c r="B2567" s="448" t="s">
        <v>6731</v>
      </c>
      <c r="C2567" s="32" t="s">
        <v>125</v>
      </c>
      <c r="D2567" s="449">
        <v>120000</v>
      </c>
      <c r="E2567" s="332" t="s">
        <v>117</v>
      </c>
      <c r="F2567" s="31"/>
    </row>
    <row r="2568" spans="1:6" ht="15.75" hidden="1">
      <c r="A2568" s="31">
        <v>11923</v>
      </c>
      <c r="B2568" s="448" t="s">
        <v>6732</v>
      </c>
      <c r="C2568" s="32" t="s">
        <v>125</v>
      </c>
      <c r="D2568" s="449">
        <v>8200</v>
      </c>
      <c r="E2568" s="332" t="s">
        <v>117</v>
      </c>
      <c r="F2568" s="31"/>
    </row>
    <row r="2569" spans="1:6" ht="30" hidden="1">
      <c r="A2569" s="31">
        <v>11924</v>
      </c>
      <c r="B2569" s="448" t="s">
        <v>6733</v>
      </c>
      <c r="C2569" s="32" t="s">
        <v>125</v>
      </c>
      <c r="D2569" s="449">
        <v>132000</v>
      </c>
      <c r="E2569" s="332" t="s">
        <v>117</v>
      </c>
      <c r="F2569" s="31"/>
    </row>
    <row r="2570" spans="1:6" ht="45" hidden="1">
      <c r="A2570" s="31">
        <v>11925</v>
      </c>
      <c r="B2570" s="448" t="s">
        <v>6734</v>
      </c>
      <c r="C2570" s="32" t="s">
        <v>125</v>
      </c>
      <c r="D2570" s="449">
        <v>155391</v>
      </c>
      <c r="E2570" s="332" t="s">
        <v>117</v>
      </c>
      <c r="F2570" s="31"/>
    </row>
    <row r="2571" spans="1:6" ht="30" hidden="1">
      <c r="A2571" s="31">
        <v>11926</v>
      </c>
      <c r="B2571" s="448" t="s">
        <v>6735</v>
      </c>
      <c r="C2571" s="32" t="s">
        <v>125</v>
      </c>
      <c r="D2571" s="449">
        <v>430780</v>
      </c>
      <c r="E2571" s="332" t="s">
        <v>117</v>
      </c>
      <c r="F2571" s="31" t="s">
        <v>145</v>
      </c>
    </row>
    <row r="2572" spans="1:6" ht="30" hidden="1">
      <c r="A2572" s="31">
        <v>11927</v>
      </c>
      <c r="B2572" s="448" t="s">
        <v>6736</v>
      </c>
      <c r="C2572" s="32" t="s">
        <v>125</v>
      </c>
      <c r="D2572" s="449">
        <v>256265</v>
      </c>
      <c r="E2572" s="332" t="s">
        <v>117</v>
      </c>
      <c r="F2572" s="31" t="s">
        <v>145</v>
      </c>
    </row>
    <row r="2573" spans="1:6" ht="30" hidden="1">
      <c r="A2573" s="31">
        <v>11928</v>
      </c>
      <c r="B2573" s="448" t="s">
        <v>6737</v>
      </c>
      <c r="C2573" s="32" t="s">
        <v>125</v>
      </c>
      <c r="D2573" s="449">
        <v>538594</v>
      </c>
      <c r="E2573" s="332" t="s">
        <v>117</v>
      </c>
      <c r="F2573" s="31" t="s">
        <v>145</v>
      </c>
    </row>
    <row r="2574" spans="1:6" ht="30" hidden="1">
      <c r="A2574" s="31">
        <v>11929</v>
      </c>
      <c r="B2574" s="448" t="s">
        <v>6738</v>
      </c>
      <c r="C2574" s="32" t="s">
        <v>125</v>
      </c>
      <c r="D2574" s="449">
        <v>430780</v>
      </c>
      <c r="E2574" s="332" t="s">
        <v>117</v>
      </c>
      <c r="F2574" s="31" t="s">
        <v>145</v>
      </c>
    </row>
    <row r="2575" spans="1:6" ht="30" hidden="1">
      <c r="A2575" s="31">
        <v>11930</v>
      </c>
      <c r="B2575" s="448" t="s">
        <v>6739</v>
      </c>
      <c r="C2575" s="32" t="s">
        <v>125</v>
      </c>
      <c r="D2575" s="449">
        <v>383689</v>
      </c>
      <c r="E2575" s="332" t="s">
        <v>117</v>
      </c>
      <c r="F2575" s="31" t="s">
        <v>145</v>
      </c>
    </row>
    <row r="2576" spans="1:6" ht="15.75" hidden="1">
      <c r="A2576" s="31">
        <v>11932</v>
      </c>
      <c r="B2576" s="448" t="s">
        <v>6740</v>
      </c>
      <c r="C2576" s="32" t="s">
        <v>125</v>
      </c>
      <c r="D2576" s="449">
        <v>2478420</v>
      </c>
      <c r="E2576" s="332" t="s">
        <v>117</v>
      </c>
      <c r="F2576" s="31"/>
    </row>
    <row r="2577" spans="1:6" ht="15.75" hidden="1">
      <c r="A2577" s="31">
        <v>11933</v>
      </c>
      <c r="B2577" s="448" t="s">
        <v>6741</v>
      </c>
      <c r="C2577" s="32" t="s">
        <v>125</v>
      </c>
      <c r="D2577" s="449">
        <v>64842</v>
      </c>
      <c r="E2577" s="332" t="s">
        <v>117</v>
      </c>
      <c r="F2577" s="31"/>
    </row>
    <row r="2578" spans="1:6" ht="15.75" hidden="1">
      <c r="A2578" s="31">
        <v>11934</v>
      </c>
      <c r="B2578" s="448" t="s">
        <v>6742</v>
      </c>
      <c r="C2578" s="32" t="s">
        <v>125</v>
      </c>
      <c r="D2578" s="449">
        <v>17958</v>
      </c>
      <c r="E2578" s="332" t="s">
        <v>117</v>
      </c>
      <c r="F2578" s="31"/>
    </row>
    <row r="2579" spans="1:6" ht="15.75" hidden="1">
      <c r="A2579" s="31">
        <v>11935</v>
      </c>
      <c r="B2579" s="448" t="s">
        <v>6743</v>
      </c>
      <c r="C2579" s="32" t="s">
        <v>125</v>
      </c>
      <c r="D2579" s="449">
        <v>2122544</v>
      </c>
      <c r="E2579" s="332" t="s">
        <v>117</v>
      </c>
      <c r="F2579" s="31"/>
    </row>
    <row r="2580" spans="1:6" ht="15.75" hidden="1">
      <c r="A2580" s="31">
        <v>11936</v>
      </c>
      <c r="B2580" s="448" t="s">
        <v>6744</v>
      </c>
      <c r="C2580" s="32" t="s">
        <v>125</v>
      </c>
      <c r="D2580" s="449">
        <v>21203709</v>
      </c>
      <c r="E2580" s="332" t="s">
        <v>117</v>
      </c>
      <c r="F2580" s="31"/>
    </row>
    <row r="2581" spans="1:6" ht="15.75" hidden="1">
      <c r="A2581" s="31">
        <v>11938</v>
      </c>
      <c r="B2581" s="448" t="s">
        <v>6745</v>
      </c>
      <c r="C2581" s="32" t="s">
        <v>125</v>
      </c>
      <c r="D2581" s="449">
        <v>14119</v>
      </c>
      <c r="E2581" s="332" t="s">
        <v>117</v>
      </c>
      <c r="F2581" s="31"/>
    </row>
    <row r="2582" spans="1:6" ht="15.75" hidden="1">
      <c r="A2582" s="31">
        <v>11939</v>
      </c>
      <c r="B2582" s="448" t="s">
        <v>6746</v>
      </c>
      <c r="C2582" s="32" t="s">
        <v>125</v>
      </c>
      <c r="D2582" s="449">
        <v>4809</v>
      </c>
      <c r="E2582" s="332" t="s">
        <v>117</v>
      </c>
      <c r="F2582" s="31"/>
    </row>
    <row r="2583" spans="1:6" ht="15.75" hidden="1">
      <c r="A2583" s="31">
        <v>11940</v>
      </c>
      <c r="B2583" s="448" t="s">
        <v>6747</v>
      </c>
      <c r="C2583" s="32" t="s">
        <v>125</v>
      </c>
      <c r="D2583" s="449">
        <v>91135</v>
      </c>
      <c r="E2583" s="332" t="s">
        <v>117</v>
      </c>
      <c r="F2583" s="31"/>
    </row>
    <row r="2584" spans="1:6" ht="15.75" hidden="1">
      <c r="A2584" s="31">
        <v>11941</v>
      </c>
      <c r="B2584" s="448" t="s">
        <v>6748</v>
      </c>
      <c r="C2584" s="32" t="s">
        <v>125</v>
      </c>
      <c r="D2584" s="449">
        <v>1825</v>
      </c>
      <c r="E2584" s="332" t="s">
        <v>117</v>
      </c>
      <c r="F2584" s="31"/>
    </row>
    <row r="2585" spans="1:6" ht="15.75" hidden="1">
      <c r="A2585" s="31">
        <v>11942</v>
      </c>
      <c r="B2585" s="448" t="s">
        <v>6749</v>
      </c>
      <c r="C2585" s="32" t="s">
        <v>125</v>
      </c>
      <c r="D2585" s="449">
        <v>140420</v>
      </c>
      <c r="E2585" s="332" t="s">
        <v>117</v>
      </c>
      <c r="F2585" s="31"/>
    </row>
    <row r="2586" spans="1:6" ht="15.75" hidden="1">
      <c r="A2586" s="31">
        <v>11943</v>
      </c>
      <c r="B2586" s="448" t="s">
        <v>6750</v>
      </c>
      <c r="C2586" s="32" t="s">
        <v>125</v>
      </c>
      <c r="D2586" s="449">
        <v>95200</v>
      </c>
      <c r="E2586" s="332" t="s">
        <v>117</v>
      </c>
      <c r="F2586" s="31"/>
    </row>
    <row r="2587" spans="1:6" ht="15.75" hidden="1">
      <c r="A2587" s="31">
        <v>11944</v>
      </c>
      <c r="B2587" s="448" t="s">
        <v>6751</v>
      </c>
      <c r="C2587" s="32" t="s">
        <v>125</v>
      </c>
      <c r="D2587" s="449">
        <v>1756</v>
      </c>
      <c r="E2587" s="332" t="s">
        <v>117</v>
      </c>
      <c r="F2587" s="31"/>
    </row>
    <row r="2588" spans="1:6" ht="15.75" hidden="1">
      <c r="A2588" s="31">
        <v>11945</v>
      </c>
      <c r="B2588" s="448" t="s">
        <v>6752</v>
      </c>
      <c r="C2588" s="32" t="s">
        <v>125</v>
      </c>
      <c r="D2588" s="449">
        <v>3238</v>
      </c>
      <c r="E2588" s="332" t="s">
        <v>117</v>
      </c>
      <c r="F2588" s="31"/>
    </row>
    <row r="2589" spans="1:6" ht="15.75" hidden="1">
      <c r="A2589" s="31">
        <v>11946</v>
      </c>
      <c r="B2589" s="448" t="s">
        <v>6753</v>
      </c>
      <c r="C2589" s="32" t="s">
        <v>125</v>
      </c>
      <c r="D2589" s="449">
        <v>790</v>
      </c>
      <c r="E2589" s="332" t="s">
        <v>117</v>
      </c>
      <c r="F2589" s="31"/>
    </row>
    <row r="2590" spans="1:6" ht="15.75" hidden="1">
      <c r="A2590" s="31">
        <v>11947</v>
      </c>
      <c r="B2590" s="448" t="s">
        <v>6754</v>
      </c>
      <c r="C2590" s="32" t="s">
        <v>125</v>
      </c>
      <c r="D2590" s="449">
        <v>2464</v>
      </c>
      <c r="E2590" s="332" t="s">
        <v>117</v>
      </c>
      <c r="F2590" s="31"/>
    </row>
    <row r="2591" spans="1:6" ht="15.75" hidden="1">
      <c r="A2591" s="31">
        <v>11948</v>
      </c>
      <c r="B2591" s="448" t="s">
        <v>6755</v>
      </c>
      <c r="C2591" s="32" t="s">
        <v>125</v>
      </c>
      <c r="D2591" s="449">
        <v>5818</v>
      </c>
      <c r="E2591" s="332" t="s">
        <v>117</v>
      </c>
      <c r="F2591" s="31"/>
    </row>
    <row r="2592" spans="1:6" ht="15.75" hidden="1">
      <c r="A2592" s="31">
        <v>11949</v>
      </c>
      <c r="B2592" s="448" t="s">
        <v>6756</v>
      </c>
      <c r="C2592" s="32" t="s">
        <v>125</v>
      </c>
      <c r="D2592" s="449">
        <v>5818</v>
      </c>
      <c r="E2592" s="332" t="s">
        <v>117</v>
      </c>
      <c r="F2592" s="31"/>
    </row>
    <row r="2593" spans="1:6" ht="15.75" hidden="1">
      <c r="A2593" s="31">
        <v>11950</v>
      </c>
      <c r="B2593" s="448" t="s">
        <v>6757</v>
      </c>
      <c r="C2593" s="32" t="s">
        <v>125</v>
      </c>
      <c r="D2593" s="449">
        <v>8242</v>
      </c>
      <c r="E2593" s="332" t="s">
        <v>117</v>
      </c>
      <c r="F2593" s="31"/>
    </row>
    <row r="2594" spans="1:6" ht="15.75" hidden="1">
      <c r="A2594" s="31">
        <v>11951</v>
      </c>
      <c r="B2594" s="448" t="s">
        <v>6758</v>
      </c>
      <c r="C2594" s="32" t="s">
        <v>125</v>
      </c>
      <c r="D2594" s="449">
        <v>155890</v>
      </c>
      <c r="E2594" s="332" t="s">
        <v>117</v>
      </c>
      <c r="F2594" s="31"/>
    </row>
    <row r="2595" spans="1:6" ht="15.75" hidden="1">
      <c r="A2595" s="31">
        <v>11952</v>
      </c>
      <c r="B2595" s="448" t="s">
        <v>6759</v>
      </c>
      <c r="C2595" s="32" t="s">
        <v>125</v>
      </c>
      <c r="D2595" s="449">
        <v>172550</v>
      </c>
      <c r="E2595" s="332" t="s">
        <v>117</v>
      </c>
      <c r="F2595" s="31"/>
    </row>
    <row r="2596" spans="1:6" ht="15.75" hidden="1">
      <c r="A2596" s="31">
        <v>11953</v>
      </c>
      <c r="B2596" s="448" t="s">
        <v>6760</v>
      </c>
      <c r="C2596" s="32" t="s">
        <v>125</v>
      </c>
      <c r="D2596" s="449">
        <v>329749</v>
      </c>
      <c r="E2596" s="332" t="s">
        <v>117</v>
      </c>
      <c r="F2596" s="31"/>
    </row>
    <row r="2597" spans="1:6" ht="15.75" hidden="1">
      <c r="A2597" s="31">
        <v>11954</v>
      </c>
      <c r="B2597" s="448" t="s">
        <v>6761</v>
      </c>
      <c r="C2597" s="32" t="s">
        <v>125</v>
      </c>
      <c r="D2597" s="449">
        <v>143265</v>
      </c>
      <c r="E2597" s="332" t="s">
        <v>117</v>
      </c>
      <c r="F2597" s="31"/>
    </row>
    <row r="2598" spans="1:6" ht="15.75" hidden="1">
      <c r="A2598" s="31">
        <v>11955</v>
      </c>
      <c r="B2598" s="448" t="s">
        <v>6762</v>
      </c>
      <c r="C2598" s="32" t="s">
        <v>125</v>
      </c>
      <c r="D2598" s="449">
        <v>341056</v>
      </c>
      <c r="E2598" s="332" t="s">
        <v>117</v>
      </c>
      <c r="F2598" s="31"/>
    </row>
    <row r="2599" spans="1:6" ht="15.75" hidden="1">
      <c r="A2599" s="31">
        <v>11956</v>
      </c>
      <c r="B2599" s="448" t="s">
        <v>6763</v>
      </c>
      <c r="C2599" s="32" t="s">
        <v>125</v>
      </c>
      <c r="D2599" s="449">
        <v>50575</v>
      </c>
      <c r="E2599" s="332" t="s">
        <v>117</v>
      </c>
      <c r="F2599" s="31"/>
    </row>
    <row r="2600" spans="1:6" ht="15.75" hidden="1">
      <c r="A2600" s="31">
        <v>11957</v>
      </c>
      <c r="B2600" s="448" t="s">
        <v>6764</v>
      </c>
      <c r="C2600" s="32" t="s">
        <v>125</v>
      </c>
      <c r="D2600" s="449">
        <v>34500</v>
      </c>
      <c r="E2600" s="332" t="s">
        <v>117</v>
      </c>
      <c r="F2600" s="31"/>
    </row>
    <row r="2601" spans="1:6" ht="15.75" hidden="1">
      <c r="A2601" s="31">
        <v>11958</v>
      </c>
      <c r="B2601" s="448" t="s">
        <v>6765</v>
      </c>
      <c r="C2601" s="32" t="s">
        <v>125</v>
      </c>
      <c r="D2601" s="449">
        <v>239488</v>
      </c>
      <c r="E2601" s="332" t="s">
        <v>117</v>
      </c>
      <c r="F2601" s="31"/>
    </row>
    <row r="2602" spans="1:6" ht="15.75" hidden="1">
      <c r="A2602" s="31">
        <v>11960</v>
      </c>
      <c r="B2602" s="448" t="s">
        <v>6766</v>
      </c>
      <c r="C2602" s="32" t="s">
        <v>125</v>
      </c>
      <c r="D2602" s="449">
        <v>1773</v>
      </c>
      <c r="E2602" s="332" t="s">
        <v>117</v>
      </c>
      <c r="F2602" s="31"/>
    </row>
    <row r="2603" spans="1:6" ht="15.75" hidden="1">
      <c r="A2603" s="31">
        <v>11961</v>
      </c>
      <c r="B2603" s="448" t="s">
        <v>6767</v>
      </c>
      <c r="C2603" s="32" t="s">
        <v>125</v>
      </c>
      <c r="D2603" s="449">
        <v>950</v>
      </c>
      <c r="E2603" s="332" t="s">
        <v>117</v>
      </c>
      <c r="F2603" s="31"/>
    </row>
    <row r="2604" spans="1:6" ht="15.75" hidden="1">
      <c r="A2604" s="31">
        <v>11965</v>
      </c>
      <c r="B2604" s="448" t="s">
        <v>6768</v>
      </c>
      <c r="C2604" s="32" t="s">
        <v>125</v>
      </c>
      <c r="D2604" s="449">
        <v>28808100</v>
      </c>
      <c r="E2604" s="332" t="s">
        <v>117</v>
      </c>
      <c r="F2604" s="31"/>
    </row>
    <row r="2605" spans="1:6" ht="15.75" hidden="1">
      <c r="A2605" s="31">
        <v>11966</v>
      </c>
      <c r="B2605" s="448" t="s">
        <v>6769</v>
      </c>
      <c r="C2605" s="32" t="s">
        <v>119</v>
      </c>
      <c r="D2605" s="449">
        <v>481950</v>
      </c>
      <c r="E2605" s="332" t="s">
        <v>117</v>
      </c>
      <c r="F2605" s="31"/>
    </row>
    <row r="2606" spans="1:6" ht="15.75" hidden="1">
      <c r="A2606" s="31">
        <v>11967</v>
      </c>
      <c r="B2606" s="448" t="s">
        <v>6770</v>
      </c>
      <c r="C2606" s="32" t="s">
        <v>119</v>
      </c>
      <c r="D2606" s="449">
        <v>434350</v>
      </c>
      <c r="E2606" s="332" t="s">
        <v>117</v>
      </c>
      <c r="F2606" s="31"/>
    </row>
    <row r="2607" spans="1:6" ht="15.75" hidden="1">
      <c r="A2607" s="31">
        <v>11968</v>
      </c>
      <c r="B2607" s="448" t="s">
        <v>6771</v>
      </c>
      <c r="C2607" s="32" t="s">
        <v>119</v>
      </c>
      <c r="D2607" s="449">
        <v>80266</v>
      </c>
      <c r="E2607" s="332" t="s">
        <v>117</v>
      </c>
      <c r="F2607" s="31"/>
    </row>
    <row r="2608" spans="1:6" ht="15.75" hidden="1">
      <c r="A2608" s="31">
        <v>11969</v>
      </c>
      <c r="B2608" s="448" t="s">
        <v>6772</v>
      </c>
      <c r="C2608" s="32" t="s">
        <v>119</v>
      </c>
      <c r="D2608" s="449">
        <v>66640</v>
      </c>
      <c r="E2608" s="332" t="s">
        <v>117</v>
      </c>
      <c r="F2608" s="31"/>
    </row>
    <row r="2609" spans="1:6" ht="15.75" hidden="1">
      <c r="A2609" s="31">
        <v>11970</v>
      </c>
      <c r="B2609" s="448" t="s">
        <v>6773</v>
      </c>
      <c r="C2609" s="32" t="s">
        <v>116</v>
      </c>
      <c r="D2609" s="449">
        <v>6394</v>
      </c>
      <c r="E2609" s="332" t="s">
        <v>117</v>
      </c>
      <c r="F2609" s="31"/>
    </row>
    <row r="2610" spans="1:6" ht="30" hidden="1">
      <c r="A2610" s="31">
        <v>11972</v>
      </c>
      <c r="B2610" s="448" t="s">
        <v>6774</v>
      </c>
      <c r="C2610" s="32" t="s">
        <v>125</v>
      </c>
      <c r="D2610" s="449">
        <v>708883</v>
      </c>
      <c r="E2610" s="332" t="s">
        <v>117</v>
      </c>
      <c r="F2610" s="31"/>
    </row>
    <row r="2611" spans="1:6" ht="30" hidden="1">
      <c r="A2611" s="31">
        <v>11973</v>
      </c>
      <c r="B2611" s="448" t="s">
        <v>6775</v>
      </c>
      <c r="C2611" s="32" t="s">
        <v>125</v>
      </c>
      <c r="D2611" s="449">
        <v>280151</v>
      </c>
      <c r="E2611" s="332" t="s">
        <v>117</v>
      </c>
      <c r="F2611" s="31"/>
    </row>
    <row r="2612" spans="1:6" ht="30" hidden="1">
      <c r="A2612" s="31">
        <v>11974</v>
      </c>
      <c r="B2612" s="448" t="s">
        <v>6776</v>
      </c>
      <c r="C2612" s="32" t="s">
        <v>125</v>
      </c>
      <c r="D2612" s="449">
        <v>796835</v>
      </c>
      <c r="E2612" s="332" t="s">
        <v>117</v>
      </c>
      <c r="F2612" s="31"/>
    </row>
    <row r="2613" spans="1:6" ht="15.75" hidden="1">
      <c r="A2613" s="31">
        <v>11976</v>
      </c>
      <c r="B2613" s="448" t="s">
        <v>6777</v>
      </c>
      <c r="C2613" s="32" t="s">
        <v>125</v>
      </c>
      <c r="D2613" s="449">
        <v>10591000</v>
      </c>
      <c r="E2613" s="332" t="s">
        <v>117</v>
      </c>
      <c r="F2613" s="31"/>
    </row>
    <row r="2614" spans="1:6" ht="15.75" hidden="1">
      <c r="A2614" s="31">
        <v>11977</v>
      </c>
      <c r="B2614" s="448" t="s">
        <v>6778</v>
      </c>
      <c r="C2614" s="32" t="s">
        <v>125</v>
      </c>
      <c r="D2614" s="449">
        <v>59500</v>
      </c>
      <c r="E2614" s="332" t="s">
        <v>117</v>
      </c>
      <c r="F2614" s="31"/>
    </row>
    <row r="2615" spans="1:6" ht="15.75" hidden="1">
      <c r="A2615" s="31">
        <v>11978</v>
      </c>
      <c r="B2615" s="448" t="s">
        <v>6779</v>
      </c>
      <c r="C2615" s="32" t="s">
        <v>125</v>
      </c>
      <c r="D2615" s="449">
        <v>1696940</v>
      </c>
      <c r="E2615" s="332" t="s">
        <v>117</v>
      </c>
      <c r="F2615" s="31"/>
    </row>
    <row r="2616" spans="1:6" ht="15.75" hidden="1">
      <c r="A2616" s="31">
        <v>11979</v>
      </c>
      <c r="B2616" s="448" t="s">
        <v>6780</v>
      </c>
      <c r="C2616" s="32" t="s">
        <v>125</v>
      </c>
      <c r="D2616" s="449">
        <v>98770</v>
      </c>
      <c r="E2616" s="332" t="s">
        <v>117</v>
      </c>
      <c r="F2616" s="31"/>
    </row>
    <row r="2617" spans="1:6" ht="15.75" hidden="1">
      <c r="A2617" s="31">
        <v>11980</v>
      </c>
      <c r="B2617" s="448" t="s">
        <v>6781</v>
      </c>
      <c r="C2617" s="32" t="s">
        <v>116</v>
      </c>
      <c r="D2617" s="449">
        <v>38080</v>
      </c>
      <c r="E2617" s="332" t="s">
        <v>117</v>
      </c>
      <c r="F2617" s="31"/>
    </row>
    <row r="2618" spans="1:6" ht="30" hidden="1">
      <c r="A2618" s="31">
        <v>11981</v>
      </c>
      <c r="B2618" s="448" t="s">
        <v>6782</v>
      </c>
      <c r="C2618" s="32" t="s">
        <v>125</v>
      </c>
      <c r="D2618" s="449">
        <v>148000</v>
      </c>
      <c r="E2618" s="332" t="s">
        <v>117</v>
      </c>
      <c r="F2618" s="31"/>
    </row>
    <row r="2619" spans="1:6" ht="30" hidden="1">
      <c r="A2619" s="31">
        <v>11982</v>
      </c>
      <c r="B2619" s="448" t="s">
        <v>3127</v>
      </c>
      <c r="C2619" s="32" t="s">
        <v>125</v>
      </c>
      <c r="D2619" s="449">
        <v>205000</v>
      </c>
      <c r="E2619" s="332" t="s">
        <v>117</v>
      </c>
      <c r="F2619" s="31"/>
    </row>
    <row r="2620" spans="1:6" ht="30" hidden="1">
      <c r="A2620" s="31">
        <v>11983</v>
      </c>
      <c r="B2620" s="448" t="s">
        <v>6783</v>
      </c>
      <c r="C2620" s="32" t="s">
        <v>125</v>
      </c>
      <c r="D2620" s="449">
        <v>133500</v>
      </c>
      <c r="E2620" s="332" t="s">
        <v>117</v>
      </c>
      <c r="F2620" s="31"/>
    </row>
    <row r="2621" spans="1:6" ht="15.75" hidden="1">
      <c r="A2621" s="31">
        <v>11984</v>
      </c>
      <c r="B2621" s="448" t="s">
        <v>6784</v>
      </c>
      <c r="C2621" s="32" t="s">
        <v>472</v>
      </c>
      <c r="D2621" s="449">
        <v>4446</v>
      </c>
      <c r="E2621" s="332" t="s">
        <v>117</v>
      </c>
      <c r="F2621" s="31"/>
    </row>
    <row r="2622" spans="1:6" ht="45" hidden="1">
      <c r="A2622" s="31">
        <v>11986</v>
      </c>
      <c r="B2622" s="448" t="s">
        <v>6785</v>
      </c>
      <c r="C2622" s="32" t="s">
        <v>122</v>
      </c>
      <c r="D2622" s="449">
        <v>61895</v>
      </c>
      <c r="E2622" s="332" t="s">
        <v>117</v>
      </c>
      <c r="F2622" s="31"/>
    </row>
    <row r="2623" spans="1:6" ht="30" hidden="1">
      <c r="A2623" s="31">
        <v>11987</v>
      </c>
      <c r="B2623" s="448" t="s">
        <v>3142</v>
      </c>
      <c r="C2623" s="32" t="s">
        <v>125</v>
      </c>
      <c r="D2623" s="449">
        <v>132000</v>
      </c>
      <c r="E2623" s="332" t="s">
        <v>117</v>
      </c>
      <c r="F2623" s="31"/>
    </row>
    <row r="2624" spans="1:6" ht="15.75" hidden="1">
      <c r="A2624" s="31">
        <v>11988</v>
      </c>
      <c r="B2624" s="448" t="s">
        <v>6786</v>
      </c>
      <c r="C2624" s="32" t="s">
        <v>122</v>
      </c>
      <c r="D2624" s="449">
        <v>2063</v>
      </c>
      <c r="E2624" s="332" t="s">
        <v>117</v>
      </c>
      <c r="F2624" s="31"/>
    </row>
    <row r="2625" spans="1:6" ht="15.75" hidden="1">
      <c r="A2625" s="31">
        <v>11989</v>
      </c>
      <c r="B2625" s="448" t="s">
        <v>6787</v>
      </c>
      <c r="C2625" s="32" t="s">
        <v>122</v>
      </c>
      <c r="D2625" s="449">
        <v>4792</v>
      </c>
      <c r="E2625" s="332" t="s">
        <v>117</v>
      </c>
      <c r="F2625" s="31"/>
    </row>
    <row r="2626" spans="1:6" ht="15.75" hidden="1">
      <c r="A2626" s="31">
        <v>11990</v>
      </c>
      <c r="B2626" s="448" t="s">
        <v>6788</v>
      </c>
      <c r="C2626" s="32" t="s">
        <v>125</v>
      </c>
      <c r="D2626" s="449">
        <v>65000</v>
      </c>
      <c r="E2626" s="332" t="s">
        <v>117</v>
      </c>
      <c r="F2626" s="31"/>
    </row>
    <row r="2627" spans="1:6" ht="30" hidden="1">
      <c r="A2627" s="31">
        <v>11991</v>
      </c>
      <c r="B2627" s="448" t="s">
        <v>6789</v>
      </c>
      <c r="C2627" s="32" t="s">
        <v>122</v>
      </c>
      <c r="D2627" s="449">
        <v>423990</v>
      </c>
      <c r="E2627" s="332" t="s">
        <v>117</v>
      </c>
      <c r="F2627" s="31"/>
    </row>
    <row r="2628" spans="1:6" ht="30" hidden="1">
      <c r="A2628" s="31">
        <v>11992</v>
      </c>
      <c r="B2628" s="448" t="s">
        <v>6790</v>
      </c>
      <c r="C2628" s="32" t="s">
        <v>122</v>
      </c>
      <c r="D2628" s="449">
        <v>847980</v>
      </c>
      <c r="E2628" s="332" t="s">
        <v>117</v>
      </c>
      <c r="F2628" s="31"/>
    </row>
    <row r="2629" spans="1:6" ht="15.75" hidden="1">
      <c r="A2629" s="31">
        <v>11993</v>
      </c>
      <c r="B2629" s="448" t="s">
        <v>6791</v>
      </c>
      <c r="C2629" s="32" t="s">
        <v>125</v>
      </c>
      <c r="D2629" s="449">
        <v>5416</v>
      </c>
      <c r="E2629" s="332" t="s">
        <v>117</v>
      </c>
      <c r="F2629" s="31"/>
    </row>
    <row r="2630" spans="1:6" ht="15.75" hidden="1">
      <c r="A2630" s="31">
        <v>11994</v>
      </c>
      <c r="B2630" s="448" t="s">
        <v>6792</v>
      </c>
      <c r="C2630" s="32" t="s">
        <v>125</v>
      </c>
      <c r="D2630" s="449">
        <v>440634</v>
      </c>
      <c r="E2630" s="332" t="s">
        <v>117</v>
      </c>
      <c r="F2630" s="31"/>
    </row>
    <row r="2631" spans="1:6" ht="15.75" hidden="1">
      <c r="A2631" s="31">
        <v>11995</v>
      </c>
      <c r="B2631" s="448" t="s">
        <v>6793</v>
      </c>
      <c r="C2631" s="32" t="s">
        <v>125</v>
      </c>
      <c r="D2631" s="449">
        <v>176621</v>
      </c>
      <c r="E2631" s="332" t="s">
        <v>117</v>
      </c>
      <c r="F2631" s="31"/>
    </row>
    <row r="2632" spans="1:6" ht="15.75" hidden="1">
      <c r="A2632" s="31">
        <v>11996</v>
      </c>
      <c r="B2632" s="448" t="s">
        <v>6794</v>
      </c>
      <c r="C2632" s="32" t="s">
        <v>125</v>
      </c>
      <c r="D2632" s="449">
        <v>1163556</v>
      </c>
      <c r="E2632" s="332" t="s">
        <v>117</v>
      </c>
      <c r="F2632" s="31"/>
    </row>
    <row r="2633" spans="1:6" ht="15.75" hidden="1">
      <c r="A2633" s="31">
        <v>11997</v>
      </c>
      <c r="B2633" s="448" t="s">
        <v>6795</v>
      </c>
      <c r="C2633" s="32" t="s">
        <v>119</v>
      </c>
      <c r="D2633" s="449">
        <v>69020</v>
      </c>
      <c r="E2633" s="332" t="s">
        <v>117</v>
      </c>
      <c r="F2633" s="31"/>
    </row>
    <row r="2634" spans="1:6" ht="30" hidden="1">
      <c r="A2634" s="31">
        <v>11998</v>
      </c>
      <c r="B2634" s="448" t="s">
        <v>6796</v>
      </c>
      <c r="C2634" s="32" t="s">
        <v>125</v>
      </c>
      <c r="D2634" s="449">
        <v>77707</v>
      </c>
      <c r="E2634" s="332" t="s">
        <v>117</v>
      </c>
      <c r="F2634" s="31"/>
    </row>
    <row r="2635" spans="1:6" ht="30" hidden="1">
      <c r="A2635" s="31">
        <v>12002</v>
      </c>
      <c r="B2635" s="448" t="s">
        <v>6797</v>
      </c>
      <c r="C2635" s="32" t="s">
        <v>4250</v>
      </c>
      <c r="D2635" s="449">
        <v>20200</v>
      </c>
      <c r="E2635" s="332" t="s">
        <v>117</v>
      </c>
      <c r="F2635" s="31"/>
    </row>
    <row r="2636" spans="1:6" ht="30" hidden="1">
      <c r="A2636" s="31">
        <v>12003</v>
      </c>
      <c r="B2636" s="448" t="s">
        <v>6798</v>
      </c>
      <c r="C2636" s="32" t="s">
        <v>125</v>
      </c>
      <c r="D2636" s="449">
        <v>5300</v>
      </c>
      <c r="E2636" s="332" t="s">
        <v>117</v>
      </c>
      <c r="F2636" s="31"/>
    </row>
    <row r="2637" spans="1:6" ht="15.75" hidden="1">
      <c r="A2637" s="31">
        <v>12004</v>
      </c>
      <c r="B2637" s="448" t="s">
        <v>6799</v>
      </c>
      <c r="C2637" s="32" t="s">
        <v>125</v>
      </c>
      <c r="D2637" s="449">
        <v>43650</v>
      </c>
      <c r="E2637" s="332" t="s">
        <v>117</v>
      </c>
      <c r="F2637" s="31"/>
    </row>
    <row r="2638" spans="1:6" ht="15.75" hidden="1">
      <c r="A2638" s="31">
        <v>12005</v>
      </c>
      <c r="B2638" s="448" t="s">
        <v>6800</v>
      </c>
      <c r="C2638" s="32" t="s">
        <v>125</v>
      </c>
      <c r="D2638" s="449">
        <v>82950</v>
      </c>
      <c r="E2638" s="332" t="s">
        <v>117</v>
      </c>
      <c r="F2638" s="31"/>
    </row>
    <row r="2639" spans="1:6" ht="30" hidden="1">
      <c r="A2639" s="31">
        <v>12006</v>
      </c>
      <c r="B2639" s="448" t="s">
        <v>6801</v>
      </c>
      <c r="C2639" s="32" t="s">
        <v>125</v>
      </c>
      <c r="D2639" s="449">
        <v>110000</v>
      </c>
      <c r="E2639" s="332" t="s">
        <v>117</v>
      </c>
      <c r="F2639" s="31"/>
    </row>
    <row r="2640" spans="1:6" ht="15.75" hidden="1">
      <c r="A2640" s="31">
        <v>12010</v>
      </c>
      <c r="B2640" s="448" t="s">
        <v>6802</v>
      </c>
      <c r="C2640" s="32" t="s">
        <v>4250</v>
      </c>
      <c r="D2640" s="449">
        <v>20500</v>
      </c>
      <c r="E2640" s="332" t="s">
        <v>117</v>
      </c>
      <c r="F2640" s="31"/>
    </row>
    <row r="2641" spans="1:6" ht="30" hidden="1">
      <c r="A2641" s="31">
        <v>12011</v>
      </c>
      <c r="B2641" s="448" t="s">
        <v>6803</v>
      </c>
      <c r="C2641" s="32" t="s">
        <v>125</v>
      </c>
      <c r="D2641" s="449">
        <v>1050000</v>
      </c>
      <c r="E2641" s="332" t="s">
        <v>117</v>
      </c>
      <c r="F2641" s="31"/>
    </row>
    <row r="2642" spans="1:6" ht="30" hidden="1">
      <c r="A2642" s="31">
        <v>12015</v>
      </c>
      <c r="B2642" s="448" t="s">
        <v>6804</v>
      </c>
      <c r="C2642" s="32" t="s">
        <v>4266</v>
      </c>
      <c r="D2642" s="449">
        <v>9368</v>
      </c>
      <c r="E2642" s="332" t="s">
        <v>117</v>
      </c>
      <c r="F2642" s="31"/>
    </row>
    <row r="2643" spans="1:6" ht="30" hidden="1">
      <c r="A2643" s="31">
        <v>12017</v>
      </c>
      <c r="B2643" s="448" t="s">
        <v>6805</v>
      </c>
      <c r="C2643" s="32" t="s">
        <v>125</v>
      </c>
      <c r="D2643" s="449">
        <v>149900</v>
      </c>
      <c r="E2643" s="332" t="s">
        <v>117</v>
      </c>
      <c r="F2643" s="31"/>
    </row>
    <row r="2644" spans="1:6" ht="30" hidden="1">
      <c r="A2644" s="31">
        <v>12019</v>
      </c>
      <c r="B2644" s="448" t="s">
        <v>6806</v>
      </c>
      <c r="C2644" s="32" t="s">
        <v>125</v>
      </c>
      <c r="D2644" s="449">
        <v>59417</v>
      </c>
      <c r="E2644" s="332" t="s">
        <v>117</v>
      </c>
      <c r="F2644" s="31"/>
    </row>
    <row r="2645" spans="1:6" ht="15.75" hidden="1">
      <c r="A2645" s="31">
        <v>12020</v>
      </c>
      <c r="B2645" s="448" t="s">
        <v>6807</v>
      </c>
      <c r="C2645" s="32" t="s">
        <v>119</v>
      </c>
      <c r="D2645" s="449">
        <v>23800</v>
      </c>
      <c r="E2645" s="332" t="s">
        <v>117</v>
      </c>
      <c r="F2645" s="31"/>
    </row>
    <row r="2646" spans="1:6" ht="15.75" hidden="1">
      <c r="A2646" s="31">
        <v>12021</v>
      </c>
      <c r="B2646" s="448" t="s">
        <v>6808</v>
      </c>
      <c r="C2646" s="32" t="s">
        <v>472</v>
      </c>
      <c r="D2646" s="449">
        <v>833</v>
      </c>
      <c r="E2646" s="332" t="s">
        <v>117</v>
      </c>
      <c r="F2646" s="31"/>
    </row>
    <row r="2647" spans="1:6" ht="15.75" hidden="1">
      <c r="A2647" s="31">
        <v>12022</v>
      </c>
      <c r="B2647" s="448" t="s">
        <v>6809</v>
      </c>
      <c r="C2647" s="32" t="s">
        <v>125</v>
      </c>
      <c r="D2647" s="449">
        <v>23205</v>
      </c>
      <c r="E2647" s="332" t="s">
        <v>117</v>
      </c>
      <c r="F2647" s="31"/>
    </row>
    <row r="2648" spans="1:6" ht="15.75" hidden="1">
      <c r="A2648" s="31">
        <v>12023</v>
      </c>
      <c r="B2648" s="448" t="s">
        <v>6810</v>
      </c>
      <c r="C2648" s="32" t="s">
        <v>125</v>
      </c>
      <c r="D2648" s="449">
        <v>43900</v>
      </c>
      <c r="E2648" s="332" t="s">
        <v>117</v>
      </c>
      <c r="F2648" s="31"/>
    </row>
    <row r="2649" spans="1:6" ht="15.75" hidden="1">
      <c r="A2649" s="31">
        <v>12024</v>
      </c>
      <c r="B2649" s="448" t="s">
        <v>6811</v>
      </c>
      <c r="C2649" s="32" t="s">
        <v>1886</v>
      </c>
      <c r="D2649" s="449">
        <v>38000</v>
      </c>
      <c r="E2649" s="332" t="s">
        <v>117</v>
      </c>
      <c r="F2649" s="31"/>
    </row>
    <row r="2650" spans="1:6" ht="15.75" hidden="1">
      <c r="A2650" s="31">
        <v>12025</v>
      </c>
      <c r="B2650" s="448" t="s">
        <v>6812</v>
      </c>
      <c r="C2650" s="32" t="s">
        <v>1886</v>
      </c>
      <c r="D2650" s="449">
        <v>9300</v>
      </c>
      <c r="E2650" s="332" t="s">
        <v>117</v>
      </c>
      <c r="F2650" s="31"/>
    </row>
    <row r="2651" spans="1:6" ht="15.75" hidden="1">
      <c r="A2651" s="31">
        <v>12026</v>
      </c>
      <c r="B2651" s="448" t="s">
        <v>6813</v>
      </c>
      <c r="C2651" s="32" t="s">
        <v>125</v>
      </c>
      <c r="D2651" s="449">
        <v>250</v>
      </c>
      <c r="E2651" s="332" t="s">
        <v>117</v>
      </c>
      <c r="F2651" s="31"/>
    </row>
    <row r="2652" spans="1:6" ht="15.75" hidden="1">
      <c r="A2652" s="31">
        <v>12027</v>
      </c>
      <c r="B2652" s="448" t="s">
        <v>6814</v>
      </c>
      <c r="C2652" s="32" t="s">
        <v>5074</v>
      </c>
      <c r="D2652" s="449">
        <v>22000</v>
      </c>
      <c r="E2652" s="332" t="s">
        <v>117</v>
      </c>
      <c r="F2652" s="31"/>
    </row>
    <row r="2653" spans="1:6" ht="45" hidden="1">
      <c r="A2653" s="31">
        <v>12028</v>
      </c>
      <c r="B2653" s="448" t="s">
        <v>6815</v>
      </c>
      <c r="C2653" s="32" t="s">
        <v>472</v>
      </c>
      <c r="D2653" s="449">
        <v>1678</v>
      </c>
      <c r="E2653" s="332" t="s">
        <v>117</v>
      </c>
      <c r="F2653" s="31"/>
    </row>
    <row r="2654" spans="1:6" ht="15.75" hidden="1">
      <c r="A2654" s="31">
        <v>12029</v>
      </c>
      <c r="B2654" s="448" t="s">
        <v>6816</v>
      </c>
      <c r="C2654" s="32" t="s">
        <v>125</v>
      </c>
      <c r="D2654" s="449">
        <v>14000</v>
      </c>
      <c r="E2654" s="332" t="s">
        <v>117</v>
      </c>
      <c r="F2654" s="31"/>
    </row>
    <row r="2655" spans="1:6" ht="15.75" hidden="1">
      <c r="A2655" s="31">
        <v>12030</v>
      </c>
      <c r="B2655" s="448" t="s">
        <v>6817</v>
      </c>
      <c r="C2655" s="32" t="s">
        <v>125</v>
      </c>
      <c r="D2655" s="449">
        <v>76900</v>
      </c>
      <c r="E2655" s="332" t="s">
        <v>117</v>
      </c>
      <c r="F2655" s="31"/>
    </row>
    <row r="2656" spans="1:6" ht="15.75" hidden="1">
      <c r="A2656" s="31">
        <v>12031</v>
      </c>
      <c r="B2656" s="448" t="s">
        <v>6818</v>
      </c>
      <c r="C2656" s="32" t="s">
        <v>125</v>
      </c>
      <c r="D2656" s="449">
        <v>2800</v>
      </c>
      <c r="E2656" s="332" t="s">
        <v>117</v>
      </c>
      <c r="F2656" s="31"/>
    </row>
    <row r="2657" spans="1:6" ht="30" hidden="1">
      <c r="A2657" s="31">
        <v>12038</v>
      </c>
      <c r="B2657" s="448" t="s">
        <v>6819</v>
      </c>
      <c r="C2657" s="32" t="s">
        <v>472</v>
      </c>
      <c r="D2657" s="449">
        <v>45774</v>
      </c>
      <c r="E2657" s="332" t="s">
        <v>117</v>
      </c>
      <c r="F2657" s="31"/>
    </row>
    <row r="2658" spans="1:6" ht="15.75" hidden="1">
      <c r="A2658" s="31">
        <v>12039</v>
      </c>
      <c r="B2658" s="448" t="s">
        <v>6820</v>
      </c>
      <c r="C2658" s="32" t="s">
        <v>125</v>
      </c>
      <c r="D2658" s="449">
        <v>300</v>
      </c>
      <c r="E2658" s="332" t="s">
        <v>117</v>
      </c>
      <c r="F2658" s="31"/>
    </row>
    <row r="2659" spans="1:6" ht="15.75" hidden="1">
      <c r="A2659" s="31">
        <v>12040</v>
      </c>
      <c r="B2659" s="448" t="s">
        <v>6821</v>
      </c>
      <c r="C2659" s="32" t="s">
        <v>4266</v>
      </c>
      <c r="D2659" s="449">
        <v>2263</v>
      </c>
      <c r="E2659" s="332" t="s">
        <v>117</v>
      </c>
      <c r="F2659" s="31"/>
    </row>
    <row r="2660" spans="1:6" ht="15.75" hidden="1">
      <c r="A2660" s="31">
        <v>12043</v>
      </c>
      <c r="B2660" s="448" t="s">
        <v>6822</v>
      </c>
      <c r="C2660" s="32" t="s">
        <v>125</v>
      </c>
      <c r="D2660" s="449">
        <v>2167648</v>
      </c>
      <c r="E2660" s="332" t="s">
        <v>117</v>
      </c>
      <c r="F2660" s="31"/>
    </row>
    <row r="2661" spans="1:6" ht="15.75" hidden="1">
      <c r="A2661" s="31">
        <v>12045</v>
      </c>
      <c r="B2661" s="448" t="s">
        <v>6823</v>
      </c>
      <c r="C2661" s="32" t="s">
        <v>116</v>
      </c>
      <c r="D2661" s="449">
        <v>1348</v>
      </c>
      <c r="E2661" s="332" t="s">
        <v>117</v>
      </c>
      <c r="F2661" s="31"/>
    </row>
    <row r="2662" spans="1:6" ht="15.75" hidden="1">
      <c r="A2662" s="31">
        <v>12046</v>
      </c>
      <c r="B2662" s="448" t="s">
        <v>6824</v>
      </c>
      <c r="C2662" s="32" t="s">
        <v>125</v>
      </c>
      <c r="D2662" s="449">
        <v>99900</v>
      </c>
      <c r="E2662" s="332" t="s">
        <v>117</v>
      </c>
      <c r="F2662" s="31"/>
    </row>
    <row r="2663" spans="1:6" ht="15.75" hidden="1">
      <c r="A2663" s="31">
        <v>12048</v>
      </c>
      <c r="B2663" s="448" t="s">
        <v>6825</v>
      </c>
      <c r="C2663" s="32" t="s">
        <v>472</v>
      </c>
      <c r="D2663" s="449">
        <v>13500</v>
      </c>
      <c r="E2663" s="332" t="s">
        <v>117</v>
      </c>
      <c r="F2663" s="31"/>
    </row>
    <row r="2664" spans="1:6" ht="15.75" hidden="1">
      <c r="A2664" s="31">
        <v>12049</v>
      </c>
      <c r="B2664" s="448" t="s">
        <v>6826</v>
      </c>
      <c r="C2664" s="32" t="s">
        <v>472</v>
      </c>
      <c r="D2664" s="449">
        <v>7500</v>
      </c>
      <c r="E2664" s="332" t="s">
        <v>117</v>
      </c>
      <c r="F2664" s="31"/>
    </row>
    <row r="2665" spans="1:6" ht="15.75" hidden="1">
      <c r="A2665" s="31">
        <v>12050</v>
      </c>
      <c r="B2665" s="448" t="s">
        <v>6827</v>
      </c>
      <c r="C2665" s="32" t="s">
        <v>125</v>
      </c>
      <c r="D2665" s="449">
        <v>422911</v>
      </c>
      <c r="E2665" s="332" t="s">
        <v>117</v>
      </c>
      <c r="F2665" s="31"/>
    </row>
    <row r="2666" spans="1:6" ht="15.75" hidden="1">
      <c r="A2666" s="31">
        <v>12051</v>
      </c>
      <c r="B2666" s="448" t="s">
        <v>6828</v>
      </c>
      <c r="C2666" s="32" t="s">
        <v>122</v>
      </c>
      <c r="D2666" s="449">
        <v>187300</v>
      </c>
      <c r="E2666" s="332" t="s">
        <v>117</v>
      </c>
      <c r="F2666" s="31"/>
    </row>
    <row r="2667" spans="1:6" ht="15.75" hidden="1">
      <c r="A2667" s="31">
        <v>12052</v>
      </c>
      <c r="B2667" s="448" t="s">
        <v>6829</v>
      </c>
      <c r="C2667" s="32" t="s">
        <v>125</v>
      </c>
      <c r="D2667" s="449">
        <v>195272</v>
      </c>
      <c r="E2667" s="332" t="s">
        <v>117</v>
      </c>
      <c r="F2667" s="31"/>
    </row>
    <row r="2668" spans="1:6" ht="15.75" hidden="1">
      <c r="A2668" s="31">
        <v>12053</v>
      </c>
      <c r="B2668" s="448" t="s">
        <v>6830</v>
      </c>
      <c r="C2668" s="32" t="s">
        <v>125</v>
      </c>
      <c r="D2668" s="449">
        <v>170295</v>
      </c>
      <c r="E2668" s="332" t="s">
        <v>117</v>
      </c>
      <c r="F2668" s="31"/>
    </row>
    <row r="2669" spans="1:6" ht="15.75" hidden="1">
      <c r="A2669" s="31">
        <v>12058</v>
      </c>
      <c r="B2669" s="448" t="s">
        <v>6831</v>
      </c>
      <c r="C2669" s="32" t="s">
        <v>472</v>
      </c>
      <c r="D2669" s="449">
        <v>5700</v>
      </c>
      <c r="E2669" s="332" t="s">
        <v>117</v>
      </c>
      <c r="F2669" s="31"/>
    </row>
    <row r="2670" spans="1:6" ht="15.75" hidden="1">
      <c r="A2670" s="31">
        <v>12059</v>
      </c>
      <c r="B2670" s="448" t="s">
        <v>6832</v>
      </c>
      <c r="C2670" s="32" t="s">
        <v>125</v>
      </c>
      <c r="D2670" s="449">
        <v>353944</v>
      </c>
      <c r="E2670" s="332" t="s">
        <v>117</v>
      </c>
      <c r="F2670" s="31"/>
    </row>
    <row r="2671" spans="1:6" ht="15.75" hidden="1">
      <c r="A2671" s="31">
        <v>12090</v>
      </c>
      <c r="B2671" s="448" t="s">
        <v>6833</v>
      </c>
      <c r="C2671" s="32" t="s">
        <v>472</v>
      </c>
      <c r="D2671" s="449">
        <v>133499</v>
      </c>
      <c r="E2671" s="332" t="s">
        <v>117</v>
      </c>
      <c r="F2671" s="31"/>
    </row>
    <row r="2672" spans="1:6" ht="15.75" hidden="1">
      <c r="A2672" s="31">
        <v>12091</v>
      </c>
      <c r="B2672" s="448" t="s">
        <v>6834</v>
      </c>
      <c r="C2672" s="32" t="s">
        <v>125</v>
      </c>
      <c r="D2672" s="449">
        <v>8925</v>
      </c>
      <c r="E2672" s="332" t="s">
        <v>117</v>
      </c>
      <c r="F2672" s="31"/>
    </row>
    <row r="2673" spans="1:6" ht="15.75" hidden="1">
      <c r="A2673" s="31">
        <v>12092</v>
      </c>
      <c r="B2673" s="448" t="s">
        <v>6835</v>
      </c>
      <c r="C2673" s="32" t="s">
        <v>125</v>
      </c>
      <c r="D2673" s="449">
        <v>13804</v>
      </c>
      <c r="E2673" s="332" t="s">
        <v>117</v>
      </c>
      <c r="F2673" s="31"/>
    </row>
    <row r="2674" spans="1:6" ht="15.75" hidden="1">
      <c r="A2674" s="31">
        <v>12093</v>
      </c>
      <c r="B2674" s="448" t="s">
        <v>6836</v>
      </c>
      <c r="C2674" s="32" t="s">
        <v>125</v>
      </c>
      <c r="D2674" s="449">
        <v>19040</v>
      </c>
      <c r="E2674" s="332" t="s">
        <v>117</v>
      </c>
      <c r="F2674" s="31"/>
    </row>
    <row r="2675" spans="1:6" ht="15.75" hidden="1">
      <c r="A2675" s="31">
        <v>12094</v>
      </c>
      <c r="B2675" s="448" t="s">
        <v>6837</v>
      </c>
      <c r="C2675" s="32" t="s">
        <v>125</v>
      </c>
      <c r="D2675" s="449">
        <v>23324</v>
      </c>
      <c r="E2675" s="332" t="s">
        <v>117</v>
      </c>
      <c r="F2675" s="31"/>
    </row>
    <row r="2676" spans="1:6" ht="15.75" hidden="1">
      <c r="A2676" s="31">
        <v>12095</v>
      </c>
      <c r="B2676" s="448" t="s">
        <v>6838</v>
      </c>
      <c r="C2676" s="32" t="s">
        <v>125</v>
      </c>
      <c r="D2676" s="449">
        <v>9044</v>
      </c>
      <c r="E2676" s="332" t="s">
        <v>117</v>
      </c>
      <c r="F2676" s="31"/>
    </row>
    <row r="2677" spans="1:6" ht="15.75" hidden="1">
      <c r="A2677" s="31">
        <v>12096</v>
      </c>
      <c r="B2677" s="448" t="s">
        <v>6839</v>
      </c>
      <c r="C2677" s="32" t="s">
        <v>125</v>
      </c>
      <c r="D2677" s="449">
        <v>19214</v>
      </c>
      <c r="E2677" s="332" t="s">
        <v>117</v>
      </c>
      <c r="F2677" s="31"/>
    </row>
    <row r="2678" spans="1:6" ht="15.75" hidden="1">
      <c r="A2678" s="31">
        <v>12097</v>
      </c>
      <c r="B2678" s="448" t="s">
        <v>6840</v>
      </c>
      <c r="C2678" s="32" t="s">
        <v>125</v>
      </c>
      <c r="D2678" s="449">
        <v>26963</v>
      </c>
      <c r="E2678" s="332" t="s">
        <v>117</v>
      </c>
      <c r="F2678" s="31"/>
    </row>
    <row r="2679" spans="1:6" ht="15.75" hidden="1">
      <c r="A2679" s="31">
        <v>12098</v>
      </c>
      <c r="B2679" s="448" t="s">
        <v>6841</v>
      </c>
      <c r="C2679" s="32" t="s">
        <v>125</v>
      </c>
      <c r="D2679" s="449">
        <v>32683</v>
      </c>
      <c r="E2679" s="332" t="s">
        <v>117</v>
      </c>
      <c r="F2679" s="31"/>
    </row>
    <row r="2680" spans="1:6" ht="15.75" hidden="1">
      <c r="A2680" s="31">
        <v>12225</v>
      </c>
      <c r="B2680" s="448" t="s">
        <v>6842</v>
      </c>
      <c r="C2680" s="32" t="s">
        <v>125</v>
      </c>
      <c r="D2680" s="449">
        <v>421755</v>
      </c>
      <c r="E2680" s="332" t="s">
        <v>117</v>
      </c>
      <c r="F2680" s="31"/>
    </row>
    <row r="2681" spans="1:6" ht="15.75" hidden="1">
      <c r="A2681" s="31">
        <v>12226</v>
      </c>
      <c r="B2681" s="448" t="s">
        <v>6843</v>
      </c>
      <c r="C2681" s="32" t="s">
        <v>125</v>
      </c>
      <c r="D2681" s="449">
        <v>1594172</v>
      </c>
      <c r="E2681" s="332" t="s">
        <v>117</v>
      </c>
      <c r="F2681" s="31"/>
    </row>
    <row r="2682" spans="1:6" ht="15.75" hidden="1">
      <c r="A2682" s="31">
        <v>12227</v>
      </c>
      <c r="B2682" s="448" t="s">
        <v>6844</v>
      </c>
      <c r="C2682" s="32" t="s">
        <v>125</v>
      </c>
      <c r="D2682" s="449">
        <v>472905</v>
      </c>
      <c r="E2682" s="332" t="s">
        <v>117</v>
      </c>
      <c r="F2682" s="31"/>
    </row>
    <row r="2683" spans="1:6" ht="15.75" hidden="1">
      <c r="A2683" s="31">
        <v>12228</v>
      </c>
      <c r="B2683" s="448" t="s">
        <v>6845</v>
      </c>
      <c r="C2683" s="32" t="s">
        <v>125</v>
      </c>
      <c r="D2683" s="449">
        <v>391246</v>
      </c>
      <c r="E2683" s="332" t="s">
        <v>117</v>
      </c>
      <c r="F2683" s="31"/>
    </row>
    <row r="2684" spans="1:6" ht="15.75" hidden="1">
      <c r="A2684" s="31">
        <v>12229</v>
      </c>
      <c r="B2684" s="448" t="s">
        <v>6846</v>
      </c>
      <c r="C2684" s="32" t="s">
        <v>125</v>
      </c>
      <c r="D2684" s="449">
        <v>412070</v>
      </c>
      <c r="E2684" s="332" t="s">
        <v>117</v>
      </c>
      <c r="F2684" s="31"/>
    </row>
    <row r="2685" spans="1:6" ht="15.75" hidden="1">
      <c r="A2685" s="31">
        <v>12234</v>
      </c>
      <c r="B2685" s="448" t="s">
        <v>6847</v>
      </c>
      <c r="C2685" s="32" t="s">
        <v>125</v>
      </c>
      <c r="D2685" s="449">
        <v>1153</v>
      </c>
      <c r="E2685" s="332" t="s">
        <v>117</v>
      </c>
      <c r="F2685" s="31"/>
    </row>
    <row r="2686" spans="1:6" ht="15.75" hidden="1">
      <c r="A2686" s="31">
        <v>12235</v>
      </c>
      <c r="B2686" s="448" t="s">
        <v>6848</v>
      </c>
      <c r="C2686" s="32" t="s">
        <v>472</v>
      </c>
      <c r="D2686" s="449">
        <v>34505</v>
      </c>
      <c r="E2686" s="332" t="s">
        <v>117</v>
      </c>
      <c r="F2686" s="31"/>
    </row>
    <row r="2687" spans="1:6" ht="30" hidden="1">
      <c r="A2687" s="31">
        <v>12236</v>
      </c>
      <c r="B2687" s="448" t="s">
        <v>6849</v>
      </c>
      <c r="C2687" s="32" t="s">
        <v>125</v>
      </c>
      <c r="D2687" s="449">
        <v>124300</v>
      </c>
      <c r="E2687" s="332" t="s">
        <v>117</v>
      </c>
      <c r="F2687" s="31"/>
    </row>
    <row r="2688" spans="1:6" ht="15.75" hidden="1">
      <c r="A2688" s="31">
        <v>12237</v>
      </c>
      <c r="B2688" s="448" t="s">
        <v>6850</v>
      </c>
      <c r="C2688" s="32" t="s">
        <v>125</v>
      </c>
      <c r="D2688" s="449">
        <v>115000</v>
      </c>
      <c r="E2688" s="332" t="s">
        <v>117</v>
      </c>
      <c r="F2688" s="31"/>
    </row>
    <row r="2689" spans="1:6" ht="15.75" hidden="1">
      <c r="A2689" s="31">
        <v>12238</v>
      </c>
      <c r="B2689" s="448" t="s">
        <v>6851</v>
      </c>
      <c r="C2689" s="32" t="s">
        <v>125</v>
      </c>
      <c r="D2689" s="449">
        <v>120000</v>
      </c>
      <c r="E2689" s="332" t="s">
        <v>117</v>
      </c>
      <c r="F2689" s="31"/>
    </row>
    <row r="2690" spans="1:6" ht="15.75" hidden="1">
      <c r="A2690" s="31">
        <v>12239</v>
      </c>
      <c r="B2690" s="448" t="s">
        <v>6852</v>
      </c>
      <c r="C2690" s="32" t="s">
        <v>119</v>
      </c>
      <c r="D2690" s="449">
        <v>53550</v>
      </c>
      <c r="E2690" s="332" t="s">
        <v>117</v>
      </c>
      <c r="F2690" s="31"/>
    </row>
    <row r="2691" spans="1:6" ht="15.75" hidden="1">
      <c r="A2691" s="31">
        <v>12240</v>
      </c>
      <c r="B2691" s="448" t="s">
        <v>6853</v>
      </c>
      <c r="C2691" s="32" t="s">
        <v>119</v>
      </c>
      <c r="D2691" s="449">
        <v>38080</v>
      </c>
      <c r="E2691" s="332" t="s">
        <v>117</v>
      </c>
      <c r="F2691" s="31"/>
    </row>
    <row r="2692" spans="1:6" ht="15.75" hidden="1">
      <c r="A2692" s="31">
        <v>12241</v>
      </c>
      <c r="B2692" s="448" t="s">
        <v>6854</v>
      </c>
      <c r="C2692" s="32" t="s">
        <v>119</v>
      </c>
      <c r="D2692" s="449">
        <v>38080</v>
      </c>
      <c r="E2692" s="332" t="s">
        <v>117</v>
      </c>
      <c r="F2692" s="31"/>
    </row>
    <row r="2693" spans="1:6" ht="15.75" hidden="1">
      <c r="A2693" s="31">
        <v>12242</v>
      </c>
      <c r="B2693" s="448" t="s">
        <v>6855</v>
      </c>
      <c r="C2693" s="32" t="s">
        <v>472</v>
      </c>
      <c r="D2693" s="449">
        <v>10115</v>
      </c>
      <c r="E2693" s="332" t="s">
        <v>117</v>
      </c>
      <c r="F2693" s="31"/>
    </row>
    <row r="2694" spans="1:6" ht="15.75" hidden="1">
      <c r="A2694" s="31">
        <v>12243</v>
      </c>
      <c r="B2694" s="448" t="s">
        <v>6856</v>
      </c>
      <c r="C2694" s="32" t="s">
        <v>119</v>
      </c>
      <c r="D2694" s="449">
        <v>38080</v>
      </c>
      <c r="E2694" s="332" t="s">
        <v>117</v>
      </c>
      <c r="F2694" s="31"/>
    </row>
    <row r="2695" spans="1:6" ht="15.75" hidden="1">
      <c r="A2695" s="31">
        <v>12244</v>
      </c>
      <c r="B2695" s="448" t="s">
        <v>6857</v>
      </c>
      <c r="C2695" s="32" t="s">
        <v>119</v>
      </c>
      <c r="D2695" s="449">
        <v>7000</v>
      </c>
      <c r="E2695" s="332" t="s">
        <v>117</v>
      </c>
      <c r="F2695" s="31"/>
    </row>
    <row r="2696" spans="1:6" ht="15.75" hidden="1">
      <c r="A2696" s="31">
        <v>12245</v>
      </c>
      <c r="B2696" s="448" t="s">
        <v>6858</v>
      </c>
      <c r="C2696" s="32" t="s">
        <v>119</v>
      </c>
      <c r="D2696" s="449">
        <v>73780</v>
      </c>
      <c r="E2696" s="332" t="s">
        <v>117</v>
      </c>
      <c r="F2696" s="31"/>
    </row>
    <row r="2697" spans="1:6" ht="15.75" hidden="1">
      <c r="A2697" s="31">
        <v>12246</v>
      </c>
      <c r="B2697" s="448" t="s">
        <v>6859</v>
      </c>
      <c r="C2697" s="32" t="s">
        <v>119</v>
      </c>
      <c r="D2697" s="449">
        <v>65450</v>
      </c>
      <c r="E2697" s="332" t="s">
        <v>117</v>
      </c>
      <c r="F2697" s="31"/>
    </row>
    <row r="2698" spans="1:6" ht="15.75" hidden="1">
      <c r="A2698" s="31">
        <v>12247</v>
      </c>
      <c r="B2698" s="448" t="s">
        <v>6860</v>
      </c>
      <c r="C2698" s="32" t="s">
        <v>119</v>
      </c>
      <c r="D2698" s="449">
        <v>49980</v>
      </c>
      <c r="E2698" s="332" t="s">
        <v>117</v>
      </c>
      <c r="F2698" s="31"/>
    </row>
    <row r="2699" spans="1:6" ht="15.75" hidden="1">
      <c r="A2699" s="31">
        <v>12248</v>
      </c>
      <c r="B2699" s="448" t="s">
        <v>6861</v>
      </c>
      <c r="C2699" s="32" t="s">
        <v>119</v>
      </c>
      <c r="D2699" s="449">
        <v>49980</v>
      </c>
      <c r="E2699" s="332" t="s">
        <v>117</v>
      </c>
      <c r="F2699" s="31"/>
    </row>
    <row r="2700" spans="1:6" ht="15.75" hidden="1">
      <c r="A2700" s="31">
        <v>12249</v>
      </c>
      <c r="B2700" s="448" t="s">
        <v>6862</v>
      </c>
      <c r="C2700" s="32" t="s">
        <v>472</v>
      </c>
      <c r="D2700" s="449">
        <v>1675</v>
      </c>
      <c r="E2700" s="332" t="s">
        <v>117</v>
      </c>
      <c r="F2700" s="31"/>
    </row>
    <row r="2701" spans="1:6" ht="15.75" hidden="1">
      <c r="A2701" s="31">
        <v>12250</v>
      </c>
      <c r="B2701" s="448" t="s">
        <v>6863</v>
      </c>
      <c r="C2701" s="32" t="s">
        <v>119</v>
      </c>
      <c r="D2701" s="449">
        <v>445655</v>
      </c>
      <c r="E2701" s="332" t="s">
        <v>117</v>
      </c>
      <c r="F2701" s="31"/>
    </row>
    <row r="2702" spans="1:6" ht="15.75" hidden="1">
      <c r="A2702" s="31">
        <v>12251</v>
      </c>
      <c r="B2702" s="448" t="s">
        <v>6864</v>
      </c>
      <c r="C2702" s="32" t="s">
        <v>119</v>
      </c>
      <c r="D2702" s="449">
        <v>456960</v>
      </c>
      <c r="E2702" s="332" t="s">
        <v>117</v>
      </c>
      <c r="F2702" s="31"/>
    </row>
    <row r="2703" spans="1:6" ht="15.75" hidden="1">
      <c r="A2703" s="31">
        <v>12252</v>
      </c>
      <c r="B2703" s="448" t="s">
        <v>6865</v>
      </c>
      <c r="C2703" s="32" t="s">
        <v>119</v>
      </c>
      <c r="D2703" s="449">
        <v>500990</v>
      </c>
      <c r="E2703" s="332" t="s">
        <v>117</v>
      </c>
      <c r="F2703" s="31"/>
    </row>
    <row r="2704" spans="1:6" ht="60" hidden="1">
      <c r="A2704" s="31">
        <v>12253</v>
      </c>
      <c r="B2704" s="448" t="s">
        <v>6866</v>
      </c>
      <c r="C2704" s="32" t="s">
        <v>2644</v>
      </c>
      <c r="D2704" s="449">
        <v>146370</v>
      </c>
      <c r="E2704" s="332" t="s">
        <v>117</v>
      </c>
      <c r="F2704" s="31"/>
    </row>
    <row r="2705" spans="1:6" ht="75" hidden="1">
      <c r="A2705" s="31">
        <v>12254</v>
      </c>
      <c r="B2705" s="448" t="s">
        <v>6867</v>
      </c>
      <c r="C2705" s="32" t="s">
        <v>2644</v>
      </c>
      <c r="D2705" s="449">
        <v>148750</v>
      </c>
      <c r="E2705" s="332" t="s">
        <v>117</v>
      </c>
      <c r="F2705" s="31"/>
    </row>
    <row r="2706" spans="1:6" ht="90" hidden="1">
      <c r="A2706" s="31">
        <v>12255</v>
      </c>
      <c r="B2706" s="448" t="s">
        <v>6868</v>
      </c>
      <c r="C2706" s="32" t="s">
        <v>2644</v>
      </c>
      <c r="D2706" s="449">
        <v>194208</v>
      </c>
      <c r="E2706" s="332" t="s">
        <v>117</v>
      </c>
      <c r="F2706" s="31"/>
    </row>
    <row r="2707" spans="1:6" ht="75" hidden="1">
      <c r="A2707" s="31">
        <v>12256</v>
      </c>
      <c r="B2707" s="448" t="s">
        <v>6869</v>
      </c>
      <c r="C2707" s="32" t="s">
        <v>2644</v>
      </c>
      <c r="D2707" s="449">
        <v>191388</v>
      </c>
      <c r="E2707" s="332" t="s">
        <v>117</v>
      </c>
      <c r="F2707" s="31"/>
    </row>
    <row r="2708" spans="1:6" ht="30" hidden="1">
      <c r="A2708" s="31">
        <v>12257</v>
      </c>
      <c r="B2708" s="448" t="s">
        <v>6870</v>
      </c>
      <c r="C2708" s="32" t="s">
        <v>125</v>
      </c>
      <c r="D2708" s="449">
        <v>69000</v>
      </c>
      <c r="E2708" s="332" t="s">
        <v>117</v>
      </c>
      <c r="F2708" s="31"/>
    </row>
    <row r="2709" spans="1:6" ht="15.75" hidden="1">
      <c r="A2709" s="31">
        <v>12258</v>
      </c>
      <c r="B2709" s="448" t="s">
        <v>6871</v>
      </c>
      <c r="C2709" s="32" t="s">
        <v>4253</v>
      </c>
      <c r="D2709" s="449">
        <v>909000</v>
      </c>
      <c r="E2709" s="332" t="s">
        <v>117</v>
      </c>
      <c r="F2709" s="31"/>
    </row>
    <row r="2710" spans="1:6" ht="15.75" hidden="1">
      <c r="A2710" s="31">
        <v>12259</v>
      </c>
      <c r="B2710" s="448" t="s">
        <v>6872</v>
      </c>
      <c r="C2710" s="32" t="s">
        <v>4253</v>
      </c>
      <c r="D2710" s="449">
        <v>654500</v>
      </c>
      <c r="E2710" s="332" t="s">
        <v>117</v>
      </c>
      <c r="F2710" s="31"/>
    </row>
    <row r="2711" spans="1:6" ht="15.75" hidden="1">
      <c r="A2711" s="31">
        <v>12260</v>
      </c>
      <c r="B2711" s="448" t="s">
        <v>6873</v>
      </c>
      <c r="C2711" s="32" t="s">
        <v>4253</v>
      </c>
      <c r="D2711" s="449">
        <v>595000</v>
      </c>
      <c r="E2711" s="332" t="s">
        <v>117</v>
      </c>
      <c r="F2711" s="31"/>
    </row>
    <row r="2712" spans="1:6" ht="15.75" hidden="1">
      <c r="A2712" s="31">
        <v>12261</v>
      </c>
      <c r="B2712" s="448" t="s">
        <v>6874</v>
      </c>
      <c r="C2712" s="32" t="s">
        <v>4253</v>
      </c>
      <c r="D2712" s="449">
        <v>595000</v>
      </c>
      <c r="E2712" s="332" t="s">
        <v>117</v>
      </c>
      <c r="F2712" s="31"/>
    </row>
    <row r="2713" spans="1:6" ht="30" hidden="1">
      <c r="A2713" s="31">
        <v>12262</v>
      </c>
      <c r="B2713" s="448" t="s">
        <v>6875</v>
      </c>
      <c r="C2713" s="32" t="s">
        <v>4253</v>
      </c>
      <c r="D2713" s="449">
        <v>618800</v>
      </c>
      <c r="E2713" s="332" t="s">
        <v>117</v>
      </c>
      <c r="F2713" s="31"/>
    </row>
    <row r="2714" spans="1:6" ht="15.75" hidden="1">
      <c r="A2714" s="31">
        <v>12263</v>
      </c>
      <c r="B2714" s="448" t="s">
        <v>6876</v>
      </c>
      <c r="C2714" s="32" t="s">
        <v>4253</v>
      </c>
      <c r="D2714" s="449">
        <v>535500</v>
      </c>
      <c r="E2714" s="332" t="s">
        <v>117</v>
      </c>
      <c r="F2714" s="31"/>
    </row>
    <row r="2715" spans="1:6" ht="30" hidden="1">
      <c r="A2715" s="31">
        <v>12264</v>
      </c>
      <c r="B2715" s="448" t="s">
        <v>6877</v>
      </c>
      <c r="C2715" s="32" t="s">
        <v>125</v>
      </c>
      <c r="D2715" s="449">
        <v>65450</v>
      </c>
      <c r="E2715" s="332" t="s">
        <v>117</v>
      </c>
      <c r="F2715" s="31"/>
    </row>
    <row r="2716" spans="1:6" ht="15.75" hidden="1">
      <c r="A2716" s="31">
        <v>12265</v>
      </c>
      <c r="B2716" s="448" t="s">
        <v>6878</v>
      </c>
      <c r="C2716" s="32" t="s">
        <v>122</v>
      </c>
      <c r="D2716" s="449">
        <v>82940</v>
      </c>
      <c r="E2716" s="332" t="s">
        <v>117</v>
      </c>
      <c r="F2716" s="31"/>
    </row>
    <row r="2717" spans="1:6" ht="15.75" hidden="1">
      <c r="A2717" s="31">
        <v>12266</v>
      </c>
      <c r="B2717" s="448" t="s">
        <v>6879</v>
      </c>
      <c r="C2717" s="32" t="s">
        <v>4253</v>
      </c>
      <c r="D2717" s="449">
        <v>690200</v>
      </c>
      <c r="E2717" s="332" t="s">
        <v>117</v>
      </c>
      <c r="F2717" s="31"/>
    </row>
    <row r="2718" spans="1:6" ht="15.75" hidden="1">
      <c r="A2718" s="31">
        <v>12267</v>
      </c>
      <c r="B2718" s="448" t="s">
        <v>6880</v>
      </c>
      <c r="C2718" s="32" t="s">
        <v>125</v>
      </c>
      <c r="D2718" s="449">
        <v>1050000</v>
      </c>
      <c r="E2718" s="332" t="s">
        <v>117</v>
      </c>
      <c r="F2718" s="31"/>
    </row>
    <row r="2719" spans="1:6" ht="15.75" hidden="1">
      <c r="A2719" s="31">
        <v>12268</v>
      </c>
      <c r="B2719" s="448" t="s">
        <v>6881</v>
      </c>
      <c r="C2719" s="32" t="s">
        <v>125</v>
      </c>
      <c r="D2719" s="449">
        <v>154700</v>
      </c>
      <c r="E2719" s="332" t="s">
        <v>117</v>
      </c>
      <c r="F2719" s="31"/>
    </row>
    <row r="2720" spans="1:6" ht="15.75" hidden="1">
      <c r="A2720" s="31">
        <v>12269</v>
      </c>
      <c r="B2720" s="448" t="s">
        <v>6882</v>
      </c>
      <c r="C2720" s="32" t="s">
        <v>125</v>
      </c>
      <c r="D2720" s="449">
        <v>110000</v>
      </c>
      <c r="E2720" s="332" t="s">
        <v>117</v>
      </c>
      <c r="F2720" s="31"/>
    </row>
    <row r="2721" spans="1:6" ht="15.75" hidden="1">
      <c r="A2721" s="31">
        <v>12270</v>
      </c>
      <c r="B2721" s="448" t="s">
        <v>6883</v>
      </c>
      <c r="C2721" s="32" t="s">
        <v>125</v>
      </c>
      <c r="D2721" s="449">
        <v>83300</v>
      </c>
      <c r="E2721" s="332" t="s">
        <v>117</v>
      </c>
      <c r="F2721" s="31"/>
    </row>
    <row r="2722" spans="1:6" ht="30" hidden="1">
      <c r="A2722" s="31">
        <v>12271</v>
      </c>
      <c r="B2722" s="448" t="s">
        <v>3213</v>
      </c>
      <c r="C2722" s="32" t="s">
        <v>119</v>
      </c>
      <c r="D2722" s="449">
        <v>297500</v>
      </c>
      <c r="E2722" s="332" t="s">
        <v>117</v>
      </c>
      <c r="F2722" s="31"/>
    </row>
    <row r="2723" spans="1:6" ht="15.75" hidden="1">
      <c r="A2723" s="31">
        <v>12272</v>
      </c>
      <c r="B2723" s="448" t="s">
        <v>6884</v>
      </c>
      <c r="C2723" s="32" t="s">
        <v>125</v>
      </c>
      <c r="D2723" s="449">
        <v>339900</v>
      </c>
      <c r="E2723" s="332" t="s">
        <v>117</v>
      </c>
      <c r="F2723" s="31"/>
    </row>
    <row r="2724" spans="1:6" ht="45" hidden="1">
      <c r="A2724" s="31">
        <v>12276</v>
      </c>
      <c r="B2724" s="448" t="s">
        <v>3216</v>
      </c>
      <c r="C2724" s="32" t="s">
        <v>116</v>
      </c>
      <c r="D2724" s="449">
        <v>5730</v>
      </c>
      <c r="E2724" s="332" t="s">
        <v>117</v>
      </c>
      <c r="F2724" s="31"/>
    </row>
    <row r="2725" spans="1:6" ht="45" hidden="1">
      <c r="A2725" s="31">
        <v>12277</v>
      </c>
      <c r="B2725" s="448" t="s">
        <v>6885</v>
      </c>
      <c r="C2725" s="32" t="s">
        <v>785</v>
      </c>
      <c r="D2725" s="449">
        <v>251285</v>
      </c>
      <c r="E2725" s="332" t="s">
        <v>117</v>
      </c>
      <c r="F2725" s="31"/>
    </row>
    <row r="2726" spans="1:6" ht="15.75" hidden="1">
      <c r="A2726" s="31">
        <v>12278</v>
      </c>
      <c r="B2726" s="448" t="s">
        <v>6886</v>
      </c>
      <c r="C2726" s="32" t="s">
        <v>116</v>
      </c>
      <c r="D2726" s="449">
        <v>32474</v>
      </c>
      <c r="E2726" s="332" t="s">
        <v>117</v>
      </c>
      <c r="F2726" s="31"/>
    </row>
    <row r="2727" spans="1:6" ht="15.75" hidden="1">
      <c r="A2727" s="31">
        <v>12279</v>
      </c>
      <c r="B2727" s="448" t="s">
        <v>6887</v>
      </c>
      <c r="C2727" s="32" t="s">
        <v>116</v>
      </c>
      <c r="D2727" s="449">
        <v>32474</v>
      </c>
      <c r="E2727" s="332" t="s">
        <v>117</v>
      </c>
      <c r="F2727" s="31"/>
    </row>
    <row r="2728" spans="1:6" ht="15.75" hidden="1">
      <c r="A2728" s="31">
        <v>12280</v>
      </c>
      <c r="B2728" s="448" t="s">
        <v>6888</v>
      </c>
      <c r="C2728" s="32" t="s">
        <v>116</v>
      </c>
      <c r="D2728" s="449">
        <v>30213</v>
      </c>
      <c r="E2728" s="332" t="s">
        <v>117</v>
      </c>
      <c r="F2728" s="31"/>
    </row>
    <row r="2729" spans="1:6" ht="30" hidden="1">
      <c r="A2729" s="31">
        <v>12281</v>
      </c>
      <c r="B2729" s="448" t="s">
        <v>6889</v>
      </c>
      <c r="C2729" s="32" t="s">
        <v>116</v>
      </c>
      <c r="D2729" s="449">
        <v>46667</v>
      </c>
      <c r="E2729" s="332" t="s">
        <v>117</v>
      </c>
      <c r="F2729" s="31"/>
    </row>
    <row r="2730" spans="1:6" ht="30" hidden="1">
      <c r="A2730" s="31">
        <v>12282</v>
      </c>
      <c r="B2730" s="448" t="s">
        <v>6890</v>
      </c>
      <c r="C2730" s="32" t="s">
        <v>119</v>
      </c>
      <c r="D2730" s="449">
        <v>535500</v>
      </c>
      <c r="E2730" s="332" t="s">
        <v>117</v>
      </c>
      <c r="F2730" s="31"/>
    </row>
    <row r="2731" spans="1:6" ht="15.75" hidden="1">
      <c r="A2731" s="31">
        <v>12283</v>
      </c>
      <c r="B2731" s="448" t="s">
        <v>6891</v>
      </c>
      <c r="C2731" s="32" t="s">
        <v>125</v>
      </c>
      <c r="D2731" s="449">
        <v>60036</v>
      </c>
      <c r="E2731" s="332" t="s">
        <v>117</v>
      </c>
      <c r="F2731" s="31"/>
    </row>
    <row r="2732" spans="1:6" ht="30" hidden="1">
      <c r="A2732" s="31">
        <v>12284</v>
      </c>
      <c r="B2732" s="448" t="s">
        <v>6892</v>
      </c>
      <c r="C2732" s="32" t="s">
        <v>125</v>
      </c>
      <c r="D2732" s="449">
        <v>9503816</v>
      </c>
      <c r="E2732" s="332" t="s">
        <v>117</v>
      </c>
      <c r="F2732" s="31"/>
    </row>
    <row r="2733" spans="1:6" ht="30" hidden="1">
      <c r="A2733" s="31">
        <v>12285</v>
      </c>
      <c r="B2733" s="448" t="s">
        <v>6893</v>
      </c>
      <c r="C2733" s="32" t="s">
        <v>125</v>
      </c>
      <c r="D2733" s="449">
        <v>10002712</v>
      </c>
      <c r="E2733" s="332" t="s">
        <v>117</v>
      </c>
      <c r="F2733" s="31"/>
    </row>
    <row r="2734" spans="1:6" ht="30" hidden="1">
      <c r="A2734" s="31">
        <v>12286</v>
      </c>
      <c r="B2734" s="448" t="s">
        <v>6894</v>
      </c>
      <c r="C2734" s="32" t="s">
        <v>122</v>
      </c>
      <c r="D2734" s="449">
        <v>68544</v>
      </c>
      <c r="E2734" s="332" t="s">
        <v>117</v>
      </c>
      <c r="F2734" s="31"/>
    </row>
    <row r="2735" spans="1:6" ht="45" hidden="1">
      <c r="A2735" s="31">
        <v>12287</v>
      </c>
      <c r="B2735" s="448" t="s">
        <v>6895</v>
      </c>
      <c r="C2735" s="32" t="s">
        <v>125</v>
      </c>
      <c r="D2735" s="449">
        <v>417896</v>
      </c>
      <c r="E2735" s="332" t="s">
        <v>117</v>
      </c>
      <c r="F2735" s="31"/>
    </row>
    <row r="2736" spans="1:6" ht="30" hidden="1">
      <c r="A2736" s="31">
        <v>12288</v>
      </c>
      <c r="B2736" s="448" t="s">
        <v>6896</v>
      </c>
      <c r="C2736" s="32" t="s">
        <v>122</v>
      </c>
      <c r="D2736" s="449">
        <v>3683191</v>
      </c>
      <c r="E2736" s="332" t="s">
        <v>117</v>
      </c>
      <c r="F2736" s="31"/>
    </row>
    <row r="2737" spans="1:6" ht="15.75" hidden="1">
      <c r="A2737" s="31">
        <v>12289</v>
      </c>
      <c r="B2737" s="448" t="s">
        <v>6897</v>
      </c>
      <c r="C2737" s="32" t="s">
        <v>472</v>
      </c>
      <c r="D2737" s="449">
        <v>1753</v>
      </c>
      <c r="E2737" s="332" t="s">
        <v>117</v>
      </c>
      <c r="F2737" s="31"/>
    </row>
    <row r="2738" spans="1:6" ht="30" hidden="1">
      <c r="A2738" s="31">
        <v>12290</v>
      </c>
      <c r="B2738" s="448" t="s">
        <v>6898</v>
      </c>
      <c r="C2738" s="32" t="s">
        <v>122</v>
      </c>
      <c r="D2738" s="449">
        <v>46433</v>
      </c>
      <c r="E2738" s="332" t="s">
        <v>117</v>
      </c>
      <c r="F2738" s="31"/>
    </row>
    <row r="2739" spans="1:6" ht="30" hidden="1">
      <c r="A2739" s="31">
        <v>12291</v>
      </c>
      <c r="B2739" s="448" t="s">
        <v>6899</v>
      </c>
      <c r="C2739" s="32" t="s">
        <v>122</v>
      </c>
      <c r="D2739" s="449">
        <v>20895</v>
      </c>
      <c r="E2739" s="332" t="s">
        <v>117</v>
      </c>
      <c r="F2739" s="31"/>
    </row>
    <row r="2740" spans="1:6" ht="30" hidden="1">
      <c r="A2740" s="31">
        <v>12292</v>
      </c>
      <c r="B2740" s="448" t="s">
        <v>6900</v>
      </c>
      <c r="C2740" s="32" t="s">
        <v>122</v>
      </c>
      <c r="D2740" s="449">
        <v>16040</v>
      </c>
      <c r="E2740" s="332" t="s">
        <v>117</v>
      </c>
      <c r="F2740" s="31"/>
    </row>
    <row r="2741" spans="1:6" ht="30" hidden="1">
      <c r="A2741" s="31">
        <v>12293</v>
      </c>
      <c r="B2741" s="448" t="s">
        <v>6901</v>
      </c>
      <c r="C2741" s="32" t="s">
        <v>122</v>
      </c>
      <c r="D2741" s="449">
        <v>27016</v>
      </c>
      <c r="E2741" s="332" t="s">
        <v>117</v>
      </c>
      <c r="F2741" s="31"/>
    </row>
    <row r="2742" spans="1:6" ht="30" hidden="1">
      <c r="A2742" s="31">
        <v>12294</v>
      </c>
      <c r="B2742" s="448" t="s">
        <v>6902</v>
      </c>
      <c r="C2742" s="32" t="s">
        <v>122</v>
      </c>
      <c r="D2742" s="449">
        <v>55930</v>
      </c>
      <c r="E2742" s="332" t="s">
        <v>117</v>
      </c>
      <c r="F2742" s="31"/>
    </row>
    <row r="2743" spans="1:6" ht="15.75" hidden="1">
      <c r="A2743" s="31">
        <v>12295</v>
      </c>
      <c r="B2743" s="448" t="s">
        <v>6903</v>
      </c>
      <c r="C2743" s="32" t="s">
        <v>119</v>
      </c>
      <c r="D2743" s="449">
        <v>46270</v>
      </c>
      <c r="E2743" s="332" t="s">
        <v>117</v>
      </c>
      <c r="F2743" s="31"/>
    </row>
    <row r="2744" spans="1:6" ht="30" hidden="1">
      <c r="A2744" s="31">
        <v>12296</v>
      </c>
      <c r="B2744" s="448" t="s">
        <v>6904</v>
      </c>
      <c r="C2744" s="32" t="s">
        <v>122</v>
      </c>
      <c r="D2744" s="449">
        <v>2562006</v>
      </c>
      <c r="E2744" s="332" t="s">
        <v>117</v>
      </c>
      <c r="F2744" s="31"/>
    </row>
    <row r="2745" spans="1:6" ht="30" hidden="1">
      <c r="A2745" s="31">
        <v>12297</v>
      </c>
      <c r="B2745" s="448" t="s">
        <v>6905</v>
      </c>
      <c r="C2745" s="32" t="s">
        <v>119</v>
      </c>
      <c r="D2745" s="449">
        <v>432261</v>
      </c>
      <c r="E2745" s="332" t="s">
        <v>117</v>
      </c>
      <c r="F2745" s="31"/>
    </row>
    <row r="2746" spans="1:6" ht="30" hidden="1">
      <c r="A2746" s="31">
        <v>12298</v>
      </c>
      <c r="B2746" s="448" t="s">
        <v>6906</v>
      </c>
      <c r="C2746" s="32" t="s">
        <v>125</v>
      </c>
      <c r="D2746" s="449">
        <v>2370480</v>
      </c>
      <c r="E2746" s="332" t="s">
        <v>117</v>
      </c>
      <c r="F2746" s="31"/>
    </row>
    <row r="2747" spans="1:6" ht="30" hidden="1">
      <c r="A2747" s="31">
        <v>12299</v>
      </c>
      <c r="B2747" s="448" t="s">
        <v>6907</v>
      </c>
      <c r="C2747" s="32" t="s">
        <v>125</v>
      </c>
      <c r="D2747" s="449">
        <v>1630879</v>
      </c>
      <c r="E2747" s="332" t="s">
        <v>117</v>
      </c>
      <c r="F2747" s="31"/>
    </row>
    <row r="2748" spans="1:6" ht="30" hidden="1">
      <c r="A2748" s="31">
        <v>12300</v>
      </c>
      <c r="B2748" s="448" t="s">
        <v>6908</v>
      </c>
      <c r="C2748" s="32" t="s">
        <v>125</v>
      </c>
      <c r="D2748" s="449">
        <v>273532</v>
      </c>
      <c r="E2748" s="332" t="s">
        <v>117</v>
      </c>
      <c r="F2748" s="31"/>
    </row>
    <row r="2749" spans="1:6" ht="60" hidden="1">
      <c r="A2749" s="31">
        <v>12301</v>
      </c>
      <c r="B2749" s="448" t="s">
        <v>3233</v>
      </c>
      <c r="C2749" s="32" t="s">
        <v>122</v>
      </c>
      <c r="D2749" s="449">
        <v>1612019</v>
      </c>
      <c r="E2749" s="332" t="s">
        <v>117</v>
      </c>
      <c r="F2749" s="31"/>
    </row>
    <row r="2750" spans="1:6" ht="45" hidden="1">
      <c r="A2750" s="31">
        <v>12302</v>
      </c>
      <c r="B2750" s="448" t="s">
        <v>6909</v>
      </c>
      <c r="C2750" s="32" t="s">
        <v>125</v>
      </c>
      <c r="D2750" s="449">
        <v>97620644</v>
      </c>
      <c r="E2750" s="332" t="s">
        <v>117</v>
      </c>
      <c r="F2750" s="31"/>
    </row>
    <row r="2751" spans="1:6" ht="15.75" hidden="1">
      <c r="A2751" s="31">
        <v>12303</v>
      </c>
      <c r="B2751" s="448" t="s">
        <v>6910</v>
      </c>
      <c r="C2751" s="32" t="s">
        <v>472</v>
      </c>
      <c r="D2751" s="449">
        <v>4250</v>
      </c>
      <c r="E2751" s="332" t="s">
        <v>117</v>
      </c>
      <c r="F2751" s="31"/>
    </row>
    <row r="2752" spans="1:6" ht="30" hidden="1">
      <c r="A2752" s="31">
        <v>12304</v>
      </c>
      <c r="B2752" s="448" t="s">
        <v>3236</v>
      </c>
      <c r="C2752" s="32" t="s">
        <v>125</v>
      </c>
      <c r="D2752" s="449">
        <v>74899</v>
      </c>
      <c r="E2752" s="332" t="s">
        <v>117</v>
      </c>
      <c r="F2752" s="31"/>
    </row>
    <row r="2753" spans="1:6" ht="30" hidden="1">
      <c r="A2753" s="31">
        <v>12305</v>
      </c>
      <c r="B2753" s="448" t="s">
        <v>3238</v>
      </c>
      <c r="C2753" s="32" t="s">
        <v>125</v>
      </c>
      <c r="D2753" s="449">
        <v>49365</v>
      </c>
      <c r="E2753" s="332" t="s">
        <v>117</v>
      </c>
      <c r="F2753" s="31"/>
    </row>
    <row r="2754" spans="1:6" ht="45" hidden="1">
      <c r="A2754" s="31">
        <v>12306</v>
      </c>
      <c r="B2754" s="448" t="s">
        <v>6911</v>
      </c>
      <c r="C2754" s="32" t="s">
        <v>122</v>
      </c>
      <c r="D2754" s="449">
        <v>733561</v>
      </c>
      <c r="E2754" s="332" t="s">
        <v>117</v>
      </c>
      <c r="F2754" s="31"/>
    </row>
    <row r="2755" spans="1:6" ht="45" hidden="1">
      <c r="A2755" s="31">
        <v>12307</v>
      </c>
      <c r="B2755" s="448" t="s">
        <v>6912</v>
      </c>
      <c r="C2755" s="32" t="s">
        <v>125</v>
      </c>
      <c r="D2755" s="449">
        <v>307766</v>
      </c>
      <c r="E2755" s="332" t="s">
        <v>117</v>
      </c>
      <c r="F2755" s="31"/>
    </row>
    <row r="2756" spans="1:6" ht="45" hidden="1">
      <c r="A2756" s="31">
        <v>12308</v>
      </c>
      <c r="B2756" s="448" t="s">
        <v>6913</v>
      </c>
      <c r="C2756" s="32" t="s">
        <v>125</v>
      </c>
      <c r="D2756" s="449">
        <v>3726821</v>
      </c>
      <c r="E2756" s="332" t="s">
        <v>117</v>
      </c>
      <c r="F2756" s="31"/>
    </row>
    <row r="2757" spans="1:6" ht="45" hidden="1">
      <c r="A2757" s="31">
        <v>12309</v>
      </c>
      <c r="B2757" s="448" t="s">
        <v>6914</v>
      </c>
      <c r="C2757" s="32" t="s">
        <v>125</v>
      </c>
      <c r="D2757" s="449">
        <v>484809</v>
      </c>
      <c r="E2757" s="332" t="s">
        <v>117</v>
      </c>
      <c r="F2757" s="31"/>
    </row>
    <row r="2758" spans="1:6" ht="45" hidden="1">
      <c r="A2758" s="31">
        <v>12310</v>
      </c>
      <c r="B2758" s="448" t="s">
        <v>6915</v>
      </c>
      <c r="C2758" s="32" t="s">
        <v>125</v>
      </c>
      <c r="D2758" s="449">
        <v>659152</v>
      </c>
      <c r="E2758" s="332" t="s">
        <v>117</v>
      </c>
      <c r="F2758" s="31"/>
    </row>
    <row r="2759" spans="1:6" ht="60" hidden="1">
      <c r="A2759" s="31">
        <v>12311</v>
      </c>
      <c r="B2759" s="448" t="s">
        <v>6916</v>
      </c>
      <c r="C2759" s="32" t="s">
        <v>125</v>
      </c>
      <c r="D2759" s="449">
        <v>11763854</v>
      </c>
      <c r="E2759" s="332" t="s">
        <v>117</v>
      </c>
      <c r="F2759" s="31"/>
    </row>
    <row r="2760" spans="1:6" ht="60" hidden="1">
      <c r="A2760" s="31">
        <v>12312</v>
      </c>
      <c r="B2760" s="448" t="s">
        <v>6917</v>
      </c>
      <c r="C2760" s="32" t="s">
        <v>125</v>
      </c>
      <c r="D2760" s="449">
        <v>18008308</v>
      </c>
      <c r="E2760" s="332" t="s">
        <v>117</v>
      </c>
      <c r="F2760" s="31"/>
    </row>
    <row r="2761" spans="1:6" ht="45" hidden="1">
      <c r="A2761" s="31">
        <v>12313</v>
      </c>
      <c r="B2761" s="448" t="s">
        <v>6918</v>
      </c>
      <c r="C2761" s="32" t="s">
        <v>125</v>
      </c>
      <c r="D2761" s="449">
        <v>540313</v>
      </c>
      <c r="E2761" s="332" t="s">
        <v>117</v>
      </c>
      <c r="F2761" s="31"/>
    </row>
    <row r="2762" spans="1:6" ht="45" hidden="1">
      <c r="A2762" s="31">
        <v>12314</v>
      </c>
      <c r="B2762" s="448" t="s">
        <v>6919</v>
      </c>
      <c r="C2762" s="32" t="s">
        <v>125</v>
      </c>
      <c r="D2762" s="449">
        <v>4769936</v>
      </c>
      <c r="E2762" s="332" t="s">
        <v>117</v>
      </c>
      <c r="F2762" s="31"/>
    </row>
    <row r="2763" spans="1:6" ht="45" hidden="1">
      <c r="A2763" s="31">
        <v>12315</v>
      </c>
      <c r="B2763" s="448" t="s">
        <v>6920</v>
      </c>
      <c r="C2763" s="32" t="s">
        <v>125</v>
      </c>
      <c r="D2763" s="449">
        <v>1904083</v>
      </c>
      <c r="E2763" s="332" t="s">
        <v>117</v>
      </c>
      <c r="F2763" s="31"/>
    </row>
    <row r="2764" spans="1:6" ht="30" hidden="1">
      <c r="A2764" s="31">
        <v>12316</v>
      </c>
      <c r="B2764" s="448" t="s">
        <v>6921</v>
      </c>
      <c r="C2764" s="32" t="s">
        <v>125</v>
      </c>
      <c r="D2764" s="449">
        <v>74899</v>
      </c>
      <c r="E2764" s="332" t="s">
        <v>117</v>
      </c>
      <c r="F2764" s="31"/>
    </row>
    <row r="2765" spans="1:6" ht="30" hidden="1">
      <c r="A2765" s="31">
        <v>12317</v>
      </c>
      <c r="B2765" s="448" t="s">
        <v>6922</v>
      </c>
      <c r="C2765" s="32" t="s">
        <v>125</v>
      </c>
      <c r="D2765" s="449">
        <v>49365</v>
      </c>
      <c r="E2765" s="332" t="s">
        <v>117</v>
      </c>
      <c r="F2765" s="31"/>
    </row>
    <row r="2766" spans="1:6" ht="30" hidden="1">
      <c r="A2766" s="31">
        <v>12318</v>
      </c>
      <c r="B2766" s="448" t="s">
        <v>6923</v>
      </c>
      <c r="C2766" s="32" t="s">
        <v>125</v>
      </c>
      <c r="D2766" s="449">
        <v>4144916</v>
      </c>
      <c r="E2766" s="332" t="s">
        <v>117</v>
      </c>
      <c r="F2766" s="31"/>
    </row>
    <row r="2767" spans="1:6" ht="30" hidden="1">
      <c r="A2767" s="31">
        <v>12319</v>
      </c>
      <c r="B2767" s="448" t="s">
        <v>6924</v>
      </c>
      <c r="C2767" s="32" t="s">
        <v>122</v>
      </c>
      <c r="D2767" s="449">
        <v>101745</v>
      </c>
      <c r="E2767" s="332" t="s">
        <v>117</v>
      </c>
      <c r="F2767" s="31"/>
    </row>
    <row r="2768" spans="1:6" ht="45" hidden="1">
      <c r="A2768" s="31">
        <v>12320</v>
      </c>
      <c r="B2768" s="448" t="s">
        <v>6925</v>
      </c>
      <c r="C2768" s="32" t="s">
        <v>122</v>
      </c>
      <c r="D2768" s="449">
        <v>214200</v>
      </c>
      <c r="E2768" s="332" t="s">
        <v>117</v>
      </c>
      <c r="F2768" s="31"/>
    </row>
    <row r="2769" spans="1:6" ht="45" hidden="1">
      <c r="A2769" s="31">
        <v>12321</v>
      </c>
      <c r="B2769" s="448" t="s">
        <v>6926</v>
      </c>
      <c r="C2769" s="32" t="s">
        <v>122</v>
      </c>
      <c r="D2769" s="449">
        <v>267750</v>
      </c>
      <c r="E2769" s="332" t="s">
        <v>117</v>
      </c>
      <c r="F2769" s="31"/>
    </row>
    <row r="2770" spans="1:6" ht="45" hidden="1">
      <c r="A2770" s="31">
        <v>12322</v>
      </c>
      <c r="B2770" s="448" t="s">
        <v>6927</v>
      </c>
      <c r="C2770" s="32" t="s">
        <v>122</v>
      </c>
      <c r="D2770" s="449">
        <v>214200</v>
      </c>
      <c r="E2770" s="332" t="s">
        <v>117</v>
      </c>
      <c r="F2770" s="31"/>
    </row>
    <row r="2771" spans="1:6" ht="45" hidden="1">
      <c r="A2771" s="31">
        <v>12323</v>
      </c>
      <c r="B2771" s="448" t="s">
        <v>6928</v>
      </c>
      <c r="C2771" s="32" t="s">
        <v>122</v>
      </c>
      <c r="D2771" s="449">
        <v>166600</v>
      </c>
      <c r="E2771" s="332" t="s">
        <v>117</v>
      </c>
      <c r="F2771" s="31"/>
    </row>
    <row r="2772" spans="1:6" ht="45" hidden="1">
      <c r="A2772" s="31">
        <v>12324</v>
      </c>
      <c r="B2772" s="448" t="s">
        <v>6929</v>
      </c>
      <c r="C2772" s="32" t="s">
        <v>122</v>
      </c>
      <c r="D2772" s="449">
        <v>196350</v>
      </c>
      <c r="E2772" s="332" t="s">
        <v>117</v>
      </c>
      <c r="F2772" s="31"/>
    </row>
    <row r="2773" spans="1:6" ht="45" hidden="1">
      <c r="A2773" s="31">
        <v>12325</v>
      </c>
      <c r="B2773" s="448" t="s">
        <v>6930</v>
      </c>
      <c r="C2773" s="32" t="s">
        <v>122</v>
      </c>
      <c r="D2773" s="449">
        <v>238000</v>
      </c>
      <c r="E2773" s="332" t="s">
        <v>117</v>
      </c>
      <c r="F2773" s="31"/>
    </row>
    <row r="2774" spans="1:6" ht="45" hidden="1">
      <c r="A2774" s="31">
        <v>12326</v>
      </c>
      <c r="B2774" s="448" t="s">
        <v>6931</v>
      </c>
      <c r="C2774" s="32" t="s">
        <v>122</v>
      </c>
      <c r="D2774" s="449">
        <v>357000</v>
      </c>
      <c r="E2774" s="332" t="s">
        <v>117</v>
      </c>
      <c r="F2774" s="31"/>
    </row>
    <row r="2775" spans="1:6" ht="30" hidden="1">
      <c r="A2775" s="31">
        <v>12327</v>
      </c>
      <c r="B2775" s="448" t="s">
        <v>6932</v>
      </c>
      <c r="C2775" s="32" t="s">
        <v>122</v>
      </c>
      <c r="D2775" s="449">
        <v>535500</v>
      </c>
      <c r="E2775" s="332" t="s">
        <v>117</v>
      </c>
      <c r="F2775" s="31"/>
    </row>
    <row r="2776" spans="1:6" ht="30" hidden="1">
      <c r="A2776" s="31">
        <v>12328</v>
      </c>
      <c r="B2776" s="448" t="s">
        <v>6933</v>
      </c>
      <c r="C2776" s="32" t="s">
        <v>122</v>
      </c>
      <c r="D2776" s="449">
        <v>499800</v>
      </c>
      <c r="E2776" s="332" t="s">
        <v>117</v>
      </c>
      <c r="F2776" s="31"/>
    </row>
    <row r="2777" spans="1:6" ht="15.75" hidden="1">
      <c r="A2777" s="31">
        <v>12329</v>
      </c>
      <c r="B2777" s="448" t="s">
        <v>6934</v>
      </c>
      <c r="C2777" s="32" t="s">
        <v>125</v>
      </c>
      <c r="D2777" s="449">
        <v>2975000</v>
      </c>
      <c r="E2777" s="332" t="s">
        <v>117</v>
      </c>
      <c r="F2777" s="31"/>
    </row>
    <row r="2778" spans="1:6" ht="15.75" hidden="1">
      <c r="A2778" s="31">
        <v>12330</v>
      </c>
      <c r="B2778" s="448" t="s">
        <v>6935</v>
      </c>
      <c r="C2778" s="32" t="s">
        <v>125</v>
      </c>
      <c r="D2778" s="449">
        <v>2975000</v>
      </c>
      <c r="E2778" s="332" t="s">
        <v>117</v>
      </c>
      <c r="F2778" s="31"/>
    </row>
    <row r="2779" spans="1:6" ht="30" hidden="1">
      <c r="A2779" s="31">
        <v>12331</v>
      </c>
      <c r="B2779" s="448" t="s">
        <v>6936</v>
      </c>
      <c r="C2779" s="32" t="s">
        <v>125</v>
      </c>
      <c r="D2779" s="449">
        <v>4760000</v>
      </c>
      <c r="E2779" s="332" t="s">
        <v>117</v>
      </c>
      <c r="F2779" s="31"/>
    </row>
    <row r="2780" spans="1:6" ht="15.75" hidden="1">
      <c r="A2780" s="31">
        <v>12332</v>
      </c>
      <c r="B2780" s="448" t="s">
        <v>6937</v>
      </c>
      <c r="C2780" s="32" t="s">
        <v>125</v>
      </c>
      <c r="D2780" s="449">
        <v>1123600</v>
      </c>
      <c r="E2780" s="332" t="s">
        <v>117</v>
      </c>
      <c r="F2780" s="31"/>
    </row>
    <row r="2781" spans="1:6" ht="15.75" hidden="1">
      <c r="A2781" s="31">
        <v>12333</v>
      </c>
      <c r="B2781" s="448" t="s">
        <v>6938</v>
      </c>
      <c r="C2781" s="32" t="s">
        <v>125</v>
      </c>
      <c r="D2781" s="449">
        <v>1328250</v>
      </c>
      <c r="E2781" s="332" t="s">
        <v>117</v>
      </c>
      <c r="F2781" s="31"/>
    </row>
    <row r="2782" spans="1:6" ht="15.75" hidden="1">
      <c r="A2782" s="31">
        <v>12334</v>
      </c>
      <c r="B2782" s="448" t="s">
        <v>6939</v>
      </c>
      <c r="C2782" s="32" t="s">
        <v>125</v>
      </c>
      <c r="D2782" s="449">
        <v>343000</v>
      </c>
      <c r="E2782" s="332" t="s">
        <v>117</v>
      </c>
      <c r="F2782" s="31"/>
    </row>
    <row r="2783" spans="1:6" ht="15.75" hidden="1">
      <c r="A2783" s="31">
        <v>12335</v>
      </c>
      <c r="B2783" s="448" t="s">
        <v>6940</v>
      </c>
      <c r="C2783" s="32" t="s">
        <v>125</v>
      </c>
      <c r="D2783" s="449">
        <v>198000</v>
      </c>
      <c r="E2783" s="332" t="s">
        <v>117</v>
      </c>
      <c r="F2783" s="31"/>
    </row>
    <row r="2784" spans="1:6" ht="15.75" hidden="1">
      <c r="A2784" s="31">
        <v>12336</v>
      </c>
      <c r="B2784" s="448" t="s">
        <v>6941</v>
      </c>
      <c r="C2784" s="32" t="s">
        <v>125</v>
      </c>
      <c r="D2784" s="449">
        <v>49385</v>
      </c>
      <c r="E2784" s="332" t="s">
        <v>117</v>
      </c>
      <c r="F2784" s="31"/>
    </row>
    <row r="2785" spans="1:6" ht="15.75" hidden="1">
      <c r="A2785" s="31">
        <v>12337</v>
      </c>
      <c r="B2785" s="448" t="s">
        <v>6942</v>
      </c>
      <c r="C2785" s="32" t="s">
        <v>122</v>
      </c>
      <c r="D2785" s="449">
        <v>297500</v>
      </c>
      <c r="E2785" s="332" t="s">
        <v>117</v>
      </c>
      <c r="F2785" s="31"/>
    </row>
    <row r="2786" spans="1:6" ht="30" hidden="1">
      <c r="A2786" s="31">
        <v>12338</v>
      </c>
      <c r="B2786" s="448" t="s">
        <v>6943</v>
      </c>
      <c r="C2786" s="32" t="s">
        <v>125</v>
      </c>
      <c r="D2786" s="449">
        <v>5355000</v>
      </c>
      <c r="E2786" s="332" t="s">
        <v>117</v>
      </c>
      <c r="F2786" s="31"/>
    </row>
    <row r="2787" spans="1:6" ht="30" hidden="1">
      <c r="A2787" s="31">
        <v>12339</v>
      </c>
      <c r="B2787" s="448" t="s">
        <v>3272</v>
      </c>
      <c r="C2787" s="32" t="s">
        <v>125</v>
      </c>
      <c r="D2787" s="449">
        <v>297500</v>
      </c>
      <c r="E2787" s="332" t="s">
        <v>117</v>
      </c>
      <c r="F2787" s="31"/>
    </row>
    <row r="2788" spans="1:6" ht="45" hidden="1">
      <c r="A2788" s="31">
        <v>12340</v>
      </c>
      <c r="B2788" s="448" t="s">
        <v>3273</v>
      </c>
      <c r="C2788" s="32" t="s">
        <v>125</v>
      </c>
      <c r="D2788" s="449">
        <v>678577</v>
      </c>
      <c r="E2788" s="332" t="s">
        <v>117</v>
      </c>
      <c r="F2788" s="31"/>
    </row>
    <row r="2789" spans="1:6" ht="15.75" hidden="1">
      <c r="A2789" s="31">
        <v>12341</v>
      </c>
      <c r="B2789" s="448" t="s">
        <v>6944</v>
      </c>
      <c r="C2789" s="32" t="s">
        <v>125</v>
      </c>
      <c r="D2789" s="449">
        <v>2298747</v>
      </c>
      <c r="E2789" s="332" t="s">
        <v>117</v>
      </c>
      <c r="F2789" s="31"/>
    </row>
    <row r="2790" spans="1:6" ht="45" hidden="1">
      <c r="A2790" s="31">
        <v>12342</v>
      </c>
      <c r="B2790" s="448" t="s">
        <v>6945</v>
      </c>
      <c r="C2790" s="32" t="s">
        <v>125</v>
      </c>
      <c r="D2790" s="449">
        <v>30681868</v>
      </c>
      <c r="E2790" s="332" t="s">
        <v>117</v>
      </c>
      <c r="F2790" s="31"/>
    </row>
    <row r="2791" spans="1:6" ht="45" hidden="1">
      <c r="A2791" s="31">
        <v>12343</v>
      </c>
      <c r="B2791" s="448" t="s">
        <v>6946</v>
      </c>
      <c r="C2791" s="32" t="s">
        <v>125</v>
      </c>
      <c r="D2791" s="449">
        <v>37512370</v>
      </c>
      <c r="E2791" s="332" t="s">
        <v>117</v>
      </c>
      <c r="F2791" s="31"/>
    </row>
    <row r="2792" spans="1:6" ht="45" hidden="1">
      <c r="A2792" s="31">
        <v>12344</v>
      </c>
      <c r="B2792" s="448" t="s">
        <v>6947</v>
      </c>
      <c r="C2792" s="32" t="s">
        <v>125</v>
      </c>
      <c r="D2792" s="449">
        <v>41716584</v>
      </c>
      <c r="E2792" s="332" t="s">
        <v>117</v>
      </c>
      <c r="F2792" s="31"/>
    </row>
    <row r="2793" spans="1:6" ht="15.75" hidden="1">
      <c r="A2793" s="31">
        <v>12345</v>
      </c>
      <c r="B2793" s="448" t="s">
        <v>6948</v>
      </c>
      <c r="C2793" s="32" t="s">
        <v>1940</v>
      </c>
      <c r="D2793" s="449">
        <v>10863</v>
      </c>
      <c r="E2793" s="332" t="s">
        <v>117</v>
      </c>
      <c r="F2793" s="31"/>
    </row>
    <row r="2794" spans="1:6" ht="15.75" hidden="1">
      <c r="A2794" s="31">
        <v>12346</v>
      </c>
      <c r="B2794" s="448" t="s">
        <v>6949</v>
      </c>
      <c r="C2794" s="32" t="s">
        <v>125</v>
      </c>
      <c r="D2794" s="449">
        <v>81635</v>
      </c>
      <c r="E2794" s="332" t="s">
        <v>117</v>
      </c>
      <c r="F2794" s="31"/>
    </row>
    <row r="2795" spans="1:6" ht="15.75" hidden="1">
      <c r="A2795" s="31">
        <v>12347</v>
      </c>
      <c r="B2795" s="448" t="s">
        <v>6950</v>
      </c>
      <c r="C2795" s="32" t="s">
        <v>5074</v>
      </c>
      <c r="D2795" s="449">
        <v>285576</v>
      </c>
      <c r="E2795" s="332" t="s">
        <v>117</v>
      </c>
      <c r="F2795" s="31"/>
    </row>
    <row r="2796" spans="1:6" ht="30" hidden="1">
      <c r="A2796" s="31">
        <v>12348</v>
      </c>
      <c r="B2796" s="448" t="s">
        <v>6951</v>
      </c>
      <c r="C2796" s="32" t="s">
        <v>4250</v>
      </c>
      <c r="D2796" s="449">
        <v>642600</v>
      </c>
      <c r="E2796" s="332" t="s">
        <v>117</v>
      </c>
      <c r="F2796" s="31"/>
    </row>
    <row r="2797" spans="1:6" ht="15.75" hidden="1">
      <c r="A2797" s="31">
        <v>12349</v>
      </c>
      <c r="B2797" s="448" t="s">
        <v>6952</v>
      </c>
      <c r="C2797" s="32" t="s">
        <v>125</v>
      </c>
      <c r="D2797" s="449">
        <v>45432</v>
      </c>
      <c r="E2797" s="332" t="s">
        <v>117</v>
      </c>
      <c r="F2797" s="31"/>
    </row>
    <row r="2798" spans="1:6" ht="15.75" hidden="1">
      <c r="A2798" s="31">
        <v>12350</v>
      </c>
      <c r="B2798" s="448" t="s">
        <v>6953</v>
      </c>
      <c r="C2798" s="32" t="s">
        <v>4253</v>
      </c>
      <c r="D2798" s="449">
        <v>15765</v>
      </c>
      <c r="E2798" s="332" t="s">
        <v>117</v>
      </c>
      <c r="F2798" s="31"/>
    </row>
    <row r="2799" spans="1:6" ht="15.75" hidden="1">
      <c r="A2799" s="31">
        <v>12351</v>
      </c>
      <c r="B2799" s="448" t="s">
        <v>6954</v>
      </c>
      <c r="C2799" s="32" t="s">
        <v>5074</v>
      </c>
      <c r="D2799" s="449">
        <v>12252126</v>
      </c>
      <c r="E2799" s="332" t="s">
        <v>117</v>
      </c>
      <c r="F2799" s="31"/>
    </row>
    <row r="2800" spans="1:6" ht="15.75" hidden="1">
      <c r="A2800" s="31">
        <v>12352</v>
      </c>
      <c r="B2800" s="448" t="s">
        <v>6955</v>
      </c>
      <c r="C2800" s="32" t="s">
        <v>5395</v>
      </c>
      <c r="D2800" s="449">
        <v>150900</v>
      </c>
      <c r="E2800" s="332" t="s">
        <v>117</v>
      </c>
      <c r="F2800" s="31"/>
    </row>
    <row r="2801" spans="1:6" ht="15.75" hidden="1">
      <c r="A2801" s="31">
        <v>12353</v>
      </c>
      <c r="B2801" s="448" t="s">
        <v>6956</v>
      </c>
      <c r="C2801" s="32" t="s">
        <v>125</v>
      </c>
      <c r="D2801" s="449">
        <v>963900</v>
      </c>
      <c r="E2801" s="332" t="s">
        <v>117</v>
      </c>
      <c r="F2801" s="31"/>
    </row>
    <row r="2802" spans="1:6" ht="15.75" hidden="1">
      <c r="A2802" s="31">
        <v>12355</v>
      </c>
      <c r="B2802" s="448" t="s">
        <v>6957</v>
      </c>
      <c r="C2802" s="32" t="s">
        <v>4253</v>
      </c>
      <c r="D2802" s="449">
        <v>22003</v>
      </c>
      <c r="E2802" s="332" t="s">
        <v>117</v>
      </c>
      <c r="F2802" s="31"/>
    </row>
    <row r="2803" spans="1:6" ht="15.75" hidden="1">
      <c r="A2803" s="31">
        <v>12356</v>
      </c>
      <c r="B2803" s="448" t="s">
        <v>6958</v>
      </c>
      <c r="C2803" s="32" t="s">
        <v>472</v>
      </c>
      <c r="D2803" s="449">
        <v>6962</v>
      </c>
      <c r="E2803" s="332" t="s">
        <v>117</v>
      </c>
      <c r="F2803" s="31"/>
    </row>
    <row r="2804" spans="1:6" ht="15.75" hidden="1">
      <c r="A2804" s="31">
        <v>12357</v>
      </c>
      <c r="B2804" s="448" t="s">
        <v>6959</v>
      </c>
      <c r="C2804" s="32" t="s">
        <v>125</v>
      </c>
      <c r="D2804" s="449">
        <v>88000</v>
      </c>
      <c r="E2804" s="332" t="s">
        <v>117</v>
      </c>
      <c r="F2804" s="31"/>
    </row>
    <row r="2805" spans="1:6" ht="15.75" hidden="1">
      <c r="A2805" s="31">
        <v>12358</v>
      </c>
      <c r="B2805" s="448" t="s">
        <v>6960</v>
      </c>
      <c r="C2805" s="32" t="s">
        <v>125</v>
      </c>
      <c r="D2805" s="449">
        <v>702100</v>
      </c>
      <c r="E2805" s="332" t="s">
        <v>117</v>
      </c>
      <c r="F2805" s="31"/>
    </row>
    <row r="2806" spans="1:6" ht="30" hidden="1">
      <c r="A2806" s="31">
        <v>12359</v>
      </c>
      <c r="B2806" s="448" t="s">
        <v>6961</v>
      </c>
      <c r="C2806" s="32" t="s">
        <v>125</v>
      </c>
      <c r="D2806" s="449">
        <v>27206489</v>
      </c>
      <c r="E2806" s="332" t="s">
        <v>117</v>
      </c>
      <c r="F2806" s="31"/>
    </row>
    <row r="2807" spans="1:6" ht="60" hidden="1">
      <c r="A2807" s="31">
        <v>12360</v>
      </c>
      <c r="B2807" s="448" t="s">
        <v>6962</v>
      </c>
      <c r="C2807" s="32" t="s">
        <v>125</v>
      </c>
      <c r="D2807" s="449">
        <v>6580224</v>
      </c>
      <c r="E2807" s="332" t="s">
        <v>117</v>
      </c>
      <c r="F2807" s="31"/>
    </row>
    <row r="2808" spans="1:6" ht="45" hidden="1">
      <c r="A2808" s="31">
        <v>12361</v>
      </c>
      <c r="B2808" s="448" t="s">
        <v>6963</v>
      </c>
      <c r="C2808" s="32" t="s">
        <v>125</v>
      </c>
      <c r="D2808" s="449">
        <v>4401453</v>
      </c>
      <c r="E2808" s="332" t="s">
        <v>117</v>
      </c>
      <c r="F2808" s="31"/>
    </row>
    <row r="2809" spans="1:6" ht="45" hidden="1">
      <c r="A2809" s="31">
        <v>12362</v>
      </c>
      <c r="B2809" s="448" t="s">
        <v>6964</v>
      </c>
      <c r="C2809" s="32" t="s">
        <v>125</v>
      </c>
      <c r="D2809" s="449">
        <v>4076000</v>
      </c>
      <c r="E2809" s="332" t="s">
        <v>117</v>
      </c>
      <c r="F2809" s="31"/>
    </row>
    <row r="2810" spans="1:6" ht="15.75" hidden="1">
      <c r="A2810" s="31">
        <v>12363</v>
      </c>
      <c r="B2810" s="448" t="s">
        <v>6965</v>
      </c>
      <c r="C2810" s="32" t="s">
        <v>122</v>
      </c>
      <c r="D2810" s="449">
        <v>1551649</v>
      </c>
      <c r="E2810" s="332" t="s">
        <v>117</v>
      </c>
      <c r="F2810" s="31"/>
    </row>
    <row r="2811" spans="1:6" ht="30" hidden="1">
      <c r="A2811" s="31">
        <v>12364</v>
      </c>
      <c r="B2811" s="448" t="s">
        <v>6966</v>
      </c>
      <c r="C2811" s="32" t="s">
        <v>472</v>
      </c>
      <c r="D2811" s="449">
        <v>173712</v>
      </c>
      <c r="E2811" s="332" t="s">
        <v>117</v>
      </c>
      <c r="F2811" s="31"/>
    </row>
    <row r="2812" spans="1:6" ht="30" hidden="1">
      <c r="A2812" s="31">
        <v>12365</v>
      </c>
      <c r="B2812" s="448" t="s">
        <v>6967</v>
      </c>
      <c r="C2812" s="32" t="s">
        <v>472</v>
      </c>
      <c r="D2812" s="449">
        <v>40425</v>
      </c>
      <c r="E2812" s="332" t="s">
        <v>117</v>
      </c>
      <c r="F2812" s="31"/>
    </row>
    <row r="2813" spans="1:6" ht="60" hidden="1">
      <c r="A2813" s="31">
        <v>12366</v>
      </c>
      <c r="B2813" s="448" t="s">
        <v>6968</v>
      </c>
      <c r="C2813" s="32" t="s">
        <v>122</v>
      </c>
      <c r="D2813" s="449">
        <v>1793167</v>
      </c>
      <c r="E2813" s="332" t="s">
        <v>117</v>
      </c>
      <c r="F2813" s="31"/>
    </row>
    <row r="2814" spans="1:6" ht="60" hidden="1">
      <c r="A2814" s="31">
        <v>12367</v>
      </c>
      <c r="B2814" s="448" t="s">
        <v>6969</v>
      </c>
      <c r="C2814" s="32" t="s">
        <v>122</v>
      </c>
      <c r="D2814" s="449">
        <v>2069383</v>
      </c>
      <c r="E2814" s="332" t="s">
        <v>117</v>
      </c>
      <c r="F2814" s="31"/>
    </row>
    <row r="2815" spans="1:6" ht="30" hidden="1">
      <c r="A2815" s="31">
        <v>12368</v>
      </c>
      <c r="B2815" s="448" t="s">
        <v>6970</v>
      </c>
      <c r="C2815" s="32" t="s">
        <v>116</v>
      </c>
      <c r="D2815" s="449">
        <v>3100</v>
      </c>
      <c r="E2815" s="332" t="s">
        <v>117</v>
      </c>
      <c r="F2815" s="31"/>
    </row>
    <row r="2816" spans="1:6" ht="45" hidden="1">
      <c r="A2816" s="31">
        <v>12369</v>
      </c>
      <c r="B2816" s="448" t="s">
        <v>6971</v>
      </c>
      <c r="C2816" s="32" t="s">
        <v>122</v>
      </c>
      <c r="D2816" s="449">
        <v>17816</v>
      </c>
      <c r="E2816" s="332" t="s">
        <v>117</v>
      </c>
      <c r="F2816" s="31"/>
    </row>
    <row r="2817" spans="1:6" ht="30" hidden="1">
      <c r="A2817" s="31">
        <v>12370</v>
      </c>
      <c r="B2817" s="448" t="s">
        <v>6972</v>
      </c>
      <c r="C2817" s="32" t="s">
        <v>122</v>
      </c>
      <c r="D2817" s="449">
        <v>11545</v>
      </c>
      <c r="E2817" s="332" t="s">
        <v>117</v>
      </c>
      <c r="F2817" s="31"/>
    </row>
    <row r="2818" spans="1:6" ht="30" hidden="1">
      <c r="A2818" s="31">
        <v>12371</v>
      </c>
      <c r="B2818" s="448" t="s">
        <v>6973</v>
      </c>
      <c r="C2818" s="32" t="s">
        <v>125</v>
      </c>
      <c r="D2818" s="449">
        <v>8449000</v>
      </c>
      <c r="E2818" s="332" t="s">
        <v>117</v>
      </c>
      <c r="F2818" s="31"/>
    </row>
    <row r="2819" spans="1:6" ht="30" hidden="1">
      <c r="A2819" s="31">
        <v>12372</v>
      </c>
      <c r="B2819" s="448" t="s">
        <v>6974</v>
      </c>
      <c r="C2819" s="32" t="s">
        <v>125</v>
      </c>
      <c r="D2819" s="449">
        <v>912580</v>
      </c>
      <c r="E2819" s="332" t="s">
        <v>117</v>
      </c>
      <c r="F2819" s="31"/>
    </row>
    <row r="2820" spans="1:6" ht="15.75" hidden="1">
      <c r="A2820" s="31">
        <v>12373</v>
      </c>
      <c r="B2820" s="448" t="s">
        <v>6975</v>
      </c>
      <c r="C2820" s="32" t="s">
        <v>119</v>
      </c>
      <c r="D2820" s="449">
        <v>478266</v>
      </c>
      <c r="E2820" s="332" t="s">
        <v>117</v>
      </c>
      <c r="F2820" s="31"/>
    </row>
    <row r="2821" spans="1:6" ht="30" hidden="1">
      <c r="A2821" s="31">
        <v>12374</v>
      </c>
      <c r="B2821" s="448" t="s">
        <v>6976</v>
      </c>
      <c r="C2821" s="32" t="s">
        <v>472</v>
      </c>
      <c r="D2821" s="449">
        <v>7316</v>
      </c>
      <c r="E2821" s="332" t="s">
        <v>117</v>
      </c>
      <c r="F2821" s="31"/>
    </row>
    <row r="2822" spans="1:6" ht="30" hidden="1">
      <c r="A2822" s="31">
        <v>12375</v>
      </c>
      <c r="B2822" s="448" t="s">
        <v>6977</v>
      </c>
      <c r="C2822" s="32" t="s">
        <v>125</v>
      </c>
      <c r="D2822" s="449">
        <v>8994957</v>
      </c>
      <c r="E2822" s="332" t="s">
        <v>117</v>
      </c>
      <c r="F2822" s="31"/>
    </row>
    <row r="2823" spans="1:6" ht="15.75" hidden="1">
      <c r="A2823" s="31">
        <v>12376</v>
      </c>
      <c r="B2823" s="448" t="s">
        <v>6978</v>
      </c>
      <c r="C2823" s="32" t="s">
        <v>125</v>
      </c>
      <c r="D2823" s="449">
        <v>442014</v>
      </c>
      <c r="E2823" s="332" t="s">
        <v>117</v>
      </c>
      <c r="F2823" s="31"/>
    </row>
    <row r="2824" spans="1:6" ht="30" hidden="1">
      <c r="A2824" s="31">
        <v>12377</v>
      </c>
      <c r="B2824" s="448" t="s">
        <v>6979</v>
      </c>
      <c r="C2824" s="32" t="s">
        <v>125</v>
      </c>
      <c r="D2824" s="449">
        <v>2935020</v>
      </c>
      <c r="E2824" s="332" t="s">
        <v>117</v>
      </c>
      <c r="F2824" s="31"/>
    </row>
    <row r="2825" spans="1:6" ht="30" hidden="1">
      <c r="A2825" s="31">
        <v>12378</v>
      </c>
      <c r="B2825" s="448" t="s">
        <v>6980</v>
      </c>
      <c r="C2825" s="32" t="s">
        <v>119</v>
      </c>
      <c r="D2825" s="449">
        <v>403609</v>
      </c>
      <c r="E2825" s="332" t="s">
        <v>117</v>
      </c>
      <c r="F2825" s="31"/>
    </row>
    <row r="2826" spans="1:6" ht="75" hidden="1">
      <c r="A2826" s="31">
        <v>12379</v>
      </c>
      <c r="B2826" s="448" t="s">
        <v>6981</v>
      </c>
      <c r="C2826" s="32" t="s">
        <v>2466</v>
      </c>
      <c r="D2826" s="449">
        <v>53265610</v>
      </c>
      <c r="E2826" s="332" t="s">
        <v>117</v>
      </c>
      <c r="F2826" s="31"/>
    </row>
    <row r="2827" spans="1:6" ht="105" hidden="1">
      <c r="A2827" s="31">
        <v>12380</v>
      </c>
      <c r="B2827" s="448" t="s">
        <v>6982</v>
      </c>
      <c r="C2827" s="32" t="s">
        <v>125</v>
      </c>
      <c r="D2827" s="449">
        <v>279888</v>
      </c>
      <c r="E2827" s="332" t="s">
        <v>117</v>
      </c>
      <c r="F2827" s="31"/>
    </row>
    <row r="2828" spans="1:6" ht="30" hidden="1">
      <c r="A2828" s="31">
        <v>12381</v>
      </c>
      <c r="B2828" s="448" t="s">
        <v>6983</v>
      </c>
      <c r="C2828" s="32" t="s">
        <v>119</v>
      </c>
      <c r="D2828" s="449">
        <v>618464</v>
      </c>
      <c r="E2828" s="332" t="s">
        <v>117</v>
      </c>
      <c r="F2828" s="31"/>
    </row>
    <row r="2829" spans="1:6" ht="15.75" hidden="1">
      <c r="A2829" s="31">
        <v>12382</v>
      </c>
      <c r="B2829" s="448" t="s">
        <v>6984</v>
      </c>
      <c r="C2829" s="32" t="s">
        <v>472</v>
      </c>
      <c r="D2829" s="449">
        <v>29833</v>
      </c>
      <c r="E2829" s="332" t="s">
        <v>117</v>
      </c>
      <c r="F2829" s="31"/>
    </row>
    <row r="2830" spans="1:6" ht="15.75" hidden="1">
      <c r="A2830" s="31">
        <v>12383</v>
      </c>
      <c r="B2830" s="448" t="s">
        <v>6985</v>
      </c>
      <c r="C2830" s="32" t="s">
        <v>122</v>
      </c>
      <c r="D2830" s="449">
        <v>1148350</v>
      </c>
      <c r="E2830" s="332" t="s">
        <v>117</v>
      </c>
      <c r="F2830" s="31"/>
    </row>
    <row r="2831" spans="1:6" ht="15.75" hidden="1">
      <c r="A2831" s="31">
        <v>12384</v>
      </c>
      <c r="B2831" s="448" t="s">
        <v>6986</v>
      </c>
      <c r="C2831" s="32" t="s">
        <v>122</v>
      </c>
      <c r="D2831" s="449">
        <v>2679126</v>
      </c>
      <c r="E2831" s="332" t="s">
        <v>117</v>
      </c>
      <c r="F2831" s="31"/>
    </row>
    <row r="2832" spans="1:6" ht="60" hidden="1">
      <c r="A2832" s="31">
        <v>12386</v>
      </c>
      <c r="B2832" s="448" t="s">
        <v>3332</v>
      </c>
      <c r="C2832" s="32" t="s">
        <v>122</v>
      </c>
      <c r="D2832" s="449">
        <v>2298790</v>
      </c>
      <c r="E2832" s="332" t="s">
        <v>117</v>
      </c>
      <c r="F2832" s="31"/>
    </row>
    <row r="2833" spans="1:6" ht="15.75" hidden="1">
      <c r="A2833" s="31">
        <v>12387</v>
      </c>
      <c r="B2833" s="448" t="s">
        <v>6987</v>
      </c>
      <c r="C2833" s="32" t="s">
        <v>125</v>
      </c>
      <c r="D2833" s="449">
        <v>10115</v>
      </c>
      <c r="E2833" s="332" t="s">
        <v>117</v>
      </c>
      <c r="F2833" s="31"/>
    </row>
    <row r="2834" spans="1:6" ht="15.75" hidden="1">
      <c r="A2834" s="31">
        <v>12388</v>
      </c>
      <c r="B2834" s="448" t="s">
        <v>6988</v>
      </c>
      <c r="C2834" s="32" t="s">
        <v>116</v>
      </c>
      <c r="D2834" s="449">
        <v>22427</v>
      </c>
      <c r="E2834" s="332" t="s">
        <v>117</v>
      </c>
      <c r="F2834" s="31"/>
    </row>
    <row r="2835" spans="1:6" ht="15.75" hidden="1">
      <c r="A2835" s="31">
        <v>12389</v>
      </c>
      <c r="B2835" s="448" t="s">
        <v>3336</v>
      </c>
      <c r="C2835" s="32" t="s">
        <v>125</v>
      </c>
      <c r="D2835" s="449">
        <v>160844</v>
      </c>
      <c r="E2835" s="332" t="s">
        <v>117</v>
      </c>
      <c r="F2835" s="31"/>
    </row>
    <row r="2836" spans="1:6" ht="30" hidden="1">
      <c r="A2836" s="31">
        <v>12390</v>
      </c>
      <c r="B2836" s="448" t="s">
        <v>6989</v>
      </c>
      <c r="C2836" s="32" t="s">
        <v>125</v>
      </c>
      <c r="D2836" s="449">
        <v>1885000</v>
      </c>
      <c r="E2836" s="332" t="s">
        <v>117</v>
      </c>
      <c r="F2836" s="31"/>
    </row>
    <row r="2837" spans="1:6" ht="15.75" hidden="1">
      <c r="A2837" s="31">
        <v>12391</v>
      </c>
      <c r="B2837" s="448" t="s">
        <v>6990</v>
      </c>
      <c r="C2837" s="32" t="s">
        <v>125</v>
      </c>
      <c r="D2837" s="449">
        <v>2942431</v>
      </c>
      <c r="E2837" s="332" t="s">
        <v>117</v>
      </c>
      <c r="F2837" s="31"/>
    </row>
    <row r="2838" spans="1:6" ht="15.75" hidden="1">
      <c r="A2838" s="31">
        <v>12392</v>
      </c>
      <c r="B2838" s="448" t="s">
        <v>6991</v>
      </c>
      <c r="C2838" s="32" t="s">
        <v>125</v>
      </c>
      <c r="D2838" s="449">
        <v>1133965</v>
      </c>
      <c r="E2838" s="332" t="s">
        <v>117</v>
      </c>
      <c r="F2838" s="31"/>
    </row>
    <row r="2839" spans="1:6" ht="30" hidden="1">
      <c r="A2839" s="31">
        <v>12393</v>
      </c>
      <c r="B2839" s="448" t="s">
        <v>6992</v>
      </c>
      <c r="C2839" s="32" t="s">
        <v>6200</v>
      </c>
      <c r="D2839" s="449">
        <v>1106700</v>
      </c>
      <c r="E2839" s="332" t="s">
        <v>117</v>
      </c>
      <c r="F2839" s="31"/>
    </row>
    <row r="2840" spans="1:6" ht="15.75" hidden="1">
      <c r="A2840" s="31">
        <v>12394</v>
      </c>
      <c r="B2840" s="448" t="s">
        <v>3343</v>
      </c>
      <c r="C2840" s="32" t="s">
        <v>125</v>
      </c>
      <c r="D2840" s="449">
        <v>15291500</v>
      </c>
      <c r="E2840" s="332" t="s">
        <v>117</v>
      </c>
      <c r="F2840" s="31"/>
    </row>
    <row r="2841" spans="1:6" ht="30" hidden="1">
      <c r="A2841" s="31">
        <v>12396</v>
      </c>
      <c r="B2841" s="448" t="s">
        <v>6993</v>
      </c>
      <c r="C2841" s="32" t="s">
        <v>125</v>
      </c>
      <c r="D2841" s="449">
        <v>1605888</v>
      </c>
      <c r="E2841" s="332" t="s">
        <v>117</v>
      </c>
      <c r="F2841" s="31"/>
    </row>
    <row r="2842" spans="1:6" ht="15.75" hidden="1">
      <c r="A2842" s="31">
        <v>12397</v>
      </c>
      <c r="B2842" s="448" t="s">
        <v>6994</v>
      </c>
      <c r="C2842" s="32" t="s">
        <v>119</v>
      </c>
      <c r="D2842" s="449">
        <v>1753</v>
      </c>
      <c r="E2842" s="332" t="s">
        <v>117</v>
      </c>
      <c r="F2842" s="31"/>
    </row>
    <row r="2843" spans="1:6" ht="15.75" hidden="1">
      <c r="A2843" s="31">
        <v>12398</v>
      </c>
      <c r="B2843" s="448" t="s">
        <v>6995</v>
      </c>
      <c r="C2843" s="32" t="s">
        <v>122</v>
      </c>
      <c r="D2843" s="449">
        <v>576576</v>
      </c>
      <c r="E2843" s="332" t="s">
        <v>117</v>
      </c>
      <c r="F2843" s="31"/>
    </row>
    <row r="2844" spans="1:6" ht="30" hidden="1">
      <c r="A2844" s="31">
        <v>12399</v>
      </c>
      <c r="B2844" s="448" t="s">
        <v>6996</v>
      </c>
      <c r="C2844" s="32" t="s">
        <v>122</v>
      </c>
      <c r="D2844" s="449">
        <v>380334</v>
      </c>
      <c r="E2844" s="332" t="s">
        <v>117</v>
      </c>
      <c r="F2844" s="31"/>
    </row>
    <row r="2845" spans="1:6" ht="45" hidden="1">
      <c r="A2845" s="31">
        <v>12400</v>
      </c>
      <c r="B2845" s="448" t="s">
        <v>6997</v>
      </c>
      <c r="C2845" s="32" t="s">
        <v>122</v>
      </c>
      <c r="D2845" s="449">
        <v>295270</v>
      </c>
      <c r="E2845" s="332" t="s">
        <v>117</v>
      </c>
      <c r="F2845" s="31"/>
    </row>
    <row r="2846" spans="1:6" ht="60" hidden="1">
      <c r="A2846" s="31">
        <v>12401</v>
      </c>
      <c r="B2846" s="448" t="s">
        <v>6998</v>
      </c>
      <c r="C2846" s="32" t="s">
        <v>125</v>
      </c>
      <c r="D2846" s="449">
        <v>13875400</v>
      </c>
      <c r="E2846" s="332" t="s">
        <v>117</v>
      </c>
      <c r="F2846" s="31"/>
    </row>
    <row r="2847" spans="1:6" ht="45" hidden="1">
      <c r="A2847" s="31">
        <v>12402</v>
      </c>
      <c r="B2847" s="448" t="s">
        <v>6999</v>
      </c>
      <c r="C2847" s="32" t="s">
        <v>125</v>
      </c>
      <c r="D2847" s="449">
        <v>4401453</v>
      </c>
      <c r="E2847" s="332" t="s">
        <v>117</v>
      </c>
      <c r="F2847" s="31"/>
    </row>
    <row r="2848" spans="1:6" ht="45" hidden="1">
      <c r="A2848" s="31">
        <v>12403</v>
      </c>
      <c r="B2848" s="448" t="s">
        <v>7000</v>
      </c>
      <c r="C2848" s="32" t="s">
        <v>125</v>
      </c>
      <c r="D2848" s="449">
        <v>4684435</v>
      </c>
      <c r="E2848" s="332" t="s">
        <v>117</v>
      </c>
      <c r="F2848" s="31"/>
    </row>
    <row r="2849" spans="1:6" ht="30" hidden="1">
      <c r="A2849" s="31">
        <v>12404</v>
      </c>
      <c r="B2849" s="448" t="s">
        <v>7001</v>
      </c>
      <c r="C2849" s="32" t="s">
        <v>122</v>
      </c>
      <c r="D2849" s="449">
        <v>129185</v>
      </c>
      <c r="E2849" s="332" t="s">
        <v>117</v>
      </c>
      <c r="F2849" s="31"/>
    </row>
    <row r="2850" spans="1:6" ht="15.75" hidden="1">
      <c r="A2850" s="31">
        <v>12405</v>
      </c>
      <c r="B2850" s="448" t="s">
        <v>7002</v>
      </c>
      <c r="C2850" s="32" t="s">
        <v>472</v>
      </c>
      <c r="D2850" s="449">
        <v>156538</v>
      </c>
      <c r="E2850" s="332" t="s">
        <v>117</v>
      </c>
      <c r="F2850" s="31"/>
    </row>
    <row r="2851" spans="1:6" ht="45" hidden="1">
      <c r="A2851" s="31">
        <v>12406</v>
      </c>
      <c r="B2851" s="448" t="s">
        <v>7003</v>
      </c>
      <c r="C2851" s="32" t="s">
        <v>119</v>
      </c>
      <c r="D2851" s="449">
        <v>552160</v>
      </c>
      <c r="E2851" s="332" t="s">
        <v>117</v>
      </c>
      <c r="F2851" s="31"/>
    </row>
    <row r="2852" spans="1:6" ht="105" hidden="1">
      <c r="A2852" s="31">
        <v>12407</v>
      </c>
      <c r="B2852" s="448" t="s">
        <v>7004</v>
      </c>
      <c r="C2852" s="32" t="s">
        <v>125</v>
      </c>
      <c r="D2852" s="449">
        <v>88298</v>
      </c>
      <c r="E2852" s="332" t="s">
        <v>117</v>
      </c>
      <c r="F2852" s="31"/>
    </row>
    <row r="2853" spans="1:6" ht="90" hidden="1">
      <c r="A2853" s="31">
        <v>12408</v>
      </c>
      <c r="B2853" s="448" t="s">
        <v>7005</v>
      </c>
      <c r="C2853" s="32" t="s">
        <v>125</v>
      </c>
      <c r="D2853" s="449">
        <v>10056</v>
      </c>
      <c r="E2853" s="332" t="s">
        <v>117</v>
      </c>
      <c r="F2853" s="31"/>
    </row>
    <row r="2854" spans="1:6" ht="45" hidden="1">
      <c r="A2854" s="31">
        <v>12410</v>
      </c>
      <c r="B2854" s="448" t="s">
        <v>7006</v>
      </c>
      <c r="C2854" s="32" t="s">
        <v>125</v>
      </c>
      <c r="D2854" s="449">
        <v>94129089</v>
      </c>
      <c r="E2854" s="332" t="s">
        <v>117</v>
      </c>
      <c r="F2854" s="31"/>
    </row>
    <row r="2855" spans="1:6" ht="30" hidden="1">
      <c r="A2855" s="31">
        <v>12411</v>
      </c>
      <c r="B2855" s="448" t="s">
        <v>3356</v>
      </c>
      <c r="C2855" s="32" t="s">
        <v>125</v>
      </c>
      <c r="D2855" s="449">
        <v>5355000</v>
      </c>
      <c r="E2855" s="332" t="s">
        <v>117</v>
      </c>
      <c r="F2855" s="31"/>
    </row>
    <row r="2856" spans="1:6" ht="15.75" hidden="1">
      <c r="A2856" s="31">
        <v>12412</v>
      </c>
      <c r="B2856" s="448" t="s">
        <v>7007</v>
      </c>
      <c r="C2856" s="32" t="s">
        <v>119</v>
      </c>
      <c r="D2856" s="449">
        <v>48195</v>
      </c>
      <c r="E2856" s="332" t="s">
        <v>117</v>
      </c>
      <c r="F2856" s="31"/>
    </row>
    <row r="2857" spans="1:6" ht="30" hidden="1">
      <c r="A2857" s="31">
        <v>12413</v>
      </c>
      <c r="B2857" s="448" t="s">
        <v>7008</v>
      </c>
      <c r="C2857" s="32" t="s">
        <v>119</v>
      </c>
      <c r="D2857" s="449">
        <v>362950</v>
      </c>
      <c r="E2857" s="332" t="s">
        <v>117</v>
      </c>
      <c r="F2857" s="31"/>
    </row>
    <row r="2858" spans="1:6" ht="45" hidden="1">
      <c r="A2858" s="31">
        <v>12414</v>
      </c>
      <c r="B2858" s="448" t="s">
        <v>7009</v>
      </c>
      <c r="C2858" s="32" t="s">
        <v>125</v>
      </c>
      <c r="D2858" s="449">
        <v>95903</v>
      </c>
      <c r="E2858" s="332" t="s">
        <v>117</v>
      </c>
      <c r="F2858" s="31"/>
    </row>
    <row r="2859" spans="1:6" ht="30" hidden="1">
      <c r="A2859" s="31">
        <v>12415</v>
      </c>
      <c r="B2859" s="448" t="s">
        <v>7010</v>
      </c>
      <c r="C2859" s="32" t="s">
        <v>125</v>
      </c>
      <c r="D2859" s="449">
        <v>261800</v>
      </c>
      <c r="E2859" s="332" t="s">
        <v>117</v>
      </c>
      <c r="F2859" s="31"/>
    </row>
    <row r="2860" spans="1:6" ht="60" hidden="1">
      <c r="A2860" s="31">
        <v>12416</v>
      </c>
      <c r="B2860" s="448" t="s">
        <v>7011</v>
      </c>
      <c r="C2860" s="32" t="s">
        <v>116</v>
      </c>
      <c r="D2860" s="449">
        <v>20</v>
      </c>
      <c r="E2860" s="332" t="s">
        <v>117</v>
      </c>
      <c r="F2860" s="31"/>
    </row>
    <row r="2861" spans="1:6" ht="45" hidden="1">
      <c r="A2861" s="31">
        <v>12417</v>
      </c>
      <c r="B2861" s="448" t="s">
        <v>7012</v>
      </c>
      <c r="C2861" s="32" t="s">
        <v>116</v>
      </c>
      <c r="D2861" s="449">
        <v>99</v>
      </c>
      <c r="E2861" s="332" t="s">
        <v>117</v>
      </c>
      <c r="F2861" s="31"/>
    </row>
    <row r="2862" spans="1:6" ht="60" hidden="1">
      <c r="A2862" s="31">
        <v>12418</v>
      </c>
      <c r="B2862" s="448" t="s">
        <v>7013</v>
      </c>
      <c r="C2862" s="32" t="s">
        <v>125</v>
      </c>
      <c r="D2862" s="449">
        <v>12078500</v>
      </c>
      <c r="E2862" s="332" t="s">
        <v>117</v>
      </c>
      <c r="F2862" s="31"/>
    </row>
    <row r="2863" spans="1:6" ht="45" hidden="1">
      <c r="A2863" s="31">
        <v>12419</v>
      </c>
      <c r="B2863" s="448" t="s">
        <v>7014</v>
      </c>
      <c r="C2863" s="32" t="s">
        <v>125</v>
      </c>
      <c r="D2863" s="449">
        <v>11387917</v>
      </c>
      <c r="E2863" s="332" t="s">
        <v>117</v>
      </c>
      <c r="F2863" s="31"/>
    </row>
    <row r="2864" spans="1:6" ht="30" hidden="1">
      <c r="A2864" s="31">
        <v>12420</v>
      </c>
      <c r="B2864" s="448" t="s">
        <v>7015</v>
      </c>
      <c r="C2864" s="32" t="s">
        <v>7016</v>
      </c>
      <c r="D2864" s="449">
        <v>297500</v>
      </c>
      <c r="E2864" s="332" t="s">
        <v>117</v>
      </c>
      <c r="F2864" s="31"/>
    </row>
    <row r="2865" spans="1:6" ht="45" hidden="1">
      <c r="A2865" s="31">
        <v>12421</v>
      </c>
      <c r="B2865" s="448" t="s">
        <v>7017</v>
      </c>
      <c r="C2865" s="32" t="s">
        <v>7016</v>
      </c>
      <c r="D2865" s="449">
        <v>218575</v>
      </c>
      <c r="E2865" s="332" t="s">
        <v>117</v>
      </c>
      <c r="F2865" s="31"/>
    </row>
    <row r="2866" spans="1:6" ht="30" hidden="1">
      <c r="A2866" s="31">
        <v>12422</v>
      </c>
      <c r="B2866" s="448" t="s">
        <v>7018</v>
      </c>
      <c r="C2866" s="32" t="s">
        <v>125</v>
      </c>
      <c r="D2866" s="449">
        <v>85855</v>
      </c>
      <c r="E2866" s="332" t="s">
        <v>117</v>
      </c>
      <c r="F2866" s="31"/>
    </row>
    <row r="2867" spans="1:6" ht="30" hidden="1">
      <c r="A2867" s="31">
        <v>12423</v>
      </c>
      <c r="B2867" s="448" t="s">
        <v>7019</v>
      </c>
      <c r="C2867" s="32" t="s">
        <v>125</v>
      </c>
      <c r="D2867" s="449">
        <v>3129450</v>
      </c>
      <c r="E2867" s="332" t="s">
        <v>117</v>
      </c>
      <c r="F2867" s="31"/>
    </row>
    <row r="2868" spans="1:6" ht="30" hidden="1">
      <c r="A2868" s="31">
        <v>12424</v>
      </c>
      <c r="B2868" s="448" t="s">
        <v>3369</v>
      </c>
      <c r="C2868" s="32" t="s">
        <v>125</v>
      </c>
      <c r="D2868" s="449">
        <v>4848333</v>
      </c>
      <c r="E2868" s="332" t="s">
        <v>117</v>
      </c>
      <c r="F2868" s="31"/>
    </row>
    <row r="2869" spans="1:6" ht="30" hidden="1">
      <c r="A2869" s="31">
        <v>12425</v>
      </c>
      <c r="B2869" s="448" t="s">
        <v>7020</v>
      </c>
      <c r="C2869" s="32" t="s">
        <v>1215</v>
      </c>
      <c r="D2869" s="449">
        <v>2796315</v>
      </c>
      <c r="E2869" s="332" t="s">
        <v>117</v>
      </c>
      <c r="F2869" s="31"/>
    </row>
    <row r="2870" spans="1:6" ht="45" hidden="1">
      <c r="A2870" s="31">
        <v>12426</v>
      </c>
      <c r="B2870" s="448" t="s">
        <v>3371</v>
      </c>
      <c r="C2870" s="32" t="s">
        <v>125</v>
      </c>
      <c r="D2870" s="449">
        <v>5055603</v>
      </c>
      <c r="E2870" s="332" t="s">
        <v>117</v>
      </c>
      <c r="F2870" s="31"/>
    </row>
    <row r="2871" spans="1:6" ht="30" hidden="1">
      <c r="A2871" s="31">
        <v>12452</v>
      </c>
      <c r="B2871" s="448" t="s">
        <v>7021</v>
      </c>
      <c r="C2871" s="32" t="s">
        <v>4253</v>
      </c>
      <c r="D2871" s="449">
        <v>79405</v>
      </c>
      <c r="E2871" s="332" t="s">
        <v>117</v>
      </c>
      <c r="F2871" s="31"/>
    </row>
    <row r="2872" spans="1:6" ht="30" hidden="1">
      <c r="A2872" s="31">
        <v>12454</v>
      </c>
      <c r="B2872" s="448" t="s">
        <v>7022</v>
      </c>
      <c r="C2872" s="32" t="s">
        <v>785</v>
      </c>
      <c r="D2872" s="449">
        <v>102803</v>
      </c>
      <c r="E2872" s="332" t="s">
        <v>117</v>
      </c>
      <c r="F2872" s="31"/>
    </row>
    <row r="2873" spans="1:6" ht="15.75" hidden="1">
      <c r="A2873" s="31">
        <v>12455</v>
      </c>
      <c r="B2873" s="448" t="s">
        <v>7023</v>
      </c>
      <c r="C2873" s="32" t="s">
        <v>4253</v>
      </c>
      <c r="D2873" s="449">
        <v>118741</v>
      </c>
      <c r="E2873" s="332" t="s">
        <v>117</v>
      </c>
      <c r="F2873" s="31"/>
    </row>
    <row r="2874" spans="1:6" ht="15.75" hidden="1">
      <c r="A2874" s="31">
        <v>12458</v>
      </c>
      <c r="B2874" s="448" t="s">
        <v>7024</v>
      </c>
      <c r="C2874" s="32" t="s">
        <v>785</v>
      </c>
      <c r="D2874" s="449">
        <v>10500</v>
      </c>
      <c r="E2874" s="332" t="s">
        <v>117</v>
      </c>
      <c r="F2874" s="31"/>
    </row>
    <row r="2875" spans="1:6" ht="30" hidden="1">
      <c r="A2875" s="31">
        <v>12459</v>
      </c>
      <c r="B2875" s="448" t="s">
        <v>7025</v>
      </c>
      <c r="C2875" s="32" t="s">
        <v>1787</v>
      </c>
      <c r="D2875" s="449">
        <v>39986732</v>
      </c>
      <c r="E2875" s="332" t="s">
        <v>117</v>
      </c>
      <c r="F2875" s="31"/>
    </row>
    <row r="2876" spans="1:6" ht="15.75" hidden="1">
      <c r="A2876" s="31">
        <v>12460</v>
      </c>
      <c r="B2876" s="448" t="s">
        <v>7026</v>
      </c>
      <c r="C2876" s="32" t="s">
        <v>785</v>
      </c>
      <c r="D2876" s="449">
        <v>184000</v>
      </c>
      <c r="E2876" s="332" t="s">
        <v>117</v>
      </c>
      <c r="F2876" s="31"/>
    </row>
    <row r="2877" spans="1:6" ht="30" hidden="1">
      <c r="A2877" s="31">
        <v>12461</v>
      </c>
      <c r="B2877" s="448" t="s">
        <v>7027</v>
      </c>
      <c r="C2877" s="32" t="s">
        <v>785</v>
      </c>
      <c r="D2877" s="449">
        <v>241627</v>
      </c>
      <c r="E2877" s="332" t="s">
        <v>117</v>
      </c>
      <c r="F2877" s="31"/>
    </row>
    <row r="2878" spans="1:6" ht="30" hidden="1">
      <c r="A2878" s="31">
        <v>12462</v>
      </c>
      <c r="B2878" s="448" t="s">
        <v>7028</v>
      </c>
      <c r="C2878" s="32" t="s">
        <v>785</v>
      </c>
      <c r="D2878" s="449">
        <v>125545</v>
      </c>
      <c r="E2878" s="332" t="s">
        <v>117</v>
      </c>
      <c r="F2878" s="31"/>
    </row>
    <row r="2879" spans="1:6" ht="15.75" hidden="1">
      <c r="A2879" s="31">
        <v>12463</v>
      </c>
      <c r="B2879" s="448" t="s">
        <v>7029</v>
      </c>
      <c r="C2879" s="32" t="s">
        <v>119</v>
      </c>
      <c r="D2879" s="449">
        <v>535292</v>
      </c>
      <c r="E2879" s="332" t="s">
        <v>117</v>
      </c>
      <c r="F2879" s="31"/>
    </row>
    <row r="2880" spans="1:6" ht="15.75" hidden="1">
      <c r="A2880" s="31">
        <v>12464</v>
      </c>
      <c r="B2880" s="448" t="s">
        <v>7030</v>
      </c>
      <c r="C2880" s="32" t="s">
        <v>119</v>
      </c>
      <c r="D2880" s="449">
        <v>481058</v>
      </c>
      <c r="E2880" s="332" t="s">
        <v>117</v>
      </c>
      <c r="F2880" s="31"/>
    </row>
    <row r="2881" spans="1:6" ht="15.75" hidden="1">
      <c r="A2881" s="31">
        <v>12465</v>
      </c>
      <c r="B2881" s="448" t="s">
        <v>7031</v>
      </c>
      <c r="C2881" s="32" t="s">
        <v>119</v>
      </c>
      <c r="D2881" s="449">
        <v>473433</v>
      </c>
      <c r="E2881" s="332" t="s">
        <v>117</v>
      </c>
      <c r="F2881" s="31"/>
    </row>
    <row r="2882" spans="1:6" ht="15.75" hidden="1">
      <c r="A2882" s="31">
        <v>12466</v>
      </c>
      <c r="B2882" s="448" t="s">
        <v>7032</v>
      </c>
      <c r="C2882" s="32" t="s">
        <v>119</v>
      </c>
      <c r="D2882" s="449">
        <v>57120</v>
      </c>
      <c r="E2882" s="332" t="s">
        <v>117</v>
      </c>
      <c r="F2882" s="31"/>
    </row>
    <row r="2883" spans="1:6" ht="15.75" hidden="1">
      <c r="A2883" s="31">
        <v>12467</v>
      </c>
      <c r="B2883" s="448" t="s">
        <v>7033</v>
      </c>
      <c r="C2883" s="32" t="s">
        <v>119</v>
      </c>
      <c r="D2883" s="449">
        <v>57120</v>
      </c>
      <c r="E2883" s="332" t="s">
        <v>117</v>
      </c>
      <c r="F2883" s="31"/>
    </row>
    <row r="2884" spans="1:6" ht="15.75" hidden="1">
      <c r="A2884" s="31">
        <v>12468</v>
      </c>
      <c r="B2884" s="448" t="s">
        <v>7034</v>
      </c>
      <c r="C2884" s="32" t="s">
        <v>125</v>
      </c>
      <c r="D2884" s="449">
        <v>1071000</v>
      </c>
      <c r="E2884" s="332" t="s">
        <v>117</v>
      </c>
      <c r="F2884" s="31"/>
    </row>
    <row r="2885" spans="1:6" ht="15.75" hidden="1">
      <c r="A2885" s="31">
        <v>12469</v>
      </c>
      <c r="B2885" s="448" t="s">
        <v>7035</v>
      </c>
      <c r="C2885" s="32" t="s">
        <v>125</v>
      </c>
      <c r="D2885" s="449">
        <v>333200</v>
      </c>
      <c r="E2885" s="332" t="s">
        <v>117</v>
      </c>
      <c r="F2885" s="31"/>
    </row>
    <row r="2886" spans="1:6" ht="15.75" hidden="1">
      <c r="A2886" s="31">
        <v>12470</v>
      </c>
      <c r="B2886" s="448" t="s">
        <v>7036</v>
      </c>
      <c r="C2886" s="32" t="s">
        <v>125</v>
      </c>
      <c r="D2886" s="449">
        <v>333200</v>
      </c>
      <c r="E2886" s="332" t="s">
        <v>117</v>
      </c>
      <c r="F2886" s="31"/>
    </row>
    <row r="2887" spans="1:6" ht="15.75" hidden="1">
      <c r="A2887" s="31">
        <v>12471</v>
      </c>
      <c r="B2887" s="448" t="s">
        <v>7037</v>
      </c>
      <c r="C2887" s="32" t="s">
        <v>125</v>
      </c>
      <c r="D2887" s="449">
        <v>987585</v>
      </c>
      <c r="E2887" s="332" t="s">
        <v>117</v>
      </c>
      <c r="F2887" s="31"/>
    </row>
    <row r="2888" spans="1:6" ht="15.75" hidden="1">
      <c r="A2888" s="31">
        <v>12472</v>
      </c>
      <c r="B2888" s="448" t="s">
        <v>7038</v>
      </c>
      <c r="C2888" s="32" t="s">
        <v>125</v>
      </c>
      <c r="D2888" s="449">
        <v>991500</v>
      </c>
      <c r="E2888" s="332" t="s">
        <v>117</v>
      </c>
      <c r="F2888" s="31"/>
    </row>
    <row r="2889" spans="1:6" ht="15.75" hidden="1">
      <c r="A2889" s="31">
        <v>12474</v>
      </c>
      <c r="B2889" s="448" t="s">
        <v>7039</v>
      </c>
      <c r="C2889" s="32" t="s">
        <v>125</v>
      </c>
      <c r="D2889" s="449">
        <v>535500</v>
      </c>
      <c r="E2889" s="332" t="s">
        <v>117</v>
      </c>
      <c r="F2889" s="31"/>
    </row>
    <row r="2890" spans="1:6" ht="15.75" hidden="1">
      <c r="A2890" s="31">
        <v>12475</v>
      </c>
      <c r="B2890" s="448" t="s">
        <v>7040</v>
      </c>
      <c r="C2890" s="32" t="s">
        <v>125</v>
      </c>
      <c r="D2890" s="449">
        <v>117810</v>
      </c>
      <c r="E2890" s="332" t="s">
        <v>117</v>
      </c>
      <c r="F2890" s="31"/>
    </row>
    <row r="2891" spans="1:6" ht="30" hidden="1">
      <c r="A2891" s="31">
        <v>12476</v>
      </c>
      <c r="B2891" s="448" t="s">
        <v>7041</v>
      </c>
      <c r="C2891" s="32" t="s">
        <v>125</v>
      </c>
      <c r="D2891" s="449">
        <v>28560</v>
      </c>
      <c r="E2891" s="332" t="s">
        <v>117</v>
      </c>
      <c r="F2891" s="31"/>
    </row>
    <row r="2892" spans="1:6" ht="30" hidden="1">
      <c r="A2892" s="31">
        <v>12477</v>
      </c>
      <c r="B2892" s="448" t="s">
        <v>7042</v>
      </c>
      <c r="C2892" s="32" t="s">
        <v>125</v>
      </c>
      <c r="D2892" s="449">
        <v>28560</v>
      </c>
      <c r="E2892" s="332" t="s">
        <v>117</v>
      </c>
      <c r="F2892" s="31"/>
    </row>
    <row r="2893" spans="1:6" ht="15.75" hidden="1">
      <c r="A2893" s="31">
        <v>12478</v>
      </c>
      <c r="B2893" s="448" t="s">
        <v>7043</v>
      </c>
      <c r="C2893" s="32" t="s">
        <v>125</v>
      </c>
      <c r="D2893" s="449">
        <v>10948</v>
      </c>
      <c r="E2893" s="332" t="s">
        <v>117</v>
      </c>
      <c r="F2893" s="31"/>
    </row>
    <row r="2894" spans="1:6" ht="15.75" hidden="1">
      <c r="A2894" s="31">
        <v>12480</v>
      </c>
      <c r="B2894" s="448" t="s">
        <v>7044</v>
      </c>
      <c r="C2894" s="32" t="s">
        <v>125</v>
      </c>
      <c r="D2894" s="449">
        <v>16398</v>
      </c>
      <c r="E2894" s="332" t="s">
        <v>117</v>
      </c>
      <c r="F2894" s="31"/>
    </row>
    <row r="2895" spans="1:6" ht="15.75" hidden="1">
      <c r="A2895" s="31">
        <v>12481</v>
      </c>
      <c r="B2895" s="448" t="s">
        <v>7045</v>
      </c>
      <c r="C2895" s="32" t="s">
        <v>125</v>
      </c>
      <c r="D2895" s="449">
        <v>119000</v>
      </c>
      <c r="E2895" s="332" t="s">
        <v>117</v>
      </c>
      <c r="F2895" s="31"/>
    </row>
    <row r="2896" spans="1:6" ht="15.75" hidden="1">
      <c r="A2896" s="31">
        <v>12483</v>
      </c>
      <c r="B2896" s="448" t="s">
        <v>7046</v>
      </c>
      <c r="C2896" s="32" t="s">
        <v>4253</v>
      </c>
      <c r="D2896" s="449">
        <v>863</v>
      </c>
      <c r="E2896" s="332" t="s">
        <v>117</v>
      </c>
      <c r="F2896" s="31"/>
    </row>
    <row r="2897" spans="1:6" ht="15.75" hidden="1">
      <c r="A2897" s="31">
        <v>12484</v>
      </c>
      <c r="B2897" s="448" t="s">
        <v>7047</v>
      </c>
      <c r="C2897" s="32" t="s">
        <v>4253</v>
      </c>
      <c r="D2897" s="449">
        <v>863</v>
      </c>
      <c r="E2897" s="332" t="s">
        <v>117</v>
      </c>
      <c r="F2897" s="31"/>
    </row>
    <row r="2898" spans="1:6" ht="15.75" hidden="1">
      <c r="A2898" s="31">
        <v>12485</v>
      </c>
      <c r="B2898" s="448" t="s">
        <v>7048</v>
      </c>
      <c r="C2898" s="32" t="s">
        <v>785</v>
      </c>
      <c r="D2898" s="449">
        <v>195287</v>
      </c>
      <c r="E2898" s="332" t="s">
        <v>117</v>
      </c>
      <c r="F2898" s="31"/>
    </row>
    <row r="2899" spans="1:6" ht="15.75" hidden="1">
      <c r="A2899" s="31">
        <v>12486</v>
      </c>
      <c r="B2899" s="448" t="s">
        <v>7049</v>
      </c>
      <c r="C2899" s="32" t="s">
        <v>4253</v>
      </c>
      <c r="D2899" s="449">
        <v>876</v>
      </c>
      <c r="E2899" s="332" t="s">
        <v>117</v>
      </c>
      <c r="F2899" s="31"/>
    </row>
    <row r="2900" spans="1:6" ht="15.75" hidden="1">
      <c r="A2900" s="31">
        <v>12487</v>
      </c>
      <c r="B2900" s="448" t="s">
        <v>7050</v>
      </c>
      <c r="C2900" s="32" t="s">
        <v>125</v>
      </c>
      <c r="D2900" s="449">
        <v>1503</v>
      </c>
      <c r="E2900" s="332" t="s">
        <v>117</v>
      </c>
      <c r="F2900" s="31"/>
    </row>
    <row r="2901" spans="1:6" ht="30" hidden="1">
      <c r="A2901" s="31">
        <v>12488</v>
      </c>
      <c r="B2901" s="448" t="s">
        <v>7051</v>
      </c>
      <c r="C2901" s="32" t="s">
        <v>4253</v>
      </c>
      <c r="D2901" s="449">
        <v>154187</v>
      </c>
      <c r="E2901" s="332" t="s">
        <v>117</v>
      </c>
      <c r="F2901" s="31"/>
    </row>
    <row r="2902" spans="1:6" ht="15.75" hidden="1">
      <c r="A2902" s="31">
        <v>12489</v>
      </c>
      <c r="B2902" s="448" t="s">
        <v>7052</v>
      </c>
      <c r="C2902" s="32" t="s">
        <v>125</v>
      </c>
      <c r="D2902" s="449">
        <v>800</v>
      </c>
      <c r="E2902" s="332" t="s">
        <v>117</v>
      </c>
      <c r="F2902" s="31"/>
    </row>
    <row r="2903" spans="1:6" ht="30" hidden="1">
      <c r="A2903" s="31">
        <v>12490</v>
      </c>
      <c r="B2903" s="448" t="s">
        <v>7053</v>
      </c>
      <c r="C2903" s="32" t="s">
        <v>116</v>
      </c>
      <c r="D2903" s="449">
        <v>1240282</v>
      </c>
      <c r="E2903" s="332" t="s">
        <v>117</v>
      </c>
      <c r="F2903" s="31"/>
    </row>
    <row r="2904" spans="1:6" ht="30" hidden="1">
      <c r="A2904" s="31">
        <v>12491</v>
      </c>
      <c r="B2904" s="448" t="s">
        <v>7054</v>
      </c>
      <c r="C2904" s="32" t="s">
        <v>4253</v>
      </c>
      <c r="D2904" s="449">
        <v>312245</v>
      </c>
      <c r="E2904" s="332" t="s">
        <v>117</v>
      </c>
      <c r="F2904" s="31"/>
    </row>
    <row r="2905" spans="1:6" ht="30" hidden="1">
      <c r="A2905" s="31">
        <v>12492</v>
      </c>
      <c r="B2905" s="448" t="s">
        <v>7055</v>
      </c>
      <c r="C2905" s="32" t="s">
        <v>785</v>
      </c>
      <c r="D2905" s="449">
        <v>218960</v>
      </c>
      <c r="E2905" s="332" t="s">
        <v>117</v>
      </c>
      <c r="F2905" s="31"/>
    </row>
    <row r="2906" spans="1:6" ht="30" hidden="1">
      <c r="A2906" s="31">
        <v>12493</v>
      </c>
      <c r="B2906" s="448" t="s">
        <v>7056</v>
      </c>
      <c r="C2906" s="32" t="s">
        <v>785</v>
      </c>
      <c r="D2906" s="449">
        <v>256802</v>
      </c>
      <c r="E2906" s="332" t="s">
        <v>117</v>
      </c>
      <c r="F2906" s="31"/>
    </row>
    <row r="2907" spans="1:6" ht="30" hidden="1">
      <c r="A2907" s="31">
        <v>12494</v>
      </c>
      <c r="B2907" s="448" t="s">
        <v>7057</v>
      </c>
      <c r="C2907" s="32" t="s">
        <v>785</v>
      </c>
      <c r="D2907" s="449">
        <v>199248</v>
      </c>
      <c r="E2907" s="332" t="s">
        <v>117</v>
      </c>
      <c r="F2907" s="31"/>
    </row>
    <row r="2908" spans="1:6" ht="15.75" hidden="1">
      <c r="A2908" s="31">
        <v>12495</v>
      </c>
      <c r="B2908" s="448" t="s">
        <v>7058</v>
      </c>
      <c r="C2908" s="32" t="s">
        <v>785</v>
      </c>
      <c r="D2908" s="449">
        <v>68384</v>
      </c>
      <c r="E2908" s="332" t="s">
        <v>117</v>
      </c>
      <c r="F2908" s="31"/>
    </row>
    <row r="2909" spans="1:6" ht="15.75" hidden="1">
      <c r="A2909" s="31">
        <v>12509</v>
      </c>
      <c r="B2909" s="448" t="s">
        <v>7059</v>
      </c>
      <c r="C2909" s="32" t="s">
        <v>3115</v>
      </c>
      <c r="D2909" s="449">
        <v>135660</v>
      </c>
      <c r="E2909" s="332" t="s">
        <v>117</v>
      </c>
      <c r="F2909" s="31"/>
    </row>
    <row r="2910" spans="1:6" ht="15.75" hidden="1">
      <c r="A2910" s="31">
        <v>12510</v>
      </c>
      <c r="B2910" s="448" t="s">
        <v>7060</v>
      </c>
      <c r="C2910" s="32" t="s">
        <v>3115</v>
      </c>
      <c r="D2910" s="449">
        <v>149940</v>
      </c>
      <c r="E2910" s="332" t="s">
        <v>117</v>
      </c>
      <c r="F2910" s="31"/>
    </row>
    <row r="2911" spans="1:6" ht="30" hidden="1">
      <c r="A2911" s="31">
        <v>12511</v>
      </c>
      <c r="B2911" s="448" t="s">
        <v>7061</v>
      </c>
      <c r="C2911" s="32" t="s">
        <v>125</v>
      </c>
      <c r="D2911" s="449">
        <v>1018851</v>
      </c>
      <c r="E2911" s="332" t="s">
        <v>117</v>
      </c>
      <c r="F2911" s="31"/>
    </row>
    <row r="2912" spans="1:6" ht="30" hidden="1">
      <c r="A2912" s="31">
        <v>12529</v>
      </c>
      <c r="B2912" s="448" t="s">
        <v>3375</v>
      </c>
      <c r="C2912" s="32" t="s">
        <v>125</v>
      </c>
      <c r="D2912" s="449">
        <v>200000</v>
      </c>
      <c r="E2912" s="332" t="s">
        <v>117</v>
      </c>
      <c r="F2912" s="31"/>
    </row>
    <row r="2913" spans="1:6" ht="45" hidden="1">
      <c r="A2913" s="31">
        <v>12530</v>
      </c>
      <c r="B2913" s="448" t="s">
        <v>3376</v>
      </c>
      <c r="C2913" s="32" t="s">
        <v>125</v>
      </c>
      <c r="D2913" s="449">
        <v>17010</v>
      </c>
      <c r="E2913" s="332" t="s">
        <v>117</v>
      </c>
      <c r="F2913" s="31"/>
    </row>
    <row r="2914" spans="1:6" ht="90" hidden="1">
      <c r="A2914" s="31">
        <v>12531</v>
      </c>
      <c r="B2914" s="448" t="s">
        <v>3379</v>
      </c>
      <c r="C2914" s="32" t="s">
        <v>125</v>
      </c>
      <c r="D2914" s="449">
        <v>6189637</v>
      </c>
      <c r="E2914" s="332" t="s">
        <v>117</v>
      </c>
      <c r="F2914" s="31"/>
    </row>
    <row r="2915" spans="1:6" ht="90" hidden="1">
      <c r="A2915" s="31">
        <v>12532</v>
      </c>
      <c r="B2915" s="448" t="s">
        <v>3380</v>
      </c>
      <c r="C2915" s="32" t="s">
        <v>125</v>
      </c>
      <c r="D2915" s="449">
        <v>10001027</v>
      </c>
      <c r="E2915" s="332" t="s">
        <v>117</v>
      </c>
      <c r="F2915" s="31"/>
    </row>
    <row r="2916" spans="1:6" ht="30" hidden="1">
      <c r="A2916" s="31">
        <v>12533</v>
      </c>
      <c r="B2916" s="448" t="s">
        <v>7062</v>
      </c>
      <c r="C2916" s="32" t="s">
        <v>125</v>
      </c>
      <c r="D2916" s="449">
        <v>574900</v>
      </c>
      <c r="E2916" s="332" t="s">
        <v>117</v>
      </c>
      <c r="F2916" s="31"/>
    </row>
    <row r="2917" spans="1:6" ht="15.75" hidden="1">
      <c r="A2917" s="31">
        <v>12534</v>
      </c>
      <c r="B2917" s="448" t="s">
        <v>7063</v>
      </c>
      <c r="C2917" s="32" t="s">
        <v>125</v>
      </c>
      <c r="D2917" s="449">
        <v>45423</v>
      </c>
      <c r="E2917" s="332" t="s">
        <v>117</v>
      </c>
      <c r="F2917" s="31"/>
    </row>
    <row r="2918" spans="1:6" ht="15.75" hidden="1">
      <c r="A2918" s="31">
        <v>12535</v>
      </c>
      <c r="B2918" s="448" t="s">
        <v>7064</v>
      </c>
      <c r="C2918" s="32" t="s">
        <v>122</v>
      </c>
      <c r="D2918" s="449">
        <v>18453</v>
      </c>
      <c r="E2918" s="332" t="s">
        <v>117</v>
      </c>
      <c r="F2918" s="31"/>
    </row>
    <row r="2919" spans="1:6" ht="15.75" hidden="1">
      <c r="A2919" s="31">
        <v>12536</v>
      </c>
      <c r="B2919" s="448" t="s">
        <v>7065</v>
      </c>
      <c r="C2919" s="32" t="s">
        <v>125</v>
      </c>
      <c r="D2919" s="449">
        <v>2165800</v>
      </c>
      <c r="E2919" s="332" t="s">
        <v>117</v>
      </c>
      <c r="F2919" s="31"/>
    </row>
    <row r="2920" spans="1:6" ht="15.75" hidden="1">
      <c r="A2920" s="31">
        <v>12537</v>
      </c>
      <c r="B2920" s="448" t="s">
        <v>7066</v>
      </c>
      <c r="C2920" s="32" t="s">
        <v>125</v>
      </c>
      <c r="D2920" s="449">
        <v>17000</v>
      </c>
      <c r="E2920" s="332" t="s">
        <v>117</v>
      </c>
      <c r="F2920" s="31"/>
    </row>
    <row r="2921" spans="1:6" ht="15.75" hidden="1">
      <c r="A2921" s="31">
        <v>12538</v>
      </c>
      <c r="B2921" s="448" t="s">
        <v>7067</v>
      </c>
      <c r="C2921" s="32" t="s">
        <v>125</v>
      </c>
      <c r="D2921" s="449">
        <v>1006</v>
      </c>
      <c r="E2921" s="332" t="s">
        <v>117</v>
      </c>
      <c r="F2921" s="31"/>
    </row>
    <row r="2922" spans="1:6" ht="15.75" hidden="1">
      <c r="A2922" s="31">
        <v>12539</v>
      </c>
      <c r="B2922" s="448" t="s">
        <v>7068</v>
      </c>
      <c r="C2922" s="32" t="s">
        <v>125</v>
      </c>
      <c r="D2922" s="449">
        <v>1006</v>
      </c>
      <c r="E2922" s="332" t="s">
        <v>117</v>
      </c>
      <c r="F2922" s="31"/>
    </row>
    <row r="2923" spans="1:6" ht="15.75" hidden="1">
      <c r="A2923" s="31">
        <v>12540</v>
      </c>
      <c r="B2923" s="448" t="s">
        <v>7069</v>
      </c>
      <c r="C2923" s="32" t="s">
        <v>125</v>
      </c>
      <c r="D2923" s="449">
        <v>357</v>
      </c>
      <c r="E2923" s="332" t="s">
        <v>117</v>
      </c>
      <c r="F2923" s="31"/>
    </row>
    <row r="2924" spans="1:6" ht="15.75" hidden="1">
      <c r="A2924" s="31">
        <v>12541</v>
      </c>
      <c r="B2924" s="448" t="s">
        <v>7070</v>
      </c>
      <c r="C2924" s="32" t="s">
        <v>125</v>
      </c>
      <c r="D2924" s="449">
        <v>480</v>
      </c>
      <c r="E2924" s="332" t="s">
        <v>117</v>
      </c>
      <c r="F2924" s="31"/>
    </row>
    <row r="2925" spans="1:6" ht="15.75" hidden="1">
      <c r="A2925" s="31">
        <v>12542</v>
      </c>
      <c r="B2925" s="448" t="s">
        <v>7071</v>
      </c>
      <c r="C2925" s="32" t="s">
        <v>125</v>
      </c>
      <c r="D2925" s="449">
        <v>41650</v>
      </c>
      <c r="E2925" s="332" t="s">
        <v>117</v>
      </c>
      <c r="F2925" s="31"/>
    </row>
    <row r="2926" spans="1:6" ht="15.75" hidden="1">
      <c r="A2926" s="31">
        <v>12543</v>
      </c>
      <c r="B2926" s="448" t="s">
        <v>7072</v>
      </c>
      <c r="C2926" s="32" t="s">
        <v>125</v>
      </c>
      <c r="D2926" s="449">
        <v>22677</v>
      </c>
      <c r="E2926" s="332" t="s">
        <v>117</v>
      </c>
      <c r="F2926" s="31"/>
    </row>
    <row r="2927" spans="1:6" ht="15.75" hidden="1">
      <c r="A2927" s="31">
        <v>12544</v>
      </c>
      <c r="B2927" s="448" t="s">
        <v>7073</v>
      </c>
      <c r="C2927" s="32" t="s">
        <v>125</v>
      </c>
      <c r="D2927" s="449">
        <v>17255</v>
      </c>
      <c r="E2927" s="332" t="s">
        <v>117</v>
      </c>
      <c r="F2927" s="31"/>
    </row>
    <row r="2928" spans="1:6" ht="15.75" hidden="1">
      <c r="A2928" s="31">
        <v>12545</v>
      </c>
      <c r="B2928" s="448" t="s">
        <v>7074</v>
      </c>
      <c r="C2928" s="32" t="s">
        <v>125</v>
      </c>
      <c r="D2928" s="449">
        <v>118550</v>
      </c>
      <c r="E2928" s="332" t="s">
        <v>117</v>
      </c>
      <c r="F2928" s="31"/>
    </row>
    <row r="2929" spans="1:6" ht="15.75" hidden="1">
      <c r="A2929" s="31">
        <v>12546</v>
      </c>
      <c r="B2929" s="448" t="s">
        <v>7075</v>
      </c>
      <c r="C2929" s="32" t="s">
        <v>125</v>
      </c>
      <c r="D2929" s="449">
        <v>6490</v>
      </c>
      <c r="E2929" s="332" t="s">
        <v>117</v>
      </c>
      <c r="F2929" s="31"/>
    </row>
    <row r="2930" spans="1:6" ht="30" hidden="1">
      <c r="A2930" s="31">
        <v>12547</v>
      </c>
      <c r="B2930" s="448" t="s">
        <v>7076</v>
      </c>
      <c r="C2930" s="32" t="s">
        <v>125</v>
      </c>
      <c r="D2930" s="449">
        <v>6545</v>
      </c>
      <c r="E2930" s="332" t="s">
        <v>117</v>
      </c>
      <c r="F2930" s="31"/>
    </row>
    <row r="2931" spans="1:6" ht="15.75" hidden="1">
      <c r="A2931" s="31">
        <v>12548</v>
      </c>
      <c r="B2931" s="448" t="s">
        <v>7077</v>
      </c>
      <c r="C2931" s="32" t="s">
        <v>125</v>
      </c>
      <c r="D2931" s="449">
        <v>130000</v>
      </c>
      <c r="E2931" s="332" t="s">
        <v>117</v>
      </c>
      <c r="F2931" s="31"/>
    </row>
    <row r="2932" spans="1:6" ht="15.75" hidden="1">
      <c r="A2932" s="31">
        <v>12549</v>
      </c>
      <c r="B2932" s="448" t="s">
        <v>7078</v>
      </c>
      <c r="C2932" s="32" t="s">
        <v>125</v>
      </c>
      <c r="D2932" s="449">
        <v>81396</v>
      </c>
      <c r="E2932" s="332" t="s">
        <v>117</v>
      </c>
      <c r="F2932" s="31"/>
    </row>
    <row r="2933" spans="1:6" ht="30" hidden="1">
      <c r="A2933" s="31">
        <v>12550</v>
      </c>
      <c r="B2933" s="448" t="s">
        <v>7079</v>
      </c>
      <c r="C2933" s="32" t="s">
        <v>125</v>
      </c>
      <c r="D2933" s="449">
        <v>2499000</v>
      </c>
      <c r="E2933" s="332" t="s">
        <v>117</v>
      </c>
      <c r="F2933" s="31"/>
    </row>
    <row r="2934" spans="1:6" ht="30" hidden="1">
      <c r="A2934" s="31">
        <v>12551</v>
      </c>
      <c r="B2934" s="448" t="s">
        <v>7080</v>
      </c>
      <c r="C2934" s="32" t="s">
        <v>125</v>
      </c>
      <c r="D2934" s="449">
        <v>1904000</v>
      </c>
      <c r="E2934" s="332" t="s">
        <v>117</v>
      </c>
      <c r="F2934" s="31"/>
    </row>
    <row r="2935" spans="1:6" ht="30" hidden="1">
      <c r="A2935" s="31">
        <v>12552</v>
      </c>
      <c r="B2935" s="448" t="s">
        <v>7081</v>
      </c>
      <c r="C2935" s="32" t="s">
        <v>125</v>
      </c>
      <c r="D2935" s="449">
        <v>1904000</v>
      </c>
      <c r="E2935" s="332" t="s">
        <v>117</v>
      </c>
      <c r="F2935" s="31"/>
    </row>
    <row r="2936" spans="1:6" ht="30" hidden="1">
      <c r="A2936" s="31">
        <v>12553</v>
      </c>
      <c r="B2936" s="448" t="s">
        <v>7082</v>
      </c>
      <c r="C2936" s="32" t="s">
        <v>125</v>
      </c>
      <c r="D2936" s="449">
        <v>157900</v>
      </c>
      <c r="E2936" s="332" t="s">
        <v>117</v>
      </c>
      <c r="F2936" s="31"/>
    </row>
    <row r="2937" spans="1:6" ht="15.75" hidden="1">
      <c r="A2937" s="31">
        <v>12554</v>
      </c>
      <c r="B2937" s="448" t="s">
        <v>7083</v>
      </c>
      <c r="C2937" s="32" t="s">
        <v>125</v>
      </c>
      <c r="D2937" s="449">
        <v>15000</v>
      </c>
      <c r="E2937" s="332" t="s">
        <v>117</v>
      </c>
      <c r="F2937" s="31"/>
    </row>
    <row r="2938" spans="1:6" ht="15.75" hidden="1">
      <c r="A2938" s="31">
        <v>12555</v>
      </c>
      <c r="B2938" s="448" t="s">
        <v>7084</v>
      </c>
      <c r="C2938" s="32" t="s">
        <v>125</v>
      </c>
      <c r="D2938" s="449">
        <v>81432</v>
      </c>
      <c r="E2938" s="332" t="s">
        <v>117</v>
      </c>
      <c r="F2938" s="31"/>
    </row>
    <row r="2939" spans="1:6" ht="15.75" hidden="1">
      <c r="A2939" s="31">
        <v>12556</v>
      </c>
      <c r="B2939" s="448" t="s">
        <v>7085</v>
      </c>
      <c r="C2939" s="32" t="s">
        <v>125</v>
      </c>
      <c r="D2939" s="449">
        <v>300</v>
      </c>
      <c r="E2939" s="332" t="s">
        <v>117</v>
      </c>
      <c r="F2939" s="31"/>
    </row>
    <row r="2940" spans="1:6" ht="30" hidden="1">
      <c r="A2940" s="31">
        <v>12557</v>
      </c>
      <c r="B2940" s="448" t="s">
        <v>7086</v>
      </c>
      <c r="C2940" s="32" t="s">
        <v>125</v>
      </c>
      <c r="D2940" s="449">
        <v>380098</v>
      </c>
      <c r="E2940" s="332" t="s">
        <v>117</v>
      </c>
      <c r="F2940" s="31"/>
    </row>
    <row r="2941" spans="1:6" ht="15.75" hidden="1">
      <c r="A2941" s="31">
        <v>12558</v>
      </c>
      <c r="B2941" s="448" t="s">
        <v>7087</v>
      </c>
      <c r="C2941" s="32" t="s">
        <v>125</v>
      </c>
      <c r="D2941" s="449">
        <v>17993</v>
      </c>
      <c r="E2941" s="332" t="s">
        <v>117</v>
      </c>
      <c r="F2941" s="31"/>
    </row>
    <row r="2942" spans="1:6" ht="15.75" hidden="1">
      <c r="A2942" s="31">
        <v>12559</v>
      </c>
      <c r="B2942" s="448" t="s">
        <v>7088</v>
      </c>
      <c r="C2942" s="32" t="s">
        <v>125</v>
      </c>
      <c r="D2942" s="449">
        <v>12400</v>
      </c>
      <c r="E2942" s="332" t="s">
        <v>117</v>
      </c>
      <c r="F2942" s="31"/>
    </row>
    <row r="2943" spans="1:6" ht="15.75" hidden="1">
      <c r="A2943" s="31">
        <v>12560</v>
      </c>
      <c r="B2943" s="448" t="s">
        <v>7089</v>
      </c>
      <c r="C2943" s="32" t="s">
        <v>125</v>
      </c>
      <c r="D2943" s="449">
        <v>55000</v>
      </c>
      <c r="E2943" s="332" t="s">
        <v>117</v>
      </c>
      <c r="F2943" s="31"/>
    </row>
    <row r="2944" spans="1:6" ht="30" hidden="1">
      <c r="A2944" s="31">
        <v>12561</v>
      </c>
      <c r="B2944" s="448" t="s">
        <v>7090</v>
      </c>
      <c r="C2944" s="32" t="s">
        <v>125</v>
      </c>
      <c r="D2944" s="449">
        <v>2597034</v>
      </c>
      <c r="E2944" s="332" t="s">
        <v>117</v>
      </c>
      <c r="F2944" s="31"/>
    </row>
    <row r="2945" spans="1:6" ht="15.75" hidden="1">
      <c r="A2945" s="31">
        <v>12562</v>
      </c>
      <c r="B2945" s="448" t="s">
        <v>7091</v>
      </c>
      <c r="C2945" s="32" t="s">
        <v>125</v>
      </c>
      <c r="D2945" s="449">
        <v>298</v>
      </c>
      <c r="E2945" s="332" t="s">
        <v>117</v>
      </c>
      <c r="F2945" s="31"/>
    </row>
    <row r="2946" spans="1:6" ht="15.75" hidden="1">
      <c r="A2946" s="31">
        <v>12564</v>
      </c>
      <c r="B2946" s="448" t="s">
        <v>7092</v>
      </c>
      <c r="C2946" s="32" t="s">
        <v>125</v>
      </c>
      <c r="D2946" s="449">
        <v>3700</v>
      </c>
      <c r="E2946" s="332" t="s">
        <v>117</v>
      </c>
      <c r="F2946" s="31"/>
    </row>
    <row r="2947" spans="1:6" ht="15.75" hidden="1">
      <c r="A2947" s="31">
        <v>12565</v>
      </c>
      <c r="B2947" s="448" t="s">
        <v>7093</v>
      </c>
      <c r="C2947" s="32" t="s">
        <v>125</v>
      </c>
      <c r="D2947" s="449">
        <v>6600</v>
      </c>
      <c r="E2947" s="332" t="s">
        <v>117</v>
      </c>
      <c r="F2947" s="31"/>
    </row>
    <row r="2948" spans="1:6" ht="15.75" hidden="1">
      <c r="A2948" s="31">
        <v>12566</v>
      </c>
      <c r="B2948" s="448" t="s">
        <v>7094</v>
      </c>
      <c r="C2948" s="32" t="s">
        <v>125</v>
      </c>
      <c r="D2948" s="449">
        <v>1401</v>
      </c>
      <c r="E2948" s="332" t="s">
        <v>117</v>
      </c>
      <c r="F2948" s="31"/>
    </row>
    <row r="2949" spans="1:6" ht="15.75" hidden="1">
      <c r="A2949" s="31">
        <v>12567</v>
      </c>
      <c r="B2949" s="448" t="s">
        <v>7095</v>
      </c>
      <c r="C2949" s="32" t="s">
        <v>122</v>
      </c>
      <c r="D2949" s="449">
        <v>2300</v>
      </c>
      <c r="E2949" s="332" t="s">
        <v>117</v>
      </c>
      <c r="F2949" s="31"/>
    </row>
    <row r="2950" spans="1:6" ht="15.75" hidden="1">
      <c r="A2950" s="31">
        <v>12568</v>
      </c>
      <c r="B2950" s="448" t="s">
        <v>7096</v>
      </c>
      <c r="C2950" s="32" t="s">
        <v>122</v>
      </c>
      <c r="D2950" s="449">
        <v>1334</v>
      </c>
      <c r="E2950" s="332" t="s">
        <v>117</v>
      </c>
      <c r="F2950" s="31"/>
    </row>
    <row r="2951" spans="1:6" ht="15.75" hidden="1">
      <c r="A2951" s="31">
        <v>12569</v>
      </c>
      <c r="B2951" s="448" t="s">
        <v>7097</v>
      </c>
      <c r="C2951" s="32" t="s">
        <v>125</v>
      </c>
      <c r="D2951" s="449">
        <v>29750</v>
      </c>
      <c r="E2951" s="332" t="s">
        <v>117</v>
      </c>
      <c r="F2951" s="31"/>
    </row>
    <row r="2952" spans="1:6" ht="30" hidden="1">
      <c r="A2952" s="31">
        <v>12570</v>
      </c>
      <c r="B2952" s="448" t="s">
        <v>7098</v>
      </c>
      <c r="C2952" s="32" t="s">
        <v>125</v>
      </c>
      <c r="D2952" s="449">
        <v>2011</v>
      </c>
      <c r="E2952" s="332" t="s">
        <v>117</v>
      </c>
      <c r="F2952" s="31"/>
    </row>
    <row r="2953" spans="1:6" ht="15.75" hidden="1">
      <c r="A2953" s="31">
        <v>12571</v>
      </c>
      <c r="B2953" s="448" t="s">
        <v>7099</v>
      </c>
      <c r="C2953" s="32" t="s">
        <v>472</v>
      </c>
      <c r="D2953" s="449">
        <v>388</v>
      </c>
      <c r="E2953" s="332" t="s">
        <v>117</v>
      </c>
      <c r="F2953" s="31"/>
    </row>
    <row r="2954" spans="1:6" ht="15.75" hidden="1">
      <c r="A2954" s="31">
        <v>12572</v>
      </c>
      <c r="B2954" s="448" t="s">
        <v>7100</v>
      </c>
      <c r="C2954" s="32" t="s">
        <v>125</v>
      </c>
      <c r="D2954" s="449">
        <v>95179</v>
      </c>
      <c r="E2954" s="332" t="s">
        <v>117</v>
      </c>
      <c r="F2954" s="31"/>
    </row>
    <row r="2955" spans="1:6" ht="15.75" hidden="1">
      <c r="A2955" s="31">
        <v>12573</v>
      </c>
      <c r="B2955" s="448" t="s">
        <v>7101</v>
      </c>
      <c r="C2955" s="32" t="s">
        <v>125</v>
      </c>
      <c r="D2955" s="449">
        <v>10900</v>
      </c>
      <c r="E2955" s="332" t="s">
        <v>117</v>
      </c>
      <c r="F2955" s="31"/>
    </row>
    <row r="2956" spans="1:6" ht="15.75" hidden="1">
      <c r="A2956" s="31">
        <v>12574</v>
      </c>
      <c r="B2956" s="448" t="s">
        <v>7102</v>
      </c>
      <c r="C2956" s="32" t="s">
        <v>122</v>
      </c>
      <c r="D2956" s="449">
        <v>895</v>
      </c>
      <c r="E2956" s="332" t="s">
        <v>117</v>
      </c>
      <c r="F2956" s="31"/>
    </row>
    <row r="2957" spans="1:6" ht="15.75" hidden="1">
      <c r="A2957" s="31">
        <v>12575</v>
      </c>
      <c r="B2957" s="448" t="s">
        <v>7103</v>
      </c>
      <c r="C2957" s="32" t="s">
        <v>122</v>
      </c>
      <c r="D2957" s="449">
        <v>39626</v>
      </c>
      <c r="E2957" s="332" t="s">
        <v>117</v>
      </c>
      <c r="F2957" s="31"/>
    </row>
    <row r="2958" spans="1:6" ht="15.75" hidden="1">
      <c r="A2958" s="31">
        <v>12576</v>
      </c>
      <c r="B2958" s="448" t="s">
        <v>7104</v>
      </c>
      <c r="C2958" s="32" t="s">
        <v>125</v>
      </c>
      <c r="D2958" s="449">
        <v>132999</v>
      </c>
      <c r="E2958" s="332" t="s">
        <v>117</v>
      </c>
      <c r="F2958" s="31"/>
    </row>
    <row r="2959" spans="1:6" ht="15.75" hidden="1">
      <c r="A2959" s="31">
        <v>12577</v>
      </c>
      <c r="B2959" s="448" t="s">
        <v>7105</v>
      </c>
      <c r="C2959" s="32" t="s">
        <v>122</v>
      </c>
      <c r="D2959" s="449">
        <v>81852</v>
      </c>
      <c r="E2959" s="332" t="s">
        <v>117</v>
      </c>
      <c r="F2959" s="31"/>
    </row>
    <row r="2960" spans="1:6" ht="15.75" hidden="1">
      <c r="A2960" s="31">
        <v>12578</v>
      </c>
      <c r="B2960" s="448" t="s">
        <v>7106</v>
      </c>
      <c r="C2960" s="32" t="s">
        <v>122</v>
      </c>
      <c r="D2960" s="449">
        <v>95315</v>
      </c>
      <c r="E2960" s="332" t="s">
        <v>117</v>
      </c>
      <c r="F2960" s="31"/>
    </row>
    <row r="2961" spans="1:6" ht="15.75" hidden="1">
      <c r="A2961" s="31">
        <v>12579</v>
      </c>
      <c r="B2961" s="448" t="s">
        <v>7107</v>
      </c>
      <c r="C2961" s="32" t="s">
        <v>122</v>
      </c>
      <c r="D2961" s="449">
        <v>205498</v>
      </c>
      <c r="E2961" s="332" t="s">
        <v>117</v>
      </c>
      <c r="F2961" s="31"/>
    </row>
    <row r="2962" spans="1:6" ht="15.75" hidden="1">
      <c r="A2962" s="31">
        <v>12580</v>
      </c>
      <c r="B2962" s="448" t="s">
        <v>7108</v>
      </c>
      <c r="C2962" s="32" t="s">
        <v>125</v>
      </c>
      <c r="D2962" s="449">
        <v>118</v>
      </c>
      <c r="E2962" s="332" t="s">
        <v>117</v>
      </c>
      <c r="F2962" s="31"/>
    </row>
    <row r="2963" spans="1:6" ht="15.75" hidden="1">
      <c r="A2963" s="31">
        <v>12581</v>
      </c>
      <c r="B2963" s="448" t="s">
        <v>7109</v>
      </c>
      <c r="C2963" s="32" t="s">
        <v>125</v>
      </c>
      <c r="D2963" s="449">
        <v>772629</v>
      </c>
      <c r="E2963" s="332" t="s">
        <v>117</v>
      </c>
      <c r="F2963" s="31"/>
    </row>
    <row r="2964" spans="1:6" ht="15.75" hidden="1">
      <c r="A2964" s="31">
        <v>12582</v>
      </c>
      <c r="B2964" s="448" t="s">
        <v>7110</v>
      </c>
      <c r="C2964" s="32" t="s">
        <v>125</v>
      </c>
      <c r="D2964" s="449">
        <v>7800</v>
      </c>
      <c r="E2964" s="332" t="s">
        <v>117</v>
      </c>
      <c r="F2964" s="31"/>
    </row>
    <row r="2965" spans="1:6" ht="15.75" hidden="1">
      <c r="A2965" s="31">
        <v>12583</v>
      </c>
      <c r="B2965" s="448" t="s">
        <v>7111</v>
      </c>
      <c r="C2965" s="32" t="s">
        <v>125</v>
      </c>
      <c r="D2965" s="449">
        <v>589050</v>
      </c>
      <c r="E2965" s="332" t="s">
        <v>117</v>
      </c>
      <c r="F2965" s="31"/>
    </row>
    <row r="2966" spans="1:6" ht="15.75" hidden="1">
      <c r="A2966" s="31">
        <v>12584</v>
      </c>
      <c r="B2966" s="448" t="s">
        <v>7112</v>
      </c>
      <c r="C2966" s="32" t="s">
        <v>125</v>
      </c>
      <c r="D2966" s="449">
        <v>425636</v>
      </c>
      <c r="E2966" s="332" t="s">
        <v>117</v>
      </c>
      <c r="F2966" s="31"/>
    </row>
    <row r="2967" spans="1:6" ht="15.75" hidden="1">
      <c r="A2967" s="31">
        <v>12585</v>
      </c>
      <c r="B2967" s="448" t="s">
        <v>7113</v>
      </c>
      <c r="C2967" s="32" t="s">
        <v>125</v>
      </c>
      <c r="D2967" s="449">
        <v>531930</v>
      </c>
      <c r="E2967" s="332" t="s">
        <v>117</v>
      </c>
      <c r="F2967" s="31"/>
    </row>
    <row r="2968" spans="1:6" ht="15.75" hidden="1">
      <c r="A2968" s="31">
        <v>12586</v>
      </c>
      <c r="B2968" s="448" t="s">
        <v>7114</v>
      </c>
      <c r="C2968" s="32" t="s">
        <v>125</v>
      </c>
      <c r="D2968" s="449">
        <v>372470</v>
      </c>
      <c r="E2968" s="332" t="s">
        <v>117</v>
      </c>
      <c r="F2968" s="31"/>
    </row>
    <row r="2969" spans="1:6" ht="15.75" hidden="1">
      <c r="A2969" s="31">
        <v>12587</v>
      </c>
      <c r="B2969" s="448" t="s">
        <v>7115</v>
      </c>
      <c r="C2969" s="32" t="s">
        <v>125</v>
      </c>
      <c r="D2969" s="449">
        <v>355810</v>
      </c>
      <c r="E2969" s="332" t="s">
        <v>117</v>
      </c>
      <c r="F2969" s="31"/>
    </row>
    <row r="2970" spans="1:6" ht="15.75" hidden="1">
      <c r="A2970" s="31">
        <v>12588</v>
      </c>
      <c r="B2970" s="448" t="s">
        <v>7116</v>
      </c>
      <c r="C2970" s="32" t="s">
        <v>125</v>
      </c>
      <c r="D2970" s="449">
        <v>52000</v>
      </c>
      <c r="E2970" s="332" t="s">
        <v>117</v>
      </c>
      <c r="F2970" s="31"/>
    </row>
    <row r="2971" spans="1:6" ht="15.75" hidden="1">
      <c r="A2971" s="31">
        <v>12589</v>
      </c>
      <c r="B2971" s="448" t="s">
        <v>7117</v>
      </c>
      <c r="C2971" s="32" t="s">
        <v>125</v>
      </c>
      <c r="D2971" s="449">
        <v>177533</v>
      </c>
      <c r="E2971" s="332" t="s">
        <v>117</v>
      </c>
      <c r="F2971" s="31"/>
    </row>
    <row r="2972" spans="1:6" ht="15.75" hidden="1">
      <c r="A2972" s="31">
        <v>12590</v>
      </c>
      <c r="B2972" s="448" t="s">
        <v>7118</v>
      </c>
      <c r="C2972" s="32" t="s">
        <v>472</v>
      </c>
      <c r="D2972" s="449">
        <v>2956</v>
      </c>
      <c r="E2972" s="332" t="s">
        <v>117</v>
      </c>
      <c r="F2972" s="31"/>
    </row>
    <row r="2973" spans="1:6" ht="15.75" hidden="1">
      <c r="A2973" s="31">
        <v>12591</v>
      </c>
      <c r="B2973" s="448" t="s">
        <v>7119</v>
      </c>
      <c r="C2973" s="32" t="s">
        <v>125</v>
      </c>
      <c r="D2973" s="449">
        <v>82586</v>
      </c>
      <c r="E2973" s="332" t="s">
        <v>117</v>
      </c>
      <c r="F2973" s="31"/>
    </row>
    <row r="2974" spans="1:6" ht="15.75" hidden="1">
      <c r="A2974" s="31">
        <v>12592</v>
      </c>
      <c r="B2974" s="448" t="s">
        <v>7120</v>
      </c>
      <c r="C2974" s="32" t="s">
        <v>116</v>
      </c>
      <c r="D2974" s="449">
        <v>80900</v>
      </c>
      <c r="E2974" s="332" t="s">
        <v>117</v>
      </c>
      <c r="F2974" s="31"/>
    </row>
    <row r="2975" spans="1:6" ht="15.75" hidden="1">
      <c r="A2975" s="31">
        <v>12593</v>
      </c>
      <c r="B2975" s="448" t="s">
        <v>7121</v>
      </c>
      <c r="C2975" s="32" t="s">
        <v>125</v>
      </c>
      <c r="D2975" s="449">
        <v>80802</v>
      </c>
      <c r="E2975" s="332" t="s">
        <v>117</v>
      </c>
      <c r="F2975" s="31"/>
    </row>
    <row r="2976" spans="1:6" ht="15.75" hidden="1">
      <c r="A2976" s="31">
        <v>12594</v>
      </c>
      <c r="B2976" s="448" t="s">
        <v>7122</v>
      </c>
      <c r="C2976" s="32" t="s">
        <v>125</v>
      </c>
      <c r="D2976" s="449">
        <v>31699</v>
      </c>
      <c r="E2976" s="332" t="s">
        <v>117</v>
      </c>
      <c r="F2976" s="31"/>
    </row>
    <row r="2977" spans="1:6" ht="30" hidden="1">
      <c r="A2977" s="31">
        <v>12595</v>
      </c>
      <c r="B2977" s="448" t="s">
        <v>7123</v>
      </c>
      <c r="C2977" s="32" t="s">
        <v>125</v>
      </c>
      <c r="D2977" s="449">
        <v>278832</v>
      </c>
      <c r="E2977" s="332" t="s">
        <v>117</v>
      </c>
      <c r="F2977" s="31"/>
    </row>
    <row r="2978" spans="1:6" ht="15.75" hidden="1">
      <c r="A2978" s="31">
        <v>12596</v>
      </c>
      <c r="B2978" s="448" t="s">
        <v>7124</v>
      </c>
      <c r="C2978" s="32" t="s">
        <v>125</v>
      </c>
      <c r="D2978" s="449">
        <v>34998</v>
      </c>
      <c r="E2978" s="332" t="s">
        <v>117</v>
      </c>
      <c r="F2978" s="31"/>
    </row>
    <row r="2979" spans="1:6" ht="15.75" hidden="1">
      <c r="A2979" s="31">
        <v>12597</v>
      </c>
      <c r="B2979" s="448" t="s">
        <v>7125</v>
      </c>
      <c r="C2979" s="32" t="s">
        <v>125</v>
      </c>
      <c r="D2979" s="449">
        <v>10353</v>
      </c>
      <c r="E2979" s="332" t="s">
        <v>117</v>
      </c>
      <c r="F2979" s="31"/>
    </row>
    <row r="2980" spans="1:6" ht="15.75" hidden="1">
      <c r="A2980" s="31">
        <v>12598</v>
      </c>
      <c r="B2980" s="448" t="s">
        <v>7126</v>
      </c>
      <c r="C2980" s="32" t="s">
        <v>125</v>
      </c>
      <c r="D2980" s="449">
        <v>29036</v>
      </c>
      <c r="E2980" s="332" t="s">
        <v>117</v>
      </c>
      <c r="F2980" s="31"/>
    </row>
    <row r="2981" spans="1:6" ht="15.75" hidden="1">
      <c r="A2981" s="31">
        <v>12599</v>
      </c>
      <c r="B2981" s="448" t="s">
        <v>7127</v>
      </c>
      <c r="C2981" s="32" t="s">
        <v>125</v>
      </c>
      <c r="D2981" s="449">
        <v>311931</v>
      </c>
      <c r="E2981" s="332" t="s">
        <v>117</v>
      </c>
      <c r="F2981" s="31"/>
    </row>
    <row r="2982" spans="1:6" ht="30" hidden="1">
      <c r="A2982" s="31">
        <v>12600</v>
      </c>
      <c r="B2982" s="448" t="s">
        <v>7128</v>
      </c>
      <c r="C2982" s="32" t="s">
        <v>125</v>
      </c>
      <c r="D2982" s="449">
        <v>1079345</v>
      </c>
      <c r="E2982" s="332" t="s">
        <v>117</v>
      </c>
      <c r="F2982" s="31"/>
    </row>
    <row r="2983" spans="1:6" ht="15.75" hidden="1">
      <c r="A2983" s="31">
        <v>12601</v>
      </c>
      <c r="B2983" s="448" t="s">
        <v>7129</v>
      </c>
      <c r="C2983" s="32" t="s">
        <v>125</v>
      </c>
      <c r="D2983" s="449">
        <v>261800</v>
      </c>
      <c r="E2983" s="332" t="s">
        <v>117</v>
      </c>
      <c r="F2983" s="31"/>
    </row>
    <row r="2984" spans="1:6" ht="15.75" hidden="1">
      <c r="A2984" s="31">
        <v>12602</v>
      </c>
      <c r="B2984" s="448" t="s">
        <v>7130</v>
      </c>
      <c r="C2984" s="32" t="s">
        <v>125</v>
      </c>
      <c r="D2984" s="449">
        <v>436031</v>
      </c>
      <c r="E2984" s="332" t="s">
        <v>117</v>
      </c>
      <c r="F2984" s="31"/>
    </row>
    <row r="2985" spans="1:6" ht="15.75" hidden="1">
      <c r="A2985" s="31">
        <v>12603</v>
      </c>
      <c r="B2985" s="448" t="s">
        <v>7131</v>
      </c>
      <c r="C2985" s="32" t="s">
        <v>125</v>
      </c>
      <c r="D2985" s="449">
        <v>579557</v>
      </c>
      <c r="E2985" s="332" t="s">
        <v>117</v>
      </c>
      <c r="F2985" s="31"/>
    </row>
    <row r="2986" spans="1:6" ht="15.75" hidden="1">
      <c r="A2986" s="31">
        <v>12604</v>
      </c>
      <c r="B2986" s="448" t="s">
        <v>7132</v>
      </c>
      <c r="C2986" s="32" t="s">
        <v>125</v>
      </c>
      <c r="D2986" s="449">
        <v>478380</v>
      </c>
      <c r="E2986" s="332" t="s">
        <v>117</v>
      </c>
      <c r="F2986" s="31"/>
    </row>
    <row r="2987" spans="1:6" ht="15.75" hidden="1">
      <c r="A2987" s="31">
        <v>12605</v>
      </c>
      <c r="B2987" s="448" t="s">
        <v>7133</v>
      </c>
      <c r="C2987" s="32" t="s">
        <v>125</v>
      </c>
      <c r="D2987" s="449">
        <v>327250</v>
      </c>
      <c r="E2987" s="332" t="s">
        <v>117</v>
      </c>
      <c r="F2987" s="31"/>
    </row>
    <row r="2988" spans="1:6" ht="15.75" hidden="1">
      <c r="A2988" s="31">
        <v>12606</v>
      </c>
      <c r="B2988" s="448" t="s">
        <v>7134</v>
      </c>
      <c r="C2988" s="32" t="s">
        <v>125</v>
      </c>
      <c r="D2988" s="449">
        <v>261800</v>
      </c>
      <c r="E2988" s="332" t="s">
        <v>117</v>
      </c>
      <c r="F2988" s="31"/>
    </row>
    <row r="2989" spans="1:6" ht="15.75" hidden="1">
      <c r="A2989" s="31">
        <v>12607</v>
      </c>
      <c r="B2989" s="448" t="s">
        <v>7135</v>
      </c>
      <c r="C2989" s="32" t="s">
        <v>125</v>
      </c>
      <c r="D2989" s="449">
        <v>294525</v>
      </c>
      <c r="E2989" s="332" t="s">
        <v>117</v>
      </c>
      <c r="F2989" s="31"/>
    </row>
    <row r="2990" spans="1:6" ht="15.75" hidden="1">
      <c r="A2990" s="31">
        <v>12608</v>
      </c>
      <c r="B2990" s="448" t="s">
        <v>7136</v>
      </c>
      <c r="C2990" s="32" t="s">
        <v>125</v>
      </c>
      <c r="D2990" s="449">
        <v>11582</v>
      </c>
      <c r="E2990" s="332" t="s">
        <v>117</v>
      </c>
      <c r="F2990" s="31"/>
    </row>
    <row r="2991" spans="1:6" ht="15.75" hidden="1">
      <c r="A2991" s="31">
        <v>12609</v>
      </c>
      <c r="B2991" s="448" t="s">
        <v>7137</v>
      </c>
      <c r="C2991" s="32" t="s">
        <v>125</v>
      </c>
      <c r="D2991" s="449">
        <v>10710</v>
      </c>
      <c r="E2991" s="332" t="s">
        <v>117</v>
      </c>
      <c r="F2991" s="31"/>
    </row>
    <row r="2992" spans="1:6" ht="15.75" hidden="1">
      <c r="A2992" s="31">
        <v>12610</v>
      </c>
      <c r="B2992" s="448" t="s">
        <v>7138</v>
      </c>
      <c r="C2992" s="32" t="s">
        <v>125</v>
      </c>
      <c r="D2992" s="449">
        <v>11543</v>
      </c>
      <c r="E2992" s="332" t="s">
        <v>117</v>
      </c>
      <c r="F2992" s="31"/>
    </row>
    <row r="2993" spans="1:6" ht="15.75" hidden="1">
      <c r="A2993" s="31">
        <v>12611</v>
      </c>
      <c r="B2993" s="448" t="s">
        <v>7139</v>
      </c>
      <c r="C2993" s="32" t="s">
        <v>125</v>
      </c>
      <c r="D2993" s="449">
        <v>12733</v>
      </c>
      <c r="E2993" s="332" t="s">
        <v>117</v>
      </c>
      <c r="F2993" s="31"/>
    </row>
    <row r="2994" spans="1:6" ht="15.75" hidden="1">
      <c r="A2994" s="31">
        <v>12612</v>
      </c>
      <c r="B2994" s="448" t="s">
        <v>7140</v>
      </c>
      <c r="C2994" s="32" t="s">
        <v>125</v>
      </c>
      <c r="D2994" s="449">
        <v>14399</v>
      </c>
      <c r="E2994" s="332" t="s">
        <v>117</v>
      </c>
      <c r="F2994" s="31"/>
    </row>
    <row r="2995" spans="1:6" ht="15.75" hidden="1">
      <c r="A2995" s="31">
        <v>12613</v>
      </c>
      <c r="B2995" s="448" t="s">
        <v>7141</v>
      </c>
      <c r="C2995" s="32" t="s">
        <v>125</v>
      </c>
      <c r="D2995" s="449">
        <v>24106</v>
      </c>
      <c r="E2995" s="332" t="s">
        <v>117</v>
      </c>
      <c r="F2995" s="31"/>
    </row>
    <row r="2996" spans="1:6" ht="15.75" hidden="1">
      <c r="A2996" s="31">
        <v>12614</v>
      </c>
      <c r="B2996" s="448" t="s">
        <v>7142</v>
      </c>
      <c r="C2996" s="32" t="s">
        <v>125</v>
      </c>
      <c r="D2996" s="449">
        <v>61880</v>
      </c>
      <c r="E2996" s="332" t="s">
        <v>117</v>
      </c>
      <c r="F2996" s="31"/>
    </row>
    <row r="2997" spans="1:6" ht="30" hidden="1">
      <c r="A2997" s="31">
        <v>12615</v>
      </c>
      <c r="B2997" s="448" t="s">
        <v>7143</v>
      </c>
      <c r="C2997" s="32" t="s">
        <v>125</v>
      </c>
      <c r="D2997" s="449">
        <v>37891</v>
      </c>
      <c r="E2997" s="332" t="s">
        <v>117</v>
      </c>
      <c r="F2997" s="31"/>
    </row>
    <row r="2998" spans="1:6" ht="15.75" hidden="1">
      <c r="A2998" s="31">
        <v>12616</v>
      </c>
      <c r="B2998" s="448" t="s">
        <v>7144</v>
      </c>
      <c r="C2998" s="32" t="s">
        <v>125</v>
      </c>
      <c r="D2998" s="449">
        <v>1607</v>
      </c>
      <c r="E2998" s="332" t="s">
        <v>117</v>
      </c>
      <c r="F2998" s="31"/>
    </row>
    <row r="2999" spans="1:6" ht="15.75" hidden="1">
      <c r="A2999" s="31">
        <v>12617</v>
      </c>
      <c r="B2999" s="448" t="s">
        <v>7145</v>
      </c>
      <c r="C2999" s="32" t="s">
        <v>125</v>
      </c>
      <c r="D2999" s="449">
        <v>193970000</v>
      </c>
      <c r="E2999" s="332" t="s">
        <v>117</v>
      </c>
      <c r="F2999" s="31"/>
    </row>
    <row r="3000" spans="1:6" ht="15.75" hidden="1">
      <c r="A3000" s="31">
        <v>12618</v>
      </c>
      <c r="B3000" s="448" t="s">
        <v>7146</v>
      </c>
      <c r="C3000" s="32" t="s">
        <v>125</v>
      </c>
      <c r="D3000" s="449">
        <v>1726</v>
      </c>
      <c r="E3000" s="332" t="s">
        <v>117</v>
      </c>
      <c r="F3000" s="31"/>
    </row>
    <row r="3001" spans="1:6" ht="15.75" hidden="1">
      <c r="A3001" s="31">
        <v>12619</v>
      </c>
      <c r="B3001" s="448" t="s">
        <v>7147</v>
      </c>
      <c r="C3001" s="32" t="s">
        <v>125</v>
      </c>
      <c r="D3001" s="449">
        <v>1845</v>
      </c>
      <c r="E3001" s="332" t="s">
        <v>117</v>
      </c>
      <c r="F3001" s="31"/>
    </row>
    <row r="3002" spans="1:6" ht="15.75" hidden="1">
      <c r="A3002" s="31">
        <v>12620</v>
      </c>
      <c r="B3002" s="448" t="s">
        <v>7148</v>
      </c>
      <c r="C3002" s="32" t="s">
        <v>125</v>
      </c>
      <c r="D3002" s="449">
        <v>1964</v>
      </c>
      <c r="E3002" s="332" t="s">
        <v>117</v>
      </c>
      <c r="F3002" s="31"/>
    </row>
    <row r="3003" spans="1:6" ht="15.75" hidden="1">
      <c r="A3003" s="31">
        <v>12621</v>
      </c>
      <c r="B3003" s="448" t="s">
        <v>7149</v>
      </c>
      <c r="C3003" s="32" t="s">
        <v>125</v>
      </c>
      <c r="D3003" s="449">
        <v>3451</v>
      </c>
      <c r="E3003" s="332" t="s">
        <v>117</v>
      </c>
      <c r="F3003" s="31"/>
    </row>
    <row r="3004" spans="1:6" ht="15.75" hidden="1">
      <c r="A3004" s="31">
        <v>12622</v>
      </c>
      <c r="B3004" s="448" t="s">
        <v>7150</v>
      </c>
      <c r="C3004" s="32" t="s">
        <v>125</v>
      </c>
      <c r="D3004" s="449">
        <v>4701</v>
      </c>
      <c r="E3004" s="332" t="s">
        <v>117</v>
      </c>
      <c r="F3004" s="31"/>
    </row>
    <row r="3005" spans="1:6" ht="15.75" hidden="1">
      <c r="A3005" s="31">
        <v>12623</v>
      </c>
      <c r="B3005" s="448" t="s">
        <v>7151</v>
      </c>
      <c r="C3005" s="32" t="s">
        <v>125</v>
      </c>
      <c r="D3005" s="449">
        <v>39556</v>
      </c>
      <c r="E3005" s="332" t="s">
        <v>117</v>
      </c>
      <c r="F3005" s="31"/>
    </row>
    <row r="3006" spans="1:6" ht="15.75" hidden="1">
      <c r="A3006" s="31">
        <v>12624</v>
      </c>
      <c r="B3006" s="448" t="s">
        <v>3482</v>
      </c>
      <c r="C3006" s="32" t="s">
        <v>125</v>
      </c>
      <c r="D3006" s="449">
        <v>58800</v>
      </c>
      <c r="E3006" s="332" t="s">
        <v>117</v>
      </c>
      <c r="F3006" s="31"/>
    </row>
    <row r="3007" spans="1:6" ht="15.75" hidden="1">
      <c r="A3007" s="31">
        <v>12625</v>
      </c>
      <c r="B3007" s="448" t="s">
        <v>7152</v>
      </c>
      <c r="C3007" s="32" t="s">
        <v>125</v>
      </c>
      <c r="D3007" s="449">
        <v>944</v>
      </c>
      <c r="E3007" s="332" t="s">
        <v>117</v>
      </c>
      <c r="F3007" s="31"/>
    </row>
    <row r="3008" spans="1:6" ht="15.75" hidden="1">
      <c r="A3008" s="31">
        <v>12626</v>
      </c>
      <c r="B3008" s="448" t="s">
        <v>7153</v>
      </c>
      <c r="C3008" s="32" t="s">
        <v>125</v>
      </c>
      <c r="D3008" s="449">
        <v>215033</v>
      </c>
      <c r="E3008" s="332" t="s">
        <v>117</v>
      </c>
      <c r="F3008" s="31"/>
    </row>
    <row r="3009" spans="1:6" ht="15.75" hidden="1">
      <c r="A3009" s="31">
        <v>12627</v>
      </c>
      <c r="B3009" s="448" t="s">
        <v>7154</v>
      </c>
      <c r="C3009" s="32" t="s">
        <v>125</v>
      </c>
      <c r="D3009" s="449">
        <v>372463</v>
      </c>
      <c r="E3009" s="332" t="s">
        <v>117</v>
      </c>
      <c r="F3009" s="31"/>
    </row>
    <row r="3010" spans="1:6" ht="15.75" hidden="1">
      <c r="A3010" s="31">
        <v>12628</v>
      </c>
      <c r="B3010" s="448" t="s">
        <v>7155</v>
      </c>
      <c r="C3010" s="32" t="s">
        <v>125</v>
      </c>
      <c r="D3010" s="449">
        <v>202678</v>
      </c>
      <c r="E3010" s="332" t="s">
        <v>117</v>
      </c>
      <c r="F3010" s="31"/>
    </row>
    <row r="3011" spans="1:6" ht="15.75" hidden="1">
      <c r="A3011" s="31">
        <v>12629</v>
      </c>
      <c r="B3011" s="448" t="s">
        <v>7156</v>
      </c>
      <c r="C3011" s="32" t="s">
        <v>125</v>
      </c>
      <c r="D3011" s="449">
        <v>234276</v>
      </c>
      <c r="E3011" s="332" t="s">
        <v>117</v>
      </c>
      <c r="F3011" s="31"/>
    </row>
    <row r="3012" spans="1:6" ht="15.75" hidden="1">
      <c r="A3012" s="31">
        <v>12630</v>
      </c>
      <c r="B3012" s="448" t="s">
        <v>7157</v>
      </c>
      <c r="C3012" s="32" t="s">
        <v>125</v>
      </c>
      <c r="D3012" s="449">
        <v>335104</v>
      </c>
      <c r="E3012" s="332" t="s">
        <v>117</v>
      </c>
      <c r="F3012" s="31"/>
    </row>
    <row r="3013" spans="1:6" ht="15.75" hidden="1">
      <c r="A3013" s="31">
        <v>12631</v>
      </c>
      <c r="B3013" s="448" t="s">
        <v>7158</v>
      </c>
      <c r="C3013" s="32" t="s">
        <v>125</v>
      </c>
      <c r="D3013" s="449">
        <v>292264</v>
      </c>
      <c r="E3013" s="332" t="s">
        <v>117</v>
      </c>
      <c r="F3013" s="31"/>
    </row>
    <row r="3014" spans="1:6" ht="15.75" hidden="1">
      <c r="A3014" s="31">
        <v>12632</v>
      </c>
      <c r="B3014" s="448" t="s">
        <v>3483</v>
      </c>
      <c r="C3014" s="32" t="s">
        <v>125</v>
      </c>
      <c r="D3014" s="449">
        <v>128000</v>
      </c>
      <c r="E3014" s="332" t="s">
        <v>117</v>
      </c>
      <c r="F3014" s="31"/>
    </row>
    <row r="3015" spans="1:6" ht="15.75" hidden="1">
      <c r="A3015" s="31">
        <v>12633</v>
      </c>
      <c r="B3015" s="448" t="s">
        <v>3484</v>
      </c>
      <c r="C3015" s="32" t="s">
        <v>125</v>
      </c>
      <c r="D3015" s="449">
        <v>950</v>
      </c>
      <c r="E3015" s="332" t="s">
        <v>117</v>
      </c>
      <c r="F3015" s="31"/>
    </row>
    <row r="3016" spans="1:6" ht="15.75" hidden="1">
      <c r="A3016" s="31">
        <v>12634</v>
      </c>
      <c r="B3016" s="448" t="s">
        <v>3485</v>
      </c>
      <c r="C3016" s="32" t="s">
        <v>125</v>
      </c>
      <c r="D3016" s="449">
        <v>5400</v>
      </c>
      <c r="E3016" s="332" t="s">
        <v>117</v>
      </c>
      <c r="F3016" s="31"/>
    </row>
    <row r="3017" spans="1:6" ht="15.75" hidden="1">
      <c r="A3017" s="31">
        <v>12635</v>
      </c>
      <c r="B3017" s="448" t="s">
        <v>7159</v>
      </c>
      <c r="C3017" s="32" t="s">
        <v>125</v>
      </c>
      <c r="D3017" s="449">
        <v>87204</v>
      </c>
      <c r="E3017" s="332" t="s">
        <v>117</v>
      </c>
      <c r="F3017" s="31"/>
    </row>
    <row r="3018" spans="1:6" ht="15.75" hidden="1">
      <c r="A3018" s="31">
        <v>12636</v>
      </c>
      <c r="B3018" s="448" t="s">
        <v>7160</v>
      </c>
      <c r="C3018" s="32" t="s">
        <v>125</v>
      </c>
      <c r="D3018" s="449">
        <v>100374</v>
      </c>
      <c r="E3018" s="332" t="s">
        <v>117</v>
      </c>
      <c r="F3018" s="31"/>
    </row>
    <row r="3019" spans="1:6" ht="15.75" hidden="1">
      <c r="A3019" s="31">
        <v>12637</v>
      </c>
      <c r="B3019" s="448" t="s">
        <v>7161</v>
      </c>
      <c r="C3019" s="32" t="s">
        <v>125</v>
      </c>
      <c r="D3019" s="449">
        <v>10800</v>
      </c>
      <c r="E3019" s="332" t="s">
        <v>117</v>
      </c>
      <c r="F3019" s="31"/>
    </row>
    <row r="3020" spans="1:6" ht="15.75" hidden="1">
      <c r="A3020" s="31">
        <v>12638</v>
      </c>
      <c r="B3020" s="448" t="s">
        <v>7162</v>
      </c>
      <c r="C3020" s="32" t="s">
        <v>122</v>
      </c>
      <c r="D3020" s="449">
        <v>31817</v>
      </c>
      <c r="E3020" s="332" t="s">
        <v>117</v>
      </c>
      <c r="F3020" s="31"/>
    </row>
    <row r="3021" spans="1:6" ht="15.75" hidden="1">
      <c r="A3021" s="31">
        <v>12639</v>
      </c>
      <c r="B3021" s="448" t="s">
        <v>7163</v>
      </c>
      <c r="C3021" s="32" t="s">
        <v>122</v>
      </c>
      <c r="D3021" s="449">
        <v>2900</v>
      </c>
      <c r="E3021" s="332" t="s">
        <v>117</v>
      </c>
      <c r="F3021" s="31"/>
    </row>
    <row r="3022" spans="1:6" ht="15.75" hidden="1">
      <c r="A3022" s="31">
        <v>12640</v>
      </c>
      <c r="B3022" s="448" t="s">
        <v>3479</v>
      </c>
      <c r="C3022" s="32" t="s">
        <v>125</v>
      </c>
      <c r="D3022" s="449">
        <v>11290</v>
      </c>
      <c r="E3022" s="332" t="s">
        <v>117</v>
      </c>
      <c r="F3022" s="31"/>
    </row>
    <row r="3023" spans="1:6" ht="15.75" hidden="1">
      <c r="A3023" s="31">
        <v>12641</v>
      </c>
      <c r="B3023" s="448" t="s">
        <v>3480</v>
      </c>
      <c r="C3023" s="32" t="s">
        <v>125</v>
      </c>
      <c r="D3023" s="449">
        <v>26490</v>
      </c>
      <c r="E3023" s="332" t="s">
        <v>117</v>
      </c>
      <c r="F3023" s="31"/>
    </row>
    <row r="3024" spans="1:6" ht="15.75" hidden="1">
      <c r="A3024" s="31">
        <v>12642</v>
      </c>
      <c r="B3024" s="448" t="s">
        <v>3481</v>
      </c>
      <c r="C3024" s="32" t="s">
        <v>125</v>
      </c>
      <c r="D3024" s="449">
        <v>36790</v>
      </c>
      <c r="E3024" s="332" t="s">
        <v>117</v>
      </c>
      <c r="F3024" s="31"/>
    </row>
    <row r="3025" spans="1:6" ht="15.75" hidden="1">
      <c r="A3025" s="31">
        <v>12643</v>
      </c>
      <c r="B3025" s="448" t="s">
        <v>3486</v>
      </c>
      <c r="C3025" s="32" t="s">
        <v>125</v>
      </c>
      <c r="D3025" s="449">
        <v>36800</v>
      </c>
      <c r="E3025" s="332" t="s">
        <v>117</v>
      </c>
      <c r="F3025" s="31"/>
    </row>
    <row r="3026" spans="1:6" ht="15.75" hidden="1">
      <c r="A3026" s="31">
        <v>12644</v>
      </c>
      <c r="B3026" s="448" t="s">
        <v>7164</v>
      </c>
      <c r="C3026" s="32" t="s">
        <v>116</v>
      </c>
      <c r="D3026" s="449">
        <v>13685</v>
      </c>
      <c r="E3026" s="332" t="s">
        <v>117</v>
      </c>
      <c r="F3026" s="31"/>
    </row>
    <row r="3027" spans="1:6" ht="15.75" hidden="1">
      <c r="A3027" s="31">
        <v>12645</v>
      </c>
      <c r="B3027" s="448" t="s">
        <v>7165</v>
      </c>
      <c r="C3027" s="32" t="s">
        <v>125</v>
      </c>
      <c r="D3027" s="449">
        <v>4300</v>
      </c>
      <c r="E3027" s="332" t="s">
        <v>117</v>
      </c>
      <c r="F3027" s="31"/>
    </row>
    <row r="3028" spans="1:6" ht="15.75" hidden="1">
      <c r="A3028" s="31">
        <v>12646</v>
      </c>
      <c r="B3028" s="448" t="s">
        <v>7166</v>
      </c>
      <c r="C3028" s="32" t="s">
        <v>125</v>
      </c>
      <c r="D3028" s="449">
        <v>6951</v>
      </c>
      <c r="E3028" s="332" t="s">
        <v>117</v>
      </c>
      <c r="F3028" s="31"/>
    </row>
    <row r="3029" spans="1:6" ht="15.75" hidden="1">
      <c r="A3029" s="31">
        <v>12647</v>
      </c>
      <c r="B3029" s="448" t="s">
        <v>7167</v>
      </c>
      <c r="C3029" s="32" t="s">
        <v>125</v>
      </c>
      <c r="D3029" s="449">
        <v>29117</v>
      </c>
      <c r="E3029" s="332" t="s">
        <v>117</v>
      </c>
      <c r="F3029" s="31"/>
    </row>
    <row r="3030" spans="1:6" ht="15.75" hidden="1">
      <c r="A3030" s="31">
        <v>12648</v>
      </c>
      <c r="B3030" s="448" t="s">
        <v>7168</v>
      </c>
      <c r="C3030" s="32" t="s">
        <v>125</v>
      </c>
      <c r="D3030" s="449">
        <v>4100</v>
      </c>
      <c r="E3030" s="332" t="s">
        <v>117</v>
      </c>
      <c r="F3030" s="31"/>
    </row>
    <row r="3031" spans="1:6" ht="15.75" hidden="1">
      <c r="A3031" s="31">
        <v>12649</v>
      </c>
      <c r="B3031" s="448" t="s">
        <v>7169</v>
      </c>
      <c r="C3031" s="32" t="s">
        <v>125</v>
      </c>
      <c r="D3031" s="449">
        <v>8100</v>
      </c>
      <c r="E3031" s="332" t="s">
        <v>117</v>
      </c>
      <c r="F3031" s="31"/>
    </row>
    <row r="3032" spans="1:6" ht="15.75" hidden="1">
      <c r="A3032" s="31">
        <v>12650</v>
      </c>
      <c r="B3032" s="448" t="s">
        <v>7170</v>
      </c>
      <c r="C3032" s="32" t="s">
        <v>122</v>
      </c>
      <c r="D3032" s="449">
        <v>21933</v>
      </c>
      <c r="E3032" s="332" t="s">
        <v>117</v>
      </c>
      <c r="F3032" s="31"/>
    </row>
    <row r="3033" spans="1:6" ht="15.75" hidden="1">
      <c r="A3033" s="31">
        <v>12651</v>
      </c>
      <c r="B3033" s="448" t="s">
        <v>7171</v>
      </c>
      <c r="C3033" s="32" t="s">
        <v>125</v>
      </c>
      <c r="D3033" s="449">
        <v>11500</v>
      </c>
      <c r="E3033" s="332" t="s">
        <v>117</v>
      </c>
      <c r="F3033" s="31"/>
    </row>
    <row r="3034" spans="1:6" ht="15.75" hidden="1">
      <c r="A3034" s="31">
        <v>12652</v>
      </c>
      <c r="B3034" s="448" t="s">
        <v>7172</v>
      </c>
      <c r="C3034" s="32" t="s">
        <v>125</v>
      </c>
      <c r="D3034" s="449">
        <v>100</v>
      </c>
      <c r="E3034" s="332" t="s">
        <v>117</v>
      </c>
      <c r="F3034" s="31"/>
    </row>
    <row r="3035" spans="1:6" ht="15.75" hidden="1">
      <c r="A3035" s="31">
        <v>12653</v>
      </c>
      <c r="B3035" s="448" t="s">
        <v>7173</v>
      </c>
      <c r="C3035" s="32" t="s">
        <v>125</v>
      </c>
      <c r="D3035" s="449">
        <v>4436</v>
      </c>
      <c r="E3035" s="332" t="s">
        <v>117</v>
      </c>
      <c r="F3035" s="31"/>
    </row>
    <row r="3036" spans="1:6" ht="15.75" hidden="1">
      <c r="A3036" s="31">
        <v>12654</v>
      </c>
      <c r="B3036" s="448" t="s">
        <v>7174</v>
      </c>
      <c r="C3036" s="32" t="s">
        <v>125</v>
      </c>
      <c r="D3036" s="449">
        <v>268966</v>
      </c>
      <c r="E3036" s="332" t="s">
        <v>117</v>
      </c>
      <c r="F3036" s="31"/>
    </row>
    <row r="3037" spans="1:6" ht="15.75" hidden="1">
      <c r="A3037" s="31">
        <v>12655</v>
      </c>
      <c r="B3037" s="448" t="s">
        <v>7175</v>
      </c>
      <c r="C3037" s="32" t="s">
        <v>125</v>
      </c>
      <c r="D3037" s="449">
        <v>777500</v>
      </c>
      <c r="E3037" s="332" t="s">
        <v>117</v>
      </c>
      <c r="F3037" s="31"/>
    </row>
    <row r="3038" spans="1:6" ht="15.75" hidden="1">
      <c r="A3038" s="31">
        <v>12656</v>
      </c>
      <c r="B3038" s="448" t="s">
        <v>7176</v>
      </c>
      <c r="C3038" s="32" t="s">
        <v>125</v>
      </c>
      <c r="D3038" s="449">
        <v>179900</v>
      </c>
      <c r="E3038" s="332" t="s">
        <v>117</v>
      </c>
      <c r="F3038" s="31"/>
    </row>
    <row r="3039" spans="1:6" ht="15.75" hidden="1">
      <c r="A3039" s="31">
        <v>12657</v>
      </c>
      <c r="B3039" s="448" t="s">
        <v>7177</v>
      </c>
      <c r="C3039" s="32" t="s">
        <v>122</v>
      </c>
      <c r="D3039" s="449">
        <v>3200</v>
      </c>
      <c r="E3039" s="332" t="s">
        <v>117</v>
      </c>
      <c r="F3039" s="31"/>
    </row>
    <row r="3040" spans="1:6" ht="15.75" hidden="1">
      <c r="A3040" s="31">
        <v>12658</v>
      </c>
      <c r="B3040" s="448" t="s">
        <v>7178</v>
      </c>
      <c r="C3040" s="32" t="s">
        <v>125</v>
      </c>
      <c r="D3040" s="449">
        <v>240000</v>
      </c>
      <c r="E3040" s="332" t="s">
        <v>117</v>
      </c>
      <c r="F3040" s="31"/>
    </row>
    <row r="3041" spans="1:6" ht="15.75" hidden="1">
      <c r="A3041" s="31">
        <v>12659</v>
      </c>
      <c r="B3041" s="448" t="s">
        <v>7179</v>
      </c>
      <c r="C3041" s="32" t="s">
        <v>125</v>
      </c>
      <c r="D3041" s="449">
        <v>340000</v>
      </c>
      <c r="E3041" s="332" t="s">
        <v>117</v>
      </c>
      <c r="F3041" s="31"/>
    </row>
    <row r="3042" spans="1:6" ht="15.75" hidden="1">
      <c r="A3042" s="31">
        <v>12660</v>
      </c>
      <c r="B3042" s="448" t="s">
        <v>7180</v>
      </c>
      <c r="C3042" s="32" t="s">
        <v>125</v>
      </c>
      <c r="D3042" s="449">
        <v>24499</v>
      </c>
      <c r="E3042" s="332" t="s">
        <v>117</v>
      </c>
      <c r="F3042" s="31"/>
    </row>
    <row r="3043" spans="1:6" ht="15.75" hidden="1">
      <c r="A3043" s="31">
        <v>12661</v>
      </c>
      <c r="B3043" s="448" t="s">
        <v>7181</v>
      </c>
      <c r="C3043" s="32" t="s">
        <v>125</v>
      </c>
      <c r="D3043" s="449">
        <v>45000</v>
      </c>
      <c r="E3043" s="332" t="s">
        <v>117</v>
      </c>
      <c r="F3043" s="31"/>
    </row>
    <row r="3044" spans="1:6" ht="15.75" hidden="1">
      <c r="A3044" s="31">
        <v>12662</v>
      </c>
      <c r="B3044" s="448" t="s">
        <v>7182</v>
      </c>
      <c r="C3044" s="32" t="s">
        <v>125</v>
      </c>
      <c r="D3044" s="449">
        <v>2654</v>
      </c>
      <c r="E3044" s="332" t="s">
        <v>117</v>
      </c>
      <c r="F3044" s="31"/>
    </row>
    <row r="3045" spans="1:6" ht="15.75" hidden="1">
      <c r="A3045" s="31">
        <v>12663</v>
      </c>
      <c r="B3045" s="448" t="s">
        <v>7183</v>
      </c>
      <c r="C3045" s="32" t="s">
        <v>125</v>
      </c>
      <c r="D3045" s="449">
        <v>12505</v>
      </c>
      <c r="E3045" s="332" t="s">
        <v>117</v>
      </c>
      <c r="F3045" s="31"/>
    </row>
    <row r="3046" spans="1:6" ht="15.75" hidden="1">
      <c r="A3046" s="31">
        <v>12664</v>
      </c>
      <c r="B3046" s="448" t="s">
        <v>7184</v>
      </c>
      <c r="C3046" s="32" t="s">
        <v>125</v>
      </c>
      <c r="D3046" s="449">
        <v>2500</v>
      </c>
      <c r="E3046" s="332" t="s">
        <v>117</v>
      </c>
      <c r="F3046" s="31"/>
    </row>
    <row r="3047" spans="1:6" ht="15.75" hidden="1">
      <c r="A3047" s="31">
        <v>12665</v>
      </c>
      <c r="B3047" s="448" t="s">
        <v>7185</v>
      </c>
      <c r="C3047" s="32" t="s">
        <v>125</v>
      </c>
      <c r="D3047" s="449">
        <v>1600</v>
      </c>
      <c r="E3047" s="332" t="s">
        <v>117</v>
      </c>
      <c r="F3047" s="31"/>
    </row>
    <row r="3048" spans="1:6" ht="15.75" hidden="1">
      <c r="A3048" s="31">
        <v>12666</v>
      </c>
      <c r="B3048" s="448" t="s">
        <v>7186</v>
      </c>
      <c r="C3048" s="32" t="s">
        <v>125</v>
      </c>
      <c r="D3048" s="449">
        <v>2500</v>
      </c>
      <c r="E3048" s="332" t="s">
        <v>117</v>
      </c>
      <c r="F3048" s="31"/>
    </row>
    <row r="3049" spans="1:6" ht="30" hidden="1">
      <c r="A3049" s="31">
        <v>12668</v>
      </c>
      <c r="B3049" s="448" t="s">
        <v>7187</v>
      </c>
      <c r="C3049" s="32" t="s">
        <v>116</v>
      </c>
      <c r="D3049" s="449">
        <v>912891</v>
      </c>
      <c r="E3049" s="332" t="s">
        <v>117</v>
      </c>
      <c r="F3049" s="31"/>
    </row>
    <row r="3050" spans="1:6" ht="30" hidden="1">
      <c r="A3050" s="31">
        <v>12669</v>
      </c>
      <c r="B3050" s="448" t="s">
        <v>7188</v>
      </c>
      <c r="C3050" s="32" t="s">
        <v>122</v>
      </c>
      <c r="D3050" s="449">
        <v>510157</v>
      </c>
      <c r="E3050" s="332" t="s">
        <v>117</v>
      </c>
      <c r="F3050" s="31"/>
    </row>
    <row r="3051" spans="1:6" ht="30" hidden="1">
      <c r="A3051" s="31">
        <v>12670</v>
      </c>
      <c r="B3051" s="448" t="s">
        <v>7189</v>
      </c>
      <c r="C3051" s="32" t="s">
        <v>122</v>
      </c>
      <c r="D3051" s="449">
        <v>145436</v>
      </c>
      <c r="E3051" s="332" t="s">
        <v>117</v>
      </c>
      <c r="F3051" s="31"/>
    </row>
    <row r="3052" spans="1:6" ht="15.75" hidden="1">
      <c r="A3052" s="31">
        <v>12671</v>
      </c>
      <c r="B3052" s="448" t="s">
        <v>7190</v>
      </c>
      <c r="C3052" s="32" t="s">
        <v>119</v>
      </c>
      <c r="D3052" s="449">
        <v>12000</v>
      </c>
      <c r="E3052" s="332" t="s">
        <v>117</v>
      </c>
      <c r="F3052" s="31"/>
    </row>
    <row r="3053" spans="1:6" ht="15.75" hidden="1">
      <c r="A3053" s="31">
        <v>12672</v>
      </c>
      <c r="B3053" s="448" t="s">
        <v>7191</v>
      </c>
      <c r="C3053" s="32" t="s">
        <v>119</v>
      </c>
      <c r="D3053" s="449">
        <v>15000</v>
      </c>
      <c r="E3053" s="332" t="s">
        <v>117</v>
      </c>
      <c r="F3053" s="31"/>
    </row>
    <row r="3054" spans="1:6" ht="15.75" hidden="1">
      <c r="A3054" s="31">
        <v>12673</v>
      </c>
      <c r="B3054" s="448" t="s">
        <v>7192</v>
      </c>
      <c r="C3054" s="32" t="s">
        <v>122</v>
      </c>
      <c r="D3054" s="449">
        <v>27568</v>
      </c>
      <c r="E3054" s="332" t="s">
        <v>117</v>
      </c>
      <c r="F3054" s="31"/>
    </row>
    <row r="3055" spans="1:6" ht="15.75" hidden="1">
      <c r="A3055" s="31">
        <v>12674</v>
      </c>
      <c r="B3055" s="448" t="s">
        <v>7193</v>
      </c>
      <c r="C3055" s="32" t="s">
        <v>125</v>
      </c>
      <c r="D3055" s="449">
        <v>3190</v>
      </c>
      <c r="E3055" s="332" t="s">
        <v>117</v>
      </c>
      <c r="F3055" s="31"/>
    </row>
    <row r="3056" spans="1:6" ht="15.75" hidden="1">
      <c r="A3056" s="31">
        <v>12675</v>
      </c>
      <c r="B3056" s="448" t="s">
        <v>7194</v>
      </c>
      <c r="C3056" s="32" t="s">
        <v>125</v>
      </c>
      <c r="D3056" s="449">
        <v>254541</v>
      </c>
      <c r="E3056" s="332" t="s">
        <v>117</v>
      </c>
      <c r="F3056" s="31"/>
    </row>
    <row r="3057" spans="1:6" ht="15.75" hidden="1">
      <c r="A3057" s="31">
        <v>12676</v>
      </c>
      <c r="B3057" s="448" t="s">
        <v>3551</v>
      </c>
      <c r="C3057" s="32" t="s">
        <v>125</v>
      </c>
      <c r="D3057" s="449">
        <v>8900</v>
      </c>
      <c r="E3057" s="332" t="s">
        <v>117</v>
      </c>
      <c r="F3057" s="31"/>
    </row>
    <row r="3058" spans="1:6" ht="15.75" hidden="1">
      <c r="A3058" s="31">
        <v>12677</v>
      </c>
      <c r="B3058" s="448" t="s">
        <v>3552</v>
      </c>
      <c r="C3058" s="32" t="s">
        <v>122</v>
      </c>
      <c r="D3058" s="449">
        <v>31066</v>
      </c>
      <c r="E3058" s="332" t="s">
        <v>117</v>
      </c>
      <c r="F3058" s="31"/>
    </row>
    <row r="3059" spans="1:6" ht="15.75" hidden="1">
      <c r="A3059" s="31">
        <v>12678</v>
      </c>
      <c r="B3059" s="448" t="s">
        <v>7195</v>
      </c>
      <c r="C3059" s="32" t="s">
        <v>122</v>
      </c>
      <c r="D3059" s="449">
        <v>6600</v>
      </c>
      <c r="E3059" s="332" t="s">
        <v>117</v>
      </c>
      <c r="F3059" s="31"/>
    </row>
    <row r="3060" spans="1:6" ht="30" hidden="1">
      <c r="A3060" s="31">
        <v>12679</v>
      </c>
      <c r="B3060" s="448" t="s">
        <v>7196</v>
      </c>
      <c r="C3060" s="32" t="s">
        <v>125</v>
      </c>
      <c r="D3060" s="449">
        <v>3276296</v>
      </c>
      <c r="E3060" s="332" t="s">
        <v>117</v>
      </c>
      <c r="F3060" s="31"/>
    </row>
    <row r="3061" spans="1:6" ht="15.75" hidden="1">
      <c r="A3061" s="31">
        <v>12680</v>
      </c>
      <c r="B3061" s="448" t="s">
        <v>7197</v>
      </c>
      <c r="C3061" s="32" t="s">
        <v>122</v>
      </c>
      <c r="D3061" s="449">
        <v>6600</v>
      </c>
      <c r="E3061" s="332" t="s">
        <v>117</v>
      </c>
      <c r="F3061" s="31"/>
    </row>
    <row r="3062" spans="1:6" ht="30" hidden="1">
      <c r="A3062" s="31">
        <v>12681</v>
      </c>
      <c r="B3062" s="448" t="s">
        <v>7198</v>
      </c>
      <c r="C3062" s="32" t="s">
        <v>125</v>
      </c>
      <c r="D3062" s="449">
        <v>483712</v>
      </c>
      <c r="E3062" s="332" t="s">
        <v>117</v>
      </c>
      <c r="F3062" s="31"/>
    </row>
    <row r="3063" spans="1:6" ht="15.75" hidden="1">
      <c r="A3063" s="31">
        <v>12682</v>
      </c>
      <c r="B3063" s="448" t="s">
        <v>7199</v>
      </c>
      <c r="C3063" s="32" t="s">
        <v>125</v>
      </c>
      <c r="D3063" s="449">
        <v>326695</v>
      </c>
      <c r="E3063" s="332" t="s">
        <v>117</v>
      </c>
      <c r="F3063" s="31"/>
    </row>
    <row r="3064" spans="1:6" ht="15.75" hidden="1">
      <c r="A3064" s="31">
        <v>12683</v>
      </c>
      <c r="B3064" s="448" t="s">
        <v>7200</v>
      </c>
      <c r="C3064" s="32" t="s">
        <v>122</v>
      </c>
      <c r="D3064" s="449">
        <v>7833</v>
      </c>
      <c r="E3064" s="332" t="s">
        <v>117</v>
      </c>
      <c r="F3064" s="31"/>
    </row>
    <row r="3065" spans="1:6" ht="15.75" hidden="1">
      <c r="A3065" s="31">
        <v>12684</v>
      </c>
      <c r="B3065" s="448" t="s">
        <v>7201</v>
      </c>
      <c r="C3065" s="32" t="s">
        <v>122</v>
      </c>
      <c r="D3065" s="449">
        <v>52500</v>
      </c>
      <c r="E3065" s="332" t="s">
        <v>117</v>
      </c>
      <c r="F3065" s="31"/>
    </row>
    <row r="3066" spans="1:6" ht="15.75" hidden="1">
      <c r="A3066" s="31">
        <v>12685</v>
      </c>
      <c r="B3066" s="448" t="s">
        <v>7202</v>
      </c>
      <c r="C3066" s="32" t="s">
        <v>125</v>
      </c>
      <c r="D3066" s="449">
        <v>3500</v>
      </c>
      <c r="E3066" s="332" t="s">
        <v>117</v>
      </c>
      <c r="F3066" s="31"/>
    </row>
    <row r="3067" spans="1:6" ht="15.75" hidden="1">
      <c r="A3067" s="31">
        <v>12686</v>
      </c>
      <c r="B3067" s="448" t="s">
        <v>7203</v>
      </c>
      <c r="C3067" s="32" t="s">
        <v>125</v>
      </c>
      <c r="D3067" s="449">
        <v>2900</v>
      </c>
      <c r="E3067" s="332" t="s">
        <v>117</v>
      </c>
      <c r="F3067" s="31"/>
    </row>
    <row r="3068" spans="1:6" ht="15.75" hidden="1">
      <c r="A3068" s="31">
        <v>12687</v>
      </c>
      <c r="B3068" s="448" t="s">
        <v>7204</v>
      </c>
      <c r="C3068" s="32" t="s">
        <v>125</v>
      </c>
      <c r="D3068" s="449">
        <v>1601</v>
      </c>
      <c r="E3068" s="332" t="s">
        <v>117</v>
      </c>
      <c r="F3068" s="31"/>
    </row>
    <row r="3069" spans="1:6" ht="15.75" hidden="1">
      <c r="A3069" s="31">
        <v>12688</v>
      </c>
      <c r="B3069" s="448" t="s">
        <v>7205</v>
      </c>
      <c r="C3069" s="32" t="s">
        <v>116</v>
      </c>
      <c r="D3069" s="449">
        <v>18753</v>
      </c>
      <c r="E3069" s="332" t="s">
        <v>117</v>
      </c>
      <c r="F3069" s="31"/>
    </row>
    <row r="3070" spans="1:6" ht="15.75" hidden="1">
      <c r="A3070" s="31">
        <v>12689</v>
      </c>
      <c r="B3070" s="448" t="s">
        <v>7206</v>
      </c>
      <c r="C3070" s="32" t="s">
        <v>2466</v>
      </c>
      <c r="D3070" s="449">
        <v>2226490</v>
      </c>
      <c r="E3070" s="332" t="s">
        <v>117</v>
      </c>
      <c r="F3070" s="31"/>
    </row>
    <row r="3071" spans="1:6" ht="30" hidden="1">
      <c r="A3071" s="31">
        <v>12690</v>
      </c>
      <c r="B3071" s="448" t="s">
        <v>7207</v>
      </c>
      <c r="C3071" s="32" t="s">
        <v>2466</v>
      </c>
      <c r="D3071" s="449">
        <v>11578700</v>
      </c>
      <c r="E3071" s="332" t="s">
        <v>117</v>
      </c>
      <c r="F3071" s="31"/>
    </row>
    <row r="3072" spans="1:6" ht="30" hidden="1">
      <c r="A3072" s="31">
        <v>12691</v>
      </c>
      <c r="B3072" s="448" t="s">
        <v>7208</v>
      </c>
      <c r="C3072" s="32" t="s">
        <v>125</v>
      </c>
      <c r="D3072" s="449">
        <v>172357815</v>
      </c>
      <c r="E3072" s="332" t="s">
        <v>117</v>
      </c>
      <c r="F3072" s="31"/>
    </row>
    <row r="3073" spans="1:6" ht="15.75" hidden="1">
      <c r="A3073" s="31">
        <v>12692</v>
      </c>
      <c r="B3073" s="448" t="s">
        <v>3553</v>
      </c>
      <c r="C3073" s="32" t="s">
        <v>125</v>
      </c>
      <c r="D3073" s="449">
        <v>57715</v>
      </c>
      <c r="E3073" s="332" t="s">
        <v>117</v>
      </c>
      <c r="F3073" s="31"/>
    </row>
    <row r="3074" spans="1:6" ht="30" hidden="1">
      <c r="A3074" s="31">
        <v>12693</v>
      </c>
      <c r="B3074" s="448" t="s">
        <v>7209</v>
      </c>
      <c r="C3074" s="32" t="s">
        <v>125</v>
      </c>
      <c r="D3074" s="449">
        <v>160560</v>
      </c>
      <c r="E3074" s="332" t="s">
        <v>117</v>
      </c>
      <c r="F3074" s="31"/>
    </row>
    <row r="3075" spans="1:6" ht="15.75" hidden="1">
      <c r="A3075" s="31">
        <v>12694</v>
      </c>
      <c r="B3075" s="448" t="s">
        <v>7210</v>
      </c>
      <c r="C3075" s="32" t="s">
        <v>125</v>
      </c>
      <c r="D3075" s="449">
        <v>45729</v>
      </c>
      <c r="E3075" s="332" t="s">
        <v>117</v>
      </c>
      <c r="F3075" s="31"/>
    </row>
    <row r="3076" spans="1:6" ht="15.75" hidden="1">
      <c r="A3076" s="31">
        <v>12695</v>
      </c>
      <c r="B3076" s="448" t="s">
        <v>7211</v>
      </c>
      <c r="C3076" s="32" t="s">
        <v>125</v>
      </c>
      <c r="D3076" s="449">
        <v>7830</v>
      </c>
      <c r="E3076" s="332" t="s">
        <v>117</v>
      </c>
      <c r="F3076" s="31"/>
    </row>
    <row r="3077" spans="1:6" ht="15.75" hidden="1">
      <c r="A3077" s="31">
        <v>12696</v>
      </c>
      <c r="B3077" s="448" t="s">
        <v>7212</v>
      </c>
      <c r="C3077" s="32" t="s">
        <v>125</v>
      </c>
      <c r="D3077" s="449">
        <v>235759</v>
      </c>
      <c r="E3077" s="332" t="s">
        <v>117</v>
      </c>
      <c r="F3077" s="31"/>
    </row>
    <row r="3078" spans="1:6" ht="30" hidden="1">
      <c r="A3078" s="31">
        <v>12697</v>
      </c>
      <c r="B3078" s="448" t="s">
        <v>7213</v>
      </c>
      <c r="C3078" s="32" t="s">
        <v>125</v>
      </c>
      <c r="D3078" s="449">
        <v>404652</v>
      </c>
      <c r="E3078" s="332" t="s">
        <v>117</v>
      </c>
      <c r="F3078" s="31"/>
    </row>
    <row r="3079" spans="1:6" ht="30" hidden="1">
      <c r="A3079" s="31">
        <v>12698</v>
      </c>
      <c r="B3079" s="448" t="s">
        <v>7214</v>
      </c>
      <c r="C3079" s="32" t="s">
        <v>125</v>
      </c>
      <c r="D3079" s="449">
        <v>1957207</v>
      </c>
      <c r="E3079" s="332" t="s">
        <v>117</v>
      </c>
      <c r="F3079" s="31"/>
    </row>
    <row r="3080" spans="1:6" ht="15.75" hidden="1">
      <c r="A3080" s="31">
        <v>12699</v>
      </c>
      <c r="B3080" s="448" t="s">
        <v>7215</v>
      </c>
      <c r="C3080" s="32" t="s">
        <v>5617</v>
      </c>
      <c r="D3080" s="449">
        <v>134784</v>
      </c>
      <c r="E3080" s="332" t="s">
        <v>117</v>
      </c>
      <c r="F3080" s="31"/>
    </row>
    <row r="3081" spans="1:6" ht="15.75" hidden="1">
      <c r="A3081" s="31">
        <v>12700</v>
      </c>
      <c r="B3081" s="448" t="s">
        <v>7216</v>
      </c>
      <c r="C3081" s="32" t="s">
        <v>122</v>
      </c>
      <c r="D3081" s="449">
        <v>7833</v>
      </c>
      <c r="E3081" s="332" t="s">
        <v>117</v>
      </c>
      <c r="F3081" s="31"/>
    </row>
    <row r="3082" spans="1:6" ht="15.75" hidden="1">
      <c r="A3082" s="31">
        <v>12701</v>
      </c>
      <c r="B3082" s="448" t="s">
        <v>7217</v>
      </c>
      <c r="C3082" s="32" t="s">
        <v>125</v>
      </c>
      <c r="D3082" s="449">
        <v>3190</v>
      </c>
      <c r="E3082" s="332" t="s">
        <v>117</v>
      </c>
      <c r="F3082" s="31"/>
    </row>
    <row r="3083" spans="1:6" ht="15.75" hidden="1">
      <c r="A3083" s="31">
        <v>12702</v>
      </c>
      <c r="B3083" s="448" t="s">
        <v>7218</v>
      </c>
      <c r="C3083" s="32" t="s">
        <v>125</v>
      </c>
      <c r="D3083" s="449">
        <v>4401</v>
      </c>
      <c r="E3083" s="332" t="s">
        <v>117</v>
      </c>
      <c r="F3083" s="31"/>
    </row>
    <row r="3084" spans="1:6" ht="15.75" hidden="1">
      <c r="A3084" s="31">
        <v>12703</v>
      </c>
      <c r="B3084" s="448" t="s">
        <v>7219</v>
      </c>
      <c r="C3084" s="32" t="s">
        <v>125</v>
      </c>
      <c r="D3084" s="449">
        <v>3800</v>
      </c>
      <c r="E3084" s="332" t="s">
        <v>117</v>
      </c>
      <c r="F3084" s="31"/>
    </row>
    <row r="3085" spans="1:6" ht="30" hidden="1">
      <c r="A3085" s="31">
        <v>12704</v>
      </c>
      <c r="B3085" s="448" t="s">
        <v>7220</v>
      </c>
      <c r="C3085" s="32" t="s">
        <v>116</v>
      </c>
      <c r="D3085" s="449">
        <v>46500</v>
      </c>
      <c r="E3085" s="332" t="s">
        <v>117</v>
      </c>
      <c r="F3085" s="31"/>
    </row>
    <row r="3086" spans="1:6" ht="15.75" hidden="1">
      <c r="A3086" s="31">
        <v>12705</v>
      </c>
      <c r="B3086" s="448" t="s">
        <v>7221</v>
      </c>
      <c r="C3086" s="32" t="s">
        <v>116</v>
      </c>
      <c r="D3086" s="449">
        <v>89900</v>
      </c>
      <c r="E3086" s="332" t="s">
        <v>117</v>
      </c>
      <c r="F3086" s="31"/>
    </row>
    <row r="3087" spans="1:6" ht="15.75" hidden="1">
      <c r="A3087" s="31">
        <v>12706</v>
      </c>
      <c r="B3087" s="448" t="s">
        <v>7222</v>
      </c>
      <c r="C3087" s="32" t="s">
        <v>125</v>
      </c>
      <c r="D3087" s="449">
        <v>66901</v>
      </c>
      <c r="E3087" s="332" t="s">
        <v>117</v>
      </c>
      <c r="F3087" s="31"/>
    </row>
    <row r="3088" spans="1:6" ht="60" hidden="1">
      <c r="A3088" s="31">
        <v>12707</v>
      </c>
      <c r="B3088" s="448" t="s">
        <v>7223</v>
      </c>
      <c r="C3088" s="32" t="s">
        <v>122</v>
      </c>
      <c r="D3088" s="449">
        <v>763618</v>
      </c>
      <c r="E3088" s="332" t="s">
        <v>117</v>
      </c>
      <c r="F3088" s="31"/>
    </row>
    <row r="3089" spans="1:6" ht="15.75" hidden="1">
      <c r="A3089" s="31">
        <v>12708</v>
      </c>
      <c r="B3089" s="448" t="s">
        <v>7224</v>
      </c>
      <c r="C3089" s="32" t="s">
        <v>116</v>
      </c>
      <c r="D3089" s="449">
        <v>19933</v>
      </c>
      <c r="E3089" s="332" t="s">
        <v>117</v>
      </c>
      <c r="F3089" s="31"/>
    </row>
    <row r="3090" spans="1:6" ht="30" hidden="1">
      <c r="A3090" s="31">
        <v>12709</v>
      </c>
      <c r="B3090" s="448" t="s">
        <v>7225</v>
      </c>
      <c r="C3090" s="32" t="s">
        <v>125</v>
      </c>
      <c r="D3090" s="449">
        <v>314051</v>
      </c>
      <c r="E3090" s="332" t="s">
        <v>117</v>
      </c>
      <c r="F3090" s="31"/>
    </row>
    <row r="3091" spans="1:6" ht="15.75" hidden="1">
      <c r="A3091" s="31">
        <v>12710</v>
      </c>
      <c r="B3091" s="448" t="s">
        <v>7226</v>
      </c>
      <c r="C3091" s="32" t="s">
        <v>125</v>
      </c>
      <c r="D3091" s="449">
        <v>55900</v>
      </c>
      <c r="E3091" s="332" t="s">
        <v>117</v>
      </c>
      <c r="F3091" s="31"/>
    </row>
    <row r="3092" spans="1:6" ht="30" hidden="1">
      <c r="A3092" s="31">
        <v>12711</v>
      </c>
      <c r="B3092" s="448" t="s">
        <v>7227</v>
      </c>
      <c r="C3092" s="32" t="s">
        <v>125</v>
      </c>
      <c r="D3092" s="449">
        <v>344127</v>
      </c>
      <c r="E3092" s="332" t="s">
        <v>117</v>
      </c>
      <c r="F3092" s="31"/>
    </row>
    <row r="3093" spans="1:6" ht="90" hidden="1">
      <c r="A3093" s="31">
        <v>12712</v>
      </c>
      <c r="B3093" s="448" t="s">
        <v>7228</v>
      </c>
      <c r="C3093" s="32" t="s">
        <v>122</v>
      </c>
      <c r="D3093" s="449">
        <v>1418425</v>
      </c>
      <c r="E3093" s="332" t="s">
        <v>117</v>
      </c>
      <c r="F3093" s="31"/>
    </row>
    <row r="3094" spans="1:6" ht="15.75" hidden="1">
      <c r="A3094" s="31">
        <v>12713</v>
      </c>
      <c r="B3094" s="448" t="s">
        <v>7229</v>
      </c>
      <c r="C3094" s="32" t="s">
        <v>116</v>
      </c>
      <c r="D3094" s="449">
        <v>11863</v>
      </c>
      <c r="E3094" s="332" t="s">
        <v>117</v>
      </c>
      <c r="F3094" s="31"/>
    </row>
    <row r="3095" spans="1:6" ht="15.75" hidden="1">
      <c r="A3095" s="31">
        <v>12714</v>
      </c>
      <c r="B3095" s="448" t="s">
        <v>7230</v>
      </c>
      <c r="C3095" s="32" t="s">
        <v>125</v>
      </c>
      <c r="D3095" s="449">
        <v>37001</v>
      </c>
      <c r="E3095" s="332" t="s">
        <v>117</v>
      </c>
      <c r="F3095" s="31"/>
    </row>
    <row r="3096" spans="1:6" ht="15.75" hidden="1">
      <c r="A3096" s="31">
        <v>12715</v>
      </c>
      <c r="B3096" s="448" t="s">
        <v>7231</v>
      </c>
      <c r="C3096" s="32" t="s">
        <v>122</v>
      </c>
      <c r="D3096" s="449">
        <v>719405</v>
      </c>
      <c r="E3096" s="332" t="s">
        <v>117</v>
      </c>
      <c r="F3096" s="31"/>
    </row>
    <row r="3097" spans="1:6" ht="15.75" hidden="1">
      <c r="A3097" s="31">
        <v>12716</v>
      </c>
      <c r="B3097" s="448" t="s">
        <v>7232</v>
      </c>
      <c r="C3097" s="32" t="s">
        <v>125</v>
      </c>
      <c r="D3097" s="449">
        <v>379029</v>
      </c>
      <c r="E3097" s="332" t="s">
        <v>117</v>
      </c>
      <c r="F3097" s="31"/>
    </row>
    <row r="3098" spans="1:6" ht="15.75" hidden="1">
      <c r="A3098" s="31">
        <v>12717</v>
      </c>
      <c r="B3098" s="448" t="s">
        <v>7233</v>
      </c>
      <c r="C3098" s="32" t="s">
        <v>125</v>
      </c>
      <c r="D3098" s="449">
        <v>72508</v>
      </c>
      <c r="E3098" s="332" t="s">
        <v>117</v>
      </c>
      <c r="F3098" s="31"/>
    </row>
    <row r="3099" spans="1:6" ht="15.75" hidden="1">
      <c r="A3099" s="31">
        <v>12718</v>
      </c>
      <c r="B3099" s="448" t="s">
        <v>7234</v>
      </c>
      <c r="C3099" s="32" t="s">
        <v>125</v>
      </c>
      <c r="D3099" s="449">
        <v>6300</v>
      </c>
      <c r="E3099" s="332" t="s">
        <v>117</v>
      </c>
      <c r="F3099" s="31"/>
    </row>
    <row r="3100" spans="1:6" ht="45" hidden="1">
      <c r="A3100" s="31">
        <v>12719</v>
      </c>
      <c r="B3100" s="448" t="s">
        <v>3587</v>
      </c>
      <c r="C3100" s="32" t="s">
        <v>125</v>
      </c>
      <c r="D3100" s="449">
        <v>833000</v>
      </c>
      <c r="E3100" s="332" t="s">
        <v>117</v>
      </c>
      <c r="F3100" s="31"/>
    </row>
    <row r="3101" spans="1:6" ht="30" hidden="1">
      <c r="A3101" s="31">
        <v>12720</v>
      </c>
      <c r="B3101" s="448" t="s">
        <v>3588</v>
      </c>
      <c r="C3101" s="32" t="s">
        <v>125</v>
      </c>
      <c r="D3101" s="449">
        <v>1130500</v>
      </c>
      <c r="E3101" s="332" t="s">
        <v>117</v>
      </c>
      <c r="F3101" s="31"/>
    </row>
    <row r="3102" spans="1:6" ht="15.75" hidden="1">
      <c r="A3102" s="31">
        <v>12721</v>
      </c>
      <c r="B3102" s="448" t="s">
        <v>7235</v>
      </c>
      <c r="C3102" s="32" t="s">
        <v>125</v>
      </c>
      <c r="D3102" s="449">
        <v>20610</v>
      </c>
      <c r="E3102" s="332" t="s">
        <v>117</v>
      </c>
      <c r="F3102" s="31"/>
    </row>
    <row r="3103" spans="1:6" ht="15.75" hidden="1">
      <c r="A3103" s="31">
        <v>12722</v>
      </c>
      <c r="B3103" s="448" t="s">
        <v>7236</v>
      </c>
      <c r="C3103" s="32" t="s">
        <v>125</v>
      </c>
      <c r="D3103" s="449">
        <v>17612</v>
      </c>
      <c r="E3103" s="332" t="s">
        <v>117</v>
      </c>
      <c r="F3103" s="31"/>
    </row>
    <row r="3104" spans="1:6" ht="15.75" hidden="1">
      <c r="A3104" s="31">
        <v>12723</v>
      </c>
      <c r="B3104" s="448" t="s">
        <v>7237</v>
      </c>
      <c r="C3104" s="32" t="s">
        <v>125</v>
      </c>
      <c r="D3104" s="449">
        <v>24930</v>
      </c>
      <c r="E3104" s="332" t="s">
        <v>117</v>
      </c>
      <c r="F3104" s="31"/>
    </row>
    <row r="3105" spans="1:6" ht="30" hidden="1">
      <c r="A3105" s="31">
        <v>12724</v>
      </c>
      <c r="B3105" s="448" t="s">
        <v>7238</v>
      </c>
      <c r="C3105" s="32" t="s">
        <v>122</v>
      </c>
      <c r="D3105" s="449">
        <v>857221</v>
      </c>
      <c r="E3105" s="332" t="s">
        <v>117</v>
      </c>
      <c r="F3105" s="31"/>
    </row>
    <row r="3106" spans="1:6" ht="15.75" hidden="1">
      <c r="A3106" s="31">
        <v>12725</v>
      </c>
      <c r="B3106" s="448" t="s">
        <v>7239</v>
      </c>
      <c r="C3106" s="32" t="s">
        <v>125</v>
      </c>
      <c r="D3106" s="449">
        <v>40086</v>
      </c>
      <c r="E3106" s="332" t="s">
        <v>117</v>
      </c>
      <c r="F3106" s="31"/>
    </row>
    <row r="3107" spans="1:6" ht="45" hidden="1">
      <c r="A3107" s="31">
        <v>12726</v>
      </c>
      <c r="B3107" s="448" t="s">
        <v>7240</v>
      </c>
      <c r="C3107" s="32" t="s">
        <v>125</v>
      </c>
      <c r="D3107" s="449">
        <v>3085184</v>
      </c>
      <c r="E3107" s="332" t="s">
        <v>117</v>
      </c>
      <c r="F3107" s="31"/>
    </row>
    <row r="3108" spans="1:6" ht="120" hidden="1">
      <c r="A3108" s="31">
        <v>12727</v>
      </c>
      <c r="B3108" s="448" t="s">
        <v>7241</v>
      </c>
      <c r="C3108" s="32" t="s">
        <v>125</v>
      </c>
      <c r="D3108" s="449">
        <v>58372262</v>
      </c>
      <c r="E3108" s="332" t="s">
        <v>117</v>
      </c>
      <c r="F3108" s="31"/>
    </row>
    <row r="3109" spans="1:6" ht="15.75" hidden="1">
      <c r="A3109" s="31">
        <v>12728</v>
      </c>
      <c r="B3109" s="448" t="s">
        <v>7242</v>
      </c>
      <c r="C3109" s="32" t="s">
        <v>125</v>
      </c>
      <c r="D3109" s="449">
        <v>23849536</v>
      </c>
      <c r="E3109" s="332" t="s">
        <v>117</v>
      </c>
      <c r="F3109" s="31"/>
    </row>
    <row r="3110" spans="1:6" ht="15.75" hidden="1">
      <c r="A3110" s="31">
        <v>12729</v>
      </c>
      <c r="B3110" s="448" t="s">
        <v>7243</v>
      </c>
      <c r="C3110" s="32" t="s">
        <v>125</v>
      </c>
      <c r="D3110" s="449">
        <v>9377457</v>
      </c>
      <c r="E3110" s="332" t="s">
        <v>117</v>
      </c>
      <c r="F3110" s="31"/>
    </row>
    <row r="3111" spans="1:6" ht="120" hidden="1">
      <c r="A3111" s="31">
        <v>12730</v>
      </c>
      <c r="B3111" s="448" t="s">
        <v>7244</v>
      </c>
      <c r="C3111" s="32" t="s">
        <v>125</v>
      </c>
      <c r="D3111" s="449">
        <v>70696840</v>
      </c>
      <c r="E3111" s="332" t="s">
        <v>117</v>
      </c>
      <c r="F3111" s="31"/>
    </row>
    <row r="3112" spans="1:6" ht="105" hidden="1">
      <c r="A3112" s="31">
        <v>12731</v>
      </c>
      <c r="B3112" s="448" t="s">
        <v>7245</v>
      </c>
      <c r="C3112" s="32" t="s">
        <v>125</v>
      </c>
      <c r="D3112" s="449">
        <v>36347945</v>
      </c>
      <c r="E3112" s="332" t="s">
        <v>117</v>
      </c>
      <c r="F3112" s="31"/>
    </row>
    <row r="3113" spans="1:6" ht="75" hidden="1">
      <c r="A3113" s="31">
        <v>12732</v>
      </c>
      <c r="B3113" s="448" t="s">
        <v>7246</v>
      </c>
      <c r="C3113" s="32" t="s">
        <v>122</v>
      </c>
      <c r="D3113" s="449">
        <v>4273578</v>
      </c>
      <c r="E3113" s="332" t="s">
        <v>117</v>
      </c>
      <c r="F3113" s="31"/>
    </row>
    <row r="3114" spans="1:6" ht="60" hidden="1">
      <c r="A3114" s="31">
        <v>12733</v>
      </c>
      <c r="B3114" s="448" t="s">
        <v>7247</v>
      </c>
      <c r="C3114" s="32" t="s">
        <v>125</v>
      </c>
      <c r="D3114" s="449">
        <v>7477321</v>
      </c>
      <c r="E3114" s="332" t="s">
        <v>117</v>
      </c>
      <c r="F3114" s="31"/>
    </row>
    <row r="3115" spans="1:6" ht="30" hidden="1">
      <c r="A3115" s="31">
        <v>12734</v>
      </c>
      <c r="B3115" s="448" t="s">
        <v>7248</v>
      </c>
      <c r="C3115" s="32" t="s">
        <v>125</v>
      </c>
      <c r="D3115" s="449">
        <v>2938611</v>
      </c>
      <c r="E3115" s="332" t="s">
        <v>117</v>
      </c>
      <c r="F3115" s="31"/>
    </row>
    <row r="3116" spans="1:6" ht="15.75" hidden="1">
      <c r="A3116" s="31">
        <v>12735</v>
      </c>
      <c r="B3116" s="448" t="s">
        <v>7249</v>
      </c>
      <c r="C3116" s="32" t="s">
        <v>125</v>
      </c>
      <c r="D3116" s="449">
        <v>6108402</v>
      </c>
      <c r="E3116" s="332" t="s">
        <v>117</v>
      </c>
      <c r="F3116" s="31"/>
    </row>
    <row r="3117" spans="1:6" ht="75" hidden="1">
      <c r="A3117" s="31">
        <v>12736</v>
      </c>
      <c r="B3117" s="448" t="s">
        <v>7250</v>
      </c>
      <c r="C3117" s="32" t="s">
        <v>122</v>
      </c>
      <c r="D3117" s="449">
        <v>5341516</v>
      </c>
      <c r="E3117" s="332" t="s">
        <v>117</v>
      </c>
      <c r="F3117" s="31"/>
    </row>
    <row r="3118" spans="1:6" ht="15.75" hidden="1">
      <c r="A3118" s="31">
        <v>12737</v>
      </c>
      <c r="B3118" s="448" t="s">
        <v>7251</v>
      </c>
      <c r="C3118" s="32" t="s">
        <v>125</v>
      </c>
      <c r="D3118" s="449">
        <v>55243314</v>
      </c>
      <c r="E3118" s="332" t="s">
        <v>117</v>
      </c>
      <c r="F3118" s="31"/>
    </row>
    <row r="3119" spans="1:6" ht="15.75" hidden="1">
      <c r="A3119" s="31">
        <v>12738</v>
      </c>
      <c r="B3119" s="448" t="s">
        <v>7252</v>
      </c>
      <c r="C3119" s="32" t="s">
        <v>125</v>
      </c>
      <c r="D3119" s="449">
        <v>10900</v>
      </c>
      <c r="E3119" s="332" t="s">
        <v>117</v>
      </c>
      <c r="F3119" s="31"/>
    </row>
    <row r="3120" spans="1:6" ht="15.75" hidden="1">
      <c r="A3120" s="31">
        <v>12739</v>
      </c>
      <c r="B3120" s="448" t="s">
        <v>7253</v>
      </c>
      <c r="C3120" s="32" t="s">
        <v>125</v>
      </c>
      <c r="D3120" s="449">
        <v>15910</v>
      </c>
      <c r="E3120" s="332" t="s">
        <v>117</v>
      </c>
      <c r="F3120" s="31"/>
    </row>
    <row r="3121" spans="1:6" ht="15.75" hidden="1">
      <c r="A3121" s="31">
        <v>12740</v>
      </c>
      <c r="B3121" s="448" t="s">
        <v>7254</v>
      </c>
      <c r="C3121" s="32" t="s">
        <v>125</v>
      </c>
      <c r="D3121" s="449">
        <v>295748</v>
      </c>
      <c r="E3121" s="332" t="s">
        <v>117</v>
      </c>
      <c r="F3121" s="31"/>
    </row>
    <row r="3122" spans="1:6" ht="15.75" hidden="1">
      <c r="A3122" s="31">
        <v>12741</v>
      </c>
      <c r="B3122" s="448" t="s">
        <v>7255</v>
      </c>
      <c r="C3122" s="32" t="s">
        <v>125</v>
      </c>
      <c r="D3122" s="449">
        <v>29000</v>
      </c>
      <c r="E3122" s="332" t="s">
        <v>117</v>
      </c>
      <c r="F3122" s="31"/>
    </row>
    <row r="3123" spans="1:6" ht="15.75" hidden="1">
      <c r="A3123" s="31">
        <v>12742</v>
      </c>
      <c r="B3123" s="448" t="s">
        <v>7256</v>
      </c>
      <c r="C3123" s="32" t="s">
        <v>122</v>
      </c>
      <c r="D3123" s="449">
        <v>97899</v>
      </c>
      <c r="E3123" s="332" t="s">
        <v>117</v>
      </c>
      <c r="F3123" s="31"/>
    </row>
    <row r="3124" spans="1:6" ht="60" hidden="1">
      <c r="A3124" s="31">
        <v>12744</v>
      </c>
      <c r="B3124" s="448" t="s">
        <v>7257</v>
      </c>
      <c r="C3124" s="32" t="s">
        <v>122</v>
      </c>
      <c r="D3124" s="449">
        <v>743387</v>
      </c>
      <c r="E3124" s="332" t="s">
        <v>117</v>
      </c>
      <c r="F3124" s="31"/>
    </row>
    <row r="3125" spans="1:6" ht="60" hidden="1">
      <c r="A3125" s="31">
        <v>12745</v>
      </c>
      <c r="B3125" s="448" t="s">
        <v>7258</v>
      </c>
      <c r="C3125" s="32" t="s">
        <v>122</v>
      </c>
      <c r="D3125" s="449">
        <v>743387</v>
      </c>
      <c r="E3125" s="332" t="s">
        <v>117</v>
      </c>
      <c r="F3125" s="31"/>
    </row>
    <row r="3126" spans="1:6" ht="60" hidden="1">
      <c r="A3126" s="31">
        <v>12746</v>
      </c>
      <c r="B3126" s="448" t="s">
        <v>7259</v>
      </c>
      <c r="C3126" s="32" t="s">
        <v>122</v>
      </c>
      <c r="D3126" s="449">
        <v>810188</v>
      </c>
      <c r="E3126" s="332" t="s">
        <v>117</v>
      </c>
      <c r="F3126" s="31"/>
    </row>
    <row r="3127" spans="1:6" ht="60" hidden="1">
      <c r="A3127" s="31">
        <v>12747</v>
      </c>
      <c r="B3127" s="448" t="s">
        <v>7260</v>
      </c>
      <c r="C3127" s="32" t="s">
        <v>122</v>
      </c>
      <c r="D3127" s="449">
        <v>1373519</v>
      </c>
      <c r="E3127" s="332" t="s">
        <v>117</v>
      </c>
      <c r="F3127" s="31"/>
    </row>
    <row r="3128" spans="1:6" ht="60" hidden="1">
      <c r="A3128" s="31">
        <v>12748</v>
      </c>
      <c r="B3128" s="448" t="s">
        <v>7261</v>
      </c>
      <c r="C3128" s="32" t="s">
        <v>122</v>
      </c>
      <c r="D3128" s="449">
        <v>2165567</v>
      </c>
      <c r="E3128" s="332" t="s">
        <v>117</v>
      </c>
      <c r="F3128" s="31"/>
    </row>
    <row r="3129" spans="1:6" ht="15.75" hidden="1">
      <c r="A3129" s="31">
        <v>12749</v>
      </c>
      <c r="B3129" s="448" t="s">
        <v>7262</v>
      </c>
      <c r="C3129" s="32" t="s">
        <v>122</v>
      </c>
      <c r="D3129" s="449">
        <v>7448</v>
      </c>
      <c r="E3129" s="332" t="s">
        <v>117</v>
      </c>
      <c r="F3129" s="31"/>
    </row>
    <row r="3130" spans="1:6" ht="15.75" hidden="1">
      <c r="A3130" s="31">
        <v>12750</v>
      </c>
      <c r="B3130" s="448" t="s">
        <v>7263</v>
      </c>
      <c r="C3130" s="32" t="s">
        <v>125</v>
      </c>
      <c r="D3130" s="449">
        <v>553000</v>
      </c>
      <c r="E3130" s="332" t="s">
        <v>117</v>
      </c>
      <c r="F3130" s="31"/>
    </row>
    <row r="3131" spans="1:6" ht="30" hidden="1">
      <c r="A3131" s="31">
        <v>12751</v>
      </c>
      <c r="B3131" s="448" t="s">
        <v>7264</v>
      </c>
      <c r="C3131" s="32" t="s">
        <v>125</v>
      </c>
      <c r="D3131" s="449">
        <v>20687</v>
      </c>
      <c r="E3131" s="332" t="s">
        <v>117</v>
      </c>
      <c r="F3131" s="31"/>
    </row>
    <row r="3132" spans="1:6" ht="15.75" hidden="1">
      <c r="A3132" s="31">
        <v>12752</v>
      </c>
      <c r="B3132" s="448" t="s">
        <v>7265</v>
      </c>
      <c r="C3132" s="32" t="s">
        <v>125</v>
      </c>
      <c r="D3132" s="449">
        <v>79001</v>
      </c>
      <c r="E3132" s="332" t="s">
        <v>117</v>
      </c>
      <c r="F3132" s="31"/>
    </row>
    <row r="3133" spans="1:6" ht="15.75" hidden="1">
      <c r="A3133" s="31">
        <v>12753</v>
      </c>
      <c r="B3133" s="448" t="s">
        <v>7266</v>
      </c>
      <c r="C3133" s="32" t="s">
        <v>125</v>
      </c>
      <c r="D3133" s="449">
        <v>101000</v>
      </c>
      <c r="E3133" s="332" t="s">
        <v>117</v>
      </c>
      <c r="F3133" s="31"/>
    </row>
    <row r="3134" spans="1:6" ht="15.75" hidden="1">
      <c r="A3134" s="31">
        <v>12754</v>
      </c>
      <c r="B3134" s="448" t="s">
        <v>7267</v>
      </c>
      <c r="C3134" s="32" t="s">
        <v>125</v>
      </c>
      <c r="D3134" s="449">
        <v>505036</v>
      </c>
      <c r="E3134" s="332" t="s">
        <v>117</v>
      </c>
      <c r="F3134" s="31"/>
    </row>
    <row r="3135" spans="1:6" ht="15.75" hidden="1">
      <c r="A3135" s="31">
        <v>12755</v>
      </c>
      <c r="B3135" s="448" t="s">
        <v>7268</v>
      </c>
      <c r="C3135" s="32" t="s">
        <v>125</v>
      </c>
      <c r="D3135" s="449">
        <v>526337</v>
      </c>
      <c r="E3135" s="332" t="s">
        <v>117</v>
      </c>
      <c r="F3135" s="31"/>
    </row>
    <row r="3136" spans="1:6" ht="15.75" hidden="1">
      <c r="A3136" s="31">
        <v>12756</v>
      </c>
      <c r="B3136" s="448" t="s">
        <v>7269</v>
      </c>
      <c r="C3136" s="32" t="s">
        <v>125</v>
      </c>
      <c r="D3136" s="449">
        <v>587027</v>
      </c>
      <c r="E3136" s="332" t="s">
        <v>117</v>
      </c>
      <c r="F3136" s="31"/>
    </row>
    <row r="3137" spans="1:6" ht="15.75" hidden="1">
      <c r="A3137" s="31">
        <v>12757</v>
      </c>
      <c r="B3137" s="448" t="s">
        <v>7270</v>
      </c>
      <c r="C3137" s="32" t="s">
        <v>125</v>
      </c>
      <c r="D3137" s="449">
        <v>433755</v>
      </c>
      <c r="E3137" s="332" t="s">
        <v>117</v>
      </c>
      <c r="F3137" s="31"/>
    </row>
    <row r="3138" spans="1:6" ht="15.75" hidden="1">
      <c r="A3138" s="31">
        <v>12758</v>
      </c>
      <c r="B3138" s="448" t="s">
        <v>7271</v>
      </c>
      <c r="C3138" s="32" t="s">
        <v>125</v>
      </c>
      <c r="D3138" s="449">
        <v>405266</v>
      </c>
      <c r="E3138" s="332" t="s">
        <v>117</v>
      </c>
      <c r="F3138" s="31"/>
    </row>
    <row r="3139" spans="1:6" ht="15.75" hidden="1">
      <c r="A3139" s="31">
        <v>12759</v>
      </c>
      <c r="B3139" s="448" t="s">
        <v>7272</v>
      </c>
      <c r="C3139" s="32" t="s">
        <v>125</v>
      </c>
      <c r="D3139" s="449">
        <v>474572</v>
      </c>
      <c r="E3139" s="332" t="s">
        <v>117</v>
      </c>
      <c r="F3139" s="31"/>
    </row>
    <row r="3140" spans="1:6" ht="15.75" hidden="1">
      <c r="A3140" s="31">
        <v>12760</v>
      </c>
      <c r="B3140" s="448" t="s">
        <v>7273</v>
      </c>
      <c r="C3140" s="32" t="s">
        <v>125</v>
      </c>
      <c r="D3140" s="449">
        <v>433755</v>
      </c>
      <c r="E3140" s="332" t="s">
        <v>117</v>
      </c>
      <c r="F3140" s="31"/>
    </row>
    <row r="3141" spans="1:6" ht="15.75" hidden="1">
      <c r="A3141" s="31">
        <v>12761</v>
      </c>
      <c r="B3141" s="448" t="s">
        <v>7274</v>
      </c>
      <c r="C3141" s="32" t="s">
        <v>125</v>
      </c>
      <c r="D3141" s="449">
        <v>375647</v>
      </c>
      <c r="E3141" s="332" t="s">
        <v>117</v>
      </c>
      <c r="F3141" s="31"/>
    </row>
    <row r="3142" spans="1:6" ht="15.75" hidden="1">
      <c r="A3142" s="31">
        <v>12762</v>
      </c>
      <c r="B3142" s="448" t="s">
        <v>7275</v>
      </c>
      <c r="C3142" s="32" t="s">
        <v>125</v>
      </c>
      <c r="D3142" s="449">
        <v>452200</v>
      </c>
      <c r="E3142" s="332" t="s">
        <v>117</v>
      </c>
      <c r="F3142" s="31"/>
    </row>
    <row r="3143" spans="1:6" ht="15.75" hidden="1">
      <c r="A3143" s="31">
        <v>12763</v>
      </c>
      <c r="B3143" s="448" t="s">
        <v>7276</v>
      </c>
      <c r="C3143" s="32" t="s">
        <v>125</v>
      </c>
      <c r="D3143" s="449">
        <v>1024352</v>
      </c>
      <c r="E3143" s="332" t="s">
        <v>117</v>
      </c>
      <c r="F3143" s="31"/>
    </row>
    <row r="3144" spans="1:6" ht="15.75" hidden="1">
      <c r="A3144" s="31">
        <v>12764</v>
      </c>
      <c r="B3144" s="448" t="s">
        <v>7277</v>
      </c>
      <c r="C3144" s="32" t="s">
        <v>125</v>
      </c>
      <c r="D3144" s="449">
        <v>2236009</v>
      </c>
      <c r="E3144" s="332" t="s">
        <v>117</v>
      </c>
      <c r="F3144" s="31"/>
    </row>
    <row r="3145" spans="1:6" ht="30" hidden="1">
      <c r="A3145" s="31">
        <v>12765</v>
      </c>
      <c r="B3145" s="448" t="s">
        <v>7278</v>
      </c>
      <c r="C3145" s="32" t="s">
        <v>125</v>
      </c>
      <c r="D3145" s="449">
        <v>67594</v>
      </c>
      <c r="E3145" s="332" t="s">
        <v>117</v>
      </c>
      <c r="F3145" s="31"/>
    </row>
    <row r="3146" spans="1:6" ht="15.75" hidden="1">
      <c r="A3146" s="31">
        <v>12766</v>
      </c>
      <c r="B3146" s="448" t="s">
        <v>7279</v>
      </c>
      <c r="C3146" s="32" t="s">
        <v>125</v>
      </c>
      <c r="D3146" s="449">
        <v>116000</v>
      </c>
      <c r="E3146" s="332" t="s">
        <v>117</v>
      </c>
      <c r="F3146" s="31"/>
    </row>
    <row r="3147" spans="1:6" ht="15.75" hidden="1">
      <c r="A3147" s="31">
        <v>12767</v>
      </c>
      <c r="B3147" s="448" t="s">
        <v>7280</v>
      </c>
      <c r="C3147" s="32" t="s">
        <v>125</v>
      </c>
      <c r="D3147" s="449">
        <v>138000</v>
      </c>
      <c r="E3147" s="332" t="s">
        <v>117</v>
      </c>
      <c r="F3147" s="31"/>
    </row>
    <row r="3148" spans="1:6" ht="15.75" hidden="1">
      <c r="A3148" s="31">
        <v>12768</v>
      </c>
      <c r="B3148" s="448" t="s">
        <v>7281</v>
      </c>
      <c r="C3148" s="32" t="s">
        <v>116</v>
      </c>
      <c r="D3148" s="449">
        <v>11603</v>
      </c>
      <c r="E3148" s="332" t="s">
        <v>117</v>
      </c>
      <c r="F3148" s="31"/>
    </row>
    <row r="3149" spans="1:6" ht="30" hidden="1">
      <c r="A3149" s="31">
        <v>12769</v>
      </c>
      <c r="B3149" s="448" t="s">
        <v>7282</v>
      </c>
      <c r="C3149" s="32" t="s">
        <v>2466</v>
      </c>
      <c r="D3149" s="449">
        <v>77350000</v>
      </c>
      <c r="E3149" s="332" t="s">
        <v>117</v>
      </c>
      <c r="F3149" s="31"/>
    </row>
    <row r="3150" spans="1:6" ht="45" hidden="1">
      <c r="A3150" s="31">
        <v>12770</v>
      </c>
      <c r="B3150" s="448" t="s">
        <v>7283</v>
      </c>
      <c r="C3150" s="32" t="s">
        <v>125</v>
      </c>
      <c r="D3150" s="449">
        <v>206661</v>
      </c>
      <c r="E3150" s="332" t="s">
        <v>117</v>
      </c>
      <c r="F3150" s="31"/>
    </row>
    <row r="3151" spans="1:6" ht="15.75" hidden="1">
      <c r="A3151" s="31">
        <v>12771</v>
      </c>
      <c r="B3151" s="448" t="s">
        <v>7284</v>
      </c>
      <c r="C3151" s="32" t="s">
        <v>125</v>
      </c>
      <c r="D3151" s="449">
        <v>12900</v>
      </c>
      <c r="E3151" s="332" t="s">
        <v>117</v>
      </c>
      <c r="F3151" s="31"/>
    </row>
    <row r="3152" spans="1:6" ht="15.75" hidden="1">
      <c r="A3152" s="31">
        <v>12772</v>
      </c>
      <c r="B3152" s="448" t="s">
        <v>7285</v>
      </c>
      <c r="C3152" s="32" t="s">
        <v>125</v>
      </c>
      <c r="D3152" s="449">
        <v>118</v>
      </c>
      <c r="E3152" s="332" t="s">
        <v>117</v>
      </c>
      <c r="F3152" s="31"/>
    </row>
    <row r="3153" spans="1:6" ht="45" hidden="1">
      <c r="A3153" s="31">
        <v>12773</v>
      </c>
      <c r="B3153" s="448" t="s">
        <v>7286</v>
      </c>
      <c r="C3153" s="32" t="s">
        <v>116</v>
      </c>
      <c r="D3153" s="449">
        <v>658391</v>
      </c>
      <c r="E3153" s="332" t="s">
        <v>117</v>
      </c>
      <c r="F3153" s="31"/>
    </row>
    <row r="3154" spans="1:6" ht="15.75" hidden="1">
      <c r="A3154" s="31">
        <v>12774</v>
      </c>
      <c r="B3154" s="448" t="s">
        <v>7287</v>
      </c>
      <c r="C3154" s="32" t="s">
        <v>125</v>
      </c>
      <c r="D3154" s="449">
        <v>207500</v>
      </c>
      <c r="E3154" s="332" t="s">
        <v>117</v>
      </c>
      <c r="F3154" s="31"/>
    </row>
    <row r="3155" spans="1:6" ht="15.75" hidden="1">
      <c r="A3155" s="31">
        <v>12775</v>
      </c>
      <c r="B3155" s="448" t="s">
        <v>7288</v>
      </c>
      <c r="C3155" s="32" t="s">
        <v>125</v>
      </c>
      <c r="D3155" s="449">
        <v>255000</v>
      </c>
      <c r="E3155" s="332" t="s">
        <v>117</v>
      </c>
      <c r="F3155" s="31"/>
    </row>
    <row r="3156" spans="1:6" ht="15.75" hidden="1">
      <c r="A3156" s="31">
        <v>12776</v>
      </c>
      <c r="B3156" s="448" t="s">
        <v>7289</v>
      </c>
      <c r="C3156" s="32" t="s">
        <v>125</v>
      </c>
      <c r="D3156" s="449">
        <v>341000</v>
      </c>
      <c r="E3156" s="332" t="s">
        <v>117</v>
      </c>
      <c r="F3156" s="31"/>
    </row>
    <row r="3157" spans="1:6" ht="60" hidden="1">
      <c r="A3157" s="31">
        <v>12778</v>
      </c>
      <c r="B3157" s="448" t="s">
        <v>7290</v>
      </c>
      <c r="C3157" s="32" t="s">
        <v>122</v>
      </c>
      <c r="D3157" s="449">
        <v>2048267</v>
      </c>
      <c r="E3157" s="332" t="s">
        <v>117</v>
      </c>
      <c r="F3157" s="31"/>
    </row>
    <row r="3158" spans="1:6" ht="45" hidden="1">
      <c r="A3158" s="31">
        <v>12781</v>
      </c>
      <c r="B3158" s="448" t="s">
        <v>7291</v>
      </c>
      <c r="C3158" s="32" t="s">
        <v>4253</v>
      </c>
      <c r="D3158" s="449">
        <v>168000</v>
      </c>
      <c r="E3158" s="332" t="s">
        <v>117</v>
      </c>
      <c r="F3158" s="31"/>
    </row>
    <row r="3159" spans="1:6" ht="45" hidden="1">
      <c r="A3159" s="31">
        <v>12782</v>
      </c>
      <c r="B3159" s="448" t="s">
        <v>7292</v>
      </c>
      <c r="C3159" s="32" t="s">
        <v>1787</v>
      </c>
      <c r="D3159" s="449">
        <v>5119000</v>
      </c>
      <c r="E3159" s="332" t="s">
        <v>117</v>
      </c>
      <c r="F3159" s="31"/>
    </row>
    <row r="3160" spans="1:6" ht="45" hidden="1">
      <c r="A3160" s="31">
        <v>12783</v>
      </c>
      <c r="B3160" s="448" t="s">
        <v>7293</v>
      </c>
      <c r="C3160" s="32" t="s">
        <v>4253</v>
      </c>
      <c r="D3160" s="449">
        <v>242000</v>
      </c>
      <c r="E3160" s="332" t="s">
        <v>117</v>
      </c>
      <c r="F3160" s="31"/>
    </row>
    <row r="3161" spans="1:6" ht="45" hidden="1">
      <c r="A3161" s="31">
        <v>12784</v>
      </c>
      <c r="B3161" s="448" t="s">
        <v>7294</v>
      </c>
      <c r="C3161" s="32" t="s">
        <v>1787</v>
      </c>
      <c r="D3161" s="449">
        <v>7343000</v>
      </c>
      <c r="E3161" s="332" t="s">
        <v>117</v>
      </c>
      <c r="F3161" s="31"/>
    </row>
    <row r="3162" spans="1:6" ht="45" hidden="1">
      <c r="A3162" s="31">
        <v>12785</v>
      </c>
      <c r="B3162" s="448" t="s">
        <v>7295</v>
      </c>
      <c r="C3162" s="32" t="s">
        <v>4253</v>
      </c>
      <c r="D3162" s="449">
        <v>231000</v>
      </c>
      <c r="E3162" s="332" t="s">
        <v>117</v>
      </c>
      <c r="F3162" s="31"/>
    </row>
    <row r="3163" spans="1:6" ht="45" hidden="1">
      <c r="A3163" s="31">
        <v>12786</v>
      </c>
      <c r="B3163" s="448" t="s">
        <v>7296</v>
      </c>
      <c r="C3163" s="32" t="s">
        <v>1787</v>
      </c>
      <c r="D3163" s="449">
        <v>6882000</v>
      </c>
      <c r="E3163" s="332" t="s">
        <v>117</v>
      </c>
      <c r="F3163" s="31"/>
    </row>
    <row r="3164" spans="1:6" ht="45" hidden="1">
      <c r="A3164" s="31">
        <v>12787</v>
      </c>
      <c r="B3164" s="448" t="s">
        <v>7297</v>
      </c>
      <c r="C3164" s="32" t="s">
        <v>4253</v>
      </c>
      <c r="D3164" s="449">
        <v>333000</v>
      </c>
      <c r="E3164" s="332" t="s">
        <v>117</v>
      </c>
      <c r="F3164" s="31"/>
    </row>
    <row r="3165" spans="1:6" ht="45" hidden="1">
      <c r="A3165" s="31">
        <v>12788</v>
      </c>
      <c r="B3165" s="448" t="s">
        <v>7298</v>
      </c>
      <c r="C3165" s="32" t="s">
        <v>1787</v>
      </c>
      <c r="D3165" s="449">
        <v>9987000</v>
      </c>
      <c r="E3165" s="332" t="s">
        <v>117</v>
      </c>
      <c r="F3165" s="31"/>
    </row>
    <row r="3166" spans="1:6" ht="30" hidden="1">
      <c r="A3166" s="31">
        <v>12789</v>
      </c>
      <c r="B3166" s="448" t="s">
        <v>7299</v>
      </c>
      <c r="C3166" s="32" t="s">
        <v>125</v>
      </c>
      <c r="D3166" s="449">
        <v>3260065</v>
      </c>
      <c r="E3166" s="332" t="s">
        <v>117</v>
      </c>
      <c r="F3166" s="31"/>
    </row>
    <row r="3167" spans="1:6" ht="30" hidden="1">
      <c r="A3167" s="31">
        <v>12790</v>
      </c>
      <c r="B3167" s="448" t="s">
        <v>7300</v>
      </c>
      <c r="C3167" s="32" t="s">
        <v>125</v>
      </c>
      <c r="D3167" s="449">
        <v>1584961</v>
      </c>
      <c r="E3167" s="332" t="s">
        <v>117</v>
      </c>
      <c r="F3167" s="31"/>
    </row>
    <row r="3168" spans="1:6" ht="30" hidden="1">
      <c r="A3168" s="31">
        <v>12791</v>
      </c>
      <c r="B3168" s="448" t="s">
        <v>7301</v>
      </c>
      <c r="C3168" s="32" t="s">
        <v>125</v>
      </c>
      <c r="D3168" s="449">
        <v>1019711</v>
      </c>
      <c r="E3168" s="332" t="s">
        <v>117</v>
      </c>
      <c r="F3168" s="31"/>
    </row>
    <row r="3169" spans="1:6" ht="30" hidden="1">
      <c r="A3169" s="31">
        <v>12792</v>
      </c>
      <c r="B3169" s="448" t="s">
        <v>7302</v>
      </c>
      <c r="C3169" s="32" t="s">
        <v>125</v>
      </c>
      <c r="D3169" s="449">
        <v>492041</v>
      </c>
      <c r="E3169" s="332" t="s">
        <v>117</v>
      </c>
      <c r="F3169" s="31"/>
    </row>
    <row r="3170" spans="1:6" ht="45" hidden="1">
      <c r="A3170" s="31">
        <v>12793</v>
      </c>
      <c r="B3170" s="448" t="s">
        <v>7303</v>
      </c>
      <c r="C3170" s="32" t="s">
        <v>125</v>
      </c>
      <c r="D3170" s="449">
        <v>20632458</v>
      </c>
      <c r="E3170" s="332" t="s">
        <v>117</v>
      </c>
      <c r="F3170" s="31"/>
    </row>
    <row r="3171" spans="1:6" ht="30" hidden="1">
      <c r="A3171" s="31">
        <v>12794</v>
      </c>
      <c r="B3171" s="448" t="s">
        <v>7304</v>
      </c>
      <c r="C3171" s="32" t="s">
        <v>125</v>
      </c>
      <c r="D3171" s="449">
        <v>3500000</v>
      </c>
      <c r="E3171" s="332" t="s">
        <v>117</v>
      </c>
      <c r="F3171" s="31"/>
    </row>
    <row r="3172" spans="1:6" ht="60" hidden="1">
      <c r="A3172" s="31">
        <v>12795</v>
      </c>
      <c r="B3172" s="448" t="s">
        <v>7305</v>
      </c>
      <c r="C3172" s="32" t="s">
        <v>125</v>
      </c>
      <c r="D3172" s="449">
        <v>56373904</v>
      </c>
      <c r="E3172" s="332" t="s">
        <v>117</v>
      </c>
      <c r="F3172" s="31"/>
    </row>
    <row r="3173" spans="1:6" ht="30" hidden="1">
      <c r="A3173" s="31">
        <v>12796</v>
      </c>
      <c r="B3173" s="448" t="s">
        <v>7306</v>
      </c>
      <c r="C3173" s="32" t="s">
        <v>125</v>
      </c>
      <c r="D3173" s="449">
        <v>1754511</v>
      </c>
      <c r="E3173" s="332" t="s">
        <v>117</v>
      </c>
      <c r="F3173" s="31"/>
    </row>
    <row r="3174" spans="1:6" ht="30" hidden="1">
      <c r="A3174" s="31">
        <v>12797</v>
      </c>
      <c r="B3174" s="448" t="s">
        <v>7307</v>
      </c>
      <c r="C3174" s="32" t="s">
        <v>125</v>
      </c>
      <c r="D3174" s="449">
        <v>47506</v>
      </c>
      <c r="E3174" s="332" t="s">
        <v>117</v>
      </c>
      <c r="F3174" s="31"/>
    </row>
    <row r="3175" spans="1:6" ht="30" hidden="1">
      <c r="A3175" s="31">
        <v>12798</v>
      </c>
      <c r="B3175" s="448" t="s">
        <v>7308</v>
      </c>
      <c r="C3175" s="32" t="s">
        <v>125</v>
      </c>
      <c r="D3175" s="449">
        <v>151425</v>
      </c>
      <c r="E3175" s="332" t="s">
        <v>117</v>
      </c>
      <c r="F3175" s="31"/>
    </row>
    <row r="3176" spans="1:6" ht="30" hidden="1">
      <c r="A3176" s="31">
        <v>12799</v>
      </c>
      <c r="B3176" s="448" t="s">
        <v>7309</v>
      </c>
      <c r="C3176" s="32" t="s">
        <v>125</v>
      </c>
      <c r="D3176" s="449">
        <v>1621257</v>
      </c>
      <c r="E3176" s="332" t="s">
        <v>117</v>
      </c>
      <c r="F3176" s="31"/>
    </row>
    <row r="3177" spans="1:6" ht="30" hidden="1">
      <c r="A3177" s="31">
        <v>12800</v>
      </c>
      <c r="B3177" s="448" t="s">
        <v>7310</v>
      </c>
      <c r="C3177" s="32" t="s">
        <v>125</v>
      </c>
      <c r="D3177" s="449">
        <v>1832243</v>
      </c>
      <c r="E3177" s="332" t="s">
        <v>117</v>
      </c>
      <c r="F3177" s="31"/>
    </row>
    <row r="3178" spans="1:6" ht="30" hidden="1">
      <c r="A3178" s="31">
        <v>12801</v>
      </c>
      <c r="B3178" s="448" t="s">
        <v>7311</v>
      </c>
      <c r="C3178" s="32" t="s">
        <v>125</v>
      </c>
      <c r="D3178" s="449">
        <v>4744650</v>
      </c>
      <c r="E3178" s="332" t="s">
        <v>117</v>
      </c>
      <c r="F3178" s="31"/>
    </row>
    <row r="3179" spans="1:6" ht="30" hidden="1">
      <c r="A3179" s="31">
        <v>12802</v>
      </c>
      <c r="B3179" s="448" t="s">
        <v>7312</v>
      </c>
      <c r="C3179" s="32" t="s">
        <v>125</v>
      </c>
      <c r="D3179" s="449">
        <v>161520</v>
      </c>
      <c r="E3179" s="332" t="s">
        <v>117</v>
      </c>
      <c r="F3179" s="31"/>
    </row>
    <row r="3180" spans="1:6" ht="30" hidden="1">
      <c r="A3180" s="31">
        <v>12803</v>
      </c>
      <c r="B3180" s="448" t="s">
        <v>7313</v>
      </c>
      <c r="C3180" s="32" t="s">
        <v>125</v>
      </c>
      <c r="D3180" s="449">
        <v>2927550</v>
      </c>
      <c r="E3180" s="332" t="s">
        <v>117</v>
      </c>
      <c r="F3180" s="31"/>
    </row>
    <row r="3181" spans="1:6" ht="30" hidden="1">
      <c r="A3181" s="31">
        <v>12804</v>
      </c>
      <c r="B3181" s="448" t="s">
        <v>7314</v>
      </c>
      <c r="C3181" s="32" t="s">
        <v>125</v>
      </c>
      <c r="D3181" s="449">
        <v>1922694</v>
      </c>
      <c r="E3181" s="332" t="s">
        <v>117</v>
      </c>
      <c r="F3181" s="31"/>
    </row>
    <row r="3182" spans="1:6" ht="30" hidden="1">
      <c r="A3182" s="31">
        <v>12805</v>
      </c>
      <c r="B3182" s="448" t="s">
        <v>7315</v>
      </c>
      <c r="C3182" s="32" t="s">
        <v>125</v>
      </c>
      <c r="D3182" s="449">
        <v>1922694</v>
      </c>
      <c r="E3182" s="332" t="s">
        <v>117</v>
      </c>
      <c r="F3182" s="31"/>
    </row>
    <row r="3183" spans="1:6" ht="30" hidden="1">
      <c r="A3183" s="31">
        <v>12806</v>
      </c>
      <c r="B3183" s="448" t="s">
        <v>7316</v>
      </c>
      <c r="C3183" s="32" t="s">
        <v>125</v>
      </c>
      <c r="D3183" s="449">
        <v>2523750</v>
      </c>
      <c r="E3183" s="332" t="s">
        <v>117</v>
      </c>
      <c r="F3183" s="31"/>
    </row>
    <row r="3184" spans="1:6" ht="30" hidden="1">
      <c r="A3184" s="31">
        <v>12807</v>
      </c>
      <c r="B3184" s="448" t="s">
        <v>7317</v>
      </c>
      <c r="C3184" s="32" t="s">
        <v>125</v>
      </c>
      <c r="D3184" s="449">
        <v>9499395</v>
      </c>
      <c r="E3184" s="332" t="s">
        <v>117</v>
      </c>
      <c r="F3184" s="31"/>
    </row>
    <row r="3185" spans="1:6" ht="30" hidden="1">
      <c r="A3185" s="31">
        <v>12808</v>
      </c>
      <c r="B3185" s="448" t="s">
        <v>7318</v>
      </c>
      <c r="C3185" s="32" t="s">
        <v>125</v>
      </c>
      <c r="D3185" s="449">
        <v>15122310</v>
      </c>
      <c r="E3185" s="332" t="s">
        <v>117</v>
      </c>
      <c r="F3185" s="31"/>
    </row>
    <row r="3186" spans="1:6" ht="30" hidden="1">
      <c r="A3186" s="31">
        <v>12809</v>
      </c>
      <c r="B3186" s="448" t="s">
        <v>7319</v>
      </c>
      <c r="C3186" s="32" t="s">
        <v>125</v>
      </c>
      <c r="D3186" s="449">
        <v>3456653</v>
      </c>
      <c r="E3186" s="332" t="s">
        <v>117</v>
      </c>
      <c r="F3186" s="31"/>
    </row>
    <row r="3187" spans="1:6" ht="30" hidden="1">
      <c r="A3187" s="31">
        <v>12810</v>
      </c>
      <c r="B3187" s="448" t="s">
        <v>7320</v>
      </c>
      <c r="C3187" s="32" t="s">
        <v>125</v>
      </c>
      <c r="D3187" s="449">
        <v>5508842</v>
      </c>
      <c r="E3187" s="332" t="s">
        <v>117</v>
      </c>
      <c r="F3187" s="31"/>
    </row>
    <row r="3188" spans="1:6" ht="45" hidden="1">
      <c r="A3188" s="31">
        <v>12811</v>
      </c>
      <c r="B3188" s="448" t="s">
        <v>7321</v>
      </c>
      <c r="C3188" s="32" t="s">
        <v>116</v>
      </c>
      <c r="D3188" s="449">
        <v>408848</v>
      </c>
      <c r="E3188" s="332" t="s">
        <v>117</v>
      </c>
      <c r="F3188" s="31"/>
    </row>
    <row r="3189" spans="1:6" ht="30" hidden="1">
      <c r="A3189" s="31">
        <v>12812</v>
      </c>
      <c r="B3189" s="448" t="s">
        <v>7322</v>
      </c>
      <c r="C3189" s="32" t="s">
        <v>125</v>
      </c>
      <c r="D3189" s="449">
        <v>10710000</v>
      </c>
      <c r="E3189" s="332" t="s">
        <v>117</v>
      </c>
      <c r="F3189" s="31"/>
    </row>
    <row r="3190" spans="1:6" ht="30" hidden="1">
      <c r="A3190" s="31">
        <v>12813</v>
      </c>
      <c r="B3190" s="448" t="s">
        <v>7323</v>
      </c>
      <c r="C3190" s="32" t="s">
        <v>125</v>
      </c>
      <c r="D3190" s="449">
        <v>17850</v>
      </c>
      <c r="E3190" s="332" t="s">
        <v>117</v>
      </c>
      <c r="F3190" s="31"/>
    </row>
    <row r="3191" spans="1:6" ht="15.75" hidden="1">
      <c r="A3191" s="31">
        <v>12814</v>
      </c>
      <c r="B3191" s="448" t="s">
        <v>7324</v>
      </c>
      <c r="C3191" s="32" t="s">
        <v>125</v>
      </c>
      <c r="D3191" s="449">
        <v>1005000</v>
      </c>
      <c r="E3191" s="332" t="s">
        <v>117</v>
      </c>
      <c r="F3191" s="31"/>
    </row>
    <row r="3192" spans="1:6" ht="75" hidden="1">
      <c r="A3192" s="31">
        <v>12815</v>
      </c>
      <c r="B3192" s="448" t="s">
        <v>7325</v>
      </c>
      <c r="C3192" s="32" t="s">
        <v>125</v>
      </c>
      <c r="D3192" s="449">
        <v>7553621</v>
      </c>
      <c r="E3192" s="332" t="s">
        <v>117</v>
      </c>
      <c r="F3192" s="31"/>
    </row>
    <row r="3193" spans="1:6" ht="15.75" hidden="1">
      <c r="A3193" s="31">
        <v>12816</v>
      </c>
      <c r="B3193" s="448" t="s">
        <v>7326</v>
      </c>
      <c r="C3193" s="32" t="s">
        <v>122</v>
      </c>
      <c r="D3193" s="449">
        <v>16966</v>
      </c>
      <c r="E3193" s="332" t="s">
        <v>117</v>
      </c>
      <c r="F3193" s="31"/>
    </row>
    <row r="3194" spans="1:6" ht="15.75" hidden="1">
      <c r="A3194" s="31">
        <v>12817</v>
      </c>
      <c r="B3194" s="448" t="s">
        <v>7327</v>
      </c>
      <c r="C3194" s="32" t="s">
        <v>125</v>
      </c>
      <c r="D3194" s="449">
        <v>16065</v>
      </c>
      <c r="E3194" s="332" t="s">
        <v>117</v>
      </c>
      <c r="F3194" s="31"/>
    </row>
    <row r="3195" spans="1:6" ht="15.75" hidden="1">
      <c r="A3195" s="31">
        <v>12818</v>
      </c>
      <c r="B3195" s="448" t="s">
        <v>7328</v>
      </c>
      <c r="C3195" s="32" t="s">
        <v>116</v>
      </c>
      <c r="D3195" s="449">
        <v>45900</v>
      </c>
      <c r="E3195" s="332" t="s">
        <v>117</v>
      </c>
      <c r="F3195" s="31"/>
    </row>
    <row r="3196" spans="1:6" ht="15.75" hidden="1">
      <c r="A3196" s="31">
        <v>12819</v>
      </c>
      <c r="B3196" s="448" t="s">
        <v>7329</v>
      </c>
      <c r="C3196" s="32" t="s">
        <v>125</v>
      </c>
      <c r="D3196" s="449">
        <v>19728</v>
      </c>
      <c r="E3196" s="332" t="s">
        <v>117</v>
      </c>
      <c r="F3196" s="31"/>
    </row>
    <row r="3197" spans="1:6" ht="15.75" hidden="1">
      <c r="A3197" s="31">
        <v>12820</v>
      </c>
      <c r="B3197" s="448" t="s">
        <v>7330</v>
      </c>
      <c r="C3197" s="32" t="s">
        <v>472</v>
      </c>
      <c r="D3197" s="449">
        <v>2892</v>
      </c>
      <c r="E3197" s="332" t="s">
        <v>117</v>
      </c>
      <c r="F3197" s="31"/>
    </row>
    <row r="3198" spans="1:6" ht="15.75" hidden="1">
      <c r="A3198" s="31">
        <v>12821</v>
      </c>
      <c r="B3198" s="448" t="s">
        <v>7331</v>
      </c>
      <c r="C3198" s="32" t="s">
        <v>116</v>
      </c>
      <c r="D3198" s="449">
        <v>15544</v>
      </c>
      <c r="E3198" s="332" t="s">
        <v>117</v>
      </c>
      <c r="F3198" s="31"/>
    </row>
    <row r="3199" spans="1:6" ht="15.75" hidden="1">
      <c r="A3199" s="31">
        <v>12822</v>
      </c>
      <c r="B3199" s="448" t="s">
        <v>7332</v>
      </c>
      <c r="C3199" s="32" t="s">
        <v>125</v>
      </c>
      <c r="D3199" s="449">
        <v>29</v>
      </c>
      <c r="E3199" s="332" t="s">
        <v>117</v>
      </c>
      <c r="F3199" s="31"/>
    </row>
    <row r="3200" spans="1:6" ht="15.75" hidden="1">
      <c r="A3200" s="31">
        <v>12823</v>
      </c>
      <c r="B3200" s="448" t="s">
        <v>7333</v>
      </c>
      <c r="C3200" s="32" t="s">
        <v>125</v>
      </c>
      <c r="D3200" s="449">
        <v>118</v>
      </c>
      <c r="E3200" s="332" t="s">
        <v>117</v>
      </c>
      <c r="F3200" s="31"/>
    </row>
    <row r="3201" spans="1:6" ht="15.75" hidden="1">
      <c r="A3201" s="31">
        <v>12824</v>
      </c>
      <c r="B3201" s="448" t="s">
        <v>7334</v>
      </c>
      <c r="C3201" s="32" t="s">
        <v>125</v>
      </c>
      <c r="D3201" s="449">
        <v>4000</v>
      </c>
      <c r="E3201" s="332" t="s">
        <v>117</v>
      </c>
      <c r="F3201" s="31"/>
    </row>
    <row r="3202" spans="1:6" ht="15.75" hidden="1">
      <c r="A3202" s="31">
        <v>12825</v>
      </c>
      <c r="B3202" s="448" t="s">
        <v>7335</v>
      </c>
      <c r="C3202" s="32" t="s">
        <v>125</v>
      </c>
      <c r="D3202" s="449">
        <v>4179</v>
      </c>
      <c r="E3202" s="332" t="s">
        <v>117</v>
      </c>
      <c r="F3202" s="31"/>
    </row>
    <row r="3203" spans="1:6" ht="15.75" hidden="1">
      <c r="A3203" s="31">
        <v>12826</v>
      </c>
      <c r="B3203" s="448" t="s">
        <v>7336</v>
      </c>
      <c r="C3203" s="32" t="s">
        <v>125</v>
      </c>
      <c r="D3203" s="449">
        <v>2300</v>
      </c>
      <c r="E3203" s="332" t="s">
        <v>117</v>
      </c>
      <c r="F3203" s="31"/>
    </row>
    <row r="3204" spans="1:6" ht="15.75" hidden="1">
      <c r="A3204" s="31">
        <v>12827</v>
      </c>
      <c r="B3204" s="448" t="s">
        <v>7337</v>
      </c>
      <c r="C3204" s="32" t="s">
        <v>125</v>
      </c>
      <c r="D3204" s="449">
        <v>9796080</v>
      </c>
      <c r="E3204" s="332" t="s">
        <v>117</v>
      </c>
      <c r="F3204" s="31"/>
    </row>
    <row r="3205" spans="1:6" ht="60" hidden="1">
      <c r="A3205" s="31">
        <v>12828</v>
      </c>
      <c r="B3205" s="448" t="s">
        <v>3683</v>
      </c>
      <c r="C3205" s="32" t="s">
        <v>125</v>
      </c>
      <c r="D3205" s="449">
        <v>5593000</v>
      </c>
      <c r="E3205" s="332" t="s">
        <v>117</v>
      </c>
      <c r="F3205" s="31"/>
    </row>
    <row r="3206" spans="1:6" ht="60" hidden="1">
      <c r="A3206" s="31">
        <v>12829</v>
      </c>
      <c r="B3206" s="448" t="s">
        <v>3684</v>
      </c>
      <c r="C3206" s="32" t="s">
        <v>2005</v>
      </c>
      <c r="D3206" s="449">
        <v>2482</v>
      </c>
      <c r="E3206" s="332" t="s">
        <v>117</v>
      </c>
      <c r="F3206" s="31"/>
    </row>
    <row r="3207" spans="1:6" ht="60" hidden="1">
      <c r="A3207" s="31">
        <v>12840</v>
      </c>
      <c r="B3207" s="448" t="s">
        <v>7338</v>
      </c>
      <c r="C3207" s="32" t="s">
        <v>125</v>
      </c>
      <c r="D3207" s="449">
        <v>8406636</v>
      </c>
      <c r="E3207" s="332" t="s">
        <v>117</v>
      </c>
      <c r="F3207" s="31"/>
    </row>
    <row r="3208" spans="1:6" ht="75" hidden="1">
      <c r="A3208" s="31">
        <v>12841</v>
      </c>
      <c r="B3208" s="448" t="s">
        <v>3686</v>
      </c>
      <c r="C3208" s="32" t="s">
        <v>125</v>
      </c>
      <c r="D3208" s="449">
        <v>7397840</v>
      </c>
      <c r="E3208" s="332" t="s">
        <v>117</v>
      </c>
      <c r="F3208" s="31"/>
    </row>
    <row r="3209" spans="1:6" ht="60" hidden="1">
      <c r="A3209" s="31">
        <v>12842</v>
      </c>
      <c r="B3209" s="448" t="s">
        <v>3687</v>
      </c>
      <c r="C3209" s="32" t="s">
        <v>125</v>
      </c>
      <c r="D3209" s="449">
        <v>7070612</v>
      </c>
      <c r="E3209" s="332" t="s">
        <v>117</v>
      </c>
      <c r="F3209" s="31"/>
    </row>
    <row r="3210" spans="1:6" ht="60" hidden="1">
      <c r="A3210" s="31">
        <v>12843</v>
      </c>
      <c r="B3210" s="448" t="s">
        <v>3688</v>
      </c>
      <c r="C3210" s="32" t="s">
        <v>125</v>
      </c>
      <c r="D3210" s="449">
        <v>10194292</v>
      </c>
      <c r="E3210" s="332" t="s">
        <v>117</v>
      </c>
      <c r="F3210" s="31"/>
    </row>
    <row r="3211" spans="1:6" ht="60" hidden="1">
      <c r="A3211" s="31">
        <v>12844</v>
      </c>
      <c r="B3211" s="448" t="s">
        <v>3689</v>
      </c>
      <c r="C3211" s="32" t="s">
        <v>125</v>
      </c>
      <c r="D3211" s="449">
        <v>9399483</v>
      </c>
      <c r="E3211" s="332" t="s">
        <v>117</v>
      </c>
      <c r="F3211" s="31"/>
    </row>
    <row r="3212" spans="1:6" ht="60" hidden="1">
      <c r="A3212" s="31">
        <v>12845</v>
      </c>
      <c r="B3212" s="448" t="s">
        <v>3690</v>
      </c>
      <c r="C3212" s="32" t="s">
        <v>125</v>
      </c>
      <c r="D3212" s="449">
        <v>4250501</v>
      </c>
      <c r="E3212" s="332" t="s">
        <v>117</v>
      </c>
      <c r="F3212" s="31"/>
    </row>
    <row r="3213" spans="1:6" ht="60" hidden="1">
      <c r="A3213" s="31">
        <v>12846</v>
      </c>
      <c r="B3213" s="448" t="s">
        <v>3691</v>
      </c>
      <c r="C3213" s="32" t="s">
        <v>125</v>
      </c>
      <c r="D3213" s="449">
        <v>4008603</v>
      </c>
      <c r="E3213" s="332" t="s">
        <v>117</v>
      </c>
      <c r="F3213" s="31"/>
    </row>
    <row r="3214" spans="1:6" ht="60" hidden="1">
      <c r="A3214" s="31">
        <v>12847</v>
      </c>
      <c r="B3214" s="448" t="s">
        <v>3692</v>
      </c>
      <c r="C3214" s="32" t="s">
        <v>125</v>
      </c>
      <c r="D3214" s="449">
        <v>9503154</v>
      </c>
      <c r="E3214" s="332" t="s">
        <v>117</v>
      </c>
      <c r="F3214" s="31"/>
    </row>
    <row r="3215" spans="1:6" ht="60" hidden="1">
      <c r="A3215" s="31">
        <v>12848</v>
      </c>
      <c r="B3215" s="448" t="s">
        <v>3693</v>
      </c>
      <c r="C3215" s="32" t="s">
        <v>125</v>
      </c>
      <c r="D3215" s="449">
        <v>9589546</v>
      </c>
      <c r="E3215" s="332" t="s">
        <v>117</v>
      </c>
      <c r="F3215" s="31"/>
    </row>
    <row r="3216" spans="1:6" ht="60" hidden="1">
      <c r="A3216" s="31">
        <v>12849</v>
      </c>
      <c r="B3216" s="448" t="s">
        <v>3694</v>
      </c>
      <c r="C3216" s="32" t="s">
        <v>125</v>
      </c>
      <c r="D3216" s="449">
        <v>5252652</v>
      </c>
      <c r="E3216" s="332" t="s">
        <v>117</v>
      </c>
      <c r="F3216" s="31"/>
    </row>
    <row r="3217" spans="1:6" ht="60" hidden="1">
      <c r="A3217" s="31">
        <v>12850</v>
      </c>
      <c r="B3217" s="448" t="s">
        <v>3695</v>
      </c>
      <c r="C3217" s="32" t="s">
        <v>125</v>
      </c>
      <c r="D3217" s="449">
        <v>5736449</v>
      </c>
      <c r="E3217" s="332" t="s">
        <v>117</v>
      </c>
      <c r="F3217" s="31"/>
    </row>
    <row r="3218" spans="1:6" ht="60" hidden="1">
      <c r="A3218" s="31">
        <v>12851</v>
      </c>
      <c r="B3218" s="448" t="s">
        <v>3696</v>
      </c>
      <c r="C3218" s="32" t="s">
        <v>125</v>
      </c>
      <c r="D3218" s="449">
        <v>7239675</v>
      </c>
      <c r="E3218" s="332" t="s">
        <v>117</v>
      </c>
      <c r="F3218" s="31"/>
    </row>
    <row r="3219" spans="1:6" ht="60" hidden="1">
      <c r="A3219" s="31">
        <v>12852</v>
      </c>
      <c r="B3219" s="448" t="s">
        <v>3697</v>
      </c>
      <c r="C3219" s="32" t="s">
        <v>125</v>
      </c>
      <c r="D3219" s="449">
        <v>5598221</v>
      </c>
      <c r="E3219" s="332" t="s">
        <v>117</v>
      </c>
      <c r="F3219" s="31"/>
    </row>
    <row r="3220" spans="1:6" ht="60" hidden="1">
      <c r="A3220" s="31">
        <v>12853</v>
      </c>
      <c r="B3220" s="448" t="s">
        <v>3698</v>
      </c>
      <c r="C3220" s="32" t="s">
        <v>125</v>
      </c>
      <c r="D3220" s="449">
        <v>3369300</v>
      </c>
      <c r="E3220" s="332" t="s">
        <v>117</v>
      </c>
      <c r="F3220" s="31"/>
    </row>
    <row r="3221" spans="1:6" ht="60" hidden="1">
      <c r="A3221" s="31">
        <v>12854</v>
      </c>
      <c r="B3221" s="448" t="s">
        <v>3699</v>
      </c>
      <c r="C3221" s="32" t="s">
        <v>125</v>
      </c>
      <c r="D3221" s="449">
        <v>13822769</v>
      </c>
      <c r="E3221" s="332" t="s">
        <v>117</v>
      </c>
      <c r="F3221" s="31"/>
    </row>
    <row r="3222" spans="1:6" ht="15.75" hidden="1">
      <c r="A3222" s="31">
        <v>12855</v>
      </c>
      <c r="B3222" s="448" t="s">
        <v>7339</v>
      </c>
      <c r="C3222" s="32" t="s">
        <v>472</v>
      </c>
      <c r="D3222" s="449">
        <v>388</v>
      </c>
      <c r="E3222" s="332" t="s">
        <v>117</v>
      </c>
      <c r="F3222" s="31"/>
    </row>
    <row r="3223" spans="1:6" ht="15.75" hidden="1">
      <c r="A3223" s="31">
        <v>12856</v>
      </c>
      <c r="B3223" s="448" t="s">
        <v>7340</v>
      </c>
      <c r="C3223" s="32" t="s">
        <v>472</v>
      </c>
      <c r="D3223" s="449">
        <v>2892</v>
      </c>
      <c r="E3223" s="332" t="s">
        <v>117</v>
      </c>
      <c r="F3223" s="31"/>
    </row>
    <row r="3224" spans="1:6" ht="30" hidden="1">
      <c r="A3224" s="31">
        <v>12857</v>
      </c>
      <c r="B3224" s="448" t="s">
        <v>7341</v>
      </c>
      <c r="C3224" s="32" t="s">
        <v>116</v>
      </c>
      <c r="D3224" s="449">
        <v>38550</v>
      </c>
      <c r="E3224" s="332" t="s">
        <v>117</v>
      </c>
      <c r="F3224" s="31"/>
    </row>
    <row r="3225" spans="1:6" ht="45" hidden="1">
      <c r="A3225" s="31">
        <v>12858</v>
      </c>
      <c r="B3225" s="448" t="s">
        <v>7342</v>
      </c>
      <c r="C3225" s="32" t="s">
        <v>116</v>
      </c>
      <c r="D3225" s="449">
        <v>59600</v>
      </c>
      <c r="E3225" s="332" t="s">
        <v>117</v>
      </c>
      <c r="F3225" s="31"/>
    </row>
    <row r="3226" spans="1:6" ht="30" hidden="1">
      <c r="A3226" s="31">
        <v>12859</v>
      </c>
      <c r="B3226" s="448" t="s">
        <v>7343</v>
      </c>
      <c r="C3226" s="32" t="s">
        <v>116</v>
      </c>
      <c r="D3226" s="449">
        <v>46900</v>
      </c>
      <c r="E3226" s="332" t="s">
        <v>117</v>
      </c>
      <c r="F3226" s="31"/>
    </row>
    <row r="3227" spans="1:6" ht="30" hidden="1">
      <c r="A3227" s="31">
        <v>12860</v>
      </c>
      <c r="B3227" s="448" t="s">
        <v>7344</v>
      </c>
      <c r="C3227" s="32" t="s">
        <v>116</v>
      </c>
      <c r="D3227" s="449">
        <v>48000</v>
      </c>
      <c r="E3227" s="332" t="s">
        <v>117</v>
      </c>
      <c r="F3227" s="31"/>
    </row>
    <row r="3228" spans="1:6" ht="30" hidden="1">
      <c r="A3228" s="31">
        <v>12861</v>
      </c>
      <c r="B3228" s="448" t="s">
        <v>7345</v>
      </c>
      <c r="C3228" s="32" t="s">
        <v>116</v>
      </c>
      <c r="D3228" s="449">
        <v>17400</v>
      </c>
      <c r="E3228" s="332" t="s">
        <v>117</v>
      </c>
      <c r="F3228" s="31"/>
    </row>
    <row r="3229" spans="1:6" ht="30" hidden="1">
      <c r="A3229" s="31">
        <v>12862</v>
      </c>
      <c r="B3229" s="448" t="s">
        <v>7346</v>
      </c>
      <c r="C3229" s="32" t="s">
        <v>116</v>
      </c>
      <c r="D3229" s="449">
        <v>60000</v>
      </c>
      <c r="E3229" s="332" t="s">
        <v>117</v>
      </c>
      <c r="F3229" s="31"/>
    </row>
    <row r="3230" spans="1:6" ht="30" hidden="1">
      <c r="A3230" s="31">
        <v>12863</v>
      </c>
      <c r="B3230" s="448" t="s">
        <v>7347</v>
      </c>
      <c r="C3230" s="32" t="s">
        <v>116</v>
      </c>
      <c r="D3230" s="449">
        <v>95920</v>
      </c>
      <c r="E3230" s="332" t="s">
        <v>117</v>
      </c>
      <c r="F3230" s="31"/>
    </row>
    <row r="3231" spans="1:6" ht="15.75" hidden="1">
      <c r="A3231" s="31">
        <v>12864</v>
      </c>
      <c r="B3231" s="448" t="s">
        <v>7348</v>
      </c>
      <c r="C3231" s="32" t="s">
        <v>125</v>
      </c>
      <c r="D3231" s="449">
        <v>12900</v>
      </c>
      <c r="E3231" s="332" t="s">
        <v>117</v>
      </c>
      <c r="F3231" s="31"/>
    </row>
    <row r="3232" spans="1:6" ht="30" hidden="1">
      <c r="A3232" s="31">
        <v>12865</v>
      </c>
      <c r="B3232" s="448" t="s">
        <v>7349</v>
      </c>
      <c r="C3232" s="32" t="s">
        <v>125</v>
      </c>
      <c r="D3232" s="449">
        <v>261800</v>
      </c>
      <c r="E3232" s="332" t="s">
        <v>117</v>
      </c>
      <c r="F3232" s="31"/>
    </row>
    <row r="3233" spans="1:6" ht="15.75" hidden="1">
      <c r="A3233" s="31">
        <v>12866</v>
      </c>
      <c r="B3233" s="448" t="s">
        <v>7350</v>
      </c>
      <c r="C3233" s="32" t="s">
        <v>125</v>
      </c>
      <c r="D3233" s="449">
        <v>7069</v>
      </c>
      <c r="E3233" s="332" t="s">
        <v>117</v>
      </c>
      <c r="F3233" s="31"/>
    </row>
    <row r="3234" spans="1:6" ht="15.75" hidden="1">
      <c r="A3234" s="31">
        <v>12867</v>
      </c>
      <c r="B3234" s="448" t="s">
        <v>7351</v>
      </c>
      <c r="C3234" s="32" t="s">
        <v>122</v>
      </c>
      <c r="D3234" s="449">
        <v>68680</v>
      </c>
      <c r="E3234" s="332" t="s">
        <v>117</v>
      </c>
      <c r="F3234" s="31"/>
    </row>
    <row r="3235" spans="1:6" ht="15.75" hidden="1">
      <c r="A3235" s="31">
        <v>12868</v>
      </c>
      <c r="B3235" s="448" t="s">
        <v>7352</v>
      </c>
      <c r="C3235" s="32" t="s">
        <v>122</v>
      </c>
      <c r="D3235" s="449">
        <v>3650</v>
      </c>
      <c r="E3235" s="332" t="s">
        <v>117</v>
      </c>
      <c r="F3235" s="31"/>
    </row>
    <row r="3236" spans="1:6" ht="30" hidden="1">
      <c r="A3236" s="31">
        <v>12869</v>
      </c>
      <c r="B3236" s="448" t="s">
        <v>7353</v>
      </c>
      <c r="C3236" s="32" t="s">
        <v>125</v>
      </c>
      <c r="D3236" s="449">
        <v>20230</v>
      </c>
      <c r="E3236" s="332" t="s">
        <v>117</v>
      </c>
      <c r="F3236" s="31"/>
    </row>
    <row r="3237" spans="1:6" ht="30" hidden="1">
      <c r="A3237" s="31">
        <v>12870</v>
      </c>
      <c r="B3237" s="448" t="s">
        <v>7354</v>
      </c>
      <c r="C3237" s="32" t="s">
        <v>125</v>
      </c>
      <c r="D3237" s="449">
        <v>31654</v>
      </c>
      <c r="E3237" s="332" t="s">
        <v>117</v>
      </c>
      <c r="F3237" s="31"/>
    </row>
    <row r="3238" spans="1:6" ht="30" hidden="1">
      <c r="A3238" s="31">
        <v>12871</v>
      </c>
      <c r="B3238" s="448" t="s">
        <v>7355</v>
      </c>
      <c r="C3238" s="32" t="s">
        <v>125</v>
      </c>
      <c r="D3238" s="449">
        <v>51765</v>
      </c>
      <c r="E3238" s="332" t="s">
        <v>117</v>
      </c>
      <c r="F3238" s="31"/>
    </row>
    <row r="3239" spans="1:6" ht="30" hidden="1">
      <c r="A3239" s="31">
        <v>12872</v>
      </c>
      <c r="B3239" s="448" t="s">
        <v>7356</v>
      </c>
      <c r="C3239" s="32" t="s">
        <v>125</v>
      </c>
      <c r="D3239" s="449">
        <v>58262</v>
      </c>
      <c r="E3239" s="332" t="s">
        <v>117</v>
      </c>
      <c r="F3239" s="31"/>
    </row>
    <row r="3240" spans="1:6" ht="30" hidden="1">
      <c r="A3240" s="31">
        <v>12873</v>
      </c>
      <c r="B3240" s="448" t="s">
        <v>7357</v>
      </c>
      <c r="C3240" s="32" t="s">
        <v>125</v>
      </c>
      <c r="D3240" s="449">
        <v>92772</v>
      </c>
      <c r="E3240" s="332" t="s">
        <v>117</v>
      </c>
      <c r="F3240" s="31"/>
    </row>
    <row r="3241" spans="1:6" ht="15.75" hidden="1">
      <c r="A3241" s="31">
        <v>12874</v>
      </c>
      <c r="B3241" s="448" t="s">
        <v>7358</v>
      </c>
      <c r="C3241" s="32" t="s">
        <v>122</v>
      </c>
      <c r="D3241" s="449">
        <v>85283</v>
      </c>
      <c r="E3241" s="332" t="s">
        <v>117</v>
      </c>
      <c r="F3241" s="31"/>
    </row>
    <row r="3242" spans="1:6" ht="15.75" hidden="1">
      <c r="A3242" s="31">
        <v>12875</v>
      </c>
      <c r="B3242" s="448" t="s">
        <v>7359</v>
      </c>
      <c r="C3242" s="32" t="s">
        <v>122</v>
      </c>
      <c r="D3242" s="449">
        <v>147724</v>
      </c>
      <c r="E3242" s="332" t="s">
        <v>117</v>
      </c>
      <c r="F3242" s="31"/>
    </row>
    <row r="3243" spans="1:6" ht="15.75" hidden="1">
      <c r="A3243" s="31">
        <v>12876</v>
      </c>
      <c r="B3243" s="448" t="s">
        <v>7360</v>
      </c>
      <c r="C3243" s="32" t="s">
        <v>122</v>
      </c>
      <c r="D3243" s="449">
        <v>66441</v>
      </c>
      <c r="E3243" s="332" t="s">
        <v>117</v>
      </c>
      <c r="F3243" s="31"/>
    </row>
    <row r="3244" spans="1:6" ht="15.75" hidden="1">
      <c r="A3244" s="31">
        <v>12877</v>
      </c>
      <c r="B3244" s="448" t="s">
        <v>7361</v>
      </c>
      <c r="C3244" s="32" t="s">
        <v>122</v>
      </c>
      <c r="D3244" s="449">
        <v>51000</v>
      </c>
      <c r="E3244" s="332" t="s">
        <v>117</v>
      </c>
      <c r="F3244" s="31"/>
    </row>
    <row r="3245" spans="1:6" ht="15.75" hidden="1">
      <c r="A3245" s="31">
        <v>12878</v>
      </c>
      <c r="B3245" s="448" t="s">
        <v>7362</v>
      </c>
      <c r="C3245" s="32" t="s">
        <v>122</v>
      </c>
      <c r="D3245" s="449">
        <v>27568</v>
      </c>
      <c r="E3245" s="332" t="s">
        <v>117</v>
      </c>
      <c r="F3245" s="31"/>
    </row>
    <row r="3246" spans="1:6" ht="15.75" hidden="1">
      <c r="A3246" s="31">
        <v>12879</v>
      </c>
      <c r="B3246" s="448" t="s">
        <v>7363</v>
      </c>
      <c r="C3246" s="32" t="s">
        <v>125</v>
      </c>
      <c r="D3246" s="449">
        <v>238900</v>
      </c>
      <c r="E3246" s="332" t="s">
        <v>117</v>
      </c>
      <c r="F3246" s="31"/>
    </row>
    <row r="3247" spans="1:6" ht="15.75" hidden="1">
      <c r="A3247" s="31">
        <v>12880</v>
      </c>
      <c r="B3247" s="448" t="s">
        <v>7364</v>
      </c>
      <c r="C3247" s="32" t="s">
        <v>125</v>
      </c>
      <c r="D3247" s="449">
        <v>823</v>
      </c>
      <c r="E3247" s="332" t="s">
        <v>117</v>
      </c>
      <c r="F3247" s="31"/>
    </row>
    <row r="3248" spans="1:6" ht="15.75" hidden="1">
      <c r="A3248" s="31">
        <v>12881</v>
      </c>
      <c r="B3248" s="448" t="s">
        <v>7365</v>
      </c>
      <c r="C3248" s="32" t="s">
        <v>122</v>
      </c>
      <c r="D3248" s="449">
        <v>2900</v>
      </c>
      <c r="E3248" s="332" t="s">
        <v>117</v>
      </c>
      <c r="F3248" s="31"/>
    </row>
    <row r="3249" spans="1:6" ht="45" hidden="1">
      <c r="A3249" s="31">
        <v>12882</v>
      </c>
      <c r="B3249" s="448" t="s">
        <v>7366</v>
      </c>
      <c r="C3249" s="32" t="s">
        <v>125</v>
      </c>
      <c r="D3249" s="449">
        <v>5533500</v>
      </c>
      <c r="E3249" s="332" t="s">
        <v>117</v>
      </c>
      <c r="F3249" s="31"/>
    </row>
    <row r="3250" spans="1:6" ht="45" hidden="1">
      <c r="A3250" s="31">
        <v>12883</v>
      </c>
      <c r="B3250" s="448" t="s">
        <v>7367</v>
      </c>
      <c r="C3250" s="32" t="s">
        <v>125</v>
      </c>
      <c r="D3250" s="449">
        <v>4641000</v>
      </c>
      <c r="E3250" s="332" t="s">
        <v>117</v>
      </c>
      <c r="F3250" s="31"/>
    </row>
    <row r="3251" spans="1:6" ht="45" hidden="1">
      <c r="A3251" s="31">
        <v>12884</v>
      </c>
      <c r="B3251" s="448" t="s">
        <v>7368</v>
      </c>
      <c r="C3251" s="32" t="s">
        <v>125</v>
      </c>
      <c r="D3251" s="449">
        <v>4414900</v>
      </c>
      <c r="E3251" s="332" t="s">
        <v>117</v>
      </c>
      <c r="F3251" s="31"/>
    </row>
    <row r="3252" spans="1:6" ht="15.75" hidden="1">
      <c r="A3252" s="31">
        <v>12885</v>
      </c>
      <c r="B3252" s="448" t="s">
        <v>7369</v>
      </c>
      <c r="C3252" s="32" t="s">
        <v>125</v>
      </c>
      <c r="D3252" s="449">
        <v>2900</v>
      </c>
      <c r="E3252" s="332" t="s">
        <v>117</v>
      </c>
      <c r="F3252" s="31"/>
    </row>
    <row r="3253" spans="1:6" ht="15.75" hidden="1">
      <c r="A3253" s="31">
        <v>12886</v>
      </c>
      <c r="B3253" s="448" t="s">
        <v>7370</v>
      </c>
      <c r="C3253" s="32" t="s">
        <v>125</v>
      </c>
      <c r="D3253" s="449">
        <v>3706</v>
      </c>
      <c r="E3253" s="332" t="s">
        <v>117</v>
      </c>
      <c r="F3253" s="31"/>
    </row>
    <row r="3254" spans="1:6" ht="30" hidden="1">
      <c r="A3254" s="31">
        <v>12887</v>
      </c>
      <c r="B3254" s="448" t="s">
        <v>7371</v>
      </c>
      <c r="C3254" s="32" t="s">
        <v>125</v>
      </c>
      <c r="D3254" s="449">
        <v>1826055</v>
      </c>
      <c r="E3254" s="332" t="s">
        <v>117</v>
      </c>
      <c r="F3254" s="31"/>
    </row>
    <row r="3255" spans="1:6" ht="15.75" hidden="1">
      <c r="A3255" s="31">
        <v>12888</v>
      </c>
      <c r="B3255" s="448" t="s">
        <v>7372</v>
      </c>
      <c r="C3255" s="32" t="s">
        <v>125</v>
      </c>
      <c r="D3255" s="449">
        <v>4619580</v>
      </c>
      <c r="E3255" s="332" t="s">
        <v>117</v>
      </c>
      <c r="F3255" s="31"/>
    </row>
    <row r="3256" spans="1:6" ht="30" hidden="1">
      <c r="A3256" s="31">
        <v>12889</v>
      </c>
      <c r="B3256" s="448" t="s">
        <v>7373</v>
      </c>
      <c r="C3256" s="32" t="s">
        <v>5617</v>
      </c>
      <c r="D3256" s="449">
        <v>254138</v>
      </c>
      <c r="E3256" s="332" t="s">
        <v>117</v>
      </c>
      <c r="F3256" s="31"/>
    </row>
    <row r="3257" spans="1:6" ht="15.75" hidden="1">
      <c r="A3257" s="31">
        <v>12890</v>
      </c>
      <c r="B3257" s="448" t="s">
        <v>7374</v>
      </c>
      <c r="C3257" s="32" t="s">
        <v>125</v>
      </c>
      <c r="D3257" s="449">
        <v>132801546</v>
      </c>
      <c r="E3257" s="332" t="s">
        <v>117</v>
      </c>
      <c r="F3257" s="31"/>
    </row>
    <row r="3258" spans="1:6" ht="30" hidden="1">
      <c r="A3258" s="31">
        <v>12891</v>
      </c>
      <c r="B3258" s="448" t="s">
        <v>7375</v>
      </c>
      <c r="C3258" s="32" t="s">
        <v>122</v>
      </c>
      <c r="D3258" s="449">
        <v>22000</v>
      </c>
      <c r="E3258" s="332" t="s">
        <v>117</v>
      </c>
      <c r="F3258" s="31"/>
    </row>
    <row r="3259" spans="1:6" ht="30" hidden="1">
      <c r="A3259" s="31">
        <v>12892</v>
      </c>
      <c r="B3259" s="448" t="s">
        <v>7376</v>
      </c>
      <c r="C3259" s="32" t="s">
        <v>125</v>
      </c>
      <c r="D3259" s="449">
        <v>23562</v>
      </c>
      <c r="E3259" s="332" t="s">
        <v>117</v>
      </c>
      <c r="F3259" s="31"/>
    </row>
    <row r="3260" spans="1:6" ht="30" hidden="1">
      <c r="A3260" s="31">
        <v>12893</v>
      </c>
      <c r="B3260" s="448" t="s">
        <v>7377</v>
      </c>
      <c r="C3260" s="32" t="s">
        <v>125</v>
      </c>
      <c r="D3260" s="449">
        <v>116375</v>
      </c>
      <c r="E3260" s="332" t="s">
        <v>117</v>
      </c>
      <c r="F3260" s="31"/>
    </row>
    <row r="3261" spans="1:6" ht="15.75" hidden="1">
      <c r="A3261" s="31">
        <v>12895</v>
      </c>
      <c r="B3261" s="448" t="s">
        <v>7378</v>
      </c>
      <c r="C3261" s="32" t="s">
        <v>122</v>
      </c>
      <c r="D3261" s="449">
        <v>416500</v>
      </c>
      <c r="E3261" s="332" t="s">
        <v>117</v>
      </c>
      <c r="F3261" s="31"/>
    </row>
    <row r="3262" spans="1:6" ht="15.75" hidden="1">
      <c r="A3262" s="31">
        <v>12896</v>
      </c>
      <c r="B3262" s="448" t="s">
        <v>7379</v>
      </c>
      <c r="C3262" s="32" t="s">
        <v>122</v>
      </c>
      <c r="D3262" s="449">
        <v>4391885</v>
      </c>
      <c r="E3262" s="332" t="s">
        <v>117</v>
      </c>
      <c r="F3262" s="31"/>
    </row>
    <row r="3263" spans="1:6" ht="105" hidden="1">
      <c r="A3263" s="31">
        <v>12899</v>
      </c>
      <c r="B3263" s="448" t="s">
        <v>3773</v>
      </c>
      <c r="C3263" s="32" t="s">
        <v>125</v>
      </c>
      <c r="D3263" s="449">
        <v>21411609</v>
      </c>
      <c r="E3263" s="332" t="s">
        <v>117</v>
      </c>
      <c r="F3263" s="31"/>
    </row>
    <row r="3264" spans="1:6" ht="15.75" hidden="1">
      <c r="A3264" s="31">
        <v>12900</v>
      </c>
      <c r="B3264" s="448" t="s">
        <v>7380</v>
      </c>
      <c r="C3264" s="32" t="s">
        <v>125</v>
      </c>
      <c r="D3264" s="449">
        <v>1368500</v>
      </c>
      <c r="E3264" s="332" t="s">
        <v>117</v>
      </c>
      <c r="F3264" s="31"/>
    </row>
    <row r="3265" spans="1:6" ht="15.75" hidden="1">
      <c r="A3265" s="31">
        <v>12901</v>
      </c>
      <c r="B3265" s="448" t="s">
        <v>7381</v>
      </c>
      <c r="C3265" s="32" t="s">
        <v>125</v>
      </c>
      <c r="D3265" s="449">
        <v>2391</v>
      </c>
      <c r="E3265" s="332" t="s">
        <v>117</v>
      </c>
      <c r="F3265" s="31"/>
    </row>
    <row r="3266" spans="1:6" ht="15.75" hidden="1">
      <c r="A3266" s="31">
        <v>12902</v>
      </c>
      <c r="B3266" s="448" t="s">
        <v>7382</v>
      </c>
      <c r="C3266" s="32" t="s">
        <v>125</v>
      </c>
      <c r="D3266" s="449">
        <v>1432</v>
      </c>
      <c r="E3266" s="332" t="s">
        <v>117</v>
      </c>
      <c r="F3266" s="31"/>
    </row>
    <row r="3267" spans="1:6" ht="15.75" hidden="1">
      <c r="A3267" s="31">
        <v>12903</v>
      </c>
      <c r="B3267" s="448" t="s">
        <v>7383</v>
      </c>
      <c r="C3267" s="32" t="s">
        <v>125</v>
      </c>
      <c r="D3267" s="449">
        <v>703</v>
      </c>
      <c r="E3267" s="332" t="s">
        <v>117</v>
      </c>
      <c r="F3267" s="31"/>
    </row>
    <row r="3268" spans="1:6" ht="15.75" hidden="1">
      <c r="A3268" s="31">
        <v>12904</v>
      </c>
      <c r="B3268" s="448" t="s">
        <v>7384</v>
      </c>
      <c r="C3268" s="32" t="s">
        <v>125</v>
      </c>
      <c r="D3268" s="449">
        <v>226100</v>
      </c>
      <c r="E3268" s="332" t="s">
        <v>117</v>
      </c>
      <c r="F3268" s="31"/>
    </row>
    <row r="3269" spans="1:6" ht="15.75" hidden="1">
      <c r="A3269" s="31">
        <v>12905</v>
      </c>
      <c r="B3269" s="448" t="s">
        <v>7385</v>
      </c>
      <c r="C3269" s="32" t="s">
        <v>125</v>
      </c>
      <c r="D3269" s="449">
        <v>1414910</v>
      </c>
      <c r="E3269" s="332" t="s">
        <v>117</v>
      </c>
      <c r="F3269" s="31"/>
    </row>
    <row r="3270" spans="1:6" ht="15.75" hidden="1">
      <c r="A3270" s="31">
        <v>12906</v>
      </c>
      <c r="B3270" s="448" t="s">
        <v>7386</v>
      </c>
      <c r="C3270" s="32" t="s">
        <v>116</v>
      </c>
      <c r="D3270" s="449">
        <v>13983</v>
      </c>
      <c r="E3270" s="332" t="s">
        <v>117</v>
      </c>
      <c r="F3270" s="31"/>
    </row>
    <row r="3271" spans="1:6" ht="15.75" hidden="1">
      <c r="A3271" s="31">
        <v>12907</v>
      </c>
      <c r="B3271" s="448" t="s">
        <v>7387</v>
      </c>
      <c r="C3271" s="32" t="s">
        <v>472</v>
      </c>
      <c r="D3271" s="449">
        <v>159200</v>
      </c>
      <c r="E3271" s="332" t="s">
        <v>117</v>
      </c>
      <c r="F3271" s="31"/>
    </row>
    <row r="3272" spans="1:6" ht="15.75" hidden="1">
      <c r="A3272" s="31">
        <v>12908</v>
      </c>
      <c r="B3272" s="448" t="s">
        <v>7388</v>
      </c>
      <c r="C3272" s="32" t="s">
        <v>4266</v>
      </c>
      <c r="D3272" s="449">
        <v>32861</v>
      </c>
      <c r="E3272" s="332" t="s">
        <v>117</v>
      </c>
      <c r="F3272" s="31"/>
    </row>
    <row r="3273" spans="1:6" ht="30" hidden="1">
      <c r="A3273" s="31">
        <v>12909</v>
      </c>
      <c r="B3273" s="448" t="s">
        <v>7389</v>
      </c>
      <c r="C3273" s="32" t="s">
        <v>785</v>
      </c>
      <c r="D3273" s="449">
        <v>220</v>
      </c>
      <c r="E3273" s="332" t="s">
        <v>117</v>
      </c>
      <c r="F3273" s="31"/>
    </row>
    <row r="3274" spans="1:6" ht="30" hidden="1">
      <c r="A3274" s="31">
        <v>12910</v>
      </c>
      <c r="B3274" s="448" t="s">
        <v>7390</v>
      </c>
      <c r="C3274" s="32" t="s">
        <v>116</v>
      </c>
      <c r="D3274" s="449">
        <v>8800</v>
      </c>
      <c r="E3274" s="332" t="s">
        <v>117</v>
      </c>
      <c r="F3274" s="31"/>
    </row>
    <row r="3275" spans="1:6" ht="30" hidden="1">
      <c r="A3275" s="31">
        <v>12911</v>
      </c>
      <c r="B3275" s="448" t="s">
        <v>7391</v>
      </c>
      <c r="C3275" s="32" t="s">
        <v>122</v>
      </c>
      <c r="D3275" s="449">
        <v>10305</v>
      </c>
      <c r="E3275" s="332" t="s">
        <v>117</v>
      </c>
      <c r="F3275" s="31"/>
    </row>
    <row r="3276" spans="1:6" ht="32.25" hidden="1" customHeight="1">
      <c r="A3276" s="31">
        <v>12912</v>
      </c>
      <c r="B3276" s="448" t="s">
        <v>7392</v>
      </c>
      <c r="C3276" s="32" t="s">
        <v>125</v>
      </c>
      <c r="D3276" s="449">
        <v>71400000</v>
      </c>
      <c r="E3276" s="332" t="s">
        <v>117</v>
      </c>
      <c r="F3276" s="31"/>
    </row>
    <row r="3277" spans="1:6" ht="105" hidden="1">
      <c r="A3277" s="31">
        <v>12913</v>
      </c>
      <c r="B3277" s="448" t="s">
        <v>3795</v>
      </c>
      <c r="C3277" s="32" t="s">
        <v>125</v>
      </c>
      <c r="D3277" s="449">
        <v>844601</v>
      </c>
      <c r="E3277" s="332" t="s">
        <v>117</v>
      </c>
      <c r="F3277" s="31"/>
    </row>
    <row r="3278" spans="1:6" ht="135" hidden="1">
      <c r="A3278" s="31">
        <v>12914</v>
      </c>
      <c r="B3278" s="448" t="s">
        <v>3796</v>
      </c>
      <c r="C3278" s="32" t="s">
        <v>125</v>
      </c>
      <c r="D3278" s="449">
        <v>403800000</v>
      </c>
      <c r="E3278" s="332" t="s">
        <v>117</v>
      </c>
      <c r="F3278" s="31"/>
    </row>
    <row r="3279" spans="1:6" ht="45" hidden="1">
      <c r="A3279" s="31">
        <v>12915</v>
      </c>
      <c r="B3279" s="448" t="s">
        <v>7393</v>
      </c>
      <c r="C3279" s="32" t="s">
        <v>2466</v>
      </c>
      <c r="D3279" s="449">
        <v>3555691184</v>
      </c>
      <c r="E3279" s="332" t="s">
        <v>117</v>
      </c>
      <c r="F3279" s="31"/>
    </row>
    <row r="3280" spans="1:6" ht="15.75" hidden="1">
      <c r="A3280" s="31">
        <v>12916</v>
      </c>
      <c r="B3280" s="448" t="s">
        <v>7394</v>
      </c>
      <c r="C3280" s="32" t="s">
        <v>785</v>
      </c>
      <c r="D3280" s="449">
        <v>178689</v>
      </c>
      <c r="E3280" s="332" t="s">
        <v>117</v>
      </c>
      <c r="F3280" s="31"/>
    </row>
    <row r="3281" spans="1:6" ht="30" hidden="1">
      <c r="A3281" s="31">
        <v>12917</v>
      </c>
      <c r="B3281" s="448" t="s">
        <v>7395</v>
      </c>
      <c r="C3281" s="32" t="s">
        <v>785</v>
      </c>
      <c r="D3281" s="449">
        <v>163268</v>
      </c>
      <c r="E3281" s="332" t="s">
        <v>117</v>
      </c>
      <c r="F3281" s="31"/>
    </row>
    <row r="3282" spans="1:6" ht="15.75" hidden="1">
      <c r="A3282" s="31">
        <v>12918</v>
      </c>
      <c r="B3282" s="448" t="s">
        <v>7396</v>
      </c>
      <c r="C3282" s="32" t="s">
        <v>785</v>
      </c>
      <c r="D3282" s="449">
        <v>15697</v>
      </c>
      <c r="E3282" s="332" t="s">
        <v>117</v>
      </c>
      <c r="F3282" s="31"/>
    </row>
    <row r="3283" spans="1:6" ht="15.75" hidden="1">
      <c r="A3283" s="31">
        <v>12919</v>
      </c>
      <c r="B3283" s="448" t="s">
        <v>7397</v>
      </c>
      <c r="C3283" s="32" t="s">
        <v>1787</v>
      </c>
      <c r="D3283" s="449">
        <v>3213</v>
      </c>
      <c r="E3283" s="332" t="s">
        <v>117</v>
      </c>
      <c r="F3283" s="31"/>
    </row>
    <row r="3284" spans="1:6" ht="15.75" hidden="1">
      <c r="A3284" s="31">
        <v>12920</v>
      </c>
      <c r="B3284" s="448" t="s">
        <v>7398</v>
      </c>
      <c r="C3284" s="32" t="s">
        <v>4253</v>
      </c>
      <c r="D3284" s="449">
        <v>31654</v>
      </c>
      <c r="E3284" s="332" t="s">
        <v>117</v>
      </c>
      <c r="F3284" s="31"/>
    </row>
    <row r="3285" spans="1:6" ht="45" hidden="1">
      <c r="A3285" s="31">
        <v>12921</v>
      </c>
      <c r="B3285" s="448" t="s">
        <v>3799</v>
      </c>
      <c r="C3285" s="32" t="s">
        <v>116</v>
      </c>
      <c r="D3285" s="449">
        <v>637</v>
      </c>
      <c r="E3285" s="332" t="s">
        <v>117</v>
      </c>
      <c r="F3285" s="31"/>
    </row>
    <row r="3286" spans="1:6" ht="90" hidden="1">
      <c r="A3286" s="31">
        <v>12922</v>
      </c>
      <c r="B3286" s="448" t="s">
        <v>3800</v>
      </c>
      <c r="C3286" s="32" t="s">
        <v>116</v>
      </c>
      <c r="D3286" s="449">
        <v>1027</v>
      </c>
      <c r="E3286" s="332" t="s">
        <v>117</v>
      </c>
      <c r="F3286" s="31"/>
    </row>
    <row r="3287" spans="1:6" ht="90" hidden="1">
      <c r="A3287" s="31">
        <v>12923</v>
      </c>
      <c r="B3287" s="448" t="s">
        <v>7399</v>
      </c>
      <c r="C3287" s="32" t="s">
        <v>125</v>
      </c>
      <c r="D3287" s="449">
        <v>65320061</v>
      </c>
      <c r="E3287" s="332" t="s">
        <v>117</v>
      </c>
      <c r="F3287" s="31"/>
    </row>
    <row r="3288" spans="1:6" ht="60" hidden="1">
      <c r="A3288" s="31">
        <v>12924</v>
      </c>
      <c r="B3288" s="448" t="s">
        <v>7400</v>
      </c>
      <c r="C3288" s="32" t="s">
        <v>125</v>
      </c>
      <c r="D3288" s="449">
        <v>8562202</v>
      </c>
      <c r="E3288" s="332" t="s">
        <v>117</v>
      </c>
      <c r="F3288" s="31"/>
    </row>
    <row r="3289" spans="1:6" ht="30" hidden="1">
      <c r="A3289" s="31">
        <v>12925</v>
      </c>
      <c r="B3289" s="448" t="s">
        <v>7401</v>
      </c>
      <c r="C3289" s="32" t="s">
        <v>125</v>
      </c>
      <c r="D3289" s="449">
        <v>85680</v>
      </c>
      <c r="E3289" s="332" t="s">
        <v>117</v>
      </c>
    </row>
    <row r="3290" spans="1:6" ht="30" hidden="1">
      <c r="A3290" s="31">
        <v>12926</v>
      </c>
      <c r="B3290" s="448" t="s">
        <v>7402</v>
      </c>
      <c r="C3290" s="32" t="s">
        <v>125</v>
      </c>
      <c r="D3290" s="449">
        <v>128520</v>
      </c>
      <c r="E3290" s="332" t="s">
        <v>117</v>
      </c>
    </row>
    <row r="3291" spans="1:6" ht="30" hidden="1">
      <c r="A3291" s="31">
        <v>12927</v>
      </c>
      <c r="B3291" s="448" t="s">
        <v>7403</v>
      </c>
      <c r="C3291" s="32" t="s">
        <v>4253</v>
      </c>
      <c r="D3291" s="449">
        <v>535500</v>
      </c>
      <c r="E3291" s="332" t="s">
        <v>117</v>
      </c>
    </row>
    <row r="3292" spans="1:6" ht="15.75">
      <c r="A3292" s="31"/>
      <c r="B3292" s="448"/>
      <c r="C3292" s="32"/>
      <c r="D3292" s="449"/>
      <c r="E3292" s="332"/>
    </row>
    <row r="3293" spans="1:6" ht="15.75">
      <c r="A3293" s="31"/>
      <c r="B3293" s="448"/>
      <c r="C3293" s="32"/>
      <c r="D3293" s="449"/>
      <c r="E3293" s="332"/>
    </row>
    <row r="3294" spans="1:6" ht="15.75">
      <c r="A3294" s="31"/>
      <c r="B3294" s="448"/>
      <c r="C3294" s="32"/>
      <c r="D3294" s="449"/>
      <c r="E3294" s="332"/>
    </row>
    <row r="3295" spans="1:6" ht="15.75">
      <c r="A3295" s="31"/>
      <c r="B3295" s="448"/>
      <c r="C3295" s="32"/>
      <c r="D3295" s="449"/>
      <c r="E3295" s="332"/>
    </row>
    <row r="3296" spans="1:6" ht="15.75">
      <c r="A3296" s="31"/>
      <c r="B3296" s="448"/>
      <c r="C3296" s="32"/>
      <c r="D3296" s="449"/>
      <c r="E3296" s="332"/>
    </row>
    <row r="3297" spans="1:5" ht="15.75">
      <c r="A3297" s="31"/>
      <c r="B3297" s="448"/>
      <c r="C3297" s="32"/>
      <c r="D3297" s="449"/>
      <c r="E3297" s="332"/>
    </row>
    <row r="3298" spans="1:5" ht="15.75">
      <c r="A3298" s="31"/>
      <c r="B3298" s="448"/>
      <c r="C3298" s="32"/>
      <c r="D3298" s="449"/>
      <c r="E3298" s="332"/>
    </row>
    <row r="3299" spans="1:5" ht="15.75">
      <c r="A3299" s="31"/>
      <c r="B3299" s="448"/>
      <c r="C3299" s="32"/>
      <c r="D3299" s="449"/>
      <c r="E3299" s="332"/>
    </row>
    <row r="3300" spans="1:5" ht="15.75">
      <c r="A3300" s="31"/>
      <c r="B3300" s="448"/>
      <c r="C3300" s="32"/>
      <c r="D3300" s="449"/>
      <c r="E3300" s="332"/>
    </row>
    <row r="3301" spans="1:5" ht="15.75">
      <c r="A3301" s="31"/>
      <c r="B3301" s="448"/>
      <c r="C3301" s="32"/>
      <c r="D3301" s="449"/>
      <c r="E3301" s="332"/>
    </row>
    <row r="3302" spans="1:5" ht="15.75">
      <c r="A3302" s="31"/>
      <c r="B3302" s="448"/>
      <c r="C3302" s="32"/>
      <c r="D3302" s="449"/>
      <c r="E3302" s="332"/>
    </row>
    <row r="3303" spans="1:5" ht="15.75">
      <c r="A3303" s="31"/>
      <c r="B3303" s="448"/>
      <c r="C3303" s="32"/>
      <c r="D3303" s="449"/>
      <c r="E3303" s="332"/>
    </row>
    <row r="3304" spans="1:5" ht="15.75">
      <c r="A3304" s="31"/>
      <c r="B3304" s="448"/>
      <c r="C3304" s="32"/>
      <c r="D3304" s="449"/>
      <c r="E3304" s="332"/>
    </row>
    <row r="3305" spans="1:5" ht="15.75">
      <c r="A3305" s="31"/>
      <c r="B3305" s="448"/>
      <c r="C3305" s="32"/>
      <c r="D3305" s="449"/>
      <c r="E3305" s="332"/>
    </row>
    <row r="3306" spans="1:5" ht="15.75">
      <c r="A3306" s="31"/>
      <c r="B3306" s="448"/>
      <c r="C3306" s="32"/>
      <c r="D3306" s="449"/>
      <c r="E3306" s="332"/>
    </row>
    <row r="3307" spans="1:5" ht="15.75">
      <c r="A3307" s="31"/>
      <c r="B3307" s="448"/>
      <c r="C3307" s="32"/>
      <c r="D3307" s="449"/>
      <c r="E3307" s="332"/>
    </row>
    <row r="3308" spans="1:5" ht="15.75">
      <c r="A3308" s="31"/>
      <c r="B3308" s="448"/>
      <c r="C3308" s="32"/>
      <c r="D3308" s="449"/>
      <c r="E3308" s="332"/>
    </row>
    <row r="3309" spans="1:5" ht="15.75">
      <c r="A3309" s="31"/>
      <c r="B3309" s="448"/>
      <c r="C3309" s="32"/>
      <c r="D3309" s="449"/>
      <c r="E3309" s="332"/>
    </row>
    <row r="3310" spans="1:5" ht="15.75">
      <c r="A3310" s="31"/>
      <c r="B3310" s="448"/>
      <c r="C3310" s="32"/>
      <c r="D3310" s="449"/>
      <c r="E3310" s="332"/>
    </row>
    <row r="3311" spans="1:5" ht="15.75">
      <c r="A3311" s="31"/>
      <c r="B3311" s="448"/>
      <c r="C3311" s="32"/>
      <c r="D3311" s="449"/>
      <c r="E3311" s="332"/>
    </row>
    <row r="3312" spans="1:5" ht="15.75">
      <c r="A3312" s="31"/>
      <c r="B3312" s="448"/>
      <c r="C3312" s="32"/>
      <c r="D3312" s="449"/>
      <c r="E3312" s="332"/>
    </row>
    <row r="3313" spans="1:5" ht="15.75">
      <c r="A3313" s="31"/>
      <c r="B3313" s="448"/>
      <c r="C3313" s="32"/>
      <c r="D3313" s="449"/>
      <c r="E3313" s="332"/>
    </row>
    <row r="3314" spans="1:5" ht="15.75">
      <c r="A3314" s="31"/>
      <c r="B3314" s="448"/>
      <c r="C3314" s="32"/>
      <c r="D3314" s="449"/>
      <c r="E3314" s="332"/>
    </row>
    <row r="3315" spans="1:5" ht="15.75">
      <c r="A3315" s="31"/>
      <c r="B3315" s="448"/>
      <c r="C3315" s="32"/>
      <c r="D3315" s="449"/>
      <c r="E3315" s="332"/>
    </row>
    <row r="3316" spans="1:5" ht="15.75">
      <c r="A3316" s="31"/>
      <c r="B3316" s="448"/>
      <c r="C3316" s="32"/>
      <c r="D3316" s="449"/>
      <c r="E3316" s="332"/>
    </row>
    <row r="3317" spans="1:5" ht="15.75">
      <c r="A3317" s="31"/>
      <c r="B3317" s="448"/>
      <c r="C3317" s="32"/>
      <c r="D3317" s="449"/>
      <c r="E3317" s="332"/>
    </row>
    <row r="3318" spans="1:5" ht="15.75">
      <c r="A3318" s="31"/>
      <c r="B3318" s="448"/>
      <c r="C3318" s="32"/>
      <c r="D3318" s="449"/>
      <c r="E3318" s="332"/>
    </row>
    <row r="3319" spans="1:5" ht="15.75">
      <c r="A3319" s="31"/>
      <c r="B3319" s="448"/>
      <c r="C3319" s="32"/>
      <c r="D3319" s="449"/>
      <c r="E3319" s="332"/>
    </row>
    <row r="3320" spans="1:5" ht="15.75">
      <c r="A3320" s="31"/>
      <c r="B3320" s="448"/>
      <c r="C3320" s="32"/>
      <c r="D3320" s="449"/>
      <c r="E3320" s="332"/>
    </row>
    <row r="3321" spans="1:5" ht="15.75">
      <c r="A3321" s="31"/>
      <c r="B3321" s="448"/>
      <c r="C3321" s="32"/>
      <c r="D3321" s="449"/>
      <c r="E3321" s="332"/>
    </row>
    <row r="3322" spans="1:5" ht="15.75">
      <c r="A3322" s="31"/>
      <c r="B3322" s="448"/>
      <c r="C3322" s="32"/>
      <c r="D3322" s="449"/>
      <c r="E3322" s="332"/>
    </row>
    <row r="3323" spans="1:5" ht="15.75">
      <c r="A3323" s="31"/>
      <c r="B3323" s="448"/>
      <c r="C3323" s="32"/>
      <c r="D3323" s="449"/>
      <c r="E3323" s="332"/>
    </row>
    <row r="3324" spans="1:5" ht="15.75">
      <c r="A3324" s="31"/>
      <c r="B3324" s="448"/>
      <c r="C3324" s="32"/>
      <c r="D3324" s="449"/>
      <c r="E3324" s="332"/>
    </row>
    <row r="3325" spans="1:5" ht="15.75">
      <c r="A3325" s="31"/>
      <c r="B3325" s="448"/>
      <c r="C3325" s="32"/>
      <c r="D3325" s="449"/>
      <c r="E3325" s="332"/>
    </row>
    <row r="3326" spans="1:5" ht="15.75">
      <c r="A3326" s="31"/>
      <c r="B3326" s="448"/>
      <c r="C3326" s="32"/>
      <c r="D3326" s="449"/>
      <c r="E3326" s="332"/>
    </row>
    <row r="3327" spans="1:5" ht="15.75">
      <c r="A3327" s="31"/>
      <c r="B3327" s="448"/>
      <c r="C3327" s="32"/>
      <c r="D3327" s="449"/>
      <c r="E3327" s="332"/>
    </row>
    <row r="3328" spans="1:5" ht="15.75">
      <c r="A3328" s="31"/>
      <c r="B3328" s="448"/>
      <c r="C3328" s="32"/>
      <c r="D3328" s="449"/>
      <c r="E3328" s="332"/>
    </row>
    <row r="3329" spans="1:5" ht="15.75">
      <c r="A3329" s="31"/>
      <c r="B3329" s="448"/>
      <c r="C3329" s="32"/>
      <c r="D3329" s="449"/>
      <c r="E3329" s="332"/>
    </row>
    <row r="3330" spans="1:5" ht="15.75">
      <c r="A3330" s="31"/>
      <c r="B3330" s="448"/>
      <c r="C3330" s="32"/>
      <c r="D3330" s="449"/>
      <c r="E3330" s="332"/>
    </row>
    <row r="3331" spans="1:5" ht="15.75">
      <c r="A3331" s="31"/>
      <c r="B3331" s="448"/>
      <c r="C3331" s="32"/>
      <c r="D3331" s="449"/>
      <c r="E3331" s="332"/>
    </row>
    <row r="3332" spans="1:5" ht="15.75">
      <c r="A3332" s="31"/>
      <c r="B3332" s="448"/>
      <c r="C3332" s="32"/>
      <c r="D3332" s="449"/>
      <c r="E3332" s="332"/>
    </row>
    <row r="3333" spans="1:5" ht="15.75">
      <c r="A3333" s="31"/>
      <c r="B3333" s="448"/>
      <c r="C3333" s="32"/>
      <c r="D3333" s="449"/>
      <c r="E3333" s="332"/>
    </row>
    <row r="3334" spans="1:5" ht="15.75">
      <c r="A3334" s="31"/>
      <c r="B3334" s="448"/>
      <c r="C3334" s="32"/>
      <c r="D3334" s="449"/>
      <c r="E3334" s="332"/>
    </row>
    <row r="3335" spans="1:5" ht="15.75">
      <c r="A3335" s="31"/>
      <c r="B3335" s="448"/>
      <c r="C3335" s="32"/>
      <c r="D3335" s="449"/>
      <c r="E3335" s="332"/>
    </row>
    <row r="3336" spans="1:5" ht="15.75">
      <c r="A3336" s="31"/>
      <c r="B3336" s="448"/>
      <c r="C3336" s="32"/>
      <c r="D3336" s="449"/>
      <c r="E3336" s="332"/>
    </row>
    <row r="3337" spans="1:5" ht="15.75">
      <c r="A3337" s="31"/>
      <c r="B3337" s="448"/>
      <c r="C3337" s="32"/>
      <c r="D3337" s="449"/>
      <c r="E3337" s="332"/>
    </row>
    <row r="3338" spans="1:5" ht="15.75">
      <c r="A3338" s="31"/>
      <c r="B3338" s="448"/>
      <c r="C3338" s="32"/>
      <c r="D3338" s="449"/>
      <c r="E3338" s="332"/>
    </row>
    <row r="3339" spans="1:5" ht="15.75">
      <c r="A3339" s="31"/>
      <c r="B3339" s="448"/>
      <c r="C3339" s="32"/>
      <c r="D3339" s="449"/>
      <c r="E3339" s="332"/>
    </row>
    <row r="3340" spans="1:5" ht="15.75">
      <c r="A3340" s="31"/>
      <c r="B3340" s="448"/>
      <c r="C3340" s="32"/>
      <c r="D3340" s="449"/>
      <c r="E3340" s="332"/>
    </row>
    <row r="3341" spans="1:5" ht="15.75">
      <c r="A3341" s="31"/>
      <c r="B3341" s="448"/>
      <c r="C3341" s="32"/>
      <c r="D3341" s="449"/>
      <c r="E3341" s="332"/>
    </row>
    <row r="3342" spans="1:5" ht="15.75">
      <c r="A3342" s="31"/>
      <c r="B3342" s="448"/>
      <c r="C3342" s="32"/>
      <c r="D3342" s="449"/>
      <c r="E3342" s="332"/>
    </row>
    <row r="3343" spans="1:5" ht="15.75">
      <c r="A3343" s="31"/>
      <c r="B3343" s="448"/>
      <c r="C3343" s="32"/>
      <c r="D3343" s="449"/>
      <c r="E3343" s="332"/>
    </row>
    <row r="3344" spans="1:5" ht="15.75">
      <c r="A3344" s="31"/>
      <c r="B3344" s="448"/>
      <c r="C3344" s="32"/>
      <c r="D3344" s="449"/>
      <c r="E3344" s="332"/>
    </row>
    <row r="3345" spans="1:5" ht="15.75">
      <c r="A3345" s="31"/>
      <c r="B3345" s="448"/>
      <c r="C3345" s="32"/>
      <c r="D3345" s="449"/>
      <c r="E3345" s="332"/>
    </row>
    <row r="3346" spans="1:5" ht="15.75">
      <c r="A3346" s="31"/>
      <c r="B3346" s="448"/>
      <c r="C3346" s="32"/>
      <c r="D3346" s="449"/>
      <c r="E3346" s="332"/>
    </row>
    <row r="3347" spans="1:5" ht="15.75">
      <c r="A3347" s="31"/>
      <c r="B3347" s="448"/>
      <c r="C3347" s="32"/>
      <c r="D3347" s="449"/>
      <c r="E3347" s="332"/>
    </row>
    <row r="3348" spans="1:5" ht="15.75">
      <c r="A3348" s="31"/>
      <c r="B3348" s="448"/>
      <c r="C3348" s="32"/>
      <c r="D3348" s="449"/>
      <c r="E3348" s="332"/>
    </row>
    <row r="3349" spans="1:5" ht="15.75">
      <c r="A3349" s="31"/>
      <c r="B3349" s="448"/>
      <c r="C3349" s="32"/>
      <c r="D3349" s="449"/>
      <c r="E3349" s="332"/>
    </row>
    <row r="3350" spans="1:5" ht="15.75">
      <c r="A3350" s="31"/>
      <c r="B3350" s="448"/>
      <c r="C3350" s="32"/>
      <c r="D3350" s="449"/>
      <c r="E3350" s="332"/>
    </row>
    <row r="3351" spans="1:5" ht="15.75">
      <c r="A3351" s="31"/>
      <c r="B3351" s="448"/>
      <c r="C3351" s="32"/>
      <c r="D3351" s="449"/>
      <c r="E3351" s="332"/>
    </row>
    <row r="3352" spans="1:5" ht="15.75">
      <c r="A3352" s="31"/>
      <c r="B3352" s="448"/>
      <c r="C3352" s="32"/>
      <c r="D3352" s="449"/>
      <c r="E3352" s="332"/>
    </row>
    <row r="3353" spans="1:5" ht="15.75">
      <c r="A3353" s="31"/>
      <c r="B3353" s="448"/>
      <c r="C3353" s="32"/>
      <c r="D3353" s="449"/>
      <c r="E3353" s="332"/>
    </row>
    <row r="3354" spans="1:5" ht="15.75">
      <c r="A3354" s="31"/>
      <c r="B3354" s="448"/>
      <c r="C3354" s="32"/>
      <c r="D3354" s="449"/>
      <c r="E3354" s="332"/>
    </row>
    <row r="3355" spans="1:5" ht="15.75">
      <c r="A3355" s="31"/>
      <c r="B3355" s="448"/>
      <c r="C3355" s="32"/>
      <c r="D3355" s="449"/>
      <c r="E3355" s="332"/>
    </row>
    <row r="3356" spans="1:5" ht="15.75">
      <c r="A3356" s="31"/>
      <c r="B3356" s="448"/>
      <c r="C3356" s="32"/>
      <c r="D3356" s="449"/>
      <c r="E3356" s="332"/>
    </row>
    <row r="3357" spans="1:5" ht="15.75">
      <c r="A3357" s="31"/>
      <c r="B3357" s="448"/>
      <c r="C3357" s="32"/>
      <c r="D3357" s="449"/>
      <c r="E3357" s="332"/>
    </row>
    <row r="3358" spans="1:5" ht="15.75">
      <c r="A3358" s="31"/>
      <c r="B3358" s="448"/>
      <c r="C3358" s="32"/>
      <c r="D3358" s="449"/>
      <c r="E3358" s="332"/>
    </row>
    <row r="3359" spans="1:5" ht="15.75">
      <c r="A3359" s="31"/>
      <c r="B3359" s="448"/>
      <c r="C3359" s="32"/>
      <c r="D3359" s="449"/>
      <c r="E3359" s="332"/>
    </row>
    <row r="3360" spans="1:5" ht="15.75">
      <c r="A3360" s="31"/>
      <c r="B3360" s="448"/>
      <c r="C3360" s="32"/>
      <c r="D3360" s="449"/>
      <c r="E3360" s="332"/>
    </row>
    <row r="3361" spans="1:5" ht="15.75">
      <c r="A3361" s="31"/>
      <c r="B3361" s="448"/>
      <c r="C3361" s="32"/>
      <c r="D3361" s="449"/>
      <c r="E3361" s="332"/>
    </row>
    <row r="3362" spans="1:5" ht="15.75">
      <c r="A3362" s="31"/>
      <c r="B3362" s="448"/>
      <c r="C3362" s="32"/>
      <c r="D3362" s="449"/>
      <c r="E3362" s="332"/>
    </row>
    <row r="3363" spans="1:5" ht="15.75">
      <c r="A3363" s="31"/>
      <c r="B3363" s="448"/>
      <c r="C3363" s="32"/>
      <c r="D3363" s="449"/>
      <c r="E3363" s="332"/>
    </row>
    <row r="3364" spans="1:5" ht="15.75">
      <c r="A3364" s="31"/>
      <c r="B3364" s="448"/>
      <c r="C3364" s="32"/>
      <c r="D3364" s="449"/>
      <c r="E3364" s="332"/>
    </row>
    <row r="3365" spans="1:5" ht="15.75">
      <c r="A3365" s="31"/>
      <c r="B3365" s="448"/>
      <c r="C3365" s="32"/>
      <c r="D3365" s="449"/>
      <c r="E3365" s="332"/>
    </row>
    <row r="3366" spans="1:5" ht="15.75">
      <c r="A3366" s="31"/>
      <c r="B3366" s="448"/>
      <c r="C3366" s="32"/>
      <c r="D3366" s="449"/>
      <c r="E3366" s="332"/>
    </row>
    <row r="3367" spans="1:5" ht="15.75">
      <c r="A3367" s="31"/>
      <c r="B3367" s="448"/>
      <c r="C3367" s="32"/>
      <c r="D3367" s="449"/>
      <c r="E3367" s="332"/>
    </row>
    <row r="3368" spans="1:5" ht="15.75">
      <c r="A3368" s="31"/>
      <c r="B3368" s="448"/>
      <c r="C3368" s="32"/>
      <c r="D3368" s="449"/>
      <c r="E3368" s="332"/>
    </row>
    <row r="3369" spans="1:5" ht="15.75">
      <c r="A3369" s="31"/>
      <c r="B3369" s="448"/>
      <c r="C3369" s="32"/>
      <c r="D3369" s="449"/>
      <c r="E3369" s="332"/>
    </row>
    <row r="3370" spans="1:5" ht="15.75">
      <c r="A3370" s="31"/>
      <c r="B3370" s="448"/>
      <c r="C3370" s="32"/>
      <c r="D3370" s="449"/>
      <c r="E3370" s="332"/>
    </row>
    <row r="3371" spans="1:5" ht="15.75">
      <c r="A3371" s="31"/>
      <c r="B3371" s="448"/>
      <c r="C3371" s="32"/>
      <c r="D3371" s="449"/>
      <c r="E3371" s="332"/>
    </row>
    <row r="3372" spans="1:5" ht="15.75">
      <c r="A3372" s="31"/>
      <c r="B3372" s="448"/>
      <c r="C3372" s="32"/>
      <c r="D3372" s="449"/>
      <c r="E3372" s="332"/>
    </row>
    <row r="3373" spans="1:5" ht="15.75">
      <c r="A3373" s="31"/>
      <c r="B3373" s="448"/>
      <c r="C3373" s="32"/>
      <c r="D3373" s="449"/>
      <c r="E3373" s="332"/>
    </row>
    <row r="3374" spans="1:5" ht="15.75">
      <c r="A3374" s="31"/>
      <c r="B3374" s="448"/>
      <c r="C3374" s="32"/>
      <c r="D3374" s="449"/>
      <c r="E3374" s="332"/>
    </row>
    <row r="3375" spans="1:5" ht="15.75">
      <c r="A3375" s="31"/>
      <c r="B3375" s="448"/>
      <c r="C3375" s="32"/>
      <c r="D3375" s="449"/>
      <c r="E3375" s="332"/>
    </row>
    <row r="3376" spans="1:5" ht="15.75">
      <c r="A3376" s="31"/>
      <c r="B3376" s="448"/>
      <c r="C3376" s="32"/>
      <c r="D3376" s="449"/>
      <c r="E3376" s="332"/>
    </row>
    <row r="3377" spans="1:5" ht="15.75">
      <c r="A3377" s="31"/>
      <c r="B3377" s="448"/>
      <c r="C3377" s="32"/>
      <c r="D3377" s="449"/>
      <c r="E3377" s="332"/>
    </row>
    <row r="3378" spans="1:5" ht="15.75">
      <c r="A3378" s="31"/>
      <c r="B3378" s="448"/>
      <c r="C3378" s="32"/>
      <c r="D3378" s="449"/>
      <c r="E3378" s="332"/>
    </row>
    <row r="3379" spans="1:5" ht="15.75">
      <c r="A3379" s="31"/>
      <c r="B3379" s="448"/>
      <c r="C3379" s="32"/>
      <c r="D3379" s="449"/>
      <c r="E3379" s="332"/>
    </row>
    <row r="3380" spans="1:5" ht="15.75">
      <c r="A3380" s="31"/>
      <c r="B3380" s="448"/>
      <c r="C3380" s="32"/>
      <c r="D3380" s="449"/>
      <c r="E3380" s="332"/>
    </row>
    <row r="3381" spans="1:5" ht="15.75">
      <c r="A3381" s="31"/>
      <c r="B3381" s="448"/>
      <c r="C3381" s="32"/>
      <c r="D3381" s="449"/>
      <c r="E3381" s="332"/>
    </row>
    <row r="3382" spans="1:5" ht="15.75">
      <c r="A3382" s="31"/>
      <c r="B3382" s="448"/>
      <c r="C3382" s="32"/>
      <c r="D3382" s="449"/>
      <c r="E3382" s="332"/>
    </row>
    <row r="3383" spans="1:5" ht="15.75">
      <c r="A3383" s="31"/>
      <c r="B3383" s="448"/>
      <c r="C3383" s="32"/>
      <c r="D3383" s="449"/>
      <c r="E3383" s="332"/>
    </row>
    <row r="3384" spans="1:5" ht="15.75">
      <c r="A3384" s="31"/>
      <c r="B3384" s="448"/>
      <c r="C3384" s="32"/>
      <c r="D3384" s="449"/>
      <c r="E3384" s="332"/>
    </row>
    <row r="3385" spans="1:5" ht="15.75">
      <c r="A3385" s="31"/>
      <c r="B3385" s="448"/>
      <c r="C3385" s="32"/>
      <c r="D3385" s="449"/>
      <c r="E3385" s="332"/>
    </row>
    <row r="3386" spans="1:5" ht="15.75">
      <c r="A3386" s="31"/>
      <c r="B3386" s="448"/>
      <c r="C3386" s="32"/>
      <c r="D3386" s="449"/>
      <c r="E3386" s="332"/>
    </row>
    <row r="3387" spans="1:5" ht="15.75">
      <c r="A3387" s="31"/>
      <c r="B3387" s="448"/>
      <c r="C3387" s="32"/>
      <c r="D3387" s="449"/>
      <c r="E3387" s="332"/>
    </row>
    <row r="3388" spans="1:5" ht="15.75">
      <c r="A3388" s="31"/>
      <c r="B3388" s="448"/>
      <c r="C3388" s="32"/>
      <c r="D3388" s="449"/>
      <c r="E3388" s="332"/>
    </row>
    <row r="3389" spans="1:5" ht="15.75">
      <c r="A3389" s="31"/>
      <c r="B3389" s="448"/>
      <c r="C3389" s="32"/>
      <c r="D3389" s="449"/>
      <c r="E3389" s="332"/>
    </row>
    <row r="3390" spans="1:5" ht="15.75">
      <c r="A3390" s="31"/>
      <c r="B3390" s="448"/>
      <c r="C3390" s="32"/>
      <c r="D3390" s="449"/>
      <c r="E3390" s="332"/>
    </row>
    <row r="3391" spans="1:5" ht="15.75">
      <c r="A3391" s="31"/>
      <c r="B3391" s="448"/>
      <c r="C3391" s="32"/>
      <c r="D3391" s="449"/>
      <c r="E3391" s="332"/>
    </row>
    <row r="3392" spans="1:5" ht="15.75">
      <c r="A3392" s="31"/>
      <c r="B3392" s="448"/>
      <c r="C3392" s="32"/>
      <c r="D3392" s="449"/>
      <c r="E3392" s="332"/>
    </row>
    <row r="3393" spans="1:5" ht="15.75">
      <c r="A3393" s="31"/>
      <c r="B3393" s="448"/>
      <c r="C3393" s="32"/>
      <c r="D3393" s="449"/>
      <c r="E3393" s="332"/>
    </row>
    <row r="3394" spans="1:5" ht="15.75">
      <c r="A3394" s="31"/>
      <c r="B3394" s="448"/>
      <c r="C3394" s="32"/>
      <c r="D3394" s="449"/>
      <c r="E3394" s="332"/>
    </row>
    <row r="3395" spans="1:5" ht="15.75">
      <c r="A3395" s="31"/>
      <c r="B3395" s="448"/>
      <c r="C3395" s="32"/>
      <c r="D3395" s="449"/>
      <c r="E3395" s="332"/>
    </row>
    <row r="3396" spans="1:5" ht="15.75">
      <c r="A3396" s="31"/>
      <c r="B3396" s="448"/>
      <c r="C3396" s="32"/>
      <c r="D3396" s="449"/>
      <c r="E3396" s="332"/>
    </row>
    <row r="3397" spans="1:5" ht="15.75">
      <c r="A3397" s="31"/>
      <c r="B3397" s="448"/>
      <c r="C3397" s="32"/>
      <c r="D3397" s="449"/>
      <c r="E3397" s="332"/>
    </row>
    <row r="3398" spans="1:5" ht="15.75">
      <c r="A3398" s="31"/>
      <c r="B3398" s="448"/>
      <c r="C3398" s="32"/>
      <c r="D3398" s="449"/>
      <c r="E3398" s="332"/>
    </row>
    <row r="3399" spans="1:5" ht="15.75">
      <c r="A3399" s="31"/>
      <c r="B3399" s="448"/>
      <c r="C3399" s="32"/>
      <c r="D3399" s="449"/>
      <c r="E3399" s="332"/>
    </row>
    <row r="3400" spans="1:5" ht="15.75">
      <c r="A3400" s="31"/>
      <c r="B3400" s="448"/>
      <c r="C3400" s="32"/>
      <c r="D3400" s="449"/>
      <c r="E3400" s="332"/>
    </row>
    <row r="3401" spans="1:5" ht="15.75">
      <c r="A3401" s="31"/>
      <c r="B3401" s="448"/>
      <c r="C3401" s="32"/>
      <c r="D3401" s="449"/>
      <c r="E3401" s="332"/>
    </row>
    <row r="3402" spans="1:5" ht="15.75">
      <c r="A3402" s="31"/>
      <c r="B3402" s="448"/>
      <c r="C3402" s="32"/>
      <c r="D3402" s="449"/>
      <c r="E3402" s="332"/>
    </row>
    <row r="3403" spans="1:5" ht="15.75">
      <c r="A3403" s="31"/>
      <c r="B3403" s="448"/>
      <c r="C3403" s="32"/>
      <c r="D3403" s="449"/>
      <c r="E3403" s="332"/>
    </row>
    <row r="3404" spans="1:5" ht="15.75">
      <c r="A3404" s="31"/>
      <c r="B3404" s="448"/>
      <c r="C3404" s="32"/>
      <c r="D3404" s="449"/>
      <c r="E3404" s="332"/>
    </row>
    <row r="3405" spans="1:5" ht="15.75">
      <c r="A3405" s="31"/>
      <c r="B3405" s="448"/>
      <c r="C3405" s="32"/>
      <c r="D3405" s="449"/>
      <c r="E3405" s="332"/>
    </row>
    <row r="3406" spans="1:5" ht="15.75">
      <c r="A3406" s="31"/>
      <c r="B3406" s="448"/>
      <c r="C3406" s="32"/>
      <c r="D3406" s="449"/>
      <c r="E3406" s="332"/>
    </row>
    <row r="3407" spans="1:5" ht="15.75">
      <c r="A3407" s="31"/>
      <c r="B3407" s="448"/>
      <c r="C3407" s="32"/>
      <c r="D3407" s="449"/>
      <c r="E3407" s="332"/>
    </row>
    <row r="3408" spans="1:5" ht="15.75">
      <c r="A3408" s="31"/>
      <c r="B3408" s="448"/>
      <c r="C3408" s="32"/>
      <c r="D3408" s="449"/>
      <c r="E3408" s="332"/>
    </row>
    <row r="3409" spans="1:5" ht="15.75">
      <c r="A3409" s="31"/>
      <c r="B3409" s="448"/>
      <c r="C3409" s="32"/>
      <c r="D3409" s="449"/>
      <c r="E3409" s="332"/>
    </row>
    <row r="3410" spans="1:5" ht="15.75">
      <c r="A3410" s="31"/>
      <c r="B3410" s="448"/>
      <c r="C3410" s="32"/>
      <c r="D3410" s="449"/>
      <c r="E3410" s="332"/>
    </row>
    <row r="3411" spans="1:5" ht="15.75">
      <c r="A3411" s="31"/>
      <c r="B3411" s="448"/>
      <c r="C3411" s="32"/>
      <c r="D3411" s="449"/>
      <c r="E3411" s="332"/>
    </row>
    <row r="3412" spans="1:5" ht="15.75">
      <c r="A3412" s="31"/>
      <c r="B3412" s="448"/>
      <c r="C3412" s="32"/>
      <c r="D3412" s="449"/>
      <c r="E3412" s="332"/>
    </row>
    <row r="3413" spans="1:5" ht="15.75">
      <c r="A3413" s="31"/>
      <c r="B3413" s="448"/>
      <c r="C3413" s="32"/>
      <c r="D3413" s="449"/>
      <c r="E3413" s="332"/>
    </row>
    <row r="3414" spans="1:5" ht="15.75">
      <c r="A3414" s="31"/>
      <c r="B3414" s="448"/>
      <c r="C3414" s="32"/>
      <c r="D3414" s="449"/>
      <c r="E3414" s="332"/>
    </row>
    <row r="3415" spans="1:5" ht="15.75">
      <c r="A3415" s="31"/>
      <c r="B3415" s="448"/>
      <c r="C3415" s="32"/>
      <c r="D3415" s="449"/>
      <c r="E3415" s="332"/>
    </row>
    <row r="3416" spans="1:5" ht="15.75">
      <c r="A3416" s="31"/>
      <c r="B3416" s="448"/>
      <c r="C3416" s="32"/>
      <c r="D3416" s="449"/>
      <c r="E3416" s="332"/>
    </row>
    <row r="3417" spans="1:5" ht="15.75">
      <c r="A3417" s="31"/>
      <c r="B3417" s="448"/>
      <c r="C3417" s="32"/>
      <c r="D3417" s="449"/>
      <c r="E3417" s="332"/>
    </row>
    <row r="3418" spans="1:5" ht="15.75">
      <c r="A3418" s="31"/>
      <c r="B3418" s="448"/>
      <c r="C3418" s="32"/>
      <c r="D3418" s="449"/>
      <c r="E3418" s="332"/>
    </row>
    <row r="3419" spans="1:5" ht="15.75">
      <c r="A3419" s="31"/>
      <c r="B3419" s="448"/>
      <c r="C3419" s="32"/>
      <c r="D3419" s="449"/>
      <c r="E3419" s="332"/>
    </row>
    <row r="3420" spans="1:5" ht="15.75">
      <c r="A3420" s="31"/>
      <c r="B3420" s="448"/>
      <c r="C3420" s="32"/>
      <c r="D3420" s="449"/>
      <c r="E3420" s="332"/>
    </row>
    <row r="3421" spans="1:5" ht="15.75">
      <c r="A3421" s="31"/>
      <c r="B3421" s="448"/>
      <c r="C3421" s="32"/>
      <c r="D3421" s="449"/>
      <c r="E3421" s="332"/>
    </row>
    <row r="3422" spans="1:5" ht="15.75">
      <c r="A3422" s="31"/>
      <c r="B3422" s="448"/>
      <c r="C3422" s="32"/>
      <c r="D3422" s="449"/>
      <c r="E3422" s="332"/>
    </row>
    <row r="3423" spans="1:5" ht="15.75">
      <c r="A3423" s="31"/>
      <c r="B3423" s="448"/>
      <c r="C3423" s="32"/>
      <c r="D3423" s="449"/>
      <c r="E3423" s="332"/>
    </row>
    <row r="3424" spans="1:5" ht="15.75">
      <c r="A3424" s="31"/>
      <c r="B3424" s="448"/>
      <c r="C3424" s="32"/>
      <c r="D3424" s="449"/>
      <c r="E3424" s="332"/>
    </row>
    <row r="3425" spans="1:5" ht="15.75">
      <c r="A3425" s="31"/>
      <c r="B3425" s="448"/>
      <c r="C3425" s="32"/>
      <c r="D3425" s="449"/>
      <c r="E3425" s="332"/>
    </row>
    <row r="3426" spans="1:5" ht="15.75">
      <c r="A3426" s="31"/>
      <c r="B3426" s="448"/>
      <c r="C3426" s="32"/>
      <c r="D3426" s="449"/>
      <c r="E3426" s="332"/>
    </row>
    <row r="3427" spans="1:5" ht="15.75">
      <c r="A3427" s="31"/>
      <c r="B3427" s="448"/>
      <c r="C3427" s="32"/>
      <c r="D3427" s="449"/>
      <c r="E3427" s="332"/>
    </row>
    <row r="3428" spans="1:5" ht="15.75">
      <c r="A3428" s="31"/>
      <c r="B3428" s="448"/>
      <c r="C3428" s="32"/>
      <c r="D3428" s="449"/>
      <c r="E3428" s="332"/>
    </row>
    <row r="3429" spans="1:5" ht="15.75">
      <c r="A3429" s="31"/>
      <c r="B3429" s="448"/>
      <c r="C3429" s="32"/>
      <c r="D3429" s="449"/>
      <c r="E3429" s="332"/>
    </row>
    <row r="3430" spans="1:5" ht="15.75">
      <c r="A3430" s="31"/>
      <c r="B3430" s="448"/>
      <c r="C3430" s="32"/>
      <c r="D3430" s="449"/>
      <c r="E3430" s="332"/>
    </row>
    <row r="3431" spans="1:5" ht="15.75">
      <c r="A3431" s="31"/>
      <c r="B3431" s="448"/>
      <c r="C3431" s="32"/>
      <c r="D3431" s="449"/>
      <c r="E3431" s="332"/>
    </row>
    <row r="3432" spans="1:5" ht="15.75">
      <c r="A3432" s="31"/>
      <c r="B3432" s="448"/>
      <c r="C3432" s="32"/>
      <c r="D3432" s="449"/>
      <c r="E3432" s="332"/>
    </row>
    <row r="3433" spans="1:5" ht="15.75">
      <c r="A3433" s="31"/>
      <c r="B3433" s="448"/>
      <c r="C3433" s="32"/>
      <c r="D3433" s="449"/>
      <c r="E3433" s="332"/>
    </row>
    <row r="3434" spans="1:5" ht="15.75">
      <c r="A3434" s="31"/>
      <c r="B3434" s="448"/>
      <c r="C3434" s="32"/>
      <c r="D3434" s="449"/>
      <c r="E3434" s="332"/>
    </row>
    <row r="3435" spans="1:5" ht="15.75">
      <c r="A3435" s="31"/>
      <c r="B3435" s="448"/>
      <c r="C3435" s="32"/>
      <c r="D3435" s="449"/>
      <c r="E3435" s="332"/>
    </row>
    <row r="3436" spans="1:5" ht="15.75">
      <c r="A3436" s="31"/>
      <c r="B3436" s="448"/>
      <c r="C3436" s="32"/>
      <c r="D3436" s="449"/>
      <c r="E3436" s="332"/>
    </row>
    <row r="3437" spans="1:5" ht="15.75">
      <c r="A3437" s="31"/>
      <c r="B3437" s="448"/>
      <c r="C3437" s="32"/>
      <c r="D3437" s="449"/>
      <c r="E3437" s="332"/>
    </row>
    <row r="3438" spans="1:5" ht="15.75">
      <c r="A3438" s="31"/>
      <c r="B3438" s="448"/>
      <c r="C3438" s="32"/>
      <c r="D3438" s="449"/>
      <c r="E3438" s="332"/>
    </row>
    <row r="3439" spans="1:5" ht="15.75">
      <c r="A3439" s="31"/>
      <c r="B3439" s="448"/>
      <c r="C3439" s="32"/>
      <c r="D3439" s="449"/>
      <c r="E3439" s="332"/>
    </row>
    <row r="3440" spans="1:5" ht="15.75">
      <c r="A3440" s="31"/>
      <c r="B3440" s="448"/>
      <c r="C3440" s="32"/>
      <c r="D3440" s="449"/>
      <c r="E3440" s="332"/>
    </row>
    <row r="3441" spans="1:5" ht="15.75">
      <c r="A3441" s="31"/>
      <c r="B3441" s="448"/>
      <c r="C3441" s="32"/>
      <c r="D3441" s="449"/>
      <c r="E3441" s="332"/>
    </row>
    <row r="3442" spans="1:5" ht="15.75">
      <c r="A3442" s="31"/>
      <c r="B3442" s="448"/>
      <c r="C3442" s="32"/>
      <c r="D3442" s="449"/>
      <c r="E3442" s="332"/>
    </row>
    <row r="3443" spans="1:5" ht="15.75">
      <c r="A3443" s="31"/>
      <c r="B3443" s="448"/>
      <c r="C3443" s="32"/>
      <c r="D3443" s="449"/>
      <c r="E3443" s="332"/>
    </row>
    <row r="3444" spans="1:5" ht="15.75">
      <c r="A3444" s="31"/>
      <c r="B3444" s="448"/>
      <c r="C3444" s="32"/>
      <c r="D3444" s="449"/>
      <c r="E3444" s="332"/>
    </row>
    <row r="3445" spans="1:5" ht="15.75">
      <c r="A3445" s="31"/>
      <c r="B3445" s="448"/>
      <c r="C3445" s="32"/>
      <c r="D3445" s="449"/>
      <c r="E3445" s="332"/>
    </row>
    <row r="3446" spans="1:5" ht="15.75">
      <c r="A3446" s="31"/>
      <c r="B3446" s="448"/>
      <c r="C3446" s="32"/>
      <c r="D3446" s="449"/>
      <c r="E3446" s="332"/>
    </row>
    <row r="3447" spans="1:5" ht="15.75">
      <c r="A3447" s="31"/>
      <c r="B3447" s="448"/>
      <c r="C3447" s="32"/>
      <c r="D3447" s="449"/>
      <c r="E3447" s="332"/>
    </row>
    <row r="3448" spans="1:5" ht="15.75">
      <c r="A3448" s="31"/>
      <c r="B3448" s="448"/>
      <c r="C3448" s="32"/>
      <c r="D3448" s="449"/>
      <c r="E3448" s="332"/>
    </row>
    <row r="3449" spans="1:5" ht="15.75">
      <c r="A3449" s="31"/>
      <c r="B3449" s="448"/>
      <c r="C3449" s="32"/>
      <c r="D3449" s="449"/>
      <c r="E3449" s="332"/>
    </row>
    <row r="3450" spans="1:5" ht="15.75">
      <c r="A3450" s="31"/>
      <c r="B3450" s="448"/>
      <c r="C3450" s="32"/>
      <c r="D3450" s="449"/>
      <c r="E3450" s="332"/>
    </row>
    <row r="3451" spans="1:5" ht="15.75">
      <c r="A3451" s="31"/>
      <c r="B3451" s="448"/>
      <c r="C3451" s="32"/>
      <c r="D3451" s="449"/>
      <c r="E3451" s="332"/>
    </row>
    <row r="3452" spans="1:5" ht="15.75">
      <c r="A3452" s="31"/>
      <c r="B3452" s="448"/>
      <c r="C3452" s="32"/>
      <c r="D3452" s="449"/>
      <c r="E3452" s="332"/>
    </row>
    <row r="3453" spans="1:5" ht="15.75">
      <c r="A3453" s="31"/>
      <c r="B3453" s="448"/>
      <c r="C3453" s="32"/>
      <c r="D3453" s="449"/>
      <c r="E3453" s="332"/>
    </row>
    <row r="3454" spans="1:5" ht="15.75">
      <c r="A3454" s="31"/>
      <c r="B3454" s="448"/>
      <c r="C3454" s="32"/>
      <c r="D3454" s="449"/>
      <c r="E3454" s="332"/>
    </row>
    <row r="3455" spans="1:5" ht="15.75">
      <c r="A3455" s="31"/>
      <c r="B3455" s="448"/>
      <c r="C3455" s="32"/>
      <c r="D3455" s="449"/>
      <c r="E3455" s="332"/>
    </row>
    <row r="3456" spans="1:5" ht="15.75">
      <c r="A3456" s="31"/>
      <c r="B3456" s="448"/>
      <c r="C3456" s="32"/>
      <c r="D3456" s="449"/>
      <c r="E3456" s="332"/>
    </row>
    <row r="3457" spans="1:5" ht="15.75">
      <c r="A3457" s="31"/>
      <c r="B3457" s="448"/>
      <c r="C3457" s="32"/>
      <c r="D3457" s="449"/>
      <c r="E3457" s="332"/>
    </row>
    <row r="3458" spans="1:5" ht="15.75">
      <c r="A3458" s="31"/>
      <c r="B3458" s="448"/>
      <c r="C3458" s="32"/>
      <c r="D3458" s="449"/>
      <c r="E3458" s="332"/>
    </row>
    <row r="3459" spans="1:5" ht="15.75">
      <c r="A3459" s="31"/>
      <c r="B3459" s="448"/>
      <c r="C3459" s="32"/>
      <c r="D3459" s="449"/>
      <c r="E3459" s="332"/>
    </row>
    <row r="3460" spans="1:5" ht="15.75">
      <c r="A3460" s="31"/>
      <c r="B3460" s="448"/>
      <c r="C3460" s="32"/>
      <c r="D3460" s="449"/>
      <c r="E3460" s="332"/>
    </row>
    <row r="3461" spans="1:5" ht="15.75">
      <c r="A3461" s="31"/>
      <c r="B3461" s="448"/>
      <c r="C3461" s="32"/>
      <c r="D3461" s="449"/>
      <c r="E3461" s="332"/>
    </row>
    <row r="3462" spans="1:5" ht="15.75">
      <c r="A3462" s="31"/>
      <c r="B3462" s="448"/>
      <c r="C3462" s="32"/>
      <c r="D3462" s="449"/>
      <c r="E3462" s="332"/>
    </row>
    <row r="3463" spans="1:5" ht="15.75">
      <c r="A3463" s="31"/>
      <c r="B3463" s="448"/>
      <c r="C3463" s="32"/>
      <c r="D3463" s="449"/>
      <c r="E3463" s="332"/>
    </row>
    <row r="3464" spans="1:5" ht="15.75">
      <c r="A3464" s="31"/>
      <c r="B3464" s="448"/>
      <c r="C3464" s="32"/>
      <c r="D3464" s="449"/>
      <c r="E3464" s="332"/>
    </row>
    <row r="3465" spans="1:5" ht="15.75">
      <c r="A3465" s="31"/>
      <c r="B3465" s="448"/>
      <c r="C3465" s="32"/>
      <c r="D3465" s="449"/>
      <c r="E3465" s="332"/>
    </row>
    <row r="3466" spans="1:5" ht="15.75">
      <c r="A3466" s="31"/>
      <c r="B3466" s="448"/>
      <c r="C3466" s="32"/>
      <c r="D3466" s="449"/>
      <c r="E3466" s="332"/>
    </row>
    <row r="3467" spans="1:5" ht="15.75">
      <c r="A3467" s="31"/>
      <c r="B3467" s="448"/>
      <c r="C3467" s="32"/>
      <c r="D3467" s="449"/>
      <c r="E3467" s="332"/>
    </row>
    <row r="3468" spans="1:5" ht="15.75">
      <c r="A3468" s="31"/>
      <c r="B3468" s="448"/>
      <c r="C3468" s="32"/>
      <c r="D3468" s="449"/>
      <c r="E3468" s="332"/>
    </row>
    <row r="3469" spans="1:5" ht="15.75">
      <c r="A3469" s="31"/>
      <c r="B3469" s="448"/>
      <c r="C3469" s="32"/>
      <c r="D3469" s="449"/>
      <c r="E3469" s="332"/>
    </row>
    <row r="3470" spans="1:5" ht="15.75">
      <c r="A3470" s="31"/>
      <c r="B3470" s="448"/>
      <c r="C3470" s="32"/>
      <c r="D3470" s="449"/>
      <c r="E3470" s="332"/>
    </row>
    <row r="3471" spans="1:5" ht="15.75">
      <c r="A3471" s="31"/>
      <c r="B3471" s="448"/>
      <c r="C3471" s="32"/>
      <c r="D3471" s="449"/>
      <c r="E3471" s="332"/>
    </row>
    <row r="3472" spans="1:5" ht="15.75">
      <c r="A3472" s="31"/>
      <c r="B3472" s="448"/>
      <c r="C3472" s="32"/>
      <c r="D3472" s="449"/>
      <c r="E3472" s="332"/>
    </row>
    <row r="3473" spans="1:5" ht="15.75">
      <c r="A3473" s="31"/>
      <c r="B3473" s="448"/>
      <c r="C3473" s="32"/>
      <c r="D3473" s="449"/>
      <c r="E3473" s="332"/>
    </row>
    <row r="3474" spans="1:5" ht="15.75">
      <c r="A3474" s="31"/>
      <c r="B3474" s="448"/>
      <c r="C3474" s="32"/>
      <c r="D3474" s="449"/>
      <c r="E3474" s="332"/>
    </row>
    <row r="3475" spans="1:5" ht="15.75">
      <c r="A3475" s="31"/>
      <c r="B3475" s="448"/>
      <c r="C3475" s="32"/>
      <c r="D3475" s="449"/>
      <c r="E3475" s="332"/>
    </row>
    <row r="3476" spans="1:5" ht="15.75">
      <c r="A3476" s="31"/>
      <c r="B3476" s="448"/>
      <c r="C3476" s="32"/>
      <c r="D3476" s="449"/>
      <c r="E3476" s="332"/>
    </row>
    <row r="3477" spans="1:5" ht="15.75">
      <c r="A3477" s="31"/>
      <c r="B3477" s="448"/>
      <c r="C3477" s="32"/>
      <c r="D3477" s="449"/>
      <c r="E3477" s="332"/>
    </row>
    <row r="3478" spans="1:5" ht="15.75">
      <c r="A3478" s="31"/>
      <c r="B3478" s="448"/>
      <c r="C3478" s="32"/>
      <c r="D3478" s="449"/>
      <c r="E3478" s="332"/>
    </row>
    <row r="3479" spans="1:5" ht="15.75">
      <c r="A3479" s="31"/>
      <c r="B3479" s="448"/>
      <c r="C3479" s="32"/>
      <c r="D3479" s="449"/>
      <c r="E3479" s="332"/>
    </row>
    <row r="3480" spans="1:5" ht="15.75">
      <c r="A3480" s="31"/>
      <c r="B3480" s="448"/>
      <c r="C3480" s="32"/>
      <c r="D3480" s="449"/>
      <c r="E3480" s="332"/>
    </row>
    <row r="3481" spans="1:5" ht="15.75">
      <c r="A3481" s="31"/>
      <c r="B3481" s="448"/>
      <c r="C3481" s="32"/>
      <c r="D3481" s="449"/>
      <c r="E3481" s="332"/>
    </row>
    <row r="3482" spans="1:5" ht="15.75">
      <c r="A3482" s="31"/>
      <c r="B3482" s="448"/>
      <c r="C3482" s="32"/>
      <c r="D3482" s="449"/>
      <c r="E3482" s="332"/>
    </row>
    <row r="3483" spans="1:5" ht="15.75">
      <c r="A3483" s="31"/>
      <c r="B3483" s="448"/>
      <c r="C3483" s="32"/>
      <c r="D3483" s="449"/>
      <c r="E3483" s="332"/>
    </row>
    <row r="3484" spans="1:5" ht="15.75">
      <c r="A3484" s="31"/>
      <c r="B3484" s="448"/>
      <c r="C3484" s="32"/>
      <c r="D3484" s="449"/>
      <c r="E3484" s="332"/>
    </row>
    <row r="3485" spans="1:5" ht="15.75">
      <c r="A3485" s="31"/>
      <c r="B3485" s="448"/>
      <c r="C3485" s="32"/>
      <c r="D3485" s="449"/>
      <c r="E3485" s="332"/>
    </row>
    <row r="3486" spans="1:5" ht="15.75">
      <c r="A3486" s="31"/>
      <c r="B3486" s="448"/>
      <c r="C3486" s="32"/>
      <c r="D3486" s="449"/>
      <c r="E3486" s="332"/>
    </row>
    <row r="3487" spans="1:5" ht="15.75">
      <c r="A3487" s="31"/>
      <c r="B3487" s="448"/>
      <c r="C3487" s="32"/>
      <c r="D3487" s="449"/>
      <c r="E3487" s="332"/>
    </row>
    <row r="3488" spans="1:5" ht="15.75">
      <c r="A3488" s="31"/>
      <c r="B3488" s="448"/>
      <c r="C3488" s="32"/>
      <c r="D3488" s="449"/>
      <c r="E3488" s="332"/>
    </row>
    <row r="3489" spans="1:5" ht="15.75">
      <c r="A3489" s="31"/>
      <c r="B3489" s="448"/>
      <c r="C3489" s="32"/>
      <c r="D3489" s="449"/>
      <c r="E3489" s="332"/>
    </row>
    <row r="3490" spans="1:5" ht="15.75">
      <c r="A3490" s="31"/>
      <c r="B3490" s="448"/>
      <c r="C3490" s="32"/>
      <c r="D3490" s="449"/>
      <c r="E3490" s="332"/>
    </row>
    <row r="3491" spans="1:5" ht="15.75">
      <c r="A3491" s="31"/>
      <c r="B3491" s="448"/>
      <c r="C3491" s="32"/>
      <c r="D3491" s="449"/>
      <c r="E3491" s="332"/>
    </row>
    <row r="3492" spans="1:5" ht="15.75">
      <c r="A3492" s="31"/>
      <c r="B3492" s="448"/>
      <c r="C3492" s="32"/>
      <c r="D3492" s="449"/>
      <c r="E3492" s="332"/>
    </row>
    <row r="3493" spans="1:5" ht="15.75">
      <c r="A3493" s="31"/>
      <c r="B3493" s="448"/>
      <c r="C3493" s="32"/>
      <c r="D3493" s="449"/>
      <c r="E3493" s="332"/>
    </row>
    <row r="3494" spans="1:5" ht="15.75">
      <c r="A3494" s="31"/>
      <c r="B3494" s="448"/>
      <c r="C3494" s="32"/>
      <c r="D3494" s="449"/>
      <c r="E3494" s="332"/>
    </row>
    <row r="3495" spans="1:5" ht="15.75">
      <c r="A3495" s="31"/>
      <c r="B3495" s="448"/>
      <c r="C3495" s="32"/>
      <c r="D3495" s="449"/>
      <c r="E3495" s="332"/>
    </row>
    <row r="3496" spans="1:5" ht="15.75">
      <c r="A3496" s="31"/>
      <c r="B3496" s="448"/>
      <c r="C3496" s="32"/>
      <c r="D3496" s="449"/>
      <c r="E3496" s="332"/>
    </row>
    <row r="3497" spans="1:5" ht="15.75">
      <c r="A3497" s="31"/>
      <c r="B3497" s="448"/>
      <c r="C3497" s="32"/>
      <c r="D3497" s="449"/>
      <c r="E3497" s="332"/>
    </row>
    <row r="3498" spans="1:5" ht="15.75">
      <c r="A3498" s="31"/>
      <c r="B3498" s="448"/>
      <c r="C3498" s="32"/>
      <c r="D3498" s="449"/>
      <c r="E3498" s="332"/>
    </row>
    <row r="3499" spans="1:5" ht="15.75">
      <c r="A3499" s="31"/>
      <c r="B3499" s="448"/>
      <c r="C3499" s="32"/>
      <c r="D3499" s="449"/>
      <c r="E3499" s="332"/>
    </row>
    <row r="3500" spans="1:5" ht="15.75">
      <c r="A3500" s="31"/>
      <c r="B3500" s="448"/>
      <c r="C3500" s="32"/>
      <c r="D3500" s="449"/>
      <c r="E3500" s="332"/>
    </row>
    <row r="3501" spans="1:5" ht="15.75">
      <c r="A3501" s="31"/>
      <c r="B3501" s="448"/>
      <c r="C3501" s="32"/>
      <c r="D3501" s="449"/>
      <c r="E3501" s="332"/>
    </row>
    <row r="3502" spans="1:5" ht="15.75">
      <c r="A3502" s="31"/>
      <c r="B3502" s="448"/>
      <c r="C3502" s="32"/>
      <c r="D3502" s="449"/>
      <c r="E3502" s="332"/>
    </row>
    <row r="3503" spans="1:5" ht="15.75">
      <c r="A3503" s="31"/>
      <c r="B3503" s="448"/>
      <c r="C3503" s="32"/>
      <c r="D3503" s="449"/>
      <c r="E3503" s="332"/>
    </row>
    <row r="3504" spans="1:5" ht="15.75">
      <c r="A3504" s="31"/>
      <c r="B3504" s="448"/>
      <c r="C3504" s="32"/>
      <c r="D3504" s="449"/>
      <c r="E3504" s="332"/>
    </row>
    <row r="3505" spans="1:5" ht="15.75">
      <c r="A3505" s="31"/>
      <c r="B3505" s="448"/>
      <c r="C3505" s="32"/>
      <c r="D3505" s="449"/>
      <c r="E3505" s="332"/>
    </row>
    <row r="3506" spans="1:5" ht="15.75">
      <c r="A3506" s="31"/>
      <c r="B3506" s="448"/>
      <c r="C3506" s="32"/>
      <c r="D3506" s="449"/>
      <c r="E3506" s="332"/>
    </row>
    <row r="3507" spans="1:5" ht="15.75">
      <c r="A3507" s="31"/>
      <c r="B3507" s="448"/>
      <c r="C3507" s="32"/>
      <c r="D3507" s="449"/>
      <c r="E3507" s="332"/>
    </row>
    <row r="3508" spans="1:5" ht="15.75">
      <c r="A3508" s="31"/>
      <c r="B3508" s="448"/>
      <c r="C3508" s="32"/>
      <c r="D3508" s="449"/>
      <c r="E3508" s="332"/>
    </row>
    <row r="3509" spans="1:5" ht="15.75">
      <c r="A3509" s="31"/>
      <c r="B3509" s="448"/>
      <c r="C3509" s="32"/>
      <c r="D3509" s="449"/>
      <c r="E3509" s="332"/>
    </row>
    <row r="3510" spans="1:5" ht="15.75">
      <c r="A3510" s="31"/>
      <c r="B3510" s="448"/>
      <c r="C3510" s="32"/>
      <c r="D3510" s="449"/>
      <c r="E3510" s="332"/>
    </row>
    <row r="3511" spans="1:5" ht="15.75">
      <c r="A3511" s="31"/>
      <c r="B3511" s="448"/>
      <c r="C3511" s="32"/>
      <c r="D3511" s="449"/>
      <c r="E3511" s="332"/>
    </row>
    <row r="3512" spans="1:5" ht="15.75">
      <c r="A3512" s="31"/>
      <c r="B3512" s="448"/>
      <c r="C3512" s="32"/>
      <c r="D3512" s="449"/>
      <c r="E3512" s="332"/>
    </row>
    <row r="3513" spans="1:5" ht="15.75">
      <c r="A3513" s="31"/>
      <c r="B3513" s="448"/>
      <c r="C3513" s="32"/>
      <c r="D3513" s="449"/>
      <c r="E3513" s="332"/>
    </row>
    <row r="3514" spans="1:5" ht="15.75">
      <c r="A3514" s="31"/>
      <c r="B3514" s="448"/>
      <c r="C3514" s="32"/>
      <c r="D3514" s="449"/>
      <c r="E3514" s="332"/>
    </row>
    <row r="3515" spans="1:5" ht="15.75">
      <c r="A3515" s="31"/>
      <c r="B3515" s="448"/>
      <c r="C3515" s="32"/>
      <c r="D3515" s="449"/>
      <c r="E3515" s="332"/>
    </row>
    <row r="3516" spans="1:5" ht="15.75">
      <c r="A3516" s="31"/>
      <c r="B3516" s="448"/>
      <c r="C3516" s="32"/>
      <c r="D3516" s="449"/>
      <c r="E3516" s="332"/>
    </row>
    <row r="3517" spans="1:5" ht="15.75">
      <c r="A3517" s="31"/>
      <c r="B3517" s="448"/>
      <c r="C3517" s="32"/>
      <c r="D3517" s="449"/>
      <c r="E3517" s="332"/>
    </row>
    <row r="3518" spans="1:5" ht="15.75">
      <c r="A3518" s="31"/>
      <c r="B3518" s="448"/>
      <c r="C3518" s="32"/>
      <c r="D3518" s="449"/>
      <c r="E3518" s="332"/>
    </row>
    <row r="3519" spans="1:5" ht="15.75">
      <c r="A3519" s="31"/>
      <c r="B3519" s="448"/>
      <c r="C3519" s="32"/>
      <c r="D3519" s="449"/>
      <c r="E3519" s="332"/>
    </row>
    <row r="3520" spans="1:5" ht="15.75">
      <c r="A3520" s="31"/>
      <c r="B3520" s="448"/>
      <c r="C3520" s="32"/>
      <c r="D3520" s="449"/>
      <c r="E3520" s="332"/>
    </row>
    <row r="3521" spans="1:5" ht="15.75">
      <c r="A3521" s="31"/>
      <c r="B3521" s="448"/>
      <c r="C3521" s="32"/>
      <c r="D3521" s="449"/>
      <c r="E3521" s="332"/>
    </row>
    <row r="3522" spans="1:5" ht="15.75">
      <c r="A3522" s="31"/>
      <c r="B3522" s="448"/>
      <c r="C3522" s="32"/>
      <c r="D3522" s="449"/>
      <c r="E3522" s="332"/>
    </row>
    <row r="3523" spans="1:5" ht="15.75">
      <c r="A3523" s="31"/>
      <c r="B3523" s="448"/>
      <c r="C3523" s="32"/>
      <c r="D3523" s="449"/>
      <c r="E3523" s="332"/>
    </row>
    <row r="3524" spans="1:5" ht="15.75">
      <c r="A3524" s="31"/>
      <c r="B3524" s="448"/>
      <c r="C3524" s="32"/>
      <c r="D3524" s="449"/>
      <c r="E3524" s="332"/>
    </row>
    <row r="3525" spans="1:5" ht="15.75">
      <c r="A3525" s="31"/>
      <c r="B3525" s="448"/>
      <c r="C3525" s="32"/>
      <c r="D3525" s="449"/>
      <c r="E3525" s="332"/>
    </row>
    <row r="3526" spans="1:5" ht="15.75">
      <c r="A3526" s="31"/>
      <c r="B3526" s="448"/>
      <c r="C3526" s="32"/>
      <c r="D3526" s="449"/>
      <c r="E3526" s="332"/>
    </row>
    <row r="3527" spans="1:5" ht="15.75">
      <c r="A3527" s="31"/>
      <c r="B3527" s="448"/>
      <c r="C3527" s="32"/>
      <c r="D3527" s="449"/>
      <c r="E3527" s="332"/>
    </row>
    <row r="3528" spans="1:5" ht="15.75">
      <c r="A3528" s="31"/>
      <c r="B3528" s="448"/>
      <c r="C3528" s="32"/>
      <c r="D3528" s="449"/>
      <c r="E3528" s="332"/>
    </row>
    <row r="3529" spans="1:5" ht="15.75">
      <c r="A3529" s="31"/>
      <c r="B3529" s="448"/>
      <c r="C3529" s="32"/>
      <c r="D3529" s="449"/>
      <c r="E3529" s="332"/>
    </row>
    <row r="3530" spans="1:5" ht="15.75">
      <c r="A3530" s="31"/>
      <c r="B3530" s="448"/>
      <c r="C3530" s="32"/>
      <c r="D3530" s="449"/>
      <c r="E3530" s="332"/>
    </row>
    <row r="3531" spans="1:5" ht="15.75">
      <c r="A3531" s="31"/>
      <c r="B3531" s="448"/>
      <c r="C3531" s="32"/>
      <c r="D3531" s="449"/>
      <c r="E3531" s="332"/>
    </row>
    <row r="3532" spans="1:5" ht="15.75">
      <c r="A3532" s="31"/>
      <c r="B3532" s="448"/>
      <c r="C3532" s="32"/>
      <c r="D3532" s="449"/>
      <c r="E3532" s="332"/>
    </row>
    <row r="3533" spans="1:5" ht="15.75">
      <c r="A3533" s="31"/>
      <c r="B3533" s="448"/>
      <c r="C3533" s="32"/>
      <c r="D3533" s="449"/>
      <c r="E3533" s="332"/>
    </row>
    <row r="3534" spans="1:5" ht="15.75">
      <c r="A3534" s="31"/>
      <c r="B3534" s="448"/>
      <c r="C3534" s="32"/>
      <c r="D3534" s="449"/>
      <c r="E3534" s="332"/>
    </row>
    <row r="3535" spans="1:5" ht="15.75">
      <c r="A3535" s="31"/>
      <c r="B3535" s="448"/>
      <c r="C3535" s="32"/>
      <c r="D3535" s="449"/>
      <c r="E3535" s="332"/>
    </row>
    <row r="3536" spans="1:5" ht="15.75">
      <c r="A3536" s="31"/>
      <c r="B3536" s="448"/>
      <c r="C3536" s="32"/>
      <c r="D3536" s="449"/>
      <c r="E3536" s="332"/>
    </row>
    <row r="3537" spans="1:5" ht="15.75">
      <c r="A3537" s="31"/>
      <c r="B3537" s="448"/>
      <c r="C3537" s="32"/>
      <c r="D3537" s="449"/>
      <c r="E3537" s="332"/>
    </row>
    <row r="3538" spans="1:5" ht="15.75">
      <c r="A3538" s="31"/>
      <c r="B3538" s="448"/>
      <c r="C3538" s="32"/>
      <c r="D3538" s="449"/>
      <c r="E3538" s="332"/>
    </row>
    <row r="3539" spans="1:5" ht="15.75">
      <c r="A3539" s="31"/>
      <c r="B3539" s="448"/>
      <c r="C3539" s="32"/>
      <c r="D3539" s="449"/>
      <c r="E3539" s="332"/>
    </row>
    <row r="3540" spans="1:5" ht="15.75">
      <c r="A3540" s="31"/>
      <c r="B3540" s="448"/>
      <c r="C3540" s="32"/>
      <c r="D3540" s="449"/>
      <c r="E3540" s="332"/>
    </row>
    <row r="3541" spans="1:5" ht="15.75">
      <c r="A3541" s="31"/>
      <c r="B3541" s="448"/>
      <c r="C3541" s="32"/>
      <c r="D3541" s="449"/>
      <c r="E3541" s="332"/>
    </row>
    <row r="3542" spans="1:5" ht="15.75">
      <c r="A3542" s="31"/>
      <c r="B3542" s="448"/>
      <c r="C3542" s="32"/>
      <c r="D3542" s="449"/>
      <c r="E3542" s="332"/>
    </row>
    <row r="3543" spans="1:5" ht="15.75">
      <c r="A3543" s="31"/>
      <c r="B3543" s="448"/>
      <c r="C3543" s="32"/>
      <c r="D3543" s="449"/>
      <c r="E3543" s="332"/>
    </row>
    <row r="3544" spans="1:5" ht="15.75">
      <c r="A3544" s="31"/>
      <c r="B3544" s="448"/>
      <c r="C3544" s="32"/>
      <c r="D3544" s="449"/>
      <c r="E3544" s="332"/>
    </row>
    <row r="3545" spans="1:5" ht="15.75">
      <c r="A3545" s="31"/>
      <c r="B3545" s="448"/>
      <c r="C3545" s="32"/>
      <c r="D3545" s="449"/>
      <c r="E3545" s="332"/>
    </row>
    <row r="3546" spans="1:5" ht="15.75">
      <c r="A3546" s="31"/>
      <c r="B3546" s="448"/>
      <c r="C3546" s="32"/>
      <c r="D3546" s="449"/>
      <c r="E3546" s="332"/>
    </row>
    <row r="3547" spans="1:5" ht="15.75">
      <c r="A3547" s="31"/>
      <c r="B3547" s="448"/>
      <c r="C3547" s="32"/>
      <c r="D3547" s="449"/>
      <c r="E3547" s="332"/>
    </row>
    <row r="3548" spans="1:5" ht="15.75">
      <c r="A3548" s="31"/>
      <c r="B3548" s="448"/>
      <c r="C3548" s="32"/>
      <c r="D3548" s="449"/>
      <c r="E3548" s="332"/>
    </row>
    <row r="3549" spans="1:5" ht="15.75">
      <c r="A3549" s="31"/>
      <c r="B3549" s="448"/>
      <c r="C3549" s="32"/>
      <c r="D3549" s="449"/>
      <c r="E3549" s="332"/>
    </row>
    <row r="3550" spans="1:5" ht="15.75">
      <c r="A3550" s="31"/>
      <c r="B3550" s="448"/>
      <c r="C3550" s="32"/>
      <c r="D3550" s="449"/>
      <c r="E3550" s="332"/>
    </row>
    <row r="3551" spans="1:5" ht="15.75">
      <c r="A3551" s="31"/>
      <c r="B3551" s="448"/>
      <c r="C3551" s="32"/>
      <c r="D3551" s="449"/>
      <c r="E3551" s="332"/>
    </row>
    <row r="3552" spans="1:5" ht="15.75">
      <c r="A3552" s="31"/>
      <c r="B3552" s="448"/>
      <c r="C3552" s="32"/>
      <c r="D3552" s="449"/>
      <c r="E3552" s="332"/>
    </row>
    <row r="3553" spans="1:5" ht="15.75">
      <c r="A3553" s="31"/>
      <c r="B3553" s="448"/>
      <c r="C3553" s="32"/>
      <c r="D3553" s="449"/>
      <c r="E3553" s="332"/>
    </row>
    <row r="3554" spans="1:5" ht="15.75">
      <c r="A3554" s="31"/>
      <c r="B3554" s="448"/>
      <c r="C3554" s="32"/>
      <c r="D3554" s="449"/>
      <c r="E3554" s="332"/>
    </row>
    <row r="3555" spans="1:5" ht="15.75">
      <c r="A3555" s="31"/>
      <c r="B3555" s="448"/>
      <c r="C3555" s="32"/>
      <c r="D3555" s="449"/>
      <c r="E3555" s="332"/>
    </row>
    <row r="3556" spans="1:5" ht="15.75">
      <c r="A3556" s="31"/>
      <c r="B3556" s="448"/>
      <c r="C3556" s="32"/>
      <c r="D3556" s="449"/>
      <c r="E3556" s="332"/>
    </row>
    <row r="3557" spans="1:5" ht="15.75">
      <c r="A3557" s="31"/>
      <c r="B3557" s="448"/>
      <c r="C3557" s="32"/>
      <c r="D3557" s="449"/>
      <c r="E3557" s="332"/>
    </row>
    <row r="3558" spans="1:5" ht="15.75">
      <c r="A3558" s="31"/>
      <c r="B3558" s="448"/>
      <c r="C3558" s="32"/>
      <c r="D3558" s="449"/>
      <c r="E3558" s="332"/>
    </row>
    <row r="3559" spans="1:5" ht="15.75">
      <c r="A3559" s="31"/>
      <c r="B3559" s="448"/>
      <c r="C3559" s="32"/>
      <c r="D3559" s="449"/>
      <c r="E3559" s="332"/>
    </row>
    <row r="3560" spans="1:5" ht="15.75">
      <c r="A3560" s="31"/>
      <c r="B3560" s="448"/>
      <c r="C3560" s="32"/>
      <c r="D3560" s="449"/>
      <c r="E3560" s="332"/>
    </row>
    <row r="3561" spans="1:5" ht="15.75">
      <c r="A3561" s="31"/>
      <c r="B3561" s="448"/>
      <c r="C3561" s="32"/>
      <c r="D3561" s="449"/>
      <c r="E3561" s="332"/>
    </row>
    <row r="3562" spans="1:5" ht="15.75">
      <c r="A3562" s="31"/>
      <c r="B3562" s="448"/>
      <c r="C3562" s="32"/>
      <c r="D3562" s="449"/>
      <c r="E3562" s="332"/>
    </row>
    <row r="3563" spans="1:5" ht="15.75">
      <c r="A3563" s="31"/>
      <c r="B3563" s="448"/>
      <c r="C3563" s="32"/>
      <c r="D3563" s="449"/>
      <c r="E3563" s="332"/>
    </row>
    <row r="3564" spans="1:5" ht="15.75">
      <c r="A3564" s="31"/>
      <c r="B3564" s="448"/>
      <c r="C3564" s="32"/>
      <c r="D3564" s="449"/>
      <c r="E3564" s="332"/>
    </row>
    <row r="3565" spans="1:5" ht="15.75">
      <c r="A3565" s="31"/>
      <c r="B3565" s="448"/>
      <c r="C3565" s="32"/>
      <c r="D3565" s="449"/>
      <c r="E3565" s="332"/>
    </row>
    <row r="3566" spans="1:5" ht="15.75">
      <c r="A3566" s="31"/>
      <c r="B3566" s="448"/>
      <c r="C3566" s="32"/>
      <c r="D3566" s="449"/>
      <c r="E3566" s="332"/>
    </row>
    <row r="3567" spans="1:5" ht="15.75">
      <c r="A3567" s="31"/>
      <c r="B3567" s="448"/>
      <c r="C3567" s="32"/>
      <c r="D3567" s="449"/>
      <c r="E3567" s="332"/>
    </row>
    <row r="3568" spans="1:5" ht="15.75">
      <c r="A3568" s="31"/>
      <c r="B3568" s="448"/>
      <c r="C3568" s="32"/>
      <c r="D3568" s="449"/>
      <c r="E3568" s="332"/>
    </row>
    <row r="3569" spans="1:5" ht="15.75">
      <c r="A3569" s="31"/>
      <c r="B3569" s="448"/>
      <c r="C3569" s="32"/>
      <c r="D3569" s="449"/>
      <c r="E3569" s="332"/>
    </row>
    <row r="3570" spans="1:5" ht="15.75">
      <c r="A3570" s="31"/>
      <c r="B3570" s="448"/>
      <c r="C3570" s="32"/>
      <c r="D3570" s="449"/>
      <c r="E3570" s="332"/>
    </row>
    <row r="3571" spans="1:5" ht="15.75">
      <c r="A3571" s="31"/>
      <c r="B3571" s="448"/>
      <c r="C3571" s="32"/>
      <c r="D3571" s="449"/>
      <c r="E3571" s="332"/>
    </row>
    <row r="3572" spans="1:5" ht="15.75">
      <c r="A3572" s="31"/>
      <c r="B3572" s="448"/>
      <c r="C3572" s="32"/>
      <c r="D3572" s="449"/>
      <c r="E3572" s="332"/>
    </row>
    <row r="3573" spans="1:5" ht="15.75">
      <c r="A3573" s="31"/>
      <c r="B3573" s="448"/>
      <c r="C3573" s="32"/>
      <c r="D3573" s="449"/>
      <c r="E3573" s="332"/>
    </row>
    <row r="3574" spans="1:5" ht="15.75">
      <c r="A3574" s="31"/>
      <c r="B3574" s="448"/>
      <c r="C3574" s="32"/>
      <c r="D3574" s="449"/>
      <c r="E3574" s="332"/>
    </row>
    <row r="3575" spans="1:5" ht="15.75">
      <c r="A3575" s="31"/>
      <c r="B3575" s="448"/>
      <c r="C3575" s="32"/>
      <c r="D3575" s="449"/>
      <c r="E3575" s="332"/>
    </row>
    <row r="3576" spans="1:5" ht="15.75">
      <c r="A3576" s="31"/>
      <c r="B3576" s="448"/>
      <c r="C3576" s="32"/>
      <c r="D3576" s="449"/>
      <c r="E3576" s="332"/>
    </row>
    <row r="3577" spans="1:5" ht="15.75">
      <c r="A3577" s="31"/>
      <c r="B3577" s="448"/>
      <c r="C3577" s="32"/>
      <c r="D3577" s="449"/>
      <c r="E3577" s="332"/>
    </row>
    <row r="3578" spans="1:5" ht="15.75">
      <c r="A3578" s="31"/>
      <c r="B3578" s="448"/>
      <c r="C3578" s="32"/>
      <c r="D3578" s="449"/>
      <c r="E3578" s="332"/>
    </row>
    <row r="3579" spans="1:5" ht="15.75">
      <c r="A3579" s="31"/>
      <c r="B3579" s="448"/>
      <c r="C3579" s="32"/>
      <c r="D3579" s="449"/>
      <c r="E3579" s="332"/>
    </row>
    <row r="3580" spans="1:5" ht="15.75">
      <c r="A3580" s="31"/>
      <c r="B3580" s="448"/>
      <c r="C3580" s="32"/>
      <c r="D3580" s="449"/>
      <c r="E3580" s="332"/>
    </row>
    <row r="3581" spans="1:5" ht="15.75">
      <c r="A3581" s="31"/>
      <c r="B3581" s="448"/>
      <c r="C3581" s="32"/>
      <c r="D3581" s="449"/>
      <c r="E3581" s="332"/>
    </row>
    <row r="3582" spans="1:5" ht="15.75">
      <c r="A3582" s="31"/>
      <c r="B3582" s="448"/>
      <c r="C3582" s="32"/>
      <c r="D3582" s="449"/>
      <c r="E3582" s="332"/>
    </row>
    <row r="3583" spans="1:5" ht="15.75">
      <c r="A3583" s="31"/>
      <c r="B3583" s="448"/>
      <c r="C3583" s="32"/>
      <c r="D3583" s="449"/>
      <c r="E3583" s="332"/>
    </row>
    <row r="3584" spans="1:5" ht="15.75">
      <c r="A3584" s="31"/>
      <c r="B3584" s="448"/>
      <c r="C3584" s="32"/>
      <c r="D3584" s="449"/>
      <c r="E3584" s="332"/>
    </row>
    <row r="3585" spans="1:5" ht="15.75">
      <c r="A3585" s="31"/>
      <c r="B3585" s="448"/>
      <c r="C3585" s="32"/>
      <c r="D3585" s="449"/>
      <c r="E3585" s="332"/>
    </row>
    <row r="3586" spans="1:5" ht="15.75">
      <c r="A3586" s="31"/>
      <c r="B3586" s="448"/>
      <c r="C3586" s="32"/>
      <c r="D3586" s="449"/>
      <c r="E3586" s="332"/>
    </row>
    <row r="3587" spans="1:5" ht="15.75">
      <c r="A3587" s="31"/>
      <c r="B3587" s="448"/>
      <c r="C3587" s="32"/>
      <c r="D3587" s="449"/>
      <c r="E3587" s="332"/>
    </row>
    <row r="3588" spans="1:5" ht="15.75">
      <c r="A3588" s="31"/>
      <c r="B3588" s="448"/>
      <c r="C3588" s="32"/>
      <c r="D3588" s="449"/>
      <c r="E3588" s="332"/>
    </row>
    <row r="3589" spans="1:5" ht="15.75">
      <c r="A3589" s="31"/>
      <c r="B3589" s="448"/>
      <c r="C3589" s="32"/>
      <c r="D3589" s="449"/>
      <c r="E3589" s="332"/>
    </row>
    <row r="3590" spans="1:5" ht="15.75">
      <c r="A3590" s="31"/>
      <c r="B3590" s="448"/>
      <c r="C3590" s="32"/>
      <c r="D3590" s="449"/>
      <c r="E3590" s="332"/>
    </row>
    <row r="3591" spans="1:5" ht="15.75">
      <c r="A3591" s="31"/>
      <c r="B3591" s="448"/>
      <c r="C3591" s="32"/>
      <c r="D3591" s="449"/>
      <c r="E3591" s="332"/>
    </row>
    <row r="3592" spans="1:5" ht="15.75">
      <c r="A3592" s="31"/>
      <c r="B3592" s="448"/>
      <c r="C3592" s="32"/>
      <c r="D3592" s="449"/>
      <c r="E3592" s="332"/>
    </row>
    <row r="3593" spans="1:5" ht="15.75">
      <c r="A3593" s="31"/>
      <c r="B3593" s="448"/>
      <c r="C3593" s="32"/>
      <c r="D3593" s="449"/>
      <c r="E3593" s="332"/>
    </row>
    <row r="3594" spans="1:5" ht="15.75">
      <c r="A3594" s="31"/>
      <c r="B3594" s="448"/>
      <c r="C3594" s="32"/>
      <c r="D3594" s="449"/>
      <c r="E3594" s="332"/>
    </row>
    <row r="3595" spans="1:5" ht="15.75">
      <c r="A3595" s="31"/>
      <c r="B3595" s="448"/>
      <c r="C3595" s="32"/>
      <c r="D3595" s="449"/>
      <c r="E3595" s="332"/>
    </row>
    <row r="3596" spans="1:5" ht="15.75">
      <c r="A3596" s="31"/>
      <c r="B3596" s="448"/>
      <c r="C3596" s="32"/>
      <c r="D3596" s="449"/>
      <c r="E3596" s="332"/>
    </row>
    <row r="3597" spans="1:5" ht="15.75">
      <c r="A3597" s="31"/>
      <c r="B3597" s="448"/>
      <c r="C3597" s="32"/>
      <c r="D3597" s="449"/>
      <c r="E3597" s="332"/>
    </row>
    <row r="3598" spans="1:5" ht="15.75">
      <c r="A3598" s="31"/>
      <c r="B3598" s="448"/>
      <c r="C3598" s="32"/>
      <c r="D3598" s="449"/>
      <c r="E3598" s="332"/>
    </row>
    <row r="3599" spans="1:5" ht="15.75">
      <c r="A3599" s="31"/>
      <c r="B3599" s="448"/>
      <c r="C3599" s="32"/>
      <c r="D3599" s="449"/>
      <c r="E3599" s="332"/>
    </row>
    <row r="3600" spans="1:5" ht="15.75">
      <c r="A3600" s="31"/>
      <c r="B3600" s="448"/>
      <c r="C3600" s="32"/>
      <c r="D3600" s="449"/>
      <c r="E3600" s="332"/>
    </row>
    <row r="3601" spans="1:5" ht="15.75">
      <c r="A3601" s="31"/>
      <c r="B3601" s="448"/>
      <c r="C3601" s="32"/>
      <c r="D3601" s="449"/>
      <c r="E3601" s="332"/>
    </row>
    <row r="3602" spans="1:5" ht="15.75">
      <c r="A3602" s="31"/>
      <c r="B3602" s="448"/>
      <c r="C3602" s="32"/>
      <c r="D3602" s="449"/>
      <c r="E3602" s="332"/>
    </row>
    <row r="3603" spans="1:5" ht="15.75">
      <c r="A3603" s="31"/>
      <c r="B3603" s="448"/>
      <c r="C3603" s="32"/>
      <c r="D3603" s="449"/>
      <c r="E3603" s="332"/>
    </row>
    <row r="3604" spans="1:5" ht="15.75">
      <c r="A3604" s="31"/>
      <c r="B3604" s="448"/>
      <c r="C3604" s="32"/>
      <c r="D3604" s="449"/>
      <c r="E3604" s="332"/>
    </row>
    <row r="3605" spans="1:5" ht="15.75">
      <c r="A3605" s="31"/>
      <c r="B3605" s="448"/>
      <c r="C3605" s="32"/>
      <c r="D3605" s="449"/>
      <c r="E3605" s="332"/>
    </row>
    <row r="3606" spans="1:5" ht="15.75">
      <c r="A3606" s="31"/>
      <c r="B3606" s="448"/>
      <c r="C3606" s="32"/>
      <c r="D3606" s="449"/>
      <c r="E3606" s="332"/>
    </row>
    <row r="3607" spans="1:5" ht="15.75">
      <c r="A3607" s="31"/>
      <c r="B3607" s="448"/>
      <c r="C3607" s="32"/>
      <c r="D3607" s="449"/>
      <c r="E3607" s="332"/>
    </row>
    <row r="3608" spans="1:5" ht="15.75">
      <c r="A3608" s="31"/>
      <c r="B3608" s="448"/>
      <c r="C3608" s="32"/>
      <c r="D3608" s="449"/>
      <c r="E3608" s="332"/>
    </row>
    <row r="3609" spans="1:5" ht="15.75">
      <c r="A3609" s="31"/>
      <c r="B3609" s="448"/>
      <c r="C3609" s="32"/>
      <c r="D3609" s="449"/>
      <c r="E3609" s="332"/>
    </row>
    <row r="3610" spans="1:5" ht="15.75">
      <c r="A3610" s="31"/>
      <c r="B3610" s="448"/>
      <c r="C3610" s="32"/>
      <c r="D3610" s="449"/>
      <c r="E3610" s="332"/>
    </row>
    <row r="3611" spans="1:5" ht="15.75">
      <c r="A3611" s="31"/>
      <c r="B3611" s="448"/>
      <c r="C3611" s="32"/>
      <c r="D3611" s="449"/>
      <c r="E3611" s="332"/>
    </row>
    <row r="3612" spans="1:5" ht="15.75">
      <c r="A3612" s="31"/>
      <c r="B3612" s="448"/>
      <c r="C3612" s="32"/>
      <c r="D3612" s="449"/>
      <c r="E3612" s="332"/>
    </row>
    <row r="3613" spans="1:5" ht="15.75">
      <c r="A3613" s="31"/>
      <c r="B3613" s="448"/>
      <c r="C3613" s="32"/>
      <c r="D3613" s="449"/>
      <c r="E3613" s="332"/>
    </row>
    <row r="3614" spans="1:5" ht="15.75">
      <c r="A3614" s="31"/>
      <c r="B3614" s="448"/>
      <c r="C3614" s="32"/>
      <c r="D3614" s="449"/>
      <c r="E3614" s="332"/>
    </row>
    <row r="3615" spans="1:5" ht="15.75">
      <c r="A3615" s="31"/>
      <c r="B3615" s="448"/>
      <c r="C3615" s="32"/>
      <c r="D3615" s="449"/>
      <c r="E3615" s="332"/>
    </row>
    <row r="3616" spans="1:5" ht="15.75">
      <c r="A3616" s="31"/>
      <c r="B3616" s="448"/>
      <c r="C3616" s="32"/>
      <c r="D3616" s="449"/>
      <c r="E3616" s="332"/>
    </row>
    <row r="3617" spans="1:5" ht="15.75">
      <c r="A3617" s="31"/>
      <c r="B3617" s="448"/>
      <c r="C3617" s="32"/>
      <c r="D3617" s="449"/>
      <c r="E3617" s="332"/>
    </row>
    <row r="3618" spans="1:5" ht="15.75">
      <c r="A3618" s="31"/>
      <c r="B3618" s="448"/>
      <c r="C3618" s="32"/>
      <c r="D3618" s="449"/>
      <c r="E3618" s="332"/>
    </row>
    <row r="3619" spans="1:5" ht="15.75">
      <c r="A3619" s="31"/>
      <c r="B3619" s="448"/>
      <c r="C3619" s="32"/>
      <c r="D3619" s="449"/>
      <c r="E3619" s="332"/>
    </row>
    <row r="3620" spans="1:5" ht="15.75">
      <c r="A3620" s="31"/>
      <c r="B3620" s="448"/>
      <c r="C3620" s="32"/>
      <c r="D3620" s="449"/>
      <c r="E3620" s="332"/>
    </row>
    <row r="3621" spans="1:5" ht="15.75">
      <c r="A3621" s="31"/>
      <c r="B3621" s="448"/>
      <c r="C3621" s="32"/>
      <c r="D3621" s="449"/>
      <c r="E3621" s="332"/>
    </row>
    <row r="3622" spans="1:5" ht="15.75">
      <c r="A3622" s="31"/>
      <c r="B3622" s="448"/>
      <c r="C3622" s="32"/>
      <c r="D3622" s="449"/>
      <c r="E3622" s="332"/>
    </row>
    <row r="3623" spans="1:5" ht="15.75">
      <c r="A3623" s="31"/>
      <c r="B3623" s="448"/>
      <c r="C3623" s="32"/>
      <c r="D3623" s="449"/>
      <c r="E3623" s="332"/>
    </row>
    <row r="3624" spans="1:5" ht="15.75">
      <c r="A3624" s="31"/>
      <c r="B3624" s="448"/>
      <c r="C3624" s="32"/>
      <c r="D3624" s="449"/>
      <c r="E3624" s="332"/>
    </row>
    <row r="3625" spans="1:5" ht="15.75">
      <c r="A3625" s="31"/>
      <c r="B3625" s="448"/>
      <c r="C3625" s="32"/>
      <c r="D3625" s="449"/>
      <c r="E3625" s="332"/>
    </row>
    <row r="3626" spans="1:5" ht="15.75">
      <c r="A3626" s="31"/>
      <c r="B3626" s="448"/>
      <c r="C3626" s="32"/>
      <c r="D3626" s="449"/>
      <c r="E3626" s="332"/>
    </row>
    <row r="3627" spans="1:5" ht="15.75">
      <c r="A3627" s="31"/>
      <c r="B3627" s="448"/>
      <c r="C3627" s="32"/>
      <c r="D3627" s="449"/>
      <c r="E3627" s="332"/>
    </row>
    <row r="3628" spans="1:5" ht="15.75">
      <c r="A3628" s="31"/>
      <c r="B3628" s="448"/>
      <c r="C3628" s="32"/>
      <c r="D3628" s="449"/>
      <c r="E3628" s="332"/>
    </row>
    <row r="3629" spans="1:5" ht="15.75">
      <c r="A3629" s="31"/>
      <c r="B3629" s="448"/>
      <c r="C3629" s="32"/>
      <c r="D3629" s="449"/>
      <c r="E3629" s="332"/>
    </row>
    <row r="3630" spans="1:5" ht="15.75">
      <c r="A3630" s="31"/>
      <c r="B3630" s="448"/>
      <c r="C3630" s="32"/>
      <c r="D3630" s="449"/>
      <c r="E3630" s="332"/>
    </row>
    <row r="3631" spans="1:5" ht="15.75">
      <c r="A3631" s="31"/>
      <c r="B3631" s="448"/>
      <c r="C3631" s="32"/>
      <c r="D3631" s="449"/>
      <c r="E3631" s="332"/>
    </row>
    <row r="3632" spans="1:5" ht="15.75">
      <c r="A3632" s="31"/>
      <c r="B3632" s="448"/>
      <c r="C3632" s="32"/>
      <c r="D3632" s="449"/>
      <c r="E3632" s="332"/>
    </row>
    <row r="3633" spans="1:5" ht="15.75">
      <c r="A3633" s="31"/>
      <c r="B3633" s="448"/>
      <c r="C3633" s="32"/>
      <c r="D3633" s="449"/>
      <c r="E3633" s="332"/>
    </row>
    <row r="3634" spans="1:5" ht="15.75">
      <c r="A3634" s="31"/>
      <c r="B3634" s="448"/>
      <c r="C3634" s="32"/>
      <c r="D3634" s="449"/>
      <c r="E3634" s="332"/>
    </row>
    <row r="3635" spans="1:5" ht="15.75">
      <c r="A3635" s="31"/>
      <c r="B3635" s="448"/>
      <c r="C3635" s="32"/>
      <c r="D3635" s="449"/>
      <c r="E3635" s="332"/>
    </row>
    <row r="3636" spans="1:5" ht="15.75">
      <c r="A3636" s="31"/>
      <c r="B3636" s="448"/>
      <c r="C3636" s="32"/>
      <c r="D3636" s="449"/>
      <c r="E3636" s="332"/>
    </row>
    <row r="3637" spans="1:5" ht="15.75">
      <c r="A3637" s="31"/>
      <c r="B3637" s="448"/>
      <c r="C3637" s="32"/>
      <c r="D3637" s="449"/>
      <c r="E3637" s="332"/>
    </row>
    <row r="3638" spans="1:5" ht="15.75">
      <c r="A3638" s="31"/>
      <c r="B3638" s="448"/>
      <c r="C3638" s="32"/>
      <c r="D3638" s="449"/>
      <c r="E3638" s="332"/>
    </row>
    <row r="3639" spans="1:5" ht="15.75">
      <c r="A3639" s="31"/>
      <c r="B3639" s="448"/>
      <c r="C3639" s="32"/>
      <c r="D3639" s="449"/>
      <c r="E3639" s="332"/>
    </row>
    <row r="3640" spans="1:5" ht="15.75">
      <c r="A3640" s="31"/>
      <c r="B3640" s="448"/>
      <c r="C3640" s="32"/>
      <c r="D3640" s="449"/>
      <c r="E3640" s="332"/>
    </row>
    <row r="3641" spans="1:5" ht="15.75">
      <c r="A3641" s="31"/>
      <c r="B3641" s="448"/>
      <c r="C3641" s="32"/>
      <c r="D3641" s="449"/>
      <c r="E3641" s="332"/>
    </row>
    <row r="3642" spans="1:5" ht="15.75">
      <c r="A3642" s="31"/>
      <c r="B3642" s="448"/>
      <c r="C3642" s="32"/>
      <c r="D3642" s="449"/>
      <c r="E3642" s="332"/>
    </row>
    <row r="3643" spans="1:5" ht="15.75">
      <c r="A3643" s="31"/>
      <c r="B3643" s="448"/>
      <c r="C3643" s="32"/>
      <c r="D3643" s="449"/>
      <c r="E3643" s="332"/>
    </row>
    <row r="3644" spans="1:5" ht="15.75">
      <c r="A3644" s="31"/>
      <c r="B3644" s="448"/>
      <c r="C3644" s="32"/>
      <c r="D3644" s="449"/>
      <c r="E3644" s="332"/>
    </row>
    <row r="3645" spans="1:5" ht="15.75">
      <c r="A3645" s="31"/>
      <c r="B3645" s="448"/>
      <c r="C3645" s="32"/>
      <c r="D3645" s="449"/>
      <c r="E3645" s="332"/>
    </row>
    <row r="3646" spans="1:5" ht="15.75">
      <c r="A3646" s="31"/>
      <c r="B3646" s="448"/>
      <c r="C3646" s="32"/>
      <c r="D3646" s="449"/>
      <c r="E3646" s="332"/>
    </row>
    <row r="3647" spans="1:5" ht="15.75">
      <c r="A3647" s="31"/>
      <c r="B3647" s="448"/>
      <c r="C3647" s="32"/>
      <c r="D3647" s="449"/>
      <c r="E3647" s="332"/>
    </row>
    <row r="3648" spans="1:5" ht="15.75">
      <c r="A3648" s="31"/>
      <c r="B3648" s="448"/>
      <c r="C3648" s="32"/>
      <c r="D3648" s="449"/>
      <c r="E3648" s="332"/>
    </row>
    <row r="3649" spans="1:5" ht="15.75">
      <c r="A3649" s="31"/>
      <c r="B3649" s="448"/>
      <c r="C3649" s="32"/>
      <c r="D3649" s="449"/>
      <c r="E3649" s="332"/>
    </row>
    <row r="3650" spans="1:5" ht="15.75">
      <c r="A3650" s="31"/>
      <c r="B3650" s="448"/>
      <c r="C3650" s="32"/>
      <c r="D3650" s="449"/>
      <c r="E3650" s="332"/>
    </row>
    <row r="3651" spans="1:5" ht="15.75">
      <c r="A3651" s="31"/>
      <c r="B3651" s="448"/>
      <c r="C3651" s="32"/>
      <c r="D3651" s="449"/>
      <c r="E3651" s="332"/>
    </row>
    <row r="3652" spans="1:5" ht="15.75">
      <c r="A3652" s="31"/>
      <c r="B3652" s="448"/>
      <c r="C3652" s="32"/>
      <c r="D3652" s="449"/>
      <c r="E3652" s="332"/>
    </row>
    <row r="3653" spans="1:5" ht="15.75">
      <c r="A3653" s="31"/>
      <c r="B3653" s="448"/>
      <c r="C3653" s="32"/>
      <c r="D3653" s="449"/>
      <c r="E3653" s="332"/>
    </row>
    <row r="3654" spans="1:5" ht="15.75">
      <c r="A3654" s="31"/>
      <c r="B3654" s="448"/>
      <c r="C3654" s="32"/>
      <c r="D3654" s="449"/>
      <c r="E3654" s="332"/>
    </row>
    <row r="3655" spans="1:5" ht="15.75">
      <c r="A3655" s="31"/>
      <c r="B3655" s="448"/>
      <c r="C3655" s="32"/>
      <c r="D3655" s="449"/>
      <c r="E3655" s="332"/>
    </row>
    <row r="3656" spans="1:5" ht="15.75">
      <c r="A3656" s="31"/>
      <c r="B3656" s="448"/>
      <c r="C3656" s="32"/>
      <c r="D3656" s="449"/>
      <c r="E3656" s="332"/>
    </row>
    <row r="3657" spans="1:5" ht="15.75">
      <c r="A3657" s="31"/>
      <c r="B3657" s="448"/>
      <c r="C3657" s="32"/>
      <c r="D3657" s="449"/>
      <c r="E3657" s="332"/>
    </row>
    <row r="3658" spans="1:5" ht="15.75">
      <c r="A3658" s="31"/>
      <c r="B3658" s="448"/>
      <c r="C3658" s="32"/>
      <c r="D3658" s="449"/>
      <c r="E3658" s="332"/>
    </row>
    <row r="3659" spans="1:5" ht="15.75">
      <c r="A3659" s="31"/>
      <c r="B3659" s="448"/>
      <c r="C3659" s="32"/>
      <c r="D3659" s="449"/>
      <c r="E3659" s="332"/>
    </row>
    <row r="3660" spans="1:5" ht="15.75">
      <c r="A3660" s="31"/>
      <c r="B3660" s="448"/>
      <c r="C3660" s="32"/>
      <c r="D3660" s="449"/>
      <c r="E3660" s="332"/>
    </row>
    <row r="3661" spans="1:5" ht="15.75">
      <c r="A3661" s="31"/>
      <c r="B3661" s="448"/>
      <c r="C3661" s="32"/>
      <c r="D3661" s="449"/>
      <c r="E3661" s="332"/>
    </row>
    <row r="3662" spans="1:5" ht="15.75">
      <c r="A3662" s="31"/>
      <c r="B3662" s="448"/>
      <c r="C3662" s="32"/>
      <c r="D3662" s="449"/>
      <c r="E3662" s="332"/>
    </row>
    <row r="3663" spans="1:5" ht="15.75">
      <c r="A3663" s="31"/>
      <c r="B3663" s="448"/>
      <c r="C3663" s="32"/>
      <c r="D3663" s="449"/>
      <c r="E3663" s="332"/>
    </row>
    <row r="3664" spans="1:5" ht="15.75">
      <c r="A3664" s="31"/>
      <c r="B3664" s="448"/>
      <c r="C3664" s="32"/>
      <c r="D3664" s="449"/>
      <c r="E3664" s="332"/>
    </row>
    <row r="3665" spans="1:5" ht="15.75">
      <c r="A3665" s="31"/>
      <c r="B3665" s="448"/>
      <c r="C3665" s="32"/>
      <c r="D3665" s="449"/>
      <c r="E3665" s="332"/>
    </row>
    <row r="3666" spans="1:5" ht="15.75">
      <c r="A3666" s="31"/>
      <c r="B3666" s="448"/>
      <c r="C3666" s="32"/>
      <c r="D3666" s="449"/>
      <c r="E3666" s="332"/>
    </row>
    <row r="3667" spans="1:5" ht="15.75">
      <c r="A3667" s="31"/>
      <c r="B3667" s="448"/>
      <c r="C3667" s="32"/>
      <c r="D3667" s="449"/>
      <c r="E3667" s="332"/>
    </row>
    <row r="3668" spans="1:5" ht="15.75">
      <c r="A3668" s="31"/>
      <c r="B3668" s="448"/>
      <c r="C3668" s="32"/>
      <c r="D3668" s="449"/>
      <c r="E3668" s="332"/>
    </row>
    <row r="3669" spans="1:5" ht="15.75">
      <c r="A3669" s="31"/>
      <c r="B3669" s="448"/>
      <c r="C3669" s="32"/>
      <c r="D3669" s="449"/>
      <c r="E3669" s="332"/>
    </row>
    <row r="3670" spans="1:5" ht="15.75">
      <c r="A3670" s="31"/>
      <c r="B3670" s="448"/>
      <c r="C3670" s="32"/>
      <c r="D3670" s="449"/>
      <c r="E3670" s="332"/>
    </row>
    <row r="3671" spans="1:5" ht="15.75">
      <c r="A3671" s="31"/>
      <c r="B3671" s="448"/>
      <c r="C3671" s="32"/>
      <c r="D3671" s="449"/>
      <c r="E3671" s="332"/>
    </row>
    <row r="3672" spans="1:5" ht="15.75">
      <c r="A3672" s="31"/>
      <c r="B3672" s="448"/>
      <c r="C3672" s="32"/>
      <c r="D3672" s="449"/>
      <c r="E3672" s="332"/>
    </row>
    <row r="3673" spans="1:5" ht="15.75">
      <c r="A3673" s="31"/>
      <c r="B3673" s="448"/>
      <c r="C3673" s="32"/>
      <c r="D3673" s="449"/>
      <c r="E3673" s="332"/>
    </row>
    <row r="3674" spans="1:5" ht="15.75">
      <c r="A3674" s="31"/>
      <c r="B3674" s="448"/>
      <c r="C3674" s="32"/>
      <c r="D3674" s="449"/>
      <c r="E3674" s="332"/>
    </row>
    <row r="3675" spans="1:5" ht="15.75">
      <c r="A3675" s="31"/>
      <c r="B3675" s="448"/>
      <c r="C3675" s="32"/>
      <c r="D3675" s="449"/>
      <c r="E3675" s="332"/>
    </row>
    <row r="3676" spans="1:5" ht="15.75">
      <c r="A3676" s="31"/>
      <c r="B3676" s="448"/>
      <c r="C3676" s="32"/>
      <c r="D3676" s="449"/>
      <c r="E3676" s="332"/>
    </row>
    <row r="3677" spans="1:5" ht="15.75">
      <c r="A3677" s="31"/>
      <c r="B3677" s="448"/>
      <c r="C3677" s="32"/>
      <c r="D3677" s="449"/>
      <c r="E3677" s="332"/>
    </row>
    <row r="3678" spans="1:5" ht="15.75">
      <c r="A3678" s="31"/>
      <c r="B3678" s="448"/>
      <c r="C3678" s="32"/>
      <c r="D3678" s="449"/>
      <c r="E3678" s="332"/>
    </row>
    <row r="3679" spans="1:5" ht="15.75">
      <c r="A3679" s="31"/>
      <c r="B3679" s="448"/>
      <c r="C3679" s="32"/>
      <c r="D3679" s="449"/>
      <c r="E3679" s="332"/>
    </row>
    <row r="3680" spans="1:5" ht="15.75">
      <c r="A3680" s="31"/>
      <c r="B3680" s="448"/>
      <c r="C3680" s="32"/>
      <c r="D3680" s="449"/>
      <c r="E3680" s="332"/>
    </row>
    <row r="3681" spans="1:5" ht="15.75">
      <c r="A3681" s="31"/>
      <c r="B3681" s="448"/>
      <c r="C3681" s="32"/>
      <c r="D3681" s="449"/>
      <c r="E3681" s="332"/>
    </row>
    <row r="3682" spans="1:5" ht="15.75">
      <c r="A3682" s="31"/>
      <c r="B3682" s="448"/>
      <c r="C3682" s="32"/>
      <c r="D3682" s="449"/>
      <c r="E3682" s="332"/>
    </row>
    <row r="3683" spans="1:5" ht="15.75">
      <c r="A3683" s="31"/>
      <c r="B3683" s="448"/>
      <c r="C3683" s="32"/>
      <c r="D3683" s="449"/>
      <c r="E3683" s="332"/>
    </row>
    <row r="3684" spans="1:5" ht="15.75">
      <c r="A3684" s="31"/>
      <c r="B3684" s="448"/>
      <c r="C3684" s="32"/>
      <c r="D3684" s="449"/>
      <c r="E3684" s="332"/>
    </row>
    <row r="3685" spans="1:5" ht="15.75">
      <c r="A3685" s="31"/>
      <c r="B3685" s="448"/>
      <c r="C3685" s="32"/>
      <c r="D3685" s="449"/>
      <c r="E3685" s="332"/>
    </row>
    <row r="3686" spans="1:5" ht="15.75">
      <c r="A3686" s="31"/>
      <c r="B3686" s="448"/>
      <c r="C3686" s="32"/>
      <c r="D3686" s="449"/>
      <c r="E3686" s="332"/>
    </row>
    <row r="3687" spans="1:5" ht="15.75">
      <c r="A3687" s="31"/>
      <c r="B3687" s="448"/>
      <c r="C3687" s="32"/>
      <c r="D3687" s="449"/>
      <c r="E3687" s="332"/>
    </row>
    <row r="3688" spans="1:5" ht="15.75">
      <c r="A3688" s="31"/>
      <c r="B3688" s="448"/>
      <c r="C3688" s="32"/>
      <c r="D3688" s="449"/>
      <c r="E3688" s="332"/>
    </row>
    <row r="3689" spans="1:5" ht="15.75">
      <c r="A3689" s="31"/>
      <c r="B3689" s="448"/>
      <c r="C3689" s="32"/>
      <c r="D3689" s="449"/>
      <c r="E3689" s="332"/>
    </row>
    <row r="3690" spans="1:5" ht="15.75">
      <c r="A3690" s="31"/>
      <c r="B3690" s="448"/>
      <c r="C3690" s="32"/>
      <c r="D3690" s="449"/>
      <c r="E3690" s="332"/>
    </row>
    <row r="3691" spans="1:5" ht="15.75">
      <c r="A3691" s="31"/>
      <c r="B3691" s="448"/>
      <c r="C3691" s="32"/>
      <c r="D3691" s="449"/>
      <c r="E3691" s="332"/>
    </row>
    <row r="3692" spans="1:5" ht="15.75">
      <c r="A3692" s="31"/>
      <c r="B3692" s="448"/>
      <c r="C3692" s="32"/>
      <c r="D3692" s="449"/>
      <c r="E3692" s="332"/>
    </row>
    <row r="3693" spans="1:5" ht="15.75">
      <c r="A3693" s="31"/>
      <c r="B3693" s="448"/>
      <c r="C3693" s="32"/>
      <c r="D3693" s="449"/>
      <c r="E3693" s="332"/>
    </row>
    <row r="3694" spans="1:5" ht="15.75">
      <c r="A3694" s="31"/>
      <c r="B3694" s="448"/>
      <c r="C3694" s="32"/>
      <c r="D3694" s="449"/>
      <c r="E3694" s="332"/>
    </row>
    <row r="3695" spans="1:5" ht="15.75">
      <c r="A3695" s="31"/>
      <c r="B3695" s="448"/>
      <c r="C3695" s="32"/>
      <c r="D3695" s="449"/>
      <c r="E3695" s="332"/>
    </row>
    <row r="3696" spans="1:5" ht="15.75">
      <c r="A3696" s="31"/>
      <c r="B3696" s="448"/>
      <c r="C3696" s="32"/>
      <c r="D3696" s="449"/>
      <c r="E3696" s="332"/>
    </row>
    <row r="3697" spans="1:5" ht="15.75">
      <c r="A3697" s="31"/>
      <c r="B3697" s="448"/>
      <c r="C3697" s="32"/>
      <c r="D3697" s="449"/>
      <c r="E3697" s="332"/>
    </row>
    <row r="3698" spans="1:5" ht="15.75">
      <c r="A3698" s="31"/>
      <c r="B3698" s="448"/>
      <c r="C3698" s="32"/>
      <c r="D3698" s="449"/>
      <c r="E3698" s="332"/>
    </row>
    <row r="3699" spans="1:5" ht="15.75">
      <c r="A3699" s="31"/>
      <c r="B3699" s="448"/>
      <c r="C3699" s="32"/>
      <c r="D3699" s="449"/>
      <c r="E3699" s="332"/>
    </row>
    <row r="3700" spans="1:5" ht="15.75">
      <c r="A3700" s="31"/>
      <c r="B3700" s="448"/>
      <c r="C3700" s="32"/>
      <c r="D3700" s="449"/>
      <c r="E3700" s="332"/>
    </row>
    <row r="3701" spans="1:5" ht="15.75">
      <c r="A3701" s="31"/>
      <c r="B3701" s="448"/>
      <c r="C3701" s="32"/>
      <c r="D3701" s="449"/>
      <c r="E3701" s="332"/>
    </row>
    <row r="3702" spans="1:5" ht="15.75">
      <c r="A3702" s="31"/>
      <c r="B3702" s="448"/>
      <c r="C3702" s="32"/>
      <c r="D3702" s="449"/>
      <c r="E3702" s="332"/>
    </row>
    <row r="3703" spans="1:5" ht="15.75">
      <c r="A3703" s="31"/>
      <c r="B3703" s="448"/>
      <c r="C3703" s="32"/>
      <c r="D3703" s="449"/>
      <c r="E3703" s="332"/>
    </row>
    <row r="3704" spans="1:5" ht="15.75">
      <c r="A3704" s="31"/>
      <c r="B3704" s="448"/>
      <c r="C3704" s="32"/>
      <c r="D3704" s="449"/>
      <c r="E3704" s="332"/>
    </row>
    <row r="3705" spans="1:5" ht="15.75">
      <c r="A3705" s="31"/>
      <c r="B3705" s="448"/>
      <c r="C3705" s="32"/>
      <c r="D3705" s="449"/>
      <c r="E3705" s="332"/>
    </row>
    <row r="3706" spans="1:5" ht="15.75">
      <c r="A3706" s="31"/>
      <c r="B3706" s="448"/>
      <c r="C3706" s="32"/>
      <c r="D3706" s="449"/>
      <c r="E3706" s="332"/>
    </row>
    <row r="3707" spans="1:5" ht="15.75">
      <c r="A3707" s="31"/>
      <c r="B3707" s="448"/>
      <c r="C3707" s="32"/>
      <c r="D3707" s="449"/>
      <c r="E3707" s="332"/>
    </row>
    <row r="3708" spans="1:5" ht="15.75">
      <c r="A3708" s="31"/>
      <c r="B3708" s="448"/>
      <c r="C3708" s="32"/>
      <c r="D3708" s="449"/>
      <c r="E3708" s="332"/>
    </row>
    <row r="3709" spans="1:5" ht="15.75">
      <c r="A3709" s="31"/>
      <c r="B3709" s="448"/>
      <c r="C3709" s="32"/>
      <c r="D3709" s="449"/>
      <c r="E3709" s="332"/>
    </row>
    <row r="3710" spans="1:5" ht="15.75">
      <c r="A3710" s="31"/>
      <c r="B3710" s="448"/>
      <c r="C3710" s="32"/>
      <c r="D3710" s="449"/>
      <c r="E3710" s="332"/>
    </row>
    <row r="3711" spans="1:5" ht="15.75">
      <c r="A3711" s="31"/>
      <c r="B3711" s="448"/>
      <c r="C3711" s="32"/>
      <c r="D3711" s="449"/>
      <c r="E3711" s="332"/>
    </row>
    <row r="3712" spans="1:5" ht="15.75">
      <c r="A3712" s="31"/>
      <c r="B3712" s="448"/>
      <c r="C3712" s="32"/>
      <c r="D3712" s="449"/>
      <c r="E3712" s="332"/>
    </row>
    <row r="3713" spans="1:5" ht="15.75">
      <c r="A3713" s="31"/>
      <c r="B3713" s="448"/>
      <c r="C3713" s="32"/>
      <c r="D3713" s="449"/>
      <c r="E3713" s="332"/>
    </row>
    <row r="3714" spans="1:5" ht="15.75">
      <c r="A3714" s="31"/>
      <c r="B3714" s="448"/>
      <c r="C3714" s="32"/>
      <c r="D3714" s="449"/>
      <c r="E3714" s="332"/>
    </row>
    <row r="3715" spans="1:5" ht="15.75">
      <c r="A3715" s="31"/>
      <c r="B3715" s="448"/>
      <c r="C3715" s="32"/>
      <c r="D3715" s="449"/>
      <c r="E3715" s="332"/>
    </row>
    <row r="3716" spans="1:5" ht="15.75">
      <c r="A3716" s="31"/>
      <c r="B3716" s="448"/>
      <c r="C3716" s="32"/>
      <c r="D3716" s="449"/>
      <c r="E3716" s="332"/>
    </row>
    <row r="3717" spans="1:5" ht="15.75">
      <c r="A3717" s="31"/>
      <c r="B3717" s="448"/>
      <c r="C3717" s="32"/>
      <c r="D3717" s="449"/>
      <c r="E3717" s="332"/>
    </row>
    <row r="3718" spans="1:5" ht="15.75">
      <c r="A3718" s="31"/>
      <c r="B3718" s="448"/>
      <c r="C3718" s="32"/>
      <c r="D3718" s="449"/>
      <c r="E3718" s="332"/>
    </row>
    <row r="3719" spans="1:5" ht="15.75">
      <c r="A3719" s="31"/>
      <c r="B3719" s="448"/>
      <c r="C3719" s="32"/>
      <c r="D3719" s="449"/>
      <c r="E3719" s="332"/>
    </row>
    <row r="3720" spans="1:5" ht="15.75">
      <c r="A3720" s="31"/>
      <c r="B3720" s="448"/>
      <c r="C3720" s="32"/>
      <c r="D3720" s="449"/>
      <c r="E3720" s="332"/>
    </row>
    <row r="3721" spans="1:5" ht="15.75">
      <c r="A3721" s="31"/>
      <c r="B3721" s="448"/>
      <c r="C3721" s="32"/>
      <c r="D3721" s="449"/>
      <c r="E3721" s="332"/>
    </row>
    <row r="3722" spans="1:5" ht="15.75">
      <c r="A3722" s="31"/>
      <c r="B3722" s="448"/>
      <c r="C3722" s="32"/>
      <c r="D3722" s="449"/>
      <c r="E3722" s="332"/>
    </row>
    <row r="3723" spans="1:5" ht="15.75">
      <c r="A3723" s="31"/>
      <c r="B3723" s="448"/>
      <c r="C3723" s="32"/>
      <c r="D3723" s="449"/>
      <c r="E3723" s="332"/>
    </row>
    <row r="3724" spans="1:5" ht="15.75">
      <c r="A3724" s="31"/>
      <c r="B3724" s="448"/>
      <c r="C3724" s="32"/>
      <c r="D3724" s="449"/>
      <c r="E3724" s="332"/>
    </row>
    <row r="3725" spans="1:5" ht="15.75">
      <c r="A3725" s="31"/>
      <c r="B3725" s="448"/>
      <c r="C3725" s="32"/>
      <c r="D3725" s="449"/>
      <c r="E3725" s="332"/>
    </row>
    <row r="3726" spans="1:5" ht="15.75">
      <c r="A3726" s="31"/>
      <c r="B3726" s="448"/>
      <c r="C3726" s="32"/>
      <c r="D3726" s="449"/>
      <c r="E3726" s="332"/>
    </row>
    <row r="3727" spans="1:5" ht="15.75">
      <c r="A3727" s="31"/>
      <c r="B3727" s="448"/>
      <c r="C3727" s="32"/>
      <c r="D3727" s="449"/>
      <c r="E3727" s="332"/>
    </row>
    <row r="3728" spans="1:5" ht="15.75">
      <c r="A3728" s="31"/>
      <c r="B3728" s="448"/>
      <c r="C3728" s="32"/>
      <c r="D3728" s="449"/>
      <c r="E3728" s="332"/>
    </row>
    <row r="3729" spans="1:5" ht="15.75">
      <c r="A3729" s="31"/>
      <c r="B3729" s="448"/>
      <c r="C3729" s="32"/>
      <c r="D3729" s="449"/>
      <c r="E3729" s="332"/>
    </row>
    <row r="3730" spans="1:5" ht="15.75">
      <c r="A3730" s="31"/>
      <c r="B3730" s="448"/>
      <c r="C3730" s="32"/>
      <c r="D3730" s="449"/>
      <c r="E3730" s="332"/>
    </row>
    <row r="3731" spans="1:5" ht="15.75">
      <c r="A3731" s="31"/>
      <c r="B3731" s="448"/>
      <c r="C3731" s="32"/>
      <c r="D3731" s="449"/>
      <c r="E3731" s="332"/>
    </row>
    <row r="3732" spans="1:5" ht="15.75">
      <c r="A3732" s="31"/>
      <c r="B3732" s="448"/>
      <c r="C3732" s="32"/>
      <c r="D3732" s="449"/>
      <c r="E3732" s="332"/>
    </row>
    <row r="3733" spans="1:5" ht="15.75">
      <c r="A3733" s="31"/>
      <c r="B3733" s="448"/>
      <c r="C3733" s="32"/>
      <c r="D3733" s="449"/>
      <c r="E3733" s="332"/>
    </row>
    <row r="3734" spans="1:5" ht="15.75">
      <c r="A3734" s="31"/>
      <c r="B3734" s="448"/>
      <c r="C3734" s="32"/>
      <c r="D3734" s="449"/>
      <c r="E3734" s="332"/>
    </row>
    <row r="3735" spans="1:5" ht="15.75">
      <c r="A3735" s="31"/>
      <c r="B3735" s="448"/>
      <c r="C3735" s="32"/>
      <c r="D3735" s="449"/>
      <c r="E3735" s="332"/>
    </row>
    <row r="3736" spans="1:5" ht="15.75">
      <c r="A3736" s="31"/>
      <c r="B3736" s="448"/>
      <c r="C3736" s="32"/>
      <c r="D3736" s="449"/>
      <c r="E3736" s="332"/>
    </row>
    <row r="3737" spans="1:5" ht="15.75">
      <c r="A3737" s="31"/>
      <c r="B3737" s="448"/>
      <c r="C3737" s="32"/>
      <c r="D3737" s="449"/>
      <c r="E3737" s="332"/>
    </row>
    <row r="3738" spans="1:5" ht="15.75">
      <c r="A3738" s="31"/>
      <c r="B3738" s="448"/>
      <c r="C3738" s="32"/>
      <c r="D3738" s="449"/>
      <c r="E3738" s="332"/>
    </row>
    <row r="3739" spans="1:5" ht="15.75">
      <c r="A3739" s="31"/>
      <c r="B3739" s="448"/>
      <c r="C3739" s="32"/>
      <c r="D3739" s="449"/>
      <c r="E3739" s="332"/>
    </row>
    <row r="3740" spans="1:5" ht="15.75">
      <c r="A3740" s="31"/>
      <c r="B3740" s="448"/>
      <c r="C3740" s="32"/>
      <c r="D3740" s="449"/>
      <c r="E3740" s="332"/>
    </row>
    <row r="3741" spans="1:5" ht="15.75">
      <c r="A3741" s="31"/>
      <c r="B3741" s="448"/>
      <c r="C3741" s="32"/>
      <c r="D3741" s="449"/>
      <c r="E3741" s="332"/>
    </row>
    <row r="3742" spans="1:5" ht="15.75">
      <c r="A3742" s="31"/>
      <c r="B3742" s="448"/>
      <c r="C3742" s="32"/>
      <c r="D3742" s="449"/>
      <c r="E3742" s="332"/>
    </row>
    <row r="3743" spans="1:5" ht="15.75">
      <c r="A3743" s="31"/>
      <c r="B3743" s="448"/>
      <c r="C3743" s="32"/>
      <c r="D3743" s="449"/>
      <c r="E3743" s="332"/>
    </row>
    <row r="3744" spans="1:5" ht="15.75">
      <c r="A3744" s="31"/>
      <c r="B3744" s="448"/>
      <c r="C3744" s="32"/>
      <c r="D3744" s="449"/>
      <c r="E3744" s="332"/>
    </row>
    <row r="3745" spans="1:5" ht="15.75">
      <c r="A3745" s="31"/>
      <c r="B3745" s="448"/>
      <c r="C3745" s="32"/>
      <c r="D3745" s="449"/>
      <c r="E3745" s="332"/>
    </row>
    <row r="3746" spans="1:5" ht="15.75">
      <c r="A3746" s="31"/>
      <c r="B3746" s="448"/>
      <c r="C3746" s="32"/>
      <c r="D3746" s="449"/>
      <c r="E3746" s="332"/>
    </row>
    <row r="3747" spans="1:5" ht="15.75">
      <c r="A3747" s="31"/>
      <c r="B3747" s="448"/>
      <c r="C3747" s="32"/>
      <c r="D3747" s="449"/>
      <c r="E3747" s="332"/>
    </row>
    <row r="3748" spans="1:5" ht="15.75">
      <c r="A3748" s="31"/>
      <c r="B3748" s="448"/>
      <c r="C3748" s="32"/>
      <c r="D3748" s="449"/>
      <c r="E3748" s="332"/>
    </row>
    <row r="3749" spans="1:5" ht="15.75">
      <c r="A3749" s="31"/>
      <c r="B3749" s="448"/>
      <c r="C3749" s="32"/>
      <c r="D3749" s="449"/>
      <c r="E3749" s="332"/>
    </row>
    <row r="3750" spans="1:5" ht="15.75">
      <c r="A3750" s="31"/>
      <c r="B3750" s="448"/>
      <c r="C3750" s="32"/>
      <c r="D3750" s="449"/>
      <c r="E3750" s="332"/>
    </row>
    <row r="3751" spans="1:5" ht="15.75">
      <c r="A3751" s="31"/>
      <c r="B3751" s="448"/>
      <c r="C3751" s="32"/>
      <c r="D3751" s="449"/>
      <c r="E3751" s="332"/>
    </row>
    <row r="3752" spans="1:5" ht="15.75">
      <c r="A3752" s="31"/>
      <c r="B3752" s="448"/>
      <c r="C3752" s="32"/>
      <c r="D3752" s="449"/>
      <c r="E3752" s="332"/>
    </row>
    <row r="3753" spans="1:5" ht="15.75">
      <c r="A3753" s="31"/>
      <c r="B3753" s="448"/>
      <c r="C3753" s="32"/>
      <c r="D3753" s="449"/>
      <c r="E3753" s="332"/>
    </row>
    <row r="3754" spans="1:5" ht="15.75">
      <c r="A3754" s="31"/>
      <c r="B3754" s="448"/>
      <c r="C3754" s="32"/>
      <c r="D3754" s="449"/>
      <c r="E3754" s="332"/>
    </row>
    <row r="3755" spans="1:5" ht="15.75">
      <c r="A3755" s="31"/>
      <c r="B3755" s="448"/>
      <c r="C3755" s="32"/>
      <c r="D3755" s="449"/>
      <c r="E3755" s="332"/>
    </row>
    <row r="3756" spans="1:5" ht="15.75">
      <c r="A3756" s="31"/>
      <c r="B3756" s="448"/>
      <c r="C3756" s="32"/>
      <c r="D3756" s="449"/>
      <c r="E3756" s="332"/>
    </row>
    <row r="3757" spans="1:5" ht="15.75">
      <c r="A3757" s="31"/>
      <c r="B3757" s="448"/>
      <c r="C3757" s="32"/>
      <c r="D3757" s="449"/>
      <c r="E3757" s="332"/>
    </row>
    <row r="3758" spans="1:5" ht="15.75">
      <c r="A3758" s="31"/>
      <c r="B3758" s="448"/>
      <c r="C3758" s="32"/>
      <c r="D3758" s="449"/>
      <c r="E3758" s="332"/>
    </row>
    <row r="3759" spans="1:5" ht="15.75">
      <c r="A3759" s="31"/>
      <c r="B3759" s="448"/>
      <c r="C3759" s="32"/>
      <c r="D3759" s="449"/>
      <c r="E3759" s="332"/>
    </row>
    <row r="3760" spans="1:5" ht="15.75">
      <c r="A3760" s="31"/>
      <c r="B3760" s="448"/>
      <c r="C3760" s="32"/>
      <c r="D3760" s="449"/>
      <c r="E3760" s="332"/>
    </row>
    <row r="3761" spans="1:5" ht="15.75">
      <c r="A3761" s="31"/>
      <c r="B3761" s="448"/>
      <c r="C3761" s="32"/>
      <c r="D3761" s="449"/>
      <c r="E3761" s="332"/>
    </row>
    <row r="3762" spans="1:5" ht="15.75">
      <c r="A3762" s="31"/>
      <c r="B3762" s="448"/>
      <c r="C3762" s="32"/>
      <c r="D3762" s="449"/>
      <c r="E3762" s="332"/>
    </row>
    <row r="3763" spans="1:5" ht="15.75">
      <c r="A3763" s="31"/>
      <c r="B3763" s="448"/>
      <c r="C3763" s="32"/>
      <c r="D3763" s="449"/>
      <c r="E3763" s="332"/>
    </row>
    <row r="3764" spans="1:5" ht="15.75">
      <c r="A3764" s="31"/>
      <c r="B3764" s="448"/>
      <c r="C3764" s="32"/>
      <c r="D3764" s="449"/>
      <c r="E3764" s="332"/>
    </row>
    <row r="3765" spans="1:5" ht="15.75">
      <c r="A3765" s="31"/>
      <c r="B3765" s="448"/>
      <c r="C3765" s="32"/>
      <c r="D3765" s="449"/>
      <c r="E3765" s="332"/>
    </row>
    <row r="3766" spans="1:5" ht="15.75">
      <c r="A3766" s="31"/>
      <c r="B3766" s="448"/>
      <c r="C3766" s="32"/>
      <c r="D3766" s="449"/>
      <c r="E3766" s="332"/>
    </row>
    <row r="3767" spans="1:5" ht="15.75">
      <c r="A3767" s="31"/>
      <c r="B3767" s="448"/>
      <c r="C3767" s="32"/>
      <c r="D3767" s="449"/>
      <c r="E3767" s="332"/>
    </row>
    <row r="3768" spans="1:5" ht="15.75">
      <c r="A3768" s="31"/>
      <c r="B3768" s="448"/>
      <c r="C3768" s="32"/>
      <c r="D3768" s="449"/>
      <c r="E3768" s="332"/>
    </row>
    <row r="3769" spans="1:5" ht="15.75">
      <c r="A3769" s="31"/>
      <c r="B3769" s="448"/>
      <c r="C3769" s="32"/>
      <c r="D3769" s="449"/>
      <c r="E3769" s="332"/>
    </row>
    <row r="3770" spans="1:5" ht="15.75">
      <c r="A3770" s="31"/>
      <c r="B3770" s="448"/>
      <c r="C3770" s="32"/>
      <c r="D3770" s="449"/>
      <c r="E3770" s="332"/>
    </row>
    <row r="3771" spans="1:5" ht="15.75">
      <c r="A3771" s="31"/>
      <c r="B3771" s="448"/>
      <c r="C3771" s="32"/>
      <c r="D3771" s="449"/>
      <c r="E3771" s="332"/>
    </row>
    <row r="3772" spans="1:5" ht="15.75">
      <c r="A3772" s="31"/>
      <c r="B3772" s="448"/>
      <c r="C3772" s="32"/>
      <c r="D3772" s="449"/>
      <c r="E3772" s="332"/>
    </row>
    <row r="3773" spans="1:5" ht="15.75">
      <c r="A3773" s="31"/>
      <c r="B3773" s="448"/>
      <c r="C3773" s="32"/>
      <c r="D3773" s="449"/>
      <c r="E3773" s="332"/>
    </row>
    <row r="3774" spans="1:5" ht="15.75">
      <c r="A3774" s="31"/>
      <c r="B3774" s="448"/>
      <c r="C3774" s="32"/>
      <c r="D3774" s="449"/>
      <c r="E3774" s="332"/>
    </row>
    <row r="3775" spans="1:5" ht="15.75">
      <c r="A3775" s="31"/>
      <c r="B3775" s="448"/>
      <c r="C3775" s="32"/>
      <c r="D3775" s="449"/>
      <c r="E3775" s="332"/>
    </row>
    <row r="3776" spans="1:5" ht="15.75">
      <c r="A3776" s="31"/>
      <c r="B3776" s="448"/>
      <c r="C3776" s="32"/>
      <c r="D3776" s="449"/>
      <c r="E3776" s="332"/>
    </row>
    <row r="3777" spans="1:5" ht="15.75">
      <c r="A3777" s="31"/>
      <c r="B3777" s="448"/>
      <c r="C3777" s="32"/>
      <c r="D3777" s="449"/>
      <c r="E3777" s="332"/>
    </row>
    <row r="3778" spans="1:5" ht="15.75">
      <c r="A3778" s="31"/>
      <c r="B3778" s="448"/>
      <c r="C3778" s="32"/>
      <c r="D3778" s="449"/>
      <c r="E3778" s="332"/>
    </row>
    <row r="3779" spans="1:5" ht="15.75">
      <c r="A3779" s="31"/>
      <c r="B3779" s="448"/>
      <c r="C3779" s="32"/>
      <c r="D3779" s="449"/>
      <c r="E3779" s="332"/>
    </row>
    <row r="3780" spans="1:5" ht="15.75">
      <c r="A3780" s="31"/>
      <c r="B3780" s="448"/>
      <c r="C3780" s="32"/>
      <c r="D3780" s="449"/>
      <c r="E3780" s="332"/>
    </row>
    <row r="3781" spans="1:5" ht="15.75">
      <c r="A3781" s="31"/>
      <c r="B3781" s="448"/>
      <c r="C3781" s="32"/>
      <c r="D3781" s="449"/>
      <c r="E3781" s="332"/>
    </row>
    <row r="3782" spans="1:5" ht="15.75">
      <c r="A3782" s="31"/>
      <c r="B3782" s="448"/>
      <c r="C3782" s="32"/>
      <c r="D3782" s="449"/>
      <c r="E3782" s="332"/>
    </row>
    <row r="3783" spans="1:5" ht="15.75">
      <c r="A3783" s="31"/>
      <c r="B3783" s="448"/>
      <c r="C3783" s="32"/>
      <c r="D3783" s="449"/>
      <c r="E3783" s="332"/>
    </row>
    <row r="3784" spans="1:5" ht="15.75">
      <c r="A3784" s="31"/>
      <c r="B3784" s="448"/>
      <c r="C3784" s="32"/>
      <c r="D3784" s="449"/>
      <c r="E3784" s="332"/>
    </row>
    <row r="3785" spans="1:5" ht="15.75">
      <c r="A3785" s="31"/>
      <c r="B3785" s="448"/>
      <c r="C3785" s="32"/>
      <c r="D3785" s="449"/>
      <c r="E3785" s="332"/>
    </row>
    <row r="3786" spans="1:5" ht="15.75">
      <c r="A3786" s="31"/>
      <c r="B3786" s="448"/>
      <c r="C3786" s="32"/>
      <c r="D3786" s="449"/>
      <c r="E3786" s="332"/>
    </row>
    <row r="3787" spans="1:5" ht="15.75">
      <c r="A3787" s="31"/>
      <c r="B3787" s="448"/>
      <c r="C3787" s="32"/>
      <c r="D3787" s="449"/>
      <c r="E3787" s="332"/>
    </row>
    <row r="3788" spans="1:5" ht="15.75">
      <c r="A3788" s="31"/>
      <c r="B3788" s="448"/>
      <c r="C3788" s="32"/>
      <c r="D3788" s="449"/>
      <c r="E3788" s="332"/>
    </row>
    <row r="3789" spans="1:5" ht="15.75">
      <c r="A3789" s="31"/>
      <c r="B3789" s="448"/>
      <c r="C3789" s="32"/>
      <c r="D3789" s="449"/>
      <c r="E3789" s="332"/>
    </row>
    <row r="3790" spans="1:5" ht="15.75">
      <c r="A3790" s="31"/>
      <c r="B3790" s="448"/>
      <c r="C3790" s="32"/>
      <c r="D3790" s="449"/>
      <c r="E3790" s="332"/>
    </row>
    <row r="3791" spans="1:5" ht="15.75">
      <c r="A3791" s="31"/>
      <c r="B3791" s="448"/>
      <c r="C3791" s="32"/>
      <c r="D3791" s="449"/>
      <c r="E3791" s="332"/>
    </row>
    <row r="3792" spans="1:5" ht="15.75">
      <c r="A3792" s="31"/>
      <c r="B3792" s="448"/>
      <c r="C3792" s="32"/>
      <c r="D3792" s="449"/>
      <c r="E3792" s="332"/>
    </row>
    <row r="3793" spans="1:5" ht="15.75">
      <c r="A3793" s="31"/>
      <c r="B3793" s="448"/>
      <c r="C3793" s="32"/>
      <c r="D3793" s="449"/>
      <c r="E3793" s="332"/>
    </row>
    <row r="3794" spans="1:5" ht="15.75">
      <c r="A3794" s="31"/>
      <c r="B3794" s="448"/>
      <c r="C3794" s="32"/>
      <c r="D3794" s="449"/>
      <c r="E3794" s="332"/>
    </row>
    <row r="3795" spans="1:5" ht="15.75">
      <c r="A3795" s="31"/>
      <c r="B3795" s="448"/>
      <c r="C3795" s="32"/>
      <c r="D3795" s="449"/>
      <c r="E3795" s="332"/>
    </row>
    <row r="3796" spans="1:5" ht="15.75">
      <c r="A3796" s="31"/>
      <c r="B3796" s="448"/>
      <c r="C3796" s="32"/>
      <c r="D3796" s="449"/>
      <c r="E3796" s="332"/>
    </row>
    <row r="3797" spans="1:5" ht="15.75">
      <c r="A3797" s="31"/>
      <c r="B3797" s="448"/>
      <c r="C3797" s="32"/>
      <c r="D3797" s="449"/>
      <c r="E3797" s="332"/>
    </row>
    <row r="3798" spans="1:5" ht="15.75">
      <c r="A3798" s="31"/>
      <c r="B3798" s="448"/>
      <c r="C3798" s="32"/>
      <c r="D3798" s="449"/>
      <c r="E3798" s="332"/>
    </row>
    <row r="3799" spans="1:5" ht="15.75">
      <c r="A3799" s="31"/>
      <c r="B3799" s="448"/>
      <c r="C3799" s="32"/>
      <c r="D3799" s="449"/>
      <c r="E3799" s="332"/>
    </row>
    <row r="3800" spans="1:5" ht="15.75">
      <c r="A3800" s="31"/>
      <c r="B3800" s="448"/>
      <c r="C3800" s="32"/>
      <c r="D3800" s="449"/>
      <c r="E3800" s="332"/>
    </row>
    <row r="3801" spans="1:5" ht="15.75">
      <c r="A3801" s="31"/>
      <c r="B3801" s="448"/>
      <c r="C3801" s="32"/>
      <c r="D3801" s="449"/>
      <c r="E3801" s="332"/>
    </row>
    <row r="3802" spans="1:5" ht="15.75">
      <c r="A3802" s="31"/>
      <c r="B3802" s="448"/>
      <c r="C3802" s="32"/>
      <c r="D3802" s="449"/>
      <c r="E3802" s="332"/>
    </row>
    <row r="3803" spans="1:5" ht="15.75">
      <c r="A3803" s="31"/>
      <c r="B3803" s="448"/>
      <c r="C3803" s="32"/>
      <c r="D3803" s="449"/>
      <c r="E3803" s="332"/>
    </row>
    <row r="3804" spans="1:5" ht="15.75">
      <c r="A3804" s="31"/>
      <c r="B3804" s="448"/>
      <c r="C3804" s="32"/>
      <c r="D3804" s="449"/>
      <c r="E3804" s="332"/>
    </row>
    <row r="3805" spans="1:5" ht="15.75">
      <c r="A3805" s="31"/>
      <c r="B3805" s="448"/>
      <c r="C3805" s="32"/>
      <c r="D3805" s="449"/>
      <c r="E3805" s="332"/>
    </row>
    <row r="3806" spans="1:5" ht="15.75">
      <c r="A3806" s="31"/>
      <c r="B3806" s="448"/>
      <c r="C3806" s="32"/>
      <c r="D3806" s="449"/>
      <c r="E3806" s="332"/>
    </row>
    <row r="3807" spans="1:5" ht="15.75">
      <c r="A3807" s="31"/>
      <c r="B3807" s="448"/>
      <c r="C3807" s="32"/>
      <c r="D3807" s="449"/>
      <c r="E3807" s="332"/>
    </row>
    <row r="3808" spans="1:5" ht="15.75">
      <c r="A3808" s="31"/>
      <c r="B3808" s="448"/>
      <c r="C3808" s="32"/>
      <c r="D3808" s="449"/>
      <c r="E3808" s="332"/>
    </row>
    <row r="3809" spans="1:5" ht="15.75">
      <c r="A3809" s="31"/>
      <c r="B3809" s="448"/>
      <c r="C3809" s="32"/>
      <c r="D3809" s="449"/>
      <c r="E3809" s="332"/>
    </row>
    <row r="3810" spans="1:5" ht="15.75">
      <c r="A3810" s="31"/>
      <c r="B3810" s="448"/>
      <c r="C3810" s="32"/>
      <c r="D3810" s="449"/>
      <c r="E3810" s="332"/>
    </row>
    <row r="3811" spans="1:5" ht="15.75">
      <c r="A3811" s="31"/>
      <c r="B3811" s="448"/>
      <c r="C3811" s="32"/>
      <c r="D3811" s="449"/>
      <c r="E3811" s="332"/>
    </row>
    <row r="3812" spans="1:5" ht="15.75">
      <c r="A3812" s="31"/>
      <c r="B3812" s="448"/>
      <c r="C3812" s="32"/>
      <c r="D3812" s="449"/>
      <c r="E3812" s="332"/>
    </row>
    <row r="3813" spans="1:5" ht="15.75">
      <c r="A3813" s="31"/>
      <c r="B3813" s="448"/>
      <c r="C3813" s="32"/>
      <c r="D3813" s="449"/>
      <c r="E3813" s="332"/>
    </row>
    <row r="3814" spans="1:5" ht="15.75">
      <c r="A3814" s="31"/>
      <c r="B3814" s="448"/>
      <c r="C3814" s="32"/>
      <c r="D3814" s="449"/>
      <c r="E3814" s="332"/>
    </row>
    <row r="3815" spans="1:5" ht="15.75">
      <c r="A3815" s="31"/>
      <c r="B3815" s="448"/>
      <c r="C3815" s="32"/>
      <c r="D3815" s="449"/>
      <c r="E3815" s="332"/>
    </row>
    <row r="3816" spans="1:5" ht="15.75">
      <c r="A3816" s="31"/>
      <c r="B3816" s="448"/>
      <c r="C3816" s="32"/>
      <c r="D3816" s="449"/>
      <c r="E3816" s="332"/>
    </row>
    <row r="3817" spans="1:5" ht="15.75">
      <c r="A3817" s="31"/>
      <c r="B3817" s="448"/>
      <c r="C3817" s="32"/>
      <c r="D3817" s="449"/>
      <c r="E3817" s="332"/>
    </row>
    <row r="3818" spans="1:5" ht="15.75">
      <c r="A3818" s="31"/>
      <c r="B3818" s="448"/>
      <c r="C3818" s="32"/>
      <c r="D3818" s="449"/>
      <c r="E3818" s="332"/>
    </row>
    <row r="3819" spans="1:5" ht="15.75">
      <c r="A3819" s="31"/>
      <c r="B3819" s="448"/>
      <c r="C3819" s="32"/>
      <c r="D3819" s="449"/>
      <c r="E3819" s="332"/>
    </row>
    <row r="3820" spans="1:5" ht="15.75">
      <c r="A3820" s="31"/>
      <c r="B3820" s="448"/>
      <c r="C3820" s="32"/>
      <c r="D3820" s="449"/>
      <c r="E3820" s="332"/>
    </row>
    <row r="3821" spans="1:5" ht="15.75">
      <c r="A3821" s="31"/>
      <c r="B3821" s="448"/>
      <c r="C3821" s="32"/>
      <c r="D3821" s="449"/>
      <c r="E3821" s="332"/>
    </row>
    <row r="3822" spans="1:5" ht="15.75">
      <c r="A3822" s="31"/>
      <c r="B3822" s="448"/>
      <c r="C3822" s="32"/>
      <c r="D3822" s="449"/>
      <c r="E3822" s="332"/>
    </row>
    <row r="3823" spans="1:5" ht="15.75">
      <c r="A3823" s="31"/>
      <c r="B3823" s="448"/>
      <c r="C3823" s="32"/>
      <c r="D3823" s="449"/>
      <c r="E3823" s="332"/>
    </row>
    <row r="3824" spans="1:5" ht="15.75">
      <c r="A3824" s="31"/>
      <c r="B3824" s="448"/>
      <c r="C3824" s="32"/>
      <c r="D3824" s="449"/>
      <c r="E3824" s="332"/>
    </row>
    <row r="3825" spans="1:5" ht="15.75">
      <c r="A3825" s="31"/>
      <c r="B3825" s="448"/>
      <c r="C3825" s="32"/>
      <c r="D3825" s="449"/>
      <c r="E3825" s="332"/>
    </row>
    <row r="3826" spans="1:5" ht="15.75">
      <c r="A3826" s="31"/>
      <c r="B3826" s="448"/>
      <c r="C3826" s="32"/>
      <c r="D3826" s="449"/>
      <c r="E3826" s="332"/>
    </row>
    <row r="3827" spans="1:5" ht="15.75">
      <c r="A3827" s="31"/>
      <c r="B3827" s="448"/>
      <c r="C3827" s="32"/>
      <c r="D3827" s="449"/>
      <c r="E3827" s="332"/>
    </row>
    <row r="3828" spans="1:5" ht="15.75">
      <c r="A3828" s="31"/>
      <c r="B3828" s="448"/>
      <c r="C3828" s="32"/>
      <c r="D3828" s="449"/>
      <c r="E3828" s="332"/>
    </row>
    <row r="3829" spans="1:5" ht="15.75">
      <c r="A3829" s="31"/>
      <c r="B3829" s="448"/>
      <c r="C3829" s="32"/>
      <c r="D3829" s="449"/>
      <c r="E3829" s="332"/>
    </row>
    <row r="3830" spans="1:5" ht="15.75">
      <c r="A3830" s="31"/>
      <c r="B3830" s="448"/>
      <c r="C3830" s="32"/>
      <c r="D3830" s="449"/>
      <c r="E3830" s="332"/>
    </row>
    <row r="3831" spans="1:5" ht="15.75">
      <c r="A3831" s="31"/>
      <c r="B3831" s="448"/>
      <c r="C3831" s="32"/>
      <c r="D3831" s="449"/>
      <c r="E3831" s="332"/>
    </row>
    <row r="3832" spans="1:5" ht="15.75">
      <c r="A3832" s="31"/>
      <c r="B3832" s="448"/>
      <c r="C3832" s="32"/>
      <c r="D3832" s="449"/>
      <c r="E3832" s="332"/>
    </row>
    <row r="3833" spans="1:5" ht="15.75">
      <c r="A3833" s="31"/>
      <c r="B3833" s="448"/>
      <c r="C3833" s="32"/>
      <c r="D3833" s="449"/>
      <c r="E3833" s="332"/>
    </row>
    <row r="3834" spans="1:5" ht="15.75">
      <c r="A3834" s="31"/>
      <c r="B3834" s="448"/>
      <c r="C3834" s="32"/>
      <c r="D3834" s="449"/>
      <c r="E3834" s="332"/>
    </row>
    <row r="3835" spans="1:5" ht="15.75">
      <c r="A3835" s="31"/>
      <c r="B3835" s="448"/>
      <c r="C3835" s="32"/>
      <c r="D3835" s="449"/>
      <c r="E3835" s="332"/>
    </row>
    <row r="3836" spans="1:5" ht="15.75">
      <c r="A3836" s="31"/>
      <c r="B3836" s="448"/>
      <c r="C3836" s="32"/>
      <c r="D3836" s="449"/>
      <c r="E3836" s="332"/>
    </row>
    <row r="3837" spans="1:5" ht="15.75">
      <c r="A3837" s="31"/>
      <c r="B3837" s="448"/>
      <c r="C3837" s="32"/>
      <c r="D3837" s="449"/>
      <c r="E3837" s="332"/>
    </row>
    <row r="3838" spans="1:5" ht="15.75">
      <c r="A3838" s="31"/>
      <c r="B3838" s="448"/>
      <c r="C3838" s="32"/>
      <c r="D3838" s="449"/>
      <c r="E3838" s="332"/>
    </row>
    <row r="3839" spans="1:5" ht="15.75">
      <c r="A3839" s="31"/>
      <c r="B3839" s="448"/>
      <c r="C3839" s="32"/>
      <c r="D3839" s="449"/>
      <c r="E3839" s="332"/>
    </row>
    <row r="3840" spans="1:5" ht="15.75">
      <c r="A3840" s="31"/>
      <c r="B3840" s="448"/>
      <c r="C3840" s="32"/>
      <c r="D3840" s="449"/>
      <c r="E3840" s="332"/>
    </row>
    <row r="3841" spans="1:5" ht="15.75">
      <c r="A3841" s="31"/>
      <c r="B3841" s="448"/>
      <c r="C3841" s="32"/>
      <c r="D3841" s="449"/>
      <c r="E3841" s="332"/>
    </row>
    <row r="3842" spans="1:5" ht="15.75">
      <c r="A3842" s="31"/>
      <c r="B3842" s="448"/>
      <c r="C3842" s="32"/>
      <c r="D3842" s="449"/>
      <c r="E3842" s="332"/>
    </row>
    <row r="3843" spans="1:5" ht="15.75">
      <c r="A3843" s="31"/>
      <c r="B3843" s="448"/>
      <c r="C3843" s="32"/>
      <c r="D3843" s="449"/>
      <c r="E3843" s="332"/>
    </row>
    <row r="3844" spans="1:5" ht="15.75">
      <c r="A3844" s="31"/>
      <c r="B3844" s="448"/>
      <c r="C3844" s="32"/>
      <c r="D3844" s="449"/>
      <c r="E3844" s="332"/>
    </row>
    <row r="3845" spans="1:5" ht="15.75">
      <c r="A3845" s="31"/>
      <c r="B3845" s="448"/>
      <c r="C3845" s="32"/>
      <c r="D3845" s="449"/>
      <c r="E3845" s="332"/>
    </row>
    <row r="3846" spans="1:5" ht="15.75">
      <c r="A3846" s="31"/>
      <c r="B3846" s="448"/>
      <c r="C3846" s="32"/>
      <c r="D3846" s="449"/>
      <c r="E3846" s="332"/>
    </row>
    <row r="3847" spans="1:5" ht="15.75">
      <c r="A3847" s="31"/>
      <c r="B3847" s="448"/>
      <c r="C3847" s="32"/>
      <c r="D3847" s="449"/>
      <c r="E3847" s="332"/>
    </row>
    <row r="3848" spans="1:5" ht="15.75">
      <c r="A3848" s="31"/>
      <c r="B3848" s="448"/>
      <c r="C3848" s="32"/>
      <c r="D3848" s="449"/>
      <c r="E3848" s="332"/>
    </row>
    <row r="3849" spans="1:5" ht="15.75">
      <c r="A3849" s="31"/>
      <c r="B3849" s="448"/>
      <c r="C3849" s="32"/>
      <c r="D3849" s="449"/>
      <c r="E3849" s="332"/>
    </row>
    <row r="3850" spans="1:5" ht="15.75">
      <c r="A3850" s="31"/>
      <c r="B3850" s="448"/>
      <c r="C3850" s="32"/>
      <c r="D3850" s="449"/>
      <c r="E3850" s="332"/>
    </row>
    <row r="3851" spans="1:5" ht="15.75">
      <c r="A3851" s="31"/>
      <c r="B3851" s="448"/>
      <c r="C3851" s="32"/>
      <c r="D3851" s="449"/>
      <c r="E3851" s="332"/>
    </row>
    <row r="3852" spans="1:5" ht="15.75">
      <c r="A3852" s="31"/>
      <c r="B3852" s="448"/>
      <c r="C3852" s="32"/>
      <c r="D3852" s="449"/>
      <c r="E3852" s="332"/>
    </row>
    <row r="3853" spans="1:5" ht="15.75">
      <c r="A3853" s="31"/>
      <c r="B3853" s="448"/>
      <c r="C3853" s="32"/>
      <c r="D3853" s="449"/>
      <c r="E3853" s="332"/>
    </row>
    <row r="3854" spans="1:5" ht="15.75">
      <c r="A3854" s="31"/>
      <c r="B3854" s="448"/>
      <c r="C3854" s="32"/>
      <c r="D3854" s="449"/>
      <c r="E3854" s="332"/>
    </row>
    <row r="3855" spans="1:5" ht="15.75">
      <c r="A3855" s="31"/>
      <c r="B3855" s="448"/>
      <c r="C3855" s="32"/>
      <c r="D3855" s="449"/>
      <c r="E3855" s="332"/>
    </row>
    <row r="3856" spans="1:5" ht="15.75">
      <c r="A3856" s="31"/>
      <c r="B3856" s="448"/>
      <c r="C3856" s="32"/>
      <c r="D3856" s="449"/>
      <c r="E3856" s="332"/>
    </row>
    <row r="3857" spans="1:5" ht="15.75">
      <c r="A3857" s="31"/>
      <c r="B3857" s="448"/>
      <c r="C3857" s="32"/>
      <c r="D3857" s="449"/>
      <c r="E3857" s="332"/>
    </row>
    <row r="3858" spans="1:5" ht="15.75">
      <c r="A3858" s="31"/>
      <c r="B3858" s="448"/>
      <c r="C3858" s="32"/>
      <c r="D3858" s="449"/>
      <c r="E3858" s="332"/>
    </row>
    <row r="3859" spans="1:5" ht="15.75">
      <c r="A3859" s="31"/>
      <c r="B3859" s="448"/>
      <c r="C3859" s="32"/>
      <c r="D3859" s="449"/>
      <c r="E3859" s="332"/>
    </row>
    <row r="3860" spans="1:5" ht="15.75">
      <c r="A3860" s="31"/>
      <c r="B3860" s="448"/>
      <c r="C3860" s="32"/>
      <c r="D3860" s="449"/>
      <c r="E3860" s="332"/>
    </row>
    <row r="3861" spans="1:5" ht="15.75">
      <c r="A3861" s="31"/>
      <c r="B3861" s="448"/>
      <c r="C3861" s="32"/>
      <c r="D3861" s="449"/>
      <c r="E3861" s="332"/>
    </row>
    <row r="3862" spans="1:5" ht="15.75">
      <c r="A3862" s="31"/>
      <c r="B3862" s="448"/>
      <c r="C3862" s="32"/>
      <c r="D3862" s="449"/>
      <c r="E3862" s="332"/>
    </row>
    <row r="3863" spans="1:5" ht="15.75">
      <c r="A3863" s="31"/>
      <c r="B3863" s="448"/>
      <c r="C3863" s="32"/>
      <c r="D3863" s="449"/>
      <c r="E3863" s="332"/>
    </row>
    <row r="3864" spans="1:5" ht="15.75">
      <c r="A3864" s="31"/>
      <c r="B3864" s="448"/>
      <c r="C3864" s="32"/>
      <c r="D3864" s="449"/>
      <c r="E3864" s="332"/>
    </row>
    <row r="3865" spans="1:5" ht="15.75">
      <c r="A3865" s="31"/>
      <c r="B3865" s="448"/>
      <c r="C3865" s="32"/>
      <c r="D3865" s="449"/>
      <c r="E3865" s="332"/>
    </row>
    <row r="3866" spans="1:5" ht="15.75">
      <c r="A3866" s="31"/>
      <c r="B3866" s="448"/>
      <c r="C3866" s="32"/>
      <c r="D3866" s="449"/>
      <c r="E3866" s="332"/>
    </row>
    <row r="3867" spans="1:5" ht="15.75">
      <c r="A3867" s="31"/>
      <c r="B3867" s="448"/>
      <c r="C3867" s="32"/>
      <c r="D3867" s="449"/>
      <c r="E3867" s="332"/>
    </row>
    <row r="3868" spans="1:5" ht="15.75">
      <c r="A3868" s="31"/>
      <c r="B3868" s="448"/>
      <c r="C3868" s="32"/>
      <c r="D3868" s="449"/>
      <c r="E3868" s="332"/>
    </row>
    <row r="3869" spans="1:5" ht="15.75">
      <c r="A3869" s="31"/>
      <c r="B3869" s="448"/>
      <c r="C3869" s="32"/>
      <c r="D3869" s="449"/>
      <c r="E3869" s="332"/>
    </row>
    <row r="3870" spans="1:5" ht="15.75">
      <c r="A3870" s="31"/>
      <c r="B3870" s="448"/>
      <c r="C3870" s="32"/>
      <c r="D3870" s="449"/>
      <c r="E3870" s="332"/>
    </row>
    <row r="3871" spans="1:5" ht="15.75">
      <c r="A3871" s="31"/>
      <c r="B3871" s="448"/>
      <c r="C3871" s="32"/>
      <c r="D3871" s="449"/>
      <c r="E3871" s="332"/>
    </row>
    <row r="3872" spans="1:5" ht="15.75">
      <c r="A3872" s="31"/>
      <c r="B3872" s="448"/>
      <c r="C3872" s="32"/>
      <c r="D3872" s="449"/>
      <c r="E3872" s="332"/>
    </row>
    <row r="3873" spans="1:5" ht="15.75">
      <c r="A3873" s="31"/>
      <c r="B3873" s="448"/>
      <c r="C3873" s="32"/>
      <c r="D3873" s="449"/>
      <c r="E3873" s="332"/>
    </row>
    <row r="3874" spans="1:5" ht="15.75">
      <c r="A3874" s="31"/>
      <c r="B3874" s="448"/>
      <c r="C3874" s="32"/>
      <c r="D3874" s="449"/>
      <c r="E3874" s="332"/>
    </row>
    <row r="3875" spans="1:5" ht="15.75">
      <c r="A3875" s="31"/>
      <c r="B3875" s="448"/>
      <c r="C3875" s="32"/>
      <c r="D3875" s="449"/>
      <c r="E3875" s="332"/>
    </row>
    <row r="3876" spans="1:5" ht="15.75">
      <c r="A3876" s="31"/>
      <c r="B3876" s="448"/>
      <c r="C3876" s="32"/>
      <c r="D3876" s="449"/>
      <c r="E3876" s="332"/>
    </row>
    <row r="3877" spans="1:5" ht="15.75">
      <c r="A3877" s="31"/>
      <c r="B3877" s="448"/>
      <c r="C3877" s="32"/>
      <c r="D3877" s="449"/>
      <c r="E3877" s="332"/>
    </row>
    <row r="3878" spans="1:5" ht="15.75">
      <c r="A3878" s="31"/>
      <c r="B3878" s="448"/>
      <c r="C3878" s="32"/>
      <c r="D3878" s="449"/>
      <c r="E3878" s="332"/>
    </row>
    <row r="3879" spans="1:5" ht="15.75">
      <c r="A3879" s="31"/>
      <c r="B3879" s="448"/>
      <c r="C3879" s="32"/>
      <c r="D3879" s="449"/>
      <c r="E3879" s="332"/>
    </row>
    <row r="3880" spans="1:5" ht="15.75">
      <c r="A3880" s="31"/>
      <c r="B3880" s="448"/>
      <c r="C3880" s="32"/>
      <c r="D3880" s="449"/>
      <c r="E3880" s="332"/>
    </row>
    <row r="3881" spans="1:5" ht="15.75">
      <c r="A3881" s="31"/>
      <c r="B3881" s="448"/>
      <c r="C3881" s="32"/>
      <c r="D3881" s="449"/>
      <c r="E3881" s="332"/>
    </row>
    <row r="3882" spans="1:5" ht="15.75">
      <c r="A3882" s="31"/>
      <c r="B3882" s="448"/>
      <c r="C3882" s="32"/>
      <c r="D3882" s="449"/>
      <c r="E3882" s="332"/>
    </row>
  </sheetData>
  <autoFilter ref="A1:L3291" xr:uid="{00000000-0009-0000-0000-000012000000}">
    <filterColumn colId="1">
      <filters>
        <filter val="ALQUILER MES - ARRIENDO OFICINA INCL. ADMINISTRACIÓN, SERVICIOS PÚBLICOS, COMUNICACIONES"/>
        <filter val="GASTOS OFICINA (PAPELERIA, FOTOCOPIAS Y OTROS)"/>
      </filters>
    </filterColumn>
    <filterColumn colId="6" showButton="0"/>
    <filterColumn colId="7" showButton="0"/>
    <filterColumn colId="8" showButton="0"/>
    <filterColumn colId="9" showButton="0"/>
    <filterColumn colId="10" showButton="0"/>
  </autoFilter>
  <mergeCells count="1">
    <mergeCell ref="G1:L1"/>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1"/>
  <dimension ref="B1:L80"/>
  <sheetViews>
    <sheetView zoomScale="86" zoomScaleNormal="86" workbookViewId="0">
      <selection activeCell="H88" sqref="H88"/>
    </sheetView>
  </sheetViews>
  <sheetFormatPr defaultColWidth="11.42578125" defaultRowHeight="12.75"/>
  <cols>
    <col min="5" max="5" width="14.42578125" customWidth="1"/>
    <col min="8" max="8" width="15.85546875" customWidth="1"/>
    <col min="9" max="9" width="6.7109375" customWidth="1"/>
  </cols>
  <sheetData>
    <row r="1" spans="2:12" ht="13.5" thickBot="1"/>
    <row r="2" spans="2:12" ht="15" thickBot="1">
      <c r="B2" s="891" t="s">
        <v>7404</v>
      </c>
      <c r="C2" s="892"/>
      <c r="D2" s="892"/>
      <c r="E2" s="892"/>
      <c r="F2" s="892"/>
      <c r="G2" s="892"/>
      <c r="H2" s="893"/>
      <c r="I2" s="418"/>
      <c r="J2" s="418"/>
      <c r="K2" s="418"/>
      <c r="L2" s="418"/>
    </row>
    <row r="3" spans="2:12" ht="15" thickBot="1">
      <c r="B3" s="894" t="s">
        <v>7405</v>
      </c>
      <c r="C3" s="895"/>
      <c r="D3" s="896"/>
      <c r="E3" s="897">
        <f>'Presupuesto Obra Consolidado'!H65</f>
        <v>369171412</v>
      </c>
      <c r="F3" s="898"/>
      <c r="G3" s="419" t="s">
        <v>12</v>
      </c>
      <c r="H3" s="420"/>
      <c r="I3" s="418"/>
      <c r="J3" s="418"/>
      <c r="K3" s="418"/>
      <c r="L3" s="418"/>
    </row>
    <row r="4" spans="2:12" ht="15" thickBot="1">
      <c r="B4" s="899" t="s">
        <v>7406</v>
      </c>
      <c r="C4" s="900"/>
      <c r="D4" s="901"/>
      <c r="E4" s="421">
        <v>5</v>
      </c>
      <c r="F4" s="422" t="s">
        <v>14</v>
      </c>
      <c r="G4" s="419" t="s">
        <v>6</v>
      </c>
      <c r="H4" s="423"/>
      <c r="I4" s="418"/>
      <c r="J4" s="418"/>
      <c r="K4" s="418"/>
      <c r="L4" s="418"/>
    </row>
    <row r="5" spans="2:12" ht="15" thickBot="1">
      <c r="B5" s="418"/>
      <c r="C5" s="418"/>
      <c r="D5" s="418"/>
      <c r="E5" s="418"/>
      <c r="F5" s="418"/>
      <c r="G5" s="418"/>
      <c r="H5" s="418"/>
      <c r="I5" s="418"/>
      <c r="J5" s="418"/>
      <c r="K5" s="418"/>
      <c r="L5" s="418"/>
    </row>
    <row r="6" spans="2:12">
      <c r="B6" s="902" t="s">
        <v>7407</v>
      </c>
      <c r="C6" s="903"/>
      <c r="D6" s="903"/>
      <c r="E6" s="424">
        <f>ROUND(E3/E4,0)</f>
        <v>73834282</v>
      </c>
      <c r="F6" s="903" t="s">
        <v>7408</v>
      </c>
      <c r="G6" s="903"/>
      <c r="H6" s="425">
        <f>E6*I6</f>
        <v>0</v>
      </c>
      <c r="I6" s="426">
        <v>0</v>
      </c>
      <c r="J6" s="1282" t="s">
        <v>7409</v>
      </c>
      <c r="K6" s="1283"/>
      <c r="L6" s="1284"/>
    </row>
    <row r="7" spans="2:12" ht="14.25">
      <c r="B7" s="889" t="s">
        <v>7410</v>
      </c>
      <c r="C7" s="1285"/>
      <c r="D7" s="1285" t="s">
        <v>7411</v>
      </c>
      <c r="E7" s="1285" t="s">
        <v>7412</v>
      </c>
      <c r="F7" s="1285"/>
      <c r="G7" s="1285"/>
      <c r="H7" s="1286" t="s">
        <v>7413</v>
      </c>
      <c r="I7" s="418"/>
      <c r="J7" s="1282" t="s">
        <v>7414</v>
      </c>
      <c r="K7" s="1287"/>
      <c r="L7" s="1283"/>
    </row>
    <row r="8" spans="2:12" ht="22.5">
      <c r="B8" s="889"/>
      <c r="C8" s="1285"/>
      <c r="D8" s="1285"/>
      <c r="E8" s="1288" t="s">
        <v>7415</v>
      </c>
      <c r="F8" s="1288" t="s">
        <v>7416</v>
      </c>
      <c r="G8" s="1288" t="s">
        <v>7417</v>
      </c>
      <c r="H8" s="1289">
        <f>E3-H6</f>
        <v>369171412</v>
      </c>
      <c r="I8" s="418"/>
      <c r="J8" s="1290" t="s">
        <v>7418</v>
      </c>
      <c r="K8" s="1291"/>
      <c r="L8" s="890"/>
    </row>
    <row r="9" spans="2:12" ht="14.25" hidden="1">
      <c r="B9" s="427"/>
      <c r="C9" s="1292">
        <v>42917</v>
      </c>
      <c r="D9" s="1293"/>
      <c r="E9" s="1294">
        <v>155.379595607428</v>
      </c>
      <c r="F9" s="1295"/>
      <c r="G9" s="1296"/>
      <c r="H9" s="1297"/>
      <c r="I9" s="418"/>
      <c r="J9" s="1298">
        <f>+E10-E9</f>
        <v>0.17040439257201001</v>
      </c>
      <c r="K9" s="1298">
        <f>+J9</f>
        <v>0.17040439257201001</v>
      </c>
      <c r="L9" s="1299"/>
    </row>
    <row r="10" spans="2:12" ht="14.25" hidden="1">
      <c r="B10" s="427"/>
      <c r="C10" s="1292">
        <v>42948</v>
      </c>
      <c r="D10" s="1299"/>
      <c r="E10" s="1300">
        <v>155.55000000000001</v>
      </c>
      <c r="F10" s="1295">
        <f>E10/E9</f>
        <v>1.0010966973617472</v>
      </c>
      <c r="G10" s="1296">
        <f>$E$9*(F10-1)</f>
        <v>0.1704043925720167</v>
      </c>
      <c r="H10" s="1297"/>
      <c r="I10" s="418"/>
      <c r="J10" s="1298">
        <f t="shared" ref="J10:J68" si="0">+E10-E9</f>
        <v>0.17040439257201001</v>
      </c>
      <c r="K10" s="1298">
        <f t="shared" ref="K10:K68" si="1">+J10+K9</f>
        <v>0.34080878514402002</v>
      </c>
      <c r="L10" s="1301"/>
    </row>
    <row r="11" spans="2:12" ht="14.25" hidden="1">
      <c r="B11" s="427"/>
      <c r="C11" s="1292">
        <v>42979</v>
      </c>
      <c r="D11" s="1299"/>
      <c r="E11" s="1302">
        <v>156.41150543962081</v>
      </c>
      <c r="F11" s="1303">
        <f>E11/E9</f>
        <v>1.0066412184184079</v>
      </c>
      <c r="G11" s="1304">
        <f t="shared" ref="G11:G68" si="2">$E$9*(F11-1)</f>
        <v>1.0319098321928257</v>
      </c>
      <c r="H11" s="1297"/>
      <c r="I11" s="418"/>
      <c r="J11" s="1298">
        <f>+E11-E9</f>
        <v>1.0319098321928095</v>
      </c>
      <c r="K11" s="1298">
        <f t="shared" si="1"/>
        <v>1.3727186173368295</v>
      </c>
      <c r="L11" s="1301"/>
    </row>
    <row r="12" spans="2:12" ht="14.25" hidden="1">
      <c r="B12" s="427"/>
      <c r="C12" s="1292">
        <v>43009</v>
      </c>
      <c r="D12" s="1293"/>
      <c r="E12" s="1300">
        <v>157.19971250720491</v>
      </c>
      <c r="F12" s="1295">
        <f>E12/E10</f>
        <v>1.0106056734632265</v>
      </c>
      <c r="G12" s="1296">
        <f t="shared" si="2"/>
        <v>1.6479052538605632</v>
      </c>
      <c r="H12" s="1297"/>
      <c r="I12" s="418"/>
      <c r="J12" s="1298">
        <f>+E12-E10</f>
        <v>1.6497125072048959</v>
      </c>
      <c r="K12" s="1298">
        <f>+J12+K10</f>
        <v>1.9905212923489159</v>
      </c>
      <c r="L12" s="1299"/>
    </row>
    <row r="13" spans="2:12" ht="14.25" hidden="1">
      <c r="B13" s="427"/>
      <c r="C13" s="1292">
        <v>43040</v>
      </c>
      <c r="D13" s="1293"/>
      <c r="E13" s="1300">
        <v>157.86965666115239</v>
      </c>
      <c r="F13" s="1295">
        <f t="shared" ref="F13:F68" si="3">E13/E12</f>
        <v>1.0042617390532236</v>
      </c>
      <c r="G13" s="1296">
        <f t="shared" si="2"/>
        <v>0.66218729067426274</v>
      </c>
      <c r="H13" s="1297"/>
      <c r="I13" s="418"/>
      <c r="J13" s="1298">
        <f>+E13-E12</f>
        <v>0.6699441539474833</v>
      </c>
      <c r="K13" s="1298">
        <f>+J13+K12</f>
        <v>2.6604654462963993</v>
      </c>
      <c r="L13" s="1299"/>
    </row>
    <row r="14" spans="2:12" ht="14.25" hidden="1">
      <c r="B14" s="427"/>
      <c r="C14" s="1292">
        <v>43070</v>
      </c>
      <c r="D14" s="1293"/>
      <c r="E14" s="1300">
        <v>158.34</v>
      </c>
      <c r="F14" s="1295">
        <f t="shared" si="3"/>
        <v>1.002979314383746</v>
      </c>
      <c r="G14" s="1296">
        <f t="shared" si="2"/>
        <v>0.46292466413384553</v>
      </c>
      <c r="H14" s="1297"/>
      <c r="I14" s="418"/>
      <c r="J14" s="428">
        <f t="shared" si="0"/>
        <v>0.47034333884761281</v>
      </c>
      <c r="K14" s="428">
        <f t="shared" si="1"/>
        <v>3.1308087851440121</v>
      </c>
      <c r="L14" s="1299"/>
    </row>
    <row r="15" spans="2:12" ht="14.25" hidden="1">
      <c r="B15" s="429"/>
      <c r="C15" s="1292">
        <v>43101</v>
      </c>
      <c r="D15" s="1305"/>
      <c r="E15" s="1300">
        <v>160.02000000000001</v>
      </c>
      <c r="F15" s="1295">
        <f t="shared" si="3"/>
        <v>1.0106100795755968</v>
      </c>
      <c r="G15" s="1296">
        <f t="shared" si="2"/>
        <v>1.64858987381886</v>
      </c>
      <c r="H15" s="1297"/>
      <c r="I15" s="418"/>
      <c r="J15" s="428">
        <f t="shared" si="0"/>
        <v>1.6800000000000068</v>
      </c>
      <c r="K15" s="428">
        <f t="shared" si="1"/>
        <v>4.8108087851440189</v>
      </c>
      <c r="L15" s="1299"/>
    </row>
    <row r="16" spans="2:12" ht="14.25" hidden="1">
      <c r="B16" s="429"/>
      <c r="C16" s="1292">
        <v>43132</v>
      </c>
      <c r="D16" s="1305"/>
      <c r="E16" s="1300">
        <v>161.71</v>
      </c>
      <c r="F16" s="1295">
        <f t="shared" si="3"/>
        <v>1.0105611798525185</v>
      </c>
      <c r="G16" s="1296">
        <f t="shared" si="2"/>
        <v>1.6409918546216369</v>
      </c>
      <c r="H16" s="1297"/>
      <c r="I16" s="418"/>
      <c r="J16" s="1298">
        <f t="shared" si="0"/>
        <v>1.6899999999999977</v>
      </c>
      <c r="K16" s="1298">
        <f t="shared" si="1"/>
        <v>6.5008087851440166</v>
      </c>
      <c r="L16" s="1306"/>
    </row>
    <row r="17" spans="2:12" ht="14.25" hidden="1">
      <c r="B17" s="429"/>
      <c r="C17" s="1292">
        <v>43160</v>
      </c>
      <c r="D17" s="1305"/>
      <c r="E17" s="1300">
        <v>162.24</v>
      </c>
      <c r="F17" s="1295">
        <f t="shared" si="3"/>
        <v>1.0032774720178097</v>
      </c>
      <c r="G17" s="1296">
        <f t="shared" si="2"/>
        <v>0.50925227674193252</v>
      </c>
      <c r="H17" s="1297"/>
      <c r="I17" s="418"/>
      <c r="J17" s="1298">
        <f t="shared" si="0"/>
        <v>0.53000000000000114</v>
      </c>
      <c r="K17" s="1298">
        <f t="shared" si="1"/>
        <v>7.0308087851440177</v>
      </c>
      <c r="L17" s="1306"/>
    </row>
    <row r="18" spans="2:12" ht="14.25" hidden="1">
      <c r="B18" s="429"/>
      <c r="C18" s="1292">
        <v>43191</v>
      </c>
      <c r="D18" s="1305"/>
      <c r="E18" s="1300">
        <v>162.72</v>
      </c>
      <c r="F18" s="1295">
        <f t="shared" si="3"/>
        <v>1.0029585798816567</v>
      </c>
      <c r="G18" s="1296">
        <f t="shared" si="2"/>
        <v>0.45970294558409158</v>
      </c>
      <c r="H18" s="1297"/>
      <c r="I18" s="418"/>
      <c r="J18" s="1298">
        <f t="shared" si="0"/>
        <v>0.47999999999998977</v>
      </c>
      <c r="K18" s="1298">
        <f t="shared" si="1"/>
        <v>7.5108087851440075</v>
      </c>
      <c r="L18" s="1301"/>
    </row>
    <row r="19" spans="2:12" ht="14.25" hidden="1">
      <c r="B19" s="429"/>
      <c r="C19" s="1292">
        <v>43221</v>
      </c>
      <c r="D19" s="1305"/>
      <c r="E19" s="1300">
        <f t="shared" ref="E19:E80" si="4">E18+0.3</f>
        <v>163.02000000000001</v>
      </c>
      <c r="F19" s="1295">
        <f t="shared" si="3"/>
        <v>1.0018436578171093</v>
      </c>
      <c r="G19" s="1296">
        <f t="shared" si="2"/>
        <v>0.28646680606091146</v>
      </c>
      <c r="H19" s="1297"/>
      <c r="I19" s="418"/>
      <c r="J19" s="1298">
        <f t="shared" si="0"/>
        <v>0.30000000000001137</v>
      </c>
      <c r="K19" s="1298">
        <f t="shared" si="1"/>
        <v>7.8108087851440189</v>
      </c>
      <c r="L19" s="1301"/>
    </row>
    <row r="20" spans="2:12" ht="14.25" hidden="1">
      <c r="B20" s="429"/>
      <c r="C20" s="1292">
        <v>43252</v>
      </c>
      <c r="D20" s="1305"/>
      <c r="E20" s="1300">
        <f t="shared" si="4"/>
        <v>163.32000000000002</v>
      </c>
      <c r="F20" s="1295">
        <f t="shared" si="3"/>
        <v>1.0018402649981597</v>
      </c>
      <c r="G20" s="1296">
        <f t="shared" si="2"/>
        <v>0.28593963122455873</v>
      </c>
      <c r="H20" s="1297"/>
      <c r="I20" s="418"/>
      <c r="J20" s="1298">
        <f t="shared" si="0"/>
        <v>0.30000000000001137</v>
      </c>
      <c r="K20" s="1298">
        <f t="shared" si="1"/>
        <v>8.1108087851440303</v>
      </c>
      <c r="L20" s="1301"/>
    </row>
    <row r="21" spans="2:12" ht="14.25" hidden="1">
      <c r="B21" s="429"/>
      <c r="C21" s="1292">
        <v>43647</v>
      </c>
      <c r="D21" s="1305"/>
      <c r="E21" s="1300">
        <f t="shared" si="4"/>
        <v>163.62000000000003</v>
      </c>
      <c r="F21" s="1295">
        <f t="shared" si="3"/>
        <v>1.0018368846436445</v>
      </c>
      <c r="G21" s="1296">
        <f t="shared" si="2"/>
        <v>0.28541439310697841</v>
      </c>
      <c r="H21" s="1297"/>
      <c r="I21" s="418"/>
      <c r="J21" s="1298">
        <f t="shared" si="0"/>
        <v>0.30000000000001137</v>
      </c>
      <c r="K21" s="428">
        <f t="shared" si="1"/>
        <v>8.4108087851440416</v>
      </c>
      <c r="L21" s="1299"/>
    </row>
    <row r="22" spans="2:12" ht="14.25" hidden="1">
      <c r="B22" s="429"/>
      <c r="C22" s="1292">
        <v>43678</v>
      </c>
      <c r="D22" s="1305"/>
      <c r="E22" s="1300">
        <f t="shared" si="4"/>
        <v>163.92000000000004</v>
      </c>
      <c r="F22" s="1295">
        <f t="shared" si="3"/>
        <v>1.0018335166850019</v>
      </c>
      <c r="G22" s="1296">
        <f t="shared" si="2"/>
        <v>0.28489108105506222</v>
      </c>
      <c r="H22" s="1297"/>
      <c r="I22" s="418"/>
      <c r="J22" s="1298">
        <f t="shared" si="0"/>
        <v>0.30000000000001137</v>
      </c>
      <c r="K22" s="1298">
        <f t="shared" si="1"/>
        <v>8.710808785144053</v>
      </c>
      <c r="L22" s="1299"/>
    </row>
    <row r="23" spans="2:12" ht="14.25" hidden="1">
      <c r="B23" s="429"/>
      <c r="C23" s="1292">
        <v>43709</v>
      </c>
      <c r="D23" s="1305"/>
      <c r="E23" s="1300">
        <f t="shared" si="4"/>
        <v>164.22000000000006</v>
      </c>
      <c r="F23" s="1295">
        <f t="shared" si="3"/>
        <v>1.0018301610541729</v>
      </c>
      <c r="G23" s="1296">
        <f t="shared" si="2"/>
        <v>0.28436968449384703</v>
      </c>
      <c r="H23" s="1297"/>
      <c r="I23" s="418"/>
      <c r="J23" s="1298">
        <f t="shared" si="0"/>
        <v>0.30000000000001137</v>
      </c>
      <c r="K23" s="1298">
        <f t="shared" si="1"/>
        <v>9.0108087851440644</v>
      </c>
      <c r="L23" s="1299"/>
    </row>
    <row r="24" spans="2:12" ht="14.25" hidden="1">
      <c r="B24" s="429"/>
      <c r="C24" s="1292">
        <v>43739</v>
      </c>
      <c r="D24" s="1305"/>
      <c r="E24" s="1300">
        <f t="shared" si="4"/>
        <v>164.52000000000007</v>
      </c>
      <c r="F24" s="1295">
        <f t="shared" si="3"/>
        <v>1.0018268176835952</v>
      </c>
      <c r="G24" s="1296">
        <f t="shared" si="2"/>
        <v>0.2838501929255145</v>
      </c>
      <c r="H24" s="1297"/>
      <c r="I24" s="418"/>
      <c r="J24" s="1298">
        <f t="shared" si="0"/>
        <v>0.30000000000001137</v>
      </c>
      <c r="K24" s="1298">
        <f t="shared" si="1"/>
        <v>9.3108087851440757</v>
      </c>
      <c r="L24" s="1299"/>
    </row>
    <row r="25" spans="2:12" ht="14.25" hidden="1">
      <c r="B25" s="429"/>
      <c r="C25" s="1292">
        <v>43770</v>
      </c>
      <c r="D25" s="1305"/>
      <c r="E25" s="1300">
        <f t="shared" si="4"/>
        <v>164.82000000000008</v>
      </c>
      <c r="F25" s="1295">
        <f t="shared" si="3"/>
        <v>1.0018234865061999</v>
      </c>
      <c r="G25" s="1296">
        <f t="shared" si="2"/>
        <v>0.28333259592894233</v>
      </c>
      <c r="H25" s="1307"/>
      <c r="I25" s="418"/>
      <c r="J25" s="1298">
        <f t="shared" si="0"/>
        <v>0.30000000000001137</v>
      </c>
      <c r="K25" s="1298">
        <f t="shared" si="1"/>
        <v>9.6108087851440871</v>
      </c>
      <c r="L25" s="1299"/>
    </row>
    <row r="26" spans="2:12" ht="14.25" hidden="1">
      <c r="B26" s="429"/>
      <c r="C26" s="1292">
        <v>43800</v>
      </c>
      <c r="D26" s="1305"/>
      <c r="E26" s="1300">
        <f t="shared" si="4"/>
        <v>165.12000000000009</v>
      </c>
      <c r="F26" s="1295">
        <f t="shared" si="3"/>
        <v>1.0018201674554059</v>
      </c>
      <c r="G26" s="1296">
        <f t="shared" si="2"/>
        <v>0.2828168831587729</v>
      </c>
      <c r="H26" s="1297"/>
      <c r="I26" s="418"/>
      <c r="J26" s="1298">
        <f t="shared" si="0"/>
        <v>0.30000000000001137</v>
      </c>
      <c r="K26" s="1298">
        <f t="shared" si="1"/>
        <v>9.9108087851440985</v>
      </c>
      <c r="L26" s="1299"/>
    </row>
    <row r="27" spans="2:12" ht="14.25" hidden="1">
      <c r="B27" s="429"/>
      <c r="C27" s="1292">
        <v>43831</v>
      </c>
      <c r="D27" s="1305"/>
      <c r="E27" s="1300">
        <f t="shared" si="4"/>
        <v>165.4200000000001</v>
      </c>
      <c r="F27" s="1295">
        <f t="shared" si="3"/>
        <v>1.0018168604651163</v>
      </c>
      <c r="G27" s="1296">
        <f t="shared" si="2"/>
        <v>0.28230304434489578</v>
      </c>
      <c r="H27" s="1297"/>
      <c r="I27" s="418"/>
      <c r="J27" s="1298">
        <f t="shared" si="0"/>
        <v>0.30000000000001137</v>
      </c>
      <c r="K27" s="1298">
        <f t="shared" si="1"/>
        <v>10.21080878514411</v>
      </c>
      <c r="L27" s="1299"/>
    </row>
    <row r="28" spans="2:12" ht="14.25" hidden="1">
      <c r="B28" s="429"/>
      <c r="C28" s="1292">
        <v>43862</v>
      </c>
      <c r="D28" s="1305"/>
      <c r="E28" s="1300">
        <f t="shared" si="4"/>
        <v>165.72000000000011</v>
      </c>
      <c r="F28" s="1295">
        <f t="shared" si="3"/>
        <v>1.0018135654697136</v>
      </c>
      <c r="G28" s="1296">
        <f t="shared" si="2"/>
        <v>0.28179106929168862</v>
      </c>
      <c r="H28" s="1297"/>
      <c r="I28" s="418"/>
      <c r="J28" s="1298">
        <f t="shared" si="0"/>
        <v>0.30000000000001137</v>
      </c>
      <c r="K28" s="1298">
        <f t="shared" si="1"/>
        <v>10.510808785144121</v>
      </c>
      <c r="L28" s="1299"/>
    </row>
    <row r="29" spans="2:12" ht="14.25" hidden="1">
      <c r="B29" s="429"/>
      <c r="C29" s="1292">
        <v>43891</v>
      </c>
      <c r="D29" s="1305"/>
      <c r="E29" s="1300">
        <f t="shared" si="4"/>
        <v>166.02000000000012</v>
      </c>
      <c r="F29" s="1295">
        <f t="shared" si="3"/>
        <v>1.0018102824040551</v>
      </c>
      <c r="G29" s="1296">
        <f t="shared" si="2"/>
        <v>0.28128094787732699</v>
      </c>
      <c r="H29" s="1297"/>
      <c r="I29" s="418"/>
      <c r="J29" s="1298">
        <f t="shared" si="0"/>
        <v>0.30000000000001137</v>
      </c>
      <c r="K29" s="1298">
        <f t="shared" si="1"/>
        <v>10.810808785144133</v>
      </c>
      <c r="L29" s="1299"/>
    </row>
    <row r="30" spans="2:12" ht="14.25" hidden="1">
      <c r="B30" s="429"/>
      <c r="C30" s="1292">
        <v>43922</v>
      </c>
      <c r="D30" s="1305"/>
      <c r="E30" s="1300">
        <f t="shared" si="4"/>
        <v>166.32000000000014</v>
      </c>
      <c r="F30" s="1295">
        <f t="shared" si="3"/>
        <v>1.0018070112034696</v>
      </c>
      <c r="G30" s="1296">
        <f t="shared" si="2"/>
        <v>0.28077267005319817</v>
      </c>
      <c r="H30" s="1308"/>
      <c r="I30" s="418"/>
      <c r="J30" s="1298">
        <f t="shared" si="0"/>
        <v>0.30000000000001137</v>
      </c>
      <c r="K30" s="1298">
        <f t="shared" si="1"/>
        <v>11.110808785144144</v>
      </c>
      <c r="L30" s="1299"/>
    </row>
    <row r="31" spans="2:12" ht="14.25" hidden="1">
      <c r="B31" s="429"/>
      <c r="C31" s="1292">
        <v>43952</v>
      </c>
      <c r="D31" s="1305"/>
      <c r="E31" s="1300">
        <f t="shared" si="4"/>
        <v>166.62000000000015</v>
      </c>
      <c r="F31" s="1295">
        <f t="shared" si="3"/>
        <v>1.0018037518037519</v>
      </c>
      <c r="G31" s="1296">
        <f t="shared" si="2"/>
        <v>0.28026622584314193</v>
      </c>
      <c r="H31" s="1297"/>
      <c r="I31" s="418"/>
      <c r="J31" s="1298">
        <f t="shared" si="0"/>
        <v>0.30000000000001137</v>
      </c>
      <c r="K31" s="1298">
        <f t="shared" si="1"/>
        <v>11.410808785144155</v>
      </c>
      <c r="L31" s="1299"/>
    </row>
    <row r="32" spans="2:12" ht="15" hidden="1">
      <c r="B32" s="429"/>
      <c r="C32" s="1292">
        <v>43983</v>
      </c>
      <c r="D32" s="1305"/>
      <c r="E32" s="1300">
        <f t="shared" si="4"/>
        <v>166.92000000000016</v>
      </c>
      <c r="F32" s="1295">
        <f t="shared" si="3"/>
        <v>1.0018005041411595</v>
      </c>
      <c r="G32" s="1296">
        <f t="shared" si="2"/>
        <v>0.27976160534286398</v>
      </c>
      <c r="H32" s="1309"/>
      <c r="I32" s="418"/>
      <c r="J32" s="1298">
        <f t="shared" si="0"/>
        <v>0.30000000000001137</v>
      </c>
      <c r="K32" s="1298">
        <f t="shared" si="1"/>
        <v>11.710808785144167</v>
      </c>
      <c r="L32" s="1299"/>
    </row>
    <row r="33" spans="2:12" ht="14.25" hidden="1">
      <c r="B33" s="429"/>
      <c r="C33" s="1292">
        <v>44013</v>
      </c>
      <c r="D33" s="1305"/>
      <c r="E33" s="1300">
        <f t="shared" si="4"/>
        <v>167.22000000000017</v>
      </c>
      <c r="F33" s="1295">
        <f t="shared" si="3"/>
        <v>1.0017972681524083</v>
      </c>
      <c r="G33" s="1296">
        <f t="shared" si="2"/>
        <v>0.27925879871931508</v>
      </c>
      <c r="H33" s="1297"/>
      <c r="I33" s="418"/>
      <c r="J33" s="1298">
        <f t="shared" si="0"/>
        <v>0.30000000000001137</v>
      </c>
      <c r="K33" s="1298">
        <f t="shared" si="1"/>
        <v>12.010808785144178</v>
      </c>
      <c r="L33" s="1299"/>
    </row>
    <row r="34" spans="2:12" ht="14.25" hidden="1">
      <c r="B34" s="429"/>
      <c r="C34" s="1292">
        <v>44044</v>
      </c>
      <c r="D34" s="1305"/>
      <c r="E34" s="1300">
        <f t="shared" si="4"/>
        <v>167.52000000000018</v>
      </c>
      <c r="F34" s="1295">
        <f t="shared" si="3"/>
        <v>1.0017940437746682</v>
      </c>
      <c r="G34" s="1296">
        <f t="shared" si="2"/>
        <v>0.27875779620996638</v>
      </c>
      <c r="H34" s="1297"/>
      <c r="I34" s="418"/>
      <c r="J34" s="1298">
        <f t="shared" si="0"/>
        <v>0.30000000000001137</v>
      </c>
      <c r="K34" s="1298">
        <f t="shared" si="1"/>
        <v>12.310808785144189</v>
      </c>
      <c r="L34" s="1299"/>
    </row>
    <row r="35" spans="2:12" ht="14.25" hidden="1">
      <c r="B35" s="429"/>
      <c r="C35" s="1292">
        <v>44075</v>
      </c>
      <c r="D35" s="1305"/>
      <c r="E35" s="1300">
        <f t="shared" si="4"/>
        <v>167.82000000000019</v>
      </c>
      <c r="F35" s="1295">
        <f t="shared" si="3"/>
        <v>1.0017908309455588</v>
      </c>
      <c r="G35" s="1296">
        <f t="shared" si="2"/>
        <v>0.27825858812218857</v>
      </c>
      <c r="H35" s="1297"/>
      <c r="I35" s="418"/>
      <c r="J35" s="1298">
        <f t="shared" si="0"/>
        <v>0.30000000000001137</v>
      </c>
      <c r="K35" s="1298">
        <f t="shared" si="1"/>
        <v>12.610808785144201</v>
      </c>
      <c r="L35" s="1299"/>
    </row>
    <row r="36" spans="2:12" ht="14.25" hidden="1">
      <c r="B36" s="429"/>
      <c r="C36" s="1292">
        <v>44105</v>
      </c>
      <c r="D36" s="1305"/>
      <c r="E36" s="1300">
        <f t="shared" si="4"/>
        <v>168.1200000000002</v>
      </c>
      <c r="F36" s="1295">
        <f t="shared" si="3"/>
        <v>1.0017876296031463</v>
      </c>
      <c r="G36" s="1296">
        <f t="shared" si="2"/>
        <v>0.27776116483273411</v>
      </c>
      <c r="H36" s="1297"/>
      <c r="I36" s="418"/>
      <c r="J36" s="1298">
        <f t="shared" si="0"/>
        <v>0.30000000000001137</v>
      </c>
      <c r="K36" s="1298">
        <f t="shared" si="1"/>
        <v>12.910808785144212</v>
      </c>
      <c r="L36" s="1299"/>
    </row>
    <row r="37" spans="2:12" ht="14.25" hidden="1">
      <c r="B37" s="429"/>
      <c r="C37" s="1292">
        <v>44136</v>
      </c>
      <c r="D37" s="1305"/>
      <c r="E37" s="1300">
        <f t="shared" si="4"/>
        <v>168.42000000000021</v>
      </c>
      <c r="F37" s="1295">
        <f t="shared" si="3"/>
        <v>1.0017844396859388</v>
      </c>
      <c r="G37" s="1296">
        <f t="shared" si="2"/>
        <v>0.27726551678701294</v>
      </c>
      <c r="H37" s="1297"/>
      <c r="I37" s="418"/>
      <c r="J37" s="1298">
        <f t="shared" si="0"/>
        <v>0.30000000000001137</v>
      </c>
      <c r="K37" s="1298">
        <f t="shared" si="1"/>
        <v>13.210808785144224</v>
      </c>
      <c r="L37" s="1299"/>
    </row>
    <row r="38" spans="2:12" ht="14.25" hidden="1">
      <c r="B38" s="429"/>
      <c r="C38" s="1292">
        <v>44166</v>
      </c>
      <c r="D38" s="1305"/>
      <c r="E38" s="1300">
        <f t="shared" si="4"/>
        <v>168.72000000000023</v>
      </c>
      <c r="F38" s="1295">
        <f t="shared" si="3"/>
        <v>1.0017812611328822</v>
      </c>
      <c r="G38" s="1296">
        <f t="shared" si="2"/>
        <v>0.27677163449847142</v>
      </c>
      <c r="H38" s="1310"/>
      <c r="I38" s="418"/>
      <c r="J38" s="1298">
        <f t="shared" si="0"/>
        <v>0.30000000000001137</v>
      </c>
      <c r="K38" s="1298">
        <f t="shared" si="1"/>
        <v>13.510808785144235</v>
      </c>
      <c r="L38" s="1299"/>
    </row>
    <row r="39" spans="2:12" ht="14.25" hidden="1">
      <c r="B39" s="427"/>
      <c r="C39" s="1292">
        <v>43831</v>
      </c>
      <c r="D39" s="1293"/>
      <c r="E39" s="1300">
        <f t="shared" si="4"/>
        <v>169.02000000000024</v>
      </c>
      <c r="F39" s="1295">
        <f t="shared" si="3"/>
        <v>1.0017780938833571</v>
      </c>
      <c r="G39" s="1296">
        <f t="shared" si="2"/>
        <v>0.27627950854807459</v>
      </c>
      <c r="H39" s="1297"/>
      <c r="I39" s="418"/>
      <c r="J39" s="1298">
        <f t="shared" si="0"/>
        <v>0.30000000000001137</v>
      </c>
      <c r="K39" s="1298">
        <f t="shared" si="1"/>
        <v>13.810808785144246</v>
      </c>
      <c r="L39" s="1299"/>
    </row>
    <row r="40" spans="2:12" ht="14.25" hidden="1">
      <c r="B40" s="427"/>
      <c r="C40" s="1292">
        <v>43862</v>
      </c>
      <c r="D40" s="1293"/>
      <c r="E40" s="1300">
        <f t="shared" si="4"/>
        <v>169.32000000000025</v>
      </c>
      <c r="F40" s="1295">
        <f t="shared" si="3"/>
        <v>1.0017749378771743</v>
      </c>
      <c r="G40" s="1296">
        <f t="shared" si="2"/>
        <v>0.27578912958365093</v>
      </c>
      <c r="H40" s="1297"/>
      <c r="I40" s="418"/>
      <c r="J40" s="1298">
        <f t="shared" si="0"/>
        <v>0.30000000000001137</v>
      </c>
      <c r="K40" s="1298">
        <f t="shared" si="1"/>
        <v>14.110808785144258</v>
      </c>
      <c r="L40" s="1299"/>
    </row>
    <row r="41" spans="2:12" ht="14.25" hidden="1">
      <c r="B41" s="427"/>
      <c r="C41" s="1292">
        <v>43891</v>
      </c>
      <c r="D41" s="1293"/>
      <c r="E41" s="1300">
        <f t="shared" si="4"/>
        <v>169.62000000000026</v>
      </c>
      <c r="F41" s="1295">
        <f t="shared" si="3"/>
        <v>1.0017717930545713</v>
      </c>
      <c r="G41" s="1296">
        <f t="shared" si="2"/>
        <v>0.27530048831934029</v>
      </c>
      <c r="H41" s="1297"/>
      <c r="I41" s="418"/>
      <c r="J41" s="1298">
        <f t="shared" si="0"/>
        <v>0.30000000000001137</v>
      </c>
      <c r="K41" s="1298">
        <f t="shared" si="1"/>
        <v>14.410808785144269</v>
      </c>
      <c r="L41" s="1299"/>
    </row>
    <row r="42" spans="2:12" ht="14.25" hidden="1">
      <c r="B42" s="427"/>
      <c r="C42" s="1292">
        <v>43922</v>
      </c>
      <c r="D42" s="1293"/>
      <c r="E42" s="1311">
        <f t="shared" si="4"/>
        <v>169.92000000000027</v>
      </c>
      <c r="F42" s="1295">
        <f t="shared" si="3"/>
        <v>1.0017686593562081</v>
      </c>
      <c r="G42" s="1296">
        <f t="shared" si="2"/>
        <v>0.27481357553490371</v>
      </c>
      <c r="H42" s="1297"/>
      <c r="I42" s="418"/>
      <c r="J42" s="1298">
        <f t="shared" si="0"/>
        <v>0.30000000000001137</v>
      </c>
      <c r="K42" s="1298">
        <f t="shared" si="1"/>
        <v>14.71080878514428</v>
      </c>
      <c r="L42" s="1299"/>
    </row>
    <row r="43" spans="2:12" ht="14.25" hidden="1">
      <c r="B43" s="430"/>
      <c r="C43" s="431">
        <v>43952</v>
      </c>
      <c r="D43" s="1299"/>
      <c r="E43" s="1300">
        <f t="shared" si="4"/>
        <v>170.22000000000028</v>
      </c>
      <c r="F43" s="1295">
        <f t="shared" si="3"/>
        <v>1.0017655367231639</v>
      </c>
      <c r="G43" s="1296">
        <f t="shared" si="2"/>
        <v>0.27432838207527493</v>
      </c>
      <c r="H43" s="432"/>
      <c r="I43" s="418"/>
      <c r="J43" s="1298">
        <f t="shared" si="0"/>
        <v>0.30000000000001137</v>
      </c>
      <c r="K43" s="1298">
        <f t="shared" si="1"/>
        <v>15.010808785144292</v>
      </c>
      <c r="L43" s="1299"/>
    </row>
    <row r="44" spans="2:12" ht="14.25" hidden="1">
      <c r="B44" s="427"/>
      <c r="C44" s="1292">
        <v>43983</v>
      </c>
      <c r="D44" s="1299"/>
      <c r="E44" s="1300">
        <f t="shared" si="4"/>
        <v>170.52000000000029</v>
      </c>
      <c r="F44" s="1295">
        <f t="shared" si="3"/>
        <v>1.0017624250969335</v>
      </c>
      <c r="G44" s="1296">
        <f t="shared" si="2"/>
        <v>0.27384489884990515</v>
      </c>
      <c r="H44" s="432"/>
      <c r="I44" s="418"/>
      <c r="J44" s="1298">
        <f t="shared" si="0"/>
        <v>0.30000000000001137</v>
      </c>
      <c r="K44" s="1298">
        <f t="shared" si="1"/>
        <v>15.310808785144303</v>
      </c>
      <c r="L44" s="1299"/>
    </row>
    <row r="45" spans="2:12" ht="14.25" hidden="1">
      <c r="B45" s="427"/>
      <c r="C45" s="1292">
        <v>44013</v>
      </c>
      <c r="D45" s="418"/>
      <c r="E45" s="1300">
        <f t="shared" si="4"/>
        <v>170.82000000000031</v>
      </c>
      <c r="F45" s="1295">
        <f t="shared" si="3"/>
        <v>1.0017593244194229</v>
      </c>
      <c r="G45" s="1296">
        <f t="shared" si="2"/>
        <v>0.2733631168322106</v>
      </c>
      <c r="H45" s="432"/>
      <c r="I45" s="418"/>
      <c r="J45" s="1298">
        <f t="shared" si="0"/>
        <v>0.30000000000001137</v>
      </c>
      <c r="K45" s="1298">
        <f t="shared" si="1"/>
        <v>15.610808785144314</v>
      </c>
      <c r="L45" s="1299"/>
    </row>
    <row r="46" spans="2:12" ht="14.25" hidden="1">
      <c r="B46" s="427"/>
      <c r="C46" s="1292">
        <v>44044</v>
      </c>
      <c r="D46" s="1299"/>
      <c r="E46" s="1300">
        <f t="shared" si="4"/>
        <v>171.12000000000032</v>
      </c>
      <c r="F46" s="1295">
        <f t="shared" si="3"/>
        <v>1.0017562346329469</v>
      </c>
      <c r="G46" s="1296">
        <f t="shared" si="2"/>
        <v>0.27288302705905532</v>
      </c>
      <c r="H46" s="1297"/>
      <c r="I46" s="418"/>
      <c r="J46" s="1298">
        <f t="shared" si="0"/>
        <v>0.30000000000001137</v>
      </c>
      <c r="K46" s="1298">
        <f t="shared" si="1"/>
        <v>15.910808785144326</v>
      </c>
      <c r="L46" s="1299"/>
    </row>
    <row r="47" spans="2:12" ht="14.25" hidden="1">
      <c r="B47" s="427"/>
      <c r="C47" s="1292">
        <v>44075</v>
      </c>
      <c r="D47" s="433"/>
      <c r="E47" s="1300">
        <f t="shared" si="4"/>
        <v>171.42000000000033</v>
      </c>
      <c r="F47" s="1295">
        <f t="shared" si="3"/>
        <v>1.0017531556802244</v>
      </c>
      <c r="G47" s="1296">
        <f t="shared" si="2"/>
        <v>0.27240462063012999</v>
      </c>
      <c r="H47" s="434"/>
      <c r="I47" s="418"/>
      <c r="J47" s="1298">
        <f t="shared" si="0"/>
        <v>0.30000000000001137</v>
      </c>
      <c r="K47" s="1298">
        <f t="shared" si="1"/>
        <v>16.210808785144337</v>
      </c>
      <c r="L47" s="1299"/>
    </row>
    <row r="48" spans="2:12" ht="14.25" hidden="1">
      <c r="B48" s="427"/>
      <c r="C48" s="1292">
        <v>44105</v>
      </c>
      <c r="D48" s="433"/>
      <c r="E48" s="1300">
        <f t="shared" si="4"/>
        <v>171.72000000000034</v>
      </c>
      <c r="F48" s="1295">
        <f t="shared" si="3"/>
        <v>1.0017500875043752</v>
      </c>
      <c r="G48" s="1296">
        <f t="shared" si="2"/>
        <v>0.27192788870743451</v>
      </c>
      <c r="H48" s="1297"/>
      <c r="I48" s="418"/>
      <c r="J48" s="1298">
        <f t="shared" si="0"/>
        <v>0.30000000000001137</v>
      </c>
      <c r="K48" s="1298">
        <f t="shared" si="1"/>
        <v>16.510808785144349</v>
      </c>
      <c r="L48" s="1299"/>
    </row>
    <row r="49" spans="2:12" ht="14.25" hidden="1">
      <c r="B49" s="427"/>
      <c r="C49" s="1292">
        <v>44136</v>
      </c>
      <c r="D49" s="433"/>
      <c r="E49" s="1300">
        <f t="shared" si="4"/>
        <v>172.02000000000035</v>
      </c>
      <c r="F49" s="1295">
        <f t="shared" si="3"/>
        <v>1.0017470300489169</v>
      </c>
      <c r="G49" s="1296">
        <f t="shared" si="2"/>
        <v>0.27145282251472586</v>
      </c>
      <c r="H49" s="434"/>
      <c r="I49" s="418"/>
      <c r="J49" s="1298">
        <f t="shared" si="0"/>
        <v>0.30000000000001137</v>
      </c>
      <c r="K49" s="1298">
        <f t="shared" si="1"/>
        <v>16.81080878514436</v>
      </c>
      <c r="L49" s="1299"/>
    </row>
    <row r="50" spans="2:12" ht="14.25" hidden="1">
      <c r="B50" s="427"/>
      <c r="C50" s="1292">
        <v>44166</v>
      </c>
      <c r="D50" s="418"/>
      <c r="E50" s="1300">
        <f t="shared" si="4"/>
        <v>172.32000000000036</v>
      </c>
      <c r="F50" s="1295">
        <f t="shared" si="3"/>
        <v>1.0017439832577608</v>
      </c>
      <c r="G50" s="1296">
        <f t="shared" si="2"/>
        <v>0.27097941333700065</v>
      </c>
      <c r="H50" s="1297"/>
      <c r="I50" s="418"/>
      <c r="J50" s="1298">
        <f t="shared" si="0"/>
        <v>0.30000000000001137</v>
      </c>
      <c r="K50" s="1298">
        <f t="shared" si="1"/>
        <v>17.110808785144371</v>
      </c>
      <c r="L50" s="1299"/>
    </row>
    <row r="51" spans="2:12" ht="15" hidden="1">
      <c r="B51" s="435"/>
      <c r="C51" s="1312">
        <v>44197</v>
      </c>
      <c r="D51" s="1313">
        <v>1</v>
      </c>
      <c r="E51" s="1314">
        <f t="shared" si="4"/>
        <v>172.62000000000037</v>
      </c>
      <c r="F51" s="1315">
        <f t="shared" si="3"/>
        <v>1.001740947075209</v>
      </c>
      <c r="G51" s="1316">
        <f t="shared" si="2"/>
        <v>0.27050765251990871</v>
      </c>
      <c r="H51" s="1317" t="s">
        <v>7419</v>
      </c>
      <c r="I51" s="436"/>
      <c r="J51" s="1318">
        <f>+E51-E50</f>
        <v>0.30000000000001137</v>
      </c>
      <c r="K51" s="1318">
        <f t="shared" si="1"/>
        <v>17.410808785144383</v>
      </c>
      <c r="L51" s="1299"/>
    </row>
    <row r="52" spans="2:12" ht="15" hidden="1">
      <c r="B52" s="429"/>
      <c r="C52" s="1319">
        <v>44228</v>
      </c>
      <c r="D52" s="1320">
        <v>2</v>
      </c>
      <c r="E52" s="1300">
        <f t="shared" si="4"/>
        <v>172.92000000000039</v>
      </c>
      <c r="F52" s="1295">
        <f t="shared" si="3"/>
        <v>1.0017379214459508</v>
      </c>
      <c r="G52" s="1296">
        <f t="shared" si="2"/>
        <v>0.27003753146930437</v>
      </c>
      <c r="H52" s="437"/>
      <c r="J52" s="1321">
        <f t="shared" si="0"/>
        <v>0.30000000000001137</v>
      </c>
      <c r="K52" s="1321">
        <f t="shared" si="1"/>
        <v>17.710808785144394</v>
      </c>
      <c r="L52" s="1299"/>
    </row>
    <row r="53" spans="2:12" ht="15" hidden="1">
      <c r="B53" s="429"/>
      <c r="C53" s="1319">
        <v>44256</v>
      </c>
      <c r="D53" s="1320">
        <v>3</v>
      </c>
      <c r="E53" s="1300">
        <f t="shared" si="4"/>
        <v>173.2200000000004</v>
      </c>
      <c r="F53" s="1295">
        <f t="shared" si="3"/>
        <v>1.0017349063150591</v>
      </c>
      <c r="G53" s="1296">
        <f t="shared" si="2"/>
        <v>0.26956904165066009</v>
      </c>
      <c r="H53" s="1322" t="s">
        <v>7420</v>
      </c>
      <c r="J53" s="1321">
        <f t="shared" si="0"/>
        <v>0.30000000000001137</v>
      </c>
      <c r="K53" s="1321">
        <f t="shared" si="1"/>
        <v>18.010808785144405</v>
      </c>
      <c r="L53" s="1299"/>
    </row>
    <row r="54" spans="2:12" ht="15" hidden="1">
      <c r="B54" s="429"/>
      <c r="C54" s="1319">
        <v>44287</v>
      </c>
      <c r="D54" s="1320">
        <v>4</v>
      </c>
      <c r="E54" s="1300">
        <f t="shared" si="4"/>
        <v>173.52000000000041</v>
      </c>
      <c r="F54" s="1295">
        <f t="shared" si="3"/>
        <v>1.0017319016279875</v>
      </c>
      <c r="G54" s="1296">
        <f t="shared" si="2"/>
        <v>0.26910217458854879</v>
      </c>
      <c r="H54" s="1323">
        <f>ROUND(H8*L54/100,0)</f>
        <v>5537571</v>
      </c>
      <c r="J54" s="1321">
        <f t="shared" si="0"/>
        <v>0.30000000000001137</v>
      </c>
      <c r="K54" s="1321">
        <f t="shared" si="1"/>
        <v>18.310808785144417</v>
      </c>
      <c r="L54" s="1324">
        <f>SUM(J51:J55)</f>
        <v>1.5000000000000568</v>
      </c>
    </row>
    <row r="55" spans="2:12" ht="15" hidden="1">
      <c r="B55" s="435"/>
      <c r="C55" s="1312">
        <v>44317</v>
      </c>
      <c r="D55" s="1313">
        <v>5</v>
      </c>
      <c r="E55" s="1314">
        <f t="shared" si="4"/>
        <v>173.82000000000042</v>
      </c>
      <c r="F55" s="1315">
        <f t="shared" si="3"/>
        <v>1.0017289073305671</v>
      </c>
      <c r="G55" s="1316">
        <f t="shared" si="2"/>
        <v>0.26863692186623001</v>
      </c>
      <c r="H55" s="1317" t="s">
        <v>7421</v>
      </c>
      <c r="I55" s="436"/>
      <c r="J55" s="1318">
        <f t="shared" si="0"/>
        <v>0.30000000000001137</v>
      </c>
      <c r="K55" s="1318">
        <f t="shared" si="1"/>
        <v>18.610808785144428</v>
      </c>
      <c r="L55" s="1325"/>
    </row>
    <row r="56" spans="2:12" hidden="1">
      <c r="B56" s="427"/>
      <c r="C56" s="1292">
        <v>44348</v>
      </c>
      <c r="D56" s="1326"/>
      <c r="E56" s="1300">
        <f t="shared" si="4"/>
        <v>174.12000000000043</v>
      </c>
      <c r="F56" s="1295">
        <f t="shared" si="3"/>
        <v>1.0017259233690026</v>
      </c>
      <c r="G56" s="1296">
        <f t="shared" si="2"/>
        <v>0.26817327512502886</v>
      </c>
      <c r="H56" s="437"/>
      <c r="J56" s="1298">
        <f t="shared" si="0"/>
        <v>0.30000000000001137</v>
      </c>
      <c r="K56" s="1298">
        <f t="shared" si="1"/>
        <v>18.91080878514444</v>
      </c>
      <c r="L56" s="1327"/>
    </row>
    <row r="57" spans="2:12" hidden="1">
      <c r="B57" s="427"/>
      <c r="C57" s="1292">
        <v>44378</v>
      </c>
      <c r="D57" s="1326"/>
      <c r="E57" s="1300">
        <f t="shared" si="4"/>
        <v>174.42000000000044</v>
      </c>
      <c r="F57" s="1295">
        <f t="shared" si="3"/>
        <v>1.0017229496898692</v>
      </c>
      <c r="G57" s="1296">
        <f t="shared" si="2"/>
        <v>0.26771122606381836</v>
      </c>
      <c r="H57" s="1328"/>
      <c r="J57" s="1298">
        <f t="shared" si="0"/>
        <v>0.30000000000001137</v>
      </c>
      <c r="K57" s="1298">
        <f t="shared" si="1"/>
        <v>19.210808785144451</v>
      </c>
      <c r="L57" s="1327"/>
    </row>
    <row r="58" spans="2:12" ht="15" hidden="1">
      <c r="B58" s="435"/>
      <c r="C58" s="1312">
        <v>44409</v>
      </c>
      <c r="D58" s="1313">
        <v>1</v>
      </c>
      <c r="E58" s="1329">
        <f t="shared" si="4"/>
        <v>174.72000000000045</v>
      </c>
      <c r="F58" s="1330">
        <f t="shared" si="3"/>
        <v>1.00171998624011</v>
      </c>
      <c r="G58" s="1331">
        <f t="shared" si="2"/>
        <v>0.2672507664386401</v>
      </c>
      <c r="H58" s="1317"/>
      <c r="I58" s="438"/>
      <c r="J58" s="1318">
        <f t="shared" si="0"/>
        <v>0.30000000000001137</v>
      </c>
      <c r="K58" s="1318">
        <f t="shared" si="1"/>
        <v>19.510808785144462</v>
      </c>
      <c r="L58" s="1325"/>
    </row>
    <row r="59" spans="2:12" hidden="1">
      <c r="B59" s="557"/>
      <c r="C59" s="1292">
        <v>44440</v>
      </c>
      <c r="D59" s="1326">
        <v>2</v>
      </c>
      <c r="E59" s="1332">
        <f t="shared" si="4"/>
        <v>175.02000000000046</v>
      </c>
      <c r="F59" s="1333">
        <f t="shared" si="3"/>
        <v>1.0017170329670331</v>
      </c>
      <c r="G59" s="1334">
        <f t="shared" si="2"/>
        <v>0.26679188806222098</v>
      </c>
      <c r="H59" s="1328"/>
      <c r="J59" s="1321">
        <f t="shared" si="0"/>
        <v>0.30000000000001137</v>
      </c>
      <c r="K59" s="1321">
        <f t="shared" si="1"/>
        <v>19.810808785144474</v>
      </c>
      <c r="L59" s="1327"/>
    </row>
    <row r="60" spans="2:12" hidden="1">
      <c r="B60" s="557"/>
      <c r="C60" s="1292">
        <v>44470</v>
      </c>
      <c r="D60" s="1326">
        <v>3</v>
      </c>
      <c r="E60" s="1332">
        <f t="shared" si="4"/>
        <v>175.32000000000048</v>
      </c>
      <c r="F60" s="1333">
        <f t="shared" si="3"/>
        <v>1.0017140898183066</v>
      </c>
      <c r="G60" s="1334">
        <f t="shared" si="2"/>
        <v>0.26633458280328354</v>
      </c>
      <c r="H60" s="1328"/>
      <c r="J60" s="1321">
        <f t="shared" si="0"/>
        <v>0.30000000000001137</v>
      </c>
      <c r="K60" s="1321">
        <f t="shared" si="1"/>
        <v>20.110808785144485</v>
      </c>
      <c r="L60" s="1327"/>
    </row>
    <row r="61" spans="2:12" hidden="1">
      <c r="B61" s="557"/>
      <c r="C61" s="1292">
        <v>44501</v>
      </c>
      <c r="D61" s="1326">
        <v>4</v>
      </c>
      <c r="E61" s="1332">
        <f t="shared" si="4"/>
        <v>175.62000000000049</v>
      </c>
      <c r="F61" s="1333">
        <f t="shared" si="3"/>
        <v>1.0017111567419577</v>
      </c>
      <c r="G61" s="1334">
        <f t="shared" si="2"/>
        <v>0.26587884258630423</v>
      </c>
      <c r="H61" s="1322" t="s">
        <v>7420</v>
      </c>
      <c r="J61" s="1321">
        <f t="shared" si="0"/>
        <v>0.30000000000001137</v>
      </c>
      <c r="K61" s="1321">
        <f t="shared" si="1"/>
        <v>20.410808785144496</v>
      </c>
      <c r="L61" s="1327"/>
    </row>
    <row r="62" spans="2:12" ht="15" hidden="1">
      <c r="B62" s="557"/>
      <c r="C62" s="1292">
        <v>44531</v>
      </c>
      <c r="D62" s="1326">
        <v>5</v>
      </c>
      <c r="E62" s="1332">
        <f t="shared" si="4"/>
        <v>175.9200000000005</v>
      </c>
      <c r="F62" s="1333">
        <f t="shared" si="3"/>
        <v>1.0017082336863683</v>
      </c>
      <c r="G62" s="1334">
        <f t="shared" si="2"/>
        <v>0.26542465939089227</v>
      </c>
      <c r="H62" s="1323">
        <f>ROUND(H8*L68/100,0)</f>
        <v>0</v>
      </c>
      <c r="J62" s="1321">
        <f t="shared" si="0"/>
        <v>0.30000000000001137</v>
      </c>
      <c r="K62" s="1321">
        <f t="shared" si="1"/>
        <v>20.710808785144508</v>
      </c>
      <c r="L62" s="1324">
        <f>SUM(J58:J63)</f>
        <v>1.8000000000000682</v>
      </c>
    </row>
    <row r="63" spans="2:12" ht="15">
      <c r="B63" s="558"/>
      <c r="C63" s="1312">
        <v>44562</v>
      </c>
      <c r="D63" s="1313">
        <v>1</v>
      </c>
      <c r="E63" s="1329">
        <f t="shared" si="4"/>
        <v>176.22000000000051</v>
      </c>
      <c r="F63" s="1330">
        <f t="shared" si="3"/>
        <v>1.0017053206002728</v>
      </c>
      <c r="G63" s="1331">
        <f t="shared" si="2"/>
        <v>0.2649720252514105</v>
      </c>
      <c r="H63" s="1317" t="s">
        <v>7419</v>
      </c>
      <c r="I63" s="439"/>
      <c r="J63" s="1318">
        <f t="shared" si="0"/>
        <v>0.30000000000001137</v>
      </c>
      <c r="K63" s="1318">
        <f t="shared" si="1"/>
        <v>21.010808785144519</v>
      </c>
      <c r="L63" s="1325"/>
    </row>
    <row r="64" spans="2:12">
      <c r="B64" s="557"/>
      <c r="C64" s="1292">
        <v>44593</v>
      </c>
      <c r="D64" s="1326">
        <v>2</v>
      </c>
      <c r="E64" s="1332">
        <f t="shared" si="4"/>
        <v>176.52000000000052</v>
      </c>
      <c r="F64" s="1333">
        <f t="shared" si="3"/>
        <v>1.0017024174327547</v>
      </c>
      <c r="G64" s="1334">
        <f t="shared" si="2"/>
        <v>0.26452093225645745</v>
      </c>
      <c r="H64" s="1328"/>
      <c r="J64" s="1321">
        <f t="shared" si="0"/>
        <v>0.30000000000001137</v>
      </c>
      <c r="K64" s="1321">
        <f t="shared" si="1"/>
        <v>21.31080878514453</v>
      </c>
      <c r="L64" s="1327"/>
    </row>
    <row r="65" spans="2:12">
      <c r="B65" s="557"/>
      <c r="C65" s="1292">
        <v>44621</v>
      </c>
      <c r="D65" s="1326">
        <v>3</v>
      </c>
      <c r="E65" s="1300">
        <f t="shared" si="4"/>
        <v>176.82000000000053</v>
      </c>
      <c r="F65" s="1333">
        <f t="shared" si="3"/>
        <v>1.0016995241332427</v>
      </c>
      <c r="G65" s="1334">
        <f t="shared" si="2"/>
        <v>0.2640713725483157</v>
      </c>
      <c r="H65" s="1322" t="s">
        <v>7420</v>
      </c>
      <c r="J65" s="1321">
        <f t="shared" si="0"/>
        <v>0.30000000000001137</v>
      </c>
      <c r="K65" s="1321">
        <f t="shared" si="1"/>
        <v>21.610808785144542</v>
      </c>
      <c r="L65" s="1327"/>
    </row>
    <row r="66" spans="2:12" ht="15">
      <c r="B66" s="557"/>
      <c r="C66" s="1335">
        <v>44652</v>
      </c>
      <c r="D66" s="1326">
        <v>4</v>
      </c>
      <c r="E66" s="1300">
        <f t="shared" si="4"/>
        <v>177.12000000000054</v>
      </c>
      <c r="F66" s="1333">
        <f t="shared" si="3"/>
        <v>1.00169664065151</v>
      </c>
      <c r="G66" s="1334">
        <f t="shared" si="2"/>
        <v>0.26362333832274448</v>
      </c>
      <c r="H66" s="1323">
        <f>ROUND(H8*L66/100,0)</f>
        <v>5537571</v>
      </c>
      <c r="J66" s="1321">
        <f t="shared" si="0"/>
        <v>0.30000000000001137</v>
      </c>
      <c r="K66" s="1321">
        <f t="shared" si="1"/>
        <v>21.910808785144553</v>
      </c>
      <c r="L66" s="1324">
        <f>SUM(J63:J67)</f>
        <v>1.5000000000000568</v>
      </c>
    </row>
    <row r="67" spans="2:12" ht="15">
      <c r="B67" s="435"/>
      <c r="C67" s="1312">
        <v>44682</v>
      </c>
      <c r="D67" s="1313">
        <v>5</v>
      </c>
      <c r="E67" s="1314">
        <f t="shared" si="4"/>
        <v>177.42000000000056</v>
      </c>
      <c r="F67" s="1315">
        <f t="shared" si="3"/>
        <v>1.0016937669376695</v>
      </c>
      <c r="G67" s="1316">
        <f t="shared" si="2"/>
        <v>0.26317682182832464</v>
      </c>
      <c r="H67" s="1336" t="s">
        <v>7421</v>
      </c>
      <c r="I67" s="436"/>
      <c r="J67" s="1318">
        <f t="shared" si="0"/>
        <v>0.30000000000001137</v>
      </c>
      <c r="K67" s="1318">
        <f t="shared" si="1"/>
        <v>22.210808785144565</v>
      </c>
      <c r="L67" s="1337"/>
    </row>
    <row r="68" spans="2:12" ht="15">
      <c r="B68" s="557"/>
      <c r="C68" s="1292">
        <v>44713</v>
      </c>
      <c r="D68" s="1326"/>
      <c r="E68" s="1300">
        <f t="shared" si="4"/>
        <v>177.72000000000057</v>
      </c>
      <c r="F68" s="1333">
        <f t="shared" si="3"/>
        <v>1.0016909029421712</v>
      </c>
      <c r="G68" s="1334">
        <f t="shared" si="2"/>
        <v>0.26273181536597501</v>
      </c>
      <c r="H68" s="1338"/>
      <c r="J68" s="1321">
        <f t="shared" si="0"/>
        <v>0.30000000000001137</v>
      </c>
      <c r="K68" s="1321">
        <f t="shared" si="1"/>
        <v>22.510808785144576</v>
      </c>
      <c r="L68" s="1339"/>
    </row>
    <row r="69" spans="2:12" ht="15">
      <c r="B69" s="557"/>
      <c r="C69" s="1292">
        <v>44743</v>
      </c>
      <c r="D69" s="1326"/>
      <c r="E69" s="1300">
        <f t="shared" si="4"/>
        <v>178.02000000000058</v>
      </c>
      <c r="F69" s="1333">
        <f t="shared" ref="F69:F80" si="5">E69/E68</f>
        <v>1.0016880486158002</v>
      </c>
      <c r="G69" s="1334">
        <f t="shared" ref="G69:G80" si="6">$E$9*(F69-1)</f>
        <v>0.26228831128871155</v>
      </c>
      <c r="H69" s="1338"/>
      <c r="J69" s="1321">
        <f t="shared" ref="J69:J80" si="7">+E69-E68</f>
        <v>0.30000000000001137</v>
      </c>
      <c r="K69" s="1321">
        <f t="shared" ref="K69:K80" si="8">+J69+K68</f>
        <v>22.810808785144587</v>
      </c>
      <c r="L69" s="1339"/>
    </row>
    <row r="70" spans="2:12" ht="15">
      <c r="B70" s="435"/>
      <c r="C70" s="1312">
        <v>44774</v>
      </c>
      <c r="D70" s="1313">
        <v>1</v>
      </c>
      <c r="E70" s="1314">
        <f t="shared" si="4"/>
        <v>178.32000000000059</v>
      </c>
      <c r="F70" s="1315">
        <f t="shared" si="5"/>
        <v>1.0016852039096731</v>
      </c>
      <c r="G70" s="1316">
        <f t="shared" si="6"/>
        <v>0.26184630200106029</v>
      </c>
      <c r="H70" s="1336"/>
      <c r="I70" s="436"/>
      <c r="J70" s="1318">
        <f t="shared" si="7"/>
        <v>0.30000000000001137</v>
      </c>
      <c r="K70" s="1318">
        <f t="shared" si="8"/>
        <v>23.110808785144599</v>
      </c>
      <c r="L70" s="1337"/>
    </row>
    <row r="71" spans="2:12" ht="15">
      <c r="B71" s="557"/>
      <c r="C71" s="1292">
        <v>44805</v>
      </c>
      <c r="D71" s="1326">
        <v>2</v>
      </c>
      <c r="E71" s="1300">
        <f t="shared" si="4"/>
        <v>178.6200000000006</v>
      </c>
      <c r="F71" s="1333">
        <f t="shared" si="5"/>
        <v>1.0016823687752356</v>
      </c>
      <c r="G71" s="1334">
        <f t="shared" si="6"/>
        <v>0.26140577995867814</v>
      </c>
      <c r="H71" s="1338"/>
      <c r="J71" s="1321">
        <f t="shared" si="7"/>
        <v>0.30000000000001137</v>
      </c>
      <c r="K71" s="1321">
        <f t="shared" si="8"/>
        <v>23.41080878514461</v>
      </c>
      <c r="L71" s="1339"/>
    </row>
    <row r="72" spans="2:12" ht="15">
      <c r="B72" s="557"/>
      <c r="C72" s="1292">
        <v>44835</v>
      </c>
      <c r="D72" s="1326">
        <v>3</v>
      </c>
      <c r="E72" s="1300">
        <f t="shared" si="4"/>
        <v>178.92000000000061</v>
      </c>
      <c r="F72" s="1333">
        <f t="shared" si="5"/>
        <v>1.0016795431642593</v>
      </c>
      <c r="G72" s="1334">
        <f t="shared" si="6"/>
        <v>0.26096673766783535</v>
      </c>
      <c r="H72" s="1338"/>
      <c r="J72" s="1321">
        <f t="shared" si="7"/>
        <v>0.30000000000001137</v>
      </c>
      <c r="K72" s="1321">
        <f t="shared" si="8"/>
        <v>23.710808785144621</v>
      </c>
      <c r="L72" s="1339"/>
    </row>
    <row r="73" spans="2:12" ht="15">
      <c r="B73" s="557"/>
      <c r="C73" s="1292">
        <v>44866</v>
      </c>
      <c r="D73" s="1326">
        <v>4</v>
      </c>
      <c r="E73" s="1300">
        <f t="shared" si="4"/>
        <v>179.22000000000062</v>
      </c>
      <c r="F73" s="1333">
        <f t="shared" si="5"/>
        <v>1.0016767270288398</v>
      </c>
      <c r="G73" s="1334">
        <f t="shared" si="6"/>
        <v>0.2605291676851737</v>
      </c>
      <c r="H73" s="1322" t="s">
        <v>7420</v>
      </c>
      <c r="J73" s="1321">
        <f t="shared" si="7"/>
        <v>0.30000000000001137</v>
      </c>
      <c r="K73" s="1321">
        <f t="shared" si="8"/>
        <v>24.010808785144633</v>
      </c>
      <c r="L73" s="1339"/>
    </row>
    <row r="74" spans="2:12" ht="15">
      <c r="B74" s="557"/>
      <c r="C74" s="1292">
        <v>44896</v>
      </c>
      <c r="D74" s="1326">
        <v>5</v>
      </c>
      <c r="E74" s="1300">
        <f t="shared" si="4"/>
        <v>179.52000000000064</v>
      </c>
      <c r="F74" s="1333">
        <f t="shared" si="5"/>
        <v>1.0016739203213927</v>
      </c>
      <c r="G74" s="1334">
        <f t="shared" si="6"/>
        <v>0.2600930626170514</v>
      </c>
      <c r="H74" s="1323">
        <f>ROUND(H8*L74/100,0)</f>
        <v>5537571</v>
      </c>
      <c r="J74" s="1321">
        <f t="shared" si="7"/>
        <v>0.30000000000001137</v>
      </c>
      <c r="K74" s="1321">
        <f t="shared" si="8"/>
        <v>24.310808785144644</v>
      </c>
      <c r="L74" s="1324">
        <f>SUM(J70:J74)</f>
        <v>1.5000000000000568</v>
      </c>
    </row>
    <row r="75" spans="2:12" ht="15">
      <c r="B75" s="435"/>
      <c r="C75" s="1312">
        <v>44927</v>
      </c>
      <c r="D75" s="1313">
        <v>1</v>
      </c>
      <c r="E75" s="1314">
        <f t="shared" si="4"/>
        <v>179.82000000000065</v>
      </c>
      <c r="F75" s="1315">
        <f t="shared" si="5"/>
        <v>1.0016711229946524</v>
      </c>
      <c r="G75" s="1316">
        <f t="shared" si="6"/>
        <v>0.25965841511937032</v>
      </c>
      <c r="H75" s="1317"/>
      <c r="I75" s="436"/>
      <c r="J75" s="1318">
        <f t="shared" si="7"/>
        <v>0.30000000000001137</v>
      </c>
      <c r="K75" s="1318">
        <f t="shared" si="8"/>
        <v>24.610808785144656</v>
      </c>
      <c r="L75" s="1318"/>
    </row>
    <row r="76" spans="2:12" ht="15">
      <c r="B76" s="557"/>
      <c r="C76" s="1292">
        <v>44958</v>
      </c>
      <c r="D76" s="1326">
        <v>2</v>
      </c>
      <c r="E76" s="1300">
        <f t="shared" si="4"/>
        <v>180.12000000000066</v>
      </c>
      <c r="F76" s="1333">
        <f t="shared" si="5"/>
        <v>1.0016683350016684</v>
      </c>
      <c r="G76" s="1334">
        <f t="shared" si="6"/>
        <v>0.25922521789695502</v>
      </c>
      <c r="H76" s="1338"/>
      <c r="J76" s="1321">
        <f t="shared" si="7"/>
        <v>0.30000000000001137</v>
      </c>
      <c r="K76" s="1321">
        <f t="shared" si="8"/>
        <v>24.910808785144667</v>
      </c>
      <c r="L76" s="1339"/>
    </row>
    <row r="77" spans="2:12" ht="15">
      <c r="B77" s="557"/>
      <c r="C77" s="1292">
        <v>44986</v>
      </c>
      <c r="D77" s="1326">
        <v>3</v>
      </c>
      <c r="E77" s="1300">
        <f t="shared" si="4"/>
        <v>180.42000000000067</v>
      </c>
      <c r="F77" s="1333">
        <f t="shared" si="5"/>
        <v>1.0016655562958028</v>
      </c>
      <c r="G77" s="1334">
        <f t="shared" si="6"/>
        <v>0.25879346370324224</v>
      </c>
      <c r="H77" s="1340"/>
      <c r="J77" s="1321">
        <f t="shared" si="7"/>
        <v>0.30000000000001137</v>
      </c>
      <c r="K77" s="1321">
        <f t="shared" si="8"/>
        <v>25.210808785144678</v>
      </c>
      <c r="L77" s="1339"/>
    </row>
    <row r="78" spans="2:12" ht="15">
      <c r="B78" s="557"/>
      <c r="C78" s="1292">
        <v>45017</v>
      </c>
      <c r="D78" s="1326">
        <v>4</v>
      </c>
      <c r="E78" s="1300">
        <f t="shared" si="4"/>
        <v>180.72000000000068</v>
      </c>
      <c r="F78" s="1333">
        <f t="shared" si="5"/>
        <v>1.0016627868307284</v>
      </c>
      <c r="G78" s="1334">
        <f t="shared" si="6"/>
        <v>0.25836314533993598</v>
      </c>
      <c r="H78" s="1322" t="s">
        <v>7420</v>
      </c>
      <c r="J78" s="1321">
        <f t="shared" si="7"/>
        <v>0.30000000000001137</v>
      </c>
      <c r="K78" s="1321">
        <f t="shared" si="8"/>
        <v>25.51080878514469</v>
      </c>
      <c r="L78" s="1339"/>
    </row>
    <row r="79" spans="2:12" ht="15">
      <c r="B79" s="429"/>
      <c r="C79" s="1335">
        <v>45047</v>
      </c>
      <c r="D79" s="1320">
        <v>5</v>
      </c>
      <c r="E79" s="1300">
        <f t="shared" si="4"/>
        <v>181.02000000000069</v>
      </c>
      <c r="F79" s="1295">
        <f t="shared" si="5"/>
        <v>1.001660026560425</v>
      </c>
      <c r="G79" s="1296">
        <f t="shared" si="6"/>
        <v>0.25793425565642075</v>
      </c>
      <c r="H79" s="1323">
        <f>ROUND(H8*L79/100,0)</f>
        <v>5537571</v>
      </c>
      <c r="J79" s="1321">
        <f t="shared" si="7"/>
        <v>0.30000000000001137</v>
      </c>
      <c r="K79" s="1321">
        <f t="shared" si="8"/>
        <v>25.810808785144701</v>
      </c>
      <c r="L79" s="1324">
        <f>SUM(J75:J79)</f>
        <v>1.5000000000000568</v>
      </c>
    </row>
    <row r="80" spans="2:12" ht="15.75" thickBot="1">
      <c r="B80" s="559"/>
      <c r="C80" s="560">
        <v>45078</v>
      </c>
      <c r="D80" s="561">
        <v>6</v>
      </c>
      <c r="E80" s="562">
        <f t="shared" si="4"/>
        <v>181.3200000000007</v>
      </c>
      <c r="F80" s="563">
        <f t="shared" si="5"/>
        <v>1.0016572754391782</v>
      </c>
      <c r="G80" s="564">
        <f t="shared" si="6"/>
        <v>0.25750678754962386</v>
      </c>
      <c r="H80" s="565"/>
      <c r="J80" s="1321">
        <f t="shared" si="7"/>
        <v>0.30000000000001137</v>
      </c>
      <c r="K80" s="1321">
        <f t="shared" si="8"/>
        <v>26.110808785144712</v>
      </c>
      <c r="L80" s="1339"/>
    </row>
  </sheetData>
  <mergeCells count="10">
    <mergeCell ref="B7:C8"/>
    <mergeCell ref="D7:D8"/>
    <mergeCell ref="E7:G7"/>
    <mergeCell ref="J8:L8"/>
    <mergeCell ref="B2:H2"/>
    <mergeCell ref="B3:D3"/>
    <mergeCell ref="E3:F3"/>
    <mergeCell ref="B4:D4"/>
    <mergeCell ref="B6:D6"/>
    <mergeCell ref="F6:G6"/>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9"/>
  <dimension ref="A1:M4435"/>
  <sheetViews>
    <sheetView topLeftCell="A3927" zoomScale="57" zoomScaleNormal="25" workbookViewId="0">
      <selection sqref="A1:F3938"/>
    </sheetView>
  </sheetViews>
  <sheetFormatPr defaultColWidth="106" defaultRowHeight="12.75"/>
  <cols>
    <col min="1" max="1" width="10.7109375" style="35" bestFit="1" customWidth="1"/>
    <col min="2" max="2" width="95.85546875" style="35" customWidth="1"/>
    <col min="3" max="3" width="9.7109375" style="35" customWidth="1"/>
    <col min="4" max="4" width="19" style="35" customWidth="1"/>
    <col min="5" max="5" width="29.42578125" style="35" bestFit="1" customWidth="1"/>
    <col min="6" max="6" width="12.140625" style="35" customWidth="1"/>
    <col min="7" max="1669" width="9.7109375" style="35" customWidth="1"/>
    <col min="1670" max="14860" width="106" style="35"/>
    <col min="14861" max="16384" width="9.7109375" style="35" customWidth="1"/>
  </cols>
  <sheetData>
    <row r="1" spans="1:13" ht="36">
      <c r="A1" s="33" t="s">
        <v>109</v>
      </c>
      <c r="B1" s="30" t="s">
        <v>110</v>
      </c>
      <c r="C1" s="30" t="s">
        <v>111</v>
      </c>
      <c r="D1" s="168" t="s">
        <v>112</v>
      </c>
      <c r="E1" s="289" t="s">
        <v>113</v>
      </c>
      <c r="F1" s="289" t="s">
        <v>4204</v>
      </c>
      <c r="G1" s="904" t="s">
        <v>4205</v>
      </c>
      <c r="H1" s="905"/>
      <c r="I1" s="905"/>
      <c r="J1" s="905"/>
      <c r="K1" s="905"/>
      <c r="L1" s="905"/>
      <c r="M1" s="905"/>
    </row>
    <row r="2" spans="1:13" ht="15.75">
      <c r="A2" s="351">
        <v>3007</v>
      </c>
      <c r="B2" s="352" t="s">
        <v>115</v>
      </c>
      <c r="C2" s="353" t="s">
        <v>116</v>
      </c>
      <c r="D2" s="354">
        <v>727</v>
      </c>
      <c r="E2" s="288" t="s">
        <v>117</v>
      </c>
    </row>
    <row r="3" spans="1:13" ht="15.75">
      <c r="A3" s="351">
        <v>3009</v>
      </c>
      <c r="B3" s="352" t="s">
        <v>118</v>
      </c>
      <c r="C3" s="353" t="s">
        <v>119</v>
      </c>
      <c r="D3" s="354">
        <v>31876</v>
      </c>
      <c r="E3" s="288" t="s">
        <v>117</v>
      </c>
    </row>
    <row r="4" spans="1:13" ht="31.5">
      <c r="A4" s="351">
        <v>3010</v>
      </c>
      <c r="B4" s="352" t="s">
        <v>120</v>
      </c>
      <c r="C4" s="353" t="s">
        <v>119</v>
      </c>
      <c r="D4" s="354">
        <v>30579</v>
      </c>
      <c r="E4" s="288" t="s">
        <v>117</v>
      </c>
    </row>
    <row r="5" spans="1:13" ht="31.5">
      <c r="A5" s="351">
        <v>3011</v>
      </c>
      <c r="B5" s="352" t="s">
        <v>121</v>
      </c>
      <c r="C5" s="353" t="s">
        <v>122</v>
      </c>
      <c r="D5" s="354">
        <v>4523</v>
      </c>
      <c r="E5" s="288" t="s">
        <v>117</v>
      </c>
    </row>
    <row r="6" spans="1:13" ht="42" customHeight="1">
      <c r="A6" s="351">
        <v>3012</v>
      </c>
      <c r="B6" s="352" t="s">
        <v>123</v>
      </c>
      <c r="C6" s="353" t="s">
        <v>116</v>
      </c>
      <c r="D6" s="354">
        <v>6331</v>
      </c>
      <c r="E6" s="288" t="s">
        <v>117</v>
      </c>
    </row>
    <row r="7" spans="1:13" ht="15.75">
      <c r="A7" s="351">
        <v>3015</v>
      </c>
      <c r="B7" s="352" t="s">
        <v>124</v>
      </c>
      <c r="C7" s="353" t="s">
        <v>125</v>
      </c>
      <c r="D7" s="354">
        <v>206755</v>
      </c>
      <c r="E7" s="288" t="s">
        <v>117</v>
      </c>
    </row>
    <row r="8" spans="1:13" ht="47.25">
      <c r="A8" s="351">
        <v>3017</v>
      </c>
      <c r="B8" s="352" t="s">
        <v>126</v>
      </c>
      <c r="C8" s="353" t="s">
        <v>119</v>
      </c>
      <c r="D8" s="354">
        <v>34896</v>
      </c>
      <c r="E8" s="288" t="s">
        <v>117</v>
      </c>
    </row>
    <row r="9" spans="1:13" ht="15.75">
      <c r="A9" s="351">
        <v>3018</v>
      </c>
      <c r="B9" s="352" t="s">
        <v>127</v>
      </c>
      <c r="C9" s="353" t="s">
        <v>119</v>
      </c>
      <c r="D9" s="354">
        <v>62305</v>
      </c>
      <c r="E9" s="288" t="s">
        <v>117</v>
      </c>
    </row>
    <row r="10" spans="1:13" ht="31.5">
      <c r="A10" s="351">
        <v>3021</v>
      </c>
      <c r="B10" s="352" t="s">
        <v>128</v>
      </c>
      <c r="C10" s="353" t="s">
        <v>116</v>
      </c>
      <c r="D10" s="354">
        <v>5770</v>
      </c>
      <c r="E10" s="288" t="s">
        <v>117</v>
      </c>
    </row>
    <row r="11" spans="1:13" ht="31.5">
      <c r="A11" s="351">
        <v>3022</v>
      </c>
      <c r="B11" s="352" t="s">
        <v>129</v>
      </c>
      <c r="C11" s="353" t="s">
        <v>119</v>
      </c>
      <c r="D11" s="354">
        <v>46434</v>
      </c>
      <c r="E11" s="288" t="s">
        <v>117</v>
      </c>
    </row>
    <row r="12" spans="1:13" ht="31.5">
      <c r="A12" s="351">
        <v>3024</v>
      </c>
      <c r="B12" s="352" t="s">
        <v>130</v>
      </c>
      <c r="C12" s="353" t="s">
        <v>119</v>
      </c>
      <c r="D12" s="354">
        <v>109001</v>
      </c>
      <c r="E12" s="288" t="s">
        <v>117</v>
      </c>
    </row>
    <row r="13" spans="1:13" ht="15.75">
      <c r="A13" s="351">
        <v>3027</v>
      </c>
      <c r="B13" s="352" t="s">
        <v>131</v>
      </c>
      <c r="C13" s="353" t="s">
        <v>122</v>
      </c>
      <c r="D13" s="354">
        <v>58698</v>
      </c>
      <c r="E13" s="288" t="s">
        <v>117</v>
      </c>
    </row>
    <row r="14" spans="1:13" ht="31.5">
      <c r="A14" s="351">
        <v>3041</v>
      </c>
      <c r="B14" s="352" t="s">
        <v>132</v>
      </c>
      <c r="C14" s="353" t="s">
        <v>122</v>
      </c>
      <c r="D14" s="354">
        <v>24517</v>
      </c>
      <c r="E14" s="288" t="s">
        <v>117</v>
      </c>
    </row>
    <row r="15" spans="1:13" ht="31.5">
      <c r="A15" s="351">
        <v>3042</v>
      </c>
      <c r="B15" s="352" t="s">
        <v>133</v>
      </c>
      <c r="C15" s="353" t="s">
        <v>122</v>
      </c>
      <c r="D15" s="354">
        <v>51046</v>
      </c>
      <c r="E15" s="288" t="s">
        <v>117</v>
      </c>
    </row>
    <row r="16" spans="1:13" ht="31.5">
      <c r="A16" s="351">
        <v>3043</v>
      </c>
      <c r="B16" s="352" t="s">
        <v>134</v>
      </c>
      <c r="C16" s="353" t="s">
        <v>122</v>
      </c>
      <c r="D16" s="354">
        <v>71150</v>
      </c>
      <c r="E16" s="288" t="s">
        <v>117</v>
      </c>
    </row>
    <row r="17" spans="1:6" ht="31.5">
      <c r="A17" s="351">
        <v>3044</v>
      </c>
      <c r="B17" s="352" t="s">
        <v>135</v>
      </c>
      <c r="C17" s="353" t="s">
        <v>122</v>
      </c>
      <c r="D17" s="354">
        <v>101095</v>
      </c>
      <c r="E17" s="288" t="s">
        <v>117</v>
      </c>
    </row>
    <row r="18" spans="1:6" ht="31.5">
      <c r="A18" s="351">
        <v>3045</v>
      </c>
      <c r="B18" s="352" t="s">
        <v>136</v>
      </c>
      <c r="C18" s="353" t="s">
        <v>122</v>
      </c>
      <c r="D18" s="354">
        <v>115500</v>
      </c>
      <c r="E18" s="288" t="s">
        <v>117</v>
      </c>
    </row>
    <row r="19" spans="1:6" ht="31.5">
      <c r="A19" s="351">
        <v>3046</v>
      </c>
      <c r="B19" s="352" t="s">
        <v>137</v>
      </c>
      <c r="C19" s="353" t="s">
        <v>122</v>
      </c>
      <c r="D19" s="354">
        <v>204713</v>
      </c>
      <c r="E19" s="288" t="s">
        <v>117</v>
      </c>
    </row>
    <row r="20" spans="1:6" ht="31.5">
      <c r="A20" s="351">
        <v>3047</v>
      </c>
      <c r="B20" s="352" t="s">
        <v>138</v>
      </c>
      <c r="C20" s="353" t="s">
        <v>122</v>
      </c>
      <c r="D20" s="354">
        <v>262054</v>
      </c>
      <c r="E20" s="288" t="s">
        <v>117</v>
      </c>
    </row>
    <row r="21" spans="1:6" ht="31.5">
      <c r="A21" s="351">
        <v>3048</v>
      </c>
      <c r="B21" s="352" t="s">
        <v>139</v>
      </c>
      <c r="C21" s="353" t="s">
        <v>122</v>
      </c>
      <c r="D21" s="354">
        <v>338941</v>
      </c>
      <c r="E21" s="288" t="s">
        <v>117</v>
      </c>
    </row>
    <row r="22" spans="1:6" ht="31.5">
      <c r="A22" s="351">
        <v>3050</v>
      </c>
      <c r="B22" s="352" t="s">
        <v>140</v>
      </c>
      <c r="C22" s="353" t="s">
        <v>119</v>
      </c>
      <c r="D22" s="354">
        <v>27582</v>
      </c>
      <c r="E22" s="288" t="s">
        <v>117</v>
      </c>
    </row>
    <row r="23" spans="1:6" ht="31.5">
      <c r="A23" s="351">
        <v>3052</v>
      </c>
      <c r="B23" s="352" t="s">
        <v>141</v>
      </c>
      <c r="C23" s="353" t="s">
        <v>119</v>
      </c>
      <c r="D23" s="354">
        <v>81863</v>
      </c>
      <c r="E23" s="288" t="s">
        <v>117</v>
      </c>
    </row>
    <row r="24" spans="1:6" ht="31.5">
      <c r="A24" s="351">
        <v>3055</v>
      </c>
      <c r="B24" s="352" t="s">
        <v>142</v>
      </c>
      <c r="C24" s="353" t="s">
        <v>122</v>
      </c>
      <c r="D24" s="354">
        <v>290684</v>
      </c>
      <c r="E24" s="288" t="s">
        <v>117</v>
      </c>
    </row>
    <row r="25" spans="1:6" ht="31.5">
      <c r="A25" s="351">
        <v>3056</v>
      </c>
      <c r="B25" s="352" t="s">
        <v>143</v>
      </c>
      <c r="C25" s="353" t="s">
        <v>122</v>
      </c>
      <c r="D25" s="354">
        <v>386062</v>
      </c>
      <c r="E25" s="288" t="s">
        <v>117</v>
      </c>
    </row>
    <row r="26" spans="1:6" ht="31.5">
      <c r="A26" s="351">
        <v>3057</v>
      </c>
      <c r="B26" s="352" t="s">
        <v>144</v>
      </c>
      <c r="C26" s="353" t="s">
        <v>125</v>
      </c>
      <c r="D26" s="354">
        <v>3895907</v>
      </c>
      <c r="E26" s="288" t="s">
        <v>117</v>
      </c>
      <c r="F26" s="35" t="s">
        <v>145</v>
      </c>
    </row>
    <row r="27" spans="1:6" ht="31.5">
      <c r="A27" s="351">
        <v>3058</v>
      </c>
      <c r="B27" s="352" t="s">
        <v>146</v>
      </c>
      <c r="C27" s="353" t="s">
        <v>125</v>
      </c>
      <c r="D27" s="354">
        <v>6454374</v>
      </c>
      <c r="E27" s="288" t="s">
        <v>117</v>
      </c>
      <c r="F27" s="35" t="s">
        <v>145</v>
      </c>
    </row>
    <row r="28" spans="1:6" ht="31.5">
      <c r="A28" s="351">
        <v>3059</v>
      </c>
      <c r="B28" s="352" t="s">
        <v>147</v>
      </c>
      <c r="C28" s="353" t="s">
        <v>125</v>
      </c>
      <c r="D28" s="354">
        <v>3966559</v>
      </c>
      <c r="E28" s="288" t="s">
        <v>117</v>
      </c>
      <c r="F28" s="35" t="s">
        <v>145</v>
      </c>
    </row>
    <row r="29" spans="1:6" ht="31.5">
      <c r="A29" s="351">
        <v>3062</v>
      </c>
      <c r="B29" s="352" t="s">
        <v>148</v>
      </c>
      <c r="C29" s="353" t="s">
        <v>116</v>
      </c>
      <c r="D29" s="354">
        <v>63302</v>
      </c>
      <c r="E29" s="288" t="s">
        <v>117</v>
      </c>
    </row>
    <row r="30" spans="1:6" ht="31.5">
      <c r="A30" s="351">
        <v>3064</v>
      </c>
      <c r="B30" s="352" t="s">
        <v>149</v>
      </c>
      <c r="C30" s="353" t="s">
        <v>122</v>
      </c>
      <c r="D30" s="354">
        <v>66902</v>
      </c>
      <c r="E30" s="288" t="s">
        <v>117</v>
      </c>
    </row>
    <row r="31" spans="1:6" ht="31.5">
      <c r="A31" s="351">
        <v>3065</v>
      </c>
      <c r="B31" s="352" t="s">
        <v>150</v>
      </c>
      <c r="C31" s="353" t="s">
        <v>122</v>
      </c>
      <c r="D31" s="354">
        <v>80175</v>
      </c>
      <c r="E31" s="288" t="s">
        <v>117</v>
      </c>
    </row>
    <row r="32" spans="1:6" ht="31.5">
      <c r="A32" s="351">
        <v>3066</v>
      </c>
      <c r="B32" s="352" t="s">
        <v>151</v>
      </c>
      <c r="C32" s="353" t="s">
        <v>122</v>
      </c>
      <c r="D32" s="354">
        <v>110995</v>
      </c>
      <c r="E32" s="288" t="s">
        <v>117</v>
      </c>
    </row>
    <row r="33" spans="1:6" ht="31.5">
      <c r="A33" s="351">
        <v>3067</v>
      </c>
      <c r="B33" s="352" t="s">
        <v>152</v>
      </c>
      <c r="C33" s="353" t="s">
        <v>122</v>
      </c>
      <c r="D33" s="354">
        <v>131764</v>
      </c>
      <c r="E33" s="288" t="s">
        <v>117</v>
      </c>
    </row>
    <row r="34" spans="1:6" ht="31.5">
      <c r="A34" s="351">
        <v>3068</v>
      </c>
      <c r="B34" s="352" t="s">
        <v>153</v>
      </c>
      <c r="C34" s="353" t="s">
        <v>122</v>
      </c>
      <c r="D34" s="354">
        <v>168915</v>
      </c>
      <c r="E34" s="288" t="s">
        <v>117</v>
      </c>
    </row>
    <row r="35" spans="1:6" ht="31.5">
      <c r="A35" s="351">
        <v>3069</v>
      </c>
      <c r="B35" s="352" t="s">
        <v>154</v>
      </c>
      <c r="C35" s="353" t="s">
        <v>122</v>
      </c>
      <c r="D35" s="354">
        <v>212140</v>
      </c>
      <c r="E35" s="288" t="s">
        <v>117</v>
      </c>
    </row>
    <row r="36" spans="1:6" ht="31.5">
      <c r="A36" s="351">
        <v>3070</v>
      </c>
      <c r="B36" s="352" t="s">
        <v>155</v>
      </c>
      <c r="C36" s="353" t="s">
        <v>122</v>
      </c>
      <c r="D36" s="354">
        <v>271361</v>
      </c>
      <c r="E36" s="288" t="s">
        <v>117</v>
      </c>
    </row>
    <row r="37" spans="1:6" ht="31.5">
      <c r="A37" s="351">
        <v>3071</v>
      </c>
      <c r="B37" s="352" t="s">
        <v>156</v>
      </c>
      <c r="C37" s="353" t="s">
        <v>122</v>
      </c>
      <c r="D37" s="354">
        <v>391003</v>
      </c>
      <c r="E37" s="288" t="s">
        <v>117</v>
      </c>
    </row>
    <row r="38" spans="1:6" ht="31.5">
      <c r="A38" s="351">
        <v>3151</v>
      </c>
      <c r="B38" s="352" t="s">
        <v>157</v>
      </c>
      <c r="C38" s="353" t="s">
        <v>125</v>
      </c>
      <c r="D38" s="354">
        <v>2168636</v>
      </c>
      <c r="E38" s="288" t="s">
        <v>117</v>
      </c>
      <c r="F38" s="35" t="s">
        <v>145</v>
      </c>
    </row>
    <row r="39" spans="1:6" ht="15.75">
      <c r="A39" s="351">
        <v>3155</v>
      </c>
      <c r="B39" s="352" t="s">
        <v>158</v>
      </c>
      <c r="C39" s="353" t="s">
        <v>125</v>
      </c>
      <c r="D39" s="354">
        <v>154808</v>
      </c>
      <c r="E39" s="288" t="s">
        <v>117</v>
      </c>
    </row>
    <row r="40" spans="1:6" ht="31.5">
      <c r="A40" s="351">
        <v>3159</v>
      </c>
      <c r="B40" s="352" t="s">
        <v>159</v>
      </c>
      <c r="C40" s="353" t="s">
        <v>122</v>
      </c>
      <c r="D40" s="354">
        <v>33352</v>
      </c>
      <c r="E40" s="288" t="s">
        <v>117</v>
      </c>
    </row>
    <row r="41" spans="1:6" ht="31.5">
      <c r="A41" s="351">
        <v>3163</v>
      </c>
      <c r="B41" s="352" t="s">
        <v>160</v>
      </c>
      <c r="C41" s="353" t="s">
        <v>122</v>
      </c>
      <c r="D41" s="354">
        <v>331155</v>
      </c>
      <c r="E41" s="288" t="s">
        <v>117</v>
      </c>
    </row>
    <row r="42" spans="1:6" ht="31.5">
      <c r="A42" s="351">
        <v>3172</v>
      </c>
      <c r="B42" s="352" t="s">
        <v>161</v>
      </c>
      <c r="C42" s="353" t="s">
        <v>116</v>
      </c>
      <c r="D42" s="354">
        <v>11976</v>
      </c>
      <c r="E42" s="288" t="s">
        <v>117</v>
      </c>
    </row>
    <row r="43" spans="1:6" ht="31.5">
      <c r="A43" s="351">
        <v>3178</v>
      </c>
      <c r="B43" s="352" t="s">
        <v>162</v>
      </c>
      <c r="C43" s="353" t="s">
        <v>116</v>
      </c>
      <c r="D43" s="354">
        <v>35194</v>
      </c>
      <c r="E43" s="288" t="s">
        <v>117</v>
      </c>
    </row>
    <row r="44" spans="1:6" ht="31.5">
      <c r="A44" s="351">
        <v>3180</v>
      </c>
      <c r="B44" s="352" t="s">
        <v>163</v>
      </c>
      <c r="C44" s="353" t="s">
        <v>122</v>
      </c>
      <c r="D44" s="354">
        <v>1601</v>
      </c>
      <c r="E44" s="288" t="s">
        <v>117</v>
      </c>
    </row>
    <row r="45" spans="1:6" ht="31.5">
      <c r="A45" s="351">
        <v>3189</v>
      </c>
      <c r="B45" s="352" t="s">
        <v>164</v>
      </c>
      <c r="C45" s="353" t="s">
        <v>122</v>
      </c>
      <c r="D45" s="354">
        <v>307376</v>
      </c>
      <c r="E45" s="288" t="s">
        <v>117</v>
      </c>
    </row>
    <row r="46" spans="1:6" ht="31.5">
      <c r="A46" s="351">
        <v>3194</v>
      </c>
      <c r="B46" s="352" t="s">
        <v>165</v>
      </c>
      <c r="C46" s="353" t="s">
        <v>122</v>
      </c>
      <c r="D46" s="354">
        <v>118513</v>
      </c>
      <c r="E46" s="288" t="s">
        <v>117</v>
      </c>
    </row>
    <row r="47" spans="1:6" ht="31.5">
      <c r="A47" s="351">
        <v>3195</v>
      </c>
      <c r="B47" s="352" t="s">
        <v>166</v>
      </c>
      <c r="C47" s="353" t="s">
        <v>122</v>
      </c>
      <c r="D47" s="354">
        <v>50703</v>
      </c>
      <c r="E47" s="288" t="s">
        <v>117</v>
      </c>
    </row>
    <row r="48" spans="1:6" ht="15.75">
      <c r="A48" s="351">
        <v>3196</v>
      </c>
      <c r="B48" s="352" t="s">
        <v>167</v>
      </c>
      <c r="C48" s="353" t="s">
        <v>125</v>
      </c>
      <c r="D48" s="354">
        <v>173989</v>
      </c>
      <c r="E48" s="288" t="s">
        <v>117</v>
      </c>
    </row>
    <row r="49" spans="1:6" ht="15.75">
      <c r="A49" s="351">
        <v>3197</v>
      </c>
      <c r="B49" s="352" t="s">
        <v>168</v>
      </c>
      <c r="C49" s="353" t="s">
        <v>125</v>
      </c>
      <c r="D49" s="354">
        <v>214868</v>
      </c>
      <c r="E49" s="288" t="s">
        <v>117</v>
      </c>
    </row>
    <row r="50" spans="1:6" ht="15.75">
      <c r="A50" s="351">
        <v>3198</v>
      </c>
      <c r="B50" s="352" t="s">
        <v>169</v>
      </c>
      <c r="C50" s="353" t="s">
        <v>125</v>
      </c>
      <c r="D50" s="354">
        <v>296846</v>
      </c>
      <c r="E50" s="288" t="s">
        <v>117</v>
      </c>
    </row>
    <row r="51" spans="1:6" ht="15.75">
      <c r="A51" s="351">
        <v>3199</v>
      </c>
      <c r="B51" s="352" t="s">
        <v>170</v>
      </c>
      <c r="C51" s="353" t="s">
        <v>125</v>
      </c>
      <c r="D51" s="354">
        <v>312884</v>
      </c>
      <c r="E51" s="288" t="s">
        <v>117</v>
      </c>
    </row>
    <row r="52" spans="1:6" ht="15.75">
      <c r="A52" s="351">
        <v>3200</v>
      </c>
      <c r="B52" s="352" t="s">
        <v>171</v>
      </c>
      <c r="C52" s="353" t="s">
        <v>125</v>
      </c>
      <c r="D52" s="354">
        <v>594673</v>
      </c>
      <c r="E52" s="288" t="s">
        <v>117</v>
      </c>
    </row>
    <row r="53" spans="1:6" ht="15.75">
      <c r="A53" s="351">
        <v>3201</v>
      </c>
      <c r="B53" s="352" t="s">
        <v>172</v>
      </c>
      <c r="C53" s="353" t="s">
        <v>125</v>
      </c>
      <c r="D53" s="354">
        <v>897145</v>
      </c>
      <c r="E53" s="288" t="s">
        <v>117</v>
      </c>
    </row>
    <row r="54" spans="1:6" ht="15.75">
      <c r="A54" s="351">
        <v>3202</v>
      </c>
      <c r="B54" s="352" t="s">
        <v>173</v>
      </c>
      <c r="C54" s="353" t="s">
        <v>119</v>
      </c>
      <c r="D54" s="354">
        <v>533662</v>
      </c>
      <c r="E54" s="288" t="s">
        <v>117</v>
      </c>
    </row>
    <row r="55" spans="1:6" ht="15.75">
      <c r="A55" s="351">
        <v>3203</v>
      </c>
      <c r="B55" s="352" t="s">
        <v>174</v>
      </c>
      <c r="C55" s="353" t="s">
        <v>119</v>
      </c>
      <c r="D55" s="354">
        <v>459915</v>
      </c>
      <c r="E55" s="288" t="s">
        <v>117</v>
      </c>
    </row>
    <row r="56" spans="1:6" ht="31.5">
      <c r="A56" s="351">
        <v>3204</v>
      </c>
      <c r="B56" s="352" t="s">
        <v>175</v>
      </c>
      <c r="C56" s="353" t="s">
        <v>119</v>
      </c>
      <c r="D56" s="354">
        <v>544282</v>
      </c>
      <c r="E56" s="288" t="s">
        <v>117</v>
      </c>
      <c r="F56" s="35" t="s">
        <v>145</v>
      </c>
    </row>
    <row r="57" spans="1:6" ht="31.5">
      <c r="A57" s="351">
        <v>3207</v>
      </c>
      <c r="B57" s="352" t="s">
        <v>176</v>
      </c>
      <c r="C57" s="353" t="s">
        <v>125</v>
      </c>
      <c r="D57" s="354">
        <v>55534</v>
      </c>
      <c r="E57" s="288" t="s">
        <v>117</v>
      </c>
    </row>
    <row r="58" spans="1:6" ht="31.5">
      <c r="A58" s="351">
        <v>3209</v>
      </c>
      <c r="B58" s="352" t="s">
        <v>177</v>
      </c>
      <c r="C58" s="353" t="s">
        <v>122</v>
      </c>
      <c r="D58" s="354">
        <v>342207</v>
      </c>
      <c r="E58" s="288" t="s">
        <v>117</v>
      </c>
      <c r="F58" s="35" t="s">
        <v>145</v>
      </c>
    </row>
    <row r="59" spans="1:6" ht="31.5">
      <c r="A59" s="351">
        <v>3210</v>
      </c>
      <c r="B59" s="352" t="s">
        <v>178</v>
      </c>
      <c r="C59" s="353" t="s">
        <v>122</v>
      </c>
      <c r="D59" s="354">
        <v>52998</v>
      </c>
      <c r="E59" s="288" t="s">
        <v>117</v>
      </c>
    </row>
    <row r="60" spans="1:6" ht="47.25">
      <c r="A60" s="351">
        <v>3221</v>
      </c>
      <c r="B60" s="352" t="s">
        <v>179</v>
      </c>
      <c r="C60" s="353" t="s">
        <v>125</v>
      </c>
      <c r="D60" s="354">
        <v>587771</v>
      </c>
      <c r="E60" s="288" t="s">
        <v>117</v>
      </c>
    </row>
    <row r="61" spans="1:6" ht="15.75">
      <c r="A61" s="351">
        <v>3223</v>
      </c>
      <c r="B61" s="352" t="s">
        <v>180</v>
      </c>
      <c r="C61" s="353" t="s">
        <v>122</v>
      </c>
      <c r="D61" s="354">
        <v>15743</v>
      </c>
      <c r="E61" s="288" t="s">
        <v>117</v>
      </c>
    </row>
    <row r="62" spans="1:6" ht="15.75">
      <c r="A62" s="351">
        <v>3224</v>
      </c>
      <c r="B62" s="352" t="s">
        <v>181</v>
      </c>
      <c r="C62" s="353" t="s">
        <v>122</v>
      </c>
      <c r="D62" s="354">
        <v>21273</v>
      </c>
      <c r="E62" s="288" t="s">
        <v>117</v>
      </c>
    </row>
    <row r="63" spans="1:6" ht="15.75">
      <c r="A63" s="351">
        <v>3225</v>
      </c>
      <c r="B63" s="352" t="s">
        <v>182</v>
      </c>
      <c r="C63" s="353" t="s">
        <v>122</v>
      </c>
      <c r="D63" s="354">
        <v>45941</v>
      </c>
      <c r="E63" s="288" t="s">
        <v>117</v>
      </c>
    </row>
    <row r="64" spans="1:6" ht="15.75">
      <c r="A64" s="351">
        <v>3226</v>
      </c>
      <c r="B64" s="352" t="s">
        <v>183</v>
      </c>
      <c r="C64" s="353" t="s">
        <v>122</v>
      </c>
      <c r="D64" s="354">
        <v>48105</v>
      </c>
      <c r="E64" s="288" t="s">
        <v>117</v>
      </c>
    </row>
    <row r="65" spans="1:5" ht="15.75">
      <c r="A65" s="351">
        <v>3227</v>
      </c>
      <c r="B65" s="352" t="s">
        <v>184</v>
      </c>
      <c r="C65" s="353" t="s">
        <v>122</v>
      </c>
      <c r="D65" s="354">
        <v>101419</v>
      </c>
      <c r="E65" s="288" t="s">
        <v>117</v>
      </c>
    </row>
    <row r="66" spans="1:5" ht="15.75">
      <c r="A66" s="351">
        <v>3228</v>
      </c>
      <c r="B66" s="352" t="s">
        <v>185</v>
      </c>
      <c r="C66" s="353" t="s">
        <v>122</v>
      </c>
      <c r="D66" s="354">
        <v>167997</v>
      </c>
      <c r="E66" s="288" t="s">
        <v>117</v>
      </c>
    </row>
    <row r="67" spans="1:5" ht="15.75">
      <c r="A67" s="351">
        <v>3229</v>
      </c>
      <c r="B67" s="352" t="s">
        <v>186</v>
      </c>
      <c r="C67" s="353" t="s">
        <v>122</v>
      </c>
      <c r="D67" s="354">
        <v>261800</v>
      </c>
      <c r="E67" s="288" t="s">
        <v>117</v>
      </c>
    </row>
    <row r="68" spans="1:5" ht="15.75">
      <c r="A68" s="351">
        <v>3230</v>
      </c>
      <c r="B68" s="352" t="s">
        <v>187</v>
      </c>
      <c r="C68" s="353" t="s">
        <v>122</v>
      </c>
      <c r="D68" s="354">
        <v>359488</v>
      </c>
      <c r="E68" s="288" t="s">
        <v>117</v>
      </c>
    </row>
    <row r="69" spans="1:5" ht="15.75">
      <c r="A69" s="351">
        <v>3231</v>
      </c>
      <c r="B69" s="352" t="s">
        <v>188</v>
      </c>
      <c r="C69" s="353" t="s">
        <v>122</v>
      </c>
      <c r="D69" s="354">
        <v>13733</v>
      </c>
      <c r="E69" s="288" t="s">
        <v>117</v>
      </c>
    </row>
    <row r="70" spans="1:5" ht="15.75">
      <c r="A70" s="351">
        <v>3232</v>
      </c>
      <c r="B70" s="352" t="s">
        <v>189</v>
      </c>
      <c r="C70" s="353" t="s">
        <v>122</v>
      </c>
      <c r="D70" s="354">
        <v>18418</v>
      </c>
      <c r="E70" s="288" t="s">
        <v>117</v>
      </c>
    </row>
    <row r="71" spans="1:5" ht="15.75">
      <c r="A71" s="351">
        <v>3233</v>
      </c>
      <c r="B71" s="352" t="s">
        <v>190</v>
      </c>
      <c r="C71" s="353" t="s">
        <v>122</v>
      </c>
      <c r="D71" s="354">
        <v>38904</v>
      </c>
      <c r="E71" s="288" t="s">
        <v>117</v>
      </c>
    </row>
    <row r="72" spans="1:5" ht="15.75">
      <c r="A72" s="351">
        <v>3234</v>
      </c>
      <c r="B72" s="352" t="s">
        <v>191</v>
      </c>
      <c r="C72" s="353" t="s">
        <v>122</v>
      </c>
      <c r="D72" s="354">
        <v>41064</v>
      </c>
      <c r="E72" s="288" t="s">
        <v>117</v>
      </c>
    </row>
    <row r="73" spans="1:5" ht="15.75">
      <c r="A73" s="351">
        <v>3235</v>
      </c>
      <c r="B73" s="352" t="s">
        <v>192</v>
      </c>
      <c r="C73" s="353" t="s">
        <v>122</v>
      </c>
      <c r="D73" s="354">
        <v>84574</v>
      </c>
      <c r="E73" s="288" t="s">
        <v>117</v>
      </c>
    </row>
    <row r="74" spans="1:5" ht="15.75">
      <c r="A74" s="351">
        <v>3236</v>
      </c>
      <c r="B74" s="352" t="s">
        <v>193</v>
      </c>
      <c r="C74" s="353" t="s">
        <v>122</v>
      </c>
      <c r="D74" s="354">
        <v>140022</v>
      </c>
      <c r="E74" s="288" t="s">
        <v>117</v>
      </c>
    </row>
    <row r="75" spans="1:5" ht="15.75">
      <c r="A75" s="351">
        <v>3237</v>
      </c>
      <c r="B75" s="352" t="s">
        <v>194</v>
      </c>
      <c r="C75" s="353" t="s">
        <v>122</v>
      </c>
      <c r="D75" s="354">
        <v>215469</v>
      </c>
      <c r="E75" s="288" t="s">
        <v>117</v>
      </c>
    </row>
    <row r="76" spans="1:5" ht="15.75">
      <c r="A76" s="351">
        <v>3238</v>
      </c>
      <c r="B76" s="352" t="s">
        <v>195</v>
      </c>
      <c r="C76" s="353" t="s">
        <v>122</v>
      </c>
      <c r="D76" s="354">
        <v>296775</v>
      </c>
      <c r="E76" s="288" t="s">
        <v>117</v>
      </c>
    </row>
    <row r="77" spans="1:5" ht="15.75">
      <c r="A77" s="351">
        <v>3239</v>
      </c>
      <c r="B77" s="352" t="s">
        <v>196</v>
      </c>
      <c r="C77" s="353" t="s">
        <v>122</v>
      </c>
      <c r="D77" s="354">
        <v>28753</v>
      </c>
      <c r="E77" s="288" t="s">
        <v>117</v>
      </c>
    </row>
    <row r="78" spans="1:5" ht="15.75">
      <c r="A78" s="351">
        <v>3240</v>
      </c>
      <c r="B78" s="352" t="s">
        <v>197</v>
      </c>
      <c r="C78" s="353" t="s">
        <v>122</v>
      </c>
      <c r="D78" s="354">
        <v>42639</v>
      </c>
      <c r="E78" s="288" t="s">
        <v>117</v>
      </c>
    </row>
    <row r="79" spans="1:5" ht="15.75">
      <c r="A79" s="351">
        <v>3241</v>
      </c>
      <c r="B79" s="352" t="s">
        <v>198</v>
      </c>
      <c r="C79" s="353" t="s">
        <v>122</v>
      </c>
      <c r="D79" s="354">
        <v>84259</v>
      </c>
      <c r="E79" s="288" t="s">
        <v>117</v>
      </c>
    </row>
    <row r="80" spans="1:5" ht="15.75">
      <c r="A80" s="351">
        <v>3242</v>
      </c>
      <c r="B80" s="352" t="s">
        <v>199</v>
      </c>
      <c r="C80" s="353" t="s">
        <v>122</v>
      </c>
      <c r="D80" s="354">
        <v>139495</v>
      </c>
      <c r="E80" s="288" t="s">
        <v>117</v>
      </c>
    </row>
    <row r="81" spans="1:5" ht="15.75">
      <c r="A81" s="351">
        <v>3243</v>
      </c>
      <c r="B81" s="352" t="s">
        <v>200</v>
      </c>
      <c r="C81" s="353" t="s">
        <v>122</v>
      </c>
      <c r="D81" s="354">
        <v>215457</v>
      </c>
      <c r="E81" s="288" t="s">
        <v>117</v>
      </c>
    </row>
    <row r="82" spans="1:5" ht="15.75">
      <c r="A82" s="351">
        <v>3245</v>
      </c>
      <c r="B82" s="352" t="s">
        <v>201</v>
      </c>
      <c r="C82" s="353" t="s">
        <v>122</v>
      </c>
      <c r="D82" s="354">
        <v>296456</v>
      </c>
      <c r="E82" s="288" t="s">
        <v>117</v>
      </c>
    </row>
    <row r="83" spans="1:5" ht="15.75">
      <c r="A83" s="351">
        <v>3246</v>
      </c>
      <c r="B83" s="352" t="s">
        <v>202</v>
      </c>
      <c r="C83" s="353" t="s">
        <v>122</v>
      </c>
      <c r="D83" s="354">
        <v>29125</v>
      </c>
      <c r="E83" s="288" t="s">
        <v>117</v>
      </c>
    </row>
    <row r="84" spans="1:5" ht="15.75">
      <c r="A84" s="351">
        <v>3247</v>
      </c>
      <c r="B84" s="352" t="s">
        <v>203</v>
      </c>
      <c r="C84" s="353" t="s">
        <v>122</v>
      </c>
      <c r="D84" s="354">
        <v>58431</v>
      </c>
      <c r="E84" s="288" t="s">
        <v>117</v>
      </c>
    </row>
    <row r="85" spans="1:5" ht="15.75">
      <c r="A85" s="351">
        <v>3248</v>
      </c>
      <c r="B85" s="352" t="s">
        <v>204</v>
      </c>
      <c r="C85" s="353" t="s">
        <v>122</v>
      </c>
      <c r="D85" s="354">
        <v>95007</v>
      </c>
      <c r="E85" s="288" t="s">
        <v>117</v>
      </c>
    </row>
    <row r="86" spans="1:5" ht="15.75">
      <c r="A86" s="351">
        <v>3249</v>
      </c>
      <c r="B86" s="352" t="s">
        <v>205</v>
      </c>
      <c r="C86" s="353" t="s">
        <v>122</v>
      </c>
      <c r="D86" s="354">
        <v>146014</v>
      </c>
      <c r="E86" s="288" t="s">
        <v>117</v>
      </c>
    </row>
    <row r="87" spans="1:5" ht="15.75">
      <c r="A87" s="351">
        <v>3250</v>
      </c>
      <c r="B87" s="352" t="s">
        <v>206</v>
      </c>
      <c r="C87" s="353" t="s">
        <v>122</v>
      </c>
      <c r="D87" s="354">
        <v>196391</v>
      </c>
      <c r="E87" s="288" t="s">
        <v>117</v>
      </c>
    </row>
    <row r="88" spans="1:5" ht="15.75">
      <c r="A88" s="351">
        <v>3251</v>
      </c>
      <c r="B88" s="352" t="s">
        <v>207</v>
      </c>
      <c r="C88" s="353" t="s">
        <v>125</v>
      </c>
      <c r="D88" s="354">
        <v>435339</v>
      </c>
      <c r="E88" s="288" t="s">
        <v>117</v>
      </c>
    </row>
    <row r="89" spans="1:5" ht="15.75">
      <c r="A89" s="351">
        <v>3252</v>
      </c>
      <c r="B89" s="352" t="s">
        <v>208</v>
      </c>
      <c r="C89" s="353" t="s">
        <v>125</v>
      </c>
      <c r="D89" s="354">
        <v>443225</v>
      </c>
      <c r="E89" s="288" t="s">
        <v>117</v>
      </c>
    </row>
    <row r="90" spans="1:5" ht="15.75">
      <c r="A90" s="351">
        <v>3253</v>
      </c>
      <c r="B90" s="352" t="s">
        <v>209</v>
      </c>
      <c r="C90" s="353" t="s">
        <v>125</v>
      </c>
      <c r="D90" s="354">
        <v>474564</v>
      </c>
      <c r="E90" s="288" t="s">
        <v>117</v>
      </c>
    </row>
    <row r="91" spans="1:5" ht="15.75">
      <c r="A91" s="351">
        <v>3254</v>
      </c>
      <c r="B91" s="352" t="s">
        <v>210</v>
      </c>
      <c r="C91" s="353" t="s">
        <v>125</v>
      </c>
      <c r="D91" s="354">
        <v>546985</v>
      </c>
      <c r="E91" s="288" t="s">
        <v>117</v>
      </c>
    </row>
    <row r="92" spans="1:5" ht="15.75">
      <c r="A92" s="351">
        <v>3255</v>
      </c>
      <c r="B92" s="352" t="s">
        <v>211</v>
      </c>
      <c r="C92" s="353" t="s">
        <v>125</v>
      </c>
      <c r="D92" s="354">
        <v>662398</v>
      </c>
      <c r="E92" s="288" t="s">
        <v>117</v>
      </c>
    </row>
    <row r="93" spans="1:5" ht="15.75">
      <c r="A93" s="351">
        <v>3256</v>
      </c>
      <c r="B93" s="352" t="s">
        <v>212</v>
      </c>
      <c r="C93" s="353" t="s">
        <v>125</v>
      </c>
      <c r="D93" s="354">
        <v>735122</v>
      </c>
      <c r="E93" s="288" t="s">
        <v>117</v>
      </c>
    </row>
    <row r="94" spans="1:5" ht="15.75">
      <c r="A94" s="351">
        <v>3257</v>
      </c>
      <c r="B94" s="352" t="s">
        <v>213</v>
      </c>
      <c r="C94" s="353" t="s">
        <v>125</v>
      </c>
      <c r="D94" s="354">
        <v>861227</v>
      </c>
      <c r="E94" s="288" t="s">
        <v>117</v>
      </c>
    </row>
    <row r="95" spans="1:5" ht="15.75">
      <c r="A95" s="351">
        <v>3258</v>
      </c>
      <c r="B95" s="352" t="s">
        <v>214</v>
      </c>
      <c r="C95" s="353" t="s">
        <v>125</v>
      </c>
      <c r="D95" s="354">
        <v>900382</v>
      </c>
      <c r="E95" s="288" t="s">
        <v>117</v>
      </c>
    </row>
    <row r="96" spans="1:5" ht="15.75">
      <c r="A96" s="351">
        <v>3259</v>
      </c>
      <c r="B96" s="352" t="s">
        <v>215</v>
      </c>
      <c r="C96" s="353" t="s">
        <v>125</v>
      </c>
      <c r="D96" s="354">
        <v>939537</v>
      </c>
      <c r="E96" s="288" t="s">
        <v>117</v>
      </c>
    </row>
    <row r="97" spans="1:5" ht="15.75">
      <c r="A97" s="351">
        <v>3260</v>
      </c>
      <c r="B97" s="352" t="s">
        <v>216</v>
      </c>
      <c r="C97" s="353" t="s">
        <v>125</v>
      </c>
      <c r="D97" s="354">
        <v>1156086</v>
      </c>
      <c r="E97" s="288" t="s">
        <v>117</v>
      </c>
    </row>
    <row r="98" spans="1:5" ht="15.75">
      <c r="A98" s="351">
        <v>3261</v>
      </c>
      <c r="B98" s="352" t="s">
        <v>217</v>
      </c>
      <c r="C98" s="353" t="s">
        <v>125</v>
      </c>
      <c r="D98" s="354">
        <v>1400696</v>
      </c>
      <c r="E98" s="288" t="s">
        <v>117</v>
      </c>
    </row>
    <row r="99" spans="1:5" ht="15.75">
      <c r="A99" s="351">
        <v>3262</v>
      </c>
      <c r="B99" s="352" t="s">
        <v>218</v>
      </c>
      <c r="C99" s="353" t="s">
        <v>125</v>
      </c>
      <c r="D99" s="354">
        <v>1440364</v>
      </c>
      <c r="E99" s="288" t="s">
        <v>117</v>
      </c>
    </row>
    <row r="100" spans="1:5" ht="15.75">
      <c r="A100" s="351">
        <v>3263</v>
      </c>
      <c r="B100" s="352" t="s">
        <v>219</v>
      </c>
      <c r="C100" s="353" t="s">
        <v>125</v>
      </c>
      <c r="D100" s="354">
        <v>1609740</v>
      </c>
      <c r="E100" s="288" t="s">
        <v>117</v>
      </c>
    </row>
    <row r="101" spans="1:5" ht="15.75">
      <c r="A101" s="351">
        <v>3264</v>
      </c>
      <c r="B101" s="352" t="s">
        <v>220</v>
      </c>
      <c r="C101" s="353" t="s">
        <v>125</v>
      </c>
      <c r="D101" s="354">
        <v>1856070</v>
      </c>
      <c r="E101" s="288" t="s">
        <v>117</v>
      </c>
    </row>
    <row r="102" spans="1:5" ht="15.75">
      <c r="A102" s="351">
        <v>3265</v>
      </c>
      <c r="B102" s="352" t="s">
        <v>221</v>
      </c>
      <c r="C102" s="353" t="s">
        <v>125</v>
      </c>
      <c r="D102" s="354">
        <v>1996490</v>
      </c>
      <c r="E102" s="288" t="s">
        <v>117</v>
      </c>
    </row>
    <row r="103" spans="1:5" ht="15.75">
      <c r="A103" s="351">
        <v>3267</v>
      </c>
      <c r="B103" s="352" t="s">
        <v>222</v>
      </c>
      <c r="C103" s="353" t="s">
        <v>125</v>
      </c>
      <c r="D103" s="354">
        <v>1818398</v>
      </c>
      <c r="E103" s="288" t="s">
        <v>117</v>
      </c>
    </row>
    <row r="104" spans="1:5" ht="15.75">
      <c r="A104" s="351">
        <v>3268</v>
      </c>
      <c r="B104" s="352" t="s">
        <v>223</v>
      </c>
      <c r="C104" s="353" t="s">
        <v>125</v>
      </c>
      <c r="D104" s="354">
        <v>1844844</v>
      </c>
      <c r="E104" s="288" t="s">
        <v>117</v>
      </c>
    </row>
    <row r="105" spans="1:5" ht="15.75">
      <c r="A105" s="351">
        <v>3269</v>
      </c>
      <c r="B105" s="352" t="s">
        <v>224</v>
      </c>
      <c r="C105" s="353" t="s">
        <v>125</v>
      </c>
      <c r="D105" s="354">
        <v>1950622</v>
      </c>
      <c r="E105" s="288" t="s">
        <v>117</v>
      </c>
    </row>
    <row r="106" spans="1:5" ht="15.75">
      <c r="A106" s="351">
        <v>3270</v>
      </c>
      <c r="B106" s="352" t="s">
        <v>225</v>
      </c>
      <c r="C106" s="353" t="s">
        <v>125</v>
      </c>
      <c r="D106" s="354">
        <v>2327454</v>
      </c>
      <c r="E106" s="288" t="s">
        <v>117</v>
      </c>
    </row>
    <row r="107" spans="1:5" ht="15.75">
      <c r="A107" s="351">
        <v>3271</v>
      </c>
      <c r="B107" s="352" t="s">
        <v>226</v>
      </c>
      <c r="C107" s="353" t="s">
        <v>125</v>
      </c>
      <c r="D107" s="354">
        <v>3140622</v>
      </c>
      <c r="E107" s="288" t="s">
        <v>117</v>
      </c>
    </row>
    <row r="108" spans="1:5" ht="15.75">
      <c r="A108" s="351">
        <v>3272</v>
      </c>
      <c r="B108" s="352" t="s">
        <v>227</v>
      </c>
      <c r="C108" s="353" t="s">
        <v>125</v>
      </c>
      <c r="D108" s="354">
        <v>2743954</v>
      </c>
      <c r="E108" s="288" t="s">
        <v>117</v>
      </c>
    </row>
    <row r="109" spans="1:5" ht="15.75">
      <c r="A109" s="351">
        <v>3273</v>
      </c>
      <c r="B109" s="352" t="s">
        <v>228</v>
      </c>
      <c r="C109" s="353" t="s">
        <v>125</v>
      </c>
      <c r="D109" s="354">
        <v>7297332</v>
      </c>
      <c r="E109" s="288" t="s">
        <v>117</v>
      </c>
    </row>
    <row r="110" spans="1:5" ht="15.75">
      <c r="A110" s="351">
        <v>3274</v>
      </c>
      <c r="B110" s="352" t="s">
        <v>229</v>
      </c>
      <c r="C110" s="353" t="s">
        <v>125</v>
      </c>
      <c r="D110" s="354">
        <v>8288139</v>
      </c>
      <c r="E110" s="288" t="s">
        <v>117</v>
      </c>
    </row>
    <row r="111" spans="1:5" ht="15.75">
      <c r="A111" s="351">
        <v>3275</v>
      </c>
      <c r="B111" s="352" t="s">
        <v>230</v>
      </c>
      <c r="C111" s="353" t="s">
        <v>125</v>
      </c>
      <c r="D111" s="354">
        <v>9050299</v>
      </c>
      <c r="E111" s="288" t="s">
        <v>117</v>
      </c>
    </row>
    <row r="112" spans="1:5" ht="15.75">
      <c r="A112" s="351">
        <v>3276</v>
      </c>
      <c r="B112" s="352" t="s">
        <v>231</v>
      </c>
      <c r="C112" s="353" t="s">
        <v>125</v>
      </c>
      <c r="D112" s="354">
        <v>9621918</v>
      </c>
      <c r="E112" s="288" t="s">
        <v>117</v>
      </c>
    </row>
    <row r="113" spans="1:5" ht="15.75">
      <c r="A113" s="351">
        <v>3277</v>
      </c>
      <c r="B113" s="352" t="s">
        <v>232</v>
      </c>
      <c r="C113" s="353" t="s">
        <v>125</v>
      </c>
      <c r="D113" s="354">
        <v>10079214</v>
      </c>
      <c r="E113" s="288" t="s">
        <v>117</v>
      </c>
    </row>
    <row r="114" spans="1:5" ht="15.75">
      <c r="A114" s="351">
        <v>3278</v>
      </c>
      <c r="B114" s="352" t="s">
        <v>233</v>
      </c>
      <c r="C114" s="353" t="s">
        <v>125</v>
      </c>
      <c r="D114" s="354">
        <v>10879481</v>
      </c>
      <c r="E114" s="288" t="s">
        <v>117</v>
      </c>
    </row>
    <row r="115" spans="1:5" ht="15.75">
      <c r="A115" s="351">
        <v>3279</v>
      </c>
      <c r="B115" s="352" t="s">
        <v>234</v>
      </c>
      <c r="C115" s="353" t="s">
        <v>125</v>
      </c>
      <c r="D115" s="354">
        <v>11451101</v>
      </c>
      <c r="E115" s="288" t="s">
        <v>117</v>
      </c>
    </row>
    <row r="116" spans="1:5" ht="15.75">
      <c r="A116" s="351">
        <v>3280</v>
      </c>
      <c r="B116" s="352" t="s">
        <v>235</v>
      </c>
      <c r="C116" s="353" t="s">
        <v>125</v>
      </c>
      <c r="D116" s="354">
        <v>13051636</v>
      </c>
      <c r="E116" s="288" t="s">
        <v>117</v>
      </c>
    </row>
    <row r="117" spans="1:5" ht="15.75">
      <c r="A117" s="351">
        <v>3281</v>
      </c>
      <c r="B117" s="352" t="s">
        <v>236</v>
      </c>
      <c r="C117" s="353" t="s">
        <v>125</v>
      </c>
      <c r="D117" s="354">
        <v>252691</v>
      </c>
      <c r="E117" s="288" t="s">
        <v>117</v>
      </c>
    </row>
    <row r="118" spans="1:5" ht="15.75">
      <c r="A118" s="351">
        <v>3282</v>
      </c>
      <c r="B118" s="352" t="s">
        <v>237</v>
      </c>
      <c r="C118" s="353" t="s">
        <v>125</v>
      </c>
      <c r="D118" s="354">
        <v>277117</v>
      </c>
      <c r="E118" s="288" t="s">
        <v>117</v>
      </c>
    </row>
    <row r="119" spans="1:5" ht="15.75">
      <c r="A119" s="351">
        <v>3283</v>
      </c>
      <c r="B119" s="352" t="s">
        <v>238</v>
      </c>
      <c r="C119" s="353" t="s">
        <v>122</v>
      </c>
      <c r="D119" s="354">
        <v>6253</v>
      </c>
      <c r="E119" s="288" t="s">
        <v>117</v>
      </c>
    </row>
    <row r="120" spans="1:5" ht="15.75">
      <c r="A120" s="351">
        <v>3284</v>
      </c>
      <c r="B120" s="352" t="s">
        <v>239</v>
      </c>
      <c r="C120" s="353" t="s">
        <v>122</v>
      </c>
      <c r="D120" s="354">
        <v>10060</v>
      </c>
      <c r="E120" s="288" t="s">
        <v>117</v>
      </c>
    </row>
    <row r="121" spans="1:5" ht="15.75">
      <c r="A121" s="351">
        <v>3285</v>
      </c>
      <c r="B121" s="352" t="s">
        <v>240</v>
      </c>
      <c r="C121" s="353" t="s">
        <v>122</v>
      </c>
      <c r="D121" s="354">
        <v>8392</v>
      </c>
      <c r="E121" s="288" t="s">
        <v>117</v>
      </c>
    </row>
    <row r="122" spans="1:5" ht="15.75">
      <c r="A122" s="351">
        <v>3286</v>
      </c>
      <c r="B122" s="352" t="s">
        <v>241</v>
      </c>
      <c r="C122" s="353" t="s">
        <v>122</v>
      </c>
      <c r="D122" s="354">
        <v>14219</v>
      </c>
      <c r="E122" s="288" t="s">
        <v>117</v>
      </c>
    </row>
    <row r="123" spans="1:5" ht="31.5">
      <c r="A123" s="351">
        <v>3287</v>
      </c>
      <c r="B123" s="352" t="s">
        <v>242</v>
      </c>
      <c r="C123" s="353" t="s">
        <v>122</v>
      </c>
      <c r="D123" s="354">
        <v>44183</v>
      </c>
      <c r="E123" s="288" t="s">
        <v>117</v>
      </c>
    </row>
    <row r="124" spans="1:5" ht="31.5">
      <c r="A124" s="351">
        <v>3288</v>
      </c>
      <c r="B124" s="352" t="s">
        <v>243</v>
      </c>
      <c r="C124" s="353" t="s">
        <v>122</v>
      </c>
      <c r="D124" s="354">
        <v>37795</v>
      </c>
      <c r="E124" s="288" t="s">
        <v>117</v>
      </c>
    </row>
    <row r="125" spans="1:5" ht="15.75">
      <c r="A125" s="351">
        <v>3291</v>
      </c>
      <c r="B125" s="352" t="s">
        <v>244</v>
      </c>
      <c r="C125" s="353" t="s">
        <v>125</v>
      </c>
      <c r="D125" s="354">
        <v>125729</v>
      </c>
      <c r="E125" s="288" t="s">
        <v>117</v>
      </c>
    </row>
    <row r="126" spans="1:5" ht="15.75">
      <c r="A126" s="351">
        <v>3292</v>
      </c>
      <c r="B126" s="352" t="s">
        <v>245</v>
      </c>
      <c r="C126" s="353" t="s">
        <v>125</v>
      </c>
      <c r="D126" s="354">
        <v>146921</v>
      </c>
      <c r="E126" s="288" t="s">
        <v>117</v>
      </c>
    </row>
    <row r="127" spans="1:5" ht="15.75">
      <c r="A127" s="351">
        <v>3293</v>
      </c>
      <c r="B127" s="352" t="s">
        <v>246</v>
      </c>
      <c r="C127" s="353" t="s">
        <v>125</v>
      </c>
      <c r="D127" s="354">
        <v>226247</v>
      </c>
      <c r="E127" s="288" t="s">
        <v>117</v>
      </c>
    </row>
    <row r="128" spans="1:5" ht="15.75">
      <c r="A128" s="351">
        <v>3294</v>
      </c>
      <c r="B128" s="352" t="s">
        <v>247</v>
      </c>
      <c r="C128" s="353" t="s">
        <v>125</v>
      </c>
      <c r="D128" s="354">
        <v>454008</v>
      </c>
      <c r="E128" s="288" t="s">
        <v>117</v>
      </c>
    </row>
    <row r="129" spans="1:5" ht="15.75">
      <c r="A129" s="351">
        <v>3295</v>
      </c>
      <c r="B129" s="352" t="s">
        <v>248</v>
      </c>
      <c r="C129" s="353" t="s">
        <v>125</v>
      </c>
      <c r="D129" s="354">
        <v>827070</v>
      </c>
      <c r="E129" s="288" t="s">
        <v>117</v>
      </c>
    </row>
    <row r="130" spans="1:5" ht="15.75">
      <c r="A130" s="351">
        <v>3296</v>
      </c>
      <c r="B130" s="352" t="s">
        <v>249</v>
      </c>
      <c r="C130" s="353" t="s">
        <v>125</v>
      </c>
      <c r="D130" s="354">
        <v>1479490</v>
      </c>
      <c r="E130" s="288" t="s">
        <v>117</v>
      </c>
    </row>
    <row r="131" spans="1:5" ht="15.75">
      <c r="A131" s="351">
        <v>3297</v>
      </c>
      <c r="B131" s="352" t="s">
        <v>250</v>
      </c>
      <c r="C131" s="353" t="s">
        <v>125</v>
      </c>
      <c r="D131" s="354">
        <v>1830186</v>
      </c>
      <c r="E131" s="288" t="s">
        <v>117</v>
      </c>
    </row>
    <row r="132" spans="1:5" ht="15.75">
      <c r="A132" s="351">
        <v>3298</v>
      </c>
      <c r="B132" s="352" t="s">
        <v>251</v>
      </c>
      <c r="C132" s="353" t="s">
        <v>125</v>
      </c>
      <c r="D132" s="354">
        <v>4236438</v>
      </c>
      <c r="E132" s="288" t="s">
        <v>117</v>
      </c>
    </row>
    <row r="133" spans="1:5" ht="15.75">
      <c r="A133" s="351">
        <v>3299</v>
      </c>
      <c r="B133" s="352" t="s">
        <v>252</v>
      </c>
      <c r="C133" s="353" t="s">
        <v>125</v>
      </c>
      <c r="D133" s="354">
        <v>4163037</v>
      </c>
      <c r="E133" s="288" t="s">
        <v>117</v>
      </c>
    </row>
    <row r="134" spans="1:5" ht="15.75">
      <c r="A134" s="351">
        <v>3300</v>
      </c>
      <c r="B134" s="352" t="s">
        <v>253</v>
      </c>
      <c r="C134" s="353" t="s">
        <v>125</v>
      </c>
      <c r="D134" s="354">
        <v>6659081</v>
      </c>
      <c r="E134" s="288" t="s">
        <v>117</v>
      </c>
    </row>
    <row r="135" spans="1:5" ht="15.75">
      <c r="A135" s="351">
        <v>3301</v>
      </c>
      <c r="B135" s="352" t="s">
        <v>254</v>
      </c>
      <c r="C135" s="353" t="s">
        <v>125</v>
      </c>
      <c r="D135" s="354">
        <v>7132261</v>
      </c>
      <c r="E135" s="288" t="s">
        <v>117</v>
      </c>
    </row>
    <row r="136" spans="1:5" ht="15.75">
      <c r="A136" s="351">
        <v>3303</v>
      </c>
      <c r="B136" s="352" t="s">
        <v>255</v>
      </c>
      <c r="C136" s="353" t="s">
        <v>125</v>
      </c>
      <c r="D136" s="354">
        <v>143579</v>
      </c>
      <c r="E136" s="288" t="s">
        <v>117</v>
      </c>
    </row>
    <row r="137" spans="1:5" ht="15.75">
      <c r="A137" s="351">
        <v>3304</v>
      </c>
      <c r="B137" s="352" t="s">
        <v>256</v>
      </c>
      <c r="C137" s="353" t="s">
        <v>125</v>
      </c>
      <c r="D137" s="354">
        <v>144277</v>
      </c>
      <c r="E137" s="288" t="s">
        <v>117</v>
      </c>
    </row>
    <row r="138" spans="1:5" ht="15.75">
      <c r="A138" s="351">
        <v>3305</v>
      </c>
      <c r="B138" s="352" t="s">
        <v>257</v>
      </c>
      <c r="C138" s="353" t="s">
        <v>125</v>
      </c>
      <c r="D138" s="354">
        <v>189225</v>
      </c>
      <c r="E138" s="288" t="s">
        <v>117</v>
      </c>
    </row>
    <row r="139" spans="1:5" ht="15.75">
      <c r="A139" s="351">
        <v>3306</v>
      </c>
      <c r="B139" s="352" t="s">
        <v>258</v>
      </c>
      <c r="C139" s="353" t="s">
        <v>125</v>
      </c>
      <c r="D139" s="354">
        <v>387896</v>
      </c>
      <c r="E139" s="288" t="s">
        <v>117</v>
      </c>
    </row>
    <row r="140" spans="1:5" ht="15.75">
      <c r="A140" s="351">
        <v>3307</v>
      </c>
      <c r="B140" s="352" t="s">
        <v>259</v>
      </c>
      <c r="C140" s="353" t="s">
        <v>125</v>
      </c>
      <c r="D140" s="354">
        <v>783438</v>
      </c>
      <c r="E140" s="288" t="s">
        <v>117</v>
      </c>
    </row>
    <row r="141" spans="1:5" ht="15.75">
      <c r="A141" s="351">
        <v>3308</v>
      </c>
      <c r="B141" s="352" t="s">
        <v>260</v>
      </c>
      <c r="C141" s="353" t="s">
        <v>125</v>
      </c>
      <c r="D141" s="354">
        <v>1261224</v>
      </c>
      <c r="E141" s="288" t="s">
        <v>117</v>
      </c>
    </row>
    <row r="142" spans="1:5" ht="15.75">
      <c r="A142" s="351">
        <v>3309</v>
      </c>
      <c r="B142" s="352" t="s">
        <v>261</v>
      </c>
      <c r="C142" s="353" t="s">
        <v>125</v>
      </c>
      <c r="D142" s="354">
        <v>1757464</v>
      </c>
      <c r="E142" s="288" t="s">
        <v>117</v>
      </c>
    </row>
    <row r="143" spans="1:5" ht="15.75">
      <c r="A143" s="351">
        <v>3310</v>
      </c>
      <c r="B143" s="352" t="s">
        <v>262</v>
      </c>
      <c r="C143" s="353" t="s">
        <v>125</v>
      </c>
      <c r="D143" s="354">
        <v>1824191</v>
      </c>
      <c r="E143" s="288" t="s">
        <v>117</v>
      </c>
    </row>
    <row r="144" spans="1:5" ht="15.75">
      <c r="A144" s="351">
        <v>3311</v>
      </c>
      <c r="B144" s="352" t="s">
        <v>263</v>
      </c>
      <c r="C144" s="353" t="s">
        <v>125</v>
      </c>
      <c r="D144" s="354">
        <v>2688016</v>
      </c>
      <c r="E144" s="288" t="s">
        <v>117</v>
      </c>
    </row>
    <row r="145" spans="1:5" ht="15.75">
      <c r="A145" s="351">
        <v>3312</v>
      </c>
      <c r="B145" s="352" t="s">
        <v>264</v>
      </c>
      <c r="C145" s="353" t="s">
        <v>125</v>
      </c>
      <c r="D145" s="354">
        <v>3597969</v>
      </c>
      <c r="E145" s="288" t="s">
        <v>117</v>
      </c>
    </row>
    <row r="146" spans="1:5" ht="15.75">
      <c r="A146" s="351">
        <v>3313</v>
      </c>
      <c r="B146" s="352" t="s">
        <v>265</v>
      </c>
      <c r="C146" s="353" t="s">
        <v>125</v>
      </c>
      <c r="D146" s="354">
        <v>5193407</v>
      </c>
      <c r="E146" s="288" t="s">
        <v>117</v>
      </c>
    </row>
    <row r="147" spans="1:5" ht="15.75">
      <c r="A147" s="351">
        <v>3315</v>
      </c>
      <c r="B147" s="352" t="s">
        <v>266</v>
      </c>
      <c r="C147" s="353" t="s">
        <v>125</v>
      </c>
      <c r="D147" s="354">
        <v>321786</v>
      </c>
      <c r="E147" s="288" t="s">
        <v>117</v>
      </c>
    </row>
    <row r="148" spans="1:5" ht="15.75">
      <c r="A148" s="351">
        <v>3316</v>
      </c>
      <c r="B148" s="352" t="s">
        <v>267</v>
      </c>
      <c r="C148" s="353" t="s">
        <v>125</v>
      </c>
      <c r="D148" s="354">
        <v>1536652</v>
      </c>
      <c r="E148" s="288" t="s">
        <v>117</v>
      </c>
    </row>
    <row r="149" spans="1:5" ht="15.75">
      <c r="A149" s="351">
        <v>3317</v>
      </c>
      <c r="B149" s="352" t="s">
        <v>268</v>
      </c>
      <c r="C149" s="353" t="s">
        <v>125</v>
      </c>
      <c r="D149" s="354">
        <v>315174</v>
      </c>
      <c r="E149" s="288" t="s">
        <v>117</v>
      </c>
    </row>
    <row r="150" spans="1:5" ht="15.75">
      <c r="A150" s="351">
        <v>3318</v>
      </c>
      <c r="B150" s="352" t="s">
        <v>269</v>
      </c>
      <c r="C150" s="353" t="s">
        <v>125</v>
      </c>
      <c r="D150" s="354">
        <v>1334352</v>
      </c>
      <c r="E150" s="288" t="s">
        <v>117</v>
      </c>
    </row>
    <row r="151" spans="1:5" ht="15.75">
      <c r="A151" s="351">
        <v>3320</v>
      </c>
      <c r="B151" s="352" t="s">
        <v>270</v>
      </c>
      <c r="C151" s="353" t="s">
        <v>125</v>
      </c>
      <c r="D151" s="354">
        <v>290052</v>
      </c>
      <c r="E151" s="288" t="s">
        <v>117</v>
      </c>
    </row>
    <row r="152" spans="1:5" ht="31.5">
      <c r="A152" s="351">
        <v>3322</v>
      </c>
      <c r="B152" s="352" t="s">
        <v>271</v>
      </c>
      <c r="C152" s="353" t="s">
        <v>125</v>
      </c>
      <c r="D152" s="354">
        <v>503717</v>
      </c>
      <c r="E152" s="288" t="s">
        <v>117</v>
      </c>
    </row>
    <row r="153" spans="1:5" ht="31.5">
      <c r="A153" s="351">
        <v>3323</v>
      </c>
      <c r="B153" s="352" t="s">
        <v>272</v>
      </c>
      <c r="C153" s="353" t="s">
        <v>125</v>
      </c>
      <c r="D153" s="354">
        <v>720936</v>
      </c>
      <c r="E153" s="288" t="s">
        <v>117</v>
      </c>
    </row>
    <row r="154" spans="1:5" ht="31.5">
      <c r="A154" s="351">
        <v>3324</v>
      </c>
      <c r="B154" s="352" t="s">
        <v>273</v>
      </c>
      <c r="C154" s="353" t="s">
        <v>125</v>
      </c>
      <c r="D154" s="354">
        <v>1853295</v>
      </c>
      <c r="E154" s="288" t="s">
        <v>117</v>
      </c>
    </row>
    <row r="155" spans="1:5" ht="31.5">
      <c r="A155" s="351">
        <v>3325</v>
      </c>
      <c r="B155" s="352" t="s">
        <v>274</v>
      </c>
      <c r="C155" s="353" t="s">
        <v>125</v>
      </c>
      <c r="D155" s="354">
        <v>2705881</v>
      </c>
      <c r="E155" s="288" t="s">
        <v>117</v>
      </c>
    </row>
    <row r="156" spans="1:5" ht="31.5">
      <c r="A156" s="351">
        <v>3327</v>
      </c>
      <c r="B156" s="352" t="s">
        <v>275</v>
      </c>
      <c r="C156" s="353" t="s">
        <v>125</v>
      </c>
      <c r="D156" s="354">
        <v>2455650</v>
      </c>
      <c r="E156" s="288" t="s">
        <v>117</v>
      </c>
    </row>
    <row r="157" spans="1:5" ht="31.5">
      <c r="A157" s="351">
        <v>3328</v>
      </c>
      <c r="B157" s="352" t="s">
        <v>276</v>
      </c>
      <c r="C157" s="353" t="s">
        <v>125</v>
      </c>
      <c r="D157" s="354">
        <v>2617155</v>
      </c>
      <c r="E157" s="288" t="s">
        <v>117</v>
      </c>
    </row>
    <row r="158" spans="1:5" ht="31.5">
      <c r="A158" s="351">
        <v>3329</v>
      </c>
      <c r="B158" s="352" t="s">
        <v>277</v>
      </c>
      <c r="C158" s="353" t="s">
        <v>125</v>
      </c>
      <c r="D158" s="354">
        <v>2868930</v>
      </c>
      <c r="E158" s="288" t="s">
        <v>117</v>
      </c>
    </row>
    <row r="159" spans="1:5" ht="31.5">
      <c r="A159" s="351">
        <v>3330</v>
      </c>
      <c r="B159" s="352" t="s">
        <v>278</v>
      </c>
      <c r="C159" s="353" t="s">
        <v>125</v>
      </c>
      <c r="D159" s="354">
        <v>3525408</v>
      </c>
      <c r="E159" s="288" t="s">
        <v>117</v>
      </c>
    </row>
    <row r="160" spans="1:5" ht="31.5">
      <c r="A160" s="351">
        <v>3331</v>
      </c>
      <c r="B160" s="352" t="s">
        <v>279</v>
      </c>
      <c r="C160" s="353" t="s">
        <v>125</v>
      </c>
      <c r="D160" s="354">
        <v>6729290</v>
      </c>
      <c r="E160" s="288" t="s">
        <v>117</v>
      </c>
    </row>
    <row r="161" spans="1:5" ht="31.5">
      <c r="A161" s="351">
        <v>3347</v>
      </c>
      <c r="B161" s="352" t="s">
        <v>280</v>
      </c>
      <c r="C161" s="353" t="s">
        <v>125</v>
      </c>
      <c r="D161" s="354">
        <v>735095</v>
      </c>
      <c r="E161" s="288" t="s">
        <v>117</v>
      </c>
    </row>
    <row r="162" spans="1:5" ht="31.5">
      <c r="A162" s="351">
        <v>3348</v>
      </c>
      <c r="B162" s="352" t="s">
        <v>281</v>
      </c>
      <c r="C162" s="353" t="s">
        <v>125</v>
      </c>
      <c r="D162" s="354">
        <v>853924</v>
      </c>
      <c r="E162" s="288" t="s">
        <v>117</v>
      </c>
    </row>
    <row r="163" spans="1:5" ht="31.5">
      <c r="A163" s="351">
        <v>3350</v>
      </c>
      <c r="B163" s="352" t="s">
        <v>282</v>
      </c>
      <c r="C163" s="353" t="s">
        <v>125</v>
      </c>
      <c r="D163" s="354">
        <v>935096</v>
      </c>
      <c r="E163" s="288" t="s">
        <v>117</v>
      </c>
    </row>
    <row r="164" spans="1:5" ht="31.5">
      <c r="A164" s="351">
        <v>3351</v>
      </c>
      <c r="B164" s="352" t="s">
        <v>283</v>
      </c>
      <c r="C164" s="353" t="s">
        <v>125</v>
      </c>
      <c r="D164" s="354">
        <v>1061292</v>
      </c>
      <c r="E164" s="288" t="s">
        <v>117</v>
      </c>
    </row>
    <row r="165" spans="1:5" ht="31.5">
      <c r="A165" s="351">
        <v>3352</v>
      </c>
      <c r="B165" s="352" t="s">
        <v>284</v>
      </c>
      <c r="C165" s="353" t="s">
        <v>125</v>
      </c>
      <c r="D165" s="354">
        <v>1209591</v>
      </c>
      <c r="E165" s="288" t="s">
        <v>117</v>
      </c>
    </row>
    <row r="166" spans="1:5" ht="31.5">
      <c r="A166" s="351">
        <v>3353</v>
      </c>
      <c r="B166" s="352" t="s">
        <v>285</v>
      </c>
      <c r="C166" s="353" t="s">
        <v>125</v>
      </c>
      <c r="D166" s="354">
        <v>1103800</v>
      </c>
      <c r="E166" s="288" t="s">
        <v>117</v>
      </c>
    </row>
    <row r="167" spans="1:5" ht="31.5">
      <c r="A167" s="351">
        <v>3354</v>
      </c>
      <c r="B167" s="352" t="s">
        <v>286</v>
      </c>
      <c r="C167" s="353" t="s">
        <v>125</v>
      </c>
      <c r="D167" s="354">
        <v>1721870</v>
      </c>
      <c r="E167" s="288" t="s">
        <v>117</v>
      </c>
    </row>
    <row r="168" spans="1:5" ht="31.5">
      <c r="A168" s="351">
        <v>3355</v>
      </c>
      <c r="B168" s="352" t="s">
        <v>287</v>
      </c>
      <c r="C168" s="353" t="s">
        <v>125</v>
      </c>
      <c r="D168" s="354">
        <v>1776027</v>
      </c>
      <c r="E168" s="288" t="s">
        <v>117</v>
      </c>
    </row>
    <row r="169" spans="1:5" ht="31.5">
      <c r="A169" s="351">
        <v>3356</v>
      </c>
      <c r="B169" s="352" t="s">
        <v>288</v>
      </c>
      <c r="C169" s="353" t="s">
        <v>125</v>
      </c>
      <c r="D169" s="354">
        <v>1934968</v>
      </c>
      <c r="E169" s="288" t="s">
        <v>117</v>
      </c>
    </row>
    <row r="170" spans="1:5" ht="31.5">
      <c r="A170" s="351">
        <v>3357</v>
      </c>
      <c r="B170" s="352" t="s">
        <v>289</v>
      </c>
      <c r="C170" s="353" t="s">
        <v>125</v>
      </c>
      <c r="D170" s="354">
        <v>2063620</v>
      </c>
      <c r="E170" s="288" t="s">
        <v>117</v>
      </c>
    </row>
    <row r="171" spans="1:5" ht="31.5">
      <c r="A171" s="351">
        <v>3358</v>
      </c>
      <c r="B171" s="352" t="s">
        <v>290</v>
      </c>
      <c r="C171" s="353" t="s">
        <v>125</v>
      </c>
      <c r="D171" s="354">
        <v>1722380</v>
      </c>
      <c r="E171" s="288" t="s">
        <v>117</v>
      </c>
    </row>
    <row r="172" spans="1:5" ht="31.5">
      <c r="A172" s="351">
        <v>3359</v>
      </c>
      <c r="B172" s="352" t="s">
        <v>291</v>
      </c>
      <c r="C172" s="353" t="s">
        <v>125</v>
      </c>
      <c r="D172" s="354">
        <v>2175147</v>
      </c>
      <c r="E172" s="288" t="s">
        <v>117</v>
      </c>
    </row>
    <row r="173" spans="1:5" ht="31.5">
      <c r="A173" s="351">
        <v>3360</v>
      </c>
      <c r="B173" s="352" t="s">
        <v>292</v>
      </c>
      <c r="C173" s="353" t="s">
        <v>125</v>
      </c>
      <c r="D173" s="354">
        <v>3156939</v>
      </c>
      <c r="E173" s="288" t="s">
        <v>117</v>
      </c>
    </row>
    <row r="174" spans="1:5" ht="31.5">
      <c r="A174" s="351">
        <v>3361</v>
      </c>
      <c r="B174" s="352" t="s">
        <v>293</v>
      </c>
      <c r="C174" s="353" t="s">
        <v>125</v>
      </c>
      <c r="D174" s="354">
        <v>3403164</v>
      </c>
      <c r="E174" s="288" t="s">
        <v>117</v>
      </c>
    </row>
    <row r="175" spans="1:5" ht="31.5">
      <c r="A175" s="351">
        <v>3363</v>
      </c>
      <c r="B175" s="352" t="s">
        <v>294</v>
      </c>
      <c r="C175" s="353" t="s">
        <v>125</v>
      </c>
      <c r="D175" s="354">
        <v>3927247</v>
      </c>
      <c r="E175" s="288" t="s">
        <v>117</v>
      </c>
    </row>
    <row r="176" spans="1:5" ht="31.5">
      <c r="A176" s="351">
        <v>3364</v>
      </c>
      <c r="B176" s="352" t="s">
        <v>295</v>
      </c>
      <c r="C176" s="353" t="s">
        <v>125</v>
      </c>
      <c r="D176" s="354">
        <v>735095</v>
      </c>
      <c r="E176" s="288" t="s">
        <v>117</v>
      </c>
    </row>
    <row r="177" spans="1:5" ht="31.5">
      <c r="A177" s="351">
        <v>3365</v>
      </c>
      <c r="B177" s="352" t="s">
        <v>296</v>
      </c>
      <c r="C177" s="353" t="s">
        <v>125</v>
      </c>
      <c r="D177" s="354">
        <v>853924</v>
      </c>
      <c r="E177" s="288" t="s">
        <v>117</v>
      </c>
    </row>
    <row r="178" spans="1:5" ht="31.5">
      <c r="A178" s="351">
        <v>3366</v>
      </c>
      <c r="B178" s="352" t="s">
        <v>297</v>
      </c>
      <c r="C178" s="353" t="s">
        <v>125</v>
      </c>
      <c r="D178" s="354">
        <v>996493</v>
      </c>
      <c r="E178" s="288" t="s">
        <v>117</v>
      </c>
    </row>
    <row r="179" spans="1:5" ht="31.5">
      <c r="A179" s="351">
        <v>3368</v>
      </c>
      <c r="B179" s="352" t="s">
        <v>298</v>
      </c>
      <c r="C179" s="353" t="s">
        <v>125</v>
      </c>
      <c r="D179" s="354">
        <v>940007</v>
      </c>
      <c r="E179" s="288" t="s">
        <v>117</v>
      </c>
    </row>
    <row r="180" spans="1:5" ht="31.5">
      <c r="A180" s="351">
        <v>3369</v>
      </c>
      <c r="B180" s="352" t="s">
        <v>299</v>
      </c>
      <c r="C180" s="353" t="s">
        <v>125</v>
      </c>
      <c r="D180" s="354">
        <v>1061292</v>
      </c>
      <c r="E180" s="288" t="s">
        <v>117</v>
      </c>
    </row>
    <row r="181" spans="1:5" ht="31.5">
      <c r="A181" s="351">
        <v>3370</v>
      </c>
      <c r="B181" s="352" t="s">
        <v>300</v>
      </c>
      <c r="C181" s="353" t="s">
        <v>125</v>
      </c>
      <c r="D181" s="354">
        <v>1209591</v>
      </c>
      <c r="E181" s="288" t="s">
        <v>117</v>
      </c>
    </row>
    <row r="182" spans="1:5" ht="31.5">
      <c r="A182" s="351">
        <v>3371</v>
      </c>
      <c r="B182" s="352" t="s">
        <v>301</v>
      </c>
      <c r="C182" s="353" t="s">
        <v>125</v>
      </c>
      <c r="D182" s="354">
        <v>1146160</v>
      </c>
      <c r="E182" s="288" t="s">
        <v>117</v>
      </c>
    </row>
    <row r="183" spans="1:5" ht="31.5">
      <c r="A183" s="351">
        <v>3372</v>
      </c>
      <c r="B183" s="352" t="s">
        <v>302</v>
      </c>
      <c r="C183" s="353" t="s">
        <v>125</v>
      </c>
      <c r="D183" s="354">
        <v>1297028</v>
      </c>
      <c r="E183" s="288" t="s">
        <v>117</v>
      </c>
    </row>
    <row r="184" spans="1:5" ht="31.5">
      <c r="A184" s="351">
        <v>3373</v>
      </c>
      <c r="B184" s="352" t="s">
        <v>303</v>
      </c>
      <c r="C184" s="353" t="s">
        <v>125</v>
      </c>
      <c r="D184" s="354">
        <v>1721870</v>
      </c>
      <c r="E184" s="288" t="s">
        <v>117</v>
      </c>
    </row>
    <row r="185" spans="1:5" ht="31.5">
      <c r="A185" s="351">
        <v>3374</v>
      </c>
      <c r="B185" s="352" t="s">
        <v>304</v>
      </c>
      <c r="C185" s="353" t="s">
        <v>125</v>
      </c>
      <c r="D185" s="354">
        <v>1776027</v>
      </c>
      <c r="E185" s="288" t="s">
        <v>117</v>
      </c>
    </row>
    <row r="186" spans="1:5" ht="31.5">
      <c r="A186" s="351">
        <v>3375</v>
      </c>
      <c r="B186" s="352" t="s">
        <v>305</v>
      </c>
      <c r="C186" s="353" t="s">
        <v>125</v>
      </c>
      <c r="D186" s="354">
        <v>1934968</v>
      </c>
      <c r="E186" s="288" t="s">
        <v>117</v>
      </c>
    </row>
    <row r="187" spans="1:5" ht="31.5">
      <c r="A187" s="351">
        <v>3376</v>
      </c>
      <c r="B187" s="352" t="s">
        <v>306</v>
      </c>
      <c r="C187" s="353" t="s">
        <v>125</v>
      </c>
      <c r="D187" s="354">
        <v>2063620</v>
      </c>
      <c r="E187" s="288" t="s">
        <v>117</v>
      </c>
    </row>
    <row r="188" spans="1:5" ht="15.75">
      <c r="A188" s="351">
        <v>3378</v>
      </c>
      <c r="B188" s="352" t="s">
        <v>307</v>
      </c>
      <c r="C188" s="353" t="s">
        <v>116</v>
      </c>
      <c r="D188" s="354">
        <v>2786</v>
      </c>
      <c r="E188" s="288" t="s">
        <v>117</v>
      </c>
    </row>
    <row r="189" spans="1:5" ht="31.5">
      <c r="A189" s="351">
        <v>3379</v>
      </c>
      <c r="B189" s="352" t="s">
        <v>308</v>
      </c>
      <c r="C189" s="353" t="s">
        <v>122</v>
      </c>
      <c r="D189" s="354">
        <v>218074</v>
      </c>
      <c r="E189" s="288" t="s">
        <v>117</v>
      </c>
    </row>
    <row r="190" spans="1:5" ht="31.5">
      <c r="A190" s="351">
        <v>3380</v>
      </c>
      <c r="B190" s="352" t="s">
        <v>309</v>
      </c>
      <c r="C190" s="353" t="s">
        <v>122</v>
      </c>
      <c r="D190" s="354">
        <v>98392</v>
      </c>
      <c r="E190" s="288" t="s">
        <v>117</v>
      </c>
    </row>
    <row r="191" spans="1:5" ht="31.5">
      <c r="A191" s="351">
        <v>3382</v>
      </c>
      <c r="B191" s="352" t="s">
        <v>310</v>
      </c>
      <c r="C191" s="353" t="s">
        <v>122</v>
      </c>
      <c r="D191" s="354">
        <v>22264</v>
      </c>
      <c r="E191" s="288" t="s">
        <v>117</v>
      </c>
    </row>
    <row r="192" spans="1:5" ht="31.5">
      <c r="A192" s="351">
        <v>3385</v>
      </c>
      <c r="B192" s="352" t="s">
        <v>311</v>
      </c>
      <c r="C192" s="353" t="s">
        <v>122</v>
      </c>
      <c r="D192" s="354">
        <v>146081</v>
      </c>
      <c r="E192" s="288" t="s">
        <v>117</v>
      </c>
    </row>
    <row r="193" spans="1:6" ht="31.5">
      <c r="A193" s="351">
        <v>3388</v>
      </c>
      <c r="B193" s="352" t="s">
        <v>312</v>
      </c>
      <c r="C193" s="353" t="s">
        <v>122</v>
      </c>
      <c r="D193" s="354">
        <v>486899</v>
      </c>
      <c r="E193" s="288" t="s">
        <v>117</v>
      </c>
    </row>
    <row r="194" spans="1:6" ht="15.75">
      <c r="A194" s="351">
        <v>3391</v>
      </c>
      <c r="B194" s="352" t="s">
        <v>313</v>
      </c>
      <c r="C194" s="353" t="s">
        <v>125</v>
      </c>
      <c r="D194" s="354">
        <v>189225</v>
      </c>
      <c r="E194" s="288" t="s">
        <v>117</v>
      </c>
    </row>
    <row r="195" spans="1:6" ht="15.75">
      <c r="A195" s="351">
        <v>3393</v>
      </c>
      <c r="B195" s="352" t="s">
        <v>314</v>
      </c>
      <c r="C195" s="353" t="s">
        <v>125</v>
      </c>
      <c r="D195" s="354">
        <v>1287300</v>
      </c>
      <c r="E195" s="288" t="s">
        <v>117</v>
      </c>
    </row>
    <row r="196" spans="1:6" ht="31.5">
      <c r="A196" s="351">
        <v>3394</v>
      </c>
      <c r="B196" s="352" t="s">
        <v>315</v>
      </c>
      <c r="C196" s="353" t="s">
        <v>119</v>
      </c>
      <c r="D196" s="354">
        <v>541158</v>
      </c>
      <c r="E196" s="288" t="s">
        <v>117</v>
      </c>
      <c r="F196" s="35" t="s">
        <v>145</v>
      </c>
    </row>
    <row r="197" spans="1:6" ht="31.5">
      <c r="A197" s="351">
        <v>3396</v>
      </c>
      <c r="B197" s="352" t="s">
        <v>316</v>
      </c>
      <c r="C197" s="353" t="s">
        <v>125</v>
      </c>
      <c r="D197" s="354">
        <v>669925</v>
      </c>
      <c r="E197" s="288" t="s">
        <v>117</v>
      </c>
    </row>
    <row r="198" spans="1:6" ht="31.5">
      <c r="A198" s="351">
        <v>3397</v>
      </c>
      <c r="B198" s="352" t="s">
        <v>317</v>
      </c>
      <c r="C198" s="353" t="s">
        <v>125</v>
      </c>
      <c r="D198" s="354">
        <v>355655</v>
      </c>
      <c r="E198" s="288" t="s">
        <v>117</v>
      </c>
    </row>
    <row r="199" spans="1:6" ht="15.75">
      <c r="A199" s="351">
        <v>3400</v>
      </c>
      <c r="B199" s="352" t="s">
        <v>318</v>
      </c>
      <c r="C199" s="353" t="s">
        <v>125</v>
      </c>
      <c r="D199" s="354">
        <v>149133</v>
      </c>
      <c r="E199" s="288" t="s">
        <v>117</v>
      </c>
    </row>
    <row r="200" spans="1:6" ht="15.75">
      <c r="A200" s="351">
        <v>3401</v>
      </c>
      <c r="B200" s="352" t="s">
        <v>319</v>
      </c>
      <c r="C200" s="353" t="s">
        <v>125</v>
      </c>
      <c r="D200" s="354">
        <v>372425</v>
      </c>
      <c r="E200" s="288" t="s">
        <v>117</v>
      </c>
    </row>
    <row r="201" spans="1:6" ht="31.5">
      <c r="A201" s="351">
        <v>3403</v>
      </c>
      <c r="B201" s="352" t="s">
        <v>320</v>
      </c>
      <c r="C201" s="353" t="s">
        <v>125</v>
      </c>
      <c r="D201" s="354">
        <v>640137</v>
      </c>
      <c r="E201" s="288" t="s">
        <v>117</v>
      </c>
      <c r="F201" s="35" t="s">
        <v>145</v>
      </c>
    </row>
    <row r="202" spans="1:6" ht="15.75">
      <c r="A202" s="351">
        <v>3404</v>
      </c>
      <c r="B202" s="352" t="s">
        <v>321</v>
      </c>
      <c r="C202" s="353" t="s">
        <v>125</v>
      </c>
      <c r="D202" s="354">
        <v>129725</v>
      </c>
      <c r="E202" s="288" t="s">
        <v>117</v>
      </c>
    </row>
    <row r="203" spans="1:6" ht="15.75">
      <c r="A203" s="351">
        <v>3405</v>
      </c>
      <c r="B203" s="352" t="s">
        <v>322</v>
      </c>
      <c r="C203" s="353" t="s">
        <v>125</v>
      </c>
      <c r="D203" s="354">
        <v>284239</v>
      </c>
      <c r="E203" s="288" t="s">
        <v>117</v>
      </c>
    </row>
    <row r="204" spans="1:6" ht="31.5">
      <c r="A204" s="351">
        <v>3408</v>
      </c>
      <c r="B204" s="352" t="s">
        <v>323</v>
      </c>
      <c r="C204" s="353" t="s">
        <v>122</v>
      </c>
      <c r="D204" s="354">
        <v>325604</v>
      </c>
      <c r="E204" s="288" t="s">
        <v>117</v>
      </c>
    </row>
    <row r="205" spans="1:6" ht="31.5">
      <c r="A205" s="351">
        <v>3410</v>
      </c>
      <c r="B205" s="352" t="s">
        <v>324</v>
      </c>
      <c r="C205" s="353" t="s">
        <v>125</v>
      </c>
      <c r="D205" s="354">
        <v>6527205</v>
      </c>
      <c r="E205" s="288" t="s">
        <v>117</v>
      </c>
      <c r="F205" s="35" t="s">
        <v>145</v>
      </c>
    </row>
    <row r="206" spans="1:6" ht="31.5">
      <c r="A206" s="351">
        <v>3411</v>
      </c>
      <c r="B206" s="352" t="s">
        <v>325</v>
      </c>
      <c r="C206" s="353" t="s">
        <v>125</v>
      </c>
      <c r="D206" s="354">
        <v>6588904</v>
      </c>
      <c r="E206" s="288" t="s">
        <v>117</v>
      </c>
      <c r="F206" s="35" t="s">
        <v>145</v>
      </c>
    </row>
    <row r="207" spans="1:6" ht="15.75">
      <c r="A207" s="351">
        <v>3412</v>
      </c>
      <c r="B207" s="352" t="s">
        <v>326</v>
      </c>
      <c r="C207" s="353" t="s">
        <v>125</v>
      </c>
      <c r="D207" s="354">
        <v>417404</v>
      </c>
      <c r="E207" s="288" t="s">
        <v>117</v>
      </c>
    </row>
    <row r="208" spans="1:6" ht="15.75">
      <c r="A208" s="351">
        <v>3413</v>
      </c>
      <c r="B208" s="352" t="s">
        <v>327</v>
      </c>
      <c r="C208" s="353" t="s">
        <v>125</v>
      </c>
      <c r="D208" s="354">
        <v>10574</v>
      </c>
      <c r="E208" s="288" t="s">
        <v>117</v>
      </c>
    </row>
    <row r="209" spans="1:6" ht="15.75">
      <c r="A209" s="351">
        <v>3414</v>
      </c>
      <c r="B209" s="352" t="s">
        <v>328</v>
      </c>
      <c r="C209" s="353" t="s">
        <v>125</v>
      </c>
      <c r="D209" s="354">
        <v>18633</v>
      </c>
      <c r="E209" s="288" t="s">
        <v>117</v>
      </c>
    </row>
    <row r="210" spans="1:6" ht="31.5">
      <c r="A210" s="351">
        <v>3415</v>
      </c>
      <c r="B210" s="352" t="s">
        <v>329</v>
      </c>
      <c r="C210" s="353" t="s">
        <v>122</v>
      </c>
      <c r="D210" s="354">
        <v>40605</v>
      </c>
      <c r="E210" s="288" t="s">
        <v>117</v>
      </c>
    </row>
    <row r="211" spans="1:6" ht="31.5">
      <c r="A211" s="351">
        <v>3425</v>
      </c>
      <c r="B211" s="352" t="s">
        <v>330</v>
      </c>
      <c r="C211" s="353" t="s">
        <v>116</v>
      </c>
      <c r="D211" s="354">
        <v>55693</v>
      </c>
      <c r="E211" s="288" t="s">
        <v>117</v>
      </c>
      <c r="F211" s="35" t="s">
        <v>145</v>
      </c>
    </row>
    <row r="212" spans="1:6" ht="31.5">
      <c r="A212" s="351">
        <v>3426</v>
      </c>
      <c r="B212" s="352" t="s">
        <v>331</v>
      </c>
      <c r="C212" s="353" t="s">
        <v>122</v>
      </c>
      <c r="D212" s="354">
        <v>36168</v>
      </c>
      <c r="E212" s="288" t="s">
        <v>117</v>
      </c>
      <c r="F212" s="35" t="s">
        <v>145</v>
      </c>
    </row>
    <row r="213" spans="1:6" ht="15.75">
      <c r="A213" s="351">
        <v>3429</v>
      </c>
      <c r="B213" s="352" t="s">
        <v>332</v>
      </c>
      <c r="C213" s="353" t="s">
        <v>125</v>
      </c>
      <c r="D213" s="354">
        <v>435146</v>
      </c>
      <c r="E213" s="288" t="s">
        <v>117</v>
      </c>
      <c r="F213" s="35" t="s">
        <v>145</v>
      </c>
    </row>
    <row r="214" spans="1:6" ht="15.75">
      <c r="A214" s="351">
        <v>3430</v>
      </c>
      <c r="B214" s="352" t="s">
        <v>333</v>
      </c>
      <c r="C214" s="353" t="s">
        <v>125</v>
      </c>
      <c r="D214" s="354">
        <v>306079</v>
      </c>
      <c r="E214" s="288" t="s">
        <v>117</v>
      </c>
    </row>
    <row r="215" spans="1:6" ht="15.75">
      <c r="A215" s="351">
        <v>3431</v>
      </c>
      <c r="B215" s="352" t="s">
        <v>334</v>
      </c>
      <c r="C215" s="353" t="s">
        <v>125</v>
      </c>
      <c r="D215" s="354">
        <v>345896</v>
      </c>
      <c r="E215" s="288" t="s">
        <v>117</v>
      </c>
    </row>
    <row r="216" spans="1:6" ht="15.75">
      <c r="A216" s="351">
        <v>3432</v>
      </c>
      <c r="B216" s="352" t="s">
        <v>335</v>
      </c>
      <c r="C216" s="353" t="s">
        <v>125</v>
      </c>
      <c r="D216" s="354">
        <v>411304</v>
      </c>
      <c r="E216" s="288" t="s">
        <v>117</v>
      </c>
    </row>
    <row r="217" spans="1:6" ht="15.75">
      <c r="A217" s="351">
        <v>3433</v>
      </c>
      <c r="B217" s="352" t="s">
        <v>336</v>
      </c>
      <c r="C217" s="353" t="s">
        <v>125</v>
      </c>
      <c r="D217" s="354">
        <v>4806</v>
      </c>
      <c r="E217" s="288" t="s">
        <v>117</v>
      </c>
    </row>
    <row r="218" spans="1:6" ht="31.5">
      <c r="A218" s="351">
        <v>3434</v>
      </c>
      <c r="B218" s="352" t="s">
        <v>337</v>
      </c>
      <c r="C218" s="353" t="s">
        <v>125</v>
      </c>
      <c r="D218" s="354">
        <v>69415</v>
      </c>
      <c r="E218" s="288" t="s">
        <v>117</v>
      </c>
    </row>
    <row r="219" spans="1:6" ht="31.5">
      <c r="A219" s="351">
        <v>3436</v>
      </c>
      <c r="B219" s="352" t="s">
        <v>338</v>
      </c>
      <c r="C219" s="353" t="s">
        <v>119</v>
      </c>
      <c r="D219" s="354">
        <v>88824</v>
      </c>
      <c r="E219" s="288" t="s">
        <v>117</v>
      </c>
    </row>
    <row r="220" spans="1:6" ht="31.5">
      <c r="A220" s="351">
        <v>3442</v>
      </c>
      <c r="B220" s="352" t="s">
        <v>339</v>
      </c>
      <c r="C220" s="353" t="s">
        <v>119</v>
      </c>
      <c r="D220" s="354">
        <v>477928</v>
      </c>
      <c r="E220" s="288" t="s">
        <v>117</v>
      </c>
    </row>
    <row r="221" spans="1:6" ht="31.5">
      <c r="A221" s="351">
        <v>3443</v>
      </c>
      <c r="B221" s="352" t="s">
        <v>340</v>
      </c>
      <c r="C221" s="353" t="s">
        <v>119</v>
      </c>
      <c r="D221" s="354">
        <v>71441</v>
      </c>
      <c r="E221" s="288" t="s">
        <v>117</v>
      </c>
    </row>
    <row r="222" spans="1:6" ht="31.5">
      <c r="A222" s="351">
        <v>3450</v>
      </c>
      <c r="B222" s="352" t="s">
        <v>341</v>
      </c>
      <c r="C222" s="353" t="s">
        <v>125</v>
      </c>
      <c r="D222" s="354">
        <v>349237</v>
      </c>
      <c r="E222" s="288" t="s">
        <v>117</v>
      </c>
    </row>
    <row r="223" spans="1:6" ht="31.5">
      <c r="A223" s="351">
        <v>3451</v>
      </c>
      <c r="B223" s="352" t="s">
        <v>342</v>
      </c>
      <c r="C223" s="353" t="s">
        <v>125</v>
      </c>
      <c r="D223" s="354">
        <v>493227</v>
      </c>
      <c r="E223" s="288" t="s">
        <v>117</v>
      </c>
    </row>
    <row r="224" spans="1:6" ht="31.5">
      <c r="A224" s="351">
        <v>3452</v>
      </c>
      <c r="B224" s="352" t="s">
        <v>343</v>
      </c>
      <c r="C224" s="353" t="s">
        <v>125</v>
      </c>
      <c r="D224" s="354">
        <v>452767</v>
      </c>
      <c r="E224" s="288" t="s">
        <v>117</v>
      </c>
    </row>
    <row r="225" spans="1:6" ht="31.5">
      <c r="A225" s="351">
        <v>3454</v>
      </c>
      <c r="B225" s="352" t="s">
        <v>344</v>
      </c>
      <c r="C225" s="353" t="s">
        <v>119</v>
      </c>
      <c r="D225" s="354">
        <v>85636</v>
      </c>
      <c r="E225" s="288" t="s">
        <v>117</v>
      </c>
    </row>
    <row r="226" spans="1:6" ht="15.75">
      <c r="A226" s="351">
        <v>3463</v>
      </c>
      <c r="B226" s="352" t="s">
        <v>345</v>
      </c>
      <c r="C226" s="353" t="s">
        <v>125</v>
      </c>
      <c r="D226" s="354">
        <v>229923</v>
      </c>
      <c r="E226" s="288" t="s">
        <v>117</v>
      </c>
    </row>
    <row r="227" spans="1:6" ht="15.75">
      <c r="A227" s="351">
        <v>3464</v>
      </c>
      <c r="B227" s="352" t="s">
        <v>346</v>
      </c>
      <c r="C227" s="353" t="s">
        <v>119</v>
      </c>
      <c r="D227" s="354">
        <v>31876</v>
      </c>
      <c r="E227" s="288" t="s">
        <v>117</v>
      </c>
    </row>
    <row r="228" spans="1:6" ht="31.5">
      <c r="A228" s="351">
        <v>3465</v>
      </c>
      <c r="B228" s="352" t="s">
        <v>347</v>
      </c>
      <c r="C228" s="353" t="s">
        <v>119</v>
      </c>
      <c r="D228" s="354">
        <v>430589</v>
      </c>
      <c r="E228" s="288" t="s">
        <v>117</v>
      </c>
    </row>
    <row r="229" spans="1:6" ht="15.75">
      <c r="A229" s="351">
        <v>3466</v>
      </c>
      <c r="B229" s="352" t="s">
        <v>348</v>
      </c>
      <c r="C229" s="353" t="s">
        <v>119</v>
      </c>
      <c r="D229" s="354">
        <v>443505</v>
      </c>
      <c r="E229" s="288" t="s">
        <v>117</v>
      </c>
    </row>
    <row r="230" spans="1:6" ht="15.75">
      <c r="A230" s="351">
        <v>3467</v>
      </c>
      <c r="B230" s="352" t="s">
        <v>349</v>
      </c>
      <c r="C230" s="353" t="s">
        <v>119</v>
      </c>
      <c r="D230" s="354">
        <v>430085</v>
      </c>
      <c r="E230" s="288" t="s">
        <v>117</v>
      </c>
    </row>
    <row r="231" spans="1:6" ht="31.5">
      <c r="A231" s="351">
        <v>3468</v>
      </c>
      <c r="B231" s="352" t="s">
        <v>350</v>
      </c>
      <c r="C231" s="353" t="s">
        <v>119</v>
      </c>
      <c r="D231" s="354">
        <v>375015</v>
      </c>
      <c r="E231" s="288" t="s">
        <v>117</v>
      </c>
    </row>
    <row r="232" spans="1:6" ht="31.5">
      <c r="A232" s="351">
        <v>3470</v>
      </c>
      <c r="B232" s="352" t="s">
        <v>351</v>
      </c>
      <c r="C232" s="353" t="s">
        <v>122</v>
      </c>
      <c r="D232" s="354">
        <v>819682</v>
      </c>
      <c r="E232" s="288" t="s">
        <v>117</v>
      </c>
      <c r="F232" s="35" t="s">
        <v>145</v>
      </c>
    </row>
    <row r="233" spans="1:6" ht="31.5">
      <c r="A233" s="351">
        <v>3471</v>
      </c>
      <c r="B233" s="352" t="s">
        <v>352</v>
      </c>
      <c r="C233" s="353" t="s">
        <v>122</v>
      </c>
      <c r="D233" s="354">
        <v>558004</v>
      </c>
      <c r="E233" s="288" t="s">
        <v>117</v>
      </c>
      <c r="F233" s="35" t="s">
        <v>145</v>
      </c>
    </row>
    <row r="234" spans="1:6" ht="31.5">
      <c r="A234" s="351">
        <v>3472</v>
      </c>
      <c r="B234" s="352" t="s">
        <v>353</v>
      </c>
      <c r="C234" s="353" t="s">
        <v>125</v>
      </c>
      <c r="D234" s="354">
        <v>462939</v>
      </c>
      <c r="E234" s="288" t="s">
        <v>117</v>
      </c>
      <c r="F234" s="35" t="s">
        <v>145</v>
      </c>
    </row>
    <row r="235" spans="1:6" ht="31.5">
      <c r="A235" s="351">
        <v>3473</v>
      </c>
      <c r="B235" s="352" t="s">
        <v>354</v>
      </c>
      <c r="C235" s="353" t="s">
        <v>125</v>
      </c>
      <c r="D235" s="354">
        <v>588088</v>
      </c>
      <c r="E235" s="288" t="s">
        <v>117</v>
      </c>
      <c r="F235" s="35" t="s">
        <v>145</v>
      </c>
    </row>
    <row r="236" spans="1:6" ht="31.5">
      <c r="A236" s="351">
        <v>3474</v>
      </c>
      <c r="B236" s="352" t="s">
        <v>355</v>
      </c>
      <c r="C236" s="353" t="s">
        <v>125</v>
      </c>
      <c r="D236" s="354">
        <v>698153</v>
      </c>
      <c r="E236" s="288" t="s">
        <v>117</v>
      </c>
      <c r="F236" s="35" t="s">
        <v>145</v>
      </c>
    </row>
    <row r="237" spans="1:6" ht="15.75">
      <c r="A237" s="351">
        <v>3475</v>
      </c>
      <c r="B237" s="352" t="s">
        <v>356</v>
      </c>
      <c r="C237" s="353" t="s">
        <v>119</v>
      </c>
      <c r="D237" s="354">
        <v>306097</v>
      </c>
      <c r="E237" s="288" t="s">
        <v>117</v>
      </c>
    </row>
    <row r="238" spans="1:6" ht="15.75">
      <c r="A238" s="351">
        <v>3476</v>
      </c>
      <c r="B238" s="352" t="s">
        <v>357</v>
      </c>
      <c r="C238" s="353" t="s">
        <v>119</v>
      </c>
      <c r="D238" s="354">
        <v>347434</v>
      </c>
      <c r="E238" s="288" t="s">
        <v>117</v>
      </c>
    </row>
    <row r="239" spans="1:6" ht="15.75">
      <c r="A239" s="351">
        <v>3477</v>
      </c>
      <c r="B239" s="352" t="s">
        <v>358</v>
      </c>
      <c r="C239" s="353" t="s">
        <v>119</v>
      </c>
      <c r="D239" s="354">
        <v>431318</v>
      </c>
      <c r="E239" s="288" t="s">
        <v>117</v>
      </c>
    </row>
    <row r="240" spans="1:6" ht="31.5">
      <c r="A240" s="351">
        <v>3478</v>
      </c>
      <c r="B240" s="352" t="s">
        <v>359</v>
      </c>
      <c r="C240" s="353" t="s">
        <v>119</v>
      </c>
      <c r="D240" s="354">
        <v>108583</v>
      </c>
      <c r="E240" s="288" t="s">
        <v>117</v>
      </c>
    </row>
    <row r="241" spans="1:5" ht="31.5">
      <c r="A241" s="351">
        <v>3486</v>
      </c>
      <c r="B241" s="352" t="s">
        <v>360</v>
      </c>
      <c r="C241" s="353" t="s">
        <v>119</v>
      </c>
      <c r="D241" s="354">
        <v>153876</v>
      </c>
      <c r="E241" s="288" t="s">
        <v>117</v>
      </c>
    </row>
    <row r="242" spans="1:5" ht="31.5">
      <c r="A242" s="351">
        <v>3487</v>
      </c>
      <c r="B242" s="352" t="s">
        <v>361</v>
      </c>
      <c r="C242" s="353" t="s">
        <v>125</v>
      </c>
      <c r="D242" s="354">
        <v>591997</v>
      </c>
      <c r="E242" s="288" t="s">
        <v>117</v>
      </c>
    </row>
    <row r="243" spans="1:5" ht="31.5">
      <c r="A243" s="351">
        <v>3490</v>
      </c>
      <c r="B243" s="352" t="s">
        <v>362</v>
      </c>
      <c r="C243" s="353" t="s">
        <v>125</v>
      </c>
      <c r="D243" s="354">
        <v>53143</v>
      </c>
      <c r="E243" s="288" t="s">
        <v>117</v>
      </c>
    </row>
    <row r="244" spans="1:5" ht="31.5">
      <c r="A244" s="351">
        <v>3491</v>
      </c>
      <c r="B244" s="352" t="s">
        <v>363</v>
      </c>
      <c r="C244" s="353" t="s">
        <v>125</v>
      </c>
      <c r="D244" s="354">
        <v>42233</v>
      </c>
      <c r="E244" s="288" t="s">
        <v>117</v>
      </c>
    </row>
    <row r="245" spans="1:5" ht="31.5">
      <c r="A245" s="351">
        <v>3492</v>
      </c>
      <c r="B245" s="352" t="s">
        <v>364</v>
      </c>
      <c r="C245" s="353" t="s">
        <v>125</v>
      </c>
      <c r="D245" s="354">
        <v>76723</v>
      </c>
      <c r="E245" s="288" t="s">
        <v>117</v>
      </c>
    </row>
    <row r="246" spans="1:5" ht="15.75">
      <c r="A246" s="351">
        <v>3499</v>
      </c>
      <c r="B246" s="352" t="s">
        <v>365</v>
      </c>
      <c r="C246" s="353" t="s">
        <v>125</v>
      </c>
      <c r="D246" s="354">
        <v>412691</v>
      </c>
      <c r="E246" s="288" t="s">
        <v>117</v>
      </c>
    </row>
    <row r="247" spans="1:5" ht="15.75">
      <c r="A247" s="351">
        <v>3500</v>
      </c>
      <c r="B247" s="352" t="s">
        <v>366</v>
      </c>
      <c r="C247" s="353" t="s">
        <v>125</v>
      </c>
      <c r="D247" s="354">
        <v>684751</v>
      </c>
      <c r="E247" s="288" t="s">
        <v>117</v>
      </c>
    </row>
    <row r="248" spans="1:5" ht="15.75">
      <c r="A248" s="351">
        <v>3501</v>
      </c>
      <c r="B248" s="352" t="s">
        <v>367</v>
      </c>
      <c r="C248" s="353" t="s">
        <v>125</v>
      </c>
      <c r="D248" s="354">
        <v>964843</v>
      </c>
      <c r="E248" s="288" t="s">
        <v>117</v>
      </c>
    </row>
    <row r="249" spans="1:5" ht="15.75">
      <c r="A249" s="351">
        <v>3502</v>
      </c>
      <c r="B249" s="352" t="s">
        <v>368</v>
      </c>
      <c r="C249" s="353" t="s">
        <v>125</v>
      </c>
      <c r="D249" s="354">
        <v>1022169</v>
      </c>
      <c r="E249" s="288" t="s">
        <v>117</v>
      </c>
    </row>
    <row r="250" spans="1:5" ht="15.75">
      <c r="A250" s="351">
        <v>3503</v>
      </c>
      <c r="B250" s="352" t="s">
        <v>369</v>
      </c>
      <c r="C250" s="353" t="s">
        <v>125</v>
      </c>
      <c r="D250" s="354">
        <v>1409816</v>
      </c>
      <c r="E250" s="288" t="s">
        <v>117</v>
      </c>
    </row>
    <row r="251" spans="1:5" ht="15.75">
      <c r="A251" s="351">
        <v>3504</v>
      </c>
      <c r="B251" s="352" t="s">
        <v>370</v>
      </c>
      <c r="C251" s="353" t="s">
        <v>125</v>
      </c>
      <c r="D251" s="354">
        <v>103470</v>
      </c>
      <c r="E251" s="288" t="s">
        <v>117</v>
      </c>
    </row>
    <row r="252" spans="1:5" ht="15.75">
      <c r="A252" s="351">
        <v>3505</v>
      </c>
      <c r="B252" s="352" t="s">
        <v>371</v>
      </c>
      <c r="C252" s="353" t="s">
        <v>125</v>
      </c>
      <c r="D252" s="354">
        <v>206341</v>
      </c>
      <c r="E252" s="288" t="s">
        <v>117</v>
      </c>
    </row>
    <row r="253" spans="1:5" ht="15.75">
      <c r="A253" s="351">
        <v>3506</v>
      </c>
      <c r="B253" s="352" t="s">
        <v>372</v>
      </c>
      <c r="C253" s="353" t="s">
        <v>125</v>
      </c>
      <c r="D253" s="354">
        <v>266543</v>
      </c>
      <c r="E253" s="288" t="s">
        <v>117</v>
      </c>
    </row>
    <row r="254" spans="1:5" ht="15.75">
      <c r="A254" s="351">
        <v>3507</v>
      </c>
      <c r="B254" s="352" t="s">
        <v>373</v>
      </c>
      <c r="C254" s="353" t="s">
        <v>125</v>
      </c>
      <c r="D254" s="354">
        <v>317327</v>
      </c>
      <c r="E254" s="288" t="s">
        <v>117</v>
      </c>
    </row>
    <row r="255" spans="1:5" ht="15.75">
      <c r="A255" s="351">
        <v>3508</v>
      </c>
      <c r="B255" s="352" t="s">
        <v>374</v>
      </c>
      <c r="C255" s="353" t="s">
        <v>125</v>
      </c>
      <c r="D255" s="354">
        <v>399771</v>
      </c>
      <c r="E255" s="288" t="s">
        <v>117</v>
      </c>
    </row>
    <row r="256" spans="1:5" ht="15.75">
      <c r="A256" s="351">
        <v>3509</v>
      </c>
      <c r="B256" s="352" t="s">
        <v>375</v>
      </c>
      <c r="C256" s="353" t="s">
        <v>125</v>
      </c>
      <c r="D256" s="354">
        <v>463459</v>
      </c>
      <c r="E256" s="288" t="s">
        <v>117</v>
      </c>
    </row>
    <row r="257" spans="1:5" ht="15.75">
      <c r="A257" s="351">
        <v>3510</v>
      </c>
      <c r="B257" s="352" t="s">
        <v>376</v>
      </c>
      <c r="C257" s="353" t="s">
        <v>125</v>
      </c>
      <c r="D257" s="354">
        <v>547715</v>
      </c>
      <c r="E257" s="288" t="s">
        <v>117</v>
      </c>
    </row>
    <row r="258" spans="1:5" ht="15.75">
      <c r="A258" s="351">
        <v>3511</v>
      </c>
      <c r="B258" s="352" t="s">
        <v>377</v>
      </c>
      <c r="C258" s="353" t="s">
        <v>125</v>
      </c>
      <c r="D258" s="354">
        <v>782354</v>
      </c>
      <c r="E258" s="288" t="s">
        <v>117</v>
      </c>
    </row>
    <row r="259" spans="1:5" ht="15.75">
      <c r="A259" s="351">
        <v>3512</v>
      </c>
      <c r="B259" s="352" t="s">
        <v>378</v>
      </c>
      <c r="C259" s="353" t="s">
        <v>125</v>
      </c>
      <c r="D259" s="354">
        <v>40000</v>
      </c>
      <c r="E259" s="288" t="s">
        <v>117</v>
      </c>
    </row>
    <row r="260" spans="1:5" ht="15.75">
      <c r="A260" s="351">
        <v>3513</v>
      </c>
      <c r="B260" s="352" t="s">
        <v>379</v>
      </c>
      <c r="C260" s="353" t="s">
        <v>125</v>
      </c>
      <c r="D260" s="354">
        <v>80073</v>
      </c>
      <c r="E260" s="288" t="s">
        <v>117</v>
      </c>
    </row>
    <row r="261" spans="1:5" ht="15.75">
      <c r="A261" s="351">
        <v>3514</v>
      </c>
      <c r="B261" s="352" t="s">
        <v>380</v>
      </c>
      <c r="C261" s="353" t="s">
        <v>125</v>
      </c>
      <c r="D261" s="354">
        <v>114757</v>
      </c>
      <c r="E261" s="288" t="s">
        <v>117</v>
      </c>
    </row>
    <row r="262" spans="1:5" ht="15.75">
      <c r="A262" s="351">
        <v>3515</v>
      </c>
      <c r="B262" s="352" t="s">
        <v>381</v>
      </c>
      <c r="C262" s="353" t="s">
        <v>125</v>
      </c>
      <c r="D262" s="354">
        <v>151913</v>
      </c>
      <c r="E262" s="288" t="s">
        <v>117</v>
      </c>
    </row>
    <row r="263" spans="1:5" ht="15.75">
      <c r="A263" s="351">
        <v>3516</v>
      </c>
      <c r="B263" s="352" t="s">
        <v>382</v>
      </c>
      <c r="C263" s="353" t="s">
        <v>125</v>
      </c>
      <c r="D263" s="354">
        <v>307598</v>
      </c>
      <c r="E263" s="288" t="s">
        <v>117</v>
      </c>
    </row>
    <row r="264" spans="1:5" ht="15.75">
      <c r="A264" s="351">
        <v>3517</v>
      </c>
      <c r="B264" s="352" t="s">
        <v>383</v>
      </c>
      <c r="C264" s="353" t="s">
        <v>125</v>
      </c>
      <c r="D264" s="354">
        <v>1105146</v>
      </c>
      <c r="E264" s="288" t="s">
        <v>117</v>
      </c>
    </row>
    <row r="265" spans="1:5" ht="15.75">
      <c r="A265" s="351">
        <v>3518</v>
      </c>
      <c r="B265" s="352" t="s">
        <v>384</v>
      </c>
      <c r="C265" s="353" t="s">
        <v>125</v>
      </c>
      <c r="D265" s="354">
        <v>2394147</v>
      </c>
      <c r="E265" s="288" t="s">
        <v>117</v>
      </c>
    </row>
    <row r="266" spans="1:5" ht="15.75">
      <c r="A266" s="351">
        <v>3519</v>
      </c>
      <c r="B266" s="352" t="s">
        <v>385</v>
      </c>
      <c r="C266" s="353" t="s">
        <v>125</v>
      </c>
      <c r="D266" s="354">
        <v>3246341</v>
      </c>
      <c r="E266" s="288" t="s">
        <v>117</v>
      </c>
    </row>
    <row r="267" spans="1:5" ht="15.75">
      <c r="A267" s="351">
        <v>3520</v>
      </c>
      <c r="B267" s="352" t="s">
        <v>386</v>
      </c>
      <c r="C267" s="353" t="s">
        <v>125</v>
      </c>
      <c r="D267" s="354">
        <v>74453</v>
      </c>
      <c r="E267" s="288" t="s">
        <v>117</v>
      </c>
    </row>
    <row r="268" spans="1:5" ht="15.75">
      <c r="A268" s="351">
        <v>3521</v>
      </c>
      <c r="B268" s="352" t="s">
        <v>387</v>
      </c>
      <c r="C268" s="353" t="s">
        <v>125</v>
      </c>
      <c r="D268" s="354">
        <v>74714</v>
      </c>
      <c r="E268" s="288" t="s">
        <v>117</v>
      </c>
    </row>
    <row r="269" spans="1:5" ht="15.75">
      <c r="A269" s="351">
        <v>3522</v>
      </c>
      <c r="B269" s="352" t="s">
        <v>388</v>
      </c>
      <c r="C269" s="353" t="s">
        <v>125</v>
      </c>
      <c r="D269" s="354">
        <v>109139</v>
      </c>
      <c r="E269" s="288" t="s">
        <v>117</v>
      </c>
    </row>
    <row r="270" spans="1:5" ht="15.75">
      <c r="A270" s="351">
        <v>3523</v>
      </c>
      <c r="B270" s="352" t="s">
        <v>389</v>
      </c>
      <c r="C270" s="353" t="s">
        <v>125</v>
      </c>
      <c r="D270" s="354">
        <v>143947</v>
      </c>
      <c r="E270" s="288" t="s">
        <v>117</v>
      </c>
    </row>
    <row r="271" spans="1:5" ht="15.75">
      <c r="A271" s="351">
        <v>3524</v>
      </c>
      <c r="B271" s="352" t="s">
        <v>390</v>
      </c>
      <c r="C271" s="353" t="s">
        <v>125</v>
      </c>
      <c r="D271" s="354">
        <v>268170</v>
      </c>
      <c r="E271" s="288" t="s">
        <v>117</v>
      </c>
    </row>
    <row r="272" spans="1:5" ht="15.75">
      <c r="A272" s="351">
        <v>3525</v>
      </c>
      <c r="B272" s="352" t="s">
        <v>391</v>
      </c>
      <c r="C272" s="353" t="s">
        <v>125</v>
      </c>
      <c r="D272" s="354">
        <v>737953</v>
      </c>
      <c r="E272" s="288" t="s">
        <v>117</v>
      </c>
    </row>
    <row r="273" spans="1:5" ht="15.75">
      <c r="A273" s="351">
        <v>3526</v>
      </c>
      <c r="B273" s="352" t="s">
        <v>392</v>
      </c>
      <c r="C273" s="353" t="s">
        <v>125</v>
      </c>
      <c r="D273" s="354">
        <v>1571276</v>
      </c>
      <c r="E273" s="288" t="s">
        <v>117</v>
      </c>
    </row>
    <row r="274" spans="1:5" ht="15.75">
      <c r="A274" s="351">
        <v>3527</v>
      </c>
      <c r="B274" s="352" t="s">
        <v>393</v>
      </c>
      <c r="C274" s="353" t="s">
        <v>125</v>
      </c>
      <c r="D274" s="354">
        <v>2201980</v>
      </c>
      <c r="E274" s="288" t="s">
        <v>117</v>
      </c>
    </row>
    <row r="275" spans="1:5" ht="15.75">
      <c r="A275" s="351">
        <v>3528</v>
      </c>
      <c r="B275" s="352" t="s">
        <v>394</v>
      </c>
      <c r="C275" s="353" t="s">
        <v>125</v>
      </c>
      <c r="D275" s="354">
        <v>38209</v>
      </c>
      <c r="E275" s="288" t="s">
        <v>117</v>
      </c>
    </row>
    <row r="276" spans="1:5" ht="15.75">
      <c r="A276" s="351">
        <v>3529</v>
      </c>
      <c r="B276" s="352" t="s">
        <v>395</v>
      </c>
      <c r="C276" s="353" t="s">
        <v>125</v>
      </c>
      <c r="D276" s="354">
        <v>50189</v>
      </c>
      <c r="E276" s="288" t="s">
        <v>117</v>
      </c>
    </row>
    <row r="277" spans="1:5" ht="15.75">
      <c r="A277" s="351">
        <v>3530</v>
      </c>
      <c r="B277" s="352" t="s">
        <v>396</v>
      </c>
      <c r="C277" s="353" t="s">
        <v>125</v>
      </c>
      <c r="D277" s="354">
        <v>70734</v>
      </c>
      <c r="E277" s="288" t="s">
        <v>117</v>
      </c>
    </row>
    <row r="278" spans="1:5" ht="15.75">
      <c r="A278" s="351">
        <v>3531</v>
      </c>
      <c r="B278" s="352" t="s">
        <v>397</v>
      </c>
      <c r="C278" s="353" t="s">
        <v>125</v>
      </c>
      <c r="D278" s="354">
        <v>114657</v>
      </c>
      <c r="E278" s="288" t="s">
        <v>117</v>
      </c>
    </row>
    <row r="279" spans="1:5" ht="15.75">
      <c r="A279" s="351">
        <v>3532</v>
      </c>
      <c r="B279" s="352" t="s">
        <v>398</v>
      </c>
      <c r="C279" s="353" t="s">
        <v>125</v>
      </c>
      <c r="D279" s="354">
        <v>276281</v>
      </c>
      <c r="E279" s="288" t="s">
        <v>117</v>
      </c>
    </row>
    <row r="280" spans="1:5" ht="15.75">
      <c r="A280" s="351">
        <v>3533</v>
      </c>
      <c r="B280" s="352" t="s">
        <v>399</v>
      </c>
      <c r="C280" s="353" t="s">
        <v>125</v>
      </c>
      <c r="D280" s="354">
        <v>493020</v>
      </c>
      <c r="E280" s="288" t="s">
        <v>117</v>
      </c>
    </row>
    <row r="281" spans="1:5" ht="15.75">
      <c r="A281" s="351">
        <v>3534</v>
      </c>
      <c r="B281" s="352" t="s">
        <v>400</v>
      </c>
      <c r="C281" s="353" t="s">
        <v>125</v>
      </c>
      <c r="D281" s="354">
        <v>1104623</v>
      </c>
      <c r="E281" s="288" t="s">
        <v>117</v>
      </c>
    </row>
    <row r="282" spans="1:5" ht="15.75">
      <c r="A282" s="351">
        <v>3535</v>
      </c>
      <c r="B282" s="352" t="s">
        <v>401</v>
      </c>
      <c r="C282" s="353" t="s">
        <v>125</v>
      </c>
      <c r="D282" s="354">
        <v>1430559</v>
      </c>
      <c r="E282" s="288" t="s">
        <v>117</v>
      </c>
    </row>
    <row r="283" spans="1:5" ht="15.75">
      <c r="A283" s="351">
        <v>3536</v>
      </c>
      <c r="B283" s="352" t="s">
        <v>402</v>
      </c>
      <c r="C283" s="353" t="s">
        <v>125</v>
      </c>
      <c r="D283" s="354">
        <v>43521</v>
      </c>
      <c r="E283" s="288" t="s">
        <v>117</v>
      </c>
    </row>
    <row r="284" spans="1:5" ht="15.75">
      <c r="A284" s="351">
        <v>3537</v>
      </c>
      <c r="B284" s="352" t="s">
        <v>403</v>
      </c>
      <c r="C284" s="353" t="s">
        <v>125</v>
      </c>
      <c r="D284" s="354">
        <v>47684</v>
      </c>
      <c r="E284" s="288" t="s">
        <v>117</v>
      </c>
    </row>
    <row r="285" spans="1:5" ht="15.75">
      <c r="A285" s="351">
        <v>3538</v>
      </c>
      <c r="B285" s="352" t="s">
        <v>404</v>
      </c>
      <c r="C285" s="353" t="s">
        <v>125</v>
      </c>
      <c r="D285" s="354">
        <v>64870</v>
      </c>
      <c r="E285" s="288" t="s">
        <v>117</v>
      </c>
    </row>
    <row r="286" spans="1:5" ht="15.75">
      <c r="A286" s="351">
        <v>3539</v>
      </c>
      <c r="B286" s="352" t="s">
        <v>405</v>
      </c>
      <c r="C286" s="353" t="s">
        <v>125</v>
      </c>
      <c r="D286" s="354">
        <v>109226</v>
      </c>
      <c r="E286" s="288" t="s">
        <v>117</v>
      </c>
    </row>
    <row r="287" spans="1:5" ht="15.75">
      <c r="A287" s="351">
        <v>3540</v>
      </c>
      <c r="B287" s="352" t="s">
        <v>406</v>
      </c>
      <c r="C287" s="353" t="s">
        <v>125</v>
      </c>
      <c r="D287" s="354">
        <v>247986</v>
      </c>
      <c r="E287" s="288" t="s">
        <v>117</v>
      </c>
    </row>
    <row r="288" spans="1:5" ht="15.75">
      <c r="A288" s="351">
        <v>3541</v>
      </c>
      <c r="B288" s="352" t="s">
        <v>407</v>
      </c>
      <c r="C288" s="353" t="s">
        <v>125</v>
      </c>
      <c r="D288" s="354">
        <v>478740</v>
      </c>
      <c r="E288" s="288" t="s">
        <v>117</v>
      </c>
    </row>
    <row r="289" spans="1:5" ht="15.75">
      <c r="A289" s="351">
        <v>3542</v>
      </c>
      <c r="B289" s="352" t="s">
        <v>408</v>
      </c>
      <c r="C289" s="353" t="s">
        <v>125</v>
      </c>
      <c r="D289" s="354">
        <v>1004663</v>
      </c>
      <c r="E289" s="288" t="s">
        <v>117</v>
      </c>
    </row>
    <row r="290" spans="1:5" ht="15.75">
      <c r="A290" s="351">
        <v>3543</v>
      </c>
      <c r="B290" s="352" t="s">
        <v>409</v>
      </c>
      <c r="C290" s="353" t="s">
        <v>125</v>
      </c>
      <c r="D290" s="354">
        <v>1233019</v>
      </c>
      <c r="E290" s="288" t="s">
        <v>117</v>
      </c>
    </row>
    <row r="291" spans="1:5" ht="31.5">
      <c r="A291" s="351">
        <v>3544</v>
      </c>
      <c r="B291" s="352" t="s">
        <v>410</v>
      </c>
      <c r="C291" s="353" t="s">
        <v>125</v>
      </c>
      <c r="D291" s="354">
        <v>34749</v>
      </c>
      <c r="E291" s="288" t="s">
        <v>117</v>
      </c>
    </row>
    <row r="292" spans="1:5" ht="31.5">
      <c r="A292" s="351">
        <v>3545</v>
      </c>
      <c r="B292" s="352" t="s">
        <v>411</v>
      </c>
      <c r="C292" s="353" t="s">
        <v>125</v>
      </c>
      <c r="D292" s="354">
        <v>59725</v>
      </c>
      <c r="E292" s="288" t="s">
        <v>117</v>
      </c>
    </row>
    <row r="293" spans="1:5" ht="31.5">
      <c r="A293" s="351">
        <v>3546</v>
      </c>
      <c r="B293" s="352" t="s">
        <v>412</v>
      </c>
      <c r="C293" s="353" t="s">
        <v>125</v>
      </c>
      <c r="D293" s="354">
        <v>13042</v>
      </c>
      <c r="E293" s="288" t="s">
        <v>117</v>
      </c>
    </row>
    <row r="294" spans="1:5" ht="31.5">
      <c r="A294" s="351">
        <v>3548</v>
      </c>
      <c r="B294" s="352" t="s">
        <v>413</v>
      </c>
      <c r="C294" s="353" t="s">
        <v>125</v>
      </c>
      <c r="D294" s="354">
        <v>170278</v>
      </c>
      <c r="E294" s="288" t="s">
        <v>117</v>
      </c>
    </row>
    <row r="295" spans="1:5" ht="31.5">
      <c r="A295" s="351">
        <v>3549</v>
      </c>
      <c r="B295" s="352" t="s">
        <v>414</v>
      </c>
      <c r="C295" s="353" t="s">
        <v>125</v>
      </c>
      <c r="D295" s="354">
        <v>144683</v>
      </c>
      <c r="E295" s="288" t="s">
        <v>117</v>
      </c>
    </row>
    <row r="296" spans="1:5" ht="15.75">
      <c r="A296" s="351">
        <v>3550</v>
      </c>
      <c r="B296" s="352" t="s">
        <v>415</v>
      </c>
      <c r="C296" s="353" t="s">
        <v>125</v>
      </c>
      <c r="D296" s="354">
        <v>553675</v>
      </c>
      <c r="E296" s="288" t="s">
        <v>117</v>
      </c>
    </row>
    <row r="297" spans="1:5" ht="31.5">
      <c r="A297" s="351">
        <v>3551</v>
      </c>
      <c r="B297" s="352" t="s">
        <v>416</v>
      </c>
      <c r="C297" s="353" t="s">
        <v>125</v>
      </c>
      <c r="D297" s="354">
        <v>693570</v>
      </c>
      <c r="E297" s="288" t="s">
        <v>117</v>
      </c>
    </row>
    <row r="298" spans="1:5" ht="31.5">
      <c r="A298" s="351">
        <v>3552</v>
      </c>
      <c r="B298" s="352" t="s">
        <v>417</v>
      </c>
      <c r="C298" s="353" t="s">
        <v>125</v>
      </c>
      <c r="D298" s="354">
        <v>217570</v>
      </c>
      <c r="E298" s="288" t="s">
        <v>117</v>
      </c>
    </row>
    <row r="299" spans="1:5" ht="31.5">
      <c r="A299" s="351">
        <v>3554</v>
      </c>
      <c r="B299" s="352" t="s">
        <v>418</v>
      </c>
      <c r="C299" s="353" t="s">
        <v>125</v>
      </c>
      <c r="D299" s="354">
        <v>508680</v>
      </c>
      <c r="E299" s="288" t="s">
        <v>117</v>
      </c>
    </row>
    <row r="300" spans="1:5" ht="31.5">
      <c r="A300" s="351">
        <v>3555</v>
      </c>
      <c r="B300" s="352" t="s">
        <v>419</v>
      </c>
      <c r="C300" s="353" t="s">
        <v>125</v>
      </c>
      <c r="D300" s="354">
        <v>671770</v>
      </c>
      <c r="E300" s="288" t="s">
        <v>117</v>
      </c>
    </row>
    <row r="301" spans="1:5" ht="31.5">
      <c r="A301" s="351">
        <v>3556</v>
      </c>
      <c r="B301" s="352" t="s">
        <v>420</v>
      </c>
      <c r="C301" s="353" t="s">
        <v>125</v>
      </c>
      <c r="D301" s="354">
        <v>3829553</v>
      </c>
      <c r="E301" s="288" t="s">
        <v>117</v>
      </c>
    </row>
    <row r="302" spans="1:5" ht="31.5">
      <c r="A302" s="351">
        <v>3557</v>
      </c>
      <c r="B302" s="352" t="s">
        <v>421</v>
      </c>
      <c r="C302" s="353" t="s">
        <v>125</v>
      </c>
      <c r="D302" s="354">
        <v>8938493</v>
      </c>
      <c r="E302" s="288" t="s">
        <v>117</v>
      </c>
    </row>
    <row r="303" spans="1:5" ht="31.5">
      <c r="A303" s="351">
        <v>3559</v>
      </c>
      <c r="B303" s="352" t="s">
        <v>422</v>
      </c>
      <c r="C303" s="353" t="s">
        <v>125</v>
      </c>
      <c r="D303" s="354">
        <v>3935291</v>
      </c>
      <c r="E303" s="288" t="s">
        <v>117</v>
      </c>
    </row>
    <row r="304" spans="1:5" ht="31.5">
      <c r="A304" s="351">
        <v>3560</v>
      </c>
      <c r="B304" s="352" t="s">
        <v>423</v>
      </c>
      <c r="C304" s="353" t="s">
        <v>125</v>
      </c>
      <c r="D304" s="354">
        <v>151803</v>
      </c>
      <c r="E304" s="288" t="s">
        <v>117</v>
      </c>
    </row>
    <row r="305" spans="1:6" ht="31.5">
      <c r="A305" s="351">
        <v>3561</v>
      </c>
      <c r="B305" s="352" t="s">
        <v>424</v>
      </c>
      <c r="C305" s="353" t="s">
        <v>125</v>
      </c>
      <c r="D305" s="354">
        <v>178168</v>
      </c>
      <c r="E305" s="288" t="s">
        <v>117</v>
      </c>
    </row>
    <row r="306" spans="1:6" ht="15.75">
      <c r="A306" s="351">
        <v>3562</v>
      </c>
      <c r="B306" s="352" t="s">
        <v>425</v>
      </c>
      <c r="C306" s="353" t="s">
        <v>122</v>
      </c>
      <c r="D306" s="354">
        <v>217615</v>
      </c>
      <c r="E306" s="288" t="s">
        <v>117</v>
      </c>
    </row>
    <row r="307" spans="1:6" ht="31.5">
      <c r="A307" s="351">
        <v>3567</v>
      </c>
      <c r="B307" s="352" t="s">
        <v>426</v>
      </c>
      <c r="C307" s="353" t="s">
        <v>116</v>
      </c>
      <c r="D307" s="354">
        <v>78445</v>
      </c>
      <c r="E307" s="288" t="s">
        <v>117</v>
      </c>
    </row>
    <row r="308" spans="1:6" ht="31.5">
      <c r="A308" s="351">
        <v>3569</v>
      </c>
      <c r="B308" s="352" t="s">
        <v>427</v>
      </c>
      <c r="C308" s="353" t="s">
        <v>125</v>
      </c>
      <c r="D308" s="354">
        <v>3350923</v>
      </c>
      <c r="E308" s="288" t="s">
        <v>117</v>
      </c>
    </row>
    <row r="309" spans="1:6" ht="15.75">
      <c r="A309" s="351">
        <v>3589</v>
      </c>
      <c r="B309" s="352" t="s">
        <v>428</v>
      </c>
      <c r="C309" s="353" t="s">
        <v>125</v>
      </c>
      <c r="D309" s="354">
        <v>503126</v>
      </c>
      <c r="E309" s="288" t="s">
        <v>117</v>
      </c>
    </row>
    <row r="310" spans="1:6" ht="31.5">
      <c r="A310" s="351">
        <v>3591</v>
      </c>
      <c r="B310" s="352" t="s">
        <v>429</v>
      </c>
      <c r="C310" s="353" t="s">
        <v>122</v>
      </c>
      <c r="D310" s="354">
        <v>50703</v>
      </c>
      <c r="E310" s="288" t="s">
        <v>117</v>
      </c>
    </row>
    <row r="311" spans="1:6" ht="31.5">
      <c r="A311" s="351">
        <v>3599</v>
      </c>
      <c r="B311" s="352" t="s">
        <v>430</v>
      </c>
      <c r="C311" s="353" t="s">
        <v>122</v>
      </c>
      <c r="D311" s="354">
        <v>871234</v>
      </c>
      <c r="E311" s="288" t="s">
        <v>117</v>
      </c>
    </row>
    <row r="312" spans="1:6" ht="15.75">
      <c r="A312" s="351">
        <v>3600</v>
      </c>
      <c r="B312" s="352" t="s">
        <v>431</v>
      </c>
      <c r="C312" s="353" t="s">
        <v>125</v>
      </c>
      <c r="D312" s="354">
        <v>37072</v>
      </c>
      <c r="E312" s="288" t="s">
        <v>117</v>
      </c>
    </row>
    <row r="313" spans="1:6" ht="15.75">
      <c r="A313" s="351">
        <v>3601</v>
      </c>
      <c r="B313" s="352" t="s">
        <v>432</v>
      </c>
      <c r="C313" s="353" t="s">
        <v>125</v>
      </c>
      <c r="D313" s="354">
        <v>58880</v>
      </c>
      <c r="E313" s="288" t="s">
        <v>117</v>
      </c>
    </row>
    <row r="314" spans="1:6" ht="15.75">
      <c r="A314" s="351">
        <v>3602</v>
      </c>
      <c r="B314" s="352" t="s">
        <v>433</v>
      </c>
      <c r="C314" s="353" t="s">
        <v>125</v>
      </c>
      <c r="D314" s="354">
        <v>84943</v>
      </c>
      <c r="E314" s="288" t="s">
        <v>117</v>
      </c>
    </row>
    <row r="315" spans="1:6" ht="15.75">
      <c r="A315" s="351">
        <v>3603</v>
      </c>
      <c r="B315" s="352" t="s">
        <v>434</v>
      </c>
      <c r="C315" s="353" t="s">
        <v>125</v>
      </c>
      <c r="D315" s="354">
        <v>193146</v>
      </c>
      <c r="E315" s="288" t="s">
        <v>117</v>
      </c>
    </row>
    <row r="316" spans="1:6" ht="15.75">
      <c r="A316" s="351">
        <v>3604</v>
      </c>
      <c r="B316" s="352" t="s">
        <v>435</v>
      </c>
      <c r="C316" s="353" t="s">
        <v>125</v>
      </c>
      <c r="D316" s="354">
        <v>352323</v>
      </c>
      <c r="E316" s="288" t="s">
        <v>117</v>
      </c>
    </row>
    <row r="317" spans="1:6" ht="15.75">
      <c r="A317" s="351">
        <v>3605</v>
      </c>
      <c r="B317" s="352" t="s">
        <v>436</v>
      </c>
      <c r="C317" s="353" t="s">
        <v>125</v>
      </c>
      <c r="D317" s="354">
        <v>633894</v>
      </c>
      <c r="E317" s="288" t="s">
        <v>117</v>
      </c>
    </row>
    <row r="318" spans="1:6" ht="15.75">
      <c r="A318" s="351">
        <v>3606</v>
      </c>
      <c r="B318" s="352" t="s">
        <v>437</v>
      </c>
      <c r="C318" s="353" t="s">
        <v>125</v>
      </c>
      <c r="D318" s="354">
        <v>976636</v>
      </c>
      <c r="E318" s="288" t="s">
        <v>117</v>
      </c>
    </row>
    <row r="319" spans="1:6" ht="15.75">
      <c r="A319" s="351">
        <v>3607</v>
      </c>
      <c r="B319" s="352" t="s">
        <v>438</v>
      </c>
      <c r="C319" s="353" t="s">
        <v>125</v>
      </c>
      <c r="D319" s="354">
        <v>25193</v>
      </c>
      <c r="E319" s="288" t="s">
        <v>117</v>
      </c>
    </row>
    <row r="320" spans="1:6" ht="31.5">
      <c r="A320" s="351">
        <v>3611</v>
      </c>
      <c r="B320" s="352" t="s">
        <v>439</v>
      </c>
      <c r="C320" s="353" t="s">
        <v>119</v>
      </c>
      <c r="D320" s="354">
        <v>432412</v>
      </c>
      <c r="E320" s="288" t="s">
        <v>117</v>
      </c>
      <c r="F320" s="35" t="s">
        <v>145</v>
      </c>
    </row>
    <row r="321" spans="1:5" ht="15.75">
      <c r="A321" s="351">
        <v>3618</v>
      </c>
      <c r="B321" s="352" t="s">
        <v>440</v>
      </c>
      <c r="C321" s="353" t="s">
        <v>125</v>
      </c>
      <c r="D321" s="354">
        <v>137665</v>
      </c>
      <c r="E321" s="288" t="s">
        <v>117</v>
      </c>
    </row>
    <row r="322" spans="1:5" ht="15.75">
      <c r="A322" s="351">
        <v>3619</v>
      </c>
      <c r="B322" s="352" t="s">
        <v>441</v>
      </c>
      <c r="C322" s="353" t="s">
        <v>125</v>
      </c>
      <c r="D322" s="354">
        <v>115019</v>
      </c>
      <c r="E322" s="288" t="s">
        <v>117</v>
      </c>
    </row>
    <row r="323" spans="1:5" ht="15.75">
      <c r="A323" s="351">
        <v>3620</v>
      </c>
      <c r="B323" s="352" t="s">
        <v>442</v>
      </c>
      <c r="C323" s="353" t="s">
        <v>125</v>
      </c>
      <c r="D323" s="354">
        <v>182613</v>
      </c>
      <c r="E323" s="288" t="s">
        <v>117</v>
      </c>
    </row>
    <row r="324" spans="1:5" ht="15.75">
      <c r="A324" s="351">
        <v>3621</v>
      </c>
      <c r="B324" s="352" t="s">
        <v>443</v>
      </c>
      <c r="C324" s="353" t="s">
        <v>125</v>
      </c>
      <c r="D324" s="354">
        <v>757276</v>
      </c>
      <c r="E324" s="288" t="s">
        <v>117</v>
      </c>
    </row>
    <row r="325" spans="1:5" ht="31.5">
      <c r="A325" s="351">
        <v>3636</v>
      </c>
      <c r="B325" s="352" t="s">
        <v>444</v>
      </c>
      <c r="C325" s="353" t="s">
        <v>119</v>
      </c>
      <c r="D325" s="354">
        <v>750466</v>
      </c>
      <c r="E325" s="288" t="s">
        <v>117</v>
      </c>
    </row>
    <row r="326" spans="1:5" ht="31.5">
      <c r="A326" s="351">
        <v>3637</v>
      </c>
      <c r="B326" s="352" t="s">
        <v>445</v>
      </c>
      <c r="C326" s="353" t="s">
        <v>119</v>
      </c>
      <c r="D326" s="354">
        <v>589987</v>
      </c>
      <c r="E326" s="288" t="s">
        <v>117</v>
      </c>
    </row>
    <row r="327" spans="1:5" ht="47.25">
      <c r="A327" s="351">
        <v>3639</v>
      </c>
      <c r="B327" s="352" t="s">
        <v>446</v>
      </c>
      <c r="C327" s="353" t="s">
        <v>119</v>
      </c>
      <c r="D327" s="354">
        <v>602182</v>
      </c>
      <c r="E327" s="288" t="s">
        <v>117</v>
      </c>
    </row>
    <row r="328" spans="1:5" ht="47.25">
      <c r="A328" s="351">
        <v>3641</v>
      </c>
      <c r="B328" s="352" t="s">
        <v>447</v>
      </c>
      <c r="C328" s="353" t="s">
        <v>119</v>
      </c>
      <c r="D328" s="354">
        <v>636457</v>
      </c>
      <c r="E328" s="288" t="s">
        <v>117</v>
      </c>
    </row>
    <row r="329" spans="1:5" ht="47.25">
      <c r="A329" s="351">
        <v>3642</v>
      </c>
      <c r="B329" s="352" t="s">
        <v>448</v>
      </c>
      <c r="C329" s="353" t="s">
        <v>119</v>
      </c>
      <c r="D329" s="354">
        <v>636457</v>
      </c>
      <c r="E329" s="288" t="s">
        <v>117</v>
      </c>
    </row>
    <row r="330" spans="1:5" ht="47.25">
      <c r="A330" s="351">
        <v>3643</v>
      </c>
      <c r="B330" s="352" t="s">
        <v>449</v>
      </c>
      <c r="C330" s="353" t="s">
        <v>119</v>
      </c>
      <c r="D330" s="354">
        <v>635076</v>
      </c>
      <c r="E330" s="288" t="s">
        <v>117</v>
      </c>
    </row>
    <row r="331" spans="1:5" ht="31.5">
      <c r="A331" s="351">
        <v>3644</v>
      </c>
      <c r="B331" s="352" t="s">
        <v>450</v>
      </c>
      <c r="C331" s="353" t="s">
        <v>119</v>
      </c>
      <c r="D331" s="354">
        <v>710168</v>
      </c>
      <c r="E331" s="288" t="s">
        <v>117</v>
      </c>
    </row>
    <row r="332" spans="1:5" ht="47.25">
      <c r="A332" s="351">
        <v>3645</v>
      </c>
      <c r="B332" s="352" t="s">
        <v>451</v>
      </c>
      <c r="C332" s="353" t="s">
        <v>119</v>
      </c>
      <c r="D332" s="354">
        <v>677183</v>
      </c>
      <c r="E332" s="288" t="s">
        <v>117</v>
      </c>
    </row>
    <row r="333" spans="1:5" ht="47.25">
      <c r="A333" s="351">
        <v>3646</v>
      </c>
      <c r="B333" s="352" t="s">
        <v>452</v>
      </c>
      <c r="C333" s="353" t="s">
        <v>119</v>
      </c>
      <c r="D333" s="354">
        <v>611095</v>
      </c>
      <c r="E333" s="288" t="s">
        <v>117</v>
      </c>
    </row>
    <row r="334" spans="1:5" ht="31.5">
      <c r="A334" s="351">
        <v>3647</v>
      </c>
      <c r="B334" s="352" t="s">
        <v>453</v>
      </c>
      <c r="C334" s="353" t="s">
        <v>119</v>
      </c>
      <c r="D334" s="354">
        <v>508679</v>
      </c>
      <c r="E334" s="288" t="s">
        <v>117</v>
      </c>
    </row>
    <row r="335" spans="1:5" ht="15.75">
      <c r="A335" s="351">
        <v>3649</v>
      </c>
      <c r="B335" s="352" t="s">
        <v>454</v>
      </c>
      <c r="C335" s="353" t="s">
        <v>119</v>
      </c>
      <c r="D335" s="354">
        <v>360354</v>
      </c>
      <c r="E335" s="288" t="s">
        <v>117</v>
      </c>
    </row>
    <row r="336" spans="1:5" ht="31.5">
      <c r="A336" s="351">
        <v>3650</v>
      </c>
      <c r="B336" s="352" t="s">
        <v>455</v>
      </c>
      <c r="C336" s="353" t="s">
        <v>119</v>
      </c>
      <c r="D336" s="354">
        <v>331080</v>
      </c>
      <c r="E336" s="288" t="s">
        <v>117</v>
      </c>
    </row>
    <row r="337" spans="1:6" ht="31.5">
      <c r="A337" s="351">
        <v>3652</v>
      </c>
      <c r="B337" s="352" t="s">
        <v>456</v>
      </c>
      <c r="C337" s="353" t="s">
        <v>125</v>
      </c>
      <c r="D337" s="354">
        <v>3542862</v>
      </c>
      <c r="E337" s="288" t="s">
        <v>117</v>
      </c>
      <c r="F337" s="35" t="s">
        <v>145</v>
      </c>
    </row>
    <row r="338" spans="1:6" ht="31.5">
      <c r="A338" s="351">
        <v>3653</v>
      </c>
      <c r="B338" s="352" t="s">
        <v>457</v>
      </c>
      <c r="C338" s="353" t="s">
        <v>125</v>
      </c>
      <c r="D338" s="354">
        <v>4933945</v>
      </c>
      <c r="E338" s="288" t="s">
        <v>117</v>
      </c>
      <c r="F338" s="35" t="s">
        <v>145</v>
      </c>
    </row>
    <row r="339" spans="1:6" ht="31.5">
      <c r="A339" s="351">
        <v>3654</v>
      </c>
      <c r="B339" s="352" t="s">
        <v>458</v>
      </c>
      <c r="C339" s="353" t="s">
        <v>125</v>
      </c>
      <c r="D339" s="354">
        <v>3381719</v>
      </c>
      <c r="E339" s="288" t="s">
        <v>117</v>
      </c>
      <c r="F339" s="35" t="s">
        <v>145</v>
      </c>
    </row>
    <row r="340" spans="1:6" ht="31.5">
      <c r="A340" s="351">
        <v>3655</v>
      </c>
      <c r="B340" s="352" t="s">
        <v>459</v>
      </c>
      <c r="C340" s="353" t="s">
        <v>125</v>
      </c>
      <c r="D340" s="354">
        <v>6065632</v>
      </c>
      <c r="E340" s="288" t="s">
        <v>117</v>
      </c>
      <c r="F340" s="35" t="s">
        <v>145</v>
      </c>
    </row>
    <row r="341" spans="1:6" ht="31.5">
      <c r="A341" s="351">
        <v>3665</v>
      </c>
      <c r="B341" s="352" t="s">
        <v>460</v>
      </c>
      <c r="C341" s="353" t="s">
        <v>119</v>
      </c>
      <c r="D341" s="354">
        <v>276934</v>
      </c>
      <c r="E341" s="288" t="s">
        <v>117</v>
      </c>
    </row>
    <row r="342" spans="1:6" ht="15.75">
      <c r="A342" s="351">
        <v>3684</v>
      </c>
      <c r="B342" s="352" t="s">
        <v>461</v>
      </c>
      <c r="C342" s="353" t="s">
        <v>125</v>
      </c>
      <c r="D342" s="354">
        <v>144277</v>
      </c>
      <c r="E342" s="288" t="s">
        <v>117</v>
      </c>
    </row>
    <row r="343" spans="1:6" ht="15.75">
      <c r="A343" s="351">
        <v>3685</v>
      </c>
      <c r="B343" s="352" t="s">
        <v>462</v>
      </c>
      <c r="C343" s="353" t="s">
        <v>125</v>
      </c>
      <c r="D343" s="354">
        <v>520316</v>
      </c>
      <c r="E343" s="288" t="s">
        <v>117</v>
      </c>
    </row>
    <row r="344" spans="1:6" ht="15.75">
      <c r="A344" s="351">
        <v>3687</v>
      </c>
      <c r="B344" s="352" t="s">
        <v>463</v>
      </c>
      <c r="C344" s="353" t="s">
        <v>125</v>
      </c>
      <c r="D344" s="354">
        <v>197867</v>
      </c>
      <c r="E344" s="288" t="s">
        <v>117</v>
      </c>
      <c r="F344" s="35" t="s">
        <v>145</v>
      </c>
    </row>
    <row r="345" spans="1:6" ht="15.75">
      <c r="A345" s="351">
        <v>3688</v>
      </c>
      <c r="B345" s="352" t="s">
        <v>464</v>
      </c>
      <c r="C345" s="353" t="s">
        <v>125</v>
      </c>
      <c r="D345" s="354">
        <v>41764</v>
      </c>
      <c r="E345" s="288" t="s">
        <v>117</v>
      </c>
    </row>
    <row r="346" spans="1:6" ht="31.5">
      <c r="A346" s="351">
        <v>3689</v>
      </c>
      <c r="B346" s="352" t="s">
        <v>465</v>
      </c>
      <c r="C346" s="353" t="s">
        <v>119</v>
      </c>
      <c r="D346" s="354">
        <v>104701</v>
      </c>
      <c r="E346" s="288" t="s">
        <v>117</v>
      </c>
    </row>
    <row r="347" spans="1:6" ht="31.5">
      <c r="A347" s="351">
        <v>3695</v>
      </c>
      <c r="B347" s="352" t="s">
        <v>466</v>
      </c>
      <c r="C347" s="353" t="s">
        <v>125</v>
      </c>
      <c r="D347" s="354">
        <v>596946</v>
      </c>
      <c r="E347" s="288" t="s">
        <v>117</v>
      </c>
    </row>
    <row r="348" spans="1:6" ht="31.5">
      <c r="A348" s="351">
        <v>3696</v>
      </c>
      <c r="B348" s="352" t="s">
        <v>467</v>
      </c>
      <c r="C348" s="353" t="s">
        <v>116</v>
      </c>
      <c r="D348" s="354">
        <v>70782</v>
      </c>
      <c r="E348" s="288" t="s">
        <v>117</v>
      </c>
    </row>
    <row r="349" spans="1:6" ht="31.5">
      <c r="A349" s="351">
        <v>3698</v>
      </c>
      <c r="B349" s="352" t="s">
        <v>468</v>
      </c>
      <c r="C349" s="353" t="s">
        <v>125</v>
      </c>
      <c r="D349" s="354">
        <v>277841</v>
      </c>
      <c r="E349" s="288" t="s">
        <v>117</v>
      </c>
    </row>
    <row r="350" spans="1:6" ht="31.5">
      <c r="A350" s="351">
        <v>3699</v>
      </c>
      <c r="B350" s="352" t="s">
        <v>469</v>
      </c>
      <c r="C350" s="353" t="s">
        <v>125</v>
      </c>
      <c r="D350" s="354">
        <v>155705</v>
      </c>
      <c r="E350" s="288" t="s">
        <v>117</v>
      </c>
    </row>
    <row r="351" spans="1:6" ht="31.5">
      <c r="A351" s="351">
        <v>3704</v>
      </c>
      <c r="B351" s="352" t="s">
        <v>470</v>
      </c>
      <c r="C351" s="353" t="s">
        <v>122</v>
      </c>
      <c r="D351" s="354">
        <v>206096</v>
      </c>
      <c r="E351" s="288" t="s">
        <v>117</v>
      </c>
    </row>
    <row r="352" spans="1:6" ht="94.5">
      <c r="A352" s="351">
        <v>3708</v>
      </c>
      <c r="B352" s="352" t="s">
        <v>471</v>
      </c>
      <c r="C352" s="353" t="s">
        <v>472</v>
      </c>
      <c r="D352" s="354">
        <v>3979</v>
      </c>
      <c r="E352" s="288" t="s">
        <v>117</v>
      </c>
      <c r="F352" s="35" t="s">
        <v>145</v>
      </c>
    </row>
    <row r="353" spans="1:6" ht="15.75">
      <c r="A353" s="351">
        <v>3710</v>
      </c>
      <c r="B353" s="352" t="s">
        <v>473</v>
      </c>
      <c r="C353" s="353" t="s">
        <v>119</v>
      </c>
      <c r="D353" s="354">
        <v>4854</v>
      </c>
      <c r="E353" s="288" t="s">
        <v>117</v>
      </c>
    </row>
    <row r="354" spans="1:6" ht="31.5">
      <c r="A354" s="351">
        <v>3712</v>
      </c>
      <c r="B354" s="352" t="s">
        <v>474</v>
      </c>
      <c r="C354" s="353" t="s">
        <v>125</v>
      </c>
      <c r="D354" s="354">
        <v>3772837</v>
      </c>
      <c r="E354" s="288" t="s">
        <v>117</v>
      </c>
      <c r="F354" s="35" t="s">
        <v>145</v>
      </c>
    </row>
    <row r="355" spans="1:6" ht="31.5">
      <c r="A355" s="351">
        <v>3716</v>
      </c>
      <c r="B355" s="352" t="s">
        <v>475</v>
      </c>
      <c r="C355" s="353" t="s">
        <v>125</v>
      </c>
      <c r="D355" s="354">
        <v>1039298</v>
      </c>
      <c r="E355" s="288" t="s">
        <v>117</v>
      </c>
      <c r="F355" s="35" t="s">
        <v>145</v>
      </c>
    </row>
    <row r="356" spans="1:6" ht="31.5">
      <c r="A356" s="351">
        <v>3721</v>
      </c>
      <c r="B356" s="352" t="s">
        <v>476</v>
      </c>
      <c r="C356" s="353" t="s">
        <v>116</v>
      </c>
      <c r="D356" s="354">
        <v>18120</v>
      </c>
      <c r="E356" s="288" t="s">
        <v>117</v>
      </c>
    </row>
    <row r="357" spans="1:6" ht="31.5">
      <c r="A357" s="351">
        <v>3722</v>
      </c>
      <c r="B357" s="352" t="s">
        <v>477</v>
      </c>
      <c r="C357" s="353" t="s">
        <v>125</v>
      </c>
      <c r="D357" s="354">
        <v>119299</v>
      </c>
      <c r="E357" s="288" t="s">
        <v>117</v>
      </c>
    </row>
    <row r="358" spans="1:6" ht="31.5">
      <c r="A358" s="351">
        <v>3723</v>
      </c>
      <c r="B358" s="352" t="s">
        <v>478</v>
      </c>
      <c r="C358" s="353" t="s">
        <v>125</v>
      </c>
      <c r="D358" s="354">
        <v>75357</v>
      </c>
      <c r="E358" s="288" t="s">
        <v>117</v>
      </c>
    </row>
    <row r="359" spans="1:6" ht="31.5">
      <c r="A359" s="351">
        <v>3724</v>
      </c>
      <c r="B359" s="352" t="s">
        <v>479</v>
      </c>
      <c r="C359" s="353" t="s">
        <v>125</v>
      </c>
      <c r="D359" s="354">
        <v>75357</v>
      </c>
      <c r="E359" s="288" t="s">
        <v>117</v>
      </c>
    </row>
    <row r="360" spans="1:6" ht="31.5">
      <c r="A360" s="351">
        <v>3727</v>
      </c>
      <c r="B360" s="352" t="s">
        <v>480</v>
      </c>
      <c r="C360" s="353" t="s">
        <v>122</v>
      </c>
      <c r="D360" s="354">
        <v>5579</v>
      </c>
      <c r="E360" s="288" t="s">
        <v>117</v>
      </c>
    </row>
    <row r="361" spans="1:6" ht="31.5">
      <c r="A361" s="351">
        <v>3729</v>
      </c>
      <c r="B361" s="352" t="s">
        <v>481</v>
      </c>
      <c r="C361" s="353" t="s">
        <v>119</v>
      </c>
      <c r="D361" s="354">
        <v>408177</v>
      </c>
      <c r="E361" s="288" t="s">
        <v>117</v>
      </c>
    </row>
    <row r="362" spans="1:6" ht="15.75">
      <c r="A362" s="351">
        <v>3730</v>
      </c>
      <c r="B362" s="352" t="s">
        <v>482</v>
      </c>
      <c r="C362" s="353" t="s">
        <v>119</v>
      </c>
      <c r="D362" s="354">
        <v>392539</v>
      </c>
      <c r="E362" s="288" t="s">
        <v>117</v>
      </c>
    </row>
    <row r="363" spans="1:6" ht="31.5">
      <c r="A363" s="351">
        <v>3733</v>
      </c>
      <c r="B363" s="352" t="s">
        <v>483</v>
      </c>
      <c r="C363" s="353" t="s">
        <v>122</v>
      </c>
      <c r="D363" s="354">
        <v>1601250</v>
      </c>
      <c r="E363" s="288" t="s">
        <v>117</v>
      </c>
      <c r="F363" s="35" t="s">
        <v>145</v>
      </c>
    </row>
    <row r="364" spans="1:6" ht="15.75">
      <c r="A364" s="351">
        <v>3735</v>
      </c>
      <c r="B364" s="352" t="s">
        <v>484</v>
      </c>
      <c r="C364" s="353" t="s">
        <v>122</v>
      </c>
      <c r="D364" s="354">
        <v>2120</v>
      </c>
      <c r="E364" s="288" t="s">
        <v>117</v>
      </c>
    </row>
    <row r="365" spans="1:6" ht="31.5">
      <c r="A365" s="351">
        <v>3745</v>
      </c>
      <c r="B365" s="352" t="s">
        <v>485</v>
      </c>
      <c r="C365" s="353" t="s">
        <v>116</v>
      </c>
      <c r="D365" s="354">
        <v>76554</v>
      </c>
      <c r="E365" s="288" t="s">
        <v>117</v>
      </c>
    </row>
    <row r="366" spans="1:6" ht="31.5">
      <c r="A366" s="351">
        <v>3748</v>
      </c>
      <c r="B366" s="352" t="s">
        <v>486</v>
      </c>
      <c r="C366" s="353" t="s">
        <v>119</v>
      </c>
      <c r="D366" s="354">
        <v>548655</v>
      </c>
      <c r="E366" s="288" t="s">
        <v>117</v>
      </c>
      <c r="F366" s="35" t="s">
        <v>145</v>
      </c>
    </row>
    <row r="367" spans="1:6" ht="31.5">
      <c r="A367" s="351">
        <v>3749</v>
      </c>
      <c r="B367" s="352" t="s">
        <v>487</v>
      </c>
      <c r="C367" s="353" t="s">
        <v>119</v>
      </c>
      <c r="D367" s="354">
        <v>553028</v>
      </c>
      <c r="E367" s="288" t="s">
        <v>117</v>
      </c>
      <c r="F367" s="35" t="s">
        <v>145</v>
      </c>
    </row>
    <row r="368" spans="1:6" ht="15.75">
      <c r="A368" s="351">
        <v>3751</v>
      </c>
      <c r="B368" s="352" t="s">
        <v>488</v>
      </c>
      <c r="C368" s="353" t="s">
        <v>122</v>
      </c>
      <c r="D368" s="354">
        <v>53154</v>
      </c>
      <c r="E368" s="288" t="s">
        <v>117</v>
      </c>
    </row>
    <row r="369" spans="1:6" ht="31.5">
      <c r="A369" s="351">
        <v>3753</v>
      </c>
      <c r="B369" s="352" t="s">
        <v>489</v>
      </c>
      <c r="C369" s="353" t="s">
        <v>122</v>
      </c>
      <c r="D369" s="354">
        <v>22604</v>
      </c>
      <c r="E369" s="288" t="s">
        <v>117</v>
      </c>
      <c r="F369" s="35" t="s">
        <v>145</v>
      </c>
    </row>
    <row r="370" spans="1:6" ht="110.25">
      <c r="A370" s="351">
        <v>3758</v>
      </c>
      <c r="B370" s="352" t="s">
        <v>490</v>
      </c>
      <c r="C370" s="353" t="s">
        <v>122</v>
      </c>
      <c r="D370" s="354">
        <v>349268</v>
      </c>
      <c r="E370" s="288" t="s">
        <v>117</v>
      </c>
    </row>
    <row r="371" spans="1:6" ht="110.25">
      <c r="A371" s="351">
        <v>3760</v>
      </c>
      <c r="B371" s="352" t="s">
        <v>491</v>
      </c>
      <c r="C371" s="353" t="s">
        <v>122</v>
      </c>
      <c r="D371" s="354">
        <v>420153</v>
      </c>
      <c r="E371" s="288" t="s">
        <v>117</v>
      </c>
    </row>
    <row r="372" spans="1:6" ht="110.25">
      <c r="A372" s="351">
        <v>3761</v>
      </c>
      <c r="B372" s="352" t="s">
        <v>492</v>
      </c>
      <c r="C372" s="353" t="s">
        <v>122</v>
      </c>
      <c r="D372" s="354">
        <v>510972</v>
      </c>
      <c r="E372" s="288" t="s">
        <v>117</v>
      </c>
    </row>
    <row r="373" spans="1:6" ht="15.75">
      <c r="A373" s="351">
        <v>3770</v>
      </c>
      <c r="B373" s="352" t="s">
        <v>493</v>
      </c>
      <c r="C373" s="353" t="s">
        <v>494</v>
      </c>
      <c r="D373" s="354">
        <v>409501</v>
      </c>
      <c r="E373" s="288" t="s">
        <v>117</v>
      </c>
    </row>
    <row r="374" spans="1:6" ht="31.5">
      <c r="A374" s="351">
        <v>3776</v>
      </c>
      <c r="B374" s="352" t="s">
        <v>495</v>
      </c>
      <c r="C374" s="353" t="s">
        <v>116</v>
      </c>
      <c r="D374" s="354">
        <v>36514</v>
      </c>
      <c r="E374" s="288" t="s">
        <v>117</v>
      </c>
    </row>
    <row r="375" spans="1:6" ht="31.5">
      <c r="A375" s="351">
        <v>3777</v>
      </c>
      <c r="B375" s="352" t="s">
        <v>496</v>
      </c>
      <c r="C375" s="353" t="s">
        <v>125</v>
      </c>
      <c r="D375" s="354">
        <v>278846</v>
      </c>
      <c r="E375" s="288" t="s">
        <v>117</v>
      </c>
    </row>
    <row r="376" spans="1:6" ht="31.5">
      <c r="A376" s="351">
        <v>3779</v>
      </c>
      <c r="B376" s="352" t="s">
        <v>497</v>
      </c>
      <c r="C376" s="353" t="s">
        <v>125</v>
      </c>
      <c r="D376" s="354">
        <v>387619</v>
      </c>
      <c r="E376" s="288" t="s">
        <v>117</v>
      </c>
      <c r="F376" s="35" t="s">
        <v>145</v>
      </c>
    </row>
    <row r="377" spans="1:6" ht="31.5">
      <c r="A377" s="351">
        <v>3780</v>
      </c>
      <c r="B377" s="352" t="s">
        <v>498</v>
      </c>
      <c r="C377" s="353" t="s">
        <v>122</v>
      </c>
      <c r="D377" s="354">
        <v>74548</v>
      </c>
      <c r="E377" s="288" t="s">
        <v>117</v>
      </c>
    </row>
    <row r="378" spans="1:6" ht="31.5">
      <c r="A378" s="351">
        <v>3784</v>
      </c>
      <c r="B378" s="352" t="s">
        <v>499</v>
      </c>
      <c r="C378" s="353" t="s">
        <v>122</v>
      </c>
      <c r="D378" s="354">
        <v>26006</v>
      </c>
      <c r="E378" s="288" t="s">
        <v>117</v>
      </c>
      <c r="F378" s="35" t="s">
        <v>145</v>
      </c>
    </row>
    <row r="379" spans="1:6" ht="31.5">
      <c r="A379" s="351">
        <v>3787</v>
      </c>
      <c r="B379" s="352" t="s">
        <v>500</v>
      </c>
      <c r="C379" s="353" t="s">
        <v>122</v>
      </c>
      <c r="D379" s="354">
        <v>22339</v>
      </c>
      <c r="E379" s="288" t="s">
        <v>117</v>
      </c>
    </row>
    <row r="380" spans="1:6" ht="31.5">
      <c r="A380" s="351">
        <v>3795</v>
      </c>
      <c r="B380" s="352" t="s">
        <v>501</v>
      </c>
      <c r="C380" s="353" t="s">
        <v>122</v>
      </c>
      <c r="D380" s="354">
        <v>201442</v>
      </c>
      <c r="E380" s="288" t="s">
        <v>117</v>
      </c>
    </row>
    <row r="381" spans="1:6" ht="15.75">
      <c r="A381" s="351">
        <v>3796</v>
      </c>
      <c r="B381" s="352" t="s">
        <v>502</v>
      </c>
      <c r="C381" s="353" t="s">
        <v>122</v>
      </c>
      <c r="D381" s="354">
        <v>302192</v>
      </c>
      <c r="E381" s="288" t="s">
        <v>117</v>
      </c>
    </row>
    <row r="382" spans="1:6" ht="31.5">
      <c r="A382" s="351">
        <v>3797</v>
      </c>
      <c r="B382" s="352" t="s">
        <v>503</v>
      </c>
      <c r="C382" s="353" t="s">
        <v>122</v>
      </c>
      <c r="D382" s="354">
        <v>401405</v>
      </c>
      <c r="E382" s="288" t="s">
        <v>117</v>
      </c>
    </row>
    <row r="383" spans="1:6" ht="31.5">
      <c r="A383" s="351">
        <v>3798</v>
      </c>
      <c r="B383" s="352" t="s">
        <v>504</v>
      </c>
      <c r="C383" s="353" t="s">
        <v>122</v>
      </c>
      <c r="D383" s="354">
        <v>601016</v>
      </c>
      <c r="E383" s="288" t="s">
        <v>117</v>
      </c>
    </row>
    <row r="384" spans="1:6" ht="15.75">
      <c r="A384" s="351">
        <v>3800</v>
      </c>
      <c r="B384" s="352" t="s">
        <v>505</v>
      </c>
      <c r="C384" s="353" t="s">
        <v>116</v>
      </c>
      <c r="D384" s="354">
        <v>1303</v>
      </c>
      <c r="E384" s="288" t="s">
        <v>117</v>
      </c>
    </row>
    <row r="385" spans="1:6" ht="15.75">
      <c r="A385" s="351">
        <v>3806</v>
      </c>
      <c r="B385" s="352" t="s">
        <v>506</v>
      </c>
      <c r="C385" s="353" t="s">
        <v>116</v>
      </c>
      <c r="D385" s="354">
        <v>1980</v>
      </c>
      <c r="E385" s="288" t="s">
        <v>117</v>
      </c>
    </row>
    <row r="386" spans="1:6" ht="47.25">
      <c r="A386" s="351">
        <v>3811</v>
      </c>
      <c r="B386" s="352" t="s">
        <v>507</v>
      </c>
      <c r="C386" s="353" t="s">
        <v>122</v>
      </c>
      <c r="D386" s="354">
        <v>1940</v>
      </c>
      <c r="E386" s="288" t="s">
        <v>117</v>
      </c>
    </row>
    <row r="387" spans="1:6" ht="31.5">
      <c r="A387" s="351">
        <v>3819</v>
      </c>
      <c r="B387" s="352" t="s">
        <v>508</v>
      </c>
      <c r="C387" s="353" t="s">
        <v>122</v>
      </c>
      <c r="D387" s="354">
        <v>4442</v>
      </c>
      <c r="E387" s="288" t="s">
        <v>117</v>
      </c>
    </row>
    <row r="388" spans="1:6" ht="31.5">
      <c r="A388" s="351">
        <v>3837</v>
      </c>
      <c r="B388" s="352" t="s">
        <v>509</v>
      </c>
      <c r="C388" s="353" t="s">
        <v>122</v>
      </c>
      <c r="D388" s="354">
        <v>10949</v>
      </c>
      <c r="E388" s="288" t="s">
        <v>117</v>
      </c>
      <c r="F388" s="35" t="s">
        <v>145</v>
      </c>
    </row>
    <row r="389" spans="1:6" ht="31.5">
      <c r="A389" s="351">
        <v>3841</v>
      </c>
      <c r="B389" s="352" t="s">
        <v>510</v>
      </c>
      <c r="C389" s="353" t="s">
        <v>119</v>
      </c>
      <c r="D389" s="354">
        <v>792512</v>
      </c>
      <c r="E389" s="288" t="s">
        <v>117</v>
      </c>
    </row>
    <row r="390" spans="1:6" ht="31.5">
      <c r="A390" s="351">
        <v>3847</v>
      </c>
      <c r="B390" s="352" t="s">
        <v>511</v>
      </c>
      <c r="C390" s="353" t="s">
        <v>119</v>
      </c>
      <c r="D390" s="354">
        <v>115123</v>
      </c>
      <c r="E390" s="288" t="s">
        <v>117</v>
      </c>
    </row>
    <row r="391" spans="1:6" ht="31.5">
      <c r="A391" s="351">
        <v>3851</v>
      </c>
      <c r="B391" s="352" t="s">
        <v>512</v>
      </c>
      <c r="C391" s="353" t="s">
        <v>119</v>
      </c>
      <c r="D391" s="354">
        <v>82225</v>
      </c>
      <c r="E391" s="288" t="s">
        <v>117</v>
      </c>
    </row>
    <row r="392" spans="1:6" ht="31.5">
      <c r="A392" s="351">
        <v>3864</v>
      </c>
      <c r="B392" s="352" t="s">
        <v>513</v>
      </c>
      <c r="C392" s="353" t="s">
        <v>116</v>
      </c>
      <c r="D392" s="354">
        <v>3392</v>
      </c>
      <c r="E392" s="288" t="s">
        <v>117</v>
      </c>
    </row>
    <row r="393" spans="1:6" ht="31.5">
      <c r="A393" s="351">
        <v>3866</v>
      </c>
      <c r="B393" s="352" t="s">
        <v>514</v>
      </c>
      <c r="C393" s="353" t="s">
        <v>116</v>
      </c>
      <c r="D393" s="354">
        <v>2365</v>
      </c>
      <c r="E393" s="288" t="s">
        <v>117</v>
      </c>
    </row>
    <row r="394" spans="1:6" ht="31.5">
      <c r="A394" s="351">
        <v>3867</v>
      </c>
      <c r="B394" s="352" t="s">
        <v>515</v>
      </c>
      <c r="C394" s="353" t="s">
        <v>116</v>
      </c>
      <c r="D394" s="354">
        <v>3809</v>
      </c>
      <c r="E394" s="288" t="s">
        <v>117</v>
      </c>
    </row>
    <row r="395" spans="1:6" ht="31.5">
      <c r="A395" s="351">
        <v>3872</v>
      </c>
      <c r="B395" s="352" t="s">
        <v>516</v>
      </c>
      <c r="C395" s="353" t="s">
        <v>122</v>
      </c>
      <c r="D395" s="354">
        <v>2323</v>
      </c>
      <c r="E395" s="288" t="s">
        <v>117</v>
      </c>
    </row>
    <row r="396" spans="1:6" ht="31.5">
      <c r="A396" s="351">
        <v>3873</v>
      </c>
      <c r="B396" s="352" t="s">
        <v>517</v>
      </c>
      <c r="C396" s="353" t="s">
        <v>119</v>
      </c>
      <c r="D396" s="354">
        <v>270021</v>
      </c>
      <c r="E396" s="288" t="s">
        <v>117</v>
      </c>
    </row>
    <row r="397" spans="1:6" ht="15.75">
      <c r="A397" s="351">
        <v>3874</v>
      </c>
      <c r="B397" s="352" t="s">
        <v>518</v>
      </c>
      <c r="C397" s="353" t="s">
        <v>119</v>
      </c>
      <c r="D397" s="354">
        <v>275851</v>
      </c>
      <c r="E397" s="288" t="s">
        <v>117</v>
      </c>
    </row>
    <row r="398" spans="1:6" ht="31.5">
      <c r="A398" s="351">
        <v>3875</v>
      </c>
      <c r="B398" s="352" t="s">
        <v>519</v>
      </c>
      <c r="C398" s="353" t="s">
        <v>119</v>
      </c>
      <c r="D398" s="354">
        <v>420315</v>
      </c>
      <c r="E398" s="288" t="s">
        <v>117</v>
      </c>
      <c r="F398" s="35" t="s">
        <v>145</v>
      </c>
    </row>
    <row r="399" spans="1:6" ht="31.5">
      <c r="A399" s="351">
        <v>3876</v>
      </c>
      <c r="B399" s="352" t="s">
        <v>520</v>
      </c>
      <c r="C399" s="353" t="s">
        <v>122</v>
      </c>
      <c r="D399" s="354">
        <v>127540</v>
      </c>
      <c r="E399" s="288" t="s">
        <v>117</v>
      </c>
    </row>
    <row r="400" spans="1:6" ht="31.5">
      <c r="A400" s="351">
        <v>3877</v>
      </c>
      <c r="B400" s="352" t="s">
        <v>521</v>
      </c>
      <c r="C400" s="353" t="s">
        <v>122</v>
      </c>
      <c r="D400" s="354">
        <v>207274</v>
      </c>
      <c r="E400" s="288" t="s">
        <v>117</v>
      </c>
    </row>
    <row r="401" spans="1:6" ht="31.5">
      <c r="A401" s="351">
        <v>3878</v>
      </c>
      <c r="B401" s="352" t="s">
        <v>522</v>
      </c>
      <c r="C401" s="353" t="s">
        <v>125</v>
      </c>
      <c r="D401" s="354">
        <v>1274830</v>
      </c>
      <c r="E401" s="288" t="s">
        <v>117</v>
      </c>
      <c r="F401" s="35" t="s">
        <v>145</v>
      </c>
    </row>
    <row r="402" spans="1:6" ht="15.75">
      <c r="A402" s="351">
        <v>3879</v>
      </c>
      <c r="B402" s="352" t="s">
        <v>523</v>
      </c>
      <c r="C402" s="353" t="s">
        <v>125</v>
      </c>
      <c r="D402" s="354">
        <v>959275</v>
      </c>
      <c r="E402" s="288" t="s">
        <v>117</v>
      </c>
      <c r="F402" s="35" t="s">
        <v>145</v>
      </c>
    </row>
    <row r="403" spans="1:6" ht="31.5">
      <c r="A403" s="351">
        <v>3880</v>
      </c>
      <c r="B403" s="352" t="s">
        <v>524</v>
      </c>
      <c r="C403" s="353" t="s">
        <v>125</v>
      </c>
      <c r="D403" s="354">
        <v>548338</v>
      </c>
      <c r="E403" s="288" t="s">
        <v>117</v>
      </c>
    </row>
    <row r="404" spans="1:6" ht="31.5">
      <c r="A404" s="351">
        <v>3881</v>
      </c>
      <c r="B404" s="352" t="s">
        <v>525</v>
      </c>
      <c r="C404" s="353" t="s">
        <v>125</v>
      </c>
      <c r="D404" s="354">
        <v>350935</v>
      </c>
      <c r="E404" s="288" t="s">
        <v>117</v>
      </c>
      <c r="F404" s="35" t="s">
        <v>145</v>
      </c>
    </row>
    <row r="405" spans="1:6" ht="31.5">
      <c r="A405" s="351">
        <v>3882</v>
      </c>
      <c r="B405" s="352" t="s">
        <v>526</v>
      </c>
      <c r="C405" s="353" t="s">
        <v>125</v>
      </c>
      <c r="D405" s="354">
        <v>2257603</v>
      </c>
      <c r="E405" s="288" t="s">
        <v>117</v>
      </c>
      <c r="F405" s="35" t="s">
        <v>145</v>
      </c>
    </row>
    <row r="406" spans="1:6" ht="31.5">
      <c r="A406" s="351">
        <v>3883</v>
      </c>
      <c r="B406" s="352" t="s">
        <v>527</v>
      </c>
      <c r="C406" s="353" t="s">
        <v>125</v>
      </c>
      <c r="D406" s="354">
        <v>2879531</v>
      </c>
      <c r="E406" s="288" t="s">
        <v>117</v>
      </c>
      <c r="F406" s="35" t="s">
        <v>145</v>
      </c>
    </row>
    <row r="407" spans="1:6" ht="31.5">
      <c r="A407" s="351">
        <v>3884</v>
      </c>
      <c r="B407" s="352" t="s">
        <v>528</v>
      </c>
      <c r="C407" s="353" t="s">
        <v>125</v>
      </c>
      <c r="D407" s="354">
        <v>2785472</v>
      </c>
      <c r="E407" s="288" t="s">
        <v>117</v>
      </c>
      <c r="F407" s="35" t="s">
        <v>145</v>
      </c>
    </row>
    <row r="408" spans="1:6" ht="31.5">
      <c r="A408" s="351">
        <v>3885</v>
      </c>
      <c r="B408" s="352" t="s">
        <v>529</v>
      </c>
      <c r="C408" s="353" t="s">
        <v>125</v>
      </c>
      <c r="D408" s="354">
        <v>3237639</v>
      </c>
      <c r="E408" s="288" t="s">
        <v>117</v>
      </c>
      <c r="F408" s="35" t="s">
        <v>145</v>
      </c>
    </row>
    <row r="409" spans="1:6" ht="31.5">
      <c r="A409" s="351">
        <v>3886</v>
      </c>
      <c r="B409" s="352" t="s">
        <v>530</v>
      </c>
      <c r="C409" s="353" t="s">
        <v>125</v>
      </c>
      <c r="D409" s="354">
        <v>3390935</v>
      </c>
      <c r="E409" s="288" t="s">
        <v>117</v>
      </c>
      <c r="F409" s="35" t="s">
        <v>145</v>
      </c>
    </row>
    <row r="410" spans="1:6" ht="31.5">
      <c r="A410" s="351">
        <v>3887</v>
      </c>
      <c r="B410" s="352" t="s">
        <v>531</v>
      </c>
      <c r="C410" s="353" t="s">
        <v>125</v>
      </c>
      <c r="D410" s="354">
        <v>3699223</v>
      </c>
      <c r="E410" s="288" t="s">
        <v>117</v>
      </c>
      <c r="F410" s="35" t="s">
        <v>145</v>
      </c>
    </row>
    <row r="411" spans="1:6" ht="31.5">
      <c r="A411" s="351">
        <v>3888</v>
      </c>
      <c r="B411" s="352" t="s">
        <v>532</v>
      </c>
      <c r="C411" s="353" t="s">
        <v>125</v>
      </c>
      <c r="D411" s="354">
        <v>3523114</v>
      </c>
      <c r="E411" s="288" t="s">
        <v>117</v>
      </c>
      <c r="F411" s="35" t="s">
        <v>145</v>
      </c>
    </row>
    <row r="412" spans="1:6" ht="31.5">
      <c r="A412" s="351">
        <v>3889</v>
      </c>
      <c r="B412" s="352" t="s">
        <v>533</v>
      </c>
      <c r="C412" s="353" t="s">
        <v>125</v>
      </c>
      <c r="D412" s="354">
        <v>2339363</v>
      </c>
      <c r="E412" s="288" t="s">
        <v>117</v>
      </c>
      <c r="F412" s="35" t="s">
        <v>145</v>
      </c>
    </row>
    <row r="413" spans="1:6" ht="31.5">
      <c r="A413" s="351">
        <v>3890</v>
      </c>
      <c r="B413" s="352" t="s">
        <v>534</v>
      </c>
      <c r="C413" s="353" t="s">
        <v>125</v>
      </c>
      <c r="D413" s="354">
        <v>2245834</v>
      </c>
      <c r="E413" s="288" t="s">
        <v>117</v>
      </c>
      <c r="F413" s="35" t="s">
        <v>145</v>
      </c>
    </row>
    <row r="414" spans="1:6" ht="31.5">
      <c r="A414" s="351">
        <v>3891</v>
      </c>
      <c r="B414" s="352" t="s">
        <v>535</v>
      </c>
      <c r="C414" s="353" t="s">
        <v>125</v>
      </c>
      <c r="D414" s="354">
        <v>3026440</v>
      </c>
      <c r="E414" s="288" t="s">
        <v>117</v>
      </c>
      <c r="F414" s="35" t="s">
        <v>145</v>
      </c>
    </row>
    <row r="415" spans="1:6" ht="31.5">
      <c r="A415" s="351">
        <v>3892</v>
      </c>
      <c r="B415" s="352" t="s">
        <v>536</v>
      </c>
      <c r="C415" s="353" t="s">
        <v>125</v>
      </c>
      <c r="D415" s="354">
        <v>3663881</v>
      </c>
      <c r="E415" s="288" t="s">
        <v>117</v>
      </c>
      <c r="F415" s="35" t="s">
        <v>145</v>
      </c>
    </row>
    <row r="416" spans="1:6" ht="31.5">
      <c r="A416" s="351">
        <v>3893</v>
      </c>
      <c r="B416" s="352" t="s">
        <v>537</v>
      </c>
      <c r="C416" s="353" t="s">
        <v>125</v>
      </c>
      <c r="D416" s="354">
        <v>3487772</v>
      </c>
      <c r="E416" s="288" t="s">
        <v>117</v>
      </c>
      <c r="F416" s="35" t="s">
        <v>145</v>
      </c>
    </row>
    <row r="417" spans="1:6" ht="31.5">
      <c r="A417" s="351">
        <v>3894</v>
      </c>
      <c r="B417" s="352" t="s">
        <v>538</v>
      </c>
      <c r="C417" s="353" t="s">
        <v>125</v>
      </c>
      <c r="D417" s="354">
        <v>4023005</v>
      </c>
      <c r="E417" s="288" t="s">
        <v>117</v>
      </c>
      <c r="F417" s="35" t="s">
        <v>145</v>
      </c>
    </row>
    <row r="418" spans="1:6" ht="31.5">
      <c r="A418" s="351">
        <v>3895</v>
      </c>
      <c r="B418" s="352" t="s">
        <v>539</v>
      </c>
      <c r="C418" s="353" t="s">
        <v>125</v>
      </c>
      <c r="D418" s="354">
        <v>3824079</v>
      </c>
      <c r="E418" s="288" t="s">
        <v>117</v>
      </c>
      <c r="F418" s="35" t="s">
        <v>145</v>
      </c>
    </row>
    <row r="419" spans="1:6" ht="31.5">
      <c r="A419" s="351">
        <v>3896</v>
      </c>
      <c r="B419" s="352" t="s">
        <v>540</v>
      </c>
      <c r="C419" s="353" t="s">
        <v>125</v>
      </c>
      <c r="D419" s="354">
        <v>2661374</v>
      </c>
      <c r="E419" s="288" t="s">
        <v>117</v>
      </c>
      <c r="F419" s="35" t="s">
        <v>145</v>
      </c>
    </row>
    <row r="420" spans="1:6" ht="31.5">
      <c r="A420" s="351">
        <v>3897</v>
      </c>
      <c r="B420" s="352" t="s">
        <v>541</v>
      </c>
      <c r="C420" s="353" t="s">
        <v>125</v>
      </c>
      <c r="D420" s="354">
        <v>5000408</v>
      </c>
      <c r="E420" s="288" t="s">
        <v>117</v>
      </c>
    </row>
    <row r="421" spans="1:6" ht="31.5">
      <c r="A421" s="351">
        <v>3898</v>
      </c>
      <c r="B421" s="352" t="s">
        <v>542</v>
      </c>
      <c r="C421" s="353" t="s">
        <v>125</v>
      </c>
      <c r="D421" s="354">
        <v>5949081</v>
      </c>
      <c r="E421" s="288" t="s">
        <v>117</v>
      </c>
      <c r="F421" s="35" t="s">
        <v>145</v>
      </c>
    </row>
    <row r="422" spans="1:6" ht="31.5">
      <c r="A422" s="351">
        <v>3899</v>
      </c>
      <c r="B422" s="352" t="s">
        <v>543</v>
      </c>
      <c r="C422" s="353" t="s">
        <v>125</v>
      </c>
      <c r="D422" s="354">
        <v>6862290</v>
      </c>
      <c r="E422" s="288" t="s">
        <v>117</v>
      </c>
    </row>
    <row r="423" spans="1:6" ht="31.5">
      <c r="A423" s="351">
        <v>3900</v>
      </c>
      <c r="B423" s="352" t="s">
        <v>544</v>
      </c>
      <c r="C423" s="353" t="s">
        <v>122</v>
      </c>
      <c r="D423" s="354">
        <v>1533709</v>
      </c>
      <c r="E423" s="288" t="s">
        <v>117</v>
      </c>
      <c r="F423" s="35" t="s">
        <v>145</v>
      </c>
    </row>
    <row r="424" spans="1:6" ht="31.5">
      <c r="A424" s="351">
        <v>3901</v>
      </c>
      <c r="B424" s="352" t="s">
        <v>545</v>
      </c>
      <c r="C424" s="353" t="s">
        <v>122</v>
      </c>
      <c r="D424" s="354">
        <v>18344</v>
      </c>
      <c r="E424" s="288" t="s">
        <v>117</v>
      </c>
    </row>
    <row r="425" spans="1:6" ht="31.5">
      <c r="A425" s="351">
        <v>3902</v>
      </c>
      <c r="B425" s="352" t="s">
        <v>546</v>
      </c>
      <c r="C425" s="353" t="s">
        <v>122</v>
      </c>
      <c r="D425" s="354">
        <v>29773</v>
      </c>
      <c r="E425" s="288" t="s">
        <v>117</v>
      </c>
    </row>
    <row r="426" spans="1:6" ht="31.5">
      <c r="A426" s="351">
        <v>3903</v>
      </c>
      <c r="B426" s="352" t="s">
        <v>547</v>
      </c>
      <c r="C426" s="353" t="s">
        <v>122</v>
      </c>
      <c r="D426" s="354">
        <v>52085</v>
      </c>
      <c r="E426" s="288" t="s">
        <v>117</v>
      </c>
    </row>
    <row r="427" spans="1:6" ht="31.5">
      <c r="A427" s="351">
        <v>3904</v>
      </c>
      <c r="B427" s="352" t="s">
        <v>548</v>
      </c>
      <c r="C427" s="353" t="s">
        <v>122</v>
      </c>
      <c r="D427" s="354">
        <v>27958</v>
      </c>
      <c r="E427" s="288" t="s">
        <v>117</v>
      </c>
    </row>
    <row r="428" spans="1:6" ht="31.5">
      <c r="A428" s="351">
        <v>3905</v>
      </c>
      <c r="B428" s="352" t="s">
        <v>549</v>
      </c>
      <c r="C428" s="353" t="s">
        <v>122</v>
      </c>
      <c r="D428" s="354">
        <v>77096</v>
      </c>
      <c r="E428" s="288" t="s">
        <v>117</v>
      </c>
    </row>
    <row r="429" spans="1:6" ht="31.5">
      <c r="A429" s="351">
        <v>3906</v>
      </c>
      <c r="B429" s="352" t="s">
        <v>550</v>
      </c>
      <c r="C429" s="353" t="s">
        <v>122</v>
      </c>
      <c r="D429" s="354">
        <v>1321156</v>
      </c>
      <c r="E429" s="288" t="s">
        <v>117</v>
      </c>
      <c r="F429" s="35" t="s">
        <v>145</v>
      </c>
    </row>
    <row r="430" spans="1:6" ht="31.5">
      <c r="A430" s="351">
        <v>3907</v>
      </c>
      <c r="B430" s="352" t="s">
        <v>551</v>
      </c>
      <c r="C430" s="353" t="s">
        <v>122</v>
      </c>
      <c r="D430" s="354">
        <v>1273068</v>
      </c>
      <c r="E430" s="288" t="s">
        <v>117</v>
      </c>
      <c r="F430" s="35" t="s">
        <v>145</v>
      </c>
    </row>
    <row r="431" spans="1:6" ht="31.5">
      <c r="A431" s="351">
        <v>3908</v>
      </c>
      <c r="B431" s="352" t="s">
        <v>552</v>
      </c>
      <c r="C431" s="353" t="s">
        <v>125</v>
      </c>
      <c r="D431" s="354">
        <v>2716990</v>
      </c>
      <c r="E431" s="288" t="s">
        <v>117</v>
      </c>
      <c r="F431" s="35" t="s">
        <v>145</v>
      </c>
    </row>
    <row r="432" spans="1:6" ht="31.5">
      <c r="A432" s="351">
        <v>3909</v>
      </c>
      <c r="B432" s="352" t="s">
        <v>553</v>
      </c>
      <c r="C432" s="353" t="s">
        <v>125</v>
      </c>
      <c r="D432" s="354">
        <v>2403797</v>
      </c>
      <c r="E432" s="288" t="s">
        <v>117</v>
      </c>
      <c r="F432" s="35" t="s">
        <v>145</v>
      </c>
    </row>
    <row r="433" spans="1:5" ht="15.75">
      <c r="A433" s="351">
        <v>3910</v>
      </c>
      <c r="B433" s="352" t="s">
        <v>554</v>
      </c>
      <c r="C433" s="353" t="s">
        <v>119</v>
      </c>
      <c r="D433" s="354">
        <v>566720</v>
      </c>
      <c r="E433" s="288" t="s">
        <v>117</v>
      </c>
    </row>
    <row r="434" spans="1:5" ht="31.5">
      <c r="A434" s="351">
        <v>3919</v>
      </c>
      <c r="B434" s="352" t="s">
        <v>555</v>
      </c>
      <c r="C434" s="353" t="s">
        <v>122</v>
      </c>
      <c r="D434" s="354">
        <v>600892</v>
      </c>
      <c r="E434" s="288" t="s">
        <v>117</v>
      </c>
    </row>
    <row r="435" spans="1:5" ht="31.5">
      <c r="A435" s="351">
        <v>3920</v>
      </c>
      <c r="B435" s="352" t="s">
        <v>556</v>
      </c>
      <c r="C435" s="353" t="s">
        <v>122</v>
      </c>
      <c r="D435" s="354">
        <v>712728</v>
      </c>
      <c r="E435" s="288" t="s">
        <v>117</v>
      </c>
    </row>
    <row r="436" spans="1:5" ht="31.5">
      <c r="A436" s="351">
        <v>3921</v>
      </c>
      <c r="B436" s="352" t="s">
        <v>557</v>
      </c>
      <c r="C436" s="353" t="s">
        <v>122</v>
      </c>
      <c r="D436" s="354">
        <v>881725</v>
      </c>
      <c r="E436" s="288" t="s">
        <v>117</v>
      </c>
    </row>
    <row r="437" spans="1:5" ht="31.5">
      <c r="A437" s="351">
        <v>3922</v>
      </c>
      <c r="B437" s="352" t="s">
        <v>558</v>
      </c>
      <c r="C437" s="353" t="s">
        <v>122</v>
      </c>
      <c r="D437" s="354">
        <v>1171433</v>
      </c>
      <c r="E437" s="288" t="s">
        <v>117</v>
      </c>
    </row>
    <row r="438" spans="1:5" ht="31.5">
      <c r="A438" s="351">
        <v>3923</v>
      </c>
      <c r="B438" s="352" t="s">
        <v>559</v>
      </c>
      <c r="C438" s="353" t="s">
        <v>122</v>
      </c>
      <c r="D438" s="354">
        <v>1609904</v>
      </c>
      <c r="E438" s="288" t="s">
        <v>117</v>
      </c>
    </row>
    <row r="439" spans="1:5" ht="31.5">
      <c r="A439" s="351">
        <v>3924</v>
      </c>
      <c r="B439" s="352" t="s">
        <v>560</v>
      </c>
      <c r="C439" s="353" t="s">
        <v>122</v>
      </c>
      <c r="D439" s="354">
        <v>2136526</v>
      </c>
      <c r="E439" s="288" t="s">
        <v>117</v>
      </c>
    </row>
    <row r="440" spans="1:5" ht="31.5">
      <c r="A440" s="351">
        <v>3925</v>
      </c>
      <c r="B440" s="352" t="s">
        <v>561</v>
      </c>
      <c r="C440" s="353" t="s">
        <v>122</v>
      </c>
      <c r="D440" s="354">
        <v>2497035</v>
      </c>
      <c r="E440" s="288" t="s">
        <v>117</v>
      </c>
    </row>
    <row r="441" spans="1:5" ht="31.5">
      <c r="A441" s="351">
        <v>3932</v>
      </c>
      <c r="B441" s="352" t="s">
        <v>562</v>
      </c>
      <c r="C441" s="353" t="s">
        <v>122</v>
      </c>
      <c r="D441" s="354">
        <v>51621</v>
      </c>
      <c r="E441" s="288" t="s">
        <v>117</v>
      </c>
    </row>
    <row r="442" spans="1:5" ht="31.5">
      <c r="A442" s="351">
        <v>3933</v>
      </c>
      <c r="B442" s="352" t="s">
        <v>563</v>
      </c>
      <c r="C442" s="353" t="s">
        <v>122</v>
      </c>
      <c r="D442" s="354">
        <v>79468</v>
      </c>
      <c r="E442" s="288" t="s">
        <v>117</v>
      </c>
    </row>
    <row r="443" spans="1:5" ht="31.5">
      <c r="A443" s="351">
        <v>3934</v>
      </c>
      <c r="B443" s="352" t="s">
        <v>564</v>
      </c>
      <c r="C443" s="353" t="s">
        <v>122</v>
      </c>
      <c r="D443" s="354">
        <v>141447</v>
      </c>
      <c r="E443" s="288" t="s">
        <v>117</v>
      </c>
    </row>
    <row r="444" spans="1:5" ht="31.5">
      <c r="A444" s="351">
        <v>3935</v>
      </c>
      <c r="B444" s="352" t="s">
        <v>565</v>
      </c>
      <c r="C444" s="353" t="s">
        <v>122</v>
      </c>
      <c r="D444" s="354">
        <v>177734</v>
      </c>
      <c r="E444" s="288" t="s">
        <v>117</v>
      </c>
    </row>
    <row r="445" spans="1:5" ht="31.5">
      <c r="A445" s="351">
        <v>3936</v>
      </c>
      <c r="B445" s="352" t="s">
        <v>566</v>
      </c>
      <c r="C445" s="353" t="s">
        <v>122</v>
      </c>
      <c r="D445" s="354">
        <v>227051</v>
      </c>
      <c r="E445" s="288" t="s">
        <v>117</v>
      </c>
    </row>
    <row r="446" spans="1:5" ht="31.5">
      <c r="A446" s="351">
        <v>3937</v>
      </c>
      <c r="B446" s="352" t="s">
        <v>567</v>
      </c>
      <c r="C446" s="353" t="s">
        <v>122</v>
      </c>
      <c r="D446" s="354">
        <v>296846</v>
      </c>
      <c r="E446" s="288" t="s">
        <v>117</v>
      </c>
    </row>
    <row r="447" spans="1:5" ht="31.5">
      <c r="A447" s="351">
        <v>3938</v>
      </c>
      <c r="B447" s="352" t="s">
        <v>568</v>
      </c>
      <c r="C447" s="353" t="s">
        <v>122</v>
      </c>
      <c r="D447" s="354">
        <v>356013</v>
      </c>
      <c r="E447" s="288" t="s">
        <v>117</v>
      </c>
    </row>
    <row r="448" spans="1:5" ht="31.5">
      <c r="A448" s="351">
        <v>3939</v>
      </c>
      <c r="B448" s="352" t="s">
        <v>569</v>
      </c>
      <c r="C448" s="353" t="s">
        <v>122</v>
      </c>
      <c r="D448" s="354">
        <v>504729</v>
      </c>
      <c r="E448" s="288" t="s">
        <v>117</v>
      </c>
    </row>
    <row r="449" spans="1:5" ht="31.5">
      <c r="A449" s="351">
        <v>3944</v>
      </c>
      <c r="B449" s="352" t="s">
        <v>570</v>
      </c>
      <c r="C449" s="353" t="s">
        <v>122</v>
      </c>
      <c r="D449" s="354">
        <v>565362</v>
      </c>
      <c r="E449" s="288" t="s">
        <v>117</v>
      </c>
    </row>
    <row r="450" spans="1:5" ht="31.5">
      <c r="A450" s="351">
        <v>3945</v>
      </c>
      <c r="B450" s="352" t="s">
        <v>571</v>
      </c>
      <c r="C450" s="353" t="s">
        <v>122</v>
      </c>
      <c r="D450" s="354">
        <v>685262</v>
      </c>
      <c r="E450" s="288" t="s">
        <v>117</v>
      </c>
    </row>
    <row r="451" spans="1:5" ht="31.5">
      <c r="A451" s="351">
        <v>3946</v>
      </c>
      <c r="B451" s="352" t="s">
        <v>572</v>
      </c>
      <c r="C451" s="353" t="s">
        <v>122</v>
      </c>
      <c r="D451" s="354">
        <v>829241</v>
      </c>
      <c r="E451" s="288" t="s">
        <v>117</v>
      </c>
    </row>
    <row r="452" spans="1:5" ht="31.5">
      <c r="A452" s="351">
        <v>3947</v>
      </c>
      <c r="B452" s="352" t="s">
        <v>573</v>
      </c>
      <c r="C452" s="353" t="s">
        <v>122</v>
      </c>
      <c r="D452" s="354">
        <v>1042031</v>
      </c>
      <c r="E452" s="288" t="s">
        <v>117</v>
      </c>
    </row>
    <row r="453" spans="1:5" ht="31.5">
      <c r="A453" s="351">
        <v>3948</v>
      </c>
      <c r="B453" s="352" t="s">
        <v>574</v>
      </c>
      <c r="C453" s="353" t="s">
        <v>122</v>
      </c>
      <c r="D453" s="354">
        <v>1126019</v>
      </c>
      <c r="E453" s="288" t="s">
        <v>117</v>
      </c>
    </row>
    <row r="454" spans="1:5" ht="31.5">
      <c r="A454" s="351">
        <v>3949</v>
      </c>
      <c r="B454" s="352" t="s">
        <v>575</v>
      </c>
      <c r="C454" s="353" t="s">
        <v>122</v>
      </c>
      <c r="D454" s="354">
        <v>1287004</v>
      </c>
      <c r="E454" s="288" t="s">
        <v>117</v>
      </c>
    </row>
    <row r="455" spans="1:5" ht="31.5">
      <c r="A455" s="351">
        <v>3950</v>
      </c>
      <c r="B455" s="352" t="s">
        <v>576</v>
      </c>
      <c r="C455" s="353" t="s">
        <v>122</v>
      </c>
      <c r="D455" s="354">
        <v>1503468</v>
      </c>
      <c r="E455" s="288" t="s">
        <v>117</v>
      </c>
    </row>
    <row r="456" spans="1:5" ht="31.5">
      <c r="A456" s="351">
        <v>3951</v>
      </c>
      <c r="B456" s="352" t="s">
        <v>577</v>
      </c>
      <c r="C456" s="353" t="s">
        <v>122</v>
      </c>
      <c r="D456" s="354">
        <v>1697146</v>
      </c>
      <c r="E456" s="288" t="s">
        <v>117</v>
      </c>
    </row>
    <row r="457" spans="1:5" ht="31.5">
      <c r="A457" s="351">
        <v>3952</v>
      </c>
      <c r="B457" s="352" t="s">
        <v>578</v>
      </c>
      <c r="C457" s="353" t="s">
        <v>122</v>
      </c>
      <c r="D457" s="354">
        <v>1935523</v>
      </c>
      <c r="E457" s="288" t="s">
        <v>117</v>
      </c>
    </row>
    <row r="458" spans="1:5" ht="31.5">
      <c r="A458" s="351">
        <v>3953</v>
      </c>
      <c r="B458" s="352" t="s">
        <v>579</v>
      </c>
      <c r="C458" s="353" t="s">
        <v>122</v>
      </c>
      <c r="D458" s="354">
        <v>2150234</v>
      </c>
      <c r="E458" s="288" t="s">
        <v>117</v>
      </c>
    </row>
    <row r="459" spans="1:5" ht="31.5">
      <c r="A459" s="351">
        <v>3954</v>
      </c>
      <c r="B459" s="352" t="s">
        <v>580</v>
      </c>
      <c r="C459" s="353" t="s">
        <v>122</v>
      </c>
      <c r="D459" s="354">
        <v>2376200</v>
      </c>
      <c r="E459" s="288" t="s">
        <v>117</v>
      </c>
    </row>
    <row r="460" spans="1:5" ht="31.5">
      <c r="A460" s="351">
        <v>3955</v>
      </c>
      <c r="B460" s="352" t="s">
        <v>581</v>
      </c>
      <c r="C460" s="353" t="s">
        <v>122</v>
      </c>
      <c r="D460" s="354">
        <v>2747158</v>
      </c>
      <c r="E460" s="288" t="s">
        <v>117</v>
      </c>
    </row>
    <row r="461" spans="1:5" ht="31.5">
      <c r="A461" s="351">
        <v>3956</v>
      </c>
      <c r="B461" s="352" t="s">
        <v>582</v>
      </c>
      <c r="C461" s="353" t="s">
        <v>122</v>
      </c>
      <c r="D461" s="354">
        <v>3017196</v>
      </c>
      <c r="E461" s="288" t="s">
        <v>117</v>
      </c>
    </row>
    <row r="462" spans="1:5" ht="31.5">
      <c r="A462" s="351">
        <v>3957</v>
      </c>
      <c r="B462" s="352" t="s">
        <v>583</v>
      </c>
      <c r="C462" s="353" t="s">
        <v>122</v>
      </c>
      <c r="D462" s="354">
        <v>3690984</v>
      </c>
      <c r="E462" s="288" t="s">
        <v>117</v>
      </c>
    </row>
    <row r="463" spans="1:5" ht="31.5">
      <c r="A463" s="351">
        <v>3958</v>
      </c>
      <c r="B463" s="352" t="s">
        <v>584</v>
      </c>
      <c r="C463" s="353" t="s">
        <v>122</v>
      </c>
      <c r="D463" s="354">
        <v>4802428</v>
      </c>
      <c r="E463" s="288" t="s">
        <v>117</v>
      </c>
    </row>
    <row r="464" spans="1:5" ht="31.5">
      <c r="A464" s="351">
        <v>3959</v>
      </c>
      <c r="B464" s="352" t="s">
        <v>585</v>
      </c>
      <c r="C464" s="353" t="s">
        <v>122</v>
      </c>
      <c r="D464" s="354">
        <v>5374154</v>
      </c>
      <c r="E464" s="288" t="s">
        <v>117</v>
      </c>
    </row>
    <row r="465" spans="1:5" ht="31.5">
      <c r="A465" s="351">
        <v>3960</v>
      </c>
      <c r="B465" s="352" t="s">
        <v>586</v>
      </c>
      <c r="C465" s="353" t="s">
        <v>122</v>
      </c>
      <c r="D465" s="354">
        <v>565829</v>
      </c>
      <c r="E465" s="288" t="s">
        <v>117</v>
      </c>
    </row>
    <row r="466" spans="1:5" ht="31.5">
      <c r="A466" s="351">
        <v>3961</v>
      </c>
      <c r="B466" s="352" t="s">
        <v>587</v>
      </c>
      <c r="C466" s="353" t="s">
        <v>122</v>
      </c>
      <c r="D466" s="354">
        <v>703764</v>
      </c>
      <c r="E466" s="288" t="s">
        <v>117</v>
      </c>
    </row>
    <row r="467" spans="1:5" ht="31.5">
      <c r="A467" s="351">
        <v>3963</v>
      </c>
      <c r="B467" s="352" t="s">
        <v>588</v>
      </c>
      <c r="C467" s="353" t="s">
        <v>122</v>
      </c>
      <c r="D467" s="354">
        <v>1067868</v>
      </c>
      <c r="E467" s="288" t="s">
        <v>117</v>
      </c>
    </row>
    <row r="468" spans="1:5" ht="31.5">
      <c r="A468" s="351">
        <v>3964</v>
      </c>
      <c r="B468" s="352" t="s">
        <v>589</v>
      </c>
      <c r="C468" s="353" t="s">
        <v>122</v>
      </c>
      <c r="D468" s="354">
        <v>1323256</v>
      </c>
      <c r="E468" s="288" t="s">
        <v>117</v>
      </c>
    </row>
    <row r="469" spans="1:5" ht="31.5">
      <c r="A469" s="351">
        <v>3965</v>
      </c>
      <c r="B469" s="352" t="s">
        <v>590</v>
      </c>
      <c r="C469" s="353" t="s">
        <v>122</v>
      </c>
      <c r="D469" s="354">
        <v>1313631</v>
      </c>
      <c r="E469" s="288" t="s">
        <v>117</v>
      </c>
    </row>
    <row r="470" spans="1:5" ht="31.5">
      <c r="A470" s="351">
        <v>3966</v>
      </c>
      <c r="B470" s="352" t="s">
        <v>591</v>
      </c>
      <c r="C470" s="353" t="s">
        <v>122</v>
      </c>
      <c r="D470" s="354">
        <v>1777872</v>
      </c>
      <c r="E470" s="288" t="s">
        <v>117</v>
      </c>
    </row>
    <row r="471" spans="1:5" ht="31.5">
      <c r="A471" s="351">
        <v>3967</v>
      </c>
      <c r="B471" s="352" t="s">
        <v>592</v>
      </c>
      <c r="C471" s="353" t="s">
        <v>122</v>
      </c>
      <c r="D471" s="354">
        <v>2003119</v>
      </c>
      <c r="E471" s="288" t="s">
        <v>117</v>
      </c>
    </row>
    <row r="472" spans="1:5" ht="31.5">
      <c r="A472" s="351">
        <v>3968</v>
      </c>
      <c r="B472" s="352" t="s">
        <v>593</v>
      </c>
      <c r="C472" s="353" t="s">
        <v>122</v>
      </c>
      <c r="D472" s="354">
        <v>1962380</v>
      </c>
      <c r="E472" s="288" t="s">
        <v>117</v>
      </c>
    </row>
    <row r="473" spans="1:5" ht="31.5">
      <c r="A473" s="351">
        <v>3969</v>
      </c>
      <c r="B473" s="352" t="s">
        <v>594</v>
      </c>
      <c r="C473" s="353" t="s">
        <v>122</v>
      </c>
      <c r="D473" s="354">
        <v>2810095</v>
      </c>
      <c r="E473" s="288" t="s">
        <v>117</v>
      </c>
    </row>
    <row r="474" spans="1:5" ht="31.5">
      <c r="A474" s="351">
        <v>3970</v>
      </c>
      <c r="B474" s="352" t="s">
        <v>595</v>
      </c>
      <c r="C474" s="353" t="s">
        <v>122</v>
      </c>
      <c r="D474" s="354">
        <v>2510193</v>
      </c>
      <c r="E474" s="288" t="s">
        <v>117</v>
      </c>
    </row>
    <row r="475" spans="1:5" ht="31.5">
      <c r="A475" s="351">
        <v>3971</v>
      </c>
      <c r="B475" s="352" t="s">
        <v>596</v>
      </c>
      <c r="C475" s="353" t="s">
        <v>122</v>
      </c>
      <c r="D475" s="354">
        <v>2927462</v>
      </c>
      <c r="E475" s="288" t="s">
        <v>117</v>
      </c>
    </row>
    <row r="476" spans="1:5" ht="31.5">
      <c r="A476" s="351">
        <v>3972</v>
      </c>
      <c r="B476" s="352" t="s">
        <v>597</v>
      </c>
      <c r="C476" s="353" t="s">
        <v>122</v>
      </c>
      <c r="D476" s="354">
        <v>3033255</v>
      </c>
      <c r="E476" s="288" t="s">
        <v>117</v>
      </c>
    </row>
    <row r="477" spans="1:5" ht="31.5">
      <c r="A477" s="351">
        <v>3973</v>
      </c>
      <c r="B477" s="352" t="s">
        <v>598</v>
      </c>
      <c r="C477" s="353" t="s">
        <v>122</v>
      </c>
      <c r="D477" s="354">
        <v>3707357</v>
      </c>
      <c r="E477" s="288" t="s">
        <v>117</v>
      </c>
    </row>
    <row r="478" spans="1:5" ht="31.5">
      <c r="A478" s="351">
        <v>3974</v>
      </c>
      <c r="B478" s="352" t="s">
        <v>599</v>
      </c>
      <c r="C478" s="353" t="s">
        <v>122</v>
      </c>
      <c r="D478" s="354">
        <v>4877160</v>
      </c>
      <c r="E478" s="288" t="s">
        <v>117</v>
      </c>
    </row>
    <row r="479" spans="1:5" ht="31.5">
      <c r="A479" s="351">
        <v>3975</v>
      </c>
      <c r="B479" s="352" t="s">
        <v>600</v>
      </c>
      <c r="C479" s="353" t="s">
        <v>122</v>
      </c>
      <c r="D479" s="354">
        <v>565829</v>
      </c>
      <c r="E479" s="288" t="s">
        <v>117</v>
      </c>
    </row>
    <row r="480" spans="1:5" ht="31.5">
      <c r="A480" s="351">
        <v>3976</v>
      </c>
      <c r="B480" s="352" t="s">
        <v>601</v>
      </c>
      <c r="C480" s="353" t="s">
        <v>122</v>
      </c>
      <c r="D480" s="354">
        <v>741320</v>
      </c>
      <c r="E480" s="288" t="s">
        <v>117</v>
      </c>
    </row>
    <row r="481" spans="1:5" ht="31.5">
      <c r="A481" s="351">
        <v>3978</v>
      </c>
      <c r="B481" s="352" t="s">
        <v>602</v>
      </c>
      <c r="C481" s="353" t="s">
        <v>122</v>
      </c>
      <c r="D481" s="354">
        <v>1124655</v>
      </c>
      <c r="E481" s="288" t="s">
        <v>117</v>
      </c>
    </row>
    <row r="482" spans="1:5" ht="31.5">
      <c r="A482" s="351">
        <v>3979</v>
      </c>
      <c r="B482" s="352" t="s">
        <v>603</v>
      </c>
      <c r="C482" s="353" t="s">
        <v>122</v>
      </c>
      <c r="D482" s="354">
        <v>1396513</v>
      </c>
      <c r="E482" s="288" t="s">
        <v>117</v>
      </c>
    </row>
    <row r="483" spans="1:5" ht="31.5">
      <c r="A483" s="351">
        <v>3980</v>
      </c>
      <c r="B483" s="352" t="s">
        <v>604</v>
      </c>
      <c r="C483" s="353" t="s">
        <v>122</v>
      </c>
      <c r="D483" s="354">
        <v>1383254</v>
      </c>
      <c r="E483" s="288" t="s">
        <v>117</v>
      </c>
    </row>
    <row r="484" spans="1:5" ht="31.5">
      <c r="A484" s="351">
        <v>3981</v>
      </c>
      <c r="B484" s="352" t="s">
        <v>605</v>
      </c>
      <c r="C484" s="353" t="s">
        <v>122</v>
      </c>
      <c r="D484" s="354">
        <v>1873406</v>
      </c>
      <c r="E484" s="288" t="s">
        <v>117</v>
      </c>
    </row>
    <row r="485" spans="1:5" ht="31.5">
      <c r="A485" s="351">
        <v>3982</v>
      </c>
      <c r="B485" s="352" t="s">
        <v>606</v>
      </c>
      <c r="C485" s="353" t="s">
        <v>122</v>
      </c>
      <c r="D485" s="354">
        <v>2108315</v>
      </c>
      <c r="E485" s="288" t="s">
        <v>117</v>
      </c>
    </row>
    <row r="486" spans="1:5" ht="31.5">
      <c r="A486" s="351">
        <v>3983</v>
      </c>
      <c r="B486" s="352" t="s">
        <v>607</v>
      </c>
      <c r="C486" s="353" t="s">
        <v>122</v>
      </c>
      <c r="D486" s="354">
        <v>2059621</v>
      </c>
      <c r="E486" s="288" t="s">
        <v>117</v>
      </c>
    </row>
    <row r="487" spans="1:5" ht="31.5">
      <c r="A487" s="351">
        <v>3984</v>
      </c>
      <c r="B487" s="352" t="s">
        <v>608</v>
      </c>
      <c r="C487" s="353" t="s">
        <v>122</v>
      </c>
      <c r="D487" s="354">
        <v>2523638</v>
      </c>
      <c r="E487" s="288" t="s">
        <v>117</v>
      </c>
    </row>
    <row r="488" spans="1:5" ht="31.5">
      <c r="A488" s="351">
        <v>3985</v>
      </c>
      <c r="B488" s="352" t="s">
        <v>609</v>
      </c>
      <c r="C488" s="353" t="s">
        <v>122</v>
      </c>
      <c r="D488" s="354">
        <v>2610093</v>
      </c>
      <c r="E488" s="288" t="s">
        <v>117</v>
      </c>
    </row>
    <row r="489" spans="1:5" ht="31.5">
      <c r="A489" s="351">
        <v>3986</v>
      </c>
      <c r="B489" s="352" t="s">
        <v>610</v>
      </c>
      <c r="C489" s="353" t="s">
        <v>122</v>
      </c>
      <c r="D489" s="354">
        <v>3319152</v>
      </c>
      <c r="E489" s="288" t="s">
        <v>117</v>
      </c>
    </row>
    <row r="490" spans="1:5" ht="31.5">
      <c r="A490" s="351">
        <v>3987</v>
      </c>
      <c r="B490" s="352" t="s">
        <v>611</v>
      </c>
      <c r="C490" s="353" t="s">
        <v>122</v>
      </c>
      <c r="D490" s="354">
        <v>2812656</v>
      </c>
      <c r="E490" s="288" t="s">
        <v>117</v>
      </c>
    </row>
    <row r="491" spans="1:5" ht="31.5">
      <c r="A491" s="351">
        <v>3988</v>
      </c>
      <c r="B491" s="352" t="s">
        <v>612</v>
      </c>
      <c r="C491" s="353" t="s">
        <v>122</v>
      </c>
      <c r="D491" s="354">
        <v>3856404</v>
      </c>
      <c r="E491" s="288" t="s">
        <v>117</v>
      </c>
    </row>
    <row r="492" spans="1:5" ht="31.5">
      <c r="A492" s="351">
        <v>3989</v>
      </c>
      <c r="B492" s="352" t="s">
        <v>613</v>
      </c>
      <c r="C492" s="353" t="s">
        <v>122</v>
      </c>
      <c r="D492" s="354">
        <v>4997493</v>
      </c>
      <c r="E492" s="288" t="s">
        <v>117</v>
      </c>
    </row>
    <row r="493" spans="1:5" ht="31.5">
      <c r="A493" s="351">
        <v>3990</v>
      </c>
      <c r="B493" s="352" t="s">
        <v>614</v>
      </c>
      <c r="C493" s="353" t="s">
        <v>122</v>
      </c>
      <c r="D493" s="354">
        <v>5457216</v>
      </c>
      <c r="E493" s="288" t="s">
        <v>117</v>
      </c>
    </row>
    <row r="494" spans="1:5" ht="31.5">
      <c r="A494" s="351">
        <v>3991</v>
      </c>
      <c r="B494" s="352" t="s">
        <v>615</v>
      </c>
      <c r="C494" s="353" t="s">
        <v>122</v>
      </c>
      <c r="D494" s="354">
        <v>5547132</v>
      </c>
      <c r="E494" s="288" t="s">
        <v>117</v>
      </c>
    </row>
    <row r="495" spans="1:5" ht="31.5">
      <c r="A495" s="351">
        <v>3992</v>
      </c>
      <c r="B495" s="352" t="s">
        <v>616</v>
      </c>
      <c r="C495" s="353" t="s">
        <v>122</v>
      </c>
      <c r="D495" s="354">
        <v>633611</v>
      </c>
      <c r="E495" s="288" t="s">
        <v>117</v>
      </c>
    </row>
    <row r="496" spans="1:5" ht="31.5">
      <c r="A496" s="351">
        <v>3993</v>
      </c>
      <c r="B496" s="352" t="s">
        <v>617</v>
      </c>
      <c r="C496" s="353" t="s">
        <v>122</v>
      </c>
      <c r="D496" s="354">
        <v>833854</v>
      </c>
      <c r="E496" s="288" t="s">
        <v>117</v>
      </c>
    </row>
    <row r="497" spans="1:5" ht="31.5">
      <c r="A497" s="351">
        <v>3994</v>
      </c>
      <c r="B497" s="352" t="s">
        <v>618</v>
      </c>
      <c r="C497" s="353" t="s">
        <v>122</v>
      </c>
      <c r="D497" s="354">
        <v>1018113</v>
      </c>
      <c r="E497" s="288" t="s">
        <v>117</v>
      </c>
    </row>
    <row r="498" spans="1:5" ht="31.5">
      <c r="A498" s="351">
        <v>3995</v>
      </c>
      <c r="B498" s="352" t="s">
        <v>619</v>
      </c>
      <c r="C498" s="353" t="s">
        <v>122</v>
      </c>
      <c r="D498" s="354">
        <v>1275309</v>
      </c>
      <c r="E498" s="288" t="s">
        <v>117</v>
      </c>
    </row>
    <row r="499" spans="1:5" ht="31.5">
      <c r="A499" s="351">
        <v>3996</v>
      </c>
      <c r="B499" s="352" t="s">
        <v>620</v>
      </c>
      <c r="C499" s="353" t="s">
        <v>122</v>
      </c>
      <c r="D499" s="354">
        <v>1583390</v>
      </c>
      <c r="E499" s="288" t="s">
        <v>117</v>
      </c>
    </row>
    <row r="500" spans="1:5" ht="31.5">
      <c r="A500" s="351">
        <v>3997</v>
      </c>
      <c r="B500" s="352" t="s">
        <v>621</v>
      </c>
      <c r="C500" s="353" t="s">
        <v>122</v>
      </c>
      <c r="D500" s="354">
        <v>1566038</v>
      </c>
      <c r="E500" s="288" t="s">
        <v>117</v>
      </c>
    </row>
    <row r="501" spans="1:5" ht="31.5">
      <c r="A501" s="351">
        <v>3998</v>
      </c>
      <c r="B501" s="352" t="s">
        <v>622</v>
      </c>
      <c r="C501" s="353" t="s">
        <v>122</v>
      </c>
      <c r="D501" s="354">
        <v>2119831</v>
      </c>
      <c r="E501" s="288" t="s">
        <v>117</v>
      </c>
    </row>
    <row r="502" spans="1:5" ht="31.5">
      <c r="A502" s="351">
        <v>3999</v>
      </c>
      <c r="B502" s="352" t="s">
        <v>623</v>
      </c>
      <c r="C502" s="353" t="s">
        <v>122</v>
      </c>
      <c r="D502" s="354">
        <v>2398865</v>
      </c>
      <c r="E502" s="288" t="s">
        <v>117</v>
      </c>
    </row>
    <row r="503" spans="1:5" ht="31.5">
      <c r="A503" s="351">
        <v>4000</v>
      </c>
      <c r="B503" s="352" t="s">
        <v>624</v>
      </c>
      <c r="C503" s="353" t="s">
        <v>122</v>
      </c>
      <c r="D503" s="354">
        <v>2246988</v>
      </c>
      <c r="E503" s="288" t="s">
        <v>117</v>
      </c>
    </row>
    <row r="504" spans="1:5" ht="31.5">
      <c r="A504" s="351">
        <v>4001</v>
      </c>
      <c r="B504" s="352" t="s">
        <v>625</v>
      </c>
      <c r="C504" s="353" t="s">
        <v>122</v>
      </c>
      <c r="D504" s="354">
        <v>2960844</v>
      </c>
      <c r="E504" s="288" t="s">
        <v>117</v>
      </c>
    </row>
    <row r="505" spans="1:5" ht="31.5">
      <c r="A505" s="351">
        <v>4002</v>
      </c>
      <c r="B505" s="352" t="s">
        <v>626</v>
      </c>
      <c r="C505" s="353" t="s">
        <v>122</v>
      </c>
      <c r="D505" s="354">
        <v>2943375</v>
      </c>
      <c r="E505" s="288" t="s">
        <v>117</v>
      </c>
    </row>
    <row r="506" spans="1:5" ht="31.5">
      <c r="A506" s="351">
        <v>4004</v>
      </c>
      <c r="B506" s="352" t="s">
        <v>627</v>
      </c>
      <c r="C506" s="353" t="s">
        <v>122</v>
      </c>
      <c r="D506" s="354">
        <v>3308067</v>
      </c>
      <c r="E506" s="288" t="s">
        <v>117</v>
      </c>
    </row>
    <row r="507" spans="1:5" ht="31.5">
      <c r="A507" s="351">
        <v>4005</v>
      </c>
      <c r="B507" s="352" t="s">
        <v>628</v>
      </c>
      <c r="C507" s="353" t="s">
        <v>122</v>
      </c>
      <c r="D507" s="354">
        <v>4147650</v>
      </c>
      <c r="E507" s="288" t="s">
        <v>117</v>
      </c>
    </row>
    <row r="508" spans="1:5" ht="31.5">
      <c r="A508" s="351">
        <v>4006</v>
      </c>
      <c r="B508" s="352" t="s">
        <v>629</v>
      </c>
      <c r="C508" s="353" t="s">
        <v>122</v>
      </c>
      <c r="D508" s="354">
        <v>4365772</v>
      </c>
      <c r="E508" s="288" t="s">
        <v>117</v>
      </c>
    </row>
    <row r="509" spans="1:5" ht="31.5">
      <c r="A509" s="351">
        <v>4007</v>
      </c>
      <c r="B509" s="352" t="s">
        <v>630</v>
      </c>
      <c r="C509" s="353" t="s">
        <v>122</v>
      </c>
      <c r="D509" s="354">
        <v>6037982</v>
      </c>
      <c r="E509" s="288" t="s">
        <v>117</v>
      </c>
    </row>
    <row r="510" spans="1:5" ht="31.5">
      <c r="A510" s="351">
        <v>4008</v>
      </c>
      <c r="B510" s="352" t="s">
        <v>631</v>
      </c>
      <c r="C510" s="353" t="s">
        <v>122</v>
      </c>
      <c r="D510" s="354">
        <v>6576530</v>
      </c>
      <c r="E510" s="288" t="s">
        <v>117</v>
      </c>
    </row>
    <row r="511" spans="1:5" ht="31.5">
      <c r="A511" s="351">
        <v>4009</v>
      </c>
      <c r="B511" s="352" t="s">
        <v>632</v>
      </c>
      <c r="C511" s="353" t="s">
        <v>116</v>
      </c>
      <c r="D511" s="354">
        <v>8546</v>
      </c>
      <c r="E511" s="288" t="s">
        <v>117</v>
      </c>
    </row>
    <row r="512" spans="1:5" ht="31.5">
      <c r="A512" s="351">
        <v>4010</v>
      </c>
      <c r="B512" s="352" t="s">
        <v>633</v>
      </c>
      <c r="C512" s="353" t="s">
        <v>116</v>
      </c>
      <c r="D512" s="354">
        <v>10736</v>
      </c>
      <c r="E512" s="288" t="s">
        <v>117</v>
      </c>
    </row>
    <row r="513" spans="1:5" ht="31.5">
      <c r="A513" s="351">
        <v>4011</v>
      </c>
      <c r="B513" s="352" t="s">
        <v>634</v>
      </c>
      <c r="C513" s="353" t="s">
        <v>116</v>
      </c>
      <c r="D513" s="354">
        <v>12570</v>
      </c>
      <c r="E513" s="288" t="s">
        <v>117</v>
      </c>
    </row>
    <row r="514" spans="1:5" ht="31.5">
      <c r="A514" s="351">
        <v>4012</v>
      </c>
      <c r="B514" s="352" t="s">
        <v>635</v>
      </c>
      <c r="C514" s="353" t="s">
        <v>116</v>
      </c>
      <c r="D514" s="354">
        <v>12570</v>
      </c>
      <c r="E514" s="288" t="s">
        <v>117</v>
      </c>
    </row>
    <row r="515" spans="1:5" ht="31.5">
      <c r="A515" s="351">
        <v>4013</v>
      </c>
      <c r="B515" s="352" t="s">
        <v>636</v>
      </c>
      <c r="C515" s="353" t="s">
        <v>116</v>
      </c>
      <c r="D515" s="354">
        <v>21136</v>
      </c>
      <c r="E515" s="288" t="s">
        <v>117</v>
      </c>
    </row>
    <row r="516" spans="1:5" ht="31.5">
      <c r="A516" s="351">
        <v>4014</v>
      </c>
      <c r="B516" s="352" t="s">
        <v>637</v>
      </c>
      <c r="C516" s="353" t="s">
        <v>116</v>
      </c>
      <c r="D516" s="354">
        <v>8546</v>
      </c>
      <c r="E516" s="288" t="s">
        <v>117</v>
      </c>
    </row>
    <row r="517" spans="1:5" ht="31.5">
      <c r="A517" s="351">
        <v>4015</v>
      </c>
      <c r="B517" s="352" t="s">
        <v>638</v>
      </c>
      <c r="C517" s="353" t="s">
        <v>116</v>
      </c>
      <c r="D517" s="354">
        <v>10736</v>
      </c>
      <c r="E517" s="288" t="s">
        <v>117</v>
      </c>
    </row>
    <row r="518" spans="1:5" ht="31.5">
      <c r="A518" s="351">
        <v>4016</v>
      </c>
      <c r="B518" s="352" t="s">
        <v>639</v>
      </c>
      <c r="C518" s="353" t="s">
        <v>116</v>
      </c>
      <c r="D518" s="354">
        <v>12570</v>
      </c>
      <c r="E518" s="288" t="s">
        <v>117</v>
      </c>
    </row>
    <row r="519" spans="1:5" ht="31.5">
      <c r="A519" s="351">
        <v>4017</v>
      </c>
      <c r="B519" s="352" t="s">
        <v>640</v>
      </c>
      <c r="C519" s="353" t="s">
        <v>116</v>
      </c>
      <c r="D519" s="354">
        <v>12570</v>
      </c>
      <c r="E519" s="288" t="s">
        <v>117</v>
      </c>
    </row>
    <row r="520" spans="1:5" ht="31.5">
      <c r="A520" s="351">
        <v>4018</v>
      </c>
      <c r="B520" s="352" t="s">
        <v>641</v>
      </c>
      <c r="C520" s="353" t="s">
        <v>116</v>
      </c>
      <c r="D520" s="354">
        <v>21136</v>
      </c>
      <c r="E520" s="288" t="s">
        <v>117</v>
      </c>
    </row>
    <row r="521" spans="1:5" ht="31.5">
      <c r="A521" s="351">
        <v>4019</v>
      </c>
      <c r="B521" s="352" t="s">
        <v>642</v>
      </c>
      <c r="C521" s="353" t="s">
        <v>116</v>
      </c>
      <c r="D521" s="354">
        <v>6904</v>
      </c>
      <c r="E521" s="288" t="s">
        <v>117</v>
      </c>
    </row>
    <row r="522" spans="1:5" ht="31.5">
      <c r="A522" s="351">
        <v>4020</v>
      </c>
      <c r="B522" s="352" t="s">
        <v>643</v>
      </c>
      <c r="C522" s="353" t="s">
        <v>116</v>
      </c>
      <c r="D522" s="354">
        <v>7862</v>
      </c>
      <c r="E522" s="288" t="s">
        <v>117</v>
      </c>
    </row>
    <row r="523" spans="1:5" ht="31.5">
      <c r="A523" s="351">
        <v>4021</v>
      </c>
      <c r="B523" s="352" t="s">
        <v>644</v>
      </c>
      <c r="C523" s="353" t="s">
        <v>116</v>
      </c>
      <c r="D523" s="354">
        <v>10736</v>
      </c>
      <c r="E523" s="288" t="s">
        <v>117</v>
      </c>
    </row>
    <row r="524" spans="1:5" ht="31.5">
      <c r="A524" s="351">
        <v>4022</v>
      </c>
      <c r="B524" s="352" t="s">
        <v>645</v>
      </c>
      <c r="C524" s="353" t="s">
        <v>116</v>
      </c>
      <c r="D524" s="354">
        <v>12570</v>
      </c>
      <c r="E524" s="288" t="s">
        <v>117</v>
      </c>
    </row>
    <row r="525" spans="1:5" ht="31.5">
      <c r="A525" s="351">
        <v>4023</v>
      </c>
      <c r="B525" s="352" t="s">
        <v>646</v>
      </c>
      <c r="C525" s="353" t="s">
        <v>116</v>
      </c>
      <c r="D525" s="354">
        <v>12570</v>
      </c>
      <c r="E525" s="288" t="s">
        <v>117</v>
      </c>
    </row>
    <row r="526" spans="1:5" ht="31.5">
      <c r="A526" s="351">
        <v>4024</v>
      </c>
      <c r="B526" s="352" t="s">
        <v>647</v>
      </c>
      <c r="C526" s="353" t="s">
        <v>116</v>
      </c>
      <c r="D526" s="354">
        <v>21136</v>
      </c>
      <c r="E526" s="288" t="s">
        <v>117</v>
      </c>
    </row>
    <row r="527" spans="1:5" ht="31.5">
      <c r="A527" s="351">
        <v>4026</v>
      </c>
      <c r="B527" s="352" t="s">
        <v>648</v>
      </c>
      <c r="C527" s="353" t="s">
        <v>116</v>
      </c>
      <c r="D527" s="354">
        <v>8077</v>
      </c>
      <c r="E527" s="288" t="s">
        <v>117</v>
      </c>
    </row>
    <row r="528" spans="1:5" ht="31.5">
      <c r="A528" s="351">
        <v>4027</v>
      </c>
      <c r="B528" s="352" t="s">
        <v>649</v>
      </c>
      <c r="C528" s="353" t="s">
        <v>116</v>
      </c>
      <c r="D528" s="354">
        <v>8136</v>
      </c>
      <c r="E528" s="288" t="s">
        <v>117</v>
      </c>
    </row>
    <row r="529" spans="1:6" ht="31.5">
      <c r="A529" s="351">
        <v>4028</v>
      </c>
      <c r="B529" s="352" t="s">
        <v>650</v>
      </c>
      <c r="C529" s="353" t="s">
        <v>116</v>
      </c>
      <c r="D529" s="354">
        <v>13883</v>
      </c>
      <c r="E529" s="288" t="s">
        <v>117</v>
      </c>
    </row>
    <row r="530" spans="1:6" ht="31.5">
      <c r="A530" s="351">
        <v>4029</v>
      </c>
      <c r="B530" s="352" t="s">
        <v>651</v>
      </c>
      <c r="C530" s="353" t="s">
        <v>116</v>
      </c>
      <c r="D530" s="354">
        <v>24147</v>
      </c>
      <c r="E530" s="288" t="s">
        <v>117</v>
      </c>
    </row>
    <row r="531" spans="1:6" ht="31.5">
      <c r="A531" s="351">
        <v>4030</v>
      </c>
      <c r="B531" s="352" t="s">
        <v>652</v>
      </c>
      <c r="C531" s="353" t="s">
        <v>116</v>
      </c>
      <c r="D531" s="354">
        <v>8077</v>
      </c>
      <c r="E531" s="288" t="s">
        <v>117</v>
      </c>
    </row>
    <row r="532" spans="1:6" ht="31.5">
      <c r="A532" s="351">
        <v>4032</v>
      </c>
      <c r="B532" s="352" t="s">
        <v>653</v>
      </c>
      <c r="C532" s="353" t="s">
        <v>116</v>
      </c>
      <c r="D532" s="354">
        <v>8136</v>
      </c>
      <c r="E532" s="288" t="s">
        <v>117</v>
      </c>
    </row>
    <row r="533" spans="1:6" ht="31.5">
      <c r="A533" s="351">
        <v>4033</v>
      </c>
      <c r="B533" s="352" t="s">
        <v>654</v>
      </c>
      <c r="C533" s="353" t="s">
        <v>116</v>
      </c>
      <c r="D533" s="354">
        <v>13883</v>
      </c>
      <c r="E533" s="288" t="s">
        <v>117</v>
      </c>
    </row>
    <row r="534" spans="1:6" ht="31.5">
      <c r="A534" s="351">
        <v>4034</v>
      </c>
      <c r="B534" s="352" t="s">
        <v>655</v>
      </c>
      <c r="C534" s="353" t="s">
        <v>116</v>
      </c>
      <c r="D534" s="354">
        <v>24147</v>
      </c>
      <c r="E534" s="288" t="s">
        <v>117</v>
      </c>
    </row>
    <row r="535" spans="1:6" ht="31.5">
      <c r="A535" s="351">
        <v>4036</v>
      </c>
      <c r="B535" s="352" t="s">
        <v>656</v>
      </c>
      <c r="C535" s="353" t="s">
        <v>116</v>
      </c>
      <c r="D535" s="354">
        <v>8136</v>
      </c>
      <c r="E535" s="288" t="s">
        <v>117</v>
      </c>
    </row>
    <row r="536" spans="1:6" ht="31.5">
      <c r="A536" s="351">
        <v>4037</v>
      </c>
      <c r="B536" s="352" t="s">
        <v>657</v>
      </c>
      <c r="C536" s="353" t="s">
        <v>116</v>
      </c>
      <c r="D536" s="354">
        <v>13883</v>
      </c>
      <c r="E536" s="288" t="s">
        <v>117</v>
      </c>
    </row>
    <row r="537" spans="1:6" ht="31.5">
      <c r="A537" s="351">
        <v>4038</v>
      </c>
      <c r="B537" s="352" t="s">
        <v>658</v>
      </c>
      <c r="C537" s="353" t="s">
        <v>116</v>
      </c>
      <c r="D537" s="354">
        <v>24147</v>
      </c>
      <c r="E537" s="288" t="s">
        <v>117</v>
      </c>
    </row>
    <row r="538" spans="1:6" ht="31.5">
      <c r="A538" s="351">
        <v>4039</v>
      </c>
      <c r="B538" s="352" t="s">
        <v>659</v>
      </c>
      <c r="C538" s="353" t="s">
        <v>122</v>
      </c>
      <c r="D538" s="354">
        <v>21167</v>
      </c>
      <c r="E538" s="288" t="s">
        <v>117</v>
      </c>
      <c r="F538" s="35" t="s">
        <v>145</v>
      </c>
    </row>
    <row r="539" spans="1:6" ht="31.5">
      <c r="A539" s="351">
        <v>4040</v>
      </c>
      <c r="B539" s="352" t="s">
        <v>660</v>
      </c>
      <c r="C539" s="353" t="s">
        <v>122</v>
      </c>
      <c r="D539" s="354">
        <v>24208</v>
      </c>
      <c r="E539" s="288" t="s">
        <v>117</v>
      </c>
      <c r="F539" s="35" t="s">
        <v>145</v>
      </c>
    </row>
    <row r="540" spans="1:6" ht="31.5">
      <c r="A540" s="351">
        <v>4041</v>
      </c>
      <c r="B540" s="352" t="s">
        <v>661</v>
      </c>
      <c r="C540" s="353" t="s">
        <v>122</v>
      </c>
      <c r="D540" s="354">
        <v>33293</v>
      </c>
      <c r="E540" s="288" t="s">
        <v>117</v>
      </c>
      <c r="F540" s="35" t="s">
        <v>145</v>
      </c>
    </row>
    <row r="541" spans="1:6" ht="31.5">
      <c r="A541" s="351">
        <v>4042</v>
      </c>
      <c r="B541" s="352" t="s">
        <v>662</v>
      </c>
      <c r="C541" s="353" t="s">
        <v>122</v>
      </c>
      <c r="D541" s="354">
        <v>29407</v>
      </c>
      <c r="E541" s="288" t="s">
        <v>117</v>
      </c>
      <c r="F541" s="35" t="s">
        <v>145</v>
      </c>
    </row>
    <row r="542" spans="1:6" ht="31.5">
      <c r="A542" s="351">
        <v>4043</v>
      </c>
      <c r="B542" s="352" t="s">
        <v>663</v>
      </c>
      <c r="C542" s="353" t="s">
        <v>122</v>
      </c>
      <c r="D542" s="354">
        <v>27249</v>
      </c>
      <c r="E542" s="288" t="s">
        <v>117</v>
      </c>
      <c r="F542" s="35" t="s">
        <v>145</v>
      </c>
    </row>
    <row r="543" spans="1:6" ht="31.5">
      <c r="A543" s="351">
        <v>4044</v>
      </c>
      <c r="B543" s="352" t="s">
        <v>664</v>
      </c>
      <c r="C543" s="353" t="s">
        <v>122</v>
      </c>
      <c r="D543" s="354">
        <v>343519</v>
      </c>
      <c r="E543" s="288" t="s">
        <v>117</v>
      </c>
      <c r="F543" s="35" t="s">
        <v>145</v>
      </c>
    </row>
    <row r="544" spans="1:6" ht="31.5">
      <c r="A544" s="351">
        <v>4045</v>
      </c>
      <c r="B544" s="352" t="s">
        <v>665</v>
      </c>
      <c r="C544" s="353" t="s">
        <v>122</v>
      </c>
      <c r="D544" s="354">
        <v>323476</v>
      </c>
      <c r="E544" s="288" t="s">
        <v>117</v>
      </c>
    </row>
    <row r="545" spans="1:6" ht="31.5">
      <c r="A545" s="351">
        <v>4046</v>
      </c>
      <c r="B545" s="352" t="s">
        <v>666</v>
      </c>
      <c r="C545" s="353" t="s">
        <v>122</v>
      </c>
      <c r="D545" s="354">
        <v>338979</v>
      </c>
      <c r="E545" s="288" t="s">
        <v>117</v>
      </c>
      <c r="F545" s="35" t="s">
        <v>145</v>
      </c>
    </row>
    <row r="546" spans="1:6" ht="31.5">
      <c r="A546" s="351">
        <v>4047</v>
      </c>
      <c r="B546" s="352" t="s">
        <v>667</v>
      </c>
      <c r="C546" s="353" t="s">
        <v>122</v>
      </c>
      <c r="D546" s="354">
        <v>52258</v>
      </c>
      <c r="E546" s="288" t="s">
        <v>117</v>
      </c>
    </row>
    <row r="547" spans="1:6" ht="31.5">
      <c r="A547" s="351">
        <v>4048</v>
      </c>
      <c r="B547" s="352" t="s">
        <v>668</v>
      </c>
      <c r="C547" s="353" t="s">
        <v>122</v>
      </c>
      <c r="D547" s="354">
        <v>50437</v>
      </c>
      <c r="E547" s="288" t="s">
        <v>117</v>
      </c>
    </row>
    <row r="548" spans="1:6" ht="31.5">
      <c r="A548" s="351">
        <v>4049</v>
      </c>
      <c r="B548" s="352" t="s">
        <v>669</v>
      </c>
      <c r="C548" s="353" t="s">
        <v>122</v>
      </c>
      <c r="D548" s="354">
        <v>54264</v>
      </c>
      <c r="E548" s="288" t="s">
        <v>117</v>
      </c>
    </row>
    <row r="549" spans="1:6" ht="31.5">
      <c r="A549" s="351">
        <v>4050</v>
      </c>
      <c r="B549" s="352" t="s">
        <v>670</v>
      </c>
      <c r="C549" s="353" t="s">
        <v>122</v>
      </c>
      <c r="D549" s="354">
        <v>50423</v>
      </c>
      <c r="E549" s="288" t="s">
        <v>117</v>
      </c>
    </row>
    <row r="550" spans="1:6" ht="31.5">
      <c r="A550" s="351">
        <v>4051</v>
      </c>
      <c r="B550" s="352" t="s">
        <v>671</v>
      </c>
      <c r="C550" s="353" t="s">
        <v>116</v>
      </c>
      <c r="D550" s="354">
        <v>60483</v>
      </c>
      <c r="E550" s="288" t="s">
        <v>117</v>
      </c>
      <c r="F550" s="35" t="s">
        <v>145</v>
      </c>
    </row>
    <row r="551" spans="1:6" ht="31.5">
      <c r="A551" s="351">
        <v>4052</v>
      </c>
      <c r="B551" s="352" t="s">
        <v>672</v>
      </c>
      <c r="C551" s="353" t="s">
        <v>125</v>
      </c>
      <c r="D551" s="354">
        <v>55982</v>
      </c>
      <c r="E551" s="288" t="s">
        <v>117</v>
      </c>
    </row>
    <row r="552" spans="1:6" ht="31.5">
      <c r="A552" s="351">
        <v>4053</v>
      </c>
      <c r="B552" s="352" t="s">
        <v>673</v>
      </c>
      <c r="C552" s="353" t="s">
        <v>125</v>
      </c>
      <c r="D552" s="354">
        <v>54430</v>
      </c>
      <c r="E552" s="288" t="s">
        <v>117</v>
      </c>
    </row>
    <row r="553" spans="1:6" ht="31.5">
      <c r="A553" s="351">
        <v>4054</v>
      </c>
      <c r="B553" s="352" t="s">
        <v>674</v>
      </c>
      <c r="C553" s="353" t="s">
        <v>122</v>
      </c>
      <c r="D553" s="354">
        <v>59438</v>
      </c>
      <c r="E553" s="288" t="s">
        <v>117</v>
      </c>
    </row>
    <row r="554" spans="1:6" ht="15.75">
      <c r="A554" s="351">
        <v>4055</v>
      </c>
      <c r="B554" s="352" t="s">
        <v>675</v>
      </c>
      <c r="C554" s="353" t="s">
        <v>122</v>
      </c>
      <c r="D554" s="354">
        <v>56877</v>
      </c>
      <c r="E554" s="288" t="s">
        <v>117</v>
      </c>
    </row>
    <row r="555" spans="1:6" ht="31.5">
      <c r="A555" s="351">
        <v>4061</v>
      </c>
      <c r="B555" s="352" t="s">
        <v>676</v>
      </c>
      <c r="C555" s="353" t="s">
        <v>116</v>
      </c>
      <c r="D555" s="354">
        <v>73814</v>
      </c>
      <c r="E555" s="288" t="s">
        <v>117</v>
      </c>
    </row>
    <row r="556" spans="1:6" ht="31.5">
      <c r="A556" s="351">
        <v>4064</v>
      </c>
      <c r="B556" s="352" t="s">
        <v>677</v>
      </c>
      <c r="C556" s="353" t="s">
        <v>116</v>
      </c>
      <c r="D556" s="354">
        <v>56378</v>
      </c>
      <c r="E556" s="288" t="s">
        <v>117</v>
      </c>
    </row>
    <row r="557" spans="1:6" ht="31.5">
      <c r="A557" s="351">
        <v>4068</v>
      </c>
      <c r="B557" s="352" t="s">
        <v>678</v>
      </c>
      <c r="C557" s="353" t="s">
        <v>116</v>
      </c>
      <c r="D557" s="354">
        <v>70533</v>
      </c>
      <c r="E557" s="288" t="s">
        <v>117</v>
      </c>
    </row>
    <row r="558" spans="1:6" ht="31.5">
      <c r="A558" s="351">
        <v>4069</v>
      </c>
      <c r="B558" s="352" t="s">
        <v>679</v>
      </c>
      <c r="C558" s="353" t="s">
        <v>116</v>
      </c>
      <c r="D558" s="354">
        <v>75466</v>
      </c>
      <c r="E558" s="288" t="s">
        <v>117</v>
      </c>
    </row>
    <row r="559" spans="1:6" ht="31.5">
      <c r="A559" s="351">
        <v>4073</v>
      </c>
      <c r="B559" s="352" t="s">
        <v>680</v>
      </c>
      <c r="C559" s="353" t="s">
        <v>116</v>
      </c>
      <c r="D559" s="354">
        <v>73874</v>
      </c>
      <c r="E559" s="288" t="s">
        <v>117</v>
      </c>
    </row>
    <row r="560" spans="1:6" ht="31.5">
      <c r="A560" s="351">
        <v>4074</v>
      </c>
      <c r="B560" s="352" t="s">
        <v>681</v>
      </c>
      <c r="C560" s="353" t="s">
        <v>116</v>
      </c>
      <c r="D560" s="354">
        <v>62486</v>
      </c>
      <c r="E560" s="288" t="s">
        <v>117</v>
      </c>
    </row>
    <row r="561" spans="1:5" ht="31.5">
      <c r="A561" s="351">
        <v>4075</v>
      </c>
      <c r="B561" s="352" t="s">
        <v>682</v>
      </c>
      <c r="C561" s="353" t="s">
        <v>116</v>
      </c>
      <c r="D561" s="354">
        <v>69717</v>
      </c>
      <c r="E561" s="288" t="s">
        <v>117</v>
      </c>
    </row>
    <row r="562" spans="1:5" ht="31.5">
      <c r="A562" s="351">
        <v>4077</v>
      </c>
      <c r="B562" s="352" t="s">
        <v>683</v>
      </c>
      <c r="C562" s="353" t="s">
        <v>116</v>
      </c>
      <c r="D562" s="354">
        <v>75223</v>
      </c>
      <c r="E562" s="288" t="s">
        <v>117</v>
      </c>
    </row>
    <row r="563" spans="1:5" ht="31.5">
      <c r="A563" s="351">
        <v>4078</v>
      </c>
      <c r="B563" s="352" t="s">
        <v>684</v>
      </c>
      <c r="C563" s="353" t="s">
        <v>116</v>
      </c>
      <c r="D563" s="354">
        <v>82454</v>
      </c>
      <c r="E563" s="288" t="s">
        <v>117</v>
      </c>
    </row>
    <row r="564" spans="1:5" ht="31.5">
      <c r="A564" s="351">
        <v>4079</v>
      </c>
      <c r="B564" s="352" t="s">
        <v>685</v>
      </c>
      <c r="C564" s="353" t="s">
        <v>116</v>
      </c>
      <c r="D564" s="354">
        <v>87387</v>
      </c>
      <c r="E564" s="288" t="s">
        <v>117</v>
      </c>
    </row>
    <row r="565" spans="1:5" ht="31.5">
      <c r="A565" s="351">
        <v>4080</v>
      </c>
      <c r="B565" s="352" t="s">
        <v>686</v>
      </c>
      <c r="C565" s="353" t="s">
        <v>125</v>
      </c>
      <c r="D565" s="354">
        <v>143533</v>
      </c>
      <c r="E565" s="288" t="s">
        <v>117</v>
      </c>
    </row>
    <row r="566" spans="1:5" ht="31.5">
      <c r="A566" s="351">
        <v>4081</v>
      </c>
      <c r="B566" s="352" t="s">
        <v>687</v>
      </c>
      <c r="C566" s="353" t="s">
        <v>125</v>
      </c>
      <c r="D566" s="354">
        <v>151803</v>
      </c>
      <c r="E566" s="288" t="s">
        <v>117</v>
      </c>
    </row>
    <row r="567" spans="1:5" ht="31.5">
      <c r="A567" s="351">
        <v>4082</v>
      </c>
      <c r="B567" s="352" t="s">
        <v>688</v>
      </c>
      <c r="C567" s="353" t="s">
        <v>125</v>
      </c>
      <c r="D567" s="354">
        <v>177913</v>
      </c>
      <c r="E567" s="288" t="s">
        <v>117</v>
      </c>
    </row>
    <row r="568" spans="1:5" ht="31.5">
      <c r="A568" s="351">
        <v>4083</v>
      </c>
      <c r="B568" s="352" t="s">
        <v>689</v>
      </c>
      <c r="C568" s="353" t="s">
        <v>125</v>
      </c>
      <c r="D568" s="354">
        <v>170565</v>
      </c>
      <c r="E568" s="288" t="s">
        <v>117</v>
      </c>
    </row>
    <row r="569" spans="1:5" ht="31.5">
      <c r="A569" s="351">
        <v>4085</v>
      </c>
      <c r="B569" s="352" t="s">
        <v>690</v>
      </c>
      <c r="C569" s="353" t="s">
        <v>125</v>
      </c>
      <c r="D569" s="354">
        <v>76411</v>
      </c>
      <c r="E569" s="288" t="s">
        <v>117</v>
      </c>
    </row>
    <row r="570" spans="1:5" ht="31.5">
      <c r="A570" s="351">
        <v>4086</v>
      </c>
      <c r="B570" s="352" t="s">
        <v>691</v>
      </c>
      <c r="C570" s="353" t="s">
        <v>125</v>
      </c>
      <c r="D570" s="354">
        <v>72259</v>
      </c>
      <c r="E570" s="288" t="s">
        <v>117</v>
      </c>
    </row>
    <row r="571" spans="1:5" ht="31.5">
      <c r="A571" s="351">
        <v>4087</v>
      </c>
      <c r="B571" s="352" t="s">
        <v>692</v>
      </c>
      <c r="C571" s="353" t="s">
        <v>125</v>
      </c>
      <c r="D571" s="354">
        <v>75211</v>
      </c>
      <c r="E571" s="288" t="s">
        <v>117</v>
      </c>
    </row>
    <row r="572" spans="1:5" ht="31.5">
      <c r="A572" s="351">
        <v>4088</v>
      </c>
      <c r="B572" s="352" t="s">
        <v>693</v>
      </c>
      <c r="C572" s="353" t="s">
        <v>122</v>
      </c>
      <c r="D572" s="354">
        <v>59038</v>
      </c>
      <c r="E572" s="288" t="s">
        <v>117</v>
      </c>
    </row>
    <row r="573" spans="1:5" ht="31.5">
      <c r="A573" s="351">
        <v>4089</v>
      </c>
      <c r="B573" s="352" t="s">
        <v>694</v>
      </c>
      <c r="C573" s="353" t="s">
        <v>122</v>
      </c>
      <c r="D573" s="354">
        <v>58298</v>
      </c>
      <c r="E573" s="288" t="s">
        <v>117</v>
      </c>
    </row>
    <row r="574" spans="1:5" ht="31.5">
      <c r="A574" s="351">
        <v>4090</v>
      </c>
      <c r="B574" s="352" t="s">
        <v>695</v>
      </c>
      <c r="C574" s="353" t="s">
        <v>122</v>
      </c>
      <c r="D574" s="354">
        <v>56477</v>
      </c>
      <c r="E574" s="288" t="s">
        <v>117</v>
      </c>
    </row>
    <row r="575" spans="1:5" ht="15.75">
      <c r="A575" s="351">
        <v>4091</v>
      </c>
      <c r="B575" s="352" t="s">
        <v>696</v>
      </c>
      <c r="C575" s="353" t="s">
        <v>125</v>
      </c>
      <c r="D575" s="354">
        <v>742219</v>
      </c>
      <c r="E575" s="288" t="s">
        <v>117</v>
      </c>
    </row>
    <row r="576" spans="1:5" ht="31.5">
      <c r="A576" s="351">
        <v>4100</v>
      </c>
      <c r="B576" s="352" t="s">
        <v>697</v>
      </c>
      <c r="C576" s="353" t="s">
        <v>125</v>
      </c>
      <c r="D576" s="354">
        <v>773142</v>
      </c>
      <c r="E576" s="288" t="s">
        <v>117</v>
      </c>
    </row>
    <row r="577" spans="1:5" ht="31.5">
      <c r="A577" s="351">
        <v>4101</v>
      </c>
      <c r="B577" s="352" t="s">
        <v>698</v>
      </c>
      <c r="C577" s="353" t="s">
        <v>125</v>
      </c>
      <c r="D577" s="354">
        <v>268029</v>
      </c>
      <c r="E577" s="288" t="s">
        <v>117</v>
      </c>
    </row>
    <row r="578" spans="1:5" ht="31.5">
      <c r="A578" s="351">
        <v>4102</v>
      </c>
      <c r="B578" s="352" t="s">
        <v>699</v>
      </c>
      <c r="C578" s="353" t="s">
        <v>122</v>
      </c>
      <c r="D578" s="354">
        <v>132298</v>
      </c>
      <c r="E578" s="288" t="s">
        <v>117</v>
      </c>
    </row>
    <row r="579" spans="1:5" ht="31.5">
      <c r="A579" s="351">
        <v>4103</v>
      </c>
      <c r="B579" s="352" t="s">
        <v>700</v>
      </c>
      <c r="C579" s="353" t="s">
        <v>122</v>
      </c>
      <c r="D579" s="354">
        <v>146081</v>
      </c>
      <c r="E579" s="288" t="s">
        <v>117</v>
      </c>
    </row>
    <row r="580" spans="1:5" ht="47.25">
      <c r="A580" s="351">
        <v>4104</v>
      </c>
      <c r="B580" s="352" t="s">
        <v>701</v>
      </c>
      <c r="C580" s="353" t="s">
        <v>125</v>
      </c>
      <c r="D580" s="354">
        <v>579069</v>
      </c>
      <c r="E580" s="288" t="s">
        <v>117</v>
      </c>
    </row>
    <row r="581" spans="1:5" ht="47.25">
      <c r="A581" s="351">
        <v>4105</v>
      </c>
      <c r="B581" s="352" t="s">
        <v>702</v>
      </c>
      <c r="C581" s="353" t="s">
        <v>125</v>
      </c>
      <c r="D581" s="354">
        <v>1008743</v>
      </c>
      <c r="E581" s="288" t="s">
        <v>117</v>
      </c>
    </row>
    <row r="582" spans="1:5" ht="47.25">
      <c r="A582" s="351">
        <v>4106</v>
      </c>
      <c r="B582" s="352" t="s">
        <v>703</v>
      </c>
      <c r="C582" s="353" t="s">
        <v>125</v>
      </c>
      <c r="D582" s="354">
        <v>982725</v>
      </c>
      <c r="E582" s="288" t="s">
        <v>117</v>
      </c>
    </row>
    <row r="583" spans="1:5" ht="47.25">
      <c r="A583" s="351">
        <v>4107</v>
      </c>
      <c r="B583" s="352" t="s">
        <v>704</v>
      </c>
      <c r="C583" s="353" t="s">
        <v>125</v>
      </c>
      <c r="D583" s="354">
        <v>1474917</v>
      </c>
      <c r="E583" s="288" t="s">
        <v>117</v>
      </c>
    </row>
    <row r="584" spans="1:5" ht="47.25">
      <c r="A584" s="351">
        <v>4108</v>
      </c>
      <c r="B584" s="352" t="s">
        <v>705</v>
      </c>
      <c r="C584" s="353" t="s">
        <v>125</v>
      </c>
      <c r="D584" s="354">
        <v>1395109</v>
      </c>
      <c r="E584" s="288" t="s">
        <v>117</v>
      </c>
    </row>
    <row r="585" spans="1:5" ht="47.25">
      <c r="A585" s="351">
        <v>4110</v>
      </c>
      <c r="B585" s="352" t="s">
        <v>706</v>
      </c>
      <c r="C585" s="353" t="s">
        <v>125</v>
      </c>
      <c r="D585" s="354">
        <v>2560486</v>
      </c>
      <c r="E585" s="288" t="s">
        <v>117</v>
      </c>
    </row>
    <row r="586" spans="1:5" ht="15.75">
      <c r="A586" s="351">
        <v>4111</v>
      </c>
      <c r="B586" s="352" t="s">
        <v>707</v>
      </c>
      <c r="C586" s="353" t="s">
        <v>119</v>
      </c>
      <c r="D586" s="354">
        <v>478598</v>
      </c>
      <c r="E586" s="288" t="s">
        <v>117</v>
      </c>
    </row>
    <row r="587" spans="1:5" ht="31.5">
      <c r="A587" s="351">
        <v>4113</v>
      </c>
      <c r="B587" s="352" t="s">
        <v>708</v>
      </c>
      <c r="C587" s="353" t="s">
        <v>125</v>
      </c>
      <c r="D587" s="354">
        <v>353341</v>
      </c>
      <c r="E587" s="288" t="s">
        <v>117</v>
      </c>
    </row>
    <row r="588" spans="1:5" ht="31.5">
      <c r="A588" s="351">
        <v>4114</v>
      </c>
      <c r="B588" s="352" t="s">
        <v>709</v>
      </c>
      <c r="C588" s="353" t="s">
        <v>125</v>
      </c>
      <c r="D588" s="354">
        <v>287850</v>
      </c>
      <c r="E588" s="288" t="s">
        <v>117</v>
      </c>
    </row>
    <row r="589" spans="1:5" ht="31.5">
      <c r="A589" s="351">
        <v>4115</v>
      </c>
      <c r="B589" s="352" t="s">
        <v>710</v>
      </c>
      <c r="C589" s="353" t="s">
        <v>125</v>
      </c>
      <c r="D589" s="354">
        <v>313228</v>
      </c>
      <c r="E589" s="288" t="s">
        <v>117</v>
      </c>
    </row>
    <row r="590" spans="1:5" ht="31.5">
      <c r="A590" s="351">
        <v>4116</v>
      </c>
      <c r="B590" s="352" t="s">
        <v>711</v>
      </c>
      <c r="C590" s="353" t="s">
        <v>125</v>
      </c>
      <c r="D590" s="354">
        <v>365620</v>
      </c>
      <c r="E590" s="288" t="s">
        <v>117</v>
      </c>
    </row>
    <row r="591" spans="1:5" ht="31.5">
      <c r="A591" s="351">
        <v>4117</v>
      </c>
      <c r="B591" s="352" t="s">
        <v>712</v>
      </c>
      <c r="C591" s="353" t="s">
        <v>125</v>
      </c>
      <c r="D591" s="354">
        <v>391817</v>
      </c>
      <c r="E591" s="288" t="s">
        <v>117</v>
      </c>
    </row>
    <row r="592" spans="1:5" ht="31.5">
      <c r="A592" s="351">
        <v>4118</v>
      </c>
      <c r="B592" s="352" t="s">
        <v>713</v>
      </c>
      <c r="C592" s="353" t="s">
        <v>125</v>
      </c>
      <c r="D592" s="354">
        <v>319777</v>
      </c>
      <c r="E592" s="288" t="s">
        <v>117</v>
      </c>
    </row>
    <row r="593" spans="1:6" ht="31.5">
      <c r="A593" s="351">
        <v>4119</v>
      </c>
      <c r="B593" s="352" t="s">
        <v>714</v>
      </c>
      <c r="C593" s="353" t="s">
        <v>125</v>
      </c>
      <c r="D593" s="354">
        <v>378718</v>
      </c>
      <c r="E593" s="288" t="s">
        <v>117</v>
      </c>
    </row>
    <row r="594" spans="1:6" ht="31.5">
      <c r="A594" s="351">
        <v>4120</v>
      </c>
      <c r="B594" s="352" t="s">
        <v>715</v>
      </c>
      <c r="C594" s="353" t="s">
        <v>125</v>
      </c>
      <c r="D594" s="354">
        <v>407370</v>
      </c>
      <c r="E594" s="288" t="s">
        <v>117</v>
      </c>
    </row>
    <row r="595" spans="1:6" ht="31.5">
      <c r="A595" s="351">
        <v>4121</v>
      </c>
      <c r="B595" s="352" t="s">
        <v>716</v>
      </c>
      <c r="C595" s="353" t="s">
        <v>125</v>
      </c>
      <c r="D595" s="354">
        <v>305042</v>
      </c>
      <c r="E595" s="288" t="s">
        <v>117</v>
      </c>
    </row>
    <row r="596" spans="1:6" ht="31.5">
      <c r="A596" s="351">
        <v>4122</v>
      </c>
      <c r="B596" s="352" t="s">
        <v>717</v>
      </c>
      <c r="C596" s="353" t="s">
        <v>125</v>
      </c>
      <c r="D596" s="354">
        <v>283757</v>
      </c>
      <c r="E596" s="288" t="s">
        <v>117</v>
      </c>
    </row>
    <row r="597" spans="1:6" ht="31.5">
      <c r="A597" s="351">
        <v>4123</v>
      </c>
      <c r="B597" s="352" t="s">
        <v>718</v>
      </c>
      <c r="C597" s="353" t="s">
        <v>125</v>
      </c>
      <c r="D597" s="354">
        <v>297674</v>
      </c>
      <c r="E597" s="288" t="s">
        <v>117</v>
      </c>
    </row>
    <row r="598" spans="1:6" ht="31.5">
      <c r="A598" s="351">
        <v>4124</v>
      </c>
      <c r="B598" s="352" t="s">
        <v>719</v>
      </c>
      <c r="C598" s="353" t="s">
        <v>125</v>
      </c>
      <c r="D598" s="354">
        <v>340243</v>
      </c>
      <c r="E598" s="288" t="s">
        <v>117</v>
      </c>
    </row>
    <row r="599" spans="1:6" ht="31.5">
      <c r="A599" s="351">
        <v>4125</v>
      </c>
      <c r="B599" s="352" t="s">
        <v>720</v>
      </c>
      <c r="C599" s="353" t="s">
        <v>125</v>
      </c>
      <c r="D599" s="354">
        <v>244861</v>
      </c>
      <c r="E599" s="288" t="s">
        <v>117</v>
      </c>
      <c r="F599" s="35" t="s">
        <v>145</v>
      </c>
    </row>
    <row r="600" spans="1:6" ht="31.5">
      <c r="A600" s="351">
        <v>4126</v>
      </c>
      <c r="B600" s="352" t="s">
        <v>721</v>
      </c>
      <c r="C600" s="353" t="s">
        <v>125</v>
      </c>
      <c r="D600" s="354">
        <v>218724</v>
      </c>
      <c r="E600" s="288" t="s">
        <v>117</v>
      </c>
      <c r="F600" s="35" t="s">
        <v>145</v>
      </c>
    </row>
    <row r="601" spans="1:6" ht="31.5">
      <c r="A601" s="351">
        <v>4127</v>
      </c>
      <c r="B601" s="352" t="s">
        <v>722</v>
      </c>
      <c r="C601" s="353" t="s">
        <v>125</v>
      </c>
      <c r="D601" s="354">
        <v>328386</v>
      </c>
      <c r="E601" s="288" t="s">
        <v>117</v>
      </c>
      <c r="F601" s="35" t="s">
        <v>145</v>
      </c>
    </row>
    <row r="602" spans="1:6" ht="31.5">
      <c r="A602" s="351">
        <v>4128</v>
      </c>
      <c r="B602" s="352" t="s">
        <v>723</v>
      </c>
      <c r="C602" s="353" t="s">
        <v>122</v>
      </c>
      <c r="D602" s="354">
        <v>98392</v>
      </c>
      <c r="E602" s="288" t="s">
        <v>117</v>
      </c>
    </row>
    <row r="603" spans="1:6" ht="15.75">
      <c r="A603" s="351">
        <v>4129</v>
      </c>
      <c r="B603" s="352" t="s">
        <v>724</v>
      </c>
      <c r="C603" s="353" t="s">
        <v>122</v>
      </c>
      <c r="D603" s="354">
        <v>198469</v>
      </c>
      <c r="E603" s="288" t="s">
        <v>117</v>
      </c>
    </row>
    <row r="604" spans="1:6" ht="47.25">
      <c r="A604" s="351">
        <v>4130</v>
      </c>
      <c r="B604" s="352" t="s">
        <v>725</v>
      </c>
      <c r="C604" s="353" t="s">
        <v>125</v>
      </c>
      <c r="D604" s="354">
        <v>647311</v>
      </c>
      <c r="E604" s="288" t="s">
        <v>117</v>
      </c>
    </row>
    <row r="605" spans="1:6" ht="47.25">
      <c r="A605" s="351">
        <v>4131</v>
      </c>
      <c r="B605" s="352" t="s">
        <v>726</v>
      </c>
      <c r="C605" s="353" t="s">
        <v>125</v>
      </c>
      <c r="D605" s="354">
        <v>1009238</v>
      </c>
      <c r="E605" s="288" t="s">
        <v>117</v>
      </c>
    </row>
    <row r="606" spans="1:6" ht="47.25">
      <c r="A606" s="351">
        <v>4132</v>
      </c>
      <c r="B606" s="352" t="s">
        <v>727</v>
      </c>
      <c r="C606" s="353" t="s">
        <v>125</v>
      </c>
      <c r="D606" s="354">
        <v>1123335</v>
      </c>
      <c r="E606" s="288" t="s">
        <v>117</v>
      </c>
    </row>
    <row r="607" spans="1:6" ht="47.25">
      <c r="A607" s="351">
        <v>4133</v>
      </c>
      <c r="B607" s="352" t="s">
        <v>728</v>
      </c>
      <c r="C607" s="353" t="s">
        <v>125</v>
      </c>
      <c r="D607" s="354">
        <v>1551115</v>
      </c>
      <c r="E607" s="288" t="s">
        <v>117</v>
      </c>
    </row>
    <row r="608" spans="1:6" ht="15.75">
      <c r="A608" s="351">
        <v>4134</v>
      </c>
      <c r="B608" s="352" t="s">
        <v>729</v>
      </c>
      <c r="C608" s="353" t="s">
        <v>119</v>
      </c>
      <c r="D608" s="354">
        <v>417529</v>
      </c>
      <c r="E608" s="288" t="s">
        <v>117</v>
      </c>
    </row>
    <row r="609" spans="1:5" ht="15.75">
      <c r="A609" s="351">
        <v>4135</v>
      </c>
      <c r="B609" s="352" t="s">
        <v>730</v>
      </c>
      <c r="C609" s="353" t="s">
        <v>119</v>
      </c>
      <c r="D609" s="354">
        <v>432836</v>
      </c>
      <c r="E609" s="288" t="s">
        <v>117</v>
      </c>
    </row>
    <row r="610" spans="1:5" ht="15.75">
      <c r="A610" s="351">
        <v>4136</v>
      </c>
      <c r="B610" s="352" t="s">
        <v>731</v>
      </c>
      <c r="C610" s="353" t="s">
        <v>125</v>
      </c>
      <c r="D610" s="354">
        <v>4706</v>
      </c>
      <c r="E610" s="288" t="s">
        <v>117</v>
      </c>
    </row>
    <row r="611" spans="1:5" ht="31.5">
      <c r="A611" s="351">
        <v>4137</v>
      </c>
      <c r="B611" s="352" t="s">
        <v>732</v>
      </c>
      <c r="C611" s="353" t="s">
        <v>116</v>
      </c>
      <c r="D611" s="354">
        <v>96434</v>
      </c>
      <c r="E611" s="288" t="s">
        <v>117</v>
      </c>
    </row>
    <row r="612" spans="1:5" ht="15.75">
      <c r="A612" s="351">
        <v>4138</v>
      </c>
      <c r="B612" s="352" t="s">
        <v>733</v>
      </c>
      <c r="C612" s="353" t="s">
        <v>125</v>
      </c>
      <c r="D612" s="354">
        <v>159884</v>
      </c>
      <c r="E612" s="288" t="s">
        <v>117</v>
      </c>
    </row>
    <row r="613" spans="1:5" ht="47.25">
      <c r="A613" s="351">
        <v>4140</v>
      </c>
      <c r="B613" s="352" t="s">
        <v>734</v>
      </c>
      <c r="C613" s="353" t="s">
        <v>119</v>
      </c>
      <c r="D613" s="354">
        <v>159227</v>
      </c>
      <c r="E613" s="288" t="s">
        <v>117</v>
      </c>
    </row>
    <row r="614" spans="1:5" ht="31.5">
      <c r="A614" s="351">
        <v>4142</v>
      </c>
      <c r="B614" s="352" t="s">
        <v>735</v>
      </c>
      <c r="C614" s="353" t="s">
        <v>119</v>
      </c>
      <c r="D614" s="354">
        <v>142536</v>
      </c>
      <c r="E614" s="288" t="s">
        <v>117</v>
      </c>
    </row>
    <row r="615" spans="1:5" ht="15.75">
      <c r="A615" s="351">
        <v>4143</v>
      </c>
      <c r="B615" s="352" t="s">
        <v>736</v>
      </c>
      <c r="C615" s="353" t="s">
        <v>122</v>
      </c>
      <c r="D615" s="354">
        <v>37542</v>
      </c>
      <c r="E615" s="288" t="s">
        <v>117</v>
      </c>
    </row>
    <row r="616" spans="1:5" ht="15.75">
      <c r="A616" s="351">
        <v>4144</v>
      </c>
      <c r="B616" s="352" t="s">
        <v>737</v>
      </c>
      <c r="C616" s="353" t="s">
        <v>122</v>
      </c>
      <c r="D616" s="354">
        <v>76258</v>
      </c>
      <c r="E616" s="288" t="s">
        <v>117</v>
      </c>
    </row>
    <row r="617" spans="1:5" ht="15.75">
      <c r="A617" s="351">
        <v>4154</v>
      </c>
      <c r="B617" s="352" t="s">
        <v>738</v>
      </c>
      <c r="C617" s="353" t="s">
        <v>116</v>
      </c>
      <c r="D617" s="354">
        <v>791</v>
      </c>
      <c r="E617" s="288" t="s">
        <v>117</v>
      </c>
    </row>
    <row r="618" spans="1:5" ht="15.75">
      <c r="A618" s="351">
        <v>4155</v>
      </c>
      <c r="B618" s="352" t="s">
        <v>739</v>
      </c>
      <c r="C618" s="353" t="s">
        <v>119</v>
      </c>
      <c r="D618" s="354">
        <v>75736</v>
      </c>
      <c r="E618" s="288" t="s">
        <v>117</v>
      </c>
    </row>
    <row r="619" spans="1:5" ht="31.5">
      <c r="A619" s="351">
        <v>4156</v>
      </c>
      <c r="B619" s="352" t="s">
        <v>740</v>
      </c>
      <c r="C619" s="353" t="s">
        <v>119</v>
      </c>
      <c r="D619" s="354">
        <v>138735</v>
      </c>
      <c r="E619" s="288" t="s">
        <v>117</v>
      </c>
    </row>
    <row r="620" spans="1:5" ht="31.5">
      <c r="A620" s="351">
        <v>4157</v>
      </c>
      <c r="B620" s="352" t="s">
        <v>741</v>
      </c>
      <c r="C620" s="353" t="s">
        <v>119</v>
      </c>
      <c r="D620" s="354">
        <v>144923</v>
      </c>
      <c r="E620" s="288" t="s">
        <v>117</v>
      </c>
    </row>
    <row r="621" spans="1:5" ht="31.5">
      <c r="A621" s="351">
        <v>4158</v>
      </c>
      <c r="B621" s="352" t="s">
        <v>742</v>
      </c>
      <c r="C621" s="353" t="s">
        <v>119</v>
      </c>
      <c r="D621" s="354">
        <v>144923</v>
      </c>
      <c r="E621" s="288" t="s">
        <v>117</v>
      </c>
    </row>
    <row r="622" spans="1:5" ht="31.5">
      <c r="A622" s="351">
        <v>4159</v>
      </c>
      <c r="B622" s="352" t="s">
        <v>743</v>
      </c>
      <c r="C622" s="353" t="s">
        <v>119</v>
      </c>
      <c r="D622" s="354">
        <v>127906</v>
      </c>
      <c r="E622" s="288" t="s">
        <v>117</v>
      </c>
    </row>
    <row r="623" spans="1:5" ht="31.5">
      <c r="A623" s="351">
        <v>4160</v>
      </c>
      <c r="B623" s="352" t="s">
        <v>744</v>
      </c>
      <c r="C623" s="353" t="s">
        <v>119</v>
      </c>
      <c r="D623" s="354">
        <v>129453</v>
      </c>
      <c r="E623" s="288" t="s">
        <v>117</v>
      </c>
    </row>
    <row r="624" spans="1:5" ht="31.5">
      <c r="A624" s="351">
        <v>4161</v>
      </c>
      <c r="B624" s="352" t="s">
        <v>745</v>
      </c>
      <c r="C624" s="353" t="s">
        <v>119</v>
      </c>
      <c r="D624" s="354">
        <v>129453</v>
      </c>
      <c r="E624" s="288" t="s">
        <v>117</v>
      </c>
    </row>
    <row r="625" spans="1:6" ht="15.75">
      <c r="A625" s="351">
        <v>4195</v>
      </c>
      <c r="B625" s="352" t="s">
        <v>746</v>
      </c>
      <c r="C625" s="353" t="s">
        <v>116</v>
      </c>
      <c r="D625" s="354">
        <v>493</v>
      </c>
      <c r="E625" s="288" t="s">
        <v>117</v>
      </c>
    </row>
    <row r="626" spans="1:6" ht="31.5">
      <c r="A626" s="351">
        <v>4197</v>
      </c>
      <c r="B626" s="352" t="s">
        <v>747</v>
      </c>
      <c r="C626" s="353" t="s">
        <v>116</v>
      </c>
      <c r="D626" s="354">
        <v>2830</v>
      </c>
      <c r="E626" s="288" t="s">
        <v>117</v>
      </c>
    </row>
    <row r="627" spans="1:6" ht="31.5">
      <c r="A627" s="351">
        <v>4198</v>
      </c>
      <c r="B627" s="352" t="s">
        <v>748</v>
      </c>
      <c r="C627" s="353" t="s">
        <v>116</v>
      </c>
      <c r="D627" s="354">
        <v>2995</v>
      </c>
      <c r="E627" s="288" t="s">
        <v>117</v>
      </c>
    </row>
    <row r="628" spans="1:6" ht="47.25">
      <c r="A628" s="351">
        <v>4200</v>
      </c>
      <c r="B628" s="352" t="s">
        <v>749</v>
      </c>
      <c r="C628" s="353" t="s">
        <v>119</v>
      </c>
      <c r="D628" s="354">
        <v>743557</v>
      </c>
      <c r="E628" s="288" t="s">
        <v>117</v>
      </c>
    </row>
    <row r="629" spans="1:6" ht="63">
      <c r="A629" s="351">
        <v>4203</v>
      </c>
      <c r="B629" s="352" t="s">
        <v>750</v>
      </c>
      <c r="C629" s="353" t="s">
        <v>119</v>
      </c>
      <c r="D629" s="354">
        <v>799876</v>
      </c>
      <c r="E629" s="288" t="s">
        <v>117</v>
      </c>
    </row>
    <row r="630" spans="1:6" ht="63">
      <c r="A630" s="351">
        <v>4207</v>
      </c>
      <c r="B630" s="352" t="s">
        <v>751</v>
      </c>
      <c r="C630" s="353" t="s">
        <v>119</v>
      </c>
      <c r="D630" s="354">
        <v>847981</v>
      </c>
      <c r="E630" s="288" t="s">
        <v>117</v>
      </c>
    </row>
    <row r="631" spans="1:6" ht="31.5">
      <c r="A631" s="351">
        <v>4229</v>
      </c>
      <c r="B631" s="352" t="s">
        <v>752</v>
      </c>
      <c r="C631" s="353" t="s">
        <v>119</v>
      </c>
      <c r="D631" s="354">
        <v>532412</v>
      </c>
      <c r="E631" s="288" t="s">
        <v>117</v>
      </c>
      <c r="F631" s="35" t="s">
        <v>145</v>
      </c>
    </row>
    <row r="632" spans="1:6" ht="31.5">
      <c r="A632" s="351">
        <v>4230</v>
      </c>
      <c r="B632" s="352" t="s">
        <v>753</v>
      </c>
      <c r="C632" s="353" t="s">
        <v>119</v>
      </c>
      <c r="D632" s="354">
        <v>518405</v>
      </c>
      <c r="E632" s="288" t="s">
        <v>117</v>
      </c>
      <c r="F632" s="35" t="s">
        <v>145</v>
      </c>
    </row>
    <row r="633" spans="1:6" ht="31.5">
      <c r="A633" s="351">
        <v>4232</v>
      </c>
      <c r="B633" s="352" t="s">
        <v>754</v>
      </c>
      <c r="C633" s="353" t="s">
        <v>472</v>
      </c>
      <c r="D633" s="354">
        <v>4622</v>
      </c>
      <c r="E633" s="288" t="s">
        <v>117</v>
      </c>
      <c r="F633" s="35" t="s">
        <v>145</v>
      </c>
    </row>
    <row r="634" spans="1:6" ht="31.5">
      <c r="A634" s="351">
        <v>4233</v>
      </c>
      <c r="B634" s="352" t="s">
        <v>755</v>
      </c>
      <c r="C634" s="353" t="s">
        <v>472</v>
      </c>
      <c r="D634" s="354">
        <v>4497</v>
      </c>
      <c r="E634" s="288" t="s">
        <v>117</v>
      </c>
      <c r="F634" s="35" t="s">
        <v>145</v>
      </c>
    </row>
    <row r="635" spans="1:6" ht="31.5">
      <c r="A635" s="351">
        <v>4234</v>
      </c>
      <c r="B635" s="352" t="s">
        <v>756</v>
      </c>
      <c r="C635" s="353" t="s">
        <v>472</v>
      </c>
      <c r="D635" s="354">
        <v>4497</v>
      </c>
      <c r="E635" s="288" t="s">
        <v>117</v>
      </c>
      <c r="F635" s="35" t="s">
        <v>145</v>
      </c>
    </row>
    <row r="636" spans="1:6" ht="31.5">
      <c r="A636" s="351">
        <v>4235</v>
      </c>
      <c r="B636" s="352" t="s">
        <v>757</v>
      </c>
      <c r="C636" s="353" t="s">
        <v>472</v>
      </c>
      <c r="D636" s="354">
        <v>4497</v>
      </c>
      <c r="E636" s="288" t="s">
        <v>117</v>
      </c>
      <c r="F636" s="35" t="s">
        <v>145</v>
      </c>
    </row>
    <row r="637" spans="1:6" ht="31.5">
      <c r="A637" s="351">
        <v>4236</v>
      </c>
      <c r="B637" s="352" t="s">
        <v>758</v>
      </c>
      <c r="C637" s="353" t="s">
        <v>472</v>
      </c>
      <c r="D637" s="354">
        <v>4197</v>
      </c>
      <c r="E637" s="288" t="s">
        <v>117</v>
      </c>
      <c r="F637" s="35" t="s">
        <v>145</v>
      </c>
    </row>
    <row r="638" spans="1:6" ht="31.5">
      <c r="A638" s="351">
        <v>4237</v>
      </c>
      <c r="B638" s="352" t="s">
        <v>759</v>
      </c>
      <c r="C638" s="353" t="s">
        <v>472</v>
      </c>
      <c r="D638" s="354">
        <v>4622</v>
      </c>
      <c r="E638" s="288" t="s">
        <v>117</v>
      </c>
      <c r="F638" s="35" t="s">
        <v>145</v>
      </c>
    </row>
    <row r="639" spans="1:6" ht="31.5">
      <c r="A639" s="351">
        <v>4238</v>
      </c>
      <c r="B639" s="352" t="s">
        <v>760</v>
      </c>
      <c r="C639" s="353" t="s">
        <v>472</v>
      </c>
      <c r="D639" s="354">
        <v>4622</v>
      </c>
      <c r="E639" s="288" t="s">
        <v>117</v>
      </c>
      <c r="F639" s="35" t="s">
        <v>145</v>
      </c>
    </row>
    <row r="640" spans="1:6" ht="15.75">
      <c r="A640" s="351">
        <v>4239</v>
      </c>
      <c r="B640" s="352" t="s">
        <v>761</v>
      </c>
      <c r="C640" s="353" t="s">
        <v>122</v>
      </c>
      <c r="D640" s="354">
        <v>4712</v>
      </c>
      <c r="E640" s="288" t="s">
        <v>117</v>
      </c>
    </row>
    <row r="641" spans="1:6" ht="31.5">
      <c r="A641" s="351">
        <v>4240</v>
      </c>
      <c r="B641" s="352" t="s">
        <v>762</v>
      </c>
      <c r="C641" s="353" t="s">
        <v>122</v>
      </c>
      <c r="D641" s="354">
        <v>14531</v>
      </c>
      <c r="E641" s="288" t="s">
        <v>117</v>
      </c>
    </row>
    <row r="642" spans="1:6" ht="31.5">
      <c r="A642" s="351">
        <v>4241</v>
      </c>
      <c r="B642" s="352" t="s">
        <v>763</v>
      </c>
      <c r="C642" s="353" t="s">
        <v>122</v>
      </c>
      <c r="D642" s="354">
        <v>14531</v>
      </c>
      <c r="E642" s="288" t="s">
        <v>117</v>
      </c>
    </row>
    <row r="643" spans="1:6" ht="31.5">
      <c r="A643" s="351">
        <v>4242</v>
      </c>
      <c r="B643" s="352" t="s">
        <v>764</v>
      </c>
      <c r="C643" s="353" t="s">
        <v>122</v>
      </c>
      <c r="D643" s="354">
        <v>18163</v>
      </c>
      <c r="E643" s="288" t="s">
        <v>117</v>
      </c>
    </row>
    <row r="644" spans="1:6" ht="31.5">
      <c r="A644" s="351">
        <v>4243</v>
      </c>
      <c r="B644" s="352" t="s">
        <v>765</v>
      </c>
      <c r="C644" s="353" t="s">
        <v>122</v>
      </c>
      <c r="D644" s="354">
        <v>18163</v>
      </c>
      <c r="E644" s="288" t="s">
        <v>117</v>
      </c>
    </row>
    <row r="645" spans="1:6" ht="47.25">
      <c r="A645" s="351">
        <v>4244</v>
      </c>
      <c r="B645" s="352" t="s">
        <v>766</v>
      </c>
      <c r="C645" s="353" t="s">
        <v>125</v>
      </c>
      <c r="D645" s="354">
        <v>182839</v>
      </c>
      <c r="E645" s="288" t="s">
        <v>117</v>
      </c>
    </row>
    <row r="646" spans="1:6" ht="47.25">
      <c r="A646" s="351">
        <v>4245</v>
      </c>
      <c r="B646" s="352" t="s">
        <v>767</v>
      </c>
      <c r="C646" s="353" t="s">
        <v>125</v>
      </c>
      <c r="D646" s="354">
        <v>263966</v>
      </c>
      <c r="E646" s="288" t="s">
        <v>117</v>
      </c>
    </row>
    <row r="647" spans="1:6" ht="47.25">
      <c r="A647" s="351">
        <v>4246</v>
      </c>
      <c r="B647" s="352" t="s">
        <v>768</v>
      </c>
      <c r="C647" s="353" t="s">
        <v>125</v>
      </c>
      <c r="D647" s="354">
        <v>145303</v>
      </c>
      <c r="E647" s="288" t="s">
        <v>117</v>
      </c>
    </row>
    <row r="648" spans="1:6" ht="31.5">
      <c r="A648" s="351">
        <v>4247</v>
      </c>
      <c r="B648" s="352" t="s">
        <v>769</v>
      </c>
      <c r="C648" s="353" t="s">
        <v>116</v>
      </c>
      <c r="D648" s="354">
        <v>121085</v>
      </c>
      <c r="E648" s="288" t="s">
        <v>117</v>
      </c>
    </row>
    <row r="649" spans="1:6" ht="31.5">
      <c r="A649" s="351">
        <v>4248</v>
      </c>
      <c r="B649" s="352" t="s">
        <v>770</v>
      </c>
      <c r="C649" s="353" t="s">
        <v>116</v>
      </c>
      <c r="D649" s="354">
        <v>121085</v>
      </c>
      <c r="E649" s="288" t="s">
        <v>117</v>
      </c>
    </row>
    <row r="650" spans="1:6" ht="47.25">
      <c r="A650" s="351">
        <v>4249</v>
      </c>
      <c r="B650" s="352" t="s">
        <v>771</v>
      </c>
      <c r="C650" s="353" t="s">
        <v>122</v>
      </c>
      <c r="D650" s="354">
        <v>18163</v>
      </c>
      <c r="E650" s="288" t="s">
        <v>117</v>
      </c>
    </row>
    <row r="651" spans="1:6" ht="31.5">
      <c r="A651" s="351">
        <v>4252</v>
      </c>
      <c r="B651" s="352" t="s">
        <v>772</v>
      </c>
      <c r="C651" s="353" t="s">
        <v>125</v>
      </c>
      <c r="D651" s="354">
        <v>1856274</v>
      </c>
      <c r="E651" s="288" t="s">
        <v>117</v>
      </c>
      <c r="F651" s="35" t="s">
        <v>145</v>
      </c>
    </row>
    <row r="652" spans="1:6" ht="31.5">
      <c r="A652" s="351">
        <v>4253</v>
      </c>
      <c r="B652" s="352" t="s">
        <v>773</v>
      </c>
      <c r="C652" s="353" t="s">
        <v>125</v>
      </c>
      <c r="D652" s="354">
        <v>646942</v>
      </c>
      <c r="E652" s="288" t="s">
        <v>117</v>
      </c>
      <c r="F652" s="35" t="s">
        <v>145</v>
      </c>
    </row>
    <row r="653" spans="1:6" ht="15.75">
      <c r="A653" s="351">
        <v>4261</v>
      </c>
      <c r="B653" s="352" t="s">
        <v>774</v>
      </c>
      <c r="C653" s="353" t="s">
        <v>119</v>
      </c>
      <c r="D653" s="354">
        <v>561006</v>
      </c>
      <c r="E653" s="288" t="s">
        <v>117</v>
      </c>
    </row>
    <row r="654" spans="1:6" ht="31.5">
      <c r="A654" s="351">
        <v>4262</v>
      </c>
      <c r="B654" s="352" t="s">
        <v>775</v>
      </c>
      <c r="C654" s="353" t="s">
        <v>119</v>
      </c>
      <c r="D654" s="354">
        <v>4854</v>
      </c>
      <c r="E654" s="288" t="s">
        <v>117</v>
      </c>
    </row>
    <row r="655" spans="1:6" ht="31.5">
      <c r="A655" s="351">
        <v>4264</v>
      </c>
      <c r="B655" s="352" t="s">
        <v>776</v>
      </c>
      <c r="C655" s="353" t="s">
        <v>122</v>
      </c>
      <c r="D655" s="354">
        <v>44576</v>
      </c>
      <c r="E655" s="288" t="s">
        <v>117</v>
      </c>
    </row>
    <row r="656" spans="1:6" ht="31.5">
      <c r="A656" s="351">
        <v>4265</v>
      </c>
      <c r="B656" s="352" t="s">
        <v>777</v>
      </c>
      <c r="C656" s="353" t="s">
        <v>122</v>
      </c>
      <c r="D656" s="354">
        <v>99558</v>
      </c>
      <c r="E656" s="288" t="s">
        <v>117</v>
      </c>
    </row>
    <row r="657" spans="1:5" ht="15.75">
      <c r="A657" s="351">
        <v>4266</v>
      </c>
      <c r="B657" s="352" t="s">
        <v>778</v>
      </c>
      <c r="C657" s="353" t="s">
        <v>119</v>
      </c>
      <c r="D657" s="354">
        <v>41273</v>
      </c>
      <c r="E657" s="288" t="s">
        <v>117</v>
      </c>
    </row>
    <row r="658" spans="1:5" ht="15.75">
      <c r="A658" s="351">
        <v>4273</v>
      </c>
      <c r="B658" s="352" t="s">
        <v>779</v>
      </c>
      <c r="C658" s="353" t="s">
        <v>494</v>
      </c>
      <c r="D658" s="354">
        <v>134238</v>
      </c>
      <c r="E658" s="288" t="s">
        <v>117</v>
      </c>
    </row>
    <row r="659" spans="1:5" ht="15.75">
      <c r="A659" s="351">
        <v>4274</v>
      </c>
      <c r="B659" s="352" t="s">
        <v>780</v>
      </c>
      <c r="C659" s="353" t="s">
        <v>494</v>
      </c>
      <c r="D659" s="354">
        <v>189291</v>
      </c>
      <c r="E659" s="288" t="s">
        <v>117</v>
      </c>
    </row>
    <row r="660" spans="1:5" ht="15.75">
      <c r="A660" s="351">
        <v>4275</v>
      </c>
      <c r="B660" s="352" t="s">
        <v>781</v>
      </c>
      <c r="C660" s="353" t="s">
        <v>494</v>
      </c>
      <c r="D660" s="354">
        <v>146303</v>
      </c>
      <c r="E660" s="288" t="s">
        <v>117</v>
      </c>
    </row>
    <row r="661" spans="1:5" ht="15.75">
      <c r="A661" s="351">
        <v>4276</v>
      </c>
      <c r="B661" s="352" t="s">
        <v>782</v>
      </c>
      <c r="C661" s="353" t="s">
        <v>494</v>
      </c>
      <c r="D661" s="354">
        <v>201356</v>
      </c>
      <c r="E661" s="288" t="s">
        <v>117</v>
      </c>
    </row>
    <row r="662" spans="1:5" ht="15.75">
      <c r="A662" s="351">
        <v>4277</v>
      </c>
      <c r="B662" s="352" t="s">
        <v>783</v>
      </c>
      <c r="C662" s="353" t="s">
        <v>494</v>
      </c>
      <c r="D662" s="354">
        <v>146303</v>
      </c>
      <c r="E662" s="288" t="s">
        <v>117</v>
      </c>
    </row>
    <row r="663" spans="1:5" ht="15.75">
      <c r="A663" s="351">
        <v>4278</v>
      </c>
      <c r="B663" s="352" t="s">
        <v>784</v>
      </c>
      <c r="C663" s="353" t="s">
        <v>785</v>
      </c>
      <c r="D663" s="354">
        <v>16780</v>
      </c>
      <c r="E663" s="288" t="s">
        <v>117</v>
      </c>
    </row>
    <row r="664" spans="1:5" ht="15.75">
      <c r="A664" s="351">
        <v>4279</v>
      </c>
      <c r="B664" s="352" t="s">
        <v>786</v>
      </c>
      <c r="C664" s="353" t="s">
        <v>785</v>
      </c>
      <c r="D664" s="354">
        <v>23662</v>
      </c>
      <c r="E664" s="288" t="s">
        <v>117</v>
      </c>
    </row>
    <row r="665" spans="1:5" ht="15.75">
      <c r="A665" s="351">
        <v>4280</v>
      </c>
      <c r="B665" s="352" t="s">
        <v>787</v>
      </c>
      <c r="C665" s="353" t="s">
        <v>785</v>
      </c>
      <c r="D665" s="354">
        <v>18289</v>
      </c>
      <c r="E665" s="288" t="s">
        <v>117</v>
      </c>
    </row>
    <row r="666" spans="1:5" ht="15.75">
      <c r="A666" s="351">
        <v>4281</v>
      </c>
      <c r="B666" s="352" t="s">
        <v>788</v>
      </c>
      <c r="C666" s="353" t="s">
        <v>785</v>
      </c>
      <c r="D666" s="354">
        <v>25171</v>
      </c>
      <c r="E666" s="288" t="s">
        <v>117</v>
      </c>
    </row>
    <row r="667" spans="1:5" ht="15.75">
      <c r="A667" s="351">
        <v>4282</v>
      </c>
      <c r="B667" s="352" t="s">
        <v>789</v>
      </c>
      <c r="C667" s="353" t="s">
        <v>785</v>
      </c>
      <c r="D667" s="354">
        <v>18289</v>
      </c>
      <c r="E667" s="288" t="s">
        <v>117</v>
      </c>
    </row>
    <row r="668" spans="1:5" ht="15.75">
      <c r="A668" s="351">
        <v>4283</v>
      </c>
      <c r="B668" s="352" t="s">
        <v>790</v>
      </c>
      <c r="C668" s="353" t="s">
        <v>494</v>
      </c>
      <c r="D668" s="354">
        <v>201356</v>
      </c>
      <c r="E668" s="288" t="s">
        <v>117</v>
      </c>
    </row>
    <row r="669" spans="1:5" ht="15.75">
      <c r="A669" s="351">
        <v>4284</v>
      </c>
      <c r="B669" s="352" t="s">
        <v>791</v>
      </c>
      <c r="C669" s="353" t="s">
        <v>785</v>
      </c>
      <c r="D669" s="354">
        <v>37424</v>
      </c>
      <c r="E669" s="288" t="s">
        <v>117</v>
      </c>
    </row>
    <row r="670" spans="1:5" ht="15.75">
      <c r="A670" s="351">
        <v>4285</v>
      </c>
      <c r="B670" s="352" t="s">
        <v>792</v>
      </c>
      <c r="C670" s="353" t="s">
        <v>494</v>
      </c>
      <c r="D670" s="354">
        <v>299397</v>
      </c>
      <c r="E670" s="288" t="s">
        <v>117</v>
      </c>
    </row>
    <row r="671" spans="1:5" ht="15.75">
      <c r="A671" s="351">
        <v>4286</v>
      </c>
      <c r="B671" s="352" t="s">
        <v>793</v>
      </c>
      <c r="C671" s="353" t="s">
        <v>494</v>
      </c>
      <c r="D671" s="354">
        <v>567871</v>
      </c>
      <c r="E671" s="288" t="s">
        <v>117</v>
      </c>
    </row>
    <row r="672" spans="1:5" ht="15.75">
      <c r="A672" s="351">
        <v>4287</v>
      </c>
      <c r="B672" s="352" t="s">
        <v>794</v>
      </c>
      <c r="C672" s="353" t="s">
        <v>785</v>
      </c>
      <c r="D672" s="354">
        <v>30544</v>
      </c>
      <c r="E672" s="288" t="s">
        <v>117</v>
      </c>
    </row>
    <row r="673" spans="1:6" ht="15.75">
      <c r="A673" s="351">
        <v>4288</v>
      </c>
      <c r="B673" s="352" t="s">
        <v>795</v>
      </c>
      <c r="C673" s="353" t="s">
        <v>494</v>
      </c>
      <c r="D673" s="354">
        <v>244344</v>
      </c>
      <c r="E673" s="288" t="s">
        <v>117</v>
      </c>
    </row>
    <row r="674" spans="1:6" ht="15.75">
      <c r="A674" s="351">
        <v>4289</v>
      </c>
      <c r="B674" s="352" t="s">
        <v>796</v>
      </c>
      <c r="C674" s="353" t="s">
        <v>116</v>
      </c>
      <c r="D674" s="354">
        <v>19930</v>
      </c>
      <c r="E674" s="288" t="s">
        <v>117</v>
      </c>
    </row>
    <row r="675" spans="1:6" ht="15.75">
      <c r="A675" s="351">
        <v>4290</v>
      </c>
      <c r="B675" s="352" t="s">
        <v>797</v>
      </c>
      <c r="C675" s="353" t="s">
        <v>116</v>
      </c>
      <c r="D675" s="354">
        <v>28050</v>
      </c>
      <c r="E675" s="288" t="s">
        <v>117</v>
      </c>
    </row>
    <row r="676" spans="1:6" ht="15.75">
      <c r="A676" s="351">
        <v>4291</v>
      </c>
      <c r="B676" s="352" t="s">
        <v>798</v>
      </c>
      <c r="C676" s="353" t="s">
        <v>122</v>
      </c>
      <c r="D676" s="354">
        <v>403447</v>
      </c>
      <c r="E676" s="288" t="s">
        <v>117</v>
      </c>
      <c r="F676" s="35" t="s">
        <v>145</v>
      </c>
    </row>
    <row r="677" spans="1:6" ht="15.75">
      <c r="A677" s="351">
        <v>4292</v>
      </c>
      <c r="B677" s="352" t="s">
        <v>799</v>
      </c>
      <c r="C677" s="353" t="s">
        <v>122</v>
      </c>
      <c r="D677" s="354">
        <v>419917</v>
      </c>
      <c r="E677" s="288" t="s">
        <v>117</v>
      </c>
      <c r="F677" s="35" t="s">
        <v>145</v>
      </c>
    </row>
    <row r="678" spans="1:6" ht="15.75">
      <c r="A678" s="351">
        <v>4294</v>
      </c>
      <c r="B678" s="352" t="s">
        <v>800</v>
      </c>
      <c r="C678" s="353" t="s">
        <v>122</v>
      </c>
      <c r="D678" s="354">
        <v>513426</v>
      </c>
      <c r="E678" s="288" t="s">
        <v>117</v>
      </c>
      <c r="F678" s="35" t="s">
        <v>145</v>
      </c>
    </row>
    <row r="679" spans="1:6" ht="15.75">
      <c r="A679" s="351">
        <v>4295</v>
      </c>
      <c r="B679" s="352" t="s">
        <v>801</v>
      </c>
      <c r="C679" s="353" t="s">
        <v>122</v>
      </c>
      <c r="D679" s="354">
        <v>531311</v>
      </c>
      <c r="E679" s="288" t="s">
        <v>117</v>
      </c>
      <c r="F679" s="35" t="s">
        <v>145</v>
      </c>
    </row>
    <row r="680" spans="1:6" ht="15.75">
      <c r="A680" s="351">
        <v>4296</v>
      </c>
      <c r="B680" s="352" t="s">
        <v>802</v>
      </c>
      <c r="C680" s="353" t="s">
        <v>122</v>
      </c>
      <c r="D680" s="354">
        <v>556020</v>
      </c>
      <c r="E680" s="288" t="s">
        <v>117</v>
      </c>
      <c r="F680" s="35" t="s">
        <v>145</v>
      </c>
    </row>
    <row r="681" spans="1:6" ht="15.75">
      <c r="A681" s="351">
        <v>4297</v>
      </c>
      <c r="B681" s="352" t="s">
        <v>803</v>
      </c>
      <c r="C681" s="353" t="s">
        <v>122</v>
      </c>
      <c r="D681" s="354">
        <v>743637</v>
      </c>
      <c r="E681" s="288" t="s">
        <v>117</v>
      </c>
      <c r="F681" s="35" t="s">
        <v>145</v>
      </c>
    </row>
    <row r="682" spans="1:6" ht="15.75">
      <c r="A682" s="351">
        <v>4298</v>
      </c>
      <c r="B682" s="352" t="s">
        <v>804</v>
      </c>
      <c r="C682" s="353" t="s">
        <v>122</v>
      </c>
      <c r="D682" s="354">
        <v>983946</v>
      </c>
      <c r="E682" s="288" t="s">
        <v>117</v>
      </c>
      <c r="F682" s="35" t="s">
        <v>145</v>
      </c>
    </row>
    <row r="683" spans="1:6" ht="15.75">
      <c r="A683" s="351">
        <v>4299</v>
      </c>
      <c r="B683" s="352" t="s">
        <v>805</v>
      </c>
      <c r="C683" s="353" t="s">
        <v>122</v>
      </c>
      <c r="D683" s="354">
        <v>1096607</v>
      </c>
      <c r="E683" s="288" t="s">
        <v>117</v>
      </c>
      <c r="F683" s="35" t="s">
        <v>145</v>
      </c>
    </row>
    <row r="684" spans="1:6" ht="15.75">
      <c r="A684" s="351">
        <v>4300</v>
      </c>
      <c r="B684" s="352" t="s">
        <v>806</v>
      </c>
      <c r="C684" s="353" t="s">
        <v>122</v>
      </c>
      <c r="D684" s="354">
        <v>278859</v>
      </c>
      <c r="E684" s="288" t="s">
        <v>117</v>
      </c>
      <c r="F684" s="35" t="s">
        <v>145</v>
      </c>
    </row>
    <row r="685" spans="1:6" ht="15.75">
      <c r="A685" s="351">
        <v>4301</v>
      </c>
      <c r="B685" s="352" t="s">
        <v>807</v>
      </c>
      <c r="C685" s="353" t="s">
        <v>122</v>
      </c>
      <c r="D685" s="354">
        <v>310037</v>
      </c>
      <c r="E685" s="288" t="s">
        <v>117</v>
      </c>
      <c r="F685" s="35" t="s">
        <v>145</v>
      </c>
    </row>
    <row r="686" spans="1:6" ht="15.75">
      <c r="A686" s="351">
        <v>4302</v>
      </c>
      <c r="B686" s="352" t="s">
        <v>808</v>
      </c>
      <c r="C686" s="353" t="s">
        <v>122</v>
      </c>
      <c r="D686" s="354">
        <v>364592</v>
      </c>
      <c r="E686" s="288" t="s">
        <v>117</v>
      </c>
      <c r="F686" s="35" t="s">
        <v>145</v>
      </c>
    </row>
    <row r="687" spans="1:6" ht="15.75">
      <c r="A687" s="351">
        <v>4303</v>
      </c>
      <c r="B687" s="352" t="s">
        <v>809</v>
      </c>
      <c r="C687" s="353" t="s">
        <v>122</v>
      </c>
      <c r="D687" s="354">
        <v>419683</v>
      </c>
      <c r="E687" s="288" t="s">
        <v>117</v>
      </c>
      <c r="F687" s="35" t="s">
        <v>145</v>
      </c>
    </row>
    <row r="688" spans="1:6" ht="15.75">
      <c r="A688" s="351">
        <v>4304</v>
      </c>
      <c r="B688" s="352" t="s">
        <v>810</v>
      </c>
      <c r="C688" s="353" t="s">
        <v>122</v>
      </c>
      <c r="D688" s="354">
        <v>434558</v>
      </c>
      <c r="E688" s="288" t="s">
        <v>117</v>
      </c>
      <c r="F688" s="35" t="s">
        <v>145</v>
      </c>
    </row>
    <row r="689" spans="1:6" ht="15.75">
      <c r="A689" s="351">
        <v>4305</v>
      </c>
      <c r="B689" s="352" t="s">
        <v>811</v>
      </c>
      <c r="C689" s="353" t="s">
        <v>125</v>
      </c>
      <c r="D689" s="354">
        <v>295105</v>
      </c>
      <c r="E689" s="288" t="s">
        <v>117</v>
      </c>
      <c r="F689" s="35" t="s">
        <v>145</v>
      </c>
    </row>
    <row r="690" spans="1:6" ht="15.75">
      <c r="A690" s="351">
        <v>4306</v>
      </c>
      <c r="B690" s="352" t="s">
        <v>812</v>
      </c>
      <c r="C690" s="353" t="s">
        <v>125</v>
      </c>
      <c r="D690" s="354">
        <v>671124</v>
      </c>
      <c r="E690" s="288" t="s">
        <v>117</v>
      </c>
      <c r="F690" s="35" t="s">
        <v>145</v>
      </c>
    </row>
    <row r="691" spans="1:6" ht="15.75">
      <c r="A691" s="351">
        <v>4307</v>
      </c>
      <c r="B691" s="352" t="s">
        <v>813</v>
      </c>
      <c r="C691" s="353" t="s">
        <v>125</v>
      </c>
      <c r="D691" s="354">
        <v>411529</v>
      </c>
      <c r="E691" s="288" t="s">
        <v>117</v>
      </c>
      <c r="F691" s="35" t="s">
        <v>145</v>
      </c>
    </row>
    <row r="692" spans="1:6" ht="15.75">
      <c r="A692" s="351">
        <v>4308</v>
      </c>
      <c r="B692" s="352" t="s">
        <v>814</v>
      </c>
      <c r="C692" s="353" t="s">
        <v>125</v>
      </c>
      <c r="D692" s="354">
        <v>4080074</v>
      </c>
      <c r="E692" s="288" t="s">
        <v>117</v>
      </c>
      <c r="F692" s="35" t="s">
        <v>145</v>
      </c>
    </row>
    <row r="693" spans="1:6" ht="15.75">
      <c r="A693" s="351">
        <v>4309</v>
      </c>
      <c r="B693" s="352" t="s">
        <v>815</v>
      </c>
      <c r="C693" s="353" t="s">
        <v>125</v>
      </c>
      <c r="D693" s="354">
        <v>4080074</v>
      </c>
      <c r="E693" s="288" t="s">
        <v>117</v>
      </c>
      <c r="F693" s="35" t="s">
        <v>145</v>
      </c>
    </row>
    <row r="694" spans="1:6" ht="15.75">
      <c r="A694" s="351">
        <v>4310</v>
      </c>
      <c r="B694" s="352" t="s">
        <v>816</v>
      </c>
      <c r="C694" s="353" t="s">
        <v>125</v>
      </c>
      <c r="D694" s="354">
        <v>4460524</v>
      </c>
      <c r="E694" s="288" t="s">
        <v>117</v>
      </c>
      <c r="F694" s="35" t="s">
        <v>145</v>
      </c>
    </row>
    <row r="695" spans="1:6" ht="15.75">
      <c r="A695" s="351">
        <v>4311</v>
      </c>
      <c r="B695" s="352" t="s">
        <v>817</v>
      </c>
      <c r="C695" s="353" t="s">
        <v>125</v>
      </c>
      <c r="D695" s="354">
        <v>4073682</v>
      </c>
      <c r="E695" s="288" t="s">
        <v>117</v>
      </c>
      <c r="F695" s="35" t="s">
        <v>145</v>
      </c>
    </row>
    <row r="696" spans="1:6" ht="15.75">
      <c r="A696" s="351">
        <v>4312</v>
      </c>
      <c r="B696" s="352" t="s">
        <v>818</v>
      </c>
      <c r="C696" s="353" t="s">
        <v>125</v>
      </c>
      <c r="D696" s="354">
        <v>4073682</v>
      </c>
      <c r="E696" s="288" t="s">
        <v>117</v>
      </c>
      <c r="F696" s="35" t="s">
        <v>145</v>
      </c>
    </row>
    <row r="697" spans="1:6" ht="15.75">
      <c r="A697" s="351">
        <v>4313</v>
      </c>
      <c r="B697" s="352" t="s">
        <v>819</v>
      </c>
      <c r="C697" s="353" t="s">
        <v>125</v>
      </c>
      <c r="D697" s="354">
        <v>4067290</v>
      </c>
      <c r="E697" s="288" t="s">
        <v>117</v>
      </c>
      <c r="F697" s="35" t="s">
        <v>145</v>
      </c>
    </row>
    <row r="698" spans="1:6" ht="15.75">
      <c r="A698" s="351">
        <v>4314</v>
      </c>
      <c r="B698" s="352" t="s">
        <v>820</v>
      </c>
      <c r="C698" s="353" t="s">
        <v>125</v>
      </c>
      <c r="D698" s="354">
        <v>3713357</v>
      </c>
      <c r="E698" s="288" t="s">
        <v>117</v>
      </c>
      <c r="F698" s="35" t="s">
        <v>145</v>
      </c>
    </row>
    <row r="699" spans="1:6" ht="15.75">
      <c r="A699" s="351">
        <v>4315</v>
      </c>
      <c r="B699" s="352" t="s">
        <v>821</v>
      </c>
      <c r="C699" s="353" t="s">
        <v>125</v>
      </c>
      <c r="D699" s="354">
        <v>3713357</v>
      </c>
      <c r="E699" s="288" t="s">
        <v>117</v>
      </c>
      <c r="F699" s="35" t="s">
        <v>145</v>
      </c>
    </row>
    <row r="700" spans="1:6" ht="15.75">
      <c r="A700" s="351">
        <v>4316</v>
      </c>
      <c r="B700" s="352" t="s">
        <v>822</v>
      </c>
      <c r="C700" s="353" t="s">
        <v>125</v>
      </c>
      <c r="D700" s="354">
        <v>4120816</v>
      </c>
      <c r="E700" s="288" t="s">
        <v>117</v>
      </c>
      <c r="F700" s="35" t="s">
        <v>145</v>
      </c>
    </row>
    <row r="701" spans="1:6" ht="15.75">
      <c r="A701" s="351">
        <v>4317</v>
      </c>
      <c r="B701" s="352" t="s">
        <v>823</v>
      </c>
      <c r="C701" s="353" t="s">
        <v>125</v>
      </c>
      <c r="D701" s="354">
        <v>3700427</v>
      </c>
      <c r="E701" s="288" t="s">
        <v>117</v>
      </c>
      <c r="F701" s="35" t="s">
        <v>145</v>
      </c>
    </row>
    <row r="702" spans="1:6" ht="15.75">
      <c r="A702" s="351">
        <v>4318</v>
      </c>
      <c r="B702" s="352" t="s">
        <v>824</v>
      </c>
      <c r="C702" s="353" t="s">
        <v>125</v>
      </c>
      <c r="D702" s="354">
        <v>3700427</v>
      </c>
      <c r="E702" s="288" t="s">
        <v>117</v>
      </c>
      <c r="F702" s="35" t="s">
        <v>145</v>
      </c>
    </row>
    <row r="703" spans="1:6" ht="15.75">
      <c r="A703" s="351">
        <v>4319</v>
      </c>
      <c r="B703" s="352" t="s">
        <v>825</v>
      </c>
      <c r="C703" s="353" t="s">
        <v>125</v>
      </c>
      <c r="D703" s="354">
        <v>3694178</v>
      </c>
      <c r="E703" s="288" t="s">
        <v>117</v>
      </c>
      <c r="F703" s="35" t="s">
        <v>145</v>
      </c>
    </row>
    <row r="704" spans="1:6" ht="15.75">
      <c r="A704" s="351">
        <v>4320</v>
      </c>
      <c r="B704" s="352" t="s">
        <v>826</v>
      </c>
      <c r="C704" s="353" t="s">
        <v>125</v>
      </c>
      <c r="D704" s="354">
        <v>3138516</v>
      </c>
      <c r="E704" s="288" t="s">
        <v>117</v>
      </c>
      <c r="F704" s="35" t="s">
        <v>145</v>
      </c>
    </row>
    <row r="705" spans="1:6" ht="15.75">
      <c r="A705" s="351">
        <v>4321</v>
      </c>
      <c r="B705" s="352" t="s">
        <v>827</v>
      </c>
      <c r="C705" s="353" t="s">
        <v>125</v>
      </c>
      <c r="D705" s="354">
        <v>3138516</v>
      </c>
      <c r="E705" s="288" t="s">
        <v>117</v>
      </c>
      <c r="F705" s="35" t="s">
        <v>145</v>
      </c>
    </row>
    <row r="706" spans="1:6" ht="15.75">
      <c r="A706" s="351">
        <v>4322</v>
      </c>
      <c r="B706" s="352" t="s">
        <v>828</v>
      </c>
      <c r="C706" s="353" t="s">
        <v>125</v>
      </c>
      <c r="D706" s="354">
        <v>3138516</v>
      </c>
      <c r="E706" s="288" t="s">
        <v>117</v>
      </c>
      <c r="F706" s="35" t="s">
        <v>145</v>
      </c>
    </row>
    <row r="707" spans="1:6" ht="15.75">
      <c r="A707" s="351">
        <v>4323</v>
      </c>
      <c r="B707" s="352" t="s">
        <v>829</v>
      </c>
      <c r="C707" s="353" t="s">
        <v>125</v>
      </c>
      <c r="D707" s="354">
        <v>3121735</v>
      </c>
      <c r="E707" s="288" t="s">
        <v>117</v>
      </c>
      <c r="F707" s="35" t="s">
        <v>145</v>
      </c>
    </row>
    <row r="708" spans="1:6" ht="15.75">
      <c r="A708" s="351">
        <v>4324</v>
      </c>
      <c r="B708" s="352" t="s">
        <v>830</v>
      </c>
      <c r="C708" s="353" t="s">
        <v>125</v>
      </c>
      <c r="D708" s="354">
        <v>3121735</v>
      </c>
      <c r="E708" s="288" t="s">
        <v>117</v>
      </c>
      <c r="F708" s="35" t="s">
        <v>145</v>
      </c>
    </row>
    <row r="709" spans="1:6" ht="15.75">
      <c r="A709" s="351">
        <v>4325</v>
      </c>
      <c r="B709" s="352" t="s">
        <v>831</v>
      </c>
      <c r="C709" s="353" t="s">
        <v>125</v>
      </c>
      <c r="D709" s="354">
        <v>3115486</v>
      </c>
      <c r="E709" s="288" t="s">
        <v>117</v>
      </c>
      <c r="F709" s="35" t="s">
        <v>145</v>
      </c>
    </row>
    <row r="710" spans="1:6" ht="15.75">
      <c r="A710" s="351">
        <v>4326</v>
      </c>
      <c r="B710" s="352" t="s">
        <v>832</v>
      </c>
      <c r="C710" s="353" t="s">
        <v>125</v>
      </c>
      <c r="D710" s="354">
        <v>5124040</v>
      </c>
      <c r="E710" s="288" t="s">
        <v>117</v>
      </c>
      <c r="F710" s="35" t="s">
        <v>145</v>
      </c>
    </row>
    <row r="711" spans="1:6" ht="15.75">
      <c r="A711" s="351">
        <v>4327</v>
      </c>
      <c r="B711" s="352" t="s">
        <v>833</v>
      </c>
      <c r="C711" s="353" t="s">
        <v>125</v>
      </c>
      <c r="D711" s="354">
        <v>5101929</v>
      </c>
      <c r="E711" s="288" t="s">
        <v>117</v>
      </c>
      <c r="F711" s="35" t="s">
        <v>145</v>
      </c>
    </row>
    <row r="712" spans="1:6" ht="15.75">
      <c r="A712" s="351">
        <v>4328</v>
      </c>
      <c r="B712" s="352" t="s">
        <v>834</v>
      </c>
      <c r="C712" s="353" t="s">
        <v>125</v>
      </c>
      <c r="D712" s="354">
        <v>2865014</v>
      </c>
      <c r="E712" s="288" t="s">
        <v>117</v>
      </c>
      <c r="F712" s="35" t="s">
        <v>145</v>
      </c>
    </row>
    <row r="713" spans="1:6" ht="15.75">
      <c r="A713" s="351">
        <v>4329</v>
      </c>
      <c r="B713" s="352" t="s">
        <v>835</v>
      </c>
      <c r="C713" s="353" t="s">
        <v>125</v>
      </c>
      <c r="D713" s="354">
        <v>542712</v>
      </c>
      <c r="E713" s="288" t="s">
        <v>117</v>
      </c>
    </row>
    <row r="714" spans="1:6" ht="15.75">
      <c r="A714" s="351">
        <v>4330</v>
      </c>
      <c r="B714" s="352" t="s">
        <v>836</v>
      </c>
      <c r="C714" s="353" t="s">
        <v>125</v>
      </c>
      <c r="D714" s="354">
        <v>820068</v>
      </c>
      <c r="E714" s="288" t="s">
        <v>117</v>
      </c>
      <c r="F714" s="35" t="s">
        <v>145</v>
      </c>
    </row>
    <row r="715" spans="1:6" ht="15.75">
      <c r="A715" s="351">
        <v>4331</v>
      </c>
      <c r="B715" s="352" t="s">
        <v>837</v>
      </c>
      <c r="C715" s="353" t="s">
        <v>125</v>
      </c>
      <c r="D715" s="354">
        <v>848361</v>
      </c>
      <c r="E715" s="288" t="s">
        <v>117</v>
      </c>
      <c r="F715" s="35" t="s">
        <v>145</v>
      </c>
    </row>
    <row r="716" spans="1:6" ht="15.75">
      <c r="A716" s="351">
        <v>4332</v>
      </c>
      <c r="B716" s="352" t="s">
        <v>838</v>
      </c>
      <c r="C716" s="353" t="s">
        <v>125</v>
      </c>
      <c r="D716" s="354">
        <v>2708477</v>
      </c>
      <c r="E716" s="288" t="s">
        <v>117</v>
      </c>
      <c r="F716" s="35" t="s">
        <v>145</v>
      </c>
    </row>
    <row r="717" spans="1:6" ht="15.75">
      <c r="A717" s="351">
        <v>4333</v>
      </c>
      <c r="B717" s="352" t="s">
        <v>839</v>
      </c>
      <c r="C717" s="353" t="s">
        <v>125</v>
      </c>
      <c r="D717" s="354">
        <v>2697149</v>
      </c>
      <c r="E717" s="288" t="s">
        <v>117</v>
      </c>
      <c r="F717" s="35" t="s">
        <v>145</v>
      </c>
    </row>
    <row r="718" spans="1:6" ht="15.75">
      <c r="A718" s="351">
        <v>4334</v>
      </c>
      <c r="B718" s="352" t="s">
        <v>840</v>
      </c>
      <c r="C718" s="353" t="s">
        <v>125</v>
      </c>
      <c r="D718" s="354">
        <v>2704917</v>
      </c>
      <c r="E718" s="288" t="s">
        <v>117</v>
      </c>
      <c r="F718" s="35" t="s">
        <v>145</v>
      </c>
    </row>
    <row r="719" spans="1:6" ht="15.75">
      <c r="A719" s="351">
        <v>4335</v>
      </c>
      <c r="B719" s="352" t="s">
        <v>841</v>
      </c>
      <c r="C719" s="353" t="s">
        <v>125</v>
      </c>
      <c r="D719" s="354">
        <v>2699617</v>
      </c>
      <c r="E719" s="288" t="s">
        <v>117</v>
      </c>
      <c r="F719" s="35" t="s">
        <v>145</v>
      </c>
    </row>
    <row r="720" spans="1:6" ht="15.75">
      <c r="A720" s="351">
        <v>4336</v>
      </c>
      <c r="B720" s="352" t="s">
        <v>842</v>
      </c>
      <c r="C720" s="353" t="s">
        <v>125</v>
      </c>
      <c r="D720" s="354">
        <v>1712691</v>
      </c>
      <c r="E720" s="288" t="s">
        <v>117</v>
      </c>
      <c r="F720" s="35" t="s">
        <v>145</v>
      </c>
    </row>
    <row r="721" spans="1:6" ht="15.75">
      <c r="A721" s="351">
        <v>4337</v>
      </c>
      <c r="B721" s="352" t="s">
        <v>843</v>
      </c>
      <c r="C721" s="353" t="s">
        <v>125</v>
      </c>
      <c r="D721" s="354">
        <v>353701</v>
      </c>
      <c r="E721" s="288" t="s">
        <v>117</v>
      </c>
    </row>
    <row r="722" spans="1:6" ht="15.75">
      <c r="A722" s="351">
        <v>4338</v>
      </c>
      <c r="B722" s="352" t="s">
        <v>844</v>
      </c>
      <c r="C722" s="353" t="s">
        <v>125</v>
      </c>
      <c r="D722" s="354">
        <v>2697149</v>
      </c>
      <c r="E722" s="288" t="s">
        <v>117</v>
      </c>
      <c r="F722" s="35" t="s">
        <v>145</v>
      </c>
    </row>
    <row r="723" spans="1:6" ht="15.75">
      <c r="A723" s="351">
        <v>4340</v>
      </c>
      <c r="B723" s="352" t="s">
        <v>845</v>
      </c>
      <c r="C723" s="353" t="s">
        <v>122</v>
      </c>
      <c r="D723" s="354">
        <v>3102</v>
      </c>
      <c r="E723" s="288" t="s">
        <v>117</v>
      </c>
    </row>
    <row r="724" spans="1:6" ht="78.75">
      <c r="A724" s="351">
        <v>4341</v>
      </c>
      <c r="B724" s="352" t="s">
        <v>846</v>
      </c>
      <c r="C724" s="353" t="s">
        <v>122</v>
      </c>
      <c r="D724" s="354">
        <v>190681</v>
      </c>
      <c r="E724" s="288" t="s">
        <v>117</v>
      </c>
    </row>
    <row r="725" spans="1:6" ht="78.75">
      <c r="A725" s="351">
        <v>4342</v>
      </c>
      <c r="B725" s="352" t="s">
        <v>847</v>
      </c>
      <c r="C725" s="353" t="s">
        <v>122</v>
      </c>
      <c r="D725" s="354">
        <v>265626</v>
      </c>
      <c r="E725" s="288" t="s">
        <v>117</v>
      </c>
    </row>
    <row r="726" spans="1:6" ht="78.75">
      <c r="A726" s="351">
        <v>4343</v>
      </c>
      <c r="B726" s="352" t="s">
        <v>848</v>
      </c>
      <c r="C726" s="353" t="s">
        <v>122</v>
      </c>
      <c r="D726" s="354">
        <v>429104</v>
      </c>
      <c r="E726" s="288" t="s">
        <v>117</v>
      </c>
    </row>
    <row r="727" spans="1:6" ht="78.75">
      <c r="A727" s="351">
        <v>4344</v>
      </c>
      <c r="B727" s="352" t="s">
        <v>849</v>
      </c>
      <c r="C727" s="353" t="s">
        <v>122</v>
      </c>
      <c r="D727" s="354">
        <v>489890</v>
      </c>
      <c r="E727" s="288" t="s">
        <v>117</v>
      </c>
    </row>
    <row r="728" spans="1:6" ht="78.75">
      <c r="A728" s="351">
        <v>4345</v>
      </c>
      <c r="B728" s="352" t="s">
        <v>850</v>
      </c>
      <c r="C728" s="353" t="s">
        <v>122</v>
      </c>
      <c r="D728" s="354">
        <v>510628</v>
      </c>
      <c r="E728" s="288" t="s">
        <v>117</v>
      </c>
    </row>
    <row r="729" spans="1:6" ht="78.75">
      <c r="A729" s="351">
        <v>4346</v>
      </c>
      <c r="B729" s="352" t="s">
        <v>851</v>
      </c>
      <c r="C729" s="353" t="s">
        <v>122</v>
      </c>
      <c r="D729" s="354">
        <v>698317</v>
      </c>
      <c r="E729" s="288" t="s">
        <v>117</v>
      </c>
    </row>
    <row r="730" spans="1:6" ht="78.75">
      <c r="A730" s="351">
        <v>4347</v>
      </c>
      <c r="B730" s="352" t="s">
        <v>852</v>
      </c>
      <c r="C730" s="353" t="s">
        <v>122</v>
      </c>
      <c r="D730" s="354">
        <v>916065</v>
      </c>
      <c r="E730" s="288" t="s">
        <v>117</v>
      </c>
    </row>
    <row r="731" spans="1:6" ht="78.75">
      <c r="A731" s="351">
        <v>4348</v>
      </c>
      <c r="B731" s="352" t="s">
        <v>853</v>
      </c>
      <c r="C731" s="353" t="s">
        <v>122</v>
      </c>
      <c r="D731" s="354">
        <v>978164</v>
      </c>
      <c r="E731" s="288" t="s">
        <v>117</v>
      </c>
    </row>
    <row r="732" spans="1:6" ht="78.75">
      <c r="A732" s="351">
        <v>4349</v>
      </c>
      <c r="B732" s="352" t="s">
        <v>854</v>
      </c>
      <c r="C732" s="353" t="s">
        <v>122</v>
      </c>
      <c r="D732" s="354">
        <v>1170247</v>
      </c>
      <c r="E732" s="288" t="s">
        <v>117</v>
      </c>
    </row>
    <row r="733" spans="1:6" ht="78.75">
      <c r="A733" s="351">
        <v>4350</v>
      </c>
      <c r="B733" s="352" t="s">
        <v>855</v>
      </c>
      <c r="C733" s="353" t="s">
        <v>122</v>
      </c>
      <c r="D733" s="354">
        <v>1652271</v>
      </c>
      <c r="E733" s="288" t="s">
        <v>117</v>
      </c>
    </row>
    <row r="734" spans="1:6" ht="78.75">
      <c r="A734" s="351">
        <v>4351</v>
      </c>
      <c r="B734" s="352" t="s">
        <v>856</v>
      </c>
      <c r="C734" s="353" t="s">
        <v>122</v>
      </c>
      <c r="D734" s="354">
        <v>270857</v>
      </c>
      <c r="E734" s="288" t="s">
        <v>117</v>
      </c>
    </row>
    <row r="735" spans="1:6" ht="78.75">
      <c r="A735" s="351">
        <v>4352</v>
      </c>
      <c r="B735" s="352" t="s">
        <v>857</v>
      </c>
      <c r="C735" s="353" t="s">
        <v>122</v>
      </c>
      <c r="D735" s="354">
        <v>296269</v>
      </c>
      <c r="E735" s="288" t="s">
        <v>117</v>
      </c>
    </row>
    <row r="736" spans="1:6" ht="78.75">
      <c r="A736" s="351">
        <v>4353</v>
      </c>
      <c r="B736" s="352" t="s">
        <v>858</v>
      </c>
      <c r="C736" s="353" t="s">
        <v>122</v>
      </c>
      <c r="D736" s="354">
        <v>412974</v>
      </c>
      <c r="E736" s="288" t="s">
        <v>117</v>
      </c>
    </row>
    <row r="737" spans="1:5" ht="78.75">
      <c r="A737" s="351">
        <v>4354</v>
      </c>
      <c r="B737" s="352" t="s">
        <v>859</v>
      </c>
      <c r="C737" s="353" t="s">
        <v>122</v>
      </c>
      <c r="D737" s="354">
        <v>556020</v>
      </c>
      <c r="E737" s="288" t="s">
        <v>117</v>
      </c>
    </row>
    <row r="738" spans="1:5" ht="78.75">
      <c r="A738" s="351">
        <v>4355</v>
      </c>
      <c r="B738" s="352" t="s">
        <v>860</v>
      </c>
      <c r="C738" s="353" t="s">
        <v>122</v>
      </c>
      <c r="D738" s="354">
        <v>528025</v>
      </c>
      <c r="E738" s="288" t="s">
        <v>117</v>
      </c>
    </row>
    <row r="739" spans="1:5" ht="78.75">
      <c r="A739" s="351">
        <v>4356</v>
      </c>
      <c r="B739" s="352" t="s">
        <v>861</v>
      </c>
      <c r="C739" s="353" t="s">
        <v>122</v>
      </c>
      <c r="D739" s="354">
        <v>707350</v>
      </c>
      <c r="E739" s="288" t="s">
        <v>117</v>
      </c>
    </row>
    <row r="740" spans="1:5" ht="78.75">
      <c r="A740" s="351">
        <v>4357</v>
      </c>
      <c r="B740" s="352" t="s">
        <v>862</v>
      </c>
      <c r="C740" s="353" t="s">
        <v>122</v>
      </c>
      <c r="D740" s="354">
        <v>387275</v>
      </c>
      <c r="E740" s="288" t="s">
        <v>117</v>
      </c>
    </row>
    <row r="741" spans="1:5" ht="78.75">
      <c r="A741" s="351">
        <v>4358</v>
      </c>
      <c r="B741" s="352" t="s">
        <v>863</v>
      </c>
      <c r="C741" s="353" t="s">
        <v>122</v>
      </c>
      <c r="D741" s="354">
        <v>530247</v>
      </c>
      <c r="E741" s="288" t="s">
        <v>117</v>
      </c>
    </row>
    <row r="742" spans="1:5" ht="78.75">
      <c r="A742" s="351">
        <v>4359</v>
      </c>
      <c r="B742" s="352" t="s">
        <v>864</v>
      </c>
      <c r="C742" s="353" t="s">
        <v>122</v>
      </c>
      <c r="D742" s="354">
        <v>422521</v>
      </c>
      <c r="E742" s="288" t="s">
        <v>117</v>
      </c>
    </row>
    <row r="743" spans="1:5" ht="78.75">
      <c r="A743" s="351">
        <v>4360</v>
      </c>
      <c r="B743" s="352" t="s">
        <v>865</v>
      </c>
      <c r="C743" s="353" t="s">
        <v>122</v>
      </c>
      <c r="D743" s="354">
        <v>608806</v>
      </c>
      <c r="E743" s="288" t="s">
        <v>117</v>
      </c>
    </row>
    <row r="744" spans="1:5" ht="78.75">
      <c r="A744" s="351">
        <v>4361</v>
      </c>
      <c r="B744" s="352" t="s">
        <v>866</v>
      </c>
      <c r="C744" s="353" t="s">
        <v>122</v>
      </c>
      <c r="D744" s="354">
        <v>626423</v>
      </c>
      <c r="E744" s="288" t="s">
        <v>117</v>
      </c>
    </row>
    <row r="745" spans="1:5" ht="78.75">
      <c r="A745" s="351">
        <v>4362</v>
      </c>
      <c r="B745" s="352" t="s">
        <v>867</v>
      </c>
      <c r="C745" s="353" t="s">
        <v>122</v>
      </c>
      <c r="D745" s="354">
        <v>814251</v>
      </c>
      <c r="E745" s="288" t="s">
        <v>117</v>
      </c>
    </row>
    <row r="746" spans="1:5" ht="78.75">
      <c r="A746" s="351">
        <v>4363</v>
      </c>
      <c r="B746" s="352" t="s">
        <v>868</v>
      </c>
      <c r="C746" s="353" t="s">
        <v>122</v>
      </c>
      <c r="D746" s="354">
        <v>655585</v>
      </c>
      <c r="E746" s="288" t="s">
        <v>117</v>
      </c>
    </row>
    <row r="747" spans="1:5" ht="15.75">
      <c r="A747" s="351">
        <v>4384</v>
      </c>
      <c r="B747" s="352" t="s">
        <v>869</v>
      </c>
      <c r="C747" s="353" t="s">
        <v>125</v>
      </c>
      <c r="D747" s="354">
        <v>129959</v>
      </c>
      <c r="E747" s="288" t="s">
        <v>117</v>
      </c>
    </row>
    <row r="748" spans="1:5" ht="15.75">
      <c r="A748" s="351">
        <v>4385</v>
      </c>
      <c r="B748" s="352" t="s">
        <v>870</v>
      </c>
      <c r="C748" s="353" t="s">
        <v>125</v>
      </c>
      <c r="D748" s="354">
        <v>156139</v>
      </c>
      <c r="E748" s="288" t="s">
        <v>117</v>
      </c>
    </row>
    <row r="749" spans="1:5" ht="15.75">
      <c r="A749" s="351">
        <v>4386</v>
      </c>
      <c r="B749" s="352" t="s">
        <v>871</v>
      </c>
      <c r="C749" s="353" t="s">
        <v>125</v>
      </c>
      <c r="D749" s="354">
        <v>248678</v>
      </c>
      <c r="E749" s="288" t="s">
        <v>117</v>
      </c>
    </row>
    <row r="750" spans="1:5" ht="15.75">
      <c r="A750" s="351">
        <v>4387</v>
      </c>
      <c r="B750" s="352" t="s">
        <v>872</v>
      </c>
      <c r="C750" s="353" t="s">
        <v>125</v>
      </c>
      <c r="D750" s="354">
        <v>394578</v>
      </c>
      <c r="E750" s="288" t="s">
        <v>117</v>
      </c>
    </row>
    <row r="751" spans="1:5" ht="15.75">
      <c r="A751" s="351">
        <v>4388</v>
      </c>
      <c r="B751" s="352" t="s">
        <v>873</v>
      </c>
      <c r="C751" s="353" t="s">
        <v>125</v>
      </c>
      <c r="D751" s="354">
        <v>562175</v>
      </c>
      <c r="E751" s="288" t="s">
        <v>117</v>
      </c>
    </row>
    <row r="752" spans="1:5" ht="15.75">
      <c r="A752" s="351">
        <v>4389</v>
      </c>
      <c r="B752" s="352" t="s">
        <v>874</v>
      </c>
      <c r="C752" s="353" t="s">
        <v>125</v>
      </c>
      <c r="D752" s="354">
        <v>907947</v>
      </c>
      <c r="E752" s="288" t="s">
        <v>117</v>
      </c>
    </row>
    <row r="753" spans="1:5" ht="31.5">
      <c r="A753" s="351">
        <v>4390</v>
      </c>
      <c r="B753" s="352" t="s">
        <v>875</v>
      </c>
      <c r="C753" s="353" t="s">
        <v>119</v>
      </c>
      <c r="D753" s="354">
        <v>77242</v>
      </c>
      <c r="E753" s="288" t="s">
        <v>117</v>
      </c>
    </row>
    <row r="754" spans="1:5" ht="31.5">
      <c r="A754" s="351">
        <v>4391</v>
      </c>
      <c r="B754" s="352" t="s">
        <v>876</v>
      </c>
      <c r="C754" s="353" t="s">
        <v>119</v>
      </c>
      <c r="D754" s="354">
        <v>134562</v>
      </c>
      <c r="E754" s="288" t="s">
        <v>117</v>
      </c>
    </row>
    <row r="755" spans="1:5" ht="15.75">
      <c r="A755" s="351">
        <v>4392</v>
      </c>
      <c r="B755" s="352" t="s">
        <v>877</v>
      </c>
      <c r="C755" s="353" t="s">
        <v>785</v>
      </c>
      <c r="D755" s="354">
        <v>51187</v>
      </c>
      <c r="E755" s="288" t="s">
        <v>117</v>
      </c>
    </row>
    <row r="756" spans="1:5" ht="15.75">
      <c r="A756" s="351">
        <v>4393</v>
      </c>
      <c r="B756" s="352" t="s">
        <v>878</v>
      </c>
      <c r="C756" s="353" t="s">
        <v>785</v>
      </c>
      <c r="D756" s="354">
        <v>70984</v>
      </c>
      <c r="E756" s="288" t="s">
        <v>117</v>
      </c>
    </row>
    <row r="757" spans="1:5" ht="31.5">
      <c r="A757" s="351">
        <v>4394</v>
      </c>
      <c r="B757" s="352" t="s">
        <v>879</v>
      </c>
      <c r="C757" s="353" t="s">
        <v>116</v>
      </c>
      <c r="D757" s="354">
        <v>86814</v>
      </c>
      <c r="E757" s="288" t="s">
        <v>117</v>
      </c>
    </row>
    <row r="758" spans="1:5" ht="31.5">
      <c r="A758" s="351">
        <v>4395</v>
      </c>
      <c r="B758" s="352" t="s">
        <v>880</v>
      </c>
      <c r="C758" s="353" t="s">
        <v>116</v>
      </c>
      <c r="D758" s="354">
        <v>77506</v>
      </c>
      <c r="E758" s="288" t="s">
        <v>117</v>
      </c>
    </row>
    <row r="759" spans="1:5" ht="31.5">
      <c r="A759" s="351">
        <v>4396</v>
      </c>
      <c r="B759" s="352" t="s">
        <v>881</v>
      </c>
      <c r="C759" s="353" t="s">
        <v>116</v>
      </c>
      <c r="D759" s="354">
        <v>57330</v>
      </c>
      <c r="E759" s="288" t="s">
        <v>117</v>
      </c>
    </row>
    <row r="760" spans="1:5" ht="31.5">
      <c r="A760" s="351">
        <v>4402</v>
      </c>
      <c r="B760" s="352" t="s">
        <v>882</v>
      </c>
      <c r="C760" s="353" t="s">
        <v>125</v>
      </c>
      <c r="D760" s="354">
        <v>979835</v>
      </c>
      <c r="E760" s="288" t="s">
        <v>117</v>
      </c>
    </row>
    <row r="761" spans="1:5" ht="31.5">
      <c r="A761" s="351">
        <v>4403</v>
      </c>
      <c r="B761" s="352" t="s">
        <v>883</v>
      </c>
      <c r="C761" s="353" t="s">
        <v>125</v>
      </c>
      <c r="D761" s="354">
        <v>4682309</v>
      </c>
      <c r="E761" s="288" t="s">
        <v>117</v>
      </c>
    </row>
    <row r="762" spans="1:5" ht="31.5">
      <c r="A762" s="351">
        <v>4404</v>
      </c>
      <c r="B762" s="352" t="s">
        <v>884</v>
      </c>
      <c r="C762" s="353" t="s">
        <v>125</v>
      </c>
      <c r="D762" s="354">
        <v>115019</v>
      </c>
      <c r="E762" s="288" t="s">
        <v>117</v>
      </c>
    </row>
    <row r="763" spans="1:5" ht="31.5">
      <c r="A763" s="351">
        <v>4405</v>
      </c>
      <c r="B763" s="352" t="s">
        <v>885</v>
      </c>
      <c r="C763" s="353" t="s">
        <v>125</v>
      </c>
      <c r="D763" s="354">
        <v>161465</v>
      </c>
      <c r="E763" s="288" t="s">
        <v>117</v>
      </c>
    </row>
    <row r="764" spans="1:5" ht="31.5">
      <c r="A764" s="351">
        <v>4406</v>
      </c>
      <c r="B764" s="352" t="s">
        <v>886</v>
      </c>
      <c r="C764" s="353" t="s">
        <v>125</v>
      </c>
      <c r="D764" s="354">
        <v>374542</v>
      </c>
      <c r="E764" s="288" t="s">
        <v>117</v>
      </c>
    </row>
    <row r="765" spans="1:5" ht="31.5">
      <c r="A765" s="351">
        <v>4407</v>
      </c>
      <c r="B765" s="352" t="s">
        <v>887</v>
      </c>
      <c r="C765" s="353" t="s">
        <v>125</v>
      </c>
      <c r="D765" s="354">
        <v>215933</v>
      </c>
      <c r="E765" s="288" t="s">
        <v>117</v>
      </c>
    </row>
    <row r="766" spans="1:5" ht="31.5">
      <c r="A766" s="351">
        <v>4408</v>
      </c>
      <c r="B766" s="352" t="s">
        <v>888</v>
      </c>
      <c r="C766" s="353" t="s">
        <v>125</v>
      </c>
      <c r="D766" s="354">
        <v>621994</v>
      </c>
      <c r="E766" s="288" t="s">
        <v>117</v>
      </c>
    </row>
    <row r="767" spans="1:5" ht="15.75">
      <c r="A767" s="351">
        <v>4409</v>
      </c>
      <c r="B767" s="352" t="s">
        <v>889</v>
      </c>
      <c r="C767" s="353" t="s">
        <v>125</v>
      </c>
      <c r="D767" s="354">
        <v>121672</v>
      </c>
      <c r="E767" s="288" t="s">
        <v>117</v>
      </c>
    </row>
    <row r="768" spans="1:5" ht="15.75">
      <c r="A768" s="351">
        <v>4410</v>
      </c>
      <c r="B768" s="352" t="s">
        <v>890</v>
      </c>
      <c r="C768" s="353" t="s">
        <v>125</v>
      </c>
      <c r="D768" s="354">
        <v>140712</v>
      </c>
      <c r="E768" s="288" t="s">
        <v>117</v>
      </c>
    </row>
    <row r="769" spans="1:5" ht="15.75">
      <c r="A769" s="351">
        <v>4411</v>
      </c>
      <c r="B769" s="352" t="s">
        <v>891</v>
      </c>
      <c r="C769" s="353" t="s">
        <v>125</v>
      </c>
      <c r="D769" s="354">
        <v>334194</v>
      </c>
      <c r="E769" s="288" t="s">
        <v>117</v>
      </c>
    </row>
    <row r="770" spans="1:5" ht="15.75">
      <c r="A770" s="351">
        <v>4412</v>
      </c>
      <c r="B770" s="352" t="s">
        <v>892</v>
      </c>
      <c r="C770" s="353" t="s">
        <v>125</v>
      </c>
      <c r="D770" s="354">
        <v>338974</v>
      </c>
      <c r="E770" s="288" t="s">
        <v>117</v>
      </c>
    </row>
    <row r="771" spans="1:5" ht="15.75">
      <c r="A771" s="351">
        <v>4413</v>
      </c>
      <c r="B771" s="352" t="s">
        <v>893</v>
      </c>
      <c r="C771" s="353" t="s">
        <v>125</v>
      </c>
      <c r="D771" s="354">
        <v>1232542</v>
      </c>
      <c r="E771" s="288" t="s">
        <v>117</v>
      </c>
    </row>
    <row r="772" spans="1:5" ht="15.75">
      <c r="A772" s="351">
        <v>4414</v>
      </c>
      <c r="B772" s="352" t="s">
        <v>894</v>
      </c>
      <c r="C772" s="353" t="s">
        <v>125</v>
      </c>
      <c r="D772" s="354">
        <v>1232542</v>
      </c>
      <c r="E772" s="288" t="s">
        <v>117</v>
      </c>
    </row>
    <row r="773" spans="1:5" ht="15.75">
      <c r="A773" s="351">
        <v>4415</v>
      </c>
      <c r="B773" s="352" t="s">
        <v>895</v>
      </c>
      <c r="C773" s="353" t="s">
        <v>125</v>
      </c>
      <c r="D773" s="354">
        <v>40342</v>
      </c>
      <c r="E773" s="288" t="s">
        <v>117</v>
      </c>
    </row>
    <row r="774" spans="1:5" ht="15.75">
      <c r="A774" s="351">
        <v>4416</v>
      </c>
      <c r="B774" s="352" t="s">
        <v>896</v>
      </c>
      <c r="C774" s="353" t="s">
        <v>125</v>
      </c>
      <c r="D774" s="354">
        <v>72025</v>
      </c>
      <c r="E774" s="288" t="s">
        <v>117</v>
      </c>
    </row>
    <row r="775" spans="1:5" ht="15.75">
      <c r="A775" s="351">
        <v>4417</v>
      </c>
      <c r="B775" s="352" t="s">
        <v>897</v>
      </c>
      <c r="C775" s="353" t="s">
        <v>125</v>
      </c>
      <c r="D775" s="354">
        <v>179184</v>
      </c>
      <c r="E775" s="288" t="s">
        <v>117</v>
      </c>
    </row>
    <row r="776" spans="1:5" ht="15.75">
      <c r="A776" s="351">
        <v>4418</v>
      </c>
      <c r="B776" s="352" t="s">
        <v>898</v>
      </c>
      <c r="C776" s="353" t="s">
        <v>125</v>
      </c>
      <c r="D776" s="354">
        <v>43183</v>
      </c>
      <c r="E776" s="288" t="s">
        <v>117</v>
      </c>
    </row>
    <row r="777" spans="1:5" ht="15.75">
      <c r="A777" s="351">
        <v>4419</v>
      </c>
      <c r="B777" s="352" t="s">
        <v>899</v>
      </c>
      <c r="C777" s="353" t="s">
        <v>125</v>
      </c>
      <c r="D777" s="354">
        <v>66613</v>
      </c>
      <c r="E777" s="288" t="s">
        <v>117</v>
      </c>
    </row>
    <row r="778" spans="1:5" ht="15.75">
      <c r="A778" s="351">
        <v>4420</v>
      </c>
      <c r="B778" s="352" t="s">
        <v>900</v>
      </c>
      <c r="C778" s="353" t="s">
        <v>125</v>
      </c>
      <c r="D778" s="354">
        <v>101283</v>
      </c>
      <c r="E778" s="288" t="s">
        <v>117</v>
      </c>
    </row>
    <row r="779" spans="1:5" ht="31.5">
      <c r="A779" s="351">
        <v>4421</v>
      </c>
      <c r="B779" s="352" t="s">
        <v>901</v>
      </c>
      <c r="C779" s="353" t="s">
        <v>125</v>
      </c>
      <c r="D779" s="354">
        <v>159939</v>
      </c>
      <c r="E779" s="288" t="s">
        <v>117</v>
      </c>
    </row>
    <row r="780" spans="1:5" ht="31.5">
      <c r="A780" s="351">
        <v>4422</v>
      </c>
      <c r="B780" s="352" t="s">
        <v>902</v>
      </c>
      <c r="C780" s="353" t="s">
        <v>125</v>
      </c>
      <c r="D780" s="354">
        <v>177208</v>
      </c>
      <c r="E780" s="288" t="s">
        <v>117</v>
      </c>
    </row>
    <row r="781" spans="1:5" ht="31.5">
      <c r="A781" s="351">
        <v>4423</v>
      </c>
      <c r="B781" s="352" t="s">
        <v>903</v>
      </c>
      <c r="C781" s="353" t="s">
        <v>125</v>
      </c>
      <c r="D781" s="354">
        <v>332823</v>
      </c>
      <c r="E781" s="288" t="s">
        <v>117</v>
      </c>
    </row>
    <row r="782" spans="1:5" ht="31.5">
      <c r="A782" s="351">
        <v>4424</v>
      </c>
      <c r="B782" s="352" t="s">
        <v>904</v>
      </c>
      <c r="C782" s="353" t="s">
        <v>125</v>
      </c>
      <c r="D782" s="354">
        <v>514036</v>
      </c>
      <c r="E782" s="288" t="s">
        <v>117</v>
      </c>
    </row>
    <row r="783" spans="1:5" ht="31.5">
      <c r="A783" s="351">
        <v>4425</v>
      </c>
      <c r="B783" s="352" t="s">
        <v>905</v>
      </c>
      <c r="C783" s="353" t="s">
        <v>125</v>
      </c>
      <c r="D783" s="354">
        <v>873955</v>
      </c>
      <c r="E783" s="288" t="s">
        <v>117</v>
      </c>
    </row>
    <row r="784" spans="1:5" ht="31.5">
      <c r="A784" s="351">
        <v>4426</v>
      </c>
      <c r="B784" s="352" t="s">
        <v>906</v>
      </c>
      <c r="C784" s="353" t="s">
        <v>125</v>
      </c>
      <c r="D784" s="354">
        <v>940565</v>
      </c>
      <c r="E784" s="288" t="s">
        <v>117</v>
      </c>
    </row>
    <row r="785" spans="1:5" ht="47.25">
      <c r="A785" s="351">
        <v>4427</v>
      </c>
      <c r="B785" s="352" t="s">
        <v>907</v>
      </c>
      <c r="C785" s="353" t="s">
        <v>119</v>
      </c>
      <c r="D785" s="354">
        <v>543136</v>
      </c>
      <c r="E785" s="288" t="s">
        <v>117</v>
      </c>
    </row>
    <row r="786" spans="1:5" ht="31.5">
      <c r="A786" s="351">
        <v>4428</v>
      </c>
      <c r="B786" s="352" t="s">
        <v>908</v>
      </c>
      <c r="C786" s="353" t="s">
        <v>122</v>
      </c>
      <c r="D786" s="354">
        <v>34609</v>
      </c>
      <c r="E786" s="288" t="s">
        <v>117</v>
      </c>
    </row>
    <row r="787" spans="1:5" ht="31.5">
      <c r="A787" s="351">
        <v>4429</v>
      </c>
      <c r="B787" s="352" t="s">
        <v>909</v>
      </c>
      <c r="C787" s="353" t="s">
        <v>122</v>
      </c>
      <c r="D787" s="354">
        <v>41224</v>
      </c>
      <c r="E787" s="288" t="s">
        <v>117</v>
      </c>
    </row>
    <row r="788" spans="1:5" ht="15.75">
      <c r="A788" s="351">
        <v>4431</v>
      </c>
      <c r="B788" s="352" t="s">
        <v>910</v>
      </c>
      <c r="C788" s="353" t="s">
        <v>116</v>
      </c>
      <c r="D788" s="354">
        <v>22049</v>
      </c>
      <c r="E788" s="288" t="s">
        <v>117</v>
      </c>
    </row>
    <row r="789" spans="1:5" ht="78.75">
      <c r="A789" s="351">
        <v>4433</v>
      </c>
      <c r="B789" s="352" t="s">
        <v>911</v>
      </c>
      <c r="C789" s="353" t="s">
        <v>122</v>
      </c>
      <c r="D789" s="354">
        <v>804991</v>
      </c>
      <c r="E789" s="288" t="s">
        <v>117</v>
      </c>
    </row>
    <row r="790" spans="1:5" ht="78.75">
      <c r="A790" s="351">
        <v>4434</v>
      </c>
      <c r="B790" s="352" t="s">
        <v>912</v>
      </c>
      <c r="C790" s="353" t="s">
        <v>122</v>
      </c>
      <c r="D790" s="354">
        <v>798967</v>
      </c>
      <c r="E790" s="288" t="s">
        <v>117</v>
      </c>
    </row>
    <row r="791" spans="1:5" ht="78.75">
      <c r="A791" s="351">
        <v>4435</v>
      </c>
      <c r="B791" s="352" t="s">
        <v>913</v>
      </c>
      <c r="C791" s="353" t="s">
        <v>122</v>
      </c>
      <c r="D791" s="354">
        <v>1032848</v>
      </c>
      <c r="E791" s="288" t="s">
        <v>117</v>
      </c>
    </row>
    <row r="792" spans="1:5" ht="78.75">
      <c r="A792" s="351">
        <v>4436</v>
      </c>
      <c r="B792" s="352" t="s">
        <v>914</v>
      </c>
      <c r="C792" s="353" t="s">
        <v>122</v>
      </c>
      <c r="D792" s="354">
        <v>902058</v>
      </c>
      <c r="E792" s="288" t="s">
        <v>117</v>
      </c>
    </row>
    <row r="793" spans="1:5" ht="78.75">
      <c r="A793" s="351">
        <v>4437</v>
      </c>
      <c r="B793" s="352" t="s">
        <v>915</v>
      </c>
      <c r="C793" s="353" t="s">
        <v>122</v>
      </c>
      <c r="D793" s="354">
        <v>1097456</v>
      </c>
      <c r="E793" s="288" t="s">
        <v>117</v>
      </c>
    </row>
    <row r="794" spans="1:5" ht="78.75">
      <c r="A794" s="351">
        <v>4438</v>
      </c>
      <c r="B794" s="352" t="s">
        <v>916</v>
      </c>
      <c r="C794" s="353" t="s">
        <v>122</v>
      </c>
      <c r="D794" s="354">
        <v>1162418</v>
      </c>
      <c r="E794" s="288" t="s">
        <v>117</v>
      </c>
    </row>
    <row r="795" spans="1:5" ht="78.75">
      <c r="A795" s="351">
        <v>4439</v>
      </c>
      <c r="B795" s="352" t="s">
        <v>917</v>
      </c>
      <c r="C795" s="353" t="s">
        <v>122</v>
      </c>
      <c r="D795" s="354">
        <v>1406323</v>
      </c>
      <c r="E795" s="288" t="s">
        <v>117</v>
      </c>
    </row>
    <row r="796" spans="1:5" ht="78.75">
      <c r="A796" s="351">
        <v>4440</v>
      </c>
      <c r="B796" s="352" t="s">
        <v>918</v>
      </c>
      <c r="C796" s="353" t="s">
        <v>122</v>
      </c>
      <c r="D796" s="354">
        <v>1176711</v>
      </c>
      <c r="E796" s="288" t="s">
        <v>117</v>
      </c>
    </row>
    <row r="797" spans="1:5" ht="78.75">
      <c r="A797" s="351">
        <v>4441</v>
      </c>
      <c r="B797" s="352" t="s">
        <v>919</v>
      </c>
      <c r="C797" s="353" t="s">
        <v>122</v>
      </c>
      <c r="D797" s="354">
        <v>1524819</v>
      </c>
      <c r="E797" s="288" t="s">
        <v>117</v>
      </c>
    </row>
    <row r="798" spans="1:5" ht="78.75">
      <c r="A798" s="351">
        <v>4442</v>
      </c>
      <c r="B798" s="352" t="s">
        <v>920</v>
      </c>
      <c r="C798" s="353" t="s">
        <v>122</v>
      </c>
      <c r="D798" s="354">
        <v>342282</v>
      </c>
      <c r="E798" s="288" t="s">
        <v>117</v>
      </c>
    </row>
    <row r="799" spans="1:5" ht="63">
      <c r="A799" s="351">
        <v>4447</v>
      </c>
      <c r="B799" s="352" t="s">
        <v>921</v>
      </c>
      <c r="C799" s="353" t="s">
        <v>122</v>
      </c>
      <c r="D799" s="354">
        <v>503597</v>
      </c>
      <c r="E799" s="288" t="s">
        <v>117</v>
      </c>
    </row>
    <row r="800" spans="1:5" ht="63">
      <c r="A800" s="351">
        <v>4461</v>
      </c>
      <c r="B800" s="352" t="s">
        <v>922</v>
      </c>
      <c r="C800" s="353" t="s">
        <v>122</v>
      </c>
      <c r="D800" s="354">
        <v>425115</v>
      </c>
      <c r="E800" s="288" t="s">
        <v>117</v>
      </c>
    </row>
    <row r="801" spans="1:6" ht="31.5">
      <c r="A801" s="351">
        <v>4477</v>
      </c>
      <c r="B801" s="352" t="s">
        <v>923</v>
      </c>
      <c r="C801" s="353" t="s">
        <v>119</v>
      </c>
      <c r="D801" s="354">
        <v>78402</v>
      </c>
      <c r="E801" s="288" t="s">
        <v>117</v>
      </c>
    </row>
    <row r="802" spans="1:6" ht="15.75">
      <c r="A802" s="351">
        <v>4478</v>
      </c>
      <c r="B802" s="352" t="s">
        <v>924</v>
      </c>
      <c r="C802" s="353" t="s">
        <v>494</v>
      </c>
      <c r="D802" s="354">
        <v>110106</v>
      </c>
      <c r="E802" s="288" t="s">
        <v>117</v>
      </c>
    </row>
    <row r="803" spans="1:6" ht="15.75">
      <c r="A803" s="351">
        <v>4479</v>
      </c>
      <c r="B803" s="352" t="s">
        <v>925</v>
      </c>
      <c r="C803" s="353" t="s">
        <v>785</v>
      </c>
      <c r="D803" s="354">
        <v>13764</v>
      </c>
      <c r="E803" s="288" t="s">
        <v>117</v>
      </c>
    </row>
    <row r="804" spans="1:6" ht="15.75">
      <c r="A804" s="351">
        <v>4481</v>
      </c>
      <c r="B804" s="352" t="s">
        <v>926</v>
      </c>
      <c r="C804" s="353" t="s">
        <v>122</v>
      </c>
      <c r="D804" s="354">
        <v>234303</v>
      </c>
      <c r="E804" s="288" t="s">
        <v>117</v>
      </c>
      <c r="F804" s="35" t="s">
        <v>145</v>
      </c>
    </row>
    <row r="805" spans="1:6" ht="63">
      <c r="A805" s="351">
        <v>4485</v>
      </c>
      <c r="B805" s="352" t="s">
        <v>927</v>
      </c>
      <c r="C805" s="353" t="s">
        <v>119</v>
      </c>
      <c r="D805" s="354">
        <v>808059</v>
      </c>
      <c r="E805" s="288" t="s">
        <v>117</v>
      </c>
    </row>
    <row r="806" spans="1:6" ht="63">
      <c r="A806" s="351">
        <v>4486</v>
      </c>
      <c r="B806" s="352" t="s">
        <v>928</v>
      </c>
      <c r="C806" s="353" t="s">
        <v>119</v>
      </c>
      <c r="D806" s="354">
        <v>850571</v>
      </c>
      <c r="E806" s="288" t="s">
        <v>117</v>
      </c>
    </row>
    <row r="807" spans="1:6" ht="31.5">
      <c r="A807" s="351">
        <v>4487</v>
      </c>
      <c r="B807" s="352" t="s">
        <v>929</v>
      </c>
      <c r="C807" s="353" t="s">
        <v>119</v>
      </c>
      <c r="D807" s="354">
        <v>148746</v>
      </c>
      <c r="E807" s="288" t="s">
        <v>117</v>
      </c>
    </row>
    <row r="808" spans="1:6" ht="31.5">
      <c r="A808" s="351">
        <v>4488</v>
      </c>
      <c r="B808" s="352" t="s">
        <v>930</v>
      </c>
      <c r="C808" s="353" t="s">
        <v>119</v>
      </c>
      <c r="D808" s="354">
        <v>148746</v>
      </c>
      <c r="E808" s="288" t="s">
        <v>117</v>
      </c>
    </row>
    <row r="809" spans="1:6" ht="31.5">
      <c r="A809" s="351">
        <v>4489</v>
      </c>
      <c r="B809" s="352" t="s">
        <v>931</v>
      </c>
      <c r="C809" s="353" t="s">
        <v>119</v>
      </c>
      <c r="D809" s="354">
        <v>133276</v>
      </c>
      <c r="E809" s="288" t="s">
        <v>117</v>
      </c>
    </row>
    <row r="810" spans="1:6" ht="63">
      <c r="A810" s="351">
        <v>4490</v>
      </c>
      <c r="B810" s="352" t="s">
        <v>932</v>
      </c>
      <c r="C810" s="353" t="s">
        <v>116</v>
      </c>
      <c r="D810" s="354">
        <v>170769</v>
      </c>
      <c r="E810" s="288" t="s">
        <v>117</v>
      </c>
    </row>
    <row r="811" spans="1:6" ht="15.75">
      <c r="A811" s="351">
        <v>4501</v>
      </c>
      <c r="B811" s="352" t="s">
        <v>933</v>
      </c>
      <c r="C811" s="353" t="s">
        <v>116</v>
      </c>
      <c r="D811" s="354">
        <v>116396</v>
      </c>
      <c r="E811" s="288" t="s">
        <v>117</v>
      </c>
    </row>
    <row r="812" spans="1:6" ht="31.5">
      <c r="A812" s="351">
        <v>4502</v>
      </c>
      <c r="B812" s="352" t="s">
        <v>934</v>
      </c>
      <c r="C812" s="353" t="s">
        <v>116</v>
      </c>
      <c r="D812" s="354">
        <v>194873</v>
      </c>
      <c r="E812" s="288" t="s">
        <v>117</v>
      </c>
    </row>
    <row r="813" spans="1:6" ht="63">
      <c r="A813" s="351">
        <v>4505</v>
      </c>
      <c r="B813" s="352" t="s">
        <v>935</v>
      </c>
      <c r="C813" s="353" t="s">
        <v>116</v>
      </c>
      <c r="D813" s="354">
        <v>105652</v>
      </c>
      <c r="E813" s="288" t="s">
        <v>117</v>
      </c>
    </row>
    <row r="814" spans="1:6" ht="63">
      <c r="A814" s="351">
        <v>4506</v>
      </c>
      <c r="B814" s="352" t="s">
        <v>936</v>
      </c>
      <c r="C814" s="353" t="s">
        <v>116</v>
      </c>
      <c r="D814" s="354">
        <v>159740</v>
      </c>
      <c r="E814" s="288" t="s">
        <v>117</v>
      </c>
    </row>
    <row r="815" spans="1:6" ht="15.75">
      <c r="A815" s="351">
        <v>4510</v>
      </c>
      <c r="B815" s="352" t="s">
        <v>937</v>
      </c>
      <c r="C815" s="353" t="s">
        <v>116</v>
      </c>
      <c r="D815" s="354">
        <v>98774</v>
      </c>
      <c r="E815" s="288" t="s">
        <v>117</v>
      </c>
    </row>
    <row r="816" spans="1:6" ht="31.5">
      <c r="A816" s="351">
        <v>4513</v>
      </c>
      <c r="B816" s="352" t="s">
        <v>938</v>
      </c>
      <c r="C816" s="353" t="s">
        <v>119</v>
      </c>
      <c r="D816" s="354">
        <v>142558</v>
      </c>
      <c r="E816" s="288" t="s">
        <v>117</v>
      </c>
    </row>
    <row r="817" spans="1:6" ht="63">
      <c r="A817" s="351">
        <v>4514</v>
      </c>
      <c r="B817" s="352" t="s">
        <v>939</v>
      </c>
      <c r="C817" s="353" t="s">
        <v>116</v>
      </c>
      <c r="D817" s="354">
        <v>139789</v>
      </c>
      <c r="E817" s="288" t="s">
        <v>117</v>
      </c>
    </row>
    <row r="818" spans="1:6" ht="63">
      <c r="A818" s="351">
        <v>4515</v>
      </c>
      <c r="B818" s="352" t="s">
        <v>940</v>
      </c>
      <c r="C818" s="353" t="s">
        <v>116</v>
      </c>
      <c r="D818" s="354">
        <v>186394</v>
      </c>
      <c r="E818" s="288" t="s">
        <v>117</v>
      </c>
    </row>
    <row r="819" spans="1:6" ht="15.75">
      <c r="A819" s="351">
        <v>4516</v>
      </c>
      <c r="B819" s="352" t="s">
        <v>941</v>
      </c>
      <c r="C819" s="353" t="s">
        <v>116</v>
      </c>
      <c r="D819" s="354">
        <v>134019</v>
      </c>
      <c r="E819" s="288" t="s">
        <v>117</v>
      </c>
    </row>
    <row r="820" spans="1:6" ht="15.75">
      <c r="A820" s="351">
        <v>4518</v>
      </c>
      <c r="B820" s="352" t="s">
        <v>942</v>
      </c>
      <c r="C820" s="353" t="s">
        <v>116</v>
      </c>
      <c r="D820" s="354">
        <v>37012</v>
      </c>
      <c r="E820" s="288" t="s">
        <v>117</v>
      </c>
    </row>
    <row r="821" spans="1:6" ht="15.75">
      <c r="A821" s="351">
        <v>4519</v>
      </c>
      <c r="B821" s="352" t="s">
        <v>943</v>
      </c>
      <c r="C821" s="353" t="s">
        <v>116</v>
      </c>
      <c r="D821" s="354">
        <v>51085</v>
      </c>
      <c r="E821" s="288" t="s">
        <v>117</v>
      </c>
    </row>
    <row r="822" spans="1:6" ht="15.75">
      <c r="A822" s="351">
        <v>4520</v>
      </c>
      <c r="B822" s="352" t="s">
        <v>944</v>
      </c>
      <c r="C822" s="353" t="s">
        <v>116</v>
      </c>
      <c r="D822" s="354">
        <v>62577</v>
      </c>
      <c r="E822" s="288" t="s">
        <v>117</v>
      </c>
    </row>
    <row r="823" spans="1:6" ht="63">
      <c r="A823" s="351">
        <v>4522</v>
      </c>
      <c r="B823" s="352" t="s">
        <v>945</v>
      </c>
      <c r="C823" s="353" t="s">
        <v>116</v>
      </c>
      <c r="D823" s="354">
        <v>175669</v>
      </c>
      <c r="E823" s="288" t="s">
        <v>117</v>
      </c>
    </row>
    <row r="824" spans="1:6" ht="31.5">
      <c r="A824" s="351">
        <v>4525</v>
      </c>
      <c r="B824" s="352" t="s">
        <v>946</v>
      </c>
      <c r="C824" s="353" t="s">
        <v>122</v>
      </c>
      <c r="D824" s="354">
        <v>6228</v>
      </c>
      <c r="E824" s="288" t="s">
        <v>117</v>
      </c>
    </row>
    <row r="825" spans="1:6" ht="63">
      <c r="A825" s="351">
        <v>4541</v>
      </c>
      <c r="B825" s="352" t="s">
        <v>947</v>
      </c>
      <c r="C825" s="353" t="s">
        <v>119</v>
      </c>
      <c r="D825" s="354">
        <v>940414</v>
      </c>
      <c r="E825" s="288" t="s">
        <v>117</v>
      </c>
    </row>
    <row r="826" spans="1:6" ht="63">
      <c r="A826" s="351">
        <v>4542</v>
      </c>
      <c r="B826" s="352" t="s">
        <v>948</v>
      </c>
      <c r="C826" s="353" t="s">
        <v>119</v>
      </c>
      <c r="D826" s="354">
        <v>940404</v>
      </c>
      <c r="E826" s="288" t="s">
        <v>117</v>
      </c>
    </row>
    <row r="827" spans="1:6" ht="31.5">
      <c r="A827" s="351">
        <v>4543</v>
      </c>
      <c r="B827" s="352" t="s">
        <v>949</v>
      </c>
      <c r="C827" s="353" t="s">
        <v>122</v>
      </c>
      <c r="D827" s="354">
        <v>59041</v>
      </c>
      <c r="E827" s="288" t="s">
        <v>117</v>
      </c>
    </row>
    <row r="828" spans="1:6" ht="31.5">
      <c r="A828" s="351">
        <v>4544</v>
      </c>
      <c r="B828" s="352" t="s">
        <v>950</v>
      </c>
      <c r="C828" s="353" t="s">
        <v>122</v>
      </c>
      <c r="D828" s="354">
        <v>59781</v>
      </c>
      <c r="E828" s="288" t="s">
        <v>117</v>
      </c>
    </row>
    <row r="829" spans="1:6" ht="31.5">
      <c r="A829" s="351">
        <v>4545</v>
      </c>
      <c r="B829" s="352" t="s">
        <v>951</v>
      </c>
      <c r="C829" s="353" t="s">
        <v>122</v>
      </c>
      <c r="D829" s="354">
        <v>57220</v>
      </c>
      <c r="E829" s="288" t="s">
        <v>117</v>
      </c>
    </row>
    <row r="830" spans="1:6" ht="15.75">
      <c r="A830" s="351">
        <v>4549</v>
      </c>
      <c r="B830" s="352" t="s">
        <v>952</v>
      </c>
      <c r="C830" s="353" t="s">
        <v>125</v>
      </c>
      <c r="D830" s="354">
        <v>5304933</v>
      </c>
      <c r="E830" s="288" t="s">
        <v>117</v>
      </c>
      <c r="F830" s="35" t="s">
        <v>145</v>
      </c>
    </row>
    <row r="831" spans="1:6" ht="15.75">
      <c r="A831" s="351">
        <v>4550</v>
      </c>
      <c r="B831" s="352" t="s">
        <v>953</v>
      </c>
      <c r="C831" s="353" t="s">
        <v>125</v>
      </c>
      <c r="D831" s="354">
        <v>3698729</v>
      </c>
      <c r="E831" s="288" t="s">
        <v>117</v>
      </c>
      <c r="F831" s="35" t="s">
        <v>145</v>
      </c>
    </row>
    <row r="832" spans="1:6" ht="15.75">
      <c r="A832" s="351">
        <v>4551</v>
      </c>
      <c r="B832" s="352" t="s">
        <v>954</v>
      </c>
      <c r="C832" s="353" t="s">
        <v>125</v>
      </c>
      <c r="D832" s="354">
        <v>4149431</v>
      </c>
      <c r="E832" s="288" t="s">
        <v>117</v>
      </c>
      <c r="F832" s="35" t="s">
        <v>145</v>
      </c>
    </row>
    <row r="833" spans="1:6" ht="47.25">
      <c r="A833" s="351">
        <v>4553</v>
      </c>
      <c r="B833" s="352" t="s">
        <v>955</v>
      </c>
      <c r="C833" s="353" t="s">
        <v>125</v>
      </c>
      <c r="D833" s="354">
        <v>2864527</v>
      </c>
      <c r="E833" s="288" t="s">
        <v>117</v>
      </c>
    </row>
    <row r="834" spans="1:6" ht="31.5">
      <c r="A834" s="351">
        <v>4555</v>
      </c>
      <c r="B834" s="352" t="s">
        <v>956</v>
      </c>
      <c r="C834" s="353" t="s">
        <v>119</v>
      </c>
      <c r="D834" s="354">
        <v>601891</v>
      </c>
      <c r="E834" s="288" t="s">
        <v>117</v>
      </c>
    </row>
    <row r="835" spans="1:6" ht="31.5">
      <c r="A835" s="351">
        <v>4556</v>
      </c>
      <c r="B835" s="352" t="s">
        <v>957</v>
      </c>
      <c r="C835" s="353" t="s">
        <v>119</v>
      </c>
      <c r="D835" s="354">
        <v>133276</v>
      </c>
      <c r="E835" s="288" t="s">
        <v>117</v>
      </c>
    </row>
    <row r="836" spans="1:6" ht="31.5">
      <c r="A836" s="351">
        <v>4557</v>
      </c>
      <c r="B836" s="352" t="s">
        <v>958</v>
      </c>
      <c r="C836" s="353" t="s">
        <v>119</v>
      </c>
      <c r="D836" s="354">
        <v>131729</v>
      </c>
      <c r="E836" s="288" t="s">
        <v>117</v>
      </c>
    </row>
    <row r="837" spans="1:6" ht="15.75">
      <c r="A837" s="351">
        <v>4558</v>
      </c>
      <c r="B837" s="352" t="s">
        <v>959</v>
      </c>
      <c r="C837" s="353" t="s">
        <v>125</v>
      </c>
      <c r="D837" s="354">
        <v>5147171</v>
      </c>
      <c r="E837" s="288" t="s">
        <v>117</v>
      </c>
      <c r="F837" s="35" t="s">
        <v>145</v>
      </c>
    </row>
    <row r="838" spans="1:6" ht="15.75">
      <c r="A838" s="351">
        <v>4559</v>
      </c>
      <c r="B838" s="352" t="s">
        <v>960</v>
      </c>
      <c r="C838" s="353" t="s">
        <v>119</v>
      </c>
      <c r="D838" s="354">
        <v>333050</v>
      </c>
      <c r="E838" s="288" t="s">
        <v>117</v>
      </c>
    </row>
    <row r="839" spans="1:6" ht="15.75">
      <c r="A839" s="351">
        <v>4560</v>
      </c>
      <c r="B839" s="352" t="s">
        <v>961</v>
      </c>
      <c r="C839" s="353" t="s">
        <v>119</v>
      </c>
      <c r="D839" s="354">
        <v>362388</v>
      </c>
      <c r="E839" s="288" t="s">
        <v>117</v>
      </c>
    </row>
    <row r="840" spans="1:6" ht="15.75">
      <c r="A840" s="351">
        <v>4561</v>
      </c>
      <c r="B840" s="352" t="s">
        <v>962</v>
      </c>
      <c r="C840" s="353" t="s">
        <v>119</v>
      </c>
      <c r="D840" s="354">
        <v>432024</v>
      </c>
      <c r="E840" s="288" t="s">
        <v>117</v>
      </c>
    </row>
    <row r="841" spans="1:6" ht="31.5">
      <c r="A841" s="351">
        <v>4562</v>
      </c>
      <c r="B841" s="352" t="s">
        <v>963</v>
      </c>
      <c r="C841" s="353" t="s">
        <v>119</v>
      </c>
      <c r="D841" s="354">
        <v>108524</v>
      </c>
      <c r="E841" s="288" t="s">
        <v>117</v>
      </c>
    </row>
    <row r="842" spans="1:6" ht="31.5">
      <c r="A842" s="351">
        <v>4563</v>
      </c>
      <c r="B842" s="352" t="s">
        <v>964</v>
      </c>
      <c r="C842" s="353" t="s">
        <v>119</v>
      </c>
      <c r="D842" s="354">
        <v>75264</v>
      </c>
      <c r="E842" s="288" t="s">
        <v>117</v>
      </c>
    </row>
    <row r="843" spans="1:6" ht="15.75">
      <c r="A843" s="351">
        <v>4564</v>
      </c>
      <c r="B843" s="352" t="s">
        <v>965</v>
      </c>
      <c r="C843" s="353" t="s">
        <v>119</v>
      </c>
      <c r="D843" s="354">
        <v>376547</v>
      </c>
      <c r="E843" s="288" t="s">
        <v>117</v>
      </c>
    </row>
    <row r="844" spans="1:6" ht="15.75">
      <c r="A844" s="351">
        <v>4565</v>
      </c>
      <c r="B844" s="352" t="s">
        <v>966</v>
      </c>
      <c r="C844" s="353" t="s">
        <v>119</v>
      </c>
      <c r="D844" s="354">
        <v>431518</v>
      </c>
      <c r="E844" s="288" t="s">
        <v>117</v>
      </c>
    </row>
    <row r="845" spans="1:6" ht="15.75">
      <c r="A845" s="351">
        <v>4566</v>
      </c>
      <c r="B845" s="352" t="s">
        <v>967</v>
      </c>
      <c r="C845" s="353" t="s">
        <v>119</v>
      </c>
      <c r="D845" s="354">
        <v>444940</v>
      </c>
      <c r="E845" s="288" t="s">
        <v>117</v>
      </c>
    </row>
    <row r="846" spans="1:6" ht="63">
      <c r="A846" s="351">
        <v>4567</v>
      </c>
      <c r="B846" s="352" t="s">
        <v>968</v>
      </c>
      <c r="C846" s="353" t="s">
        <v>119</v>
      </c>
      <c r="D846" s="354">
        <v>815423</v>
      </c>
      <c r="E846" s="288" t="s">
        <v>117</v>
      </c>
    </row>
    <row r="847" spans="1:6" ht="47.25">
      <c r="A847" s="351">
        <v>4568</v>
      </c>
      <c r="B847" s="352" t="s">
        <v>969</v>
      </c>
      <c r="C847" s="353" t="s">
        <v>119</v>
      </c>
      <c r="D847" s="354">
        <v>815423</v>
      </c>
      <c r="E847" s="288" t="s">
        <v>117</v>
      </c>
    </row>
    <row r="848" spans="1:6" ht="15.75">
      <c r="A848" s="351">
        <v>4569</v>
      </c>
      <c r="B848" s="352" t="s">
        <v>970</v>
      </c>
      <c r="C848" s="353" t="s">
        <v>125</v>
      </c>
      <c r="D848" s="354">
        <v>8056</v>
      </c>
      <c r="E848" s="288" t="s">
        <v>117</v>
      </c>
    </row>
    <row r="849" spans="1:6" ht="15.75">
      <c r="A849" s="351">
        <v>4578</v>
      </c>
      <c r="B849" s="352" t="s">
        <v>971</v>
      </c>
      <c r="C849" s="353" t="s">
        <v>122</v>
      </c>
      <c r="D849" s="354">
        <v>72874</v>
      </c>
      <c r="E849" s="288" t="s">
        <v>117</v>
      </c>
    </row>
    <row r="850" spans="1:6" ht="15.75">
      <c r="A850" s="351">
        <v>4581</v>
      </c>
      <c r="B850" s="352" t="s">
        <v>972</v>
      </c>
      <c r="C850" s="353" t="s">
        <v>116</v>
      </c>
      <c r="D850" s="354">
        <v>2180</v>
      </c>
      <c r="E850" s="288" t="s">
        <v>117</v>
      </c>
    </row>
    <row r="851" spans="1:6" ht="47.25">
      <c r="A851" s="351">
        <v>4588</v>
      </c>
      <c r="B851" s="352" t="s">
        <v>973</v>
      </c>
      <c r="C851" s="353" t="s">
        <v>116</v>
      </c>
      <c r="D851" s="354">
        <v>333358</v>
      </c>
      <c r="E851" s="288" t="s">
        <v>117</v>
      </c>
    </row>
    <row r="852" spans="1:6" ht="15.75">
      <c r="A852" s="351">
        <v>4592</v>
      </c>
      <c r="B852" s="352" t="s">
        <v>974</v>
      </c>
      <c r="C852" s="353" t="s">
        <v>116</v>
      </c>
      <c r="D852" s="354">
        <v>1389</v>
      </c>
      <c r="E852" s="288" t="s">
        <v>117</v>
      </c>
    </row>
    <row r="853" spans="1:6" ht="31.5">
      <c r="A853" s="351">
        <v>4593</v>
      </c>
      <c r="B853" s="352" t="s">
        <v>975</v>
      </c>
      <c r="C853" s="353" t="s">
        <v>116</v>
      </c>
      <c r="D853" s="354">
        <v>72675</v>
      </c>
      <c r="E853" s="288" t="s">
        <v>117</v>
      </c>
    </row>
    <row r="854" spans="1:6" ht="15.75">
      <c r="A854" s="351">
        <v>4598</v>
      </c>
      <c r="B854" s="352" t="s">
        <v>976</v>
      </c>
      <c r="C854" s="353" t="s">
        <v>122</v>
      </c>
      <c r="D854" s="354">
        <v>8442</v>
      </c>
      <c r="E854" s="288" t="s">
        <v>117</v>
      </c>
    </row>
    <row r="855" spans="1:6" ht="15.75">
      <c r="A855" s="351">
        <v>4599</v>
      </c>
      <c r="B855" s="352" t="s">
        <v>977</v>
      </c>
      <c r="C855" s="353" t="s">
        <v>116</v>
      </c>
      <c r="D855" s="354">
        <v>43643</v>
      </c>
      <c r="E855" s="288" t="s">
        <v>117</v>
      </c>
    </row>
    <row r="856" spans="1:6" ht="15.75">
      <c r="A856" s="351">
        <v>4600</v>
      </c>
      <c r="B856" s="352" t="s">
        <v>978</v>
      </c>
      <c r="C856" s="353" t="s">
        <v>116</v>
      </c>
      <c r="D856" s="354">
        <v>96064</v>
      </c>
      <c r="E856" s="288" t="s">
        <v>117</v>
      </c>
    </row>
    <row r="857" spans="1:6" ht="15.75">
      <c r="A857" s="351">
        <v>4601</v>
      </c>
      <c r="B857" s="352" t="s">
        <v>979</v>
      </c>
      <c r="C857" s="353" t="s">
        <v>116</v>
      </c>
      <c r="D857" s="354">
        <v>43086</v>
      </c>
      <c r="E857" s="288" t="s">
        <v>117</v>
      </c>
    </row>
    <row r="858" spans="1:6" ht="15.75">
      <c r="A858" s="351">
        <v>4602</v>
      </c>
      <c r="B858" s="352" t="s">
        <v>980</v>
      </c>
      <c r="C858" s="353" t="s">
        <v>116</v>
      </c>
      <c r="D858" s="354">
        <v>114588</v>
      </c>
      <c r="E858" s="288" t="s">
        <v>117</v>
      </c>
    </row>
    <row r="859" spans="1:6" ht="31.5">
      <c r="A859" s="351">
        <v>4604</v>
      </c>
      <c r="B859" s="352" t="s">
        <v>981</v>
      </c>
      <c r="C859" s="353" t="s">
        <v>116</v>
      </c>
      <c r="D859" s="354">
        <v>5328</v>
      </c>
      <c r="E859" s="288" t="s">
        <v>117</v>
      </c>
    </row>
    <row r="860" spans="1:6" ht="15.75">
      <c r="A860" s="351">
        <v>4606</v>
      </c>
      <c r="B860" s="352" t="s">
        <v>982</v>
      </c>
      <c r="C860" s="353" t="s">
        <v>116</v>
      </c>
      <c r="D860" s="354">
        <v>20558</v>
      </c>
      <c r="E860" s="288" t="s">
        <v>117</v>
      </c>
    </row>
    <row r="861" spans="1:6" ht="31.5">
      <c r="A861" s="351">
        <v>4611</v>
      </c>
      <c r="B861" s="352" t="s">
        <v>983</v>
      </c>
      <c r="C861" s="353" t="s">
        <v>122</v>
      </c>
      <c r="D861" s="354">
        <v>133707</v>
      </c>
      <c r="E861" s="288" t="s">
        <v>117</v>
      </c>
      <c r="F861" s="35" t="s">
        <v>145</v>
      </c>
    </row>
    <row r="862" spans="1:6" ht="31.5">
      <c r="A862" s="351">
        <v>4612</v>
      </c>
      <c r="B862" s="352" t="s">
        <v>984</v>
      </c>
      <c r="C862" s="353" t="s">
        <v>122</v>
      </c>
      <c r="D862" s="354">
        <v>134163</v>
      </c>
      <c r="E862" s="288" t="s">
        <v>117</v>
      </c>
      <c r="F862" s="35" t="s">
        <v>145</v>
      </c>
    </row>
    <row r="863" spans="1:6" ht="31.5">
      <c r="A863" s="351">
        <v>4613</v>
      </c>
      <c r="B863" s="352" t="s">
        <v>985</v>
      </c>
      <c r="C863" s="353" t="s">
        <v>119</v>
      </c>
      <c r="D863" s="354">
        <v>45039</v>
      </c>
      <c r="E863" s="288" t="s">
        <v>117</v>
      </c>
    </row>
    <row r="864" spans="1:6" ht="31.5">
      <c r="A864" s="351">
        <v>4614</v>
      </c>
      <c r="B864" s="352" t="s">
        <v>986</v>
      </c>
      <c r="C864" s="353" t="s">
        <v>122</v>
      </c>
      <c r="D864" s="354">
        <v>134612</v>
      </c>
      <c r="E864" s="288" t="s">
        <v>117</v>
      </c>
      <c r="F864" s="35" t="s">
        <v>145</v>
      </c>
    </row>
    <row r="865" spans="1:6" ht="31.5">
      <c r="A865" s="351">
        <v>4615</v>
      </c>
      <c r="B865" s="352" t="s">
        <v>987</v>
      </c>
      <c r="C865" s="353" t="s">
        <v>122</v>
      </c>
      <c r="D865" s="354">
        <v>171694</v>
      </c>
      <c r="E865" s="288" t="s">
        <v>117</v>
      </c>
      <c r="F865" s="35" t="s">
        <v>145</v>
      </c>
    </row>
    <row r="866" spans="1:6" ht="31.5">
      <c r="A866" s="351">
        <v>4616</v>
      </c>
      <c r="B866" s="352" t="s">
        <v>988</v>
      </c>
      <c r="C866" s="353" t="s">
        <v>122</v>
      </c>
      <c r="D866" s="354">
        <v>172147</v>
      </c>
      <c r="E866" s="288" t="s">
        <v>117</v>
      </c>
      <c r="F866" s="35" t="s">
        <v>145</v>
      </c>
    </row>
    <row r="867" spans="1:6" ht="31.5">
      <c r="A867" s="351">
        <v>4617</v>
      </c>
      <c r="B867" s="352" t="s">
        <v>989</v>
      </c>
      <c r="C867" s="353" t="s">
        <v>122</v>
      </c>
      <c r="D867" s="354">
        <v>204740</v>
      </c>
      <c r="E867" s="288" t="s">
        <v>117</v>
      </c>
      <c r="F867" s="35" t="s">
        <v>145</v>
      </c>
    </row>
    <row r="868" spans="1:6" ht="31.5">
      <c r="A868" s="351">
        <v>4618</v>
      </c>
      <c r="B868" s="352" t="s">
        <v>990</v>
      </c>
      <c r="C868" s="353" t="s">
        <v>122</v>
      </c>
      <c r="D868" s="354">
        <v>212839</v>
      </c>
      <c r="E868" s="288" t="s">
        <v>117</v>
      </c>
      <c r="F868" s="35" t="s">
        <v>145</v>
      </c>
    </row>
    <row r="869" spans="1:6" ht="31.5">
      <c r="A869" s="351">
        <v>4619</v>
      </c>
      <c r="B869" s="352" t="s">
        <v>991</v>
      </c>
      <c r="C869" s="353" t="s">
        <v>122</v>
      </c>
      <c r="D869" s="354">
        <v>233501</v>
      </c>
      <c r="E869" s="288" t="s">
        <v>117</v>
      </c>
      <c r="F869" s="35" t="s">
        <v>145</v>
      </c>
    </row>
    <row r="870" spans="1:6" ht="31.5">
      <c r="A870" s="351">
        <v>4620</v>
      </c>
      <c r="B870" s="352" t="s">
        <v>992</v>
      </c>
      <c r="C870" s="353" t="s">
        <v>122</v>
      </c>
      <c r="D870" s="354">
        <v>251945</v>
      </c>
      <c r="E870" s="288" t="s">
        <v>117</v>
      </c>
      <c r="F870" s="35" t="s">
        <v>145</v>
      </c>
    </row>
    <row r="871" spans="1:6" ht="31.5">
      <c r="A871" s="351">
        <v>4621</v>
      </c>
      <c r="B871" s="352" t="s">
        <v>993</v>
      </c>
      <c r="C871" s="353" t="s">
        <v>122</v>
      </c>
      <c r="D871" s="354">
        <v>279849</v>
      </c>
      <c r="E871" s="288" t="s">
        <v>117</v>
      </c>
      <c r="F871" s="35" t="s">
        <v>145</v>
      </c>
    </row>
    <row r="872" spans="1:6" ht="31.5">
      <c r="A872" s="351">
        <v>4622</v>
      </c>
      <c r="B872" s="352" t="s">
        <v>994</v>
      </c>
      <c r="C872" s="353" t="s">
        <v>122</v>
      </c>
      <c r="D872" s="354">
        <v>294168</v>
      </c>
      <c r="E872" s="288" t="s">
        <v>117</v>
      </c>
      <c r="F872" s="35" t="s">
        <v>145</v>
      </c>
    </row>
    <row r="873" spans="1:6" ht="15.75">
      <c r="A873" s="351">
        <v>4624</v>
      </c>
      <c r="B873" s="352" t="s">
        <v>995</v>
      </c>
      <c r="C873" s="353" t="s">
        <v>122</v>
      </c>
      <c r="D873" s="354">
        <v>488712</v>
      </c>
      <c r="E873" s="288" t="s">
        <v>117</v>
      </c>
    </row>
    <row r="874" spans="1:6" ht="15.75">
      <c r="A874" s="351">
        <v>4625</v>
      </c>
      <c r="B874" s="352" t="s">
        <v>996</v>
      </c>
      <c r="C874" s="353" t="s">
        <v>122</v>
      </c>
      <c r="D874" s="354">
        <v>642248</v>
      </c>
      <c r="E874" s="288" t="s">
        <v>117</v>
      </c>
    </row>
    <row r="875" spans="1:6" ht="15.75">
      <c r="A875" s="351">
        <v>4626</v>
      </c>
      <c r="B875" s="352" t="s">
        <v>997</v>
      </c>
      <c r="C875" s="353" t="s">
        <v>122</v>
      </c>
      <c r="D875" s="354">
        <v>836690</v>
      </c>
      <c r="E875" s="288" t="s">
        <v>117</v>
      </c>
    </row>
    <row r="876" spans="1:6" ht="15.75">
      <c r="A876" s="351">
        <v>4627</v>
      </c>
      <c r="B876" s="352" t="s">
        <v>998</v>
      </c>
      <c r="C876" s="353" t="s">
        <v>122</v>
      </c>
      <c r="D876" s="354">
        <v>976360</v>
      </c>
      <c r="E876" s="288" t="s">
        <v>117</v>
      </c>
    </row>
    <row r="877" spans="1:6" ht="15.75">
      <c r="A877" s="351">
        <v>4628</v>
      </c>
      <c r="B877" s="352" t="s">
        <v>999</v>
      </c>
      <c r="C877" s="353" t="s">
        <v>122</v>
      </c>
      <c r="D877" s="354">
        <v>1220781</v>
      </c>
      <c r="E877" s="288" t="s">
        <v>117</v>
      </c>
    </row>
    <row r="878" spans="1:6" ht="15.75">
      <c r="A878" s="351">
        <v>4629</v>
      </c>
      <c r="B878" s="352" t="s">
        <v>1000</v>
      </c>
      <c r="C878" s="353" t="s">
        <v>122</v>
      </c>
      <c r="D878" s="354">
        <v>1484103</v>
      </c>
      <c r="E878" s="288" t="s">
        <v>117</v>
      </c>
    </row>
    <row r="879" spans="1:6" ht="15.75">
      <c r="A879" s="351">
        <v>4630</v>
      </c>
      <c r="B879" s="352" t="s">
        <v>1001</v>
      </c>
      <c r="C879" s="353" t="s">
        <v>122</v>
      </c>
      <c r="D879" s="354">
        <v>1795934</v>
      </c>
      <c r="E879" s="288" t="s">
        <v>117</v>
      </c>
    </row>
    <row r="880" spans="1:6" ht="15.75">
      <c r="A880" s="351">
        <v>4631</v>
      </c>
      <c r="B880" s="352" t="s">
        <v>1002</v>
      </c>
      <c r="C880" s="353" t="s">
        <v>122</v>
      </c>
      <c r="D880" s="354">
        <v>2021834</v>
      </c>
      <c r="E880" s="288" t="s">
        <v>117</v>
      </c>
    </row>
    <row r="881" spans="1:5" ht="15.75">
      <c r="A881" s="351">
        <v>4632</v>
      </c>
      <c r="B881" s="352" t="s">
        <v>1003</v>
      </c>
      <c r="C881" s="353" t="s">
        <v>122</v>
      </c>
      <c r="D881" s="354">
        <v>2367832</v>
      </c>
      <c r="E881" s="288" t="s">
        <v>117</v>
      </c>
    </row>
    <row r="882" spans="1:5" ht="15.75">
      <c r="A882" s="351">
        <v>4633</v>
      </c>
      <c r="B882" s="352" t="s">
        <v>1004</v>
      </c>
      <c r="C882" s="353" t="s">
        <v>122</v>
      </c>
      <c r="D882" s="354">
        <v>2750442</v>
      </c>
      <c r="E882" s="288" t="s">
        <v>117</v>
      </c>
    </row>
    <row r="883" spans="1:5" ht="15.75">
      <c r="A883" s="351">
        <v>4634</v>
      </c>
      <c r="B883" s="352" t="s">
        <v>1005</v>
      </c>
      <c r="C883" s="353" t="s">
        <v>122</v>
      </c>
      <c r="D883" s="354">
        <v>3157908</v>
      </c>
      <c r="E883" s="288" t="s">
        <v>117</v>
      </c>
    </row>
    <row r="884" spans="1:5" ht="15.75">
      <c r="A884" s="351">
        <v>4635</v>
      </c>
      <c r="B884" s="352" t="s">
        <v>1006</v>
      </c>
      <c r="C884" s="353" t="s">
        <v>122</v>
      </c>
      <c r="D884" s="354">
        <v>3569311</v>
      </c>
      <c r="E884" s="288" t="s">
        <v>117</v>
      </c>
    </row>
    <row r="885" spans="1:5" ht="15.75">
      <c r="A885" s="351">
        <v>4636</v>
      </c>
      <c r="B885" s="352" t="s">
        <v>1007</v>
      </c>
      <c r="C885" s="353" t="s">
        <v>122</v>
      </c>
      <c r="D885" s="354">
        <v>4059874</v>
      </c>
      <c r="E885" s="288" t="s">
        <v>117</v>
      </c>
    </row>
    <row r="886" spans="1:5" ht="15.75">
      <c r="A886" s="351">
        <v>4637</v>
      </c>
      <c r="B886" s="352" t="s">
        <v>1008</v>
      </c>
      <c r="C886" s="353" t="s">
        <v>122</v>
      </c>
      <c r="D886" s="354">
        <v>4569654</v>
      </c>
      <c r="E886" s="288" t="s">
        <v>117</v>
      </c>
    </row>
    <row r="887" spans="1:5" ht="15.75">
      <c r="A887" s="351">
        <v>4638</v>
      </c>
      <c r="B887" s="352" t="s">
        <v>1009</v>
      </c>
      <c r="C887" s="353" t="s">
        <v>122</v>
      </c>
      <c r="D887" s="354">
        <v>5111583</v>
      </c>
      <c r="E887" s="288" t="s">
        <v>117</v>
      </c>
    </row>
    <row r="888" spans="1:5" ht="31.5">
      <c r="A888" s="351">
        <v>4639</v>
      </c>
      <c r="B888" s="352" t="s">
        <v>1010</v>
      </c>
      <c r="C888" s="353" t="s">
        <v>116</v>
      </c>
      <c r="D888" s="354">
        <v>323473</v>
      </c>
      <c r="E888" s="288" t="s">
        <v>117</v>
      </c>
    </row>
    <row r="889" spans="1:5" ht="31.5">
      <c r="A889" s="351">
        <v>4640</v>
      </c>
      <c r="B889" s="352" t="s">
        <v>1011</v>
      </c>
      <c r="C889" s="353" t="s">
        <v>116</v>
      </c>
      <c r="D889" s="354">
        <v>302614</v>
      </c>
      <c r="E889" s="288" t="s">
        <v>117</v>
      </c>
    </row>
    <row r="890" spans="1:5" ht="15.75">
      <c r="A890" s="351">
        <v>4641</v>
      </c>
      <c r="B890" s="352" t="s">
        <v>1012</v>
      </c>
      <c r="C890" s="353" t="s">
        <v>125</v>
      </c>
      <c r="D890" s="354">
        <v>702755</v>
      </c>
      <c r="E890" s="288" t="s">
        <v>117</v>
      </c>
    </row>
    <row r="891" spans="1:5" ht="15.75">
      <c r="A891" s="351">
        <v>4642</v>
      </c>
      <c r="B891" s="352" t="s">
        <v>1013</v>
      </c>
      <c r="C891" s="353" t="s">
        <v>125</v>
      </c>
      <c r="D891" s="354">
        <v>747034</v>
      </c>
      <c r="E891" s="288" t="s">
        <v>117</v>
      </c>
    </row>
    <row r="892" spans="1:5" ht="15.75">
      <c r="A892" s="351">
        <v>4643</v>
      </c>
      <c r="B892" s="352" t="s">
        <v>1014</v>
      </c>
      <c r="C892" s="353" t="s">
        <v>125</v>
      </c>
      <c r="D892" s="354">
        <v>796263</v>
      </c>
      <c r="E892" s="288" t="s">
        <v>117</v>
      </c>
    </row>
    <row r="893" spans="1:5" ht="15.75">
      <c r="A893" s="351">
        <v>4644</v>
      </c>
      <c r="B893" s="352" t="s">
        <v>1015</v>
      </c>
      <c r="C893" s="353" t="s">
        <v>125</v>
      </c>
      <c r="D893" s="354">
        <v>864796</v>
      </c>
      <c r="E893" s="288" t="s">
        <v>117</v>
      </c>
    </row>
    <row r="894" spans="1:5" ht="15.75">
      <c r="A894" s="351">
        <v>4645</v>
      </c>
      <c r="B894" s="352" t="s">
        <v>1016</v>
      </c>
      <c r="C894" s="353" t="s">
        <v>125</v>
      </c>
      <c r="D894" s="354">
        <v>1181189</v>
      </c>
      <c r="E894" s="288" t="s">
        <v>117</v>
      </c>
    </row>
    <row r="895" spans="1:5" ht="15.75">
      <c r="A895" s="351">
        <v>4646</v>
      </c>
      <c r="B895" s="352" t="s">
        <v>1017</v>
      </c>
      <c r="C895" s="353" t="s">
        <v>125</v>
      </c>
      <c r="D895" s="354">
        <v>1301493</v>
      </c>
      <c r="E895" s="288" t="s">
        <v>117</v>
      </c>
    </row>
    <row r="896" spans="1:5" ht="15.75">
      <c r="A896" s="351">
        <v>4647</v>
      </c>
      <c r="B896" s="352" t="s">
        <v>1018</v>
      </c>
      <c r="C896" s="353" t="s">
        <v>125</v>
      </c>
      <c r="D896" s="354">
        <v>1459203</v>
      </c>
      <c r="E896" s="288" t="s">
        <v>117</v>
      </c>
    </row>
    <row r="897" spans="1:5" ht="15.75">
      <c r="A897" s="351">
        <v>4648</v>
      </c>
      <c r="B897" s="352" t="s">
        <v>1019</v>
      </c>
      <c r="C897" s="353" t="s">
        <v>125</v>
      </c>
      <c r="D897" s="354">
        <v>1621402</v>
      </c>
      <c r="E897" s="288" t="s">
        <v>117</v>
      </c>
    </row>
    <row r="898" spans="1:5" ht="15.75">
      <c r="A898" s="351">
        <v>4649</v>
      </c>
      <c r="B898" s="352" t="s">
        <v>1020</v>
      </c>
      <c r="C898" s="353" t="s">
        <v>125</v>
      </c>
      <c r="D898" s="354">
        <v>981434</v>
      </c>
      <c r="E898" s="288" t="s">
        <v>117</v>
      </c>
    </row>
    <row r="899" spans="1:5" ht="15.75">
      <c r="A899" s="351">
        <v>4650</v>
      </c>
      <c r="B899" s="352" t="s">
        <v>1021</v>
      </c>
      <c r="C899" s="353" t="s">
        <v>125</v>
      </c>
      <c r="D899" s="354">
        <v>1047713</v>
      </c>
      <c r="E899" s="288" t="s">
        <v>117</v>
      </c>
    </row>
    <row r="900" spans="1:5" ht="15.75">
      <c r="A900" s="351">
        <v>4651</v>
      </c>
      <c r="B900" s="352" t="s">
        <v>1022</v>
      </c>
      <c r="C900" s="353" t="s">
        <v>125</v>
      </c>
      <c r="D900" s="354">
        <v>1233184</v>
      </c>
      <c r="E900" s="288" t="s">
        <v>117</v>
      </c>
    </row>
    <row r="901" spans="1:5" ht="15.75">
      <c r="A901" s="351">
        <v>4652</v>
      </c>
      <c r="B901" s="352" t="s">
        <v>1023</v>
      </c>
      <c r="C901" s="353" t="s">
        <v>125</v>
      </c>
      <c r="D901" s="354">
        <v>1630077</v>
      </c>
      <c r="E901" s="288" t="s">
        <v>117</v>
      </c>
    </row>
    <row r="902" spans="1:5" ht="15.75">
      <c r="A902" s="351">
        <v>4653</v>
      </c>
      <c r="B902" s="352" t="s">
        <v>1024</v>
      </c>
      <c r="C902" s="353" t="s">
        <v>125</v>
      </c>
      <c r="D902" s="354">
        <v>1736561</v>
      </c>
      <c r="E902" s="288" t="s">
        <v>117</v>
      </c>
    </row>
    <row r="903" spans="1:5" ht="15.75">
      <c r="A903" s="351">
        <v>4654</v>
      </c>
      <c r="B903" s="352" t="s">
        <v>1025</v>
      </c>
      <c r="C903" s="353" t="s">
        <v>125</v>
      </c>
      <c r="D903" s="354">
        <v>1872791</v>
      </c>
      <c r="E903" s="288" t="s">
        <v>117</v>
      </c>
    </row>
    <row r="904" spans="1:5" ht="15.75">
      <c r="A904" s="351">
        <v>4655</v>
      </c>
      <c r="B904" s="352" t="s">
        <v>1026</v>
      </c>
      <c r="C904" s="353" t="s">
        <v>125</v>
      </c>
      <c r="D904" s="354">
        <v>2063121</v>
      </c>
      <c r="E904" s="288" t="s">
        <v>117</v>
      </c>
    </row>
    <row r="905" spans="1:5" ht="15.75">
      <c r="A905" s="351">
        <v>4656</v>
      </c>
      <c r="B905" s="352" t="s">
        <v>1027</v>
      </c>
      <c r="C905" s="353" t="s">
        <v>125</v>
      </c>
      <c r="D905" s="354">
        <v>2183247</v>
      </c>
      <c r="E905" s="288" t="s">
        <v>117</v>
      </c>
    </row>
    <row r="906" spans="1:5" ht="15.75">
      <c r="A906" s="351">
        <v>4657</v>
      </c>
      <c r="B906" s="352" t="s">
        <v>1028</v>
      </c>
      <c r="C906" s="353" t="s">
        <v>125</v>
      </c>
      <c r="D906" s="354">
        <v>2423393</v>
      </c>
      <c r="E906" s="288" t="s">
        <v>117</v>
      </c>
    </row>
    <row r="907" spans="1:5" ht="15.75">
      <c r="A907" s="351">
        <v>4658</v>
      </c>
      <c r="B907" s="352" t="s">
        <v>1029</v>
      </c>
      <c r="C907" s="353" t="s">
        <v>125</v>
      </c>
      <c r="D907" s="354">
        <v>2653021</v>
      </c>
      <c r="E907" s="288" t="s">
        <v>117</v>
      </c>
    </row>
    <row r="908" spans="1:5" ht="15.75">
      <c r="A908" s="351">
        <v>4659</v>
      </c>
      <c r="B908" s="352" t="s">
        <v>1030</v>
      </c>
      <c r="C908" s="353" t="s">
        <v>122</v>
      </c>
      <c r="D908" s="354">
        <v>5693300</v>
      </c>
      <c r="E908" s="288" t="s">
        <v>117</v>
      </c>
    </row>
    <row r="909" spans="1:5" ht="15.75">
      <c r="A909" s="351">
        <v>4660</v>
      </c>
      <c r="B909" s="352" t="s">
        <v>1031</v>
      </c>
      <c r="C909" s="353" t="s">
        <v>122</v>
      </c>
      <c r="D909" s="354">
        <v>6915556</v>
      </c>
      <c r="E909" s="288" t="s">
        <v>117</v>
      </c>
    </row>
    <row r="910" spans="1:5" ht="15.75">
      <c r="A910" s="351">
        <v>4661</v>
      </c>
      <c r="B910" s="352" t="s">
        <v>1032</v>
      </c>
      <c r="C910" s="353" t="s">
        <v>122</v>
      </c>
      <c r="D910" s="354">
        <v>9747114</v>
      </c>
      <c r="E910" s="288" t="s">
        <v>117</v>
      </c>
    </row>
    <row r="911" spans="1:5" ht="15.75">
      <c r="A911" s="351">
        <v>4662</v>
      </c>
      <c r="B911" s="352" t="s">
        <v>1033</v>
      </c>
      <c r="C911" s="353" t="s">
        <v>125</v>
      </c>
      <c r="D911" s="354">
        <v>3172652</v>
      </c>
      <c r="E911" s="288" t="s">
        <v>117</v>
      </c>
    </row>
    <row r="912" spans="1:5" ht="63">
      <c r="A912" s="351">
        <v>4663</v>
      </c>
      <c r="B912" s="352" t="s">
        <v>1034</v>
      </c>
      <c r="C912" s="353" t="s">
        <v>116</v>
      </c>
      <c r="D912" s="354">
        <v>122720</v>
      </c>
      <c r="E912" s="288" t="s">
        <v>117</v>
      </c>
    </row>
    <row r="913" spans="1:5" ht="31.5">
      <c r="A913" s="351">
        <v>4668</v>
      </c>
      <c r="B913" s="352" t="s">
        <v>1035</v>
      </c>
      <c r="C913" s="353" t="s">
        <v>116</v>
      </c>
      <c r="D913" s="354">
        <v>5535</v>
      </c>
      <c r="E913" s="288" t="s">
        <v>117</v>
      </c>
    </row>
    <row r="914" spans="1:5" ht="31.5">
      <c r="A914" s="351">
        <v>4669</v>
      </c>
      <c r="B914" s="352" t="s">
        <v>1036</v>
      </c>
      <c r="C914" s="353" t="s">
        <v>116</v>
      </c>
      <c r="D914" s="354">
        <v>6493</v>
      </c>
      <c r="E914" s="288" t="s">
        <v>117</v>
      </c>
    </row>
    <row r="915" spans="1:5" ht="31.5">
      <c r="A915" s="351">
        <v>4670</v>
      </c>
      <c r="B915" s="352" t="s">
        <v>1037</v>
      </c>
      <c r="C915" s="353" t="s">
        <v>116</v>
      </c>
      <c r="D915" s="354">
        <v>6362</v>
      </c>
      <c r="E915" s="288" t="s">
        <v>117</v>
      </c>
    </row>
    <row r="916" spans="1:5" ht="31.5">
      <c r="A916" s="351">
        <v>4671</v>
      </c>
      <c r="B916" s="352" t="s">
        <v>1038</v>
      </c>
      <c r="C916" s="353" t="s">
        <v>116</v>
      </c>
      <c r="D916" s="354">
        <v>7588</v>
      </c>
      <c r="E916" s="288" t="s">
        <v>117</v>
      </c>
    </row>
    <row r="917" spans="1:5" ht="31.5">
      <c r="A917" s="351">
        <v>4672</v>
      </c>
      <c r="B917" s="352" t="s">
        <v>1039</v>
      </c>
      <c r="C917" s="353" t="s">
        <v>116</v>
      </c>
      <c r="D917" s="354">
        <v>5535</v>
      </c>
      <c r="E917" s="288" t="s">
        <v>117</v>
      </c>
    </row>
    <row r="918" spans="1:5" ht="31.5">
      <c r="A918" s="351">
        <v>4673</v>
      </c>
      <c r="B918" s="352" t="s">
        <v>1040</v>
      </c>
      <c r="C918" s="353" t="s">
        <v>116</v>
      </c>
      <c r="D918" s="354">
        <v>6493</v>
      </c>
      <c r="E918" s="288" t="s">
        <v>117</v>
      </c>
    </row>
    <row r="919" spans="1:5" ht="31.5">
      <c r="A919" s="351">
        <v>4674</v>
      </c>
      <c r="B919" s="352" t="s">
        <v>1041</v>
      </c>
      <c r="C919" s="353" t="s">
        <v>116</v>
      </c>
      <c r="D919" s="354">
        <v>7041</v>
      </c>
      <c r="E919" s="288" t="s">
        <v>117</v>
      </c>
    </row>
    <row r="920" spans="1:5" ht="31.5">
      <c r="A920" s="351">
        <v>4675</v>
      </c>
      <c r="B920" s="352" t="s">
        <v>1042</v>
      </c>
      <c r="C920" s="353" t="s">
        <v>125</v>
      </c>
      <c r="D920" s="354">
        <v>356254</v>
      </c>
      <c r="E920" s="288" t="s">
        <v>117</v>
      </c>
    </row>
    <row r="921" spans="1:5" ht="31.5">
      <c r="A921" s="351">
        <v>4676</v>
      </c>
      <c r="B921" s="352" t="s">
        <v>1043</v>
      </c>
      <c r="C921" s="353" t="s">
        <v>116</v>
      </c>
      <c r="D921" s="354">
        <v>7588</v>
      </c>
      <c r="E921" s="288" t="s">
        <v>117</v>
      </c>
    </row>
    <row r="922" spans="1:5" ht="31.5">
      <c r="A922" s="351">
        <v>4678</v>
      </c>
      <c r="B922" s="352" t="s">
        <v>1044</v>
      </c>
      <c r="C922" s="353" t="s">
        <v>116</v>
      </c>
      <c r="D922" s="354">
        <v>89159</v>
      </c>
      <c r="E922" s="288" t="s">
        <v>117</v>
      </c>
    </row>
    <row r="923" spans="1:5" ht="31.5">
      <c r="A923" s="351">
        <v>4686</v>
      </c>
      <c r="B923" s="352" t="s">
        <v>1045</v>
      </c>
      <c r="C923" s="353" t="s">
        <v>125</v>
      </c>
      <c r="D923" s="354">
        <v>185164</v>
      </c>
      <c r="E923" s="288" t="s">
        <v>117</v>
      </c>
    </row>
    <row r="924" spans="1:5" ht="31.5">
      <c r="A924" s="351">
        <v>4687</v>
      </c>
      <c r="B924" s="352" t="s">
        <v>1046</v>
      </c>
      <c r="C924" s="353" t="s">
        <v>125</v>
      </c>
      <c r="D924" s="354">
        <v>128204</v>
      </c>
      <c r="E924" s="288" t="s">
        <v>117</v>
      </c>
    </row>
    <row r="925" spans="1:5" ht="31.5">
      <c r="A925" s="351">
        <v>4688</v>
      </c>
      <c r="B925" s="352" t="s">
        <v>1047</v>
      </c>
      <c r="C925" s="353" t="s">
        <v>125</v>
      </c>
      <c r="D925" s="354">
        <v>214773</v>
      </c>
      <c r="E925" s="288" t="s">
        <v>117</v>
      </c>
    </row>
    <row r="926" spans="1:5" ht="31.5">
      <c r="A926" s="351">
        <v>4689</v>
      </c>
      <c r="B926" s="352" t="s">
        <v>1048</v>
      </c>
      <c r="C926" s="353" t="s">
        <v>125</v>
      </c>
      <c r="D926" s="354">
        <v>151165</v>
      </c>
      <c r="E926" s="288" t="s">
        <v>117</v>
      </c>
    </row>
    <row r="927" spans="1:5" ht="31.5">
      <c r="A927" s="351">
        <v>4690</v>
      </c>
      <c r="B927" s="352" t="s">
        <v>1049</v>
      </c>
      <c r="C927" s="353" t="s">
        <v>125</v>
      </c>
      <c r="D927" s="354">
        <v>147607</v>
      </c>
      <c r="E927" s="288" t="s">
        <v>117</v>
      </c>
    </row>
    <row r="928" spans="1:5" ht="31.5">
      <c r="A928" s="351">
        <v>4691</v>
      </c>
      <c r="B928" s="352" t="s">
        <v>1050</v>
      </c>
      <c r="C928" s="353" t="s">
        <v>125</v>
      </c>
      <c r="D928" s="354">
        <v>113470</v>
      </c>
      <c r="E928" s="288" t="s">
        <v>117</v>
      </c>
    </row>
    <row r="929" spans="1:5" ht="31.5">
      <c r="A929" s="351">
        <v>4692</v>
      </c>
      <c r="B929" s="352" t="s">
        <v>1051</v>
      </c>
      <c r="C929" s="353" t="s">
        <v>125</v>
      </c>
      <c r="D929" s="354">
        <v>159435</v>
      </c>
      <c r="E929" s="288" t="s">
        <v>117</v>
      </c>
    </row>
    <row r="930" spans="1:5" ht="31.5">
      <c r="A930" s="351">
        <v>4693</v>
      </c>
      <c r="B930" s="352" t="s">
        <v>1052</v>
      </c>
      <c r="C930" s="353" t="s">
        <v>125</v>
      </c>
      <c r="D930" s="354">
        <v>155877</v>
      </c>
      <c r="E930" s="288" t="s">
        <v>117</v>
      </c>
    </row>
    <row r="931" spans="1:5" ht="31.5">
      <c r="A931" s="351">
        <v>4694</v>
      </c>
      <c r="B931" s="352" t="s">
        <v>1053</v>
      </c>
      <c r="C931" s="353" t="s">
        <v>125</v>
      </c>
      <c r="D931" s="354">
        <v>126773</v>
      </c>
      <c r="E931" s="288" t="s">
        <v>117</v>
      </c>
    </row>
    <row r="932" spans="1:5" ht="31.5">
      <c r="A932" s="351">
        <v>4695</v>
      </c>
      <c r="B932" s="352" t="s">
        <v>1054</v>
      </c>
      <c r="C932" s="353" t="s">
        <v>472</v>
      </c>
      <c r="D932" s="354">
        <v>2018</v>
      </c>
      <c r="E932" s="288" t="s">
        <v>117</v>
      </c>
    </row>
    <row r="933" spans="1:5" ht="47.25">
      <c r="A933" s="351">
        <v>4696</v>
      </c>
      <c r="B933" s="352" t="s">
        <v>1055</v>
      </c>
      <c r="C933" s="353" t="s">
        <v>472</v>
      </c>
      <c r="D933" s="354">
        <v>2430</v>
      </c>
      <c r="E933" s="288" t="s">
        <v>117</v>
      </c>
    </row>
    <row r="934" spans="1:5" ht="31.5">
      <c r="A934" s="351">
        <v>4697</v>
      </c>
      <c r="B934" s="352" t="s">
        <v>1056</v>
      </c>
      <c r="C934" s="353" t="s">
        <v>125</v>
      </c>
      <c r="D934" s="354">
        <v>178818</v>
      </c>
      <c r="E934" s="288" t="s">
        <v>117</v>
      </c>
    </row>
    <row r="935" spans="1:5" ht="31.5">
      <c r="A935" s="351">
        <v>4698</v>
      </c>
      <c r="B935" s="352" t="s">
        <v>1057</v>
      </c>
      <c r="C935" s="353" t="s">
        <v>125</v>
      </c>
      <c r="D935" s="354">
        <v>179584</v>
      </c>
      <c r="E935" s="288" t="s">
        <v>117</v>
      </c>
    </row>
    <row r="936" spans="1:5" ht="31.5">
      <c r="A936" s="351">
        <v>4699</v>
      </c>
      <c r="B936" s="352" t="s">
        <v>1058</v>
      </c>
      <c r="C936" s="353" t="s">
        <v>125</v>
      </c>
      <c r="D936" s="354">
        <v>175223</v>
      </c>
      <c r="E936" s="288" t="s">
        <v>117</v>
      </c>
    </row>
    <row r="937" spans="1:5" ht="31.5">
      <c r="A937" s="351">
        <v>4700</v>
      </c>
      <c r="B937" s="352" t="s">
        <v>1059</v>
      </c>
      <c r="C937" s="353" t="s">
        <v>125</v>
      </c>
      <c r="D937" s="354">
        <v>172186</v>
      </c>
      <c r="E937" s="288" t="s">
        <v>117</v>
      </c>
    </row>
    <row r="938" spans="1:5" ht="15.75">
      <c r="A938" s="351">
        <v>4703</v>
      </c>
      <c r="B938" s="352" t="s">
        <v>1060</v>
      </c>
      <c r="C938" s="353" t="s">
        <v>116</v>
      </c>
      <c r="D938" s="354">
        <v>2339</v>
      </c>
      <c r="E938" s="288" t="s">
        <v>117</v>
      </c>
    </row>
    <row r="939" spans="1:5" ht="15.75">
      <c r="A939" s="351">
        <v>4704</v>
      </c>
      <c r="B939" s="352" t="s">
        <v>1061</v>
      </c>
      <c r="C939" s="353" t="s">
        <v>116</v>
      </c>
      <c r="D939" s="354">
        <v>2474</v>
      </c>
      <c r="E939" s="288" t="s">
        <v>117</v>
      </c>
    </row>
    <row r="940" spans="1:5" ht="63">
      <c r="A940" s="351">
        <v>4709</v>
      </c>
      <c r="B940" s="352" t="s">
        <v>1062</v>
      </c>
      <c r="C940" s="353" t="s">
        <v>116</v>
      </c>
      <c r="D940" s="354">
        <v>103729</v>
      </c>
      <c r="E940" s="288" t="s">
        <v>117</v>
      </c>
    </row>
    <row r="941" spans="1:5" ht="31.5">
      <c r="A941" s="351">
        <v>4710</v>
      </c>
      <c r="B941" s="352" t="s">
        <v>1063</v>
      </c>
      <c r="C941" s="353" t="s">
        <v>122</v>
      </c>
      <c r="D941" s="354">
        <v>12109</v>
      </c>
      <c r="E941" s="288" t="s">
        <v>117</v>
      </c>
    </row>
    <row r="942" spans="1:5" ht="31.5">
      <c r="A942" s="351">
        <v>4711</v>
      </c>
      <c r="B942" s="352" t="s">
        <v>1064</v>
      </c>
      <c r="C942" s="353" t="s">
        <v>125</v>
      </c>
      <c r="D942" s="354">
        <v>35599</v>
      </c>
      <c r="E942" s="288" t="s">
        <v>117</v>
      </c>
    </row>
    <row r="943" spans="1:5" ht="31.5">
      <c r="A943" s="351">
        <v>4712</v>
      </c>
      <c r="B943" s="352" t="s">
        <v>1065</v>
      </c>
      <c r="C943" s="353" t="s">
        <v>119</v>
      </c>
      <c r="D943" s="354">
        <v>1092875</v>
      </c>
      <c r="E943" s="288" t="s">
        <v>117</v>
      </c>
    </row>
    <row r="944" spans="1:5" ht="31.5">
      <c r="A944" s="351">
        <v>4737</v>
      </c>
      <c r="B944" s="352" t="s">
        <v>1066</v>
      </c>
      <c r="C944" s="353" t="s">
        <v>122</v>
      </c>
      <c r="D944" s="354">
        <v>793367</v>
      </c>
      <c r="E944" s="288" t="s">
        <v>117</v>
      </c>
    </row>
    <row r="945" spans="1:5" ht="31.5">
      <c r="A945" s="351">
        <v>4738</v>
      </c>
      <c r="B945" s="352" t="s">
        <v>1067</v>
      </c>
      <c r="C945" s="353" t="s">
        <v>122</v>
      </c>
      <c r="D945" s="354">
        <v>601844</v>
      </c>
      <c r="E945" s="288" t="s">
        <v>117</v>
      </c>
    </row>
    <row r="946" spans="1:5" ht="31.5">
      <c r="A946" s="351">
        <v>4739</v>
      </c>
      <c r="B946" s="352" t="s">
        <v>1068</v>
      </c>
      <c r="C946" s="353" t="s">
        <v>122</v>
      </c>
      <c r="D946" s="354">
        <v>860756</v>
      </c>
      <c r="E946" s="288" t="s">
        <v>117</v>
      </c>
    </row>
    <row r="947" spans="1:5" ht="31.5">
      <c r="A947" s="351">
        <v>4740</v>
      </c>
      <c r="B947" s="352" t="s">
        <v>1069</v>
      </c>
      <c r="C947" s="353" t="s">
        <v>122</v>
      </c>
      <c r="D947" s="354">
        <v>936037</v>
      </c>
      <c r="E947" s="288" t="s">
        <v>117</v>
      </c>
    </row>
    <row r="948" spans="1:5" ht="31.5">
      <c r="A948" s="351">
        <v>4741</v>
      </c>
      <c r="B948" s="352" t="s">
        <v>1070</v>
      </c>
      <c r="C948" s="353" t="s">
        <v>122</v>
      </c>
      <c r="D948" s="354">
        <v>1283359</v>
      </c>
      <c r="E948" s="288" t="s">
        <v>117</v>
      </c>
    </row>
    <row r="949" spans="1:5" ht="31.5">
      <c r="A949" s="351">
        <v>4742</v>
      </c>
      <c r="B949" s="352" t="s">
        <v>1071</v>
      </c>
      <c r="C949" s="353" t="s">
        <v>122</v>
      </c>
      <c r="D949" s="354">
        <v>1374512</v>
      </c>
      <c r="E949" s="288" t="s">
        <v>117</v>
      </c>
    </row>
    <row r="950" spans="1:5" ht="47.25">
      <c r="A950" s="351">
        <v>4743</v>
      </c>
      <c r="B950" s="352" t="s">
        <v>1072</v>
      </c>
      <c r="C950" s="353" t="s">
        <v>119</v>
      </c>
      <c r="D950" s="354">
        <v>143531</v>
      </c>
      <c r="E950" s="288" t="s">
        <v>117</v>
      </c>
    </row>
    <row r="951" spans="1:5" ht="47.25">
      <c r="A951" s="351">
        <v>4744</v>
      </c>
      <c r="B951" s="352" t="s">
        <v>1073</v>
      </c>
      <c r="C951" s="353" t="s">
        <v>119</v>
      </c>
      <c r="D951" s="354">
        <v>160162</v>
      </c>
      <c r="E951" s="288" t="s">
        <v>117</v>
      </c>
    </row>
    <row r="952" spans="1:5" ht="47.25">
      <c r="A952" s="351">
        <v>4745</v>
      </c>
      <c r="B952" s="352" t="s">
        <v>1074</v>
      </c>
      <c r="C952" s="353" t="s">
        <v>119</v>
      </c>
      <c r="D952" s="354">
        <v>141056</v>
      </c>
      <c r="E952" s="288" t="s">
        <v>117</v>
      </c>
    </row>
    <row r="953" spans="1:5" ht="47.25">
      <c r="A953" s="351">
        <v>4746</v>
      </c>
      <c r="B953" s="352" t="s">
        <v>1075</v>
      </c>
      <c r="C953" s="353" t="s">
        <v>119</v>
      </c>
      <c r="D953" s="354">
        <v>144459</v>
      </c>
      <c r="E953" s="288" t="s">
        <v>117</v>
      </c>
    </row>
    <row r="954" spans="1:5" ht="47.25">
      <c r="A954" s="351">
        <v>4747</v>
      </c>
      <c r="B954" s="352" t="s">
        <v>1076</v>
      </c>
      <c r="C954" s="353" t="s">
        <v>119</v>
      </c>
      <c r="D954" s="354">
        <v>135177</v>
      </c>
      <c r="E954" s="288" t="s">
        <v>117</v>
      </c>
    </row>
    <row r="955" spans="1:5" ht="47.25">
      <c r="A955" s="351">
        <v>4748</v>
      </c>
      <c r="B955" s="352" t="s">
        <v>1077</v>
      </c>
      <c r="C955" s="353" t="s">
        <v>119</v>
      </c>
      <c r="D955" s="354">
        <v>135177</v>
      </c>
      <c r="E955" s="288" t="s">
        <v>117</v>
      </c>
    </row>
    <row r="956" spans="1:5" ht="47.25">
      <c r="A956" s="351">
        <v>4749</v>
      </c>
      <c r="B956" s="352" t="s">
        <v>1078</v>
      </c>
      <c r="C956" s="353" t="s">
        <v>119</v>
      </c>
      <c r="D956" s="354">
        <v>126598</v>
      </c>
      <c r="E956" s="288" t="s">
        <v>117</v>
      </c>
    </row>
    <row r="957" spans="1:5" ht="15.75">
      <c r="A957" s="351">
        <v>4751</v>
      </c>
      <c r="B957" s="352" t="s">
        <v>1079</v>
      </c>
      <c r="C957" s="353" t="s">
        <v>122</v>
      </c>
      <c r="D957" s="354">
        <v>10768</v>
      </c>
      <c r="E957" s="288" t="s">
        <v>117</v>
      </c>
    </row>
    <row r="958" spans="1:5" ht="47.25">
      <c r="A958" s="351">
        <v>4753</v>
      </c>
      <c r="B958" s="352" t="s">
        <v>1080</v>
      </c>
      <c r="C958" s="353" t="s">
        <v>119</v>
      </c>
      <c r="D958" s="354">
        <v>148282</v>
      </c>
      <c r="E958" s="288" t="s">
        <v>117</v>
      </c>
    </row>
    <row r="959" spans="1:5" ht="31.5">
      <c r="A959" s="351">
        <v>4754</v>
      </c>
      <c r="B959" s="352" t="s">
        <v>1081</v>
      </c>
      <c r="C959" s="353" t="s">
        <v>119</v>
      </c>
      <c r="D959" s="354">
        <v>139000</v>
      </c>
      <c r="E959" s="288" t="s">
        <v>117</v>
      </c>
    </row>
    <row r="960" spans="1:5" ht="31.5">
      <c r="A960" s="351">
        <v>4755</v>
      </c>
      <c r="B960" s="352" t="s">
        <v>1082</v>
      </c>
      <c r="C960" s="353" t="s">
        <v>119</v>
      </c>
      <c r="D960" s="354">
        <v>139000</v>
      </c>
      <c r="E960" s="288" t="s">
        <v>117</v>
      </c>
    </row>
    <row r="961" spans="1:6" ht="15.75">
      <c r="A961" s="351">
        <v>4758</v>
      </c>
      <c r="B961" s="352" t="s">
        <v>1083</v>
      </c>
      <c r="C961" s="353" t="s">
        <v>122</v>
      </c>
      <c r="D961" s="354">
        <v>6535</v>
      </c>
      <c r="E961" s="288" t="s">
        <v>117</v>
      </c>
    </row>
    <row r="962" spans="1:6" ht="31.5">
      <c r="A962" s="351">
        <v>4759</v>
      </c>
      <c r="B962" s="352" t="s">
        <v>1084</v>
      </c>
      <c r="C962" s="353" t="s">
        <v>122</v>
      </c>
      <c r="D962" s="354">
        <v>35601</v>
      </c>
      <c r="E962" s="288" t="s">
        <v>117</v>
      </c>
    </row>
    <row r="963" spans="1:6" ht="31.5">
      <c r="A963" s="351">
        <v>4760</v>
      </c>
      <c r="B963" s="352" t="s">
        <v>1085</v>
      </c>
      <c r="C963" s="353" t="s">
        <v>116</v>
      </c>
      <c r="D963" s="354">
        <v>488743</v>
      </c>
      <c r="E963" s="288" t="s">
        <v>117</v>
      </c>
      <c r="F963" s="35" t="s">
        <v>145</v>
      </c>
    </row>
    <row r="964" spans="1:6" ht="31.5">
      <c r="A964" s="351">
        <v>4761</v>
      </c>
      <c r="B964" s="352" t="s">
        <v>1086</v>
      </c>
      <c r="C964" s="353" t="s">
        <v>122</v>
      </c>
      <c r="D964" s="354">
        <v>226788</v>
      </c>
      <c r="E964" s="288" t="s">
        <v>117</v>
      </c>
      <c r="F964" s="35" t="s">
        <v>145</v>
      </c>
    </row>
    <row r="965" spans="1:6" ht="31.5">
      <c r="A965" s="351">
        <v>4762</v>
      </c>
      <c r="B965" s="352" t="s">
        <v>1087</v>
      </c>
      <c r="C965" s="353" t="s">
        <v>122</v>
      </c>
      <c r="D965" s="354">
        <v>31940</v>
      </c>
      <c r="E965" s="288" t="s">
        <v>117</v>
      </c>
    </row>
    <row r="966" spans="1:6" ht="31.5">
      <c r="A966" s="351">
        <v>4764</v>
      </c>
      <c r="B966" s="352" t="s">
        <v>1088</v>
      </c>
      <c r="C966" s="353" t="s">
        <v>125</v>
      </c>
      <c r="D966" s="354">
        <v>1434</v>
      </c>
      <c r="E966" s="288" t="s">
        <v>117</v>
      </c>
    </row>
    <row r="967" spans="1:6" ht="31.5">
      <c r="A967" s="351">
        <v>4765</v>
      </c>
      <c r="B967" s="352" t="s">
        <v>1089</v>
      </c>
      <c r="C967" s="353" t="s">
        <v>125</v>
      </c>
      <c r="D967" s="354">
        <v>1710</v>
      </c>
      <c r="E967" s="288" t="s">
        <v>117</v>
      </c>
      <c r="F967" s="35" t="s">
        <v>145</v>
      </c>
    </row>
    <row r="968" spans="1:6" ht="15.75">
      <c r="A968" s="351">
        <v>4776</v>
      </c>
      <c r="B968" s="352" t="s">
        <v>1090</v>
      </c>
      <c r="C968" s="353" t="s">
        <v>116</v>
      </c>
      <c r="D968" s="354">
        <v>2102</v>
      </c>
      <c r="E968" s="288" t="s">
        <v>117</v>
      </c>
    </row>
    <row r="969" spans="1:6" ht="15.75">
      <c r="A969" s="351">
        <v>4777</v>
      </c>
      <c r="B969" s="352" t="s">
        <v>1091</v>
      </c>
      <c r="C969" s="353" t="s">
        <v>116</v>
      </c>
      <c r="D969" s="354">
        <v>4431</v>
      </c>
      <c r="E969" s="288" t="s">
        <v>117</v>
      </c>
    </row>
    <row r="970" spans="1:6" ht="47.25">
      <c r="A970" s="351">
        <v>4778</v>
      </c>
      <c r="B970" s="352" t="s">
        <v>1092</v>
      </c>
      <c r="C970" s="353" t="s">
        <v>125</v>
      </c>
      <c r="D970" s="354">
        <v>49171</v>
      </c>
      <c r="E970" s="288" t="s">
        <v>117</v>
      </c>
    </row>
    <row r="971" spans="1:6" ht="47.25">
      <c r="A971" s="351">
        <v>4779</v>
      </c>
      <c r="B971" s="352" t="s">
        <v>1093</v>
      </c>
      <c r="C971" s="353" t="s">
        <v>125</v>
      </c>
      <c r="D971" s="354">
        <v>111105</v>
      </c>
      <c r="E971" s="288" t="s">
        <v>117</v>
      </c>
    </row>
    <row r="972" spans="1:6" ht="15.75">
      <c r="A972" s="351">
        <v>4780</v>
      </c>
      <c r="B972" s="352" t="s">
        <v>1094</v>
      </c>
      <c r="C972" s="353" t="s">
        <v>1095</v>
      </c>
      <c r="D972" s="354">
        <v>255090</v>
      </c>
      <c r="E972" s="288" t="s">
        <v>117</v>
      </c>
    </row>
    <row r="973" spans="1:6" ht="15.75">
      <c r="A973" s="351">
        <v>4781</v>
      </c>
      <c r="B973" s="352" t="s">
        <v>1096</v>
      </c>
      <c r="C973" s="353" t="s">
        <v>119</v>
      </c>
      <c r="D973" s="354">
        <v>11322</v>
      </c>
      <c r="E973" s="288" t="s">
        <v>117</v>
      </c>
    </row>
    <row r="974" spans="1:6" ht="15.75">
      <c r="A974" s="351">
        <v>4782</v>
      </c>
      <c r="B974" s="352" t="s">
        <v>1097</v>
      </c>
      <c r="C974" s="353" t="s">
        <v>116</v>
      </c>
      <c r="D974" s="354">
        <v>858</v>
      </c>
      <c r="E974" s="288" t="s">
        <v>117</v>
      </c>
    </row>
    <row r="975" spans="1:6" ht="15.75">
      <c r="A975" s="351">
        <v>4783</v>
      </c>
      <c r="B975" s="352" t="s">
        <v>1098</v>
      </c>
      <c r="C975" s="353" t="s">
        <v>119</v>
      </c>
      <c r="D975" s="354">
        <v>589676</v>
      </c>
      <c r="E975" s="288" t="s">
        <v>117</v>
      </c>
    </row>
    <row r="976" spans="1:6" ht="31.5">
      <c r="A976" s="351">
        <v>4784</v>
      </c>
      <c r="B976" s="352" t="s">
        <v>1099</v>
      </c>
      <c r="C976" s="353" t="s">
        <v>119</v>
      </c>
      <c r="D976" s="354">
        <v>17171</v>
      </c>
      <c r="E976" s="288" t="s">
        <v>117</v>
      </c>
    </row>
    <row r="977" spans="1:5" ht="31.5">
      <c r="A977" s="351">
        <v>4786</v>
      </c>
      <c r="B977" s="352" t="s">
        <v>1100</v>
      </c>
      <c r="C977" s="353" t="s">
        <v>122</v>
      </c>
      <c r="D977" s="354">
        <v>346346</v>
      </c>
      <c r="E977" s="288" t="s">
        <v>117</v>
      </c>
    </row>
    <row r="978" spans="1:5" ht="15.75">
      <c r="A978" s="351">
        <v>4787</v>
      </c>
      <c r="B978" s="352" t="s">
        <v>1101</v>
      </c>
      <c r="C978" s="353" t="s">
        <v>125</v>
      </c>
      <c r="D978" s="354">
        <v>13573</v>
      </c>
      <c r="E978" s="288" t="s">
        <v>117</v>
      </c>
    </row>
    <row r="979" spans="1:5" ht="15.75">
      <c r="A979" s="351">
        <v>4788</v>
      </c>
      <c r="B979" s="352" t="s">
        <v>1102</v>
      </c>
      <c r="C979" s="353" t="s">
        <v>122</v>
      </c>
      <c r="D979" s="354">
        <v>39877</v>
      </c>
      <c r="E979" s="288" t="s">
        <v>117</v>
      </c>
    </row>
    <row r="980" spans="1:5" ht="31.5">
      <c r="A980" s="351">
        <v>4789</v>
      </c>
      <c r="B980" s="352" t="s">
        <v>1103</v>
      </c>
      <c r="C980" s="353" t="s">
        <v>122</v>
      </c>
      <c r="D980" s="354">
        <v>9390</v>
      </c>
      <c r="E980" s="288" t="s">
        <v>117</v>
      </c>
    </row>
    <row r="981" spans="1:5" ht="31.5">
      <c r="A981" s="351">
        <v>4790</v>
      </c>
      <c r="B981" s="352" t="s">
        <v>1104</v>
      </c>
      <c r="C981" s="353" t="s">
        <v>122</v>
      </c>
      <c r="D981" s="354">
        <v>11254</v>
      </c>
      <c r="E981" s="288" t="s">
        <v>117</v>
      </c>
    </row>
    <row r="982" spans="1:5" ht="15.75">
      <c r="A982" s="351">
        <v>4791</v>
      </c>
      <c r="B982" s="352" t="s">
        <v>1105</v>
      </c>
      <c r="C982" s="353" t="s">
        <v>122</v>
      </c>
      <c r="D982" s="354">
        <v>26690</v>
      </c>
      <c r="E982" s="288" t="s">
        <v>117</v>
      </c>
    </row>
    <row r="983" spans="1:5" ht="31.5">
      <c r="A983" s="351">
        <v>4792</v>
      </c>
      <c r="B983" s="352" t="s">
        <v>1106</v>
      </c>
      <c r="C983" s="353" t="s">
        <v>119</v>
      </c>
      <c r="D983" s="354">
        <v>75521</v>
      </c>
      <c r="E983" s="288" t="s">
        <v>117</v>
      </c>
    </row>
    <row r="984" spans="1:5" ht="31.5">
      <c r="A984" s="351">
        <v>4794</v>
      </c>
      <c r="B984" s="352" t="s">
        <v>1107</v>
      </c>
      <c r="C984" s="353" t="s">
        <v>116</v>
      </c>
      <c r="D984" s="354">
        <v>49067</v>
      </c>
      <c r="E984" s="288" t="s">
        <v>117</v>
      </c>
    </row>
    <row r="985" spans="1:5" ht="31.5">
      <c r="A985" s="351">
        <v>4795</v>
      </c>
      <c r="B985" s="352" t="s">
        <v>1108</v>
      </c>
      <c r="C985" s="353" t="s">
        <v>116</v>
      </c>
      <c r="D985" s="354">
        <v>59067</v>
      </c>
      <c r="E985" s="288" t="s">
        <v>117</v>
      </c>
    </row>
    <row r="986" spans="1:5" ht="47.25">
      <c r="A986" s="351">
        <v>4797</v>
      </c>
      <c r="B986" s="352" t="s">
        <v>1109</v>
      </c>
      <c r="C986" s="353" t="s">
        <v>125</v>
      </c>
      <c r="D986" s="354">
        <v>183365</v>
      </c>
      <c r="E986" s="288" t="s">
        <v>117</v>
      </c>
    </row>
    <row r="987" spans="1:5" ht="47.25">
      <c r="A987" s="351">
        <v>4798</v>
      </c>
      <c r="B987" s="352" t="s">
        <v>1110</v>
      </c>
      <c r="C987" s="353" t="s">
        <v>125</v>
      </c>
      <c r="D987" s="354">
        <v>156051</v>
      </c>
      <c r="E987" s="288" t="s">
        <v>117</v>
      </c>
    </row>
    <row r="988" spans="1:5" ht="47.25">
      <c r="A988" s="351">
        <v>4800</v>
      </c>
      <c r="B988" s="352" t="s">
        <v>1111</v>
      </c>
      <c r="C988" s="353" t="s">
        <v>125</v>
      </c>
      <c r="D988" s="354">
        <v>181051</v>
      </c>
      <c r="E988" s="288" t="s">
        <v>117</v>
      </c>
    </row>
    <row r="989" spans="1:5" ht="31.5">
      <c r="A989" s="351">
        <v>4801</v>
      </c>
      <c r="B989" s="352" t="s">
        <v>1112</v>
      </c>
      <c r="C989" s="353" t="s">
        <v>122</v>
      </c>
      <c r="D989" s="354">
        <v>16483</v>
      </c>
      <c r="E989" s="288" t="s">
        <v>117</v>
      </c>
    </row>
    <row r="990" spans="1:5" ht="31.5">
      <c r="A990" s="351">
        <v>4802</v>
      </c>
      <c r="B990" s="352" t="s">
        <v>1113</v>
      </c>
      <c r="C990" s="353" t="s">
        <v>125</v>
      </c>
      <c r="D990" s="354">
        <v>1000000</v>
      </c>
      <c r="E990" s="288" t="s">
        <v>117</v>
      </c>
    </row>
    <row r="991" spans="1:5" ht="31.5">
      <c r="A991" s="351">
        <v>4803</v>
      </c>
      <c r="B991" s="352" t="s">
        <v>1114</v>
      </c>
      <c r="C991" s="353" t="s">
        <v>125</v>
      </c>
      <c r="D991" s="354">
        <v>1500000</v>
      </c>
      <c r="E991" s="288" t="s">
        <v>117</v>
      </c>
    </row>
    <row r="992" spans="1:5" ht="31.5">
      <c r="A992" s="351">
        <v>4804</v>
      </c>
      <c r="B992" s="352" t="s">
        <v>1115</v>
      </c>
      <c r="C992" s="353" t="s">
        <v>125</v>
      </c>
      <c r="D992" s="354">
        <v>2000000</v>
      </c>
      <c r="E992" s="288" t="s">
        <v>117</v>
      </c>
    </row>
    <row r="993" spans="1:6" ht="31.5">
      <c r="A993" s="351">
        <v>4805</v>
      </c>
      <c r="B993" s="352" t="s">
        <v>1116</v>
      </c>
      <c r="C993" s="353" t="s">
        <v>122</v>
      </c>
      <c r="D993" s="354">
        <v>112870</v>
      </c>
      <c r="E993" s="288" t="s">
        <v>117</v>
      </c>
      <c r="F993" s="35" t="s">
        <v>145</v>
      </c>
    </row>
    <row r="994" spans="1:6" ht="15.75">
      <c r="A994" s="351">
        <v>4806</v>
      </c>
      <c r="B994" s="352" t="s">
        <v>1117</v>
      </c>
      <c r="C994" s="353" t="s">
        <v>494</v>
      </c>
      <c r="D994" s="354">
        <v>311462</v>
      </c>
      <c r="E994" s="288" t="s">
        <v>117</v>
      </c>
    </row>
    <row r="995" spans="1:6" ht="15.75">
      <c r="A995" s="351">
        <v>4807</v>
      </c>
      <c r="B995" s="352" t="s">
        <v>1118</v>
      </c>
      <c r="C995" s="353" t="s">
        <v>785</v>
      </c>
      <c r="D995" s="354">
        <v>38933</v>
      </c>
      <c r="E995" s="288" t="s">
        <v>117</v>
      </c>
    </row>
    <row r="996" spans="1:6" ht="31.5">
      <c r="A996" s="351">
        <v>4808</v>
      </c>
      <c r="B996" s="352" t="s">
        <v>1119</v>
      </c>
      <c r="C996" s="353" t="s">
        <v>122</v>
      </c>
      <c r="D996" s="354">
        <v>151734</v>
      </c>
      <c r="E996" s="288" t="s">
        <v>117</v>
      </c>
      <c r="F996" s="35" t="s">
        <v>145</v>
      </c>
    </row>
    <row r="997" spans="1:6" ht="31.5">
      <c r="A997" s="351">
        <v>4809</v>
      </c>
      <c r="B997" s="352" t="s">
        <v>1120</v>
      </c>
      <c r="C997" s="353" t="s">
        <v>122</v>
      </c>
      <c r="D997" s="354">
        <v>227677</v>
      </c>
      <c r="E997" s="288" t="s">
        <v>117</v>
      </c>
      <c r="F997" s="35" t="s">
        <v>145</v>
      </c>
    </row>
    <row r="998" spans="1:6" ht="31.5">
      <c r="A998" s="351">
        <v>4810</v>
      </c>
      <c r="B998" s="352" t="s">
        <v>1121</v>
      </c>
      <c r="C998" s="353" t="s">
        <v>122</v>
      </c>
      <c r="D998" s="354">
        <v>302315</v>
      </c>
      <c r="E998" s="288" t="s">
        <v>117</v>
      </c>
      <c r="F998" s="35" t="s">
        <v>145</v>
      </c>
    </row>
    <row r="999" spans="1:6" ht="31.5">
      <c r="A999" s="351">
        <v>4812</v>
      </c>
      <c r="B999" s="352" t="s">
        <v>1122</v>
      </c>
      <c r="C999" s="353" t="s">
        <v>122</v>
      </c>
      <c r="D999" s="354">
        <v>116991</v>
      </c>
      <c r="E999" s="288" t="s">
        <v>117</v>
      </c>
    </row>
    <row r="1000" spans="1:6" ht="63">
      <c r="A1000" s="351">
        <v>4813</v>
      </c>
      <c r="B1000" s="352" t="s">
        <v>1123</v>
      </c>
      <c r="C1000" s="353" t="s">
        <v>125</v>
      </c>
      <c r="D1000" s="354">
        <v>22397</v>
      </c>
      <c r="E1000" s="288" t="s">
        <v>117</v>
      </c>
    </row>
    <row r="1001" spans="1:6" ht="31.5">
      <c r="A1001" s="351">
        <v>4814</v>
      </c>
      <c r="B1001" s="352" t="s">
        <v>1124</v>
      </c>
      <c r="C1001" s="353" t="s">
        <v>122</v>
      </c>
      <c r="D1001" s="354">
        <v>8243</v>
      </c>
      <c r="E1001" s="288" t="s">
        <v>117</v>
      </c>
    </row>
    <row r="1002" spans="1:6" ht="31.5">
      <c r="A1002" s="351">
        <v>4826</v>
      </c>
      <c r="B1002" s="352" t="s">
        <v>1125</v>
      </c>
      <c r="C1002" s="353" t="s">
        <v>125</v>
      </c>
      <c r="D1002" s="354">
        <v>116242</v>
      </c>
      <c r="E1002" s="288" t="s">
        <v>117</v>
      </c>
    </row>
    <row r="1003" spans="1:6" ht="31.5">
      <c r="A1003" s="351">
        <v>4827</v>
      </c>
      <c r="B1003" s="352" t="s">
        <v>1126</v>
      </c>
      <c r="C1003" s="353" t="s">
        <v>125</v>
      </c>
      <c r="D1003" s="354">
        <v>5632</v>
      </c>
      <c r="E1003" s="288" t="s">
        <v>117</v>
      </c>
    </row>
    <row r="1004" spans="1:6" ht="63">
      <c r="A1004" s="351">
        <v>4828</v>
      </c>
      <c r="B1004" s="352" t="s">
        <v>1127</v>
      </c>
      <c r="C1004" s="353" t="s">
        <v>122</v>
      </c>
      <c r="D1004" s="354">
        <v>19240</v>
      </c>
      <c r="E1004" s="288" t="s">
        <v>117</v>
      </c>
    </row>
    <row r="1005" spans="1:6" ht="47.25">
      <c r="A1005" s="351">
        <v>4829</v>
      </c>
      <c r="B1005" s="352" t="s">
        <v>1128</v>
      </c>
      <c r="C1005" s="353" t="s">
        <v>119</v>
      </c>
      <c r="D1005" s="354">
        <v>847409</v>
      </c>
      <c r="E1005" s="288" t="s">
        <v>117</v>
      </c>
      <c r="F1005" s="35" t="s">
        <v>145</v>
      </c>
    </row>
    <row r="1006" spans="1:6" ht="63">
      <c r="A1006" s="351">
        <v>4832</v>
      </c>
      <c r="B1006" s="352" t="s">
        <v>1129</v>
      </c>
      <c r="C1006" s="353" t="s">
        <v>125</v>
      </c>
      <c r="D1006" s="354">
        <v>45360</v>
      </c>
      <c r="E1006" s="288" t="s">
        <v>117</v>
      </c>
    </row>
    <row r="1007" spans="1:6" ht="47.25">
      <c r="A1007" s="351">
        <v>4833</v>
      </c>
      <c r="B1007" s="352" t="s">
        <v>1130</v>
      </c>
      <c r="C1007" s="353" t="s">
        <v>125</v>
      </c>
      <c r="D1007" s="354">
        <v>9369</v>
      </c>
      <c r="E1007" s="288" t="s">
        <v>117</v>
      </c>
    </row>
    <row r="1008" spans="1:6" ht="47.25">
      <c r="A1008" s="351">
        <v>4834</v>
      </c>
      <c r="B1008" s="352" t="s">
        <v>1131</v>
      </c>
      <c r="C1008" s="353" t="s">
        <v>125</v>
      </c>
      <c r="D1008" s="354">
        <v>128280</v>
      </c>
      <c r="E1008" s="288" t="s">
        <v>117</v>
      </c>
    </row>
    <row r="1009" spans="1:5" ht="31.5">
      <c r="A1009" s="351">
        <v>4835</v>
      </c>
      <c r="B1009" s="352" t="s">
        <v>1132</v>
      </c>
      <c r="C1009" s="353" t="s">
        <v>119</v>
      </c>
      <c r="D1009" s="354">
        <v>242515</v>
      </c>
      <c r="E1009" s="288" t="s">
        <v>117</v>
      </c>
    </row>
    <row r="1010" spans="1:5" ht="31.5">
      <c r="A1010" s="351">
        <v>4836</v>
      </c>
      <c r="B1010" s="352" t="s">
        <v>1133</v>
      </c>
      <c r="C1010" s="353" t="s">
        <v>119</v>
      </c>
      <c r="D1010" s="354">
        <v>367852</v>
      </c>
      <c r="E1010" s="288" t="s">
        <v>117</v>
      </c>
    </row>
    <row r="1011" spans="1:5" ht="47.25">
      <c r="A1011" s="351">
        <v>4837</v>
      </c>
      <c r="B1011" s="352" t="s">
        <v>1134</v>
      </c>
      <c r="C1011" s="353" t="s">
        <v>119</v>
      </c>
      <c r="D1011" s="354">
        <v>170779</v>
      </c>
      <c r="E1011" s="288" t="s">
        <v>117</v>
      </c>
    </row>
    <row r="1012" spans="1:5" ht="47.25">
      <c r="A1012" s="351">
        <v>4838</v>
      </c>
      <c r="B1012" s="352" t="s">
        <v>1135</v>
      </c>
      <c r="C1012" s="353" t="s">
        <v>119</v>
      </c>
      <c r="D1012" s="354">
        <v>134928</v>
      </c>
      <c r="E1012" s="288" t="s">
        <v>117</v>
      </c>
    </row>
    <row r="1013" spans="1:5" ht="31.5">
      <c r="A1013" s="351">
        <v>4839</v>
      </c>
      <c r="B1013" s="352" t="s">
        <v>1136</v>
      </c>
      <c r="C1013" s="353" t="s">
        <v>125</v>
      </c>
      <c r="D1013" s="354">
        <v>519286</v>
      </c>
      <c r="E1013" s="288" t="s">
        <v>117</v>
      </c>
    </row>
    <row r="1014" spans="1:5" ht="31.5">
      <c r="A1014" s="351">
        <v>4840</v>
      </c>
      <c r="B1014" s="352" t="s">
        <v>1137</v>
      </c>
      <c r="C1014" s="353" t="s">
        <v>125</v>
      </c>
      <c r="D1014" s="354">
        <v>164528</v>
      </c>
      <c r="E1014" s="288" t="s">
        <v>117</v>
      </c>
    </row>
    <row r="1015" spans="1:5" ht="31.5">
      <c r="A1015" s="351">
        <v>4841</v>
      </c>
      <c r="B1015" s="352" t="s">
        <v>1138</v>
      </c>
      <c r="C1015" s="353" t="s">
        <v>125</v>
      </c>
      <c r="D1015" s="354">
        <v>225623</v>
      </c>
      <c r="E1015" s="288" t="s">
        <v>117</v>
      </c>
    </row>
    <row r="1016" spans="1:5" ht="31.5">
      <c r="A1016" s="351">
        <v>4842</v>
      </c>
      <c r="B1016" s="352" t="s">
        <v>1139</v>
      </c>
      <c r="C1016" s="353" t="s">
        <v>125</v>
      </c>
      <c r="D1016" s="354">
        <v>382564</v>
      </c>
      <c r="E1016" s="288" t="s">
        <v>117</v>
      </c>
    </row>
    <row r="1017" spans="1:5" ht="31.5">
      <c r="A1017" s="351">
        <v>4843</v>
      </c>
      <c r="B1017" s="352" t="s">
        <v>1140</v>
      </c>
      <c r="C1017" s="353" t="s">
        <v>125</v>
      </c>
      <c r="D1017" s="354">
        <v>292408</v>
      </c>
      <c r="E1017" s="288" t="s">
        <v>117</v>
      </c>
    </row>
    <row r="1018" spans="1:5" ht="31.5">
      <c r="A1018" s="351">
        <v>4844</v>
      </c>
      <c r="B1018" s="352" t="s">
        <v>1141</v>
      </c>
      <c r="C1018" s="353" t="s">
        <v>125</v>
      </c>
      <c r="D1018" s="354">
        <v>2688287</v>
      </c>
      <c r="E1018" s="288" t="s">
        <v>117</v>
      </c>
    </row>
    <row r="1019" spans="1:5" ht="31.5">
      <c r="A1019" s="351">
        <v>4845</v>
      </c>
      <c r="B1019" s="352" t="s">
        <v>1142</v>
      </c>
      <c r="C1019" s="353" t="s">
        <v>125</v>
      </c>
      <c r="D1019" s="354">
        <v>944424</v>
      </c>
      <c r="E1019" s="288" t="s">
        <v>117</v>
      </c>
    </row>
    <row r="1020" spans="1:5" ht="31.5">
      <c r="A1020" s="351">
        <v>4846</v>
      </c>
      <c r="B1020" s="352" t="s">
        <v>1143</v>
      </c>
      <c r="C1020" s="353" t="s">
        <v>125</v>
      </c>
      <c r="D1020" s="354">
        <v>113507</v>
      </c>
      <c r="E1020" s="288" t="s">
        <v>117</v>
      </c>
    </row>
    <row r="1021" spans="1:5" ht="31.5">
      <c r="A1021" s="351">
        <v>4848</v>
      </c>
      <c r="B1021" s="352" t="s">
        <v>1144</v>
      </c>
      <c r="C1021" s="353" t="s">
        <v>122</v>
      </c>
      <c r="D1021" s="354">
        <v>7671</v>
      </c>
      <c r="E1021" s="288" t="s">
        <v>117</v>
      </c>
    </row>
    <row r="1022" spans="1:5" ht="15.75">
      <c r="A1022" s="351">
        <v>4849</v>
      </c>
      <c r="B1022" s="352" t="s">
        <v>1145</v>
      </c>
      <c r="C1022" s="353" t="s">
        <v>122</v>
      </c>
      <c r="D1022" s="354">
        <v>2272</v>
      </c>
      <c r="E1022" s="288" t="s">
        <v>117</v>
      </c>
    </row>
    <row r="1023" spans="1:5" ht="31.5">
      <c r="A1023" s="351">
        <v>4850</v>
      </c>
      <c r="B1023" s="352" t="s">
        <v>1146</v>
      </c>
      <c r="C1023" s="353" t="s">
        <v>119</v>
      </c>
      <c r="D1023" s="354">
        <v>231823</v>
      </c>
      <c r="E1023" s="288" t="s">
        <v>117</v>
      </c>
    </row>
    <row r="1024" spans="1:5" ht="31.5">
      <c r="A1024" s="351">
        <v>4851</v>
      </c>
      <c r="B1024" s="352" t="s">
        <v>1147</v>
      </c>
      <c r="C1024" s="353" t="s">
        <v>125</v>
      </c>
      <c r="D1024" s="354">
        <v>24665</v>
      </c>
      <c r="E1024" s="288" t="s">
        <v>117</v>
      </c>
    </row>
    <row r="1025" spans="1:5" ht="47.25">
      <c r="A1025" s="351">
        <v>4853</v>
      </c>
      <c r="B1025" s="352" t="s">
        <v>1148</v>
      </c>
      <c r="C1025" s="353" t="s">
        <v>119</v>
      </c>
      <c r="D1025" s="354">
        <v>516853</v>
      </c>
      <c r="E1025" s="288" t="s">
        <v>117</v>
      </c>
    </row>
    <row r="1026" spans="1:5" ht="47.25">
      <c r="A1026" s="351">
        <v>4854</v>
      </c>
      <c r="B1026" s="352" t="s">
        <v>1149</v>
      </c>
      <c r="C1026" s="353" t="s">
        <v>119</v>
      </c>
      <c r="D1026" s="354">
        <v>528536</v>
      </c>
      <c r="E1026" s="288" t="s">
        <v>117</v>
      </c>
    </row>
    <row r="1027" spans="1:5" ht="31.5">
      <c r="A1027" s="351">
        <v>4855</v>
      </c>
      <c r="B1027" s="352" t="s">
        <v>1150</v>
      </c>
      <c r="C1027" s="353" t="s">
        <v>116</v>
      </c>
      <c r="D1027" s="354">
        <v>41037</v>
      </c>
      <c r="E1027" s="288" t="s">
        <v>117</v>
      </c>
    </row>
    <row r="1028" spans="1:5" ht="47.25">
      <c r="A1028" s="351">
        <v>4856</v>
      </c>
      <c r="B1028" s="352" t="s">
        <v>1151</v>
      </c>
      <c r="C1028" s="353" t="s">
        <v>116</v>
      </c>
      <c r="D1028" s="354">
        <v>69423</v>
      </c>
      <c r="E1028" s="288" t="s">
        <v>117</v>
      </c>
    </row>
    <row r="1029" spans="1:5" ht="31.5">
      <c r="A1029" s="351">
        <v>4857</v>
      </c>
      <c r="B1029" s="352" t="s">
        <v>1152</v>
      </c>
      <c r="C1029" s="353" t="s">
        <v>116</v>
      </c>
      <c r="D1029" s="354">
        <v>2149</v>
      </c>
      <c r="E1029" s="288" t="s">
        <v>117</v>
      </c>
    </row>
    <row r="1030" spans="1:5" ht="47.25">
      <c r="A1030" s="351">
        <v>4858</v>
      </c>
      <c r="B1030" s="352" t="s">
        <v>1153</v>
      </c>
      <c r="C1030" s="353" t="s">
        <v>125</v>
      </c>
      <c r="D1030" s="354">
        <v>1003772</v>
      </c>
      <c r="E1030" s="288" t="s">
        <v>117</v>
      </c>
    </row>
    <row r="1031" spans="1:5" ht="31.5">
      <c r="A1031" s="351">
        <v>4859</v>
      </c>
      <c r="B1031" s="352" t="s">
        <v>1154</v>
      </c>
      <c r="C1031" s="353" t="s">
        <v>122</v>
      </c>
      <c r="D1031" s="354">
        <v>31924</v>
      </c>
      <c r="E1031" s="288" t="s">
        <v>117</v>
      </c>
    </row>
    <row r="1032" spans="1:5" ht="47.25">
      <c r="A1032" s="351">
        <v>4860</v>
      </c>
      <c r="B1032" s="352" t="s">
        <v>1155</v>
      </c>
      <c r="C1032" s="353" t="s">
        <v>125</v>
      </c>
      <c r="D1032" s="354">
        <v>173636</v>
      </c>
      <c r="E1032" s="288" t="s">
        <v>117</v>
      </c>
    </row>
    <row r="1033" spans="1:5" ht="31.5">
      <c r="A1033" s="351">
        <v>4861</v>
      </c>
      <c r="B1033" s="352" t="s">
        <v>1156</v>
      </c>
      <c r="C1033" s="353" t="s">
        <v>116</v>
      </c>
      <c r="D1033" s="354">
        <v>105946</v>
      </c>
      <c r="E1033" s="288" t="s">
        <v>117</v>
      </c>
    </row>
    <row r="1034" spans="1:5" ht="15.75">
      <c r="A1034" s="351">
        <v>4862</v>
      </c>
      <c r="B1034" s="352" t="s">
        <v>1157</v>
      </c>
      <c r="C1034" s="353" t="s">
        <v>122</v>
      </c>
      <c r="D1034" s="354">
        <v>930202</v>
      </c>
      <c r="E1034" s="288" t="s">
        <v>117</v>
      </c>
    </row>
    <row r="1035" spans="1:5" ht="47.25">
      <c r="A1035" s="351">
        <v>4863</v>
      </c>
      <c r="B1035" s="352" t="s">
        <v>1158</v>
      </c>
      <c r="C1035" s="353" t="s">
        <v>122</v>
      </c>
      <c r="D1035" s="354">
        <v>36326</v>
      </c>
      <c r="E1035" s="288" t="s">
        <v>117</v>
      </c>
    </row>
    <row r="1036" spans="1:5" ht="47.25">
      <c r="A1036" s="351">
        <v>4864</v>
      </c>
      <c r="B1036" s="352" t="s">
        <v>1159</v>
      </c>
      <c r="C1036" s="353" t="s">
        <v>122</v>
      </c>
      <c r="D1036" s="354">
        <v>48435</v>
      </c>
      <c r="E1036" s="288" t="s">
        <v>117</v>
      </c>
    </row>
    <row r="1037" spans="1:5" ht="31.5">
      <c r="A1037" s="351">
        <v>4865</v>
      </c>
      <c r="B1037" s="352" t="s">
        <v>1160</v>
      </c>
      <c r="C1037" s="353" t="s">
        <v>122</v>
      </c>
      <c r="D1037" s="354">
        <v>24218</v>
      </c>
      <c r="E1037" s="288" t="s">
        <v>117</v>
      </c>
    </row>
    <row r="1038" spans="1:5" ht="31.5">
      <c r="A1038" s="351">
        <v>4866</v>
      </c>
      <c r="B1038" s="352" t="s">
        <v>1161</v>
      </c>
      <c r="C1038" s="353" t="s">
        <v>122</v>
      </c>
      <c r="D1038" s="354">
        <v>48435</v>
      </c>
      <c r="E1038" s="288" t="s">
        <v>117</v>
      </c>
    </row>
    <row r="1039" spans="1:5" ht="31.5">
      <c r="A1039" s="351">
        <v>4867</v>
      </c>
      <c r="B1039" s="352" t="s">
        <v>1162</v>
      </c>
      <c r="C1039" s="353" t="s">
        <v>122</v>
      </c>
      <c r="D1039" s="354">
        <v>72652</v>
      </c>
      <c r="E1039" s="288" t="s">
        <v>117</v>
      </c>
    </row>
    <row r="1040" spans="1:5" ht="31.5">
      <c r="A1040" s="351">
        <v>4869</v>
      </c>
      <c r="B1040" s="352" t="s">
        <v>1163</v>
      </c>
      <c r="C1040" s="353" t="s">
        <v>125</v>
      </c>
      <c r="D1040" s="354">
        <v>56754</v>
      </c>
      <c r="E1040" s="288" t="s">
        <v>117</v>
      </c>
    </row>
    <row r="1041" spans="1:5" ht="31.5">
      <c r="A1041" s="351">
        <v>4870</v>
      </c>
      <c r="B1041" s="352" t="s">
        <v>1164</v>
      </c>
      <c r="C1041" s="353" t="s">
        <v>125</v>
      </c>
      <c r="D1041" s="354">
        <v>56754</v>
      </c>
      <c r="E1041" s="288" t="s">
        <v>117</v>
      </c>
    </row>
    <row r="1042" spans="1:5" ht="31.5">
      <c r="A1042" s="351">
        <v>4871</v>
      </c>
      <c r="B1042" s="352" t="s">
        <v>1165</v>
      </c>
      <c r="C1042" s="353" t="s">
        <v>125</v>
      </c>
      <c r="D1042" s="354">
        <v>28378</v>
      </c>
      <c r="E1042" s="288" t="s">
        <v>117</v>
      </c>
    </row>
    <row r="1043" spans="1:5" ht="15.75">
      <c r="A1043" s="351">
        <v>4872</v>
      </c>
      <c r="B1043" s="352" t="s">
        <v>1166</v>
      </c>
      <c r="C1043" s="353" t="s">
        <v>125</v>
      </c>
      <c r="D1043" s="354">
        <v>167494</v>
      </c>
      <c r="E1043" s="288" t="s">
        <v>117</v>
      </c>
    </row>
    <row r="1044" spans="1:5" ht="15.75">
      <c r="A1044" s="351">
        <v>4873</v>
      </c>
      <c r="B1044" s="352" t="s">
        <v>1167</v>
      </c>
      <c r="C1044" s="353" t="s">
        <v>125</v>
      </c>
      <c r="D1044" s="354">
        <v>459877</v>
      </c>
      <c r="E1044" s="288" t="s">
        <v>117</v>
      </c>
    </row>
    <row r="1045" spans="1:5" ht="15.75">
      <c r="A1045" s="351">
        <v>4874</v>
      </c>
      <c r="B1045" s="352" t="s">
        <v>1168</v>
      </c>
      <c r="C1045" s="353" t="s">
        <v>125</v>
      </c>
      <c r="D1045" s="354">
        <v>437065</v>
      </c>
      <c r="E1045" s="288" t="s">
        <v>117</v>
      </c>
    </row>
    <row r="1046" spans="1:5" ht="15.75">
      <c r="A1046" s="351">
        <v>4875</v>
      </c>
      <c r="B1046" s="352" t="s">
        <v>1169</v>
      </c>
      <c r="C1046" s="353" t="s">
        <v>125</v>
      </c>
      <c r="D1046" s="354">
        <v>160820</v>
      </c>
      <c r="E1046" s="288" t="s">
        <v>117</v>
      </c>
    </row>
    <row r="1047" spans="1:5" ht="47.25">
      <c r="A1047" s="351">
        <v>4876</v>
      </c>
      <c r="B1047" s="352" t="s">
        <v>1170</v>
      </c>
      <c r="C1047" s="353" t="s">
        <v>125</v>
      </c>
      <c r="D1047" s="354">
        <v>328315</v>
      </c>
      <c r="E1047" s="288" t="s">
        <v>117</v>
      </c>
    </row>
    <row r="1048" spans="1:5" ht="47.25">
      <c r="A1048" s="351">
        <v>4877</v>
      </c>
      <c r="B1048" s="352" t="s">
        <v>1171</v>
      </c>
      <c r="C1048" s="353" t="s">
        <v>125</v>
      </c>
      <c r="D1048" s="354">
        <v>289734</v>
      </c>
      <c r="E1048" s="288" t="s">
        <v>117</v>
      </c>
    </row>
    <row r="1049" spans="1:5" ht="15.75">
      <c r="A1049" s="351">
        <v>4878</v>
      </c>
      <c r="B1049" s="352" t="s">
        <v>1172</v>
      </c>
      <c r="C1049" s="353" t="s">
        <v>125</v>
      </c>
      <c r="D1049" s="354">
        <v>117793</v>
      </c>
      <c r="E1049" s="288" t="s">
        <v>117</v>
      </c>
    </row>
    <row r="1050" spans="1:5" ht="15.75">
      <c r="A1050" s="351">
        <v>4879</v>
      </c>
      <c r="B1050" s="352" t="s">
        <v>1173</v>
      </c>
      <c r="C1050" s="353" t="s">
        <v>125</v>
      </c>
      <c r="D1050" s="354">
        <v>209554</v>
      </c>
      <c r="E1050" s="288" t="s">
        <v>117</v>
      </c>
    </row>
    <row r="1051" spans="1:5" ht="31.5">
      <c r="A1051" s="351">
        <v>4880</v>
      </c>
      <c r="B1051" s="352" t="s">
        <v>1174</v>
      </c>
      <c r="C1051" s="353" t="s">
        <v>122</v>
      </c>
      <c r="D1051" s="354">
        <v>656944</v>
      </c>
      <c r="E1051" s="288" t="s">
        <v>117</v>
      </c>
    </row>
    <row r="1052" spans="1:5" ht="63">
      <c r="A1052" s="351">
        <v>4882</v>
      </c>
      <c r="B1052" s="352" t="s">
        <v>1175</v>
      </c>
      <c r="C1052" s="353" t="s">
        <v>125</v>
      </c>
      <c r="D1052" s="354">
        <v>196551</v>
      </c>
      <c r="E1052" s="288" t="s">
        <v>117</v>
      </c>
    </row>
    <row r="1053" spans="1:5" ht="47.25">
      <c r="A1053" s="351">
        <v>4883</v>
      </c>
      <c r="B1053" s="352" t="s">
        <v>1176</v>
      </c>
      <c r="C1053" s="353" t="s">
        <v>116</v>
      </c>
      <c r="D1053" s="354">
        <v>10500</v>
      </c>
      <c r="E1053" s="288" t="s">
        <v>117</v>
      </c>
    </row>
    <row r="1054" spans="1:5" ht="47.25">
      <c r="A1054" s="351">
        <v>4884</v>
      </c>
      <c r="B1054" s="352" t="s">
        <v>1177</v>
      </c>
      <c r="C1054" s="353" t="s">
        <v>125</v>
      </c>
      <c r="D1054" s="354">
        <v>187451</v>
      </c>
      <c r="E1054" s="288" t="s">
        <v>117</v>
      </c>
    </row>
    <row r="1055" spans="1:5" ht="47.25">
      <c r="A1055" s="351">
        <v>4885</v>
      </c>
      <c r="B1055" s="352" t="s">
        <v>1178</v>
      </c>
      <c r="C1055" s="353" t="s">
        <v>125</v>
      </c>
      <c r="D1055" s="354">
        <v>194051</v>
      </c>
      <c r="E1055" s="288" t="s">
        <v>117</v>
      </c>
    </row>
    <row r="1056" spans="1:5" ht="47.25">
      <c r="A1056" s="351">
        <v>4886</v>
      </c>
      <c r="B1056" s="352" t="s">
        <v>1179</v>
      </c>
      <c r="C1056" s="353" t="s">
        <v>125</v>
      </c>
      <c r="D1056" s="354">
        <v>186551</v>
      </c>
      <c r="E1056" s="288" t="s">
        <v>117</v>
      </c>
    </row>
    <row r="1057" spans="1:5" ht="47.25">
      <c r="A1057" s="351">
        <v>4887</v>
      </c>
      <c r="B1057" s="352" t="s">
        <v>1180</v>
      </c>
      <c r="C1057" s="353" t="s">
        <v>125</v>
      </c>
      <c r="D1057" s="354">
        <v>483551</v>
      </c>
      <c r="E1057" s="288" t="s">
        <v>117</v>
      </c>
    </row>
    <row r="1058" spans="1:5" ht="47.25">
      <c r="A1058" s="351">
        <v>4888</v>
      </c>
      <c r="B1058" s="352" t="s">
        <v>1181</v>
      </c>
      <c r="C1058" s="353" t="s">
        <v>125</v>
      </c>
      <c r="D1058" s="354">
        <v>189051</v>
      </c>
      <c r="E1058" s="288" t="s">
        <v>117</v>
      </c>
    </row>
    <row r="1059" spans="1:5" ht="31.5">
      <c r="A1059" s="351">
        <v>4889</v>
      </c>
      <c r="B1059" s="352" t="s">
        <v>1182</v>
      </c>
      <c r="C1059" s="353" t="s">
        <v>125</v>
      </c>
      <c r="D1059" s="354">
        <v>1375266</v>
      </c>
      <c r="E1059" s="288" t="s">
        <v>117</v>
      </c>
    </row>
    <row r="1060" spans="1:5" ht="47.25">
      <c r="A1060" s="351">
        <v>4890</v>
      </c>
      <c r="B1060" s="352" t="s">
        <v>1183</v>
      </c>
      <c r="C1060" s="353" t="s">
        <v>125</v>
      </c>
      <c r="D1060" s="354">
        <v>454428</v>
      </c>
      <c r="E1060" s="288" t="s">
        <v>117</v>
      </c>
    </row>
    <row r="1061" spans="1:5" ht="47.25">
      <c r="A1061" s="351">
        <v>4891</v>
      </c>
      <c r="B1061" s="352" t="s">
        <v>1184</v>
      </c>
      <c r="C1061" s="353" t="s">
        <v>125</v>
      </c>
      <c r="D1061" s="354">
        <v>698511</v>
      </c>
      <c r="E1061" s="288" t="s">
        <v>117</v>
      </c>
    </row>
    <row r="1062" spans="1:5" ht="31.5">
      <c r="A1062" s="351">
        <v>4892</v>
      </c>
      <c r="B1062" s="352" t="s">
        <v>1185</v>
      </c>
      <c r="C1062" s="353" t="s">
        <v>122</v>
      </c>
      <c r="D1062" s="354">
        <v>260448</v>
      </c>
      <c r="E1062" s="288" t="s">
        <v>117</v>
      </c>
    </row>
    <row r="1063" spans="1:5" ht="15.75">
      <c r="A1063" s="351">
        <v>4894</v>
      </c>
      <c r="B1063" s="352" t="s">
        <v>1186</v>
      </c>
      <c r="C1063" s="353" t="s">
        <v>494</v>
      </c>
      <c r="D1063" s="354">
        <v>256409</v>
      </c>
      <c r="E1063" s="288" t="s">
        <v>117</v>
      </c>
    </row>
    <row r="1064" spans="1:5" ht="15.75">
      <c r="A1064" s="351">
        <v>4895</v>
      </c>
      <c r="B1064" s="352" t="s">
        <v>1187</v>
      </c>
      <c r="C1064" s="353" t="s">
        <v>785</v>
      </c>
      <c r="D1064" s="354">
        <v>32053</v>
      </c>
      <c r="E1064" s="288" t="s">
        <v>117</v>
      </c>
    </row>
    <row r="1065" spans="1:5" ht="31.5">
      <c r="A1065" s="351">
        <v>4896</v>
      </c>
      <c r="B1065" s="352" t="s">
        <v>1188</v>
      </c>
      <c r="C1065" s="353" t="s">
        <v>122</v>
      </c>
      <c r="D1065" s="354">
        <v>323165</v>
      </c>
      <c r="E1065" s="288" t="s">
        <v>117</v>
      </c>
    </row>
    <row r="1066" spans="1:5" ht="15.75">
      <c r="A1066" s="351">
        <v>4898</v>
      </c>
      <c r="B1066" s="352" t="s">
        <v>1189</v>
      </c>
      <c r="C1066" s="353" t="s">
        <v>125</v>
      </c>
      <c r="D1066" s="354">
        <v>155799</v>
      </c>
      <c r="E1066" s="288" t="s">
        <v>117</v>
      </c>
    </row>
    <row r="1067" spans="1:5" ht="15.75">
      <c r="A1067" s="351">
        <v>4899</v>
      </c>
      <c r="B1067" s="352" t="s">
        <v>1190</v>
      </c>
      <c r="C1067" s="353" t="s">
        <v>125</v>
      </c>
      <c r="D1067" s="354">
        <v>179599</v>
      </c>
      <c r="E1067" s="288" t="s">
        <v>117</v>
      </c>
    </row>
    <row r="1068" spans="1:5" ht="15.75">
      <c r="A1068" s="351">
        <v>4900</v>
      </c>
      <c r="B1068" s="352" t="s">
        <v>1191</v>
      </c>
      <c r="C1068" s="353" t="s">
        <v>125</v>
      </c>
      <c r="D1068" s="354">
        <v>558019</v>
      </c>
      <c r="E1068" s="288" t="s">
        <v>117</v>
      </c>
    </row>
    <row r="1069" spans="1:5" ht="47.25">
      <c r="A1069" s="351">
        <v>4901</v>
      </c>
      <c r="B1069" s="352" t="s">
        <v>1192</v>
      </c>
      <c r="C1069" s="353" t="s">
        <v>125</v>
      </c>
      <c r="D1069" s="354">
        <v>798305</v>
      </c>
      <c r="E1069" s="288" t="s">
        <v>117</v>
      </c>
    </row>
    <row r="1070" spans="1:5" ht="15.75">
      <c r="A1070" s="351">
        <v>4902</v>
      </c>
      <c r="B1070" s="352" t="s">
        <v>1193</v>
      </c>
      <c r="C1070" s="353" t="s">
        <v>125</v>
      </c>
      <c r="D1070" s="354">
        <v>992359</v>
      </c>
      <c r="E1070" s="288" t="s">
        <v>117</v>
      </c>
    </row>
    <row r="1071" spans="1:5" ht="47.25">
      <c r="A1071" s="351">
        <v>4903</v>
      </c>
      <c r="B1071" s="352" t="s">
        <v>1194</v>
      </c>
      <c r="C1071" s="353" t="s">
        <v>125</v>
      </c>
      <c r="D1071" s="354">
        <v>117906</v>
      </c>
      <c r="E1071" s="288" t="s">
        <v>117</v>
      </c>
    </row>
    <row r="1072" spans="1:5" ht="63">
      <c r="A1072" s="351">
        <v>4904</v>
      </c>
      <c r="B1072" s="352" t="s">
        <v>1195</v>
      </c>
      <c r="C1072" s="353" t="s">
        <v>116</v>
      </c>
      <c r="D1072" s="354">
        <v>161829</v>
      </c>
      <c r="E1072" s="288" t="s">
        <v>117</v>
      </c>
    </row>
    <row r="1073" spans="1:6" ht="47.25">
      <c r="A1073" s="351">
        <v>4905</v>
      </c>
      <c r="B1073" s="352" t="s">
        <v>1196</v>
      </c>
      <c r="C1073" s="353" t="s">
        <v>122</v>
      </c>
      <c r="D1073" s="354">
        <v>82922</v>
      </c>
      <c r="E1073" s="288" t="s">
        <v>117</v>
      </c>
    </row>
    <row r="1074" spans="1:6" ht="31.5">
      <c r="A1074" s="351">
        <v>4907</v>
      </c>
      <c r="B1074" s="352" t="s">
        <v>1197</v>
      </c>
      <c r="C1074" s="353" t="s">
        <v>119</v>
      </c>
      <c r="D1074" s="354">
        <v>119044</v>
      </c>
      <c r="E1074" s="288" t="s">
        <v>117</v>
      </c>
    </row>
    <row r="1075" spans="1:6" ht="31.5">
      <c r="A1075" s="351">
        <v>4908</v>
      </c>
      <c r="B1075" s="352" t="s">
        <v>1198</v>
      </c>
      <c r="C1075" s="353" t="s">
        <v>119</v>
      </c>
      <c r="D1075" s="354">
        <v>80441</v>
      </c>
      <c r="E1075" s="288" t="s">
        <v>117</v>
      </c>
    </row>
    <row r="1076" spans="1:6" ht="63">
      <c r="A1076" s="351">
        <v>4909</v>
      </c>
      <c r="B1076" s="352" t="s">
        <v>1199</v>
      </c>
      <c r="C1076" s="353" t="s">
        <v>116</v>
      </c>
      <c r="D1076" s="354">
        <v>152154</v>
      </c>
      <c r="E1076" s="288" t="s">
        <v>117</v>
      </c>
    </row>
    <row r="1077" spans="1:6" ht="63">
      <c r="A1077" s="351">
        <v>4910</v>
      </c>
      <c r="B1077" s="352" t="s">
        <v>1200</v>
      </c>
      <c r="C1077" s="353" t="s">
        <v>116</v>
      </c>
      <c r="D1077" s="354">
        <v>133788</v>
      </c>
      <c r="E1077" s="288" t="s">
        <v>117</v>
      </c>
    </row>
    <row r="1078" spans="1:6" ht="63">
      <c r="A1078" s="351">
        <v>4911</v>
      </c>
      <c r="B1078" s="352" t="s">
        <v>1201</v>
      </c>
      <c r="C1078" s="353" t="s">
        <v>122</v>
      </c>
      <c r="D1078" s="354">
        <v>44905</v>
      </c>
      <c r="E1078" s="288" t="s">
        <v>117</v>
      </c>
      <c r="F1078" s="35" t="s">
        <v>145</v>
      </c>
    </row>
    <row r="1079" spans="1:6" ht="47.25">
      <c r="A1079" s="351">
        <v>4912</v>
      </c>
      <c r="B1079" s="352" t="s">
        <v>1202</v>
      </c>
      <c r="C1079" s="353" t="s">
        <v>125</v>
      </c>
      <c r="D1079" s="354">
        <v>2035368</v>
      </c>
      <c r="E1079" s="288" t="s">
        <v>117</v>
      </c>
      <c r="F1079" s="35" t="s">
        <v>145</v>
      </c>
    </row>
    <row r="1080" spans="1:6" ht="31.5">
      <c r="A1080" s="351">
        <v>4913</v>
      </c>
      <c r="B1080" s="352" t="s">
        <v>1203</v>
      </c>
      <c r="C1080" s="353" t="s">
        <v>125</v>
      </c>
      <c r="D1080" s="354">
        <v>1584609</v>
      </c>
      <c r="E1080" s="288" t="s">
        <v>117</v>
      </c>
      <c r="F1080" s="35" t="s">
        <v>145</v>
      </c>
    </row>
    <row r="1081" spans="1:6" ht="63">
      <c r="A1081" s="351">
        <v>4914</v>
      </c>
      <c r="B1081" s="352" t="s">
        <v>1204</v>
      </c>
      <c r="C1081" s="353" t="s">
        <v>125</v>
      </c>
      <c r="D1081" s="354">
        <v>939468</v>
      </c>
      <c r="E1081" s="288" t="s">
        <v>117</v>
      </c>
      <c r="F1081" s="35" t="s">
        <v>145</v>
      </c>
    </row>
    <row r="1082" spans="1:6" ht="47.25">
      <c r="A1082" s="351">
        <v>4915</v>
      </c>
      <c r="B1082" s="352" t="s">
        <v>1205</v>
      </c>
      <c r="C1082" s="353" t="s">
        <v>122</v>
      </c>
      <c r="D1082" s="354">
        <v>40349</v>
      </c>
      <c r="E1082" s="288" t="s">
        <v>117</v>
      </c>
      <c r="F1082" s="35" t="s">
        <v>145</v>
      </c>
    </row>
    <row r="1083" spans="1:6" ht="47.25">
      <c r="A1083" s="351">
        <v>4918</v>
      </c>
      <c r="B1083" s="352" t="s">
        <v>1206</v>
      </c>
      <c r="C1083" s="353" t="s">
        <v>122</v>
      </c>
      <c r="D1083" s="354">
        <v>136718</v>
      </c>
      <c r="E1083" s="288" t="s">
        <v>117</v>
      </c>
    </row>
    <row r="1084" spans="1:6" ht="31.5">
      <c r="A1084" s="351">
        <v>4919</v>
      </c>
      <c r="B1084" s="352" t="s">
        <v>1207</v>
      </c>
      <c r="C1084" s="353" t="s">
        <v>116</v>
      </c>
      <c r="D1084" s="354">
        <v>87435</v>
      </c>
      <c r="E1084" s="288" t="s">
        <v>117</v>
      </c>
    </row>
    <row r="1085" spans="1:6" ht="47.25">
      <c r="A1085" s="351">
        <v>4920</v>
      </c>
      <c r="B1085" s="352" t="s">
        <v>1208</v>
      </c>
      <c r="C1085" s="353" t="s">
        <v>125</v>
      </c>
      <c r="D1085" s="354">
        <v>568806</v>
      </c>
      <c r="E1085" s="288" t="s">
        <v>117</v>
      </c>
    </row>
    <row r="1086" spans="1:6" ht="63">
      <c r="A1086" s="351">
        <v>4921</v>
      </c>
      <c r="B1086" s="352" t="s">
        <v>1209</v>
      </c>
      <c r="C1086" s="353" t="s">
        <v>125</v>
      </c>
      <c r="D1086" s="354">
        <v>123725</v>
      </c>
      <c r="E1086" s="288" t="s">
        <v>117</v>
      </c>
      <c r="F1086" s="35" t="s">
        <v>145</v>
      </c>
    </row>
    <row r="1087" spans="1:6" ht="15.75">
      <c r="A1087" s="351">
        <v>4922</v>
      </c>
      <c r="B1087" s="352" t="s">
        <v>1210</v>
      </c>
      <c r="C1087" s="353" t="s">
        <v>494</v>
      </c>
      <c r="D1087" s="354">
        <v>165159</v>
      </c>
      <c r="E1087" s="288" t="s">
        <v>117</v>
      </c>
    </row>
    <row r="1088" spans="1:6" ht="15.75">
      <c r="A1088" s="351">
        <v>4923</v>
      </c>
      <c r="B1088" s="352" t="s">
        <v>1211</v>
      </c>
      <c r="C1088" s="353" t="s">
        <v>785</v>
      </c>
      <c r="D1088" s="354">
        <v>20646</v>
      </c>
      <c r="E1088" s="288" t="s">
        <v>117</v>
      </c>
    </row>
    <row r="1089" spans="1:6" ht="47.25">
      <c r="A1089" s="351">
        <v>4925</v>
      </c>
      <c r="B1089" s="352" t="s">
        <v>1212</v>
      </c>
      <c r="C1089" s="353" t="s">
        <v>119</v>
      </c>
      <c r="D1089" s="354">
        <v>264575</v>
      </c>
      <c r="E1089" s="288" t="s">
        <v>117</v>
      </c>
    </row>
    <row r="1090" spans="1:6" ht="47.25">
      <c r="A1090" s="351">
        <v>4926</v>
      </c>
      <c r="B1090" s="352" t="s">
        <v>1213</v>
      </c>
      <c r="C1090" s="353" t="s">
        <v>119</v>
      </c>
      <c r="D1090" s="354">
        <v>221105</v>
      </c>
      <c r="E1090" s="288" t="s">
        <v>117</v>
      </c>
    </row>
    <row r="1091" spans="1:6" ht="63">
      <c r="A1091" s="351">
        <v>4928</v>
      </c>
      <c r="B1091" s="352" t="s">
        <v>1214</v>
      </c>
      <c r="C1091" s="353" t="s">
        <v>1215</v>
      </c>
      <c r="D1091" s="354">
        <v>8352</v>
      </c>
      <c r="E1091" s="288" t="s">
        <v>117</v>
      </c>
    </row>
    <row r="1092" spans="1:6" ht="15.75">
      <c r="A1092" s="351">
        <v>4930</v>
      </c>
      <c r="B1092" s="352" t="s">
        <v>1216</v>
      </c>
      <c r="C1092" s="353" t="s">
        <v>1217</v>
      </c>
      <c r="D1092" s="354">
        <v>1651836</v>
      </c>
      <c r="E1092" s="288" t="s">
        <v>117</v>
      </c>
    </row>
    <row r="1093" spans="1:6" ht="47.25">
      <c r="A1093" s="351">
        <v>4931</v>
      </c>
      <c r="B1093" s="352" t="s">
        <v>1218</v>
      </c>
      <c r="C1093" s="353" t="s">
        <v>1215</v>
      </c>
      <c r="D1093" s="354">
        <v>33157</v>
      </c>
      <c r="E1093" s="288" t="s">
        <v>117</v>
      </c>
    </row>
    <row r="1094" spans="1:6" ht="31.5">
      <c r="A1094" s="351">
        <v>4933</v>
      </c>
      <c r="B1094" s="352" t="s">
        <v>1219</v>
      </c>
      <c r="C1094" s="353" t="s">
        <v>125</v>
      </c>
      <c r="D1094" s="354">
        <v>500000</v>
      </c>
      <c r="E1094" s="288" t="s">
        <v>117</v>
      </c>
    </row>
    <row r="1095" spans="1:6" ht="31.5">
      <c r="A1095" s="351">
        <v>4934</v>
      </c>
      <c r="B1095" s="352" t="s">
        <v>1220</v>
      </c>
      <c r="C1095" s="353" t="s">
        <v>1215</v>
      </c>
      <c r="D1095" s="354">
        <v>104209</v>
      </c>
      <c r="E1095" s="288" t="s">
        <v>117</v>
      </c>
    </row>
    <row r="1096" spans="1:6" ht="15.75">
      <c r="A1096" s="351">
        <v>4936</v>
      </c>
      <c r="B1096" s="352" t="s">
        <v>1221</v>
      </c>
      <c r="C1096" s="353" t="s">
        <v>125</v>
      </c>
      <c r="D1096" s="354">
        <v>28620</v>
      </c>
      <c r="E1096" s="288" t="s">
        <v>117</v>
      </c>
    </row>
    <row r="1097" spans="1:6" ht="31.5">
      <c r="A1097" s="351">
        <v>4937</v>
      </c>
      <c r="B1097" s="352" t="s">
        <v>1222</v>
      </c>
      <c r="C1097" s="353" t="s">
        <v>116</v>
      </c>
      <c r="D1097" s="354">
        <v>8844</v>
      </c>
      <c r="E1097" s="288" t="s">
        <v>117</v>
      </c>
    </row>
    <row r="1098" spans="1:6" ht="47.25">
      <c r="A1098" s="351">
        <v>4945</v>
      </c>
      <c r="B1098" s="352" t="s">
        <v>1223</v>
      </c>
      <c r="C1098" s="353" t="s">
        <v>1224</v>
      </c>
      <c r="D1098" s="354">
        <v>8470</v>
      </c>
      <c r="E1098" s="288" t="s">
        <v>117</v>
      </c>
    </row>
    <row r="1099" spans="1:6" ht="63">
      <c r="A1099" s="351">
        <v>4946</v>
      </c>
      <c r="B1099" s="352" t="s">
        <v>1225</v>
      </c>
      <c r="C1099" s="353" t="s">
        <v>1224</v>
      </c>
      <c r="D1099" s="354">
        <v>18529</v>
      </c>
      <c r="E1099" s="288" t="s">
        <v>117</v>
      </c>
    </row>
    <row r="1100" spans="1:6" ht="63">
      <c r="A1100" s="351">
        <v>4947</v>
      </c>
      <c r="B1100" s="352" t="s">
        <v>1226</v>
      </c>
      <c r="C1100" s="353" t="s">
        <v>116</v>
      </c>
      <c r="D1100" s="354">
        <v>3972</v>
      </c>
      <c r="E1100" s="288" t="s">
        <v>117</v>
      </c>
    </row>
    <row r="1101" spans="1:6" ht="63">
      <c r="A1101" s="351">
        <v>4949</v>
      </c>
      <c r="B1101" s="352" t="s">
        <v>1227</v>
      </c>
      <c r="C1101" s="353" t="s">
        <v>125</v>
      </c>
      <c r="D1101" s="354">
        <v>825135</v>
      </c>
      <c r="E1101" s="288" t="s">
        <v>117</v>
      </c>
      <c r="F1101" s="35" t="s">
        <v>145</v>
      </c>
    </row>
    <row r="1102" spans="1:6" ht="31.5">
      <c r="A1102" s="351">
        <v>4950</v>
      </c>
      <c r="B1102" s="352" t="s">
        <v>1228</v>
      </c>
      <c r="C1102" s="353" t="s">
        <v>125</v>
      </c>
      <c r="D1102" s="354">
        <v>4376187</v>
      </c>
      <c r="E1102" s="288" t="s">
        <v>117</v>
      </c>
    </row>
    <row r="1103" spans="1:6" ht="31.5">
      <c r="A1103" s="351">
        <v>4951</v>
      </c>
      <c r="B1103" s="352" t="s">
        <v>1229</v>
      </c>
      <c r="C1103" s="353" t="s">
        <v>125</v>
      </c>
      <c r="D1103" s="354">
        <v>3093046</v>
      </c>
      <c r="E1103" s="288" t="s">
        <v>117</v>
      </c>
    </row>
    <row r="1104" spans="1:6" ht="31.5">
      <c r="A1104" s="351">
        <v>4952</v>
      </c>
      <c r="B1104" s="352" t="s">
        <v>1230</v>
      </c>
      <c r="C1104" s="353" t="s">
        <v>125</v>
      </c>
      <c r="D1104" s="354">
        <v>2556001</v>
      </c>
      <c r="E1104" s="288" t="s">
        <v>117</v>
      </c>
    </row>
    <row r="1105" spans="1:6" ht="31.5">
      <c r="A1105" s="351">
        <v>4953</v>
      </c>
      <c r="B1105" s="352" t="s">
        <v>1231</v>
      </c>
      <c r="C1105" s="353" t="s">
        <v>125</v>
      </c>
      <c r="D1105" s="354">
        <v>4830924</v>
      </c>
      <c r="E1105" s="288" t="s">
        <v>117</v>
      </c>
    </row>
    <row r="1106" spans="1:6" ht="31.5">
      <c r="A1106" s="351">
        <v>4959</v>
      </c>
      <c r="B1106" s="352" t="s">
        <v>1232</v>
      </c>
      <c r="C1106" s="353" t="s">
        <v>472</v>
      </c>
      <c r="D1106" s="354">
        <v>3220</v>
      </c>
      <c r="E1106" s="288" t="s">
        <v>117</v>
      </c>
      <c r="F1106" s="35" t="s">
        <v>145</v>
      </c>
    </row>
    <row r="1107" spans="1:6" ht="31.5">
      <c r="A1107" s="351">
        <v>4960</v>
      </c>
      <c r="B1107" s="352" t="s">
        <v>1233</v>
      </c>
      <c r="C1107" s="353" t="s">
        <v>125</v>
      </c>
      <c r="D1107" s="354">
        <v>263966</v>
      </c>
      <c r="E1107" s="288" t="s">
        <v>117</v>
      </c>
    </row>
    <row r="1108" spans="1:6" ht="47.25">
      <c r="A1108" s="351">
        <v>4961</v>
      </c>
      <c r="B1108" s="352" t="s">
        <v>1234</v>
      </c>
      <c r="C1108" s="353" t="s">
        <v>122</v>
      </c>
      <c r="D1108" s="354">
        <v>48435</v>
      </c>
      <c r="E1108" s="288" t="s">
        <v>117</v>
      </c>
    </row>
    <row r="1109" spans="1:6" ht="47.25">
      <c r="A1109" s="351">
        <v>4962</v>
      </c>
      <c r="B1109" s="352" t="s">
        <v>1235</v>
      </c>
      <c r="C1109" s="353" t="s">
        <v>122</v>
      </c>
      <c r="D1109" s="354">
        <v>12109</v>
      </c>
      <c r="E1109" s="288" t="s">
        <v>117</v>
      </c>
    </row>
    <row r="1110" spans="1:6" ht="47.25">
      <c r="A1110" s="351">
        <v>4963</v>
      </c>
      <c r="B1110" s="352" t="s">
        <v>1236</v>
      </c>
      <c r="C1110" s="353" t="s">
        <v>122</v>
      </c>
      <c r="D1110" s="354">
        <v>12109</v>
      </c>
      <c r="E1110" s="288" t="s">
        <v>117</v>
      </c>
    </row>
    <row r="1111" spans="1:6" ht="47.25">
      <c r="A1111" s="351">
        <v>4964</v>
      </c>
      <c r="B1111" s="352" t="s">
        <v>1237</v>
      </c>
      <c r="C1111" s="353" t="s">
        <v>122</v>
      </c>
      <c r="D1111" s="354">
        <v>12109</v>
      </c>
      <c r="E1111" s="288" t="s">
        <v>117</v>
      </c>
    </row>
    <row r="1112" spans="1:6" ht="47.25">
      <c r="A1112" s="351">
        <v>4965</v>
      </c>
      <c r="B1112" s="352" t="s">
        <v>1238</v>
      </c>
      <c r="C1112" s="353" t="s">
        <v>125</v>
      </c>
      <c r="D1112" s="354">
        <v>633233</v>
      </c>
      <c r="E1112" s="288" t="s">
        <v>117</v>
      </c>
    </row>
    <row r="1113" spans="1:6" ht="15.75">
      <c r="A1113" s="351">
        <v>4966</v>
      </c>
      <c r="B1113" s="352" t="s">
        <v>1239</v>
      </c>
      <c r="C1113" s="353" t="s">
        <v>125</v>
      </c>
      <c r="D1113" s="354">
        <v>3497</v>
      </c>
      <c r="E1113" s="288" t="s">
        <v>117</v>
      </c>
    </row>
    <row r="1114" spans="1:6" ht="47.25">
      <c r="A1114" s="351">
        <v>4967</v>
      </c>
      <c r="B1114" s="352" t="s">
        <v>1240</v>
      </c>
      <c r="C1114" s="353" t="s">
        <v>125</v>
      </c>
      <c r="D1114" s="354">
        <v>991697</v>
      </c>
      <c r="E1114" s="288" t="s">
        <v>117</v>
      </c>
    </row>
    <row r="1115" spans="1:6" ht="47.25">
      <c r="A1115" s="351">
        <v>4968</v>
      </c>
      <c r="B1115" s="352" t="s">
        <v>1241</v>
      </c>
      <c r="C1115" s="353" t="s">
        <v>125</v>
      </c>
      <c r="D1115" s="354">
        <v>324278</v>
      </c>
      <c r="E1115" s="288" t="s">
        <v>117</v>
      </c>
    </row>
    <row r="1116" spans="1:6" ht="47.25">
      <c r="A1116" s="351">
        <v>4969</v>
      </c>
      <c r="B1116" s="352" t="s">
        <v>1242</v>
      </c>
      <c r="C1116" s="353" t="s">
        <v>125</v>
      </c>
      <c r="D1116" s="354">
        <v>271386</v>
      </c>
      <c r="E1116" s="288" t="s">
        <v>117</v>
      </c>
    </row>
    <row r="1117" spans="1:6" ht="47.25">
      <c r="A1117" s="351">
        <v>4970</v>
      </c>
      <c r="B1117" s="352" t="s">
        <v>1243</v>
      </c>
      <c r="C1117" s="353" t="s">
        <v>125</v>
      </c>
      <c r="D1117" s="354">
        <v>571713</v>
      </c>
      <c r="E1117" s="288" t="s">
        <v>117</v>
      </c>
    </row>
    <row r="1118" spans="1:6" ht="47.25">
      <c r="A1118" s="351">
        <v>4971</v>
      </c>
      <c r="B1118" s="352" t="s">
        <v>1244</v>
      </c>
      <c r="C1118" s="353" t="s">
        <v>125</v>
      </c>
      <c r="D1118" s="354">
        <v>2457530</v>
      </c>
      <c r="E1118" s="288" t="s">
        <v>117</v>
      </c>
    </row>
    <row r="1119" spans="1:6" ht="63">
      <c r="A1119" s="351">
        <v>4972</v>
      </c>
      <c r="B1119" s="352" t="s">
        <v>1245</v>
      </c>
      <c r="C1119" s="353" t="s">
        <v>125</v>
      </c>
      <c r="D1119" s="354">
        <v>1122739</v>
      </c>
      <c r="E1119" s="288" t="s">
        <v>117</v>
      </c>
    </row>
    <row r="1120" spans="1:6" ht="63">
      <c r="A1120" s="351">
        <v>4973</v>
      </c>
      <c r="B1120" s="352" t="s">
        <v>1246</v>
      </c>
      <c r="C1120" s="353" t="s">
        <v>125</v>
      </c>
      <c r="D1120" s="354">
        <v>1730574</v>
      </c>
      <c r="E1120" s="288" t="s">
        <v>117</v>
      </c>
    </row>
    <row r="1121" spans="1:6" ht="63">
      <c r="A1121" s="351">
        <v>4974</v>
      </c>
      <c r="B1121" s="352" t="s">
        <v>1247</v>
      </c>
      <c r="C1121" s="353" t="s">
        <v>125</v>
      </c>
      <c r="D1121" s="354">
        <v>4471583</v>
      </c>
      <c r="E1121" s="288" t="s">
        <v>117</v>
      </c>
    </row>
    <row r="1122" spans="1:6" ht="47.25">
      <c r="A1122" s="351">
        <v>4975</v>
      </c>
      <c r="B1122" s="352" t="s">
        <v>1248</v>
      </c>
      <c r="C1122" s="353" t="s">
        <v>125</v>
      </c>
      <c r="D1122" s="354">
        <v>392325</v>
      </c>
      <c r="E1122" s="288" t="s">
        <v>117</v>
      </c>
    </row>
    <row r="1123" spans="1:6" ht="47.25">
      <c r="A1123" s="351">
        <v>4976</v>
      </c>
      <c r="B1123" s="352" t="s">
        <v>1249</v>
      </c>
      <c r="C1123" s="353" t="s">
        <v>125</v>
      </c>
      <c r="D1123" s="354">
        <v>797562</v>
      </c>
      <c r="E1123" s="288" t="s">
        <v>117</v>
      </c>
    </row>
    <row r="1124" spans="1:6" ht="47.25">
      <c r="A1124" s="351">
        <v>4977</v>
      </c>
      <c r="B1124" s="352" t="s">
        <v>1250</v>
      </c>
      <c r="C1124" s="353" t="s">
        <v>125</v>
      </c>
      <c r="D1124" s="354">
        <v>392325</v>
      </c>
      <c r="E1124" s="288" t="s">
        <v>117</v>
      </c>
    </row>
    <row r="1125" spans="1:6" ht="31.5">
      <c r="A1125" s="351">
        <v>4978</v>
      </c>
      <c r="B1125" s="352" t="s">
        <v>1251</v>
      </c>
      <c r="C1125" s="353" t="s">
        <v>125</v>
      </c>
      <c r="D1125" s="354">
        <v>551659</v>
      </c>
      <c r="E1125" s="288" t="s">
        <v>117</v>
      </c>
      <c r="F1125" s="35" t="s">
        <v>145</v>
      </c>
    </row>
    <row r="1126" spans="1:6" ht="31.5">
      <c r="A1126" s="351">
        <v>4979</v>
      </c>
      <c r="B1126" s="352" t="s">
        <v>1252</v>
      </c>
      <c r="C1126" s="353" t="s">
        <v>125</v>
      </c>
      <c r="D1126" s="354">
        <v>590938</v>
      </c>
      <c r="E1126" s="288" t="s">
        <v>117</v>
      </c>
      <c r="F1126" s="35" t="s">
        <v>145</v>
      </c>
    </row>
    <row r="1127" spans="1:6" ht="31.5">
      <c r="A1127" s="351">
        <v>4980</v>
      </c>
      <c r="B1127" s="352" t="s">
        <v>1253</v>
      </c>
      <c r="C1127" s="353" t="s">
        <v>122</v>
      </c>
      <c r="D1127" s="354">
        <v>558214</v>
      </c>
      <c r="E1127" s="288" t="s">
        <v>117</v>
      </c>
    </row>
    <row r="1128" spans="1:6" ht="31.5">
      <c r="A1128" s="351">
        <v>4981</v>
      </c>
      <c r="B1128" s="352" t="s">
        <v>1254</v>
      </c>
      <c r="C1128" s="353" t="s">
        <v>116</v>
      </c>
      <c r="D1128" s="354">
        <v>70326</v>
      </c>
      <c r="E1128" s="288" t="s">
        <v>117</v>
      </c>
      <c r="F1128" s="35" t="s">
        <v>145</v>
      </c>
    </row>
    <row r="1129" spans="1:6" ht="31.5">
      <c r="A1129" s="351">
        <v>4982</v>
      </c>
      <c r="B1129" s="352" t="s">
        <v>1255</v>
      </c>
      <c r="C1129" s="353" t="s">
        <v>125</v>
      </c>
      <c r="D1129" s="354">
        <v>155762</v>
      </c>
      <c r="E1129" s="288" t="s">
        <v>117</v>
      </c>
    </row>
    <row r="1130" spans="1:6" ht="31.5">
      <c r="A1130" s="351">
        <v>4983</v>
      </c>
      <c r="B1130" s="352" t="s">
        <v>1256</v>
      </c>
      <c r="C1130" s="353" t="s">
        <v>125</v>
      </c>
      <c r="D1130" s="354">
        <v>47015</v>
      </c>
      <c r="E1130" s="288" t="s">
        <v>117</v>
      </c>
    </row>
    <row r="1131" spans="1:6" ht="47.25">
      <c r="A1131" s="351">
        <v>4984</v>
      </c>
      <c r="B1131" s="352" t="s">
        <v>1257</v>
      </c>
      <c r="C1131" s="353" t="s">
        <v>125</v>
      </c>
      <c r="D1131" s="354">
        <v>275640</v>
      </c>
      <c r="E1131" s="288" t="s">
        <v>117</v>
      </c>
    </row>
    <row r="1132" spans="1:6" ht="47.25">
      <c r="A1132" s="351">
        <v>4985</v>
      </c>
      <c r="B1132" s="352" t="s">
        <v>1258</v>
      </c>
      <c r="C1132" s="353" t="s">
        <v>119</v>
      </c>
      <c r="D1132" s="354">
        <v>531045</v>
      </c>
      <c r="E1132" s="288" t="s">
        <v>117</v>
      </c>
    </row>
    <row r="1133" spans="1:6" ht="47.25">
      <c r="A1133" s="351">
        <v>4986</v>
      </c>
      <c r="B1133" s="352" t="s">
        <v>1259</v>
      </c>
      <c r="C1133" s="353" t="s">
        <v>119</v>
      </c>
      <c r="D1133" s="354">
        <v>750853</v>
      </c>
      <c r="E1133" s="288" t="s">
        <v>117</v>
      </c>
    </row>
    <row r="1134" spans="1:6" ht="31.5">
      <c r="A1134" s="351">
        <v>4987</v>
      </c>
      <c r="B1134" s="352" t="s">
        <v>1260</v>
      </c>
      <c r="C1134" s="353" t="s">
        <v>125</v>
      </c>
      <c r="D1134" s="354">
        <v>1262864</v>
      </c>
      <c r="E1134" s="288" t="s">
        <v>117</v>
      </c>
      <c r="F1134" s="35" t="s">
        <v>145</v>
      </c>
    </row>
    <row r="1135" spans="1:6" ht="47.25">
      <c r="A1135" s="351">
        <v>4988</v>
      </c>
      <c r="B1135" s="352" t="s">
        <v>1261</v>
      </c>
      <c r="C1135" s="353" t="s">
        <v>1262</v>
      </c>
      <c r="D1135" s="354">
        <v>888145</v>
      </c>
      <c r="E1135" s="288" t="s">
        <v>117</v>
      </c>
    </row>
    <row r="1136" spans="1:6" ht="31.5">
      <c r="A1136" s="351">
        <v>4989</v>
      </c>
      <c r="B1136" s="352" t="s">
        <v>1263</v>
      </c>
      <c r="C1136" s="353" t="s">
        <v>122</v>
      </c>
      <c r="D1136" s="354">
        <v>118471</v>
      </c>
      <c r="E1136" s="288" t="s">
        <v>117</v>
      </c>
    </row>
    <row r="1137" spans="1:6" ht="31.5">
      <c r="A1137" s="351">
        <v>4990</v>
      </c>
      <c r="B1137" s="352" t="s">
        <v>1264</v>
      </c>
      <c r="C1137" s="353" t="s">
        <v>125</v>
      </c>
      <c r="D1137" s="354">
        <v>355413</v>
      </c>
      <c r="E1137" s="288" t="s">
        <v>117</v>
      </c>
    </row>
    <row r="1138" spans="1:6" ht="31.5">
      <c r="A1138" s="351">
        <v>4991</v>
      </c>
      <c r="B1138" s="352" t="s">
        <v>1265</v>
      </c>
      <c r="C1138" s="353" t="s">
        <v>122</v>
      </c>
      <c r="D1138" s="354">
        <v>113349</v>
      </c>
      <c r="E1138" s="288" t="s">
        <v>117</v>
      </c>
    </row>
    <row r="1139" spans="1:6" ht="31.5">
      <c r="A1139" s="351">
        <v>4992</v>
      </c>
      <c r="B1139" s="352" t="s">
        <v>1266</v>
      </c>
      <c r="C1139" s="353" t="s">
        <v>125</v>
      </c>
      <c r="D1139" s="354">
        <v>350973</v>
      </c>
      <c r="E1139" s="288" t="s">
        <v>117</v>
      </c>
    </row>
    <row r="1140" spans="1:6" ht="31.5">
      <c r="A1140" s="351">
        <v>4993</v>
      </c>
      <c r="B1140" s="352" t="s">
        <v>1267</v>
      </c>
      <c r="C1140" s="353" t="s">
        <v>125</v>
      </c>
      <c r="D1140" s="354">
        <v>340047</v>
      </c>
      <c r="E1140" s="288" t="s">
        <v>117</v>
      </c>
    </row>
    <row r="1141" spans="1:6" ht="47.25">
      <c r="A1141" s="351">
        <v>4994</v>
      </c>
      <c r="B1141" s="352" t="s">
        <v>1268</v>
      </c>
      <c r="C1141" s="353" t="s">
        <v>119</v>
      </c>
      <c r="D1141" s="354">
        <v>129453</v>
      </c>
      <c r="E1141" s="288" t="s">
        <v>117</v>
      </c>
    </row>
    <row r="1142" spans="1:6" ht="47.25">
      <c r="A1142" s="351">
        <v>4995</v>
      </c>
      <c r="B1142" s="352" t="s">
        <v>1269</v>
      </c>
      <c r="C1142" s="353" t="s">
        <v>119</v>
      </c>
      <c r="D1142" s="354">
        <v>192990</v>
      </c>
      <c r="E1142" s="288" t="s">
        <v>117</v>
      </c>
    </row>
    <row r="1143" spans="1:6" ht="15.75">
      <c r="A1143" s="351">
        <v>4996</v>
      </c>
      <c r="B1143" s="352" t="s">
        <v>1270</v>
      </c>
      <c r="C1143" s="353" t="s">
        <v>125</v>
      </c>
      <c r="D1143" s="354">
        <v>524638</v>
      </c>
      <c r="E1143" s="288" t="s">
        <v>117</v>
      </c>
    </row>
    <row r="1144" spans="1:6" ht="47.25">
      <c r="A1144" s="351">
        <v>4997</v>
      </c>
      <c r="B1144" s="352" t="s">
        <v>1271</v>
      </c>
      <c r="C1144" s="353" t="s">
        <v>122</v>
      </c>
      <c r="D1144" s="354">
        <v>20547</v>
      </c>
      <c r="E1144" s="288" t="s">
        <v>117</v>
      </c>
    </row>
    <row r="1145" spans="1:6" ht="63">
      <c r="A1145" s="351">
        <v>5000</v>
      </c>
      <c r="B1145" s="352" t="s">
        <v>1272</v>
      </c>
      <c r="C1145" s="353" t="s">
        <v>122</v>
      </c>
      <c r="D1145" s="354">
        <v>127737</v>
      </c>
      <c r="E1145" s="288" t="s">
        <v>117</v>
      </c>
    </row>
    <row r="1146" spans="1:6" ht="47.25">
      <c r="A1146" s="351">
        <v>5001</v>
      </c>
      <c r="B1146" s="352" t="s">
        <v>1273</v>
      </c>
      <c r="C1146" s="353" t="s">
        <v>125</v>
      </c>
      <c r="D1146" s="354">
        <v>793757</v>
      </c>
      <c r="E1146" s="288" t="s">
        <v>117</v>
      </c>
    </row>
    <row r="1147" spans="1:6" ht="63">
      <c r="A1147" s="351">
        <v>5002</v>
      </c>
      <c r="B1147" s="352" t="s">
        <v>1274</v>
      </c>
      <c r="C1147" s="353" t="s">
        <v>122</v>
      </c>
      <c r="D1147" s="354">
        <v>99229</v>
      </c>
      <c r="E1147" s="288" t="s">
        <v>117</v>
      </c>
    </row>
    <row r="1148" spans="1:6" ht="47.25">
      <c r="A1148" s="351">
        <v>5003</v>
      </c>
      <c r="B1148" s="352" t="s">
        <v>1275</v>
      </c>
      <c r="C1148" s="353" t="s">
        <v>125</v>
      </c>
      <c r="D1148" s="354">
        <v>43620</v>
      </c>
      <c r="E1148" s="288" t="s">
        <v>117</v>
      </c>
    </row>
    <row r="1149" spans="1:6" ht="15.75">
      <c r="A1149" s="351">
        <v>5004</v>
      </c>
      <c r="B1149" s="352" t="s">
        <v>1276</v>
      </c>
      <c r="C1149" s="353" t="s">
        <v>785</v>
      </c>
      <c r="D1149" s="354">
        <v>78713</v>
      </c>
      <c r="E1149" s="288" t="s">
        <v>117</v>
      </c>
    </row>
    <row r="1150" spans="1:6" ht="15.75">
      <c r="A1150" s="351">
        <v>5005</v>
      </c>
      <c r="B1150" s="352" t="s">
        <v>1277</v>
      </c>
      <c r="C1150" s="353" t="s">
        <v>494</v>
      </c>
      <c r="D1150" s="354">
        <v>629711</v>
      </c>
      <c r="E1150" s="288" t="s">
        <v>117</v>
      </c>
    </row>
    <row r="1151" spans="1:6" ht="31.5">
      <c r="A1151" s="351">
        <v>5010</v>
      </c>
      <c r="B1151" s="352" t="s">
        <v>1278</v>
      </c>
      <c r="C1151" s="353" t="s">
        <v>125</v>
      </c>
      <c r="D1151" s="354">
        <v>271913</v>
      </c>
      <c r="E1151" s="288" t="s">
        <v>117</v>
      </c>
    </row>
    <row r="1152" spans="1:6" ht="31.5">
      <c r="A1152" s="351">
        <v>5015</v>
      </c>
      <c r="B1152" s="352" t="s">
        <v>1279</v>
      </c>
      <c r="C1152" s="353" t="s">
        <v>125</v>
      </c>
      <c r="D1152" s="354">
        <v>456518</v>
      </c>
      <c r="E1152" s="288" t="s">
        <v>117</v>
      </c>
      <c r="F1152" s="35" t="s">
        <v>145</v>
      </c>
    </row>
    <row r="1153" spans="1:6" ht="63">
      <c r="A1153" s="351">
        <v>5017</v>
      </c>
      <c r="B1153" s="352" t="s">
        <v>1280</v>
      </c>
      <c r="C1153" s="353" t="s">
        <v>125</v>
      </c>
      <c r="D1153" s="354">
        <v>398104</v>
      </c>
      <c r="E1153" s="288" t="s">
        <v>117</v>
      </c>
    </row>
    <row r="1154" spans="1:6" ht="15.75">
      <c r="A1154" s="351">
        <v>5019</v>
      </c>
      <c r="B1154" s="352" t="s">
        <v>1281</v>
      </c>
      <c r="C1154" s="353" t="s">
        <v>125</v>
      </c>
      <c r="D1154" s="354">
        <v>226948</v>
      </c>
      <c r="E1154" s="288" t="s">
        <v>117</v>
      </c>
    </row>
    <row r="1155" spans="1:6" ht="31.5">
      <c r="A1155" s="351">
        <v>5021</v>
      </c>
      <c r="B1155" s="352" t="s">
        <v>1282</v>
      </c>
      <c r="C1155" s="353" t="s">
        <v>122</v>
      </c>
      <c r="D1155" s="354">
        <v>503471</v>
      </c>
      <c r="E1155" s="288" t="s">
        <v>117</v>
      </c>
      <c r="F1155" s="35" t="s">
        <v>145</v>
      </c>
    </row>
    <row r="1156" spans="1:6" ht="31.5">
      <c r="A1156" s="351">
        <v>5023</v>
      </c>
      <c r="B1156" s="352" t="s">
        <v>1283</v>
      </c>
      <c r="C1156" s="353" t="s">
        <v>122</v>
      </c>
      <c r="D1156" s="354">
        <v>23104</v>
      </c>
      <c r="E1156" s="288" t="s">
        <v>117</v>
      </c>
    </row>
    <row r="1157" spans="1:6" ht="63">
      <c r="A1157" s="351">
        <v>5024</v>
      </c>
      <c r="B1157" s="352" t="s">
        <v>1284</v>
      </c>
      <c r="C1157" s="353" t="s">
        <v>125</v>
      </c>
      <c r="D1157" s="354">
        <v>1168083</v>
      </c>
      <c r="E1157" s="288" t="s">
        <v>117</v>
      </c>
      <c r="F1157" s="35" t="s">
        <v>145</v>
      </c>
    </row>
    <row r="1158" spans="1:6" ht="63">
      <c r="A1158" s="351">
        <v>5025</v>
      </c>
      <c r="B1158" s="352" t="s">
        <v>1285</v>
      </c>
      <c r="C1158" s="353" t="s">
        <v>116</v>
      </c>
      <c r="D1158" s="354">
        <v>196588</v>
      </c>
      <c r="E1158" s="288" t="s">
        <v>117</v>
      </c>
      <c r="F1158" s="35" t="s">
        <v>145</v>
      </c>
    </row>
    <row r="1159" spans="1:6" ht="47.25">
      <c r="A1159" s="351">
        <v>5026</v>
      </c>
      <c r="B1159" s="352" t="s">
        <v>1286</v>
      </c>
      <c r="C1159" s="353" t="s">
        <v>125</v>
      </c>
      <c r="D1159" s="354">
        <v>4583724</v>
      </c>
      <c r="E1159" s="288" t="s">
        <v>117</v>
      </c>
      <c r="F1159" s="35" t="s">
        <v>145</v>
      </c>
    </row>
    <row r="1160" spans="1:6" ht="63">
      <c r="A1160" s="351">
        <v>5028</v>
      </c>
      <c r="B1160" s="352" t="s">
        <v>1287</v>
      </c>
      <c r="C1160" s="353" t="s">
        <v>125</v>
      </c>
      <c r="D1160" s="354">
        <v>3930574</v>
      </c>
      <c r="E1160" s="288" t="s">
        <v>117</v>
      </c>
    </row>
    <row r="1161" spans="1:6" ht="31.5">
      <c r="A1161" s="351">
        <v>5032</v>
      </c>
      <c r="B1161" s="352" t="s">
        <v>1288</v>
      </c>
      <c r="C1161" s="353" t="s">
        <v>125</v>
      </c>
      <c r="D1161" s="354">
        <v>186551</v>
      </c>
      <c r="E1161" s="288" t="s">
        <v>117</v>
      </c>
    </row>
    <row r="1162" spans="1:6" ht="31.5">
      <c r="A1162" s="351">
        <v>5033</v>
      </c>
      <c r="B1162" s="352" t="s">
        <v>1289</v>
      </c>
      <c r="C1162" s="353" t="s">
        <v>125</v>
      </c>
      <c r="D1162" s="354">
        <v>206551</v>
      </c>
      <c r="E1162" s="288" t="s">
        <v>117</v>
      </c>
    </row>
    <row r="1163" spans="1:6" ht="31.5">
      <c r="A1163" s="351">
        <v>5036</v>
      </c>
      <c r="B1163" s="352" t="s">
        <v>1290</v>
      </c>
      <c r="C1163" s="353" t="s">
        <v>125</v>
      </c>
      <c r="D1163" s="354">
        <v>197551</v>
      </c>
      <c r="E1163" s="288" t="s">
        <v>117</v>
      </c>
    </row>
    <row r="1164" spans="1:6" ht="31.5">
      <c r="A1164" s="351">
        <v>5037</v>
      </c>
      <c r="B1164" s="352" t="s">
        <v>1291</v>
      </c>
      <c r="C1164" s="353" t="s">
        <v>125</v>
      </c>
      <c r="D1164" s="354">
        <v>140551</v>
      </c>
      <c r="E1164" s="288" t="s">
        <v>117</v>
      </c>
    </row>
    <row r="1165" spans="1:6" ht="31.5">
      <c r="A1165" s="351">
        <v>5038</v>
      </c>
      <c r="B1165" s="352" t="s">
        <v>1292</v>
      </c>
      <c r="C1165" s="353" t="s">
        <v>125</v>
      </c>
      <c r="D1165" s="354">
        <v>190551</v>
      </c>
      <c r="E1165" s="288" t="s">
        <v>117</v>
      </c>
    </row>
    <row r="1166" spans="1:6" ht="31.5">
      <c r="A1166" s="351">
        <v>5044</v>
      </c>
      <c r="B1166" s="352" t="s">
        <v>1293</v>
      </c>
      <c r="C1166" s="353" t="s">
        <v>116</v>
      </c>
      <c r="D1166" s="354">
        <v>59067</v>
      </c>
      <c r="E1166" s="288" t="s">
        <v>117</v>
      </c>
    </row>
    <row r="1167" spans="1:6" ht="47.25">
      <c r="A1167" s="351">
        <v>5045</v>
      </c>
      <c r="B1167" s="352" t="s">
        <v>1294</v>
      </c>
      <c r="C1167" s="353" t="s">
        <v>125</v>
      </c>
      <c r="D1167" s="354">
        <v>187051</v>
      </c>
      <c r="E1167" s="288" t="s">
        <v>117</v>
      </c>
    </row>
    <row r="1168" spans="1:6" ht="47.25">
      <c r="A1168" s="351">
        <v>5046</v>
      </c>
      <c r="B1168" s="352" t="s">
        <v>1295</v>
      </c>
      <c r="C1168" s="353" t="s">
        <v>116</v>
      </c>
      <c r="D1168" s="354">
        <v>59067</v>
      </c>
      <c r="E1168" s="288" t="s">
        <v>117</v>
      </c>
    </row>
    <row r="1169" spans="1:6" ht="31.5">
      <c r="A1169" s="351">
        <v>5047</v>
      </c>
      <c r="B1169" s="352" t="s">
        <v>1296</v>
      </c>
      <c r="C1169" s="353" t="s">
        <v>116</v>
      </c>
      <c r="D1169" s="354">
        <v>92038</v>
      </c>
      <c r="E1169" s="288" t="s">
        <v>117</v>
      </c>
    </row>
    <row r="1170" spans="1:6" ht="63">
      <c r="A1170" s="351">
        <v>5048</v>
      </c>
      <c r="B1170" s="352" t="s">
        <v>1297</v>
      </c>
      <c r="C1170" s="353" t="s">
        <v>116</v>
      </c>
      <c r="D1170" s="354">
        <v>69655</v>
      </c>
      <c r="E1170" s="288" t="s">
        <v>117</v>
      </c>
    </row>
    <row r="1171" spans="1:6" ht="47.25">
      <c r="A1171" s="351">
        <v>5049</v>
      </c>
      <c r="B1171" s="352" t="s">
        <v>1298</v>
      </c>
      <c r="C1171" s="353" t="s">
        <v>116</v>
      </c>
      <c r="D1171" s="354">
        <v>294419</v>
      </c>
      <c r="E1171" s="288" t="s">
        <v>117</v>
      </c>
      <c r="F1171" s="35" t="s">
        <v>145</v>
      </c>
    </row>
    <row r="1172" spans="1:6" ht="31.5">
      <c r="A1172" s="351">
        <v>5050</v>
      </c>
      <c r="B1172" s="352" t="s">
        <v>1299</v>
      </c>
      <c r="C1172" s="353" t="s">
        <v>125</v>
      </c>
      <c r="D1172" s="354">
        <v>113507</v>
      </c>
      <c r="E1172" s="288" t="s">
        <v>117</v>
      </c>
    </row>
    <row r="1173" spans="1:6" ht="63">
      <c r="A1173" s="351">
        <v>5051</v>
      </c>
      <c r="B1173" s="352" t="s">
        <v>1300</v>
      </c>
      <c r="C1173" s="353" t="s">
        <v>119</v>
      </c>
      <c r="D1173" s="354">
        <v>1471379</v>
      </c>
      <c r="E1173" s="288" t="s">
        <v>117</v>
      </c>
    </row>
    <row r="1174" spans="1:6" ht="31.5">
      <c r="A1174" s="351">
        <v>5052</v>
      </c>
      <c r="B1174" s="352" t="s">
        <v>1301</v>
      </c>
      <c r="C1174" s="353" t="s">
        <v>119</v>
      </c>
      <c r="D1174" s="354">
        <v>826686</v>
      </c>
      <c r="E1174" s="288" t="s">
        <v>117</v>
      </c>
    </row>
    <row r="1175" spans="1:6" ht="31.5">
      <c r="A1175" s="351">
        <v>5053</v>
      </c>
      <c r="B1175" s="352" t="s">
        <v>1302</v>
      </c>
      <c r="C1175" s="353" t="s">
        <v>125</v>
      </c>
      <c r="D1175" s="354">
        <v>4863100</v>
      </c>
      <c r="E1175" s="288" t="s">
        <v>117</v>
      </c>
    </row>
    <row r="1176" spans="1:6" ht="15.75">
      <c r="A1176" s="351">
        <v>5054</v>
      </c>
      <c r="B1176" s="352" t="s">
        <v>1303</v>
      </c>
      <c r="C1176" s="353" t="s">
        <v>494</v>
      </c>
      <c r="D1176" s="354">
        <v>378582</v>
      </c>
      <c r="E1176" s="288" t="s">
        <v>117</v>
      </c>
    </row>
    <row r="1177" spans="1:6" ht="31.5">
      <c r="A1177" s="351">
        <v>5055</v>
      </c>
      <c r="B1177" s="352" t="s">
        <v>1304</v>
      </c>
      <c r="C1177" s="353" t="s">
        <v>119</v>
      </c>
      <c r="D1177" s="354">
        <v>164053</v>
      </c>
      <c r="E1177" s="288" t="s">
        <v>117</v>
      </c>
    </row>
    <row r="1178" spans="1:6" ht="63">
      <c r="A1178" s="351">
        <v>5056</v>
      </c>
      <c r="B1178" s="352" t="s">
        <v>1305</v>
      </c>
      <c r="C1178" s="353" t="s">
        <v>116</v>
      </c>
      <c r="D1178" s="354">
        <v>227448</v>
      </c>
      <c r="E1178" s="288" t="s">
        <v>117</v>
      </c>
      <c r="F1178" s="35" t="s">
        <v>145</v>
      </c>
    </row>
    <row r="1179" spans="1:6" ht="47.25">
      <c r="A1179" s="351">
        <v>5057</v>
      </c>
      <c r="B1179" s="352" t="s">
        <v>1306</v>
      </c>
      <c r="C1179" s="353" t="s">
        <v>116</v>
      </c>
      <c r="D1179" s="354">
        <v>237308</v>
      </c>
      <c r="E1179" s="288" t="s">
        <v>117</v>
      </c>
    </row>
    <row r="1180" spans="1:6" ht="31.5">
      <c r="A1180" s="351">
        <v>5058</v>
      </c>
      <c r="B1180" s="352" t="s">
        <v>1307</v>
      </c>
      <c r="C1180" s="353" t="s">
        <v>122</v>
      </c>
      <c r="D1180" s="354">
        <v>7038</v>
      </c>
      <c r="E1180" s="288" t="s">
        <v>117</v>
      </c>
    </row>
    <row r="1181" spans="1:6" ht="31.5">
      <c r="A1181" s="351">
        <v>5060</v>
      </c>
      <c r="B1181" s="352" t="s">
        <v>1308</v>
      </c>
      <c r="C1181" s="353" t="s">
        <v>116</v>
      </c>
      <c r="D1181" s="354">
        <v>7709</v>
      </c>
      <c r="E1181" s="288" t="s">
        <v>117</v>
      </c>
    </row>
    <row r="1182" spans="1:6" ht="47.25">
      <c r="A1182" s="351">
        <v>5061</v>
      </c>
      <c r="B1182" s="352" t="s">
        <v>1309</v>
      </c>
      <c r="C1182" s="353" t="s">
        <v>116</v>
      </c>
      <c r="D1182" s="354">
        <v>81440</v>
      </c>
      <c r="E1182" s="288" t="s">
        <v>117</v>
      </c>
    </row>
    <row r="1183" spans="1:6" ht="31.5">
      <c r="A1183" s="351">
        <v>5062</v>
      </c>
      <c r="B1183" s="352" t="s">
        <v>1310</v>
      </c>
      <c r="C1183" s="353" t="s">
        <v>122</v>
      </c>
      <c r="D1183" s="354">
        <v>32579</v>
      </c>
      <c r="E1183" s="288" t="s">
        <v>117</v>
      </c>
    </row>
    <row r="1184" spans="1:6" ht="47.25">
      <c r="A1184" s="351">
        <v>5063</v>
      </c>
      <c r="B1184" s="352" t="s">
        <v>1311</v>
      </c>
      <c r="C1184" s="353" t="s">
        <v>116</v>
      </c>
      <c r="D1184" s="354">
        <v>84310</v>
      </c>
      <c r="E1184" s="288" t="s">
        <v>117</v>
      </c>
    </row>
    <row r="1185" spans="1:6" ht="47.25">
      <c r="A1185" s="351">
        <v>5064</v>
      </c>
      <c r="B1185" s="352" t="s">
        <v>1312</v>
      </c>
      <c r="C1185" s="353" t="s">
        <v>122</v>
      </c>
      <c r="D1185" s="354">
        <v>12092</v>
      </c>
      <c r="E1185" s="288" t="s">
        <v>117</v>
      </c>
    </row>
    <row r="1186" spans="1:6" ht="47.25">
      <c r="A1186" s="351">
        <v>5066</v>
      </c>
      <c r="B1186" s="352" t="s">
        <v>1313</v>
      </c>
      <c r="C1186" s="353" t="s">
        <v>122</v>
      </c>
      <c r="D1186" s="354">
        <v>31597</v>
      </c>
      <c r="E1186" s="288" t="s">
        <v>117</v>
      </c>
      <c r="F1186" s="35" t="s">
        <v>145</v>
      </c>
    </row>
    <row r="1187" spans="1:6" ht="47.25">
      <c r="A1187" s="351">
        <v>5067</v>
      </c>
      <c r="B1187" s="352" t="s">
        <v>1314</v>
      </c>
      <c r="C1187" s="353" t="s">
        <v>122</v>
      </c>
      <c r="D1187" s="354">
        <v>23340</v>
      </c>
      <c r="E1187" s="288" t="s">
        <v>117</v>
      </c>
      <c r="F1187" s="35" t="s">
        <v>145</v>
      </c>
    </row>
    <row r="1188" spans="1:6" ht="47.25">
      <c r="A1188" s="351">
        <v>5068</v>
      </c>
      <c r="B1188" s="352" t="s">
        <v>1315</v>
      </c>
      <c r="C1188" s="353" t="s">
        <v>125</v>
      </c>
      <c r="D1188" s="354">
        <v>106822</v>
      </c>
      <c r="E1188" s="288" t="s">
        <v>117</v>
      </c>
    </row>
    <row r="1189" spans="1:6" ht="31.5">
      <c r="A1189" s="351">
        <v>5069</v>
      </c>
      <c r="B1189" s="352" t="s">
        <v>1316</v>
      </c>
      <c r="C1189" s="353" t="s">
        <v>125</v>
      </c>
      <c r="D1189" s="354">
        <v>137389</v>
      </c>
      <c r="E1189" s="288" t="s">
        <v>117</v>
      </c>
    </row>
    <row r="1190" spans="1:6" ht="31.5">
      <c r="A1190" s="351">
        <v>5070</v>
      </c>
      <c r="B1190" s="352" t="s">
        <v>1317</v>
      </c>
      <c r="C1190" s="353" t="s">
        <v>125</v>
      </c>
      <c r="D1190" s="354">
        <v>154375</v>
      </c>
      <c r="E1190" s="288" t="s">
        <v>117</v>
      </c>
    </row>
    <row r="1191" spans="1:6" ht="31.5">
      <c r="A1191" s="351">
        <v>5071</v>
      </c>
      <c r="B1191" s="352" t="s">
        <v>1318</v>
      </c>
      <c r="C1191" s="353" t="s">
        <v>119</v>
      </c>
      <c r="D1191" s="354">
        <v>795443</v>
      </c>
      <c r="E1191" s="288" t="s">
        <v>117</v>
      </c>
    </row>
    <row r="1192" spans="1:6" ht="15.75">
      <c r="A1192" s="351">
        <v>5073</v>
      </c>
      <c r="B1192" s="352" t="s">
        <v>1319</v>
      </c>
      <c r="C1192" s="353" t="s">
        <v>122</v>
      </c>
      <c r="D1192" s="354">
        <v>18273</v>
      </c>
      <c r="E1192" s="288" t="s">
        <v>117</v>
      </c>
    </row>
    <row r="1193" spans="1:6" ht="15.75">
      <c r="A1193" s="351">
        <v>5074</v>
      </c>
      <c r="B1193" s="352" t="s">
        <v>1320</v>
      </c>
      <c r="C1193" s="353" t="s">
        <v>125</v>
      </c>
      <c r="D1193" s="354">
        <v>3973</v>
      </c>
      <c r="E1193" s="288" t="s">
        <v>117</v>
      </c>
    </row>
    <row r="1194" spans="1:6" ht="15.75">
      <c r="A1194" s="351">
        <v>5075</v>
      </c>
      <c r="B1194" s="352" t="s">
        <v>1321</v>
      </c>
      <c r="C1194" s="353" t="s">
        <v>125</v>
      </c>
      <c r="D1194" s="354">
        <v>6944</v>
      </c>
      <c r="E1194" s="288" t="s">
        <v>117</v>
      </c>
    </row>
    <row r="1195" spans="1:6" ht="15.75">
      <c r="A1195" s="351">
        <v>5076</v>
      </c>
      <c r="B1195" s="352" t="s">
        <v>1322</v>
      </c>
      <c r="C1195" s="353" t="s">
        <v>125</v>
      </c>
      <c r="D1195" s="354">
        <v>19154</v>
      </c>
      <c r="E1195" s="288" t="s">
        <v>117</v>
      </c>
    </row>
    <row r="1196" spans="1:6" ht="15.75">
      <c r="A1196" s="351">
        <v>5077</v>
      </c>
      <c r="B1196" s="352" t="s">
        <v>1323</v>
      </c>
      <c r="C1196" s="353" t="s">
        <v>125</v>
      </c>
      <c r="D1196" s="354">
        <v>6797</v>
      </c>
      <c r="E1196" s="288" t="s">
        <v>117</v>
      </c>
    </row>
    <row r="1197" spans="1:6" ht="15.75">
      <c r="A1197" s="351">
        <v>5078</v>
      </c>
      <c r="B1197" s="352" t="s">
        <v>1324</v>
      </c>
      <c r="C1197" s="353" t="s">
        <v>125</v>
      </c>
      <c r="D1197" s="354">
        <v>20619</v>
      </c>
      <c r="E1197" s="288" t="s">
        <v>117</v>
      </c>
    </row>
    <row r="1198" spans="1:6" ht="15.75">
      <c r="A1198" s="351">
        <v>5079</v>
      </c>
      <c r="B1198" s="352" t="s">
        <v>1325</v>
      </c>
      <c r="C1198" s="353" t="s">
        <v>125</v>
      </c>
      <c r="D1198" s="354">
        <v>11946</v>
      </c>
      <c r="E1198" s="288" t="s">
        <v>117</v>
      </c>
    </row>
    <row r="1199" spans="1:6" ht="15.75">
      <c r="A1199" s="351">
        <v>5080</v>
      </c>
      <c r="B1199" s="352" t="s">
        <v>1326</v>
      </c>
      <c r="C1199" s="353" t="s">
        <v>125</v>
      </c>
      <c r="D1199" s="354">
        <v>29694</v>
      </c>
      <c r="E1199" s="288" t="s">
        <v>117</v>
      </c>
    </row>
    <row r="1200" spans="1:6" ht="15.75">
      <c r="A1200" s="351">
        <v>5081</v>
      </c>
      <c r="B1200" s="352" t="s">
        <v>1327</v>
      </c>
      <c r="C1200" s="353" t="s">
        <v>125</v>
      </c>
      <c r="D1200" s="354">
        <v>62026</v>
      </c>
      <c r="E1200" s="288" t="s">
        <v>117</v>
      </c>
    </row>
    <row r="1201" spans="1:5" ht="47.25">
      <c r="A1201" s="351">
        <v>5082</v>
      </c>
      <c r="B1201" s="352" t="s">
        <v>1328</v>
      </c>
      <c r="C1201" s="353" t="s">
        <v>125</v>
      </c>
      <c r="D1201" s="354">
        <v>88489</v>
      </c>
      <c r="E1201" s="288" t="s">
        <v>117</v>
      </c>
    </row>
    <row r="1202" spans="1:5" ht="31.5">
      <c r="A1202" s="351">
        <v>5083</v>
      </c>
      <c r="B1202" s="352" t="s">
        <v>1329</v>
      </c>
      <c r="C1202" s="353" t="s">
        <v>122</v>
      </c>
      <c r="D1202" s="354">
        <v>14123</v>
      </c>
      <c r="E1202" s="288" t="s">
        <v>117</v>
      </c>
    </row>
    <row r="1203" spans="1:5" ht="31.5">
      <c r="A1203" s="351">
        <v>5084</v>
      </c>
      <c r="B1203" s="352" t="s">
        <v>1330</v>
      </c>
      <c r="C1203" s="353" t="s">
        <v>122</v>
      </c>
      <c r="D1203" s="354">
        <v>10576</v>
      </c>
      <c r="E1203" s="288" t="s">
        <v>117</v>
      </c>
    </row>
    <row r="1204" spans="1:5" ht="15.75">
      <c r="A1204" s="351">
        <v>5085</v>
      </c>
      <c r="B1204" s="352" t="s">
        <v>1331</v>
      </c>
      <c r="C1204" s="353" t="s">
        <v>125</v>
      </c>
      <c r="D1204" s="354">
        <v>15651</v>
      </c>
      <c r="E1204" s="288" t="s">
        <v>117</v>
      </c>
    </row>
    <row r="1205" spans="1:5" ht="15.75">
      <c r="A1205" s="351">
        <v>5086</v>
      </c>
      <c r="B1205" s="352" t="s">
        <v>1332</v>
      </c>
      <c r="C1205" s="353" t="s">
        <v>125</v>
      </c>
      <c r="D1205" s="354">
        <v>12096</v>
      </c>
      <c r="E1205" s="288" t="s">
        <v>117</v>
      </c>
    </row>
    <row r="1206" spans="1:5" ht="15.75">
      <c r="A1206" s="351">
        <v>5087</v>
      </c>
      <c r="B1206" s="352" t="s">
        <v>1333</v>
      </c>
      <c r="C1206" s="353" t="s">
        <v>125</v>
      </c>
      <c r="D1206" s="354">
        <v>6550</v>
      </c>
      <c r="E1206" s="288" t="s">
        <v>117</v>
      </c>
    </row>
    <row r="1207" spans="1:5" ht="15.75">
      <c r="A1207" s="351">
        <v>5088</v>
      </c>
      <c r="B1207" s="352" t="s">
        <v>1334</v>
      </c>
      <c r="C1207" s="353" t="s">
        <v>125</v>
      </c>
      <c r="D1207" s="354">
        <v>7284</v>
      </c>
      <c r="E1207" s="288" t="s">
        <v>117</v>
      </c>
    </row>
    <row r="1208" spans="1:5" ht="15.75">
      <c r="A1208" s="351">
        <v>5089</v>
      </c>
      <c r="B1208" s="352" t="s">
        <v>1335</v>
      </c>
      <c r="C1208" s="353" t="s">
        <v>125</v>
      </c>
      <c r="D1208" s="354">
        <v>5222</v>
      </c>
      <c r="E1208" s="288" t="s">
        <v>117</v>
      </c>
    </row>
    <row r="1209" spans="1:5" ht="15.75">
      <c r="A1209" s="351">
        <v>5090</v>
      </c>
      <c r="B1209" s="352" t="s">
        <v>1336</v>
      </c>
      <c r="C1209" s="353" t="s">
        <v>125</v>
      </c>
      <c r="D1209" s="354">
        <v>11554</v>
      </c>
      <c r="E1209" s="288" t="s">
        <v>117</v>
      </c>
    </row>
    <row r="1210" spans="1:5" ht="31.5">
      <c r="A1210" s="351">
        <v>5091</v>
      </c>
      <c r="B1210" s="352" t="s">
        <v>1337</v>
      </c>
      <c r="C1210" s="353" t="s">
        <v>125</v>
      </c>
      <c r="D1210" s="354">
        <v>7885</v>
      </c>
      <c r="E1210" s="288" t="s">
        <v>117</v>
      </c>
    </row>
    <row r="1211" spans="1:5" ht="31.5">
      <c r="A1211" s="351">
        <v>5092</v>
      </c>
      <c r="B1211" s="352" t="s">
        <v>1338</v>
      </c>
      <c r="C1211" s="353" t="s">
        <v>125</v>
      </c>
      <c r="D1211" s="354">
        <v>5746</v>
      </c>
      <c r="E1211" s="288" t="s">
        <v>117</v>
      </c>
    </row>
    <row r="1212" spans="1:5" ht="31.5">
      <c r="A1212" s="351">
        <v>5093</v>
      </c>
      <c r="B1212" s="352" t="s">
        <v>1339</v>
      </c>
      <c r="C1212" s="353" t="s">
        <v>125</v>
      </c>
      <c r="D1212" s="354">
        <v>4649</v>
      </c>
      <c r="E1212" s="288" t="s">
        <v>117</v>
      </c>
    </row>
    <row r="1213" spans="1:5" ht="31.5">
      <c r="A1213" s="351">
        <v>5094</v>
      </c>
      <c r="B1213" s="352" t="s">
        <v>1340</v>
      </c>
      <c r="C1213" s="353" t="s">
        <v>125</v>
      </c>
      <c r="D1213" s="354">
        <v>3687</v>
      </c>
      <c r="E1213" s="288" t="s">
        <v>117</v>
      </c>
    </row>
    <row r="1214" spans="1:5" ht="31.5">
      <c r="A1214" s="351">
        <v>5095</v>
      </c>
      <c r="B1214" s="352" t="s">
        <v>1341</v>
      </c>
      <c r="C1214" s="353" t="s">
        <v>125</v>
      </c>
      <c r="D1214" s="354">
        <v>27039</v>
      </c>
      <c r="E1214" s="288" t="s">
        <v>117</v>
      </c>
    </row>
    <row r="1215" spans="1:5" ht="31.5">
      <c r="A1215" s="351">
        <v>5096</v>
      </c>
      <c r="B1215" s="352" t="s">
        <v>1342</v>
      </c>
      <c r="C1215" s="353" t="s">
        <v>125</v>
      </c>
      <c r="D1215" s="354">
        <v>25850</v>
      </c>
      <c r="E1215" s="288" t="s">
        <v>117</v>
      </c>
    </row>
    <row r="1216" spans="1:5" ht="31.5">
      <c r="A1216" s="351">
        <v>5097</v>
      </c>
      <c r="B1216" s="352" t="s">
        <v>1343</v>
      </c>
      <c r="C1216" s="353" t="s">
        <v>125</v>
      </c>
      <c r="D1216" s="354">
        <v>42323</v>
      </c>
      <c r="E1216" s="288" t="s">
        <v>117</v>
      </c>
    </row>
    <row r="1217" spans="1:5" ht="47.25">
      <c r="A1217" s="351">
        <v>5098</v>
      </c>
      <c r="B1217" s="352" t="s">
        <v>1344</v>
      </c>
      <c r="C1217" s="353" t="s">
        <v>125</v>
      </c>
      <c r="D1217" s="354">
        <v>47189</v>
      </c>
      <c r="E1217" s="288" t="s">
        <v>117</v>
      </c>
    </row>
    <row r="1218" spans="1:5" ht="47.25">
      <c r="A1218" s="351">
        <v>5099</v>
      </c>
      <c r="B1218" s="352" t="s">
        <v>1345</v>
      </c>
      <c r="C1218" s="353" t="s">
        <v>125</v>
      </c>
      <c r="D1218" s="354">
        <v>41847</v>
      </c>
      <c r="E1218" s="288" t="s">
        <v>117</v>
      </c>
    </row>
    <row r="1219" spans="1:5" ht="31.5">
      <c r="A1219" s="351">
        <v>5101</v>
      </c>
      <c r="B1219" s="352" t="s">
        <v>1346</v>
      </c>
      <c r="C1219" s="353" t="s">
        <v>122</v>
      </c>
      <c r="D1219" s="354">
        <v>144795</v>
      </c>
      <c r="E1219" s="288" t="s">
        <v>117</v>
      </c>
    </row>
    <row r="1220" spans="1:5" ht="63">
      <c r="A1220" s="351">
        <v>5102</v>
      </c>
      <c r="B1220" s="352" t="s">
        <v>1347</v>
      </c>
      <c r="C1220" s="353" t="s">
        <v>122</v>
      </c>
      <c r="D1220" s="354">
        <v>53722</v>
      </c>
      <c r="E1220" s="288" t="s">
        <v>117</v>
      </c>
    </row>
    <row r="1221" spans="1:5" ht="63">
      <c r="A1221" s="351">
        <v>5103</v>
      </c>
      <c r="B1221" s="352" t="s">
        <v>1348</v>
      </c>
      <c r="C1221" s="353" t="s">
        <v>122</v>
      </c>
      <c r="D1221" s="354">
        <v>207633</v>
      </c>
      <c r="E1221" s="288" t="s">
        <v>117</v>
      </c>
    </row>
    <row r="1222" spans="1:5" ht="47.25">
      <c r="A1222" s="351">
        <v>5105</v>
      </c>
      <c r="B1222" s="352" t="s">
        <v>1349</v>
      </c>
      <c r="C1222" s="353" t="s">
        <v>125</v>
      </c>
      <c r="D1222" s="354">
        <v>116063</v>
      </c>
      <c r="E1222" s="288" t="s">
        <v>117</v>
      </c>
    </row>
    <row r="1223" spans="1:5" ht="63">
      <c r="A1223" s="351">
        <v>5106</v>
      </c>
      <c r="B1223" s="352" t="s">
        <v>1350</v>
      </c>
      <c r="C1223" s="353" t="s">
        <v>125</v>
      </c>
      <c r="D1223" s="354">
        <v>353670</v>
      </c>
      <c r="E1223" s="288" t="s">
        <v>117</v>
      </c>
    </row>
    <row r="1224" spans="1:5" ht="47.25">
      <c r="A1224" s="351">
        <v>5107</v>
      </c>
      <c r="B1224" s="352" t="s">
        <v>1351</v>
      </c>
      <c r="C1224" s="353" t="s">
        <v>122</v>
      </c>
      <c r="D1224" s="354">
        <v>47720</v>
      </c>
      <c r="E1224" s="288" t="s">
        <v>117</v>
      </c>
    </row>
    <row r="1225" spans="1:5" ht="63">
      <c r="A1225" s="351">
        <v>5108</v>
      </c>
      <c r="B1225" s="352" t="s">
        <v>1352</v>
      </c>
      <c r="C1225" s="353" t="s">
        <v>125</v>
      </c>
      <c r="D1225" s="354">
        <v>375207</v>
      </c>
      <c r="E1225" s="288" t="s">
        <v>117</v>
      </c>
    </row>
    <row r="1226" spans="1:5" ht="47.25">
      <c r="A1226" s="351">
        <v>5109</v>
      </c>
      <c r="B1226" s="352" t="s">
        <v>1353</v>
      </c>
      <c r="C1226" s="353" t="s">
        <v>125</v>
      </c>
      <c r="D1226" s="354">
        <v>157231</v>
      </c>
      <c r="E1226" s="288" t="s">
        <v>117</v>
      </c>
    </row>
    <row r="1227" spans="1:5" ht="47.25">
      <c r="A1227" s="351">
        <v>5110</v>
      </c>
      <c r="B1227" s="352" t="s">
        <v>1354</v>
      </c>
      <c r="C1227" s="353" t="s">
        <v>122</v>
      </c>
      <c r="D1227" s="354">
        <v>44071</v>
      </c>
      <c r="E1227" s="288" t="s">
        <v>117</v>
      </c>
    </row>
    <row r="1228" spans="1:5" ht="47.25">
      <c r="A1228" s="351">
        <v>5111</v>
      </c>
      <c r="B1228" s="352" t="s">
        <v>1355</v>
      </c>
      <c r="C1228" s="353" t="s">
        <v>122</v>
      </c>
      <c r="D1228" s="354">
        <v>9048</v>
      </c>
      <c r="E1228" s="288" t="s">
        <v>117</v>
      </c>
    </row>
    <row r="1229" spans="1:5" ht="47.25">
      <c r="A1229" s="351">
        <v>5112</v>
      </c>
      <c r="B1229" s="352" t="s">
        <v>1356</v>
      </c>
      <c r="C1229" s="353" t="s">
        <v>122</v>
      </c>
      <c r="D1229" s="354">
        <v>26774</v>
      </c>
      <c r="E1229" s="288" t="s">
        <v>117</v>
      </c>
    </row>
    <row r="1230" spans="1:5" ht="47.25">
      <c r="A1230" s="351">
        <v>5113</v>
      </c>
      <c r="B1230" s="352" t="s">
        <v>1357</v>
      </c>
      <c r="C1230" s="353" t="s">
        <v>125</v>
      </c>
      <c r="D1230" s="354">
        <v>182598</v>
      </c>
      <c r="E1230" s="288" t="s">
        <v>117</v>
      </c>
    </row>
    <row r="1231" spans="1:5" ht="31.5">
      <c r="A1231" s="351">
        <v>5122</v>
      </c>
      <c r="B1231" s="352" t="s">
        <v>1358</v>
      </c>
      <c r="C1231" s="353" t="s">
        <v>125</v>
      </c>
      <c r="D1231" s="354">
        <v>419820</v>
      </c>
      <c r="E1231" s="288" t="s">
        <v>117</v>
      </c>
    </row>
    <row r="1232" spans="1:5" ht="47.25">
      <c r="A1232" s="351">
        <v>5123</v>
      </c>
      <c r="B1232" s="352" t="s">
        <v>1359</v>
      </c>
      <c r="C1232" s="353" t="s">
        <v>125</v>
      </c>
      <c r="D1232" s="354">
        <v>1060622</v>
      </c>
      <c r="E1232" s="288" t="s">
        <v>117</v>
      </c>
    </row>
    <row r="1233" spans="1:6" ht="31.5">
      <c r="A1233" s="351">
        <v>5124</v>
      </c>
      <c r="B1233" s="352" t="s">
        <v>1360</v>
      </c>
      <c r="C1233" s="353" t="s">
        <v>125</v>
      </c>
      <c r="D1233" s="354">
        <v>352219</v>
      </c>
      <c r="E1233" s="288" t="s">
        <v>117</v>
      </c>
    </row>
    <row r="1234" spans="1:6" ht="47.25">
      <c r="A1234" s="351">
        <v>5125</v>
      </c>
      <c r="B1234" s="352" t="s">
        <v>1361</v>
      </c>
      <c r="C1234" s="353" t="s">
        <v>125</v>
      </c>
      <c r="D1234" s="354">
        <v>84077</v>
      </c>
      <c r="E1234" s="288" t="s">
        <v>117</v>
      </c>
    </row>
    <row r="1235" spans="1:6" ht="31.5">
      <c r="A1235" s="351">
        <v>5126</v>
      </c>
      <c r="B1235" s="352" t="s">
        <v>1362</v>
      </c>
      <c r="C1235" s="353" t="s">
        <v>125</v>
      </c>
      <c r="D1235" s="354">
        <v>161620</v>
      </c>
      <c r="E1235" s="288" t="s">
        <v>117</v>
      </c>
    </row>
    <row r="1236" spans="1:6" ht="63">
      <c r="A1236" s="351">
        <v>5127</v>
      </c>
      <c r="B1236" s="352" t="s">
        <v>1363</v>
      </c>
      <c r="C1236" s="353" t="s">
        <v>125</v>
      </c>
      <c r="D1236" s="354">
        <v>365992</v>
      </c>
      <c r="E1236" s="288" t="s">
        <v>117</v>
      </c>
    </row>
    <row r="1237" spans="1:6" ht="15.75">
      <c r="A1237" s="351">
        <v>5128</v>
      </c>
      <c r="B1237" s="352" t="s">
        <v>1364</v>
      </c>
      <c r="C1237" s="353" t="s">
        <v>125</v>
      </c>
      <c r="D1237" s="354">
        <v>315385</v>
      </c>
      <c r="E1237" s="288" t="s">
        <v>117</v>
      </c>
    </row>
    <row r="1238" spans="1:6" ht="63">
      <c r="A1238" s="351">
        <v>5129</v>
      </c>
      <c r="B1238" s="352" t="s">
        <v>1365</v>
      </c>
      <c r="C1238" s="353" t="s">
        <v>122</v>
      </c>
      <c r="D1238" s="354">
        <v>189196</v>
      </c>
      <c r="E1238" s="288" t="s">
        <v>117</v>
      </c>
      <c r="F1238" s="35" t="s">
        <v>145</v>
      </c>
    </row>
    <row r="1239" spans="1:6" ht="47.25">
      <c r="A1239" s="351">
        <v>5131</v>
      </c>
      <c r="B1239" s="352" t="s">
        <v>1366</v>
      </c>
      <c r="C1239" s="353" t="s">
        <v>122</v>
      </c>
      <c r="D1239" s="354">
        <v>146540</v>
      </c>
      <c r="E1239" s="288" t="s">
        <v>117</v>
      </c>
      <c r="F1239" s="35" t="s">
        <v>145</v>
      </c>
    </row>
    <row r="1240" spans="1:6" ht="47.25">
      <c r="A1240" s="351">
        <v>5132</v>
      </c>
      <c r="B1240" s="352" t="s">
        <v>1367</v>
      </c>
      <c r="C1240" s="353" t="s">
        <v>122</v>
      </c>
      <c r="D1240" s="354">
        <v>55034</v>
      </c>
      <c r="E1240" s="288" t="s">
        <v>117</v>
      </c>
      <c r="F1240" s="35" t="s">
        <v>145</v>
      </c>
    </row>
    <row r="1241" spans="1:6" ht="47.25">
      <c r="A1241" s="351">
        <v>5135</v>
      </c>
      <c r="B1241" s="352" t="s">
        <v>1368</v>
      </c>
      <c r="C1241" s="353" t="s">
        <v>122</v>
      </c>
      <c r="D1241" s="354">
        <v>7140</v>
      </c>
      <c r="E1241" s="288" t="s">
        <v>117</v>
      </c>
    </row>
    <row r="1242" spans="1:6" ht="47.25">
      <c r="A1242" s="351">
        <v>5136</v>
      </c>
      <c r="B1242" s="352" t="s">
        <v>1369</v>
      </c>
      <c r="C1242" s="353" t="s">
        <v>116</v>
      </c>
      <c r="D1242" s="354">
        <v>9596</v>
      </c>
      <c r="E1242" s="288" t="s">
        <v>117</v>
      </c>
    </row>
    <row r="1243" spans="1:6" ht="47.25">
      <c r="A1243" s="351">
        <v>5143</v>
      </c>
      <c r="B1243" s="352" t="s">
        <v>1370</v>
      </c>
      <c r="C1243" s="353" t="s">
        <v>125</v>
      </c>
      <c r="D1243" s="354">
        <v>71400</v>
      </c>
      <c r="E1243" s="288" t="s">
        <v>117</v>
      </c>
    </row>
    <row r="1244" spans="1:6" ht="47.25">
      <c r="A1244" s="351">
        <v>5144</v>
      </c>
      <c r="B1244" s="352" t="s">
        <v>1371</v>
      </c>
      <c r="C1244" s="353" t="s">
        <v>125</v>
      </c>
      <c r="D1244" s="354">
        <v>22967</v>
      </c>
      <c r="E1244" s="288" t="s">
        <v>117</v>
      </c>
    </row>
    <row r="1245" spans="1:6" ht="47.25">
      <c r="A1245" s="351">
        <v>5145</v>
      </c>
      <c r="B1245" s="352" t="s">
        <v>1372</v>
      </c>
      <c r="C1245" s="353" t="s">
        <v>125</v>
      </c>
      <c r="D1245" s="354">
        <v>14280</v>
      </c>
      <c r="E1245" s="288" t="s">
        <v>117</v>
      </c>
    </row>
    <row r="1246" spans="1:6" ht="15.75">
      <c r="A1246" s="351">
        <v>5159</v>
      </c>
      <c r="B1246" s="352" t="s">
        <v>1373</v>
      </c>
      <c r="C1246" s="353" t="s">
        <v>125</v>
      </c>
      <c r="D1246" s="354">
        <v>32151</v>
      </c>
      <c r="E1246" s="288" t="s">
        <v>117</v>
      </c>
    </row>
    <row r="1247" spans="1:6" ht="47.25">
      <c r="A1247" s="351">
        <v>5160</v>
      </c>
      <c r="B1247" s="352" t="s">
        <v>1374</v>
      </c>
      <c r="C1247" s="353" t="s">
        <v>125</v>
      </c>
      <c r="D1247" s="354">
        <v>61313</v>
      </c>
      <c r="E1247" s="288" t="s">
        <v>117</v>
      </c>
    </row>
    <row r="1248" spans="1:6" ht="47.25">
      <c r="A1248" s="351">
        <v>5161</v>
      </c>
      <c r="B1248" s="352" t="s">
        <v>1375</v>
      </c>
      <c r="C1248" s="353" t="s">
        <v>116</v>
      </c>
      <c r="D1248" s="354">
        <v>232</v>
      </c>
      <c r="E1248" s="288" t="s">
        <v>117</v>
      </c>
    </row>
    <row r="1249" spans="1:6" ht="47.25">
      <c r="A1249" s="351">
        <v>5162</v>
      </c>
      <c r="B1249" s="352" t="s">
        <v>1376</v>
      </c>
      <c r="C1249" s="353" t="s">
        <v>119</v>
      </c>
      <c r="D1249" s="354">
        <v>285676</v>
      </c>
      <c r="E1249" s="288" t="s">
        <v>117</v>
      </c>
    </row>
    <row r="1250" spans="1:6" ht="47.25">
      <c r="A1250" s="351">
        <v>5163</v>
      </c>
      <c r="B1250" s="352" t="s">
        <v>1377</v>
      </c>
      <c r="C1250" s="353" t="s">
        <v>119</v>
      </c>
      <c r="D1250" s="354">
        <v>304395</v>
      </c>
      <c r="E1250" s="288" t="s">
        <v>117</v>
      </c>
    </row>
    <row r="1251" spans="1:6" ht="47.25">
      <c r="A1251" s="351">
        <v>5164</v>
      </c>
      <c r="B1251" s="352" t="s">
        <v>1378</v>
      </c>
      <c r="C1251" s="353" t="s">
        <v>119</v>
      </c>
      <c r="D1251" s="354">
        <v>151120</v>
      </c>
      <c r="E1251" s="288" t="s">
        <v>117</v>
      </c>
    </row>
    <row r="1252" spans="1:6" ht="47.25">
      <c r="A1252" s="351">
        <v>5165</v>
      </c>
      <c r="B1252" s="352" t="s">
        <v>1379</v>
      </c>
      <c r="C1252" s="353" t="s">
        <v>119</v>
      </c>
      <c r="D1252" s="354">
        <v>221286</v>
      </c>
      <c r="E1252" s="288" t="s">
        <v>117</v>
      </c>
    </row>
    <row r="1253" spans="1:6" ht="47.25">
      <c r="A1253" s="351">
        <v>5166</v>
      </c>
      <c r="B1253" s="352" t="s">
        <v>1380</v>
      </c>
      <c r="C1253" s="353" t="s">
        <v>1224</v>
      </c>
      <c r="D1253" s="354">
        <v>5974</v>
      </c>
      <c r="E1253" s="288" t="s">
        <v>117</v>
      </c>
    </row>
    <row r="1254" spans="1:6" ht="15.75">
      <c r="A1254" s="351">
        <v>5167</v>
      </c>
      <c r="B1254" s="352" t="s">
        <v>1381</v>
      </c>
      <c r="C1254" s="353" t="s">
        <v>1217</v>
      </c>
      <c r="D1254" s="354">
        <v>1664078</v>
      </c>
      <c r="E1254" s="288" t="s">
        <v>117</v>
      </c>
    </row>
    <row r="1255" spans="1:6" ht="31.5">
      <c r="A1255" s="351">
        <v>5168</v>
      </c>
      <c r="B1255" s="352" t="s">
        <v>1382</v>
      </c>
      <c r="C1255" s="353" t="s">
        <v>1215</v>
      </c>
      <c r="D1255" s="354">
        <v>9747</v>
      </c>
      <c r="E1255" s="288" t="s">
        <v>117</v>
      </c>
    </row>
    <row r="1256" spans="1:6" ht="47.25">
      <c r="A1256" s="351">
        <v>5169</v>
      </c>
      <c r="B1256" s="352" t="s">
        <v>1383</v>
      </c>
      <c r="C1256" s="353" t="s">
        <v>125</v>
      </c>
      <c r="D1256" s="354">
        <v>153169</v>
      </c>
      <c r="E1256" s="288" t="s">
        <v>117</v>
      </c>
    </row>
    <row r="1257" spans="1:6" ht="31.5">
      <c r="A1257" s="351">
        <v>5170</v>
      </c>
      <c r="B1257" s="352" t="s">
        <v>1384</v>
      </c>
      <c r="C1257" s="353" t="s">
        <v>1215</v>
      </c>
      <c r="D1257" s="354">
        <v>290039</v>
      </c>
      <c r="E1257" s="288" t="s">
        <v>117</v>
      </c>
    </row>
    <row r="1258" spans="1:6" ht="47.25">
      <c r="A1258" s="351">
        <v>5171</v>
      </c>
      <c r="B1258" s="352" t="s">
        <v>1385</v>
      </c>
      <c r="C1258" s="353" t="s">
        <v>125</v>
      </c>
      <c r="D1258" s="354">
        <v>385073</v>
      </c>
      <c r="E1258" s="288" t="s">
        <v>117</v>
      </c>
    </row>
    <row r="1259" spans="1:6" ht="47.25">
      <c r="A1259" s="351">
        <v>5172</v>
      </c>
      <c r="B1259" s="352" t="s">
        <v>1386</v>
      </c>
      <c r="C1259" s="353" t="s">
        <v>125</v>
      </c>
      <c r="D1259" s="354">
        <v>346726</v>
      </c>
      <c r="E1259" s="288" t="s">
        <v>117</v>
      </c>
    </row>
    <row r="1260" spans="1:6" ht="47.25">
      <c r="A1260" s="351">
        <v>5173</v>
      </c>
      <c r="B1260" s="352" t="s">
        <v>1387</v>
      </c>
      <c r="C1260" s="353" t="s">
        <v>125</v>
      </c>
      <c r="D1260" s="354">
        <v>350073</v>
      </c>
      <c r="E1260" s="288" t="s">
        <v>117</v>
      </c>
    </row>
    <row r="1261" spans="1:6" ht="63">
      <c r="A1261" s="351">
        <v>5174</v>
      </c>
      <c r="B1261" s="352" t="s">
        <v>1388</v>
      </c>
      <c r="C1261" s="353" t="s">
        <v>116</v>
      </c>
      <c r="D1261" s="354">
        <v>65000</v>
      </c>
      <c r="E1261" s="288" t="s">
        <v>117</v>
      </c>
    </row>
    <row r="1262" spans="1:6" ht="47.25">
      <c r="A1262" s="351">
        <v>5175</v>
      </c>
      <c r="B1262" s="352" t="s">
        <v>1389</v>
      </c>
      <c r="C1262" s="353" t="s">
        <v>122</v>
      </c>
      <c r="D1262" s="354">
        <v>153501</v>
      </c>
      <c r="E1262" s="288" t="s">
        <v>117</v>
      </c>
    </row>
    <row r="1263" spans="1:6" ht="47.25">
      <c r="A1263" s="351">
        <v>5176</v>
      </c>
      <c r="B1263" s="352" t="s">
        <v>1390</v>
      </c>
      <c r="C1263" s="353" t="s">
        <v>122</v>
      </c>
      <c r="D1263" s="354">
        <v>127505</v>
      </c>
      <c r="E1263" s="288" t="s">
        <v>117</v>
      </c>
      <c r="F1263" s="35" t="s">
        <v>145</v>
      </c>
    </row>
    <row r="1264" spans="1:6" ht="63">
      <c r="A1264" s="351">
        <v>5177</v>
      </c>
      <c r="B1264" s="352" t="s">
        <v>1391</v>
      </c>
      <c r="C1264" s="353" t="s">
        <v>119</v>
      </c>
      <c r="D1264" s="354">
        <v>1226737</v>
      </c>
      <c r="E1264" s="288" t="s">
        <v>117</v>
      </c>
    </row>
    <row r="1265" spans="1:6" ht="15.75">
      <c r="A1265" s="351">
        <v>5178</v>
      </c>
      <c r="B1265" s="352" t="s">
        <v>1392</v>
      </c>
      <c r="C1265" s="353" t="s">
        <v>494</v>
      </c>
      <c r="D1265" s="354">
        <v>552835</v>
      </c>
      <c r="E1265" s="288" t="s">
        <v>117</v>
      </c>
    </row>
    <row r="1266" spans="1:6" ht="31.5">
      <c r="A1266" s="351">
        <v>5180</v>
      </c>
      <c r="B1266" s="352" t="s">
        <v>1393</v>
      </c>
      <c r="C1266" s="353" t="s">
        <v>122</v>
      </c>
      <c r="D1266" s="354">
        <v>201749</v>
      </c>
      <c r="E1266" s="288" t="s">
        <v>117</v>
      </c>
    </row>
    <row r="1267" spans="1:6" ht="47.25">
      <c r="A1267" s="351">
        <v>5181</v>
      </c>
      <c r="B1267" s="352" t="s">
        <v>1394</v>
      </c>
      <c r="C1267" s="353" t="s">
        <v>122</v>
      </c>
      <c r="D1267" s="354">
        <v>40357</v>
      </c>
      <c r="E1267" s="288" t="s">
        <v>117</v>
      </c>
      <c r="F1267" s="35" t="s">
        <v>145</v>
      </c>
    </row>
    <row r="1268" spans="1:6" ht="31.5">
      <c r="A1268" s="351">
        <v>5182</v>
      </c>
      <c r="B1268" s="352" t="s">
        <v>1395</v>
      </c>
      <c r="C1268" s="353" t="s">
        <v>122</v>
      </c>
      <c r="D1268" s="354">
        <v>384027</v>
      </c>
      <c r="E1268" s="288" t="s">
        <v>117</v>
      </c>
    </row>
    <row r="1269" spans="1:6" ht="15.75">
      <c r="A1269" s="351">
        <v>5183</v>
      </c>
      <c r="B1269" s="352" t="s">
        <v>1396</v>
      </c>
      <c r="C1269" s="353" t="s">
        <v>122</v>
      </c>
      <c r="D1269" s="354">
        <v>178099</v>
      </c>
      <c r="E1269" s="288" t="s">
        <v>117</v>
      </c>
    </row>
    <row r="1270" spans="1:6" ht="31.5">
      <c r="A1270" s="351">
        <v>5184</v>
      </c>
      <c r="B1270" s="352" t="s">
        <v>1397</v>
      </c>
      <c r="C1270" s="353" t="s">
        <v>122</v>
      </c>
      <c r="D1270" s="354">
        <v>61885</v>
      </c>
      <c r="E1270" s="288" t="s">
        <v>117</v>
      </c>
    </row>
    <row r="1271" spans="1:6" ht="47.25">
      <c r="A1271" s="351">
        <v>5185</v>
      </c>
      <c r="B1271" s="352" t="s">
        <v>1398</v>
      </c>
      <c r="C1271" s="353" t="s">
        <v>125</v>
      </c>
      <c r="D1271" s="354">
        <v>392966</v>
      </c>
      <c r="E1271" s="288" t="s">
        <v>117</v>
      </c>
    </row>
    <row r="1272" spans="1:6" ht="63">
      <c r="A1272" s="351">
        <v>5186</v>
      </c>
      <c r="B1272" s="352" t="s">
        <v>1399</v>
      </c>
      <c r="C1272" s="353" t="s">
        <v>125</v>
      </c>
      <c r="D1272" s="354">
        <v>336141</v>
      </c>
      <c r="E1272" s="288" t="s">
        <v>117</v>
      </c>
    </row>
    <row r="1273" spans="1:6" ht="63">
      <c r="A1273" s="351">
        <v>5187</v>
      </c>
      <c r="B1273" s="352" t="s">
        <v>1400</v>
      </c>
      <c r="C1273" s="353" t="s">
        <v>125</v>
      </c>
      <c r="D1273" s="354">
        <v>358094</v>
      </c>
      <c r="E1273" s="288" t="s">
        <v>117</v>
      </c>
    </row>
    <row r="1274" spans="1:6" ht="15.75">
      <c r="A1274" s="351">
        <v>5188</v>
      </c>
      <c r="B1274" s="352" t="s">
        <v>1401</v>
      </c>
      <c r="C1274" s="353" t="s">
        <v>125</v>
      </c>
      <c r="D1274" s="354">
        <v>42988</v>
      </c>
      <c r="E1274" s="288" t="s">
        <v>117</v>
      </c>
    </row>
    <row r="1275" spans="1:6" ht="31.5">
      <c r="A1275" s="351">
        <v>5189</v>
      </c>
      <c r="B1275" s="352" t="s">
        <v>1402</v>
      </c>
      <c r="C1275" s="353" t="s">
        <v>125</v>
      </c>
      <c r="D1275" s="354">
        <v>71077</v>
      </c>
      <c r="E1275" s="288" t="s">
        <v>117</v>
      </c>
    </row>
    <row r="1276" spans="1:6" ht="31.5">
      <c r="A1276" s="351">
        <v>5190</v>
      </c>
      <c r="B1276" s="352" t="s">
        <v>1403</v>
      </c>
      <c r="C1276" s="353" t="s">
        <v>122</v>
      </c>
      <c r="D1276" s="354">
        <v>8701</v>
      </c>
      <c r="E1276" s="288" t="s">
        <v>117</v>
      </c>
    </row>
    <row r="1277" spans="1:6" ht="47.25">
      <c r="A1277" s="351">
        <v>5191</v>
      </c>
      <c r="B1277" s="352" t="s">
        <v>1404</v>
      </c>
      <c r="C1277" s="353" t="s">
        <v>125</v>
      </c>
      <c r="D1277" s="354">
        <v>242170</v>
      </c>
      <c r="E1277" s="288" t="s">
        <v>117</v>
      </c>
    </row>
    <row r="1278" spans="1:6" ht="47.25">
      <c r="A1278" s="351">
        <v>5195</v>
      </c>
      <c r="B1278" s="352" t="s">
        <v>1405</v>
      </c>
      <c r="C1278" s="353" t="s">
        <v>122</v>
      </c>
      <c r="D1278" s="354">
        <v>40078</v>
      </c>
      <c r="E1278" s="288" t="s">
        <v>117</v>
      </c>
    </row>
    <row r="1279" spans="1:6" ht="47.25">
      <c r="A1279" s="351">
        <v>5196</v>
      </c>
      <c r="B1279" s="352" t="s">
        <v>1406</v>
      </c>
      <c r="C1279" s="353" t="s">
        <v>119</v>
      </c>
      <c r="D1279" s="354">
        <v>78471</v>
      </c>
      <c r="E1279" s="288" t="s">
        <v>117</v>
      </c>
    </row>
    <row r="1280" spans="1:6" ht="47.25">
      <c r="A1280" s="351">
        <v>5197</v>
      </c>
      <c r="B1280" s="352" t="s">
        <v>1407</v>
      </c>
      <c r="C1280" s="353" t="s">
        <v>119</v>
      </c>
      <c r="D1280" s="354">
        <v>84386</v>
      </c>
      <c r="E1280" s="288" t="s">
        <v>117</v>
      </c>
    </row>
    <row r="1281" spans="1:6" ht="47.25">
      <c r="A1281" s="351">
        <v>5199</v>
      </c>
      <c r="B1281" s="352" t="s">
        <v>1408</v>
      </c>
      <c r="C1281" s="353" t="s">
        <v>119</v>
      </c>
      <c r="D1281" s="354">
        <v>5399656</v>
      </c>
      <c r="E1281" s="288" t="s">
        <v>117</v>
      </c>
    </row>
    <row r="1282" spans="1:6" ht="47.25">
      <c r="A1282" s="351">
        <v>5200</v>
      </c>
      <c r="B1282" s="352" t="s">
        <v>1409</v>
      </c>
      <c r="C1282" s="353" t="s">
        <v>116</v>
      </c>
      <c r="D1282" s="354">
        <v>643207</v>
      </c>
      <c r="E1282" s="288" t="s">
        <v>117</v>
      </c>
    </row>
    <row r="1283" spans="1:6" ht="31.5">
      <c r="A1283" s="351">
        <v>5201</v>
      </c>
      <c r="B1283" s="352" t="s">
        <v>1410</v>
      </c>
      <c r="C1283" s="353" t="s">
        <v>122</v>
      </c>
      <c r="D1283" s="354">
        <v>115327</v>
      </c>
      <c r="E1283" s="288" t="s">
        <v>117</v>
      </c>
    </row>
    <row r="1284" spans="1:6" ht="31.5">
      <c r="A1284" s="351">
        <v>5202</v>
      </c>
      <c r="B1284" s="352" t="s">
        <v>1411</v>
      </c>
      <c r="C1284" s="353" t="s">
        <v>122</v>
      </c>
      <c r="D1284" s="354">
        <v>54528</v>
      </c>
      <c r="E1284" s="288" t="s">
        <v>117</v>
      </c>
      <c r="F1284" s="35" t="s">
        <v>145</v>
      </c>
    </row>
    <row r="1285" spans="1:6" ht="63">
      <c r="A1285" s="351">
        <v>5204</v>
      </c>
      <c r="B1285" s="352" t="s">
        <v>1412</v>
      </c>
      <c r="C1285" s="353" t="s">
        <v>122</v>
      </c>
      <c r="D1285" s="354">
        <v>6565</v>
      </c>
      <c r="E1285" s="288" t="s">
        <v>117</v>
      </c>
    </row>
    <row r="1286" spans="1:6" ht="31.5">
      <c r="A1286" s="351">
        <v>5205</v>
      </c>
      <c r="B1286" s="352" t="s">
        <v>1413</v>
      </c>
      <c r="C1286" s="353" t="s">
        <v>122</v>
      </c>
      <c r="D1286" s="354">
        <v>33737</v>
      </c>
      <c r="E1286" s="288" t="s">
        <v>117</v>
      </c>
    </row>
    <row r="1287" spans="1:6" ht="63">
      <c r="A1287" s="351">
        <v>5207</v>
      </c>
      <c r="B1287" s="352" t="s">
        <v>1414</v>
      </c>
      <c r="C1287" s="353" t="s">
        <v>116</v>
      </c>
      <c r="D1287" s="354">
        <v>177612</v>
      </c>
      <c r="E1287" s="288" t="s">
        <v>117</v>
      </c>
    </row>
    <row r="1288" spans="1:6" ht="31.5">
      <c r="A1288" s="351">
        <v>5208</v>
      </c>
      <c r="B1288" s="352" t="s">
        <v>1415</v>
      </c>
      <c r="C1288" s="353" t="s">
        <v>122</v>
      </c>
      <c r="D1288" s="354">
        <v>93788</v>
      </c>
      <c r="E1288" s="288" t="s">
        <v>117</v>
      </c>
    </row>
    <row r="1289" spans="1:6" ht="63">
      <c r="A1289" s="351">
        <v>5209</v>
      </c>
      <c r="B1289" s="352" t="s">
        <v>1416</v>
      </c>
      <c r="C1289" s="353" t="s">
        <v>116</v>
      </c>
      <c r="D1289" s="354">
        <v>56570</v>
      </c>
      <c r="E1289" s="288" t="s">
        <v>117</v>
      </c>
    </row>
    <row r="1290" spans="1:6" ht="47.25">
      <c r="A1290" s="351">
        <v>5210</v>
      </c>
      <c r="B1290" s="352" t="s">
        <v>1417</v>
      </c>
      <c r="C1290" s="353" t="s">
        <v>116</v>
      </c>
      <c r="D1290" s="354">
        <v>52551</v>
      </c>
      <c r="E1290" s="288" t="s">
        <v>117</v>
      </c>
    </row>
    <row r="1291" spans="1:6" ht="47.25">
      <c r="A1291" s="351">
        <v>5211</v>
      </c>
      <c r="B1291" s="352" t="s">
        <v>1418</v>
      </c>
      <c r="C1291" s="353" t="s">
        <v>116</v>
      </c>
      <c r="D1291" s="354">
        <v>42258</v>
      </c>
      <c r="E1291" s="288" t="s">
        <v>117</v>
      </c>
    </row>
    <row r="1292" spans="1:6" ht="47.25">
      <c r="A1292" s="351">
        <v>5212</v>
      </c>
      <c r="B1292" s="352" t="s">
        <v>1419</v>
      </c>
      <c r="C1292" s="353" t="s">
        <v>122</v>
      </c>
      <c r="D1292" s="354">
        <v>20703</v>
      </c>
      <c r="E1292" s="288" t="s">
        <v>117</v>
      </c>
    </row>
    <row r="1293" spans="1:6" ht="47.25">
      <c r="A1293" s="351">
        <v>5214</v>
      </c>
      <c r="B1293" s="352" t="s">
        <v>1420</v>
      </c>
      <c r="C1293" s="353" t="s">
        <v>116</v>
      </c>
      <c r="D1293" s="354">
        <v>159002</v>
      </c>
      <c r="E1293" s="288" t="s">
        <v>117</v>
      </c>
      <c r="F1293" s="35" t="s">
        <v>145</v>
      </c>
    </row>
    <row r="1294" spans="1:6" ht="15.75">
      <c r="A1294" s="351">
        <v>5216</v>
      </c>
      <c r="B1294" s="352" t="s">
        <v>1421</v>
      </c>
      <c r="C1294" s="353" t="s">
        <v>116</v>
      </c>
      <c r="D1294" s="354">
        <v>15996</v>
      </c>
      <c r="E1294" s="288" t="s">
        <v>117</v>
      </c>
    </row>
    <row r="1295" spans="1:6" ht="47.25">
      <c r="A1295" s="351">
        <v>5217</v>
      </c>
      <c r="B1295" s="352" t="s">
        <v>1422</v>
      </c>
      <c r="C1295" s="353" t="s">
        <v>122</v>
      </c>
      <c r="D1295" s="354">
        <v>3305</v>
      </c>
      <c r="E1295" s="288" t="s">
        <v>117</v>
      </c>
    </row>
    <row r="1296" spans="1:6" ht="47.25">
      <c r="A1296" s="351">
        <v>5218</v>
      </c>
      <c r="B1296" s="352" t="s">
        <v>1423</v>
      </c>
      <c r="C1296" s="353" t="s">
        <v>122</v>
      </c>
      <c r="D1296" s="354">
        <v>3409</v>
      </c>
      <c r="E1296" s="288" t="s">
        <v>117</v>
      </c>
    </row>
    <row r="1297" spans="1:5" ht="47.25">
      <c r="A1297" s="351">
        <v>5220</v>
      </c>
      <c r="B1297" s="352" t="s">
        <v>1424</v>
      </c>
      <c r="C1297" s="353" t="s">
        <v>122</v>
      </c>
      <c r="D1297" s="354">
        <v>12802</v>
      </c>
      <c r="E1297" s="288" t="s">
        <v>117</v>
      </c>
    </row>
    <row r="1298" spans="1:5" ht="47.25">
      <c r="A1298" s="351">
        <v>5221</v>
      </c>
      <c r="B1298" s="352" t="s">
        <v>1425</v>
      </c>
      <c r="C1298" s="353" t="s">
        <v>122</v>
      </c>
      <c r="D1298" s="354">
        <v>14636</v>
      </c>
      <c r="E1298" s="288" t="s">
        <v>117</v>
      </c>
    </row>
    <row r="1299" spans="1:5" ht="15.75">
      <c r="A1299" s="351">
        <v>5225</v>
      </c>
      <c r="B1299" s="352" t="s">
        <v>1426</v>
      </c>
      <c r="C1299" s="353" t="s">
        <v>122</v>
      </c>
      <c r="D1299" s="354">
        <v>3815</v>
      </c>
      <c r="E1299" s="288" t="s">
        <v>117</v>
      </c>
    </row>
    <row r="1300" spans="1:5" ht="15.75">
      <c r="A1300" s="351">
        <v>5226</v>
      </c>
      <c r="B1300" s="352" t="s">
        <v>1427</v>
      </c>
      <c r="C1300" s="353" t="s">
        <v>122</v>
      </c>
      <c r="D1300" s="354">
        <v>5096</v>
      </c>
      <c r="E1300" s="288" t="s">
        <v>117</v>
      </c>
    </row>
    <row r="1301" spans="1:5" ht="15.75">
      <c r="A1301" s="351">
        <v>5227</v>
      </c>
      <c r="B1301" s="352" t="s">
        <v>1428</v>
      </c>
      <c r="C1301" s="353" t="s">
        <v>116</v>
      </c>
      <c r="D1301" s="354">
        <v>26103</v>
      </c>
      <c r="E1301" s="288" t="s">
        <v>117</v>
      </c>
    </row>
    <row r="1302" spans="1:5" ht="31.5">
      <c r="A1302" s="351">
        <v>5228</v>
      </c>
      <c r="B1302" s="352" t="s">
        <v>1429</v>
      </c>
      <c r="C1302" s="353" t="s">
        <v>122</v>
      </c>
      <c r="D1302" s="354">
        <v>8330</v>
      </c>
      <c r="E1302" s="288" t="s">
        <v>117</v>
      </c>
    </row>
    <row r="1303" spans="1:5" ht="31.5">
      <c r="A1303" s="351">
        <v>5229</v>
      </c>
      <c r="B1303" s="352" t="s">
        <v>1430</v>
      </c>
      <c r="C1303" s="353" t="s">
        <v>122</v>
      </c>
      <c r="D1303" s="354">
        <v>10413</v>
      </c>
      <c r="E1303" s="288" t="s">
        <v>117</v>
      </c>
    </row>
    <row r="1304" spans="1:5" ht="31.5">
      <c r="A1304" s="351">
        <v>5230</v>
      </c>
      <c r="B1304" s="352" t="s">
        <v>1431</v>
      </c>
      <c r="C1304" s="353" t="s">
        <v>122</v>
      </c>
      <c r="D1304" s="354">
        <v>13912</v>
      </c>
      <c r="E1304" s="288" t="s">
        <v>117</v>
      </c>
    </row>
    <row r="1305" spans="1:5" ht="15.75">
      <c r="A1305" s="351">
        <v>5241</v>
      </c>
      <c r="B1305" s="352" t="s">
        <v>1432</v>
      </c>
      <c r="C1305" s="353" t="s">
        <v>125</v>
      </c>
      <c r="D1305" s="354">
        <v>11793</v>
      </c>
      <c r="E1305" s="288" t="s">
        <v>117</v>
      </c>
    </row>
    <row r="1306" spans="1:5" ht="31.5">
      <c r="A1306" s="351">
        <v>5242</v>
      </c>
      <c r="B1306" s="352" t="s">
        <v>1433</v>
      </c>
      <c r="C1306" s="353" t="s">
        <v>125</v>
      </c>
      <c r="D1306" s="354">
        <v>187224</v>
      </c>
      <c r="E1306" s="288" t="s">
        <v>117</v>
      </c>
    </row>
    <row r="1307" spans="1:5" ht="31.5">
      <c r="A1307" s="351">
        <v>5244</v>
      </c>
      <c r="B1307" s="352" t="s">
        <v>1434</v>
      </c>
      <c r="C1307" s="353" t="s">
        <v>116</v>
      </c>
      <c r="D1307" s="354">
        <v>54042</v>
      </c>
      <c r="E1307" s="288" t="s">
        <v>117</v>
      </c>
    </row>
    <row r="1308" spans="1:5" ht="47.25">
      <c r="A1308" s="351">
        <v>5245</v>
      </c>
      <c r="B1308" s="352" t="s">
        <v>1435</v>
      </c>
      <c r="C1308" s="353" t="s">
        <v>125</v>
      </c>
      <c r="D1308" s="354">
        <v>587215</v>
      </c>
      <c r="E1308" s="288" t="s">
        <v>117</v>
      </c>
    </row>
    <row r="1309" spans="1:5" ht="47.25">
      <c r="A1309" s="351">
        <v>5246</v>
      </c>
      <c r="B1309" s="352" t="s">
        <v>1436</v>
      </c>
      <c r="C1309" s="353" t="s">
        <v>125</v>
      </c>
      <c r="D1309" s="354">
        <v>2413675</v>
      </c>
      <c r="E1309" s="288" t="s">
        <v>117</v>
      </c>
    </row>
    <row r="1310" spans="1:5" ht="47.25">
      <c r="A1310" s="351">
        <v>5247</v>
      </c>
      <c r="B1310" s="352" t="s">
        <v>1437</v>
      </c>
      <c r="C1310" s="353" t="s">
        <v>125</v>
      </c>
      <c r="D1310" s="354">
        <v>613563</v>
      </c>
      <c r="E1310" s="288" t="s">
        <v>117</v>
      </c>
    </row>
    <row r="1311" spans="1:5" ht="31.5">
      <c r="A1311" s="351">
        <v>5248</v>
      </c>
      <c r="B1311" s="352" t="s">
        <v>1438</v>
      </c>
      <c r="C1311" s="353" t="s">
        <v>122</v>
      </c>
      <c r="D1311" s="354">
        <v>4048</v>
      </c>
      <c r="E1311" s="288" t="s">
        <v>117</v>
      </c>
    </row>
    <row r="1312" spans="1:5" ht="31.5">
      <c r="A1312" s="351">
        <v>5249</v>
      </c>
      <c r="B1312" s="352" t="s">
        <v>1439</v>
      </c>
      <c r="C1312" s="353" t="s">
        <v>122</v>
      </c>
      <c r="D1312" s="354">
        <v>58599</v>
      </c>
      <c r="E1312" s="288" t="s">
        <v>117</v>
      </c>
    </row>
    <row r="1313" spans="1:6" ht="47.25">
      <c r="A1313" s="351">
        <v>5250</v>
      </c>
      <c r="B1313" s="352" t="s">
        <v>1440</v>
      </c>
      <c r="C1313" s="353" t="s">
        <v>122</v>
      </c>
      <c r="D1313" s="354">
        <v>145388</v>
      </c>
      <c r="E1313" s="288" t="s">
        <v>117</v>
      </c>
      <c r="F1313" s="35" t="s">
        <v>145</v>
      </c>
    </row>
    <row r="1314" spans="1:6" ht="47.25">
      <c r="A1314" s="351">
        <v>5251</v>
      </c>
      <c r="B1314" s="352" t="s">
        <v>1441</v>
      </c>
      <c r="C1314" s="353" t="s">
        <v>122</v>
      </c>
      <c r="D1314" s="354">
        <v>216573</v>
      </c>
      <c r="E1314" s="288" t="s">
        <v>117</v>
      </c>
      <c r="F1314" s="35" t="s">
        <v>145</v>
      </c>
    </row>
    <row r="1315" spans="1:6" ht="63">
      <c r="A1315" s="351">
        <v>5252</v>
      </c>
      <c r="B1315" s="352" t="s">
        <v>1442</v>
      </c>
      <c r="C1315" s="353" t="s">
        <v>125</v>
      </c>
      <c r="D1315" s="354">
        <v>2900619</v>
      </c>
      <c r="E1315" s="288" t="s">
        <v>117</v>
      </c>
      <c r="F1315" s="35" t="s">
        <v>145</v>
      </c>
    </row>
    <row r="1316" spans="1:6" ht="31.5">
      <c r="A1316" s="351">
        <v>5253</v>
      </c>
      <c r="B1316" s="352" t="s">
        <v>1443</v>
      </c>
      <c r="C1316" s="353" t="s">
        <v>125</v>
      </c>
      <c r="D1316" s="354">
        <v>11201177</v>
      </c>
      <c r="E1316" s="288" t="s">
        <v>117</v>
      </c>
      <c r="F1316" s="35" t="s">
        <v>145</v>
      </c>
    </row>
    <row r="1317" spans="1:6" ht="31.5">
      <c r="A1317" s="351">
        <v>5254</v>
      </c>
      <c r="B1317" s="352" t="s">
        <v>1444</v>
      </c>
      <c r="C1317" s="353" t="s">
        <v>122</v>
      </c>
      <c r="D1317" s="354">
        <v>1552067</v>
      </c>
      <c r="E1317" s="288" t="s">
        <v>117</v>
      </c>
    </row>
    <row r="1318" spans="1:6" ht="31.5">
      <c r="A1318" s="351">
        <v>5271</v>
      </c>
      <c r="B1318" s="352" t="s">
        <v>1445</v>
      </c>
      <c r="C1318" s="353" t="s">
        <v>119</v>
      </c>
      <c r="D1318" s="354">
        <v>479167</v>
      </c>
      <c r="E1318" s="288" t="s">
        <v>117</v>
      </c>
    </row>
    <row r="1319" spans="1:6" ht="31.5">
      <c r="A1319" s="351">
        <v>5272</v>
      </c>
      <c r="B1319" s="352" t="s">
        <v>1446</v>
      </c>
      <c r="C1319" s="353" t="s">
        <v>122</v>
      </c>
      <c r="D1319" s="354">
        <v>109970</v>
      </c>
      <c r="E1319" s="288" t="s">
        <v>117</v>
      </c>
    </row>
    <row r="1320" spans="1:6" ht="31.5">
      <c r="A1320" s="351">
        <v>5273</v>
      </c>
      <c r="B1320" s="352" t="s">
        <v>1447</v>
      </c>
      <c r="C1320" s="353" t="s">
        <v>122</v>
      </c>
      <c r="D1320" s="354">
        <v>164955</v>
      </c>
      <c r="E1320" s="288" t="s">
        <v>117</v>
      </c>
    </row>
    <row r="1321" spans="1:6" ht="31.5">
      <c r="A1321" s="351">
        <v>5274</v>
      </c>
      <c r="B1321" s="352" t="s">
        <v>1448</v>
      </c>
      <c r="C1321" s="353" t="s">
        <v>122</v>
      </c>
      <c r="D1321" s="354">
        <v>274926</v>
      </c>
      <c r="E1321" s="288" t="s">
        <v>117</v>
      </c>
    </row>
    <row r="1322" spans="1:6" ht="31.5">
      <c r="A1322" s="351">
        <v>5275</v>
      </c>
      <c r="B1322" s="352" t="s">
        <v>1449</v>
      </c>
      <c r="C1322" s="353" t="s">
        <v>122</v>
      </c>
      <c r="D1322" s="354">
        <v>549848</v>
      </c>
      <c r="E1322" s="288" t="s">
        <v>117</v>
      </c>
    </row>
    <row r="1323" spans="1:6" ht="31.5">
      <c r="A1323" s="351">
        <v>5276</v>
      </c>
      <c r="B1323" s="352" t="s">
        <v>1450</v>
      </c>
      <c r="C1323" s="353" t="s">
        <v>122</v>
      </c>
      <c r="D1323" s="354">
        <v>604833</v>
      </c>
      <c r="E1323" s="288" t="s">
        <v>117</v>
      </c>
    </row>
    <row r="1324" spans="1:6" ht="31.5">
      <c r="A1324" s="351">
        <v>5277</v>
      </c>
      <c r="B1324" s="352" t="s">
        <v>1451</v>
      </c>
      <c r="C1324" s="353" t="s">
        <v>122</v>
      </c>
      <c r="D1324" s="354">
        <v>501293</v>
      </c>
      <c r="E1324" s="288" t="s">
        <v>117</v>
      </c>
    </row>
    <row r="1325" spans="1:6" ht="31.5">
      <c r="A1325" s="351">
        <v>5278</v>
      </c>
      <c r="B1325" s="352" t="s">
        <v>1452</v>
      </c>
      <c r="C1325" s="353" t="s">
        <v>122</v>
      </c>
      <c r="D1325" s="354">
        <v>701969</v>
      </c>
      <c r="E1325" s="288" t="s">
        <v>117</v>
      </c>
    </row>
    <row r="1326" spans="1:6" ht="31.5">
      <c r="A1326" s="351">
        <v>5279</v>
      </c>
      <c r="B1326" s="352" t="s">
        <v>1453</v>
      </c>
      <c r="C1326" s="353" t="s">
        <v>122</v>
      </c>
      <c r="D1326" s="354">
        <v>125325</v>
      </c>
      <c r="E1326" s="288" t="s">
        <v>117</v>
      </c>
    </row>
    <row r="1327" spans="1:6" ht="31.5">
      <c r="A1327" s="351">
        <v>5280</v>
      </c>
      <c r="B1327" s="352" t="s">
        <v>1454</v>
      </c>
      <c r="C1327" s="353" t="s">
        <v>122</v>
      </c>
      <c r="D1327" s="354">
        <v>202143</v>
      </c>
      <c r="E1327" s="288" t="s">
        <v>117</v>
      </c>
      <c r="F1327" s="35" t="s">
        <v>145</v>
      </c>
    </row>
    <row r="1328" spans="1:6" ht="15.75">
      <c r="A1328" s="351">
        <v>5286</v>
      </c>
      <c r="B1328" s="352" t="s">
        <v>1455</v>
      </c>
      <c r="C1328" s="353" t="s">
        <v>116</v>
      </c>
      <c r="D1328" s="354">
        <v>13495</v>
      </c>
      <c r="E1328" s="288" t="s">
        <v>117</v>
      </c>
    </row>
    <row r="1329" spans="1:5" ht="47.25">
      <c r="A1329" s="351">
        <v>5312</v>
      </c>
      <c r="B1329" s="352" t="s">
        <v>1456</v>
      </c>
      <c r="C1329" s="353" t="s">
        <v>119</v>
      </c>
      <c r="D1329" s="354">
        <v>528559</v>
      </c>
      <c r="E1329" s="288" t="s">
        <v>117</v>
      </c>
    </row>
    <row r="1330" spans="1:5" ht="47.25">
      <c r="A1330" s="351">
        <v>5313</v>
      </c>
      <c r="B1330" s="352" t="s">
        <v>1457</v>
      </c>
      <c r="C1330" s="353" t="s">
        <v>119</v>
      </c>
      <c r="D1330" s="354">
        <v>516877</v>
      </c>
      <c r="E1330" s="288" t="s">
        <v>117</v>
      </c>
    </row>
    <row r="1331" spans="1:5" ht="31.5">
      <c r="A1331" s="351">
        <v>5314</v>
      </c>
      <c r="B1331" s="352" t="s">
        <v>1458</v>
      </c>
      <c r="C1331" s="353" t="s">
        <v>122</v>
      </c>
      <c r="D1331" s="354">
        <v>495878</v>
      </c>
      <c r="E1331" s="288" t="s">
        <v>117</v>
      </c>
    </row>
    <row r="1332" spans="1:5" ht="47.25">
      <c r="A1332" s="351">
        <v>5315</v>
      </c>
      <c r="B1332" s="352" t="s">
        <v>1459</v>
      </c>
      <c r="C1332" s="353" t="s">
        <v>119</v>
      </c>
      <c r="D1332" s="354">
        <v>852668</v>
      </c>
      <c r="E1332" s="288" t="s">
        <v>117</v>
      </c>
    </row>
    <row r="1333" spans="1:5" ht="47.25">
      <c r="A1333" s="351">
        <v>5316</v>
      </c>
      <c r="B1333" s="352" t="s">
        <v>1460</v>
      </c>
      <c r="C1333" s="353" t="s">
        <v>125</v>
      </c>
      <c r="D1333" s="354">
        <v>1305325</v>
      </c>
      <c r="E1333" s="288" t="s">
        <v>117</v>
      </c>
    </row>
    <row r="1334" spans="1:5" ht="47.25">
      <c r="A1334" s="351">
        <v>5317</v>
      </c>
      <c r="B1334" s="352" t="s">
        <v>1461</v>
      </c>
      <c r="C1334" s="353" t="s">
        <v>119</v>
      </c>
      <c r="D1334" s="354">
        <v>858056</v>
      </c>
      <c r="E1334" s="288" t="s">
        <v>117</v>
      </c>
    </row>
    <row r="1335" spans="1:5" ht="31.5">
      <c r="A1335" s="351">
        <v>5318</v>
      </c>
      <c r="B1335" s="352" t="s">
        <v>1462</v>
      </c>
      <c r="C1335" s="353" t="s">
        <v>125</v>
      </c>
      <c r="D1335" s="354">
        <v>45293959</v>
      </c>
      <c r="E1335" s="288" t="s">
        <v>117</v>
      </c>
    </row>
    <row r="1336" spans="1:5" ht="31.5">
      <c r="A1336" s="351">
        <v>5319</v>
      </c>
      <c r="B1336" s="352" t="s">
        <v>1463</v>
      </c>
      <c r="C1336" s="353" t="s">
        <v>125</v>
      </c>
      <c r="D1336" s="354">
        <v>47092130</v>
      </c>
      <c r="E1336" s="288" t="s">
        <v>117</v>
      </c>
    </row>
    <row r="1337" spans="1:5" ht="15.75">
      <c r="A1337" s="351">
        <v>5320</v>
      </c>
      <c r="B1337" s="352" t="s">
        <v>1464</v>
      </c>
      <c r="C1337" s="353" t="s">
        <v>122</v>
      </c>
      <c r="D1337" s="354">
        <v>605062</v>
      </c>
      <c r="E1337" s="288" t="s">
        <v>117</v>
      </c>
    </row>
    <row r="1338" spans="1:5" ht="15.75">
      <c r="A1338" s="351">
        <v>5321</v>
      </c>
      <c r="B1338" s="352" t="s">
        <v>1465</v>
      </c>
      <c r="C1338" s="353" t="s">
        <v>122</v>
      </c>
      <c r="D1338" s="354">
        <v>749935</v>
      </c>
      <c r="E1338" s="288" t="s">
        <v>117</v>
      </c>
    </row>
    <row r="1339" spans="1:5" ht="15.75">
      <c r="A1339" s="351">
        <v>5322</v>
      </c>
      <c r="B1339" s="352" t="s">
        <v>1466</v>
      </c>
      <c r="C1339" s="353" t="s">
        <v>122</v>
      </c>
      <c r="D1339" s="354">
        <v>981683</v>
      </c>
      <c r="E1339" s="288" t="s">
        <v>117</v>
      </c>
    </row>
    <row r="1340" spans="1:5" ht="15.75">
      <c r="A1340" s="351">
        <v>5324</v>
      </c>
      <c r="B1340" s="352" t="s">
        <v>1467</v>
      </c>
      <c r="C1340" s="353" t="s">
        <v>122</v>
      </c>
      <c r="D1340" s="354">
        <v>1299063</v>
      </c>
      <c r="E1340" s="288" t="s">
        <v>117</v>
      </c>
    </row>
    <row r="1341" spans="1:5" ht="15.75">
      <c r="A1341" s="351">
        <v>5325</v>
      </c>
      <c r="B1341" s="352" t="s">
        <v>1468</v>
      </c>
      <c r="C1341" s="353" t="s">
        <v>122</v>
      </c>
      <c r="D1341" s="354">
        <v>1550920</v>
      </c>
      <c r="E1341" s="288" t="s">
        <v>117</v>
      </c>
    </row>
    <row r="1342" spans="1:5" ht="15.75">
      <c r="A1342" s="351">
        <v>5326</v>
      </c>
      <c r="B1342" s="352" t="s">
        <v>1469</v>
      </c>
      <c r="C1342" s="353" t="s">
        <v>122</v>
      </c>
      <c r="D1342" s="354">
        <v>9246471</v>
      </c>
      <c r="E1342" s="288" t="s">
        <v>117</v>
      </c>
    </row>
    <row r="1343" spans="1:5" ht="15.75">
      <c r="A1343" s="351">
        <v>5327</v>
      </c>
      <c r="B1343" s="352" t="s">
        <v>1470</v>
      </c>
      <c r="C1343" s="353" t="s">
        <v>122</v>
      </c>
      <c r="D1343" s="354">
        <v>10013256</v>
      </c>
      <c r="E1343" s="288" t="s">
        <v>117</v>
      </c>
    </row>
    <row r="1344" spans="1:5" ht="31.5">
      <c r="A1344" s="351">
        <v>5328</v>
      </c>
      <c r="B1344" s="352" t="s">
        <v>1471</v>
      </c>
      <c r="C1344" s="353" t="s">
        <v>125</v>
      </c>
      <c r="D1344" s="354">
        <v>18805006</v>
      </c>
      <c r="E1344" s="288" t="s">
        <v>117</v>
      </c>
    </row>
    <row r="1345" spans="1:5" ht="31.5">
      <c r="A1345" s="351">
        <v>5329</v>
      </c>
      <c r="B1345" s="352" t="s">
        <v>1472</v>
      </c>
      <c r="C1345" s="353" t="s">
        <v>125</v>
      </c>
      <c r="D1345" s="354">
        <v>20651539</v>
      </c>
      <c r="E1345" s="288" t="s">
        <v>117</v>
      </c>
    </row>
    <row r="1346" spans="1:5" ht="31.5">
      <c r="A1346" s="351">
        <v>5330</v>
      </c>
      <c r="B1346" s="352" t="s">
        <v>1473</v>
      </c>
      <c r="C1346" s="353" t="s">
        <v>125</v>
      </c>
      <c r="D1346" s="354">
        <v>20524215</v>
      </c>
      <c r="E1346" s="288" t="s">
        <v>117</v>
      </c>
    </row>
    <row r="1347" spans="1:5" ht="31.5">
      <c r="A1347" s="351">
        <v>5331</v>
      </c>
      <c r="B1347" s="352" t="s">
        <v>1474</v>
      </c>
      <c r="C1347" s="353" t="s">
        <v>125</v>
      </c>
      <c r="D1347" s="354">
        <v>23258143</v>
      </c>
      <c r="E1347" s="288" t="s">
        <v>117</v>
      </c>
    </row>
    <row r="1348" spans="1:5" ht="31.5">
      <c r="A1348" s="351">
        <v>5332</v>
      </c>
      <c r="B1348" s="352" t="s">
        <v>1475</v>
      </c>
      <c r="C1348" s="353" t="s">
        <v>125</v>
      </c>
      <c r="D1348" s="354">
        <v>15366591</v>
      </c>
      <c r="E1348" s="288" t="s">
        <v>117</v>
      </c>
    </row>
    <row r="1349" spans="1:5" ht="31.5">
      <c r="A1349" s="351">
        <v>5333</v>
      </c>
      <c r="B1349" s="352" t="s">
        <v>1476</v>
      </c>
      <c r="C1349" s="353" t="s">
        <v>125</v>
      </c>
      <c r="D1349" s="354">
        <v>16368385</v>
      </c>
      <c r="E1349" s="288" t="s">
        <v>117</v>
      </c>
    </row>
    <row r="1350" spans="1:5" ht="31.5">
      <c r="A1350" s="351">
        <v>5334</v>
      </c>
      <c r="B1350" s="352" t="s">
        <v>1477</v>
      </c>
      <c r="C1350" s="353" t="s">
        <v>125</v>
      </c>
      <c r="D1350" s="354">
        <v>21590641</v>
      </c>
      <c r="E1350" s="288" t="s">
        <v>117</v>
      </c>
    </row>
    <row r="1351" spans="1:5" ht="31.5">
      <c r="A1351" s="351">
        <v>5335</v>
      </c>
      <c r="B1351" s="352" t="s">
        <v>1478</v>
      </c>
      <c r="C1351" s="353" t="s">
        <v>125</v>
      </c>
      <c r="D1351" s="354">
        <v>23083637</v>
      </c>
      <c r="E1351" s="288" t="s">
        <v>117</v>
      </c>
    </row>
    <row r="1352" spans="1:5" ht="31.5">
      <c r="A1352" s="351">
        <v>5336</v>
      </c>
      <c r="B1352" s="352" t="s">
        <v>1479</v>
      </c>
      <c r="C1352" s="353" t="s">
        <v>125</v>
      </c>
      <c r="D1352" s="354">
        <v>26657780</v>
      </c>
      <c r="E1352" s="288" t="s">
        <v>117</v>
      </c>
    </row>
    <row r="1353" spans="1:5" ht="31.5">
      <c r="A1353" s="351">
        <v>5338</v>
      </c>
      <c r="B1353" s="352" t="s">
        <v>1480</v>
      </c>
      <c r="C1353" s="353" t="s">
        <v>125</v>
      </c>
      <c r="D1353" s="354">
        <v>1198449</v>
      </c>
      <c r="E1353" s="288" t="s">
        <v>117</v>
      </c>
    </row>
    <row r="1354" spans="1:5" ht="15.75">
      <c r="A1354" s="351">
        <v>5339</v>
      </c>
      <c r="B1354" s="352" t="s">
        <v>1481</v>
      </c>
      <c r="C1354" s="353" t="s">
        <v>125</v>
      </c>
      <c r="D1354" s="354">
        <v>387859</v>
      </c>
      <c r="E1354" s="288" t="s">
        <v>117</v>
      </c>
    </row>
    <row r="1355" spans="1:5" ht="15.75">
      <c r="A1355" s="351">
        <v>5340</v>
      </c>
      <c r="B1355" s="352" t="s">
        <v>1482</v>
      </c>
      <c r="C1355" s="353" t="s">
        <v>125</v>
      </c>
      <c r="D1355" s="354">
        <v>2582690</v>
      </c>
      <c r="E1355" s="288" t="s">
        <v>117</v>
      </c>
    </row>
    <row r="1356" spans="1:5" ht="15.75">
      <c r="A1356" s="351">
        <v>5341</v>
      </c>
      <c r="B1356" s="352" t="s">
        <v>1483</v>
      </c>
      <c r="C1356" s="353" t="s">
        <v>125</v>
      </c>
      <c r="D1356" s="354">
        <v>752317</v>
      </c>
      <c r="E1356" s="288" t="s">
        <v>117</v>
      </c>
    </row>
    <row r="1357" spans="1:5" ht="31.5">
      <c r="A1357" s="351">
        <v>5342</v>
      </c>
      <c r="B1357" s="352" t="s">
        <v>1484</v>
      </c>
      <c r="C1357" s="353" t="s">
        <v>125</v>
      </c>
      <c r="D1357" s="354">
        <v>393070</v>
      </c>
      <c r="E1357" s="288" t="s">
        <v>117</v>
      </c>
    </row>
    <row r="1358" spans="1:5" ht="31.5">
      <c r="A1358" s="351">
        <v>5343</v>
      </c>
      <c r="B1358" s="352" t="s">
        <v>1485</v>
      </c>
      <c r="C1358" s="353" t="s">
        <v>125</v>
      </c>
      <c r="D1358" s="354">
        <v>746238</v>
      </c>
      <c r="E1358" s="288" t="s">
        <v>117</v>
      </c>
    </row>
    <row r="1359" spans="1:5" ht="31.5">
      <c r="A1359" s="351">
        <v>5344</v>
      </c>
      <c r="B1359" s="352" t="s">
        <v>1486</v>
      </c>
      <c r="C1359" s="353" t="s">
        <v>116</v>
      </c>
      <c r="D1359" s="354">
        <v>17743</v>
      </c>
      <c r="E1359" s="288" t="s">
        <v>117</v>
      </c>
    </row>
    <row r="1360" spans="1:5" ht="63">
      <c r="A1360" s="351">
        <v>5345</v>
      </c>
      <c r="B1360" s="352" t="s">
        <v>1487</v>
      </c>
      <c r="C1360" s="353" t="s">
        <v>119</v>
      </c>
      <c r="D1360" s="354">
        <v>155109</v>
      </c>
      <c r="E1360" s="288" t="s">
        <v>117</v>
      </c>
    </row>
    <row r="1361" spans="1:5" ht="63">
      <c r="A1361" s="351">
        <v>5346</v>
      </c>
      <c r="B1361" s="352" t="s">
        <v>1488</v>
      </c>
      <c r="C1361" s="353" t="s">
        <v>119</v>
      </c>
      <c r="D1361" s="354">
        <v>170775</v>
      </c>
      <c r="E1361" s="288" t="s">
        <v>117</v>
      </c>
    </row>
    <row r="1362" spans="1:5" ht="31.5">
      <c r="A1362" s="351">
        <v>5347</v>
      </c>
      <c r="B1362" s="352" t="s">
        <v>1489</v>
      </c>
      <c r="C1362" s="353" t="s">
        <v>119</v>
      </c>
      <c r="D1362" s="354">
        <v>239879</v>
      </c>
      <c r="E1362" s="288" t="s">
        <v>117</v>
      </c>
    </row>
    <row r="1363" spans="1:5" ht="31.5">
      <c r="A1363" s="351">
        <v>5348</v>
      </c>
      <c r="B1363" s="352" t="s">
        <v>1490</v>
      </c>
      <c r="C1363" s="353" t="s">
        <v>119</v>
      </c>
      <c r="D1363" s="354">
        <v>246666</v>
      </c>
      <c r="E1363" s="288" t="s">
        <v>117</v>
      </c>
    </row>
    <row r="1364" spans="1:5" ht="31.5">
      <c r="A1364" s="351">
        <v>5349</v>
      </c>
      <c r="B1364" s="352" t="s">
        <v>1491</v>
      </c>
      <c r="C1364" s="353" t="s">
        <v>119</v>
      </c>
      <c r="D1364" s="354">
        <v>253493</v>
      </c>
      <c r="E1364" s="288" t="s">
        <v>117</v>
      </c>
    </row>
    <row r="1365" spans="1:5" ht="31.5">
      <c r="A1365" s="351">
        <v>5350</v>
      </c>
      <c r="B1365" s="352" t="s">
        <v>1492</v>
      </c>
      <c r="C1365" s="353" t="s">
        <v>119</v>
      </c>
      <c r="D1365" s="354">
        <v>291003</v>
      </c>
      <c r="E1365" s="288" t="s">
        <v>117</v>
      </c>
    </row>
    <row r="1366" spans="1:5" ht="31.5">
      <c r="A1366" s="351">
        <v>5351</v>
      </c>
      <c r="B1366" s="352" t="s">
        <v>1493</v>
      </c>
      <c r="C1366" s="353" t="s">
        <v>119</v>
      </c>
      <c r="D1366" s="354">
        <v>297827</v>
      </c>
      <c r="E1366" s="288" t="s">
        <v>117</v>
      </c>
    </row>
    <row r="1367" spans="1:5" ht="31.5">
      <c r="A1367" s="351">
        <v>5352</v>
      </c>
      <c r="B1367" s="352" t="s">
        <v>1494</v>
      </c>
      <c r="C1367" s="353" t="s">
        <v>119</v>
      </c>
      <c r="D1367" s="354">
        <v>304654</v>
      </c>
      <c r="E1367" s="288" t="s">
        <v>117</v>
      </c>
    </row>
    <row r="1368" spans="1:5" ht="31.5">
      <c r="A1368" s="351">
        <v>5353</v>
      </c>
      <c r="B1368" s="352" t="s">
        <v>1495</v>
      </c>
      <c r="C1368" s="353" t="s">
        <v>119</v>
      </c>
      <c r="D1368" s="354">
        <v>342165</v>
      </c>
      <c r="E1368" s="288" t="s">
        <v>117</v>
      </c>
    </row>
    <row r="1369" spans="1:5" ht="31.5">
      <c r="A1369" s="351">
        <v>5354</v>
      </c>
      <c r="B1369" s="352" t="s">
        <v>1496</v>
      </c>
      <c r="C1369" s="353" t="s">
        <v>119</v>
      </c>
      <c r="D1369" s="354">
        <v>349525</v>
      </c>
      <c r="E1369" s="288" t="s">
        <v>117</v>
      </c>
    </row>
    <row r="1370" spans="1:5" ht="31.5">
      <c r="A1370" s="351">
        <v>5355</v>
      </c>
      <c r="B1370" s="352" t="s">
        <v>1497</v>
      </c>
      <c r="C1370" s="353" t="s">
        <v>119</v>
      </c>
      <c r="D1370" s="354">
        <v>355816</v>
      </c>
      <c r="E1370" s="288" t="s">
        <v>117</v>
      </c>
    </row>
    <row r="1371" spans="1:5" ht="63">
      <c r="A1371" s="351">
        <v>5356</v>
      </c>
      <c r="B1371" s="352" t="s">
        <v>1498</v>
      </c>
      <c r="C1371" s="353" t="s">
        <v>119</v>
      </c>
      <c r="D1371" s="354">
        <v>120166</v>
      </c>
      <c r="E1371" s="288" t="s">
        <v>117</v>
      </c>
    </row>
    <row r="1372" spans="1:5" ht="63">
      <c r="A1372" s="351">
        <v>5357</v>
      </c>
      <c r="B1372" s="352" t="s">
        <v>1499</v>
      </c>
      <c r="C1372" s="353" t="s">
        <v>119</v>
      </c>
      <c r="D1372" s="354">
        <v>136244</v>
      </c>
      <c r="E1372" s="288" t="s">
        <v>117</v>
      </c>
    </row>
    <row r="1373" spans="1:5" ht="63">
      <c r="A1373" s="351">
        <v>5358</v>
      </c>
      <c r="B1373" s="352" t="s">
        <v>1500</v>
      </c>
      <c r="C1373" s="353" t="s">
        <v>119</v>
      </c>
      <c r="D1373" s="354">
        <v>147894</v>
      </c>
      <c r="E1373" s="288" t="s">
        <v>117</v>
      </c>
    </row>
    <row r="1374" spans="1:5" ht="63">
      <c r="A1374" s="351">
        <v>5359</v>
      </c>
      <c r="B1374" s="352" t="s">
        <v>1501</v>
      </c>
      <c r="C1374" s="353" t="s">
        <v>119</v>
      </c>
      <c r="D1374" s="354">
        <v>161116</v>
      </c>
      <c r="E1374" s="288" t="s">
        <v>117</v>
      </c>
    </row>
    <row r="1375" spans="1:5" ht="31.5">
      <c r="A1375" s="351">
        <v>5360</v>
      </c>
      <c r="B1375" s="352" t="s">
        <v>1502</v>
      </c>
      <c r="C1375" s="353" t="s">
        <v>785</v>
      </c>
      <c r="D1375" s="354">
        <v>144474</v>
      </c>
      <c r="E1375" s="288" t="s">
        <v>117</v>
      </c>
    </row>
    <row r="1376" spans="1:5" ht="31.5">
      <c r="A1376" s="351">
        <v>5361</v>
      </c>
      <c r="B1376" s="352" t="s">
        <v>1503</v>
      </c>
      <c r="C1376" s="353" t="s">
        <v>119</v>
      </c>
      <c r="D1376" s="354">
        <v>9786</v>
      </c>
      <c r="E1376" s="288" t="s">
        <v>117</v>
      </c>
    </row>
    <row r="1377" spans="1:6" ht="31.5">
      <c r="A1377" s="351">
        <v>5362</v>
      </c>
      <c r="B1377" s="352" t="s">
        <v>1504</v>
      </c>
      <c r="C1377" s="353" t="s">
        <v>119</v>
      </c>
      <c r="D1377" s="354">
        <v>297626</v>
      </c>
      <c r="E1377" s="288" t="s">
        <v>117</v>
      </c>
    </row>
    <row r="1378" spans="1:6" ht="31.5">
      <c r="A1378" s="351">
        <v>5363</v>
      </c>
      <c r="B1378" s="352" t="s">
        <v>1505</v>
      </c>
      <c r="C1378" s="353" t="s">
        <v>119</v>
      </c>
      <c r="D1378" s="354">
        <v>287775</v>
      </c>
      <c r="E1378" s="288" t="s">
        <v>117</v>
      </c>
    </row>
    <row r="1379" spans="1:6" ht="47.25">
      <c r="A1379" s="351">
        <v>5364</v>
      </c>
      <c r="B1379" s="352" t="s">
        <v>1506</v>
      </c>
      <c r="C1379" s="353" t="s">
        <v>119</v>
      </c>
      <c r="D1379" s="354">
        <v>281783</v>
      </c>
      <c r="E1379" s="288" t="s">
        <v>117</v>
      </c>
    </row>
    <row r="1380" spans="1:6" ht="31.5">
      <c r="A1380" s="351">
        <v>5365</v>
      </c>
      <c r="B1380" s="352" t="s">
        <v>1507</v>
      </c>
      <c r="C1380" s="353" t="s">
        <v>116</v>
      </c>
      <c r="D1380" s="354">
        <v>28810</v>
      </c>
      <c r="E1380" s="288" t="s">
        <v>117</v>
      </c>
      <c r="F1380" s="35" t="s">
        <v>145</v>
      </c>
    </row>
    <row r="1381" spans="1:6" ht="15.75">
      <c r="A1381" s="351">
        <v>5366</v>
      </c>
      <c r="B1381" s="352" t="s">
        <v>1508</v>
      </c>
      <c r="C1381" s="353" t="s">
        <v>116</v>
      </c>
      <c r="D1381" s="354">
        <v>2617</v>
      </c>
      <c r="E1381" s="288" t="s">
        <v>117</v>
      </c>
      <c r="F1381" s="35" t="s">
        <v>145</v>
      </c>
    </row>
    <row r="1382" spans="1:6" ht="31.5">
      <c r="A1382" s="351">
        <v>5368</v>
      </c>
      <c r="B1382" s="352" t="s">
        <v>1509</v>
      </c>
      <c r="C1382" s="353" t="s">
        <v>116</v>
      </c>
      <c r="D1382" s="354">
        <v>21228</v>
      </c>
      <c r="E1382" s="288" t="s">
        <v>117</v>
      </c>
    </row>
    <row r="1383" spans="1:6" ht="31.5">
      <c r="A1383" s="351">
        <v>5369</v>
      </c>
      <c r="B1383" s="352" t="s">
        <v>1510</v>
      </c>
      <c r="C1383" s="353" t="s">
        <v>125</v>
      </c>
      <c r="D1383" s="354">
        <v>3898</v>
      </c>
      <c r="E1383" s="288" t="s">
        <v>117</v>
      </c>
    </row>
    <row r="1384" spans="1:6" ht="15.75">
      <c r="A1384" s="351">
        <v>5370</v>
      </c>
      <c r="B1384" s="352" t="s">
        <v>1511</v>
      </c>
      <c r="C1384" s="353" t="s">
        <v>116</v>
      </c>
      <c r="D1384" s="354">
        <v>9142</v>
      </c>
      <c r="E1384" s="288" t="s">
        <v>117</v>
      </c>
    </row>
    <row r="1385" spans="1:6" ht="15.75">
      <c r="A1385" s="351">
        <v>5371</v>
      </c>
      <c r="B1385" s="352" t="s">
        <v>1512</v>
      </c>
      <c r="C1385" s="353" t="s">
        <v>116</v>
      </c>
      <c r="D1385" s="354">
        <v>55152</v>
      </c>
      <c r="E1385" s="288" t="s">
        <v>117</v>
      </c>
    </row>
    <row r="1386" spans="1:6" ht="15.75">
      <c r="A1386" s="351">
        <v>5372</v>
      </c>
      <c r="B1386" s="352" t="s">
        <v>1513</v>
      </c>
      <c r="C1386" s="353" t="s">
        <v>125</v>
      </c>
      <c r="D1386" s="354">
        <v>222710</v>
      </c>
      <c r="E1386" s="288" t="s">
        <v>117</v>
      </c>
    </row>
    <row r="1387" spans="1:6" ht="15.75">
      <c r="A1387" s="351">
        <v>5373</v>
      </c>
      <c r="B1387" s="352" t="s">
        <v>1514</v>
      </c>
      <c r="C1387" s="353" t="s">
        <v>125</v>
      </c>
      <c r="D1387" s="354">
        <v>31505337</v>
      </c>
      <c r="E1387" s="288" t="s">
        <v>117</v>
      </c>
      <c r="F1387" s="35" t="s">
        <v>145</v>
      </c>
    </row>
    <row r="1388" spans="1:6" ht="47.25">
      <c r="A1388" s="351">
        <v>5374</v>
      </c>
      <c r="B1388" s="352" t="s">
        <v>1515</v>
      </c>
      <c r="C1388" s="353" t="s">
        <v>119</v>
      </c>
      <c r="D1388" s="354">
        <v>159061</v>
      </c>
      <c r="E1388" s="288" t="s">
        <v>117</v>
      </c>
    </row>
    <row r="1389" spans="1:6" ht="47.25">
      <c r="A1389" s="351">
        <v>5375</v>
      </c>
      <c r="B1389" s="352" t="s">
        <v>1516</v>
      </c>
      <c r="C1389" s="353" t="s">
        <v>119</v>
      </c>
      <c r="D1389" s="354">
        <v>193340</v>
      </c>
      <c r="E1389" s="288" t="s">
        <v>117</v>
      </c>
    </row>
    <row r="1390" spans="1:6" ht="15.75">
      <c r="A1390" s="351">
        <v>5376</v>
      </c>
      <c r="B1390" s="352" t="s">
        <v>1517</v>
      </c>
      <c r="C1390" s="353" t="s">
        <v>494</v>
      </c>
      <c r="D1390" s="354">
        <v>404191</v>
      </c>
      <c r="E1390" s="288" t="s">
        <v>117</v>
      </c>
    </row>
    <row r="1391" spans="1:6" ht="47.25">
      <c r="A1391" s="351">
        <v>5377</v>
      </c>
      <c r="B1391" s="352" t="s">
        <v>1518</v>
      </c>
      <c r="C1391" s="353" t="s">
        <v>119</v>
      </c>
      <c r="D1391" s="354">
        <v>240314</v>
      </c>
      <c r="E1391" s="288" t="s">
        <v>117</v>
      </c>
    </row>
    <row r="1392" spans="1:6" ht="47.25">
      <c r="A1392" s="351">
        <v>5378</v>
      </c>
      <c r="B1392" s="352" t="s">
        <v>1519</v>
      </c>
      <c r="C1392" s="353" t="s">
        <v>119</v>
      </c>
      <c r="D1392" s="354">
        <v>263987</v>
      </c>
      <c r="E1392" s="288" t="s">
        <v>117</v>
      </c>
    </row>
    <row r="1393" spans="1:6" ht="47.25">
      <c r="A1393" s="351">
        <v>5380</v>
      </c>
      <c r="B1393" s="352" t="s">
        <v>1520</v>
      </c>
      <c r="C1393" s="353" t="s">
        <v>119</v>
      </c>
      <c r="D1393" s="354">
        <v>35416</v>
      </c>
      <c r="E1393" s="288" t="s">
        <v>117</v>
      </c>
    </row>
    <row r="1394" spans="1:6" ht="31.5">
      <c r="A1394" s="351">
        <v>5382</v>
      </c>
      <c r="B1394" s="352" t="s">
        <v>1521</v>
      </c>
      <c r="C1394" s="353" t="s">
        <v>122</v>
      </c>
      <c r="D1394" s="354">
        <v>78001</v>
      </c>
      <c r="E1394" s="288" t="s">
        <v>117</v>
      </c>
    </row>
    <row r="1395" spans="1:6" ht="31.5">
      <c r="A1395" s="351">
        <v>5383</v>
      </c>
      <c r="B1395" s="352" t="s">
        <v>1522</v>
      </c>
      <c r="C1395" s="353" t="s">
        <v>122</v>
      </c>
      <c r="D1395" s="354">
        <v>9915</v>
      </c>
      <c r="E1395" s="288" t="s">
        <v>117</v>
      </c>
    </row>
    <row r="1396" spans="1:6" ht="47.25">
      <c r="A1396" s="351">
        <v>5384</v>
      </c>
      <c r="B1396" s="352" t="s">
        <v>1523</v>
      </c>
      <c r="C1396" s="353" t="s">
        <v>125</v>
      </c>
      <c r="D1396" s="354">
        <v>10450895</v>
      </c>
      <c r="E1396" s="288" t="s">
        <v>117</v>
      </c>
    </row>
    <row r="1397" spans="1:6" ht="47.25">
      <c r="A1397" s="351">
        <v>5385</v>
      </c>
      <c r="B1397" s="352" t="s">
        <v>1524</v>
      </c>
      <c r="C1397" s="353" t="s">
        <v>125</v>
      </c>
      <c r="D1397" s="354">
        <v>7743318</v>
      </c>
      <c r="E1397" s="288" t="s">
        <v>117</v>
      </c>
    </row>
    <row r="1398" spans="1:6" ht="15.75">
      <c r="A1398" s="351">
        <v>5387</v>
      </c>
      <c r="B1398" s="352" t="s">
        <v>1525</v>
      </c>
      <c r="C1398" s="353" t="s">
        <v>125</v>
      </c>
      <c r="D1398" s="354">
        <v>348365</v>
      </c>
      <c r="E1398" s="288" t="s">
        <v>117</v>
      </c>
    </row>
    <row r="1399" spans="1:6" ht="47.25">
      <c r="A1399" s="351">
        <v>5388</v>
      </c>
      <c r="B1399" s="352" t="s">
        <v>1526</v>
      </c>
      <c r="C1399" s="353" t="s">
        <v>125</v>
      </c>
      <c r="D1399" s="354">
        <v>722414</v>
      </c>
      <c r="E1399" s="288" t="s">
        <v>117</v>
      </c>
      <c r="F1399" s="35" t="s">
        <v>145</v>
      </c>
    </row>
    <row r="1400" spans="1:6" ht="15.75">
      <c r="A1400" s="351">
        <v>5391</v>
      </c>
      <c r="B1400" s="352" t="s">
        <v>1527</v>
      </c>
      <c r="C1400" s="353" t="s">
        <v>785</v>
      </c>
      <c r="D1400" s="354">
        <v>27528</v>
      </c>
      <c r="E1400" s="288" t="s">
        <v>117</v>
      </c>
    </row>
    <row r="1401" spans="1:6" ht="15.75">
      <c r="A1401" s="351">
        <v>5392</v>
      </c>
      <c r="B1401" s="352" t="s">
        <v>1528</v>
      </c>
      <c r="C1401" s="353" t="s">
        <v>494</v>
      </c>
      <c r="D1401" s="354">
        <v>220212</v>
      </c>
      <c r="E1401" s="288" t="s">
        <v>117</v>
      </c>
    </row>
    <row r="1402" spans="1:6" ht="31.5">
      <c r="A1402" s="351">
        <v>5394</v>
      </c>
      <c r="B1402" s="352" t="s">
        <v>1529</v>
      </c>
      <c r="C1402" s="353" t="s">
        <v>122</v>
      </c>
      <c r="D1402" s="354">
        <v>190801</v>
      </c>
      <c r="E1402" s="288" t="s">
        <v>117</v>
      </c>
    </row>
    <row r="1403" spans="1:6" ht="31.5">
      <c r="A1403" s="351">
        <v>5395</v>
      </c>
      <c r="B1403" s="352" t="s">
        <v>1530</v>
      </c>
      <c r="C1403" s="353" t="s">
        <v>122</v>
      </c>
      <c r="D1403" s="354">
        <v>35220</v>
      </c>
      <c r="E1403" s="288" t="s">
        <v>117</v>
      </c>
    </row>
    <row r="1404" spans="1:6" ht="47.25">
      <c r="A1404" s="351">
        <v>5396</v>
      </c>
      <c r="B1404" s="352" t="s">
        <v>1531</v>
      </c>
      <c r="C1404" s="353" t="s">
        <v>119</v>
      </c>
      <c r="D1404" s="354">
        <v>805788</v>
      </c>
      <c r="E1404" s="288" t="s">
        <v>117</v>
      </c>
    </row>
    <row r="1405" spans="1:6" ht="47.25">
      <c r="A1405" s="351">
        <v>5397</v>
      </c>
      <c r="B1405" s="352" t="s">
        <v>1532</v>
      </c>
      <c r="C1405" s="353" t="s">
        <v>122</v>
      </c>
      <c r="D1405" s="354">
        <v>30272</v>
      </c>
      <c r="E1405" s="288" t="s">
        <v>117</v>
      </c>
    </row>
    <row r="1406" spans="1:6" ht="31.5">
      <c r="A1406" s="351">
        <v>5398</v>
      </c>
      <c r="B1406" s="352" t="s">
        <v>1533</v>
      </c>
      <c r="C1406" s="353" t="s">
        <v>122</v>
      </c>
      <c r="D1406" s="354">
        <v>1547269</v>
      </c>
      <c r="E1406" s="288" t="s">
        <v>117</v>
      </c>
      <c r="F1406" s="35" t="s">
        <v>145</v>
      </c>
    </row>
    <row r="1407" spans="1:6" ht="15.75">
      <c r="A1407" s="351">
        <v>5404</v>
      </c>
      <c r="B1407" s="352" t="s">
        <v>1534</v>
      </c>
      <c r="C1407" s="353" t="s">
        <v>472</v>
      </c>
      <c r="D1407" s="354">
        <v>4994</v>
      </c>
      <c r="E1407" s="288" t="s">
        <v>117</v>
      </c>
      <c r="F1407" s="35" t="s">
        <v>145</v>
      </c>
    </row>
    <row r="1408" spans="1:6" ht="47.25">
      <c r="A1408" s="351">
        <v>5409</v>
      </c>
      <c r="B1408" s="352" t="s">
        <v>1535</v>
      </c>
      <c r="C1408" s="353" t="s">
        <v>125</v>
      </c>
      <c r="D1408" s="354">
        <v>388683</v>
      </c>
      <c r="E1408" s="288" t="s">
        <v>117</v>
      </c>
    </row>
    <row r="1409" spans="1:5" ht="31.5">
      <c r="A1409" s="351">
        <v>5412</v>
      </c>
      <c r="B1409" s="352" t="s">
        <v>1536</v>
      </c>
      <c r="C1409" s="353" t="s">
        <v>119</v>
      </c>
      <c r="D1409" s="354">
        <v>117595</v>
      </c>
      <c r="E1409" s="288" t="s">
        <v>117</v>
      </c>
    </row>
    <row r="1410" spans="1:5" ht="31.5">
      <c r="A1410" s="351">
        <v>5413</v>
      </c>
      <c r="B1410" s="352" t="s">
        <v>1537</v>
      </c>
      <c r="C1410" s="353" t="s">
        <v>119</v>
      </c>
      <c r="D1410" s="354">
        <v>72117</v>
      </c>
      <c r="E1410" s="288" t="s">
        <v>117</v>
      </c>
    </row>
    <row r="1411" spans="1:5" ht="31.5">
      <c r="A1411" s="351">
        <v>5415</v>
      </c>
      <c r="B1411" s="352" t="s">
        <v>1538</v>
      </c>
      <c r="C1411" s="353" t="s">
        <v>119</v>
      </c>
      <c r="D1411" s="354">
        <v>66382</v>
      </c>
      <c r="E1411" s="288" t="s">
        <v>117</v>
      </c>
    </row>
    <row r="1412" spans="1:5" ht="31.5">
      <c r="A1412" s="351">
        <v>5416</v>
      </c>
      <c r="B1412" s="352" t="s">
        <v>1539</v>
      </c>
      <c r="C1412" s="353" t="s">
        <v>119</v>
      </c>
      <c r="D1412" s="354">
        <v>40235</v>
      </c>
      <c r="E1412" s="288" t="s">
        <v>117</v>
      </c>
    </row>
    <row r="1413" spans="1:5" ht="15.75">
      <c r="A1413" s="351">
        <v>5418</v>
      </c>
      <c r="B1413" s="352" t="s">
        <v>1540</v>
      </c>
      <c r="C1413" s="353" t="s">
        <v>119</v>
      </c>
      <c r="D1413" s="354">
        <v>67038</v>
      </c>
      <c r="E1413" s="288" t="s">
        <v>117</v>
      </c>
    </row>
    <row r="1414" spans="1:5" ht="31.5">
      <c r="A1414" s="351">
        <v>5421</v>
      </c>
      <c r="B1414" s="352" t="s">
        <v>1541</v>
      </c>
      <c r="C1414" s="353" t="s">
        <v>119</v>
      </c>
      <c r="D1414" s="354">
        <v>720020</v>
      </c>
      <c r="E1414" s="288" t="s">
        <v>117</v>
      </c>
    </row>
    <row r="1415" spans="1:5" ht="47.25">
      <c r="A1415" s="351">
        <v>5422</v>
      </c>
      <c r="B1415" s="352" t="s">
        <v>1542</v>
      </c>
      <c r="C1415" s="353" t="s">
        <v>119</v>
      </c>
      <c r="D1415" s="354">
        <v>732472</v>
      </c>
      <c r="E1415" s="288" t="s">
        <v>117</v>
      </c>
    </row>
    <row r="1416" spans="1:5" ht="31.5">
      <c r="A1416" s="351">
        <v>5426</v>
      </c>
      <c r="B1416" s="352" t="s">
        <v>1543</v>
      </c>
      <c r="C1416" s="353" t="s">
        <v>119</v>
      </c>
      <c r="D1416" s="354">
        <v>621990</v>
      </c>
      <c r="E1416" s="288" t="s">
        <v>117</v>
      </c>
    </row>
    <row r="1417" spans="1:5" ht="47.25">
      <c r="A1417" s="351">
        <v>5428</v>
      </c>
      <c r="B1417" s="352" t="s">
        <v>1544</v>
      </c>
      <c r="C1417" s="353" t="s">
        <v>119</v>
      </c>
      <c r="D1417" s="354">
        <v>722330</v>
      </c>
      <c r="E1417" s="288" t="s">
        <v>117</v>
      </c>
    </row>
    <row r="1418" spans="1:5" ht="15.75">
      <c r="A1418" s="351">
        <v>5431</v>
      </c>
      <c r="B1418" s="352" t="s">
        <v>1545</v>
      </c>
      <c r="C1418" s="353" t="s">
        <v>122</v>
      </c>
      <c r="D1418" s="354">
        <v>52843</v>
      </c>
      <c r="E1418" s="288" t="s">
        <v>117</v>
      </c>
    </row>
    <row r="1419" spans="1:5" ht="15.75">
      <c r="A1419" s="351">
        <v>5432</v>
      </c>
      <c r="B1419" s="352" t="s">
        <v>1546</v>
      </c>
      <c r="C1419" s="353" t="s">
        <v>122</v>
      </c>
      <c r="D1419" s="354">
        <v>59546</v>
      </c>
      <c r="E1419" s="288" t="s">
        <v>117</v>
      </c>
    </row>
    <row r="1420" spans="1:5" ht="15.75">
      <c r="A1420" s="351">
        <v>5433</v>
      </c>
      <c r="B1420" s="352" t="s">
        <v>1547</v>
      </c>
      <c r="C1420" s="353" t="s">
        <v>122</v>
      </c>
      <c r="D1420" s="354">
        <v>54904</v>
      </c>
      <c r="E1420" s="288" t="s">
        <v>117</v>
      </c>
    </row>
    <row r="1421" spans="1:5" ht="47.25">
      <c r="A1421" s="351">
        <v>5442</v>
      </c>
      <c r="B1421" s="352" t="s">
        <v>1548</v>
      </c>
      <c r="C1421" s="353" t="s">
        <v>116</v>
      </c>
      <c r="D1421" s="354">
        <v>70462</v>
      </c>
      <c r="E1421" s="288" t="s">
        <v>117</v>
      </c>
    </row>
    <row r="1422" spans="1:5" ht="31.5">
      <c r="A1422" s="351">
        <v>5443</v>
      </c>
      <c r="B1422" s="352" t="s">
        <v>1549</v>
      </c>
      <c r="C1422" s="353" t="s">
        <v>122</v>
      </c>
      <c r="D1422" s="354">
        <v>29001</v>
      </c>
      <c r="E1422" s="288" t="s">
        <v>117</v>
      </c>
    </row>
    <row r="1423" spans="1:5" ht="47.25">
      <c r="A1423" s="351">
        <v>5452</v>
      </c>
      <c r="B1423" s="352" t="s">
        <v>1550</v>
      </c>
      <c r="C1423" s="353" t="s">
        <v>116</v>
      </c>
      <c r="D1423" s="354">
        <v>64630</v>
      </c>
      <c r="E1423" s="288" t="s">
        <v>117</v>
      </c>
    </row>
    <row r="1424" spans="1:5" ht="47.25">
      <c r="A1424" s="351">
        <v>5455</v>
      </c>
      <c r="B1424" s="352" t="s">
        <v>1551</v>
      </c>
      <c r="C1424" s="353" t="s">
        <v>116</v>
      </c>
      <c r="D1424" s="354">
        <v>145940</v>
      </c>
      <c r="E1424" s="288" t="s">
        <v>117</v>
      </c>
    </row>
    <row r="1425" spans="1:5" ht="31.5">
      <c r="A1425" s="351">
        <v>5456</v>
      </c>
      <c r="B1425" s="352" t="s">
        <v>1552</v>
      </c>
      <c r="C1425" s="353" t="s">
        <v>122</v>
      </c>
      <c r="D1425" s="354">
        <v>38656</v>
      </c>
      <c r="E1425" s="288" t="s">
        <v>117</v>
      </c>
    </row>
    <row r="1426" spans="1:5" ht="31.5">
      <c r="A1426" s="351">
        <v>5459</v>
      </c>
      <c r="B1426" s="352" t="s">
        <v>1553</v>
      </c>
      <c r="C1426" s="353" t="s">
        <v>116</v>
      </c>
      <c r="D1426" s="354">
        <v>66874</v>
      </c>
      <c r="E1426" s="288" t="s">
        <v>117</v>
      </c>
    </row>
    <row r="1427" spans="1:5" ht="15.75">
      <c r="A1427" s="351">
        <v>5461</v>
      </c>
      <c r="B1427" s="352" t="s">
        <v>1554</v>
      </c>
      <c r="C1427" s="353" t="s">
        <v>122</v>
      </c>
      <c r="D1427" s="354">
        <v>21965</v>
      </c>
      <c r="E1427" s="288" t="s">
        <v>117</v>
      </c>
    </row>
    <row r="1428" spans="1:5" ht="47.25">
      <c r="A1428" s="351">
        <v>5462</v>
      </c>
      <c r="B1428" s="352" t="s">
        <v>1555</v>
      </c>
      <c r="C1428" s="353" t="s">
        <v>125</v>
      </c>
      <c r="D1428" s="354">
        <v>126427</v>
      </c>
      <c r="E1428" s="288" t="s">
        <v>117</v>
      </c>
    </row>
    <row r="1429" spans="1:5" ht="47.25">
      <c r="A1429" s="351">
        <v>5463</v>
      </c>
      <c r="B1429" s="352" t="s">
        <v>1556</v>
      </c>
      <c r="C1429" s="353" t="s">
        <v>125</v>
      </c>
      <c r="D1429" s="354">
        <v>185913</v>
      </c>
      <c r="E1429" s="288" t="s">
        <v>117</v>
      </c>
    </row>
    <row r="1430" spans="1:5" ht="31.5">
      <c r="A1430" s="351">
        <v>5466</v>
      </c>
      <c r="B1430" s="352" t="s">
        <v>1557</v>
      </c>
      <c r="C1430" s="353" t="s">
        <v>122</v>
      </c>
      <c r="D1430" s="354">
        <v>12949</v>
      </c>
      <c r="E1430" s="288" t="s">
        <v>117</v>
      </c>
    </row>
    <row r="1431" spans="1:5" ht="15.75">
      <c r="A1431" s="351">
        <v>5467</v>
      </c>
      <c r="B1431" s="352" t="s">
        <v>1558</v>
      </c>
      <c r="C1431" s="353" t="s">
        <v>122</v>
      </c>
      <c r="D1431" s="354">
        <v>131482</v>
      </c>
      <c r="E1431" s="288" t="s">
        <v>117</v>
      </c>
    </row>
    <row r="1432" spans="1:5" ht="31.5">
      <c r="A1432" s="351">
        <v>5469</v>
      </c>
      <c r="B1432" s="352" t="s">
        <v>1559</v>
      </c>
      <c r="C1432" s="353" t="s">
        <v>122</v>
      </c>
      <c r="D1432" s="354">
        <v>15758</v>
      </c>
      <c r="E1432" s="288" t="s">
        <v>117</v>
      </c>
    </row>
    <row r="1433" spans="1:5" ht="15.75">
      <c r="A1433" s="351">
        <v>5471</v>
      </c>
      <c r="B1433" s="352" t="s">
        <v>1560</v>
      </c>
      <c r="C1433" s="353" t="s">
        <v>122</v>
      </c>
      <c r="D1433" s="354">
        <v>9064</v>
      </c>
      <c r="E1433" s="288" t="s">
        <v>117</v>
      </c>
    </row>
    <row r="1434" spans="1:5" ht="31.5">
      <c r="A1434" s="351">
        <v>5472</v>
      </c>
      <c r="B1434" s="352" t="s">
        <v>1561</v>
      </c>
      <c r="C1434" s="353" t="s">
        <v>122</v>
      </c>
      <c r="D1434" s="354">
        <v>6093</v>
      </c>
      <c r="E1434" s="288" t="s">
        <v>117</v>
      </c>
    </row>
    <row r="1435" spans="1:5" ht="31.5">
      <c r="A1435" s="351">
        <v>5494</v>
      </c>
      <c r="B1435" s="352" t="s">
        <v>1562</v>
      </c>
      <c r="C1435" s="353" t="s">
        <v>125</v>
      </c>
      <c r="D1435" s="354">
        <v>417394</v>
      </c>
      <c r="E1435" s="288" t="s">
        <v>117</v>
      </c>
    </row>
    <row r="1436" spans="1:5" ht="31.5">
      <c r="A1436" s="351">
        <v>5501</v>
      </c>
      <c r="B1436" s="352" t="s">
        <v>1563</v>
      </c>
      <c r="C1436" s="353" t="s">
        <v>125</v>
      </c>
      <c r="D1436" s="354">
        <v>364196</v>
      </c>
      <c r="E1436" s="288" t="s">
        <v>117</v>
      </c>
    </row>
    <row r="1437" spans="1:5" ht="47.25">
      <c r="A1437" s="351">
        <v>5502</v>
      </c>
      <c r="B1437" s="352" t="s">
        <v>1564</v>
      </c>
      <c r="C1437" s="353" t="s">
        <v>125</v>
      </c>
      <c r="D1437" s="354">
        <v>651096</v>
      </c>
      <c r="E1437" s="288" t="s">
        <v>117</v>
      </c>
    </row>
    <row r="1438" spans="1:5" ht="47.25">
      <c r="A1438" s="351">
        <v>5523</v>
      </c>
      <c r="B1438" s="352" t="s">
        <v>1565</v>
      </c>
      <c r="C1438" s="353" t="s">
        <v>125</v>
      </c>
      <c r="D1438" s="354">
        <v>21089</v>
      </c>
      <c r="E1438" s="288" t="s">
        <v>117</v>
      </c>
    </row>
    <row r="1439" spans="1:5" ht="63">
      <c r="A1439" s="351">
        <v>5524</v>
      </c>
      <c r="B1439" s="352" t="s">
        <v>1566</v>
      </c>
      <c r="C1439" s="353" t="s">
        <v>125</v>
      </c>
      <c r="D1439" s="354">
        <v>45018</v>
      </c>
      <c r="E1439" s="288" t="s">
        <v>117</v>
      </c>
    </row>
    <row r="1440" spans="1:5" ht="47.25">
      <c r="A1440" s="351">
        <v>5525</v>
      </c>
      <c r="B1440" s="352" t="s">
        <v>1567</v>
      </c>
      <c r="C1440" s="353" t="s">
        <v>125</v>
      </c>
      <c r="D1440" s="354">
        <v>55215</v>
      </c>
      <c r="E1440" s="288" t="s">
        <v>117</v>
      </c>
    </row>
    <row r="1441" spans="1:5" ht="31.5">
      <c r="A1441" s="351">
        <v>5527</v>
      </c>
      <c r="B1441" s="352" t="s">
        <v>1568</v>
      </c>
      <c r="C1441" s="353" t="s">
        <v>122</v>
      </c>
      <c r="D1441" s="354">
        <v>24245</v>
      </c>
      <c r="E1441" s="288" t="s">
        <v>117</v>
      </c>
    </row>
    <row r="1442" spans="1:5" ht="31.5">
      <c r="A1442" s="351">
        <v>5528</v>
      </c>
      <c r="B1442" s="352" t="s">
        <v>1569</v>
      </c>
      <c r="C1442" s="353" t="s">
        <v>122</v>
      </c>
      <c r="D1442" s="354">
        <v>12050</v>
      </c>
      <c r="E1442" s="288" t="s">
        <v>117</v>
      </c>
    </row>
    <row r="1443" spans="1:5" ht="15.75">
      <c r="A1443" s="351">
        <v>5535</v>
      </c>
      <c r="B1443" s="352" t="s">
        <v>1570</v>
      </c>
      <c r="C1443" s="353" t="s">
        <v>494</v>
      </c>
      <c r="D1443" s="354">
        <v>158370</v>
      </c>
      <c r="E1443" s="288" t="s">
        <v>117</v>
      </c>
    </row>
    <row r="1444" spans="1:5" ht="15.75">
      <c r="A1444" s="351">
        <v>5536</v>
      </c>
      <c r="B1444" s="352" t="s">
        <v>1571</v>
      </c>
      <c r="C1444" s="353" t="s">
        <v>785</v>
      </c>
      <c r="D1444" s="354">
        <v>19796</v>
      </c>
      <c r="E1444" s="288" t="s">
        <v>117</v>
      </c>
    </row>
    <row r="1445" spans="1:5" ht="31.5">
      <c r="A1445" s="351">
        <v>5540</v>
      </c>
      <c r="B1445" s="352" t="s">
        <v>1572</v>
      </c>
      <c r="C1445" s="353" t="s">
        <v>122</v>
      </c>
      <c r="D1445" s="354">
        <v>3036</v>
      </c>
      <c r="E1445" s="288" t="s">
        <v>117</v>
      </c>
    </row>
    <row r="1446" spans="1:5" ht="31.5">
      <c r="A1446" s="351">
        <v>5541</v>
      </c>
      <c r="B1446" s="352" t="s">
        <v>1573</v>
      </c>
      <c r="C1446" s="353" t="s">
        <v>122</v>
      </c>
      <c r="D1446" s="354">
        <v>4724</v>
      </c>
      <c r="E1446" s="288" t="s">
        <v>117</v>
      </c>
    </row>
    <row r="1447" spans="1:5" ht="31.5">
      <c r="A1447" s="351">
        <v>5542</v>
      </c>
      <c r="B1447" s="352" t="s">
        <v>1574</v>
      </c>
      <c r="C1447" s="353" t="s">
        <v>122</v>
      </c>
      <c r="D1447" s="354">
        <v>7076</v>
      </c>
      <c r="E1447" s="288" t="s">
        <v>117</v>
      </c>
    </row>
    <row r="1448" spans="1:5" ht="31.5">
      <c r="A1448" s="351">
        <v>5543</v>
      </c>
      <c r="B1448" s="352" t="s">
        <v>1575</v>
      </c>
      <c r="C1448" s="353" t="s">
        <v>122</v>
      </c>
      <c r="D1448" s="354">
        <v>10476</v>
      </c>
      <c r="E1448" s="288" t="s">
        <v>117</v>
      </c>
    </row>
    <row r="1449" spans="1:5" ht="63">
      <c r="A1449" s="351">
        <v>5545</v>
      </c>
      <c r="B1449" s="352" t="s">
        <v>1576</v>
      </c>
      <c r="C1449" s="353" t="s">
        <v>122</v>
      </c>
      <c r="D1449" s="354">
        <v>72659</v>
      </c>
      <c r="E1449" s="288" t="s">
        <v>117</v>
      </c>
    </row>
    <row r="1450" spans="1:5" ht="63">
      <c r="A1450" s="351">
        <v>5546</v>
      </c>
      <c r="B1450" s="352" t="s">
        <v>1577</v>
      </c>
      <c r="C1450" s="353" t="s">
        <v>122</v>
      </c>
      <c r="D1450" s="354">
        <v>111025</v>
      </c>
      <c r="E1450" s="288" t="s">
        <v>117</v>
      </c>
    </row>
    <row r="1451" spans="1:5" ht="63">
      <c r="A1451" s="351">
        <v>5547</v>
      </c>
      <c r="B1451" s="352" t="s">
        <v>1578</v>
      </c>
      <c r="C1451" s="353" t="s">
        <v>122</v>
      </c>
      <c r="D1451" s="354">
        <v>71707</v>
      </c>
      <c r="E1451" s="288" t="s">
        <v>117</v>
      </c>
    </row>
    <row r="1452" spans="1:5" ht="63">
      <c r="A1452" s="351">
        <v>5548</v>
      </c>
      <c r="B1452" s="352" t="s">
        <v>1579</v>
      </c>
      <c r="C1452" s="353" t="s">
        <v>122</v>
      </c>
      <c r="D1452" s="354">
        <v>27784</v>
      </c>
      <c r="E1452" s="288" t="s">
        <v>117</v>
      </c>
    </row>
    <row r="1453" spans="1:5" ht="63">
      <c r="A1453" s="351">
        <v>5549</v>
      </c>
      <c r="B1453" s="352" t="s">
        <v>1580</v>
      </c>
      <c r="C1453" s="353" t="s">
        <v>122</v>
      </c>
      <c r="D1453" s="354">
        <v>201361</v>
      </c>
      <c r="E1453" s="288" t="s">
        <v>117</v>
      </c>
    </row>
    <row r="1454" spans="1:5" ht="63">
      <c r="A1454" s="351">
        <v>5550</v>
      </c>
      <c r="B1454" s="352" t="s">
        <v>1581</v>
      </c>
      <c r="C1454" s="353" t="s">
        <v>122</v>
      </c>
      <c r="D1454" s="354">
        <v>118093</v>
      </c>
      <c r="E1454" s="288" t="s">
        <v>117</v>
      </c>
    </row>
    <row r="1455" spans="1:5" ht="63">
      <c r="A1455" s="351">
        <v>5551</v>
      </c>
      <c r="B1455" s="352" t="s">
        <v>1582</v>
      </c>
      <c r="C1455" s="353" t="s">
        <v>122</v>
      </c>
      <c r="D1455" s="354">
        <v>36684</v>
      </c>
      <c r="E1455" s="288" t="s">
        <v>117</v>
      </c>
    </row>
    <row r="1456" spans="1:5" ht="31.5">
      <c r="A1456" s="351">
        <v>5552</v>
      </c>
      <c r="B1456" s="352" t="s">
        <v>1583</v>
      </c>
      <c r="C1456" s="353" t="s">
        <v>125</v>
      </c>
      <c r="D1456" s="354">
        <v>14220</v>
      </c>
      <c r="E1456" s="288" t="s">
        <v>117</v>
      </c>
    </row>
    <row r="1457" spans="1:5" ht="31.5">
      <c r="A1457" s="351">
        <v>5556</v>
      </c>
      <c r="B1457" s="352" t="s">
        <v>1584</v>
      </c>
      <c r="C1457" s="353" t="s">
        <v>122</v>
      </c>
      <c r="D1457" s="354">
        <v>23421</v>
      </c>
      <c r="E1457" s="288" t="s">
        <v>117</v>
      </c>
    </row>
    <row r="1458" spans="1:5" ht="31.5">
      <c r="A1458" s="351">
        <v>5557</v>
      </c>
      <c r="B1458" s="352" t="s">
        <v>1585</v>
      </c>
      <c r="C1458" s="353" t="s">
        <v>122</v>
      </c>
      <c r="D1458" s="354">
        <v>62949</v>
      </c>
      <c r="E1458" s="288" t="s">
        <v>117</v>
      </c>
    </row>
    <row r="1459" spans="1:5" ht="31.5">
      <c r="A1459" s="351">
        <v>5558</v>
      </c>
      <c r="B1459" s="352" t="s">
        <v>1586</v>
      </c>
      <c r="C1459" s="353" t="s">
        <v>122</v>
      </c>
      <c r="D1459" s="354">
        <v>111878</v>
      </c>
      <c r="E1459" s="288" t="s">
        <v>117</v>
      </c>
    </row>
    <row r="1460" spans="1:5" ht="63">
      <c r="A1460" s="351">
        <v>5561</v>
      </c>
      <c r="B1460" s="352" t="s">
        <v>1587</v>
      </c>
      <c r="C1460" s="353" t="s">
        <v>122</v>
      </c>
      <c r="D1460" s="354">
        <v>122091</v>
      </c>
      <c r="E1460" s="288" t="s">
        <v>117</v>
      </c>
    </row>
    <row r="1461" spans="1:5" ht="63">
      <c r="A1461" s="351">
        <v>5562</v>
      </c>
      <c r="B1461" s="352" t="s">
        <v>1588</v>
      </c>
      <c r="C1461" s="353" t="s">
        <v>122</v>
      </c>
      <c r="D1461" s="354">
        <v>76625</v>
      </c>
      <c r="E1461" s="288" t="s">
        <v>117</v>
      </c>
    </row>
    <row r="1462" spans="1:5" ht="31.5">
      <c r="A1462" s="351">
        <v>5567</v>
      </c>
      <c r="B1462" s="352" t="s">
        <v>1589</v>
      </c>
      <c r="C1462" s="353" t="s">
        <v>122</v>
      </c>
      <c r="D1462" s="354">
        <v>16083</v>
      </c>
      <c r="E1462" s="288" t="s">
        <v>117</v>
      </c>
    </row>
    <row r="1463" spans="1:5" ht="63">
      <c r="A1463" s="351">
        <v>5570</v>
      </c>
      <c r="B1463" s="352" t="s">
        <v>1590</v>
      </c>
      <c r="C1463" s="353" t="s">
        <v>122</v>
      </c>
      <c r="D1463" s="354">
        <v>275038</v>
      </c>
      <c r="E1463" s="288" t="s">
        <v>117</v>
      </c>
    </row>
    <row r="1464" spans="1:5" ht="63">
      <c r="A1464" s="351">
        <v>5571</v>
      </c>
      <c r="B1464" s="352" t="s">
        <v>1591</v>
      </c>
      <c r="C1464" s="353" t="s">
        <v>122</v>
      </c>
      <c r="D1464" s="354">
        <v>56838</v>
      </c>
      <c r="E1464" s="288" t="s">
        <v>117</v>
      </c>
    </row>
    <row r="1465" spans="1:5" ht="63">
      <c r="A1465" s="351">
        <v>5572</v>
      </c>
      <c r="B1465" s="352" t="s">
        <v>1592</v>
      </c>
      <c r="C1465" s="353" t="s">
        <v>122</v>
      </c>
      <c r="D1465" s="354">
        <v>27582</v>
      </c>
      <c r="E1465" s="288" t="s">
        <v>117</v>
      </c>
    </row>
    <row r="1466" spans="1:5" ht="63">
      <c r="A1466" s="351">
        <v>5573</v>
      </c>
      <c r="B1466" s="352" t="s">
        <v>1593</v>
      </c>
      <c r="C1466" s="353" t="s">
        <v>122</v>
      </c>
      <c r="D1466" s="354">
        <v>22535</v>
      </c>
      <c r="E1466" s="288" t="s">
        <v>117</v>
      </c>
    </row>
    <row r="1467" spans="1:5" ht="63">
      <c r="A1467" s="351">
        <v>5574</v>
      </c>
      <c r="B1467" s="352" t="s">
        <v>1594</v>
      </c>
      <c r="C1467" s="353" t="s">
        <v>122</v>
      </c>
      <c r="D1467" s="354">
        <v>14897</v>
      </c>
      <c r="E1467" s="288" t="s">
        <v>117</v>
      </c>
    </row>
    <row r="1468" spans="1:5" ht="63">
      <c r="A1468" s="351">
        <v>5575</v>
      </c>
      <c r="B1468" s="352" t="s">
        <v>1595</v>
      </c>
      <c r="C1468" s="353" t="s">
        <v>122</v>
      </c>
      <c r="D1468" s="354">
        <v>47863</v>
      </c>
      <c r="E1468" s="288" t="s">
        <v>117</v>
      </c>
    </row>
    <row r="1469" spans="1:5" ht="63">
      <c r="A1469" s="351">
        <v>5576</v>
      </c>
      <c r="B1469" s="352" t="s">
        <v>1596</v>
      </c>
      <c r="C1469" s="353" t="s">
        <v>122</v>
      </c>
      <c r="D1469" s="354">
        <v>18716</v>
      </c>
      <c r="E1469" s="288" t="s">
        <v>117</v>
      </c>
    </row>
    <row r="1470" spans="1:5" ht="63">
      <c r="A1470" s="351">
        <v>5577</v>
      </c>
      <c r="B1470" s="352" t="s">
        <v>1597</v>
      </c>
      <c r="C1470" s="353" t="s">
        <v>122</v>
      </c>
      <c r="D1470" s="354">
        <v>220536</v>
      </c>
      <c r="E1470" s="288" t="s">
        <v>117</v>
      </c>
    </row>
    <row r="1471" spans="1:5" ht="63">
      <c r="A1471" s="351">
        <v>5581</v>
      </c>
      <c r="B1471" s="352" t="s">
        <v>1598</v>
      </c>
      <c r="C1471" s="353" t="s">
        <v>122</v>
      </c>
      <c r="D1471" s="354">
        <v>318273</v>
      </c>
      <c r="E1471" s="288" t="s">
        <v>117</v>
      </c>
    </row>
    <row r="1472" spans="1:5" ht="63">
      <c r="A1472" s="351">
        <v>5582</v>
      </c>
      <c r="B1472" s="352" t="s">
        <v>1599</v>
      </c>
      <c r="C1472" s="353" t="s">
        <v>122</v>
      </c>
      <c r="D1472" s="354">
        <v>49637</v>
      </c>
      <c r="E1472" s="288" t="s">
        <v>117</v>
      </c>
    </row>
    <row r="1473" spans="1:6" ht="47.25">
      <c r="A1473" s="351">
        <v>5585</v>
      </c>
      <c r="B1473" s="352" t="s">
        <v>1600</v>
      </c>
      <c r="C1473" s="353" t="s">
        <v>125</v>
      </c>
      <c r="D1473" s="354">
        <v>50789</v>
      </c>
      <c r="E1473" s="288" t="s">
        <v>117</v>
      </c>
    </row>
    <row r="1474" spans="1:6" ht="31.5">
      <c r="A1474" s="351">
        <v>5586</v>
      </c>
      <c r="B1474" s="352" t="s">
        <v>1601</v>
      </c>
      <c r="C1474" s="353" t="s">
        <v>122</v>
      </c>
      <c r="D1474" s="354">
        <v>31161</v>
      </c>
      <c r="E1474" s="288" t="s">
        <v>117</v>
      </c>
    </row>
    <row r="1475" spans="1:6" ht="31.5">
      <c r="A1475" s="351">
        <v>5587</v>
      </c>
      <c r="B1475" s="352" t="s">
        <v>1602</v>
      </c>
      <c r="C1475" s="353" t="s">
        <v>122</v>
      </c>
      <c r="D1475" s="354">
        <v>61042</v>
      </c>
      <c r="E1475" s="288" t="s">
        <v>117</v>
      </c>
    </row>
    <row r="1476" spans="1:6" ht="63">
      <c r="A1476" s="351">
        <v>5588</v>
      </c>
      <c r="B1476" s="352" t="s">
        <v>1603</v>
      </c>
      <c r="C1476" s="353" t="s">
        <v>122</v>
      </c>
      <c r="D1476" s="354">
        <v>127998</v>
      </c>
      <c r="E1476" s="288" t="s">
        <v>117</v>
      </c>
    </row>
    <row r="1477" spans="1:6" ht="47.25">
      <c r="A1477" s="351">
        <v>5591</v>
      </c>
      <c r="B1477" s="352" t="s">
        <v>1604</v>
      </c>
      <c r="C1477" s="353" t="s">
        <v>122</v>
      </c>
      <c r="D1477" s="354">
        <v>224682</v>
      </c>
      <c r="E1477" s="288" t="s">
        <v>117</v>
      </c>
    </row>
    <row r="1478" spans="1:6" ht="31.5">
      <c r="A1478" s="351">
        <v>5595</v>
      </c>
      <c r="B1478" s="352" t="s">
        <v>1605</v>
      </c>
      <c r="C1478" s="353" t="s">
        <v>122</v>
      </c>
      <c r="D1478" s="354">
        <v>118978</v>
      </c>
      <c r="E1478" s="288" t="s">
        <v>117</v>
      </c>
    </row>
    <row r="1479" spans="1:6" ht="63">
      <c r="A1479" s="351">
        <v>5599</v>
      </c>
      <c r="B1479" s="352" t="s">
        <v>1606</v>
      </c>
      <c r="C1479" s="353" t="s">
        <v>122</v>
      </c>
      <c r="D1479" s="354">
        <v>172176</v>
      </c>
      <c r="E1479" s="288" t="s">
        <v>117</v>
      </c>
    </row>
    <row r="1480" spans="1:6" ht="47.25">
      <c r="A1480" s="351">
        <v>5602</v>
      </c>
      <c r="B1480" s="352" t="s">
        <v>1607</v>
      </c>
      <c r="C1480" s="353" t="s">
        <v>122</v>
      </c>
      <c r="D1480" s="354">
        <v>3214376</v>
      </c>
      <c r="E1480" s="288" t="s">
        <v>117</v>
      </c>
    </row>
    <row r="1481" spans="1:6" ht="47.25">
      <c r="A1481" s="351">
        <v>5603</v>
      </c>
      <c r="B1481" s="352" t="s">
        <v>1608</v>
      </c>
      <c r="C1481" s="353" t="s">
        <v>122</v>
      </c>
      <c r="D1481" s="354">
        <v>105755</v>
      </c>
      <c r="E1481" s="288" t="s">
        <v>117</v>
      </c>
    </row>
    <row r="1482" spans="1:6" ht="47.25">
      <c r="A1482" s="351">
        <v>5604</v>
      </c>
      <c r="B1482" s="352" t="s">
        <v>1609</v>
      </c>
      <c r="C1482" s="353" t="s">
        <v>122</v>
      </c>
      <c r="D1482" s="354">
        <v>84020</v>
      </c>
      <c r="E1482" s="288" t="s">
        <v>117</v>
      </c>
    </row>
    <row r="1483" spans="1:6" ht="47.25">
      <c r="A1483" s="351">
        <v>5606</v>
      </c>
      <c r="B1483" s="352" t="s">
        <v>1610</v>
      </c>
      <c r="C1483" s="353" t="s">
        <v>122</v>
      </c>
      <c r="D1483" s="354">
        <v>170146</v>
      </c>
      <c r="E1483" s="288" t="s">
        <v>117</v>
      </c>
    </row>
    <row r="1484" spans="1:6" ht="47.25">
      <c r="A1484" s="351">
        <v>5610</v>
      </c>
      <c r="B1484" s="352" t="s">
        <v>1611</v>
      </c>
      <c r="C1484" s="353" t="s">
        <v>122</v>
      </c>
      <c r="D1484" s="354">
        <v>128893</v>
      </c>
      <c r="E1484" s="288" t="s">
        <v>117</v>
      </c>
    </row>
    <row r="1485" spans="1:6" ht="31.5">
      <c r="A1485" s="351">
        <v>5611</v>
      </c>
      <c r="B1485" s="352" t="s">
        <v>1612</v>
      </c>
      <c r="C1485" s="353" t="s">
        <v>122</v>
      </c>
      <c r="D1485" s="354">
        <v>69435</v>
      </c>
      <c r="E1485" s="288" t="s">
        <v>117</v>
      </c>
    </row>
    <row r="1486" spans="1:6" ht="47.25">
      <c r="A1486" s="351">
        <v>5616</v>
      </c>
      <c r="B1486" s="352" t="s">
        <v>1613</v>
      </c>
      <c r="C1486" s="353" t="s">
        <v>122</v>
      </c>
      <c r="D1486" s="354">
        <v>11224</v>
      </c>
      <c r="E1486" s="288" t="s">
        <v>117</v>
      </c>
    </row>
    <row r="1487" spans="1:6" ht="31.5">
      <c r="A1487" s="351">
        <v>5621</v>
      </c>
      <c r="B1487" s="352" t="s">
        <v>1614</v>
      </c>
      <c r="C1487" s="353" t="s">
        <v>122</v>
      </c>
      <c r="D1487" s="354">
        <v>23701</v>
      </c>
      <c r="E1487" s="288" t="s">
        <v>117</v>
      </c>
    </row>
    <row r="1488" spans="1:6" ht="63">
      <c r="A1488" s="351">
        <v>5625</v>
      </c>
      <c r="B1488" s="352" t="s">
        <v>1615</v>
      </c>
      <c r="C1488" s="353" t="s">
        <v>125</v>
      </c>
      <c r="D1488" s="354">
        <v>172583</v>
      </c>
      <c r="E1488" s="288" t="s">
        <v>117</v>
      </c>
      <c r="F1488" s="35" t="s">
        <v>145</v>
      </c>
    </row>
    <row r="1489" spans="1:6" ht="47.25">
      <c r="A1489" s="351">
        <v>5626</v>
      </c>
      <c r="B1489" s="352" t="s">
        <v>1616</v>
      </c>
      <c r="C1489" s="353" t="s">
        <v>125</v>
      </c>
      <c r="D1489" s="354">
        <v>9078</v>
      </c>
      <c r="E1489" s="288" t="s">
        <v>117</v>
      </c>
    </row>
    <row r="1490" spans="1:6" ht="47.25">
      <c r="A1490" s="351">
        <v>5628</v>
      </c>
      <c r="B1490" s="352" t="s">
        <v>1617</v>
      </c>
      <c r="C1490" s="353" t="s">
        <v>122</v>
      </c>
      <c r="D1490" s="354">
        <v>10320</v>
      </c>
      <c r="E1490" s="288" t="s">
        <v>117</v>
      </c>
    </row>
    <row r="1491" spans="1:6" ht="31.5">
      <c r="A1491" s="351">
        <v>5629</v>
      </c>
      <c r="B1491" s="352" t="s">
        <v>1618</v>
      </c>
      <c r="C1491" s="353" t="s">
        <v>122</v>
      </c>
      <c r="D1491" s="354">
        <v>49959</v>
      </c>
      <c r="E1491" s="288" t="s">
        <v>117</v>
      </c>
    </row>
    <row r="1492" spans="1:6" ht="31.5">
      <c r="A1492" s="351">
        <v>5630</v>
      </c>
      <c r="B1492" s="352" t="s">
        <v>1619</v>
      </c>
      <c r="C1492" s="353" t="s">
        <v>122</v>
      </c>
      <c r="D1492" s="354">
        <v>49107</v>
      </c>
      <c r="E1492" s="288" t="s">
        <v>117</v>
      </c>
    </row>
    <row r="1493" spans="1:6" ht="31.5">
      <c r="A1493" s="351">
        <v>5634</v>
      </c>
      <c r="B1493" s="352" t="s">
        <v>1620</v>
      </c>
      <c r="C1493" s="353" t="s">
        <v>122</v>
      </c>
      <c r="D1493" s="354">
        <v>3788</v>
      </c>
      <c r="E1493" s="288" t="s">
        <v>117</v>
      </c>
    </row>
    <row r="1494" spans="1:6" ht="31.5">
      <c r="A1494" s="351">
        <v>5641</v>
      </c>
      <c r="B1494" s="352" t="s">
        <v>1621</v>
      </c>
      <c r="C1494" s="353" t="s">
        <v>116</v>
      </c>
      <c r="D1494" s="354">
        <v>86588</v>
      </c>
      <c r="E1494" s="288" t="s">
        <v>117</v>
      </c>
    </row>
    <row r="1495" spans="1:6" ht="31.5">
      <c r="A1495" s="351">
        <v>5642</v>
      </c>
      <c r="B1495" s="352" t="s">
        <v>1622</v>
      </c>
      <c r="C1495" s="353" t="s">
        <v>116</v>
      </c>
      <c r="D1495" s="354">
        <v>16021</v>
      </c>
      <c r="E1495" s="288" t="s">
        <v>117</v>
      </c>
    </row>
    <row r="1496" spans="1:6" ht="47.25">
      <c r="A1496" s="351">
        <v>5644</v>
      </c>
      <c r="B1496" s="352" t="s">
        <v>1623</v>
      </c>
      <c r="C1496" s="353" t="s">
        <v>116</v>
      </c>
      <c r="D1496" s="354">
        <v>12163</v>
      </c>
      <c r="E1496" s="288" t="s">
        <v>117</v>
      </c>
    </row>
    <row r="1497" spans="1:6" ht="15.75">
      <c r="A1497" s="351">
        <v>5645</v>
      </c>
      <c r="B1497" s="352" t="s">
        <v>1624</v>
      </c>
      <c r="C1497" s="353" t="s">
        <v>116</v>
      </c>
      <c r="D1497" s="354">
        <v>8504</v>
      </c>
      <c r="E1497" s="288" t="s">
        <v>117</v>
      </c>
    </row>
    <row r="1498" spans="1:6" ht="15.75">
      <c r="A1498" s="351">
        <v>5646</v>
      </c>
      <c r="B1498" s="352" t="s">
        <v>1625</v>
      </c>
      <c r="C1498" s="353" t="s">
        <v>122</v>
      </c>
      <c r="D1498" s="354">
        <v>7676</v>
      </c>
      <c r="E1498" s="288" t="s">
        <v>117</v>
      </c>
    </row>
    <row r="1499" spans="1:6" ht="15.75">
      <c r="A1499" s="351">
        <v>5647</v>
      </c>
      <c r="B1499" s="352" t="s">
        <v>1626</v>
      </c>
      <c r="C1499" s="353" t="s">
        <v>116</v>
      </c>
      <c r="D1499" s="354">
        <v>9062</v>
      </c>
      <c r="E1499" s="288" t="s">
        <v>117</v>
      </c>
    </row>
    <row r="1500" spans="1:6" ht="47.25">
      <c r="A1500" s="351">
        <v>5683</v>
      </c>
      <c r="B1500" s="352" t="s">
        <v>1627</v>
      </c>
      <c r="C1500" s="353" t="s">
        <v>125</v>
      </c>
      <c r="D1500" s="354">
        <v>204953</v>
      </c>
      <c r="E1500" s="288" t="s">
        <v>117</v>
      </c>
    </row>
    <row r="1501" spans="1:6" ht="31.5">
      <c r="A1501" s="351">
        <v>5684</v>
      </c>
      <c r="B1501" s="352" t="s">
        <v>1628</v>
      </c>
      <c r="C1501" s="353" t="s">
        <v>125</v>
      </c>
      <c r="D1501" s="354">
        <v>331772</v>
      </c>
      <c r="E1501" s="288" t="s">
        <v>117</v>
      </c>
    </row>
    <row r="1502" spans="1:6" ht="31.5">
      <c r="A1502" s="351">
        <v>5686</v>
      </c>
      <c r="B1502" s="352" t="s">
        <v>1629</v>
      </c>
      <c r="C1502" s="353" t="s">
        <v>119</v>
      </c>
      <c r="D1502" s="354">
        <v>824867</v>
      </c>
      <c r="E1502" s="288" t="s">
        <v>117</v>
      </c>
      <c r="F1502" s="35" t="s">
        <v>145</v>
      </c>
    </row>
    <row r="1503" spans="1:6" ht="47.25">
      <c r="A1503" s="351">
        <v>5688</v>
      </c>
      <c r="B1503" s="352" t="s">
        <v>1630</v>
      </c>
      <c r="C1503" s="353" t="s">
        <v>125</v>
      </c>
      <c r="D1503" s="354">
        <v>4045775</v>
      </c>
      <c r="E1503" s="288" t="s">
        <v>117</v>
      </c>
    </row>
    <row r="1504" spans="1:6" ht="63">
      <c r="A1504" s="351">
        <v>5690</v>
      </c>
      <c r="B1504" s="352" t="s">
        <v>1631</v>
      </c>
      <c r="C1504" s="353" t="s">
        <v>125</v>
      </c>
      <c r="D1504" s="354">
        <v>322957</v>
      </c>
      <c r="E1504" s="288" t="s">
        <v>117</v>
      </c>
    </row>
    <row r="1505" spans="1:5" ht="47.25">
      <c r="A1505" s="351">
        <v>5691</v>
      </c>
      <c r="B1505" s="352" t="s">
        <v>1632</v>
      </c>
      <c r="C1505" s="353" t="s">
        <v>125</v>
      </c>
      <c r="D1505" s="354">
        <v>537912</v>
      </c>
      <c r="E1505" s="288" t="s">
        <v>117</v>
      </c>
    </row>
    <row r="1506" spans="1:5" ht="47.25">
      <c r="A1506" s="351">
        <v>5692</v>
      </c>
      <c r="B1506" s="352" t="s">
        <v>1633</v>
      </c>
      <c r="C1506" s="353" t="s">
        <v>125</v>
      </c>
      <c r="D1506" s="354">
        <v>902970</v>
      </c>
      <c r="E1506" s="288" t="s">
        <v>117</v>
      </c>
    </row>
    <row r="1507" spans="1:5" ht="47.25">
      <c r="A1507" s="351">
        <v>5693</v>
      </c>
      <c r="B1507" s="352" t="s">
        <v>1634</v>
      </c>
      <c r="C1507" s="353" t="s">
        <v>125</v>
      </c>
      <c r="D1507" s="354">
        <v>1060351</v>
      </c>
      <c r="E1507" s="288" t="s">
        <v>117</v>
      </c>
    </row>
    <row r="1508" spans="1:5" ht="47.25">
      <c r="A1508" s="351">
        <v>5696</v>
      </c>
      <c r="B1508" s="352" t="s">
        <v>1635</v>
      </c>
      <c r="C1508" s="353" t="s">
        <v>125</v>
      </c>
      <c r="D1508" s="354">
        <v>551028</v>
      </c>
      <c r="E1508" s="288" t="s">
        <v>117</v>
      </c>
    </row>
    <row r="1509" spans="1:5" ht="47.25">
      <c r="A1509" s="351">
        <v>5697</v>
      </c>
      <c r="B1509" s="352" t="s">
        <v>1636</v>
      </c>
      <c r="C1509" s="353" t="s">
        <v>125</v>
      </c>
      <c r="D1509" s="354">
        <v>642954</v>
      </c>
      <c r="E1509" s="288" t="s">
        <v>117</v>
      </c>
    </row>
    <row r="1510" spans="1:5" ht="47.25">
      <c r="A1510" s="351">
        <v>5698</v>
      </c>
      <c r="B1510" s="352" t="s">
        <v>1637</v>
      </c>
      <c r="C1510" s="353" t="s">
        <v>125</v>
      </c>
      <c r="D1510" s="354">
        <v>286834</v>
      </c>
      <c r="E1510" s="288" t="s">
        <v>117</v>
      </c>
    </row>
    <row r="1511" spans="1:5" ht="47.25">
      <c r="A1511" s="351">
        <v>5699</v>
      </c>
      <c r="B1511" s="352" t="s">
        <v>1638</v>
      </c>
      <c r="C1511" s="353" t="s">
        <v>125</v>
      </c>
      <c r="D1511" s="354">
        <v>271304</v>
      </c>
      <c r="E1511" s="288" t="s">
        <v>117</v>
      </c>
    </row>
    <row r="1512" spans="1:5" ht="63">
      <c r="A1512" s="351">
        <v>5700</v>
      </c>
      <c r="B1512" s="352" t="s">
        <v>1639</v>
      </c>
      <c r="C1512" s="353" t="s">
        <v>125</v>
      </c>
      <c r="D1512" s="354">
        <v>131015</v>
      </c>
      <c r="E1512" s="288" t="s">
        <v>117</v>
      </c>
    </row>
    <row r="1513" spans="1:5" ht="47.25">
      <c r="A1513" s="351">
        <v>5701</v>
      </c>
      <c r="B1513" s="352" t="s">
        <v>1640</v>
      </c>
      <c r="C1513" s="353" t="s">
        <v>122</v>
      </c>
      <c r="D1513" s="354">
        <v>144024</v>
      </c>
      <c r="E1513" s="288" t="s">
        <v>117</v>
      </c>
    </row>
    <row r="1514" spans="1:5" ht="63">
      <c r="A1514" s="351">
        <v>5702</v>
      </c>
      <c r="B1514" s="352" t="s">
        <v>1641</v>
      </c>
      <c r="C1514" s="353" t="s">
        <v>125</v>
      </c>
      <c r="D1514" s="354">
        <v>712781</v>
      </c>
      <c r="E1514" s="288" t="s">
        <v>117</v>
      </c>
    </row>
    <row r="1515" spans="1:5" ht="47.25">
      <c r="A1515" s="351">
        <v>5705</v>
      </c>
      <c r="B1515" s="352" t="s">
        <v>1642</v>
      </c>
      <c r="C1515" s="353" t="s">
        <v>125</v>
      </c>
      <c r="D1515" s="354">
        <v>837113</v>
      </c>
      <c r="E1515" s="288" t="s">
        <v>117</v>
      </c>
    </row>
    <row r="1516" spans="1:5" ht="31.5">
      <c r="A1516" s="351">
        <v>5708</v>
      </c>
      <c r="B1516" s="352" t="s">
        <v>1643</v>
      </c>
      <c r="C1516" s="353" t="s">
        <v>119</v>
      </c>
      <c r="D1516" s="354">
        <v>167139</v>
      </c>
      <c r="E1516" s="288" t="s">
        <v>117</v>
      </c>
    </row>
    <row r="1517" spans="1:5" ht="15.75">
      <c r="A1517" s="351">
        <v>5710</v>
      </c>
      <c r="B1517" s="352" t="s">
        <v>1644</v>
      </c>
      <c r="C1517" s="353" t="s">
        <v>119</v>
      </c>
      <c r="D1517" s="354">
        <v>66013</v>
      </c>
      <c r="E1517" s="288" t="s">
        <v>117</v>
      </c>
    </row>
    <row r="1518" spans="1:5" ht="31.5">
      <c r="A1518" s="351">
        <v>5712</v>
      </c>
      <c r="B1518" s="352" t="s">
        <v>1645</v>
      </c>
      <c r="C1518" s="353" t="s">
        <v>125</v>
      </c>
      <c r="D1518" s="354">
        <v>2082500</v>
      </c>
      <c r="E1518" s="288" t="s">
        <v>117</v>
      </c>
    </row>
    <row r="1519" spans="1:5" ht="31.5">
      <c r="A1519" s="351">
        <v>5713</v>
      </c>
      <c r="B1519" s="352" t="s">
        <v>1646</v>
      </c>
      <c r="C1519" s="353" t="s">
        <v>125</v>
      </c>
      <c r="D1519" s="354">
        <v>1666000</v>
      </c>
      <c r="E1519" s="288" t="s">
        <v>117</v>
      </c>
    </row>
    <row r="1520" spans="1:5" ht="31.5">
      <c r="A1520" s="351">
        <v>5714</v>
      </c>
      <c r="B1520" s="352" t="s">
        <v>1647</v>
      </c>
      <c r="C1520" s="353" t="s">
        <v>125</v>
      </c>
      <c r="D1520" s="354">
        <v>1904000</v>
      </c>
      <c r="E1520" s="288" t="s">
        <v>117</v>
      </c>
    </row>
    <row r="1521" spans="1:5" ht="31.5">
      <c r="A1521" s="351">
        <v>5715</v>
      </c>
      <c r="B1521" s="352" t="s">
        <v>1648</v>
      </c>
      <c r="C1521" s="353" t="s">
        <v>125</v>
      </c>
      <c r="D1521" s="354">
        <v>2380000</v>
      </c>
      <c r="E1521" s="288" t="s">
        <v>117</v>
      </c>
    </row>
    <row r="1522" spans="1:5" ht="31.5">
      <c r="A1522" s="351">
        <v>5717</v>
      </c>
      <c r="B1522" s="352" t="s">
        <v>1649</v>
      </c>
      <c r="C1522" s="353" t="s">
        <v>125</v>
      </c>
      <c r="D1522" s="354">
        <v>2380000</v>
      </c>
      <c r="E1522" s="288" t="s">
        <v>117</v>
      </c>
    </row>
    <row r="1523" spans="1:5" ht="47.25">
      <c r="A1523" s="351">
        <v>5727</v>
      </c>
      <c r="B1523" s="352" t="s">
        <v>1650</v>
      </c>
      <c r="C1523" s="353" t="s">
        <v>122</v>
      </c>
      <c r="D1523" s="354">
        <v>130042</v>
      </c>
      <c r="E1523" s="288" t="s">
        <v>117</v>
      </c>
    </row>
    <row r="1524" spans="1:5" ht="47.25">
      <c r="A1524" s="351">
        <v>5728</v>
      </c>
      <c r="B1524" s="352" t="s">
        <v>1651</v>
      </c>
      <c r="C1524" s="353" t="s">
        <v>122</v>
      </c>
      <c r="D1524" s="354">
        <v>171943</v>
      </c>
      <c r="E1524" s="288" t="s">
        <v>117</v>
      </c>
    </row>
    <row r="1525" spans="1:5" ht="31.5">
      <c r="A1525" s="351">
        <v>5729</v>
      </c>
      <c r="B1525" s="352" t="s">
        <v>1652</v>
      </c>
      <c r="C1525" s="353" t="s">
        <v>125</v>
      </c>
      <c r="D1525" s="354">
        <v>1307719</v>
      </c>
      <c r="E1525" s="288" t="s">
        <v>117</v>
      </c>
    </row>
    <row r="1526" spans="1:5" ht="63">
      <c r="A1526" s="351">
        <v>5730</v>
      </c>
      <c r="B1526" s="352" t="s">
        <v>1653</v>
      </c>
      <c r="C1526" s="353" t="s">
        <v>122</v>
      </c>
      <c r="D1526" s="354">
        <v>5364</v>
      </c>
      <c r="E1526" s="288" t="s">
        <v>117</v>
      </c>
    </row>
    <row r="1527" spans="1:5" ht="15.75">
      <c r="A1527" s="351">
        <v>5731</v>
      </c>
      <c r="B1527" s="352" t="s">
        <v>1654</v>
      </c>
      <c r="C1527" s="353" t="s">
        <v>494</v>
      </c>
      <c r="D1527" s="354">
        <v>222966</v>
      </c>
      <c r="E1527" s="288" t="s">
        <v>117</v>
      </c>
    </row>
    <row r="1528" spans="1:5" ht="15.75">
      <c r="A1528" s="351">
        <v>5732</v>
      </c>
      <c r="B1528" s="352" t="s">
        <v>1655</v>
      </c>
      <c r="C1528" s="353" t="s">
        <v>494</v>
      </c>
      <c r="D1528" s="354">
        <v>297288</v>
      </c>
      <c r="E1528" s="288" t="s">
        <v>117</v>
      </c>
    </row>
    <row r="1529" spans="1:5" ht="47.25">
      <c r="A1529" s="351">
        <v>5733</v>
      </c>
      <c r="B1529" s="352" t="s">
        <v>1656</v>
      </c>
      <c r="C1529" s="353" t="s">
        <v>116</v>
      </c>
      <c r="D1529" s="354">
        <v>45204</v>
      </c>
      <c r="E1529" s="288" t="s">
        <v>117</v>
      </c>
    </row>
    <row r="1530" spans="1:5" ht="47.25">
      <c r="A1530" s="351">
        <v>5734</v>
      </c>
      <c r="B1530" s="352" t="s">
        <v>1657</v>
      </c>
      <c r="C1530" s="353" t="s">
        <v>116</v>
      </c>
      <c r="D1530" s="354">
        <v>49345</v>
      </c>
      <c r="E1530" s="288" t="s">
        <v>117</v>
      </c>
    </row>
    <row r="1531" spans="1:5" ht="47.25">
      <c r="A1531" s="351">
        <v>5735</v>
      </c>
      <c r="B1531" s="352" t="s">
        <v>1658</v>
      </c>
      <c r="C1531" s="353" t="s">
        <v>116</v>
      </c>
      <c r="D1531" s="354">
        <v>49873</v>
      </c>
      <c r="E1531" s="288" t="s">
        <v>117</v>
      </c>
    </row>
    <row r="1532" spans="1:5" ht="47.25">
      <c r="A1532" s="351">
        <v>5736</v>
      </c>
      <c r="B1532" s="352" t="s">
        <v>1659</v>
      </c>
      <c r="C1532" s="353" t="s">
        <v>122</v>
      </c>
      <c r="D1532" s="354">
        <v>9068</v>
      </c>
      <c r="E1532" s="288" t="s">
        <v>117</v>
      </c>
    </row>
    <row r="1533" spans="1:5" ht="47.25">
      <c r="A1533" s="351">
        <v>5737</v>
      </c>
      <c r="B1533" s="352" t="s">
        <v>1660</v>
      </c>
      <c r="C1533" s="353" t="s">
        <v>116</v>
      </c>
      <c r="D1533" s="354">
        <v>44610</v>
      </c>
      <c r="E1533" s="288" t="s">
        <v>117</v>
      </c>
    </row>
    <row r="1534" spans="1:5" ht="47.25">
      <c r="A1534" s="351">
        <v>5738</v>
      </c>
      <c r="B1534" s="352" t="s">
        <v>1661</v>
      </c>
      <c r="C1534" s="353" t="s">
        <v>116</v>
      </c>
      <c r="D1534" s="354">
        <v>117552</v>
      </c>
      <c r="E1534" s="288" t="s">
        <v>117</v>
      </c>
    </row>
    <row r="1535" spans="1:5" ht="31.5">
      <c r="A1535" s="351">
        <v>5746</v>
      </c>
      <c r="B1535" s="352" t="s">
        <v>1662</v>
      </c>
      <c r="C1535" s="353" t="s">
        <v>125</v>
      </c>
      <c r="D1535" s="354">
        <v>90371</v>
      </c>
      <c r="E1535" s="288" t="s">
        <v>117</v>
      </c>
    </row>
    <row r="1536" spans="1:5" ht="63">
      <c r="A1536" s="351">
        <v>5747</v>
      </c>
      <c r="B1536" s="352" t="s">
        <v>1663</v>
      </c>
      <c r="C1536" s="353" t="s">
        <v>125</v>
      </c>
      <c r="D1536" s="354">
        <v>5520820</v>
      </c>
      <c r="E1536" s="288" t="s">
        <v>117</v>
      </c>
    </row>
    <row r="1537" spans="1:6" ht="47.25">
      <c r="A1537" s="351">
        <v>5748</v>
      </c>
      <c r="B1537" s="352" t="s">
        <v>1664</v>
      </c>
      <c r="C1537" s="353" t="s">
        <v>125</v>
      </c>
      <c r="D1537" s="354">
        <v>290395</v>
      </c>
      <c r="E1537" s="288" t="s">
        <v>117</v>
      </c>
    </row>
    <row r="1538" spans="1:6" ht="15.75">
      <c r="A1538" s="351">
        <v>5749</v>
      </c>
      <c r="B1538" s="352" t="s">
        <v>1665</v>
      </c>
      <c r="C1538" s="353" t="s">
        <v>125</v>
      </c>
      <c r="D1538" s="354">
        <v>175272</v>
      </c>
      <c r="E1538" s="288" t="s">
        <v>117</v>
      </c>
    </row>
    <row r="1539" spans="1:6" ht="15.75">
      <c r="A1539" s="351">
        <v>5750</v>
      </c>
      <c r="B1539" s="352" t="s">
        <v>1666</v>
      </c>
      <c r="C1539" s="353" t="s">
        <v>125</v>
      </c>
      <c r="D1539" s="354">
        <v>346852</v>
      </c>
      <c r="E1539" s="288" t="s">
        <v>117</v>
      </c>
    </row>
    <row r="1540" spans="1:6" ht="15.75">
      <c r="A1540" s="351">
        <v>5751</v>
      </c>
      <c r="B1540" s="352" t="s">
        <v>1667</v>
      </c>
      <c r="C1540" s="353" t="s">
        <v>125</v>
      </c>
      <c r="D1540" s="354">
        <v>2240744</v>
      </c>
      <c r="E1540" s="288" t="s">
        <v>117</v>
      </c>
    </row>
    <row r="1541" spans="1:6" ht="63">
      <c r="A1541" s="351">
        <v>5752</v>
      </c>
      <c r="B1541" s="352" t="s">
        <v>1668</v>
      </c>
      <c r="C1541" s="353" t="s">
        <v>125</v>
      </c>
      <c r="D1541" s="354">
        <v>564119</v>
      </c>
      <c r="E1541" s="288" t="s">
        <v>117</v>
      </c>
      <c r="F1541" s="35" t="s">
        <v>145</v>
      </c>
    </row>
    <row r="1542" spans="1:6" ht="63">
      <c r="A1542" s="351">
        <v>5753</v>
      </c>
      <c r="B1542" s="352" t="s">
        <v>1669</v>
      </c>
      <c r="C1542" s="353" t="s">
        <v>125</v>
      </c>
      <c r="D1542" s="354">
        <v>294777</v>
      </c>
      <c r="E1542" s="288" t="s">
        <v>117</v>
      </c>
    </row>
    <row r="1543" spans="1:6" ht="63">
      <c r="A1543" s="351">
        <v>5754</v>
      </c>
      <c r="B1543" s="352" t="s">
        <v>1670</v>
      </c>
      <c r="C1543" s="353" t="s">
        <v>125</v>
      </c>
      <c r="D1543" s="354">
        <v>507152</v>
      </c>
      <c r="E1543" s="288" t="s">
        <v>117</v>
      </c>
      <c r="F1543" s="35" t="s">
        <v>145</v>
      </c>
    </row>
    <row r="1544" spans="1:6" ht="31.5">
      <c r="A1544" s="351">
        <v>5759</v>
      </c>
      <c r="B1544" s="352" t="s">
        <v>1671</v>
      </c>
      <c r="C1544" s="353" t="s">
        <v>125</v>
      </c>
      <c r="D1544" s="354">
        <v>13259</v>
      </c>
      <c r="E1544" s="288" t="s">
        <v>117</v>
      </c>
    </row>
    <row r="1545" spans="1:6" ht="31.5">
      <c r="A1545" s="351">
        <v>5760</v>
      </c>
      <c r="B1545" s="352" t="s">
        <v>1672</v>
      </c>
      <c r="C1545" s="353" t="s">
        <v>122</v>
      </c>
      <c r="D1545" s="354">
        <v>13593</v>
      </c>
      <c r="E1545" s="288" t="s">
        <v>117</v>
      </c>
      <c r="F1545" s="35" t="s">
        <v>145</v>
      </c>
    </row>
    <row r="1546" spans="1:6" ht="31.5">
      <c r="A1546" s="351">
        <v>5761</v>
      </c>
      <c r="B1546" s="352" t="s">
        <v>1673</v>
      </c>
      <c r="C1546" s="353" t="s">
        <v>122</v>
      </c>
      <c r="D1546" s="354">
        <v>6369</v>
      </c>
      <c r="E1546" s="288" t="s">
        <v>117</v>
      </c>
    </row>
    <row r="1547" spans="1:6" ht="47.25">
      <c r="A1547" s="351">
        <v>5762</v>
      </c>
      <c r="B1547" s="352" t="s">
        <v>1674</v>
      </c>
      <c r="C1547" s="353" t="s">
        <v>125</v>
      </c>
      <c r="D1547" s="354">
        <v>35991</v>
      </c>
      <c r="E1547" s="288" t="s">
        <v>117</v>
      </c>
    </row>
    <row r="1548" spans="1:6" ht="31.5">
      <c r="A1548" s="351">
        <v>5763</v>
      </c>
      <c r="B1548" s="352" t="s">
        <v>1675</v>
      </c>
      <c r="C1548" s="353" t="s">
        <v>122</v>
      </c>
      <c r="D1548" s="354">
        <v>22331</v>
      </c>
      <c r="E1548" s="288" t="s">
        <v>117</v>
      </c>
    </row>
    <row r="1549" spans="1:6" ht="31.5">
      <c r="A1549" s="351">
        <v>5764</v>
      </c>
      <c r="B1549" s="352" t="s">
        <v>1676</v>
      </c>
      <c r="C1549" s="353" t="s">
        <v>122</v>
      </c>
      <c r="D1549" s="354">
        <v>4371</v>
      </c>
      <c r="E1549" s="288" t="s">
        <v>117</v>
      </c>
    </row>
    <row r="1550" spans="1:6" ht="31.5">
      <c r="A1550" s="351">
        <v>5765</v>
      </c>
      <c r="B1550" s="352" t="s">
        <v>1677</v>
      </c>
      <c r="C1550" s="353" t="s">
        <v>122</v>
      </c>
      <c r="D1550" s="354">
        <v>4774</v>
      </c>
      <c r="E1550" s="288" t="s">
        <v>117</v>
      </c>
    </row>
    <row r="1551" spans="1:6" ht="31.5">
      <c r="A1551" s="351">
        <v>5766</v>
      </c>
      <c r="B1551" s="352" t="s">
        <v>1678</v>
      </c>
      <c r="C1551" s="353" t="s">
        <v>125</v>
      </c>
      <c r="D1551" s="354">
        <v>13259</v>
      </c>
      <c r="E1551" s="288" t="s">
        <v>117</v>
      </c>
    </row>
    <row r="1552" spans="1:6" ht="31.5">
      <c r="A1552" s="351">
        <v>5767</v>
      </c>
      <c r="B1552" s="352" t="s">
        <v>1679</v>
      </c>
      <c r="C1552" s="353" t="s">
        <v>122</v>
      </c>
      <c r="D1552" s="354">
        <v>12504</v>
      </c>
      <c r="E1552" s="288" t="s">
        <v>117</v>
      </c>
    </row>
    <row r="1553" spans="1:6" ht="47.25">
      <c r="A1553" s="351">
        <v>5768</v>
      </c>
      <c r="B1553" s="352" t="s">
        <v>1680</v>
      </c>
      <c r="C1553" s="353" t="s">
        <v>125</v>
      </c>
      <c r="D1553" s="354">
        <v>14509</v>
      </c>
      <c r="E1553" s="288" t="s">
        <v>117</v>
      </c>
    </row>
    <row r="1554" spans="1:6" ht="47.25">
      <c r="A1554" s="351">
        <v>5769</v>
      </c>
      <c r="B1554" s="352" t="s">
        <v>1681</v>
      </c>
      <c r="C1554" s="353" t="s">
        <v>125</v>
      </c>
      <c r="D1554" s="354">
        <v>13259</v>
      </c>
      <c r="E1554" s="288" t="s">
        <v>117</v>
      </c>
    </row>
    <row r="1555" spans="1:6" ht="47.25">
      <c r="A1555" s="351">
        <v>5770</v>
      </c>
      <c r="B1555" s="352" t="s">
        <v>1682</v>
      </c>
      <c r="C1555" s="353" t="s">
        <v>125</v>
      </c>
      <c r="D1555" s="354">
        <v>32132</v>
      </c>
      <c r="E1555" s="288" t="s">
        <v>117</v>
      </c>
    </row>
    <row r="1556" spans="1:6" ht="31.5">
      <c r="A1556" s="351">
        <v>5771</v>
      </c>
      <c r="B1556" s="352" t="s">
        <v>1683</v>
      </c>
      <c r="C1556" s="353" t="s">
        <v>122</v>
      </c>
      <c r="D1556" s="354">
        <v>8742</v>
      </c>
      <c r="E1556" s="288" t="s">
        <v>117</v>
      </c>
    </row>
    <row r="1557" spans="1:6" ht="31.5">
      <c r="A1557" s="351">
        <v>5772</v>
      </c>
      <c r="B1557" s="352" t="s">
        <v>1684</v>
      </c>
      <c r="C1557" s="353" t="s">
        <v>125</v>
      </c>
      <c r="D1557" s="354">
        <v>13259</v>
      </c>
      <c r="E1557" s="288" t="s">
        <v>117</v>
      </c>
    </row>
    <row r="1558" spans="1:6" ht="63">
      <c r="A1558" s="351">
        <v>5773</v>
      </c>
      <c r="B1558" s="352" t="s">
        <v>1685</v>
      </c>
      <c r="C1558" s="353" t="s">
        <v>125</v>
      </c>
      <c r="D1558" s="354">
        <v>49422</v>
      </c>
      <c r="E1558" s="288" t="s">
        <v>117</v>
      </c>
    </row>
    <row r="1559" spans="1:6" ht="31.5">
      <c r="A1559" s="351">
        <v>5774</v>
      </c>
      <c r="B1559" s="352" t="s">
        <v>1686</v>
      </c>
      <c r="C1559" s="353" t="s">
        <v>122</v>
      </c>
      <c r="D1559" s="354">
        <v>8267</v>
      </c>
      <c r="E1559" s="288" t="s">
        <v>117</v>
      </c>
    </row>
    <row r="1560" spans="1:6" ht="47.25">
      <c r="A1560" s="351">
        <v>5775</v>
      </c>
      <c r="B1560" s="352" t="s">
        <v>1687</v>
      </c>
      <c r="C1560" s="353" t="s">
        <v>125</v>
      </c>
      <c r="D1560" s="354">
        <v>21793</v>
      </c>
      <c r="E1560" s="288" t="s">
        <v>117</v>
      </c>
    </row>
    <row r="1561" spans="1:6" ht="31.5">
      <c r="A1561" s="351">
        <v>5776</v>
      </c>
      <c r="B1561" s="352" t="s">
        <v>1688</v>
      </c>
      <c r="C1561" s="353" t="s">
        <v>122</v>
      </c>
      <c r="D1561" s="354">
        <v>6944</v>
      </c>
      <c r="E1561" s="288" t="s">
        <v>117</v>
      </c>
    </row>
    <row r="1562" spans="1:6" ht="47.25">
      <c r="A1562" s="351">
        <v>5777</v>
      </c>
      <c r="B1562" s="352" t="s">
        <v>1689</v>
      </c>
      <c r="C1562" s="353" t="s">
        <v>125</v>
      </c>
      <c r="D1562" s="354">
        <v>19063</v>
      </c>
      <c r="E1562" s="288" t="s">
        <v>117</v>
      </c>
    </row>
    <row r="1563" spans="1:6" ht="47.25">
      <c r="A1563" s="351">
        <v>5778</v>
      </c>
      <c r="B1563" s="352" t="s">
        <v>1690</v>
      </c>
      <c r="C1563" s="353" t="s">
        <v>125</v>
      </c>
      <c r="D1563" s="354">
        <v>294540</v>
      </c>
      <c r="E1563" s="288" t="s">
        <v>117</v>
      </c>
    </row>
    <row r="1564" spans="1:6" ht="31.5">
      <c r="A1564" s="351">
        <v>5779</v>
      </c>
      <c r="B1564" s="352" t="s">
        <v>1691</v>
      </c>
      <c r="C1564" s="353" t="s">
        <v>122</v>
      </c>
      <c r="D1564" s="354">
        <v>84956</v>
      </c>
      <c r="E1564" s="288" t="s">
        <v>117</v>
      </c>
    </row>
    <row r="1565" spans="1:6" ht="47.25">
      <c r="A1565" s="351">
        <v>5780</v>
      </c>
      <c r="B1565" s="352" t="s">
        <v>1692</v>
      </c>
      <c r="C1565" s="353" t="s">
        <v>122</v>
      </c>
      <c r="D1565" s="354">
        <v>69720</v>
      </c>
      <c r="E1565" s="288" t="s">
        <v>117</v>
      </c>
    </row>
    <row r="1566" spans="1:6" ht="47.25">
      <c r="A1566" s="351">
        <v>5781</v>
      </c>
      <c r="B1566" s="352" t="s">
        <v>1693</v>
      </c>
      <c r="C1566" s="353" t="s">
        <v>122</v>
      </c>
      <c r="D1566" s="354">
        <v>44042</v>
      </c>
      <c r="E1566" s="288" t="s">
        <v>117</v>
      </c>
    </row>
    <row r="1567" spans="1:6" ht="47.25">
      <c r="A1567" s="351">
        <v>5782</v>
      </c>
      <c r="B1567" s="352" t="s">
        <v>1694</v>
      </c>
      <c r="C1567" s="353" t="s">
        <v>122</v>
      </c>
      <c r="D1567" s="354">
        <v>42838</v>
      </c>
      <c r="E1567" s="288" t="s">
        <v>117</v>
      </c>
    </row>
    <row r="1568" spans="1:6" ht="47.25">
      <c r="A1568" s="351">
        <v>5783</v>
      </c>
      <c r="B1568" s="352" t="s">
        <v>1695</v>
      </c>
      <c r="C1568" s="353" t="s">
        <v>122</v>
      </c>
      <c r="D1568" s="354">
        <v>26426</v>
      </c>
      <c r="E1568" s="288" t="s">
        <v>117</v>
      </c>
      <c r="F1568" s="35" t="s">
        <v>145</v>
      </c>
    </row>
    <row r="1569" spans="1:6" ht="47.25">
      <c r="A1569" s="351">
        <v>5784</v>
      </c>
      <c r="B1569" s="352" t="s">
        <v>1696</v>
      </c>
      <c r="C1569" s="353" t="s">
        <v>122</v>
      </c>
      <c r="D1569" s="354">
        <v>29707</v>
      </c>
      <c r="E1569" s="288" t="s">
        <v>117</v>
      </c>
      <c r="F1569" s="35" t="s">
        <v>145</v>
      </c>
    </row>
    <row r="1570" spans="1:6" ht="31.5">
      <c r="A1570" s="351">
        <v>5785</v>
      </c>
      <c r="B1570" s="352" t="s">
        <v>1697</v>
      </c>
      <c r="C1570" s="353" t="s">
        <v>122</v>
      </c>
      <c r="D1570" s="354">
        <v>115818</v>
      </c>
      <c r="E1570" s="288" t="s">
        <v>117</v>
      </c>
      <c r="F1570" s="35" t="s">
        <v>145</v>
      </c>
    </row>
    <row r="1571" spans="1:6" ht="31.5">
      <c r="A1571" s="351">
        <v>5786</v>
      </c>
      <c r="B1571" s="352" t="s">
        <v>1698</v>
      </c>
      <c r="C1571" s="353" t="s">
        <v>122</v>
      </c>
      <c r="D1571" s="354">
        <v>281298</v>
      </c>
      <c r="E1571" s="288" t="s">
        <v>117</v>
      </c>
      <c r="F1571" s="35" t="s">
        <v>145</v>
      </c>
    </row>
    <row r="1572" spans="1:6" ht="47.25">
      <c r="A1572" s="351">
        <v>5788</v>
      </c>
      <c r="B1572" s="352" t="s">
        <v>1699</v>
      </c>
      <c r="C1572" s="353" t="s">
        <v>125</v>
      </c>
      <c r="D1572" s="354">
        <v>244233</v>
      </c>
      <c r="E1572" s="288" t="s">
        <v>117</v>
      </c>
    </row>
    <row r="1573" spans="1:6" ht="63">
      <c r="A1573" s="351">
        <v>5789</v>
      </c>
      <c r="B1573" s="352" t="s">
        <v>1700</v>
      </c>
      <c r="C1573" s="353" t="s">
        <v>125</v>
      </c>
      <c r="D1573" s="354">
        <v>253752</v>
      </c>
      <c r="E1573" s="288" t="s">
        <v>117</v>
      </c>
    </row>
    <row r="1574" spans="1:6" ht="47.25">
      <c r="A1574" s="351">
        <v>5790</v>
      </c>
      <c r="B1574" s="352" t="s">
        <v>1701</v>
      </c>
      <c r="C1574" s="353" t="s">
        <v>125</v>
      </c>
      <c r="D1574" s="354">
        <v>131753</v>
      </c>
      <c r="E1574" s="288" t="s">
        <v>117</v>
      </c>
    </row>
    <row r="1575" spans="1:6" ht="47.25">
      <c r="A1575" s="351">
        <v>5791</v>
      </c>
      <c r="B1575" s="352" t="s">
        <v>1702</v>
      </c>
      <c r="C1575" s="353" t="s">
        <v>125</v>
      </c>
      <c r="D1575" s="354">
        <v>91134</v>
      </c>
      <c r="E1575" s="288" t="s">
        <v>117</v>
      </c>
    </row>
    <row r="1576" spans="1:6" ht="15.75">
      <c r="A1576" s="351">
        <v>5792</v>
      </c>
      <c r="B1576" s="352" t="s">
        <v>1703</v>
      </c>
      <c r="C1576" s="353" t="s">
        <v>122</v>
      </c>
      <c r="D1576" s="354">
        <v>55941</v>
      </c>
      <c r="E1576" s="288" t="s">
        <v>117</v>
      </c>
    </row>
    <row r="1577" spans="1:6" ht="15.75">
      <c r="A1577" s="351">
        <v>5793</v>
      </c>
      <c r="B1577" s="352" t="s">
        <v>1704</v>
      </c>
      <c r="C1577" s="353" t="s">
        <v>122</v>
      </c>
      <c r="D1577" s="354">
        <v>72110</v>
      </c>
      <c r="E1577" s="288" t="s">
        <v>117</v>
      </c>
    </row>
    <row r="1578" spans="1:6" ht="63">
      <c r="A1578" s="351">
        <v>5794</v>
      </c>
      <c r="B1578" s="352" t="s">
        <v>1705</v>
      </c>
      <c r="C1578" s="353" t="s">
        <v>122</v>
      </c>
      <c r="D1578" s="354">
        <v>153174</v>
      </c>
      <c r="E1578" s="288" t="s">
        <v>117</v>
      </c>
    </row>
    <row r="1579" spans="1:6" ht="63">
      <c r="A1579" s="351">
        <v>5825</v>
      </c>
      <c r="B1579" s="352" t="s">
        <v>1706</v>
      </c>
      <c r="C1579" s="353" t="s">
        <v>125</v>
      </c>
      <c r="D1579" s="354">
        <v>851764</v>
      </c>
      <c r="E1579" s="288" t="s">
        <v>117</v>
      </c>
    </row>
    <row r="1580" spans="1:6" ht="47.25">
      <c r="A1580" s="351">
        <v>5826</v>
      </c>
      <c r="B1580" s="352" t="s">
        <v>1707</v>
      </c>
      <c r="C1580" s="353" t="s">
        <v>125</v>
      </c>
      <c r="D1580" s="354">
        <v>744673</v>
      </c>
      <c r="E1580" s="288" t="s">
        <v>117</v>
      </c>
    </row>
    <row r="1581" spans="1:6" ht="47.25">
      <c r="A1581" s="351">
        <v>5827</v>
      </c>
      <c r="B1581" s="352" t="s">
        <v>1708</v>
      </c>
      <c r="C1581" s="353" t="s">
        <v>125</v>
      </c>
      <c r="D1581" s="354">
        <v>187429</v>
      </c>
      <c r="E1581" s="288" t="s">
        <v>117</v>
      </c>
    </row>
    <row r="1582" spans="1:6" ht="31.5">
      <c r="A1582" s="351">
        <v>5831</v>
      </c>
      <c r="B1582" s="352" t="s">
        <v>1709</v>
      </c>
      <c r="C1582" s="353" t="s">
        <v>122</v>
      </c>
      <c r="D1582" s="354">
        <v>44685</v>
      </c>
      <c r="E1582" s="288" t="s">
        <v>117</v>
      </c>
      <c r="F1582" s="35" t="s">
        <v>145</v>
      </c>
    </row>
    <row r="1583" spans="1:6" ht="63">
      <c r="A1583" s="351">
        <v>5832</v>
      </c>
      <c r="B1583" s="352" t="s">
        <v>1710</v>
      </c>
      <c r="C1583" s="353" t="s">
        <v>122</v>
      </c>
      <c r="D1583" s="354">
        <v>40160</v>
      </c>
      <c r="E1583" s="288" t="s">
        <v>117</v>
      </c>
    </row>
    <row r="1584" spans="1:6" ht="63">
      <c r="A1584" s="351">
        <v>5833</v>
      </c>
      <c r="B1584" s="352" t="s">
        <v>1711</v>
      </c>
      <c r="C1584" s="353" t="s">
        <v>122</v>
      </c>
      <c r="D1584" s="354">
        <v>83499</v>
      </c>
      <c r="E1584" s="288" t="s">
        <v>117</v>
      </c>
      <c r="F1584" s="35" t="s">
        <v>145</v>
      </c>
    </row>
    <row r="1585" spans="1:6" ht="63">
      <c r="A1585" s="351">
        <v>5834</v>
      </c>
      <c r="B1585" s="352" t="s">
        <v>1712</v>
      </c>
      <c r="C1585" s="353" t="s">
        <v>122</v>
      </c>
      <c r="D1585" s="354">
        <v>25072</v>
      </c>
      <c r="E1585" s="288" t="s">
        <v>117</v>
      </c>
      <c r="F1585" s="35" t="s">
        <v>145</v>
      </c>
    </row>
    <row r="1586" spans="1:6" ht="47.25">
      <c r="A1586" s="351">
        <v>5835</v>
      </c>
      <c r="B1586" s="352" t="s">
        <v>1713</v>
      </c>
      <c r="C1586" s="353" t="s">
        <v>122</v>
      </c>
      <c r="D1586" s="354">
        <v>48855</v>
      </c>
      <c r="E1586" s="288" t="s">
        <v>117</v>
      </c>
    </row>
    <row r="1587" spans="1:6" ht="63">
      <c r="A1587" s="351">
        <v>5836</v>
      </c>
      <c r="B1587" s="352" t="s">
        <v>1714</v>
      </c>
      <c r="C1587" s="353" t="s">
        <v>122</v>
      </c>
      <c r="D1587" s="354">
        <v>87105</v>
      </c>
      <c r="E1587" s="288" t="s">
        <v>117</v>
      </c>
      <c r="F1587" s="35" t="s">
        <v>145</v>
      </c>
    </row>
    <row r="1588" spans="1:6" ht="63">
      <c r="A1588" s="351">
        <v>5837</v>
      </c>
      <c r="B1588" s="352" t="s">
        <v>1715</v>
      </c>
      <c r="C1588" s="353" t="s">
        <v>122</v>
      </c>
      <c r="D1588" s="354">
        <v>52228</v>
      </c>
      <c r="E1588" s="288" t="s">
        <v>117</v>
      </c>
      <c r="F1588" s="35" t="s">
        <v>145</v>
      </c>
    </row>
    <row r="1589" spans="1:6" ht="63">
      <c r="A1589" s="351">
        <v>5838</v>
      </c>
      <c r="B1589" s="352" t="s">
        <v>1716</v>
      </c>
      <c r="C1589" s="353" t="s">
        <v>122</v>
      </c>
      <c r="D1589" s="354">
        <v>162124</v>
      </c>
      <c r="E1589" s="288" t="s">
        <v>117</v>
      </c>
    </row>
    <row r="1590" spans="1:6" ht="63">
      <c r="A1590" s="351">
        <v>5839</v>
      </c>
      <c r="B1590" s="352" t="s">
        <v>1717</v>
      </c>
      <c r="C1590" s="353" t="s">
        <v>122</v>
      </c>
      <c r="D1590" s="354">
        <v>123745</v>
      </c>
      <c r="E1590" s="288" t="s">
        <v>117</v>
      </c>
    </row>
    <row r="1591" spans="1:6" ht="31.5">
      <c r="A1591" s="351">
        <v>5840</v>
      </c>
      <c r="B1591" s="352" t="s">
        <v>1718</v>
      </c>
      <c r="C1591" s="353" t="s">
        <v>122</v>
      </c>
      <c r="D1591" s="354">
        <v>23788</v>
      </c>
      <c r="E1591" s="288" t="s">
        <v>117</v>
      </c>
      <c r="F1591" s="35" t="s">
        <v>145</v>
      </c>
    </row>
    <row r="1592" spans="1:6" ht="63">
      <c r="A1592" s="351">
        <v>5841</v>
      </c>
      <c r="B1592" s="352" t="s">
        <v>1719</v>
      </c>
      <c r="C1592" s="353" t="s">
        <v>122</v>
      </c>
      <c r="D1592" s="354">
        <v>163841</v>
      </c>
      <c r="E1592" s="288" t="s">
        <v>117</v>
      </c>
    </row>
    <row r="1593" spans="1:6" ht="31.5">
      <c r="A1593" s="351">
        <v>5842</v>
      </c>
      <c r="B1593" s="352" t="s">
        <v>1720</v>
      </c>
      <c r="C1593" s="353" t="s">
        <v>119</v>
      </c>
      <c r="D1593" s="354">
        <v>19890</v>
      </c>
      <c r="E1593" s="288" t="s">
        <v>117</v>
      </c>
    </row>
    <row r="1594" spans="1:6" ht="47.25">
      <c r="A1594" s="351">
        <v>5843</v>
      </c>
      <c r="B1594" s="352" t="s">
        <v>1721</v>
      </c>
      <c r="C1594" s="353" t="s">
        <v>116</v>
      </c>
      <c r="D1594" s="354">
        <v>29322</v>
      </c>
      <c r="E1594" s="288" t="s">
        <v>117</v>
      </c>
    </row>
    <row r="1595" spans="1:6" ht="47.25">
      <c r="A1595" s="351">
        <v>5844</v>
      </c>
      <c r="B1595" s="352" t="s">
        <v>1722</v>
      </c>
      <c r="C1595" s="353" t="s">
        <v>116</v>
      </c>
      <c r="D1595" s="354">
        <v>24341</v>
      </c>
      <c r="E1595" s="288" t="s">
        <v>117</v>
      </c>
    </row>
    <row r="1596" spans="1:6" ht="31.5">
      <c r="A1596" s="351">
        <v>5845</v>
      </c>
      <c r="B1596" s="352" t="s">
        <v>1723</v>
      </c>
      <c r="C1596" s="353" t="s">
        <v>122</v>
      </c>
      <c r="D1596" s="354">
        <v>110985</v>
      </c>
      <c r="E1596" s="288" t="s">
        <v>117</v>
      </c>
    </row>
    <row r="1597" spans="1:6" ht="47.25">
      <c r="A1597" s="351">
        <v>5846</v>
      </c>
      <c r="B1597" s="352" t="s">
        <v>1724</v>
      </c>
      <c r="C1597" s="353" t="s">
        <v>125</v>
      </c>
      <c r="D1597" s="354">
        <v>134785</v>
      </c>
      <c r="E1597" s="288" t="s">
        <v>117</v>
      </c>
    </row>
    <row r="1598" spans="1:6" ht="47.25">
      <c r="A1598" s="351">
        <v>5847</v>
      </c>
      <c r="B1598" s="352" t="s">
        <v>1725</v>
      </c>
      <c r="C1598" s="353" t="s">
        <v>125</v>
      </c>
      <c r="D1598" s="354">
        <v>217430</v>
      </c>
      <c r="E1598" s="288" t="s">
        <v>117</v>
      </c>
    </row>
    <row r="1599" spans="1:6" ht="47.25">
      <c r="A1599" s="351">
        <v>5848</v>
      </c>
      <c r="B1599" s="352" t="s">
        <v>1726</v>
      </c>
      <c r="C1599" s="353" t="s">
        <v>125</v>
      </c>
      <c r="D1599" s="354">
        <v>54162</v>
      </c>
      <c r="E1599" s="288" t="s">
        <v>117</v>
      </c>
    </row>
    <row r="1600" spans="1:6" ht="47.25">
      <c r="A1600" s="351">
        <v>5850</v>
      </c>
      <c r="B1600" s="352" t="s">
        <v>1727</v>
      </c>
      <c r="C1600" s="353" t="s">
        <v>125</v>
      </c>
      <c r="D1600" s="354">
        <v>190725</v>
      </c>
      <c r="E1600" s="288" t="s">
        <v>117</v>
      </c>
    </row>
    <row r="1601" spans="1:6" ht="47.25">
      <c r="A1601" s="351">
        <v>5851</v>
      </c>
      <c r="B1601" s="352" t="s">
        <v>1728</v>
      </c>
      <c r="C1601" s="353" t="s">
        <v>125</v>
      </c>
      <c r="D1601" s="354">
        <v>515390</v>
      </c>
      <c r="E1601" s="288" t="s">
        <v>117</v>
      </c>
    </row>
    <row r="1602" spans="1:6" ht="47.25">
      <c r="A1602" s="351">
        <v>5852</v>
      </c>
      <c r="B1602" s="352" t="s">
        <v>1729</v>
      </c>
      <c r="C1602" s="353" t="s">
        <v>125</v>
      </c>
      <c r="D1602" s="354">
        <v>397272</v>
      </c>
      <c r="E1602" s="288" t="s">
        <v>117</v>
      </c>
    </row>
    <row r="1603" spans="1:6" ht="31.5">
      <c r="A1603" s="351">
        <v>5854</v>
      </c>
      <c r="B1603" s="352" t="s">
        <v>1730</v>
      </c>
      <c r="C1603" s="353" t="s">
        <v>125</v>
      </c>
      <c r="D1603" s="354">
        <v>183166</v>
      </c>
      <c r="E1603" s="288" t="s">
        <v>117</v>
      </c>
    </row>
    <row r="1604" spans="1:6" ht="31.5">
      <c r="A1604" s="351">
        <v>5856</v>
      </c>
      <c r="B1604" s="352" t="s">
        <v>1731</v>
      </c>
      <c r="C1604" s="353" t="s">
        <v>116</v>
      </c>
      <c r="D1604" s="354">
        <v>129735</v>
      </c>
      <c r="E1604" s="288" t="s">
        <v>117</v>
      </c>
    </row>
    <row r="1605" spans="1:6" ht="47.25">
      <c r="A1605" s="351">
        <v>5858</v>
      </c>
      <c r="B1605" s="352" t="s">
        <v>1732</v>
      </c>
      <c r="C1605" s="353" t="s">
        <v>122</v>
      </c>
      <c r="D1605" s="354">
        <v>76610</v>
      </c>
      <c r="E1605" s="288" t="s">
        <v>117</v>
      </c>
    </row>
    <row r="1606" spans="1:6" ht="31.5">
      <c r="A1606" s="351">
        <v>5860</v>
      </c>
      <c r="B1606" s="352" t="s">
        <v>1733</v>
      </c>
      <c r="C1606" s="353" t="s">
        <v>116</v>
      </c>
      <c r="D1606" s="354">
        <v>81300</v>
      </c>
      <c r="E1606" s="288" t="s">
        <v>117</v>
      </c>
    </row>
    <row r="1607" spans="1:6" ht="47.25">
      <c r="A1607" s="351">
        <v>5862</v>
      </c>
      <c r="B1607" s="352" t="s">
        <v>1734</v>
      </c>
      <c r="C1607" s="353" t="s">
        <v>122</v>
      </c>
      <c r="D1607" s="354">
        <v>39966</v>
      </c>
      <c r="E1607" s="288" t="s">
        <v>117</v>
      </c>
    </row>
    <row r="1608" spans="1:6" ht="47.25">
      <c r="A1608" s="351">
        <v>5864</v>
      </c>
      <c r="B1608" s="352" t="s">
        <v>1735</v>
      </c>
      <c r="C1608" s="353" t="s">
        <v>122</v>
      </c>
      <c r="D1608" s="354">
        <v>39966</v>
      </c>
      <c r="E1608" s="288" t="s">
        <v>117</v>
      </c>
    </row>
    <row r="1609" spans="1:6" ht="47.25">
      <c r="A1609" s="351">
        <v>5866</v>
      </c>
      <c r="B1609" s="352" t="s">
        <v>1736</v>
      </c>
      <c r="C1609" s="353" t="s">
        <v>125</v>
      </c>
      <c r="D1609" s="354">
        <v>709912</v>
      </c>
      <c r="E1609" s="288" t="s">
        <v>117</v>
      </c>
    </row>
    <row r="1610" spans="1:6" ht="47.25">
      <c r="A1610" s="351">
        <v>5868</v>
      </c>
      <c r="B1610" s="352" t="s">
        <v>1737</v>
      </c>
      <c r="C1610" s="353" t="s">
        <v>116</v>
      </c>
      <c r="D1610" s="354">
        <v>123964</v>
      </c>
      <c r="E1610" s="288" t="s">
        <v>117</v>
      </c>
    </row>
    <row r="1611" spans="1:6" ht="47.25">
      <c r="A1611" s="351">
        <v>5870</v>
      </c>
      <c r="B1611" s="352" t="s">
        <v>1738</v>
      </c>
      <c r="C1611" s="353" t="s">
        <v>125</v>
      </c>
      <c r="D1611" s="354">
        <v>41626</v>
      </c>
      <c r="E1611" s="288" t="s">
        <v>117</v>
      </c>
    </row>
    <row r="1612" spans="1:6" ht="47.25">
      <c r="A1612" s="351">
        <v>5871</v>
      </c>
      <c r="B1612" s="352" t="s">
        <v>1739</v>
      </c>
      <c r="C1612" s="353" t="s">
        <v>125</v>
      </c>
      <c r="D1612" s="354">
        <v>391974</v>
      </c>
      <c r="E1612" s="288" t="s">
        <v>117</v>
      </c>
      <c r="F1612" s="35" t="s">
        <v>145</v>
      </c>
    </row>
    <row r="1613" spans="1:6" ht="47.25">
      <c r="A1613" s="351">
        <v>5872</v>
      </c>
      <c r="B1613" s="352" t="s">
        <v>1740</v>
      </c>
      <c r="C1613" s="353" t="s">
        <v>125</v>
      </c>
      <c r="D1613" s="354">
        <v>409622</v>
      </c>
      <c r="E1613" s="288" t="s">
        <v>117</v>
      </c>
      <c r="F1613" s="35" t="s">
        <v>145</v>
      </c>
    </row>
    <row r="1614" spans="1:6" ht="15.75">
      <c r="A1614" s="351">
        <v>5873</v>
      </c>
      <c r="B1614" s="352" t="s">
        <v>1741</v>
      </c>
      <c r="C1614" s="353" t="s">
        <v>125</v>
      </c>
      <c r="D1614" s="354">
        <v>24257</v>
      </c>
      <c r="E1614" s="288" t="s">
        <v>117</v>
      </c>
    </row>
    <row r="1615" spans="1:6" ht="47.25">
      <c r="A1615" s="351">
        <v>5874</v>
      </c>
      <c r="B1615" s="352" t="s">
        <v>1742</v>
      </c>
      <c r="C1615" s="353" t="s">
        <v>125</v>
      </c>
      <c r="D1615" s="354">
        <v>174394</v>
      </c>
      <c r="E1615" s="288" t="s">
        <v>117</v>
      </c>
      <c r="F1615" s="35" t="s">
        <v>145</v>
      </c>
    </row>
    <row r="1616" spans="1:6" ht="15.75">
      <c r="A1616" s="351">
        <v>5875</v>
      </c>
      <c r="B1616" s="352" t="s">
        <v>1743</v>
      </c>
      <c r="C1616" s="353" t="s">
        <v>125</v>
      </c>
      <c r="D1616" s="354">
        <v>163082</v>
      </c>
      <c r="E1616" s="288" t="s">
        <v>117</v>
      </c>
    </row>
    <row r="1617" spans="1:6" ht="15.75">
      <c r="A1617" s="351">
        <v>5876</v>
      </c>
      <c r="B1617" s="352" t="s">
        <v>1744</v>
      </c>
      <c r="C1617" s="353" t="s">
        <v>125</v>
      </c>
      <c r="D1617" s="354">
        <v>263930</v>
      </c>
      <c r="E1617" s="288" t="s">
        <v>117</v>
      </c>
    </row>
    <row r="1618" spans="1:6" ht="15.75">
      <c r="A1618" s="351">
        <v>5877</v>
      </c>
      <c r="B1618" s="352" t="s">
        <v>1745</v>
      </c>
      <c r="C1618" s="353" t="s">
        <v>125</v>
      </c>
      <c r="D1618" s="354">
        <v>58743</v>
      </c>
      <c r="E1618" s="288" t="s">
        <v>117</v>
      </c>
    </row>
    <row r="1619" spans="1:6" ht="31.5">
      <c r="A1619" s="351">
        <v>5878</v>
      </c>
      <c r="B1619" s="352" t="s">
        <v>1746</v>
      </c>
      <c r="C1619" s="353" t="s">
        <v>125</v>
      </c>
      <c r="D1619" s="354">
        <v>3295186</v>
      </c>
      <c r="E1619" s="288" t="s">
        <v>117</v>
      </c>
    </row>
    <row r="1620" spans="1:6" ht="15.75">
      <c r="A1620" s="351">
        <v>5879</v>
      </c>
      <c r="B1620" s="352" t="s">
        <v>1747</v>
      </c>
      <c r="C1620" s="353" t="s">
        <v>125</v>
      </c>
      <c r="D1620" s="354">
        <v>221633</v>
      </c>
      <c r="E1620" s="288" t="s">
        <v>117</v>
      </c>
    </row>
    <row r="1621" spans="1:6" ht="15.75">
      <c r="A1621" s="351">
        <v>5880</v>
      </c>
      <c r="B1621" s="352" t="s">
        <v>1748</v>
      </c>
      <c r="C1621" s="353" t="s">
        <v>125</v>
      </c>
      <c r="D1621" s="354">
        <v>277037</v>
      </c>
      <c r="E1621" s="288" t="s">
        <v>117</v>
      </c>
    </row>
    <row r="1622" spans="1:6" ht="15.75">
      <c r="A1622" s="351">
        <v>5881</v>
      </c>
      <c r="B1622" s="352" t="s">
        <v>1749</v>
      </c>
      <c r="C1622" s="353" t="s">
        <v>125</v>
      </c>
      <c r="D1622" s="354">
        <v>2720</v>
      </c>
      <c r="E1622" s="288" t="s">
        <v>117</v>
      </c>
    </row>
    <row r="1623" spans="1:6" ht="47.25">
      <c r="A1623" s="351">
        <v>5882</v>
      </c>
      <c r="B1623" s="352" t="s">
        <v>1750</v>
      </c>
      <c r="C1623" s="353" t="s">
        <v>125</v>
      </c>
      <c r="D1623" s="354">
        <v>92355</v>
      </c>
      <c r="E1623" s="288" t="s">
        <v>117</v>
      </c>
      <c r="F1623" s="35" t="s">
        <v>145</v>
      </c>
    </row>
    <row r="1624" spans="1:6" ht="31.5">
      <c r="A1624" s="351">
        <v>5883</v>
      </c>
      <c r="B1624" s="352" t="s">
        <v>1751</v>
      </c>
      <c r="C1624" s="353" t="s">
        <v>125</v>
      </c>
      <c r="D1624" s="354">
        <v>9212</v>
      </c>
      <c r="E1624" s="288" t="s">
        <v>117</v>
      </c>
    </row>
    <row r="1625" spans="1:6" ht="15.75">
      <c r="A1625" s="351">
        <v>5884</v>
      </c>
      <c r="B1625" s="352" t="s">
        <v>1752</v>
      </c>
      <c r="C1625" s="353" t="s">
        <v>125</v>
      </c>
      <c r="D1625" s="354">
        <v>68572</v>
      </c>
      <c r="E1625" s="288" t="s">
        <v>117</v>
      </c>
    </row>
    <row r="1626" spans="1:6" ht="15.75">
      <c r="A1626" s="351">
        <v>5885</v>
      </c>
      <c r="B1626" s="352" t="s">
        <v>1753</v>
      </c>
      <c r="C1626" s="353" t="s">
        <v>125</v>
      </c>
      <c r="D1626" s="354">
        <v>75027</v>
      </c>
      <c r="E1626" s="288" t="s">
        <v>117</v>
      </c>
    </row>
    <row r="1627" spans="1:6" ht="31.5">
      <c r="A1627" s="351">
        <v>5886</v>
      </c>
      <c r="B1627" s="352" t="s">
        <v>1754</v>
      </c>
      <c r="C1627" s="353" t="s">
        <v>122</v>
      </c>
      <c r="D1627" s="354">
        <v>272007</v>
      </c>
      <c r="E1627" s="288" t="s">
        <v>117</v>
      </c>
    </row>
    <row r="1628" spans="1:6" ht="31.5">
      <c r="A1628" s="351">
        <v>5887</v>
      </c>
      <c r="B1628" s="352" t="s">
        <v>1755</v>
      </c>
      <c r="C1628" s="353" t="s">
        <v>122</v>
      </c>
      <c r="D1628" s="354">
        <v>496872</v>
      </c>
      <c r="E1628" s="288" t="s">
        <v>117</v>
      </c>
    </row>
    <row r="1629" spans="1:6" ht="31.5">
      <c r="A1629" s="351">
        <v>5888</v>
      </c>
      <c r="B1629" s="352" t="s">
        <v>1756</v>
      </c>
      <c r="C1629" s="353" t="s">
        <v>122</v>
      </c>
      <c r="D1629" s="354">
        <v>597151</v>
      </c>
      <c r="E1629" s="288" t="s">
        <v>117</v>
      </c>
    </row>
    <row r="1630" spans="1:6" ht="31.5">
      <c r="A1630" s="351">
        <v>5889</v>
      </c>
      <c r="B1630" s="352" t="s">
        <v>1757</v>
      </c>
      <c r="C1630" s="353" t="s">
        <v>122</v>
      </c>
      <c r="D1630" s="354">
        <v>690480</v>
      </c>
      <c r="E1630" s="288" t="s">
        <v>117</v>
      </c>
    </row>
    <row r="1631" spans="1:6" ht="31.5">
      <c r="A1631" s="351">
        <v>5890</v>
      </c>
      <c r="B1631" s="352" t="s">
        <v>1758</v>
      </c>
      <c r="C1631" s="353" t="s">
        <v>116</v>
      </c>
      <c r="D1631" s="354">
        <v>27259</v>
      </c>
      <c r="E1631" s="288" t="s">
        <v>117</v>
      </c>
      <c r="F1631" s="35" t="s">
        <v>145</v>
      </c>
    </row>
    <row r="1632" spans="1:6" ht="31.5">
      <c r="A1632" s="351">
        <v>5891</v>
      </c>
      <c r="B1632" s="352" t="s">
        <v>1759</v>
      </c>
      <c r="C1632" s="353" t="s">
        <v>119</v>
      </c>
      <c r="D1632" s="354">
        <v>2376</v>
      </c>
      <c r="E1632" s="288" t="s">
        <v>117</v>
      </c>
    </row>
    <row r="1633" spans="1:5" ht="47.25">
      <c r="A1633" s="351">
        <v>5892</v>
      </c>
      <c r="B1633" s="352" t="s">
        <v>1760</v>
      </c>
      <c r="C1633" s="353" t="s">
        <v>125</v>
      </c>
      <c r="D1633" s="354">
        <v>362341</v>
      </c>
      <c r="E1633" s="288" t="s">
        <v>117</v>
      </c>
    </row>
    <row r="1634" spans="1:5" ht="47.25">
      <c r="A1634" s="351">
        <v>5893</v>
      </c>
      <c r="B1634" s="352" t="s">
        <v>1761</v>
      </c>
      <c r="C1634" s="353" t="s">
        <v>125</v>
      </c>
      <c r="D1634" s="354">
        <v>396551</v>
      </c>
      <c r="E1634" s="288" t="s">
        <v>117</v>
      </c>
    </row>
    <row r="1635" spans="1:5" ht="47.25">
      <c r="A1635" s="351">
        <v>5894</v>
      </c>
      <c r="B1635" s="352" t="s">
        <v>1762</v>
      </c>
      <c r="C1635" s="353" t="s">
        <v>125</v>
      </c>
      <c r="D1635" s="354">
        <v>1820477</v>
      </c>
      <c r="E1635" s="288" t="s">
        <v>117</v>
      </c>
    </row>
    <row r="1636" spans="1:5" ht="31.5">
      <c r="A1636" s="351">
        <v>5903</v>
      </c>
      <c r="B1636" s="352" t="s">
        <v>1763</v>
      </c>
      <c r="C1636" s="353" t="s">
        <v>125</v>
      </c>
      <c r="D1636" s="354">
        <v>92000</v>
      </c>
      <c r="E1636" s="288" t="s">
        <v>117</v>
      </c>
    </row>
    <row r="1637" spans="1:5" ht="31.5">
      <c r="A1637" s="351">
        <v>5904</v>
      </c>
      <c r="B1637" s="352" t="s">
        <v>1764</v>
      </c>
      <c r="C1637" s="353" t="s">
        <v>125</v>
      </c>
      <c r="D1637" s="354">
        <v>194000</v>
      </c>
      <c r="E1637" s="288" t="s">
        <v>117</v>
      </c>
    </row>
    <row r="1638" spans="1:5" ht="31.5">
      <c r="A1638" s="351">
        <v>5905</v>
      </c>
      <c r="B1638" s="352" t="s">
        <v>1765</v>
      </c>
      <c r="C1638" s="353" t="s">
        <v>125</v>
      </c>
      <c r="D1638" s="354">
        <v>126000</v>
      </c>
      <c r="E1638" s="288" t="s">
        <v>117</v>
      </c>
    </row>
    <row r="1639" spans="1:5" ht="31.5">
      <c r="A1639" s="351">
        <v>5906</v>
      </c>
      <c r="B1639" s="352" t="s">
        <v>1766</v>
      </c>
      <c r="C1639" s="353" t="s">
        <v>125</v>
      </c>
      <c r="D1639" s="354">
        <v>261000</v>
      </c>
      <c r="E1639" s="288" t="s">
        <v>117</v>
      </c>
    </row>
    <row r="1640" spans="1:5" ht="31.5">
      <c r="A1640" s="351">
        <v>5907</v>
      </c>
      <c r="B1640" s="352" t="s">
        <v>1767</v>
      </c>
      <c r="C1640" s="353" t="s">
        <v>125</v>
      </c>
      <c r="D1640" s="354">
        <v>160000</v>
      </c>
      <c r="E1640" s="288" t="s">
        <v>117</v>
      </c>
    </row>
    <row r="1641" spans="1:5" ht="31.5">
      <c r="A1641" s="351">
        <v>5908</v>
      </c>
      <c r="B1641" s="352" t="s">
        <v>1768</v>
      </c>
      <c r="C1641" s="353" t="s">
        <v>125</v>
      </c>
      <c r="D1641" s="354">
        <v>329000</v>
      </c>
      <c r="E1641" s="288" t="s">
        <v>117</v>
      </c>
    </row>
    <row r="1642" spans="1:5" ht="31.5">
      <c r="A1642" s="351">
        <v>5909</v>
      </c>
      <c r="B1642" s="352" t="s">
        <v>1769</v>
      </c>
      <c r="C1642" s="353" t="s">
        <v>125</v>
      </c>
      <c r="D1642" s="354">
        <v>194000</v>
      </c>
      <c r="E1642" s="288" t="s">
        <v>117</v>
      </c>
    </row>
    <row r="1643" spans="1:5" ht="31.5">
      <c r="A1643" s="351">
        <v>5910</v>
      </c>
      <c r="B1643" s="352" t="s">
        <v>1770</v>
      </c>
      <c r="C1643" s="353" t="s">
        <v>125</v>
      </c>
      <c r="D1643" s="354">
        <v>397000</v>
      </c>
      <c r="E1643" s="288" t="s">
        <v>117</v>
      </c>
    </row>
    <row r="1644" spans="1:5" ht="31.5">
      <c r="A1644" s="351">
        <v>5911</v>
      </c>
      <c r="B1644" s="352" t="s">
        <v>1771</v>
      </c>
      <c r="C1644" s="353" t="s">
        <v>125</v>
      </c>
      <c r="D1644" s="354">
        <v>261000</v>
      </c>
      <c r="E1644" s="288" t="s">
        <v>117</v>
      </c>
    </row>
    <row r="1645" spans="1:5" ht="31.5">
      <c r="A1645" s="351">
        <v>5912</v>
      </c>
      <c r="B1645" s="352" t="s">
        <v>1772</v>
      </c>
      <c r="C1645" s="353" t="s">
        <v>125</v>
      </c>
      <c r="D1645" s="354">
        <v>532000</v>
      </c>
      <c r="E1645" s="288" t="s">
        <v>117</v>
      </c>
    </row>
    <row r="1646" spans="1:5" ht="31.5">
      <c r="A1646" s="351">
        <v>5913</v>
      </c>
      <c r="B1646" s="352" t="s">
        <v>1773</v>
      </c>
      <c r="C1646" s="353" t="s">
        <v>125</v>
      </c>
      <c r="D1646" s="354">
        <v>387000</v>
      </c>
      <c r="E1646" s="288" t="s">
        <v>117</v>
      </c>
    </row>
    <row r="1647" spans="1:5" ht="31.5">
      <c r="A1647" s="351">
        <v>5914</v>
      </c>
      <c r="B1647" s="352" t="s">
        <v>1774</v>
      </c>
      <c r="C1647" s="353" t="s">
        <v>125</v>
      </c>
      <c r="D1647" s="354">
        <v>667000</v>
      </c>
      <c r="E1647" s="288" t="s">
        <v>117</v>
      </c>
    </row>
    <row r="1648" spans="1:5" ht="31.5">
      <c r="A1648" s="351">
        <v>5915</v>
      </c>
      <c r="B1648" s="352" t="s">
        <v>1775</v>
      </c>
      <c r="C1648" s="353" t="s">
        <v>125</v>
      </c>
      <c r="D1648" s="354">
        <v>513000</v>
      </c>
      <c r="E1648" s="288" t="s">
        <v>117</v>
      </c>
    </row>
    <row r="1649" spans="1:6" ht="31.5">
      <c r="A1649" s="351">
        <v>5916</v>
      </c>
      <c r="B1649" s="352" t="s">
        <v>1776</v>
      </c>
      <c r="C1649" s="353" t="s">
        <v>125</v>
      </c>
      <c r="D1649" s="354">
        <v>1006000</v>
      </c>
      <c r="E1649" s="288" t="s">
        <v>117</v>
      </c>
    </row>
    <row r="1650" spans="1:6" ht="31.5">
      <c r="A1650" s="351">
        <v>5917</v>
      </c>
      <c r="B1650" s="352" t="s">
        <v>1777</v>
      </c>
      <c r="C1650" s="353" t="s">
        <v>125</v>
      </c>
      <c r="D1650" s="354">
        <v>852000</v>
      </c>
      <c r="E1650" s="288" t="s">
        <v>117</v>
      </c>
    </row>
    <row r="1651" spans="1:6" ht="31.5">
      <c r="A1651" s="351">
        <v>5918</v>
      </c>
      <c r="B1651" s="352" t="s">
        <v>1778</v>
      </c>
      <c r="C1651" s="353" t="s">
        <v>125</v>
      </c>
      <c r="D1651" s="354">
        <v>1935000</v>
      </c>
      <c r="E1651" s="288" t="s">
        <v>117</v>
      </c>
    </row>
    <row r="1652" spans="1:6" ht="31.5">
      <c r="A1652" s="351">
        <v>5919</v>
      </c>
      <c r="B1652" s="352" t="s">
        <v>1779</v>
      </c>
      <c r="C1652" s="353" t="s">
        <v>125</v>
      </c>
      <c r="D1652" s="354">
        <v>1055000</v>
      </c>
      <c r="E1652" s="288" t="s">
        <v>117</v>
      </c>
    </row>
    <row r="1653" spans="1:6" ht="31.5">
      <c r="A1653" s="351">
        <v>5920</v>
      </c>
      <c r="B1653" s="352" t="s">
        <v>1780</v>
      </c>
      <c r="C1653" s="353" t="s">
        <v>125</v>
      </c>
      <c r="D1653" s="354">
        <v>2273000</v>
      </c>
      <c r="E1653" s="288" t="s">
        <v>117</v>
      </c>
    </row>
    <row r="1654" spans="1:6" ht="31.5">
      <c r="A1654" s="351">
        <v>5921</v>
      </c>
      <c r="B1654" s="352" t="s">
        <v>1781</v>
      </c>
      <c r="C1654" s="353" t="s">
        <v>125</v>
      </c>
      <c r="D1654" s="354">
        <v>405782</v>
      </c>
      <c r="E1654" s="288" t="s">
        <v>117</v>
      </c>
    </row>
    <row r="1655" spans="1:6" ht="47.25">
      <c r="A1655" s="351">
        <v>5922</v>
      </c>
      <c r="B1655" s="352" t="s">
        <v>1782</v>
      </c>
      <c r="C1655" s="353" t="s">
        <v>125</v>
      </c>
      <c r="D1655" s="354">
        <v>66278</v>
      </c>
      <c r="E1655" s="288" t="s">
        <v>117</v>
      </c>
    </row>
    <row r="1656" spans="1:6" ht="31.5">
      <c r="A1656" s="351">
        <v>5923</v>
      </c>
      <c r="B1656" s="352" t="s">
        <v>1783</v>
      </c>
      <c r="C1656" s="353" t="s">
        <v>125</v>
      </c>
      <c r="D1656" s="354">
        <v>82478</v>
      </c>
      <c r="E1656" s="288" t="s">
        <v>117</v>
      </c>
    </row>
    <row r="1657" spans="1:6" ht="31.5">
      <c r="A1657" s="351">
        <v>5924</v>
      </c>
      <c r="B1657" s="352" t="s">
        <v>1784</v>
      </c>
      <c r="C1657" s="353" t="s">
        <v>125</v>
      </c>
      <c r="D1657" s="354">
        <v>19084</v>
      </c>
      <c r="E1657" s="288" t="s">
        <v>117</v>
      </c>
    </row>
    <row r="1658" spans="1:6" ht="47.25">
      <c r="A1658" s="351">
        <v>5927</v>
      </c>
      <c r="B1658" s="352" t="s">
        <v>1785</v>
      </c>
      <c r="C1658" s="353" t="s">
        <v>125</v>
      </c>
      <c r="D1658" s="354">
        <v>481447</v>
      </c>
      <c r="E1658" s="288" t="s">
        <v>117</v>
      </c>
      <c r="F1658" s="35" t="s">
        <v>145</v>
      </c>
    </row>
    <row r="1659" spans="1:6" ht="47.25">
      <c r="A1659" s="351">
        <v>5928</v>
      </c>
      <c r="B1659" s="352" t="s">
        <v>1786</v>
      </c>
      <c r="C1659" s="353" t="s">
        <v>1787</v>
      </c>
      <c r="D1659" s="354">
        <v>23991</v>
      </c>
      <c r="E1659" s="288" t="s">
        <v>117</v>
      </c>
    </row>
    <row r="1660" spans="1:6" ht="63">
      <c r="A1660" s="351">
        <v>5933</v>
      </c>
      <c r="B1660" s="352" t="s">
        <v>1788</v>
      </c>
      <c r="C1660" s="353" t="s">
        <v>116</v>
      </c>
      <c r="D1660" s="354">
        <v>229154</v>
      </c>
      <c r="E1660" s="288" t="s">
        <v>117</v>
      </c>
    </row>
    <row r="1661" spans="1:6" ht="47.25">
      <c r="A1661" s="351">
        <v>5935</v>
      </c>
      <c r="B1661" s="352" t="s">
        <v>1789</v>
      </c>
      <c r="C1661" s="353" t="s">
        <v>116</v>
      </c>
      <c r="D1661" s="354">
        <v>311671</v>
      </c>
      <c r="E1661" s="288" t="s">
        <v>117</v>
      </c>
    </row>
    <row r="1662" spans="1:6" ht="47.25">
      <c r="A1662" s="351">
        <v>5936</v>
      </c>
      <c r="B1662" s="352" t="s">
        <v>1790</v>
      </c>
      <c r="C1662" s="353" t="s">
        <v>116</v>
      </c>
      <c r="D1662" s="354">
        <v>250428</v>
      </c>
      <c r="E1662" s="288" t="s">
        <v>117</v>
      </c>
    </row>
    <row r="1663" spans="1:6" ht="47.25">
      <c r="A1663" s="351">
        <v>5939</v>
      </c>
      <c r="B1663" s="352" t="s">
        <v>1791</v>
      </c>
      <c r="C1663" s="353" t="s">
        <v>122</v>
      </c>
      <c r="D1663" s="354">
        <v>299611</v>
      </c>
      <c r="E1663" s="288" t="s">
        <v>117</v>
      </c>
    </row>
    <row r="1664" spans="1:6" ht="47.25">
      <c r="A1664" s="351">
        <v>5940</v>
      </c>
      <c r="B1664" s="352" t="s">
        <v>1792</v>
      </c>
      <c r="C1664" s="353" t="s">
        <v>119</v>
      </c>
      <c r="D1664" s="354">
        <v>694472</v>
      </c>
      <c r="E1664" s="288" t="s">
        <v>117</v>
      </c>
    </row>
    <row r="1665" spans="1:6" ht="47.25">
      <c r="A1665" s="351">
        <v>5941</v>
      </c>
      <c r="B1665" s="352" t="s">
        <v>1793</v>
      </c>
      <c r="C1665" s="353" t="s">
        <v>119</v>
      </c>
      <c r="D1665" s="354">
        <v>696756</v>
      </c>
      <c r="E1665" s="288" t="s">
        <v>117</v>
      </c>
    </row>
    <row r="1666" spans="1:6" ht="47.25">
      <c r="A1666" s="351">
        <v>5944</v>
      </c>
      <c r="B1666" s="352" t="s">
        <v>1794</v>
      </c>
      <c r="C1666" s="353" t="s">
        <v>119</v>
      </c>
      <c r="D1666" s="354">
        <v>665693</v>
      </c>
      <c r="E1666" s="288" t="s">
        <v>117</v>
      </c>
    </row>
    <row r="1667" spans="1:6" ht="47.25">
      <c r="A1667" s="351">
        <v>5945</v>
      </c>
      <c r="B1667" s="352" t="s">
        <v>1795</v>
      </c>
      <c r="C1667" s="353" t="s">
        <v>119</v>
      </c>
      <c r="D1667" s="354">
        <v>611234</v>
      </c>
      <c r="E1667" s="288" t="s">
        <v>117</v>
      </c>
    </row>
    <row r="1668" spans="1:6" ht="47.25">
      <c r="A1668" s="351">
        <v>5946</v>
      </c>
      <c r="B1668" s="352" t="s">
        <v>1796</v>
      </c>
      <c r="C1668" s="353" t="s">
        <v>119</v>
      </c>
      <c r="D1668" s="354">
        <v>911754</v>
      </c>
      <c r="E1668" s="288" t="s">
        <v>117</v>
      </c>
    </row>
    <row r="1669" spans="1:6" ht="47.25">
      <c r="A1669" s="351">
        <v>5947</v>
      </c>
      <c r="B1669" s="352" t="s">
        <v>1797</v>
      </c>
      <c r="C1669" s="353" t="s">
        <v>119</v>
      </c>
      <c r="D1669" s="354">
        <v>687188</v>
      </c>
      <c r="E1669" s="288" t="s">
        <v>117</v>
      </c>
    </row>
    <row r="1670" spans="1:6" ht="47.25">
      <c r="A1670" s="351">
        <v>5948</v>
      </c>
      <c r="B1670" s="352" t="s">
        <v>1798</v>
      </c>
      <c r="C1670" s="353" t="s">
        <v>119</v>
      </c>
      <c r="D1670" s="354">
        <v>713916</v>
      </c>
      <c r="E1670" s="288" t="s">
        <v>117</v>
      </c>
    </row>
    <row r="1671" spans="1:6" ht="47.25">
      <c r="A1671" s="351">
        <v>5949</v>
      </c>
      <c r="B1671" s="352" t="s">
        <v>1799</v>
      </c>
      <c r="C1671" s="353" t="s">
        <v>119</v>
      </c>
      <c r="D1671" s="354">
        <v>708039</v>
      </c>
      <c r="E1671" s="288" t="s">
        <v>117</v>
      </c>
    </row>
    <row r="1672" spans="1:6" ht="63">
      <c r="A1672" s="351">
        <v>5950</v>
      </c>
      <c r="B1672" s="352" t="s">
        <v>1800</v>
      </c>
      <c r="C1672" s="353" t="s">
        <v>119</v>
      </c>
      <c r="D1672" s="354">
        <v>2157556</v>
      </c>
      <c r="E1672" s="288" t="s">
        <v>117</v>
      </c>
    </row>
    <row r="1673" spans="1:6" ht="15.75">
      <c r="A1673" s="351">
        <v>5952</v>
      </c>
      <c r="B1673" s="352" t="s">
        <v>1801</v>
      </c>
      <c r="C1673" s="353" t="s">
        <v>122</v>
      </c>
      <c r="D1673" s="354">
        <v>273700</v>
      </c>
      <c r="E1673" s="288" t="s">
        <v>117</v>
      </c>
    </row>
    <row r="1674" spans="1:6" ht="15.75">
      <c r="A1674" s="351">
        <v>5953</v>
      </c>
      <c r="B1674" s="352" t="s">
        <v>1802</v>
      </c>
      <c r="C1674" s="353" t="s">
        <v>122</v>
      </c>
      <c r="D1674" s="354">
        <v>521077</v>
      </c>
      <c r="E1674" s="288" t="s">
        <v>117</v>
      </c>
      <c r="F1674" s="35" t="s">
        <v>145</v>
      </c>
    </row>
    <row r="1675" spans="1:6" ht="15.75">
      <c r="A1675" s="351">
        <v>5954</v>
      </c>
      <c r="B1675" s="352" t="s">
        <v>1803</v>
      </c>
      <c r="C1675" s="353" t="s">
        <v>122</v>
      </c>
      <c r="D1675" s="354">
        <v>1018769</v>
      </c>
      <c r="E1675" s="288" t="s">
        <v>117</v>
      </c>
    </row>
    <row r="1676" spans="1:6" ht="47.25">
      <c r="A1676" s="351">
        <v>5955</v>
      </c>
      <c r="B1676" s="352" t="s">
        <v>1804</v>
      </c>
      <c r="C1676" s="353" t="s">
        <v>125</v>
      </c>
      <c r="D1676" s="354">
        <v>262596</v>
      </c>
      <c r="E1676" s="288" t="s">
        <v>117</v>
      </c>
      <c r="F1676" s="35" t="s">
        <v>145</v>
      </c>
    </row>
    <row r="1677" spans="1:6" ht="15.75">
      <c r="A1677" s="351">
        <v>5975</v>
      </c>
      <c r="B1677" s="352" t="s">
        <v>1805</v>
      </c>
      <c r="C1677" s="353" t="s">
        <v>785</v>
      </c>
      <c r="D1677" s="354">
        <v>25171</v>
      </c>
      <c r="E1677" s="288" t="s">
        <v>117</v>
      </c>
    </row>
    <row r="1678" spans="1:6" ht="15.75">
      <c r="A1678" s="351">
        <v>5976</v>
      </c>
      <c r="B1678" s="352" t="s">
        <v>1806</v>
      </c>
      <c r="C1678" s="353" t="s">
        <v>122</v>
      </c>
      <c r="D1678" s="354">
        <v>61054</v>
      </c>
      <c r="E1678" s="288" t="s">
        <v>117</v>
      </c>
    </row>
    <row r="1679" spans="1:6" ht="31.5">
      <c r="A1679" s="351">
        <v>5992</v>
      </c>
      <c r="B1679" s="352" t="s">
        <v>1807</v>
      </c>
      <c r="C1679" s="353" t="s">
        <v>122</v>
      </c>
      <c r="D1679" s="354">
        <v>883461</v>
      </c>
      <c r="E1679" s="288" t="s">
        <v>117</v>
      </c>
    </row>
    <row r="1680" spans="1:6" ht="31.5">
      <c r="A1680" s="351">
        <v>5993</v>
      </c>
      <c r="B1680" s="352" t="s">
        <v>1808</v>
      </c>
      <c r="C1680" s="353" t="s">
        <v>1215</v>
      </c>
      <c r="D1680" s="354">
        <v>4254952</v>
      </c>
      <c r="E1680" s="288" t="s">
        <v>117</v>
      </c>
    </row>
    <row r="1681" spans="1:5" ht="47.25">
      <c r="A1681" s="351">
        <v>5994</v>
      </c>
      <c r="B1681" s="352" t="s">
        <v>1809</v>
      </c>
      <c r="C1681" s="353" t="s">
        <v>122</v>
      </c>
      <c r="D1681" s="354">
        <v>205049</v>
      </c>
      <c r="E1681" s="288" t="s">
        <v>117</v>
      </c>
    </row>
    <row r="1682" spans="1:5" ht="47.25">
      <c r="A1682" s="351">
        <v>5995</v>
      </c>
      <c r="B1682" s="352" t="s">
        <v>1810</v>
      </c>
      <c r="C1682" s="353" t="s">
        <v>122</v>
      </c>
      <c r="D1682" s="354">
        <v>423071</v>
      </c>
      <c r="E1682" s="288" t="s">
        <v>117</v>
      </c>
    </row>
    <row r="1683" spans="1:5" ht="31.5">
      <c r="A1683" s="351">
        <v>5996</v>
      </c>
      <c r="B1683" s="352" t="s">
        <v>1811</v>
      </c>
      <c r="C1683" s="353" t="s">
        <v>122</v>
      </c>
      <c r="D1683" s="354">
        <v>34095</v>
      </c>
      <c r="E1683" s="288" t="s">
        <v>117</v>
      </c>
    </row>
    <row r="1684" spans="1:5" ht="31.5">
      <c r="A1684" s="351">
        <v>5997</v>
      </c>
      <c r="B1684" s="352" t="s">
        <v>1812</v>
      </c>
      <c r="C1684" s="353" t="s">
        <v>116</v>
      </c>
      <c r="D1684" s="354">
        <v>73591</v>
      </c>
      <c r="E1684" s="288" t="s">
        <v>117</v>
      </c>
    </row>
    <row r="1685" spans="1:5" ht="15.75">
      <c r="A1685" s="351">
        <v>5998</v>
      </c>
      <c r="B1685" s="352" t="s">
        <v>1813</v>
      </c>
      <c r="C1685" s="353" t="s">
        <v>125</v>
      </c>
      <c r="D1685" s="354">
        <v>86778</v>
      </c>
      <c r="E1685" s="288" t="s">
        <v>117</v>
      </c>
    </row>
    <row r="1686" spans="1:5" ht="31.5">
      <c r="A1686" s="351">
        <v>5999</v>
      </c>
      <c r="B1686" s="352" t="s">
        <v>1814</v>
      </c>
      <c r="C1686" s="353" t="s">
        <v>125</v>
      </c>
      <c r="D1686" s="354">
        <v>1309000</v>
      </c>
      <c r="E1686" s="288" t="s">
        <v>117</v>
      </c>
    </row>
    <row r="1687" spans="1:5" ht="330.75">
      <c r="A1687" s="351">
        <v>6001</v>
      </c>
      <c r="B1687" s="352" t="s">
        <v>1815</v>
      </c>
      <c r="C1687" s="353" t="s">
        <v>125</v>
      </c>
      <c r="D1687" s="354">
        <v>128072248</v>
      </c>
      <c r="E1687" s="288" t="s">
        <v>117</v>
      </c>
    </row>
    <row r="1688" spans="1:5" ht="330.75">
      <c r="A1688" s="351">
        <v>6002</v>
      </c>
      <c r="B1688" s="352" t="s">
        <v>1816</v>
      </c>
      <c r="C1688" s="353" t="s">
        <v>125</v>
      </c>
      <c r="D1688" s="354">
        <v>145471863</v>
      </c>
      <c r="E1688" s="288" t="s">
        <v>117</v>
      </c>
    </row>
    <row r="1689" spans="1:5" ht="330.75">
      <c r="A1689" s="351">
        <v>6003</v>
      </c>
      <c r="B1689" s="352" t="s">
        <v>1817</v>
      </c>
      <c r="C1689" s="353" t="s">
        <v>125</v>
      </c>
      <c r="D1689" s="354">
        <v>161839084</v>
      </c>
      <c r="E1689" s="288" t="s">
        <v>117</v>
      </c>
    </row>
    <row r="1690" spans="1:5" ht="31.5">
      <c r="A1690" s="351">
        <v>6004</v>
      </c>
      <c r="B1690" s="352" t="s">
        <v>1818</v>
      </c>
      <c r="C1690" s="353" t="s">
        <v>125</v>
      </c>
      <c r="D1690" s="354">
        <v>17062199</v>
      </c>
      <c r="E1690" s="288" t="s">
        <v>117</v>
      </c>
    </row>
    <row r="1691" spans="1:5" ht="63">
      <c r="A1691" s="351">
        <v>6006</v>
      </c>
      <c r="B1691" s="352" t="s">
        <v>1819</v>
      </c>
      <c r="C1691" s="353" t="s">
        <v>125</v>
      </c>
      <c r="D1691" s="354">
        <v>2004017</v>
      </c>
      <c r="E1691" s="288" t="s">
        <v>117</v>
      </c>
    </row>
    <row r="1692" spans="1:5" ht="78.75">
      <c r="A1692" s="351">
        <v>6007</v>
      </c>
      <c r="B1692" s="352" t="s">
        <v>1820</v>
      </c>
      <c r="C1692" s="353" t="s">
        <v>119</v>
      </c>
      <c r="D1692" s="354">
        <v>1516891</v>
      </c>
      <c r="E1692" s="288" t="s">
        <v>117</v>
      </c>
    </row>
    <row r="1693" spans="1:5" ht="15.75">
      <c r="A1693" s="351">
        <v>6008</v>
      </c>
      <c r="B1693" s="352" t="s">
        <v>1821</v>
      </c>
      <c r="C1693" s="353" t="s">
        <v>116</v>
      </c>
      <c r="D1693" s="354">
        <v>1935</v>
      </c>
      <c r="E1693" s="288" t="s">
        <v>117</v>
      </c>
    </row>
    <row r="1694" spans="1:5" ht="15.75">
      <c r="A1694" s="351">
        <v>6009</v>
      </c>
      <c r="B1694" s="352" t="s">
        <v>1822</v>
      </c>
      <c r="C1694" s="353" t="s">
        <v>116</v>
      </c>
      <c r="D1694" s="354">
        <v>2063</v>
      </c>
      <c r="E1694" s="288" t="s">
        <v>117</v>
      </c>
    </row>
    <row r="1695" spans="1:5" ht="47.25">
      <c r="A1695" s="351">
        <v>6010</v>
      </c>
      <c r="B1695" s="352" t="s">
        <v>1823</v>
      </c>
      <c r="C1695" s="353" t="s">
        <v>122</v>
      </c>
      <c r="D1695" s="354">
        <v>28908</v>
      </c>
      <c r="E1695" s="288" t="s">
        <v>117</v>
      </c>
    </row>
    <row r="1696" spans="1:5" ht="63">
      <c r="A1696" s="351">
        <v>6011</v>
      </c>
      <c r="B1696" s="352" t="s">
        <v>1824</v>
      </c>
      <c r="C1696" s="353" t="s">
        <v>125</v>
      </c>
      <c r="D1696" s="354">
        <v>118134</v>
      </c>
      <c r="E1696" s="288" t="s">
        <v>117</v>
      </c>
    </row>
    <row r="1697" spans="1:6" ht="31.5">
      <c r="A1697" s="351">
        <v>6015</v>
      </c>
      <c r="B1697" s="352" t="s">
        <v>1825</v>
      </c>
      <c r="C1697" s="353" t="s">
        <v>116</v>
      </c>
      <c r="D1697" s="354">
        <v>40818</v>
      </c>
      <c r="E1697" s="288" t="s">
        <v>117</v>
      </c>
    </row>
    <row r="1698" spans="1:6" ht="47.25">
      <c r="A1698" s="351">
        <v>6016</v>
      </c>
      <c r="B1698" s="352" t="s">
        <v>1826</v>
      </c>
      <c r="C1698" s="353" t="s">
        <v>119</v>
      </c>
      <c r="D1698" s="354">
        <v>109764</v>
      </c>
      <c r="E1698" s="288" t="s">
        <v>117</v>
      </c>
    </row>
    <row r="1699" spans="1:6" ht="31.5">
      <c r="A1699" s="351">
        <v>6020</v>
      </c>
      <c r="B1699" s="352" t="s">
        <v>1827</v>
      </c>
      <c r="C1699" s="353" t="s">
        <v>119</v>
      </c>
      <c r="D1699" s="354">
        <v>24806</v>
      </c>
      <c r="E1699" s="288" t="s">
        <v>117</v>
      </c>
    </row>
    <row r="1700" spans="1:6" ht="63">
      <c r="A1700" s="351">
        <v>6021</v>
      </c>
      <c r="B1700" s="352" t="s">
        <v>1828</v>
      </c>
      <c r="C1700" s="353" t="s">
        <v>119</v>
      </c>
      <c r="D1700" s="354">
        <v>507354</v>
      </c>
      <c r="E1700" s="288" t="s">
        <v>117</v>
      </c>
    </row>
    <row r="1701" spans="1:6" ht="31.5">
      <c r="A1701" s="351">
        <v>6029</v>
      </c>
      <c r="B1701" s="352" t="s">
        <v>1829</v>
      </c>
      <c r="C1701" s="353" t="s">
        <v>125</v>
      </c>
      <c r="D1701" s="354">
        <v>369944</v>
      </c>
      <c r="E1701" s="288" t="s">
        <v>117</v>
      </c>
      <c r="F1701" s="35" t="s">
        <v>145</v>
      </c>
    </row>
    <row r="1702" spans="1:6" ht="31.5">
      <c r="A1702" s="351">
        <v>6030</v>
      </c>
      <c r="B1702" s="352" t="s">
        <v>1830</v>
      </c>
      <c r="C1702" s="353" t="s">
        <v>125</v>
      </c>
      <c r="D1702" s="354">
        <v>369944</v>
      </c>
      <c r="E1702" s="288" t="s">
        <v>117</v>
      </c>
      <c r="F1702" s="35" t="s">
        <v>145</v>
      </c>
    </row>
    <row r="1703" spans="1:6" ht="31.5">
      <c r="A1703" s="351">
        <v>6031</v>
      </c>
      <c r="B1703" s="352" t="s">
        <v>1831</v>
      </c>
      <c r="C1703" s="353" t="s">
        <v>125</v>
      </c>
      <c r="D1703" s="354">
        <v>369944</v>
      </c>
      <c r="E1703" s="288" t="s">
        <v>117</v>
      </c>
      <c r="F1703" s="35" t="s">
        <v>145</v>
      </c>
    </row>
    <row r="1704" spans="1:6" ht="31.5">
      <c r="A1704" s="351">
        <v>6032</v>
      </c>
      <c r="B1704" s="352" t="s">
        <v>1832</v>
      </c>
      <c r="C1704" s="353" t="s">
        <v>125</v>
      </c>
      <c r="D1704" s="354">
        <v>369944</v>
      </c>
      <c r="E1704" s="288" t="s">
        <v>117</v>
      </c>
      <c r="F1704" s="35" t="s">
        <v>145</v>
      </c>
    </row>
    <row r="1705" spans="1:6" ht="31.5">
      <c r="A1705" s="351">
        <v>6033</v>
      </c>
      <c r="B1705" s="352" t="s">
        <v>1833</v>
      </c>
      <c r="C1705" s="353" t="s">
        <v>125</v>
      </c>
      <c r="D1705" s="354">
        <v>369944</v>
      </c>
      <c r="E1705" s="288" t="s">
        <v>117</v>
      </c>
      <c r="F1705" s="35" t="s">
        <v>145</v>
      </c>
    </row>
    <row r="1706" spans="1:6" ht="31.5">
      <c r="A1706" s="351">
        <v>6034</v>
      </c>
      <c r="B1706" s="352" t="s">
        <v>1834</v>
      </c>
      <c r="C1706" s="353" t="s">
        <v>125</v>
      </c>
      <c r="D1706" s="354">
        <v>305524</v>
      </c>
      <c r="E1706" s="288" t="s">
        <v>117</v>
      </c>
      <c r="F1706" s="35" t="s">
        <v>145</v>
      </c>
    </row>
    <row r="1707" spans="1:6" ht="31.5">
      <c r="A1707" s="351">
        <v>6036</v>
      </c>
      <c r="B1707" s="352" t="s">
        <v>1835</v>
      </c>
      <c r="C1707" s="353" t="s">
        <v>125</v>
      </c>
      <c r="D1707" s="354">
        <v>3361040</v>
      </c>
      <c r="E1707" s="288" t="s">
        <v>117</v>
      </c>
    </row>
    <row r="1708" spans="1:6" ht="31.5">
      <c r="A1708" s="351">
        <v>6037</v>
      </c>
      <c r="B1708" s="352" t="s">
        <v>1836</v>
      </c>
      <c r="C1708" s="353" t="s">
        <v>125</v>
      </c>
      <c r="D1708" s="354">
        <v>4292338</v>
      </c>
      <c r="E1708" s="288" t="s">
        <v>117</v>
      </c>
    </row>
    <row r="1709" spans="1:6" ht="31.5">
      <c r="A1709" s="351">
        <v>6038</v>
      </c>
      <c r="B1709" s="352" t="s">
        <v>1837</v>
      </c>
      <c r="C1709" s="353" t="s">
        <v>125</v>
      </c>
      <c r="D1709" s="354">
        <v>4531647</v>
      </c>
      <c r="E1709" s="288" t="s">
        <v>117</v>
      </c>
    </row>
    <row r="1710" spans="1:6" ht="31.5">
      <c r="A1710" s="351">
        <v>6039</v>
      </c>
      <c r="B1710" s="352" t="s">
        <v>1838</v>
      </c>
      <c r="C1710" s="353" t="s">
        <v>125</v>
      </c>
      <c r="D1710" s="354">
        <v>5488764</v>
      </c>
      <c r="E1710" s="288" t="s">
        <v>117</v>
      </c>
    </row>
    <row r="1711" spans="1:6" ht="31.5">
      <c r="A1711" s="351">
        <v>6040</v>
      </c>
      <c r="B1711" s="352" t="s">
        <v>1839</v>
      </c>
      <c r="C1711" s="353" t="s">
        <v>125</v>
      </c>
      <c r="D1711" s="354">
        <v>12188821</v>
      </c>
      <c r="E1711" s="288" t="s">
        <v>117</v>
      </c>
    </row>
    <row r="1712" spans="1:6" ht="47.25">
      <c r="A1712" s="351">
        <v>6041</v>
      </c>
      <c r="B1712" s="352" t="s">
        <v>1840</v>
      </c>
      <c r="C1712" s="353" t="s">
        <v>125</v>
      </c>
      <c r="D1712" s="354">
        <v>41155014</v>
      </c>
      <c r="E1712" s="288" t="s">
        <v>117</v>
      </c>
    </row>
    <row r="1713" spans="1:6" ht="47.25">
      <c r="A1713" s="351">
        <v>6042</v>
      </c>
      <c r="B1713" s="352" t="s">
        <v>1841</v>
      </c>
      <c r="C1713" s="353" t="s">
        <v>125</v>
      </c>
      <c r="D1713" s="354">
        <v>4854271</v>
      </c>
      <c r="E1713" s="288" t="s">
        <v>117</v>
      </c>
    </row>
    <row r="1714" spans="1:6" ht="47.25">
      <c r="A1714" s="351">
        <v>6043</v>
      </c>
      <c r="B1714" s="352" t="s">
        <v>1842</v>
      </c>
      <c r="C1714" s="353" t="s">
        <v>125</v>
      </c>
      <c r="D1714" s="354">
        <v>4687421</v>
      </c>
      <c r="E1714" s="288" t="s">
        <v>117</v>
      </c>
    </row>
    <row r="1715" spans="1:6" ht="47.25">
      <c r="A1715" s="351">
        <v>6044</v>
      </c>
      <c r="B1715" s="352" t="s">
        <v>1843</v>
      </c>
      <c r="C1715" s="353" t="s">
        <v>125</v>
      </c>
      <c r="D1715" s="354">
        <v>4152546</v>
      </c>
      <c r="E1715" s="288" t="s">
        <v>117</v>
      </c>
    </row>
    <row r="1716" spans="1:6" ht="15.75">
      <c r="A1716" s="351">
        <v>6045</v>
      </c>
      <c r="B1716" s="352" t="s">
        <v>1844</v>
      </c>
      <c r="C1716" s="353" t="s">
        <v>125</v>
      </c>
      <c r="D1716" s="354">
        <v>5795204</v>
      </c>
      <c r="E1716" s="288" t="s">
        <v>117</v>
      </c>
    </row>
    <row r="1717" spans="1:6" ht="47.25">
      <c r="A1717" s="351">
        <v>6046</v>
      </c>
      <c r="B1717" s="352" t="s">
        <v>1845</v>
      </c>
      <c r="C1717" s="353" t="s">
        <v>125</v>
      </c>
      <c r="D1717" s="354">
        <v>514095</v>
      </c>
      <c r="E1717" s="288" t="s">
        <v>117</v>
      </c>
    </row>
    <row r="1718" spans="1:6" ht="63">
      <c r="A1718" s="351">
        <v>6047</v>
      </c>
      <c r="B1718" s="352" t="s">
        <v>1846</v>
      </c>
      <c r="C1718" s="353" t="s">
        <v>116</v>
      </c>
      <c r="D1718" s="354">
        <v>216577</v>
      </c>
      <c r="E1718" s="288" t="s">
        <v>117</v>
      </c>
      <c r="F1718" s="35" t="s">
        <v>145</v>
      </c>
    </row>
    <row r="1719" spans="1:6" ht="47.25">
      <c r="A1719" s="351">
        <v>6053</v>
      </c>
      <c r="B1719" s="352" t="s">
        <v>1847</v>
      </c>
      <c r="C1719" s="353" t="s">
        <v>119</v>
      </c>
      <c r="D1719" s="354">
        <v>60678</v>
      </c>
      <c r="E1719" s="288" t="s">
        <v>117</v>
      </c>
    </row>
    <row r="1720" spans="1:6" ht="63">
      <c r="A1720" s="351">
        <v>6057</v>
      </c>
      <c r="B1720" s="352" t="s">
        <v>1848</v>
      </c>
      <c r="C1720" s="353" t="s">
        <v>1215</v>
      </c>
      <c r="D1720" s="354">
        <v>185900</v>
      </c>
      <c r="E1720" s="288" t="s">
        <v>117</v>
      </c>
    </row>
    <row r="1721" spans="1:6" ht="63">
      <c r="A1721" s="351">
        <v>6058</v>
      </c>
      <c r="B1721" s="352" t="s">
        <v>1849</v>
      </c>
      <c r="C1721" s="353" t="s">
        <v>1215</v>
      </c>
      <c r="D1721" s="354">
        <v>132436</v>
      </c>
      <c r="E1721" s="288" t="s">
        <v>117</v>
      </c>
    </row>
    <row r="1722" spans="1:6" ht="63">
      <c r="A1722" s="351">
        <v>6059</v>
      </c>
      <c r="B1722" s="352" t="s">
        <v>1850</v>
      </c>
      <c r="C1722" s="353" t="s">
        <v>1215</v>
      </c>
      <c r="D1722" s="354">
        <v>52230</v>
      </c>
      <c r="E1722" s="288" t="s">
        <v>117</v>
      </c>
    </row>
    <row r="1723" spans="1:6" ht="31.5">
      <c r="A1723" s="351">
        <v>6060</v>
      </c>
      <c r="B1723" s="352" t="s">
        <v>1851</v>
      </c>
      <c r="C1723" s="353" t="s">
        <v>1215</v>
      </c>
      <c r="D1723" s="354">
        <v>1161869</v>
      </c>
      <c r="E1723" s="288" t="s">
        <v>117</v>
      </c>
    </row>
    <row r="1724" spans="1:6" ht="31.5">
      <c r="A1724" s="351">
        <v>6061</v>
      </c>
      <c r="B1724" s="352" t="s">
        <v>1852</v>
      </c>
      <c r="C1724" s="353" t="s">
        <v>125</v>
      </c>
      <c r="D1724" s="354">
        <v>303028</v>
      </c>
      <c r="E1724" s="288" t="s">
        <v>117</v>
      </c>
    </row>
    <row r="1725" spans="1:6" ht="63">
      <c r="A1725" s="351">
        <v>6062</v>
      </c>
      <c r="B1725" s="352" t="s">
        <v>1853</v>
      </c>
      <c r="C1725" s="353" t="s">
        <v>119</v>
      </c>
      <c r="D1725" s="354">
        <v>568870</v>
      </c>
      <c r="E1725" s="288" t="s">
        <v>117</v>
      </c>
    </row>
    <row r="1726" spans="1:6" ht="31.5">
      <c r="A1726" s="351">
        <v>6065</v>
      </c>
      <c r="B1726" s="352" t="s">
        <v>1854</v>
      </c>
      <c r="C1726" s="353" t="s">
        <v>125</v>
      </c>
      <c r="D1726" s="354">
        <v>694896</v>
      </c>
      <c r="E1726" s="288" t="s">
        <v>117</v>
      </c>
      <c r="F1726" s="35" t="s">
        <v>145</v>
      </c>
    </row>
    <row r="1727" spans="1:6" ht="31.5">
      <c r="A1727" s="351">
        <v>6070</v>
      </c>
      <c r="B1727" s="352" t="s">
        <v>1855</v>
      </c>
      <c r="C1727" s="353" t="s">
        <v>116</v>
      </c>
      <c r="D1727" s="354">
        <v>77837</v>
      </c>
      <c r="E1727" s="288" t="s">
        <v>117</v>
      </c>
      <c r="F1727" s="35" t="s">
        <v>145</v>
      </c>
    </row>
    <row r="1728" spans="1:6" ht="47.25">
      <c r="A1728" s="351">
        <v>6073</v>
      </c>
      <c r="B1728" s="352" t="s">
        <v>1856</v>
      </c>
      <c r="C1728" s="353" t="s">
        <v>125</v>
      </c>
      <c r="D1728" s="354">
        <v>3809109</v>
      </c>
      <c r="E1728" s="288" t="s">
        <v>117</v>
      </c>
      <c r="F1728" s="35" t="s">
        <v>145</v>
      </c>
    </row>
    <row r="1729" spans="1:6" ht="47.25">
      <c r="A1729" s="351">
        <v>6074</v>
      </c>
      <c r="B1729" s="352" t="s">
        <v>1857</v>
      </c>
      <c r="C1729" s="353" t="s">
        <v>125</v>
      </c>
      <c r="D1729" s="354">
        <v>1862570</v>
      </c>
      <c r="E1729" s="288" t="s">
        <v>117</v>
      </c>
      <c r="F1729" s="35" t="s">
        <v>145</v>
      </c>
    </row>
    <row r="1730" spans="1:6" ht="31.5">
      <c r="A1730" s="351">
        <v>6078</v>
      </c>
      <c r="B1730" s="352" t="s">
        <v>1858</v>
      </c>
      <c r="C1730" s="353" t="s">
        <v>116</v>
      </c>
      <c r="D1730" s="354">
        <v>105501</v>
      </c>
      <c r="E1730" s="288" t="s">
        <v>117</v>
      </c>
    </row>
    <row r="1731" spans="1:6" ht="31.5">
      <c r="A1731" s="351">
        <v>6079</v>
      </c>
      <c r="B1731" s="352" t="s">
        <v>1859</v>
      </c>
      <c r="C1731" s="353" t="s">
        <v>116</v>
      </c>
      <c r="D1731" s="354">
        <v>102166</v>
      </c>
      <c r="E1731" s="288" t="s">
        <v>117</v>
      </c>
      <c r="F1731" s="35" t="s">
        <v>145</v>
      </c>
    </row>
    <row r="1732" spans="1:6" ht="31.5">
      <c r="A1732" s="351">
        <v>6082</v>
      </c>
      <c r="B1732" s="352" t="s">
        <v>1860</v>
      </c>
      <c r="C1732" s="353" t="s">
        <v>116</v>
      </c>
      <c r="D1732" s="354">
        <v>47582</v>
      </c>
      <c r="E1732" s="288" t="s">
        <v>117</v>
      </c>
    </row>
    <row r="1733" spans="1:6" ht="31.5">
      <c r="A1733" s="351">
        <v>6084</v>
      </c>
      <c r="B1733" s="352" t="s">
        <v>1861</v>
      </c>
      <c r="C1733" s="353" t="s">
        <v>125</v>
      </c>
      <c r="D1733" s="354">
        <v>591</v>
      </c>
      <c r="E1733" s="288" t="s">
        <v>117</v>
      </c>
    </row>
    <row r="1734" spans="1:6" ht="31.5">
      <c r="A1734" s="351">
        <v>6085</v>
      </c>
      <c r="B1734" s="352" t="s">
        <v>1862</v>
      </c>
      <c r="C1734" s="353" t="s">
        <v>1863</v>
      </c>
      <c r="D1734" s="354">
        <v>30202</v>
      </c>
      <c r="E1734" s="288" t="s">
        <v>117</v>
      </c>
    </row>
    <row r="1735" spans="1:6" ht="31.5">
      <c r="A1735" s="351">
        <v>6086</v>
      </c>
      <c r="B1735" s="352" t="s">
        <v>1864</v>
      </c>
      <c r="C1735" s="353" t="s">
        <v>125</v>
      </c>
      <c r="D1735" s="354">
        <v>11764</v>
      </c>
      <c r="E1735" s="288" t="s">
        <v>117</v>
      </c>
    </row>
    <row r="1736" spans="1:6" ht="31.5">
      <c r="A1736" s="351">
        <v>6087</v>
      </c>
      <c r="B1736" s="352" t="s">
        <v>1865</v>
      </c>
      <c r="C1736" s="353" t="s">
        <v>125</v>
      </c>
      <c r="D1736" s="354">
        <v>10898</v>
      </c>
      <c r="E1736" s="288" t="s">
        <v>117</v>
      </c>
    </row>
    <row r="1737" spans="1:6" ht="31.5">
      <c r="A1737" s="351">
        <v>6088</v>
      </c>
      <c r="B1737" s="352" t="s">
        <v>1866</v>
      </c>
      <c r="C1737" s="353" t="s">
        <v>1867</v>
      </c>
      <c r="D1737" s="354">
        <v>17596</v>
      </c>
      <c r="E1737" s="288" t="s">
        <v>117</v>
      </c>
    </row>
    <row r="1738" spans="1:6" ht="78.75">
      <c r="A1738" s="351">
        <v>6089</v>
      </c>
      <c r="B1738" s="352" t="s">
        <v>1868</v>
      </c>
      <c r="C1738" s="353" t="s">
        <v>125</v>
      </c>
      <c r="D1738" s="354">
        <v>2282055</v>
      </c>
      <c r="E1738" s="288" t="s">
        <v>117</v>
      </c>
      <c r="F1738" s="35" t="s">
        <v>145</v>
      </c>
    </row>
    <row r="1739" spans="1:6" ht="78.75">
      <c r="A1739" s="351">
        <v>6090</v>
      </c>
      <c r="B1739" s="352" t="s">
        <v>1869</v>
      </c>
      <c r="C1739" s="353" t="s">
        <v>125</v>
      </c>
      <c r="D1739" s="354">
        <v>2499279</v>
      </c>
      <c r="E1739" s="288" t="s">
        <v>117</v>
      </c>
      <c r="F1739" s="35" t="s">
        <v>145</v>
      </c>
    </row>
    <row r="1740" spans="1:6" ht="78.75">
      <c r="A1740" s="351">
        <v>6091</v>
      </c>
      <c r="B1740" s="352" t="s">
        <v>1870</v>
      </c>
      <c r="C1740" s="353" t="s">
        <v>125</v>
      </c>
      <c r="D1740" s="354">
        <v>1173759</v>
      </c>
      <c r="E1740" s="288" t="s">
        <v>117</v>
      </c>
      <c r="F1740" s="35" t="s">
        <v>145</v>
      </c>
    </row>
    <row r="1741" spans="1:6" ht="78.75">
      <c r="A1741" s="351">
        <v>6092</v>
      </c>
      <c r="B1741" s="352" t="s">
        <v>1871</v>
      </c>
      <c r="C1741" s="353" t="s">
        <v>125</v>
      </c>
      <c r="D1741" s="354">
        <v>329740</v>
      </c>
      <c r="E1741" s="288" t="s">
        <v>117</v>
      </c>
    </row>
    <row r="1742" spans="1:6" ht="78.75">
      <c r="A1742" s="351">
        <v>6093</v>
      </c>
      <c r="B1742" s="352" t="s">
        <v>1872</v>
      </c>
      <c r="C1742" s="353" t="s">
        <v>125</v>
      </c>
      <c r="D1742" s="354">
        <v>348982</v>
      </c>
      <c r="E1742" s="288" t="s">
        <v>117</v>
      </c>
    </row>
    <row r="1743" spans="1:6" ht="78.75">
      <c r="A1743" s="351">
        <v>6094</v>
      </c>
      <c r="B1743" s="352" t="s">
        <v>1873</v>
      </c>
      <c r="C1743" s="353" t="s">
        <v>125</v>
      </c>
      <c r="D1743" s="354">
        <v>337708</v>
      </c>
      <c r="E1743" s="288" t="s">
        <v>117</v>
      </c>
    </row>
    <row r="1744" spans="1:6" ht="63">
      <c r="A1744" s="351">
        <v>6095</v>
      </c>
      <c r="B1744" s="352" t="s">
        <v>1874</v>
      </c>
      <c r="C1744" s="353" t="s">
        <v>116</v>
      </c>
      <c r="D1744" s="354">
        <v>259268</v>
      </c>
      <c r="E1744" s="288" t="s">
        <v>117</v>
      </c>
      <c r="F1744" s="35" t="s">
        <v>145</v>
      </c>
    </row>
    <row r="1745" spans="1:6" ht="63">
      <c r="A1745" s="351">
        <v>6096</v>
      </c>
      <c r="B1745" s="352" t="s">
        <v>1875</v>
      </c>
      <c r="C1745" s="353" t="s">
        <v>116</v>
      </c>
      <c r="D1745" s="354">
        <v>238486</v>
      </c>
      <c r="E1745" s="288" t="s">
        <v>117</v>
      </c>
      <c r="F1745" s="35" t="s">
        <v>145</v>
      </c>
    </row>
    <row r="1746" spans="1:6" ht="31.5">
      <c r="A1746" s="351">
        <v>6098</v>
      </c>
      <c r="B1746" s="352" t="s">
        <v>1876</v>
      </c>
      <c r="C1746" s="353" t="s">
        <v>116</v>
      </c>
      <c r="D1746" s="354">
        <v>89078</v>
      </c>
      <c r="E1746" s="288" t="s">
        <v>117</v>
      </c>
    </row>
    <row r="1747" spans="1:6" ht="63">
      <c r="A1747" s="351">
        <v>6099</v>
      </c>
      <c r="B1747" s="352" t="s">
        <v>1877</v>
      </c>
      <c r="C1747" s="353" t="s">
        <v>116</v>
      </c>
      <c r="D1747" s="354">
        <v>37768</v>
      </c>
      <c r="E1747" s="288" t="s">
        <v>117</v>
      </c>
    </row>
    <row r="1748" spans="1:6" ht="47.25">
      <c r="A1748" s="351">
        <v>6100</v>
      </c>
      <c r="B1748" s="352" t="s">
        <v>1878</v>
      </c>
      <c r="C1748" s="353" t="s">
        <v>122</v>
      </c>
      <c r="D1748" s="354">
        <v>9874</v>
      </c>
      <c r="E1748" s="288" t="s">
        <v>117</v>
      </c>
    </row>
    <row r="1749" spans="1:6" ht="47.25">
      <c r="A1749" s="351">
        <v>6101</v>
      </c>
      <c r="B1749" s="352" t="s">
        <v>1879</v>
      </c>
      <c r="C1749" s="353" t="s">
        <v>122</v>
      </c>
      <c r="D1749" s="354">
        <v>11748</v>
      </c>
      <c r="E1749" s="288" t="s">
        <v>117</v>
      </c>
    </row>
    <row r="1750" spans="1:6" ht="47.25">
      <c r="A1750" s="351">
        <v>6102</v>
      </c>
      <c r="B1750" s="352" t="s">
        <v>1880</v>
      </c>
      <c r="C1750" s="353" t="s">
        <v>122</v>
      </c>
      <c r="D1750" s="354">
        <v>25290</v>
      </c>
      <c r="E1750" s="288" t="s">
        <v>117</v>
      </c>
    </row>
    <row r="1751" spans="1:6" ht="78.75">
      <c r="A1751" s="351">
        <v>6103</v>
      </c>
      <c r="B1751" s="352" t="s">
        <v>1881</v>
      </c>
      <c r="C1751" s="353" t="s">
        <v>122</v>
      </c>
      <c r="D1751" s="354">
        <v>119842</v>
      </c>
      <c r="E1751" s="288" t="s">
        <v>117</v>
      </c>
      <c r="F1751" s="35" t="s">
        <v>145</v>
      </c>
    </row>
    <row r="1752" spans="1:6" ht="78.75">
      <c r="A1752" s="351">
        <v>6104</v>
      </c>
      <c r="B1752" s="352" t="s">
        <v>1882</v>
      </c>
      <c r="C1752" s="353" t="s">
        <v>116</v>
      </c>
      <c r="D1752" s="354">
        <v>88297</v>
      </c>
      <c r="E1752" s="288" t="s">
        <v>117</v>
      </c>
    </row>
    <row r="1753" spans="1:6" ht="47.25">
      <c r="A1753" s="351">
        <v>6105</v>
      </c>
      <c r="B1753" s="352" t="s">
        <v>1883</v>
      </c>
      <c r="C1753" s="353" t="s">
        <v>122</v>
      </c>
      <c r="D1753" s="354">
        <v>1369913</v>
      </c>
      <c r="E1753" s="288" t="s">
        <v>117</v>
      </c>
    </row>
    <row r="1754" spans="1:6" ht="63">
      <c r="A1754" s="351">
        <v>6106</v>
      </c>
      <c r="B1754" s="352" t="s">
        <v>1884</v>
      </c>
      <c r="C1754" s="353" t="s">
        <v>125</v>
      </c>
      <c r="D1754" s="354">
        <v>5368872</v>
      </c>
      <c r="E1754" s="288" t="s">
        <v>117</v>
      </c>
    </row>
    <row r="1755" spans="1:6" ht="47.25">
      <c r="A1755" s="351">
        <v>6107</v>
      </c>
      <c r="B1755" s="352" t="s">
        <v>1885</v>
      </c>
      <c r="C1755" s="353" t="s">
        <v>1886</v>
      </c>
      <c r="D1755" s="354">
        <v>2564795</v>
      </c>
      <c r="E1755" s="288" t="s">
        <v>117</v>
      </c>
    </row>
    <row r="1756" spans="1:6" ht="47.25">
      <c r="A1756" s="351">
        <v>6110</v>
      </c>
      <c r="B1756" s="352" t="s">
        <v>1887</v>
      </c>
      <c r="C1756" s="353" t="s">
        <v>125</v>
      </c>
      <c r="D1756" s="354">
        <v>4500378</v>
      </c>
      <c r="E1756" s="288" t="s">
        <v>117</v>
      </c>
    </row>
    <row r="1757" spans="1:6" ht="31.5">
      <c r="A1757" s="351">
        <v>6115</v>
      </c>
      <c r="B1757" s="352" t="s">
        <v>1888</v>
      </c>
      <c r="C1757" s="353" t="s">
        <v>122</v>
      </c>
      <c r="D1757" s="354">
        <v>734468</v>
      </c>
      <c r="E1757" s="288" t="s">
        <v>117</v>
      </c>
    </row>
    <row r="1758" spans="1:6" ht="31.5">
      <c r="A1758" s="351">
        <v>6116</v>
      </c>
      <c r="B1758" s="352" t="s">
        <v>1889</v>
      </c>
      <c r="C1758" s="353" t="s">
        <v>122</v>
      </c>
      <c r="D1758" s="354">
        <v>979697</v>
      </c>
      <c r="E1758" s="288" t="s">
        <v>117</v>
      </c>
    </row>
    <row r="1759" spans="1:6" ht="31.5">
      <c r="A1759" s="351">
        <v>6118</v>
      </c>
      <c r="B1759" s="352" t="s">
        <v>1890</v>
      </c>
      <c r="C1759" s="353" t="s">
        <v>122</v>
      </c>
      <c r="D1759" s="354">
        <v>1902538</v>
      </c>
      <c r="E1759" s="288" t="s">
        <v>117</v>
      </c>
    </row>
    <row r="1760" spans="1:6" ht="31.5">
      <c r="A1760" s="351">
        <v>6120</v>
      </c>
      <c r="B1760" s="352" t="s">
        <v>1891</v>
      </c>
      <c r="C1760" s="353" t="s">
        <v>122</v>
      </c>
      <c r="D1760" s="354">
        <v>259988</v>
      </c>
      <c r="E1760" s="288" t="s">
        <v>117</v>
      </c>
    </row>
    <row r="1761" spans="1:6" ht="15.75">
      <c r="A1761" s="351">
        <v>6121</v>
      </c>
      <c r="B1761" s="352" t="s">
        <v>1892</v>
      </c>
      <c r="C1761" s="353" t="s">
        <v>125</v>
      </c>
      <c r="D1761" s="354">
        <v>2689617</v>
      </c>
      <c r="E1761" s="288" t="s">
        <v>117</v>
      </c>
    </row>
    <row r="1762" spans="1:6" ht="63">
      <c r="A1762" s="351">
        <v>6122</v>
      </c>
      <c r="B1762" s="352" t="s">
        <v>1893</v>
      </c>
      <c r="C1762" s="353" t="s">
        <v>116</v>
      </c>
      <c r="D1762" s="354">
        <v>370240</v>
      </c>
      <c r="E1762" s="288" t="s">
        <v>117</v>
      </c>
    </row>
    <row r="1763" spans="1:6" ht="15.75">
      <c r="A1763" s="351">
        <v>6126</v>
      </c>
      <c r="B1763" s="352" t="s">
        <v>1894</v>
      </c>
      <c r="C1763" s="353" t="s">
        <v>494</v>
      </c>
      <c r="D1763" s="354">
        <v>268475</v>
      </c>
      <c r="E1763" s="288" t="s">
        <v>117</v>
      </c>
    </row>
    <row r="1764" spans="1:6" ht="15.75">
      <c r="A1764" s="351">
        <v>6127</v>
      </c>
      <c r="B1764" s="352" t="s">
        <v>1895</v>
      </c>
      <c r="C1764" s="353" t="s">
        <v>125</v>
      </c>
      <c r="D1764" s="354">
        <v>84905</v>
      </c>
      <c r="E1764" s="288" t="s">
        <v>117</v>
      </c>
    </row>
    <row r="1765" spans="1:6" ht="31.5">
      <c r="A1765" s="351">
        <v>6135</v>
      </c>
      <c r="B1765" s="352" t="s">
        <v>1896</v>
      </c>
      <c r="C1765" s="353" t="s">
        <v>119</v>
      </c>
      <c r="D1765" s="354">
        <v>777331</v>
      </c>
      <c r="E1765" s="288" t="s">
        <v>117</v>
      </c>
    </row>
    <row r="1766" spans="1:6" ht="31.5">
      <c r="A1766" s="351">
        <v>6136</v>
      </c>
      <c r="B1766" s="352" t="s">
        <v>1897</v>
      </c>
      <c r="C1766" s="353" t="s">
        <v>125</v>
      </c>
      <c r="D1766" s="354">
        <v>259625</v>
      </c>
      <c r="E1766" s="288" t="s">
        <v>117</v>
      </c>
    </row>
    <row r="1767" spans="1:6" ht="63">
      <c r="A1767" s="351">
        <v>6137</v>
      </c>
      <c r="B1767" s="352" t="s">
        <v>1898</v>
      </c>
      <c r="C1767" s="353" t="s">
        <v>116</v>
      </c>
      <c r="D1767" s="354">
        <v>186277</v>
      </c>
      <c r="E1767" s="288" t="s">
        <v>117</v>
      </c>
      <c r="F1767" s="35" t="s">
        <v>145</v>
      </c>
    </row>
    <row r="1768" spans="1:6" ht="78.75">
      <c r="A1768" s="351">
        <v>6141</v>
      </c>
      <c r="B1768" s="352" t="s">
        <v>1899</v>
      </c>
      <c r="C1768" s="353" t="s">
        <v>116</v>
      </c>
      <c r="D1768" s="354">
        <v>36051</v>
      </c>
      <c r="E1768" s="288" t="s">
        <v>117</v>
      </c>
    </row>
    <row r="1769" spans="1:6" ht="78.75">
      <c r="A1769" s="351">
        <v>6142</v>
      </c>
      <c r="B1769" s="352" t="s">
        <v>1900</v>
      </c>
      <c r="C1769" s="353" t="s">
        <v>116</v>
      </c>
      <c r="D1769" s="354">
        <v>37944</v>
      </c>
      <c r="E1769" s="288" t="s">
        <v>117</v>
      </c>
    </row>
    <row r="1770" spans="1:6" ht="78.75">
      <c r="A1770" s="351">
        <v>6143</v>
      </c>
      <c r="B1770" s="352" t="s">
        <v>1901</v>
      </c>
      <c r="C1770" s="353" t="s">
        <v>116</v>
      </c>
      <c r="D1770" s="354">
        <v>63729</v>
      </c>
      <c r="E1770" s="288" t="s">
        <v>117</v>
      </c>
    </row>
    <row r="1771" spans="1:6" ht="78.75">
      <c r="A1771" s="351">
        <v>6144</v>
      </c>
      <c r="B1771" s="352" t="s">
        <v>1902</v>
      </c>
      <c r="C1771" s="353" t="s">
        <v>116</v>
      </c>
      <c r="D1771" s="354">
        <v>74108</v>
      </c>
      <c r="E1771" s="288" t="s">
        <v>117</v>
      </c>
    </row>
    <row r="1772" spans="1:6" ht="78.75">
      <c r="A1772" s="351">
        <v>6145</v>
      </c>
      <c r="B1772" s="352" t="s">
        <v>1903</v>
      </c>
      <c r="C1772" s="353" t="s">
        <v>116</v>
      </c>
      <c r="D1772" s="354">
        <v>45400</v>
      </c>
      <c r="E1772" s="288" t="s">
        <v>117</v>
      </c>
    </row>
    <row r="1773" spans="1:6" ht="78.75">
      <c r="A1773" s="351">
        <v>6146</v>
      </c>
      <c r="B1773" s="352" t="s">
        <v>1904</v>
      </c>
      <c r="C1773" s="353" t="s">
        <v>116</v>
      </c>
      <c r="D1773" s="354">
        <v>31538</v>
      </c>
      <c r="E1773" s="288" t="s">
        <v>117</v>
      </c>
    </row>
    <row r="1774" spans="1:6" ht="63">
      <c r="A1774" s="351">
        <v>6147</v>
      </c>
      <c r="B1774" s="352" t="s">
        <v>1905</v>
      </c>
      <c r="C1774" s="353" t="s">
        <v>122</v>
      </c>
      <c r="D1774" s="354">
        <v>97594</v>
      </c>
      <c r="E1774" s="288" t="s">
        <v>117</v>
      </c>
    </row>
    <row r="1775" spans="1:6" ht="47.25">
      <c r="A1775" s="351">
        <v>6148</v>
      </c>
      <c r="B1775" s="352" t="s">
        <v>1906</v>
      </c>
      <c r="C1775" s="353" t="s">
        <v>122</v>
      </c>
      <c r="D1775" s="354">
        <v>28873</v>
      </c>
      <c r="E1775" s="288" t="s">
        <v>117</v>
      </c>
    </row>
    <row r="1776" spans="1:6" ht="63">
      <c r="A1776" s="351">
        <v>6149</v>
      </c>
      <c r="B1776" s="352" t="s">
        <v>1907</v>
      </c>
      <c r="C1776" s="353" t="s">
        <v>122</v>
      </c>
      <c r="D1776" s="354">
        <v>188375</v>
      </c>
      <c r="E1776" s="288" t="s">
        <v>117</v>
      </c>
    </row>
    <row r="1777" spans="1:6" ht="78.75">
      <c r="A1777" s="351">
        <v>6150</v>
      </c>
      <c r="B1777" s="352" t="s">
        <v>1908</v>
      </c>
      <c r="C1777" s="353" t="s">
        <v>122</v>
      </c>
      <c r="D1777" s="354">
        <v>301642</v>
      </c>
      <c r="E1777" s="288" t="s">
        <v>117</v>
      </c>
      <c r="F1777" s="35" t="s">
        <v>145</v>
      </c>
    </row>
    <row r="1778" spans="1:6" ht="15.75">
      <c r="A1778" s="351">
        <v>6151</v>
      </c>
      <c r="B1778" s="352" t="s">
        <v>1909</v>
      </c>
      <c r="C1778" s="353" t="s">
        <v>119</v>
      </c>
      <c r="D1778" s="354">
        <v>6913</v>
      </c>
      <c r="E1778" s="288" t="s">
        <v>117</v>
      </c>
    </row>
    <row r="1779" spans="1:6" ht="15.75">
      <c r="A1779" s="351">
        <v>6152</v>
      </c>
      <c r="B1779" s="352" t="s">
        <v>1910</v>
      </c>
      <c r="C1779" s="353" t="s">
        <v>116</v>
      </c>
      <c r="D1779" s="354">
        <v>233</v>
      </c>
      <c r="E1779" s="288" t="s">
        <v>117</v>
      </c>
    </row>
    <row r="1780" spans="1:6" ht="31.5">
      <c r="A1780" s="351">
        <v>6153</v>
      </c>
      <c r="B1780" s="352" t="s">
        <v>1911</v>
      </c>
      <c r="C1780" s="353" t="s">
        <v>116</v>
      </c>
      <c r="D1780" s="354">
        <v>616</v>
      </c>
      <c r="E1780" s="288" t="s">
        <v>117</v>
      </c>
    </row>
    <row r="1781" spans="1:6" ht="15.75">
      <c r="A1781" s="351">
        <v>6154</v>
      </c>
      <c r="B1781" s="352" t="s">
        <v>1912</v>
      </c>
      <c r="C1781" s="353" t="s">
        <v>116</v>
      </c>
      <c r="D1781" s="354">
        <v>297</v>
      </c>
      <c r="E1781" s="288" t="s">
        <v>117</v>
      </c>
    </row>
    <row r="1782" spans="1:6" ht="47.25">
      <c r="A1782" s="351">
        <v>6155</v>
      </c>
      <c r="B1782" s="352" t="s">
        <v>1913</v>
      </c>
      <c r="C1782" s="353" t="s">
        <v>125</v>
      </c>
      <c r="D1782" s="354">
        <v>153255</v>
      </c>
      <c r="E1782" s="288" t="s">
        <v>117</v>
      </c>
    </row>
    <row r="1783" spans="1:6" ht="15.75">
      <c r="A1783" s="351">
        <v>6156</v>
      </c>
      <c r="B1783" s="352" t="s">
        <v>1914</v>
      </c>
      <c r="C1783" s="353" t="s">
        <v>116</v>
      </c>
      <c r="D1783" s="354">
        <v>312</v>
      </c>
      <c r="E1783" s="288" t="s">
        <v>117</v>
      </c>
    </row>
    <row r="1784" spans="1:6" ht="31.5">
      <c r="A1784" s="351">
        <v>6157</v>
      </c>
      <c r="B1784" s="352" t="s">
        <v>1915</v>
      </c>
      <c r="C1784" s="353" t="s">
        <v>116</v>
      </c>
      <c r="D1784" s="354">
        <v>587</v>
      </c>
      <c r="E1784" s="288" t="s">
        <v>117</v>
      </c>
    </row>
    <row r="1785" spans="1:6" ht="31.5">
      <c r="A1785" s="351">
        <v>6159</v>
      </c>
      <c r="B1785" s="352" t="s">
        <v>1916</v>
      </c>
      <c r="C1785" s="353" t="s">
        <v>116</v>
      </c>
      <c r="D1785" s="354">
        <v>82</v>
      </c>
      <c r="E1785" s="288" t="s">
        <v>117</v>
      </c>
    </row>
    <row r="1786" spans="1:6" ht="31.5">
      <c r="A1786" s="351">
        <v>6160</v>
      </c>
      <c r="B1786" s="352" t="s">
        <v>1917</v>
      </c>
      <c r="C1786" s="353" t="s">
        <v>122</v>
      </c>
      <c r="D1786" s="354">
        <v>10710</v>
      </c>
      <c r="E1786" s="288" t="s">
        <v>117</v>
      </c>
    </row>
    <row r="1787" spans="1:6" ht="31.5">
      <c r="A1787" s="351">
        <v>6161</v>
      </c>
      <c r="B1787" s="352" t="s">
        <v>1918</v>
      </c>
      <c r="C1787" s="353" t="s">
        <v>122</v>
      </c>
      <c r="D1787" s="354">
        <v>10710</v>
      </c>
      <c r="E1787" s="288" t="s">
        <v>117</v>
      </c>
    </row>
    <row r="1788" spans="1:6" ht="47.25">
      <c r="A1788" s="351">
        <v>6162</v>
      </c>
      <c r="B1788" s="352" t="s">
        <v>1919</v>
      </c>
      <c r="C1788" s="353" t="s">
        <v>116</v>
      </c>
      <c r="D1788" s="354">
        <v>119</v>
      </c>
      <c r="E1788" s="288" t="s">
        <v>117</v>
      </c>
    </row>
    <row r="1789" spans="1:6" ht="78.75">
      <c r="A1789" s="351">
        <v>6163</v>
      </c>
      <c r="B1789" s="352" t="s">
        <v>1920</v>
      </c>
      <c r="C1789" s="353" t="s">
        <v>116</v>
      </c>
      <c r="D1789" s="354">
        <v>214876</v>
      </c>
      <c r="E1789" s="288" t="s">
        <v>117</v>
      </c>
    </row>
    <row r="1790" spans="1:6" ht="78.75">
      <c r="A1790" s="351">
        <v>6164</v>
      </c>
      <c r="B1790" s="352" t="s">
        <v>1921</v>
      </c>
      <c r="C1790" s="353" t="s">
        <v>116</v>
      </c>
      <c r="D1790" s="354">
        <v>224568</v>
      </c>
      <c r="E1790" s="288" t="s">
        <v>117</v>
      </c>
    </row>
    <row r="1791" spans="1:6" ht="63">
      <c r="A1791" s="351">
        <v>6165</v>
      </c>
      <c r="B1791" s="352" t="s">
        <v>1922</v>
      </c>
      <c r="C1791" s="353" t="s">
        <v>125</v>
      </c>
      <c r="D1791" s="354">
        <v>24938</v>
      </c>
      <c r="E1791" s="288" t="s">
        <v>117</v>
      </c>
    </row>
    <row r="1792" spans="1:6" ht="31.5">
      <c r="A1792" s="351">
        <v>6169</v>
      </c>
      <c r="B1792" s="352" t="s">
        <v>1923</v>
      </c>
      <c r="C1792" s="353" t="s">
        <v>1215</v>
      </c>
      <c r="D1792" s="354">
        <v>9730</v>
      </c>
      <c r="E1792" s="288" t="s">
        <v>117</v>
      </c>
    </row>
    <row r="1793" spans="1:6" ht="31.5">
      <c r="A1793" s="351">
        <v>6170</v>
      </c>
      <c r="B1793" s="352" t="s">
        <v>1924</v>
      </c>
      <c r="C1793" s="353" t="s">
        <v>1215</v>
      </c>
      <c r="D1793" s="354">
        <v>8795</v>
      </c>
      <c r="E1793" s="288" t="s">
        <v>117</v>
      </c>
    </row>
    <row r="1794" spans="1:6" ht="31.5">
      <c r="A1794" s="351">
        <v>6172</v>
      </c>
      <c r="B1794" s="352" t="s">
        <v>1925</v>
      </c>
      <c r="C1794" s="353" t="s">
        <v>1215</v>
      </c>
      <c r="D1794" s="354">
        <v>1953</v>
      </c>
      <c r="E1794" s="288" t="s">
        <v>117</v>
      </c>
    </row>
    <row r="1795" spans="1:6" ht="47.25">
      <c r="A1795" s="351">
        <v>6175</v>
      </c>
      <c r="B1795" s="352" t="s">
        <v>1926</v>
      </c>
      <c r="C1795" s="353" t="s">
        <v>1927</v>
      </c>
      <c r="D1795" s="354">
        <v>78239</v>
      </c>
      <c r="E1795" s="288" t="s">
        <v>117</v>
      </c>
    </row>
    <row r="1796" spans="1:6" ht="15.75">
      <c r="A1796" s="351">
        <v>6176</v>
      </c>
      <c r="B1796" s="352" t="s">
        <v>1928</v>
      </c>
      <c r="C1796" s="353" t="s">
        <v>1929</v>
      </c>
      <c r="D1796" s="354">
        <v>24388</v>
      </c>
      <c r="E1796" s="288" t="s">
        <v>117</v>
      </c>
    </row>
    <row r="1797" spans="1:6" ht="31.5">
      <c r="A1797" s="351">
        <v>6178</v>
      </c>
      <c r="B1797" s="352" t="s">
        <v>1930</v>
      </c>
      <c r="C1797" s="353" t="s">
        <v>1215</v>
      </c>
      <c r="D1797" s="354">
        <v>14407</v>
      </c>
      <c r="E1797" s="288" t="s">
        <v>117</v>
      </c>
    </row>
    <row r="1798" spans="1:6" ht="31.5">
      <c r="A1798" s="351">
        <v>6179</v>
      </c>
      <c r="B1798" s="352" t="s">
        <v>1931</v>
      </c>
      <c r="C1798" s="353" t="s">
        <v>1215</v>
      </c>
      <c r="D1798" s="354">
        <v>12748</v>
      </c>
      <c r="E1798" s="288" t="s">
        <v>117</v>
      </c>
    </row>
    <row r="1799" spans="1:6" ht="31.5">
      <c r="A1799" s="351">
        <v>6180</v>
      </c>
      <c r="B1799" s="352" t="s">
        <v>1932</v>
      </c>
      <c r="C1799" s="353" t="s">
        <v>1215</v>
      </c>
      <c r="D1799" s="354">
        <v>17133</v>
      </c>
      <c r="E1799" s="288" t="s">
        <v>117</v>
      </c>
    </row>
    <row r="1800" spans="1:6" ht="31.5">
      <c r="A1800" s="351">
        <v>6181</v>
      </c>
      <c r="B1800" s="352" t="s">
        <v>1933</v>
      </c>
      <c r="C1800" s="353" t="s">
        <v>1215</v>
      </c>
      <c r="D1800" s="354">
        <v>2470</v>
      </c>
      <c r="E1800" s="288" t="s">
        <v>117</v>
      </c>
    </row>
    <row r="1801" spans="1:6" ht="31.5">
      <c r="A1801" s="351">
        <v>6185</v>
      </c>
      <c r="B1801" s="352" t="s">
        <v>1934</v>
      </c>
      <c r="C1801" s="353" t="s">
        <v>125</v>
      </c>
      <c r="D1801" s="354">
        <v>637075</v>
      </c>
      <c r="E1801" s="288" t="s">
        <v>117</v>
      </c>
    </row>
    <row r="1802" spans="1:6" ht="31.5">
      <c r="A1802" s="351">
        <v>6186</v>
      </c>
      <c r="B1802" s="352" t="s">
        <v>1935</v>
      </c>
      <c r="C1802" s="353" t="s">
        <v>1215</v>
      </c>
      <c r="D1802" s="354">
        <v>15620</v>
      </c>
      <c r="E1802" s="288" t="s">
        <v>117</v>
      </c>
    </row>
    <row r="1803" spans="1:6" ht="31.5">
      <c r="A1803" s="351">
        <v>6187</v>
      </c>
      <c r="B1803" s="352" t="s">
        <v>1936</v>
      </c>
      <c r="C1803" s="353" t="s">
        <v>1215</v>
      </c>
      <c r="D1803" s="354">
        <v>169650</v>
      </c>
      <c r="E1803" s="288" t="s">
        <v>117</v>
      </c>
    </row>
    <row r="1804" spans="1:6" ht="31.5">
      <c r="A1804" s="351">
        <v>6188</v>
      </c>
      <c r="B1804" s="352" t="s">
        <v>1937</v>
      </c>
      <c r="C1804" s="353" t="s">
        <v>122</v>
      </c>
      <c r="D1804" s="354">
        <v>133985</v>
      </c>
      <c r="E1804" s="288" t="s">
        <v>117</v>
      </c>
      <c r="F1804" s="35" t="s">
        <v>145</v>
      </c>
    </row>
    <row r="1805" spans="1:6" ht="31.5">
      <c r="A1805" s="351">
        <v>6189</v>
      </c>
      <c r="B1805" s="352" t="s">
        <v>1938</v>
      </c>
      <c r="C1805" s="353" t="s">
        <v>1217</v>
      </c>
      <c r="D1805" s="354">
        <v>2229932</v>
      </c>
      <c r="E1805" s="288" t="s">
        <v>117</v>
      </c>
    </row>
    <row r="1806" spans="1:6" ht="63">
      <c r="A1806" s="351">
        <v>6190</v>
      </c>
      <c r="B1806" s="352" t="s">
        <v>1939</v>
      </c>
      <c r="C1806" s="353" t="s">
        <v>1940</v>
      </c>
      <c r="D1806" s="354">
        <v>597</v>
      </c>
      <c r="E1806" s="288" t="s">
        <v>117</v>
      </c>
    </row>
    <row r="1807" spans="1:6" ht="31.5">
      <c r="A1807" s="351">
        <v>6191</v>
      </c>
      <c r="B1807" s="352" t="s">
        <v>1941</v>
      </c>
      <c r="C1807" s="353" t="s">
        <v>116</v>
      </c>
      <c r="D1807" s="354">
        <v>100460</v>
      </c>
      <c r="E1807" s="288" t="s">
        <v>117</v>
      </c>
      <c r="F1807" s="35" t="s">
        <v>145</v>
      </c>
    </row>
    <row r="1808" spans="1:6" ht="31.5">
      <c r="A1808" s="351">
        <v>6192</v>
      </c>
      <c r="B1808" s="352" t="s">
        <v>1942</v>
      </c>
      <c r="C1808" s="353" t="s">
        <v>116</v>
      </c>
      <c r="D1808" s="354">
        <v>83611</v>
      </c>
      <c r="E1808" s="288" t="s">
        <v>117</v>
      </c>
      <c r="F1808" s="35" t="s">
        <v>145</v>
      </c>
    </row>
    <row r="1809" spans="1:6" ht="31.5">
      <c r="A1809" s="351">
        <v>6193</v>
      </c>
      <c r="B1809" s="352" t="s">
        <v>1943</v>
      </c>
      <c r="C1809" s="353" t="s">
        <v>119</v>
      </c>
      <c r="D1809" s="354">
        <v>530164</v>
      </c>
      <c r="E1809" s="288" t="s">
        <v>117</v>
      </c>
    </row>
    <row r="1810" spans="1:6" ht="63">
      <c r="A1810" s="351">
        <v>6194</v>
      </c>
      <c r="B1810" s="352" t="s">
        <v>1944</v>
      </c>
      <c r="C1810" s="353" t="s">
        <v>122</v>
      </c>
      <c r="D1810" s="354">
        <v>423037</v>
      </c>
      <c r="E1810" s="288" t="s">
        <v>117</v>
      </c>
      <c r="F1810" s="35" t="s">
        <v>145</v>
      </c>
    </row>
    <row r="1811" spans="1:6" ht="31.5">
      <c r="A1811" s="351">
        <v>6196</v>
      </c>
      <c r="B1811" s="352" t="s">
        <v>1945</v>
      </c>
      <c r="C1811" s="353" t="s">
        <v>116</v>
      </c>
      <c r="D1811" s="354">
        <v>251723</v>
      </c>
      <c r="E1811" s="288" t="s">
        <v>117</v>
      </c>
      <c r="F1811" s="35" t="s">
        <v>145</v>
      </c>
    </row>
    <row r="1812" spans="1:6" ht="110.25">
      <c r="A1812" s="351">
        <v>6198</v>
      </c>
      <c r="B1812" s="352" t="s">
        <v>1946</v>
      </c>
      <c r="C1812" s="353" t="s">
        <v>122</v>
      </c>
      <c r="D1812" s="354">
        <v>189558</v>
      </c>
      <c r="E1812" s="288" t="s">
        <v>117</v>
      </c>
    </row>
    <row r="1813" spans="1:6" ht="47.25">
      <c r="A1813" s="351">
        <v>6200</v>
      </c>
      <c r="B1813" s="352" t="s">
        <v>1947</v>
      </c>
      <c r="C1813" s="353" t="s">
        <v>119</v>
      </c>
      <c r="D1813" s="354">
        <v>660747</v>
      </c>
      <c r="E1813" s="288" t="s">
        <v>117</v>
      </c>
    </row>
    <row r="1814" spans="1:6" ht="31.5">
      <c r="A1814" s="351">
        <v>6201</v>
      </c>
      <c r="B1814" s="352" t="s">
        <v>1948</v>
      </c>
      <c r="C1814" s="353" t="s">
        <v>119</v>
      </c>
      <c r="D1814" s="354">
        <v>709065</v>
      </c>
      <c r="E1814" s="288" t="s">
        <v>117</v>
      </c>
    </row>
    <row r="1815" spans="1:6" ht="47.25">
      <c r="A1815" s="351">
        <v>6202</v>
      </c>
      <c r="B1815" s="352" t="s">
        <v>1949</v>
      </c>
      <c r="C1815" s="353" t="s">
        <v>122</v>
      </c>
      <c r="D1815" s="354">
        <v>25545</v>
      </c>
      <c r="E1815" s="288" t="s">
        <v>117</v>
      </c>
    </row>
    <row r="1816" spans="1:6" ht="47.25">
      <c r="A1816" s="351">
        <v>6203</v>
      </c>
      <c r="B1816" s="352" t="s">
        <v>1950</v>
      </c>
      <c r="C1816" s="353" t="s">
        <v>116</v>
      </c>
      <c r="D1816" s="354">
        <v>19248</v>
      </c>
      <c r="E1816" s="288" t="s">
        <v>117</v>
      </c>
    </row>
    <row r="1817" spans="1:6" ht="31.5">
      <c r="A1817" s="351">
        <v>6204</v>
      </c>
      <c r="B1817" s="352" t="s">
        <v>1951</v>
      </c>
      <c r="C1817" s="353" t="s">
        <v>122</v>
      </c>
      <c r="D1817" s="354">
        <v>20329</v>
      </c>
      <c r="E1817" s="288" t="s">
        <v>117</v>
      </c>
    </row>
    <row r="1818" spans="1:6" ht="31.5">
      <c r="A1818" s="351">
        <v>6206</v>
      </c>
      <c r="B1818" s="352" t="s">
        <v>1952</v>
      </c>
      <c r="C1818" s="353" t="s">
        <v>122</v>
      </c>
      <c r="D1818" s="354">
        <v>87798</v>
      </c>
      <c r="E1818" s="288" t="s">
        <v>117</v>
      </c>
      <c r="F1818" s="35" t="s">
        <v>145</v>
      </c>
    </row>
    <row r="1819" spans="1:6" ht="94.5">
      <c r="A1819" s="351">
        <v>6207</v>
      </c>
      <c r="B1819" s="352" t="s">
        <v>1953</v>
      </c>
      <c r="C1819" s="353" t="s">
        <v>116</v>
      </c>
      <c r="D1819" s="354">
        <v>124087</v>
      </c>
      <c r="E1819" s="288" t="s">
        <v>117</v>
      </c>
    </row>
    <row r="1820" spans="1:6" ht="47.25">
      <c r="A1820" s="351">
        <v>6211</v>
      </c>
      <c r="B1820" s="352" t="s">
        <v>1954</v>
      </c>
      <c r="C1820" s="353" t="s">
        <v>122</v>
      </c>
      <c r="D1820" s="354">
        <v>324988</v>
      </c>
      <c r="E1820" s="288" t="s">
        <v>117</v>
      </c>
      <c r="F1820" s="35" t="s">
        <v>145</v>
      </c>
    </row>
    <row r="1821" spans="1:6" ht="31.5">
      <c r="A1821" s="351">
        <v>6212</v>
      </c>
      <c r="B1821" s="352" t="s">
        <v>1955</v>
      </c>
      <c r="C1821" s="353" t="s">
        <v>122</v>
      </c>
      <c r="D1821" s="354">
        <v>11083</v>
      </c>
      <c r="E1821" s="288" t="s">
        <v>117</v>
      </c>
    </row>
    <row r="1822" spans="1:6" ht="31.5">
      <c r="A1822" s="351">
        <v>6213</v>
      </c>
      <c r="B1822" s="352" t="s">
        <v>1956</v>
      </c>
      <c r="C1822" s="353" t="s">
        <v>122</v>
      </c>
      <c r="D1822" s="354">
        <v>15367</v>
      </c>
      <c r="E1822" s="288" t="s">
        <v>117</v>
      </c>
    </row>
    <row r="1823" spans="1:6" ht="31.5">
      <c r="A1823" s="351">
        <v>6214</v>
      </c>
      <c r="B1823" s="352" t="s">
        <v>1957</v>
      </c>
      <c r="C1823" s="353" t="s">
        <v>122</v>
      </c>
      <c r="D1823" s="354">
        <v>35117</v>
      </c>
      <c r="E1823" s="288" t="s">
        <v>117</v>
      </c>
    </row>
    <row r="1824" spans="1:6" ht="31.5">
      <c r="A1824" s="351">
        <v>6215</v>
      </c>
      <c r="B1824" s="352" t="s">
        <v>1958</v>
      </c>
      <c r="C1824" s="353" t="s">
        <v>122</v>
      </c>
      <c r="D1824" s="354">
        <v>14166</v>
      </c>
      <c r="E1824" s="288" t="s">
        <v>117</v>
      </c>
    </row>
    <row r="1825" spans="1:5" ht="31.5">
      <c r="A1825" s="351">
        <v>6216</v>
      </c>
      <c r="B1825" s="352" t="s">
        <v>1959</v>
      </c>
      <c r="C1825" s="353" t="s">
        <v>119</v>
      </c>
      <c r="D1825" s="354">
        <v>56734</v>
      </c>
      <c r="E1825" s="288" t="s">
        <v>117</v>
      </c>
    </row>
    <row r="1826" spans="1:5" ht="31.5">
      <c r="A1826" s="351">
        <v>6217</v>
      </c>
      <c r="B1826" s="352" t="s">
        <v>1960</v>
      </c>
      <c r="C1826" s="353" t="s">
        <v>125</v>
      </c>
      <c r="D1826" s="354">
        <v>15263</v>
      </c>
      <c r="E1826" s="288" t="s">
        <v>117</v>
      </c>
    </row>
    <row r="1827" spans="1:5" ht="31.5">
      <c r="A1827" s="351">
        <v>6218</v>
      </c>
      <c r="B1827" s="352" t="s">
        <v>1961</v>
      </c>
      <c r="C1827" s="353" t="s">
        <v>125</v>
      </c>
      <c r="D1827" s="354">
        <v>17863</v>
      </c>
      <c r="E1827" s="288" t="s">
        <v>117</v>
      </c>
    </row>
    <row r="1828" spans="1:5" ht="31.5">
      <c r="A1828" s="351">
        <v>6219</v>
      </c>
      <c r="B1828" s="352" t="s">
        <v>1962</v>
      </c>
      <c r="C1828" s="353" t="s">
        <v>125</v>
      </c>
      <c r="D1828" s="354">
        <v>489257</v>
      </c>
      <c r="E1828" s="288" t="s">
        <v>117</v>
      </c>
    </row>
    <row r="1829" spans="1:5" ht="31.5">
      <c r="A1829" s="351">
        <v>6221</v>
      </c>
      <c r="B1829" s="352" t="s">
        <v>1963</v>
      </c>
      <c r="C1829" s="353" t="s">
        <v>116</v>
      </c>
      <c r="D1829" s="354">
        <v>472906</v>
      </c>
      <c r="E1829" s="288" t="s">
        <v>117</v>
      </c>
    </row>
    <row r="1830" spans="1:5" ht="78.75">
      <c r="A1830" s="351">
        <v>6224</v>
      </c>
      <c r="B1830" s="352" t="s">
        <v>1964</v>
      </c>
      <c r="C1830" s="353" t="s">
        <v>116</v>
      </c>
      <c r="D1830" s="354">
        <v>11514</v>
      </c>
      <c r="E1830" s="288" t="s">
        <v>117</v>
      </c>
    </row>
    <row r="1831" spans="1:5" ht="94.5">
      <c r="A1831" s="351">
        <v>6225</v>
      </c>
      <c r="B1831" s="352" t="s">
        <v>1965</v>
      </c>
      <c r="C1831" s="353" t="s">
        <v>122</v>
      </c>
      <c r="D1831" s="354">
        <v>16070</v>
      </c>
      <c r="E1831" s="288" t="s">
        <v>117</v>
      </c>
    </row>
    <row r="1832" spans="1:5" ht="78.75">
      <c r="A1832" s="351">
        <v>6226</v>
      </c>
      <c r="B1832" s="352" t="s">
        <v>1966</v>
      </c>
      <c r="C1832" s="353" t="s">
        <v>116</v>
      </c>
      <c r="D1832" s="354">
        <v>10136</v>
      </c>
      <c r="E1832" s="288" t="s">
        <v>117</v>
      </c>
    </row>
    <row r="1833" spans="1:5" ht="63">
      <c r="A1833" s="351">
        <v>6227</v>
      </c>
      <c r="B1833" s="352" t="s">
        <v>1967</v>
      </c>
      <c r="C1833" s="353" t="s">
        <v>119</v>
      </c>
      <c r="D1833" s="354">
        <v>59908</v>
      </c>
      <c r="E1833" s="288" t="s">
        <v>117</v>
      </c>
    </row>
    <row r="1834" spans="1:5" ht="94.5">
      <c r="A1834" s="351">
        <v>6228</v>
      </c>
      <c r="B1834" s="352" t="s">
        <v>1968</v>
      </c>
      <c r="C1834" s="353" t="s">
        <v>119</v>
      </c>
      <c r="D1834" s="354">
        <v>59427</v>
      </c>
      <c r="E1834" s="288" t="s">
        <v>117</v>
      </c>
    </row>
    <row r="1835" spans="1:5" ht="94.5">
      <c r="A1835" s="351">
        <v>6229</v>
      </c>
      <c r="B1835" s="352" t="s">
        <v>1969</v>
      </c>
      <c r="C1835" s="353" t="s">
        <v>116</v>
      </c>
      <c r="D1835" s="354">
        <v>7860</v>
      </c>
      <c r="E1835" s="288" t="s">
        <v>117</v>
      </c>
    </row>
    <row r="1836" spans="1:5" ht="110.25">
      <c r="A1836" s="351">
        <v>6230</v>
      </c>
      <c r="B1836" s="352" t="s">
        <v>1970</v>
      </c>
      <c r="C1836" s="353" t="s">
        <v>116</v>
      </c>
      <c r="D1836" s="354">
        <v>6494</v>
      </c>
      <c r="E1836" s="288" t="s">
        <v>117</v>
      </c>
    </row>
    <row r="1837" spans="1:5" ht="110.25">
      <c r="A1837" s="351">
        <v>6231</v>
      </c>
      <c r="B1837" s="352" t="s">
        <v>1971</v>
      </c>
      <c r="C1837" s="353" t="s">
        <v>116</v>
      </c>
      <c r="D1837" s="354">
        <v>9094</v>
      </c>
      <c r="E1837" s="288" t="s">
        <v>117</v>
      </c>
    </row>
    <row r="1838" spans="1:5" ht="94.5">
      <c r="A1838" s="351">
        <v>6232</v>
      </c>
      <c r="B1838" s="352" t="s">
        <v>1972</v>
      </c>
      <c r="C1838" s="353" t="s">
        <v>119</v>
      </c>
      <c r="D1838" s="354">
        <v>80568</v>
      </c>
      <c r="E1838" s="288" t="s">
        <v>117</v>
      </c>
    </row>
    <row r="1839" spans="1:5" ht="63">
      <c r="A1839" s="351">
        <v>6233</v>
      </c>
      <c r="B1839" s="352" t="s">
        <v>1973</v>
      </c>
      <c r="C1839" s="353" t="s">
        <v>119</v>
      </c>
      <c r="D1839" s="354">
        <v>90547</v>
      </c>
      <c r="E1839" s="288" t="s">
        <v>117</v>
      </c>
    </row>
    <row r="1840" spans="1:5" ht="110.25">
      <c r="A1840" s="351">
        <v>6234</v>
      </c>
      <c r="B1840" s="352" t="s">
        <v>1974</v>
      </c>
      <c r="C1840" s="353" t="s">
        <v>119</v>
      </c>
      <c r="D1840" s="354">
        <v>73167</v>
      </c>
      <c r="E1840" s="288" t="s">
        <v>117</v>
      </c>
    </row>
    <row r="1841" spans="1:5" ht="110.25">
      <c r="A1841" s="351">
        <v>6235</v>
      </c>
      <c r="B1841" s="352" t="s">
        <v>1975</v>
      </c>
      <c r="C1841" s="353" t="s">
        <v>116</v>
      </c>
      <c r="D1841" s="354">
        <v>11294</v>
      </c>
      <c r="E1841" s="288" t="s">
        <v>117</v>
      </c>
    </row>
    <row r="1842" spans="1:5" ht="110.25">
      <c r="A1842" s="351">
        <v>6236</v>
      </c>
      <c r="B1842" s="352" t="s">
        <v>1976</v>
      </c>
      <c r="C1842" s="353" t="s">
        <v>122</v>
      </c>
      <c r="D1842" s="354">
        <v>26990</v>
      </c>
      <c r="E1842" s="288" t="s">
        <v>117</v>
      </c>
    </row>
    <row r="1843" spans="1:5" ht="126">
      <c r="A1843" s="351">
        <v>6237</v>
      </c>
      <c r="B1843" s="352" t="s">
        <v>1977</v>
      </c>
      <c r="C1843" s="353" t="s">
        <v>122</v>
      </c>
      <c r="D1843" s="354">
        <v>28004</v>
      </c>
      <c r="E1843" s="288" t="s">
        <v>117</v>
      </c>
    </row>
    <row r="1844" spans="1:5" ht="31.5">
      <c r="A1844" s="351">
        <v>6238</v>
      </c>
      <c r="B1844" s="352" t="s">
        <v>1978</v>
      </c>
      <c r="C1844" s="353" t="s">
        <v>122</v>
      </c>
      <c r="D1844" s="354">
        <v>5219</v>
      </c>
      <c r="E1844" s="288" t="s">
        <v>117</v>
      </c>
    </row>
    <row r="1845" spans="1:5" ht="94.5">
      <c r="A1845" s="351">
        <v>6239</v>
      </c>
      <c r="B1845" s="352" t="s">
        <v>1979</v>
      </c>
      <c r="C1845" s="353" t="s">
        <v>116</v>
      </c>
      <c r="D1845" s="354">
        <v>69409</v>
      </c>
      <c r="E1845" s="288" t="s">
        <v>117</v>
      </c>
    </row>
    <row r="1846" spans="1:5" ht="94.5">
      <c r="A1846" s="351">
        <v>6246</v>
      </c>
      <c r="B1846" s="352" t="s">
        <v>1980</v>
      </c>
      <c r="C1846" s="353" t="s">
        <v>116</v>
      </c>
      <c r="D1846" s="354">
        <v>207994</v>
      </c>
      <c r="E1846" s="288" t="s">
        <v>117</v>
      </c>
    </row>
    <row r="1847" spans="1:5" ht="78.75">
      <c r="A1847" s="351">
        <v>6247</v>
      </c>
      <c r="B1847" s="352" t="s">
        <v>1981</v>
      </c>
      <c r="C1847" s="353" t="s">
        <v>1982</v>
      </c>
      <c r="D1847" s="354">
        <v>1651</v>
      </c>
      <c r="E1847" s="288" t="s">
        <v>117</v>
      </c>
    </row>
    <row r="1848" spans="1:5" ht="78.75">
      <c r="A1848" s="351">
        <v>6249</v>
      </c>
      <c r="B1848" s="352" t="s">
        <v>1983</v>
      </c>
      <c r="C1848" s="353" t="s">
        <v>1982</v>
      </c>
      <c r="D1848" s="354">
        <v>1524</v>
      </c>
      <c r="E1848" s="288" t="s">
        <v>117</v>
      </c>
    </row>
    <row r="1849" spans="1:5" ht="78.75">
      <c r="A1849" s="351">
        <v>6250</v>
      </c>
      <c r="B1849" s="352" t="s">
        <v>1984</v>
      </c>
      <c r="C1849" s="353" t="s">
        <v>1982</v>
      </c>
      <c r="D1849" s="354">
        <v>1842</v>
      </c>
      <c r="E1849" s="288" t="s">
        <v>117</v>
      </c>
    </row>
    <row r="1850" spans="1:5" ht="78.75">
      <c r="A1850" s="351">
        <v>6251</v>
      </c>
      <c r="B1850" s="352" t="s">
        <v>1985</v>
      </c>
      <c r="C1850" s="353" t="s">
        <v>1982</v>
      </c>
      <c r="D1850" s="354">
        <v>2311</v>
      </c>
      <c r="E1850" s="288" t="s">
        <v>117</v>
      </c>
    </row>
    <row r="1851" spans="1:5" ht="78.75">
      <c r="A1851" s="351">
        <v>6253</v>
      </c>
      <c r="B1851" s="352" t="s">
        <v>1986</v>
      </c>
      <c r="C1851" s="353" t="s">
        <v>122</v>
      </c>
      <c r="D1851" s="354">
        <v>589911</v>
      </c>
      <c r="E1851" s="288" t="s">
        <v>117</v>
      </c>
    </row>
    <row r="1852" spans="1:5" ht="78.75">
      <c r="A1852" s="351">
        <v>6254</v>
      </c>
      <c r="B1852" s="352" t="s">
        <v>1987</v>
      </c>
      <c r="C1852" s="353" t="s">
        <v>122</v>
      </c>
      <c r="D1852" s="354">
        <v>587159</v>
      </c>
      <c r="E1852" s="288" t="s">
        <v>117</v>
      </c>
    </row>
    <row r="1853" spans="1:5" ht="78.75">
      <c r="A1853" s="351">
        <v>6255</v>
      </c>
      <c r="B1853" s="352" t="s">
        <v>1988</v>
      </c>
      <c r="C1853" s="353" t="s">
        <v>125</v>
      </c>
      <c r="D1853" s="354">
        <v>211060</v>
      </c>
      <c r="E1853" s="288" t="s">
        <v>117</v>
      </c>
    </row>
    <row r="1854" spans="1:5" ht="94.5">
      <c r="A1854" s="351">
        <v>6256</v>
      </c>
      <c r="B1854" s="352" t="s">
        <v>1989</v>
      </c>
      <c r="C1854" s="353" t="s">
        <v>125</v>
      </c>
      <c r="D1854" s="354">
        <v>190474</v>
      </c>
      <c r="E1854" s="288" t="s">
        <v>117</v>
      </c>
    </row>
    <row r="1855" spans="1:5" ht="94.5">
      <c r="A1855" s="351">
        <v>6257</v>
      </c>
      <c r="B1855" s="352" t="s">
        <v>1990</v>
      </c>
      <c r="C1855" s="353" t="s">
        <v>125</v>
      </c>
      <c r="D1855" s="354">
        <v>131978</v>
      </c>
      <c r="E1855" s="288" t="s">
        <v>117</v>
      </c>
    </row>
    <row r="1856" spans="1:5" ht="63">
      <c r="A1856" s="351">
        <v>6258</v>
      </c>
      <c r="B1856" s="352" t="s">
        <v>1991</v>
      </c>
      <c r="C1856" s="353" t="s">
        <v>125</v>
      </c>
      <c r="D1856" s="354">
        <v>146265</v>
      </c>
      <c r="E1856" s="288" t="s">
        <v>117</v>
      </c>
    </row>
    <row r="1857" spans="1:6" ht="94.5">
      <c r="A1857" s="351">
        <v>6259</v>
      </c>
      <c r="B1857" s="352" t="s">
        <v>1992</v>
      </c>
      <c r="C1857" s="353" t="s">
        <v>125</v>
      </c>
      <c r="D1857" s="354">
        <v>823280</v>
      </c>
      <c r="E1857" s="288" t="s">
        <v>117</v>
      </c>
    </row>
    <row r="1858" spans="1:6" ht="110.25">
      <c r="A1858" s="351">
        <v>6260</v>
      </c>
      <c r="B1858" s="352" t="s">
        <v>1993</v>
      </c>
      <c r="C1858" s="353" t="s">
        <v>125</v>
      </c>
      <c r="D1858" s="354">
        <v>719884</v>
      </c>
      <c r="E1858" s="288" t="s">
        <v>117</v>
      </c>
    </row>
    <row r="1859" spans="1:6" ht="63">
      <c r="A1859" s="351">
        <v>6261</v>
      </c>
      <c r="B1859" s="352" t="s">
        <v>1994</v>
      </c>
      <c r="C1859" s="353" t="s">
        <v>125</v>
      </c>
      <c r="D1859" s="354">
        <v>109141</v>
      </c>
      <c r="E1859" s="288" t="s">
        <v>117</v>
      </c>
    </row>
    <row r="1860" spans="1:6" ht="94.5">
      <c r="A1860" s="351">
        <v>6262</v>
      </c>
      <c r="B1860" s="352" t="s">
        <v>1995</v>
      </c>
      <c r="C1860" s="353" t="s">
        <v>116</v>
      </c>
      <c r="D1860" s="354">
        <v>28199</v>
      </c>
      <c r="E1860" s="288" t="s">
        <v>117</v>
      </c>
    </row>
    <row r="1861" spans="1:6" ht="78.75">
      <c r="A1861" s="351">
        <v>6263</v>
      </c>
      <c r="B1861" s="352" t="s">
        <v>1996</v>
      </c>
      <c r="C1861" s="353" t="s">
        <v>116</v>
      </c>
      <c r="D1861" s="354">
        <v>8642</v>
      </c>
      <c r="E1861" s="288" t="s">
        <v>117</v>
      </c>
    </row>
    <row r="1862" spans="1:6" ht="63">
      <c r="A1862" s="351">
        <v>6264</v>
      </c>
      <c r="B1862" s="352" t="s">
        <v>1997</v>
      </c>
      <c r="C1862" s="353" t="s">
        <v>125</v>
      </c>
      <c r="D1862" s="354">
        <v>10323</v>
      </c>
      <c r="E1862" s="288" t="s">
        <v>117</v>
      </c>
    </row>
    <row r="1863" spans="1:6" ht="94.5">
      <c r="A1863" s="351">
        <v>6265</v>
      </c>
      <c r="B1863" s="352" t="s">
        <v>1998</v>
      </c>
      <c r="C1863" s="353" t="s">
        <v>116</v>
      </c>
      <c r="D1863" s="354">
        <v>14671</v>
      </c>
      <c r="E1863" s="288" t="s">
        <v>117</v>
      </c>
    </row>
    <row r="1864" spans="1:6" ht="126">
      <c r="A1864" s="351">
        <v>6266</v>
      </c>
      <c r="B1864" s="352" t="s">
        <v>1999</v>
      </c>
      <c r="C1864" s="353" t="s">
        <v>116</v>
      </c>
      <c r="D1864" s="354">
        <v>17386</v>
      </c>
      <c r="E1864" s="288" t="s">
        <v>117</v>
      </c>
    </row>
    <row r="1865" spans="1:6" ht="15.75">
      <c r="A1865" s="351">
        <v>6267</v>
      </c>
      <c r="B1865" s="352" t="s">
        <v>2000</v>
      </c>
      <c r="C1865" s="353" t="s">
        <v>125</v>
      </c>
      <c r="D1865" s="354">
        <v>1200902</v>
      </c>
      <c r="E1865" s="288" t="s">
        <v>117</v>
      </c>
    </row>
    <row r="1866" spans="1:6" ht="110.25">
      <c r="A1866" s="351">
        <v>6269</v>
      </c>
      <c r="B1866" s="352" t="s">
        <v>2001</v>
      </c>
      <c r="C1866" s="353" t="s">
        <v>116</v>
      </c>
      <c r="D1866" s="354">
        <v>40295</v>
      </c>
      <c r="E1866" s="288" t="s">
        <v>117</v>
      </c>
    </row>
    <row r="1867" spans="1:6" ht="94.5">
      <c r="A1867" s="351">
        <v>6270</v>
      </c>
      <c r="B1867" s="352" t="s">
        <v>2002</v>
      </c>
      <c r="C1867" s="353" t="s">
        <v>122</v>
      </c>
      <c r="D1867" s="354">
        <v>292389</v>
      </c>
      <c r="E1867" s="288" t="s">
        <v>117</v>
      </c>
    </row>
    <row r="1868" spans="1:6" ht="63">
      <c r="A1868" s="351">
        <v>6271</v>
      </c>
      <c r="B1868" s="352" t="s">
        <v>2003</v>
      </c>
      <c r="C1868" s="353" t="s">
        <v>125</v>
      </c>
      <c r="D1868" s="354">
        <v>147751</v>
      </c>
      <c r="E1868" s="288" t="s">
        <v>117</v>
      </c>
    </row>
    <row r="1869" spans="1:6" ht="47.25">
      <c r="A1869" s="351">
        <v>6272</v>
      </c>
      <c r="B1869" s="352" t="s">
        <v>2004</v>
      </c>
      <c r="C1869" s="353" t="s">
        <v>2005</v>
      </c>
      <c r="D1869" s="354">
        <v>7337</v>
      </c>
      <c r="E1869" s="288" t="s">
        <v>117</v>
      </c>
      <c r="F1869" s="35" t="s">
        <v>145</v>
      </c>
    </row>
    <row r="1870" spans="1:6" ht="31.5">
      <c r="A1870" s="351">
        <v>6273</v>
      </c>
      <c r="B1870" s="352" t="s">
        <v>2006</v>
      </c>
      <c r="C1870" s="353" t="s">
        <v>2005</v>
      </c>
      <c r="D1870" s="354">
        <v>3650</v>
      </c>
      <c r="E1870" s="288" t="s">
        <v>117</v>
      </c>
      <c r="F1870" s="35" t="s">
        <v>145</v>
      </c>
    </row>
    <row r="1871" spans="1:6" ht="15.75">
      <c r="A1871" s="351">
        <v>6274</v>
      </c>
      <c r="B1871" s="352" t="s">
        <v>2007</v>
      </c>
      <c r="C1871" s="353" t="s">
        <v>472</v>
      </c>
      <c r="D1871" s="354">
        <v>31265</v>
      </c>
      <c r="E1871" s="288" t="s">
        <v>117</v>
      </c>
      <c r="F1871" s="35" t="s">
        <v>145</v>
      </c>
    </row>
    <row r="1872" spans="1:6" ht="157.5">
      <c r="A1872" s="351">
        <v>6275</v>
      </c>
      <c r="B1872" s="352" t="s">
        <v>2008</v>
      </c>
      <c r="C1872" s="353" t="s">
        <v>122</v>
      </c>
      <c r="D1872" s="354">
        <v>103779</v>
      </c>
      <c r="E1872" s="288" t="s">
        <v>117</v>
      </c>
    </row>
    <row r="1873" spans="1:6" ht="157.5">
      <c r="A1873" s="351">
        <v>6276</v>
      </c>
      <c r="B1873" s="352" t="s">
        <v>2009</v>
      </c>
      <c r="C1873" s="353" t="s">
        <v>122</v>
      </c>
      <c r="D1873" s="354">
        <v>109231</v>
      </c>
      <c r="E1873" s="288" t="s">
        <v>117</v>
      </c>
    </row>
    <row r="1874" spans="1:6" ht="94.5">
      <c r="A1874" s="351">
        <v>6278</v>
      </c>
      <c r="B1874" s="352" t="s">
        <v>2010</v>
      </c>
      <c r="C1874" s="353" t="s">
        <v>122</v>
      </c>
      <c r="D1874" s="354">
        <v>43057</v>
      </c>
      <c r="E1874" s="288" t="s">
        <v>117</v>
      </c>
    </row>
    <row r="1875" spans="1:6" ht="110.25">
      <c r="A1875" s="351">
        <v>6279</v>
      </c>
      <c r="B1875" s="352" t="s">
        <v>2011</v>
      </c>
      <c r="C1875" s="353" t="s">
        <v>122</v>
      </c>
      <c r="D1875" s="354">
        <v>41421</v>
      </c>
      <c r="E1875" s="288" t="s">
        <v>117</v>
      </c>
    </row>
    <row r="1876" spans="1:6" ht="94.5">
      <c r="A1876" s="351">
        <v>6280</v>
      </c>
      <c r="B1876" s="352" t="s">
        <v>2012</v>
      </c>
      <c r="C1876" s="353" t="s">
        <v>116</v>
      </c>
      <c r="D1876" s="354">
        <v>144611</v>
      </c>
      <c r="E1876" s="288" t="s">
        <v>117</v>
      </c>
      <c r="F1876" s="35" t="s">
        <v>145</v>
      </c>
    </row>
    <row r="1877" spans="1:6" ht="126">
      <c r="A1877" s="351">
        <v>6281</v>
      </c>
      <c r="B1877" s="352" t="s">
        <v>2013</v>
      </c>
      <c r="C1877" s="353" t="s">
        <v>116</v>
      </c>
      <c r="D1877" s="354">
        <v>44431</v>
      </c>
      <c r="E1877" s="288" t="s">
        <v>117</v>
      </c>
    </row>
    <row r="1878" spans="1:6" ht="110.25">
      <c r="A1878" s="351">
        <v>6282</v>
      </c>
      <c r="B1878" s="352" t="s">
        <v>2014</v>
      </c>
      <c r="C1878" s="353" t="s">
        <v>116</v>
      </c>
      <c r="D1878" s="354">
        <v>51637</v>
      </c>
      <c r="E1878" s="288" t="s">
        <v>117</v>
      </c>
    </row>
    <row r="1879" spans="1:6" ht="94.5">
      <c r="A1879" s="351">
        <v>6283</v>
      </c>
      <c r="B1879" s="352" t="s">
        <v>2015</v>
      </c>
      <c r="C1879" s="353" t="s">
        <v>116</v>
      </c>
      <c r="D1879" s="354">
        <v>125270</v>
      </c>
      <c r="E1879" s="288" t="s">
        <v>117</v>
      </c>
    </row>
    <row r="1880" spans="1:6" ht="126">
      <c r="A1880" s="351">
        <v>6284</v>
      </c>
      <c r="B1880" s="352" t="s">
        <v>2016</v>
      </c>
      <c r="C1880" s="353" t="s">
        <v>116</v>
      </c>
      <c r="D1880" s="354">
        <v>44589</v>
      </c>
      <c r="E1880" s="288" t="s">
        <v>117</v>
      </c>
    </row>
    <row r="1881" spans="1:6" ht="94.5">
      <c r="A1881" s="351">
        <v>6285</v>
      </c>
      <c r="B1881" s="352" t="s">
        <v>2017</v>
      </c>
      <c r="C1881" s="353" t="s">
        <v>119</v>
      </c>
      <c r="D1881" s="354">
        <v>484047</v>
      </c>
      <c r="E1881" s="288" t="s">
        <v>117</v>
      </c>
    </row>
    <row r="1882" spans="1:6" ht="47.25">
      <c r="A1882" s="351">
        <v>6286</v>
      </c>
      <c r="B1882" s="352" t="s">
        <v>2018</v>
      </c>
      <c r="C1882" s="353" t="s">
        <v>116</v>
      </c>
      <c r="D1882" s="354">
        <v>86141</v>
      </c>
      <c r="E1882" s="288" t="s">
        <v>117</v>
      </c>
      <c r="F1882" s="35" t="s">
        <v>145</v>
      </c>
    </row>
    <row r="1883" spans="1:6" ht="141.75">
      <c r="A1883" s="351">
        <v>6287</v>
      </c>
      <c r="B1883" s="352" t="s">
        <v>2019</v>
      </c>
      <c r="C1883" s="353" t="s">
        <v>122</v>
      </c>
      <c r="D1883" s="354">
        <v>19139</v>
      </c>
      <c r="E1883" s="288" t="s">
        <v>117</v>
      </c>
    </row>
    <row r="1884" spans="1:6" ht="78.75">
      <c r="A1884" s="351">
        <v>6288</v>
      </c>
      <c r="B1884" s="352" t="s">
        <v>2020</v>
      </c>
      <c r="C1884" s="353" t="s">
        <v>122</v>
      </c>
      <c r="D1884" s="354">
        <v>15887</v>
      </c>
      <c r="E1884" s="288" t="s">
        <v>117</v>
      </c>
    </row>
    <row r="1885" spans="1:6" ht="78.75">
      <c r="A1885" s="351">
        <v>6289</v>
      </c>
      <c r="B1885" s="352" t="s">
        <v>2021</v>
      </c>
      <c r="C1885" s="353" t="s">
        <v>122</v>
      </c>
      <c r="D1885" s="354">
        <v>20486</v>
      </c>
      <c r="E1885" s="288" t="s">
        <v>117</v>
      </c>
    </row>
    <row r="1886" spans="1:6" ht="47.25">
      <c r="A1886" s="351">
        <v>6290</v>
      </c>
      <c r="B1886" s="352" t="s">
        <v>2022</v>
      </c>
      <c r="C1886" s="353" t="s">
        <v>472</v>
      </c>
      <c r="D1886" s="354">
        <v>21568</v>
      </c>
      <c r="E1886" s="288" t="s">
        <v>117</v>
      </c>
      <c r="F1886" s="35" t="s">
        <v>145</v>
      </c>
    </row>
    <row r="1887" spans="1:6" ht="63">
      <c r="A1887" s="351">
        <v>6291</v>
      </c>
      <c r="B1887" s="352" t="s">
        <v>2023</v>
      </c>
      <c r="C1887" s="353" t="s">
        <v>122</v>
      </c>
      <c r="D1887" s="354">
        <v>15495</v>
      </c>
      <c r="E1887" s="288" t="s">
        <v>117</v>
      </c>
      <c r="F1887" s="35" t="s">
        <v>145</v>
      </c>
    </row>
    <row r="1888" spans="1:6" ht="94.5">
      <c r="A1888" s="351">
        <v>6292</v>
      </c>
      <c r="B1888" s="352" t="s">
        <v>2024</v>
      </c>
      <c r="C1888" s="353" t="s">
        <v>472</v>
      </c>
      <c r="D1888" s="354">
        <v>23854</v>
      </c>
      <c r="E1888" s="288" t="s">
        <v>117</v>
      </c>
    </row>
    <row r="1889" spans="1:6" ht="47.25">
      <c r="A1889" s="351">
        <v>6294</v>
      </c>
      <c r="B1889" s="352" t="s">
        <v>2025</v>
      </c>
      <c r="C1889" s="353" t="s">
        <v>122</v>
      </c>
      <c r="D1889" s="354">
        <v>31704</v>
      </c>
      <c r="E1889" s="288" t="s">
        <v>117</v>
      </c>
    </row>
    <row r="1890" spans="1:6" ht="63">
      <c r="A1890" s="351">
        <v>6295</v>
      </c>
      <c r="B1890" s="352" t="s">
        <v>2026</v>
      </c>
      <c r="C1890" s="353" t="s">
        <v>122</v>
      </c>
      <c r="D1890" s="354">
        <v>31663</v>
      </c>
      <c r="E1890" s="288" t="s">
        <v>117</v>
      </c>
    </row>
    <row r="1891" spans="1:6" ht="63">
      <c r="A1891" s="351">
        <v>6296</v>
      </c>
      <c r="B1891" s="352" t="s">
        <v>2027</v>
      </c>
      <c r="C1891" s="353" t="s">
        <v>122</v>
      </c>
      <c r="D1891" s="354">
        <v>51774</v>
      </c>
      <c r="E1891" s="288" t="s">
        <v>117</v>
      </c>
      <c r="F1891" s="35" t="s">
        <v>145</v>
      </c>
    </row>
    <row r="1892" spans="1:6" ht="110.25">
      <c r="A1892" s="351">
        <v>6297</v>
      </c>
      <c r="B1892" s="352" t="s">
        <v>2028</v>
      </c>
      <c r="C1892" s="353" t="s">
        <v>119</v>
      </c>
      <c r="D1892" s="354">
        <v>536635</v>
      </c>
      <c r="E1892" s="288" t="s">
        <v>117</v>
      </c>
    </row>
    <row r="1893" spans="1:6" ht="94.5">
      <c r="A1893" s="351">
        <v>6298</v>
      </c>
      <c r="B1893" s="352" t="s">
        <v>2029</v>
      </c>
      <c r="C1893" s="353" t="s">
        <v>119</v>
      </c>
      <c r="D1893" s="354">
        <v>469028</v>
      </c>
      <c r="E1893" s="288" t="s">
        <v>117</v>
      </c>
    </row>
    <row r="1894" spans="1:6" ht="31.5">
      <c r="A1894" s="351">
        <v>6299</v>
      </c>
      <c r="B1894" s="352" t="s">
        <v>2030</v>
      </c>
      <c r="C1894" s="353" t="s">
        <v>119</v>
      </c>
      <c r="D1894" s="354">
        <v>454912</v>
      </c>
      <c r="E1894" s="288" t="s">
        <v>117</v>
      </c>
    </row>
    <row r="1895" spans="1:6" ht="110.25">
      <c r="A1895" s="351">
        <v>6300</v>
      </c>
      <c r="B1895" s="352" t="s">
        <v>2031</v>
      </c>
      <c r="C1895" s="353" t="s">
        <v>119</v>
      </c>
      <c r="D1895" s="354">
        <v>544772</v>
      </c>
      <c r="E1895" s="288" t="s">
        <v>117</v>
      </c>
    </row>
    <row r="1896" spans="1:6" ht="78.75">
      <c r="A1896" s="351">
        <v>6301</v>
      </c>
      <c r="B1896" s="352" t="s">
        <v>2032</v>
      </c>
      <c r="C1896" s="353" t="s">
        <v>119</v>
      </c>
      <c r="D1896" s="354">
        <v>681866</v>
      </c>
      <c r="E1896" s="288" t="s">
        <v>117</v>
      </c>
    </row>
    <row r="1897" spans="1:6" ht="78.75">
      <c r="A1897" s="351">
        <v>6302</v>
      </c>
      <c r="B1897" s="352" t="s">
        <v>2033</v>
      </c>
      <c r="C1897" s="353" t="s">
        <v>119</v>
      </c>
      <c r="D1897" s="354">
        <v>553937</v>
      </c>
      <c r="E1897" s="288" t="s">
        <v>117</v>
      </c>
    </row>
    <row r="1898" spans="1:6" ht="31.5">
      <c r="A1898" s="351">
        <v>6303</v>
      </c>
      <c r="B1898" s="352" t="s">
        <v>2034</v>
      </c>
      <c r="C1898" s="353" t="s">
        <v>116</v>
      </c>
      <c r="D1898" s="354">
        <v>6677</v>
      </c>
      <c r="E1898" s="288" t="s">
        <v>117</v>
      </c>
    </row>
    <row r="1899" spans="1:6" ht="47.25">
      <c r="A1899" s="351">
        <v>6304</v>
      </c>
      <c r="B1899" s="352" t="s">
        <v>2035</v>
      </c>
      <c r="C1899" s="353" t="s">
        <v>116</v>
      </c>
      <c r="D1899" s="354">
        <v>5501</v>
      </c>
      <c r="E1899" s="288" t="s">
        <v>117</v>
      </c>
    </row>
    <row r="1900" spans="1:6" ht="31.5">
      <c r="A1900" s="351">
        <v>6305</v>
      </c>
      <c r="B1900" s="352" t="s">
        <v>2036</v>
      </c>
      <c r="C1900" s="353" t="s">
        <v>116</v>
      </c>
      <c r="D1900" s="354">
        <v>13905</v>
      </c>
      <c r="E1900" s="288" t="s">
        <v>117</v>
      </c>
    </row>
    <row r="1901" spans="1:6" ht="126">
      <c r="A1901" s="351">
        <v>6306</v>
      </c>
      <c r="B1901" s="352" t="s">
        <v>2037</v>
      </c>
      <c r="C1901" s="353" t="s">
        <v>122</v>
      </c>
      <c r="D1901" s="354">
        <v>7870</v>
      </c>
      <c r="E1901" s="288" t="s">
        <v>117</v>
      </c>
    </row>
    <row r="1902" spans="1:6" ht="63">
      <c r="A1902" s="351">
        <v>6308</v>
      </c>
      <c r="B1902" s="352" t="s">
        <v>2038</v>
      </c>
      <c r="C1902" s="353" t="s">
        <v>116</v>
      </c>
      <c r="D1902" s="354">
        <v>3141</v>
      </c>
      <c r="E1902" s="288" t="s">
        <v>117</v>
      </c>
    </row>
    <row r="1903" spans="1:6" ht="15.75">
      <c r="A1903" s="351">
        <v>6309</v>
      </c>
      <c r="B1903" s="352" t="s">
        <v>2039</v>
      </c>
      <c r="C1903" s="353" t="s">
        <v>116</v>
      </c>
      <c r="D1903" s="354">
        <v>16570</v>
      </c>
      <c r="E1903" s="288" t="s">
        <v>117</v>
      </c>
    </row>
    <row r="1904" spans="1:6" ht="47.25">
      <c r="A1904" s="351">
        <v>6313</v>
      </c>
      <c r="B1904" s="352" t="s">
        <v>2040</v>
      </c>
      <c r="C1904" s="353" t="s">
        <v>119</v>
      </c>
      <c r="D1904" s="354">
        <v>749970</v>
      </c>
      <c r="E1904" s="288" t="s">
        <v>117</v>
      </c>
    </row>
    <row r="1905" spans="1:5" ht="63">
      <c r="A1905" s="351">
        <v>6314</v>
      </c>
      <c r="B1905" s="352" t="s">
        <v>2041</v>
      </c>
      <c r="C1905" s="353" t="s">
        <v>119</v>
      </c>
      <c r="D1905" s="354">
        <v>808875</v>
      </c>
      <c r="E1905" s="288" t="s">
        <v>117</v>
      </c>
    </row>
    <row r="1906" spans="1:5" ht="47.25">
      <c r="A1906" s="351">
        <v>6315</v>
      </c>
      <c r="B1906" s="352" t="s">
        <v>2042</v>
      </c>
      <c r="C1906" s="353" t="s">
        <v>119</v>
      </c>
      <c r="D1906" s="354">
        <v>811465</v>
      </c>
      <c r="E1906" s="288" t="s">
        <v>117</v>
      </c>
    </row>
    <row r="1907" spans="1:5" ht="63">
      <c r="A1907" s="351">
        <v>6316</v>
      </c>
      <c r="B1907" s="352" t="s">
        <v>2043</v>
      </c>
      <c r="C1907" s="353" t="s">
        <v>119</v>
      </c>
      <c r="D1907" s="354">
        <v>798440</v>
      </c>
      <c r="E1907" s="288" t="s">
        <v>117</v>
      </c>
    </row>
    <row r="1908" spans="1:5" ht="78.75">
      <c r="A1908" s="351">
        <v>6317</v>
      </c>
      <c r="B1908" s="352" t="s">
        <v>2044</v>
      </c>
      <c r="C1908" s="353" t="s">
        <v>122</v>
      </c>
      <c r="D1908" s="354">
        <v>4899270</v>
      </c>
      <c r="E1908" s="288" t="s">
        <v>117</v>
      </c>
    </row>
    <row r="1909" spans="1:5" ht="78.75">
      <c r="A1909" s="351">
        <v>6318</v>
      </c>
      <c r="B1909" s="352" t="s">
        <v>2045</v>
      </c>
      <c r="C1909" s="353" t="s">
        <v>1215</v>
      </c>
      <c r="D1909" s="354">
        <v>154700</v>
      </c>
      <c r="E1909" s="288" t="s">
        <v>117</v>
      </c>
    </row>
    <row r="1910" spans="1:5" ht="78.75">
      <c r="A1910" s="351">
        <v>6319</v>
      </c>
      <c r="B1910" s="352" t="s">
        <v>2046</v>
      </c>
      <c r="C1910" s="353" t="s">
        <v>122</v>
      </c>
      <c r="D1910" s="354">
        <v>3319985</v>
      </c>
      <c r="E1910" s="288" t="s">
        <v>117</v>
      </c>
    </row>
    <row r="1911" spans="1:5" ht="31.5">
      <c r="A1911" s="351">
        <v>6320</v>
      </c>
      <c r="B1911" s="352" t="s">
        <v>2047</v>
      </c>
      <c r="C1911" s="353" t="s">
        <v>125</v>
      </c>
      <c r="D1911" s="354">
        <v>3875006</v>
      </c>
      <c r="E1911" s="288" t="s">
        <v>117</v>
      </c>
    </row>
    <row r="1912" spans="1:5" ht="47.25">
      <c r="A1912" s="351">
        <v>6321</v>
      </c>
      <c r="B1912" s="352" t="s">
        <v>2048</v>
      </c>
      <c r="C1912" s="353" t="s">
        <v>119</v>
      </c>
      <c r="D1912" s="354">
        <v>659286</v>
      </c>
      <c r="E1912" s="288" t="s">
        <v>117</v>
      </c>
    </row>
    <row r="1913" spans="1:5" ht="47.25">
      <c r="A1913" s="351">
        <v>6322</v>
      </c>
      <c r="B1913" s="352" t="s">
        <v>2049</v>
      </c>
      <c r="C1913" s="353" t="s">
        <v>125</v>
      </c>
      <c r="D1913" s="354">
        <v>182091</v>
      </c>
      <c r="E1913" s="288" t="s">
        <v>117</v>
      </c>
    </row>
    <row r="1914" spans="1:5" ht="47.25">
      <c r="A1914" s="351">
        <v>6323</v>
      </c>
      <c r="B1914" s="352" t="s">
        <v>2050</v>
      </c>
      <c r="C1914" s="353" t="s">
        <v>122</v>
      </c>
      <c r="D1914" s="354">
        <v>683110</v>
      </c>
      <c r="E1914" s="288" t="s">
        <v>117</v>
      </c>
    </row>
    <row r="1915" spans="1:5" ht="47.25">
      <c r="A1915" s="351">
        <v>6324</v>
      </c>
      <c r="B1915" s="352" t="s">
        <v>2051</v>
      </c>
      <c r="C1915" s="353" t="s">
        <v>125</v>
      </c>
      <c r="D1915" s="354">
        <v>74909</v>
      </c>
      <c r="E1915" s="288" t="s">
        <v>117</v>
      </c>
    </row>
    <row r="1916" spans="1:5" ht="15.75">
      <c r="A1916" s="351">
        <v>6325</v>
      </c>
      <c r="B1916" s="352" t="s">
        <v>2052</v>
      </c>
      <c r="C1916" s="353" t="s">
        <v>125</v>
      </c>
      <c r="D1916" s="354">
        <v>67382</v>
      </c>
      <c r="E1916" s="288" t="s">
        <v>117</v>
      </c>
    </row>
    <row r="1917" spans="1:5" ht="31.5">
      <c r="A1917" s="351">
        <v>6326</v>
      </c>
      <c r="B1917" s="352" t="s">
        <v>2053</v>
      </c>
      <c r="C1917" s="353" t="s">
        <v>119</v>
      </c>
      <c r="D1917" s="354">
        <v>130679</v>
      </c>
      <c r="E1917" s="288" t="s">
        <v>117</v>
      </c>
    </row>
    <row r="1918" spans="1:5" ht="47.25">
      <c r="A1918" s="351">
        <v>6327</v>
      </c>
      <c r="B1918" s="352" t="s">
        <v>2054</v>
      </c>
      <c r="C1918" s="353" t="s">
        <v>2055</v>
      </c>
      <c r="D1918" s="354">
        <v>535500</v>
      </c>
      <c r="E1918" s="288" t="s">
        <v>117</v>
      </c>
    </row>
    <row r="1919" spans="1:5" ht="47.25">
      <c r="A1919" s="351">
        <v>6328</v>
      </c>
      <c r="B1919" s="352" t="s">
        <v>2056</v>
      </c>
      <c r="C1919" s="353" t="s">
        <v>2055</v>
      </c>
      <c r="D1919" s="354">
        <v>654500</v>
      </c>
      <c r="E1919" s="288" t="s">
        <v>117</v>
      </c>
    </row>
    <row r="1920" spans="1:5" ht="47.25">
      <c r="A1920" s="351">
        <v>6329</v>
      </c>
      <c r="B1920" s="352" t="s">
        <v>2057</v>
      </c>
      <c r="C1920" s="353" t="s">
        <v>2055</v>
      </c>
      <c r="D1920" s="354">
        <v>892500</v>
      </c>
      <c r="E1920" s="288" t="s">
        <v>117</v>
      </c>
    </row>
    <row r="1921" spans="1:6" ht="31.5">
      <c r="A1921" s="351">
        <v>6333</v>
      </c>
      <c r="B1921" s="352" t="s">
        <v>2058</v>
      </c>
      <c r="C1921" s="353" t="s">
        <v>119</v>
      </c>
      <c r="D1921" s="354">
        <v>182191</v>
      </c>
      <c r="E1921" s="288" t="s">
        <v>117</v>
      </c>
      <c r="F1921" s="35" t="s">
        <v>145</v>
      </c>
    </row>
    <row r="1922" spans="1:6" ht="15.75">
      <c r="A1922" s="351">
        <v>6335</v>
      </c>
      <c r="B1922" s="352" t="s">
        <v>2059</v>
      </c>
      <c r="C1922" s="353" t="s">
        <v>122</v>
      </c>
      <c r="D1922" s="354">
        <v>137332</v>
      </c>
      <c r="E1922" s="288" t="s">
        <v>117</v>
      </c>
    </row>
    <row r="1923" spans="1:6" ht="47.25">
      <c r="A1923" s="351">
        <v>6339</v>
      </c>
      <c r="B1923" s="352" t="s">
        <v>2060</v>
      </c>
      <c r="C1923" s="353" t="s">
        <v>125</v>
      </c>
      <c r="D1923" s="354">
        <v>4202981</v>
      </c>
      <c r="E1923" s="288" t="s">
        <v>117</v>
      </c>
    </row>
    <row r="1924" spans="1:6" ht="47.25">
      <c r="A1924" s="351">
        <v>6340</v>
      </c>
      <c r="B1924" s="352" t="s">
        <v>2061</v>
      </c>
      <c r="C1924" s="353" t="s">
        <v>119</v>
      </c>
      <c r="D1924" s="354">
        <v>200584</v>
      </c>
      <c r="E1924" s="288" t="s">
        <v>117</v>
      </c>
    </row>
    <row r="1925" spans="1:6" ht="47.25">
      <c r="A1925" s="351">
        <v>6341</v>
      </c>
      <c r="B1925" s="352" t="s">
        <v>2062</v>
      </c>
      <c r="C1925" s="353" t="s">
        <v>125</v>
      </c>
      <c r="D1925" s="354">
        <v>582863</v>
      </c>
      <c r="E1925" s="288" t="s">
        <v>117</v>
      </c>
    </row>
    <row r="1926" spans="1:6" ht="63">
      <c r="A1926" s="351">
        <v>6342</v>
      </c>
      <c r="B1926" s="352" t="s">
        <v>2063</v>
      </c>
      <c r="C1926" s="353" t="s">
        <v>125</v>
      </c>
      <c r="D1926" s="354">
        <v>6817625</v>
      </c>
      <c r="E1926" s="288" t="s">
        <v>117</v>
      </c>
      <c r="F1926" s="35" t="s">
        <v>145</v>
      </c>
    </row>
    <row r="1927" spans="1:6" ht="15.75">
      <c r="A1927" s="351">
        <v>6343</v>
      </c>
      <c r="B1927" s="352" t="s">
        <v>2064</v>
      </c>
      <c r="C1927" s="353" t="s">
        <v>122</v>
      </c>
      <c r="D1927" s="354">
        <v>807520</v>
      </c>
      <c r="E1927" s="288" t="s">
        <v>117</v>
      </c>
    </row>
    <row r="1928" spans="1:6" ht="31.5">
      <c r="A1928" s="351">
        <v>6346</v>
      </c>
      <c r="B1928" s="352" t="s">
        <v>2065</v>
      </c>
      <c r="C1928" s="353" t="s">
        <v>122</v>
      </c>
      <c r="D1928" s="354">
        <v>28006</v>
      </c>
      <c r="E1928" s="288" t="s">
        <v>117</v>
      </c>
    </row>
    <row r="1929" spans="1:6" ht="31.5">
      <c r="A1929" s="351">
        <v>6352</v>
      </c>
      <c r="B1929" s="352" t="s">
        <v>2066</v>
      </c>
      <c r="C1929" s="353" t="s">
        <v>116</v>
      </c>
      <c r="D1929" s="354">
        <v>74080</v>
      </c>
      <c r="E1929" s="288" t="s">
        <v>117</v>
      </c>
    </row>
    <row r="1930" spans="1:6" ht="78.75">
      <c r="A1930" s="351">
        <v>6353</v>
      </c>
      <c r="B1930" s="352" t="s">
        <v>2067</v>
      </c>
      <c r="C1930" s="353" t="s">
        <v>1982</v>
      </c>
      <c r="D1930" s="354">
        <v>2060</v>
      </c>
      <c r="E1930" s="288" t="s">
        <v>117</v>
      </c>
    </row>
    <row r="1931" spans="1:6" ht="47.25">
      <c r="A1931" s="351">
        <v>6364</v>
      </c>
      <c r="B1931" s="352" t="s">
        <v>2068</v>
      </c>
      <c r="C1931" s="353" t="s">
        <v>125</v>
      </c>
      <c r="D1931" s="354">
        <v>6571422</v>
      </c>
      <c r="E1931" s="288" t="s">
        <v>117</v>
      </c>
      <c r="F1931" s="35" t="s">
        <v>145</v>
      </c>
    </row>
    <row r="1932" spans="1:6" ht="47.25">
      <c r="A1932" s="351">
        <v>6365</v>
      </c>
      <c r="B1932" s="352" t="s">
        <v>2069</v>
      </c>
      <c r="C1932" s="353" t="s">
        <v>125</v>
      </c>
      <c r="D1932" s="354">
        <v>975800</v>
      </c>
      <c r="E1932" s="288" t="s">
        <v>117</v>
      </c>
    </row>
    <row r="1933" spans="1:6" ht="47.25">
      <c r="A1933" s="351">
        <v>6366</v>
      </c>
      <c r="B1933" s="352" t="s">
        <v>2070</v>
      </c>
      <c r="C1933" s="353" t="s">
        <v>125</v>
      </c>
      <c r="D1933" s="354">
        <v>644555</v>
      </c>
      <c r="E1933" s="288" t="s">
        <v>117</v>
      </c>
    </row>
    <row r="1934" spans="1:6" ht="47.25">
      <c r="A1934" s="351">
        <v>6367</v>
      </c>
      <c r="B1934" s="352" t="s">
        <v>2071</v>
      </c>
      <c r="C1934" s="353" t="s">
        <v>125</v>
      </c>
      <c r="D1934" s="354">
        <v>644555</v>
      </c>
      <c r="E1934" s="288" t="s">
        <v>117</v>
      </c>
    </row>
    <row r="1935" spans="1:6" ht="47.25">
      <c r="A1935" s="351">
        <v>6371</v>
      </c>
      <c r="B1935" s="352" t="s">
        <v>2072</v>
      </c>
      <c r="C1935" s="353" t="s">
        <v>125</v>
      </c>
      <c r="D1935" s="354">
        <v>6571422</v>
      </c>
      <c r="E1935" s="288" t="s">
        <v>117</v>
      </c>
      <c r="F1935" s="35" t="s">
        <v>145</v>
      </c>
    </row>
    <row r="1936" spans="1:6" ht="47.25">
      <c r="A1936" s="351">
        <v>6372</v>
      </c>
      <c r="B1936" s="352" t="s">
        <v>2073</v>
      </c>
      <c r="C1936" s="353" t="s">
        <v>125</v>
      </c>
      <c r="D1936" s="354">
        <v>7473955</v>
      </c>
      <c r="E1936" s="288" t="s">
        <v>117</v>
      </c>
      <c r="F1936" s="35" t="s">
        <v>145</v>
      </c>
    </row>
    <row r="1937" spans="1:6" ht="31.5">
      <c r="A1937" s="351">
        <v>6373</v>
      </c>
      <c r="B1937" s="352" t="s">
        <v>2074</v>
      </c>
      <c r="C1937" s="353" t="s">
        <v>125</v>
      </c>
      <c r="D1937" s="354">
        <v>4122922</v>
      </c>
      <c r="E1937" s="288" t="s">
        <v>117</v>
      </c>
      <c r="F1937" s="35" t="s">
        <v>145</v>
      </c>
    </row>
    <row r="1938" spans="1:6" ht="47.25">
      <c r="A1938" s="351">
        <v>6374</v>
      </c>
      <c r="B1938" s="352" t="s">
        <v>2075</v>
      </c>
      <c r="C1938" s="353" t="s">
        <v>125</v>
      </c>
      <c r="D1938" s="354">
        <v>428400</v>
      </c>
      <c r="E1938" s="288" t="s">
        <v>117</v>
      </c>
      <c r="F1938" s="35" t="s">
        <v>145</v>
      </c>
    </row>
    <row r="1939" spans="1:6" ht="47.25">
      <c r="A1939" s="351">
        <v>6375</v>
      </c>
      <c r="B1939" s="352" t="s">
        <v>2076</v>
      </c>
      <c r="C1939" s="353" t="s">
        <v>125</v>
      </c>
      <c r="D1939" s="354">
        <v>493850</v>
      </c>
      <c r="E1939" s="288" t="s">
        <v>117</v>
      </c>
      <c r="F1939" s="35" t="s">
        <v>145</v>
      </c>
    </row>
    <row r="1940" spans="1:6" ht="47.25">
      <c r="A1940" s="351">
        <v>6376</v>
      </c>
      <c r="B1940" s="352" t="s">
        <v>2077</v>
      </c>
      <c r="C1940" s="353" t="s">
        <v>125</v>
      </c>
      <c r="D1940" s="354">
        <v>493850</v>
      </c>
      <c r="E1940" s="288" t="s">
        <v>117</v>
      </c>
      <c r="F1940" s="35" t="s">
        <v>145</v>
      </c>
    </row>
    <row r="1941" spans="1:6" ht="47.25">
      <c r="A1941" s="351">
        <v>6377</v>
      </c>
      <c r="B1941" s="352" t="s">
        <v>2078</v>
      </c>
      <c r="C1941" s="353" t="s">
        <v>125</v>
      </c>
      <c r="D1941" s="354">
        <v>493850</v>
      </c>
      <c r="E1941" s="288" t="s">
        <v>117</v>
      </c>
      <c r="F1941" s="35" t="s">
        <v>145</v>
      </c>
    </row>
    <row r="1942" spans="1:6" ht="47.25">
      <c r="A1942" s="351">
        <v>6379</v>
      </c>
      <c r="B1942" s="352" t="s">
        <v>2079</v>
      </c>
      <c r="C1942" s="353" t="s">
        <v>125</v>
      </c>
      <c r="D1942" s="354">
        <v>668780</v>
      </c>
      <c r="E1942" s="288" t="s">
        <v>117</v>
      </c>
      <c r="F1942" s="35" t="s">
        <v>145</v>
      </c>
    </row>
    <row r="1943" spans="1:6" ht="31.5">
      <c r="A1943" s="351">
        <v>6380</v>
      </c>
      <c r="B1943" s="352" t="s">
        <v>2080</v>
      </c>
      <c r="C1943" s="353" t="s">
        <v>122</v>
      </c>
      <c r="D1943" s="354">
        <v>81804</v>
      </c>
      <c r="E1943" s="288" t="s">
        <v>117</v>
      </c>
    </row>
    <row r="1944" spans="1:6" ht="47.25">
      <c r="A1944" s="351">
        <v>6381</v>
      </c>
      <c r="B1944" s="352" t="s">
        <v>2081</v>
      </c>
      <c r="C1944" s="353" t="s">
        <v>122</v>
      </c>
      <c r="D1944" s="354">
        <v>3964237</v>
      </c>
      <c r="E1944" s="288" t="s">
        <v>117</v>
      </c>
    </row>
    <row r="1945" spans="1:6" ht="15.75">
      <c r="A1945" s="351">
        <v>6382</v>
      </c>
      <c r="B1945" s="352" t="s">
        <v>2082</v>
      </c>
      <c r="C1945" s="353" t="s">
        <v>122</v>
      </c>
      <c r="D1945" s="354">
        <v>529751</v>
      </c>
      <c r="E1945" s="288" t="s">
        <v>117</v>
      </c>
    </row>
    <row r="1946" spans="1:6" ht="31.5">
      <c r="A1946" s="351">
        <v>6383</v>
      </c>
      <c r="B1946" s="352" t="s">
        <v>2083</v>
      </c>
      <c r="C1946" s="353" t="s">
        <v>122</v>
      </c>
      <c r="D1946" s="354">
        <v>536970</v>
      </c>
      <c r="E1946" s="288" t="s">
        <v>117</v>
      </c>
    </row>
    <row r="1947" spans="1:6" ht="110.25">
      <c r="A1947" s="351">
        <v>6387</v>
      </c>
      <c r="B1947" s="352" t="s">
        <v>2084</v>
      </c>
      <c r="C1947" s="353" t="s">
        <v>125</v>
      </c>
      <c r="D1947" s="354">
        <v>14665038</v>
      </c>
      <c r="E1947" s="288" t="s">
        <v>117</v>
      </c>
      <c r="F1947" s="35" t="s">
        <v>145</v>
      </c>
    </row>
    <row r="1948" spans="1:6" ht="110.25">
      <c r="A1948" s="351">
        <v>6388</v>
      </c>
      <c r="B1948" s="352" t="s">
        <v>2085</v>
      </c>
      <c r="C1948" s="353" t="s">
        <v>125</v>
      </c>
      <c r="D1948" s="354">
        <v>18947805</v>
      </c>
      <c r="E1948" s="288" t="s">
        <v>117</v>
      </c>
      <c r="F1948" s="35" t="s">
        <v>145</v>
      </c>
    </row>
    <row r="1949" spans="1:6" ht="110.25">
      <c r="A1949" s="351">
        <v>6389</v>
      </c>
      <c r="B1949" s="352" t="s">
        <v>2086</v>
      </c>
      <c r="C1949" s="353" t="s">
        <v>125</v>
      </c>
      <c r="D1949" s="354">
        <v>20350966</v>
      </c>
      <c r="E1949" s="288" t="s">
        <v>117</v>
      </c>
      <c r="F1949" s="35" t="s">
        <v>145</v>
      </c>
    </row>
    <row r="1950" spans="1:6" ht="78.75">
      <c r="A1950" s="351">
        <v>6392</v>
      </c>
      <c r="B1950" s="352" t="s">
        <v>2087</v>
      </c>
      <c r="C1950" s="353" t="s">
        <v>119</v>
      </c>
      <c r="D1950" s="354">
        <v>1657637</v>
      </c>
      <c r="E1950" s="288" t="s">
        <v>117</v>
      </c>
      <c r="F1950" s="35" t="s">
        <v>145</v>
      </c>
    </row>
    <row r="1951" spans="1:6" ht="63">
      <c r="A1951" s="351">
        <v>6393</v>
      </c>
      <c r="B1951" s="352" t="s">
        <v>2088</v>
      </c>
      <c r="C1951" s="353" t="s">
        <v>119</v>
      </c>
      <c r="D1951" s="354">
        <v>1942984</v>
      </c>
      <c r="E1951" s="288" t="s">
        <v>117</v>
      </c>
      <c r="F1951" s="35" t="s">
        <v>145</v>
      </c>
    </row>
    <row r="1952" spans="1:6" ht="47.25">
      <c r="A1952" s="351">
        <v>6394</v>
      </c>
      <c r="B1952" s="352" t="s">
        <v>2089</v>
      </c>
      <c r="C1952" s="353" t="s">
        <v>122</v>
      </c>
      <c r="D1952" s="354">
        <v>22284</v>
      </c>
      <c r="E1952" s="288" t="s">
        <v>117</v>
      </c>
    </row>
    <row r="1953" spans="1:6" ht="63">
      <c r="A1953" s="351">
        <v>6395</v>
      </c>
      <c r="B1953" s="352" t="s">
        <v>2090</v>
      </c>
      <c r="C1953" s="353" t="s">
        <v>119</v>
      </c>
      <c r="D1953" s="354">
        <v>2462437</v>
      </c>
      <c r="E1953" s="288" t="s">
        <v>117</v>
      </c>
      <c r="F1953" s="35" t="s">
        <v>145</v>
      </c>
    </row>
    <row r="1954" spans="1:6" ht="31.5">
      <c r="A1954" s="351">
        <v>6396</v>
      </c>
      <c r="B1954" s="352" t="s">
        <v>2091</v>
      </c>
      <c r="C1954" s="353" t="s">
        <v>125</v>
      </c>
      <c r="D1954" s="354">
        <v>417348</v>
      </c>
      <c r="E1954" s="288" t="s">
        <v>117</v>
      </c>
    </row>
    <row r="1955" spans="1:6" ht="31.5">
      <c r="A1955" s="351">
        <v>6397</v>
      </c>
      <c r="B1955" s="352" t="s">
        <v>2092</v>
      </c>
      <c r="C1955" s="353" t="s">
        <v>125</v>
      </c>
      <c r="D1955" s="354">
        <v>245333</v>
      </c>
      <c r="E1955" s="288" t="s">
        <v>117</v>
      </c>
    </row>
    <row r="1956" spans="1:6" ht="31.5">
      <c r="A1956" s="351">
        <v>6400</v>
      </c>
      <c r="B1956" s="352" t="s">
        <v>2093</v>
      </c>
      <c r="C1956" s="353" t="s">
        <v>122</v>
      </c>
      <c r="D1956" s="354">
        <v>629331</v>
      </c>
      <c r="E1956" s="288" t="s">
        <v>117</v>
      </c>
    </row>
    <row r="1957" spans="1:6" ht="47.25">
      <c r="A1957" s="351">
        <v>6407</v>
      </c>
      <c r="B1957" s="352" t="s">
        <v>2094</v>
      </c>
      <c r="C1957" s="353" t="s">
        <v>116</v>
      </c>
      <c r="D1957" s="354">
        <v>160636</v>
      </c>
      <c r="E1957" s="288" t="s">
        <v>117</v>
      </c>
    </row>
    <row r="1958" spans="1:6" ht="31.5">
      <c r="A1958" s="351">
        <v>6411</v>
      </c>
      <c r="B1958" s="352" t="s">
        <v>2095</v>
      </c>
      <c r="C1958" s="353" t="s">
        <v>125</v>
      </c>
      <c r="D1958" s="354">
        <v>335167</v>
      </c>
      <c r="E1958" s="288" t="s">
        <v>117</v>
      </c>
      <c r="F1958" s="35" t="s">
        <v>145</v>
      </c>
    </row>
    <row r="1959" spans="1:6" ht="47.25">
      <c r="A1959" s="351">
        <v>6413</v>
      </c>
      <c r="B1959" s="352" t="s">
        <v>2096</v>
      </c>
      <c r="C1959" s="353" t="s">
        <v>125</v>
      </c>
      <c r="D1959" s="354">
        <v>1532143</v>
      </c>
      <c r="E1959" s="288" t="s">
        <v>117</v>
      </c>
    </row>
    <row r="1960" spans="1:6" ht="110.25">
      <c r="A1960" s="351">
        <v>6416</v>
      </c>
      <c r="B1960" s="352" t="s">
        <v>2097</v>
      </c>
      <c r="C1960" s="353" t="s">
        <v>116</v>
      </c>
      <c r="D1960" s="354">
        <v>83376</v>
      </c>
      <c r="E1960" s="288" t="s">
        <v>117</v>
      </c>
    </row>
    <row r="1961" spans="1:6" ht="47.25">
      <c r="A1961" s="351">
        <v>6421</v>
      </c>
      <c r="B1961" s="352" t="s">
        <v>2098</v>
      </c>
      <c r="C1961" s="353" t="s">
        <v>122</v>
      </c>
      <c r="D1961" s="354">
        <v>36152</v>
      </c>
      <c r="E1961" s="288" t="s">
        <v>117</v>
      </c>
      <c r="F1961" s="35" t="s">
        <v>145</v>
      </c>
    </row>
    <row r="1962" spans="1:6" ht="31.5">
      <c r="A1962" s="351">
        <v>6422</v>
      </c>
      <c r="B1962" s="352" t="s">
        <v>2099</v>
      </c>
      <c r="C1962" s="353" t="s">
        <v>125</v>
      </c>
      <c r="D1962" s="354">
        <v>98233</v>
      </c>
      <c r="E1962" s="288" t="s">
        <v>117</v>
      </c>
    </row>
    <row r="1963" spans="1:6" ht="63">
      <c r="A1963" s="351">
        <v>6423</v>
      </c>
      <c r="B1963" s="352" t="s">
        <v>2100</v>
      </c>
      <c r="C1963" s="353" t="s">
        <v>125</v>
      </c>
      <c r="D1963" s="354">
        <v>2153467</v>
      </c>
      <c r="E1963" s="288" t="s">
        <v>117</v>
      </c>
      <c r="F1963" s="35" t="s">
        <v>145</v>
      </c>
    </row>
    <row r="1964" spans="1:6" ht="47.25">
      <c r="A1964" s="351">
        <v>6425</v>
      </c>
      <c r="B1964" s="352" t="s">
        <v>2101</v>
      </c>
      <c r="C1964" s="353" t="s">
        <v>122</v>
      </c>
      <c r="D1964" s="354">
        <v>92279</v>
      </c>
      <c r="E1964" s="288" t="s">
        <v>117</v>
      </c>
    </row>
    <row r="1965" spans="1:6" ht="47.25">
      <c r="A1965" s="351">
        <v>6426</v>
      </c>
      <c r="B1965" s="352" t="s">
        <v>2102</v>
      </c>
      <c r="C1965" s="353" t="s">
        <v>125</v>
      </c>
      <c r="D1965" s="354">
        <v>926520</v>
      </c>
      <c r="E1965" s="288" t="s">
        <v>117</v>
      </c>
    </row>
    <row r="1966" spans="1:6" ht="31.5">
      <c r="A1966" s="351">
        <v>6427</v>
      </c>
      <c r="B1966" s="352" t="s">
        <v>2103</v>
      </c>
      <c r="C1966" s="353" t="s">
        <v>122</v>
      </c>
      <c r="D1966" s="354">
        <v>27795</v>
      </c>
      <c r="E1966" s="288" t="s">
        <v>117</v>
      </c>
    </row>
    <row r="1967" spans="1:6" ht="47.25">
      <c r="A1967" s="351">
        <v>6428</v>
      </c>
      <c r="B1967" s="352" t="s">
        <v>2104</v>
      </c>
      <c r="C1967" s="353" t="s">
        <v>119</v>
      </c>
      <c r="D1967" s="354">
        <v>740394</v>
      </c>
      <c r="E1967" s="288" t="s">
        <v>117</v>
      </c>
    </row>
    <row r="1968" spans="1:6" ht="31.5">
      <c r="A1968" s="351">
        <v>6429</v>
      </c>
      <c r="B1968" s="352" t="s">
        <v>2105</v>
      </c>
      <c r="C1968" s="353" t="s">
        <v>122</v>
      </c>
      <c r="D1968" s="354">
        <v>38516</v>
      </c>
      <c r="E1968" s="288" t="s">
        <v>117</v>
      </c>
    </row>
    <row r="1969" spans="1:6" ht="63">
      <c r="A1969" s="351">
        <v>6430</v>
      </c>
      <c r="B1969" s="352" t="s">
        <v>2106</v>
      </c>
      <c r="C1969" s="353" t="s">
        <v>122</v>
      </c>
      <c r="D1969" s="354">
        <v>248140</v>
      </c>
      <c r="E1969" s="288" t="s">
        <v>117</v>
      </c>
      <c r="F1969" s="35" t="s">
        <v>145</v>
      </c>
    </row>
    <row r="1970" spans="1:6" ht="31.5">
      <c r="A1970" s="351">
        <v>6431</v>
      </c>
      <c r="B1970" s="352" t="s">
        <v>2107</v>
      </c>
      <c r="C1970" s="353" t="s">
        <v>119</v>
      </c>
      <c r="D1970" s="354">
        <v>938483</v>
      </c>
      <c r="E1970" s="288" t="s">
        <v>117</v>
      </c>
    </row>
    <row r="1971" spans="1:6" ht="110.25">
      <c r="A1971" s="351">
        <v>6433</v>
      </c>
      <c r="B1971" s="352" t="s">
        <v>2108</v>
      </c>
      <c r="C1971" s="353" t="s">
        <v>472</v>
      </c>
      <c r="D1971" s="354">
        <v>13633</v>
      </c>
      <c r="E1971" s="288" t="s">
        <v>117</v>
      </c>
      <c r="F1971" s="35" t="s">
        <v>145</v>
      </c>
    </row>
    <row r="1972" spans="1:6" ht="141.75">
      <c r="A1972" s="351">
        <v>6434</v>
      </c>
      <c r="B1972" s="352" t="s">
        <v>2109</v>
      </c>
      <c r="C1972" s="353" t="s">
        <v>472</v>
      </c>
      <c r="D1972" s="354">
        <v>14273</v>
      </c>
      <c r="E1972" s="288" t="s">
        <v>117</v>
      </c>
      <c r="F1972" s="35" t="s">
        <v>145</v>
      </c>
    </row>
    <row r="1973" spans="1:6" ht="126">
      <c r="A1973" s="351">
        <v>6435</v>
      </c>
      <c r="B1973" s="352" t="s">
        <v>2110</v>
      </c>
      <c r="C1973" s="353" t="s">
        <v>472</v>
      </c>
      <c r="D1973" s="354">
        <v>13492</v>
      </c>
      <c r="E1973" s="288" t="s">
        <v>117</v>
      </c>
      <c r="F1973" s="35" t="s">
        <v>145</v>
      </c>
    </row>
    <row r="1974" spans="1:6" ht="126">
      <c r="A1974" s="351">
        <v>6436</v>
      </c>
      <c r="B1974" s="352" t="s">
        <v>2111</v>
      </c>
      <c r="C1974" s="353" t="s">
        <v>472</v>
      </c>
      <c r="D1974" s="354">
        <v>11889</v>
      </c>
      <c r="E1974" s="288" t="s">
        <v>117</v>
      </c>
      <c r="F1974" s="35" t="s">
        <v>145</v>
      </c>
    </row>
    <row r="1975" spans="1:6" ht="110.25">
      <c r="A1975" s="351">
        <v>6437</v>
      </c>
      <c r="B1975" s="352" t="s">
        <v>2112</v>
      </c>
      <c r="C1975" s="353" t="s">
        <v>472</v>
      </c>
      <c r="D1975" s="354">
        <v>11638</v>
      </c>
      <c r="E1975" s="288" t="s">
        <v>117</v>
      </c>
      <c r="F1975" s="35" t="s">
        <v>145</v>
      </c>
    </row>
    <row r="1976" spans="1:6" ht="47.25">
      <c r="A1976" s="351">
        <v>6438</v>
      </c>
      <c r="B1976" s="352" t="s">
        <v>2113</v>
      </c>
      <c r="C1976" s="353" t="s">
        <v>122</v>
      </c>
      <c r="D1976" s="354">
        <v>14875</v>
      </c>
      <c r="E1976" s="288" t="s">
        <v>117</v>
      </c>
    </row>
    <row r="1977" spans="1:6" ht="47.25">
      <c r="A1977" s="351">
        <v>6439</v>
      </c>
      <c r="B1977" s="352" t="s">
        <v>2114</v>
      </c>
      <c r="C1977" s="353" t="s">
        <v>122</v>
      </c>
      <c r="D1977" s="354">
        <v>16065</v>
      </c>
      <c r="E1977" s="288" t="s">
        <v>117</v>
      </c>
    </row>
    <row r="1978" spans="1:6" ht="31.5">
      <c r="A1978" s="351">
        <v>6440</v>
      </c>
      <c r="B1978" s="352" t="s">
        <v>2115</v>
      </c>
      <c r="C1978" s="353" t="s">
        <v>472</v>
      </c>
      <c r="D1978" s="354">
        <v>298</v>
      </c>
      <c r="E1978" s="288" t="s">
        <v>117</v>
      </c>
    </row>
    <row r="1979" spans="1:6" ht="31.5">
      <c r="A1979" s="351">
        <v>6441</v>
      </c>
      <c r="B1979" s="352" t="s">
        <v>2116</v>
      </c>
      <c r="C1979" s="353" t="s">
        <v>472</v>
      </c>
      <c r="D1979" s="354">
        <v>345</v>
      </c>
      <c r="E1979" s="288" t="s">
        <v>117</v>
      </c>
    </row>
    <row r="1980" spans="1:6" ht="31.5">
      <c r="A1980" s="351">
        <v>6442</v>
      </c>
      <c r="B1980" s="352" t="s">
        <v>2117</v>
      </c>
      <c r="C1980" s="353" t="s">
        <v>472</v>
      </c>
      <c r="D1980" s="354">
        <v>381</v>
      </c>
      <c r="E1980" s="288" t="s">
        <v>117</v>
      </c>
    </row>
    <row r="1981" spans="1:6" ht="31.5">
      <c r="A1981" s="351">
        <v>6443</v>
      </c>
      <c r="B1981" s="352" t="s">
        <v>2118</v>
      </c>
      <c r="C1981" s="353" t="s">
        <v>472</v>
      </c>
      <c r="D1981" s="354">
        <v>411</v>
      </c>
      <c r="E1981" s="288" t="s">
        <v>117</v>
      </c>
    </row>
    <row r="1982" spans="1:6" ht="31.5">
      <c r="A1982" s="351">
        <v>6444</v>
      </c>
      <c r="B1982" s="352" t="s">
        <v>2119</v>
      </c>
      <c r="C1982" s="353" t="s">
        <v>472</v>
      </c>
      <c r="D1982" s="354">
        <v>428</v>
      </c>
      <c r="E1982" s="288" t="s">
        <v>117</v>
      </c>
    </row>
    <row r="1983" spans="1:6" ht="31.5">
      <c r="A1983" s="351">
        <v>6445</v>
      </c>
      <c r="B1983" s="352" t="s">
        <v>2120</v>
      </c>
      <c r="C1983" s="353" t="s">
        <v>472</v>
      </c>
      <c r="D1983" s="354">
        <v>428</v>
      </c>
      <c r="E1983" s="288" t="s">
        <v>117</v>
      </c>
    </row>
    <row r="1984" spans="1:6" ht="31.5">
      <c r="A1984" s="351">
        <v>6446</v>
      </c>
      <c r="B1984" s="352" t="s">
        <v>2121</v>
      </c>
      <c r="C1984" s="353" t="s">
        <v>472</v>
      </c>
      <c r="D1984" s="354">
        <v>470</v>
      </c>
      <c r="E1984" s="288" t="s">
        <v>117</v>
      </c>
    </row>
    <row r="1985" spans="1:5" ht="31.5">
      <c r="A1985" s="351">
        <v>6448</v>
      </c>
      <c r="B1985" s="352" t="s">
        <v>2122</v>
      </c>
      <c r="C1985" s="353" t="s">
        <v>125</v>
      </c>
      <c r="D1985" s="354">
        <v>1567481</v>
      </c>
      <c r="E1985" s="288" t="s">
        <v>117</v>
      </c>
    </row>
    <row r="1986" spans="1:5" ht="31.5">
      <c r="A1986" s="351">
        <v>6449</v>
      </c>
      <c r="B1986" s="352" t="s">
        <v>2123</v>
      </c>
      <c r="C1986" s="353" t="s">
        <v>125</v>
      </c>
      <c r="D1986" s="354">
        <v>458414</v>
      </c>
      <c r="E1986" s="288" t="s">
        <v>117</v>
      </c>
    </row>
    <row r="1987" spans="1:5" ht="47.25">
      <c r="A1987" s="351">
        <v>6450</v>
      </c>
      <c r="B1987" s="352" t="s">
        <v>2124</v>
      </c>
      <c r="C1987" s="353" t="s">
        <v>116</v>
      </c>
      <c r="D1987" s="354">
        <v>3972</v>
      </c>
      <c r="E1987" s="288" t="s">
        <v>117</v>
      </c>
    </row>
    <row r="1988" spans="1:5" ht="31.5">
      <c r="A1988" s="351">
        <v>6451</v>
      </c>
      <c r="B1988" s="352" t="s">
        <v>2125</v>
      </c>
      <c r="C1988" s="353" t="s">
        <v>122</v>
      </c>
      <c r="D1988" s="354">
        <v>11392</v>
      </c>
      <c r="E1988" s="288" t="s">
        <v>117</v>
      </c>
    </row>
    <row r="1989" spans="1:5" ht="78.75">
      <c r="A1989" s="351">
        <v>6456</v>
      </c>
      <c r="B1989" s="352" t="s">
        <v>2126</v>
      </c>
      <c r="C1989" s="353" t="s">
        <v>119</v>
      </c>
      <c r="D1989" s="354">
        <v>801118</v>
      </c>
      <c r="E1989" s="288" t="s">
        <v>117</v>
      </c>
    </row>
    <row r="1990" spans="1:5" ht="31.5">
      <c r="A1990" s="351">
        <v>6457</v>
      </c>
      <c r="B1990" s="352" t="s">
        <v>2127</v>
      </c>
      <c r="C1990" s="353" t="s">
        <v>785</v>
      </c>
      <c r="D1990" s="354">
        <v>69105</v>
      </c>
      <c r="E1990" s="288" t="s">
        <v>117</v>
      </c>
    </row>
    <row r="1991" spans="1:5" ht="47.25">
      <c r="A1991" s="351">
        <v>6458</v>
      </c>
      <c r="B1991" s="352" t="s">
        <v>2128</v>
      </c>
      <c r="C1991" s="353" t="s">
        <v>122</v>
      </c>
      <c r="D1991" s="354">
        <v>11174</v>
      </c>
      <c r="E1991" s="288" t="s">
        <v>117</v>
      </c>
    </row>
    <row r="1992" spans="1:5" ht="31.5">
      <c r="A1992" s="351">
        <v>6459</v>
      </c>
      <c r="B1992" s="352" t="s">
        <v>2129</v>
      </c>
      <c r="C1992" s="353" t="s">
        <v>116</v>
      </c>
      <c r="D1992" s="354">
        <v>37315</v>
      </c>
      <c r="E1992" s="288" t="s">
        <v>117</v>
      </c>
    </row>
    <row r="1993" spans="1:5" ht="63">
      <c r="A1993" s="351">
        <v>6461</v>
      </c>
      <c r="B1993" s="352" t="s">
        <v>2130</v>
      </c>
      <c r="C1993" s="353" t="s">
        <v>1215</v>
      </c>
      <c r="D1993" s="354">
        <v>7501</v>
      </c>
      <c r="E1993" s="288" t="s">
        <v>117</v>
      </c>
    </row>
    <row r="1994" spans="1:5" ht="47.25">
      <c r="A1994" s="351">
        <v>6462</v>
      </c>
      <c r="B1994" s="352" t="s">
        <v>2131</v>
      </c>
      <c r="C1994" s="353" t="s">
        <v>2132</v>
      </c>
      <c r="D1994" s="354">
        <v>1449</v>
      </c>
      <c r="E1994" s="288" t="s">
        <v>117</v>
      </c>
    </row>
    <row r="1995" spans="1:5" ht="31.5">
      <c r="A1995" s="351">
        <v>6463</v>
      </c>
      <c r="B1995" s="352" t="s">
        <v>2133</v>
      </c>
      <c r="C1995" s="353" t="s">
        <v>2132</v>
      </c>
      <c r="D1995" s="354">
        <v>4467</v>
      </c>
      <c r="E1995" s="288" t="s">
        <v>117</v>
      </c>
    </row>
    <row r="1996" spans="1:5" ht="31.5">
      <c r="A1996" s="351">
        <v>6464</v>
      </c>
      <c r="B1996" s="352" t="s">
        <v>2134</v>
      </c>
      <c r="C1996" s="353" t="s">
        <v>116</v>
      </c>
      <c r="D1996" s="354">
        <v>2347</v>
      </c>
      <c r="E1996" s="288" t="s">
        <v>117</v>
      </c>
    </row>
    <row r="1997" spans="1:5" ht="15.75">
      <c r="A1997" s="351">
        <v>6465</v>
      </c>
      <c r="B1997" s="352" t="s">
        <v>2135</v>
      </c>
      <c r="C1997" s="353" t="s">
        <v>785</v>
      </c>
      <c r="D1997" s="354">
        <v>18580</v>
      </c>
      <c r="E1997" s="288" t="s">
        <v>117</v>
      </c>
    </row>
    <row r="1998" spans="1:5" ht="78.75">
      <c r="A1998" s="351">
        <v>6466</v>
      </c>
      <c r="B1998" s="352" t="s">
        <v>2136</v>
      </c>
      <c r="C1998" s="353" t="s">
        <v>119</v>
      </c>
      <c r="D1998" s="354">
        <v>803285</v>
      </c>
      <c r="E1998" s="288" t="s">
        <v>117</v>
      </c>
    </row>
    <row r="1999" spans="1:5" ht="47.25">
      <c r="A1999" s="351">
        <v>6467</v>
      </c>
      <c r="B1999" s="352" t="s">
        <v>2137</v>
      </c>
      <c r="C1999" s="353" t="s">
        <v>122</v>
      </c>
      <c r="D1999" s="354">
        <v>10928</v>
      </c>
      <c r="E1999" s="288" t="s">
        <v>117</v>
      </c>
    </row>
    <row r="2000" spans="1:5" ht="63">
      <c r="A2000" s="351">
        <v>6469</v>
      </c>
      <c r="B2000" s="352" t="s">
        <v>2138</v>
      </c>
      <c r="C2000" s="353" t="s">
        <v>116</v>
      </c>
      <c r="D2000" s="354">
        <v>185779</v>
      </c>
      <c r="E2000" s="288" t="s">
        <v>117</v>
      </c>
    </row>
    <row r="2001" spans="1:6" ht="47.25">
      <c r="A2001" s="351">
        <v>6471</v>
      </c>
      <c r="B2001" s="352" t="s">
        <v>2139</v>
      </c>
      <c r="C2001" s="353" t="s">
        <v>119</v>
      </c>
      <c r="D2001" s="354">
        <v>135258</v>
      </c>
      <c r="E2001" s="288" t="s">
        <v>117</v>
      </c>
    </row>
    <row r="2002" spans="1:6" ht="63">
      <c r="A2002" s="351">
        <v>6472</v>
      </c>
      <c r="B2002" s="352" t="s">
        <v>2140</v>
      </c>
      <c r="C2002" s="353" t="s">
        <v>119</v>
      </c>
      <c r="D2002" s="354">
        <v>863955</v>
      </c>
      <c r="E2002" s="288" t="s">
        <v>117</v>
      </c>
    </row>
    <row r="2003" spans="1:6" ht="63">
      <c r="A2003" s="351">
        <v>6473</v>
      </c>
      <c r="B2003" s="352" t="s">
        <v>2141</v>
      </c>
      <c r="C2003" s="353" t="s">
        <v>119</v>
      </c>
      <c r="D2003" s="354">
        <v>114809</v>
      </c>
      <c r="E2003" s="288" t="s">
        <v>117</v>
      </c>
    </row>
    <row r="2004" spans="1:6" ht="47.25">
      <c r="A2004" s="351">
        <v>6474</v>
      </c>
      <c r="B2004" s="352" t="s">
        <v>2142</v>
      </c>
      <c r="C2004" s="353" t="s">
        <v>119</v>
      </c>
      <c r="D2004" s="354">
        <v>138943</v>
      </c>
      <c r="E2004" s="288" t="s">
        <v>117</v>
      </c>
    </row>
    <row r="2005" spans="1:6" ht="47.25">
      <c r="A2005" s="351">
        <v>6475</v>
      </c>
      <c r="B2005" s="352" t="s">
        <v>2143</v>
      </c>
      <c r="C2005" s="353" t="s">
        <v>122</v>
      </c>
      <c r="D2005" s="354">
        <v>58285</v>
      </c>
      <c r="E2005" s="288" t="s">
        <v>117</v>
      </c>
    </row>
    <row r="2006" spans="1:6" ht="15.75">
      <c r="A2006" s="351">
        <v>6476</v>
      </c>
      <c r="B2006" s="352" t="s">
        <v>2144</v>
      </c>
      <c r="C2006" s="353" t="s">
        <v>116</v>
      </c>
      <c r="D2006" s="354">
        <v>139462</v>
      </c>
      <c r="E2006" s="288" t="s">
        <v>117</v>
      </c>
    </row>
    <row r="2007" spans="1:6" ht="47.25">
      <c r="A2007" s="351">
        <v>6480</v>
      </c>
      <c r="B2007" s="352" t="s">
        <v>2145</v>
      </c>
      <c r="C2007" s="353" t="s">
        <v>119</v>
      </c>
      <c r="D2007" s="354">
        <v>16112</v>
      </c>
      <c r="E2007" s="288" t="s">
        <v>117</v>
      </c>
    </row>
    <row r="2008" spans="1:6" ht="47.25">
      <c r="A2008" s="351">
        <v>6482</v>
      </c>
      <c r="B2008" s="352" t="s">
        <v>2146</v>
      </c>
      <c r="C2008" s="353" t="s">
        <v>785</v>
      </c>
      <c r="D2008" s="354">
        <v>77653</v>
      </c>
      <c r="E2008" s="288" t="s">
        <v>117</v>
      </c>
    </row>
    <row r="2009" spans="1:6" ht="47.25">
      <c r="A2009" s="351">
        <v>6483</v>
      </c>
      <c r="B2009" s="352" t="s">
        <v>2147</v>
      </c>
      <c r="C2009" s="353" t="s">
        <v>1215</v>
      </c>
      <c r="D2009" s="354">
        <v>41971</v>
      </c>
      <c r="E2009" s="288" t="s">
        <v>117</v>
      </c>
      <c r="F2009" s="35" t="s">
        <v>145</v>
      </c>
    </row>
    <row r="2010" spans="1:6" ht="31.5">
      <c r="A2010" s="351">
        <v>6484</v>
      </c>
      <c r="B2010" s="352" t="s">
        <v>2148</v>
      </c>
      <c r="C2010" s="353" t="s">
        <v>1215</v>
      </c>
      <c r="D2010" s="354">
        <v>125434</v>
      </c>
      <c r="E2010" s="288" t="s">
        <v>117</v>
      </c>
      <c r="F2010" s="35" t="s">
        <v>145</v>
      </c>
    </row>
    <row r="2011" spans="1:6" ht="47.25">
      <c r="A2011" s="351">
        <v>6485</v>
      </c>
      <c r="B2011" s="352" t="s">
        <v>2149</v>
      </c>
      <c r="C2011" s="353" t="s">
        <v>125</v>
      </c>
      <c r="D2011" s="354">
        <v>42922</v>
      </c>
      <c r="E2011" s="288" t="s">
        <v>117</v>
      </c>
    </row>
    <row r="2012" spans="1:6" ht="31.5">
      <c r="A2012" s="351">
        <v>6486</v>
      </c>
      <c r="B2012" s="352" t="s">
        <v>2150</v>
      </c>
      <c r="C2012" s="353" t="s">
        <v>119</v>
      </c>
      <c r="D2012" s="354">
        <v>47792</v>
      </c>
      <c r="E2012" s="288" t="s">
        <v>117</v>
      </c>
    </row>
    <row r="2013" spans="1:6" ht="47.25">
      <c r="A2013" s="351">
        <v>6487</v>
      </c>
      <c r="B2013" s="352" t="s">
        <v>2151</v>
      </c>
      <c r="C2013" s="353" t="s">
        <v>125</v>
      </c>
      <c r="D2013" s="354">
        <v>83254</v>
      </c>
      <c r="E2013" s="288" t="s">
        <v>117</v>
      </c>
    </row>
    <row r="2014" spans="1:6" ht="47.25">
      <c r="A2014" s="351">
        <v>6488</v>
      </c>
      <c r="B2014" s="352" t="s">
        <v>2152</v>
      </c>
      <c r="C2014" s="353" t="s">
        <v>122</v>
      </c>
      <c r="D2014" s="354">
        <v>199347</v>
      </c>
      <c r="E2014" s="288" t="s">
        <v>117</v>
      </c>
    </row>
    <row r="2015" spans="1:6" ht="31.5">
      <c r="A2015" s="351">
        <v>6489</v>
      </c>
      <c r="B2015" s="352" t="s">
        <v>2153</v>
      </c>
      <c r="C2015" s="353" t="s">
        <v>122</v>
      </c>
      <c r="D2015" s="354">
        <v>81987</v>
      </c>
      <c r="E2015" s="288" t="s">
        <v>117</v>
      </c>
    </row>
    <row r="2016" spans="1:6" ht="63">
      <c r="A2016" s="351">
        <v>6494</v>
      </c>
      <c r="B2016" s="352" t="s">
        <v>2154</v>
      </c>
      <c r="C2016" s="353" t="s">
        <v>122</v>
      </c>
      <c r="D2016" s="354">
        <v>194940</v>
      </c>
      <c r="E2016" s="288" t="s">
        <v>117</v>
      </c>
    </row>
    <row r="2017" spans="1:6" ht="78.75">
      <c r="A2017" s="351">
        <v>6495</v>
      </c>
      <c r="B2017" s="352" t="s">
        <v>2155</v>
      </c>
      <c r="C2017" s="353" t="s">
        <v>122</v>
      </c>
      <c r="D2017" s="354">
        <v>194940</v>
      </c>
      <c r="E2017" s="288" t="s">
        <v>117</v>
      </c>
    </row>
    <row r="2018" spans="1:6" ht="31.5">
      <c r="A2018" s="351">
        <v>6498</v>
      </c>
      <c r="B2018" s="352" t="s">
        <v>2156</v>
      </c>
      <c r="C2018" s="353" t="s">
        <v>125</v>
      </c>
      <c r="D2018" s="354">
        <v>16951</v>
      </c>
      <c r="E2018" s="288" t="s">
        <v>117</v>
      </c>
    </row>
    <row r="2019" spans="1:6" ht="31.5">
      <c r="A2019" s="351">
        <v>6499</v>
      </c>
      <c r="B2019" s="352" t="s">
        <v>2157</v>
      </c>
      <c r="C2019" s="353" t="s">
        <v>122</v>
      </c>
      <c r="D2019" s="354">
        <v>12144</v>
      </c>
      <c r="E2019" s="288" t="s">
        <v>117</v>
      </c>
    </row>
    <row r="2020" spans="1:6" ht="31.5">
      <c r="A2020" s="351">
        <v>6500</v>
      </c>
      <c r="B2020" s="352" t="s">
        <v>2158</v>
      </c>
      <c r="C2020" s="353" t="s">
        <v>125</v>
      </c>
      <c r="D2020" s="354">
        <v>118968</v>
      </c>
      <c r="E2020" s="288" t="s">
        <v>117</v>
      </c>
    </row>
    <row r="2021" spans="1:6" ht="31.5">
      <c r="A2021" s="351">
        <v>6501</v>
      </c>
      <c r="B2021" s="352" t="s">
        <v>2159</v>
      </c>
      <c r="C2021" s="353" t="s">
        <v>125</v>
      </c>
      <c r="D2021" s="354">
        <v>188345</v>
      </c>
      <c r="E2021" s="288" t="s">
        <v>117</v>
      </c>
    </row>
    <row r="2022" spans="1:6" ht="15.75">
      <c r="A2022" s="351">
        <v>6505</v>
      </c>
      <c r="B2022" s="352" t="s">
        <v>2160</v>
      </c>
      <c r="C2022" s="353" t="s">
        <v>116</v>
      </c>
      <c r="D2022" s="354">
        <v>1623</v>
      </c>
      <c r="E2022" s="288" t="s">
        <v>117</v>
      </c>
    </row>
    <row r="2023" spans="1:6" ht="31.5">
      <c r="A2023" s="351">
        <v>6506</v>
      </c>
      <c r="B2023" s="352" t="s">
        <v>2161</v>
      </c>
      <c r="C2023" s="353" t="s">
        <v>122</v>
      </c>
      <c r="D2023" s="354">
        <v>135227</v>
      </c>
      <c r="E2023" s="288" t="s">
        <v>117</v>
      </c>
      <c r="F2023" s="35" t="s">
        <v>145</v>
      </c>
    </row>
    <row r="2024" spans="1:6" ht="31.5">
      <c r="A2024" s="351">
        <v>6507</v>
      </c>
      <c r="B2024" s="352" t="s">
        <v>2162</v>
      </c>
      <c r="C2024" s="353" t="s">
        <v>116</v>
      </c>
      <c r="D2024" s="354">
        <v>224934</v>
      </c>
      <c r="E2024" s="288" t="s">
        <v>117</v>
      </c>
    </row>
    <row r="2025" spans="1:6" ht="31.5">
      <c r="A2025" s="351">
        <v>6510</v>
      </c>
      <c r="B2025" s="352" t="s">
        <v>2163</v>
      </c>
      <c r="C2025" s="353" t="s">
        <v>122</v>
      </c>
      <c r="D2025" s="354">
        <v>41502</v>
      </c>
      <c r="E2025" s="288" t="s">
        <v>117</v>
      </c>
      <c r="F2025" s="35" t="s">
        <v>145</v>
      </c>
    </row>
    <row r="2026" spans="1:6" ht="15.75">
      <c r="A2026" s="351">
        <v>6511</v>
      </c>
      <c r="B2026" s="352" t="s">
        <v>2164</v>
      </c>
      <c r="C2026" s="353" t="s">
        <v>116</v>
      </c>
      <c r="D2026" s="354">
        <v>250230</v>
      </c>
      <c r="E2026" s="288" t="s">
        <v>117</v>
      </c>
    </row>
    <row r="2027" spans="1:6" ht="31.5">
      <c r="A2027" s="351">
        <v>6512</v>
      </c>
      <c r="B2027" s="352" t="s">
        <v>2165</v>
      </c>
      <c r="C2027" s="353" t="s">
        <v>119</v>
      </c>
      <c r="D2027" s="354">
        <v>446157</v>
      </c>
      <c r="E2027" s="288" t="s">
        <v>117</v>
      </c>
      <c r="F2027" s="35" t="s">
        <v>145</v>
      </c>
    </row>
    <row r="2028" spans="1:6" ht="15.75">
      <c r="A2028" s="351">
        <v>6514</v>
      </c>
      <c r="B2028" s="352" t="s">
        <v>2166</v>
      </c>
      <c r="C2028" s="353" t="s">
        <v>125</v>
      </c>
      <c r="D2028" s="354">
        <v>3591</v>
      </c>
      <c r="E2028" s="288" t="s">
        <v>117</v>
      </c>
    </row>
    <row r="2029" spans="1:6" ht="15.75">
      <c r="A2029" s="351">
        <v>6515</v>
      </c>
      <c r="B2029" s="352" t="s">
        <v>2167</v>
      </c>
      <c r="C2029" s="353" t="s">
        <v>122</v>
      </c>
      <c r="D2029" s="354">
        <v>6847</v>
      </c>
      <c r="E2029" s="288" t="s">
        <v>117</v>
      </c>
    </row>
    <row r="2030" spans="1:6" ht="47.25">
      <c r="A2030" s="351">
        <v>6517</v>
      </c>
      <c r="B2030" s="352" t="s">
        <v>2168</v>
      </c>
      <c r="C2030" s="353" t="s">
        <v>472</v>
      </c>
      <c r="D2030" s="354">
        <v>9975</v>
      </c>
      <c r="E2030" s="288" t="s">
        <v>117</v>
      </c>
      <c r="F2030" s="35" t="s">
        <v>145</v>
      </c>
    </row>
    <row r="2031" spans="1:6" ht="15.75">
      <c r="A2031" s="351">
        <v>6518</v>
      </c>
      <c r="B2031" s="352" t="s">
        <v>2169</v>
      </c>
      <c r="C2031" s="353" t="s">
        <v>125</v>
      </c>
      <c r="D2031" s="354">
        <v>120510</v>
      </c>
      <c r="E2031" s="288" t="s">
        <v>117</v>
      </c>
    </row>
    <row r="2032" spans="1:6" ht="15.75">
      <c r="A2032" s="351">
        <v>6519</v>
      </c>
      <c r="B2032" s="352" t="s">
        <v>2170</v>
      </c>
      <c r="C2032" s="353" t="s">
        <v>125</v>
      </c>
      <c r="D2032" s="354">
        <v>22882</v>
      </c>
      <c r="E2032" s="288" t="s">
        <v>117</v>
      </c>
    </row>
    <row r="2033" spans="1:6" ht="15.75">
      <c r="A2033" s="351">
        <v>6520</v>
      </c>
      <c r="B2033" s="352" t="s">
        <v>2171</v>
      </c>
      <c r="C2033" s="353" t="s">
        <v>125</v>
      </c>
      <c r="D2033" s="354">
        <v>11482</v>
      </c>
      <c r="E2033" s="288" t="s">
        <v>117</v>
      </c>
    </row>
    <row r="2034" spans="1:6" ht="15.75">
      <c r="A2034" s="351">
        <v>6521</v>
      </c>
      <c r="B2034" s="352" t="s">
        <v>2172</v>
      </c>
      <c r="C2034" s="353" t="s">
        <v>125</v>
      </c>
      <c r="D2034" s="354">
        <v>6629</v>
      </c>
      <c r="E2034" s="288" t="s">
        <v>117</v>
      </c>
    </row>
    <row r="2035" spans="1:6" ht="15.75">
      <c r="A2035" s="351">
        <v>6523</v>
      </c>
      <c r="B2035" s="352" t="s">
        <v>2173</v>
      </c>
      <c r="C2035" s="353" t="s">
        <v>125</v>
      </c>
      <c r="D2035" s="354">
        <v>13225</v>
      </c>
      <c r="E2035" s="288" t="s">
        <v>117</v>
      </c>
    </row>
    <row r="2036" spans="1:6" ht="15.75">
      <c r="A2036" s="351">
        <v>6524</v>
      </c>
      <c r="B2036" s="352" t="s">
        <v>2174</v>
      </c>
      <c r="C2036" s="353" t="s">
        <v>125</v>
      </c>
      <c r="D2036" s="354">
        <v>48532</v>
      </c>
      <c r="E2036" s="288" t="s">
        <v>117</v>
      </c>
    </row>
    <row r="2037" spans="1:6" ht="15.75">
      <c r="A2037" s="351">
        <v>6525</v>
      </c>
      <c r="B2037" s="352" t="s">
        <v>2175</v>
      </c>
      <c r="C2037" s="353" t="s">
        <v>125</v>
      </c>
      <c r="D2037" s="354">
        <v>107742</v>
      </c>
      <c r="E2037" s="288" t="s">
        <v>117</v>
      </c>
    </row>
    <row r="2038" spans="1:6" ht="63">
      <c r="A2038" s="351">
        <v>6527</v>
      </c>
      <c r="B2038" s="352" t="s">
        <v>2176</v>
      </c>
      <c r="C2038" s="353" t="s">
        <v>125</v>
      </c>
      <c r="D2038" s="354">
        <v>490303</v>
      </c>
      <c r="E2038" s="288" t="s">
        <v>117</v>
      </c>
    </row>
    <row r="2039" spans="1:6" ht="78.75">
      <c r="A2039" s="351">
        <v>6528</v>
      </c>
      <c r="B2039" s="352" t="s">
        <v>2177</v>
      </c>
      <c r="C2039" s="353" t="s">
        <v>122</v>
      </c>
      <c r="D2039" s="354">
        <v>196404</v>
      </c>
      <c r="E2039" s="288" t="s">
        <v>117</v>
      </c>
    </row>
    <row r="2040" spans="1:6" ht="63">
      <c r="A2040" s="351">
        <v>6529</v>
      </c>
      <c r="B2040" s="352" t="s">
        <v>2178</v>
      </c>
      <c r="C2040" s="353" t="s">
        <v>122</v>
      </c>
      <c r="D2040" s="354">
        <v>199513</v>
      </c>
      <c r="E2040" s="288" t="s">
        <v>117</v>
      </c>
    </row>
    <row r="2041" spans="1:6" ht="31.5">
      <c r="A2041" s="351">
        <v>6532</v>
      </c>
      <c r="B2041" s="352" t="s">
        <v>2179</v>
      </c>
      <c r="C2041" s="353" t="s">
        <v>125</v>
      </c>
      <c r="D2041" s="354">
        <v>47437</v>
      </c>
      <c r="E2041" s="288" t="s">
        <v>117</v>
      </c>
    </row>
    <row r="2042" spans="1:6" ht="47.25">
      <c r="A2042" s="351">
        <v>6533</v>
      </c>
      <c r="B2042" s="352" t="s">
        <v>2180</v>
      </c>
      <c r="C2042" s="353" t="s">
        <v>116</v>
      </c>
      <c r="D2042" s="354">
        <v>24319</v>
      </c>
      <c r="E2042" s="288" t="s">
        <v>117</v>
      </c>
    </row>
    <row r="2043" spans="1:6" ht="31.5">
      <c r="A2043" s="351">
        <v>6534</v>
      </c>
      <c r="B2043" s="352" t="s">
        <v>2181</v>
      </c>
      <c r="C2043" s="353" t="s">
        <v>116</v>
      </c>
      <c r="D2043" s="354">
        <v>136657</v>
      </c>
      <c r="E2043" s="288" t="s">
        <v>117</v>
      </c>
    </row>
    <row r="2044" spans="1:6" ht="15.75">
      <c r="A2044" s="351">
        <v>6535</v>
      </c>
      <c r="B2044" s="352" t="s">
        <v>2182</v>
      </c>
      <c r="C2044" s="353" t="s">
        <v>116</v>
      </c>
      <c r="D2044" s="354">
        <v>34075</v>
      </c>
      <c r="E2044" s="288" t="s">
        <v>117</v>
      </c>
    </row>
    <row r="2045" spans="1:6" ht="31.5">
      <c r="A2045" s="351">
        <v>6536</v>
      </c>
      <c r="B2045" s="352" t="s">
        <v>2183</v>
      </c>
      <c r="C2045" s="353" t="s">
        <v>116</v>
      </c>
      <c r="D2045" s="354">
        <v>37456</v>
      </c>
      <c r="E2045" s="288" t="s">
        <v>117</v>
      </c>
    </row>
    <row r="2046" spans="1:6" ht="31.5">
      <c r="A2046" s="351">
        <v>6538</v>
      </c>
      <c r="B2046" s="352" t="s">
        <v>2184</v>
      </c>
      <c r="C2046" s="353" t="s">
        <v>122</v>
      </c>
      <c r="D2046" s="354">
        <v>209511</v>
      </c>
      <c r="E2046" s="288" t="s">
        <v>117</v>
      </c>
    </row>
    <row r="2047" spans="1:6" ht="31.5">
      <c r="A2047" s="351">
        <v>6541</v>
      </c>
      <c r="B2047" s="352" t="s">
        <v>2185</v>
      </c>
      <c r="C2047" s="353" t="s">
        <v>122</v>
      </c>
      <c r="D2047" s="354">
        <v>163779</v>
      </c>
      <c r="E2047" s="288" t="s">
        <v>117</v>
      </c>
      <c r="F2047" s="35" t="s">
        <v>145</v>
      </c>
    </row>
    <row r="2048" spans="1:6" ht="15.75">
      <c r="A2048" s="351">
        <v>6542</v>
      </c>
      <c r="B2048" s="352" t="s">
        <v>2186</v>
      </c>
      <c r="C2048" s="353" t="s">
        <v>125</v>
      </c>
      <c r="D2048" s="354">
        <v>60953</v>
      </c>
      <c r="E2048" s="288" t="s">
        <v>117</v>
      </c>
    </row>
    <row r="2049" spans="1:6" ht="31.5">
      <c r="A2049" s="351">
        <v>6543</v>
      </c>
      <c r="B2049" s="352" t="s">
        <v>2187</v>
      </c>
      <c r="C2049" s="353" t="s">
        <v>125</v>
      </c>
      <c r="D2049" s="354">
        <v>6125</v>
      </c>
      <c r="E2049" s="288" t="s">
        <v>117</v>
      </c>
    </row>
    <row r="2050" spans="1:6" ht="15.75">
      <c r="A2050" s="351">
        <v>6544</v>
      </c>
      <c r="B2050" s="352" t="s">
        <v>2188</v>
      </c>
      <c r="C2050" s="353" t="s">
        <v>125</v>
      </c>
      <c r="D2050" s="354">
        <v>5500</v>
      </c>
      <c r="E2050" s="288" t="s">
        <v>117</v>
      </c>
    </row>
    <row r="2051" spans="1:6" ht="47.25">
      <c r="A2051" s="351">
        <v>6547</v>
      </c>
      <c r="B2051" s="352" t="s">
        <v>2189</v>
      </c>
      <c r="C2051" s="353" t="s">
        <v>125</v>
      </c>
      <c r="D2051" s="354">
        <v>258231</v>
      </c>
      <c r="E2051" s="288" t="s">
        <v>117</v>
      </c>
      <c r="F2051" s="35" t="s">
        <v>145</v>
      </c>
    </row>
    <row r="2052" spans="1:6" ht="31.5">
      <c r="A2052" s="351">
        <v>6548</v>
      </c>
      <c r="B2052" s="352" t="s">
        <v>2190</v>
      </c>
      <c r="C2052" s="353" t="s">
        <v>125</v>
      </c>
      <c r="D2052" s="354">
        <v>129717</v>
      </c>
      <c r="E2052" s="288" t="s">
        <v>117</v>
      </c>
    </row>
    <row r="2053" spans="1:6" ht="47.25">
      <c r="A2053" s="351">
        <v>6551</v>
      </c>
      <c r="B2053" s="352" t="s">
        <v>2191</v>
      </c>
      <c r="C2053" s="353" t="s">
        <v>116</v>
      </c>
      <c r="D2053" s="354">
        <v>101612</v>
      </c>
      <c r="E2053" s="288" t="s">
        <v>117</v>
      </c>
      <c r="F2053" s="35" t="s">
        <v>145</v>
      </c>
    </row>
    <row r="2054" spans="1:6" ht="15.75">
      <c r="A2054" s="351">
        <v>6553</v>
      </c>
      <c r="B2054" s="352" t="s">
        <v>2192</v>
      </c>
      <c r="C2054" s="353" t="s">
        <v>125</v>
      </c>
      <c r="D2054" s="354">
        <v>24794</v>
      </c>
      <c r="E2054" s="288" t="s">
        <v>117</v>
      </c>
    </row>
    <row r="2055" spans="1:6" ht="31.5">
      <c r="A2055" s="351">
        <v>6554</v>
      </c>
      <c r="B2055" s="352" t="s">
        <v>2193</v>
      </c>
      <c r="C2055" s="353" t="s">
        <v>122</v>
      </c>
      <c r="D2055" s="354">
        <v>316</v>
      </c>
      <c r="E2055" s="288" t="s">
        <v>117</v>
      </c>
    </row>
    <row r="2056" spans="1:6" ht="15.75">
      <c r="A2056" s="351">
        <v>6555</v>
      </c>
      <c r="B2056" s="352" t="s">
        <v>2194</v>
      </c>
      <c r="C2056" s="353" t="s">
        <v>125</v>
      </c>
      <c r="D2056" s="354">
        <v>3016</v>
      </c>
      <c r="E2056" s="288" t="s">
        <v>117</v>
      </c>
    </row>
    <row r="2057" spans="1:6" ht="15.75">
      <c r="A2057" s="351">
        <v>6556</v>
      </c>
      <c r="B2057" s="352" t="s">
        <v>2195</v>
      </c>
      <c r="C2057" s="353" t="s">
        <v>125</v>
      </c>
      <c r="D2057" s="354">
        <v>70064</v>
      </c>
      <c r="E2057" s="288" t="s">
        <v>117</v>
      </c>
    </row>
    <row r="2058" spans="1:6" ht="31.5">
      <c r="A2058" s="351">
        <v>6557</v>
      </c>
      <c r="B2058" s="352" t="s">
        <v>2196</v>
      </c>
      <c r="C2058" s="353" t="s">
        <v>125</v>
      </c>
      <c r="D2058" s="354">
        <v>18995814</v>
      </c>
      <c r="E2058" s="288" t="s">
        <v>117</v>
      </c>
    </row>
    <row r="2059" spans="1:6" ht="31.5">
      <c r="A2059" s="351">
        <v>6559</v>
      </c>
      <c r="B2059" s="352" t="s">
        <v>2197</v>
      </c>
      <c r="C2059" s="353" t="s">
        <v>125</v>
      </c>
      <c r="D2059" s="354">
        <v>556993</v>
      </c>
      <c r="E2059" s="288" t="s">
        <v>117</v>
      </c>
      <c r="F2059" s="35" t="s">
        <v>145</v>
      </c>
    </row>
    <row r="2060" spans="1:6" ht="94.5">
      <c r="A2060" s="351">
        <v>6560</v>
      </c>
      <c r="B2060" s="352" t="s">
        <v>2198</v>
      </c>
      <c r="C2060" s="353" t="s">
        <v>125</v>
      </c>
      <c r="D2060" s="354">
        <v>3203457</v>
      </c>
      <c r="E2060" s="288" t="s">
        <v>117</v>
      </c>
    </row>
    <row r="2061" spans="1:6" ht="47.25">
      <c r="A2061" s="351">
        <v>6562</v>
      </c>
      <c r="B2061" s="352" t="s">
        <v>2199</v>
      </c>
      <c r="C2061" s="353" t="s">
        <v>116</v>
      </c>
      <c r="D2061" s="354">
        <v>62075</v>
      </c>
      <c r="E2061" s="288" t="s">
        <v>117</v>
      </c>
    </row>
    <row r="2062" spans="1:6" ht="47.25">
      <c r="A2062" s="351">
        <v>6563</v>
      </c>
      <c r="B2062" s="352" t="s">
        <v>2200</v>
      </c>
      <c r="C2062" s="353" t="s">
        <v>122</v>
      </c>
      <c r="D2062" s="354">
        <v>17470</v>
      </c>
      <c r="E2062" s="288" t="s">
        <v>117</v>
      </c>
    </row>
    <row r="2063" spans="1:6" ht="31.5">
      <c r="A2063" s="351">
        <v>6564</v>
      </c>
      <c r="B2063" s="352" t="s">
        <v>2201</v>
      </c>
      <c r="C2063" s="353" t="s">
        <v>116</v>
      </c>
      <c r="D2063" s="354">
        <v>445001</v>
      </c>
      <c r="E2063" s="288" t="s">
        <v>117</v>
      </c>
      <c r="F2063" s="35" t="s">
        <v>145</v>
      </c>
    </row>
    <row r="2064" spans="1:6" ht="47.25">
      <c r="A2064" s="351">
        <v>6565</v>
      </c>
      <c r="B2064" s="352" t="s">
        <v>2202</v>
      </c>
      <c r="C2064" s="353" t="s">
        <v>122</v>
      </c>
      <c r="D2064" s="354">
        <v>41702</v>
      </c>
      <c r="E2064" s="288" t="s">
        <v>117</v>
      </c>
    </row>
    <row r="2065" spans="1:6" ht="47.25">
      <c r="A2065" s="351">
        <v>6567</v>
      </c>
      <c r="B2065" s="352" t="s">
        <v>2203</v>
      </c>
      <c r="C2065" s="353" t="s">
        <v>122</v>
      </c>
      <c r="D2065" s="354">
        <v>230907</v>
      </c>
      <c r="E2065" s="288" t="s">
        <v>117</v>
      </c>
      <c r="F2065" s="35" t="s">
        <v>145</v>
      </c>
    </row>
    <row r="2066" spans="1:6" ht="47.25">
      <c r="A2066" s="351">
        <v>6568</v>
      </c>
      <c r="B2066" s="352" t="s">
        <v>2204</v>
      </c>
      <c r="C2066" s="353" t="s">
        <v>122</v>
      </c>
      <c r="D2066" s="354">
        <v>31892</v>
      </c>
      <c r="E2066" s="288" t="s">
        <v>117</v>
      </c>
    </row>
    <row r="2067" spans="1:6" ht="47.25">
      <c r="A2067" s="351">
        <v>6569</v>
      </c>
      <c r="B2067" s="352" t="s">
        <v>2205</v>
      </c>
      <c r="C2067" s="353" t="s">
        <v>125</v>
      </c>
      <c r="D2067" s="354">
        <v>285600</v>
      </c>
      <c r="E2067" s="288" t="s">
        <v>117</v>
      </c>
    </row>
    <row r="2068" spans="1:6" ht="31.5">
      <c r="A2068" s="351">
        <v>6570</v>
      </c>
      <c r="B2068" s="352" t="s">
        <v>2206</v>
      </c>
      <c r="C2068" s="353" t="s">
        <v>116</v>
      </c>
      <c r="D2068" s="354">
        <v>35194</v>
      </c>
      <c r="E2068" s="288" t="s">
        <v>117</v>
      </c>
    </row>
    <row r="2069" spans="1:6" ht="31.5">
      <c r="A2069" s="351">
        <v>6571</v>
      </c>
      <c r="B2069" s="352" t="s">
        <v>2207</v>
      </c>
      <c r="C2069" s="353" t="s">
        <v>122</v>
      </c>
      <c r="D2069" s="354">
        <v>2323</v>
      </c>
      <c r="E2069" s="288" t="s">
        <v>117</v>
      </c>
    </row>
    <row r="2070" spans="1:6" ht="31.5">
      <c r="A2070" s="351">
        <v>6572</v>
      </c>
      <c r="B2070" s="352" t="s">
        <v>2208</v>
      </c>
      <c r="C2070" s="353" t="s">
        <v>122</v>
      </c>
      <c r="D2070" s="354">
        <v>1601</v>
      </c>
      <c r="E2070" s="288" t="s">
        <v>117</v>
      </c>
    </row>
    <row r="2071" spans="1:6" ht="63">
      <c r="A2071" s="351">
        <v>6573</v>
      </c>
      <c r="B2071" s="352" t="s">
        <v>2209</v>
      </c>
      <c r="C2071" s="353" t="s">
        <v>116</v>
      </c>
      <c r="D2071" s="354">
        <v>47124</v>
      </c>
      <c r="E2071" s="288" t="s">
        <v>117</v>
      </c>
    </row>
    <row r="2072" spans="1:6" ht="78.75">
      <c r="A2072" s="351">
        <v>6574</v>
      </c>
      <c r="B2072" s="352" t="s">
        <v>2210</v>
      </c>
      <c r="C2072" s="353" t="s">
        <v>125</v>
      </c>
      <c r="D2072" s="354">
        <v>43753</v>
      </c>
      <c r="E2072" s="288" t="s">
        <v>117</v>
      </c>
    </row>
    <row r="2073" spans="1:6" ht="78.75">
      <c r="A2073" s="351">
        <v>6575</v>
      </c>
      <c r="B2073" s="352" t="s">
        <v>2211</v>
      </c>
      <c r="C2073" s="353" t="s">
        <v>125</v>
      </c>
      <c r="D2073" s="354">
        <v>34570</v>
      </c>
      <c r="E2073" s="288" t="s">
        <v>117</v>
      </c>
    </row>
    <row r="2074" spans="1:6" ht="78.75">
      <c r="A2074" s="351">
        <v>6576</v>
      </c>
      <c r="B2074" s="352" t="s">
        <v>2212</v>
      </c>
      <c r="C2074" s="353" t="s">
        <v>125</v>
      </c>
      <c r="D2074" s="354">
        <v>85825</v>
      </c>
      <c r="E2074" s="288" t="s">
        <v>117</v>
      </c>
    </row>
    <row r="2075" spans="1:6" ht="63">
      <c r="A2075" s="351">
        <v>6577</v>
      </c>
      <c r="B2075" s="352" t="s">
        <v>2213</v>
      </c>
      <c r="C2075" s="353" t="s">
        <v>125</v>
      </c>
      <c r="D2075" s="354">
        <v>884109</v>
      </c>
      <c r="E2075" s="288" t="s">
        <v>117</v>
      </c>
      <c r="F2075" s="35" t="s">
        <v>145</v>
      </c>
    </row>
    <row r="2076" spans="1:6" ht="31.5">
      <c r="A2076" s="351">
        <v>6579</v>
      </c>
      <c r="B2076" s="352" t="s">
        <v>2214</v>
      </c>
      <c r="C2076" s="353" t="s">
        <v>122</v>
      </c>
      <c r="D2076" s="354">
        <v>7039</v>
      </c>
      <c r="E2076" s="288" t="s">
        <v>117</v>
      </c>
    </row>
    <row r="2077" spans="1:6" ht="47.25">
      <c r="A2077" s="351">
        <v>6580</v>
      </c>
      <c r="B2077" s="352" t="s">
        <v>2215</v>
      </c>
      <c r="C2077" s="353" t="s">
        <v>125</v>
      </c>
      <c r="D2077" s="354">
        <v>31675</v>
      </c>
      <c r="E2077" s="288" t="s">
        <v>117</v>
      </c>
    </row>
    <row r="2078" spans="1:6" ht="47.25">
      <c r="A2078" s="351">
        <v>6581</v>
      </c>
      <c r="B2078" s="352" t="s">
        <v>2216</v>
      </c>
      <c r="C2078" s="353" t="s">
        <v>125</v>
      </c>
      <c r="D2078" s="354">
        <v>9503</v>
      </c>
      <c r="E2078" s="288" t="s">
        <v>117</v>
      </c>
    </row>
    <row r="2079" spans="1:6" ht="31.5">
      <c r="A2079" s="351">
        <v>6582</v>
      </c>
      <c r="B2079" s="352" t="s">
        <v>2217</v>
      </c>
      <c r="C2079" s="353" t="s">
        <v>125</v>
      </c>
      <c r="D2079" s="354">
        <v>159426</v>
      </c>
      <c r="E2079" s="288" t="s">
        <v>117</v>
      </c>
    </row>
    <row r="2080" spans="1:6" ht="47.25">
      <c r="A2080" s="351">
        <v>6583</v>
      </c>
      <c r="B2080" s="352" t="s">
        <v>2218</v>
      </c>
      <c r="C2080" s="353" t="s">
        <v>125</v>
      </c>
      <c r="D2080" s="354">
        <v>112973</v>
      </c>
      <c r="E2080" s="288" t="s">
        <v>117</v>
      </c>
    </row>
    <row r="2081" spans="1:5" ht="47.25">
      <c r="A2081" s="351">
        <v>6584</v>
      </c>
      <c r="B2081" s="352" t="s">
        <v>2219</v>
      </c>
      <c r="C2081" s="353" t="s">
        <v>125</v>
      </c>
      <c r="D2081" s="354">
        <v>13656</v>
      </c>
      <c r="E2081" s="288" t="s">
        <v>117</v>
      </c>
    </row>
    <row r="2082" spans="1:5" ht="47.25">
      <c r="A2082" s="351">
        <v>6585</v>
      </c>
      <c r="B2082" s="352" t="s">
        <v>2220</v>
      </c>
      <c r="C2082" s="353" t="s">
        <v>125</v>
      </c>
      <c r="D2082" s="354">
        <v>147287</v>
      </c>
      <c r="E2082" s="288" t="s">
        <v>117</v>
      </c>
    </row>
    <row r="2083" spans="1:5" ht="47.25">
      <c r="A2083" s="351">
        <v>6586</v>
      </c>
      <c r="B2083" s="352" t="s">
        <v>2221</v>
      </c>
      <c r="C2083" s="353" t="s">
        <v>125</v>
      </c>
      <c r="D2083" s="354">
        <v>61571</v>
      </c>
      <c r="E2083" s="288" t="s">
        <v>117</v>
      </c>
    </row>
    <row r="2084" spans="1:5" ht="31.5">
      <c r="A2084" s="351">
        <v>6587</v>
      </c>
      <c r="B2084" s="352" t="s">
        <v>2222</v>
      </c>
      <c r="C2084" s="353" t="s">
        <v>125</v>
      </c>
      <c r="D2084" s="354">
        <v>56030</v>
      </c>
      <c r="E2084" s="288" t="s">
        <v>117</v>
      </c>
    </row>
    <row r="2085" spans="1:5" ht="31.5">
      <c r="A2085" s="351">
        <v>6588</v>
      </c>
      <c r="B2085" s="352" t="s">
        <v>2223</v>
      </c>
      <c r="C2085" s="353" t="s">
        <v>116</v>
      </c>
      <c r="D2085" s="354">
        <v>43844</v>
      </c>
      <c r="E2085" s="288" t="s">
        <v>117</v>
      </c>
    </row>
    <row r="2086" spans="1:5" ht="31.5">
      <c r="A2086" s="351">
        <v>6589</v>
      </c>
      <c r="B2086" s="352" t="s">
        <v>2224</v>
      </c>
      <c r="C2086" s="353" t="s">
        <v>122</v>
      </c>
      <c r="D2086" s="354">
        <v>25076</v>
      </c>
      <c r="E2086" s="288" t="s">
        <v>117</v>
      </c>
    </row>
    <row r="2087" spans="1:5" ht="31.5">
      <c r="A2087" s="351">
        <v>6590</v>
      </c>
      <c r="B2087" s="352" t="s">
        <v>2225</v>
      </c>
      <c r="C2087" s="353" t="s">
        <v>116</v>
      </c>
      <c r="D2087" s="354">
        <v>29766</v>
      </c>
      <c r="E2087" s="288" t="s">
        <v>117</v>
      </c>
    </row>
    <row r="2088" spans="1:5" ht="47.25">
      <c r="A2088" s="351">
        <v>6591</v>
      </c>
      <c r="B2088" s="352" t="s">
        <v>2226</v>
      </c>
      <c r="C2088" s="353" t="s">
        <v>122</v>
      </c>
      <c r="D2088" s="354">
        <v>13633</v>
      </c>
      <c r="E2088" s="288" t="s">
        <v>117</v>
      </c>
    </row>
    <row r="2089" spans="1:5" ht="31.5">
      <c r="A2089" s="351">
        <v>6592</v>
      </c>
      <c r="B2089" s="352" t="s">
        <v>2227</v>
      </c>
      <c r="C2089" s="353" t="s">
        <v>122</v>
      </c>
      <c r="D2089" s="354">
        <v>13633</v>
      </c>
      <c r="E2089" s="288" t="s">
        <v>117</v>
      </c>
    </row>
    <row r="2090" spans="1:5" ht="47.25">
      <c r="A2090" s="351">
        <v>6593</v>
      </c>
      <c r="B2090" s="352" t="s">
        <v>2228</v>
      </c>
      <c r="C2090" s="353" t="s">
        <v>125</v>
      </c>
      <c r="D2090" s="354">
        <v>230856</v>
      </c>
      <c r="E2090" s="288" t="s">
        <v>117</v>
      </c>
    </row>
    <row r="2091" spans="1:5" ht="31.5">
      <c r="A2091" s="351">
        <v>6594</v>
      </c>
      <c r="B2091" s="352" t="s">
        <v>2229</v>
      </c>
      <c r="C2091" s="353" t="s">
        <v>125</v>
      </c>
      <c r="D2091" s="354">
        <v>38073</v>
      </c>
      <c r="E2091" s="288" t="s">
        <v>117</v>
      </c>
    </row>
    <row r="2092" spans="1:5" ht="47.25">
      <c r="A2092" s="351">
        <v>6595</v>
      </c>
      <c r="B2092" s="352" t="s">
        <v>2230</v>
      </c>
      <c r="C2092" s="353" t="s">
        <v>125</v>
      </c>
      <c r="D2092" s="354">
        <v>14141</v>
      </c>
      <c r="E2092" s="288" t="s">
        <v>117</v>
      </c>
    </row>
    <row r="2093" spans="1:5" ht="47.25">
      <c r="A2093" s="351">
        <v>6596</v>
      </c>
      <c r="B2093" s="352" t="s">
        <v>2231</v>
      </c>
      <c r="C2093" s="353" t="s">
        <v>125</v>
      </c>
      <c r="D2093" s="354">
        <v>173967</v>
      </c>
      <c r="E2093" s="288" t="s">
        <v>117</v>
      </c>
    </row>
    <row r="2094" spans="1:5" ht="31.5">
      <c r="A2094" s="351">
        <v>6598</v>
      </c>
      <c r="B2094" s="352" t="s">
        <v>2232</v>
      </c>
      <c r="C2094" s="353" t="s">
        <v>125</v>
      </c>
      <c r="D2094" s="354">
        <v>21825362</v>
      </c>
      <c r="E2094" s="288" t="s">
        <v>117</v>
      </c>
    </row>
    <row r="2095" spans="1:5" ht="31.5">
      <c r="A2095" s="351">
        <v>6600</v>
      </c>
      <c r="B2095" s="352" t="s">
        <v>2233</v>
      </c>
      <c r="C2095" s="353" t="s">
        <v>125</v>
      </c>
      <c r="D2095" s="354">
        <v>10233</v>
      </c>
      <c r="E2095" s="288" t="s">
        <v>117</v>
      </c>
    </row>
    <row r="2096" spans="1:5" ht="47.25">
      <c r="A2096" s="351">
        <v>6648</v>
      </c>
      <c r="B2096" s="352" t="s">
        <v>2234</v>
      </c>
      <c r="C2096" s="353" t="s">
        <v>119</v>
      </c>
      <c r="D2096" s="354">
        <v>615327</v>
      </c>
      <c r="E2096" s="288" t="s">
        <v>117</v>
      </c>
    </row>
    <row r="2097" spans="1:6" ht="47.25">
      <c r="A2097" s="351">
        <v>6656</v>
      </c>
      <c r="B2097" s="352" t="s">
        <v>2235</v>
      </c>
      <c r="C2097" s="353" t="s">
        <v>119</v>
      </c>
      <c r="D2097" s="354">
        <v>633387</v>
      </c>
      <c r="E2097" s="288" t="s">
        <v>117</v>
      </c>
    </row>
    <row r="2098" spans="1:6" ht="31.5">
      <c r="A2098" s="351">
        <v>6658</v>
      </c>
      <c r="B2098" s="352" t="s">
        <v>2236</v>
      </c>
      <c r="C2098" s="353" t="s">
        <v>122</v>
      </c>
      <c r="D2098" s="354">
        <v>19752</v>
      </c>
      <c r="E2098" s="288" t="s">
        <v>117</v>
      </c>
    </row>
    <row r="2099" spans="1:6" ht="47.25">
      <c r="A2099" s="351">
        <v>6661</v>
      </c>
      <c r="B2099" s="352" t="s">
        <v>2237</v>
      </c>
      <c r="C2099" s="353" t="s">
        <v>119</v>
      </c>
      <c r="D2099" s="354">
        <v>582675</v>
      </c>
      <c r="E2099" s="288" t="s">
        <v>117</v>
      </c>
    </row>
    <row r="2100" spans="1:6" ht="47.25">
      <c r="A2100" s="351">
        <v>6665</v>
      </c>
      <c r="B2100" s="352" t="s">
        <v>2238</v>
      </c>
      <c r="C2100" s="353" t="s">
        <v>119</v>
      </c>
      <c r="D2100" s="354">
        <v>627011</v>
      </c>
      <c r="E2100" s="288" t="s">
        <v>117</v>
      </c>
    </row>
    <row r="2101" spans="1:6" ht="31.5">
      <c r="A2101" s="351">
        <v>6673</v>
      </c>
      <c r="B2101" s="352" t="s">
        <v>2239</v>
      </c>
      <c r="C2101" s="353" t="s">
        <v>125</v>
      </c>
      <c r="D2101" s="354">
        <v>166431</v>
      </c>
      <c r="E2101" s="288" t="s">
        <v>117</v>
      </c>
    </row>
    <row r="2102" spans="1:6" ht="47.25">
      <c r="A2102" s="351">
        <v>6675</v>
      </c>
      <c r="B2102" s="352" t="s">
        <v>2240</v>
      </c>
      <c r="C2102" s="353" t="s">
        <v>125</v>
      </c>
      <c r="D2102" s="354">
        <v>218057</v>
      </c>
      <c r="E2102" s="288" t="s">
        <v>117</v>
      </c>
    </row>
    <row r="2103" spans="1:6" ht="31.5">
      <c r="A2103" s="351">
        <v>6676</v>
      </c>
      <c r="B2103" s="352" t="s">
        <v>2241</v>
      </c>
      <c r="C2103" s="353" t="s">
        <v>125</v>
      </c>
      <c r="D2103" s="354">
        <v>124101</v>
      </c>
      <c r="E2103" s="288" t="s">
        <v>117</v>
      </c>
    </row>
    <row r="2104" spans="1:6" ht="31.5">
      <c r="A2104" s="351">
        <v>6687</v>
      </c>
      <c r="B2104" s="352" t="s">
        <v>2242</v>
      </c>
      <c r="C2104" s="353" t="s">
        <v>125</v>
      </c>
      <c r="D2104" s="354">
        <v>1908365</v>
      </c>
      <c r="E2104" s="288" t="s">
        <v>117</v>
      </c>
      <c r="F2104" s="35" t="s">
        <v>145</v>
      </c>
    </row>
    <row r="2105" spans="1:6" ht="47.25">
      <c r="A2105" s="351">
        <v>6710</v>
      </c>
      <c r="B2105" s="352" t="s">
        <v>2243</v>
      </c>
      <c r="C2105" s="353" t="s">
        <v>119</v>
      </c>
      <c r="D2105" s="354">
        <v>607478</v>
      </c>
      <c r="E2105" s="288" t="s">
        <v>117</v>
      </c>
    </row>
    <row r="2106" spans="1:6" ht="31.5">
      <c r="A2106" s="351">
        <v>6715</v>
      </c>
      <c r="B2106" s="352" t="s">
        <v>2244</v>
      </c>
      <c r="C2106" s="353" t="s">
        <v>125</v>
      </c>
      <c r="D2106" s="354">
        <v>2368443</v>
      </c>
      <c r="E2106" s="288" t="s">
        <v>117</v>
      </c>
      <c r="F2106" s="35" t="s">
        <v>145</v>
      </c>
    </row>
    <row r="2107" spans="1:6" ht="31.5">
      <c r="A2107" s="351">
        <v>6717</v>
      </c>
      <c r="B2107" s="352" t="s">
        <v>2245</v>
      </c>
      <c r="C2107" s="353" t="s">
        <v>125</v>
      </c>
      <c r="D2107" s="354">
        <v>2159593</v>
      </c>
      <c r="E2107" s="288" t="s">
        <v>117</v>
      </c>
      <c r="F2107" s="35" t="s">
        <v>145</v>
      </c>
    </row>
    <row r="2108" spans="1:6" ht="31.5">
      <c r="A2108" s="351">
        <v>6718</v>
      </c>
      <c r="B2108" s="352" t="s">
        <v>2246</v>
      </c>
      <c r="C2108" s="353" t="s">
        <v>125</v>
      </c>
      <c r="D2108" s="354">
        <v>2277002</v>
      </c>
      <c r="E2108" s="288" t="s">
        <v>117</v>
      </c>
      <c r="F2108" s="35" t="s">
        <v>145</v>
      </c>
    </row>
    <row r="2109" spans="1:6" ht="31.5">
      <c r="A2109" s="351">
        <v>6719</v>
      </c>
      <c r="B2109" s="352" t="s">
        <v>2247</v>
      </c>
      <c r="C2109" s="353" t="s">
        <v>125</v>
      </c>
      <c r="D2109" s="354">
        <v>2597320</v>
      </c>
      <c r="E2109" s="288" t="s">
        <v>117</v>
      </c>
      <c r="F2109" s="35" t="s">
        <v>145</v>
      </c>
    </row>
    <row r="2110" spans="1:6" ht="31.5">
      <c r="A2110" s="351">
        <v>6720</v>
      </c>
      <c r="B2110" s="352" t="s">
        <v>2248</v>
      </c>
      <c r="C2110" s="353" t="s">
        <v>125</v>
      </c>
      <c r="D2110" s="354">
        <v>3042552</v>
      </c>
      <c r="E2110" s="288" t="s">
        <v>117</v>
      </c>
      <c r="F2110" s="35" t="s">
        <v>145</v>
      </c>
    </row>
    <row r="2111" spans="1:6" ht="31.5">
      <c r="A2111" s="351">
        <v>6742</v>
      </c>
      <c r="B2111" s="352" t="s">
        <v>2249</v>
      </c>
      <c r="C2111" s="353" t="s">
        <v>122</v>
      </c>
      <c r="D2111" s="354">
        <v>586287</v>
      </c>
      <c r="E2111" s="288" t="s">
        <v>117</v>
      </c>
    </row>
    <row r="2112" spans="1:6" ht="15.75">
      <c r="A2112" s="351">
        <v>6755</v>
      </c>
      <c r="B2112" s="352" t="s">
        <v>2250</v>
      </c>
      <c r="C2112" s="353" t="s">
        <v>125</v>
      </c>
      <c r="D2112" s="354">
        <v>23994</v>
      </c>
      <c r="E2112" s="288" t="s">
        <v>117</v>
      </c>
    </row>
    <row r="2113" spans="1:6" ht="47.25">
      <c r="A2113" s="351">
        <v>6763</v>
      </c>
      <c r="B2113" s="352" t="s">
        <v>2251</v>
      </c>
      <c r="C2113" s="353" t="s">
        <v>119</v>
      </c>
      <c r="D2113" s="354">
        <v>770606</v>
      </c>
      <c r="E2113" s="288" t="s">
        <v>117</v>
      </c>
    </row>
    <row r="2114" spans="1:6" ht="47.25">
      <c r="A2114" s="351">
        <v>6765</v>
      </c>
      <c r="B2114" s="352" t="s">
        <v>2252</v>
      </c>
      <c r="C2114" s="353" t="s">
        <v>119</v>
      </c>
      <c r="D2114" s="354">
        <v>632130</v>
      </c>
      <c r="E2114" s="288" t="s">
        <v>117</v>
      </c>
    </row>
    <row r="2115" spans="1:6" ht="47.25">
      <c r="A2115" s="351">
        <v>6774</v>
      </c>
      <c r="B2115" s="352" t="s">
        <v>2253</v>
      </c>
      <c r="C2115" s="353" t="s">
        <v>119</v>
      </c>
      <c r="D2115" s="354">
        <v>562992</v>
      </c>
      <c r="E2115" s="288" t="s">
        <v>117</v>
      </c>
    </row>
    <row r="2116" spans="1:6" ht="47.25">
      <c r="A2116" s="351">
        <v>6775</v>
      </c>
      <c r="B2116" s="352" t="s">
        <v>2254</v>
      </c>
      <c r="C2116" s="353" t="s">
        <v>119</v>
      </c>
      <c r="D2116" s="354">
        <v>645275</v>
      </c>
      <c r="E2116" s="288" t="s">
        <v>117</v>
      </c>
    </row>
    <row r="2117" spans="1:6" ht="31.5">
      <c r="A2117" s="351">
        <v>6779</v>
      </c>
      <c r="B2117" s="352" t="s">
        <v>2255</v>
      </c>
      <c r="C2117" s="353" t="s">
        <v>125</v>
      </c>
      <c r="D2117" s="354">
        <v>510296</v>
      </c>
      <c r="E2117" s="288" t="s">
        <v>117</v>
      </c>
    </row>
    <row r="2118" spans="1:6" ht="15.75">
      <c r="A2118" s="351">
        <v>6801</v>
      </c>
      <c r="B2118" s="352" t="s">
        <v>2256</v>
      </c>
      <c r="C2118" s="353" t="s">
        <v>125</v>
      </c>
      <c r="D2118" s="354">
        <v>9054</v>
      </c>
      <c r="E2118" s="288" t="s">
        <v>117</v>
      </c>
    </row>
    <row r="2119" spans="1:6" ht="31.5">
      <c r="A2119" s="351">
        <v>6848</v>
      </c>
      <c r="B2119" s="352" t="s">
        <v>2257</v>
      </c>
      <c r="C2119" s="353" t="s">
        <v>125</v>
      </c>
      <c r="D2119" s="354">
        <v>336028</v>
      </c>
      <c r="E2119" s="288" t="s">
        <v>117</v>
      </c>
      <c r="F2119" s="35" t="s">
        <v>145</v>
      </c>
    </row>
    <row r="2120" spans="1:6" ht="47.25">
      <c r="A2120" s="351">
        <v>6856</v>
      </c>
      <c r="B2120" s="352" t="s">
        <v>2258</v>
      </c>
      <c r="C2120" s="353" t="s">
        <v>125</v>
      </c>
      <c r="D2120" s="354">
        <v>583170</v>
      </c>
      <c r="E2120" s="288" t="s">
        <v>117</v>
      </c>
    </row>
    <row r="2121" spans="1:6" ht="15.75">
      <c r="A2121" s="351">
        <v>6857</v>
      </c>
      <c r="B2121" s="352" t="s">
        <v>2259</v>
      </c>
      <c r="C2121" s="353" t="s">
        <v>125</v>
      </c>
      <c r="D2121" s="354">
        <v>53914</v>
      </c>
      <c r="E2121" s="288" t="s">
        <v>117</v>
      </c>
    </row>
    <row r="2122" spans="1:6" ht="47.25">
      <c r="A2122" s="351">
        <v>6864</v>
      </c>
      <c r="B2122" s="352" t="s">
        <v>2260</v>
      </c>
      <c r="C2122" s="353" t="s">
        <v>125</v>
      </c>
      <c r="D2122" s="354">
        <v>44341</v>
      </c>
      <c r="E2122" s="288" t="s">
        <v>117</v>
      </c>
    </row>
    <row r="2123" spans="1:6" ht="15.75">
      <c r="A2123" s="351">
        <v>6866</v>
      </c>
      <c r="B2123" s="352" t="s">
        <v>2261</v>
      </c>
      <c r="C2123" s="353" t="s">
        <v>122</v>
      </c>
      <c r="D2123" s="354">
        <v>34689</v>
      </c>
      <c r="E2123" s="288" t="s">
        <v>117</v>
      </c>
    </row>
    <row r="2124" spans="1:6" ht="47.25">
      <c r="A2124" s="351">
        <v>6868</v>
      </c>
      <c r="B2124" s="352" t="s">
        <v>2262</v>
      </c>
      <c r="C2124" s="353" t="s">
        <v>119</v>
      </c>
      <c r="D2124" s="354">
        <v>851317</v>
      </c>
      <c r="E2124" s="288" t="s">
        <v>117</v>
      </c>
    </row>
    <row r="2125" spans="1:6" ht="47.25">
      <c r="A2125" s="351">
        <v>6869</v>
      </c>
      <c r="B2125" s="352" t="s">
        <v>2263</v>
      </c>
      <c r="C2125" s="353" t="s">
        <v>119</v>
      </c>
      <c r="D2125" s="354">
        <v>700731</v>
      </c>
      <c r="E2125" s="288" t="s">
        <v>117</v>
      </c>
    </row>
    <row r="2126" spans="1:6" ht="63">
      <c r="A2126" s="351">
        <v>6874</v>
      </c>
      <c r="B2126" s="352" t="s">
        <v>2264</v>
      </c>
      <c r="C2126" s="353" t="s">
        <v>125</v>
      </c>
      <c r="D2126" s="354">
        <v>91022</v>
      </c>
      <c r="E2126" s="288" t="s">
        <v>117</v>
      </c>
    </row>
    <row r="2127" spans="1:6" ht="47.25">
      <c r="A2127" s="351">
        <v>6878</v>
      </c>
      <c r="B2127" s="352" t="s">
        <v>2265</v>
      </c>
      <c r="C2127" s="353" t="s">
        <v>119</v>
      </c>
      <c r="D2127" s="354">
        <v>461138</v>
      </c>
      <c r="E2127" s="288" t="s">
        <v>117</v>
      </c>
    </row>
    <row r="2128" spans="1:6" ht="47.25">
      <c r="A2128" s="351">
        <v>6880</v>
      </c>
      <c r="B2128" s="352" t="s">
        <v>2266</v>
      </c>
      <c r="C2128" s="353" t="s">
        <v>119</v>
      </c>
      <c r="D2128" s="354">
        <v>900444</v>
      </c>
      <c r="E2128" s="288" t="s">
        <v>117</v>
      </c>
    </row>
    <row r="2129" spans="1:6" ht="31.5">
      <c r="A2129" s="351">
        <v>6959</v>
      </c>
      <c r="B2129" s="352" t="s">
        <v>2267</v>
      </c>
      <c r="C2129" s="353" t="s">
        <v>122</v>
      </c>
      <c r="D2129" s="354">
        <v>24438</v>
      </c>
      <c r="E2129" s="288" t="s">
        <v>117</v>
      </c>
    </row>
    <row r="2130" spans="1:6" ht="15.75">
      <c r="A2130" s="351">
        <v>6968</v>
      </c>
      <c r="B2130" s="352" t="s">
        <v>2268</v>
      </c>
      <c r="C2130" s="353" t="s">
        <v>122</v>
      </c>
      <c r="D2130" s="354">
        <v>7438</v>
      </c>
      <c r="E2130" s="288" t="s">
        <v>117</v>
      </c>
    </row>
    <row r="2131" spans="1:6" ht="31.5">
      <c r="A2131" s="351">
        <v>7026</v>
      </c>
      <c r="B2131" s="352" t="s">
        <v>2269</v>
      </c>
      <c r="C2131" s="353" t="s">
        <v>116</v>
      </c>
      <c r="D2131" s="354">
        <v>229446</v>
      </c>
      <c r="E2131" s="288" t="s">
        <v>117</v>
      </c>
    </row>
    <row r="2132" spans="1:6" ht="31.5">
      <c r="A2132" s="351">
        <v>7028</v>
      </c>
      <c r="B2132" s="352" t="s">
        <v>2270</v>
      </c>
      <c r="C2132" s="353" t="s">
        <v>122</v>
      </c>
      <c r="D2132" s="354">
        <v>61827</v>
      </c>
      <c r="E2132" s="288" t="s">
        <v>117</v>
      </c>
    </row>
    <row r="2133" spans="1:6" ht="47.25">
      <c r="A2133" s="351">
        <v>7047</v>
      </c>
      <c r="B2133" s="352" t="s">
        <v>2271</v>
      </c>
      <c r="C2133" s="353" t="s">
        <v>125</v>
      </c>
      <c r="D2133" s="354">
        <v>361510</v>
      </c>
      <c r="E2133" s="288" t="s">
        <v>117</v>
      </c>
    </row>
    <row r="2134" spans="1:6" ht="15.75">
      <c r="A2134" s="351">
        <v>7057</v>
      </c>
      <c r="B2134" s="352" t="s">
        <v>2272</v>
      </c>
      <c r="C2134" s="353" t="s">
        <v>125</v>
      </c>
      <c r="D2134" s="354">
        <v>36176</v>
      </c>
      <c r="E2134" s="288" t="s">
        <v>117</v>
      </c>
    </row>
    <row r="2135" spans="1:6" ht="31.5">
      <c r="A2135" s="351">
        <v>7090</v>
      </c>
      <c r="B2135" s="352" t="s">
        <v>2273</v>
      </c>
      <c r="C2135" s="353" t="s">
        <v>116</v>
      </c>
      <c r="D2135" s="354">
        <v>76627</v>
      </c>
      <c r="E2135" s="288" t="s">
        <v>117</v>
      </c>
    </row>
    <row r="2136" spans="1:6" ht="31.5">
      <c r="A2136" s="351">
        <v>7113</v>
      </c>
      <c r="B2136" s="352" t="s">
        <v>2274</v>
      </c>
      <c r="C2136" s="353" t="s">
        <v>122</v>
      </c>
      <c r="D2136" s="354">
        <v>44370</v>
      </c>
      <c r="E2136" s="288" t="s">
        <v>117</v>
      </c>
    </row>
    <row r="2137" spans="1:6" ht="15.75">
      <c r="A2137" s="351">
        <v>7136</v>
      </c>
      <c r="B2137" s="352" t="s">
        <v>2275</v>
      </c>
      <c r="C2137" s="353" t="s">
        <v>472</v>
      </c>
      <c r="D2137" s="354">
        <v>1131</v>
      </c>
      <c r="E2137" s="288" t="s">
        <v>117</v>
      </c>
    </row>
    <row r="2138" spans="1:6" ht="63">
      <c r="A2138" s="351">
        <v>7202</v>
      </c>
      <c r="B2138" s="352" t="s">
        <v>2276</v>
      </c>
      <c r="C2138" s="353" t="s">
        <v>116</v>
      </c>
      <c r="D2138" s="354">
        <v>654930</v>
      </c>
      <c r="E2138" s="288" t="s">
        <v>117</v>
      </c>
    </row>
    <row r="2139" spans="1:6" ht="31.5">
      <c r="A2139" s="351">
        <v>7267</v>
      </c>
      <c r="B2139" s="352" t="s">
        <v>2277</v>
      </c>
      <c r="C2139" s="353" t="s">
        <v>116</v>
      </c>
      <c r="D2139" s="354">
        <v>279820</v>
      </c>
      <c r="E2139" s="288" t="s">
        <v>117</v>
      </c>
    </row>
    <row r="2140" spans="1:6" ht="31.5">
      <c r="A2140" s="351">
        <v>7283</v>
      </c>
      <c r="B2140" s="352" t="s">
        <v>2278</v>
      </c>
      <c r="C2140" s="353" t="s">
        <v>2279</v>
      </c>
      <c r="D2140" s="354">
        <v>70725</v>
      </c>
      <c r="E2140" s="288" t="s">
        <v>117</v>
      </c>
    </row>
    <row r="2141" spans="1:6" ht="47.25">
      <c r="A2141" s="351">
        <v>7308</v>
      </c>
      <c r="B2141" s="352" t="s">
        <v>2280</v>
      </c>
      <c r="C2141" s="353" t="s">
        <v>122</v>
      </c>
      <c r="D2141" s="354">
        <v>503407</v>
      </c>
      <c r="E2141" s="288" t="s">
        <v>117</v>
      </c>
    </row>
    <row r="2142" spans="1:6" ht="31.5">
      <c r="A2142" s="351">
        <v>7332</v>
      </c>
      <c r="B2142" s="352" t="s">
        <v>2281</v>
      </c>
      <c r="C2142" s="353" t="s">
        <v>122</v>
      </c>
      <c r="D2142" s="354">
        <v>12465</v>
      </c>
      <c r="E2142" s="288" t="s">
        <v>117</v>
      </c>
    </row>
    <row r="2143" spans="1:6" ht="15.75">
      <c r="A2143" s="351">
        <v>7336</v>
      </c>
      <c r="B2143" s="352" t="s">
        <v>2282</v>
      </c>
      <c r="C2143" s="353" t="s">
        <v>472</v>
      </c>
      <c r="D2143" s="354">
        <v>3978</v>
      </c>
      <c r="E2143" s="288" t="s">
        <v>117</v>
      </c>
      <c r="F2143" s="35" t="s">
        <v>145</v>
      </c>
    </row>
    <row r="2144" spans="1:6" ht="15.75">
      <c r="A2144" s="351">
        <v>7337</v>
      </c>
      <c r="B2144" s="352" t="s">
        <v>2283</v>
      </c>
      <c r="C2144" s="353" t="s">
        <v>125</v>
      </c>
      <c r="D2144" s="354">
        <v>3362910</v>
      </c>
      <c r="E2144" s="288" t="s">
        <v>117</v>
      </c>
    </row>
    <row r="2145" spans="1:6" ht="47.25">
      <c r="A2145" s="351">
        <v>7338</v>
      </c>
      <c r="B2145" s="352" t="s">
        <v>2284</v>
      </c>
      <c r="C2145" s="353" t="s">
        <v>1215</v>
      </c>
      <c r="D2145" s="354">
        <v>302122</v>
      </c>
      <c r="E2145" s="288" t="s">
        <v>117</v>
      </c>
    </row>
    <row r="2146" spans="1:6" ht="15.75">
      <c r="A2146" s="351">
        <v>7339</v>
      </c>
      <c r="B2146" s="352" t="s">
        <v>2285</v>
      </c>
      <c r="C2146" s="353" t="s">
        <v>122</v>
      </c>
      <c r="D2146" s="354">
        <v>3435</v>
      </c>
      <c r="E2146" s="288" t="s">
        <v>117</v>
      </c>
    </row>
    <row r="2147" spans="1:6" ht="31.5">
      <c r="A2147" s="351">
        <v>7340</v>
      </c>
      <c r="B2147" s="352" t="s">
        <v>2286</v>
      </c>
      <c r="C2147" s="353" t="s">
        <v>125</v>
      </c>
      <c r="D2147" s="354">
        <v>2720661</v>
      </c>
      <c r="E2147" s="288" t="s">
        <v>117</v>
      </c>
      <c r="F2147" s="35" t="s">
        <v>145</v>
      </c>
    </row>
    <row r="2148" spans="1:6" ht="31.5">
      <c r="A2148" s="351">
        <v>7341</v>
      </c>
      <c r="B2148" s="352" t="s">
        <v>2287</v>
      </c>
      <c r="C2148" s="353" t="s">
        <v>122</v>
      </c>
      <c r="D2148" s="354">
        <v>921352</v>
      </c>
      <c r="E2148" s="288" t="s">
        <v>117</v>
      </c>
      <c r="F2148" s="35" t="s">
        <v>145</v>
      </c>
    </row>
    <row r="2149" spans="1:6" ht="63">
      <c r="A2149" s="351">
        <v>7342</v>
      </c>
      <c r="B2149" s="352" t="s">
        <v>2288</v>
      </c>
      <c r="C2149" s="353" t="s">
        <v>122</v>
      </c>
      <c r="D2149" s="354">
        <v>1198140</v>
      </c>
      <c r="E2149" s="288" t="s">
        <v>117</v>
      </c>
      <c r="F2149" s="35" t="s">
        <v>145</v>
      </c>
    </row>
    <row r="2150" spans="1:6" ht="31.5">
      <c r="A2150" s="351">
        <v>7344</v>
      </c>
      <c r="B2150" s="352" t="s">
        <v>2289</v>
      </c>
      <c r="C2150" s="353" t="s">
        <v>122</v>
      </c>
      <c r="D2150" s="354">
        <v>592</v>
      </c>
      <c r="E2150" s="288" t="s">
        <v>117</v>
      </c>
    </row>
    <row r="2151" spans="1:6" ht="47.25">
      <c r="A2151" s="351">
        <v>7345</v>
      </c>
      <c r="B2151" s="352" t="s">
        <v>2290</v>
      </c>
      <c r="C2151" s="353" t="s">
        <v>119</v>
      </c>
      <c r="D2151" s="354">
        <v>522884</v>
      </c>
      <c r="E2151" s="288" t="s">
        <v>117</v>
      </c>
    </row>
    <row r="2152" spans="1:6" ht="47.25">
      <c r="A2152" s="351">
        <v>7346</v>
      </c>
      <c r="B2152" s="352" t="s">
        <v>2291</v>
      </c>
      <c r="C2152" s="353" t="s">
        <v>116</v>
      </c>
      <c r="D2152" s="354">
        <v>24319</v>
      </c>
      <c r="E2152" s="288" t="s">
        <v>117</v>
      </c>
    </row>
    <row r="2153" spans="1:6" ht="31.5">
      <c r="A2153" s="351">
        <v>7347</v>
      </c>
      <c r="B2153" s="352" t="s">
        <v>2292</v>
      </c>
      <c r="C2153" s="353" t="s">
        <v>125</v>
      </c>
      <c r="D2153" s="354">
        <v>2765373</v>
      </c>
      <c r="E2153" s="288" t="s">
        <v>117</v>
      </c>
      <c r="F2153" s="35" t="s">
        <v>145</v>
      </c>
    </row>
    <row r="2154" spans="1:6" ht="63">
      <c r="A2154" s="351">
        <v>7348</v>
      </c>
      <c r="B2154" s="352" t="s">
        <v>2293</v>
      </c>
      <c r="C2154" s="353" t="s">
        <v>119</v>
      </c>
      <c r="D2154" s="354">
        <v>566748</v>
      </c>
      <c r="E2154" s="288" t="s">
        <v>117</v>
      </c>
    </row>
    <row r="2155" spans="1:6" ht="47.25">
      <c r="A2155" s="351">
        <v>7349</v>
      </c>
      <c r="B2155" s="352" t="s">
        <v>2294</v>
      </c>
      <c r="C2155" s="353" t="s">
        <v>119</v>
      </c>
      <c r="D2155" s="354">
        <v>554811</v>
      </c>
      <c r="E2155" s="288" t="s">
        <v>117</v>
      </c>
    </row>
    <row r="2156" spans="1:6" ht="47.25">
      <c r="A2156" s="351">
        <v>7351</v>
      </c>
      <c r="B2156" s="352" t="s">
        <v>2295</v>
      </c>
      <c r="C2156" s="353" t="s">
        <v>119</v>
      </c>
      <c r="D2156" s="354">
        <v>572814</v>
      </c>
      <c r="E2156" s="288" t="s">
        <v>117</v>
      </c>
    </row>
    <row r="2157" spans="1:6" ht="31.5">
      <c r="A2157" s="351">
        <v>7353</v>
      </c>
      <c r="B2157" s="352" t="s">
        <v>2296</v>
      </c>
      <c r="C2157" s="353" t="s">
        <v>125</v>
      </c>
      <c r="D2157" s="354">
        <v>1286793</v>
      </c>
      <c r="E2157" s="288" t="s">
        <v>117</v>
      </c>
      <c r="F2157" s="35" t="s">
        <v>145</v>
      </c>
    </row>
    <row r="2158" spans="1:6" ht="31.5">
      <c r="A2158" s="351">
        <v>7354</v>
      </c>
      <c r="B2158" s="352" t="s">
        <v>2297</v>
      </c>
      <c r="C2158" s="353" t="s">
        <v>125</v>
      </c>
      <c r="D2158" s="354">
        <v>1553681</v>
      </c>
      <c r="E2158" s="288" t="s">
        <v>117</v>
      </c>
      <c r="F2158" s="35" t="s">
        <v>145</v>
      </c>
    </row>
    <row r="2159" spans="1:6" ht="31.5">
      <c r="A2159" s="351">
        <v>7355</v>
      </c>
      <c r="B2159" s="352" t="s">
        <v>2298</v>
      </c>
      <c r="C2159" s="353" t="s">
        <v>125</v>
      </c>
      <c r="D2159" s="354">
        <v>274301</v>
      </c>
      <c r="E2159" s="288" t="s">
        <v>117</v>
      </c>
      <c r="F2159" s="35" t="s">
        <v>145</v>
      </c>
    </row>
    <row r="2160" spans="1:6" ht="31.5">
      <c r="A2160" s="351">
        <v>7356</v>
      </c>
      <c r="B2160" s="352" t="s">
        <v>2299</v>
      </c>
      <c r="C2160" s="353" t="s">
        <v>125</v>
      </c>
      <c r="D2160" s="354">
        <v>1916748</v>
      </c>
      <c r="E2160" s="288" t="s">
        <v>117</v>
      </c>
    </row>
    <row r="2161" spans="1:6" ht="15.75">
      <c r="A2161" s="351">
        <v>7357</v>
      </c>
      <c r="B2161" s="352" t="s">
        <v>2300</v>
      </c>
      <c r="C2161" s="353" t="s">
        <v>125</v>
      </c>
      <c r="D2161" s="354">
        <v>379721</v>
      </c>
      <c r="E2161" s="288" t="s">
        <v>117</v>
      </c>
      <c r="F2161" s="35" t="s">
        <v>145</v>
      </c>
    </row>
    <row r="2162" spans="1:6" ht="31.5">
      <c r="A2162" s="351">
        <v>7358</v>
      </c>
      <c r="B2162" s="352" t="s">
        <v>2301</v>
      </c>
      <c r="C2162" s="353" t="s">
        <v>125</v>
      </c>
      <c r="D2162" s="354">
        <v>266146</v>
      </c>
      <c r="E2162" s="288" t="s">
        <v>117</v>
      </c>
      <c r="F2162" s="35" t="s">
        <v>145</v>
      </c>
    </row>
    <row r="2163" spans="1:6" ht="31.5">
      <c r="A2163" s="351">
        <v>7359</v>
      </c>
      <c r="B2163" s="352" t="s">
        <v>2302</v>
      </c>
      <c r="C2163" s="353" t="s">
        <v>125</v>
      </c>
      <c r="D2163" s="354">
        <v>337797</v>
      </c>
      <c r="E2163" s="288" t="s">
        <v>117</v>
      </c>
    </row>
    <row r="2164" spans="1:6" ht="31.5">
      <c r="A2164" s="351">
        <v>7362</v>
      </c>
      <c r="B2164" s="352" t="s">
        <v>2303</v>
      </c>
      <c r="C2164" s="353" t="s">
        <v>116</v>
      </c>
      <c r="D2164" s="354">
        <v>11617</v>
      </c>
      <c r="E2164" s="288" t="s">
        <v>117</v>
      </c>
    </row>
    <row r="2165" spans="1:6" ht="31.5">
      <c r="A2165" s="351">
        <v>7364</v>
      </c>
      <c r="B2165" s="352" t="s">
        <v>2304</v>
      </c>
      <c r="C2165" s="353" t="s">
        <v>119</v>
      </c>
      <c r="D2165" s="354">
        <v>71528</v>
      </c>
      <c r="E2165" s="288" t="s">
        <v>117</v>
      </c>
    </row>
    <row r="2166" spans="1:6" ht="47.25">
      <c r="A2166" s="351">
        <v>7365</v>
      </c>
      <c r="B2166" s="352" t="s">
        <v>2305</v>
      </c>
      <c r="C2166" s="353" t="s">
        <v>125</v>
      </c>
      <c r="D2166" s="354">
        <v>667003</v>
      </c>
      <c r="E2166" s="288" t="s">
        <v>117</v>
      </c>
    </row>
    <row r="2167" spans="1:6" ht="47.25">
      <c r="A2167" s="351">
        <v>7366</v>
      </c>
      <c r="B2167" s="352" t="s">
        <v>2306</v>
      </c>
      <c r="C2167" s="353" t="s">
        <v>125</v>
      </c>
      <c r="D2167" s="354">
        <v>207257</v>
      </c>
      <c r="E2167" s="288" t="s">
        <v>117</v>
      </c>
    </row>
    <row r="2168" spans="1:6" ht="15.75">
      <c r="A2168" s="351">
        <v>7368</v>
      </c>
      <c r="B2168" s="352" t="s">
        <v>2307</v>
      </c>
      <c r="C2168" s="353" t="s">
        <v>116</v>
      </c>
      <c r="D2168" s="354">
        <v>40592</v>
      </c>
      <c r="E2168" s="288" t="s">
        <v>117</v>
      </c>
    </row>
    <row r="2169" spans="1:6" ht="31.5">
      <c r="A2169" s="351">
        <v>7369</v>
      </c>
      <c r="B2169" s="352" t="s">
        <v>2308</v>
      </c>
      <c r="C2169" s="353" t="s">
        <v>122</v>
      </c>
      <c r="D2169" s="354">
        <v>8059</v>
      </c>
      <c r="E2169" s="288" t="s">
        <v>117</v>
      </c>
    </row>
    <row r="2170" spans="1:6" ht="15.75">
      <c r="A2170" s="351">
        <v>7370</v>
      </c>
      <c r="B2170" s="352" t="s">
        <v>2309</v>
      </c>
      <c r="C2170" s="353" t="s">
        <v>125</v>
      </c>
      <c r="D2170" s="354">
        <v>1098680</v>
      </c>
      <c r="E2170" s="288" t="s">
        <v>117</v>
      </c>
    </row>
    <row r="2171" spans="1:6" ht="31.5">
      <c r="A2171" s="351">
        <v>7371</v>
      </c>
      <c r="B2171" s="352" t="s">
        <v>2310</v>
      </c>
      <c r="C2171" s="353" t="s">
        <v>125</v>
      </c>
      <c r="D2171" s="354">
        <v>1334269</v>
      </c>
      <c r="E2171" s="288" t="s">
        <v>117</v>
      </c>
    </row>
    <row r="2172" spans="1:6" ht="15.75">
      <c r="A2172" s="351">
        <v>7372</v>
      </c>
      <c r="B2172" s="352" t="s">
        <v>2311</v>
      </c>
      <c r="C2172" s="353" t="s">
        <v>125</v>
      </c>
      <c r="D2172" s="354">
        <v>4418785</v>
      </c>
      <c r="E2172" s="288" t="s">
        <v>117</v>
      </c>
    </row>
    <row r="2173" spans="1:6" ht="31.5">
      <c r="A2173" s="351">
        <v>7374</v>
      </c>
      <c r="B2173" s="352" t="s">
        <v>2312</v>
      </c>
      <c r="C2173" s="353" t="s">
        <v>125</v>
      </c>
      <c r="D2173" s="354">
        <v>47553</v>
      </c>
      <c r="E2173" s="288" t="s">
        <v>117</v>
      </c>
    </row>
    <row r="2174" spans="1:6" ht="31.5">
      <c r="A2174" s="351">
        <v>7375</v>
      </c>
      <c r="B2174" s="352" t="s">
        <v>2313</v>
      </c>
      <c r="C2174" s="353" t="s">
        <v>125</v>
      </c>
      <c r="D2174" s="354">
        <v>1067376</v>
      </c>
      <c r="E2174" s="288" t="s">
        <v>117</v>
      </c>
    </row>
    <row r="2175" spans="1:6" ht="31.5">
      <c r="A2175" s="351">
        <v>7376</v>
      </c>
      <c r="B2175" s="352" t="s">
        <v>2314</v>
      </c>
      <c r="C2175" s="353" t="s">
        <v>125</v>
      </c>
      <c r="D2175" s="354">
        <v>1596048</v>
      </c>
      <c r="E2175" s="288" t="s">
        <v>117</v>
      </c>
    </row>
    <row r="2176" spans="1:6" ht="47.25">
      <c r="A2176" s="351">
        <v>7377</v>
      </c>
      <c r="B2176" s="352" t="s">
        <v>2315</v>
      </c>
      <c r="C2176" s="353" t="s">
        <v>125</v>
      </c>
      <c r="D2176" s="354">
        <v>858527</v>
      </c>
      <c r="E2176" s="288" t="s">
        <v>117</v>
      </c>
    </row>
    <row r="2177" spans="1:6" ht="31.5">
      <c r="A2177" s="351">
        <v>7378</v>
      </c>
      <c r="B2177" s="352" t="s">
        <v>2316</v>
      </c>
      <c r="C2177" s="353" t="s">
        <v>116</v>
      </c>
      <c r="D2177" s="354">
        <v>16982</v>
      </c>
      <c r="E2177" s="288" t="s">
        <v>117</v>
      </c>
    </row>
    <row r="2178" spans="1:6" ht="47.25">
      <c r="A2178" s="351">
        <v>7379</v>
      </c>
      <c r="B2178" s="352" t="s">
        <v>2317</v>
      </c>
      <c r="C2178" s="353" t="s">
        <v>125</v>
      </c>
      <c r="D2178" s="354">
        <v>360412</v>
      </c>
      <c r="E2178" s="288" t="s">
        <v>117</v>
      </c>
    </row>
    <row r="2179" spans="1:6" ht="31.5">
      <c r="A2179" s="351">
        <v>7380</v>
      </c>
      <c r="B2179" s="352" t="s">
        <v>2318</v>
      </c>
      <c r="C2179" s="353" t="s">
        <v>785</v>
      </c>
      <c r="D2179" s="354">
        <v>12914</v>
      </c>
      <c r="E2179" s="288" t="s">
        <v>117</v>
      </c>
    </row>
    <row r="2180" spans="1:6" ht="47.25">
      <c r="A2180" s="351">
        <v>7381</v>
      </c>
      <c r="B2180" s="352" t="s">
        <v>2319</v>
      </c>
      <c r="C2180" s="353" t="s">
        <v>125</v>
      </c>
      <c r="D2180" s="354">
        <v>2142000</v>
      </c>
      <c r="E2180" s="288" t="s">
        <v>117</v>
      </c>
    </row>
    <row r="2181" spans="1:6" ht="47.25">
      <c r="A2181" s="351">
        <v>7382</v>
      </c>
      <c r="B2181" s="352" t="s">
        <v>2320</v>
      </c>
      <c r="C2181" s="353" t="s">
        <v>125</v>
      </c>
      <c r="D2181" s="354">
        <v>6247500</v>
      </c>
      <c r="E2181" s="288" t="s">
        <v>117</v>
      </c>
    </row>
    <row r="2182" spans="1:6" ht="31.5">
      <c r="A2182" s="351">
        <v>7384</v>
      </c>
      <c r="B2182" s="352" t="s">
        <v>2321</v>
      </c>
      <c r="C2182" s="353" t="s">
        <v>125</v>
      </c>
      <c r="D2182" s="354">
        <v>6590548</v>
      </c>
      <c r="E2182" s="288" t="s">
        <v>117</v>
      </c>
    </row>
    <row r="2183" spans="1:6" ht="15.75">
      <c r="A2183" s="351">
        <v>7387</v>
      </c>
      <c r="B2183" s="352" t="s">
        <v>2322</v>
      </c>
      <c r="C2183" s="353" t="s">
        <v>472</v>
      </c>
      <c r="D2183" s="354">
        <v>4075</v>
      </c>
      <c r="E2183" s="288" t="s">
        <v>117</v>
      </c>
      <c r="F2183" s="35" t="s">
        <v>145</v>
      </c>
    </row>
    <row r="2184" spans="1:6" ht="31.5">
      <c r="A2184" s="351">
        <v>7388</v>
      </c>
      <c r="B2184" s="352" t="s">
        <v>2323</v>
      </c>
      <c r="C2184" s="353" t="s">
        <v>122</v>
      </c>
      <c r="D2184" s="354">
        <v>3381518</v>
      </c>
      <c r="E2184" s="288" t="s">
        <v>117</v>
      </c>
    </row>
    <row r="2185" spans="1:6" ht="31.5">
      <c r="A2185" s="351">
        <v>7389</v>
      </c>
      <c r="B2185" s="352" t="s">
        <v>2324</v>
      </c>
      <c r="C2185" s="353" t="s">
        <v>2325</v>
      </c>
      <c r="D2185" s="354">
        <v>4890432</v>
      </c>
      <c r="E2185" s="288" t="s">
        <v>117</v>
      </c>
    </row>
    <row r="2186" spans="1:6" ht="31.5">
      <c r="A2186" s="351">
        <v>7390</v>
      </c>
      <c r="B2186" s="352" t="s">
        <v>2326</v>
      </c>
      <c r="C2186" s="353" t="s">
        <v>122</v>
      </c>
      <c r="D2186" s="354">
        <v>42974</v>
      </c>
      <c r="E2186" s="288" t="s">
        <v>117</v>
      </c>
    </row>
    <row r="2187" spans="1:6" ht="15.75">
      <c r="A2187" s="351">
        <v>7391</v>
      </c>
      <c r="B2187" s="352" t="s">
        <v>2327</v>
      </c>
      <c r="C2187" s="353" t="s">
        <v>125</v>
      </c>
      <c r="D2187" s="354">
        <v>5898530</v>
      </c>
      <c r="E2187" s="288" t="s">
        <v>117</v>
      </c>
    </row>
    <row r="2188" spans="1:6" ht="15.75">
      <c r="A2188" s="351">
        <v>7392</v>
      </c>
      <c r="B2188" s="352" t="s">
        <v>2328</v>
      </c>
      <c r="C2188" s="353" t="s">
        <v>125</v>
      </c>
      <c r="D2188" s="354">
        <v>1776732</v>
      </c>
      <c r="E2188" s="288" t="s">
        <v>117</v>
      </c>
    </row>
    <row r="2189" spans="1:6" ht="47.25">
      <c r="A2189" s="351">
        <v>7393</v>
      </c>
      <c r="B2189" s="352" t="s">
        <v>2329</v>
      </c>
      <c r="C2189" s="353" t="s">
        <v>125</v>
      </c>
      <c r="D2189" s="354">
        <v>6824434</v>
      </c>
      <c r="E2189" s="288" t="s">
        <v>117</v>
      </c>
    </row>
    <row r="2190" spans="1:6" ht="15.75">
      <c r="A2190" s="351">
        <v>7395</v>
      </c>
      <c r="B2190" s="352" t="s">
        <v>2330</v>
      </c>
      <c r="C2190" s="353" t="s">
        <v>125</v>
      </c>
      <c r="D2190" s="354">
        <v>1954042</v>
      </c>
      <c r="E2190" s="288" t="s">
        <v>117</v>
      </c>
    </row>
    <row r="2191" spans="1:6" ht="15.75">
      <c r="A2191" s="351">
        <v>7396</v>
      </c>
      <c r="B2191" s="352" t="s">
        <v>2331</v>
      </c>
      <c r="C2191" s="353" t="s">
        <v>125</v>
      </c>
      <c r="D2191" s="354">
        <v>321362</v>
      </c>
      <c r="E2191" s="288" t="s">
        <v>117</v>
      </c>
    </row>
    <row r="2192" spans="1:6" ht="31.5">
      <c r="A2192" s="351">
        <v>7397</v>
      </c>
      <c r="B2192" s="352" t="s">
        <v>2332</v>
      </c>
      <c r="C2192" s="353" t="s">
        <v>125</v>
      </c>
      <c r="D2192" s="354">
        <v>391213</v>
      </c>
      <c r="E2192" s="288" t="s">
        <v>117</v>
      </c>
      <c r="F2192" s="35" t="s">
        <v>145</v>
      </c>
    </row>
    <row r="2193" spans="1:6" ht="31.5">
      <c r="A2193" s="351">
        <v>7398</v>
      </c>
      <c r="B2193" s="352" t="s">
        <v>2333</v>
      </c>
      <c r="C2193" s="353" t="s">
        <v>125</v>
      </c>
      <c r="D2193" s="354">
        <v>426095</v>
      </c>
      <c r="E2193" s="288" t="s">
        <v>117</v>
      </c>
      <c r="F2193" s="35" t="s">
        <v>145</v>
      </c>
    </row>
    <row r="2194" spans="1:6" ht="47.25">
      <c r="A2194" s="351">
        <v>7399</v>
      </c>
      <c r="B2194" s="352" t="s">
        <v>2334</v>
      </c>
      <c r="C2194" s="353" t="s">
        <v>125</v>
      </c>
      <c r="D2194" s="354">
        <v>643301</v>
      </c>
      <c r="E2194" s="288" t="s">
        <v>117</v>
      </c>
      <c r="F2194" s="35" t="s">
        <v>145</v>
      </c>
    </row>
    <row r="2195" spans="1:6" ht="31.5">
      <c r="A2195" s="351">
        <v>7400</v>
      </c>
      <c r="B2195" s="352" t="s">
        <v>2335</v>
      </c>
      <c r="C2195" s="353" t="s">
        <v>125</v>
      </c>
      <c r="D2195" s="354">
        <v>426095</v>
      </c>
      <c r="E2195" s="288" t="s">
        <v>117</v>
      </c>
      <c r="F2195" s="35" t="s">
        <v>145</v>
      </c>
    </row>
    <row r="2196" spans="1:6" ht="47.25">
      <c r="A2196" s="351">
        <v>7401</v>
      </c>
      <c r="B2196" s="352" t="s">
        <v>2336</v>
      </c>
      <c r="C2196" s="353" t="s">
        <v>125</v>
      </c>
      <c r="D2196" s="354">
        <v>643301</v>
      </c>
      <c r="E2196" s="288" t="s">
        <v>117</v>
      </c>
      <c r="F2196" s="35" t="s">
        <v>145</v>
      </c>
    </row>
    <row r="2197" spans="1:6" ht="15.75">
      <c r="A2197" s="351">
        <v>7406</v>
      </c>
      <c r="B2197" s="352" t="s">
        <v>2337</v>
      </c>
      <c r="C2197" s="353" t="s">
        <v>125</v>
      </c>
      <c r="D2197" s="354">
        <v>428400</v>
      </c>
      <c r="E2197" s="288" t="s">
        <v>117</v>
      </c>
      <c r="F2197" s="35" t="s">
        <v>145</v>
      </c>
    </row>
    <row r="2198" spans="1:6" ht="31.5">
      <c r="A2198" s="351">
        <v>7407</v>
      </c>
      <c r="B2198" s="352" t="s">
        <v>2338</v>
      </c>
      <c r="C2198" s="353" t="s">
        <v>125</v>
      </c>
      <c r="D2198" s="354">
        <v>643301</v>
      </c>
      <c r="E2198" s="288" t="s">
        <v>117</v>
      </c>
      <c r="F2198" s="35" t="s">
        <v>145</v>
      </c>
    </row>
    <row r="2199" spans="1:6" ht="31.5">
      <c r="A2199" s="351">
        <v>7408</v>
      </c>
      <c r="B2199" s="352" t="s">
        <v>2339</v>
      </c>
      <c r="C2199" s="353" t="s">
        <v>125</v>
      </c>
      <c r="D2199" s="354">
        <v>543050</v>
      </c>
      <c r="E2199" s="288" t="s">
        <v>117</v>
      </c>
    </row>
    <row r="2200" spans="1:6" ht="47.25">
      <c r="A2200" s="351">
        <v>7409</v>
      </c>
      <c r="B2200" s="352" t="s">
        <v>2340</v>
      </c>
      <c r="C2200" s="353" t="s">
        <v>125</v>
      </c>
      <c r="D2200" s="354">
        <v>2958349</v>
      </c>
      <c r="E2200" s="288" t="s">
        <v>117</v>
      </c>
      <c r="F2200" s="35" t="s">
        <v>145</v>
      </c>
    </row>
    <row r="2201" spans="1:6" ht="47.25">
      <c r="A2201" s="351">
        <v>7410</v>
      </c>
      <c r="B2201" s="352" t="s">
        <v>2341</v>
      </c>
      <c r="C2201" s="353" t="s">
        <v>125</v>
      </c>
      <c r="D2201" s="354">
        <v>1686167</v>
      </c>
      <c r="E2201" s="288" t="s">
        <v>117</v>
      </c>
    </row>
    <row r="2202" spans="1:6" ht="47.25">
      <c r="A2202" s="351">
        <v>7411</v>
      </c>
      <c r="B2202" s="352" t="s">
        <v>2342</v>
      </c>
      <c r="C2202" s="353" t="s">
        <v>125</v>
      </c>
      <c r="D2202" s="354">
        <v>1125887</v>
      </c>
      <c r="E2202" s="288" t="s">
        <v>117</v>
      </c>
    </row>
    <row r="2203" spans="1:6" ht="31.5">
      <c r="A2203" s="351">
        <v>7412</v>
      </c>
      <c r="B2203" s="352" t="s">
        <v>2343</v>
      </c>
      <c r="C2203" s="353" t="s">
        <v>125</v>
      </c>
      <c r="D2203" s="354">
        <v>1118290</v>
      </c>
      <c r="E2203" s="288" t="s">
        <v>117</v>
      </c>
    </row>
    <row r="2204" spans="1:6" ht="47.25">
      <c r="A2204" s="351">
        <v>7413</v>
      </c>
      <c r="B2204" s="352" t="s">
        <v>2344</v>
      </c>
      <c r="C2204" s="353" t="s">
        <v>125</v>
      </c>
      <c r="D2204" s="354">
        <v>1785789</v>
      </c>
      <c r="E2204" s="288" t="s">
        <v>117</v>
      </c>
    </row>
    <row r="2205" spans="1:6" ht="31.5">
      <c r="A2205" s="351">
        <v>7414</v>
      </c>
      <c r="B2205" s="352" t="s">
        <v>2345</v>
      </c>
      <c r="C2205" s="353" t="s">
        <v>125</v>
      </c>
      <c r="D2205" s="354">
        <v>2213351</v>
      </c>
      <c r="E2205" s="288" t="s">
        <v>117</v>
      </c>
    </row>
    <row r="2206" spans="1:6" ht="15.75">
      <c r="A2206" s="351">
        <v>7415</v>
      </c>
      <c r="B2206" s="352" t="s">
        <v>2346</v>
      </c>
      <c r="C2206" s="353" t="s">
        <v>125</v>
      </c>
      <c r="D2206" s="354">
        <v>444968</v>
      </c>
      <c r="E2206" s="288" t="s">
        <v>117</v>
      </c>
    </row>
    <row r="2207" spans="1:6" ht="31.5">
      <c r="A2207" s="351">
        <v>7417</v>
      </c>
      <c r="B2207" s="352" t="s">
        <v>2347</v>
      </c>
      <c r="C2207" s="353" t="s">
        <v>119</v>
      </c>
      <c r="D2207" s="354">
        <v>622964</v>
      </c>
      <c r="E2207" s="288" t="s">
        <v>117</v>
      </c>
    </row>
    <row r="2208" spans="1:6" ht="15.75">
      <c r="A2208" s="351">
        <v>7419</v>
      </c>
      <c r="B2208" s="352" t="s">
        <v>2348</v>
      </c>
      <c r="C2208" s="353" t="s">
        <v>125</v>
      </c>
      <c r="D2208" s="354">
        <v>193862</v>
      </c>
      <c r="E2208" s="288" t="s">
        <v>117</v>
      </c>
    </row>
    <row r="2209" spans="1:6" ht="15.75">
      <c r="A2209" s="351">
        <v>7420</v>
      </c>
      <c r="B2209" s="352" t="s">
        <v>2349</v>
      </c>
      <c r="C2209" s="353" t="s">
        <v>125</v>
      </c>
      <c r="D2209" s="354">
        <v>461666</v>
      </c>
      <c r="E2209" s="288" t="s">
        <v>117</v>
      </c>
    </row>
    <row r="2210" spans="1:6" ht="15.75">
      <c r="A2210" s="351">
        <v>7421</v>
      </c>
      <c r="B2210" s="352" t="s">
        <v>2350</v>
      </c>
      <c r="C2210" s="353" t="s">
        <v>125</v>
      </c>
      <c r="D2210" s="354">
        <v>467616</v>
      </c>
      <c r="E2210" s="288" t="s">
        <v>117</v>
      </c>
    </row>
    <row r="2211" spans="1:6" ht="47.25">
      <c r="A2211" s="351">
        <v>7422</v>
      </c>
      <c r="B2211" s="352" t="s">
        <v>2351</v>
      </c>
      <c r="C2211" s="353" t="s">
        <v>125</v>
      </c>
      <c r="D2211" s="354">
        <v>2447237</v>
      </c>
      <c r="E2211" s="288" t="s">
        <v>117</v>
      </c>
    </row>
    <row r="2212" spans="1:6" ht="15.75">
      <c r="A2212" s="351">
        <v>7423</v>
      </c>
      <c r="B2212" s="352" t="s">
        <v>2352</v>
      </c>
      <c r="C2212" s="353" t="s">
        <v>125</v>
      </c>
      <c r="D2212" s="354">
        <v>580666</v>
      </c>
      <c r="E2212" s="288" t="s">
        <v>117</v>
      </c>
    </row>
    <row r="2213" spans="1:6" ht="31.5">
      <c r="A2213" s="351">
        <v>7424</v>
      </c>
      <c r="B2213" s="352" t="s">
        <v>2353</v>
      </c>
      <c r="C2213" s="353" t="s">
        <v>125</v>
      </c>
      <c r="D2213" s="354">
        <v>3379941</v>
      </c>
      <c r="E2213" s="288" t="s">
        <v>117</v>
      </c>
    </row>
    <row r="2214" spans="1:6" ht="47.25">
      <c r="A2214" s="351">
        <v>7425</v>
      </c>
      <c r="B2214" s="352" t="s">
        <v>2354</v>
      </c>
      <c r="C2214" s="353" t="s">
        <v>125</v>
      </c>
      <c r="D2214" s="354">
        <v>3613824</v>
      </c>
      <c r="E2214" s="288" t="s">
        <v>117</v>
      </c>
    </row>
    <row r="2215" spans="1:6" ht="31.5">
      <c r="A2215" s="351">
        <v>7426</v>
      </c>
      <c r="B2215" s="352" t="s">
        <v>2355</v>
      </c>
      <c r="C2215" s="353" t="s">
        <v>119</v>
      </c>
      <c r="D2215" s="354">
        <v>564814</v>
      </c>
      <c r="E2215" s="288" t="s">
        <v>117</v>
      </c>
    </row>
    <row r="2216" spans="1:6" ht="15.75">
      <c r="A2216" s="351">
        <v>7427</v>
      </c>
      <c r="B2216" s="352" t="s">
        <v>2356</v>
      </c>
      <c r="C2216" s="353" t="s">
        <v>125</v>
      </c>
      <c r="D2216" s="354">
        <v>962656</v>
      </c>
      <c r="E2216" s="288" t="s">
        <v>117</v>
      </c>
    </row>
    <row r="2217" spans="1:6" ht="15.75">
      <c r="A2217" s="351">
        <v>7428</v>
      </c>
      <c r="B2217" s="352" t="s">
        <v>2357</v>
      </c>
      <c r="C2217" s="353" t="s">
        <v>125</v>
      </c>
      <c r="D2217" s="354">
        <v>1004306</v>
      </c>
      <c r="E2217" s="288" t="s">
        <v>117</v>
      </c>
    </row>
    <row r="2218" spans="1:6" ht="31.5">
      <c r="A2218" s="351">
        <v>7429</v>
      </c>
      <c r="B2218" s="352" t="s">
        <v>2358</v>
      </c>
      <c r="C2218" s="353" t="s">
        <v>125</v>
      </c>
      <c r="D2218" s="354">
        <v>2661635</v>
      </c>
      <c r="E2218" s="288" t="s">
        <v>117</v>
      </c>
      <c r="F2218" s="35" t="s">
        <v>145</v>
      </c>
    </row>
    <row r="2219" spans="1:6" ht="31.5">
      <c r="A2219" s="351">
        <v>7430</v>
      </c>
      <c r="B2219" s="352" t="s">
        <v>2359</v>
      </c>
      <c r="C2219" s="353" t="s">
        <v>125</v>
      </c>
      <c r="D2219" s="354">
        <v>372521</v>
      </c>
      <c r="E2219" s="288" t="s">
        <v>117</v>
      </c>
    </row>
    <row r="2220" spans="1:6" ht="47.25">
      <c r="A2220" s="351">
        <v>7431</v>
      </c>
      <c r="B2220" s="352" t="s">
        <v>2360</v>
      </c>
      <c r="C2220" s="353" t="s">
        <v>122</v>
      </c>
      <c r="D2220" s="354">
        <v>1391036</v>
      </c>
      <c r="E2220" s="288" t="s">
        <v>117</v>
      </c>
    </row>
    <row r="2221" spans="1:6" ht="31.5">
      <c r="A2221" s="351">
        <v>7432</v>
      </c>
      <c r="B2221" s="352" t="s">
        <v>2361</v>
      </c>
      <c r="C2221" s="353" t="s">
        <v>122</v>
      </c>
      <c r="D2221" s="354">
        <v>598672</v>
      </c>
      <c r="E2221" s="288" t="s">
        <v>117</v>
      </c>
    </row>
    <row r="2222" spans="1:6" ht="31.5">
      <c r="A2222" s="351">
        <v>7433</v>
      </c>
      <c r="B2222" s="352" t="s">
        <v>2362</v>
      </c>
      <c r="C2222" s="353" t="s">
        <v>122</v>
      </c>
      <c r="D2222" s="354">
        <v>705673</v>
      </c>
      <c r="E2222" s="288" t="s">
        <v>117</v>
      </c>
    </row>
    <row r="2223" spans="1:6" ht="31.5">
      <c r="A2223" s="351">
        <v>7434</v>
      </c>
      <c r="B2223" s="352" t="s">
        <v>2363</v>
      </c>
      <c r="C2223" s="353" t="s">
        <v>122</v>
      </c>
      <c r="D2223" s="354">
        <v>868559</v>
      </c>
      <c r="E2223" s="288" t="s">
        <v>117</v>
      </c>
    </row>
    <row r="2224" spans="1:6" ht="31.5">
      <c r="A2224" s="351">
        <v>7435</v>
      </c>
      <c r="B2224" s="352" t="s">
        <v>2364</v>
      </c>
      <c r="C2224" s="353" t="s">
        <v>122</v>
      </c>
      <c r="D2224" s="354">
        <v>1568540</v>
      </c>
      <c r="E2224" s="288" t="s">
        <v>117</v>
      </c>
    </row>
    <row r="2225" spans="1:6" ht="31.5">
      <c r="A2225" s="351">
        <v>7436</v>
      </c>
      <c r="B2225" s="352" t="s">
        <v>2365</v>
      </c>
      <c r="C2225" s="353" t="s">
        <v>125</v>
      </c>
      <c r="D2225" s="354">
        <v>1096381</v>
      </c>
      <c r="E2225" s="288" t="s">
        <v>117</v>
      </c>
      <c r="F2225" s="35" t="s">
        <v>145</v>
      </c>
    </row>
    <row r="2226" spans="1:6" ht="31.5">
      <c r="A2226" s="351">
        <v>7437</v>
      </c>
      <c r="B2226" s="352" t="s">
        <v>2366</v>
      </c>
      <c r="C2226" s="353" t="s">
        <v>119</v>
      </c>
      <c r="D2226" s="354">
        <v>677121</v>
      </c>
      <c r="E2226" s="288" t="s">
        <v>117</v>
      </c>
      <c r="F2226" s="35" t="s">
        <v>145</v>
      </c>
    </row>
    <row r="2227" spans="1:6" ht="31.5">
      <c r="A2227" s="351">
        <v>7438</v>
      </c>
      <c r="B2227" s="352" t="s">
        <v>2367</v>
      </c>
      <c r="C2227" s="353" t="s">
        <v>125</v>
      </c>
      <c r="D2227" s="354">
        <v>2475217</v>
      </c>
      <c r="E2227" s="288" t="s">
        <v>117</v>
      </c>
      <c r="F2227" s="35" t="s">
        <v>145</v>
      </c>
    </row>
    <row r="2228" spans="1:6" ht="31.5">
      <c r="A2228" s="351">
        <v>7439</v>
      </c>
      <c r="B2228" s="352" t="s">
        <v>2368</v>
      </c>
      <c r="C2228" s="353" t="s">
        <v>125</v>
      </c>
      <c r="D2228" s="354">
        <v>368160</v>
      </c>
      <c r="E2228" s="288" t="s">
        <v>117</v>
      </c>
      <c r="F2228" s="35" t="s">
        <v>145</v>
      </c>
    </row>
    <row r="2229" spans="1:6" ht="31.5">
      <c r="A2229" s="351">
        <v>7440</v>
      </c>
      <c r="B2229" s="352" t="s">
        <v>2369</v>
      </c>
      <c r="C2229" s="353" t="s">
        <v>125</v>
      </c>
      <c r="D2229" s="354">
        <v>2465009</v>
      </c>
      <c r="E2229" s="288" t="s">
        <v>117</v>
      </c>
      <c r="F2229" s="35" t="s">
        <v>145</v>
      </c>
    </row>
    <row r="2230" spans="1:6" ht="31.5">
      <c r="A2230" s="351">
        <v>7441</v>
      </c>
      <c r="B2230" s="352" t="s">
        <v>2370</v>
      </c>
      <c r="C2230" s="353" t="s">
        <v>125</v>
      </c>
      <c r="D2230" s="354">
        <v>2465009</v>
      </c>
      <c r="E2230" s="288" t="s">
        <v>117</v>
      </c>
      <c r="F2230" s="35" t="s">
        <v>145</v>
      </c>
    </row>
    <row r="2231" spans="1:6" ht="31.5">
      <c r="A2231" s="351">
        <v>7442</v>
      </c>
      <c r="B2231" s="352" t="s">
        <v>2371</v>
      </c>
      <c r="C2231" s="353" t="s">
        <v>125</v>
      </c>
      <c r="D2231" s="354">
        <v>2475217</v>
      </c>
      <c r="E2231" s="288" t="s">
        <v>117</v>
      </c>
      <c r="F2231" s="35" t="s">
        <v>145</v>
      </c>
    </row>
    <row r="2232" spans="1:6" ht="15.75">
      <c r="A2232" s="351">
        <v>7443</v>
      </c>
      <c r="B2232" s="352" t="s">
        <v>2372</v>
      </c>
      <c r="C2232" s="353" t="s">
        <v>122</v>
      </c>
      <c r="D2232" s="354">
        <v>47487</v>
      </c>
      <c r="E2232" s="288" t="s">
        <v>117</v>
      </c>
    </row>
    <row r="2233" spans="1:6" ht="31.5">
      <c r="A2233" s="351">
        <v>7445</v>
      </c>
      <c r="B2233" s="352" t="s">
        <v>2373</v>
      </c>
      <c r="C2233" s="353" t="s">
        <v>116</v>
      </c>
      <c r="D2233" s="354">
        <v>266766</v>
      </c>
      <c r="E2233" s="288" t="s">
        <v>117</v>
      </c>
      <c r="F2233" s="35" t="s">
        <v>145</v>
      </c>
    </row>
    <row r="2234" spans="1:6" ht="31.5">
      <c r="A2234" s="351">
        <v>7447</v>
      </c>
      <c r="B2234" s="352" t="s">
        <v>2374</v>
      </c>
      <c r="C2234" s="353" t="s">
        <v>122</v>
      </c>
      <c r="D2234" s="354">
        <v>3174582</v>
      </c>
      <c r="E2234" s="288" t="s">
        <v>117</v>
      </c>
    </row>
    <row r="2235" spans="1:6" ht="15.75">
      <c r="A2235" s="351">
        <v>7448</v>
      </c>
      <c r="B2235" s="352" t="s">
        <v>2375</v>
      </c>
      <c r="C2235" s="353" t="s">
        <v>125</v>
      </c>
      <c r="D2235" s="354">
        <v>338737</v>
      </c>
      <c r="E2235" s="288" t="s">
        <v>117</v>
      </c>
    </row>
    <row r="2236" spans="1:6" ht="31.5">
      <c r="A2236" s="351">
        <v>7451</v>
      </c>
      <c r="B2236" s="352" t="s">
        <v>2376</v>
      </c>
      <c r="C2236" s="353" t="s">
        <v>125</v>
      </c>
      <c r="D2236" s="354">
        <v>425611</v>
      </c>
      <c r="E2236" s="288" t="s">
        <v>117</v>
      </c>
    </row>
    <row r="2237" spans="1:6" ht="94.5">
      <c r="A2237" s="351">
        <v>7452</v>
      </c>
      <c r="B2237" s="352" t="s">
        <v>2377</v>
      </c>
      <c r="C2237" s="353" t="s">
        <v>125</v>
      </c>
      <c r="D2237" s="354">
        <v>1822518</v>
      </c>
      <c r="E2237" s="288" t="s">
        <v>117</v>
      </c>
    </row>
    <row r="2238" spans="1:6" ht="31.5">
      <c r="A2238" s="351">
        <v>7453</v>
      </c>
      <c r="B2238" s="352" t="s">
        <v>2378</v>
      </c>
      <c r="C2238" s="353" t="s">
        <v>125</v>
      </c>
      <c r="D2238" s="354">
        <v>1215643</v>
      </c>
      <c r="E2238" s="288" t="s">
        <v>117</v>
      </c>
    </row>
    <row r="2239" spans="1:6" ht="15.75">
      <c r="A2239" s="351">
        <v>7454</v>
      </c>
      <c r="B2239" s="352" t="s">
        <v>2379</v>
      </c>
      <c r="C2239" s="353" t="s">
        <v>125</v>
      </c>
      <c r="D2239" s="354">
        <v>2018843</v>
      </c>
      <c r="E2239" s="288" t="s">
        <v>117</v>
      </c>
    </row>
    <row r="2240" spans="1:6" ht="31.5">
      <c r="A2240" s="351">
        <v>7455</v>
      </c>
      <c r="B2240" s="352" t="s">
        <v>2380</v>
      </c>
      <c r="C2240" s="353" t="s">
        <v>125</v>
      </c>
      <c r="D2240" s="354">
        <v>10597305</v>
      </c>
      <c r="E2240" s="288" t="s">
        <v>117</v>
      </c>
    </row>
    <row r="2241" spans="1:6" ht="94.5">
      <c r="A2241" s="351">
        <v>7458</v>
      </c>
      <c r="B2241" s="352" t="s">
        <v>2381</v>
      </c>
      <c r="C2241" s="353" t="s">
        <v>125</v>
      </c>
      <c r="D2241" s="354">
        <v>6175623</v>
      </c>
      <c r="E2241" s="288" t="s">
        <v>117</v>
      </c>
    </row>
    <row r="2242" spans="1:6" ht="47.25">
      <c r="A2242" s="351">
        <v>7459</v>
      </c>
      <c r="B2242" s="352" t="s">
        <v>2382</v>
      </c>
      <c r="C2242" s="353" t="s">
        <v>125</v>
      </c>
      <c r="D2242" s="354">
        <v>3134532</v>
      </c>
      <c r="E2242" s="288" t="s">
        <v>117</v>
      </c>
      <c r="F2242" s="35" t="s">
        <v>145</v>
      </c>
    </row>
    <row r="2243" spans="1:6" ht="94.5">
      <c r="A2243" s="351">
        <v>7460</v>
      </c>
      <c r="B2243" s="352" t="s">
        <v>2383</v>
      </c>
      <c r="C2243" s="353" t="s">
        <v>125</v>
      </c>
      <c r="D2243" s="354">
        <v>2383656</v>
      </c>
      <c r="E2243" s="288" t="s">
        <v>117</v>
      </c>
    </row>
    <row r="2244" spans="1:6" ht="31.5">
      <c r="A2244" s="351">
        <v>7462</v>
      </c>
      <c r="B2244" s="352" t="s">
        <v>2384</v>
      </c>
      <c r="C2244" s="353" t="s">
        <v>125</v>
      </c>
      <c r="D2244" s="354">
        <v>2135582</v>
      </c>
      <c r="E2244" s="288" t="s">
        <v>117</v>
      </c>
      <c r="F2244" s="35" t="s">
        <v>145</v>
      </c>
    </row>
    <row r="2245" spans="1:6" ht="94.5">
      <c r="A2245" s="351">
        <v>7464</v>
      </c>
      <c r="B2245" s="352" t="s">
        <v>2385</v>
      </c>
      <c r="C2245" s="353" t="s">
        <v>125</v>
      </c>
      <c r="D2245" s="354">
        <v>2516860</v>
      </c>
      <c r="E2245" s="288" t="s">
        <v>117</v>
      </c>
    </row>
    <row r="2246" spans="1:6" ht="31.5">
      <c r="A2246" s="351">
        <v>7465</v>
      </c>
      <c r="B2246" s="352" t="s">
        <v>2386</v>
      </c>
      <c r="C2246" s="353" t="s">
        <v>125</v>
      </c>
      <c r="D2246" s="354">
        <v>106201</v>
      </c>
      <c r="E2246" s="288" t="s">
        <v>117</v>
      </c>
      <c r="F2246" s="35" t="s">
        <v>145</v>
      </c>
    </row>
    <row r="2247" spans="1:6" ht="31.5">
      <c r="A2247" s="351">
        <v>7468</v>
      </c>
      <c r="B2247" s="352" t="s">
        <v>2387</v>
      </c>
      <c r="C2247" s="353" t="s">
        <v>125</v>
      </c>
      <c r="D2247" s="354">
        <v>1805761</v>
      </c>
      <c r="E2247" s="288" t="s">
        <v>117</v>
      </c>
      <c r="F2247" s="35" t="s">
        <v>145</v>
      </c>
    </row>
    <row r="2248" spans="1:6" ht="63">
      <c r="A2248" s="351">
        <v>7469</v>
      </c>
      <c r="B2248" s="352" t="s">
        <v>2388</v>
      </c>
      <c r="C2248" s="353" t="s">
        <v>125</v>
      </c>
      <c r="D2248" s="354">
        <v>318562</v>
      </c>
      <c r="E2248" s="288" t="s">
        <v>117</v>
      </c>
      <c r="F2248" s="35" t="s">
        <v>145</v>
      </c>
    </row>
    <row r="2249" spans="1:6" ht="47.25">
      <c r="A2249" s="351">
        <v>7470</v>
      </c>
      <c r="B2249" s="352" t="s">
        <v>2389</v>
      </c>
      <c r="C2249" s="353" t="s">
        <v>125</v>
      </c>
      <c r="D2249" s="354">
        <v>290098</v>
      </c>
      <c r="E2249" s="288" t="s">
        <v>117</v>
      </c>
      <c r="F2249" s="35" t="s">
        <v>145</v>
      </c>
    </row>
    <row r="2250" spans="1:6" ht="15.75">
      <c r="A2250" s="351">
        <v>7471</v>
      </c>
      <c r="B2250" s="352" t="s">
        <v>2390</v>
      </c>
      <c r="C2250" s="353" t="s">
        <v>125</v>
      </c>
      <c r="D2250" s="354">
        <v>2064596</v>
      </c>
      <c r="E2250" s="288" t="s">
        <v>117</v>
      </c>
    </row>
    <row r="2251" spans="1:6" ht="31.5">
      <c r="A2251" s="351">
        <v>7472</v>
      </c>
      <c r="B2251" s="352" t="s">
        <v>2391</v>
      </c>
      <c r="C2251" s="353" t="s">
        <v>122</v>
      </c>
      <c r="D2251" s="354">
        <v>1149715</v>
      </c>
      <c r="E2251" s="288" t="s">
        <v>117</v>
      </c>
    </row>
    <row r="2252" spans="1:6" ht="15.75">
      <c r="A2252" s="351">
        <v>7473</v>
      </c>
      <c r="B2252" s="352" t="s">
        <v>2392</v>
      </c>
      <c r="C2252" s="353" t="s">
        <v>125</v>
      </c>
      <c r="D2252" s="354">
        <v>1711166</v>
      </c>
      <c r="E2252" s="288" t="s">
        <v>117</v>
      </c>
    </row>
    <row r="2253" spans="1:6" ht="31.5">
      <c r="A2253" s="351">
        <v>7474</v>
      </c>
      <c r="B2253" s="352" t="s">
        <v>2393</v>
      </c>
      <c r="C2253" s="353" t="s">
        <v>122</v>
      </c>
      <c r="D2253" s="354">
        <v>2490925</v>
      </c>
      <c r="E2253" s="288" t="s">
        <v>117</v>
      </c>
    </row>
    <row r="2254" spans="1:6" ht="31.5">
      <c r="A2254" s="351">
        <v>7477</v>
      </c>
      <c r="B2254" s="352" t="s">
        <v>2394</v>
      </c>
      <c r="C2254" s="353" t="s">
        <v>125</v>
      </c>
      <c r="D2254" s="354">
        <v>1067038</v>
      </c>
      <c r="E2254" s="288" t="s">
        <v>117</v>
      </c>
    </row>
    <row r="2255" spans="1:6" ht="15.75">
      <c r="A2255" s="351">
        <v>7480</v>
      </c>
      <c r="B2255" s="352" t="s">
        <v>2395</v>
      </c>
      <c r="C2255" s="353" t="s">
        <v>125</v>
      </c>
      <c r="D2255" s="354">
        <v>2365560</v>
      </c>
      <c r="E2255" s="288" t="s">
        <v>117</v>
      </c>
    </row>
    <row r="2256" spans="1:6" ht="15.75">
      <c r="A2256" s="351">
        <v>7482</v>
      </c>
      <c r="B2256" s="352" t="s">
        <v>2396</v>
      </c>
      <c r="C2256" s="353" t="s">
        <v>125</v>
      </c>
      <c r="D2256" s="354">
        <v>4386157</v>
      </c>
      <c r="E2256" s="288" t="s">
        <v>117</v>
      </c>
    </row>
    <row r="2257" spans="1:6" ht="15.75">
      <c r="A2257" s="351">
        <v>7483</v>
      </c>
      <c r="B2257" s="352" t="s">
        <v>2397</v>
      </c>
      <c r="C2257" s="353" t="s">
        <v>125</v>
      </c>
      <c r="D2257" s="354">
        <v>23996</v>
      </c>
      <c r="E2257" s="288" t="s">
        <v>117</v>
      </c>
    </row>
    <row r="2258" spans="1:6" ht="31.5">
      <c r="A2258" s="351">
        <v>7485</v>
      </c>
      <c r="B2258" s="352" t="s">
        <v>2398</v>
      </c>
      <c r="C2258" s="353" t="s">
        <v>125</v>
      </c>
      <c r="D2258" s="354">
        <v>2018059</v>
      </c>
      <c r="E2258" s="288" t="s">
        <v>117</v>
      </c>
      <c r="F2258" s="35" t="s">
        <v>145</v>
      </c>
    </row>
    <row r="2259" spans="1:6" ht="15.75">
      <c r="A2259" s="351">
        <v>7486</v>
      </c>
      <c r="B2259" s="352" t="s">
        <v>2399</v>
      </c>
      <c r="C2259" s="353" t="s">
        <v>125</v>
      </c>
      <c r="D2259" s="354">
        <v>9574050</v>
      </c>
      <c r="E2259" s="288" t="s">
        <v>117</v>
      </c>
    </row>
    <row r="2260" spans="1:6" ht="31.5">
      <c r="A2260" s="351">
        <v>7487</v>
      </c>
      <c r="B2260" s="352" t="s">
        <v>2400</v>
      </c>
      <c r="C2260" s="353" t="s">
        <v>125</v>
      </c>
      <c r="D2260" s="354">
        <v>1699657</v>
      </c>
      <c r="E2260" s="288" t="s">
        <v>117</v>
      </c>
    </row>
    <row r="2261" spans="1:6" ht="15.75">
      <c r="A2261" s="351">
        <v>7488</v>
      </c>
      <c r="B2261" s="352" t="s">
        <v>2401</v>
      </c>
      <c r="C2261" s="353" t="s">
        <v>125</v>
      </c>
      <c r="D2261" s="354">
        <v>470883</v>
      </c>
      <c r="E2261" s="288" t="s">
        <v>117</v>
      </c>
    </row>
    <row r="2262" spans="1:6" ht="78.75">
      <c r="A2262" s="351">
        <v>7492</v>
      </c>
      <c r="B2262" s="352" t="s">
        <v>2402</v>
      </c>
      <c r="C2262" s="353" t="s">
        <v>125</v>
      </c>
      <c r="D2262" s="354">
        <v>5316322</v>
      </c>
      <c r="E2262" s="288" t="s">
        <v>117</v>
      </c>
    </row>
    <row r="2263" spans="1:6" ht="15.75">
      <c r="A2263" s="351">
        <v>7493</v>
      </c>
      <c r="B2263" s="352" t="s">
        <v>2403</v>
      </c>
      <c r="C2263" s="353" t="s">
        <v>125</v>
      </c>
      <c r="D2263" s="354">
        <v>125359</v>
      </c>
      <c r="E2263" s="288" t="s">
        <v>117</v>
      </c>
    </row>
    <row r="2264" spans="1:6" ht="31.5">
      <c r="A2264" s="351">
        <v>7494</v>
      </c>
      <c r="B2264" s="352" t="s">
        <v>2404</v>
      </c>
      <c r="C2264" s="353" t="s">
        <v>125</v>
      </c>
      <c r="D2264" s="354">
        <v>617529</v>
      </c>
      <c r="E2264" s="288" t="s">
        <v>117</v>
      </c>
    </row>
    <row r="2265" spans="1:6" ht="47.25">
      <c r="A2265" s="351">
        <v>7495</v>
      </c>
      <c r="B2265" s="352" t="s">
        <v>2405</v>
      </c>
      <c r="C2265" s="353" t="s">
        <v>125</v>
      </c>
      <c r="D2265" s="354">
        <v>4215785</v>
      </c>
      <c r="E2265" s="288" t="s">
        <v>117</v>
      </c>
    </row>
    <row r="2266" spans="1:6" ht="47.25">
      <c r="A2266" s="351">
        <v>7497</v>
      </c>
      <c r="B2266" s="352" t="s">
        <v>2406</v>
      </c>
      <c r="C2266" s="353" t="s">
        <v>125</v>
      </c>
      <c r="D2266" s="354">
        <v>527150</v>
      </c>
      <c r="E2266" s="288" t="s">
        <v>117</v>
      </c>
      <c r="F2266" s="35" t="s">
        <v>145</v>
      </c>
    </row>
    <row r="2267" spans="1:6" ht="31.5">
      <c r="A2267" s="351">
        <v>7498</v>
      </c>
      <c r="B2267" s="352" t="s">
        <v>2407</v>
      </c>
      <c r="C2267" s="353" t="s">
        <v>125</v>
      </c>
      <c r="D2267" s="354">
        <v>586046</v>
      </c>
      <c r="E2267" s="288" t="s">
        <v>117</v>
      </c>
      <c r="F2267" s="35" t="s">
        <v>145</v>
      </c>
    </row>
    <row r="2268" spans="1:6" ht="31.5">
      <c r="A2268" s="351">
        <v>7500</v>
      </c>
      <c r="B2268" s="352" t="s">
        <v>2408</v>
      </c>
      <c r="C2268" s="353" t="s">
        <v>125</v>
      </c>
      <c r="D2268" s="354">
        <v>586046</v>
      </c>
      <c r="E2268" s="288" t="s">
        <v>117</v>
      </c>
      <c r="F2268" s="35" t="s">
        <v>145</v>
      </c>
    </row>
    <row r="2269" spans="1:6" ht="31.5">
      <c r="A2269" s="351">
        <v>7501</v>
      </c>
      <c r="B2269" s="352" t="s">
        <v>2409</v>
      </c>
      <c r="C2269" s="353" t="s">
        <v>125</v>
      </c>
      <c r="D2269" s="354">
        <v>520596</v>
      </c>
      <c r="E2269" s="288" t="s">
        <v>117</v>
      </c>
      <c r="F2269" s="35" t="s">
        <v>145</v>
      </c>
    </row>
    <row r="2270" spans="1:6" ht="78.75">
      <c r="A2270" s="351">
        <v>7502</v>
      </c>
      <c r="B2270" s="352" t="s">
        <v>2410</v>
      </c>
      <c r="C2270" s="353" t="s">
        <v>125</v>
      </c>
      <c r="D2270" s="354">
        <v>1822518</v>
      </c>
      <c r="E2270" s="288" t="s">
        <v>117</v>
      </c>
    </row>
    <row r="2271" spans="1:6" ht="31.5">
      <c r="A2271" s="351">
        <v>7503</v>
      </c>
      <c r="B2271" s="352" t="s">
        <v>2411</v>
      </c>
      <c r="C2271" s="353" t="s">
        <v>125</v>
      </c>
      <c r="D2271" s="354">
        <v>520596</v>
      </c>
      <c r="E2271" s="288" t="s">
        <v>117</v>
      </c>
      <c r="F2271" s="35" t="s">
        <v>145</v>
      </c>
    </row>
    <row r="2272" spans="1:6" ht="78.75">
      <c r="A2272" s="351">
        <v>7504</v>
      </c>
      <c r="B2272" s="352" t="s">
        <v>2412</v>
      </c>
      <c r="C2272" s="353" t="s">
        <v>125</v>
      </c>
      <c r="D2272" s="354">
        <v>9628213</v>
      </c>
      <c r="E2272" s="288" t="s">
        <v>117</v>
      </c>
    </row>
    <row r="2273" spans="1:6" ht="78.75">
      <c r="A2273" s="351">
        <v>7505</v>
      </c>
      <c r="B2273" s="352" t="s">
        <v>2413</v>
      </c>
      <c r="C2273" s="353" t="s">
        <v>125</v>
      </c>
      <c r="D2273" s="354">
        <v>2383656</v>
      </c>
      <c r="E2273" s="288" t="s">
        <v>117</v>
      </c>
    </row>
    <row r="2274" spans="1:6" ht="78.75">
      <c r="A2274" s="351">
        <v>7506</v>
      </c>
      <c r="B2274" s="352" t="s">
        <v>2414</v>
      </c>
      <c r="C2274" s="353" t="s">
        <v>125</v>
      </c>
      <c r="D2274" s="354">
        <v>4383078</v>
      </c>
      <c r="E2274" s="288" t="s">
        <v>117</v>
      </c>
    </row>
    <row r="2275" spans="1:6" ht="78.75">
      <c r="A2275" s="351">
        <v>7507</v>
      </c>
      <c r="B2275" s="352" t="s">
        <v>2415</v>
      </c>
      <c r="C2275" s="353" t="s">
        <v>125</v>
      </c>
      <c r="D2275" s="354">
        <v>1793052</v>
      </c>
      <c r="E2275" s="288" t="s">
        <v>117</v>
      </c>
    </row>
    <row r="2276" spans="1:6" ht="31.5">
      <c r="A2276" s="351">
        <v>7508</v>
      </c>
      <c r="B2276" s="352" t="s">
        <v>2416</v>
      </c>
      <c r="C2276" s="353" t="s">
        <v>125</v>
      </c>
      <c r="D2276" s="354">
        <v>413282</v>
      </c>
      <c r="E2276" s="288" t="s">
        <v>117</v>
      </c>
    </row>
    <row r="2277" spans="1:6" ht="31.5">
      <c r="A2277" s="351">
        <v>7510</v>
      </c>
      <c r="B2277" s="352" t="s">
        <v>2417</v>
      </c>
      <c r="C2277" s="353" t="s">
        <v>122</v>
      </c>
      <c r="D2277" s="354">
        <v>228837</v>
      </c>
      <c r="E2277" s="288" t="s">
        <v>117</v>
      </c>
    </row>
    <row r="2278" spans="1:6" ht="47.25">
      <c r="A2278" s="351">
        <v>7512</v>
      </c>
      <c r="B2278" s="352" t="s">
        <v>2418</v>
      </c>
      <c r="C2278" s="353" t="s">
        <v>125</v>
      </c>
      <c r="D2278" s="354">
        <v>499226</v>
      </c>
      <c r="E2278" s="288" t="s">
        <v>117</v>
      </c>
    </row>
    <row r="2279" spans="1:6" ht="31.5">
      <c r="A2279" s="351">
        <v>7513</v>
      </c>
      <c r="B2279" s="352" t="s">
        <v>2419</v>
      </c>
      <c r="C2279" s="353" t="s">
        <v>116</v>
      </c>
      <c r="D2279" s="354">
        <v>24306</v>
      </c>
      <c r="E2279" s="288" t="s">
        <v>117</v>
      </c>
    </row>
    <row r="2280" spans="1:6" ht="31.5">
      <c r="A2280" s="351">
        <v>7514</v>
      </c>
      <c r="B2280" s="352" t="s">
        <v>2420</v>
      </c>
      <c r="C2280" s="353" t="s">
        <v>125</v>
      </c>
      <c r="D2280" s="354">
        <v>485503</v>
      </c>
      <c r="E2280" s="288" t="s">
        <v>117</v>
      </c>
    </row>
    <row r="2281" spans="1:6" ht="15.75">
      <c r="A2281" s="351">
        <v>7515</v>
      </c>
      <c r="B2281" s="352" t="s">
        <v>2421</v>
      </c>
      <c r="C2281" s="353" t="s">
        <v>125</v>
      </c>
      <c r="D2281" s="354">
        <v>832447</v>
      </c>
      <c r="E2281" s="288" t="s">
        <v>117</v>
      </c>
    </row>
    <row r="2282" spans="1:6" ht="31.5">
      <c r="A2282" s="351">
        <v>7519</v>
      </c>
      <c r="B2282" s="352" t="s">
        <v>2422</v>
      </c>
      <c r="C2282" s="353" t="s">
        <v>122</v>
      </c>
      <c r="D2282" s="354">
        <v>472336</v>
      </c>
      <c r="E2282" s="288" t="s">
        <v>117</v>
      </c>
      <c r="F2282" s="35" t="s">
        <v>145</v>
      </c>
    </row>
    <row r="2283" spans="1:6" ht="31.5">
      <c r="A2283" s="351">
        <v>7521</v>
      </c>
      <c r="B2283" s="352" t="s">
        <v>2423</v>
      </c>
      <c r="C2283" s="353" t="s">
        <v>122</v>
      </c>
      <c r="D2283" s="354">
        <v>760889</v>
      </c>
      <c r="E2283" s="288" t="s">
        <v>117</v>
      </c>
      <c r="F2283" s="35" t="s">
        <v>145</v>
      </c>
    </row>
    <row r="2284" spans="1:6" ht="31.5">
      <c r="A2284" s="351">
        <v>7522</v>
      </c>
      <c r="B2284" s="352" t="s">
        <v>2424</v>
      </c>
      <c r="C2284" s="353" t="s">
        <v>125</v>
      </c>
      <c r="D2284" s="354">
        <v>2570323</v>
      </c>
      <c r="E2284" s="288" t="s">
        <v>117</v>
      </c>
    </row>
    <row r="2285" spans="1:6" ht="31.5">
      <c r="A2285" s="351">
        <v>7524</v>
      </c>
      <c r="B2285" s="352" t="s">
        <v>2425</v>
      </c>
      <c r="C2285" s="353" t="s">
        <v>125</v>
      </c>
      <c r="D2285" s="354">
        <v>516046</v>
      </c>
      <c r="E2285" s="288" t="s">
        <v>117</v>
      </c>
    </row>
    <row r="2286" spans="1:6" ht="31.5">
      <c r="A2286" s="351">
        <v>7525</v>
      </c>
      <c r="B2286" s="352" t="s">
        <v>2426</v>
      </c>
      <c r="C2286" s="353" t="s">
        <v>122</v>
      </c>
      <c r="D2286" s="354">
        <v>2076669</v>
      </c>
      <c r="E2286" s="288" t="s">
        <v>117</v>
      </c>
    </row>
    <row r="2287" spans="1:6" ht="31.5">
      <c r="A2287" s="351">
        <v>7527</v>
      </c>
      <c r="B2287" s="352" t="s">
        <v>2427</v>
      </c>
      <c r="C2287" s="353" t="s">
        <v>116</v>
      </c>
      <c r="D2287" s="354">
        <v>91006</v>
      </c>
      <c r="E2287" s="288" t="s">
        <v>117</v>
      </c>
    </row>
    <row r="2288" spans="1:6" ht="31.5">
      <c r="A2288" s="351">
        <v>7528</v>
      </c>
      <c r="B2288" s="352" t="s">
        <v>2428</v>
      </c>
      <c r="C2288" s="353" t="s">
        <v>116</v>
      </c>
      <c r="D2288" s="354">
        <v>109982</v>
      </c>
      <c r="E2288" s="288" t="s">
        <v>117</v>
      </c>
    </row>
    <row r="2289" spans="1:6" ht="15.75">
      <c r="A2289" s="351">
        <v>7529</v>
      </c>
      <c r="B2289" s="352" t="s">
        <v>2429</v>
      </c>
      <c r="C2289" s="353" t="s">
        <v>116</v>
      </c>
      <c r="D2289" s="354">
        <v>138115</v>
      </c>
      <c r="E2289" s="288" t="s">
        <v>117</v>
      </c>
      <c r="F2289" s="35" t="s">
        <v>145</v>
      </c>
    </row>
    <row r="2290" spans="1:6" ht="31.5">
      <c r="A2290" s="351">
        <v>7531</v>
      </c>
      <c r="B2290" s="352" t="s">
        <v>2430</v>
      </c>
      <c r="C2290" s="353" t="s">
        <v>125</v>
      </c>
      <c r="D2290" s="354">
        <v>818939</v>
      </c>
      <c r="E2290" s="288" t="s">
        <v>117</v>
      </c>
    </row>
    <row r="2291" spans="1:6" ht="15.75">
      <c r="A2291" s="351">
        <v>7532</v>
      </c>
      <c r="B2291" s="352" t="s">
        <v>2431</v>
      </c>
      <c r="C2291" s="353" t="s">
        <v>125</v>
      </c>
      <c r="D2291" s="354">
        <v>4689058</v>
      </c>
      <c r="E2291" s="288" t="s">
        <v>117</v>
      </c>
    </row>
    <row r="2292" spans="1:6" ht="31.5">
      <c r="A2292" s="351">
        <v>7533</v>
      </c>
      <c r="B2292" s="352" t="s">
        <v>2432</v>
      </c>
      <c r="C2292" s="353" t="s">
        <v>125</v>
      </c>
      <c r="D2292" s="354">
        <v>875107</v>
      </c>
      <c r="E2292" s="288" t="s">
        <v>117</v>
      </c>
    </row>
    <row r="2293" spans="1:6" ht="31.5">
      <c r="A2293" s="351">
        <v>7534</v>
      </c>
      <c r="B2293" s="352" t="s">
        <v>2433</v>
      </c>
      <c r="C2293" s="353" t="s">
        <v>125</v>
      </c>
      <c r="D2293" s="354">
        <v>818939</v>
      </c>
      <c r="E2293" s="288" t="s">
        <v>117</v>
      </c>
    </row>
    <row r="2294" spans="1:6" ht="15.75">
      <c r="A2294" s="351">
        <v>7535</v>
      </c>
      <c r="B2294" s="352" t="s">
        <v>2434</v>
      </c>
      <c r="C2294" s="353" t="s">
        <v>125</v>
      </c>
      <c r="D2294" s="354">
        <v>2715245</v>
      </c>
      <c r="E2294" s="288" t="s">
        <v>117</v>
      </c>
    </row>
    <row r="2295" spans="1:6" ht="15.75">
      <c r="A2295" s="351">
        <v>7536</v>
      </c>
      <c r="B2295" s="352" t="s">
        <v>2435</v>
      </c>
      <c r="C2295" s="353" t="s">
        <v>125</v>
      </c>
      <c r="D2295" s="354">
        <v>1729925</v>
      </c>
      <c r="E2295" s="288" t="s">
        <v>117</v>
      </c>
    </row>
    <row r="2296" spans="1:6" ht="15.75">
      <c r="A2296" s="351">
        <v>7537</v>
      </c>
      <c r="B2296" s="352" t="s">
        <v>2436</v>
      </c>
      <c r="C2296" s="353" t="s">
        <v>125</v>
      </c>
      <c r="D2296" s="354">
        <v>1002835</v>
      </c>
      <c r="E2296" s="288" t="s">
        <v>117</v>
      </c>
    </row>
    <row r="2297" spans="1:6" ht="31.5">
      <c r="A2297" s="351">
        <v>7538</v>
      </c>
      <c r="B2297" s="352" t="s">
        <v>2437</v>
      </c>
      <c r="C2297" s="353" t="s">
        <v>116</v>
      </c>
      <c r="D2297" s="354">
        <v>37358</v>
      </c>
      <c r="E2297" s="288" t="s">
        <v>117</v>
      </c>
      <c r="F2297" s="35" t="s">
        <v>145</v>
      </c>
    </row>
    <row r="2298" spans="1:6" ht="15.75">
      <c r="A2298" s="351">
        <v>7546</v>
      </c>
      <c r="B2298" s="352" t="s">
        <v>2438</v>
      </c>
      <c r="C2298" s="353" t="s">
        <v>125</v>
      </c>
      <c r="D2298" s="354">
        <v>119237</v>
      </c>
      <c r="E2298" s="288" t="s">
        <v>117</v>
      </c>
    </row>
    <row r="2299" spans="1:6" ht="31.5">
      <c r="A2299" s="351">
        <v>7548</v>
      </c>
      <c r="B2299" s="352" t="s">
        <v>2439</v>
      </c>
      <c r="C2299" s="353" t="s">
        <v>116</v>
      </c>
      <c r="D2299" s="354">
        <v>130886</v>
      </c>
      <c r="E2299" s="288" t="s">
        <v>117</v>
      </c>
      <c r="F2299" s="35" t="s">
        <v>145</v>
      </c>
    </row>
    <row r="2300" spans="1:6" ht="15.75">
      <c r="A2300" s="351">
        <v>7549</v>
      </c>
      <c r="B2300" s="352" t="s">
        <v>2440</v>
      </c>
      <c r="C2300" s="353" t="s">
        <v>125</v>
      </c>
      <c r="D2300" s="354">
        <v>3287398</v>
      </c>
      <c r="E2300" s="288" t="s">
        <v>117</v>
      </c>
      <c r="F2300" s="35" t="s">
        <v>145</v>
      </c>
    </row>
    <row r="2301" spans="1:6" ht="15.75">
      <c r="A2301" s="351">
        <v>7553</v>
      </c>
      <c r="B2301" s="352" t="s">
        <v>2441</v>
      </c>
      <c r="C2301" s="353" t="s">
        <v>125</v>
      </c>
      <c r="D2301" s="354">
        <v>11028302</v>
      </c>
      <c r="E2301" s="288" t="s">
        <v>117</v>
      </c>
    </row>
    <row r="2302" spans="1:6" ht="31.5">
      <c r="A2302" s="351">
        <v>7555</v>
      </c>
      <c r="B2302" s="352" t="s">
        <v>2442</v>
      </c>
      <c r="C2302" s="353" t="s">
        <v>125</v>
      </c>
      <c r="D2302" s="354">
        <v>1123219</v>
      </c>
      <c r="E2302" s="288" t="s">
        <v>117</v>
      </c>
    </row>
    <row r="2303" spans="1:6" ht="31.5">
      <c r="A2303" s="351">
        <v>7558</v>
      </c>
      <c r="B2303" s="352" t="s">
        <v>2443</v>
      </c>
      <c r="C2303" s="353" t="s">
        <v>125</v>
      </c>
      <c r="D2303" s="354">
        <v>1072097</v>
      </c>
      <c r="E2303" s="288" t="s">
        <v>117</v>
      </c>
    </row>
    <row r="2304" spans="1:6" ht="31.5">
      <c r="A2304" s="351">
        <v>7566</v>
      </c>
      <c r="B2304" s="352" t="s">
        <v>2444</v>
      </c>
      <c r="C2304" s="353" t="s">
        <v>125</v>
      </c>
      <c r="D2304" s="354">
        <v>938504</v>
      </c>
      <c r="E2304" s="288" t="s">
        <v>117</v>
      </c>
    </row>
    <row r="2305" spans="1:6" ht="31.5">
      <c r="A2305" s="351">
        <v>7567</v>
      </c>
      <c r="B2305" s="352" t="s">
        <v>2445</v>
      </c>
      <c r="C2305" s="353" t="s">
        <v>125</v>
      </c>
      <c r="D2305" s="354">
        <v>314105</v>
      </c>
      <c r="E2305" s="288" t="s">
        <v>117</v>
      </c>
    </row>
    <row r="2306" spans="1:6" ht="47.25">
      <c r="A2306" s="351">
        <v>7569</v>
      </c>
      <c r="B2306" s="352" t="s">
        <v>2446</v>
      </c>
      <c r="C2306" s="353" t="s">
        <v>125</v>
      </c>
      <c r="D2306" s="354">
        <v>938142</v>
      </c>
      <c r="E2306" s="288" t="s">
        <v>117</v>
      </c>
      <c r="F2306" s="35" t="s">
        <v>145</v>
      </c>
    </row>
    <row r="2307" spans="1:6" ht="47.25">
      <c r="A2307" s="351">
        <v>7577</v>
      </c>
      <c r="B2307" s="352" t="s">
        <v>2447</v>
      </c>
      <c r="C2307" s="353" t="s">
        <v>125</v>
      </c>
      <c r="D2307" s="354">
        <v>125977</v>
      </c>
      <c r="E2307" s="288" t="s">
        <v>117</v>
      </c>
    </row>
    <row r="2308" spans="1:6" ht="47.25">
      <c r="A2308" s="351">
        <v>7578</v>
      </c>
      <c r="B2308" s="352" t="s">
        <v>2448</v>
      </c>
      <c r="C2308" s="353" t="s">
        <v>125</v>
      </c>
      <c r="D2308" s="354">
        <v>180565</v>
      </c>
      <c r="E2308" s="288" t="s">
        <v>117</v>
      </c>
    </row>
    <row r="2309" spans="1:6" ht="63">
      <c r="A2309" s="351">
        <v>7580</v>
      </c>
      <c r="B2309" s="352" t="s">
        <v>2449</v>
      </c>
      <c r="C2309" s="353" t="s">
        <v>125</v>
      </c>
      <c r="D2309" s="354">
        <v>83747</v>
      </c>
      <c r="E2309" s="288" t="s">
        <v>117</v>
      </c>
      <c r="F2309" s="35" t="s">
        <v>145</v>
      </c>
    </row>
    <row r="2310" spans="1:6" ht="47.25">
      <c r="A2310" s="351">
        <v>7584</v>
      </c>
      <c r="B2310" s="352" t="s">
        <v>2450</v>
      </c>
      <c r="C2310" s="353" t="s">
        <v>125</v>
      </c>
      <c r="D2310" s="354">
        <v>71249</v>
      </c>
      <c r="E2310" s="288" t="s">
        <v>117</v>
      </c>
    </row>
    <row r="2311" spans="1:6" ht="31.5">
      <c r="A2311" s="351">
        <v>7586</v>
      </c>
      <c r="B2311" s="352" t="s">
        <v>2451</v>
      </c>
      <c r="C2311" s="353" t="s">
        <v>125</v>
      </c>
      <c r="D2311" s="354">
        <v>86234</v>
      </c>
      <c r="E2311" s="288" t="s">
        <v>117</v>
      </c>
    </row>
    <row r="2312" spans="1:6" ht="31.5">
      <c r="A2312" s="351">
        <v>7587</v>
      </c>
      <c r="B2312" s="352" t="s">
        <v>2452</v>
      </c>
      <c r="C2312" s="353" t="s">
        <v>122</v>
      </c>
      <c r="D2312" s="354">
        <v>60602</v>
      </c>
      <c r="E2312" s="288" t="s">
        <v>117</v>
      </c>
    </row>
    <row r="2313" spans="1:6" ht="31.5">
      <c r="A2313" s="351">
        <v>7589</v>
      </c>
      <c r="B2313" s="352" t="s">
        <v>2453</v>
      </c>
      <c r="C2313" s="353" t="s">
        <v>125</v>
      </c>
      <c r="D2313" s="354">
        <v>5426</v>
      </c>
      <c r="E2313" s="288" t="s">
        <v>117</v>
      </c>
    </row>
    <row r="2314" spans="1:6" ht="15.75">
      <c r="A2314" s="351">
        <v>7590</v>
      </c>
      <c r="B2314" s="352" t="s">
        <v>2454</v>
      </c>
      <c r="C2314" s="353" t="s">
        <v>125</v>
      </c>
      <c r="D2314" s="354">
        <v>32151</v>
      </c>
      <c r="E2314" s="288" t="s">
        <v>117</v>
      </c>
    </row>
    <row r="2315" spans="1:6" ht="47.25">
      <c r="A2315" s="351">
        <v>7591</v>
      </c>
      <c r="B2315" s="352" t="s">
        <v>2455</v>
      </c>
      <c r="C2315" s="353" t="s">
        <v>119</v>
      </c>
      <c r="D2315" s="354">
        <v>149737</v>
      </c>
      <c r="E2315" s="288" t="s">
        <v>117</v>
      </c>
    </row>
    <row r="2316" spans="1:6" ht="15.75">
      <c r="A2316" s="351">
        <v>7597</v>
      </c>
      <c r="B2316" s="352" t="s">
        <v>2456</v>
      </c>
      <c r="C2316" s="353" t="s">
        <v>125</v>
      </c>
      <c r="D2316" s="354">
        <v>302806</v>
      </c>
      <c r="E2316" s="288" t="s">
        <v>117</v>
      </c>
    </row>
    <row r="2317" spans="1:6" ht="15.75">
      <c r="A2317" s="351">
        <v>7599</v>
      </c>
      <c r="B2317" s="352" t="s">
        <v>2457</v>
      </c>
      <c r="C2317" s="353" t="s">
        <v>116</v>
      </c>
      <c r="D2317" s="354">
        <v>413547</v>
      </c>
      <c r="E2317" s="288" t="s">
        <v>117</v>
      </c>
    </row>
    <row r="2318" spans="1:6" ht="15.75">
      <c r="A2318" s="351">
        <v>7600</v>
      </c>
      <c r="B2318" s="352" t="s">
        <v>2458</v>
      </c>
      <c r="C2318" s="353" t="s">
        <v>125</v>
      </c>
      <c r="D2318" s="354">
        <v>17120</v>
      </c>
      <c r="E2318" s="288" t="s">
        <v>117</v>
      </c>
    </row>
    <row r="2319" spans="1:6" ht="15.75">
      <c r="A2319" s="351">
        <v>7602</v>
      </c>
      <c r="B2319" s="352" t="s">
        <v>2459</v>
      </c>
      <c r="C2319" s="353" t="s">
        <v>125</v>
      </c>
      <c r="D2319" s="354">
        <v>33935</v>
      </c>
      <c r="E2319" s="288" t="s">
        <v>117</v>
      </c>
    </row>
    <row r="2320" spans="1:6" ht="47.25">
      <c r="A2320" s="351">
        <v>7606</v>
      </c>
      <c r="B2320" s="352" t="s">
        <v>2460</v>
      </c>
      <c r="C2320" s="353" t="s">
        <v>122</v>
      </c>
      <c r="D2320" s="354">
        <v>29215</v>
      </c>
      <c r="E2320" s="288" t="s">
        <v>117</v>
      </c>
    </row>
    <row r="2321" spans="1:5" ht="31.5">
      <c r="A2321" s="351">
        <v>7609</v>
      </c>
      <c r="B2321" s="352" t="s">
        <v>2461</v>
      </c>
      <c r="C2321" s="353" t="s">
        <v>122</v>
      </c>
      <c r="D2321" s="354">
        <v>117723</v>
      </c>
      <c r="E2321" s="288" t="s">
        <v>117</v>
      </c>
    </row>
    <row r="2322" spans="1:5" ht="31.5">
      <c r="A2322" s="351">
        <v>7615</v>
      </c>
      <c r="B2322" s="352" t="s">
        <v>2462</v>
      </c>
      <c r="C2322" s="353" t="s">
        <v>125</v>
      </c>
      <c r="D2322" s="354">
        <v>116917</v>
      </c>
      <c r="E2322" s="288" t="s">
        <v>117</v>
      </c>
    </row>
    <row r="2323" spans="1:5" ht="31.5">
      <c r="A2323" s="351">
        <v>7618</v>
      </c>
      <c r="B2323" s="352" t="s">
        <v>2463</v>
      </c>
      <c r="C2323" s="353" t="s">
        <v>125</v>
      </c>
      <c r="D2323" s="354">
        <v>84073</v>
      </c>
      <c r="E2323" s="288" t="s">
        <v>117</v>
      </c>
    </row>
    <row r="2324" spans="1:5" ht="31.5">
      <c r="A2324" s="351">
        <v>7619</v>
      </c>
      <c r="B2324" s="352" t="s">
        <v>2464</v>
      </c>
      <c r="C2324" s="353" t="s">
        <v>125</v>
      </c>
      <c r="D2324" s="354">
        <v>30709</v>
      </c>
      <c r="E2324" s="288" t="s">
        <v>117</v>
      </c>
    </row>
    <row r="2325" spans="1:5" ht="31.5">
      <c r="A2325" s="351">
        <v>7624</v>
      </c>
      <c r="B2325" s="352" t="s">
        <v>2465</v>
      </c>
      <c r="C2325" s="353" t="s">
        <v>2466</v>
      </c>
      <c r="D2325" s="354">
        <v>70616</v>
      </c>
      <c r="E2325" s="288" t="s">
        <v>117</v>
      </c>
    </row>
    <row r="2326" spans="1:5" ht="31.5">
      <c r="A2326" s="351">
        <v>7632</v>
      </c>
      <c r="B2326" s="352" t="s">
        <v>2467</v>
      </c>
      <c r="C2326" s="353" t="s">
        <v>122</v>
      </c>
      <c r="D2326" s="354">
        <v>14186</v>
      </c>
      <c r="E2326" s="288" t="s">
        <v>117</v>
      </c>
    </row>
    <row r="2327" spans="1:5" ht="15.75">
      <c r="A2327" s="351">
        <v>7633</v>
      </c>
      <c r="B2327" s="352" t="s">
        <v>2468</v>
      </c>
      <c r="C2327" s="353" t="s">
        <v>125</v>
      </c>
      <c r="D2327" s="354">
        <v>79082</v>
      </c>
      <c r="E2327" s="288" t="s">
        <v>117</v>
      </c>
    </row>
    <row r="2328" spans="1:5" ht="31.5">
      <c r="A2328" s="351">
        <v>7638</v>
      </c>
      <c r="B2328" s="352" t="s">
        <v>2469</v>
      </c>
      <c r="C2328" s="353" t="s">
        <v>125</v>
      </c>
      <c r="D2328" s="354">
        <v>117334</v>
      </c>
      <c r="E2328" s="288" t="s">
        <v>117</v>
      </c>
    </row>
    <row r="2329" spans="1:5" ht="47.25">
      <c r="A2329" s="351">
        <v>7639</v>
      </c>
      <c r="B2329" s="352" t="s">
        <v>2470</v>
      </c>
      <c r="C2329" s="353" t="s">
        <v>119</v>
      </c>
      <c r="D2329" s="354">
        <v>463803</v>
      </c>
      <c r="E2329" s="288" t="s">
        <v>117</v>
      </c>
    </row>
    <row r="2330" spans="1:5" ht="31.5">
      <c r="A2330" s="351">
        <v>7642</v>
      </c>
      <c r="B2330" s="352" t="s">
        <v>2471</v>
      </c>
      <c r="C2330" s="353" t="s">
        <v>116</v>
      </c>
      <c r="D2330" s="354">
        <v>836942</v>
      </c>
      <c r="E2330" s="288" t="s">
        <v>117</v>
      </c>
    </row>
    <row r="2331" spans="1:5" ht="47.25">
      <c r="A2331" s="351">
        <v>7643</v>
      </c>
      <c r="B2331" s="352" t="s">
        <v>2472</v>
      </c>
      <c r="C2331" s="353" t="s">
        <v>125</v>
      </c>
      <c r="D2331" s="354">
        <v>1367614</v>
      </c>
      <c r="E2331" s="288" t="s">
        <v>117</v>
      </c>
    </row>
    <row r="2332" spans="1:5" ht="31.5">
      <c r="A2332" s="351">
        <v>7644</v>
      </c>
      <c r="B2332" s="352" t="s">
        <v>2473</v>
      </c>
      <c r="C2332" s="353" t="s">
        <v>116</v>
      </c>
      <c r="D2332" s="354">
        <v>408174</v>
      </c>
      <c r="E2332" s="288" t="s">
        <v>117</v>
      </c>
    </row>
    <row r="2333" spans="1:5" ht="31.5">
      <c r="A2333" s="351">
        <v>7646</v>
      </c>
      <c r="B2333" s="352" t="s">
        <v>2474</v>
      </c>
      <c r="C2333" s="353" t="s">
        <v>125</v>
      </c>
      <c r="D2333" s="354">
        <v>5894601</v>
      </c>
      <c r="E2333" s="288" t="s">
        <v>117</v>
      </c>
    </row>
    <row r="2334" spans="1:5" ht="31.5">
      <c r="A2334" s="351">
        <v>7648</v>
      </c>
      <c r="B2334" s="352" t="s">
        <v>2475</v>
      </c>
      <c r="C2334" s="353" t="s">
        <v>125</v>
      </c>
      <c r="D2334" s="354">
        <v>6019345</v>
      </c>
      <c r="E2334" s="288" t="s">
        <v>117</v>
      </c>
    </row>
    <row r="2335" spans="1:5" ht="31.5">
      <c r="A2335" s="351">
        <v>7651</v>
      </c>
      <c r="B2335" s="352" t="s">
        <v>2476</v>
      </c>
      <c r="C2335" s="353" t="s">
        <v>125</v>
      </c>
      <c r="D2335" s="354">
        <v>4819998</v>
      </c>
      <c r="E2335" s="288" t="s">
        <v>117</v>
      </c>
    </row>
    <row r="2336" spans="1:5" ht="15.75">
      <c r="A2336" s="351">
        <v>7652</v>
      </c>
      <c r="B2336" s="352" t="s">
        <v>2477</v>
      </c>
      <c r="C2336" s="353" t="s">
        <v>122</v>
      </c>
      <c r="D2336" s="354">
        <v>108226</v>
      </c>
      <c r="E2336" s="288" t="s">
        <v>117</v>
      </c>
    </row>
    <row r="2337" spans="1:5" ht="31.5">
      <c r="A2337" s="351">
        <v>7653</v>
      </c>
      <c r="B2337" s="352" t="s">
        <v>2478</v>
      </c>
      <c r="C2337" s="353" t="s">
        <v>125</v>
      </c>
      <c r="D2337" s="354">
        <v>288966</v>
      </c>
      <c r="E2337" s="288" t="s">
        <v>117</v>
      </c>
    </row>
    <row r="2338" spans="1:5" ht="15.75">
      <c r="A2338" s="351">
        <v>7655</v>
      </c>
      <c r="B2338" s="352" t="s">
        <v>2479</v>
      </c>
      <c r="C2338" s="353" t="s">
        <v>122</v>
      </c>
      <c r="D2338" s="354">
        <v>100743</v>
      </c>
      <c r="E2338" s="288" t="s">
        <v>117</v>
      </c>
    </row>
    <row r="2339" spans="1:5" ht="15.75">
      <c r="A2339" s="351">
        <v>7656</v>
      </c>
      <c r="B2339" s="352" t="s">
        <v>2480</v>
      </c>
      <c r="C2339" s="353" t="s">
        <v>125</v>
      </c>
      <c r="D2339" s="354">
        <v>1742642</v>
      </c>
      <c r="E2339" s="288" t="s">
        <v>117</v>
      </c>
    </row>
    <row r="2340" spans="1:5" ht="47.25">
      <c r="A2340" s="351">
        <v>7657</v>
      </c>
      <c r="B2340" s="352" t="s">
        <v>2481</v>
      </c>
      <c r="C2340" s="353" t="s">
        <v>119</v>
      </c>
      <c r="D2340" s="354">
        <v>1005431</v>
      </c>
      <c r="E2340" s="288" t="s">
        <v>117</v>
      </c>
    </row>
    <row r="2341" spans="1:5" ht="31.5">
      <c r="A2341" s="351">
        <v>7658</v>
      </c>
      <c r="B2341" s="352" t="s">
        <v>2482</v>
      </c>
      <c r="C2341" s="353" t="s">
        <v>122</v>
      </c>
      <c r="D2341" s="354">
        <v>88891</v>
      </c>
      <c r="E2341" s="288" t="s">
        <v>117</v>
      </c>
    </row>
    <row r="2342" spans="1:5" ht="31.5">
      <c r="A2342" s="351">
        <v>7659</v>
      </c>
      <c r="B2342" s="352" t="s">
        <v>2483</v>
      </c>
      <c r="C2342" s="353" t="s">
        <v>125</v>
      </c>
      <c r="D2342" s="354">
        <v>6066054</v>
      </c>
      <c r="E2342" s="288" t="s">
        <v>117</v>
      </c>
    </row>
    <row r="2343" spans="1:5" ht="31.5">
      <c r="A2343" s="351">
        <v>7660</v>
      </c>
      <c r="B2343" s="352" t="s">
        <v>2484</v>
      </c>
      <c r="C2343" s="353" t="s">
        <v>125</v>
      </c>
      <c r="D2343" s="354">
        <v>2300960</v>
      </c>
      <c r="E2343" s="288" t="s">
        <v>117</v>
      </c>
    </row>
    <row r="2344" spans="1:5" ht="15.75">
      <c r="A2344" s="351">
        <v>7661</v>
      </c>
      <c r="B2344" s="352" t="s">
        <v>2485</v>
      </c>
      <c r="C2344" s="353" t="s">
        <v>122</v>
      </c>
      <c r="D2344" s="354">
        <v>146105</v>
      </c>
      <c r="E2344" s="288" t="s">
        <v>117</v>
      </c>
    </row>
    <row r="2345" spans="1:5" ht="47.25">
      <c r="A2345" s="351">
        <v>7662</v>
      </c>
      <c r="B2345" s="352" t="s">
        <v>2486</v>
      </c>
      <c r="C2345" s="353" t="s">
        <v>119</v>
      </c>
      <c r="D2345" s="354">
        <v>675660</v>
      </c>
      <c r="E2345" s="288" t="s">
        <v>117</v>
      </c>
    </row>
    <row r="2346" spans="1:5" ht="15.75">
      <c r="A2346" s="351">
        <v>7663</v>
      </c>
      <c r="B2346" s="352" t="s">
        <v>2487</v>
      </c>
      <c r="C2346" s="353" t="s">
        <v>122</v>
      </c>
      <c r="D2346" s="354">
        <v>166722</v>
      </c>
      <c r="E2346" s="288" t="s">
        <v>117</v>
      </c>
    </row>
    <row r="2347" spans="1:5" ht="31.5">
      <c r="A2347" s="351">
        <v>7665</v>
      </c>
      <c r="B2347" s="352" t="s">
        <v>2488</v>
      </c>
      <c r="C2347" s="353" t="s">
        <v>125</v>
      </c>
      <c r="D2347" s="354">
        <v>81902</v>
      </c>
      <c r="E2347" s="288" t="s">
        <v>117</v>
      </c>
    </row>
    <row r="2348" spans="1:5" ht="63">
      <c r="A2348" s="351">
        <v>7671</v>
      </c>
      <c r="B2348" s="352" t="s">
        <v>2489</v>
      </c>
      <c r="C2348" s="353" t="s">
        <v>125</v>
      </c>
      <c r="D2348" s="354">
        <v>1812306</v>
      </c>
      <c r="E2348" s="288" t="s">
        <v>117</v>
      </c>
    </row>
    <row r="2349" spans="1:5" ht="94.5">
      <c r="A2349" s="351">
        <v>7675</v>
      </c>
      <c r="B2349" s="352" t="s">
        <v>2490</v>
      </c>
      <c r="C2349" s="353" t="s">
        <v>125</v>
      </c>
      <c r="D2349" s="354">
        <v>2464826</v>
      </c>
      <c r="E2349" s="288" t="s">
        <v>117</v>
      </c>
    </row>
    <row r="2350" spans="1:5" ht="31.5">
      <c r="A2350" s="351">
        <v>7676</v>
      </c>
      <c r="B2350" s="352" t="s">
        <v>2491</v>
      </c>
      <c r="C2350" s="353" t="s">
        <v>125</v>
      </c>
      <c r="D2350" s="354">
        <v>286587</v>
      </c>
      <c r="E2350" s="288" t="s">
        <v>117</v>
      </c>
    </row>
    <row r="2351" spans="1:5" ht="15.75">
      <c r="A2351" s="351">
        <v>7679</v>
      </c>
      <c r="B2351" s="352" t="s">
        <v>2492</v>
      </c>
      <c r="C2351" s="353" t="s">
        <v>125</v>
      </c>
      <c r="D2351" s="354">
        <v>419627</v>
      </c>
      <c r="E2351" s="288" t="s">
        <v>117</v>
      </c>
    </row>
    <row r="2352" spans="1:5" ht="47.25">
      <c r="A2352" s="351">
        <v>7680</v>
      </c>
      <c r="B2352" s="352" t="s">
        <v>2493</v>
      </c>
      <c r="C2352" s="353" t="s">
        <v>119</v>
      </c>
      <c r="D2352" s="354">
        <v>618527</v>
      </c>
      <c r="E2352" s="288" t="s">
        <v>117</v>
      </c>
    </row>
    <row r="2353" spans="1:6" ht="47.25">
      <c r="A2353" s="351">
        <v>7681</v>
      </c>
      <c r="B2353" s="352" t="s">
        <v>2494</v>
      </c>
      <c r="C2353" s="353" t="s">
        <v>119</v>
      </c>
      <c r="D2353" s="354">
        <v>691583</v>
      </c>
      <c r="E2353" s="288" t="s">
        <v>117</v>
      </c>
    </row>
    <row r="2354" spans="1:6" ht="47.25">
      <c r="A2354" s="351">
        <v>7687</v>
      </c>
      <c r="B2354" s="352" t="s">
        <v>2495</v>
      </c>
      <c r="C2354" s="353" t="s">
        <v>122</v>
      </c>
      <c r="D2354" s="354">
        <v>169661</v>
      </c>
      <c r="E2354" s="288" t="s">
        <v>117</v>
      </c>
    </row>
    <row r="2355" spans="1:6" ht="47.25">
      <c r="A2355" s="351">
        <v>7689</v>
      </c>
      <c r="B2355" s="352" t="s">
        <v>2496</v>
      </c>
      <c r="C2355" s="353" t="s">
        <v>125</v>
      </c>
      <c r="D2355" s="354">
        <v>13063283</v>
      </c>
      <c r="E2355" s="288" t="s">
        <v>117</v>
      </c>
    </row>
    <row r="2356" spans="1:6" ht="47.25">
      <c r="A2356" s="351">
        <v>7690</v>
      </c>
      <c r="B2356" s="352" t="s">
        <v>2497</v>
      </c>
      <c r="C2356" s="353" t="s">
        <v>125</v>
      </c>
      <c r="D2356" s="354">
        <v>4040102</v>
      </c>
      <c r="E2356" s="288" t="s">
        <v>117</v>
      </c>
    </row>
    <row r="2357" spans="1:6" ht="15.75">
      <c r="A2357" s="351">
        <v>7691</v>
      </c>
      <c r="B2357" s="352" t="s">
        <v>2498</v>
      </c>
      <c r="C2357" s="353" t="s">
        <v>125</v>
      </c>
      <c r="D2357" s="354">
        <v>9878</v>
      </c>
      <c r="E2357" s="288" t="s">
        <v>117</v>
      </c>
    </row>
    <row r="2358" spans="1:6" ht="63">
      <c r="A2358" s="351">
        <v>7697</v>
      </c>
      <c r="B2358" s="352" t="s">
        <v>2499</v>
      </c>
      <c r="C2358" s="353" t="s">
        <v>122</v>
      </c>
      <c r="D2358" s="354">
        <v>2578619</v>
      </c>
      <c r="E2358" s="288" t="s">
        <v>117</v>
      </c>
    </row>
    <row r="2359" spans="1:6" ht="31.5">
      <c r="A2359" s="351">
        <v>7713</v>
      </c>
      <c r="B2359" s="352" t="s">
        <v>2500</v>
      </c>
      <c r="C2359" s="353" t="s">
        <v>472</v>
      </c>
      <c r="D2359" s="354">
        <v>4043</v>
      </c>
      <c r="E2359" s="288" t="s">
        <v>117</v>
      </c>
      <c r="F2359" s="35" t="s">
        <v>145</v>
      </c>
    </row>
    <row r="2360" spans="1:6" ht="31.5">
      <c r="A2360" s="351">
        <v>7714</v>
      </c>
      <c r="B2360" s="352" t="s">
        <v>2501</v>
      </c>
      <c r="C2360" s="353" t="s">
        <v>472</v>
      </c>
      <c r="D2360" s="354">
        <v>3720</v>
      </c>
      <c r="E2360" s="288" t="s">
        <v>117</v>
      </c>
      <c r="F2360" s="35" t="s">
        <v>145</v>
      </c>
    </row>
    <row r="2361" spans="1:6" ht="63">
      <c r="A2361" s="351">
        <v>7715</v>
      </c>
      <c r="B2361" s="352" t="s">
        <v>2502</v>
      </c>
      <c r="C2361" s="353" t="s">
        <v>125</v>
      </c>
      <c r="D2361" s="354">
        <v>3952</v>
      </c>
      <c r="E2361" s="288" t="s">
        <v>117</v>
      </c>
      <c r="F2361" s="35" t="s">
        <v>145</v>
      </c>
    </row>
    <row r="2362" spans="1:6" ht="63">
      <c r="A2362" s="351">
        <v>7717</v>
      </c>
      <c r="B2362" s="352" t="s">
        <v>2503</v>
      </c>
      <c r="C2362" s="353" t="s">
        <v>119</v>
      </c>
      <c r="D2362" s="354">
        <v>1636578</v>
      </c>
      <c r="E2362" s="288" t="s">
        <v>117</v>
      </c>
    </row>
    <row r="2363" spans="1:6" ht="15.75">
      <c r="A2363" s="351">
        <v>7720</v>
      </c>
      <c r="B2363" s="352" t="s">
        <v>2504</v>
      </c>
      <c r="C2363" s="353" t="s">
        <v>119</v>
      </c>
      <c r="D2363" s="354">
        <v>8894</v>
      </c>
      <c r="E2363" s="288" t="s">
        <v>117</v>
      </c>
    </row>
    <row r="2364" spans="1:6" ht="31.5">
      <c r="A2364" s="351">
        <v>7722</v>
      </c>
      <c r="B2364" s="352" t="s">
        <v>2505</v>
      </c>
      <c r="C2364" s="353" t="s">
        <v>472</v>
      </c>
      <c r="D2364" s="354">
        <v>2612</v>
      </c>
      <c r="E2364" s="288" t="s">
        <v>117</v>
      </c>
      <c r="F2364" s="35" t="s">
        <v>145</v>
      </c>
    </row>
    <row r="2365" spans="1:6" ht="63">
      <c r="A2365" s="351">
        <v>7723</v>
      </c>
      <c r="B2365" s="352" t="s">
        <v>2506</v>
      </c>
      <c r="C2365" s="353" t="s">
        <v>472</v>
      </c>
      <c r="D2365" s="354">
        <v>5479</v>
      </c>
      <c r="E2365" s="288" t="s">
        <v>117</v>
      </c>
    </row>
    <row r="2366" spans="1:6" ht="31.5">
      <c r="A2366" s="351">
        <v>7725</v>
      </c>
      <c r="B2366" s="352" t="s">
        <v>2507</v>
      </c>
      <c r="C2366" s="353" t="s">
        <v>122</v>
      </c>
      <c r="D2366" s="354">
        <v>951200</v>
      </c>
      <c r="E2366" s="288" t="s">
        <v>117</v>
      </c>
    </row>
    <row r="2367" spans="1:6" ht="15.75">
      <c r="A2367" s="351">
        <v>7726</v>
      </c>
      <c r="B2367" s="352" t="s">
        <v>2508</v>
      </c>
      <c r="C2367" s="353" t="s">
        <v>125</v>
      </c>
      <c r="D2367" s="354">
        <v>1668978</v>
      </c>
      <c r="E2367" s="288" t="s">
        <v>117</v>
      </c>
      <c r="F2367" s="35" t="s">
        <v>145</v>
      </c>
    </row>
    <row r="2368" spans="1:6" ht="15.75">
      <c r="A2368" s="351">
        <v>7727</v>
      </c>
      <c r="B2368" s="352" t="s">
        <v>2509</v>
      </c>
      <c r="C2368" s="353" t="s">
        <v>125</v>
      </c>
      <c r="D2368" s="354">
        <v>921006</v>
      </c>
      <c r="E2368" s="288" t="s">
        <v>117</v>
      </c>
    </row>
    <row r="2369" spans="1:6" ht="31.5">
      <c r="A2369" s="351">
        <v>7739</v>
      </c>
      <c r="B2369" s="352" t="s">
        <v>2510</v>
      </c>
      <c r="C2369" s="353" t="s">
        <v>125</v>
      </c>
      <c r="D2369" s="354">
        <v>123667</v>
      </c>
      <c r="E2369" s="288" t="s">
        <v>117</v>
      </c>
      <c r="F2369" s="35" t="s">
        <v>145</v>
      </c>
    </row>
    <row r="2370" spans="1:6" ht="31.5">
      <c r="A2370" s="351">
        <v>7740</v>
      </c>
      <c r="B2370" s="352" t="s">
        <v>2511</v>
      </c>
      <c r="C2370" s="353" t="s">
        <v>125</v>
      </c>
      <c r="D2370" s="354">
        <v>244011</v>
      </c>
      <c r="E2370" s="288" t="s">
        <v>117</v>
      </c>
      <c r="F2370" s="35" t="s">
        <v>145</v>
      </c>
    </row>
    <row r="2371" spans="1:6" ht="31.5">
      <c r="A2371" s="351">
        <v>7741</v>
      </c>
      <c r="B2371" s="352" t="s">
        <v>2512</v>
      </c>
      <c r="C2371" s="353" t="s">
        <v>125</v>
      </c>
      <c r="D2371" s="354">
        <v>1010315</v>
      </c>
      <c r="E2371" s="288" t="s">
        <v>117</v>
      </c>
      <c r="F2371" s="35" t="s">
        <v>145</v>
      </c>
    </row>
    <row r="2372" spans="1:6" ht="31.5">
      <c r="A2372" s="351">
        <v>7744</v>
      </c>
      <c r="B2372" s="352" t="s">
        <v>2513</v>
      </c>
      <c r="C2372" s="353" t="s">
        <v>125</v>
      </c>
      <c r="D2372" s="354">
        <v>124220</v>
      </c>
      <c r="E2372" s="288" t="s">
        <v>117</v>
      </c>
    </row>
    <row r="2373" spans="1:6" ht="31.5">
      <c r="A2373" s="351">
        <v>7745</v>
      </c>
      <c r="B2373" s="352" t="s">
        <v>2514</v>
      </c>
      <c r="C2373" s="353" t="s">
        <v>125</v>
      </c>
      <c r="D2373" s="354">
        <v>423007</v>
      </c>
      <c r="E2373" s="288" t="s">
        <v>117</v>
      </c>
    </row>
    <row r="2374" spans="1:6" ht="47.25">
      <c r="A2374" s="351">
        <v>7750</v>
      </c>
      <c r="B2374" s="352" t="s">
        <v>2515</v>
      </c>
      <c r="C2374" s="353" t="s">
        <v>122</v>
      </c>
      <c r="D2374" s="354">
        <v>792153</v>
      </c>
      <c r="E2374" s="288" t="s">
        <v>117</v>
      </c>
    </row>
    <row r="2375" spans="1:6" ht="47.25">
      <c r="A2375" s="351">
        <v>7751</v>
      </c>
      <c r="B2375" s="352" t="s">
        <v>2516</v>
      </c>
      <c r="C2375" s="353" t="s">
        <v>119</v>
      </c>
      <c r="D2375" s="354">
        <v>92188</v>
      </c>
      <c r="E2375" s="288" t="s">
        <v>117</v>
      </c>
    </row>
    <row r="2376" spans="1:6" ht="47.25">
      <c r="A2376" s="351">
        <v>7768</v>
      </c>
      <c r="B2376" s="352" t="s">
        <v>2517</v>
      </c>
      <c r="C2376" s="353" t="s">
        <v>119</v>
      </c>
      <c r="D2376" s="354">
        <v>572671</v>
      </c>
      <c r="E2376" s="288" t="s">
        <v>117</v>
      </c>
    </row>
    <row r="2377" spans="1:6" ht="47.25">
      <c r="A2377" s="351">
        <v>7771</v>
      </c>
      <c r="B2377" s="352" t="s">
        <v>2518</v>
      </c>
      <c r="C2377" s="353" t="s">
        <v>122</v>
      </c>
      <c r="D2377" s="354">
        <v>87809</v>
      </c>
      <c r="E2377" s="288" t="s">
        <v>117</v>
      </c>
    </row>
    <row r="2378" spans="1:6" ht="47.25">
      <c r="A2378" s="351">
        <v>7772</v>
      </c>
      <c r="B2378" s="352" t="s">
        <v>2519</v>
      </c>
      <c r="C2378" s="353" t="s">
        <v>1215</v>
      </c>
      <c r="D2378" s="354">
        <v>31560</v>
      </c>
      <c r="E2378" s="288" t="s">
        <v>117</v>
      </c>
    </row>
    <row r="2379" spans="1:6" ht="47.25">
      <c r="A2379" s="351">
        <v>7773</v>
      </c>
      <c r="B2379" s="352" t="s">
        <v>2520</v>
      </c>
      <c r="C2379" s="353" t="s">
        <v>125</v>
      </c>
      <c r="D2379" s="354">
        <v>4545714</v>
      </c>
      <c r="E2379" s="288" t="s">
        <v>117</v>
      </c>
    </row>
    <row r="2380" spans="1:6" ht="47.25">
      <c r="A2380" s="351">
        <v>7774</v>
      </c>
      <c r="B2380" s="352" t="s">
        <v>2521</v>
      </c>
      <c r="C2380" s="353" t="s">
        <v>125</v>
      </c>
      <c r="D2380" s="354">
        <v>382737</v>
      </c>
      <c r="E2380" s="288" t="s">
        <v>117</v>
      </c>
      <c r="F2380" s="35" t="s">
        <v>145</v>
      </c>
    </row>
    <row r="2381" spans="1:6" ht="15.75">
      <c r="A2381" s="351">
        <v>7775</v>
      </c>
      <c r="B2381" s="352" t="s">
        <v>2522</v>
      </c>
      <c r="C2381" s="353" t="s">
        <v>116</v>
      </c>
      <c r="D2381" s="354">
        <v>13090</v>
      </c>
      <c r="E2381" s="288" t="s">
        <v>117</v>
      </c>
    </row>
    <row r="2382" spans="1:6" ht="31.5">
      <c r="A2382" s="351">
        <v>7776</v>
      </c>
      <c r="B2382" s="352" t="s">
        <v>2523</v>
      </c>
      <c r="C2382" s="353" t="s">
        <v>119</v>
      </c>
      <c r="D2382" s="354">
        <v>176268</v>
      </c>
      <c r="E2382" s="288" t="s">
        <v>117</v>
      </c>
    </row>
    <row r="2383" spans="1:6" ht="31.5">
      <c r="A2383" s="351">
        <v>7777</v>
      </c>
      <c r="B2383" s="352" t="s">
        <v>2524</v>
      </c>
      <c r="C2383" s="353" t="s">
        <v>122</v>
      </c>
      <c r="D2383" s="354">
        <v>35117</v>
      </c>
      <c r="E2383" s="288" t="s">
        <v>117</v>
      </c>
    </row>
    <row r="2384" spans="1:6" ht="31.5">
      <c r="A2384" s="351">
        <v>7778</v>
      </c>
      <c r="B2384" s="352" t="s">
        <v>2525</v>
      </c>
      <c r="C2384" s="353" t="s">
        <v>785</v>
      </c>
      <c r="D2384" s="354">
        <v>50523</v>
      </c>
      <c r="E2384" s="288" t="s">
        <v>117</v>
      </c>
    </row>
    <row r="2385" spans="1:6" ht="15.75">
      <c r="A2385" s="351">
        <v>7779</v>
      </c>
      <c r="B2385" s="352" t="s">
        <v>2526</v>
      </c>
      <c r="C2385" s="353" t="s">
        <v>494</v>
      </c>
      <c r="D2385" s="354">
        <v>148644</v>
      </c>
      <c r="E2385" s="288" t="s">
        <v>117</v>
      </c>
    </row>
    <row r="2386" spans="1:6" ht="15.75">
      <c r="A2386" s="351">
        <v>7780</v>
      </c>
      <c r="B2386" s="352" t="s">
        <v>2527</v>
      </c>
      <c r="C2386" s="353" t="s">
        <v>785</v>
      </c>
      <c r="D2386" s="354">
        <v>22653</v>
      </c>
      <c r="E2386" s="288" t="s">
        <v>117</v>
      </c>
    </row>
    <row r="2387" spans="1:6" ht="15.75">
      <c r="A2387" s="351">
        <v>7781</v>
      </c>
      <c r="B2387" s="352" t="s">
        <v>2528</v>
      </c>
      <c r="C2387" s="353" t="s">
        <v>494</v>
      </c>
      <c r="D2387" s="354">
        <v>255544</v>
      </c>
      <c r="E2387" s="288" t="s">
        <v>117</v>
      </c>
    </row>
    <row r="2388" spans="1:6" ht="31.5">
      <c r="A2388" s="351">
        <v>7782</v>
      </c>
      <c r="B2388" s="352" t="s">
        <v>2529</v>
      </c>
      <c r="C2388" s="353" t="s">
        <v>785</v>
      </c>
      <c r="D2388" s="354">
        <v>31943</v>
      </c>
      <c r="E2388" s="288" t="s">
        <v>117</v>
      </c>
    </row>
    <row r="2389" spans="1:6" ht="15.75">
      <c r="A2389" s="351">
        <v>7783</v>
      </c>
      <c r="B2389" s="352" t="s">
        <v>2530</v>
      </c>
      <c r="C2389" s="353" t="s">
        <v>494</v>
      </c>
      <c r="D2389" s="354">
        <v>766632</v>
      </c>
      <c r="E2389" s="288" t="s">
        <v>117</v>
      </c>
    </row>
    <row r="2390" spans="1:6" ht="15.75">
      <c r="A2390" s="351">
        <v>7784</v>
      </c>
      <c r="B2390" s="352" t="s">
        <v>2531</v>
      </c>
      <c r="C2390" s="353" t="s">
        <v>494</v>
      </c>
      <c r="D2390" s="354">
        <v>181222</v>
      </c>
      <c r="E2390" s="288" t="s">
        <v>117</v>
      </c>
    </row>
    <row r="2391" spans="1:6" ht="31.5">
      <c r="A2391" s="351">
        <v>7785</v>
      </c>
      <c r="B2391" s="352" t="s">
        <v>2532</v>
      </c>
      <c r="C2391" s="353" t="s">
        <v>119</v>
      </c>
      <c r="D2391" s="354">
        <v>699545</v>
      </c>
      <c r="E2391" s="288" t="s">
        <v>117</v>
      </c>
      <c r="F2391" s="35" t="s">
        <v>145</v>
      </c>
    </row>
    <row r="2392" spans="1:6" ht="31.5">
      <c r="A2392" s="351">
        <v>7786</v>
      </c>
      <c r="B2392" s="352" t="s">
        <v>2533</v>
      </c>
      <c r="C2392" s="353" t="s">
        <v>116</v>
      </c>
      <c r="D2392" s="354">
        <v>2004</v>
      </c>
      <c r="E2392" s="288" t="s">
        <v>117</v>
      </c>
    </row>
    <row r="2393" spans="1:6" ht="31.5">
      <c r="A2393" s="351">
        <v>7787</v>
      </c>
      <c r="B2393" s="352" t="s">
        <v>2534</v>
      </c>
      <c r="C2393" s="353" t="s">
        <v>472</v>
      </c>
      <c r="D2393" s="354">
        <v>5112</v>
      </c>
      <c r="E2393" s="288" t="s">
        <v>117</v>
      </c>
      <c r="F2393" s="35" t="s">
        <v>145</v>
      </c>
    </row>
    <row r="2394" spans="1:6" ht="47.25">
      <c r="A2394" s="351">
        <v>7788</v>
      </c>
      <c r="B2394" s="352" t="s">
        <v>2535</v>
      </c>
      <c r="C2394" s="353" t="s">
        <v>122</v>
      </c>
      <c r="D2394" s="354">
        <v>2222</v>
      </c>
      <c r="E2394" s="288" t="s">
        <v>117</v>
      </c>
    </row>
    <row r="2395" spans="1:6" ht="31.5">
      <c r="A2395" s="351">
        <v>7789</v>
      </c>
      <c r="B2395" s="352" t="s">
        <v>2536</v>
      </c>
      <c r="C2395" s="353" t="s">
        <v>122</v>
      </c>
      <c r="D2395" s="354">
        <v>6421</v>
      </c>
      <c r="E2395" s="288" t="s">
        <v>117</v>
      </c>
    </row>
    <row r="2396" spans="1:6" ht="31.5">
      <c r="A2396" s="351">
        <v>7790</v>
      </c>
      <c r="B2396" s="352" t="s">
        <v>2537</v>
      </c>
      <c r="C2396" s="353" t="s">
        <v>119</v>
      </c>
      <c r="D2396" s="354">
        <v>42682</v>
      </c>
      <c r="E2396" s="288" t="s">
        <v>117</v>
      </c>
    </row>
    <row r="2397" spans="1:6" ht="31.5">
      <c r="A2397" s="351">
        <v>7791</v>
      </c>
      <c r="B2397" s="352" t="s">
        <v>2538</v>
      </c>
      <c r="C2397" s="353" t="s">
        <v>119</v>
      </c>
      <c r="D2397" s="354">
        <v>154265</v>
      </c>
      <c r="E2397" s="288" t="s">
        <v>117</v>
      </c>
    </row>
    <row r="2398" spans="1:6" ht="47.25">
      <c r="A2398" s="351">
        <v>7792</v>
      </c>
      <c r="B2398" s="352" t="s">
        <v>2539</v>
      </c>
      <c r="C2398" s="353" t="s">
        <v>119</v>
      </c>
      <c r="D2398" s="354">
        <v>92873</v>
      </c>
      <c r="E2398" s="288" t="s">
        <v>117</v>
      </c>
    </row>
    <row r="2399" spans="1:6" ht="31.5">
      <c r="A2399" s="351">
        <v>7793</v>
      </c>
      <c r="B2399" s="352" t="s">
        <v>2540</v>
      </c>
      <c r="C2399" s="353" t="s">
        <v>116</v>
      </c>
      <c r="D2399" s="354">
        <v>3411</v>
      </c>
      <c r="E2399" s="288" t="s">
        <v>117</v>
      </c>
    </row>
    <row r="2400" spans="1:6" ht="63">
      <c r="A2400" s="351">
        <v>7794</v>
      </c>
      <c r="B2400" s="352" t="s">
        <v>2541</v>
      </c>
      <c r="C2400" s="353" t="s">
        <v>119</v>
      </c>
      <c r="D2400" s="354">
        <v>820562</v>
      </c>
      <c r="E2400" s="288" t="s">
        <v>117</v>
      </c>
    </row>
    <row r="2401" spans="1:6" ht="63">
      <c r="A2401" s="351">
        <v>7795</v>
      </c>
      <c r="B2401" s="352" t="s">
        <v>2542</v>
      </c>
      <c r="C2401" s="353" t="s">
        <v>119</v>
      </c>
      <c r="D2401" s="354">
        <v>849177</v>
      </c>
      <c r="E2401" s="288" t="s">
        <v>117</v>
      </c>
    </row>
    <row r="2402" spans="1:6" ht="31.5">
      <c r="A2402" s="351">
        <v>7796</v>
      </c>
      <c r="B2402" s="352" t="s">
        <v>2543</v>
      </c>
      <c r="C2402" s="353" t="s">
        <v>119</v>
      </c>
      <c r="D2402" s="354">
        <v>5001</v>
      </c>
      <c r="E2402" s="288" t="s">
        <v>117</v>
      </c>
    </row>
    <row r="2403" spans="1:6" ht="47.25">
      <c r="A2403" s="351">
        <v>7797</v>
      </c>
      <c r="B2403" s="352" t="s">
        <v>2544</v>
      </c>
      <c r="C2403" s="353" t="s">
        <v>119</v>
      </c>
      <c r="D2403" s="354">
        <v>159558</v>
      </c>
      <c r="E2403" s="288" t="s">
        <v>117</v>
      </c>
    </row>
    <row r="2404" spans="1:6" ht="31.5">
      <c r="A2404" s="351">
        <v>7798</v>
      </c>
      <c r="B2404" s="352" t="s">
        <v>2545</v>
      </c>
      <c r="C2404" s="353" t="s">
        <v>119</v>
      </c>
      <c r="D2404" s="354">
        <v>34720</v>
      </c>
      <c r="E2404" s="288" t="s">
        <v>117</v>
      </c>
    </row>
    <row r="2405" spans="1:6" ht="31.5">
      <c r="A2405" s="351">
        <v>7799</v>
      </c>
      <c r="B2405" s="352" t="s">
        <v>2546</v>
      </c>
      <c r="C2405" s="353" t="s">
        <v>116</v>
      </c>
      <c r="D2405" s="354">
        <v>6818</v>
      </c>
      <c r="E2405" s="288" t="s">
        <v>117</v>
      </c>
    </row>
    <row r="2406" spans="1:6" ht="63">
      <c r="A2406" s="351">
        <v>7800</v>
      </c>
      <c r="B2406" s="352" t="s">
        <v>2547</v>
      </c>
      <c r="C2406" s="353" t="s">
        <v>119</v>
      </c>
      <c r="D2406" s="354">
        <v>818924</v>
      </c>
      <c r="E2406" s="288" t="s">
        <v>117</v>
      </c>
    </row>
    <row r="2407" spans="1:6" ht="31.5">
      <c r="A2407" s="351">
        <v>7801</v>
      </c>
      <c r="B2407" s="352" t="s">
        <v>2548</v>
      </c>
      <c r="C2407" s="353" t="s">
        <v>119</v>
      </c>
      <c r="D2407" s="354">
        <v>51982</v>
      </c>
      <c r="E2407" s="288" t="s">
        <v>117</v>
      </c>
    </row>
    <row r="2408" spans="1:6" ht="31.5">
      <c r="A2408" s="351">
        <v>7802</v>
      </c>
      <c r="B2408" s="352" t="s">
        <v>2549</v>
      </c>
      <c r="C2408" s="353" t="s">
        <v>116</v>
      </c>
      <c r="D2408" s="354">
        <v>147388</v>
      </c>
      <c r="E2408" s="288" t="s">
        <v>117</v>
      </c>
    </row>
    <row r="2409" spans="1:6" ht="15.75">
      <c r="A2409" s="351">
        <v>7803</v>
      </c>
      <c r="B2409" s="352" t="s">
        <v>2550</v>
      </c>
      <c r="C2409" s="353" t="s">
        <v>116</v>
      </c>
      <c r="D2409" s="354">
        <v>779</v>
      </c>
      <c r="E2409" s="288" t="s">
        <v>117</v>
      </c>
    </row>
    <row r="2410" spans="1:6" ht="47.25">
      <c r="A2410" s="351">
        <v>7804</v>
      </c>
      <c r="B2410" s="352" t="s">
        <v>2551</v>
      </c>
      <c r="C2410" s="353" t="s">
        <v>116</v>
      </c>
      <c r="D2410" s="354">
        <v>191305</v>
      </c>
      <c r="E2410" s="288" t="s">
        <v>117</v>
      </c>
    </row>
    <row r="2411" spans="1:6" ht="31.5">
      <c r="A2411" s="351">
        <v>7805</v>
      </c>
      <c r="B2411" s="352" t="s">
        <v>2552</v>
      </c>
      <c r="C2411" s="353" t="s">
        <v>472</v>
      </c>
      <c r="D2411" s="354">
        <v>4104</v>
      </c>
      <c r="E2411" s="288" t="s">
        <v>117</v>
      </c>
      <c r="F2411" s="35" t="s">
        <v>145</v>
      </c>
    </row>
    <row r="2412" spans="1:6" ht="47.25">
      <c r="A2412" s="351">
        <v>7806</v>
      </c>
      <c r="B2412" s="352" t="s">
        <v>2553</v>
      </c>
      <c r="C2412" s="353" t="s">
        <v>119</v>
      </c>
      <c r="D2412" s="354">
        <v>722684</v>
      </c>
      <c r="E2412" s="288" t="s">
        <v>117</v>
      </c>
      <c r="F2412" s="35" t="s">
        <v>145</v>
      </c>
    </row>
    <row r="2413" spans="1:6" ht="47.25">
      <c r="A2413" s="351">
        <v>7807</v>
      </c>
      <c r="B2413" s="352" t="s">
        <v>2554</v>
      </c>
      <c r="C2413" s="353" t="s">
        <v>119</v>
      </c>
      <c r="D2413" s="354">
        <v>145254</v>
      </c>
      <c r="E2413" s="288" t="s">
        <v>117</v>
      </c>
    </row>
    <row r="2414" spans="1:6" ht="63">
      <c r="A2414" s="351">
        <v>7808</v>
      </c>
      <c r="B2414" s="352" t="s">
        <v>2555</v>
      </c>
      <c r="C2414" s="353" t="s">
        <v>125</v>
      </c>
      <c r="D2414" s="354">
        <v>4206174</v>
      </c>
      <c r="E2414" s="288" t="s">
        <v>117</v>
      </c>
    </row>
    <row r="2415" spans="1:6" ht="63">
      <c r="A2415" s="351">
        <v>7809</v>
      </c>
      <c r="B2415" s="352" t="s">
        <v>2556</v>
      </c>
      <c r="C2415" s="353" t="s">
        <v>122</v>
      </c>
      <c r="D2415" s="354">
        <v>267560</v>
      </c>
      <c r="E2415" s="288" t="s">
        <v>117</v>
      </c>
      <c r="F2415" s="35" t="s">
        <v>145</v>
      </c>
    </row>
    <row r="2416" spans="1:6" ht="47.25">
      <c r="A2416" s="351">
        <v>7810</v>
      </c>
      <c r="B2416" s="352" t="s">
        <v>2557</v>
      </c>
      <c r="C2416" s="353" t="s">
        <v>116</v>
      </c>
      <c r="D2416" s="354">
        <v>1547</v>
      </c>
      <c r="E2416" s="288" t="s">
        <v>117</v>
      </c>
    </row>
    <row r="2417" spans="1:6" ht="47.25">
      <c r="A2417" s="351">
        <v>7811</v>
      </c>
      <c r="B2417" s="352" t="s">
        <v>2558</v>
      </c>
      <c r="C2417" s="353" t="s">
        <v>116</v>
      </c>
      <c r="D2417" s="354">
        <v>1131</v>
      </c>
      <c r="E2417" s="288" t="s">
        <v>117</v>
      </c>
    </row>
    <row r="2418" spans="1:6" ht="47.25">
      <c r="A2418" s="351">
        <v>7812</v>
      </c>
      <c r="B2418" s="352" t="s">
        <v>2559</v>
      </c>
      <c r="C2418" s="353" t="s">
        <v>116</v>
      </c>
      <c r="D2418" s="354">
        <v>812</v>
      </c>
      <c r="E2418" s="288" t="s">
        <v>117</v>
      </c>
    </row>
    <row r="2419" spans="1:6" ht="31.5">
      <c r="A2419" s="351">
        <v>7818</v>
      </c>
      <c r="B2419" s="352" t="s">
        <v>2560</v>
      </c>
      <c r="C2419" s="353" t="s">
        <v>1215</v>
      </c>
      <c r="D2419" s="354">
        <v>9747</v>
      </c>
      <c r="E2419" s="288" t="s">
        <v>117</v>
      </c>
    </row>
    <row r="2420" spans="1:6" ht="31.5">
      <c r="A2420" s="351">
        <v>7819</v>
      </c>
      <c r="B2420" s="352" t="s">
        <v>2561</v>
      </c>
      <c r="C2420" s="353" t="s">
        <v>1215</v>
      </c>
      <c r="D2420" s="354">
        <v>3693</v>
      </c>
      <c r="E2420" s="288" t="s">
        <v>117</v>
      </c>
    </row>
    <row r="2421" spans="1:6" ht="47.25">
      <c r="A2421" s="351">
        <v>7820</v>
      </c>
      <c r="B2421" s="352" t="s">
        <v>2562</v>
      </c>
      <c r="C2421" s="353" t="s">
        <v>125</v>
      </c>
      <c r="D2421" s="354">
        <v>21406</v>
      </c>
      <c r="E2421" s="288" t="s">
        <v>117</v>
      </c>
      <c r="F2421" s="35" t="s">
        <v>145</v>
      </c>
    </row>
    <row r="2422" spans="1:6" ht="31.5">
      <c r="A2422" s="351">
        <v>7821</v>
      </c>
      <c r="B2422" s="352" t="s">
        <v>2563</v>
      </c>
      <c r="C2422" s="353" t="s">
        <v>122</v>
      </c>
      <c r="D2422" s="354">
        <v>8411</v>
      </c>
      <c r="E2422" s="288" t="s">
        <v>117</v>
      </c>
    </row>
    <row r="2423" spans="1:6" ht="31.5">
      <c r="A2423" s="351">
        <v>7822</v>
      </c>
      <c r="B2423" s="352" t="s">
        <v>2564</v>
      </c>
      <c r="C2423" s="353" t="s">
        <v>122</v>
      </c>
      <c r="D2423" s="354">
        <v>8662</v>
      </c>
      <c r="E2423" s="288" t="s">
        <v>117</v>
      </c>
    </row>
    <row r="2424" spans="1:6" ht="31.5">
      <c r="A2424" s="351">
        <v>7823</v>
      </c>
      <c r="B2424" s="352" t="s">
        <v>2565</v>
      </c>
      <c r="C2424" s="353" t="s">
        <v>122</v>
      </c>
      <c r="D2424" s="354">
        <v>9445</v>
      </c>
      <c r="E2424" s="288" t="s">
        <v>117</v>
      </c>
    </row>
    <row r="2425" spans="1:6" ht="47.25">
      <c r="A2425" s="351">
        <v>7824</v>
      </c>
      <c r="B2425" s="352" t="s">
        <v>2566</v>
      </c>
      <c r="C2425" s="353" t="s">
        <v>125</v>
      </c>
      <c r="D2425" s="354">
        <v>69160</v>
      </c>
      <c r="E2425" s="288" t="s">
        <v>117</v>
      </c>
    </row>
    <row r="2426" spans="1:6" ht="31.5">
      <c r="A2426" s="351">
        <v>7826</v>
      </c>
      <c r="B2426" s="352" t="s">
        <v>2567</v>
      </c>
      <c r="C2426" s="353" t="s">
        <v>116</v>
      </c>
      <c r="D2426" s="354">
        <v>35794</v>
      </c>
      <c r="E2426" s="288" t="s">
        <v>117</v>
      </c>
    </row>
    <row r="2427" spans="1:6" ht="31.5">
      <c r="A2427" s="351">
        <v>7828</v>
      </c>
      <c r="B2427" s="352" t="s">
        <v>2568</v>
      </c>
      <c r="C2427" s="353" t="s">
        <v>122</v>
      </c>
      <c r="D2427" s="354">
        <v>23295</v>
      </c>
      <c r="E2427" s="288" t="s">
        <v>117</v>
      </c>
    </row>
    <row r="2428" spans="1:6" ht="31.5">
      <c r="A2428" s="351">
        <v>7829</v>
      </c>
      <c r="B2428" s="352" t="s">
        <v>2569</v>
      </c>
      <c r="C2428" s="353" t="s">
        <v>122</v>
      </c>
      <c r="D2428" s="354">
        <v>11648</v>
      </c>
      <c r="E2428" s="288" t="s">
        <v>117</v>
      </c>
    </row>
    <row r="2429" spans="1:6" ht="15.75">
      <c r="A2429" s="351">
        <v>7830</v>
      </c>
      <c r="B2429" s="352" t="s">
        <v>2570</v>
      </c>
      <c r="C2429" s="353" t="s">
        <v>125</v>
      </c>
      <c r="D2429" s="354">
        <v>219693</v>
      </c>
      <c r="E2429" s="288" t="s">
        <v>117</v>
      </c>
    </row>
    <row r="2430" spans="1:6" ht="15.75">
      <c r="A2430" s="351">
        <v>7831</v>
      </c>
      <c r="B2430" s="352" t="s">
        <v>2571</v>
      </c>
      <c r="C2430" s="353" t="s">
        <v>125</v>
      </c>
      <c r="D2430" s="354">
        <v>301449</v>
      </c>
      <c r="E2430" s="288" t="s">
        <v>117</v>
      </c>
    </row>
    <row r="2431" spans="1:6" ht="15.75">
      <c r="A2431" s="351">
        <v>7832</v>
      </c>
      <c r="B2431" s="352" t="s">
        <v>2572</v>
      </c>
      <c r="C2431" s="353" t="s">
        <v>125</v>
      </c>
      <c r="D2431" s="354">
        <v>363258</v>
      </c>
      <c r="E2431" s="288" t="s">
        <v>117</v>
      </c>
    </row>
    <row r="2432" spans="1:6" ht="15.75">
      <c r="A2432" s="351">
        <v>7833</v>
      </c>
      <c r="B2432" s="352" t="s">
        <v>2573</v>
      </c>
      <c r="C2432" s="353" t="s">
        <v>125</v>
      </c>
      <c r="D2432" s="354">
        <v>385861</v>
      </c>
      <c r="E2432" s="288" t="s">
        <v>117</v>
      </c>
    </row>
    <row r="2433" spans="1:6" ht="94.5">
      <c r="A2433" s="351">
        <v>7857</v>
      </c>
      <c r="B2433" s="352" t="s">
        <v>2574</v>
      </c>
      <c r="C2433" s="353" t="s">
        <v>125</v>
      </c>
      <c r="D2433" s="354">
        <v>5341695</v>
      </c>
      <c r="E2433" s="288" t="s">
        <v>117</v>
      </c>
      <c r="F2433" s="35" t="s">
        <v>145</v>
      </c>
    </row>
    <row r="2434" spans="1:6" ht="31.5">
      <c r="A2434" s="351">
        <v>7858</v>
      </c>
      <c r="B2434" s="352" t="s">
        <v>2575</v>
      </c>
      <c r="C2434" s="353" t="s">
        <v>116</v>
      </c>
      <c r="D2434" s="354">
        <v>379800</v>
      </c>
      <c r="E2434" s="288" t="s">
        <v>117</v>
      </c>
      <c r="F2434" s="35" t="s">
        <v>145</v>
      </c>
    </row>
    <row r="2435" spans="1:6" ht="94.5">
      <c r="A2435" s="351">
        <v>7859</v>
      </c>
      <c r="B2435" s="352" t="s">
        <v>2576</v>
      </c>
      <c r="C2435" s="353" t="s">
        <v>125</v>
      </c>
      <c r="D2435" s="354">
        <v>3311754</v>
      </c>
      <c r="E2435" s="288" t="s">
        <v>117</v>
      </c>
      <c r="F2435" s="35" t="s">
        <v>145</v>
      </c>
    </row>
    <row r="2436" spans="1:6" ht="94.5">
      <c r="A2436" s="351">
        <v>7860</v>
      </c>
      <c r="B2436" s="352" t="s">
        <v>2577</v>
      </c>
      <c r="C2436" s="353" t="s">
        <v>125</v>
      </c>
      <c r="D2436" s="354">
        <v>3324682</v>
      </c>
      <c r="E2436" s="288" t="s">
        <v>117</v>
      </c>
      <c r="F2436" s="35" t="s">
        <v>145</v>
      </c>
    </row>
    <row r="2437" spans="1:6" ht="15.75">
      <c r="A2437" s="351">
        <v>7861</v>
      </c>
      <c r="B2437" s="352" t="s">
        <v>2578</v>
      </c>
      <c r="C2437" s="353" t="s">
        <v>122</v>
      </c>
      <c r="D2437" s="354">
        <v>42514</v>
      </c>
      <c r="E2437" s="288" t="s">
        <v>117</v>
      </c>
    </row>
    <row r="2438" spans="1:6" ht="63">
      <c r="A2438" s="351">
        <v>7862</v>
      </c>
      <c r="B2438" s="352" t="s">
        <v>2579</v>
      </c>
      <c r="C2438" s="353" t="s">
        <v>122</v>
      </c>
      <c r="D2438" s="354">
        <v>5257</v>
      </c>
      <c r="E2438" s="288" t="s">
        <v>117</v>
      </c>
    </row>
    <row r="2439" spans="1:6" ht="47.25">
      <c r="A2439" s="351">
        <v>7863</v>
      </c>
      <c r="B2439" s="352" t="s">
        <v>2580</v>
      </c>
      <c r="C2439" s="353" t="s">
        <v>116</v>
      </c>
      <c r="D2439" s="354">
        <v>42821</v>
      </c>
      <c r="E2439" s="288" t="s">
        <v>117</v>
      </c>
    </row>
    <row r="2440" spans="1:6" ht="47.25">
      <c r="A2440" s="351">
        <v>7864</v>
      </c>
      <c r="B2440" s="352" t="s">
        <v>2581</v>
      </c>
      <c r="C2440" s="353" t="s">
        <v>116</v>
      </c>
      <c r="D2440" s="354">
        <v>5086</v>
      </c>
      <c r="E2440" s="288" t="s">
        <v>117</v>
      </c>
    </row>
    <row r="2441" spans="1:6" ht="15.75">
      <c r="A2441" s="351">
        <v>7865</v>
      </c>
      <c r="B2441" s="352" t="s">
        <v>2582</v>
      </c>
      <c r="C2441" s="353" t="s">
        <v>125</v>
      </c>
      <c r="D2441" s="354">
        <v>156234</v>
      </c>
      <c r="E2441" s="288" t="s">
        <v>117</v>
      </c>
    </row>
    <row r="2442" spans="1:6" ht="31.5">
      <c r="A2442" s="351">
        <v>7869</v>
      </c>
      <c r="B2442" s="352" t="s">
        <v>2583</v>
      </c>
      <c r="C2442" s="353" t="s">
        <v>119</v>
      </c>
      <c r="D2442" s="354">
        <v>57817</v>
      </c>
      <c r="E2442" s="288" t="s">
        <v>117</v>
      </c>
    </row>
    <row r="2443" spans="1:6" ht="63">
      <c r="A2443" s="351">
        <v>7870</v>
      </c>
      <c r="B2443" s="352" t="s">
        <v>2584</v>
      </c>
      <c r="C2443" s="353" t="s">
        <v>125</v>
      </c>
      <c r="D2443" s="354">
        <v>999510</v>
      </c>
      <c r="E2443" s="288" t="s">
        <v>117</v>
      </c>
      <c r="F2443" s="35" t="s">
        <v>145</v>
      </c>
    </row>
    <row r="2444" spans="1:6" ht="31.5">
      <c r="A2444" s="351">
        <v>7871</v>
      </c>
      <c r="B2444" s="352" t="s">
        <v>2585</v>
      </c>
      <c r="C2444" s="353" t="s">
        <v>122</v>
      </c>
      <c r="D2444" s="354">
        <v>28211</v>
      </c>
      <c r="E2444" s="288" t="s">
        <v>117</v>
      </c>
    </row>
    <row r="2445" spans="1:6" ht="15.75">
      <c r="A2445" s="351">
        <v>7873</v>
      </c>
      <c r="B2445" s="352" t="s">
        <v>2586</v>
      </c>
      <c r="C2445" s="353" t="s">
        <v>472</v>
      </c>
      <c r="D2445" s="354">
        <v>952</v>
      </c>
      <c r="E2445" s="288" t="s">
        <v>117</v>
      </c>
    </row>
    <row r="2446" spans="1:6" ht="31.5">
      <c r="A2446" s="351">
        <v>7875</v>
      </c>
      <c r="B2446" s="352" t="s">
        <v>2587</v>
      </c>
      <c r="C2446" s="353" t="s">
        <v>125</v>
      </c>
      <c r="D2446" s="354">
        <v>29395</v>
      </c>
      <c r="E2446" s="288" t="s">
        <v>117</v>
      </c>
    </row>
    <row r="2447" spans="1:6" ht="47.25">
      <c r="A2447" s="351">
        <v>7876</v>
      </c>
      <c r="B2447" s="352" t="s">
        <v>2588</v>
      </c>
      <c r="C2447" s="353" t="s">
        <v>122</v>
      </c>
      <c r="D2447" s="354">
        <v>1148936</v>
      </c>
      <c r="E2447" s="288" t="s">
        <v>117</v>
      </c>
      <c r="F2447" s="35" t="s">
        <v>145</v>
      </c>
    </row>
    <row r="2448" spans="1:6" ht="31.5">
      <c r="A2448" s="351">
        <v>7877</v>
      </c>
      <c r="B2448" s="352" t="s">
        <v>2589</v>
      </c>
      <c r="C2448" s="353" t="s">
        <v>122</v>
      </c>
      <c r="D2448" s="354">
        <v>4339</v>
      </c>
      <c r="E2448" s="288" t="s">
        <v>117</v>
      </c>
    </row>
    <row r="2449" spans="1:6" ht="47.25">
      <c r="A2449" s="351">
        <v>7878</v>
      </c>
      <c r="B2449" s="352" t="s">
        <v>2590</v>
      </c>
      <c r="C2449" s="353" t="s">
        <v>116</v>
      </c>
      <c r="D2449" s="354">
        <v>58094</v>
      </c>
      <c r="E2449" s="288" t="s">
        <v>117</v>
      </c>
    </row>
    <row r="2450" spans="1:6" ht="15.75">
      <c r="A2450" s="351">
        <v>7879</v>
      </c>
      <c r="B2450" s="352" t="s">
        <v>2591</v>
      </c>
      <c r="C2450" s="353" t="s">
        <v>125</v>
      </c>
      <c r="D2450" s="354">
        <v>191085</v>
      </c>
      <c r="E2450" s="288" t="s">
        <v>117</v>
      </c>
    </row>
    <row r="2451" spans="1:6" ht="31.5">
      <c r="A2451" s="351">
        <v>7880</v>
      </c>
      <c r="B2451" s="352" t="s">
        <v>2592</v>
      </c>
      <c r="C2451" s="353" t="s">
        <v>125</v>
      </c>
      <c r="D2451" s="354">
        <v>29359</v>
      </c>
      <c r="E2451" s="288" t="s">
        <v>117</v>
      </c>
    </row>
    <row r="2452" spans="1:6" ht="15.75">
      <c r="A2452" s="351">
        <v>7881</v>
      </c>
      <c r="B2452" s="352" t="s">
        <v>2593</v>
      </c>
      <c r="C2452" s="353" t="s">
        <v>125</v>
      </c>
      <c r="D2452" s="354">
        <v>6025</v>
      </c>
      <c r="E2452" s="288" t="s">
        <v>117</v>
      </c>
      <c r="F2452" s="35" t="s">
        <v>145</v>
      </c>
    </row>
    <row r="2453" spans="1:6" ht="78.75">
      <c r="A2453" s="351">
        <v>7883</v>
      </c>
      <c r="B2453" s="352" t="s">
        <v>2594</v>
      </c>
      <c r="C2453" s="353" t="s">
        <v>1982</v>
      </c>
      <c r="D2453" s="354">
        <v>1786</v>
      </c>
      <c r="E2453" s="288" t="s">
        <v>117</v>
      </c>
    </row>
    <row r="2454" spans="1:6" ht="63">
      <c r="A2454" s="351">
        <v>7884</v>
      </c>
      <c r="B2454" s="352" t="s">
        <v>2595</v>
      </c>
      <c r="C2454" s="353" t="s">
        <v>1982</v>
      </c>
      <c r="D2454" s="354">
        <v>1684</v>
      </c>
      <c r="E2454" s="288" t="s">
        <v>117</v>
      </c>
    </row>
    <row r="2455" spans="1:6" ht="63">
      <c r="A2455" s="351">
        <v>7885</v>
      </c>
      <c r="B2455" s="352" t="s">
        <v>2596</v>
      </c>
      <c r="C2455" s="353" t="s">
        <v>1982</v>
      </c>
      <c r="D2455" s="354">
        <v>1934</v>
      </c>
      <c r="E2455" s="288" t="s">
        <v>117</v>
      </c>
    </row>
    <row r="2456" spans="1:6" ht="63">
      <c r="A2456" s="351">
        <v>7886</v>
      </c>
      <c r="B2456" s="352" t="s">
        <v>2597</v>
      </c>
      <c r="C2456" s="353" t="s">
        <v>1982</v>
      </c>
      <c r="D2456" s="354">
        <v>1349</v>
      </c>
      <c r="E2456" s="288" t="s">
        <v>117</v>
      </c>
    </row>
    <row r="2457" spans="1:6" ht="63">
      <c r="A2457" s="351">
        <v>7887</v>
      </c>
      <c r="B2457" s="352" t="s">
        <v>2598</v>
      </c>
      <c r="C2457" s="353" t="s">
        <v>1982</v>
      </c>
      <c r="D2457" s="354">
        <v>1500</v>
      </c>
      <c r="E2457" s="288" t="s">
        <v>117</v>
      </c>
    </row>
    <row r="2458" spans="1:6" ht="15.75">
      <c r="A2458" s="351">
        <v>7888</v>
      </c>
      <c r="B2458" s="352" t="s">
        <v>2599</v>
      </c>
      <c r="C2458" s="353" t="s">
        <v>125</v>
      </c>
      <c r="D2458" s="354">
        <v>184624</v>
      </c>
      <c r="E2458" s="288" t="s">
        <v>117</v>
      </c>
    </row>
    <row r="2459" spans="1:6" ht="63">
      <c r="A2459" s="351">
        <v>7889</v>
      </c>
      <c r="B2459" s="352" t="s">
        <v>2600</v>
      </c>
      <c r="C2459" s="353" t="s">
        <v>1982</v>
      </c>
      <c r="D2459" s="354">
        <v>1786</v>
      </c>
      <c r="E2459" s="288" t="s">
        <v>117</v>
      </c>
    </row>
    <row r="2460" spans="1:6" ht="15.75">
      <c r="A2460" s="351">
        <v>7892</v>
      </c>
      <c r="B2460" s="352" t="s">
        <v>2601</v>
      </c>
      <c r="C2460" s="353" t="s">
        <v>122</v>
      </c>
      <c r="D2460" s="354">
        <v>93177</v>
      </c>
      <c r="E2460" s="288" t="s">
        <v>117</v>
      </c>
    </row>
    <row r="2461" spans="1:6" ht="31.5">
      <c r="A2461" s="351">
        <v>7893</v>
      </c>
      <c r="B2461" s="352" t="s">
        <v>2602</v>
      </c>
      <c r="C2461" s="353" t="s">
        <v>125</v>
      </c>
      <c r="D2461" s="354">
        <v>192594</v>
      </c>
      <c r="E2461" s="288" t="s">
        <v>117</v>
      </c>
    </row>
    <row r="2462" spans="1:6" ht="31.5">
      <c r="A2462" s="351">
        <v>7894</v>
      </c>
      <c r="B2462" s="352" t="s">
        <v>2603</v>
      </c>
      <c r="C2462" s="353" t="s">
        <v>125</v>
      </c>
      <c r="D2462" s="354">
        <v>321429</v>
      </c>
      <c r="E2462" s="288" t="s">
        <v>117</v>
      </c>
    </row>
    <row r="2463" spans="1:6" ht="47.25">
      <c r="A2463" s="351">
        <v>7895</v>
      </c>
      <c r="B2463" s="352" t="s">
        <v>2604</v>
      </c>
      <c r="C2463" s="353" t="s">
        <v>125</v>
      </c>
      <c r="D2463" s="354">
        <v>481447</v>
      </c>
      <c r="E2463" s="288" t="s">
        <v>117</v>
      </c>
      <c r="F2463" s="35" t="s">
        <v>145</v>
      </c>
    </row>
    <row r="2464" spans="1:6" ht="15.75">
      <c r="A2464" s="351">
        <v>7896</v>
      </c>
      <c r="B2464" s="352" t="s">
        <v>2605</v>
      </c>
      <c r="C2464" s="353" t="s">
        <v>125</v>
      </c>
      <c r="D2464" s="354">
        <v>661</v>
      </c>
      <c r="E2464" s="288" t="s">
        <v>117</v>
      </c>
    </row>
    <row r="2465" spans="1:6" ht="31.5">
      <c r="A2465" s="351">
        <v>7898</v>
      </c>
      <c r="B2465" s="352" t="s">
        <v>2606</v>
      </c>
      <c r="C2465" s="353" t="s">
        <v>119</v>
      </c>
      <c r="D2465" s="354">
        <v>599816</v>
      </c>
      <c r="E2465" s="288" t="s">
        <v>117</v>
      </c>
      <c r="F2465" s="35" t="s">
        <v>145</v>
      </c>
    </row>
    <row r="2466" spans="1:6" ht="31.5">
      <c r="A2466" s="351">
        <v>7899</v>
      </c>
      <c r="B2466" s="352" t="s">
        <v>2607</v>
      </c>
      <c r="C2466" s="353" t="s">
        <v>119</v>
      </c>
      <c r="D2466" s="354">
        <v>657987</v>
      </c>
      <c r="E2466" s="288" t="s">
        <v>117</v>
      </c>
      <c r="F2466" s="35" t="s">
        <v>145</v>
      </c>
    </row>
    <row r="2467" spans="1:6" ht="15.75">
      <c r="A2467" s="351">
        <v>7900</v>
      </c>
      <c r="B2467" s="352" t="s">
        <v>2608</v>
      </c>
      <c r="C2467" s="353" t="s">
        <v>116</v>
      </c>
      <c r="D2467" s="354">
        <v>68946</v>
      </c>
      <c r="E2467" s="288" t="s">
        <v>117</v>
      </c>
      <c r="F2467" s="35" t="s">
        <v>145</v>
      </c>
    </row>
    <row r="2468" spans="1:6" ht="15.75">
      <c r="A2468" s="351">
        <v>7901</v>
      </c>
      <c r="B2468" s="352" t="s">
        <v>2609</v>
      </c>
      <c r="C2468" s="353" t="s">
        <v>785</v>
      </c>
      <c r="D2468" s="354">
        <v>10667</v>
      </c>
      <c r="E2468" s="288" t="s">
        <v>117</v>
      </c>
    </row>
    <row r="2469" spans="1:6" ht="31.5">
      <c r="A2469" s="351">
        <v>7902</v>
      </c>
      <c r="B2469" s="352" t="s">
        <v>2610</v>
      </c>
      <c r="C2469" s="353" t="s">
        <v>122</v>
      </c>
      <c r="D2469" s="354">
        <v>51760</v>
      </c>
      <c r="E2469" s="288" t="s">
        <v>117</v>
      </c>
    </row>
    <row r="2470" spans="1:6" ht="31.5">
      <c r="A2470" s="351">
        <v>7903</v>
      </c>
      <c r="B2470" s="352" t="s">
        <v>2611</v>
      </c>
      <c r="C2470" s="353" t="s">
        <v>125</v>
      </c>
      <c r="D2470" s="354">
        <v>44625</v>
      </c>
      <c r="E2470" s="288" t="s">
        <v>117</v>
      </c>
    </row>
    <row r="2471" spans="1:6" ht="31.5">
      <c r="A2471" s="351">
        <v>7904</v>
      </c>
      <c r="B2471" s="352" t="s">
        <v>2612</v>
      </c>
      <c r="C2471" s="353" t="s">
        <v>1215</v>
      </c>
      <c r="D2471" s="354">
        <v>4164</v>
      </c>
      <c r="E2471" s="288" t="s">
        <v>117</v>
      </c>
    </row>
    <row r="2472" spans="1:6" ht="31.5">
      <c r="A2472" s="351">
        <v>7905</v>
      </c>
      <c r="B2472" s="352" t="s">
        <v>2613</v>
      </c>
      <c r="C2472" s="353" t="s">
        <v>119</v>
      </c>
      <c r="D2472" s="354">
        <v>55277</v>
      </c>
      <c r="E2472" s="288" t="s">
        <v>117</v>
      </c>
    </row>
    <row r="2473" spans="1:6" ht="31.5">
      <c r="A2473" s="351">
        <v>7944</v>
      </c>
      <c r="B2473" s="352" t="s">
        <v>2614</v>
      </c>
      <c r="C2473" s="353" t="s">
        <v>119</v>
      </c>
      <c r="D2473" s="354">
        <v>4167</v>
      </c>
      <c r="E2473" s="288" t="s">
        <v>117</v>
      </c>
    </row>
    <row r="2474" spans="1:6" ht="31.5">
      <c r="A2474" s="351">
        <v>7945</v>
      </c>
      <c r="B2474" s="352" t="s">
        <v>2615</v>
      </c>
      <c r="C2474" s="353" t="s">
        <v>119</v>
      </c>
      <c r="D2474" s="354">
        <v>3378</v>
      </c>
      <c r="E2474" s="288" t="s">
        <v>117</v>
      </c>
    </row>
    <row r="2475" spans="1:6" ht="31.5">
      <c r="A2475" s="351">
        <v>7946</v>
      </c>
      <c r="B2475" s="352" t="s">
        <v>2616</v>
      </c>
      <c r="C2475" s="353" t="s">
        <v>119</v>
      </c>
      <c r="D2475" s="354">
        <v>5849</v>
      </c>
      <c r="E2475" s="288" t="s">
        <v>117</v>
      </c>
    </row>
    <row r="2476" spans="1:6" ht="31.5">
      <c r="A2476" s="351">
        <v>7947</v>
      </c>
      <c r="B2476" s="352" t="s">
        <v>2617</v>
      </c>
      <c r="C2476" s="353" t="s">
        <v>122</v>
      </c>
      <c r="D2476" s="354">
        <v>58575</v>
      </c>
      <c r="E2476" s="288" t="s">
        <v>117</v>
      </c>
    </row>
    <row r="2477" spans="1:6" ht="31.5">
      <c r="A2477" s="351">
        <v>7948</v>
      </c>
      <c r="B2477" s="352" t="s">
        <v>2618</v>
      </c>
      <c r="C2477" s="353" t="s">
        <v>122</v>
      </c>
      <c r="D2477" s="354">
        <v>68452</v>
      </c>
      <c r="E2477" s="288" t="s">
        <v>117</v>
      </c>
    </row>
    <row r="2478" spans="1:6" ht="31.5">
      <c r="A2478" s="351">
        <v>7949</v>
      </c>
      <c r="B2478" s="352" t="s">
        <v>2619</v>
      </c>
      <c r="C2478" s="353" t="s">
        <v>122</v>
      </c>
      <c r="D2478" s="354">
        <v>73047</v>
      </c>
      <c r="E2478" s="288" t="s">
        <v>117</v>
      </c>
    </row>
    <row r="2479" spans="1:6" ht="31.5">
      <c r="A2479" s="351">
        <v>7950</v>
      </c>
      <c r="B2479" s="352" t="s">
        <v>2620</v>
      </c>
      <c r="C2479" s="353" t="s">
        <v>122</v>
      </c>
      <c r="D2479" s="354">
        <v>90811</v>
      </c>
      <c r="E2479" s="288" t="s">
        <v>117</v>
      </c>
    </row>
    <row r="2480" spans="1:6" ht="31.5">
      <c r="A2480" s="351">
        <v>7951</v>
      </c>
      <c r="B2480" s="352" t="s">
        <v>2621</v>
      </c>
      <c r="C2480" s="353" t="s">
        <v>122</v>
      </c>
      <c r="D2480" s="354">
        <v>124100</v>
      </c>
      <c r="E2480" s="288" t="s">
        <v>117</v>
      </c>
    </row>
    <row r="2481" spans="1:6" ht="63">
      <c r="A2481" s="351">
        <v>7953</v>
      </c>
      <c r="B2481" s="352" t="s">
        <v>2622</v>
      </c>
      <c r="C2481" s="353" t="s">
        <v>122</v>
      </c>
      <c r="D2481" s="354">
        <v>1195198</v>
      </c>
      <c r="E2481" s="288" t="s">
        <v>117</v>
      </c>
      <c r="F2481" s="35" t="s">
        <v>145</v>
      </c>
    </row>
    <row r="2482" spans="1:6" ht="63">
      <c r="A2482" s="351">
        <v>7954</v>
      </c>
      <c r="B2482" s="352" t="s">
        <v>2623</v>
      </c>
      <c r="C2482" s="353" t="s">
        <v>125</v>
      </c>
      <c r="D2482" s="354">
        <v>671993</v>
      </c>
      <c r="E2482" s="288" t="s">
        <v>117</v>
      </c>
    </row>
    <row r="2483" spans="1:6" ht="63">
      <c r="A2483" s="351">
        <v>7955</v>
      </c>
      <c r="B2483" s="352" t="s">
        <v>2624</v>
      </c>
      <c r="C2483" s="353" t="s">
        <v>125</v>
      </c>
      <c r="D2483" s="354">
        <v>875248</v>
      </c>
      <c r="E2483" s="288" t="s">
        <v>117</v>
      </c>
    </row>
    <row r="2484" spans="1:6" ht="47.25">
      <c r="A2484" s="351">
        <v>7956</v>
      </c>
      <c r="B2484" s="352" t="s">
        <v>2625</v>
      </c>
      <c r="C2484" s="353" t="s">
        <v>125</v>
      </c>
      <c r="D2484" s="354">
        <v>1384748</v>
      </c>
      <c r="E2484" s="288" t="s">
        <v>117</v>
      </c>
    </row>
    <row r="2485" spans="1:6" ht="47.25">
      <c r="A2485" s="351">
        <v>7957</v>
      </c>
      <c r="B2485" s="352" t="s">
        <v>2626</v>
      </c>
      <c r="C2485" s="353" t="s">
        <v>122</v>
      </c>
      <c r="D2485" s="354">
        <v>60486</v>
      </c>
      <c r="E2485" s="288" t="s">
        <v>117</v>
      </c>
      <c r="F2485" s="35" t="s">
        <v>145</v>
      </c>
    </row>
    <row r="2486" spans="1:6" ht="31.5">
      <c r="A2486" s="351">
        <v>7958</v>
      </c>
      <c r="B2486" s="352" t="s">
        <v>2627</v>
      </c>
      <c r="C2486" s="353" t="s">
        <v>122</v>
      </c>
      <c r="D2486" s="354">
        <v>12109</v>
      </c>
      <c r="E2486" s="288" t="s">
        <v>117</v>
      </c>
    </row>
    <row r="2487" spans="1:6" ht="47.25">
      <c r="A2487" s="351">
        <v>7959</v>
      </c>
      <c r="B2487" s="352" t="s">
        <v>2628</v>
      </c>
      <c r="C2487" s="353" t="s">
        <v>122</v>
      </c>
      <c r="D2487" s="354">
        <v>14531</v>
      </c>
      <c r="E2487" s="288" t="s">
        <v>117</v>
      </c>
    </row>
    <row r="2488" spans="1:6" ht="47.25">
      <c r="A2488" s="351">
        <v>7960</v>
      </c>
      <c r="B2488" s="352" t="s">
        <v>2629</v>
      </c>
      <c r="C2488" s="353" t="s">
        <v>122</v>
      </c>
      <c r="D2488" s="354">
        <v>12109</v>
      </c>
      <c r="E2488" s="288" t="s">
        <v>117</v>
      </c>
    </row>
    <row r="2489" spans="1:6" ht="47.25">
      <c r="A2489" s="351">
        <v>7961</v>
      </c>
      <c r="B2489" s="352" t="s">
        <v>2630</v>
      </c>
      <c r="C2489" s="353" t="s">
        <v>122</v>
      </c>
      <c r="D2489" s="354">
        <v>18163</v>
      </c>
      <c r="E2489" s="288" t="s">
        <v>117</v>
      </c>
    </row>
    <row r="2490" spans="1:6" ht="31.5">
      <c r="A2490" s="351">
        <v>7962</v>
      </c>
      <c r="B2490" s="352" t="s">
        <v>2631</v>
      </c>
      <c r="C2490" s="353" t="s">
        <v>125</v>
      </c>
      <c r="D2490" s="354">
        <v>11156</v>
      </c>
      <c r="E2490" s="288" t="s">
        <v>117</v>
      </c>
    </row>
    <row r="2491" spans="1:6" ht="31.5">
      <c r="A2491" s="351">
        <v>7963</v>
      </c>
      <c r="B2491" s="352" t="s">
        <v>2632</v>
      </c>
      <c r="C2491" s="353" t="s">
        <v>125</v>
      </c>
      <c r="D2491" s="354">
        <v>435421</v>
      </c>
      <c r="E2491" s="288" t="s">
        <v>117</v>
      </c>
      <c r="F2491" s="35" t="s">
        <v>145</v>
      </c>
    </row>
    <row r="2492" spans="1:6" ht="31.5">
      <c r="A2492" s="351">
        <v>7964</v>
      </c>
      <c r="B2492" s="352" t="s">
        <v>2633</v>
      </c>
      <c r="C2492" s="353" t="s">
        <v>125</v>
      </c>
      <c r="D2492" s="354">
        <v>569891</v>
      </c>
      <c r="E2492" s="288" t="s">
        <v>117</v>
      </c>
    </row>
    <row r="2493" spans="1:6" ht="31.5">
      <c r="A2493" s="351">
        <v>7965</v>
      </c>
      <c r="B2493" s="352" t="s">
        <v>2634</v>
      </c>
      <c r="C2493" s="353" t="s">
        <v>125</v>
      </c>
      <c r="D2493" s="354">
        <v>3550254</v>
      </c>
      <c r="E2493" s="288" t="s">
        <v>117</v>
      </c>
    </row>
    <row r="2494" spans="1:6" ht="47.25">
      <c r="A2494" s="351">
        <v>7966</v>
      </c>
      <c r="B2494" s="352" t="s">
        <v>2635</v>
      </c>
      <c r="C2494" s="353" t="s">
        <v>125</v>
      </c>
      <c r="D2494" s="354">
        <v>143056</v>
      </c>
      <c r="E2494" s="288" t="s">
        <v>117</v>
      </c>
      <c r="F2494" s="35" t="s">
        <v>145</v>
      </c>
    </row>
    <row r="2495" spans="1:6" ht="31.5">
      <c r="A2495" s="351">
        <v>7967</v>
      </c>
      <c r="B2495" s="352" t="s">
        <v>2636</v>
      </c>
      <c r="C2495" s="353" t="s">
        <v>119</v>
      </c>
      <c r="D2495" s="354">
        <v>6436</v>
      </c>
      <c r="E2495" s="288" t="s">
        <v>117</v>
      </c>
    </row>
    <row r="2496" spans="1:6" ht="63">
      <c r="A2496" s="351">
        <v>7968</v>
      </c>
      <c r="B2496" s="352" t="s">
        <v>2637</v>
      </c>
      <c r="C2496" s="353" t="s">
        <v>1982</v>
      </c>
      <c r="D2496" s="354">
        <v>1601</v>
      </c>
      <c r="E2496" s="288" t="s">
        <v>117</v>
      </c>
    </row>
    <row r="2497" spans="1:6" ht="63">
      <c r="A2497" s="351">
        <v>7969</v>
      </c>
      <c r="B2497" s="352" t="s">
        <v>2638</v>
      </c>
      <c r="C2497" s="353" t="s">
        <v>1982</v>
      </c>
      <c r="D2497" s="354">
        <v>1601</v>
      </c>
      <c r="E2497" s="288" t="s">
        <v>117</v>
      </c>
    </row>
    <row r="2498" spans="1:6" ht="63">
      <c r="A2498" s="351">
        <v>7970</v>
      </c>
      <c r="B2498" s="352" t="s">
        <v>2639</v>
      </c>
      <c r="C2498" s="353" t="s">
        <v>122</v>
      </c>
      <c r="D2498" s="354">
        <v>202316</v>
      </c>
      <c r="E2498" s="288" t="s">
        <v>117</v>
      </c>
    </row>
    <row r="2499" spans="1:6" ht="31.5">
      <c r="A2499" s="351">
        <v>7972</v>
      </c>
      <c r="B2499" s="352" t="s">
        <v>2640</v>
      </c>
      <c r="C2499" s="353" t="s">
        <v>119</v>
      </c>
      <c r="D2499" s="354">
        <v>18740</v>
      </c>
      <c r="E2499" s="288" t="s">
        <v>117</v>
      </c>
    </row>
    <row r="2500" spans="1:6" ht="31.5">
      <c r="A2500" s="351">
        <v>7974</v>
      </c>
      <c r="B2500" s="352" t="s">
        <v>2641</v>
      </c>
      <c r="C2500" s="353" t="s">
        <v>125</v>
      </c>
      <c r="D2500" s="354">
        <v>575418</v>
      </c>
      <c r="E2500" s="288" t="s">
        <v>117</v>
      </c>
      <c r="F2500" s="35" t="s">
        <v>145</v>
      </c>
    </row>
    <row r="2501" spans="1:6" ht="31.5">
      <c r="A2501" s="351">
        <v>7989</v>
      </c>
      <c r="B2501" s="352" t="s">
        <v>2642</v>
      </c>
      <c r="C2501" s="353" t="s">
        <v>122</v>
      </c>
      <c r="D2501" s="354">
        <v>102654</v>
      </c>
      <c r="E2501" s="288" t="s">
        <v>117</v>
      </c>
    </row>
    <row r="2502" spans="1:6" ht="78.75">
      <c r="A2502" s="351">
        <v>7990</v>
      </c>
      <c r="B2502" s="352" t="s">
        <v>2643</v>
      </c>
      <c r="C2502" s="353" t="s">
        <v>2644</v>
      </c>
      <c r="D2502" s="354">
        <v>101150</v>
      </c>
      <c r="E2502" s="288" t="s">
        <v>117</v>
      </c>
    </row>
    <row r="2503" spans="1:6" ht="78.75">
      <c r="A2503" s="351">
        <v>7991</v>
      </c>
      <c r="B2503" s="352" t="s">
        <v>2645</v>
      </c>
      <c r="C2503" s="353" t="s">
        <v>2644</v>
      </c>
      <c r="D2503" s="354">
        <v>113536</v>
      </c>
      <c r="E2503" s="288" t="s">
        <v>117</v>
      </c>
    </row>
    <row r="2504" spans="1:6" ht="47.25">
      <c r="A2504" s="351">
        <v>7992</v>
      </c>
      <c r="B2504" s="352" t="s">
        <v>2646</v>
      </c>
      <c r="C2504" s="353" t="s">
        <v>122</v>
      </c>
      <c r="D2504" s="354">
        <v>15497</v>
      </c>
      <c r="E2504" s="288" t="s">
        <v>117</v>
      </c>
      <c r="F2504" s="35" t="s">
        <v>145</v>
      </c>
    </row>
    <row r="2505" spans="1:6" ht="47.25">
      <c r="A2505" s="351">
        <v>7993</v>
      </c>
      <c r="B2505" s="352" t="s">
        <v>2647</v>
      </c>
      <c r="C2505" s="353" t="s">
        <v>122</v>
      </c>
      <c r="D2505" s="354">
        <v>21061</v>
      </c>
      <c r="E2505" s="288" t="s">
        <v>117</v>
      </c>
      <c r="F2505" s="35" t="s">
        <v>145</v>
      </c>
    </row>
    <row r="2506" spans="1:6" ht="47.25">
      <c r="A2506" s="351">
        <v>7994</v>
      </c>
      <c r="B2506" s="352" t="s">
        <v>2648</v>
      </c>
      <c r="C2506" s="353" t="s">
        <v>122</v>
      </c>
      <c r="D2506" s="354">
        <v>48257</v>
      </c>
      <c r="E2506" s="288" t="s">
        <v>117</v>
      </c>
      <c r="F2506" s="35" t="s">
        <v>145</v>
      </c>
    </row>
    <row r="2507" spans="1:6" ht="47.25">
      <c r="A2507" s="351">
        <v>7995</v>
      </c>
      <c r="B2507" s="352" t="s">
        <v>2649</v>
      </c>
      <c r="C2507" s="353" t="s">
        <v>122</v>
      </c>
      <c r="D2507" s="354">
        <v>1233</v>
      </c>
      <c r="E2507" s="288" t="s">
        <v>117</v>
      </c>
    </row>
    <row r="2508" spans="1:6" ht="31.5">
      <c r="A2508" s="351">
        <v>7996</v>
      </c>
      <c r="B2508" s="352" t="s">
        <v>2650</v>
      </c>
      <c r="C2508" s="353" t="s">
        <v>119</v>
      </c>
      <c r="D2508" s="354">
        <v>75264</v>
      </c>
      <c r="E2508" s="288" t="s">
        <v>117</v>
      </c>
    </row>
    <row r="2509" spans="1:6" ht="31.5">
      <c r="A2509" s="351">
        <v>7997</v>
      </c>
      <c r="B2509" s="352" t="s">
        <v>2651</v>
      </c>
      <c r="C2509" s="353" t="s">
        <v>119</v>
      </c>
      <c r="D2509" s="354">
        <v>73717</v>
      </c>
      <c r="E2509" s="288" t="s">
        <v>117</v>
      </c>
    </row>
    <row r="2510" spans="1:6" ht="31.5">
      <c r="A2510" s="351">
        <v>8000</v>
      </c>
      <c r="B2510" s="352" t="s">
        <v>2652</v>
      </c>
      <c r="C2510" s="353" t="s">
        <v>1215</v>
      </c>
      <c r="D2510" s="354">
        <v>3693</v>
      </c>
      <c r="E2510" s="288" t="s">
        <v>117</v>
      </c>
    </row>
    <row r="2511" spans="1:6" ht="141.75">
      <c r="A2511" s="351">
        <v>8001</v>
      </c>
      <c r="B2511" s="352" t="s">
        <v>2653</v>
      </c>
      <c r="C2511" s="353" t="s">
        <v>122</v>
      </c>
      <c r="D2511" s="354">
        <v>1092122</v>
      </c>
      <c r="E2511" s="288" t="s">
        <v>117</v>
      </c>
    </row>
    <row r="2512" spans="1:6" ht="141.75">
      <c r="A2512" s="351">
        <v>8002</v>
      </c>
      <c r="B2512" s="352" t="s">
        <v>2654</v>
      </c>
      <c r="C2512" s="353" t="s">
        <v>122</v>
      </c>
      <c r="D2512" s="354">
        <v>1148435</v>
      </c>
      <c r="E2512" s="288" t="s">
        <v>117</v>
      </c>
    </row>
    <row r="2513" spans="1:5" ht="141.75">
      <c r="A2513" s="351">
        <v>8003</v>
      </c>
      <c r="B2513" s="352" t="s">
        <v>2655</v>
      </c>
      <c r="C2513" s="353" t="s">
        <v>122</v>
      </c>
      <c r="D2513" s="354">
        <v>1268061</v>
      </c>
      <c r="E2513" s="288" t="s">
        <v>117</v>
      </c>
    </row>
    <row r="2514" spans="1:5" ht="141.75">
      <c r="A2514" s="351">
        <v>8004</v>
      </c>
      <c r="B2514" s="352" t="s">
        <v>2656</v>
      </c>
      <c r="C2514" s="353" t="s">
        <v>122</v>
      </c>
      <c r="D2514" s="354">
        <v>1506815</v>
      </c>
      <c r="E2514" s="288" t="s">
        <v>117</v>
      </c>
    </row>
    <row r="2515" spans="1:5" ht="141.75">
      <c r="A2515" s="351">
        <v>8005</v>
      </c>
      <c r="B2515" s="352" t="s">
        <v>2657</v>
      </c>
      <c r="C2515" s="353" t="s">
        <v>122</v>
      </c>
      <c r="D2515" s="354">
        <v>1720713</v>
      </c>
      <c r="E2515" s="288" t="s">
        <v>117</v>
      </c>
    </row>
    <row r="2516" spans="1:5" ht="141.75">
      <c r="A2516" s="351">
        <v>8006</v>
      </c>
      <c r="B2516" s="352" t="s">
        <v>2658</v>
      </c>
      <c r="C2516" s="353" t="s">
        <v>122</v>
      </c>
      <c r="D2516" s="354">
        <v>1877924</v>
      </c>
      <c r="E2516" s="288" t="s">
        <v>117</v>
      </c>
    </row>
    <row r="2517" spans="1:5" ht="141.75">
      <c r="A2517" s="351">
        <v>8007</v>
      </c>
      <c r="B2517" s="352" t="s">
        <v>2659</v>
      </c>
      <c r="C2517" s="353" t="s">
        <v>122</v>
      </c>
      <c r="D2517" s="354">
        <v>2306992</v>
      </c>
      <c r="E2517" s="288" t="s">
        <v>117</v>
      </c>
    </row>
    <row r="2518" spans="1:5" ht="141.75">
      <c r="A2518" s="351">
        <v>8008</v>
      </c>
      <c r="B2518" s="352" t="s">
        <v>2660</v>
      </c>
      <c r="C2518" s="353" t="s">
        <v>122</v>
      </c>
      <c r="D2518" s="354">
        <v>2561579</v>
      </c>
      <c r="E2518" s="288" t="s">
        <v>117</v>
      </c>
    </row>
    <row r="2519" spans="1:5" ht="141.75">
      <c r="A2519" s="351">
        <v>8009</v>
      </c>
      <c r="B2519" s="352" t="s">
        <v>2661</v>
      </c>
      <c r="C2519" s="353" t="s">
        <v>122</v>
      </c>
      <c r="D2519" s="354">
        <v>3062029</v>
      </c>
      <c r="E2519" s="288" t="s">
        <v>117</v>
      </c>
    </row>
    <row r="2520" spans="1:5" ht="141.75">
      <c r="A2520" s="351">
        <v>8010</v>
      </c>
      <c r="B2520" s="352" t="s">
        <v>2662</v>
      </c>
      <c r="C2520" s="353" t="s">
        <v>122</v>
      </c>
      <c r="D2520" s="354">
        <v>3524432</v>
      </c>
      <c r="E2520" s="288" t="s">
        <v>117</v>
      </c>
    </row>
    <row r="2521" spans="1:5" ht="141.75">
      <c r="A2521" s="351">
        <v>8011</v>
      </c>
      <c r="B2521" s="352" t="s">
        <v>2663</v>
      </c>
      <c r="C2521" s="353" t="s">
        <v>122</v>
      </c>
      <c r="D2521" s="354">
        <v>4633902</v>
      </c>
      <c r="E2521" s="288" t="s">
        <v>117</v>
      </c>
    </row>
    <row r="2522" spans="1:5" ht="141.75">
      <c r="A2522" s="351">
        <v>8012</v>
      </c>
      <c r="B2522" s="352" t="s">
        <v>2664</v>
      </c>
      <c r="C2522" s="353" t="s">
        <v>122</v>
      </c>
      <c r="D2522" s="354">
        <v>5894965</v>
      </c>
      <c r="E2522" s="288" t="s">
        <v>117</v>
      </c>
    </row>
    <row r="2523" spans="1:5" ht="141.75">
      <c r="A2523" s="351">
        <v>8013</v>
      </c>
      <c r="B2523" s="352" t="s">
        <v>2665</v>
      </c>
      <c r="C2523" s="353" t="s">
        <v>122</v>
      </c>
      <c r="D2523" s="354">
        <v>6454983</v>
      </c>
      <c r="E2523" s="288" t="s">
        <v>117</v>
      </c>
    </row>
    <row r="2524" spans="1:5" ht="63">
      <c r="A2524" s="351">
        <v>8016</v>
      </c>
      <c r="B2524" s="352" t="s">
        <v>2666</v>
      </c>
      <c r="C2524" s="353" t="s">
        <v>122</v>
      </c>
      <c r="D2524" s="354">
        <v>520910</v>
      </c>
      <c r="E2524" s="288" t="s">
        <v>117</v>
      </c>
    </row>
    <row r="2525" spans="1:5" ht="63">
      <c r="A2525" s="351">
        <v>8017</v>
      </c>
      <c r="B2525" s="352" t="s">
        <v>2667</v>
      </c>
      <c r="C2525" s="353" t="s">
        <v>125</v>
      </c>
      <c r="D2525" s="354">
        <v>520910</v>
      </c>
      <c r="E2525" s="288" t="s">
        <v>117</v>
      </c>
    </row>
    <row r="2526" spans="1:5" ht="63">
      <c r="A2526" s="351">
        <v>8018</v>
      </c>
      <c r="B2526" s="352" t="s">
        <v>2668</v>
      </c>
      <c r="C2526" s="353" t="s">
        <v>125</v>
      </c>
      <c r="D2526" s="354">
        <v>754349</v>
      </c>
      <c r="E2526" s="288" t="s">
        <v>117</v>
      </c>
    </row>
    <row r="2527" spans="1:5" ht="63">
      <c r="A2527" s="351">
        <v>8019</v>
      </c>
      <c r="B2527" s="352" t="s">
        <v>2669</v>
      </c>
      <c r="C2527" s="353" t="s">
        <v>122</v>
      </c>
      <c r="D2527" s="354">
        <v>1009591</v>
      </c>
      <c r="E2527" s="288" t="s">
        <v>117</v>
      </c>
    </row>
    <row r="2528" spans="1:5" ht="63">
      <c r="A2528" s="351">
        <v>8020</v>
      </c>
      <c r="B2528" s="352" t="s">
        <v>2670</v>
      </c>
      <c r="C2528" s="353" t="s">
        <v>125</v>
      </c>
      <c r="D2528" s="354">
        <v>1192627</v>
      </c>
      <c r="E2528" s="288" t="s">
        <v>117</v>
      </c>
    </row>
    <row r="2529" spans="1:5" ht="31.5">
      <c r="A2529" s="351">
        <v>8022</v>
      </c>
      <c r="B2529" s="352" t="s">
        <v>2671</v>
      </c>
      <c r="C2529" s="353" t="s">
        <v>125</v>
      </c>
      <c r="D2529" s="354">
        <v>682455</v>
      </c>
      <c r="E2529" s="288" t="s">
        <v>117</v>
      </c>
    </row>
    <row r="2530" spans="1:5" ht="31.5">
      <c r="A2530" s="351">
        <v>8023</v>
      </c>
      <c r="B2530" s="352" t="s">
        <v>2672</v>
      </c>
      <c r="C2530" s="353" t="s">
        <v>125</v>
      </c>
      <c r="D2530" s="354">
        <v>944257</v>
      </c>
      <c r="E2530" s="288" t="s">
        <v>117</v>
      </c>
    </row>
    <row r="2531" spans="1:5" ht="31.5">
      <c r="A2531" s="351">
        <v>8025</v>
      </c>
      <c r="B2531" s="352" t="s">
        <v>2673</v>
      </c>
      <c r="C2531" s="353" t="s">
        <v>125</v>
      </c>
      <c r="D2531" s="354">
        <v>502624</v>
      </c>
      <c r="E2531" s="288" t="s">
        <v>117</v>
      </c>
    </row>
    <row r="2532" spans="1:5" ht="31.5">
      <c r="A2532" s="351">
        <v>8026</v>
      </c>
      <c r="B2532" s="352" t="s">
        <v>2674</v>
      </c>
      <c r="C2532" s="353" t="s">
        <v>125</v>
      </c>
      <c r="D2532" s="354">
        <v>799866</v>
      </c>
      <c r="E2532" s="288" t="s">
        <v>117</v>
      </c>
    </row>
    <row r="2533" spans="1:5" ht="63">
      <c r="A2533" s="351">
        <v>8029</v>
      </c>
      <c r="B2533" s="352" t="s">
        <v>2675</v>
      </c>
      <c r="C2533" s="353" t="s">
        <v>125</v>
      </c>
      <c r="D2533" s="354">
        <v>10823332</v>
      </c>
      <c r="E2533" s="288" t="s">
        <v>117</v>
      </c>
    </row>
    <row r="2534" spans="1:5" ht="78.75">
      <c r="A2534" s="351">
        <v>8033</v>
      </c>
      <c r="B2534" s="352" t="s">
        <v>2676</v>
      </c>
      <c r="C2534" s="353" t="s">
        <v>125</v>
      </c>
      <c r="D2534" s="354">
        <v>12230490</v>
      </c>
      <c r="E2534" s="288" t="s">
        <v>117</v>
      </c>
    </row>
    <row r="2535" spans="1:5" ht="78.75">
      <c r="A2535" s="351">
        <v>8042</v>
      </c>
      <c r="B2535" s="352" t="s">
        <v>2677</v>
      </c>
      <c r="C2535" s="353" t="s">
        <v>122</v>
      </c>
      <c r="D2535" s="354">
        <v>1204567</v>
      </c>
      <c r="E2535" s="288" t="s">
        <v>117</v>
      </c>
    </row>
    <row r="2536" spans="1:5" ht="78.75">
      <c r="A2536" s="351">
        <v>8043</v>
      </c>
      <c r="B2536" s="352" t="s">
        <v>2678</v>
      </c>
      <c r="C2536" s="353" t="s">
        <v>122</v>
      </c>
      <c r="D2536" s="354">
        <v>1404772</v>
      </c>
      <c r="E2536" s="288" t="s">
        <v>117</v>
      </c>
    </row>
    <row r="2537" spans="1:5" ht="63">
      <c r="A2537" s="351">
        <v>8044</v>
      </c>
      <c r="B2537" s="352" t="s">
        <v>2679</v>
      </c>
      <c r="C2537" s="353" t="s">
        <v>125</v>
      </c>
      <c r="D2537" s="354">
        <v>2930300</v>
      </c>
      <c r="E2537" s="288" t="s">
        <v>117</v>
      </c>
    </row>
    <row r="2538" spans="1:5" ht="63">
      <c r="A2538" s="351">
        <v>8045</v>
      </c>
      <c r="B2538" s="352" t="s">
        <v>2680</v>
      </c>
      <c r="C2538" s="353" t="s">
        <v>125</v>
      </c>
      <c r="D2538" s="354">
        <v>3735830</v>
      </c>
      <c r="E2538" s="288" t="s">
        <v>117</v>
      </c>
    </row>
    <row r="2539" spans="1:5" ht="63">
      <c r="A2539" s="351">
        <v>8046</v>
      </c>
      <c r="B2539" s="352" t="s">
        <v>2681</v>
      </c>
      <c r="C2539" s="353" t="s">
        <v>125</v>
      </c>
      <c r="D2539" s="354">
        <v>4738943</v>
      </c>
      <c r="E2539" s="288" t="s">
        <v>117</v>
      </c>
    </row>
    <row r="2540" spans="1:5" ht="63">
      <c r="A2540" s="351">
        <v>8047</v>
      </c>
      <c r="B2540" s="352" t="s">
        <v>2682</v>
      </c>
      <c r="C2540" s="353" t="s">
        <v>125</v>
      </c>
      <c r="D2540" s="354">
        <v>5677216</v>
      </c>
      <c r="E2540" s="288" t="s">
        <v>117</v>
      </c>
    </row>
    <row r="2541" spans="1:5" ht="63">
      <c r="A2541" s="351">
        <v>8048</v>
      </c>
      <c r="B2541" s="352" t="s">
        <v>2683</v>
      </c>
      <c r="C2541" s="353" t="s">
        <v>125</v>
      </c>
      <c r="D2541" s="354">
        <v>3259523</v>
      </c>
      <c r="E2541" s="288" t="s">
        <v>117</v>
      </c>
    </row>
    <row r="2542" spans="1:5" ht="63">
      <c r="A2542" s="351">
        <v>8049</v>
      </c>
      <c r="B2542" s="352" t="s">
        <v>2684</v>
      </c>
      <c r="C2542" s="353" t="s">
        <v>125</v>
      </c>
      <c r="D2542" s="354">
        <v>4321469</v>
      </c>
      <c r="E2542" s="288" t="s">
        <v>117</v>
      </c>
    </row>
    <row r="2543" spans="1:5" ht="63">
      <c r="A2543" s="351">
        <v>8050</v>
      </c>
      <c r="B2543" s="352" t="s">
        <v>2685</v>
      </c>
      <c r="C2543" s="353" t="s">
        <v>125</v>
      </c>
      <c r="D2543" s="354">
        <v>4109178</v>
      </c>
      <c r="E2543" s="288" t="s">
        <v>117</v>
      </c>
    </row>
    <row r="2544" spans="1:5" ht="63">
      <c r="A2544" s="351">
        <v>8051</v>
      </c>
      <c r="B2544" s="352" t="s">
        <v>2686</v>
      </c>
      <c r="C2544" s="353" t="s">
        <v>125</v>
      </c>
      <c r="D2544" s="354">
        <v>5718522</v>
      </c>
      <c r="E2544" s="288" t="s">
        <v>117</v>
      </c>
    </row>
    <row r="2545" spans="1:5" ht="63">
      <c r="A2545" s="351">
        <v>8052</v>
      </c>
      <c r="B2545" s="352" t="s">
        <v>2687</v>
      </c>
      <c r="C2545" s="353" t="s">
        <v>125</v>
      </c>
      <c r="D2545" s="354">
        <v>7412238</v>
      </c>
      <c r="E2545" s="288" t="s">
        <v>117</v>
      </c>
    </row>
    <row r="2546" spans="1:5" ht="15.75">
      <c r="A2546" s="351">
        <v>8053</v>
      </c>
      <c r="B2546" s="352" t="s">
        <v>2688</v>
      </c>
      <c r="C2546" s="353" t="s">
        <v>125</v>
      </c>
      <c r="D2546" s="354">
        <v>800575</v>
      </c>
      <c r="E2546" s="288" t="s">
        <v>117</v>
      </c>
    </row>
    <row r="2547" spans="1:5" ht="15.75">
      <c r="A2547" s="351">
        <v>8058</v>
      </c>
      <c r="B2547" s="352" t="s">
        <v>2689</v>
      </c>
      <c r="C2547" s="353" t="s">
        <v>122</v>
      </c>
      <c r="D2547" s="354">
        <v>40988</v>
      </c>
      <c r="E2547" s="288" t="s">
        <v>117</v>
      </c>
    </row>
    <row r="2548" spans="1:5" ht="31.5">
      <c r="A2548" s="351">
        <v>8060</v>
      </c>
      <c r="B2548" s="352" t="s">
        <v>2690</v>
      </c>
      <c r="C2548" s="353" t="s">
        <v>125</v>
      </c>
      <c r="D2548" s="354">
        <v>972929</v>
      </c>
      <c r="E2548" s="288" t="s">
        <v>117</v>
      </c>
    </row>
    <row r="2549" spans="1:5" ht="31.5">
      <c r="A2549" s="351">
        <v>8076</v>
      </c>
      <c r="B2549" s="352" t="s">
        <v>2691</v>
      </c>
      <c r="C2549" s="353" t="s">
        <v>125</v>
      </c>
      <c r="D2549" s="354">
        <v>39208</v>
      </c>
      <c r="E2549" s="288" t="s">
        <v>117</v>
      </c>
    </row>
    <row r="2550" spans="1:5" ht="31.5">
      <c r="A2550" s="351">
        <v>8077</v>
      </c>
      <c r="B2550" s="352" t="s">
        <v>2692</v>
      </c>
      <c r="C2550" s="353" t="s">
        <v>125</v>
      </c>
      <c r="D2550" s="354">
        <v>253529</v>
      </c>
      <c r="E2550" s="288" t="s">
        <v>117</v>
      </c>
    </row>
    <row r="2551" spans="1:5" ht="31.5">
      <c r="A2551" s="351">
        <v>8078</v>
      </c>
      <c r="B2551" s="352" t="s">
        <v>2693</v>
      </c>
      <c r="C2551" s="353" t="s">
        <v>125</v>
      </c>
      <c r="D2551" s="354">
        <v>161549</v>
      </c>
      <c r="E2551" s="288" t="s">
        <v>117</v>
      </c>
    </row>
    <row r="2552" spans="1:5" ht="31.5">
      <c r="A2552" s="351">
        <v>8079</v>
      </c>
      <c r="B2552" s="352" t="s">
        <v>2694</v>
      </c>
      <c r="C2552" s="353" t="s">
        <v>125</v>
      </c>
      <c r="D2552" s="354">
        <v>211297</v>
      </c>
      <c r="E2552" s="288" t="s">
        <v>117</v>
      </c>
    </row>
    <row r="2553" spans="1:5" ht="63">
      <c r="A2553" s="351">
        <v>8080</v>
      </c>
      <c r="B2553" s="352" t="s">
        <v>2695</v>
      </c>
      <c r="C2553" s="353" t="s">
        <v>125</v>
      </c>
      <c r="D2553" s="354">
        <v>132000</v>
      </c>
      <c r="E2553" s="288" t="s">
        <v>117</v>
      </c>
    </row>
    <row r="2554" spans="1:5" ht="15.75">
      <c r="A2554" s="351">
        <v>8081</v>
      </c>
      <c r="B2554" s="352" t="s">
        <v>2696</v>
      </c>
      <c r="C2554" s="353" t="s">
        <v>125</v>
      </c>
      <c r="D2554" s="354">
        <v>28289</v>
      </c>
      <c r="E2554" s="288" t="s">
        <v>117</v>
      </c>
    </row>
    <row r="2555" spans="1:5" ht="47.25">
      <c r="A2555" s="351">
        <v>8082</v>
      </c>
      <c r="B2555" s="352" t="s">
        <v>2697</v>
      </c>
      <c r="C2555" s="353" t="s">
        <v>116</v>
      </c>
      <c r="D2555" s="354">
        <v>62167</v>
      </c>
      <c r="E2555" s="288" t="s">
        <v>117</v>
      </c>
    </row>
    <row r="2556" spans="1:5" ht="47.25">
      <c r="A2556" s="351">
        <v>8083</v>
      </c>
      <c r="B2556" s="352" t="s">
        <v>2698</v>
      </c>
      <c r="C2556" s="353" t="s">
        <v>116</v>
      </c>
      <c r="D2556" s="354">
        <v>56667</v>
      </c>
      <c r="E2556" s="288" t="s">
        <v>117</v>
      </c>
    </row>
    <row r="2557" spans="1:5" ht="47.25">
      <c r="A2557" s="351">
        <v>8084</v>
      </c>
      <c r="B2557" s="352" t="s">
        <v>2699</v>
      </c>
      <c r="C2557" s="353" t="s">
        <v>116</v>
      </c>
      <c r="D2557" s="354">
        <v>33667</v>
      </c>
      <c r="E2557" s="288" t="s">
        <v>117</v>
      </c>
    </row>
    <row r="2558" spans="1:5" ht="31.5">
      <c r="A2558" s="351">
        <v>8086</v>
      </c>
      <c r="B2558" s="352" t="s">
        <v>2700</v>
      </c>
      <c r="C2558" s="353" t="s">
        <v>119</v>
      </c>
      <c r="D2558" s="354">
        <v>780889</v>
      </c>
      <c r="E2558" s="288" t="s">
        <v>117</v>
      </c>
    </row>
    <row r="2559" spans="1:5" ht="47.25">
      <c r="A2559" s="351">
        <v>8087</v>
      </c>
      <c r="B2559" s="352" t="s">
        <v>2701</v>
      </c>
      <c r="C2559" s="353" t="s">
        <v>119</v>
      </c>
      <c r="D2559" s="354">
        <v>719275</v>
      </c>
      <c r="E2559" s="288" t="s">
        <v>117</v>
      </c>
    </row>
    <row r="2560" spans="1:5" ht="47.25">
      <c r="A2560" s="351">
        <v>8088</v>
      </c>
      <c r="B2560" s="352" t="s">
        <v>2702</v>
      </c>
      <c r="C2560" s="353" t="s">
        <v>119</v>
      </c>
      <c r="D2560" s="354">
        <v>693923</v>
      </c>
      <c r="E2560" s="288" t="s">
        <v>117</v>
      </c>
    </row>
    <row r="2561" spans="1:5" ht="63">
      <c r="A2561" s="351">
        <v>8089</v>
      </c>
      <c r="B2561" s="352" t="s">
        <v>2703</v>
      </c>
      <c r="C2561" s="353" t="s">
        <v>125</v>
      </c>
      <c r="D2561" s="354">
        <v>32130000</v>
      </c>
      <c r="E2561" s="288" t="s">
        <v>117</v>
      </c>
    </row>
    <row r="2562" spans="1:5" ht="47.25">
      <c r="A2562" s="351">
        <v>8090</v>
      </c>
      <c r="B2562" s="352" t="s">
        <v>2704</v>
      </c>
      <c r="C2562" s="353" t="s">
        <v>116</v>
      </c>
      <c r="D2562" s="354">
        <v>375068</v>
      </c>
      <c r="E2562" s="288" t="s">
        <v>117</v>
      </c>
    </row>
    <row r="2563" spans="1:5" ht="31.5">
      <c r="A2563" s="351">
        <v>8091</v>
      </c>
      <c r="B2563" s="352" t="s">
        <v>2705</v>
      </c>
      <c r="C2563" s="353" t="s">
        <v>125</v>
      </c>
      <c r="D2563" s="354">
        <v>6856</v>
      </c>
      <c r="E2563" s="288" t="s">
        <v>117</v>
      </c>
    </row>
    <row r="2564" spans="1:5" ht="47.25">
      <c r="A2564" s="351">
        <v>8092</v>
      </c>
      <c r="B2564" s="352" t="s">
        <v>2706</v>
      </c>
      <c r="C2564" s="353" t="s">
        <v>125</v>
      </c>
      <c r="D2564" s="354">
        <v>32357</v>
      </c>
      <c r="E2564" s="288" t="s">
        <v>117</v>
      </c>
    </row>
    <row r="2565" spans="1:5" ht="47.25">
      <c r="A2565" s="351">
        <v>8093</v>
      </c>
      <c r="B2565" s="352" t="s">
        <v>2707</v>
      </c>
      <c r="C2565" s="353" t="s">
        <v>125</v>
      </c>
      <c r="D2565" s="354">
        <v>36195</v>
      </c>
      <c r="E2565" s="288" t="s">
        <v>117</v>
      </c>
    </row>
    <row r="2566" spans="1:5" ht="47.25">
      <c r="A2566" s="351">
        <v>8094</v>
      </c>
      <c r="B2566" s="352" t="s">
        <v>2708</v>
      </c>
      <c r="C2566" s="353" t="s">
        <v>125</v>
      </c>
      <c r="D2566" s="354">
        <v>303083</v>
      </c>
      <c r="E2566" s="288" t="s">
        <v>117</v>
      </c>
    </row>
    <row r="2567" spans="1:5" ht="31.5">
      <c r="A2567" s="351">
        <v>8098</v>
      </c>
      <c r="B2567" s="352" t="s">
        <v>2709</v>
      </c>
      <c r="C2567" s="353" t="s">
        <v>125</v>
      </c>
      <c r="D2567" s="354">
        <v>273700</v>
      </c>
      <c r="E2567" s="288" t="s">
        <v>117</v>
      </c>
    </row>
    <row r="2568" spans="1:5" ht="31.5">
      <c r="A2568" s="351">
        <v>8099</v>
      </c>
      <c r="B2568" s="352" t="s">
        <v>2710</v>
      </c>
      <c r="C2568" s="353" t="s">
        <v>119</v>
      </c>
      <c r="D2568" s="354">
        <v>167307</v>
      </c>
      <c r="E2568" s="288" t="s">
        <v>117</v>
      </c>
    </row>
    <row r="2569" spans="1:5" ht="63">
      <c r="A2569" s="351">
        <v>8100</v>
      </c>
      <c r="B2569" s="352" t="s">
        <v>2711</v>
      </c>
      <c r="C2569" s="353" t="s">
        <v>125</v>
      </c>
      <c r="D2569" s="354">
        <v>623085</v>
      </c>
      <c r="E2569" s="288" t="s">
        <v>117</v>
      </c>
    </row>
    <row r="2570" spans="1:5" ht="63">
      <c r="A2570" s="351">
        <v>8101</v>
      </c>
      <c r="B2570" s="352" t="s">
        <v>2712</v>
      </c>
      <c r="C2570" s="353" t="s">
        <v>125</v>
      </c>
      <c r="D2570" s="354">
        <v>1576278</v>
      </c>
      <c r="E2570" s="288" t="s">
        <v>117</v>
      </c>
    </row>
    <row r="2571" spans="1:5" ht="63">
      <c r="A2571" s="351">
        <v>8102</v>
      </c>
      <c r="B2571" s="352" t="s">
        <v>2713</v>
      </c>
      <c r="C2571" s="353" t="s">
        <v>122</v>
      </c>
      <c r="D2571" s="354">
        <v>165838</v>
      </c>
      <c r="E2571" s="288" t="s">
        <v>117</v>
      </c>
    </row>
    <row r="2572" spans="1:5" ht="31.5">
      <c r="A2572" s="351">
        <v>8103</v>
      </c>
      <c r="B2572" s="352" t="s">
        <v>2714</v>
      </c>
      <c r="C2572" s="353" t="s">
        <v>116</v>
      </c>
      <c r="D2572" s="354">
        <v>19949</v>
      </c>
      <c r="E2572" s="288" t="s">
        <v>117</v>
      </c>
    </row>
    <row r="2573" spans="1:5" ht="47.25">
      <c r="A2573" s="351">
        <v>8104</v>
      </c>
      <c r="B2573" s="352" t="s">
        <v>2715</v>
      </c>
      <c r="C2573" s="353" t="s">
        <v>116</v>
      </c>
      <c r="D2573" s="354">
        <v>89202</v>
      </c>
      <c r="E2573" s="288" t="s">
        <v>117</v>
      </c>
    </row>
    <row r="2574" spans="1:5" ht="31.5">
      <c r="A2574" s="351">
        <v>8106</v>
      </c>
      <c r="B2574" s="352" t="s">
        <v>2716</v>
      </c>
      <c r="C2574" s="353" t="s">
        <v>116</v>
      </c>
      <c r="D2574" s="354">
        <v>106382</v>
      </c>
      <c r="E2574" s="288" t="s">
        <v>117</v>
      </c>
    </row>
    <row r="2575" spans="1:5" ht="31.5">
      <c r="A2575" s="351">
        <v>8107</v>
      </c>
      <c r="B2575" s="352" t="s">
        <v>2717</v>
      </c>
      <c r="C2575" s="353" t="s">
        <v>125</v>
      </c>
      <c r="D2575" s="354">
        <v>37078</v>
      </c>
      <c r="E2575" s="288" t="s">
        <v>117</v>
      </c>
    </row>
    <row r="2576" spans="1:5" ht="31.5">
      <c r="A2576" s="351">
        <v>8109</v>
      </c>
      <c r="B2576" s="352" t="s">
        <v>2718</v>
      </c>
      <c r="C2576" s="353" t="s">
        <v>122</v>
      </c>
      <c r="D2576" s="354">
        <v>52053</v>
      </c>
      <c r="E2576" s="288" t="s">
        <v>117</v>
      </c>
    </row>
    <row r="2577" spans="1:6" ht="31.5">
      <c r="A2577" s="351">
        <v>8110</v>
      </c>
      <c r="B2577" s="352" t="s">
        <v>2719</v>
      </c>
      <c r="C2577" s="353" t="s">
        <v>122</v>
      </c>
      <c r="D2577" s="354">
        <v>67884</v>
      </c>
      <c r="E2577" s="288" t="s">
        <v>117</v>
      </c>
    </row>
    <row r="2578" spans="1:6" ht="47.25">
      <c r="A2578" s="351">
        <v>8111</v>
      </c>
      <c r="B2578" s="352" t="s">
        <v>2720</v>
      </c>
      <c r="C2578" s="353" t="s">
        <v>122</v>
      </c>
      <c r="D2578" s="354">
        <v>201638</v>
      </c>
      <c r="E2578" s="288" t="s">
        <v>117</v>
      </c>
    </row>
    <row r="2579" spans="1:6" ht="15.75">
      <c r="A2579" s="351">
        <v>8112</v>
      </c>
      <c r="B2579" s="352" t="s">
        <v>2721</v>
      </c>
      <c r="C2579" s="353" t="s">
        <v>125</v>
      </c>
      <c r="D2579" s="354">
        <v>152346</v>
      </c>
      <c r="E2579" s="288" t="s">
        <v>117</v>
      </c>
    </row>
    <row r="2580" spans="1:6" ht="31.5">
      <c r="A2580" s="351">
        <v>8113</v>
      </c>
      <c r="B2580" s="352" t="s">
        <v>2722</v>
      </c>
      <c r="C2580" s="353" t="s">
        <v>125</v>
      </c>
      <c r="D2580" s="354">
        <v>76174</v>
      </c>
      <c r="E2580" s="288" t="s">
        <v>117</v>
      </c>
    </row>
    <row r="2581" spans="1:6" ht="47.25">
      <c r="A2581" s="351">
        <v>8114</v>
      </c>
      <c r="B2581" s="352" t="s">
        <v>2723</v>
      </c>
      <c r="C2581" s="353" t="s">
        <v>122</v>
      </c>
      <c r="D2581" s="354">
        <v>19143</v>
      </c>
      <c r="E2581" s="288" t="s">
        <v>117</v>
      </c>
    </row>
    <row r="2582" spans="1:6" ht="47.25">
      <c r="A2582" s="351">
        <v>8115</v>
      </c>
      <c r="B2582" s="352" t="s">
        <v>2724</v>
      </c>
      <c r="C2582" s="353" t="s">
        <v>125</v>
      </c>
      <c r="D2582" s="354">
        <v>144332</v>
      </c>
      <c r="E2582" s="288" t="s">
        <v>117</v>
      </c>
      <c r="F2582" s="35" t="s">
        <v>145</v>
      </c>
    </row>
    <row r="2583" spans="1:6" ht="47.25">
      <c r="A2583" s="351">
        <v>8116</v>
      </c>
      <c r="B2583" s="352" t="s">
        <v>2725</v>
      </c>
      <c r="C2583" s="353" t="s">
        <v>125</v>
      </c>
      <c r="D2583" s="354">
        <v>4138765</v>
      </c>
      <c r="E2583" s="288" t="s">
        <v>117</v>
      </c>
    </row>
    <row r="2584" spans="1:6" ht="31.5">
      <c r="A2584" s="351">
        <v>8117</v>
      </c>
      <c r="B2584" s="352" t="s">
        <v>2726</v>
      </c>
      <c r="C2584" s="353" t="s">
        <v>122</v>
      </c>
      <c r="D2584" s="354">
        <v>37890</v>
      </c>
      <c r="E2584" s="288" t="s">
        <v>117</v>
      </c>
    </row>
    <row r="2585" spans="1:6" ht="31.5">
      <c r="A2585" s="351">
        <v>8118</v>
      </c>
      <c r="B2585" s="352" t="s">
        <v>2727</v>
      </c>
      <c r="C2585" s="353" t="s">
        <v>122</v>
      </c>
      <c r="D2585" s="354">
        <v>32484</v>
      </c>
      <c r="E2585" s="288" t="s">
        <v>117</v>
      </c>
    </row>
    <row r="2586" spans="1:6" ht="15.75">
      <c r="A2586" s="351">
        <v>8119</v>
      </c>
      <c r="B2586" s="352" t="s">
        <v>2728</v>
      </c>
      <c r="C2586" s="353" t="s">
        <v>125</v>
      </c>
      <c r="D2586" s="354">
        <v>351422</v>
      </c>
      <c r="E2586" s="288" t="s">
        <v>117</v>
      </c>
    </row>
    <row r="2587" spans="1:6" ht="78.75">
      <c r="A2587" s="351">
        <v>8120</v>
      </c>
      <c r="B2587" s="352" t="s">
        <v>2729</v>
      </c>
      <c r="C2587" s="353" t="s">
        <v>125</v>
      </c>
      <c r="D2587" s="354">
        <v>1770681</v>
      </c>
      <c r="E2587" s="288" t="s">
        <v>117</v>
      </c>
      <c r="F2587" s="35" t="s">
        <v>145</v>
      </c>
    </row>
    <row r="2588" spans="1:6" ht="78.75">
      <c r="A2588" s="351">
        <v>8121</v>
      </c>
      <c r="B2588" s="352" t="s">
        <v>2730</v>
      </c>
      <c r="C2588" s="353" t="s">
        <v>125</v>
      </c>
      <c r="D2588" s="354">
        <v>1932147</v>
      </c>
      <c r="E2588" s="288" t="s">
        <v>117</v>
      </c>
      <c r="F2588" s="35" t="s">
        <v>145</v>
      </c>
    </row>
    <row r="2589" spans="1:6" ht="63">
      <c r="A2589" s="351">
        <v>8122</v>
      </c>
      <c r="B2589" s="352" t="s">
        <v>2731</v>
      </c>
      <c r="C2589" s="353" t="s">
        <v>125</v>
      </c>
      <c r="D2589" s="354">
        <v>797328</v>
      </c>
      <c r="E2589" s="288" t="s">
        <v>117</v>
      </c>
      <c r="F2589" s="35" t="s">
        <v>145</v>
      </c>
    </row>
    <row r="2590" spans="1:6" ht="31.5">
      <c r="A2590" s="351">
        <v>8123</v>
      </c>
      <c r="B2590" s="352" t="s">
        <v>2732</v>
      </c>
      <c r="C2590" s="353" t="s">
        <v>116</v>
      </c>
      <c r="D2590" s="354">
        <v>76942</v>
      </c>
      <c r="E2590" s="288" t="s">
        <v>117</v>
      </c>
    </row>
    <row r="2591" spans="1:6" ht="31.5">
      <c r="A2591" s="351">
        <v>8124</v>
      </c>
      <c r="B2591" s="352" t="s">
        <v>2733</v>
      </c>
      <c r="C2591" s="353" t="s">
        <v>125</v>
      </c>
      <c r="D2591" s="354">
        <v>20973554</v>
      </c>
      <c r="E2591" s="288" t="s">
        <v>117</v>
      </c>
    </row>
    <row r="2592" spans="1:6" ht="47.25">
      <c r="A2592" s="351">
        <v>8125</v>
      </c>
      <c r="B2592" s="352" t="s">
        <v>2734</v>
      </c>
      <c r="C2592" s="353" t="s">
        <v>125</v>
      </c>
      <c r="D2592" s="354">
        <v>57443</v>
      </c>
      <c r="E2592" s="288" t="s">
        <v>117</v>
      </c>
    </row>
    <row r="2593" spans="1:6" ht="31.5">
      <c r="A2593" s="351">
        <v>8126</v>
      </c>
      <c r="B2593" s="352" t="s">
        <v>2735</v>
      </c>
      <c r="C2593" s="353" t="s">
        <v>122</v>
      </c>
      <c r="D2593" s="354">
        <v>174266</v>
      </c>
      <c r="E2593" s="288" t="s">
        <v>117</v>
      </c>
    </row>
    <row r="2594" spans="1:6" ht="31.5">
      <c r="A2594" s="351">
        <v>8127</v>
      </c>
      <c r="B2594" s="352" t="s">
        <v>2736</v>
      </c>
      <c r="C2594" s="353" t="s">
        <v>125</v>
      </c>
      <c r="D2594" s="354">
        <v>22341557</v>
      </c>
      <c r="E2594" s="288" t="s">
        <v>117</v>
      </c>
    </row>
    <row r="2595" spans="1:6" ht="31.5">
      <c r="A2595" s="351">
        <v>8128</v>
      </c>
      <c r="B2595" s="352" t="s">
        <v>2737</v>
      </c>
      <c r="C2595" s="353" t="s">
        <v>125</v>
      </c>
      <c r="D2595" s="354">
        <v>26487730</v>
      </c>
      <c r="E2595" s="288" t="s">
        <v>117</v>
      </c>
    </row>
    <row r="2596" spans="1:6" ht="31.5">
      <c r="A2596" s="351">
        <v>8129</v>
      </c>
      <c r="B2596" s="352" t="s">
        <v>2738</v>
      </c>
      <c r="C2596" s="353" t="s">
        <v>122</v>
      </c>
      <c r="D2596" s="354">
        <v>66621</v>
      </c>
      <c r="E2596" s="288" t="s">
        <v>117</v>
      </c>
    </row>
    <row r="2597" spans="1:6" ht="31.5">
      <c r="A2597" s="351">
        <v>8130</v>
      </c>
      <c r="B2597" s="352" t="s">
        <v>2739</v>
      </c>
      <c r="C2597" s="353" t="s">
        <v>122</v>
      </c>
      <c r="D2597" s="354">
        <v>44550</v>
      </c>
      <c r="E2597" s="288" t="s">
        <v>117</v>
      </c>
    </row>
    <row r="2598" spans="1:6" ht="15.75">
      <c r="A2598" s="351">
        <v>8131</v>
      </c>
      <c r="B2598" s="352" t="s">
        <v>2740</v>
      </c>
      <c r="C2598" s="353" t="s">
        <v>122</v>
      </c>
      <c r="D2598" s="354">
        <v>2250</v>
      </c>
      <c r="E2598" s="288" t="s">
        <v>117</v>
      </c>
    </row>
    <row r="2599" spans="1:6" ht="31.5">
      <c r="A2599" s="351">
        <v>8132</v>
      </c>
      <c r="B2599" s="352" t="s">
        <v>2741</v>
      </c>
      <c r="C2599" s="353" t="s">
        <v>125</v>
      </c>
      <c r="D2599" s="354">
        <v>21173714</v>
      </c>
      <c r="E2599" s="288" t="s">
        <v>117</v>
      </c>
    </row>
    <row r="2600" spans="1:6" ht="31.5">
      <c r="A2600" s="351">
        <v>8133</v>
      </c>
      <c r="B2600" s="352" t="s">
        <v>2742</v>
      </c>
      <c r="C2600" s="353" t="s">
        <v>122</v>
      </c>
      <c r="D2600" s="354">
        <v>5983</v>
      </c>
      <c r="E2600" s="288" t="s">
        <v>117</v>
      </c>
    </row>
    <row r="2601" spans="1:6" ht="63">
      <c r="A2601" s="351">
        <v>8134</v>
      </c>
      <c r="B2601" s="352" t="s">
        <v>2743</v>
      </c>
      <c r="C2601" s="353" t="s">
        <v>125</v>
      </c>
      <c r="D2601" s="354">
        <v>737796</v>
      </c>
      <c r="E2601" s="288" t="s">
        <v>117</v>
      </c>
      <c r="F2601" s="35" t="s">
        <v>145</v>
      </c>
    </row>
    <row r="2602" spans="1:6" ht="31.5">
      <c r="A2602" s="351">
        <v>8135</v>
      </c>
      <c r="B2602" s="352" t="s">
        <v>2744</v>
      </c>
      <c r="C2602" s="353" t="s">
        <v>122</v>
      </c>
      <c r="D2602" s="354">
        <v>577573</v>
      </c>
      <c r="E2602" s="288" t="s">
        <v>117</v>
      </c>
    </row>
    <row r="2603" spans="1:6" ht="31.5">
      <c r="A2603" s="351">
        <v>8136</v>
      </c>
      <c r="B2603" s="352" t="s">
        <v>2745</v>
      </c>
      <c r="C2603" s="353" t="s">
        <v>122</v>
      </c>
      <c r="D2603" s="354">
        <v>72278</v>
      </c>
      <c r="E2603" s="288" t="s">
        <v>117</v>
      </c>
    </row>
    <row r="2604" spans="1:6" ht="31.5">
      <c r="A2604" s="351">
        <v>8138</v>
      </c>
      <c r="B2604" s="352" t="s">
        <v>2746</v>
      </c>
      <c r="C2604" s="353" t="s">
        <v>122</v>
      </c>
      <c r="D2604" s="354">
        <v>101136</v>
      </c>
      <c r="E2604" s="288" t="s">
        <v>117</v>
      </c>
    </row>
    <row r="2605" spans="1:6" ht="31.5">
      <c r="A2605" s="351">
        <v>8139</v>
      </c>
      <c r="B2605" s="352" t="s">
        <v>2747</v>
      </c>
      <c r="C2605" s="353" t="s">
        <v>119</v>
      </c>
      <c r="D2605" s="354">
        <v>481813</v>
      </c>
      <c r="E2605" s="288" t="s">
        <v>117</v>
      </c>
    </row>
    <row r="2606" spans="1:6" ht="63">
      <c r="A2606" s="351">
        <v>8140</v>
      </c>
      <c r="B2606" s="352" t="s">
        <v>2748</v>
      </c>
      <c r="C2606" s="353" t="s">
        <v>125</v>
      </c>
      <c r="D2606" s="354">
        <v>986427</v>
      </c>
      <c r="E2606" s="288" t="s">
        <v>117</v>
      </c>
      <c r="F2606" s="35" t="s">
        <v>145</v>
      </c>
    </row>
    <row r="2607" spans="1:6" ht="31.5">
      <c r="A2607" s="351">
        <v>8142</v>
      </c>
      <c r="B2607" s="352" t="s">
        <v>2749</v>
      </c>
      <c r="C2607" s="353" t="s">
        <v>122</v>
      </c>
      <c r="D2607" s="354">
        <v>81069</v>
      </c>
      <c r="E2607" s="288" t="s">
        <v>117</v>
      </c>
    </row>
    <row r="2608" spans="1:6" ht="78.75">
      <c r="A2608" s="351">
        <v>8143</v>
      </c>
      <c r="B2608" s="352" t="s">
        <v>2750</v>
      </c>
      <c r="C2608" s="353" t="s">
        <v>125</v>
      </c>
      <c r="D2608" s="354">
        <v>2272113</v>
      </c>
      <c r="E2608" s="288" t="s">
        <v>117</v>
      </c>
      <c r="F2608" s="35" t="s">
        <v>145</v>
      </c>
    </row>
    <row r="2609" spans="1:6" ht="78.75">
      <c r="A2609" s="351">
        <v>8144</v>
      </c>
      <c r="B2609" s="352" t="s">
        <v>2751</v>
      </c>
      <c r="C2609" s="353" t="s">
        <v>125</v>
      </c>
      <c r="D2609" s="354">
        <v>984817</v>
      </c>
      <c r="E2609" s="288" t="s">
        <v>117</v>
      </c>
      <c r="F2609" s="35" t="s">
        <v>145</v>
      </c>
    </row>
    <row r="2610" spans="1:6" ht="63">
      <c r="A2610" s="351">
        <v>8145</v>
      </c>
      <c r="B2610" s="352" t="s">
        <v>2752</v>
      </c>
      <c r="C2610" s="353" t="s">
        <v>125</v>
      </c>
      <c r="D2610" s="354">
        <v>734116</v>
      </c>
      <c r="E2610" s="288" t="s">
        <v>117</v>
      </c>
      <c r="F2610" s="35" t="s">
        <v>145</v>
      </c>
    </row>
    <row r="2611" spans="1:6" ht="63">
      <c r="A2611" s="351">
        <v>8146</v>
      </c>
      <c r="B2611" s="352" t="s">
        <v>2753</v>
      </c>
      <c r="C2611" s="353" t="s">
        <v>125</v>
      </c>
      <c r="D2611" s="354">
        <v>372023</v>
      </c>
      <c r="E2611" s="288" t="s">
        <v>117</v>
      </c>
    </row>
    <row r="2612" spans="1:6" ht="63">
      <c r="A2612" s="351">
        <v>8148</v>
      </c>
      <c r="B2612" s="352" t="s">
        <v>2754</v>
      </c>
      <c r="C2612" s="353" t="s">
        <v>125</v>
      </c>
      <c r="D2612" s="354">
        <v>364847</v>
      </c>
      <c r="E2612" s="288" t="s">
        <v>117</v>
      </c>
    </row>
    <row r="2613" spans="1:6" ht="47.25">
      <c r="A2613" s="351">
        <v>8150</v>
      </c>
      <c r="B2613" s="352" t="s">
        <v>2755</v>
      </c>
      <c r="C2613" s="353" t="s">
        <v>125</v>
      </c>
      <c r="D2613" s="354">
        <v>1077571</v>
      </c>
      <c r="E2613" s="288" t="s">
        <v>117</v>
      </c>
    </row>
    <row r="2614" spans="1:6" ht="31.5">
      <c r="A2614" s="351">
        <v>8151</v>
      </c>
      <c r="B2614" s="352" t="s">
        <v>2756</v>
      </c>
      <c r="C2614" s="353" t="s">
        <v>125</v>
      </c>
      <c r="D2614" s="354">
        <v>1695694</v>
      </c>
      <c r="E2614" s="288" t="s">
        <v>117</v>
      </c>
    </row>
    <row r="2615" spans="1:6" ht="15.75">
      <c r="A2615" s="351">
        <v>8152</v>
      </c>
      <c r="B2615" s="352" t="s">
        <v>2757</v>
      </c>
      <c r="C2615" s="353" t="s">
        <v>125</v>
      </c>
      <c r="D2615" s="354">
        <v>36724</v>
      </c>
      <c r="E2615" s="288" t="s">
        <v>117</v>
      </c>
    </row>
    <row r="2616" spans="1:6" ht="31.5">
      <c r="A2616" s="351">
        <v>8153</v>
      </c>
      <c r="B2616" s="352" t="s">
        <v>2758</v>
      </c>
      <c r="C2616" s="353" t="s">
        <v>125</v>
      </c>
      <c r="D2616" s="354">
        <v>20484643</v>
      </c>
      <c r="E2616" s="288" t="s">
        <v>117</v>
      </c>
    </row>
    <row r="2617" spans="1:6" ht="47.25">
      <c r="A2617" s="351">
        <v>8154</v>
      </c>
      <c r="B2617" s="352" t="s">
        <v>2759</v>
      </c>
      <c r="C2617" s="353" t="s">
        <v>125</v>
      </c>
      <c r="D2617" s="354">
        <v>668207</v>
      </c>
      <c r="E2617" s="288" t="s">
        <v>117</v>
      </c>
    </row>
    <row r="2618" spans="1:6" ht="78.75">
      <c r="A2618" s="351">
        <v>8155</v>
      </c>
      <c r="B2618" s="352" t="s">
        <v>2760</v>
      </c>
      <c r="C2618" s="353" t="s">
        <v>125</v>
      </c>
      <c r="D2618" s="354">
        <v>1483986</v>
      </c>
      <c r="E2618" s="288" t="s">
        <v>117</v>
      </c>
      <c r="F2618" s="35" t="s">
        <v>145</v>
      </c>
    </row>
    <row r="2619" spans="1:6" ht="15.75">
      <c r="A2619" s="351">
        <v>8156</v>
      </c>
      <c r="B2619" s="352" t="s">
        <v>2761</v>
      </c>
      <c r="C2619" s="353" t="s">
        <v>125</v>
      </c>
      <c r="D2619" s="354">
        <v>3750</v>
      </c>
      <c r="E2619" s="288" t="s">
        <v>117</v>
      </c>
    </row>
    <row r="2620" spans="1:6" ht="31.5">
      <c r="A2620" s="351">
        <v>8157</v>
      </c>
      <c r="B2620" s="352" t="s">
        <v>2762</v>
      </c>
      <c r="C2620" s="353" t="s">
        <v>125</v>
      </c>
      <c r="D2620" s="354">
        <v>21409178</v>
      </c>
      <c r="E2620" s="288" t="s">
        <v>117</v>
      </c>
    </row>
    <row r="2621" spans="1:6" ht="47.25">
      <c r="A2621" s="351">
        <v>8158</v>
      </c>
      <c r="B2621" s="352" t="s">
        <v>2763</v>
      </c>
      <c r="C2621" s="353" t="s">
        <v>119</v>
      </c>
      <c r="D2621" s="354">
        <v>496410</v>
      </c>
      <c r="E2621" s="288" t="s">
        <v>117</v>
      </c>
      <c r="F2621" s="35" t="s">
        <v>145</v>
      </c>
    </row>
    <row r="2622" spans="1:6" ht="31.5">
      <c r="A2622" s="351">
        <v>8159</v>
      </c>
      <c r="B2622" s="352" t="s">
        <v>2764</v>
      </c>
      <c r="C2622" s="353" t="s">
        <v>125</v>
      </c>
      <c r="D2622" s="354">
        <v>30058654</v>
      </c>
      <c r="E2622" s="288" t="s">
        <v>117</v>
      </c>
    </row>
    <row r="2623" spans="1:6" ht="31.5">
      <c r="A2623" s="351">
        <v>8160</v>
      </c>
      <c r="B2623" s="352" t="s">
        <v>2765</v>
      </c>
      <c r="C2623" s="353" t="s">
        <v>122</v>
      </c>
      <c r="D2623" s="354">
        <v>17871</v>
      </c>
      <c r="E2623" s="288" t="s">
        <v>117</v>
      </c>
    </row>
    <row r="2624" spans="1:6" ht="78.75">
      <c r="A2624" s="351">
        <v>8161</v>
      </c>
      <c r="B2624" s="352" t="s">
        <v>2766</v>
      </c>
      <c r="C2624" s="353" t="s">
        <v>125</v>
      </c>
      <c r="D2624" s="354">
        <v>1853632</v>
      </c>
      <c r="E2624" s="288" t="s">
        <v>117</v>
      </c>
      <c r="F2624" s="35" t="s">
        <v>145</v>
      </c>
    </row>
    <row r="2625" spans="1:6" ht="31.5">
      <c r="A2625" s="351">
        <v>8162</v>
      </c>
      <c r="B2625" s="352" t="s">
        <v>2767</v>
      </c>
      <c r="C2625" s="353" t="s">
        <v>122</v>
      </c>
      <c r="D2625" s="354">
        <v>41795</v>
      </c>
      <c r="E2625" s="288" t="s">
        <v>117</v>
      </c>
    </row>
    <row r="2626" spans="1:6" ht="31.5">
      <c r="A2626" s="351">
        <v>8163</v>
      </c>
      <c r="B2626" s="352" t="s">
        <v>2768</v>
      </c>
      <c r="C2626" s="353" t="s">
        <v>122</v>
      </c>
      <c r="D2626" s="354">
        <v>175035</v>
      </c>
      <c r="E2626" s="288" t="s">
        <v>117</v>
      </c>
    </row>
    <row r="2627" spans="1:6" ht="31.5">
      <c r="A2627" s="351">
        <v>8165</v>
      </c>
      <c r="B2627" s="352" t="s">
        <v>2769</v>
      </c>
      <c r="C2627" s="353" t="s">
        <v>125</v>
      </c>
      <c r="D2627" s="354">
        <v>352767</v>
      </c>
      <c r="E2627" s="288" t="s">
        <v>117</v>
      </c>
      <c r="F2627" s="35" t="s">
        <v>145</v>
      </c>
    </row>
    <row r="2628" spans="1:6" ht="47.25">
      <c r="A2628" s="351">
        <v>8166</v>
      </c>
      <c r="B2628" s="352" t="s">
        <v>2770</v>
      </c>
      <c r="C2628" s="353" t="s">
        <v>116</v>
      </c>
      <c r="D2628" s="354">
        <v>77505</v>
      </c>
      <c r="E2628" s="288" t="s">
        <v>117</v>
      </c>
    </row>
    <row r="2629" spans="1:6" ht="47.25">
      <c r="A2629" s="351">
        <v>8167</v>
      </c>
      <c r="B2629" s="352" t="s">
        <v>2771</v>
      </c>
      <c r="C2629" s="353" t="s">
        <v>116</v>
      </c>
      <c r="D2629" s="354">
        <v>116100</v>
      </c>
      <c r="E2629" s="288" t="s">
        <v>117</v>
      </c>
      <c r="F2629" s="35" t="s">
        <v>145</v>
      </c>
    </row>
    <row r="2630" spans="1:6" ht="78.75">
      <c r="A2630" s="351">
        <v>8168</v>
      </c>
      <c r="B2630" s="352" t="s">
        <v>2772</v>
      </c>
      <c r="C2630" s="353" t="s">
        <v>125</v>
      </c>
      <c r="D2630" s="354">
        <v>1866876</v>
      </c>
      <c r="E2630" s="288" t="s">
        <v>117</v>
      </c>
      <c r="F2630" s="35" t="s">
        <v>145</v>
      </c>
    </row>
    <row r="2631" spans="1:6" ht="47.25">
      <c r="A2631" s="351">
        <v>8169</v>
      </c>
      <c r="B2631" s="352" t="s">
        <v>2773</v>
      </c>
      <c r="C2631" s="353" t="s">
        <v>116</v>
      </c>
      <c r="D2631" s="354">
        <v>77505</v>
      </c>
      <c r="E2631" s="288" t="s">
        <v>117</v>
      </c>
    </row>
    <row r="2632" spans="1:6" ht="47.25">
      <c r="A2632" s="351">
        <v>8170</v>
      </c>
      <c r="B2632" s="352" t="s">
        <v>2774</v>
      </c>
      <c r="C2632" s="353" t="s">
        <v>125</v>
      </c>
      <c r="D2632" s="354">
        <v>1099226</v>
      </c>
      <c r="E2632" s="288" t="s">
        <v>117</v>
      </c>
    </row>
    <row r="2633" spans="1:6" ht="31.5">
      <c r="A2633" s="351">
        <v>8171</v>
      </c>
      <c r="B2633" s="352" t="s">
        <v>2775</v>
      </c>
      <c r="C2633" s="353" t="s">
        <v>122</v>
      </c>
      <c r="D2633" s="354">
        <v>443221</v>
      </c>
      <c r="E2633" s="288" t="s">
        <v>117</v>
      </c>
    </row>
    <row r="2634" spans="1:6" ht="47.25">
      <c r="A2634" s="351">
        <v>8172</v>
      </c>
      <c r="B2634" s="352" t="s">
        <v>2776</v>
      </c>
      <c r="C2634" s="353" t="s">
        <v>125</v>
      </c>
      <c r="D2634" s="354">
        <v>521705</v>
      </c>
      <c r="E2634" s="288" t="s">
        <v>117</v>
      </c>
    </row>
    <row r="2635" spans="1:6" ht="47.25">
      <c r="A2635" s="351">
        <v>8173</v>
      </c>
      <c r="B2635" s="352" t="s">
        <v>2777</v>
      </c>
      <c r="C2635" s="353" t="s">
        <v>125</v>
      </c>
      <c r="D2635" s="354">
        <v>759705</v>
      </c>
      <c r="E2635" s="288" t="s">
        <v>117</v>
      </c>
    </row>
    <row r="2636" spans="1:6" ht="31.5">
      <c r="A2636" s="351">
        <v>8177</v>
      </c>
      <c r="B2636" s="352" t="s">
        <v>2778</v>
      </c>
      <c r="C2636" s="353" t="s">
        <v>122</v>
      </c>
      <c r="D2636" s="354">
        <v>291494</v>
      </c>
      <c r="E2636" s="288" t="s">
        <v>117</v>
      </c>
    </row>
    <row r="2637" spans="1:6" ht="31.5">
      <c r="A2637" s="351">
        <v>8181</v>
      </c>
      <c r="B2637" s="352" t="s">
        <v>2779</v>
      </c>
      <c r="C2637" s="353" t="s">
        <v>125</v>
      </c>
      <c r="D2637" s="354">
        <v>1866619</v>
      </c>
      <c r="E2637" s="288" t="s">
        <v>117</v>
      </c>
    </row>
    <row r="2638" spans="1:6" ht="31.5">
      <c r="A2638" s="351">
        <v>8182</v>
      </c>
      <c r="B2638" s="352" t="s">
        <v>2780</v>
      </c>
      <c r="C2638" s="353" t="s">
        <v>125</v>
      </c>
      <c r="D2638" s="354">
        <v>4945514</v>
      </c>
      <c r="E2638" s="288" t="s">
        <v>117</v>
      </c>
    </row>
    <row r="2639" spans="1:6" ht="63">
      <c r="A2639" s="351">
        <v>8183</v>
      </c>
      <c r="B2639" s="352" t="s">
        <v>2781</v>
      </c>
      <c r="C2639" s="353" t="s">
        <v>116</v>
      </c>
      <c r="D2639" s="354">
        <v>396809</v>
      </c>
      <c r="E2639" s="288" t="s">
        <v>117</v>
      </c>
    </row>
    <row r="2640" spans="1:6" ht="15.75">
      <c r="A2640" s="351">
        <v>8184</v>
      </c>
      <c r="B2640" s="352" t="s">
        <v>2782</v>
      </c>
      <c r="C2640" s="353" t="s">
        <v>116</v>
      </c>
      <c r="D2640" s="354">
        <v>6178</v>
      </c>
      <c r="E2640" s="288" t="s">
        <v>117</v>
      </c>
    </row>
    <row r="2641" spans="1:6" ht="31.5">
      <c r="A2641" s="351">
        <v>8185</v>
      </c>
      <c r="B2641" s="352" t="s">
        <v>2783</v>
      </c>
      <c r="C2641" s="353" t="s">
        <v>125</v>
      </c>
      <c r="D2641" s="354">
        <v>42983</v>
      </c>
      <c r="E2641" s="288" t="s">
        <v>117</v>
      </c>
    </row>
    <row r="2642" spans="1:6" ht="15.75">
      <c r="A2642" s="351">
        <v>8186</v>
      </c>
      <c r="B2642" s="352" t="s">
        <v>2784</v>
      </c>
      <c r="C2642" s="353" t="s">
        <v>116</v>
      </c>
      <c r="D2642" s="354">
        <v>70581</v>
      </c>
      <c r="E2642" s="288" t="s">
        <v>117</v>
      </c>
    </row>
    <row r="2643" spans="1:6" ht="31.5">
      <c r="A2643" s="351">
        <v>8187</v>
      </c>
      <c r="B2643" s="352" t="s">
        <v>2785</v>
      </c>
      <c r="C2643" s="353" t="s">
        <v>125</v>
      </c>
      <c r="D2643" s="354">
        <v>5745731</v>
      </c>
      <c r="E2643" s="288" t="s">
        <v>117</v>
      </c>
    </row>
    <row r="2644" spans="1:6" ht="31.5">
      <c r="A2644" s="351">
        <v>8188</v>
      </c>
      <c r="B2644" s="352" t="s">
        <v>2786</v>
      </c>
      <c r="C2644" s="353" t="s">
        <v>125</v>
      </c>
      <c r="D2644" s="354">
        <v>5546004</v>
      </c>
      <c r="E2644" s="288" t="s">
        <v>117</v>
      </c>
    </row>
    <row r="2645" spans="1:6" ht="63">
      <c r="A2645" s="351">
        <v>8189</v>
      </c>
      <c r="B2645" s="352" t="s">
        <v>2787</v>
      </c>
      <c r="C2645" s="353" t="s">
        <v>119</v>
      </c>
      <c r="D2645" s="354">
        <v>1722202</v>
      </c>
      <c r="E2645" s="288" t="s">
        <v>117</v>
      </c>
    </row>
    <row r="2646" spans="1:6" ht="63">
      <c r="A2646" s="351">
        <v>8190</v>
      </c>
      <c r="B2646" s="352" t="s">
        <v>2788</v>
      </c>
      <c r="C2646" s="353" t="s">
        <v>119</v>
      </c>
      <c r="D2646" s="354">
        <v>769426</v>
      </c>
      <c r="E2646" s="288" t="s">
        <v>117</v>
      </c>
    </row>
    <row r="2647" spans="1:6" ht="47.25">
      <c r="A2647" s="351">
        <v>8192</v>
      </c>
      <c r="B2647" s="352" t="s">
        <v>2789</v>
      </c>
      <c r="C2647" s="353" t="s">
        <v>119</v>
      </c>
      <c r="D2647" s="354">
        <v>772814</v>
      </c>
      <c r="E2647" s="288" t="s">
        <v>117</v>
      </c>
    </row>
    <row r="2648" spans="1:6" ht="47.25">
      <c r="A2648" s="351">
        <v>8193</v>
      </c>
      <c r="B2648" s="352" t="s">
        <v>2790</v>
      </c>
      <c r="C2648" s="353" t="s">
        <v>119</v>
      </c>
      <c r="D2648" s="354">
        <v>682811</v>
      </c>
      <c r="E2648" s="288" t="s">
        <v>117</v>
      </c>
    </row>
    <row r="2649" spans="1:6" ht="31.5">
      <c r="A2649" s="351">
        <v>8194</v>
      </c>
      <c r="B2649" s="352" t="s">
        <v>2791</v>
      </c>
      <c r="C2649" s="353" t="s">
        <v>125</v>
      </c>
      <c r="D2649" s="354">
        <v>7431249</v>
      </c>
      <c r="E2649" s="288" t="s">
        <v>117</v>
      </c>
    </row>
    <row r="2650" spans="1:6" ht="31.5">
      <c r="A2650" s="351">
        <v>8195</v>
      </c>
      <c r="B2650" s="352" t="s">
        <v>2792</v>
      </c>
      <c r="C2650" s="353" t="s">
        <v>119</v>
      </c>
      <c r="D2650" s="354">
        <v>772539</v>
      </c>
      <c r="E2650" s="288" t="s">
        <v>117</v>
      </c>
    </row>
    <row r="2651" spans="1:6" ht="31.5">
      <c r="A2651" s="351">
        <v>8196</v>
      </c>
      <c r="B2651" s="352" t="s">
        <v>2793</v>
      </c>
      <c r="C2651" s="353" t="s">
        <v>119</v>
      </c>
      <c r="D2651" s="354">
        <v>534205</v>
      </c>
      <c r="E2651" s="288" t="s">
        <v>117</v>
      </c>
    </row>
    <row r="2652" spans="1:6" ht="47.25">
      <c r="A2652" s="351">
        <v>8197</v>
      </c>
      <c r="B2652" s="352" t="s">
        <v>2794</v>
      </c>
      <c r="C2652" s="353" t="s">
        <v>122</v>
      </c>
      <c r="D2652" s="354">
        <v>2097015</v>
      </c>
      <c r="E2652" s="288" t="s">
        <v>117</v>
      </c>
    </row>
    <row r="2653" spans="1:6" ht="31.5">
      <c r="A2653" s="351">
        <v>8200</v>
      </c>
      <c r="B2653" s="352" t="s">
        <v>2795</v>
      </c>
      <c r="C2653" s="353" t="s">
        <v>122</v>
      </c>
      <c r="D2653" s="354">
        <v>798114</v>
      </c>
      <c r="E2653" s="288" t="s">
        <v>117</v>
      </c>
    </row>
    <row r="2654" spans="1:6" ht="15.75">
      <c r="A2654" s="351">
        <v>8202</v>
      </c>
      <c r="B2654" s="352" t="s">
        <v>2796</v>
      </c>
      <c r="C2654" s="353" t="s">
        <v>125</v>
      </c>
      <c r="D2654" s="354">
        <v>273418</v>
      </c>
      <c r="E2654" s="288" t="s">
        <v>117</v>
      </c>
    </row>
    <row r="2655" spans="1:6" ht="31.5">
      <c r="A2655" s="351">
        <v>8204</v>
      </c>
      <c r="B2655" s="352" t="s">
        <v>2797</v>
      </c>
      <c r="C2655" s="353" t="s">
        <v>119</v>
      </c>
      <c r="D2655" s="354">
        <v>551192</v>
      </c>
      <c r="E2655" s="288" t="s">
        <v>117</v>
      </c>
    </row>
    <row r="2656" spans="1:6" ht="47.25">
      <c r="A2656" s="351">
        <v>8205</v>
      </c>
      <c r="B2656" s="352" t="s">
        <v>2798</v>
      </c>
      <c r="C2656" s="353" t="s">
        <v>116</v>
      </c>
      <c r="D2656" s="354">
        <v>154125</v>
      </c>
      <c r="E2656" s="288" t="s">
        <v>117</v>
      </c>
      <c r="F2656" s="35" t="s">
        <v>145</v>
      </c>
    </row>
    <row r="2657" spans="1:6" ht="47.25">
      <c r="A2657" s="351">
        <v>8209</v>
      </c>
      <c r="B2657" s="352" t="s">
        <v>2799</v>
      </c>
      <c r="C2657" s="353" t="s">
        <v>125</v>
      </c>
      <c r="D2657" s="354">
        <v>480805</v>
      </c>
      <c r="E2657" s="288" t="s">
        <v>117</v>
      </c>
      <c r="F2657" s="35" t="s">
        <v>145</v>
      </c>
    </row>
    <row r="2658" spans="1:6" ht="31.5">
      <c r="A2658" s="351">
        <v>8210</v>
      </c>
      <c r="B2658" s="352" t="s">
        <v>2800</v>
      </c>
      <c r="C2658" s="353" t="s">
        <v>122</v>
      </c>
      <c r="D2658" s="354">
        <v>4377</v>
      </c>
      <c r="E2658" s="288" t="s">
        <v>117</v>
      </c>
    </row>
    <row r="2659" spans="1:6" ht="31.5">
      <c r="A2659" s="351">
        <v>8212</v>
      </c>
      <c r="B2659" s="352" t="s">
        <v>2801</v>
      </c>
      <c r="C2659" s="353" t="s">
        <v>116</v>
      </c>
      <c r="D2659" s="354">
        <v>66431</v>
      </c>
      <c r="E2659" s="288" t="s">
        <v>117</v>
      </c>
    </row>
    <row r="2660" spans="1:6" ht="15.75">
      <c r="A2660" s="351">
        <v>8213</v>
      </c>
      <c r="B2660" s="352" t="s">
        <v>2802</v>
      </c>
      <c r="C2660" s="353" t="s">
        <v>122</v>
      </c>
      <c r="D2660" s="354">
        <v>163724</v>
      </c>
      <c r="E2660" s="288" t="s">
        <v>117</v>
      </c>
    </row>
    <row r="2661" spans="1:6" ht="15.75">
      <c r="A2661" s="351">
        <v>8214</v>
      </c>
      <c r="B2661" s="352" t="s">
        <v>2803</v>
      </c>
      <c r="C2661" s="353" t="s">
        <v>122</v>
      </c>
      <c r="D2661" s="354">
        <v>122090</v>
      </c>
      <c r="E2661" s="288" t="s">
        <v>117</v>
      </c>
    </row>
    <row r="2662" spans="1:6" ht="15.75">
      <c r="A2662" s="351">
        <v>8217</v>
      </c>
      <c r="B2662" s="352" t="s">
        <v>2804</v>
      </c>
      <c r="C2662" s="353" t="s">
        <v>122</v>
      </c>
      <c r="D2662" s="354">
        <v>446460</v>
      </c>
      <c r="E2662" s="288" t="s">
        <v>117</v>
      </c>
    </row>
    <row r="2663" spans="1:6" ht="15.75">
      <c r="A2663" s="351">
        <v>8218</v>
      </c>
      <c r="B2663" s="352" t="s">
        <v>2805</v>
      </c>
      <c r="C2663" s="353" t="s">
        <v>125</v>
      </c>
      <c r="D2663" s="354">
        <v>1557970</v>
      </c>
      <c r="E2663" s="288" t="s">
        <v>117</v>
      </c>
    </row>
    <row r="2664" spans="1:6" ht="15.75">
      <c r="A2664" s="351">
        <v>8219</v>
      </c>
      <c r="B2664" s="352" t="s">
        <v>2806</v>
      </c>
      <c r="C2664" s="353" t="s">
        <v>125</v>
      </c>
      <c r="D2664" s="354">
        <v>1267434</v>
      </c>
      <c r="E2664" s="288" t="s">
        <v>117</v>
      </c>
    </row>
    <row r="2665" spans="1:6" ht="15.75">
      <c r="A2665" s="351">
        <v>8220</v>
      </c>
      <c r="B2665" s="352" t="s">
        <v>2807</v>
      </c>
      <c r="C2665" s="353" t="s">
        <v>125</v>
      </c>
      <c r="D2665" s="354">
        <v>1589924</v>
      </c>
      <c r="E2665" s="288" t="s">
        <v>117</v>
      </c>
    </row>
    <row r="2666" spans="1:6" ht="15.75">
      <c r="A2666" s="351">
        <v>8221</v>
      </c>
      <c r="B2666" s="352" t="s">
        <v>2808</v>
      </c>
      <c r="C2666" s="353" t="s">
        <v>125</v>
      </c>
      <c r="D2666" s="354">
        <v>394253</v>
      </c>
      <c r="E2666" s="288" t="s">
        <v>117</v>
      </c>
    </row>
    <row r="2667" spans="1:6" ht="47.25">
      <c r="A2667" s="351">
        <v>8222</v>
      </c>
      <c r="B2667" s="352" t="s">
        <v>2809</v>
      </c>
      <c r="C2667" s="353" t="s">
        <v>116</v>
      </c>
      <c r="D2667" s="354">
        <v>52771</v>
      </c>
      <c r="E2667" s="288" t="s">
        <v>117</v>
      </c>
    </row>
    <row r="2668" spans="1:6" ht="47.25">
      <c r="A2668" s="351">
        <v>8223</v>
      </c>
      <c r="B2668" s="352" t="s">
        <v>2810</v>
      </c>
      <c r="C2668" s="353" t="s">
        <v>116</v>
      </c>
      <c r="D2668" s="354">
        <v>52771</v>
      </c>
      <c r="E2668" s="288" t="s">
        <v>117</v>
      </c>
    </row>
    <row r="2669" spans="1:6" ht="31.5">
      <c r="A2669" s="351">
        <v>8224</v>
      </c>
      <c r="B2669" s="352" t="s">
        <v>2811</v>
      </c>
      <c r="C2669" s="353" t="s">
        <v>125</v>
      </c>
      <c r="D2669" s="354">
        <v>6534489</v>
      </c>
      <c r="E2669" s="288" t="s">
        <v>117</v>
      </c>
      <c r="F2669" s="35" t="s">
        <v>145</v>
      </c>
    </row>
    <row r="2670" spans="1:6" ht="31.5">
      <c r="A2670" s="351">
        <v>8225</v>
      </c>
      <c r="B2670" s="352" t="s">
        <v>2812</v>
      </c>
      <c r="C2670" s="353" t="s">
        <v>125</v>
      </c>
      <c r="D2670" s="354">
        <v>1325074</v>
      </c>
      <c r="E2670" s="288" t="s">
        <v>117</v>
      </c>
      <c r="F2670" s="35" t="s">
        <v>145</v>
      </c>
    </row>
    <row r="2671" spans="1:6" ht="47.25">
      <c r="A2671" s="351">
        <v>8226</v>
      </c>
      <c r="B2671" s="352" t="s">
        <v>2813</v>
      </c>
      <c r="C2671" s="353" t="s">
        <v>116</v>
      </c>
      <c r="D2671" s="354">
        <v>42317</v>
      </c>
      <c r="E2671" s="288" t="s">
        <v>117</v>
      </c>
    </row>
    <row r="2672" spans="1:6" ht="31.5">
      <c r="A2672" s="351">
        <v>8227</v>
      </c>
      <c r="B2672" s="352" t="s">
        <v>2814</v>
      </c>
      <c r="C2672" s="353" t="s">
        <v>122</v>
      </c>
      <c r="D2672" s="354">
        <v>48470</v>
      </c>
      <c r="E2672" s="288" t="s">
        <v>117</v>
      </c>
    </row>
    <row r="2673" spans="1:6" ht="47.25">
      <c r="A2673" s="351">
        <v>8228</v>
      </c>
      <c r="B2673" s="352" t="s">
        <v>2815</v>
      </c>
      <c r="C2673" s="353" t="s">
        <v>122</v>
      </c>
      <c r="D2673" s="354">
        <v>19746</v>
      </c>
      <c r="E2673" s="288" t="s">
        <v>117</v>
      </c>
    </row>
    <row r="2674" spans="1:6" ht="47.25">
      <c r="A2674" s="351">
        <v>8229</v>
      </c>
      <c r="B2674" s="352" t="s">
        <v>2816</v>
      </c>
      <c r="C2674" s="353" t="s">
        <v>122</v>
      </c>
      <c r="D2674" s="354">
        <v>15221</v>
      </c>
      <c r="E2674" s="288" t="s">
        <v>117</v>
      </c>
    </row>
    <row r="2675" spans="1:6" ht="47.25">
      <c r="A2675" s="351">
        <v>8230</v>
      </c>
      <c r="B2675" s="352" t="s">
        <v>2817</v>
      </c>
      <c r="C2675" s="353" t="s">
        <v>116</v>
      </c>
      <c r="D2675" s="354">
        <v>98662</v>
      </c>
      <c r="E2675" s="288" t="s">
        <v>117</v>
      </c>
    </row>
    <row r="2676" spans="1:6" ht="63">
      <c r="A2676" s="351">
        <v>8231</v>
      </c>
      <c r="B2676" s="352" t="s">
        <v>2818</v>
      </c>
      <c r="C2676" s="353" t="s">
        <v>472</v>
      </c>
      <c r="D2676" s="354">
        <v>11829</v>
      </c>
      <c r="E2676" s="288" t="s">
        <v>117</v>
      </c>
      <c r="F2676" s="35" t="s">
        <v>145</v>
      </c>
    </row>
    <row r="2677" spans="1:6" ht="63">
      <c r="A2677" s="351">
        <v>8236</v>
      </c>
      <c r="B2677" s="352" t="s">
        <v>2819</v>
      </c>
      <c r="C2677" s="353" t="s">
        <v>116</v>
      </c>
      <c r="D2677" s="354">
        <v>3616851</v>
      </c>
      <c r="E2677" s="288" t="s">
        <v>117</v>
      </c>
    </row>
    <row r="2678" spans="1:6" ht="31.5">
      <c r="A2678" s="351">
        <v>8237</v>
      </c>
      <c r="B2678" s="352" t="s">
        <v>2820</v>
      </c>
      <c r="C2678" s="353" t="s">
        <v>122</v>
      </c>
      <c r="D2678" s="354">
        <v>16241</v>
      </c>
      <c r="E2678" s="288" t="s">
        <v>117</v>
      </c>
    </row>
    <row r="2679" spans="1:6" ht="47.25">
      <c r="A2679" s="351">
        <v>8238</v>
      </c>
      <c r="B2679" s="352" t="s">
        <v>2821</v>
      </c>
      <c r="C2679" s="353" t="s">
        <v>125</v>
      </c>
      <c r="D2679" s="354">
        <v>217874</v>
      </c>
      <c r="E2679" s="288" t="s">
        <v>117</v>
      </c>
    </row>
    <row r="2680" spans="1:6" ht="15.75">
      <c r="A2680" s="351">
        <v>8239</v>
      </c>
      <c r="B2680" s="352" t="s">
        <v>2822</v>
      </c>
      <c r="C2680" s="353" t="s">
        <v>125</v>
      </c>
      <c r="D2680" s="354">
        <v>7491050</v>
      </c>
      <c r="E2680" s="288" t="s">
        <v>117</v>
      </c>
    </row>
    <row r="2681" spans="1:6" ht="15.75">
      <c r="A2681" s="351">
        <v>8240</v>
      </c>
      <c r="B2681" s="352" t="s">
        <v>2823</v>
      </c>
      <c r="C2681" s="353" t="s">
        <v>125</v>
      </c>
      <c r="D2681" s="354">
        <v>1370271</v>
      </c>
      <c r="E2681" s="288" t="s">
        <v>117</v>
      </c>
    </row>
    <row r="2682" spans="1:6" ht="63">
      <c r="A2682" s="351">
        <v>8241</v>
      </c>
      <c r="B2682" s="352" t="s">
        <v>2824</v>
      </c>
      <c r="C2682" s="353" t="s">
        <v>125</v>
      </c>
      <c r="D2682" s="354">
        <v>7698784</v>
      </c>
      <c r="E2682" s="288" t="s">
        <v>117</v>
      </c>
    </row>
    <row r="2683" spans="1:6" ht="47.25">
      <c r="A2683" s="351">
        <v>8242</v>
      </c>
      <c r="B2683" s="352" t="s">
        <v>2825</v>
      </c>
      <c r="C2683" s="353" t="s">
        <v>125</v>
      </c>
      <c r="D2683" s="354">
        <v>3467747</v>
      </c>
      <c r="E2683" s="288" t="s">
        <v>117</v>
      </c>
    </row>
    <row r="2684" spans="1:6" ht="63">
      <c r="A2684" s="351">
        <v>8243</v>
      </c>
      <c r="B2684" s="352" t="s">
        <v>2826</v>
      </c>
      <c r="C2684" s="353" t="s">
        <v>125</v>
      </c>
      <c r="D2684" s="354">
        <v>9838994</v>
      </c>
      <c r="E2684" s="288" t="s">
        <v>117</v>
      </c>
    </row>
    <row r="2685" spans="1:6" ht="63">
      <c r="A2685" s="351">
        <v>8244</v>
      </c>
      <c r="B2685" s="352" t="s">
        <v>2827</v>
      </c>
      <c r="C2685" s="353" t="s">
        <v>125</v>
      </c>
      <c r="D2685" s="354">
        <v>12441587</v>
      </c>
      <c r="E2685" s="288" t="s">
        <v>117</v>
      </c>
    </row>
    <row r="2686" spans="1:6" ht="63">
      <c r="A2686" s="351">
        <v>8245</v>
      </c>
      <c r="B2686" s="352" t="s">
        <v>2828</v>
      </c>
      <c r="C2686" s="353" t="s">
        <v>125</v>
      </c>
      <c r="D2686" s="354">
        <v>15275370</v>
      </c>
      <c r="E2686" s="288" t="s">
        <v>117</v>
      </c>
    </row>
    <row r="2687" spans="1:6" ht="47.25">
      <c r="A2687" s="351">
        <v>8246</v>
      </c>
      <c r="B2687" s="352" t="s">
        <v>2829</v>
      </c>
      <c r="C2687" s="353" t="s">
        <v>125</v>
      </c>
      <c r="D2687" s="354">
        <v>7051080</v>
      </c>
      <c r="E2687" s="288" t="s">
        <v>117</v>
      </c>
    </row>
    <row r="2688" spans="1:6" ht="47.25">
      <c r="A2688" s="351">
        <v>8247</v>
      </c>
      <c r="B2688" s="352" t="s">
        <v>2830</v>
      </c>
      <c r="C2688" s="353" t="s">
        <v>125</v>
      </c>
      <c r="D2688" s="354">
        <v>11708552</v>
      </c>
      <c r="E2688" s="288" t="s">
        <v>117</v>
      </c>
    </row>
    <row r="2689" spans="1:5" ht="47.25">
      <c r="A2689" s="351">
        <v>8252</v>
      </c>
      <c r="B2689" s="352" t="s">
        <v>2831</v>
      </c>
      <c r="C2689" s="353" t="s">
        <v>125</v>
      </c>
      <c r="D2689" s="354">
        <v>3482783</v>
      </c>
      <c r="E2689" s="288" t="s">
        <v>117</v>
      </c>
    </row>
    <row r="2690" spans="1:5" ht="47.25">
      <c r="A2690" s="351">
        <v>8253</v>
      </c>
      <c r="B2690" s="352" t="s">
        <v>2832</v>
      </c>
      <c r="C2690" s="353" t="s">
        <v>125</v>
      </c>
      <c r="D2690" s="354">
        <v>6508905</v>
      </c>
      <c r="E2690" s="288" t="s">
        <v>117</v>
      </c>
    </row>
    <row r="2691" spans="1:5" ht="47.25">
      <c r="A2691" s="351">
        <v>8254</v>
      </c>
      <c r="B2691" s="352" t="s">
        <v>2833</v>
      </c>
      <c r="C2691" s="353" t="s">
        <v>122</v>
      </c>
      <c r="D2691" s="354">
        <v>2338822</v>
      </c>
      <c r="E2691" s="288" t="s">
        <v>117</v>
      </c>
    </row>
    <row r="2692" spans="1:5" ht="31.5">
      <c r="A2692" s="351">
        <v>8255</v>
      </c>
      <c r="B2692" s="352" t="s">
        <v>2834</v>
      </c>
      <c r="C2692" s="353" t="s">
        <v>125</v>
      </c>
      <c r="D2692" s="354">
        <v>846294</v>
      </c>
      <c r="E2692" s="288" t="s">
        <v>117</v>
      </c>
    </row>
    <row r="2693" spans="1:5" ht="63">
      <c r="A2693" s="351">
        <v>8257</v>
      </c>
      <c r="B2693" s="352" t="s">
        <v>2835</v>
      </c>
      <c r="C2693" s="353" t="s">
        <v>125</v>
      </c>
      <c r="D2693" s="354">
        <v>8927343</v>
      </c>
      <c r="E2693" s="288" t="s">
        <v>117</v>
      </c>
    </row>
    <row r="2694" spans="1:5" ht="47.25">
      <c r="A2694" s="351">
        <v>8258</v>
      </c>
      <c r="B2694" s="352" t="s">
        <v>2836</v>
      </c>
      <c r="C2694" s="353" t="s">
        <v>125</v>
      </c>
      <c r="D2694" s="354">
        <v>5746863</v>
      </c>
      <c r="E2694" s="288" t="s">
        <v>117</v>
      </c>
    </row>
    <row r="2695" spans="1:5" ht="15.75">
      <c r="A2695" s="351">
        <v>8259</v>
      </c>
      <c r="B2695" s="352" t="s">
        <v>2837</v>
      </c>
      <c r="C2695" s="353" t="s">
        <v>125</v>
      </c>
      <c r="D2695" s="354">
        <v>4588781</v>
      </c>
      <c r="E2695" s="288" t="s">
        <v>117</v>
      </c>
    </row>
    <row r="2696" spans="1:5" ht="47.25">
      <c r="A2696" s="351">
        <v>8262</v>
      </c>
      <c r="B2696" s="352" t="s">
        <v>2838</v>
      </c>
      <c r="C2696" s="353" t="s">
        <v>125</v>
      </c>
      <c r="D2696" s="354">
        <v>14308833</v>
      </c>
      <c r="E2696" s="288" t="s">
        <v>117</v>
      </c>
    </row>
    <row r="2697" spans="1:5" ht="63">
      <c r="A2697" s="351">
        <v>8263</v>
      </c>
      <c r="B2697" s="352" t="s">
        <v>2839</v>
      </c>
      <c r="C2697" s="353" t="s">
        <v>125</v>
      </c>
      <c r="D2697" s="354">
        <v>16277956</v>
      </c>
      <c r="E2697" s="288" t="s">
        <v>117</v>
      </c>
    </row>
    <row r="2698" spans="1:5" ht="31.5">
      <c r="A2698" s="351">
        <v>8265</v>
      </c>
      <c r="B2698" s="352" t="s">
        <v>2840</v>
      </c>
      <c r="C2698" s="353" t="s">
        <v>125</v>
      </c>
      <c r="D2698" s="354">
        <v>507399</v>
      </c>
      <c r="E2698" s="288" t="s">
        <v>117</v>
      </c>
    </row>
    <row r="2699" spans="1:5" ht="31.5">
      <c r="A2699" s="351">
        <v>8267</v>
      </c>
      <c r="B2699" s="352" t="s">
        <v>2841</v>
      </c>
      <c r="C2699" s="353" t="s">
        <v>125</v>
      </c>
      <c r="D2699" s="354">
        <v>7161956</v>
      </c>
      <c r="E2699" s="288" t="s">
        <v>117</v>
      </c>
    </row>
    <row r="2700" spans="1:5" ht="15.75">
      <c r="A2700" s="351">
        <v>8273</v>
      </c>
      <c r="B2700" s="352" t="s">
        <v>2842</v>
      </c>
      <c r="C2700" s="353" t="s">
        <v>125</v>
      </c>
      <c r="D2700" s="354">
        <v>1387729</v>
      </c>
      <c r="E2700" s="288" t="s">
        <v>117</v>
      </c>
    </row>
    <row r="2701" spans="1:5" ht="15.75">
      <c r="A2701" s="351">
        <v>8274</v>
      </c>
      <c r="B2701" s="352" t="s">
        <v>2843</v>
      </c>
      <c r="C2701" s="353" t="s">
        <v>122</v>
      </c>
      <c r="D2701" s="354">
        <v>22571434</v>
      </c>
      <c r="E2701" s="288" t="s">
        <v>117</v>
      </c>
    </row>
    <row r="2702" spans="1:5" ht="31.5">
      <c r="A2702" s="351">
        <v>8276</v>
      </c>
      <c r="B2702" s="352" t="s">
        <v>2844</v>
      </c>
      <c r="C2702" s="353" t="s">
        <v>125</v>
      </c>
      <c r="D2702" s="354">
        <v>309381</v>
      </c>
      <c r="E2702" s="288" t="s">
        <v>117</v>
      </c>
    </row>
    <row r="2703" spans="1:5" ht="31.5">
      <c r="A2703" s="351">
        <v>8278</v>
      </c>
      <c r="B2703" s="352" t="s">
        <v>2845</v>
      </c>
      <c r="C2703" s="353" t="s">
        <v>125</v>
      </c>
      <c r="D2703" s="354">
        <v>1070547</v>
      </c>
      <c r="E2703" s="288" t="s">
        <v>117</v>
      </c>
    </row>
    <row r="2704" spans="1:5" ht="47.25">
      <c r="A2704" s="351">
        <v>8291</v>
      </c>
      <c r="B2704" s="352" t="s">
        <v>2846</v>
      </c>
      <c r="C2704" s="353" t="s">
        <v>122</v>
      </c>
      <c r="D2704" s="354">
        <v>5697287</v>
      </c>
      <c r="E2704" s="288" t="s">
        <v>117</v>
      </c>
    </row>
    <row r="2705" spans="1:5" ht="15.75">
      <c r="A2705" s="351">
        <v>8298</v>
      </c>
      <c r="B2705" s="352" t="s">
        <v>2847</v>
      </c>
      <c r="C2705" s="353" t="s">
        <v>125</v>
      </c>
      <c r="D2705" s="354">
        <v>2083507</v>
      </c>
      <c r="E2705" s="288" t="s">
        <v>117</v>
      </c>
    </row>
    <row r="2706" spans="1:5" ht="15.75">
      <c r="A2706" s="351">
        <v>8301</v>
      </c>
      <c r="B2706" s="352" t="s">
        <v>2848</v>
      </c>
      <c r="C2706" s="353" t="s">
        <v>125</v>
      </c>
      <c r="D2706" s="354">
        <v>294171</v>
      </c>
      <c r="E2706" s="288" t="s">
        <v>117</v>
      </c>
    </row>
    <row r="2707" spans="1:5" ht="63">
      <c r="A2707" s="351">
        <v>8304</v>
      </c>
      <c r="B2707" s="352" t="s">
        <v>2849</v>
      </c>
      <c r="C2707" s="353" t="s">
        <v>125</v>
      </c>
      <c r="D2707" s="354">
        <v>6503125</v>
      </c>
      <c r="E2707" s="288" t="s">
        <v>117</v>
      </c>
    </row>
    <row r="2708" spans="1:5" ht="31.5">
      <c r="A2708" s="351">
        <v>8305</v>
      </c>
      <c r="B2708" s="352" t="s">
        <v>2850</v>
      </c>
      <c r="C2708" s="353" t="s">
        <v>125</v>
      </c>
      <c r="D2708" s="354">
        <v>3717664</v>
      </c>
      <c r="E2708" s="288" t="s">
        <v>117</v>
      </c>
    </row>
    <row r="2709" spans="1:5" ht="15.75">
      <c r="A2709" s="351">
        <v>8306</v>
      </c>
      <c r="B2709" s="352" t="s">
        <v>2851</v>
      </c>
      <c r="C2709" s="353" t="s">
        <v>125</v>
      </c>
      <c r="D2709" s="354">
        <v>5088</v>
      </c>
      <c r="E2709" s="288" t="s">
        <v>117</v>
      </c>
    </row>
    <row r="2710" spans="1:5" ht="15.75">
      <c r="A2710" s="351">
        <v>8307</v>
      </c>
      <c r="B2710" s="352" t="s">
        <v>2852</v>
      </c>
      <c r="C2710" s="353" t="s">
        <v>122</v>
      </c>
      <c r="D2710" s="354">
        <v>3725262</v>
      </c>
      <c r="E2710" s="288" t="s">
        <v>117</v>
      </c>
    </row>
    <row r="2711" spans="1:5" ht="31.5">
      <c r="A2711" s="351">
        <v>8308</v>
      </c>
      <c r="B2711" s="352" t="s">
        <v>2853</v>
      </c>
      <c r="C2711" s="353" t="s">
        <v>125</v>
      </c>
      <c r="D2711" s="354">
        <v>8001664</v>
      </c>
      <c r="E2711" s="288" t="s">
        <v>117</v>
      </c>
    </row>
    <row r="2712" spans="1:5" ht="15.75">
      <c r="A2712" s="351">
        <v>8309</v>
      </c>
      <c r="B2712" s="352" t="s">
        <v>2854</v>
      </c>
      <c r="C2712" s="353" t="s">
        <v>122</v>
      </c>
      <c r="D2712" s="354">
        <v>4069561</v>
      </c>
      <c r="E2712" s="288" t="s">
        <v>117</v>
      </c>
    </row>
    <row r="2713" spans="1:5" ht="15.75">
      <c r="A2713" s="351">
        <v>8310</v>
      </c>
      <c r="B2713" s="352" t="s">
        <v>2855</v>
      </c>
      <c r="C2713" s="353" t="s">
        <v>122</v>
      </c>
      <c r="D2713" s="354">
        <v>4591401</v>
      </c>
      <c r="E2713" s="288" t="s">
        <v>117</v>
      </c>
    </row>
    <row r="2714" spans="1:5" ht="15.75">
      <c r="A2714" s="351">
        <v>8311</v>
      </c>
      <c r="B2714" s="352" t="s">
        <v>2856</v>
      </c>
      <c r="C2714" s="353" t="s">
        <v>122</v>
      </c>
      <c r="D2714" s="354">
        <v>5148608</v>
      </c>
      <c r="E2714" s="288" t="s">
        <v>117</v>
      </c>
    </row>
    <row r="2715" spans="1:5" ht="15.75">
      <c r="A2715" s="351">
        <v>8312</v>
      </c>
      <c r="B2715" s="352" t="s">
        <v>2857</v>
      </c>
      <c r="C2715" s="353" t="s">
        <v>122</v>
      </c>
      <c r="D2715" s="354">
        <v>6546455</v>
      </c>
      <c r="E2715" s="288" t="s">
        <v>117</v>
      </c>
    </row>
    <row r="2716" spans="1:5" ht="15.75">
      <c r="A2716" s="351">
        <v>8313</v>
      </c>
      <c r="B2716" s="352" t="s">
        <v>2858</v>
      </c>
      <c r="C2716" s="353" t="s">
        <v>122</v>
      </c>
      <c r="D2716" s="354">
        <v>7970052</v>
      </c>
      <c r="E2716" s="288" t="s">
        <v>117</v>
      </c>
    </row>
    <row r="2717" spans="1:5" ht="31.5">
      <c r="A2717" s="351">
        <v>8314</v>
      </c>
      <c r="B2717" s="352" t="s">
        <v>2859</v>
      </c>
      <c r="C2717" s="353" t="s">
        <v>125</v>
      </c>
      <c r="D2717" s="354">
        <v>754947</v>
      </c>
      <c r="E2717" s="288" t="s">
        <v>117</v>
      </c>
    </row>
    <row r="2718" spans="1:5" ht="31.5">
      <c r="A2718" s="351">
        <v>8315</v>
      </c>
      <c r="B2718" s="352" t="s">
        <v>2860</v>
      </c>
      <c r="C2718" s="353" t="s">
        <v>125</v>
      </c>
      <c r="D2718" s="354">
        <v>773500</v>
      </c>
      <c r="E2718" s="288" t="s">
        <v>117</v>
      </c>
    </row>
    <row r="2719" spans="1:5" ht="15.75">
      <c r="A2719" s="351">
        <v>8316</v>
      </c>
      <c r="B2719" s="352" t="s">
        <v>2861</v>
      </c>
      <c r="C2719" s="353" t="s">
        <v>125</v>
      </c>
      <c r="D2719" s="354">
        <v>15553</v>
      </c>
      <c r="E2719" s="288" t="s">
        <v>117</v>
      </c>
    </row>
    <row r="2720" spans="1:5" ht="31.5">
      <c r="A2720" s="351">
        <v>8317</v>
      </c>
      <c r="B2720" s="352" t="s">
        <v>2862</v>
      </c>
      <c r="C2720" s="353" t="s">
        <v>122</v>
      </c>
      <c r="D2720" s="354">
        <v>52058</v>
      </c>
      <c r="E2720" s="288" t="s">
        <v>117</v>
      </c>
    </row>
    <row r="2721" spans="1:6" ht="31.5">
      <c r="A2721" s="351">
        <v>8318</v>
      </c>
      <c r="B2721" s="352" t="s">
        <v>2863</v>
      </c>
      <c r="C2721" s="353" t="s">
        <v>122</v>
      </c>
      <c r="D2721" s="354">
        <v>75748</v>
      </c>
      <c r="E2721" s="288" t="s">
        <v>117</v>
      </c>
    </row>
    <row r="2722" spans="1:6" ht="31.5">
      <c r="A2722" s="351">
        <v>8319</v>
      </c>
      <c r="B2722" s="352" t="s">
        <v>2864</v>
      </c>
      <c r="C2722" s="353" t="s">
        <v>122</v>
      </c>
      <c r="D2722" s="354">
        <v>156832</v>
      </c>
      <c r="E2722" s="288" t="s">
        <v>117</v>
      </c>
    </row>
    <row r="2723" spans="1:6" ht="15.75">
      <c r="A2723" s="351">
        <v>8320</v>
      </c>
      <c r="B2723" s="352" t="s">
        <v>2865</v>
      </c>
      <c r="C2723" s="353" t="s">
        <v>125</v>
      </c>
      <c r="D2723" s="354">
        <v>172323</v>
      </c>
      <c r="E2723" s="288" t="s">
        <v>117</v>
      </c>
    </row>
    <row r="2724" spans="1:6" ht="15.75">
      <c r="A2724" s="351">
        <v>8321</v>
      </c>
      <c r="B2724" s="352" t="s">
        <v>2866</v>
      </c>
      <c r="C2724" s="353" t="s">
        <v>125</v>
      </c>
      <c r="D2724" s="354">
        <v>308552</v>
      </c>
      <c r="E2724" s="288" t="s">
        <v>117</v>
      </c>
    </row>
    <row r="2725" spans="1:6" ht="15.75">
      <c r="A2725" s="351">
        <v>8322</v>
      </c>
      <c r="B2725" s="352" t="s">
        <v>2867</v>
      </c>
      <c r="C2725" s="353" t="s">
        <v>125</v>
      </c>
      <c r="D2725" s="354">
        <v>421691</v>
      </c>
      <c r="E2725" s="288" t="s">
        <v>117</v>
      </c>
    </row>
    <row r="2726" spans="1:6" ht="15.75">
      <c r="A2726" s="351">
        <v>8323</v>
      </c>
      <c r="B2726" s="352" t="s">
        <v>2868</v>
      </c>
      <c r="C2726" s="353" t="s">
        <v>125</v>
      </c>
      <c r="D2726" s="354">
        <v>533640</v>
      </c>
      <c r="E2726" s="288" t="s">
        <v>117</v>
      </c>
    </row>
    <row r="2727" spans="1:6" ht="31.5">
      <c r="A2727" s="351">
        <v>8324</v>
      </c>
      <c r="B2727" s="352" t="s">
        <v>2869</v>
      </c>
      <c r="C2727" s="353" t="s">
        <v>125</v>
      </c>
      <c r="D2727" s="354">
        <v>3898831</v>
      </c>
      <c r="E2727" s="288" t="s">
        <v>117</v>
      </c>
    </row>
    <row r="2728" spans="1:6" ht="31.5">
      <c r="A2728" s="351">
        <v>8325</v>
      </c>
      <c r="B2728" s="352" t="s">
        <v>2870</v>
      </c>
      <c r="C2728" s="353" t="s">
        <v>125</v>
      </c>
      <c r="D2728" s="354">
        <v>3898831</v>
      </c>
      <c r="E2728" s="288" t="s">
        <v>117</v>
      </c>
    </row>
    <row r="2729" spans="1:6" ht="15.75">
      <c r="A2729" s="351">
        <v>8328</v>
      </c>
      <c r="B2729" s="352" t="s">
        <v>2871</v>
      </c>
      <c r="C2729" s="353" t="s">
        <v>125</v>
      </c>
      <c r="D2729" s="354">
        <v>1189661</v>
      </c>
      <c r="E2729" s="288" t="s">
        <v>117</v>
      </c>
    </row>
    <row r="2730" spans="1:6" ht="94.5">
      <c r="A2730" s="351">
        <v>8330</v>
      </c>
      <c r="B2730" s="352" t="s">
        <v>2872</v>
      </c>
      <c r="C2730" s="353" t="s">
        <v>122</v>
      </c>
      <c r="D2730" s="354">
        <v>93211</v>
      </c>
      <c r="E2730" s="288" t="s">
        <v>117</v>
      </c>
      <c r="F2730" s="35" t="s">
        <v>145</v>
      </c>
    </row>
    <row r="2731" spans="1:6" ht="94.5">
      <c r="A2731" s="351">
        <v>8331</v>
      </c>
      <c r="B2731" s="352" t="s">
        <v>2873</v>
      </c>
      <c r="C2731" s="353" t="s">
        <v>122</v>
      </c>
      <c r="D2731" s="354">
        <v>23833</v>
      </c>
      <c r="E2731" s="288" t="s">
        <v>117</v>
      </c>
      <c r="F2731" s="35" t="s">
        <v>145</v>
      </c>
    </row>
    <row r="2732" spans="1:6" ht="78.75">
      <c r="A2732" s="351">
        <v>8332</v>
      </c>
      <c r="B2732" s="352" t="s">
        <v>2874</v>
      </c>
      <c r="C2732" s="353" t="s">
        <v>122</v>
      </c>
      <c r="D2732" s="354">
        <v>92267</v>
      </c>
      <c r="E2732" s="288" t="s">
        <v>117</v>
      </c>
      <c r="F2732" s="35" t="s">
        <v>145</v>
      </c>
    </row>
    <row r="2733" spans="1:6" ht="63">
      <c r="A2733" s="351">
        <v>8333</v>
      </c>
      <c r="B2733" s="352" t="s">
        <v>2875</v>
      </c>
      <c r="C2733" s="353" t="s">
        <v>122</v>
      </c>
      <c r="D2733" s="354">
        <v>57578</v>
      </c>
      <c r="E2733" s="288" t="s">
        <v>117</v>
      </c>
      <c r="F2733" s="35" t="s">
        <v>145</v>
      </c>
    </row>
    <row r="2734" spans="1:6" ht="47.25">
      <c r="A2734" s="351">
        <v>8335</v>
      </c>
      <c r="B2734" s="352" t="s">
        <v>2876</v>
      </c>
      <c r="C2734" s="353" t="s">
        <v>119</v>
      </c>
      <c r="D2734" s="354">
        <v>845160</v>
      </c>
      <c r="E2734" s="288" t="s">
        <v>117</v>
      </c>
    </row>
    <row r="2735" spans="1:6" ht="31.5">
      <c r="A2735" s="351">
        <v>8336</v>
      </c>
      <c r="B2735" s="352" t="s">
        <v>2877</v>
      </c>
      <c r="C2735" s="353" t="s">
        <v>119</v>
      </c>
      <c r="D2735" s="354">
        <v>100592</v>
      </c>
      <c r="E2735" s="288" t="s">
        <v>117</v>
      </c>
    </row>
    <row r="2736" spans="1:6" ht="31.5">
      <c r="A2736" s="351">
        <v>8337</v>
      </c>
      <c r="B2736" s="352" t="s">
        <v>2878</v>
      </c>
      <c r="C2736" s="353" t="s">
        <v>122</v>
      </c>
      <c r="D2736" s="354">
        <v>27681</v>
      </c>
      <c r="E2736" s="288" t="s">
        <v>117</v>
      </c>
      <c r="F2736" s="35" t="s">
        <v>145</v>
      </c>
    </row>
    <row r="2737" spans="1:6" ht="15.75">
      <c r="A2737" s="351">
        <v>8338</v>
      </c>
      <c r="B2737" s="352" t="s">
        <v>2879</v>
      </c>
      <c r="C2737" s="353" t="s">
        <v>125</v>
      </c>
      <c r="D2737" s="354">
        <v>76340</v>
      </c>
      <c r="E2737" s="288" t="s">
        <v>117</v>
      </c>
      <c r="F2737" s="35" t="s">
        <v>145</v>
      </c>
    </row>
    <row r="2738" spans="1:6" ht="31.5">
      <c r="A2738" s="351">
        <v>8339</v>
      </c>
      <c r="B2738" s="352" t="s">
        <v>2880</v>
      </c>
      <c r="C2738" s="353" t="s">
        <v>125</v>
      </c>
      <c r="D2738" s="354">
        <v>600494</v>
      </c>
      <c r="E2738" s="288" t="s">
        <v>117</v>
      </c>
    </row>
    <row r="2739" spans="1:6" ht="15.75">
      <c r="A2739" s="351">
        <v>8340</v>
      </c>
      <c r="B2739" s="352" t="s">
        <v>2881</v>
      </c>
      <c r="C2739" s="353" t="s">
        <v>125</v>
      </c>
      <c r="D2739" s="354">
        <v>79689</v>
      </c>
      <c r="E2739" s="288" t="s">
        <v>117</v>
      </c>
    </row>
    <row r="2740" spans="1:6" ht="15.75">
      <c r="A2740" s="351">
        <v>8341</v>
      </c>
      <c r="B2740" s="352" t="s">
        <v>2882</v>
      </c>
      <c r="C2740" s="353" t="s">
        <v>125</v>
      </c>
      <c r="D2740" s="354">
        <v>69692</v>
      </c>
      <c r="E2740" s="288" t="s">
        <v>117</v>
      </c>
    </row>
    <row r="2741" spans="1:6" ht="31.5">
      <c r="A2741" s="351">
        <v>8342</v>
      </c>
      <c r="B2741" s="352" t="s">
        <v>2883</v>
      </c>
      <c r="C2741" s="353" t="s">
        <v>125</v>
      </c>
      <c r="D2741" s="354">
        <v>2905379</v>
      </c>
      <c r="E2741" s="288" t="s">
        <v>117</v>
      </c>
    </row>
    <row r="2742" spans="1:6" ht="15.75">
      <c r="A2742" s="351">
        <v>8344</v>
      </c>
      <c r="B2742" s="352" t="s">
        <v>2884</v>
      </c>
      <c r="C2742" s="353" t="s">
        <v>125</v>
      </c>
      <c r="D2742" s="354">
        <v>3185776</v>
      </c>
      <c r="E2742" s="288" t="s">
        <v>117</v>
      </c>
    </row>
    <row r="2743" spans="1:6" ht="15.75">
      <c r="A2743" s="351">
        <v>8345</v>
      </c>
      <c r="B2743" s="352" t="s">
        <v>2885</v>
      </c>
      <c r="C2743" s="353" t="s">
        <v>125</v>
      </c>
      <c r="D2743" s="354">
        <v>85356</v>
      </c>
      <c r="E2743" s="288" t="s">
        <v>117</v>
      </c>
    </row>
    <row r="2744" spans="1:6" ht="31.5">
      <c r="A2744" s="351">
        <v>8346</v>
      </c>
      <c r="B2744" s="352" t="s">
        <v>2886</v>
      </c>
      <c r="C2744" s="353" t="s">
        <v>125</v>
      </c>
      <c r="D2744" s="354">
        <v>1579484</v>
      </c>
      <c r="E2744" s="288" t="s">
        <v>117</v>
      </c>
    </row>
    <row r="2745" spans="1:6" ht="31.5">
      <c r="A2745" s="351">
        <v>8347</v>
      </c>
      <c r="B2745" s="352" t="s">
        <v>2887</v>
      </c>
      <c r="C2745" s="353" t="s">
        <v>125</v>
      </c>
      <c r="D2745" s="354">
        <v>1461446</v>
      </c>
      <c r="E2745" s="288" t="s">
        <v>117</v>
      </c>
    </row>
    <row r="2746" spans="1:6" ht="31.5">
      <c r="A2746" s="351">
        <v>8348</v>
      </c>
      <c r="B2746" s="352" t="s">
        <v>2888</v>
      </c>
      <c r="C2746" s="353" t="s">
        <v>125</v>
      </c>
      <c r="D2746" s="354">
        <v>396835</v>
      </c>
      <c r="E2746" s="288" t="s">
        <v>117</v>
      </c>
    </row>
    <row r="2747" spans="1:6" ht="31.5">
      <c r="A2747" s="351">
        <v>8349</v>
      </c>
      <c r="B2747" s="352" t="s">
        <v>2889</v>
      </c>
      <c r="C2747" s="353" t="s">
        <v>125</v>
      </c>
      <c r="D2747" s="354">
        <v>750146</v>
      </c>
      <c r="E2747" s="288" t="s">
        <v>117</v>
      </c>
    </row>
    <row r="2748" spans="1:6" ht="15.75">
      <c r="A2748" s="351">
        <v>8350</v>
      </c>
      <c r="B2748" s="352" t="s">
        <v>2890</v>
      </c>
      <c r="C2748" s="353" t="s">
        <v>125</v>
      </c>
      <c r="D2748" s="354">
        <v>170967</v>
      </c>
      <c r="E2748" s="288" t="s">
        <v>117</v>
      </c>
    </row>
    <row r="2749" spans="1:6" ht="31.5">
      <c r="A2749" s="351">
        <v>8351</v>
      </c>
      <c r="B2749" s="352" t="s">
        <v>2891</v>
      </c>
      <c r="C2749" s="353" t="s">
        <v>125</v>
      </c>
      <c r="D2749" s="354">
        <v>1582854</v>
      </c>
      <c r="E2749" s="288" t="s">
        <v>117</v>
      </c>
    </row>
    <row r="2750" spans="1:6" ht="31.5">
      <c r="A2750" s="351">
        <v>8352</v>
      </c>
      <c r="B2750" s="352" t="s">
        <v>2892</v>
      </c>
      <c r="C2750" s="353" t="s">
        <v>125</v>
      </c>
      <c r="D2750" s="354">
        <v>411467</v>
      </c>
      <c r="E2750" s="288" t="s">
        <v>117</v>
      </c>
    </row>
    <row r="2751" spans="1:6" ht="47.25">
      <c r="A2751" s="351">
        <v>8353</v>
      </c>
      <c r="B2751" s="352" t="s">
        <v>2893</v>
      </c>
      <c r="C2751" s="353" t="s">
        <v>125</v>
      </c>
      <c r="D2751" s="354">
        <v>2210281</v>
      </c>
      <c r="E2751" s="288" t="s">
        <v>117</v>
      </c>
    </row>
    <row r="2752" spans="1:6" ht="31.5">
      <c r="A2752" s="351">
        <v>8357</v>
      </c>
      <c r="B2752" s="352" t="s">
        <v>2894</v>
      </c>
      <c r="C2752" s="353" t="s">
        <v>125</v>
      </c>
      <c r="D2752" s="354">
        <v>2589102</v>
      </c>
      <c r="E2752" s="288" t="s">
        <v>117</v>
      </c>
    </row>
    <row r="2753" spans="1:5" ht="15.75">
      <c r="A2753" s="351">
        <v>8359</v>
      </c>
      <c r="B2753" s="352" t="s">
        <v>2895</v>
      </c>
      <c r="C2753" s="353" t="s">
        <v>125</v>
      </c>
      <c r="D2753" s="354">
        <v>2762305</v>
      </c>
      <c r="E2753" s="288" t="s">
        <v>117</v>
      </c>
    </row>
    <row r="2754" spans="1:5" ht="31.5">
      <c r="A2754" s="351">
        <v>8361</v>
      </c>
      <c r="B2754" s="352" t="s">
        <v>2896</v>
      </c>
      <c r="C2754" s="353" t="s">
        <v>125</v>
      </c>
      <c r="D2754" s="354">
        <v>553002</v>
      </c>
      <c r="E2754" s="288" t="s">
        <v>117</v>
      </c>
    </row>
    <row r="2755" spans="1:5" ht="31.5">
      <c r="A2755" s="351">
        <v>8362</v>
      </c>
      <c r="B2755" s="352" t="s">
        <v>2897</v>
      </c>
      <c r="C2755" s="353" t="s">
        <v>125</v>
      </c>
      <c r="D2755" s="354">
        <v>352529</v>
      </c>
      <c r="E2755" s="288" t="s">
        <v>117</v>
      </c>
    </row>
    <row r="2756" spans="1:5" ht="15.75">
      <c r="A2756" s="351">
        <v>8363</v>
      </c>
      <c r="B2756" s="352" t="s">
        <v>2898</v>
      </c>
      <c r="C2756" s="353" t="s">
        <v>122</v>
      </c>
      <c r="D2756" s="354">
        <v>337794</v>
      </c>
      <c r="E2756" s="288" t="s">
        <v>117</v>
      </c>
    </row>
    <row r="2757" spans="1:5" ht="31.5">
      <c r="A2757" s="351">
        <v>8364</v>
      </c>
      <c r="B2757" s="352" t="s">
        <v>2899</v>
      </c>
      <c r="C2757" s="353" t="s">
        <v>125</v>
      </c>
      <c r="D2757" s="354">
        <v>997558</v>
      </c>
      <c r="E2757" s="288" t="s">
        <v>117</v>
      </c>
    </row>
    <row r="2758" spans="1:5" ht="31.5">
      <c r="A2758" s="351">
        <v>8365</v>
      </c>
      <c r="B2758" s="352" t="s">
        <v>2900</v>
      </c>
      <c r="C2758" s="353" t="s">
        <v>125</v>
      </c>
      <c r="D2758" s="354">
        <v>245583</v>
      </c>
      <c r="E2758" s="288" t="s">
        <v>117</v>
      </c>
    </row>
    <row r="2759" spans="1:5" ht="47.25">
      <c r="A2759" s="351">
        <v>8366</v>
      </c>
      <c r="B2759" s="352" t="s">
        <v>2901</v>
      </c>
      <c r="C2759" s="353" t="s">
        <v>125</v>
      </c>
      <c r="D2759" s="354">
        <v>24188811</v>
      </c>
      <c r="E2759" s="288" t="s">
        <v>117</v>
      </c>
    </row>
    <row r="2760" spans="1:5" ht="15.75">
      <c r="A2760" s="351">
        <v>8367</v>
      </c>
      <c r="B2760" s="352" t="s">
        <v>2902</v>
      </c>
      <c r="C2760" s="353" t="s">
        <v>122</v>
      </c>
      <c r="D2760" s="354">
        <v>193570</v>
      </c>
      <c r="E2760" s="288" t="s">
        <v>117</v>
      </c>
    </row>
    <row r="2761" spans="1:5" ht="15.75">
      <c r="A2761" s="351">
        <v>8368</v>
      </c>
      <c r="B2761" s="352" t="s">
        <v>2903</v>
      </c>
      <c r="C2761" s="353" t="s">
        <v>122</v>
      </c>
      <c r="D2761" s="354">
        <v>234887</v>
      </c>
      <c r="E2761" s="288" t="s">
        <v>117</v>
      </c>
    </row>
    <row r="2762" spans="1:5" ht="15.75">
      <c r="A2762" s="351">
        <v>8369</v>
      </c>
      <c r="B2762" s="352" t="s">
        <v>2904</v>
      </c>
      <c r="C2762" s="353" t="s">
        <v>122</v>
      </c>
      <c r="D2762" s="354">
        <v>258922</v>
      </c>
      <c r="E2762" s="288" t="s">
        <v>117</v>
      </c>
    </row>
    <row r="2763" spans="1:5" ht="15.75">
      <c r="A2763" s="351">
        <v>8370</v>
      </c>
      <c r="B2763" s="352" t="s">
        <v>2905</v>
      </c>
      <c r="C2763" s="353" t="s">
        <v>122</v>
      </c>
      <c r="D2763" s="354">
        <v>282812</v>
      </c>
      <c r="E2763" s="288" t="s">
        <v>117</v>
      </c>
    </row>
    <row r="2764" spans="1:5" ht="15.75">
      <c r="A2764" s="351">
        <v>8371</v>
      </c>
      <c r="B2764" s="352" t="s">
        <v>2906</v>
      </c>
      <c r="C2764" s="353" t="s">
        <v>122</v>
      </c>
      <c r="D2764" s="354">
        <v>320639</v>
      </c>
      <c r="E2764" s="288" t="s">
        <v>117</v>
      </c>
    </row>
    <row r="2765" spans="1:5" ht="63">
      <c r="A2765" s="351">
        <v>8382</v>
      </c>
      <c r="B2765" s="352" t="s">
        <v>2907</v>
      </c>
      <c r="C2765" s="353" t="s">
        <v>119</v>
      </c>
      <c r="D2765" s="354">
        <v>847435</v>
      </c>
      <c r="E2765" s="288" t="s">
        <v>117</v>
      </c>
    </row>
    <row r="2766" spans="1:5" ht="63">
      <c r="A2766" s="351">
        <v>8383</v>
      </c>
      <c r="B2766" s="352" t="s">
        <v>2908</v>
      </c>
      <c r="C2766" s="353" t="s">
        <v>119</v>
      </c>
      <c r="D2766" s="354">
        <v>847435</v>
      </c>
      <c r="E2766" s="288" t="s">
        <v>117</v>
      </c>
    </row>
    <row r="2767" spans="1:5" ht="47.25">
      <c r="A2767" s="351">
        <v>8384</v>
      </c>
      <c r="B2767" s="352" t="s">
        <v>2909</v>
      </c>
      <c r="C2767" s="353" t="s">
        <v>122</v>
      </c>
      <c r="D2767" s="354">
        <v>2108043</v>
      </c>
      <c r="E2767" s="288" t="s">
        <v>117</v>
      </c>
    </row>
    <row r="2768" spans="1:5" ht="15.75">
      <c r="A2768" s="351">
        <v>8386</v>
      </c>
      <c r="B2768" s="352" t="s">
        <v>2910</v>
      </c>
      <c r="C2768" s="353" t="s">
        <v>125</v>
      </c>
      <c r="D2768" s="354">
        <v>1776700</v>
      </c>
      <c r="E2768" s="288" t="s">
        <v>117</v>
      </c>
    </row>
    <row r="2769" spans="1:6" ht="15.75">
      <c r="A2769" s="351">
        <v>8388</v>
      </c>
      <c r="B2769" s="352" t="s">
        <v>2911</v>
      </c>
      <c r="C2769" s="353" t="s">
        <v>125</v>
      </c>
      <c r="D2769" s="354">
        <v>23744</v>
      </c>
      <c r="E2769" s="288" t="s">
        <v>117</v>
      </c>
    </row>
    <row r="2770" spans="1:6" ht="31.5">
      <c r="A2770" s="351">
        <v>8389</v>
      </c>
      <c r="B2770" s="352" t="s">
        <v>2912</v>
      </c>
      <c r="C2770" s="353" t="s">
        <v>122</v>
      </c>
      <c r="D2770" s="354">
        <v>31413</v>
      </c>
      <c r="E2770" s="288" t="s">
        <v>117</v>
      </c>
      <c r="F2770" s="35" t="s">
        <v>145</v>
      </c>
    </row>
    <row r="2771" spans="1:6" ht="15.75">
      <c r="A2771" s="351">
        <v>8390</v>
      </c>
      <c r="B2771" s="352" t="s">
        <v>2913</v>
      </c>
      <c r="C2771" s="353" t="s">
        <v>122</v>
      </c>
      <c r="D2771" s="354">
        <v>71640</v>
      </c>
      <c r="E2771" s="288" t="s">
        <v>117</v>
      </c>
      <c r="F2771" s="35" t="s">
        <v>145</v>
      </c>
    </row>
    <row r="2772" spans="1:6" ht="31.5">
      <c r="A2772" s="351">
        <v>8392</v>
      </c>
      <c r="B2772" s="352" t="s">
        <v>2914</v>
      </c>
      <c r="C2772" s="353" t="s">
        <v>125</v>
      </c>
      <c r="D2772" s="354">
        <v>7618</v>
      </c>
      <c r="E2772" s="288" t="s">
        <v>117</v>
      </c>
    </row>
    <row r="2773" spans="1:6" ht="47.25">
      <c r="A2773" s="351">
        <v>8393</v>
      </c>
      <c r="B2773" s="352" t="s">
        <v>2915</v>
      </c>
      <c r="C2773" s="353" t="s">
        <v>125</v>
      </c>
      <c r="D2773" s="354">
        <v>346257</v>
      </c>
      <c r="E2773" s="288" t="s">
        <v>117</v>
      </c>
    </row>
    <row r="2774" spans="1:6" ht="47.25">
      <c r="A2774" s="351">
        <v>8399</v>
      </c>
      <c r="B2774" s="352" t="s">
        <v>2916</v>
      </c>
      <c r="C2774" s="353" t="s">
        <v>122</v>
      </c>
      <c r="D2774" s="354">
        <v>595519</v>
      </c>
      <c r="E2774" s="288" t="s">
        <v>117</v>
      </c>
    </row>
    <row r="2775" spans="1:6" ht="31.5">
      <c r="A2775" s="351">
        <v>8401</v>
      </c>
      <c r="B2775" s="352" t="s">
        <v>2917</v>
      </c>
      <c r="C2775" s="353" t="s">
        <v>122</v>
      </c>
      <c r="D2775" s="354">
        <v>3819698</v>
      </c>
      <c r="E2775" s="288" t="s">
        <v>117</v>
      </c>
    </row>
    <row r="2776" spans="1:6" ht="15.75">
      <c r="A2776" s="351">
        <v>8402</v>
      </c>
      <c r="B2776" s="352" t="s">
        <v>2918</v>
      </c>
      <c r="C2776" s="353" t="s">
        <v>125</v>
      </c>
      <c r="D2776" s="354">
        <v>4801</v>
      </c>
      <c r="E2776" s="288" t="s">
        <v>117</v>
      </c>
    </row>
    <row r="2777" spans="1:6" ht="47.25">
      <c r="A2777" s="351">
        <v>8406</v>
      </c>
      <c r="B2777" s="352" t="s">
        <v>2919</v>
      </c>
      <c r="C2777" s="353" t="s">
        <v>125</v>
      </c>
      <c r="D2777" s="354">
        <v>2083974</v>
      </c>
      <c r="E2777" s="288" t="s">
        <v>117</v>
      </c>
    </row>
    <row r="2778" spans="1:6" ht="31.5">
      <c r="A2778" s="351">
        <v>8407</v>
      </c>
      <c r="B2778" s="352" t="s">
        <v>2920</v>
      </c>
      <c r="C2778" s="353" t="s">
        <v>122</v>
      </c>
      <c r="D2778" s="354">
        <v>1350566</v>
      </c>
      <c r="E2778" s="288" t="s">
        <v>117</v>
      </c>
    </row>
    <row r="2779" spans="1:6" ht="31.5">
      <c r="A2779" s="351">
        <v>8409</v>
      </c>
      <c r="B2779" s="352" t="s">
        <v>2921</v>
      </c>
      <c r="C2779" s="353" t="s">
        <v>125</v>
      </c>
      <c r="D2779" s="354">
        <v>4448680</v>
      </c>
      <c r="E2779" s="288" t="s">
        <v>117</v>
      </c>
      <c r="F2779" s="35" t="s">
        <v>145</v>
      </c>
    </row>
    <row r="2780" spans="1:6" ht="31.5">
      <c r="A2780" s="351">
        <v>8410</v>
      </c>
      <c r="B2780" s="352" t="s">
        <v>2922</v>
      </c>
      <c r="C2780" s="353" t="s">
        <v>125</v>
      </c>
      <c r="D2780" s="354">
        <v>3654375</v>
      </c>
      <c r="E2780" s="288" t="s">
        <v>117</v>
      </c>
      <c r="F2780" s="35" t="s">
        <v>145</v>
      </c>
    </row>
    <row r="2781" spans="1:6" ht="31.5">
      <c r="A2781" s="351">
        <v>8411</v>
      </c>
      <c r="B2781" s="352" t="s">
        <v>2923</v>
      </c>
      <c r="C2781" s="353" t="s">
        <v>122</v>
      </c>
      <c r="D2781" s="354">
        <v>492547</v>
      </c>
      <c r="E2781" s="288" t="s">
        <v>117</v>
      </c>
    </row>
    <row r="2782" spans="1:6" ht="31.5">
      <c r="A2782" s="351">
        <v>8412</v>
      </c>
      <c r="B2782" s="352" t="s">
        <v>2924</v>
      </c>
      <c r="C2782" s="353" t="s">
        <v>125</v>
      </c>
      <c r="D2782" s="354">
        <v>581319</v>
      </c>
      <c r="E2782" s="288" t="s">
        <v>117</v>
      </c>
    </row>
    <row r="2783" spans="1:6" ht="15.75">
      <c r="A2783" s="351">
        <v>8413</v>
      </c>
      <c r="B2783" s="352" t="s">
        <v>2925</v>
      </c>
      <c r="C2783" s="353" t="s">
        <v>125</v>
      </c>
      <c r="D2783" s="354">
        <v>283218</v>
      </c>
      <c r="E2783" s="288" t="s">
        <v>117</v>
      </c>
    </row>
    <row r="2784" spans="1:6" ht="15.75">
      <c r="A2784" s="351">
        <v>8414</v>
      </c>
      <c r="B2784" s="352" t="s">
        <v>2926</v>
      </c>
      <c r="C2784" s="353" t="s">
        <v>125</v>
      </c>
      <c r="D2784" s="354">
        <v>3199583</v>
      </c>
      <c r="E2784" s="288" t="s">
        <v>117</v>
      </c>
    </row>
    <row r="2785" spans="1:5" ht="15.75">
      <c r="A2785" s="351">
        <v>8415</v>
      </c>
      <c r="B2785" s="352" t="s">
        <v>2927</v>
      </c>
      <c r="C2785" s="353" t="s">
        <v>125</v>
      </c>
      <c r="D2785" s="354">
        <v>691404</v>
      </c>
      <c r="E2785" s="288" t="s">
        <v>117</v>
      </c>
    </row>
    <row r="2786" spans="1:5" ht="15.75">
      <c r="A2786" s="351">
        <v>8416</v>
      </c>
      <c r="B2786" s="352" t="s">
        <v>2928</v>
      </c>
      <c r="C2786" s="353" t="s">
        <v>125</v>
      </c>
      <c r="D2786" s="354">
        <v>722728</v>
      </c>
      <c r="E2786" s="288" t="s">
        <v>117</v>
      </c>
    </row>
    <row r="2787" spans="1:5" ht="31.5">
      <c r="A2787" s="351">
        <v>8418</v>
      </c>
      <c r="B2787" s="352" t="s">
        <v>2929</v>
      </c>
      <c r="C2787" s="353" t="s">
        <v>125</v>
      </c>
      <c r="D2787" s="354">
        <v>17960381</v>
      </c>
      <c r="E2787" s="288" t="s">
        <v>117</v>
      </c>
    </row>
    <row r="2788" spans="1:5" ht="31.5">
      <c r="A2788" s="351">
        <v>8419</v>
      </c>
      <c r="B2788" s="352" t="s">
        <v>2930</v>
      </c>
      <c r="C2788" s="353" t="s">
        <v>125</v>
      </c>
      <c r="D2788" s="354">
        <v>173132</v>
      </c>
      <c r="E2788" s="288" t="s">
        <v>117</v>
      </c>
    </row>
    <row r="2789" spans="1:5" ht="31.5">
      <c r="A2789" s="351">
        <v>8420</v>
      </c>
      <c r="B2789" s="352" t="s">
        <v>2931</v>
      </c>
      <c r="C2789" s="353" t="s">
        <v>125</v>
      </c>
      <c r="D2789" s="354">
        <v>173132</v>
      </c>
      <c r="E2789" s="288" t="s">
        <v>117</v>
      </c>
    </row>
    <row r="2790" spans="1:5" ht="31.5">
      <c r="A2790" s="351">
        <v>8421</v>
      </c>
      <c r="B2790" s="352" t="s">
        <v>2932</v>
      </c>
      <c r="C2790" s="353" t="s">
        <v>125</v>
      </c>
      <c r="D2790" s="354">
        <v>175904</v>
      </c>
      <c r="E2790" s="288" t="s">
        <v>117</v>
      </c>
    </row>
    <row r="2791" spans="1:5" ht="31.5">
      <c r="A2791" s="351">
        <v>8422</v>
      </c>
      <c r="B2791" s="352" t="s">
        <v>2933</v>
      </c>
      <c r="C2791" s="353" t="s">
        <v>125</v>
      </c>
      <c r="D2791" s="354">
        <v>563301</v>
      </c>
      <c r="E2791" s="288" t="s">
        <v>117</v>
      </c>
    </row>
    <row r="2792" spans="1:5" ht="31.5">
      <c r="A2792" s="351">
        <v>8423</v>
      </c>
      <c r="B2792" s="352" t="s">
        <v>2934</v>
      </c>
      <c r="C2792" s="353" t="s">
        <v>125</v>
      </c>
      <c r="D2792" s="354">
        <v>792671</v>
      </c>
      <c r="E2792" s="288" t="s">
        <v>117</v>
      </c>
    </row>
    <row r="2793" spans="1:5" ht="31.5">
      <c r="A2793" s="351">
        <v>8425</v>
      </c>
      <c r="B2793" s="352" t="s">
        <v>2935</v>
      </c>
      <c r="C2793" s="353" t="s">
        <v>125</v>
      </c>
      <c r="D2793" s="354">
        <v>111574</v>
      </c>
      <c r="E2793" s="288" t="s">
        <v>117</v>
      </c>
    </row>
    <row r="2794" spans="1:5" ht="31.5">
      <c r="A2794" s="351">
        <v>8427</v>
      </c>
      <c r="B2794" s="352" t="s">
        <v>2936</v>
      </c>
      <c r="C2794" s="353" t="s">
        <v>125</v>
      </c>
      <c r="D2794" s="354">
        <v>634852</v>
      </c>
      <c r="E2794" s="288" t="s">
        <v>117</v>
      </c>
    </row>
    <row r="2795" spans="1:5" ht="31.5">
      <c r="A2795" s="351">
        <v>8430</v>
      </c>
      <c r="B2795" s="352" t="s">
        <v>2937</v>
      </c>
      <c r="C2795" s="353" t="s">
        <v>125</v>
      </c>
      <c r="D2795" s="354">
        <v>5495359</v>
      </c>
      <c r="E2795" s="288" t="s">
        <v>117</v>
      </c>
    </row>
    <row r="2796" spans="1:5" ht="31.5">
      <c r="A2796" s="351">
        <v>8431</v>
      </c>
      <c r="B2796" s="352" t="s">
        <v>2938</v>
      </c>
      <c r="C2796" s="353" t="s">
        <v>125</v>
      </c>
      <c r="D2796" s="354">
        <v>5176406</v>
      </c>
      <c r="E2796" s="288" t="s">
        <v>117</v>
      </c>
    </row>
    <row r="2797" spans="1:5" ht="31.5">
      <c r="A2797" s="351">
        <v>8432</v>
      </c>
      <c r="B2797" s="352" t="s">
        <v>2939</v>
      </c>
      <c r="C2797" s="353" t="s">
        <v>125</v>
      </c>
      <c r="D2797" s="354">
        <v>10791784</v>
      </c>
      <c r="E2797" s="288" t="s">
        <v>117</v>
      </c>
    </row>
    <row r="2798" spans="1:5" ht="47.25">
      <c r="A2798" s="351">
        <v>8433</v>
      </c>
      <c r="B2798" s="352" t="s">
        <v>2940</v>
      </c>
      <c r="C2798" s="353" t="s">
        <v>125</v>
      </c>
      <c r="D2798" s="354">
        <v>258470</v>
      </c>
      <c r="E2798" s="288" t="s">
        <v>117</v>
      </c>
    </row>
    <row r="2799" spans="1:5" ht="47.25">
      <c r="A2799" s="351">
        <v>8434</v>
      </c>
      <c r="B2799" s="352" t="s">
        <v>2941</v>
      </c>
      <c r="C2799" s="353" t="s">
        <v>125</v>
      </c>
      <c r="D2799" s="354">
        <v>776932</v>
      </c>
      <c r="E2799" s="288" t="s">
        <v>117</v>
      </c>
    </row>
    <row r="2800" spans="1:5" ht="31.5">
      <c r="A2800" s="351">
        <v>8435</v>
      </c>
      <c r="B2800" s="352" t="s">
        <v>2942</v>
      </c>
      <c r="C2800" s="353" t="s">
        <v>125</v>
      </c>
      <c r="D2800" s="354">
        <v>520647</v>
      </c>
      <c r="E2800" s="288" t="s">
        <v>117</v>
      </c>
    </row>
    <row r="2801" spans="1:5" ht="15.75">
      <c r="A2801" s="351">
        <v>8436</v>
      </c>
      <c r="B2801" s="352" t="s">
        <v>2943</v>
      </c>
      <c r="C2801" s="353" t="s">
        <v>125</v>
      </c>
      <c r="D2801" s="354">
        <v>137838</v>
      </c>
      <c r="E2801" s="288" t="s">
        <v>117</v>
      </c>
    </row>
    <row r="2802" spans="1:5" ht="15.75">
      <c r="A2802" s="351">
        <v>8437</v>
      </c>
      <c r="B2802" s="352" t="s">
        <v>2944</v>
      </c>
      <c r="C2802" s="353" t="s">
        <v>125</v>
      </c>
      <c r="D2802" s="354">
        <v>301719</v>
      </c>
      <c r="E2802" s="288" t="s">
        <v>117</v>
      </c>
    </row>
    <row r="2803" spans="1:5" ht="31.5">
      <c r="A2803" s="351">
        <v>8438</v>
      </c>
      <c r="B2803" s="352" t="s">
        <v>2945</v>
      </c>
      <c r="C2803" s="353" t="s">
        <v>116</v>
      </c>
      <c r="D2803" s="354">
        <v>75733</v>
      </c>
      <c r="E2803" s="288" t="s">
        <v>117</v>
      </c>
    </row>
    <row r="2804" spans="1:5" ht="31.5">
      <c r="A2804" s="351">
        <v>8439</v>
      </c>
      <c r="B2804" s="352" t="s">
        <v>2946</v>
      </c>
      <c r="C2804" s="353" t="s">
        <v>116</v>
      </c>
      <c r="D2804" s="354">
        <v>75733</v>
      </c>
      <c r="E2804" s="288" t="s">
        <v>117</v>
      </c>
    </row>
    <row r="2805" spans="1:5" ht="31.5">
      <c r="A2805" s="351">
        <v>8440</v>
      </c>
      <c r="B2805" s="352" t="s">
        <v>2947</v>
      </c>
      <c r="C2805" s="353" t="s">
        <v>116</v>
      </c>
      <c r="D2805" s="354">
        <v>75733</v>
      </c>
      <c r="E2805" s="288" t="s">
        <v>117</v>
      </c>
    </row>
    <row r="2806" spans="1:5" ht="31.5">
      <c r="A2806" s="351">
        <v>8442</v>
      </c>
      <c r="B2806" s="352" t="s">
        <v>2948</v>
      </c>
      <c r="C2806" s="353" t="s">
        <v>122</v>
      </c>
      <c r="D2806" s="354">
        <v>5733</v>
      </c>
      <c r="E2806" s="288" t="s">
        <v>117</v>
      </c>
    </row>
    <row r="2807" spans="1:5" ht="31.5">
      <c r="A2807" s="351">
        <v>8443</v>
      </c>
      <c r="B2807" s="352" t="s">
        <v>2949</v>
      </c>
      <c r="C2807" s="353" t="s">
        <v>122</v>
      </c>
      <c r="D2807" s="354">
        <v>5359</v>
      </c>
      <c r="E2807" s="288" t="s">
        <v>117</v>
      </c>
    </row>
    <row r="2808" spans="1:5" ht="31.5">
      <c r="A2808" s="351">
        <v>8444</v>
      </c>
      <c r="B2808" s="352" t="s">
        <v>2950</v>
      </c>
      <c r="C2808" s="353" t="s">
        <v>125</v>
      </c>
      <c r="D2808" s="354">
        <v>950063</v>
      </c>
      <c r="E2808" s="288" t="s">
        <v>117</v>
      </c>
    </row>
    <row r="2809" spans="1:5" ht="78.75">
      <c r="A2809" s="351">
        <v>8445</v>
      </c>
      <c r="B2809" s="352" t="s">
        <v>2951</v>
      </c>
      <c r="C2809" s="353" t="s">
        <v>125</v>
      </c>
      <c r="D2809" s="354">
        <v>910315</v>
      </c>
      <c r="E2809" s="288" t="s">
        <v>117</v>
      </c>
    </row>
    <row r="2810" spans="1:5" ht="31.5">
      <c r="A2810" s="351">
        <v>8448</v>
      </c>
      <c r="B2810" s="352" t="s">
        <v>2952</v>
      </c>
      <c r="C2810" s="353" t="s">
        <v>116</v>
      </c>
      <c r="D2810" s="354">
        <v>75733</v>
      </c>
      <c r="E2810" s="288" t="s">
        <v>117</v>
      </c>
    </row>
    <row r="2811" spans="1:5" ht="31.5">
      <c r="A2811" s="351">
        <v>8449</v>
      </c>
      <c r="B2811" s="352" t="s">
        <v>2953</v>
      </c>
      <c r="C2811" s="353" t="s">
        <v>116</v>
      </c>
      <c r="D2811" s="354">
        <v>75733</v>
      </c>
      <c r="E2811" s="288" t="s">
        <v>117</v>
      </c>
    </row>
    <row r="2812" spans="1:5" ht="78.75">
      <c r="A2812" s="351">
        <v>8452</v>
      </c>
      <c r="B2812" s="352" t="s">
        <v>2954</v>
      </c>
      <c r="C2812" s="353" t="s">
        <v>122</v>
      </c>
      <c r="D2812" s="354">
        <v>181731</v>
      </c>
      <c r="E2812" s="288" t="s">
        <v>117</v>
      </c>
    </row>
    <row r="2813" spans="1:5" ht="31.5">
      <c r="A2813" s="351">
        <v>8453</v>
      </c>
      <c r="B2813" s="352" t="s">
        <v>2955</v>
      </c>
      <c r="C2813" s="353" t="s">
        <v>122</v>
      </c>
      <c r="D2813" s="354">
        <v>23843</v>
      </c>
      <c r="E2813" s="288" t="s">
        <v>117</v>
      </c>
    </row>
    <row r="2814" spans="1:5" ht="31.5">
      <c r="A2814" s="351">
        <v>8455</v>
      </c>
      <c r="B2814" s="352" t="s">
        <v>2956</v>
      </c>
      <c r="C2814" s="353" t="s">
        <v>125</v>
      </c>
      <c r="D2814" s="354">
        <v>16371344</v>
      </c>
      <c r="E2814" s="288" t="s">
        <v>117</v>
      </c>
    </row>
    <row r="2815" spans="1:5" ht="31.5">
      <c r="A2815" s="351">
        <v>8456</v>
      </c>
      <c r="B2815" s="352" t="s">
        <v>2957</v>
      </c>
      <c r="C2815" s="353" t="s">
        <v>125</v>
      </c>
      <c r="D2815" s="354">
        <v>17051957</v>
      </c>
      <c r="E2815" s="288" t="s">
        <v>117</v>
      </c>
    </row>
    <row r="2816" spans="1:5" ht="31.5">
      <c r="A2816" s="351">
        <v>8457</v>
      </c>
      <c r="B2816" s="352" t="s">
        <v>2958</v>
      </c>
      <c r="C2816" s="353" t="s">
        <v>125</v>
      </c>
      <c r="D2816" s="354">
        <v>19551900</v>
      </c>
      <c r="E2816" s="288" t="s">
        <v>117</v>
      </c>
    </row>
    <row r="2817" spans="1:6" ht="31.5">
      <c r="A2817" s="351">
        <v>8458</v>
      </c>
      <c r="B2817" s="352" t="s">
        <v>2959</v>
      </c>
      <c r="C2817" s="353" t="s">
        <v>125</v>
      </c>
      <c r="D2817" s="354">
        <v>5206674</v>
      </c>
      <c r="E2817" s="288" t="s">
        <v>117</v>
      </c>
    </row>
    <row r="2818" spans="1:6" ht="31.5">
      <c r="A2818" s="351">
        <v>8459</v>
      </c>
      <c r="B2818" s="352" t="s">
        <v>2960</v>
      </c>
      <c r="C2818" s="353" t="s">
        <v>125</v>
      </c>
      <c r="D2818" s="354">
        <v>7111082</v>
      </c>
      <c r="E2818" s="288" t="s">
        <v>117</v>
      </c>
    </row>
    <row r="2819" spans="1:6" ht="31.5">
      <c r="A2819" s="351">
        <v>8460</v>
      </c>
      <c r="B2819" s="352" t="s">
        <v>2961</v>
      </c>
      <c r="C2819" s="353" t="s">
        <v>125</v>
      </c>
      <c r="D2819" s="354">
        <v>11018062</v>
      </c>
      <c r="E2819" s="288" t="s">
        <v>117</v>
      </c>
    </row>
    <row r="2820" spans="1:6" ht="31.5">
      <c r="A2820" s="351">
        <v>8461</v>
      </c>
      <c r="B2820" s="352" t="s">
        <v>2962</v>
      </c>
      <c r="C2820" s="353" t="s">
        <v>122</v>
      </c>
      <c r="D2820" s="354">
        <v>31303</v>
      </c>
      <c r="E2820" s="288" t="s">
        <v>117</v>
      </c>
    </row>
    <row r="2821" spans="1:6" ht="31.5">
      <c r="A2821" s="351">
        <v>8462</v>
      </c>
      <c r="B2821" s="352" t="s">
        <v>2963</v>
      </c>
      <c r="C2821" s="353" t="s">
        <v>122</v>
      </c>
      <c r="D2821" s="354">
        <v>7756</v>
      </c>
      <c r="E2821" s="288" t="s">
        <v>117</v>
      </c>
    </row>
    <row r="2822" spans="1:6" ht="63">
      <c r="A2822" s="351">
        <v>8464</v>
      </c>
      <c r="B2822" s="352" t="s">
        <v>2964</v>
      </c>
      <c r="C2822" s="353" t="s">
        <v>122</v>
      </c>
      <c r="D2822" s="354">
        <v>40553</v>
      </c>
      <c r="E2822" s="288" t="s">
        <v>117</v>
      </c>
    </row>
    <row r="2823" spans="1:6" ht="47.25">
      <c r="A2823" s="351">
        <v>8465</v>
      </c>
      <c r="B2823" s="352" t="s">
        <v>2965</v>
      </c>
      <c r="C2823" s="353" t="s">
        <v>116</v>
      </c>
      <c r="D2823" s="354">
        <v>117614</v>
      </c>
      <c r="E2823" s="288" t="s">
        <v>117</v>
      </c>
      <c r="F2823" s="35" t="s">
        <v>145</v>
      </c>
    </row>
    <row r="2824" spans="1:6" ht="47.25">
      <c r="A2824" s="351">
        <v>8466</v>
      </c>
      <c r="B2824" s="352" t="s">
        <v>2966</v>
      </c>
      <c r="C2824" s="353" t="s">
        <v>122</v>
      </c>
      <c r="D2824" s="354">
        <v>72159</v>
      </c>
      <c r="E2824" s="288" t="s">
        <v>117</v>
      </c>
    </row>
    <row r="2825" spans="1:6" ht="31.5">
      <c r="A2825" s="351">
        <v>8467</v>
      </c>
      <c r="B2825" s="352" t="s">
        <v>2967</v>
      </c>
      <c r="C2825" s="353" t="s">
        <v>116</v>
      </c>
      <c r="D2825" s="354">
        <v>21275</v>
      </c>
      <c r="E2825" s="288" t="s">
        <v>117</v>
      </c>
    </row>
    <row r="2826" spans="1:6" ht="31.5">
      <c r="A2826" s="351">
        <v>8468</v>
      </c>
      <c r="B2826" s="352" t="s">
        <v>2968</v>
      </c>
      <c r="C2826" s="353" t="s">
        <v>125</v>
      </c>
      <c r="D2826" s="354">
        <v>169084</v>
      </c>
      <c r="E2826" s="288" t="s">
        <v>117</v>
      </c>
    </row>
    <row r="2827" spans="1:6" ht="31.5">
      <c r="A2827" s="351">
        <v>8471</v>
      </c>
      <c r="B2827" s="352" t="s">
        <v>2969</v>
      </c>
      <c r="C2827" s="353" t="s">
        <v>472</v>
      </c>
      <c r="D2827" s="354">
        <v>4222</v>
      </c>
      <c r="E2827" s="288" t="s">
        <v>117</v>
      </c>
      <c r="F2827" s="35" t="s">
        <v>145</v>
      </c>
    </row>
    <row r="2828" spans="1:6" ht="31.5">
      <c r="A2828" s="351">
        <v>8472</v>
      </c>
      <c r="B2828" s="352" t="s">
        <v>2970</v>
      </c>
      <c r="C2828" s="353" t="s">
        <v>125</v>
      </c>
      <c r="D2828" s="354">
        <v>1070480</v>
      </c>
      <c r="E2828" s="288" t="s">
        <v>117</v>
      </c>
    </row>
    <row r="2829" spans="1:6" ht="173.25">
      <c r="A2829" s="351">
        <v>8473</v>
      </c>
      <c r="B2829" s="352" t="s">
        <v>2971</v>
      </c>
      <c r="C2829" s="353" t="s">
        <v>125</v>
      </c>
      <c r="D2829" s="354">
        <v>530636418</v>
      </c>
      <c r="E2829" s="288" t="s">
        <v>117</v>
      </c>
    </row>
    <row r="2830" spans="1:6" ht="31.5">
      <c r="A2830" s="351">
        <v>8474</v>
      </c>
      <c r="B2830" s="352" t="s">
        <v>2972</v>
      </c>
      <c r="C2830" s="353" t="s">
        <v>125</v>
      </c>
      <c r="D2830" s="354">
        <v>327040</v>
      </c>
      <c r="E2830" s="288" t="s">
        <v>117</v>
      </c>
    </row>
    <row r="2831" spans="1:6" ht="63">
      <c r="A2831" s="351">
        <v>8475</v>
      </c>
      <c r="B2831" s="352" t="s">
        <v>2973</v>
      </c>
      <c r="C2831" s="353" t="s">
        <v>122</v>
      </c>
      <c r="D2831" s="354">
        <v>41959</v>
      </c>
      <c r="E2831" s="288" t="s">
        <v>117</v>
      </c>
    </row>
    <row r="2832" spans="1:6" ht="47.25">
      <c r="A2832" s="351">
        <v>8476</v>
      </c>
      <c r="B2832" s="352" t="s">
        <v>2974</v>
      </c>
      <c r="C2832" s="353" t="s">
        <v>125</v>
      </c>
      <c r="D2832" s="354">
        <v>1451466</v>
      </c>
      <c r="E2832" s="288" t="s">
        <v>117</v>
      </c>
      <c r="F2832" s="35" t="s">
        <v>145</v>
      </c>
    </row>
    <row r="2833" spans="1:5" ht="31.5">
      <c r="A2833" s="351">
        <v>8480</v>
      </c>
      <c r="B2833" s="352" t="s">
        <v>2975</v>
      </c>
      <c r="C2833" s="353" t="s">
        <v>125</v>
      </c>
      <c r="D2833" s="354">
        <v>327040</v>
      </c>
      <c r="E2833" s="288" t="s">
        <v>117</v>
      </c>
    </row>
    <row r="2834" spans="1:5" ht="15.75">
      <c r="A2834" s="351">
        <v>8482</v>
      </c>
      <c r="B2834" s="352" t="s">
        <v>2976</v>
      </c>
      <c r="C2834" s="353" t="s">
        <v>125</v>
      </c>
      <c r="D2834" s="354">
        <v>1304259</v>
      </c>
      <c r="E2834" s="288" t="s">
        <v>117</v>
      </c>
    </row>
    <row r="2835" spans="1:5" ht="15.75">
      <c r="A2835" s="351">
        <v>8483</v>
      </c>
      <c r="B2835" s="352" t="s">
        <v>2977</v>
      </c>
      <c r="C2835" s="353" t="s">
        <v>125</v>
      </c>
      <c r="D2835" s="354">
        <v>942841</v>
      </c>
      <c r="E2835" s="288" t="s">
        <v>117</v>
      </c>
    </row>
    <row r="2836" spans="1:5" ht="31.5">
      <c r="A2836" s="351">
        <v>8484</v>
      </c>
      <c r="B2836" s="352" t="s">
        <v>2978</v>
      </c>
      <c r="C2836" s="353" t="s">
        <v>125</v>
      </c>
      <c r="D2836" s="354">
        <v>153389</v>
      </c>
      <c r="E2836" s="288" t="s">
        <v>117</v>
      </c>
    </row>
    <row r="2837" spans="1:5" ht="31.5">
      <c r="A2837" s="351">
        <v>8486</v>
      </c>
      <c r="B2837" s="352" t="s">
        <v>2979</v>
      </c>
      <c r="C2837" s="353" t="s">
        <v>122</v>
      </c>
      <c r="D2837" s="354">
        <v>970576</v>
      </c>
      <c r="E2837" s="288" t="s">
        <v>117</v>
      </c>
    </row>
    <row r="2838" spans="1:5" ht="31.5">
      <c r="A2838" s="351">
        <v>8487</v>
      </c>
      <c r="B2838" s="352" t="s">
        <v>2980</v>
      </c>
      <c r="C2838" s="353" t="s">
        <v>122</v>
      </c>
      <c r="D2838" s="354">
        <v>28785</v>
      </c>
      <c r="E2838" s="288" t="s">
        <v>117</v>
      </c>
    </row>
    <row r="2839" spans="1:5" ht="31.5">
      <c r="A2839" s="351">
        <v>8488</v>
      </c>
      <c r="B2839" s="352" t="s">
        <v>2981</v>
      </c>
      <c r="C2839" s="353" t="s">
        <v>122</v>
      </c>
      <c r="D2839" s="354">
        <v>18419</v>
      </c>
      <c r="E2839" s="288" t="s">
        <v>117</v>
      </c>
    </row>
    <row r="2840" spans="1:5" ht="31.5">
      <c r="A2840" s="351">
        <v>8489</v>
      </c>
      <c r="B2840" s="352" t="s">
        <v>2982</v>
      </c>
      <c r="C2840" s="353" t="s">
        <v>125</v>
      </c>
      <c r="D2840" s="354">
        <v>32742</v>
      </c>
      <c r="E2840" s="288" t="s">
        <v>117</v>
      </c>
    </row>
    <row r="2841" spans="1:5" ht="15.75">
      <c r="A2841" s="351">
        <v>8491</v>
      </c>
      <c r="B2841" s="352" t="s">
        <v>2983</v>
      </c>
      <c r="C2841" s="353" t="s">
        <v>125</v>
      </c>
      <c r="D2841" s="354">
        <v>6994</v>
      </c>
      <c r="E2841" s="288" t="s">
        <v>117</v>
      </c>
    </row>
    <row r="2842" spans="1:5" ht="31.5">
      <c r="A2842" s="351">
        <v>8492</v>
      </c>
      <c r="B2842" s="352" t="s">
        <v>2984</v>
      </c>
      <c r="C2842" s="353" t="s">
        <v>125</v>
      </c>
      <c r="D2842" s="354">
        <v>139742</v>
      </c>
      <c r="E2842" s="288" t="s">
        <v>117</v>
      </c>
    </row>
    <row r="2843" spans="1:5" ht="47.25">
      <c r="A2843" s="351">
        <v>8493</v>
      </c>
      <c r="B2843" s="352" t="s">
        <v>2985</v>
      </c>
      <c r="C2843" s="353" t="s">
        <v>125</v>
      </c>
      <c r="D2843" s="354">
        <v>590600</v>
      </c>
      <c r="E2843" s="288" t="s">
        <v>117</v>
      </c>
    </row>
    <row r="2844" spans="1:5" ht="15.75">
      <c r="A2844" s="351">
        <v>8494</v>
      </c>
      <c r="B2844" s="352" t="s">
        <v>2986</v>
      </c>
      <c r="C2844" s="353" t="s">
        <v>125</v>
      </c>
      <c r="D2844" s="354">
        <v>1068634</v>
      </c>
      <c r="E2844" s="288" t="s">
        <v>117</v>
      </c>
    </row>
    <row r="2845" spans="1:5" ht="31.5">
      <c r="A2845" s="351">
        <v>8495</v>
      </c>
      <c r="B2845" s="352" t="s">
        <v>2987</v>
      </c>
      <c r="C2845" s="353" t="s">
        <v>122</v>
      </c>
      <c r="D2845" s="354">
        <v>23812</v>
      </c>
      <c r="E2845" s="288" t="s">
        <v>117</v>
      </c>
    </row>
    <row r="2846" spans="1:5" ht="31.5">
      <c r="A2846" s="351">
        <v>8496</v>
      </c>
      <c r="B2846" s="352" t="s">
        <v>2988</v>
      </c>
      <c r="C2846" s="353" t="s">
        <v>122</v>
      </c>
      <c r="D2846" s="354">
        <v>21075</v>
      </c>
      <c r="E2846" s="288" t="s">
        <v>117</v>
      </c>
    </row>
    <row r="2847" spans="1:5" ht="31.5">
      <c r="A2847" s="351">
        <v>8497</v>
      </c>
      <c r="B2847" s="352" t="s">
        <v>2989</v>
      </c>
      <c r="C2847" s="353" t="s">
        <v>122</v>
      </c>
      <c r="D2847" s="354">
        <v>16424</v>
      </c>
      <c r="E2847" s="288" t="s">
        <v>117</v>
      </c>
    </row>
    <row r="2848" spans="1:5" ht="31.5">
      <c r="A2848" s="351">
        <v>8498</v>
      </c>
      <c r="B2848" s="352" t="s">
        <v>2990</v>
      </c>
      <c r="C2848" s="353" t="s">
        <v>122</v>
      </c>
      <c r="D2848" s="354">
        <v>8104</v>
      </c>
      <c r="E2848" s="288" t="s">
        <v>117</v>
      </c>
    </row>
    <row r="2849" spans="1:6" ht="47.25">
      <c r="A2849" s="351">
        <v>8499</v>
      </c>
      <c r="B2849" s="352" t="s">
        <v>2991</v>
      </c>
      <c r="C2849" s="353" t="s">
        <v>116</v>
      </c>
      <c r="D2849" s="354">
        <v>79974</v>
      </c>
      <c r="E2849" s="288" t="s">
        <v>117</v>
      </c>
    </row>
    <row r="2850" spans="1:6" ht="15.75">
      <c r="A2850" s="351">
        <v>8500</v>
      </c>
      <c r="B2850" s="352" t="s">
        <v>2992</v>
      </c>
      <c r="C2850" s="353" t="s">
        <v>116</v>
      </c>
      <c r="D2850" s="354">
        <v>61880</v>
      </c>
      <c r="E2850" s="288" t="s">
        <v>117</v>
      </c>
    </row>
    <row r="2851" spans="1:6" ht="47.25">
      <c r="A2851" s="351">
        <v>8501</v>
      </c>
      <c r="B2851" s="352" t="s">
        <v>2993</v>
      </c>
      <c r="C2851" s="353" t="s">
        <v>125</v>
      </c>
      <c r="D2851" s="354">
        <v>106998</v>
      </c>
      <c r="E2851" s="288" t="s">
        <v>117</v>
      </c>
    </row>
    <row r="2852" spans="1:6" ht="47.25">
      <c r="A2852" s="351">
        <v>8503</v>
      </c>
      <c r="B2852" s="352" t="s">
        <v>2994</v>
      </c>
      <c r="C2852" s="353" t="s">
        <v>125</v>
      </c>
      <c r="D2852" s="354">
        <v>85462</v>
      </c>
      <c r="E2852" s="288" t="s">
        <v>117</v>
      </c>
    </row>
    <row r="2853" spans="1:6" ht="15.75">
      <c r="A2853" s="351">
        <v>8504</v>
      </c>
      <c r="B2853" s="352" t="s">
        <v>2995</v>
      </c>
      <c r="C2853" s="353" t="s">
        <v>125</v>
      </c>
      <c r="D2853" s="354">
        <v>220318</v>
      </c>
      <c r="E2853" s="288" t="s">
        <v>117</v>
      </c>
    </row>
    <row r="2854" spans="1:6" ht="31.5">
      <c r="A2854" s="351">
        <v>8505</v>
      </c>
      <c r="B2854" s="352" t="s">
        <v>2996</v>
      </c>
      <c r="C2854" s="353" t="s">
        <v>125</v>
      </c>
      <c r="D2854" s="354">
        <v>421602</v>
      </c>
      <c r="E2854" s="288" t="s">
        <v>117</v>
      </c>
    </row>
    <row r="2855" spans="1:6" ht="78.75">
      <c r="A2855" s="351">
        <v>8506</v>
      </c>
      <c r="B2855" s="352" t="s">
        <v>2997</v>
      </c>
      <c r="C2855" s="353" t="s">
        <v>125</v>
      </c>
      <c r="D2855" s="354">
        <v>641366</v>
      </c>
      <c r="E2855" s="288" t="s">
        <v>117</v>
      </c>
      <c r="F2855" s="35" t="s">
        <v>145</v>
      </c>
    </row>
    <row r="2856" spans="1:6" ht="47.25">
      <c r="A2856" s="351">
        <v>8507</v>
      </c>
      <c r="B2856" s="352" t="s">
        <v>2998</v>
      </c>
      <c r="C2856" s="353" t="s">
        <v>122</v>
      </c>
      <c r="D2856" s="354">
        <v>522911</v>
      </c>
      <c r="E2856" s="288" t="s">
        <v>117</v>
      </c>
      <c r="F2856" s="35" t="s">
        <v>145</v>
      </c>
    </row>
    <row r="2857" spans="1:6" ht="47.25">
      <c r="A2857" s="351">
        <v>8508</v>
      </c>
      <c r="B2857" s="352" t="s">
        <v>2999</v>
      </c>
      <c r="C2857" s="353" t="s">
        <v>122</v>
      </c>
      <c r="D2857" s="354">
        <v>608094</v>
      </c>
      <c r="E2857" s="288" t="s">
        <v>117</v>
      </c>
      <c r="F2857" s="35" t="s">
        <v>145</v>
      </c>
    </row>
    <row r="2858" spans="1:6" ht="47.25">
      <c r="A2858" s="351">
        <v>8509</v>
      </c>
      <c r="B2858" s="352" t="s">
        <v>3000</v>
      </c>
      <c r="C2858" s="353" t="s">
        <v>122</v>
      </c>
      <c r="D2858" s="354">
        <v>671064</v>
      </c>
      <c r="E2858" s="288" t="s">
        <v>117</v>
      </c>
    </row>
    <row r="2859" spans="1:6" ht="47.25">
      <c r="A2859" s="351">
        <v>8511</v>
      </c>
      <c r="B2859" s="352" t="s">
        <v>3001</v>
      </c>
      <c r="C2859" s="353" t="s">
        <v>122</v>
      </c>
      <c r="D2859" s="354">
        <v>288417</v>
      </c>
      <c r="E2859" s="288" t="s">
        <v>117</v>
      </c>
    </row>
    <row r="2860" spans="1:6" ht="31.5">
      <c r="A2860" s="351">
        <v>8512</v>
      </c>
      <c r="B2860" s="352" t="s">
        <v>3002</v>
      </c>
      <c r="C2860" s="353" t="s">
        <v>122</v>
      </c>
      <c r="D2860" s="354">
        <v>203760</v>
      </c>
      <c r="E2860" s="288" t="s">
        <v>117</v>
      </c>
    </row>
    <row r="2861" spans="1:6" ht="31.5">
      <c r="A2861" s="351">
        <v>8513</v>
      </c>
      <c r="B2861" s="352" t="s">
        <v>3003</v>
      </c>
      <c r="C2861" s="353" t="s">
        <v>125</v>
      </c>
      <c r="D2861" s="354">
        <v>478710</v>
      </c>
      <c r="E2861" s="288" t="s">
        <v>117</v>
      </c>
    </row>
    <row r="2862" spans="1:6" ht="15.75">
      <c r="A2862" s="351">
        <v>8514</v>
      </c>
      <c r="B2862" s="352" t="s">
        <v>3004</v>
      </c>
      <c r="C2862" s="353" t="s">
        <v>122</v>
      </c>
      <c r="D2862" s="354">
        <v>17760</v>
      </c>
      <c r="E2862" s="288" t="s">
        <v>117</v>
      </c>
    </row>
    <row r="2863" spans="1:6" ht="31.5">
      <c r="A2863" s="351">
        <v>8515</v>
      </c>
      <c r="B2863" s="352" t="s">
        <v>3005</v>
      </c>
      <c r="C2863" s="353" t="s">
        <v>125</v>
      </c>
      <c r="D2863" s="354">
        <v>16633</v>
      </c>
      <c r="E2863" s="288" t="s">
        <v>117</v>
      </c>
    </row>
    <row r="2864" spans="1:6" ht="47.25">
      <c r="A2864" s="351">
        <v>8516</v>
      </c>
      <c r="B2864" s="352" t="s">
        <v>3006</v>
      </c>
      <c r="C2864" s="353" t="s">
        <v>125</v>
      </c>
      <c r="D2864" s="354">
        <v>37964</v>
      </c>
      <c r="E2864" s="288" t="s">
        <v>117</v>
      </c>
    </row>
    <row r="2865" spans="1:5" ht="31.5">
      <c r="A2865" s="351">
        <v>8518</v>
      </c>
      <c r="B2865" s="352" t="s">
        <v>3007</v>
      </c>
      <c r="C2865" s="353" t="s">
        <v>125</v>
      </c>
      <c r="D2865" s="354">
        <v>26062</v>
      </c>
      <c r="E2865" s="288" t="s">
        <v>117</v>
      </c>
    </row>
    <row r="2866" spans="1:5" ht="31.5">
      <c r="A2866" s="351">
        <v>8519</v>
      </c>
      <c r="B2866" s="352" t="s">
        <v>3008</v>
      </c>
      <c r="C2866" s="353" t="s">
        <v>125</v>
      </c>
      <c r="D2866" s="354">
        <v>17735</v>
      </c>
      <c r="E2866" s="288" t="s">
        <v>117</v>
      </c>
    </row>
    <row r="2867" spans="1:5" ht="15.75">
      <c r="A2867" s="351">
        <v>8521</v>
      </c>
      <c r="B2867" s="352" t="s">
        <v>3009</v>
      </c>
      <c r="C2867" s="353" t="s">
        <v>125</v>
      </c>
      <c r="D2867" s="354">
        <v>7691</v>
      </c>
      <c r="E2867" s="288" t="s">
        <v>117</v>
      </c>
    </row>
    <row r="2868" spans="1:5" ht="15.75">
      <c r="A2868" s="351">
        <v>8522</v>
      </c>
      <c r="B2868" s="352" t="s">
        <v>3010</v>
      </c>
      <c r="C2868" s="353" t="s">
        <v>122</v>
      </c>
      <c r="D2868" s="354">
        <v>12060</v>
      </c>
      <c r="E2868" s="288" t="s">
        <v>117</v>
      </c>
    </row>
    <row r="2869" spans="1:5" ht="15.75">
      <c r="A2869" s="351">
        <v>8523</v>
      </c>
      <c r="B2869" s="352" t="s">
        <v>3011</v>
      </c>
      <c r="C2869" s="353" t="s">
        <v>125</v>
      </c>
      <c r="D2869" s="354">
        <v>4828</v>
      </c>
      <c r="E2869" s="288" t="s">
        <v>117</v>
      </c>
    </row>
    <row r="2870" spans="1:5" ht="15.75">
      <c r="A2870" s="351">
        <v>8524</v>
      </c>
      <c r="B2870" s="352" t="s">
        <v>3012</v>
      </c>
      <c r="C2870" s="353" t="s">
        <v>125</v>
      </c>
      <c r="D2870" s="354">
        <v>5492</v>
      </c>
      <c r="E2870" s="288" t="s">
        <v>117</v>
      </c>
    </row>
    <row r="2871" spans="1:5" ht="15.75">
      <c r="A2871" s="351">
        <v>8525</v>
      </c>
      <c r="B2871" s="352" t="s">
        <v>3013</v>
      </c>
      <c r="C2871" s="353" t="s">
        <v>125</v>
      </c>
      <c r="D2871" s="354">
        <v>5641</v>
      </c>
      <c r="E2871" s="288" t="s">
        <v>117</v>
      </c>
    </row>
    <row r="2872" spans="1:5" ht="15.75">
      <c r="A2872" s="351">
        <v>8526</v>
      </c>
      <c r="B2872" s="352" t="s">
        <v>3014</v>
      </c>
      <c r="C2872" s="353" t="s">
        <v>125</v>
      </c>
      <c r="D2872" s="354">
        <v>12634</v>
      </c>
      <c r="E2872" s="288" t="s">
        <v>117</v>
      </c>
    </row>
    <row r="2873" spans="1:5" ht="15.75">
      <c r="A2873" s="351">
        <v>8527</v>
      </c>
      <c r="B2873" s="352" t="s">
        <v>3015</v>
      </c>
      <c r="C2873" s="353" t="s">
        <v>125</v>
      </c>
      <c r="D2873" s="354">
        <v>14121</v>
      </c>
      <c r="E2873" s="288" t="s">
        <v>117</v>
      </c>
    </row>
    <row r="2874" spans="1:5" ht="47.25">
      <c r="A2874" s="351">
        <v>8528</v>
      </c>
      <c r="B2874" s="352" t="s">
        <v>3016</v>
      </c>
      <c r="C2874" s="353" t="s">
        <v>125</v>
      </c>
      <c r="D2874" s="354">
        <v>16925</v>
      </c>
      <c r="E2874" s="288" t="s">
        <v>117</v>
      </c>
    </row>
    <row r="2875" spans="1:5" ht="31.5">
      <c r="A2875" s="351">
        <v>8529</v>
      </c>
      <c r="B2875" s="352" t="s">
        <v>3017</v>
      </c>
      <c r="C2875" s="353" t="s">
        <v>125</v>
      </c>
      <c r="D2875" s="354">
        <v>16190</v>
      </c>
      <c r="E2875" s="288" t="s">
        <v>117</v>
      </c>
    </row>
    <row r="2876" spans="1:5" ht="31.5">
      <c r="A2876" s="351">
        <v>8530</v>
      </c>
      <c r="B2876" s="352" t="s">
        <v>3018</v>
      </c>
      <c r="C2876" s="353" t="s">
        <v>125</v>
      </c>
      <c r="D2876" s="354">
        <v>37808</v>
      </c>
      <c r="E2876" s="288" t="s">
        <v>117</v>
      </c>
    </row>
    <row r="2877" spans="1:5" ht="31.5">
      <c r="A2877" s="351">
        <v>8531</v>
      </c>
      <c r="B2877" s="352" t="s">
        <v>3019</v>
      </c>
      <c r="C2877" s="353" t="s">
        <v>125</v>
      </c>
      <c r="D2877" s="354">
        <v>110307</v>
      </c>
      <c r="E2877" s="288" t="s">
        <v>117</v>
      </c>
    </row>
    <row r="2878" spans="1:5" ht="47.25">
      <c r="A2878" s="351">
        <v>8533</v>
      </c>
      <c r="B2878" s="352" t="s">
        <v>3020</v>
      </c>
      <c r="C2878" s="353" t="s">
        <v>125</v>
      </c>
      <c r="D2878" s="354">
        <v>21838</v>
      </c>
      <c r="E2878" s="288" t="s">
        <v>117</v>
      </c>
    </row>
    <row r="2879" spans="1:5" ht="31.5">
      <c r="A2879" s="351">
        <v>8534</v>
      </c>
      <c r="B2879" s="352" t="s">
        <v>3021</v>
      </c>
      <c r="C2879" s="353" t="s">
        <v>125</v>
      </c>
      <c r="D2879" s="354">
        <v>195700</v>
      </c>
      <c r="E2879" s="288" t="s">
        <v>117</v>
      </c>
    </row>
    <row r="2880" spans="1:5" ht="31.5">
      <c r="A2880" s="351">
        <v>8535</v>
      </c>
      <c r="B2880" s="352" t="s">
        <v>3022</v>
      </c>
      <c r="C2880" s="353" t="s">
        <v>125</v>
      </c>
      <c r="D2880" s="354">
        <v>263200</v>
      </c>
      <c r="E2880" s="288" t="s">
        <v>117</v>
      </c>
    </row>
    <row r="2881" spans="1:6" ht="47.25">
      <c r="A2881" s="351">
        <v>8536</v>
      </c>
      <c r="B2881" s="352" t="s">
        <v>3023</v>
      </c>
      <c r="C2881" s="353" t="s">
        <v>116</v>
      </c>
      <c r="D2881" s="354">
        <v>15900</v>
      </c>
      <c r="E2881" s="288" t="s">
        <v>117</v>
      </c>
    </row>
    <row r="2882" spans="1:6" ht="31.5">
      <c r="A2882" s="351">
        <v>8537</v>
      </c>
      <c r="B2882" s="352" t="s">
        <v>3024</v>
      </c>
      <c r="C2882" s="353" t="s">
        <v>125</v>
      </c>
      <c r="D2882" s="354">
        <v>1566579</v>
      </c>
      <c r="E2882" s="288" t="s">
        <v>117</v>
      </c>
    </row>
    <row r="2883" spans="1:6" ht="31.5">
      <c r="A2883" s="351">
        <v>8538</v>
      </c>
      <c r="B2883" s="352" t="s">
        <v>3025</v>
      </c>
      <c r="C2883" s="353" t="s">
        <v>122</v>
      </c>
      <c r="D2883" s="354">
        <v>41030</v>
      </c>
      <c r="E2883" s="288" t="s">
        <v>117</v>
      </c>
    </row>
    <row r="2884" spans="1:6" ht="31.5">
      <c r="A2884" s="351">
        <v>8539</v>
      </c>
      <c r="B2884" s="352" t="s">
        <v>3026</v>
      </c>
      <c r="C2884" s="353" t="s">
        <v>122</v>
      </c>
      <c r="D2884" s="354">
        <v>46181</v>
      </c>
      <c r="E2884" s="288" t="s">
        <v>117</v>
      </c>
    </row>
    <row r="2885" spans="1:6" ht="31.5">
      <c r="A2885" s="351">
        <v>8540</v>
      </c>
      <c r="B2885" s="352" t="s">
        <v>3027</v>
      </c>
      <c r="C2885" s="353" t="s">
        <v>122</v>
      </c>
      <c r="D2885" s="354">
        <v>95135</v>
      </c>
      <c r="E2885" s="288" t="s">
        <v>117</v>
      </c>
    </row>
    <row r="2886" spans="1:6" ht="31.5">
      <c r="A2886" s="351">
        <v>8541</v>
      </c>
      <c r="B2886" s="352" t="s">
        <v>3028</v>
      </c>
      <c r="C2886" s="353" t="s">
        <v>122</v>
      </c>
      <c r="D2886" s="354">
        <v>402923</v>
      </c>
      <c r="E2886" s="288" t="s">
        <v>117</v>
      </c>
    </row>
    <row r="2887" spans="1:6" ht="94.5">
      <c r="A2887" s="351">
        <v>8542</v>
      </c>
      <c r="B2887" s="352" t="s">
        <v>3029</v>
      </c>
      <c r="C2887" s="353" t="s">
        <v>125</v>
      </c>
      <c r="D2887" s="354">
        <v>177759</v>
      </c>
      <c r="E2887" s="288" t="s">
        <v>117</v>
      </c>
    </row>
    <row r="2888" spans="1:6" ht="31.5">
      <c r="A2888" s="351">
        <v>8543</v>
      </c>
      <c r="B2888" s="352" t="s">
        <v>3030</v>
      </c>
      <c r="C2888" s="353" t="s">
        <v>125</v>
      </c>
      <c r="D2888" s="354">
        <v>906</v>
      </c>
      <c r="E2888" s="288" t="s">
        <v>117</v>
      </c>
    </row>
    <row r="2889" spans="1:6" ht="47.25">
      <c r="A2889" s="351">
        <v>8544</v>
      </c>
      <c r="B2889" s="352" t="s">
        <v>3031</v>
      </c>
      <c r="C2889" s="353" t="s">
        <v>125</v>
      </c>
      <c r="D2889" s="354">
        <v>906</v>
      </c>
      <c r="E2889" s="288" t="s">
        <v>117</v>
      </c>
    </row>
    <row r="2890" spans="1:6" ht="63">
      <c r="A2890" s="351">
        <v>8545</v>
      </c>
      <c r="B2890" s="352" t="s">
        <v>3032</v>
      </c>
      <c r="C2890" s="353" t="s">
        <v>119</v>
      </c>
      <c r="D2890" s="354">
        <v>33608</v>
      </c>
      <c r="E2890" s="288" t="s">
        <v>117</v>
      </c>
    </row>
    <row r="2891" spans="1:6" ht="63">
      <c r="A2891" s="351">
        <v>8546</v>
      </c>
      <c r="B2891" s="352" t="s">
        <v>3033</v>
      </c>
      <c r="C2891" s="353" t="s">
        <v>125</v>
      </c>
      <c r="D2891" s="354">
        <v>484821</v>
      </c>
      <c r="E2891" s="288" t="s">
        <v>117</v>
      </c>
      <c r="F2891" s="35" t="s">
        <v>145</v>
      </c>
    </row>
    <row r="2892" spans="1:6" ht="63">
      <c r="A2892" s="351">
        <v>8547</v>
      </c>
      <c r="B2892" s="352" t="s">
        <v>3034</v>
      </c>
      <c r="C2892" s="353" t="s">
        <v>125</v>
      </c>
      <c r="D2892" s="354">
        <v>484821</v>
      </c>
      <c r="E2892" s="288" t="s">
        <v>117</v>
      </c>
      <c r="F2892" s="35" t="s">
        <v>145</v>
      </c>
    </row>
    <row r="2893" spans="1:6" ht="78.75">
      <c r="A2893" s="351">
        <v>8548</v>
      </c>
      <c r="B2893" s="352" t="s">
        <v>3035</v>
      </c>
      <c r="C2893" s="353" t="s">
        <v>125</v>
      </c>
      <c r="D2893" s="354">
        <v>310306</v>
      </c>
      <c r="E2893" s="288" t="s">
        <v>117</v>
      </c>
      <c r="F2893" s="35" t="s">
        <v>145</v>
      </c>
    </row>
    <row r="2894" spans="1:6" ht="78.75">
      <c r="A2894" s="351">
        <v>8549</v>
      </c>
      <c r="B2894" s="352" t="s">
        <v>3036</v>
      </c>
      <c r="C2894" s="353" t="s">
        <v>125</v>
      </c>
      <c r="D2894" s="354">
        <v>592635</v>
      </c>
      <c r="E2894" s="288" t="s">
        <v>117</v>
      </c>
      <c r="F2894" s="35" t="s">
        <v>145</v>
      </c>
    </row>
    <row r="2895" spans="1:6" ht="63">
      <c r="A2895" s="351">
        <v>8551</v>
      </c>
      <c r="B2895" s="352" t="s">
        <v>3037</v>
      </c>
      <c r="C2895" s="353" t="s">
        <v>119</v>
      </c>
      <c r="D2895" s="354">
        <v>1394304</v>
      </c>
      <c r="E2895" s="288" t="s">
        <v>117</v>
      </c>
    </row>
    <row r="2896" spans="1:6" ht="63">
      <c r="A2896" s="351">
        <v>8552</v>
      </c>
      <c r="B2896" s="352" t="s">
        <v>3038</v>
      </c>
      <c r="C2896" s="353" t="s">
        <v>119</v>
      </c>
      <c r="D2896" s="354">
        <v>1107151</v>
      </c>
      <c r="E2896" s="288" t="s">
        <v>117</v>
      </c>
    </row>
    <row r="2897" spans="1:6" ht="31.5">
      <c r="A2897" s="351">
        <v>8553</v>
      </c>
      <c r="B2897" s="352" t="s">
        <v>3039</v>
      </c>
      <c r="C2897" s="353" t="s">
        <v>125</v>
      </c>
      <c r="D2897" s="354">
        <v>35643</v>
      </c>
      <c r="E2897" s="288" t="s">
        <v>117</v>
      </c>
    </row>
    <row r="2898" spans="1:6" ht="63">
      <c r="A2898" s="351">
        <v>8554</v>
      </c>
      <c r="B2898" s="352" t="s">
        <v>3040</v>
      </c>
      <c r="C2898" s="353" t="s">
        <v>119</v>
      </c>
      <c r="D2898" s="354">
        <v>1665874</v>
      </c>
      <c r="E2898" s="288" t="s">
        <v>117</v>
      </c>
    </row>
    <row r="2899" spans="1:6" ht="63">
      <c r="A2899" s="351">
        <v>8555</v>
      </c>
      <c r="B2899" s="352" t="s">
        <v>3041</v>
      </c>
      <c r="C2899" s="353" t="s">
        <v>119</v>
      </c>
      <c r="D2899" s="354">
        <v>1380274</v>
      </c>
      <c r="E2899" s="288" t="s">
        <v>117</v>
      </c>
    </row>
    <row r="2900" spans="1:6" ht="47.25">
      <c r="A2900" s="351">
        <v>8556</v>
      </c>
      <c r="B2900" s="352" t="s">
        <v>3042</v>
      </c>
      <c r="C2900" s="353" t="s">
        <v>116</v>
      </c>
      <c r="D2900" s="354">
        <v>45499</v>
      </c>
      <c r="E2900" s="288" t="s">
        <v>117</v>
      </c>
    </row>
    <row r="2901" spans="1:6" ht="31.5">
      <c r="A2901" s="351">
        <v>8557</v>
      </c>
      <c r="B2901" s="352" t="s">
        <v>3043</v>
      </c>
      <c r="C2901" s="353" t="s">
        <v>116</v>
      </c>
      <c r="D2901" s="354">
        <v>96147</v>
      </c>
      <c r="E2901" s="288" t="s">
        <v>117</v>
      </c>
    </row>
    <row r="2902" spans="1:6" ht="63">
      <c r="A2902" s="351">
        <v>8558</v>
      </c>
      <c r="B2902" s="352" t="s">
        <v>3044</v>
      </c>
      <c r="C2902" s="353" t="s">
        <v>125</v>
      </c>
      <c r="D2902" s="354">
        <v>15780508</v>
      </c>
      <c r="E2902" s="288" t="s">
        <v>117</v>
      </c>
      <c r="F2902" s="35" t="s">
        <v>145</v>
      </c>
    </row>
    <row r="2903" spans="1:6" ht="63">
      <c r="A2903" s="351">
        <v>8559</v>
      </c>
      <c r="B2903" s="352" t="s">
        <v>3045</v>
      </c>
      <c r="C2903" s="353" t="s">
        <v>125</v>
      </c>
      <c r="D2903" s="354">
        <v>11820157</v>
      </c>
      <c r="E2903" s="288" t="s">
        <v>117</v>
      </c>
      <c r="F2903" s="35" t="s">
        <v>145</v>
      </c>
    </row>
    <row r="2904" spans="1:6" ht="63">
      <c r="A2904" s="351">
        <v>8560</v>
      </c>
      <c r="B2904" s="352" t="s">
        <v>3046</v>
      </c>
      <c r="C2904" s="353" t="s">
        <v>125</v>
      </c>
      <c r="D2904" s="354">
        <v>1971710</v>
      </c>
      <c r="E2904" s="288" t="s">
        <v>117</v>
      </c>
      <c r="F2904" s="35" t="s">
        <v>145</v>
      </c>
    </row>
    <row r="2905" spans="1:6" ht="31.5">
      <c r="A2905" s="351">
        <v>8561</v>
      </c>
      <c r="B2905" s="352" t="s">
        <v>3047</v>
      </c>
      <c r="C2905" s="353" t="s">
        <v>125</v>
      </c>
      <c r="D2905" s="354">
        <v>383689</v>
      </c>
      <c r="E2905" s="288" t="s">
        <v>117</v>
      </c>
      <c r="F2905" s="35" t="s">
        <v>145</v>
      </c>
    </row>
    <row r="2906" spans="1:6" ht="31.5">
      <c r="A2906" s="351">
        <v>8562</v>
      </c>
      <c r="B2906" s="352" t="s">
        <v>3048</v>
      </c>
      <c r="C2906" s="353" t="s">
        <v>125</v>
      </c>
      <c r="D2906" s="354">
        <v>383689</v>
      </c>
      <c r="E2906" s="288" t="s">
        <v>117</v>
      </c>
      <c r="F2906" s="35" t="s">
        <v>145</v>
      </c>
    </row>
    <row r="2907" spans="1:6" ht="31.5">
      <c r="A2907" s="351">
        <v>8563</v>
      </c>
      <c r="B2907" s="352" t="s">
        <v>3049</v>
      </c>
      <c r="C2907" s="353" t="s">
        <v>125</v>
      </c>
      <c r="D2907" s="354">
        <v>383689</v>
      </c>
      <c r="E2907" s="288" t="s">
        <v>117</v>
      </c>
      <c r="F2907" s="35" t="s">
        <v>145</v>
      </c>
    </row>
    <row r="2908" spans="1:6" ht="31.5">
      <c r="A2908" s="351">
        <v>8564</v>
      </c>
      <c r="B2908" s="352" t="s">
        <v>3050</v>
      </c>
      <c r="C2908" s="353" t="s">
        <v>125</v>
      </c>
      <c r="D2908" s="354">
        <v>383689</v>
      </c>
      <c r="E2908" s="288" t="s">
        <v>117</v>
      </c>
      <c r="F2908" s="35" t="s">
        <v>145</v>
      </c>
    </row>
    <row r="2909" spans="1:6" ht="63">
      <c r="A2909" s="351">
        <v>8566</v>
      </c>
      <c r="B2909" s="352" t="s">
        <v>3051</v>
      </c>
      <c r="C2909" s="353" t="s">
        <v>116</v>
      </c>
      <c r="D2909" s="354">
        <v>116869</v>
      </c>
      <c r="E2909" s="288" t="s">
        <v>117</v>
      </c>
    </row>
    <row r="2910" spans="1:6" ht="31.5">
      <c r="A2910" s="351">
        <v>8567</v>
      </c>
      <c r="B2910" s="352" t="s">
        <v>3052</v>
      </c>
      <c r="C2910" s="353" t="s">
        <v>125</v>
      </c>
      <c r="D2910" s="354">
        <v>2673710</v>
      </c>
      <c r="E2910" s="288" t="s">
        <v>117</v>
      </c>
    </row>
    <row r="2911" spans="1:6" ht="31.5">
      <c r="A2911" s="351">
        <v>8568</v>
      </c>
      <c r="B2911" s="352" t="s">
        <v>3053</v>
      </c>
      <c r="C2911" s="353" t="s">
        <v>125</v>
      </c>
      <c r="D2911" s="354">
        <v>2171820</v>
      </c>
      <c r="E2911" s="288" t="s">
        <v>117</v>
      </c>
    </row>
    <row r="2912" spans="1:6" ht="31.5">
      <c r="A2912" s="351">
        <v>8569</v>
      </c>
      <c r="B2912" s="352" t="s">
        <v>3054</v>
      </c>
      <c r="C2912" s="353" t="s">
        <v>125</v>
      </c>
      <c r="D2912" s="354">
        <v>21379814</v>
      </c>
      <c r="E2912" s="288" t="s">
        <v>117</v>
      </c>
    </row>
    <row r="2913" spans="1:6" ht="15.75">
      <c r="A2913" s="351">
        <v>8571</v>
      </c>
      <c r="B2913" s="352" t="s">
        <v>3055</v>
      </c>
      <c r="C2913" s="353" t="s">
        <v>125</v>
      </c>
      <c r="D2913" s="354">
        <v>25760</v>
      </c>
      <c r="E2913" s="288" t="s">
        <v>117</v>
      </c>
    </row>
    <row r="2914" spans="1:6" ht="15.75">
      <c r="A2914" s="351">
        <v>8572</v>
      </c>
      <c r="B2914" s="352" t="s">
        <v>3056</v>
      </c>
      <c r="C2914" s="353" t="s">
        <v>125</v>
      </c>
      <c r="D2914" s="354">
        <v>21360</v>
      </c>
      <c r="E2914" s="288" t="s">
        <v>117</v>
      </c>
    </row>
    <row r="2915" spans="1:6" ht="31.5">
      <c r="A2915" s="351">
        <v>8574</v>
      </c>
      <c r="B2915" s="352" t="s">
        <v>3057</v>
      </c>
      <c r="C2915" s="353" t="s">
        <v>125</v>
      </c>
      <c r="D2915" s="354">
        <v>109923</v>
      </c>
      <c r="E2915" s="288" t="s">
        <v>117</v>
      </c>
    </row>
    <row r="2916" spans="1:6" ht="31.5">
      <c r="A2916" s="351">
        <v>8575</v>
      </c>
      <c r="B2916" s="352" t="s">
        <v>3058</v>
      </c>
      <c r="C2916" s="353" t="s">
        <v>125</v>
      </c>
      <c r="D2916" s="354">
        <v>7039</v>
      </c>
      <c r="E2916" s="288" t="s">
        <v>117</v>
      </c>
    </row>
    <row r="2917" spans="1:6" ht="15.75">
      <c r="A2917" s="351">
        <v>8576</v>
      </c>
      <c r="B2917" s="352" t="s">
        <v>3059</v>
      </c>
      <c r="C2917" s="353" t="s">
        <v>125</v>
      </c>
      <c r="D2917" s="354">
        <v>149524</v>
      </c>
      <c r="E2917" s="288" t="s">
        <v>117</v>
      </c>
    </row>
    <row r="2918" spans="1:6" ht="31.5">
      <c r="A2918" s="351">
        <v>8579</v>
      </c>
      <c r="B2918" s="352" t="s">
        <v>3060</v>
      </c>
      <c r="C2918" s="353" t="s">
        <v>125</v>
      </c>
      <c r="D2918" s="354">
        <v>114502</v>
      </c>
      <c r="E2918" s="288" t="s">
        <v>117</v>
      </c>
    </row>
    <row r="2919" spans="1:6" ht="15.75">
      <c r="A2919" s="351">
        <v>8581</v>
      </c>
      <c r="B2919" s="352" t="s">
        <v>3061</v>
      </c>
      <c r="C2919" s="353" t="s">
        <v>125</v>
      </c>
      <c r="D2919" s="354">
        <v>4735</v>
      </c>
      <c r="E2919" s="288" t="s">
        <v>117</v>
      </c>
    </row>
    <row r="2920" spans="1:6" ht="15.75">
      <c r="A2920" s="351">
        <v>8582</v>
      </c>
      <c r="B2920" s="352" t="s">
        <v>3062</v>
      </c>
      <c r="C2920" s="353" t="s">
        <v>125</v>
      </c>
      <c r="D2920" s="354">
        <v>5883</v>
      </c>
      <c r="E2920" s="288" t="s">
        <v>117</v>
      </c>
    </row>
    <row r="2921" spans="1:6" ht="31.5">
      <c r="A2921" s="351">
        <v>8583</v>
      </c>
      <c r="B2921" s="352" t="s">
        <v>3063</v>
      </c>
      <c r="C2921" s="353" t="s">
        <v>122</v>
      </c>
      <c r="D2921" s="354">
        <v>7567</v>
      </c>
      <c r="E2921" s="288" t="s">
        <v>117</v>
      </c>
    </row>
    <row r="2922" spans="1:6" ht="15.75">
      <c r="A2922" s="351">
        <v>8584</v>
      </c>
      <c r="B2922" s="352" t="s">
        <v>3064</v>
      </c>
      <c r="C2922" s="353" t="s">
        <v>125</v>
      </c>
      <c r="D2922" s="354">
        <v>6678</v>
      </c>
      <c r="E2922" s="288" t="s">
        <v>117</v>
      </c>
    </row>
    <row r="2923" spans="1:6" ht="15.75">
      <c r="A2923" s="351">
        <v>8585</v>
      </c>
      <c r="B2923" s="352" t="s">
        <v>3065</v>
      </c>
      <c r="C2923" s="353" t="s">
        <v>125</v>
      </c>
      <c r="D2923" s="354">
        <v>4230</v>
      </c>
      <c r="E2923" s="288" t="s">
        <v>117</v>
      </c>
    </row>
    <row r="2924" spans="1:6" ht="15.75">
      <c r="A2924" s="351">
        <v>8586</v>
      </c>
      <c r="B2924" s="352" t="s">
        <v>3066</v>
      </c>
      <c r="C2924" s="353" t="s">
        <v>125</v>
      </c>
      <c r="D2924" s="354">
        <v>5885</v>
      </c>
      <c r="E2924" s="288" t="s">
        <v>117</v>
      </c>
    </row>
    <row r="2925" spans="1:6" ht="15.75">
      <c r="A2925" s="351">
        <v>8587</v>
      </c>
      <c r="B2925" s="352" t="s">
        <v>3067</v>
      </c>
      <c r="C2925" s="353" t="s">
        <v>125</v>
      </c>
      <c r="D2925" s="354">
        <v>14034</v>
      </c>
      <c r="E2925" s="288" t="s">
        <v>117</v>
      </c>
    </row>
    <row r="2926" spans="1:6" ht="15.75">
      <c r="A2926" s="351">
        <v>8588</v>
      </c>
      <c r="B2926" s="352" t="s">
        <v>3068</v>
      </c>
      <c r="C2926" s="353" t="s">
        <v>125</v>
      </c>
      <c r="D2926" s="354">
        <v>14034</v>
      </c>
      <c r="E2926" s="288" t="s">
        <v>117</v>
      </c>
    </row>
    <row r="2927" spans="1:6" ht="15.75">
      <c r="A2927" s="351">
        <v>8589</v>
      </c>
      <c r="B2927" s="352" t="s">
        <v>3069</v>
      </c>
      <c r="C2927" s="353" t="s">
        <v>125</v>
      </c>
      <c r="D2927" s="354">
        <v>13025</v>
      </c>
      <c r="E2927" s="288" t="s">
        <v>117</v>
      </c>
    </row>
    <row r="2928" spans="1:6" ht="47.25">
      <c r="A2928" s="351">
        <v>8590</v>
      </c>
      <c r="B2928" s="352" t="s">
        <v>3070</v>
      </c>
      <c r="C2928" s="353" t="s">
        <v>125</v>
      </c>
      <c r="D2928" s="354">
        <v>1707403</v>
      </c>
      <c r="E2928" s="288" t="s">
        <v>117</v>
      </c>
      <c r="F2928" s="35" t="s">
        <v>145</v>
      </c>
    </row>
    <row r="2929" spans="1:6" ht="31.5">
      <c r="A2929" s="351">
        <v>8591</v>
      </c>
      <c r="B2929" s="352" t="s">
        <v>3071</v>
      </c>
      <c r="C2929" s="353" t="s">
        <v>116</v>
      </c>
      <c r="D2929" s="354">
        <v>51337</v>
      </c>
      <c r="E2929" s="288" t="s">
        <v>117</v>
      </c>
    </row>
    <row r="2930" spans="1:6" ht="63">
      <c r="A2930" s="351">
        <v>8592</v>
      </c>
      <c r="B2930" s="352" t="s">
        <v>3072</v>
      </c>
      <c r="C2930" s="353" t="s">
        <v>122</v>
      </c>
      <c r="D2930" s="354">
        <v>85917</v>
      </c>
      <c r="E2930" s="288" t="s">
        <v>117</v>
      </c>
      <c r="F2930" s="35" t="s">
        <v>145</v>
      </c>
    </row>
    <row r="2931" spans="1:6" ht="15.75">
      <c r="A2931" s="351">
        <v>8593</v>
      </c>
      <c r="B2931" s="352" t="s">
        <v>3073</v>
      </c>
      <c r="C2931" s="353" t="s">
        <v>125</v>
      </c>
      <c r="D2931" s="354">
        <v>38560</v>
      </c>
      <c r="E2931" s="288" t="s">
        <v>117</v>
      </c>
    </row>
    <row r="2932" spans="1:6" ht="15.75">
      <c r="A2932" s="351">
        <v>8594</v>
      </c>
      <c r="B2932" s="352" t="s">
        <v>3074</v>
      </c>
      <c r="C2932" s="353" t="s">
        <v>125</v>
      </c>
      <c r="D2932" s="354">
        <v>176833</v>
      </c>
      <c r="E2932" s="288" t="s">
        <v>117</v>
      </c>
    </row>
    <row r="2933" spans="1:6" ht="15.75">
      <c r="A2933" s="351">
        <v>8595</v>
      </c>
      <c r="B2933" s="352" t="s">
        <v>3075</v>
      </c>
      <c r="C2933" s="353" t="s">
        <v>125</v>
      </c>
      <c r="D2933" s="354">
        <v>193493</v>
      </c>
      <c r="E2933" s="288" t="s">
        <v>117</v>
      </c>
    </row>
    <row r="2934" spans="1:6" ht="31.5">
      <c r="A2934" s="351">
        <v>8597</v>
      </c>
      <c r="B2934" s="352" t="s">
        <v>3076</v>
      </c>
      <c r="C2934" s="353" t="s">
        <v>125</v>
      </c>
      <c r="D2934" s="354">
        <v>145501</v>
      </c>
      <c r="E2934" s="288" t="s">
        <v>117</v>
      </c>
    </row>
    <row r="2935" spans="1:6" ht="31.5">
      <c r="A2935" s="351">
        <v>8598</v>
      </c>
      <c r="B2935" s="352" t="s">
        <v>3077</v>
      </c>
      <c r="C2935" s="353" t="s">
        <v>125</v>
      </c>
      <c r="D2935" s="354">
        <v>347762</v>
      </c>
      <c r="E2935" s="288" t="s">
        <v>117</v>
      </c>
    </row>
    <row r="2936" spans="1:6" ht="15.75">
      <c r="A2936" s="351">
        <v>8599</v>
      </c>
      <c r="B2936" s="352" t="s">
        <v>3078</v>
      </c>
      <c r="C2936" s="353" t="s">
        <v>125</v>
      </c>
      <c r="D2936" s="354">
        <v>52066</v>
      </c>
      <c r="E2936" s="288" t="s">
        <v>117</v>
      </c>
    </row>
    <row r="2937" spans="1:6" ht="15.75">
      <c r="A2937" s="351">
        <v>8600</v>
      </c>
      <c r="B2937" s="352" t="s">
        <v>3079</v>
      </c>
      <c r="C2937" s="353" t="s">
        <v>125</v>
      </c>
      <c r="D2937" s="354">
        <v>49312</v>
      </c>
      <c r="E2937" s="288" t="s">
        <v>117</v>
      </c>
    </row>
    <row r="2938" spans="1:6" ht="31.5">
      <c r="A2938" s="351">
        <v>8601</v>
      </c>
      <c r="B2938" s="352" t="s">
        <v>3080</v>
      </c>
      <c r="C2938" s="353" t="s">
        <v>125</v>
      </c>
      <c r="D2938" s="354">
        <v>241724</v>
      </c>
      <c r="E2938" s="288" t="s">
        <v>117</v>
      </c>
    </row>
    <row r="2939" spans="1:6" ht="31.5">
      <c r="A2939" s="351">
        <v>8603</v>
      </c>
      <c r="B2939" s="352" t="s">
        <v>3081</v>
      </c>
      <c r="C2939" s="353" t="s">
        <v>125</v>
      </c>
      <c r="D2939" s="354">
        <v>45904</v>
      </c>
      <c r="E2939" s="288" t="s">
        <v>117</v>
      </c>
    </row>
    <row r="2940" spans="1:6" ht="15.75">
      <c r="A2940" s="351">
        <v>8605</v>
      </c>
      <c r="B2940" s="352" t="s">
        <v>3082</v>
      </c>
      <c r="C2940" s="353" t="s">
        <v>116</v>
      </c>
      <c r="D2940" s="354">
        <v>54475</v>
      </c>
      <c r="E2940" s="288" t="s">
        <v>117</v>
      </c>
    </row>
    <row r="2941" spans="1:6" ht="47.25">
      <c r="A2941" s="351">
        <v>8606</v>
      </c>
      <c r="B2941" s="352" t="s">
        <v>3083</v>
      </c>
      <c r="C2941" s="353" t="s">
        <v>116</v>
      </c>
      <c r="D2941" s="354">
        <v>9821</v>
      </c>
      <c r="E2941" s="288" t="s">
        <v>117</v>
      </c>
    </row>
    <row r="2942" spans="1:6" ht="31.5">
      <c r="A2942" s="351">
        <v>8610</v>
      </c>
      <c r="B2942" s="352" t="s">
        <v>3084</v>
      </c>
      <c r="C2942" s="353" t="s">
        <v>125</v>
      </c>
      <c r="D2942" s="354">
        <v>28984205</v>
      </c>
      <c r="E2942" s="288" t="s">
        <v>117</v>
      </c>
    </row>
    <row r="2943" spans="1:6" ht="31.5">
      <c r="A2943" s="351">
        <v>8611</v>
      </c>
      <c r="B2943" s="352" t="s">
        <v>3085</v>
      </c>
      <c r="C2943" s="353" t="s">
        <v>472</v>
      </c>
      <c r="D2943" s="354">
        <v>2940</v>
      </c>
      <c r="E2943" s="288" t="s">
        <v>117</v>
      </c>
    </row>
    <row r="2944" spans="1:6" ht="47.25">
      <c r="A2944" s="351">
        <v>8612</v>
      </c>
      <c r="B2944" s="352" t="s">
        <v>3086</v>
      </c>
      <c r="C2944" s="353" t="s">
        <v>116</v>
      </c>
      <c r="D2944" s="354">
        <v>123487</v>
      </c>
      <c r="E2944" s="288" t="s">
        <v>117</v>
      </c>
    </row>
    <row r="2945" spans="1:6" ht="47.25">
      <c r="A2945" s="351">
        <v>8613</v>
      </c>
      <c r="B2945" s="352" t="s">
        <v>3087</v>
      </c>
      <c r="C2945" s="353" t="s">
        <v>119</v>
      </c>
      <c r="D2945" s="354">
        <v>723471</v>
      </c>
      <c r="E2945" s="288" t="s">
        <v>117</v>
      </c>
    </row>
    <row r="2946" spans="1:6" ht="47.25">
      <c r="A2946" s="351">
        <v>8614</v>
      </c>
      <c r="B2946" s="352" t="s">
        <v>3088</v>
      </c>
      <c r="C2946" s="353" t="s">
        <v>119</v>
      </c>
      <c r="D2946" s="354">
        <v>663971</v>
      </c>
      <c r="E2946" s="288" t="s">
        <v>117</v>
      </c>
    </row>
    <row r="2947" spans="1:6" ht="31.5">
      <c r="A2947" s="351">
        <v>8615</v>
      </c>
      <c r="B2947" s="352" t="s">
        <v>3089</v>
      </c>
      <c r="C2947" s="353" t="s">
        <v>119</v>
      </c>
      <c r="D2947" s="354">
        <v>168886</v>
      </c>
      <c r="E2947" s="288" t="s">
        <v>117</v>
      </c>
    </row>
    <row r="2948" spans="1:6" ht="31.5">
      <c r="A2948" s="351">
        <v>8616</v>
      </c>
      <c r="B2948" s="352" t="s">
        <v>3090</v>
      </c>
      <c r="C2948" s="353" t="s">
        <v>119</v>
      </c>
      <c r="D2948" s="354">
        <v>159542</v>
      </c>
      <c r="E2948" s="288" t="s">
        <v>117</v>
      </c>
    </row>
    <row r="2949" spans="1:6" ht="31.5">
      <c r="A2949" s="351">
        <v>8617</v>
      </c>
      <c r="B2949" s="352" t="s">
        <v>3091</v>
      </c>
      <c r="C2949" s="353" t="s">
        <v>119</v>
      </c>
      <c r="D2949" s="354">
        <v>141828</v>
      </c>
      <c r="E2949" s="288" t="s">
        <v>117</v>
      </c>
    </row>
    <row r="2950" spans="1:6" ht="47.25">
      <c r="A2950" s="351">
        <v>8618</v>
      </c>
      <c r="B2950" s="352" t="s">
        <v>3092</v>
      </c>
      <c r="C2950" s="353" t="s">
        <v>119</v>
      </c>
      <c r="D2950" s="354">
        <v>674999</v>
      </c>
      <c r="E2950" s="288" t="s">
        <v>117</v>
      </c>
    </row>
    <row r="2951" spans="1:6" ht="47.25">
      <c r="A2951" s="351">
        <v>8619</v>
      </c>
      <c r="B2951" s="352" t="s">
        <v>3093</v>
      </c>
      <c r="C2951" s="353" t="s">
        <v>119</v>
      </c>
      <c r="D2951" s="354">
        <v>743954</v>
      </c>
      <c r="E2951" s="288" t="s">
        <v>117</v>
      </c>
    </row>
    <row r="2952" spans="1:6" ht="47.25">
      <c r="A2952" s="351">
        <v>8620</v>
      </c>
      <c r="B2952" s="352" t="s">
        <v>3094</v>
      </c>
      <c r="C2952" s="353" t="s">
        <v>119</v>
      </c>
      <c r="D2952" s="354">
        <v>692636</v>
      </c>
      <c r="E2952" s="288" t="s">
        <v>117</v>
      </c>
    </row>
    <row r="2953" spans="1:6" ht="47.25">
      <c r="A2953" s="351">
        <v>8621</v>
      </c>
      <c r="B2953" s="352" t="s">
        <v>3095</v>
      </c>
      <c r="C2953" s="353" t="s">
        <v>119</v>
      </c>
      <c r="D2953" s="354">
        <v>671786</v>
      </c>
      <c r="E2953" s="288" t="s">
        <v>117</v>
      </c>
    </row>
    <row r="2954" spans="1:6" ht="31.5">
      <c r="A2954" s="351">
        <v>8622</v>
      </c>
      <c r="B2954" s="352" t="s">
        <v>3096</v>
      </c>
      <c r="C2954" s="353" t="s">
        <v>116</v>
      </c>
      <c r="D2954" s="354">
        <v>9193</v>
      </c>
      <c r="E2954" s="288" t="s">
        <v>117</v>
      </c>
    </row>
    <row r="2955" spans="1:6" ht="31.5">
      <c r="A2955" s="351">
        <v>8624</v>
      </c>
      <c r="B2955" s="352" t="s">
        <v>3097</v>
      </c>
      <c r="C2955" s="353" t="s">
        <v>125</v>
      </c>
      <c r="D2955" s="354">
        <v>4319726</v>
      </c>
      <c r="E2955" s="288" t="s">
        <v>117</v>
      </c>
      <c r="F2955" s="35" t="s">
        <v>145</v>
      </c>
    </row>
    <row r="2956" spans="1:6" ht="63">
      <c r="A2956" s="351">
        <v>8625</v>
      </c>
      <c r="B2956" s="352" t="s">
        <v>3098</v>
      </c>
      <c r="C2956" s="353" t="s">
        <v>125</v>
      </c>
      <c r="D2956" s="354">
        <v>230017</v>
      </c>
      <c r="E2956" s="288" t="s">
        <v>117</v>
      </c>
      <c r="F2956" s="35" t="s">
        <v>145</v>
      </c>
    </row>
    <row r="2957" spans="1:6" ht="63">
      <c r="A2957" s="351">
        <v>8626</v>
      </c>
      <c r="B2957" s="352" t="s">
        <v>3099</v>
      </c>
      <c r="C2957" s="353" t="s">
        <v>125</v>
      </c>
      <c r="D2957" s="354">
        <v>2047550</v>
      </c>
      <c r="E2957" s="288" t="s">
        <v>117</v>
      </c>
      <c r="F2957" s="35" t="s">
        <v>145</v>
      </c>
    </row>
    <row r="2958" spans="1:6" ht="63">
      <c r="A2958" s="351">
        <v>8627</v>
      </c>
      <c r="B2958" s="352" t="s">
        <v>3100</v>
      </c>
      <c r="C2958" s="353" t="s">
        <v>125</v>
      </c>
      <c r="D2958" s="354">
        <v>384676</v>
      </c>
      <c r="E2958" s="288" t="s">
        <v>117</v>
      </c>
      <c r="F2958" s="35" t="s">
        <v>145</v>
      </c>
    </row>
    <row r="2959" spans="1:6" ht="63">
      <c r="A2959" s="351">
        <v>8628</v>
      </c>
      <c r="B2959" s="352" t="s">
        <v>3101</v>
      </c>
      <c r="C2959" s="353" t="s">
        <v>125</v>
      </c>
      <c r="D2959" s="354">
        <v>127001</v>
      </c>
      <c r="E2959" s="288" t="s">
        <v>117</v>
      </c>
      <c r="F2959" s="35" t="s">
        <v>145</v>
      </c>
    </row>
    <row r="2960" spans="1:6" ht="47.25">
      <c r="A2960" s="351">
        <v>8629</v>
      </c>
      <c r="B2960" s="352" t="s">
        <v>3102</v>
      </c>
      <c r="C2960" s="353" t="s">
        <v>122</v>
      </c>
      <c r="D2960" s="354">
        <v>735525</v>
      </c>
      <c r="E2960" s="288" t="s">
        <v>117</v>
      </c>
    </row>
    <row r="2961" spans="1:6" ht="63">
      <c r="A2961" s="351">
        <v>8631</v>
      </c>
      <c r="B2961" s="352" t="s">
        <v>3103</v>
      </c>
      <c r="C2961" s="353" t="s">
        <v>125</v>
      </c>
      <c r="D2961" s="354">
        <v>1062567</v>
      </c>
      <c r="E2961" s="288" t="s">
        <v>117</v>
      </c>
    </row>
    <row r="2962" spans="1:6" ht="47.25">
      <c r="A2962" s="351">
        <v>8632</v>
      </c>
      <c r="B2962" s="352" t="s">
        <v>3104</v>
      </c>
      <c r="C2962" s="353" t="s">
        <v>122</v>
      </c>
      <c r="D2962" s="354">
        <v>304483</v>
      </c>
      <c r="E2962" s="288" t="s">
        <v>117</v>
      </c>
    </row>
    <row r="2963" spans="1:6" ht="47.25">
      <c r="A2963" s="351">
        <v>8633</v>
      </c>
      <c r="B2963" s="352" t="s">
        <v>3105</v>
      </c>
      <c r="C2963" s="353" t="s">
        <v>122</v>
      </c>
      <c r="D2963" s="354">
        <v>825402</v>
      </c>
      <c r="E2963" s="288" t="s">
        <v>117</v>
      </c>
    </row>
    <row r="2964" spans="1:6" ht="63">
      <c r="A2964" s="351">
        <v>8634</v>
      </c>
      <c r="B2964" s="352" t="s">
        <v>3106</v>
      </c>
      <c r="C2964" s="353" t="s">
        <v>125</v>
      </c>
      <c r="D2964" s="354">
        <v>1082656</v>
      </c>
      <c r="E2964" s="288" t="s">
        <v>117</v>
      </c>
    </row>
    <row r="2965" spans="1:6" ht="63">
      <c r="A2965" s="351">
        <v>8636</v>
      </c>
      <c r="B2965" s="352" t="s">
        <v>3107</v>
      </c>
      <c r="C2965" s="353" t="s">
        <v>125</v>
      </c>
      <c r="D2965" s="354">
        <v>569520</v>
      </c>
      <c r="E2965" s="288" t="s">
        <v>117</v>
      </c>
    </row>
    <row r="2966" spans="1:6" ht="63">
      <c r="A2966" s="351">
        <v>8637</v>
      </c>
      <c r="B2966" s="352" t="s">
        <v>3108</v>
      </c>
      <c r="C2966" s="353" t="s">
        <v>125</v>
      </c>
      <c r="D2966" s="354">
        <v>1877604</v>
      </c>
      <c r="E2966" s="288" t="s">
        <v>117</v>
      </c>
    </row>
    <row r="2967" spans="1:6" ht="63">
      <c r="A2967" s="351">
        <v>8638</v>
      </c>
      <c r="B2967" s="352" t="s">
        <v>3109</v>
      </c>
      <c r="C2967" s="353" t="s">
        <v>125</v>
      </c>
      <c r="D2967" s="354">
        <v>3298506</v>
      </c>
      <c r="E2967" s="288" t="s">
        <v>117</v>
      </c>
      <c r="F2967" s="35" t="s">
        <v>145</v>
      </c>
    </row>
    <row r="2968" spans="1:6" ht="63">
      <c r="A2968" s="351">
        <v>8639</v>
      </c>
      <c r="B2968" s="352" t="s">
        <v>3110</v>
      </c>
      <c r="C2968" s="353" t="s">
        <v>125</v>
      </c>
      <c r="D2968" s="354">
        <v>5515544</v>
      </c>
      <c r="E2968" s="288" t="s">
        <v>117</v>
      </c>
      <c r="F2968" s="35" t="s">
        <v>145</v>
      </c>
    </row>
    <row r="2969" spans="1:6" ht="15.75">
      <c r="A2969" s="351">
        <v>8640</v>
      </c>
      <c r="B2969" s="352" t="s">
        <v>3111</v>
      </c>
      <c r="C2969" s="353" t="s">
        <v>125</v>
      </c>
      <c r="D2969" s="354">
        <v>76996</v>
      </c>
      <c r="E2969" s="288" t="s">
        <v>117</v>
      </c>
    </row>
    <row r="2970" spans="1:6" ht="15.75">
      <c r="A2970" s="351">
        <v>8641</v>
      </c>
      <c r="B2970" s="352" t="s">
        <v>3112</v>
      </c>
      <c r="C2970" s="353" t="s">
        <v>125</v>
      </c>
      <c r="D2970" s="354">
        <v>1701992</v>
      </c>
      <c r="E2970" s="288" t="s">
        <v>117</v>
      </c>
    </row>
    <row r="2971" spans="1:6" ht="31.5">
      <c r="A2971" s="351">
        <v>8642</v>
      </c>
      <c r="B2971" s="352" t="s">
        <v>3113</v>
      </c>
      <c r="C2971" s="353" t="s">
        <v>125</v>
      </c>
      <c r="D2971" s="354">
        <v>108492</v>
      </c>
      <c r="E2971" s="288" t="s">
        <v>117</v>
      </c>
    </row>
    <row r="2972" spans="1:6" ht="63">
      <c r="A2972" s="351">
        <v>8643</v>
      </c>
      <c r="B2972" s="352" t="s">
        <v>3114</v>
      </c>
      <c r="C2972" s="353" t="s">
        <v>3115</v>
      </c>
      <c r="D2972" s="354">
        <v>37638</v>
      </c>
      <c r="E2972" s="288" t="s">
        <v>117</v>
      </c>
    </row>
    <row r="2973" spans="1:6" ht="63">
      <c r="A2973" s="351">
        <v>8644</v>
      </c>
      <c r="B2973" s="352" t="s">
        <v>3116</v>
      </c>
      <c r="C2973" s="353" t="s">
        <v>125</v>
      </c>
      <c r="D2973" s="354">
        <v>3358464</v>
      </c>
      <c r="E2973" s="288" t="s">
        <v>117</v>
      </c>
      <c r="F2973" s="35" t="s">
        <v>145</v>
      </c>
    </row>
    <row r="2974" spans="1:6" ht="63">
      <c r="A2974" s="351">
        <v>8645</v>
      </c>
      <c r="B2974" s="352" t="s">
        <v>3117</v>
      </c>
      <c r="C2974" s="353" t="s">
        <v>125</v>
      </c>
      <c r="D2974" s="354">
        <v>2005364</v>
      </c>
      <c r="E2974" s="288" t="s">
        <v>117</v>
      </c>
    </row>
    <row r="2975" spans="1:6" ht="31.5">
      <c r="A2975" s="351">
        <v>8646</v>
      </c>
      <c r="B2975" s="352" t="s">
        <v>3118</v>
      </c>
      <c r="C2975" s="353" t="s">
        <v>125</v>
      </c>
      <c r="D2975" s="354">
        <v>332799</v>
      </c>
      <c r="E2975" s="288" t="s">
        <v>117</v>
      </c>
    </row>
    <row r="2976" spans="1:6" ht="63">
      <c r="A2976" s="351">
        <v>8647</v>
      </c>
      <c r="B2976" s="352" t="s">
        <v>3119</v>
      </c>
      <c r="C2976" s="353" t="s">
        <v>125</v>
      </c>
      <c r="D2976" s="354">
        <v>4381281</v>
      </c>
      <c r="E2976" s="288" t="s">
        <v>117</v>
      </c>
    </row>
    <row r="2977" spans="1:6" ht="31.5">
      <c r="A2977" s="351">
        <v>8648</v>
      </c>
      <c r="B2977" s="352" t="s">
        <v>3120</v>
      </c>
      <c r="C2977" s="353" t="s">
        <v>122</v>
      </c>
      <c r="D2977" s="354">
        <v>407015</v>
      </c>
      <c r="E2977" s="288" t="s">
        <v>117</v>
      </c>
    </row>
    <row r="2978" spans="1:6" ht="31.5">
      <c r="A2978" s="351">
        <v>8649</v>
      </c>
      <c r="B2978" s="352" t="s">
        <v>3121</v>
      </c>
      <c r="C2978" s="353" t="s">
        <v>122</v>
      </c>
      <c r="D2978" s="354">
        <v>374079</v>
      </c>
      <c r="E2978" s="288" t="s">
        <v>117</v>
      </c>
    </row>
    <row r="2979" spans="1:6" ht="31.5">
      <c r="A2979" s="351">
        <v>8650</v>
      </c>
      <c r="B2979" s="352" t="s">
        <v>3122</v>
      </c>
      <c r="C2979" s="353" t="s">
        <v>3123</v>
      </c>
      <c r="D2979" s="354">
        <v>37</v>
      </c>
      <c r="E2979" s="288" t="s">
        <v>117</v>
      </c>
    </row>
    <row r="2980" spans="1:6" ht="47.25">
      <c r="A2980" s="351">
        <v>8651</v>
      </c>
      <c r="B2980" s="352" t="s">
        <v>3124</v>
      </c>
      <c r="C2980" s="353" t="s">
        <v>125</v>
      </c>
      <c r="D2980" s="354">
        <v>148000</v>
      </c>
      <c r="E2980" s="288" t="s">
        <v>117</v>
      </c>
    </row>
    <row r="2981" spans="1:6" ht="31.5">
      <c r="A2981" s="351">
        <v>8652</v>
      </c>
      <c r="B2981" s="352" t="s">
        <v>3125</v>
      </c>
      <c r="C2981" s="353" t="s">
        <v>125</v>
      </c>
      <c r="D2981" s="354">
        <v>138000</v>
      </c>
      <c r="E2981" s="288" t="s">
        <v>117</v>
      </c>
    </row>
    <row r="2982" spans="1:6" ht="47.25">
      <c r="A2982" s="351">
        <v>8653</v>
      </c>
      <c r="B2982" s="352" t="s">
        <v>3126</v>
      </c>
      <c r="C2982" s="353" t="s">
        <v>125</v>
      </c>
      <c r="D2982" s="354">
        <v>133500</v>
      </c>
      <c r="E2982" s="288" t="s">
        <v>117</v>
      </c>
    </row>
    <row r="2983" spans="1:6" ht="47.25">
      <c r="A2983" s="351">
        <v>8654</v>
      </c>
      <c r="B2983" s="352" t="s">
        <v>3127</v>
      </c>
      <c r="C2983" s="353" t="s">
        <v>125</v>
      </c>
      <c r="D2983" s="354">
        <v>205000</v>
      </c>
      <c r="E2983" s="288" t="s">
        <v>117</v>
      </c>
    </row>
    <row r="2984" spans="1:6" ht="15.75">
      <c r="A2984" s="351">
        <v>8655</v>
      </c>
      <c r="B2984" s="352" t="s">
        <v>3128</v>
      </c>
      <c r="C2984" s="353" t="s">
        <v>119</v>
      </c>
      <c r="D2984" s="354">
        <v>63806</v>
      </c>
      <c r="E2984" s="288" t="s">
        <v>117</v>
      </c>
    </row>
    <row r="2985" spans="1:6" ht="31.5">
      <c r="A2985" s="351">
        <v>8656</v>
      </c>
      <c r="B2985" s="352" t="s">
        <v>3129</v>
      </c>
      <c r="C2985" s="353" t="s">
        <v>119</v>
      </c>
      <c r="D2985" s="354">
        <v>17171</v>
      </c>
      <c r="E2985" s="288" t="s">
        <v>117</v>
      </c>
    </row>
    <row r="2986" spans="1:6" ht="15.75">
      <c r="A2986" s="351">
        <v>8657</v>
      </c>
      <c r="B2986" s="352" t="s">
        <v>3130</v>
      </c>
      <c r="C2986" s="353" t="s">
        <v>116</v>
      </c>
      <c r="D2986" s="354">
        <v>7139</v>
      </c>
      <c r="E2986" s="288" t="s">
        <v>117</v>
      </c>
    </row>
    <row r="2987" spans="1:6" ht="31.5">
      <c r="A2987" s="351">
        <v>8712</v>
      </c>
      <c r="B2987" s="352" t="s">
        <v>3131</v>
      </c>
      <c r="C2987" s="353" t="s">
        <v>122</v>
      </c>
      <c r="D2987" s="354">
        <v>338221</v>
      </c>
      <c r="E2987" s="288" t="s">
        <v>117</v>
      </c>
    </row>
    <row r="2988" spans="1:6" ht="31.5">
      <c r="A2988" s="351">
        <v>8713</v>
      </c>
      <c r="B2988" s="352" t="s">
        <v>3132</v>
      </c>
      <c r="C2988" s="353" t="s">
        <v>122</v>
      </c>
      <c r="D2988" s="354">
        <v>141242</v>
      </c>
      <c r="E2988" s="288" t="s">
        <v>117</v>
      </c>
    </row>
    <row r="2989" spans="1:6" ht="31.5">
      <c r="A2989" s="351">
        <v>8714</v>
      </c>
      <c r="B2989" s="352" t="s">
        <v>3133</v>
      </c>
      <c r="C2989" s="353" t="s">
        <v>122</v>
      </c>
      <c r="D2989" s="354">
        <v>171936</v>
      </c>
      <c r="E2989" s="288" t="s">
        <v>117</v>
      </c>
    </row>
    <row r="2990" spans="1:6" ht="47.25">
      <c r="A2990" s="351">
        <v>8715</v>
      </c>
      <c r="B2990" s="352" t="s">
        <v>3134</v>
      </c>
      <c r="C2990" s="353" t="s">
        <v>125</v>
      </c>
      <c r="D2990" s="354">
        <v>435525</v>
      </c>
      <c r="E2990" s="288" t="s">
        <v>117</v>
      </c>
      <c r="F2990" s="35" t="s">
        <v>145</v>
      </c>
    </row>
    <row r="2991" spans="1:6" ht="15.75">
      <c r="A2991" s="351">
        <v>8716</v>
      </c>
      <c r="B2991" s="352" t="s">
        <v>3135</v>
      </c>
      <c r="C2991" s="353" t="s">
        <v>122</v>
      </c>
      <c r="D2991" s="354">
        <v>55626</v>
      </c>
      <c r="E2991" s="288" t="s">
        <v>117</v>
      </c>
    </row>
    <row r="2992" spans="1:6" ht="47.25">
      <c r="A2992" s="351">
        <v>8717</v>
      </c>
      <c r="B2992" s="352" t="s">
        <v>3136</v>
      </c>
      <c r="C2992" s="353" t="s">
        <v>125</v>
      </c>
      <c r="D2992" s="354">
        <v>715580</v>
      </c>
      <c r="E2992" s="288" t="s">
        <v>117</v>
      </c>
      <c r="F2992" s="35" t="s">
        <v>145</v>
      </c>
    </row>
    <row r="2993" spans="1:6" ht="15.75">
      <c r="A2993" s="351">
        <v>8718</v>
      </c>
      <c r="B2993" s="352" t="s">
        <v>3137</v>
      </c>
      <c r="C2993" s="353" t="s">
        <v>125</v>
      </c>
      <c r="D2993" s="354">
        <v>1606252</v>
      </c>
      <c r="E2993" s="288" t="s">
        <v>117</v>
      </c>
    </row>
    <row r="2994" spans="1:6" ht="63">
      <c r="A2994" s="351">
        <v>8719</v>
      </c>
      <c r="B2994" s="352" t="s">
        <v>3138</v>
      </c>
      <c r="C2994" s="353" t="s">
        <v>125</v>
      </c>
      <c r="D2994" s="354">
        <v>1236500</v>
      </c>
      <c r="E2994" s="288" t="s">
        <v>117</v>
      </c>
    </row>
    <row r="2995" spans="1:6" ht="47.25">
      <c r="A2995" s="351">
        <v>8720</v>
      </c>
      <c r="B2995" s="352" t="s">
        <v>3139</v>
      </c>
      <c r="C2995" s="353" t="s">
        <v>125</v>
      </c>
      <c r="D2995" s="354">
        <v>610409</v>
      </c>
      <c r="E2995" s="288" t="s">
        <v>117</v>
      </c>
    </row>
    <row r="2996" spans="1:6" ht="15.75">
      <c r="A2996" s="351">
        <v>8722</v>
      </c>
      <c r="B2996" s="352" t="s">
        <v>3140</v>
      </c>
      <c r="C2996" s="353" t="s">
        <v>125</v>
      </c>
      <c r="D2996" s="354">
        <v>181561</v>
      </c>
      <c r="E2996" s="288" t="s">
        <v>117</v>
      </c>
    </row>
    <row r="2997" spans="1:6" ht="47.25">
      <c r="A2997" s="351">
        <v>8723</v>
      </c>
      <c r="B2997" s="352" t="s">
        <v>3141</v>
      </c>
      <c r="C2997" s="353" t="s">
        <v>122</v>
      </c>
      <c r="D2997" s="354">
        <v>170279</v>
      </c>
      <c r="E2997" s="288" t="s">
        <v>117</v>
      </c>
      <c r="F2997" s="35" t="s">
        <v>145</v>
      </c>
    </row>
    <row r="2998" spans="1:6" ht="47.25">
      <c r="A2998" s="351">
        <v>8724</v>
      </c>
      <c r="B2998" s="352" t="s">
        <v>3142</v>
      </c>
      <c r="C2998" s="353" t="s">
        <v>125</v>
      </c>
      <c r="D2998" s="354">
        <v>132000</v>
      </c>
      <c r="E2998" s="288" t="s">
        <v>117</v>
      </c>
    </row>
    <row r="2999" spans="1:6" ht="63">
      <c r="A2999" s="351">
        <v>8725</v>
      </c>
      <c r="B2999" s="352" t="s">
        <v>3143</v>
      </c>
      <c r="C2999" s="353" t="s">
        <v>122</v>
      </c>
      <c r="D2999" s="354">
        <v>32690</v>
      </c>
      <c r="E2999" s="288" t="s">
        <v>117</v>
      </c>
    </row>
    <row r="3000" spans="1:6" ht="63">
      <c r="A3000" s="351">
        <v>8726</v>
      </c>
      <c r="B3000" s="352" t="s">
        <v>3144</v>
      </c>
      <c r="C3000" s="353" t="s">
        <v>125</v>
      </c>
      <c r="D3000" s="354">
        <v>828170</v>
      </c>
      <c r="E3000" s="288" t="s">
        <v>117</v>
      </c>
      <c r="F3000" s="35" t="s">
        <v>145</v>
      </c>
    </row>
    <row r="3001" spans="1:6" ht="31.5">
      <c r="A3001" s="351">
        <v>8727</v>
      </c>
      <c r="B3001" s="352" t="s">
        <v>3145</v>
      </c>
      <c r="C3001" s="353" t="s">
        <v>116</v>
      </c>
      <c r="D3001" s="354">
        <v>390766</v>
      </c>
      <c r="E3001" s="288" t="s">
        <v>117</v>
      </c>
    </row>
    <row r="3002" spans="1:6" ht="31.5">
      <c r="A3002" s="351">
        <v>8728</v>
      </c>
      <c r="B3002" s="352" t="s">
        <v>3146</v>
      </c>
      <c r="C3002" s="353" t="s">
        <v>122</v>
      </c>
      <c r="D3002" s="354">
        <v>424977</v>
      </c>
      <c r="E3002" s="288" t="s">
        <v>117</v>
      </c>
    </row>
    <row r="3003" spans="1:6" ht="31.5">
      <c r="A3003" s="351">
        <v>8729</v>
      </c>
      <c r="B3003" s="352" t="s">
        <v>3147</v>
      </c>
      <c r="C3003" s="353" t="s">
        <v>122</v>
      </c>
      <c r="D3003" s="354">
        <v>851926</v>
      </c>
      <c r="E3003" s="288" t="s">
        <v>117</v>
      </c>
    </row>
    <row r="3004" spans="1:6" ht="47.25">
      <c r="A3004" s="351">
        <v>8730</v>
      </c>
      <c r="B3004" s="352" t="s">
        <v>3148</v>
      </c>
      <c r="C3004" s="353" t="s">
        <v>125</v>
      </c>
      <c r="D3004" s="354">
        <v>4885003</v>
      </c>
      <c r="E3004" s="288" t="s">
        <v>117</v>
      </c>
    </row>
    <row r="3005" spans="1:6" ht="63">
      <c r="A3005" s="351">
        <v>8731</v>
      </c>
      <c r="B3005" s="352" t="s">
        <v>3149</v>
      </c>
      <c r="C3005" s="353" t="s">
        <v>125</v>
      </c>
      <c r="D3005" s="354">
        <v>227525</v>
      </c>
      <c r="E3005" s="288" t="s">
        <v>117</v>
      </c>
      <c r="F3005" s="35" t="s">
        <v>145</v>
      </c>
    </row>
    <row r="3006" spans="1:6" ht="63">
      <c r="A3006" s="351">
        <v>8732</v>
      </c>
      <c r="B3006" s="352" t="s">
        <v>3150</v>
      </c>
      <c r="C3006" s="353" t="s">
        <v>125</v>
      </c>
      <c r="D3006" s="354">
        <v>384550</v>
      </c>
      <c r="E3006" s="288" t="s">
        <v>117</v>
      </c>
      <c r="F3006" s="35" t="s">
        <v>145</v>
      </c>
    </row>
    <row r="3007" spans="1:6" ht="31.5">
      <c r="A3007" s="351">
        <v>8733</v>
      </c>
      <c r="B3007" s="352" t="s">
        <v>3151</v>
      </c>
      <c r="C3007" s="353" t="s">
        <v>122</v>
      </c>
      <c r="D3007" s="354">
        <v>207149</v>
      </c>
      <c r="E3007" s="288" t="s">
        <v>117</v>
      </c>
    </row>
    <row r="3008" spans="1:6" ht="31.5">
      <c r="A3008" s="351">
        <v>8734</v>
      </c>
      <c r="B3008" s="352" t="s">
        <v>3152</v>
      </c>
      <c r="C3008" s="353" t="s">
        <v>122</v>
      </c>
      <c r="D3008" s="354">
        <v>262885</v>
      </c>
      <c r="E3008" s="288" t="s">
        <v>117</v>
      </c>
    </row>
    <row r="3009" spans="1:6" ht="31.5">
      <c r="A3009" s="351">
        <v>8735</v>
      </c>
      <c r="B3009" s="352" t="s">
        <v>3153</v>
      </c>
      <c r="C3009" s="353" t="s">
        <v>122</v>
      </c>
      <c r="D3009" s="354">
        <v>561612</v>
      </c>
      <c r="E3009" s="288" t="s">
        <v>117</v>
      </c>
    </row>
    <row r="3010" spans="1:6" ht="31.5">
      <c r="A3010" s="351">
        <v>8736</v>
      </c>
      <c r="B3010" s="352" t="s">
        <v>3154</v>
      </c>
      <c r="C3010" s="353" t="s">
        <v>122</v>
      </c>
      <c r="D3010" s="354">
        <v>282792</v>
      </c>
      <c r="E3010" s="288" t="s">
        <v>117</v>
      </c>
    </row>
    <row r="3011" spans="1:6" ht="15.75">
      <c r="A3011" s="351">
        <v>8737</v>
      </c>
      <c r="B3011" s="352" t="s">
        <v>3155</v>
      </c>
      <c r="C3011" s="353" t="s">
        <v>125</v>
      </c>
      <c r="D3011" s="354">
        <v>6850</v>
      </c>
      <c r="E3011" s="288" t="s">
        <v>117</v>
      </c>
    </row>
    <row r="3012" spans="1:6" ht="47.25">
      <c r="A3012" s="351">
        <v>8738</v>
      </c>
      <c r="B3012" s="352" t="s">
        <v>3156</v>
      </c>
      <c r="C3012" s="353" t="s">
        <v>125</v>
      </c>
      <c r="D3012" s="354">
        <v>297400</v>
      </c>
      <c r="E3012" s="288" t="s">
        <v>117</v>
      </c>
    </row>
    <row r="3013" spans="1:6" ht="31.5">
      <c r="A3013" s="351">
        <v>8739</v>
      </c>
      <c r="B3013" s="352" t="s">
        <v>3157</v>
      </c>
      <c r="C3013" s="353" t="s">
        <v>122</v>
      </c>
      <c r="D3013" s="354">
        <v>151623</v>
      </c>
      <c r="E3013" s="288" t="s">
        <v>117</v>
      </c>
    </row>
    <row r="3014" spans="1:6" ht="31.5">
      <c r="A3014" s="351">
        <v>8740</v>
      </c>
      <c r="B3014" s="352" t="s">
        <v>3158</v>
      </c>
      <c r="C3014" s="353" t="s">
        <v>122</v>
      </c>
      <c r="D3014" s="354">
        <v>318076</v>
      </c>
      <c r="E3014" s="288" t="s">
        <v>117</v>
      </c>
    </row>
    <row r="3015" spans="1:6" ht="31.5">
      <c r="A3015" s="351">
        <v>8741</v>
      </c>
      <c r="B3015" s="352" t="s">
        <v>3159</v>
      </c>
      <c r="C3015" s="353" t="s">
        <v>122</v>
      </c>
      <c r="D3015" s="354">
        <v>95942</v>
      </c>
      <c r="E3015" s="288" t="s">
        <v>117</v>
      </c>
    </row>
    <row r="3016" spans="1:6" ht="31.5">
      <c r="A3016" s="351">
        <v>8742</v>
      </c>
      <c r="B3016" s="352" t="s">
        <v>3160</v>
      </c>
      <c r="C3016" s="353" t="s">
        <v>122</v>
      </c>
      <c r="D3016" s="354">
        <v>227267</v>
      </c>
      <c r="E3016" s="288" t="s">
        <v>117</v>
      </c>
    </row>
    <row r="3017" spans="1:6" ht="63">
      <c r="A3017" s="351">
        <v>8743</v>
      </c>
      <c r="B3017" s="352" t="s">
        <v>3161</v>
      </c>
      <c r="C3017" s="353" t="s">
        <v>125</v>
      </c>
      <c r="D3017" s="354">
        <v>3833747</v>
      </c>
      <c r="E3017" s="288" t="s">
        <v>117</v>
      </c>
      <c r="F3017" s="35" t="s">
        <v>145</v>
      </c>
    </row>
    <row r="3018" spans="1:6" ht="63">
      <c r="A3018" s="351">
        <v>8744</v>
      </c>
      <c r="B3018" s="352" t="s">
        <v>3162</v>
      </c>
      <c r="C3018" s="353" t="s">
        <v>125</v>
      </c>
      <c r="D3018" s="354">
        <v>1797432</v>
      </c>
      <c r="E3018" s="288" t="s">
        <v>117</v>
      </c>
    </row>
    <row r="3019" spans="1:6" ht="47.25">
      <c r="A3019" s="351">
        <v>8745</v>
      </c>
      <c r="B3019" s="352" t="s">
        <v>3163</v>
      </c>
      <c r="C3019" s="353" t="s">
        <v>125</v>
      </c>
      <c r="D3019" s="354">
        <v>2913291</v>
      </c>
      <c r="E3019" s="288" t="s">
        <v>117</v>
      </c>
      <c r="F3019" s="35" t="s">
        <v>145</v>
      </c>
    </row>
    <row r="3020" spans="1:6" ht="47.25">
      <c r="A3020" s="351">
        <v>8746</v>
      </c>
      <c r="B3020" s="352" t="s">
        <v>3164</v>
      </c>
      <c r="C3020" s="353" t="s">
        <v>125</v>
      </c>
      <c r="D3020" s="354">
        <v>785470</v>
      </c>
      <c r="E3020" s="288" t="s">
        <v>117</v>
      </c>
      <c r="F3020" s="35" t="s">
        <v>145</v>
      </c>
    </row>
    <row r="3021" spans="1:6" ht="47.25">
      <c r="A3021" s="351">
        <v>8747</v>
      </c>
      <c r="B3021" s="352" t="s">
        <v>3165</v>
      </c>
      <c r="C3021" s="353" t="s">
        <v>125</v>
      </c>
      <c r="D3021" s="354">
        <v>512305</v>
      </c>
      <c r="E3021" s="288" t="s">
        <v>117</v>
      </c>
      <c r="F3021" s="35" t="s">
        <v>145</v>
      </c>
    </row>
    <row r="3022" spans="1:6" ht="15.75">
      <c r="A3022" s="351">
        <v>8748</v>
      </c>
      <c r="B3022" s="352" t="s">
        <v>3166</v>
      </c>
      <c r="C3022" s="353" t="s">
        <v>125</v>
      </c>
      <c r="D3022" s="354">
        <v>445726</v>
      </c>
      <c r="E3022" s="288" t="s">
        <v>117</v>
      </c>
    </row>
    <row r="3023" spans="1:6" ht="15.75">
      <c r="A3023" s="351">
        <v>8749</v>
      </c>
      <c r="B3023" s="352" t="s">
        <v>3167</v>
      </c>
      <c r="C3023" s="353" t="s">
        <v>125</v>
      </c>
      <c r="D3023" s="354">
        <v>181713</v>
      </c>
      <c r="E3023" s="288" t="s">
        <v>117</v>
      </c>
    </row>
    <row r="3024" spans="1:6" ht="15.75">
      <c r="A3024" s="351">
        <v>8750</v>
      </c>
      <c r="B3024" s="352" t="s">
        <v>3168</v>
      </c>
      <c r="C3024" s="353" t="s">
        <v>125</v>
      </c>
      <c r="D3024" s="354">
        <v>1178793</v>
      </c>
      <c r="E3024" s="288" t="s">
        <v>117</v>
      </c>
    </row>
    <row r="3025" spans="1:5" ht="31.5">
      <c r="A3025" s="351">
        <v>8753</v>
      </c>
      <c r="B3025" s="352" t="s">
        <v>3169</v>
      </c>
      <c r="C3025" s="353" t="s">
        <v>125</v>
      </c>
      <c r="D3025" s="354">
        <v>143102</v>
      </c>
      <c r="E3025" s="288" t="s">
        <v>117</v>
      </c>
    </row>
    <row r="3026" spans="1:5" ht="31.5">
      <c r="A3026" s="351">
        <v>8754</v>
      </c>
      <c r="B3026" s="352" t="s">
        <v>3170</v>
      </c>
      <c r="C3026" s="353" t="s">
        <v>125</v>
      </c>
      <c r="D3026" s="354">
        <v>65395</v>
      </c>
      <c r="E3026" s="288" t="s">
        <v>117</v>
      </c>
    </row>
    <row r="3027" spans="1:5" ht="31.5">
      <c r="A3027" s="351">
        <v>8755</v>
      </c>
      <c r="B3027" s="352" t="s">
        <v>3171</v>
      </c>
      <c r="C3027" s="353" t="s">
        <v>125</v>
      </c>
      <c r="D3027" s="354">
        <v>15605</v>
      </c>
      <c r="E3027" s="288" t="s">
        <v>117</v>
      </c>
    </row>
    <row r="3028" spans="1:5" ht="63">
      <c r="A3028" s="351">
        <v>8756</v>
      </c>
      <c r="B3028" s="352" t="s">
        <v>3172</v>
      </c>
      <c r="C3028" s="353" t="s">
        <v>125</v>
      </c>
      <c r="D3028" s="354">
        <v>15605</v>
      </c>
      <c r="E3028" s="288" t="s">
        <v>117</v>
      </c>
    </row>
    <row r="3029" spans="1:5" ht="31.5">
      <c r="A3029" s="351">
        <v>8764</v>
      </c>
      <c r="B3029" s="352" t="s">
        <v>3173</v>
      </c>
      <c r="C3029" s="353" t="s">
        <v>1215</v>
      </c>
      <c r="D3029" s="354">
        <v>3274</v>
      </c>
      <c r="E3029" s="288" t="s">
        <v>117</v>
      </c>
    </row>
    <row r="3030" spans="1:5" ht="31.5">
      <c r="A3030" s="351">
        <v>8765</v>
      </c>
      <c r="B3030" s="352" t="s">
        <v>3174</v>
      </c>
      <c r="C3030" s="353" t="s">
        <v>1215</v>
      </c>
      <c r="D3030" s="354">
        <v>6222</v>
      </c>
      <c r="E3030" s="288" t="s">
        <v>117</v>
      </c>
    </row>
    <row r="3031" spans="1:5" ht="31.5">
      <c r="A3031" s="351">
        <v>8766</v>
      </c>
      <c r="B3031" s="352" t="s">
        <v>3175</v>
      </c>
      <c r="C3031" s="353" t="s">
        <v>1215</v>
      </c>
      <c r="D3031" s="354">
        <v>8250</v>
      </c>
      <c r="E3031" s="288" t="s">
        <v>117</v>
      </c>
    </row>
    <row r="3032" spans="1:5" ht="31.5">
      <c r="A3032" s="351">
        <v>8768</v>
      </c>
      <c r="B3032" s="352" t="s">
        <v>3176</v>
      </c>
      <c r="C3032" s="353" t="s">
        <v>1215</v>
      </c>
      <c r="D3032" s="354">
        <v>78750</v>
      </c>
      <c r="E3032" s="288" t="s">
        <v>117</v>
      </c>
    </row>
    <row r="3033" spans="1:5" ht="31.5">
      <c r="A3033" s="351">
        <v>8771</v>
      </c>
      <c r="B3033" s="352" t="s">
        <v>3177</v>
      </c>
      <c r="C3033" s="353" t="s">
        <v>1215</v>
      </c>
      <c r="D3033" s="354">
        <v>11993</v>
      </c>
      <c r="E3033" s="288" t="s">
        <v>117</v>
      </c>
    </row>
    <row r="3034" spans="1:5" ht="31.5">
      <c r="A3034" s="351">
        <v>8772</v>
      </c>
      <c r="B3034" s="352" t="s">
        <v>3178</v>
      </c>
      <c r="C3034" s="353" t="s">
        <v>1215</v>
      </c>
      <c r="D3034" s="354">
        <v>7493</v>
      </c>
      <c r="E3034" s="288" t="s">
        <v>117</v>
      </c>
    </row>
    <row r="3035" spans="1:5" ht="94.5">
      <c r="A3035" s="351">
        <v>8773</v>
      </c>
      <c r="B3035" s="352" t="s">
        <v>3179</v>
      </c>
      <c r="C3035" s="353" t="s">
        <v>1215</v>
      </c>
      <c r="D3035" s="354">
        <v>563917</v>
      </c>
      <c r="E3035" s="288" t="s">
        <v>117</v>
      </c>
    </row>
    <row r="3036" spans="1:5" ht="78.75">
      <c r="A3036" s="351">
        <v>8774</v>
      </c>
      <c r="B3036" s="352" t="s">
        <v>3180</v>
      </c>
      <c r="C3036" s="353" t="s">
        <v>1215</v>
      </c>
      <c r="D3036" s="354">
        <v>401167</v>
      </c>
      <c r="E3036" s="288" t="s">
        <v>117</v>
      </c>
    </row>
    <row r="3037" spans="1:5" ht="47.25">
      <c r="A3037" s="351">
        <v>8775</v>
      </c>
      <c r="B3037" s="352" t="s">
        <v>3181</v>
      </c>
      <c r="C3037" s="353" t="s">
        <v>1215</v>
      </c>
      <c r="D3037" s="354">
        <v>46152</v>
      </c>
      <c r="E3037" s="288" t="s">
        <v>117</v>
      </c>
    </row>
    <row r="3038" spans="1:5" ht="47.25">
      <c r="A3038" s="351">
        <v>8776</v>
      </c>
      <c r="B3038" s="352" t="s">
        <v>3182</v>
      </c>
      <c r="C3038" s="353" t="s">
        <v>122</v>
      </c>
      <c r="D3038" s="354">
        <v>20749</v>
      </c>
      <c r="E3038" s="288" t="s">
        <v>117</v>
      </c>
    </row>
    <row r="3039" spans="1:5" ht="15.75">
      <c r="A3039" s="351">
        <v>8779</v>
      </c>
      <c r="B3039" s="352" t="s">
        <v>3183</v>
      </c>
      <c r="C3039" s="353" t="s">
        <v>116</v>
      </c>
      <c r="D3039" s="354">
        <v>2567</v>
      </c>
      <c r="E3039" s="288" t="s">
        <v>117</v>
      </c>
    </row>
    <row r="3040" spans="1:5" ht="31.5">
      <c r="A3040" s="351">
        <v>8780</v>
      </c>
      <c r="B3040" s="352" t="s">
        <v>3184</v>
      </c>
      <c r="C3040" s="353" t="s">
        <v>119</v>
      </c>
      <c r="D3040" s="354">
        <v>68826</v>
      </c>
      <c r="E3040" s="288" t="s">
        <v>117</v>
      </c>
    </row>
    <row r="3041" spans="1:5" ht="15.75">
      <c r="A3041" s="351">
        <v>8781</v>
      </c>
      <c r="B3041" s="352" t="s">
        <v>3185</v>
      </c>
      <c r="C3041" s="353" t="s">
        <v>125</v>
      </c>
      <c r="D3041" s="354">
        <v>2172740</v>
      </c>
      <c r="E3041" s="288" t="s">
        <v>117</v>
      </c>
    </row>
    <row r="3042" spans="1:5" ht="31.5">
      <c r="A3042" s="351">
        <v>8782</v>
      </c>
      <c r="B3042" s="352" t="s">
        <v>3186</v>
      </c>
      <c r="C3042" s="353" t="s">
        <v>125</v>
      </c>
      <c r="D3042" s="354">
        <v>104034</v>
      </c>
      <c r="E3042" s="288" t="s">
        <v>117</v>
      </c>
    </row>
    <row r="3043" spans="1:5" ht="63">
      <c r="A3043" s="351">
        <v>8785</v>
      </c>
      <c r="B3043" s="352" t="s">
        <v>3187</v>
      </c>
      <c r="C3043" s="353" t="s">
        <v>125</v>
      </c>
      <c r="D3043" s="354">
        <v>476904</v>
      </c>
      <c r="E3043" s="288" t="s">
        <v>117</v>
      </c>
    </row>
    <row r="3044" spans="1:5" ht="47.25">
      <c r="A3044" s="351">
        <v>8786</v>
      </c>
      <c r="B3044" s="352" t="s">
        <v>3188</v>
      </c>
      <c r="C3044" s="353" t="s">
        <v>125</v>
      </c>
      <c r="D3044" s="354">
        <v>892992</v>
      </c>
      <c r="E3044" s="288" t="s">
        <v>117</v>
      </c>
    </row>
    <row r="3045" spans="1:5" ht="63">
      <c r="A3045" s="351">
        <v>8787</v>
      </c>
      <c r="B3045" s="352" t="s">
        <v>3189</v>
      </c>
      <c r="C3045" s="353" t="s">
        <v>125</v>
      </c>
      <c r="D3045" s="354">
        <v>2555980</v>
      </c>
      <c r="E3045" s="288" t="s">
        <v>117</v>
      </c>
    </row>
    <row r="3046" spans="1:5" ht="63">
      <c r="A3046" s="351">
        <v>8788</v>
      </c>
      <c r="B3046" s="352" t="s">
        <v>3190</v>
      </c>
      <c r="C3046" s="353" t="s">
        <v>125</v>
      </c>
      <c r="D3046" s="354">
        <v>2555980</v>
      </c>
      <c r="E3046" s="288" t="s">
        <v>117</v>
      </c>
    </row>
    <row r="3047" spans="1:5" ht="15.75">
      <c r="A3047" s="351">
        <v>8789</v>
      </c>
      <c r="B3047" s="352" t="s">
        <v>3191</v>
      </c>
      <c r="C3047" s="353" t="s">
        <v>119</v>
      </c>
      <c r="D3047" s="354">
        <v>9496320</v>
      </c>
      <c r="E3047" s="288" t="s">
        <v>117</v>
      </c>
    </row>
    <row r="3048" spans="1:5" ht="15.75">
      <c r="A3048" s="351">
        <v>8790</v>
      </c>
      <c r="B3048" s="352" t="s">
        <v>3192</v>
      </c>
      <c r="C3048" s="353" t="s">
        <v>119</v>
      </c>
      <c r="D3048" s="354">
        <v>1846320</v>
      </c>
      <c r="E3048" s="288" t="s">
        <v>117</v>
      </c>
    </row>
    <row r="3049" spans="1:5" ht="31.5">
      <c r="A3049" s="351">
        <v>8791</v>
      </c>
      <c r="B3049" s="352" t="s">
        <v>3193</v>
      </c>
      <c r="C3049" s="353" t="s">
        <v>122</v>
      </c>
      <c r="D3049" s="354">
        <v>851570</v>
      </c>
      <c r="E3049" s="288" t="s">
        <v>117</v>
      </c>
    </row>
    <row r="3050" spans="1:5" ht="15.75">
      <c r="A3050" s="351">
        <v>8792</v>
      </c>
      <c r="B3050" s="352" t="s">
        <v>3194</v>
      </c>
      <c r="C3050" s="353" t="s">
        <v>122</v>
      </c>
      <c r="D3050" s="354">
        <v>196751</v>
      </c>
      <c r="E3050" s="288" t="s">
        <v>117</v>
      </c>
    </row>
    <row r="3051" spans="1:5" ht="15.75">
      <c r="A3051" s="351">
        <v>8793</v>
      </c>
      <c r="B3051" s="352" t="s">
        <v>3195</v>
      </c>
      <c r="C3051" s="353" t="s">
        <v>125</v>
      </c>
      <c r="D3051" s="354">
        <v>212715</v>
      </c>
      <c r="E3051" s="288" t="s">
        <v>117</v>
      </c>
    </row>
    <row r="3052" spans="1:5" ht="15.75">
      <c r="A3052" s="351">
        <v>8794</v>
      </c>
      <c r="B3052" s="352" t="s">
        <v>3196</v>
      </c>
      <c r="C3052" s="353" t="s">
        <v>125</v>
      </c>
      <c r="D3052" s="354">
        <v>183767</v>
      </c>
      <c r="E3052" s="288" t="s">
        <v>117</v>
      </c>
    </row>
    <row r="3053" spans="1:5" ht="15.75">
      <c r="A3053" s="351">
        <v>8799</v>
      </c>
      <c r="B3053" s="352" t="s">
        <v>3197</v>
      </c>
      <c r="C3053" s="353" t="s">
        <v>125</v>
      </c>
      <c r="D3053" s="354">
        <v>362674</v>
      </c>
      <c r="E3053" s="288" t="s">
        <v>117</v>
      </c>
    </row>
    <row r="3054" spans="1:5" ht="47.25">
      <c r="A3054" s="351">
        <v>8827</v>
      </c>
      <c r="B3054" s="352" t="s">
        <v>3198</v>
      </c>
      <c r="C3054" s="353" t="s">
        <v>116</v>
      </c>
      <c r="D3054" s="354">
        <v>92305</v>
      </c>
      <c r="E3054" s="288" t="s">
        <v>117</v>
      </c>
    </row>
    <row r="3055" spans="1:5" ht="47.25">
      <c r="A3055" s="351">
        <v>8893</v>
      </c>
      <c r="B3055" s="352" t="s">
        <v>3199</v>
      </c>
      <c r="C3055" s="353" t="s">
        <v>125</v>
      </c>
      <c r="D3055" s="354">
        <v>1817571</v>
      </c>
      <c r="E3055" s="288" t="s">
        <v>117</v>
      </c>
    </row>
    <row r="3056" spans="1:5" ht="15.75">
      <c r="A3056" s="351">
        <v>8904</v>
      </c>
      <c r="B3056" s="352" t="s">
        <v>3200</v>
      </c>
      <c r="C3056" s="353" t="s">
        <v>122</v>
      </c>
      <c r="D3056" s="354">
        <v>434285</v>
      </c>
      <c r="E3056" s="288" t="s">
        <v>117</v>
      </c>
    </row>
    <row r="3057" spans="1:6" ht="31.5">
      <c r="A3057" s="351">
        <v>8920</v>
      </c>
      <c r="B3057" s="352" t="s">
        <v>3201</v>
      </c>
      <c r="C3057" s="353" t="s">
        <v>125</v>
      </c>
      <c r="D3057" s="354">
        <v>1607108</v>
      </c>
      <c r="E3057" s="288" t="s">
        <v>117</v>
      </c>
    </row>
    <row r="3058" spans="1:6" ht="31.5">
      <c r="A3058" s="351">
        <v>8926</v>
      </c>
      <c r="B3058" s="352" t="s">
        <v>3202</v>
      </c>
      <c r="C3058" s="353" t="s">
        <v>125</v>
      </c>
      <c r="D3058" s="354">
        <v>485841</v>
      </c>
      <c r="E3058" s="288" t="s">
        <v>117</v>
      </c>
    </row>
    <row r="3059" spans="1:6" ht="15.75">
      <c r="A3059" s="351">
        <v>8946</v>
      </c>
      <c r="B3059" s="352" t="s">
        <v>3203</v>
      </c>
      <c r="C3059" s="353" t="s">
        <v>125</v>
      </c>
      <c r="D3059" s="354">
        <v>408762</v>
      </c>
      <c r="E3059" s="288" t="s">
        <v>117</v>
      </c>
    </row>
    <row r="3060" spans="1:6" ht="31.5">
      <c r="A3060" s="351">
        <v>8951</v>
      </c>
      <c r="B3060" s="352" t="s">
        <v>3204</v>
      </c>
      <c r="C3060" s="353" t="s">
        <v>125</v>
      </c>
      <c r="D3060" s="354">
        <v>429586</v>
      </c>
      <c r="E3060" s="288" t="s">
        <v>117</v>
      </c>
    </row>
    <row r="3061" spans="1:6" ht="47.25">
      <c r="A3061" s="351">
        <v>8953</v>
      </c>
      <c r="B3061" s="352" t="s">
        <v>3205</v>
      </c>
      <c r="C3061" s="353" t="s">
        <v>122</v>
      </c>
      <c r="D3061" s="354">
        <v>458573</v>
      </c>
      <c r="E3061" s="288" t="s">
        <v>117</v>
      </c>
      <c r="F3061" s="35" t="s">
        <v>145</v>
      </c>
    </row>
    <row r="3062" spans="1:6" ht="31.5">
      <c r="A3062" s="351">
        <v>8955</v>
      </c>
      <c r="B3062" s="352" t="s">
        <v>3206</v>
      </c>
      <c r="C3062" s="353" t="s">
        <v>122</v>
      </c>
      <c r="D3062" s="354">
        <v>455449</v>
      </c>
      <c r="E3062" s="288" t="s">
        <v>117</v>
      </c>
      <c r="F3062" s="35" t="s">
        <v>145</v>
      </c>
    </row>
    <row r="3063" spans="1:6" ht="31.5">
      <c r="A3063" s="351">
        <v>8958</v>
      </c>
      <c r="B3063" s="352" t="s">
        <v>3207</v>
      </c>
      <c r="C3063" s="353" t="s">
        <v>116</v>
      </c>
      <c r="D3063" s="354">
        <v>77726</v>
      </c>
      <c r="E3063" s="288" t="s">
        <v>117</v>
      </c>
    </row>
    <row r="3064" spans="1:6" ht="31.5">
      <c r="A3064" s="351">
        <v>8960</v>
      </c>
      <c r="B3064" s="352" t="s">
        <v>3208</v>
      </c>
      <c r="C3064" s="353" t="s">
        <v>1215</v>
      </c>
      <c r="D3064" s="354">
        <v>78750</v>
      </c>
      <c r="E3064" s="288" t="s">
        <v>117</v>
      </c>
    </row>
    <row r="3065" spans="1:6" ht="31.5">
      <c r="A3065" s="351">
        <v>8961</v>
      </c>
      <c r="B3065" s="352" t="s">
        <v>3209</v>
      </c>
      <c r="C3065" s="353" t="s">
        <v>1215</v>
      </c>
      <c r="D3065" s="354">
        <v>59817</v>
      </c>
      <c r="E3065" s="288" t="s">
        <v>117</v>
      </c>
    </row>
    <row r="3066" spans="1:6" ht="31.5">
      <c r="A3066" s="351">
        <v>8962</v>
      </c>
      <c r="B3066" s="352" t="s">
        <v>3210</v>
      </c>
      <c r="C3066" s="353" t="s">
        <v>1215</v>
      </c>
      <c r="D3066" s="354">
        <v>4165</v>
      </c>
      <c r="E3066" s="288" t="s">
        <v>117</v>
      </c>
    </row>
    <row r="3067" spans="1:6" ht="31.5">
      <c r="A3067" s="351">
        <v>8963</v>
      </c>
      <c r="B3067" s="352" t="s">
        <v>3211</v>
      </c>
      <c r="C3067" s="353" t="s">
        <v>1215</v>
      </c>
      <c r="D3067" s="354">
        <v>3274</v>
      </c>
      <c r="E3067" s="288" t="s">
        <v>117</v>
      </c>
    </row>
    <row r="3068" spans="1:6" ht="47.25">
      <c r="A3068" s="351">
        <v>8964</v>
      </c>
      <c r="B3068" s="352" t="s">
        <v>3212</v>
      </c>
      <c r="C3068" s="353" t="s">
        <v>1215</v>
      </c>
      <c r="D3068" s="354">
        <v>446318</v>
      </c>
      <c r="E3068" s="288" t="s">
        <v>117</v>
      </c>
    </row>
    <row r="3069" spans="1:6" ht="31.5">
      <c r="A3069" s="351">
        <v>8965</v>
      </c>
      <c r="B3069" s="352" t="s">
        <v>3213</v>
      </c>
      <c r="C3069" s="353" t="s">
        <v>119</v>
      </c>
      <c r="D3069" s="354">
        <v>297500</v>
      </c>
      <c r="E3069" s="288" t="s">
        <v>117</v>
      </c>
    </row>
    <row r="3070" spans="1:6" ht="31.5">
      <c r="A3070" s="351">
        <v>8966</v>
      </c>
      <c r="B3070" s="352" t="s">
        <v>3214</v>
      </c>
      <c r="C3070" s="353" t="s">
        <v>1215</v>
      </c>
      <c r="D3070" s="354">
        <v>25493</v>
      </c>
      <c r="E3070" s="288" t="s">
        <v>117</v>
      </c>
    </row>
    <row r="3071" spans="1:6" ht="31.5">
      <c r="A3071" s="351">
        <v>8970</v>
      </c>
      <c r="B3071" s="352" t="s">
        <v>3215</v>
      </c>
      <c r="C3071" s="353" t="s">
        <v>125</v>
      </c>
      <c r="D3071" s="354">
        <v>284552</v>
      </c>
      <c r="E3071" s="288" t="s">
        <v>117</v>
      </c>
    </row>
    <row r="3072" spans="1:6" ht="47.25">
      <c r="A3072" s="351">
        <v>8971</v>
      </c>
      <c r="B3072" s="352" t="s">
        <v>3216</v>
      </c>
      <c r="C3072" s="353" t="s">
        <v>116</v>
      </c>
      <c r="D3072" s="354">
        <v>5730</v>
      </c>
      <c r="E3072" s="288" t="s">
        <v>117</v>
      </c>
    </row>
    <row r="3073" spans="1:5" ht="63">
      <c r="A3073" s="351">
        <v>8972</v>
      </c>
      <c r="B3073" s="352" t="s">
        <v>3217</v>
      </c>
      <c r="C3073" s="353" t="s">
        <v>785</v>
      </c>
      <c r="D3073" s="354">
        <v>251285</v>
      </c>
      <c r="E3073" s="288" t="s">
        <v>117</v>
      </c>
    </row>
    <row r="3074" spans="1:5" ht="47.25">
      <c r="A3074" s="351">
        <v>8973</v>
      </c>
      <c r="B3074" s="352" t="s">
        <v>3218</v>
      </c>
      <c r="C3074" s="353" t="s">
        <v>116</v>
      </c>
      <c r="D3074" s="354">
        <v>60856</v>
      </c>
      <c r="E3074" s="288" t="s">
        <v>117</v>
      </c>
    </row>
    <row r="3075" spans="1:5" ht="47.25">
      <c r="A3075" s="351">
        <v>8974</v>
      </c>
      <c r="B3075" s="352" t="s">
        <v>3219</v>
      </c>
      <c r="C3075" s="353" t="s">
        <v>116</v>
      </c>
      <c r="D3075" s="354">
        <v>60856</v>
      </c>
      <c r="E3075" s="288" t="s">
        <v>117</v>
      </c>
    </row>
    <row r="3076" spans="1:5" ht="47.25">
      <c r="A3076" s="351">
        <v>8975</v>
      </c>
      <c r="B3076" s="352" t="s">
        <v>3220</v>
      </c>
      <c r="C3076" s="353" t="s">
        <v>116</v>
      </c>
      <c r="D3076" s="354">
        <v>58595</v>
      </c>
      <c r="E3076" s="288" t="s">
        <v>117</v>
      </c>
    </row>
    <row r="3077" spans="1:5" ht="47.25">
      <c r="A3077" s="351">
        <v>8976</v>
      </c>
      <c r="B3077" s="352" t="s">
        <v>3221</v>
      </c>
      <c r="C3077" s="353" t="s">
        <v>116</v>
      </c>
      <c r="D3077" s="354">
        <v>75049</v>
      </c>
      <c r="E3077" s="288" t="s">
        <v>117</v>
      </c>
    </row>
    <row r="3078" spans="1:5" ht="31.5">
      <c r="A3078" s="351">
        <v>8977</v>
      </c>
      <c r="B3078" s="352" t="s">
        <v>3222</v>
      </c>
      <c r="C3078" s="353" t="s">
        <v>119</v>
      </c>
      <c r="D3078" s="354">
        <v>554156</v>
      </c>
      <c r="E3078" s="288" t="s">
        <v>117</v>
      </c>
    </row>
    <row r="3079" spans="1:5" ht="110.25">
      <c r="A3079" s="351">
        <v>8978</v>
      </c>
      <c r="B3079" s="352" t="s">
        <v>3223</v>
      </c>
      <c r="C3079" s="353" t="s">
        <v>122</v>
      </c>
      <c r="D3079" s="354">
        <v>326719</v>
      </c>
      <c r="E3079" s="288" t="s">
        <v>117</v>
      </c>
    </row>
    <row r="3080" spans="1:5" ht="31.5">
      <c r="A3080" s="351">
        <v>8979</v>
      </c>
      <c r="B3080" s="352" t="s">
        <v>3224</v>
      </c>
      <c r="C3080" s="353" t="s">
        <v>125</v>
      </c>
      <c r="D3080" s="354">
        <v>762402</v>
      </c>
      <c r="E3080" s="288" t="s">
        <v>117</v>
      </c>
    </row>
    <row r="3081" spans="1:5" ht="63">
      <c r="A3081" s="351">
        <v>8980</v>
      </c>
      <c r="B3081" s="352" t="s">
        <v>3225</v>
      </c>
      <c r="C3081" s="353" t="s">
        <v>125</v>
      </c>
      <c r="D3081" s="354">
        <v>419320</v>
      </c>
      <c r="E3081" s="288" t="s">
        <v>117</v>
      </c>
    </row>
    <row r="3082" spans="1:5" ht="63">
      <c r="A3082" s="351">
        <v>8981</v>
      </c>
      <c r="B3082" s="352" t="s">
        <v>3226</v>
      </c>
      <c r="C3082" s="353" t="s">
        <v>125</v>
      </c>
      <c r="D3082" s="354">
        <v>424883</v>
      </c>
      <c r="E3082" s="288" t="s">
        <v>117</v>
      </c>
    </row>
    <row r="3083" spans="1:5" ht="47.25">
      <c r="A3083" s="351">
        <v>8982</v>
      </c>
      <c r="B3083" s="352" t="s">
        <v>3227</v>
      </c>
      <c r="C3083" s="353" t="s">
        <v>125</v>
      </c>
      <c r="D3083" s="354">
        <v>9800515</v>
      </c>
      <c r="E3083" s="288" t="s">
        <v>117</v>
      </c>
    </row>
    <row r="3084" spans="1:5" ht="47.25">
      <c r="A3084" s="351">
        <v>8983</v>
      </c>
      <c r="B3084" s="352" t="s">
        <v>3228</v>
      </c>
      <c r="C3084" s="353" t="s">
        <v>125</v>
      </c>
      <c r="D3084" s="354">
        <v>10299411</v>
      </c>
      <c r="E3084" s="288" t="s">
        <v>117</v>
      </c>
    </row>
    <row r="3085" spans="1:5" ht="63">
      <c r="A3085" s="351">
        <v>8984</v>
      </c>
      <c r="B3085" s="352" t="s">
        <v>3229</v>
      </c>
      <c r="C3085" s="353" t="s">
        <v>122</v>
      </c>
      <c r="D3085" s="354">
        <v>98344</v>
      </c>
      <c r="E3085" s="288" t="s">
        <v>117</v>
      </c>
    </row>
    <row r="3086" spans="1:5" ht="31.5">
      <c r="A3086" s="351">
        <v>8985</v>
      </c>
      <c r="B3086" s="352" t="s">
        <v>3230</v>
      </c>
      <c r="C3086" s="353" t="s">
        <v>122</v>
      </c>
      <c r="D3086" s="354">
        <v>215486</v>
      </c>
      <c r="E3086" s="288" t="s">
        <v>117</v>
      </c>
    </row>
    <row r="3087" spans="1:5" ht="31.5">
      <c r="A3087" s="351">
        <v>8986</v>
      </c>
      <c r="B3087" s="352" t="s">
        <v>3231</v>
      </c>
      <c r="C3087" s="353" t="s">
        <v>122</v>
      </c>
      <c r="D3087" s="354">
        <v>114152</v>
      </c>
      <c r="E3087" s="288" t="s">
        <v>117</v>
      </c>
    </row>
    <row r="3088" spans="1:5" ht="31.5">
      <c r="A3088" s="351">
        <v>8987</v>
      </c>
      <c r="B3088" s="352" t="s">
        <v>3232</v>
      </c>
      <c r="C3088" s="353" t="s">
        <v>122</v>
      </c>
      <c r="D3088" s="354">
        <v>190425</v>
      </c>
      <c r="E3088" s="288" t="s">
        <v>117</v>
      </c>
    </row>
    <row r="3089" spans="1:6" ht="78.75">
      <c r="A3089" s="351">
        <v>8988</v>
      </c>
      <c r="B3089" s="352" t="s">
        <v>3233</v>
      </c>
      <c r="C3089" s="353" t="s">
        <v>122</v>
      </c>
      <c r="D3089" s="354">
        <v>1612019</v>
      </c>
      <c r="E3089" s="288" t="s">
        <v>117</v>
      </c>
    </row>
    <row r="3090" spans="1:6" ht="31.5">
      <c r="A3090" s="351">
        <v>8989</v>
      </c>
      <c r="B3090" s="352" t="s">
        <v>3234</v>
      </c>
      <c r="C3090" s="353" t="s">
        <v>122</v>
      </c>
      <c r="D3090" s="354">
        <v>60639</v>
      </c>
      <c r="E3090" s="288" t="s">
        <v>117</v>
      </c>
    </row>
    <row r="3091" spans="1:6" ht="47.25">
      <c r="A3091" s="351">
        <v>8990</v>
      </c>
      <c r="B3091" s="352" t="s">
        <v>3235</v>
      </c>
      <c r="C3091" s="353" t="s">
        <v>125</v>
      </c>
      <c r="D3091" s="354">
        <v>97818552</v>
      </c>
      <c r="E3091" s="288" t="s">
        <v>117</v>
      </c>
    </row>
    <row r="3092" spans="1:6" ht="31.5">
      <c r="A3092" s="351">
        <v>8991</v>
      </c>
      <c r="B3092" s="352" t="s">
        <v>3236</v>
      </c>
      <c r="C3092" s="353" t="s">
        <v>125</v>
      </c>
      <c r="D3092" s="354">
        <v>120264</v>
      </c>
      <c r="E3092" s="288" t="s">
        <v>117</v>
      </c>
    </row>
    <row r="3093" spans="1:6" ht="47.25">
      <c r="A3093" s="351">
        <v>8992</v>
      </c>
      <c r="B3093" s="352" t="s">
        <v>3237</v>
      </c>
      <c r="C3093" s="353" t="s">
        <v>122</v>
      </c>
      <c r="D3093" s="354">
        <v>214076</v>
      </c>
      <c r="E3093" s="288" t="s">
        <v>117</v>
      </c>
    </row>
    <row r="3094" spans="1:6" ht="31.5">
      <c r="A3094" s="351">
        <v>8993</v>
      </c>
      <c r="B3094" s="352" t="s">
        <v>3238</v>
      </c>
      <c r="C3094" s="353" t="s">
        <v>125</v>
      </c>
      <c r="D3094" s="354">
        <v>94730</v>
      </c>
      <c r="E3094" s="288" t="s">
        <v>117</v>
      </c>
    </row>
    <row r="3095" spans="1:6" ht="31.5">
      <c r="A3095" s="351">
        <v>8994</v>
      </c>
      <c r="B3095" s="352" t="s">
        <v>3239</v>
      </c>
      <c r="C3095" s="353" t="s">
        <v>125</v>
      </c>
      <c r="D3095" s="354">
        <v>3399171</v>
      </c>
      <c r="E3095" s="288" t="s">
        <v>117</v>
      </c>
      <c r="F3095" s="35" t="s">
        <v>145</v>
      </c>
    </row>
    <row r="3096" spans="1:6" ht="94.5">
      <c r="A3096" s="351">
        <v>8995</v>
      </c>
      <c r="B3096" s="352" t="s">
        <v>3240</v>
      </c>
      <c r="C3096" s="353" t="s">
        <v>122</v>
      </c>
      <c r="D3096" s="354">
        <v>743691</v>
      </c>
      <c r="E3096" s="288" t="s">
        <v>117</v>
      </c>
    </row>
    <row r="3097" spans="1:6" ht="63">
      <c r="A3097" s="351">
        <v>8996</v>
      </c>
      <c r="B3097" s="352" t="s">
        <v>3241</v>
      </c>
      <c r="C3097" s="353" t="s">
        <v>125</v>
      </c>
      <c r="D3097" s="354">
        <v>363708</v>
      </c>
      <c r="E3097" s="288" t="s">
        <v>117</v>
      </c>
    </row>
    <row r="3098" spans="1:6" ht="78.75">
      <c r="A3098" s="351">
        <v>8997</v>
      </c>
      <c r="B3098" s="352" t="s">
        <v>3242</v>
      </c>
      <c r="C3098" s="353" t="s">
        <v>125</v>
      </c>
      <c r="D3098" s="354">
        <v>3772013</v>
      </c>
      <c r="E3098" s="288" t="s">
        <v>117</v>
      </c>
    </row>
    <row r="3099" spans="1:6" ht="63">
      <c r="A3099" s="351">
        <v>8998</v>
      </c>
      <c r="B3099" s="352" t="s">
        <v>3243</v>
      </c>
      <c r="C3099" s="353" t="s">
        <v>125</v>
      </c>
      <c r="D3099" s="354">
        <v>594026</v>
      </c>
      <c r="E3099" s="288" t="s">
        <v>117</v>
      </c>
    </row>
    <row r="3100" spans="1:6" ht="63">
      <c r="A3100" s="351">
        <v>8999</v>
      </c>
      <c r="B3100" s="352" t="s">
        <v>3244</v>
      </c>
      <c r="C3100" s="353" t="s">
        <v>125</v>
      </c>
      <c r="D3100" s="354">
        <v>876227</v>
      </c>
      <c r="E3100" s="288" t="s">
        <v>117</v>
      </c>
    </row>
    <row r="3101" spans="1:6" ht="110.25">
      <c r="A3101" s="351">
        <v>9000</v>
      </c>
      <c r="B3101" s="352" t="s">
        <v>3245</v>
      </c>
      <c r="C3101" s="353" t="s">
        <v>125</v>
      </c>
      <c r="D3101" s="354">
        <v>11853179</v>
      </c>
      <c r="E3101" s="288" t="s">
        <v>117</v>
      </c>
    </row>
    <row r="3102" spans="1:6" ht="47.25">
      <c r="A3102" s="351">
        <v>9001</v>
      </c>
      <c r="B3102" s="352" t="s">
        <v>3246</v>
      </c>
      <c r="C3102" s="353" t="s">
        <v>119</v>
      </c>
      <c r="D3102" s="354">
        <v>484079</v>
      </c>
      <c r="E3102" s="288" t="s">
        <v>117</v>
      </c>
    </row>
    <row r="3103" spans="1:6" ht="31.5">
      <c r="A3103" s="351">
        <v>9002</v>
      </c>
      <c r="B3103" s="352" t="s">
        <v>3247</v>
      </c>
      <c r="C3103" s="353" t="s">
        <v>125</v>
      </c>
      <c r="D3103" s="354">
        <v>387532</v>
      </c>
      <c r="E3103" s="288" t="s">
        <v>117</v>
      </c>
    </row>
    <row r="3104" spans="1:6" ht="94.5">
      <c r="A3104" s="351">
        <v>9003</v>
      </c>
      <c r="B3104" s="352" t="s">
        <v>3248</v>
      </c>
      <c r="C3104" s="353" t="s">
        <v>125</v>
      </c>
      <c r="D3104" s="354">
        <v>18186953</v>
      </c>
      <c r="E3104" s="288" t="s">
        <v>117</v>
      </c>
    </row>
    <row r="3105" spans="1:6" ht="31.5">
      <c r="A3105" s="351">
        <v>9004</v>
      </c>
      <c r="B3105" s="352" t="s">
        <v>3249</v>
      </c>
      <c r="C3105" s="353" t="s">
        <v>122</v>
      </c>
      <c r="D3105" s="354">
        <v>130985</v>
      </c>
      <c r="E3105" s="288" t="s">
        <v>117</v>
      </c>
    </row>
    <row r="3106" spans="1:6" ht="78.75">
      <c r="A3106" s="351">
        <v>9005</v>
      </c>
      <c r="B3106" s="352" t="s">
        <v>3250</v>
      </c>
      <c r="C3106" s="353" t="s">
        <v>125</v>
      </c>
      <c r="D3106" s="354">
        <v>551150</v>
      </c>
      <c r="E3106" s="288" t="s">
        <v>117</v>
      </c>
    </row>
    <row r="3107" spans="1:6" ht="63">
      <c r="A3107" s="351">
        <v>9006</v>
      </c>
      <c r="B3107" s="352" t="s">
        <v>3251</v>
      </c>
      <c r="C3107" s="353" t="s">
        <v>125</v>
      </c>
      <c r="D3107" s="354">
        <v>6687549</v>
      </c>
      <c r="E3107" s="288" t="s">
        <v>117</v>
      </c>
    </row>
    <row r="3108" spans="1:6" ht="31.5">
      <c r="A3108" s="351">
        <v>9007</v>
      </c>
      <c r="B3108" s="352" t="s">
        <v>3252</v>
      </c>
      <c r="C3108" s="353" t="s">
        <v>122</v>
      </c>
      <c r="D3108" s="354">
        <v>98972</v>
      </c>
      <c r="E3108" s="288" t="s">
        <v>117</v>
      </c>
    </row>
    <row r="3109" spans="1:6" ht="31.5">
      <c r="A3109" s="351">
        <v>9008</v>
      </c>
      <c r="B3109" s="352" t="s">
        <v>3253</v>
      </c>
      <c r="C3109" s="353" t="s">
        <v>125</v>
      </c>
      <c r="D3109" s="354">
        <v>71218907</v>
      </c>
      <c r="E3109" s="288" t="s">
        <v>117</v>
      </c>
      <c r="F3109" s="35" t="s">
        <v>145</v>
      </c>
    </row>
    <row r="3110" spans="1:6" ht="31.5">
      <c r="A3110" s="351">
        <v>9009</v>
      </c>
      <c r="B3110" s="352" t="s">
        <v>3254</v>
      </c>
      <c r="C3110" s="353" t="s">
        <v>119</v>
      </c>
      <c r="D3110" s="354">
        <v>121337</v>
      </c>
      <c r="E3110" s="288" t="s">
        <v>117</v>
      </c>
    </row>
    <row r="3111" spans="1:6" ht="31.5">
      <c r="A3111" s="351">
        <v>9010</v>
      </c>
      <c r="B3111" s="352" t="s">
        <v>3255</v>
      </c>
      <c r="C3111" s="353" t="s">
        <v>122</v>
      </c>
      <c r="D3111" s="354">
        <v>43287</v>
      </c>
      <c r="E3111" s="288" t="s">
        <v>117</v>
      </c>
    </row>
    <row r="3112" spans="1:6" ht="63">
      <c r="A3112" s="351">
        <v>9011</v>
      </c>
      <c r="B3112" s="352" t="s">
        <v>3256</v>
      </c>
      <c r="C3112" s="353" t="s">
        <v>2005</v>
      </c>
      <c r="D3112" s="354">
        <v>3213</v>
      </c>
      <c r="E3112" s="288" t="s">
        <v>117</v>
      </c>
      <c r="F3112" s="35" t="s">
        <v>145</v>
      </c>
    </row>
    <row r="3113" spans="1:6" ht="31.5">
      <c r="A3113" s="351">
        <v>9012</v>
      </c>
      <c r="B3113" s="352" t="s">
        <v>3257</v>
      </c>
      <c r="C3113" s="353" t="s">
        <v>122</v>
      </c>
      <c r="D3113" s="354">
        <v>163070</v>
      </c>
      <c r="E3113" s="288" t="s">
        <v>117</v>
      </c>
    </row>
    <row r="3114" spans="1:6" ht="94.5">
      <c r="A3114" s="351">
        <v>9014</v>
      </c>
      <c r="B3114" s="352" t="s">
        <v>3258</v>
      </c>
      <c r="C3114" s="353" t="s">
        <v>472</v>
      </c>
      <c r="D3114" s="354">
        <v>15693</v>
      </c>
      <c r="E3114" s="288" t="s">
        <v>117</v>
      </c>
      <c r="F3114" s="35" t="s">
        <v>145</v>
      </c>
    </row>
    <row r="3115" spans="1:6" ht="31.5">
      <c r="A3115" s="351">
        <v>9015</v>
      </c>
      <c r="B3115" s="352" t="s">
        <v>3259</v>
      </c>
      <c r="C3115" s="353" t="s">
        <v>125</v>
      </c>
      <c r="D3115" s="354">
        <v>74572619</v>
      </c>
      <c r="E3115" s="288" t="s">
        <v>117</v>
      </c>
      <c r="F3115" s="35" t="s">
        <v>145</v>
      </c>
    </row>
    <row r="3116" spans="1:6" ht="31.5">
      <c r="A3116" s="351">
        <v>9016</v>
      </c>
      <c r="B3116" s="352" t="s">
        <v>3260</v>
      </c>
      <c r="C3116" s="353" t="s">
        <v>122</v>
      </c>
      <c r="D3116" s="354">
        <v>10851</v>
      </c>
      <c r="E3116" s="288" t="s">
        <v>117</v>
      </c>
    </row>
    <row r="3117" spans="1:6" ht="47.25">
      <c r="A3117" s="351">
        <v>9017</v>
      </c>
      <c r="B3117" s="352" t="s">
        <v>3261</v>
      </c>
      <c r="C3117" s="353" t="s">
        <v>116</v>
      </c>
      <c r="D3117" s="354">
        <v>72747</v>
      </c>
      <c r="E3117" s="288" t="s">
        <v>117</v>
      </c>
    </row>
    <row r="3118" spans="1:6" ht="31.5">
      <c r="A3118" s="351">
        <v>9018</v>
      </c>
      <c r="B3118" s="352" t="s">
        <v>3262</v>
      </c>
      <c r="C3118" s="353" t="s">
        <v>122</v>
      </c>
      <c r="D3118" s="354">
        <v>19452</v>
      </c>
      <c r="E3118" s="288" t="s">
        <v>117</v>
      </c>
    </row>
    <row r="3119" spans="1:6" ht="63">
      <c r="A3119" s="351">
        <v>9019</v>
      </c>
      <c r="B3119" s="352" t="s">
        <v>3263</v>
      </c>
      <c r="C3119" s="353" t="s">
        <v>125</v>
      </c>
      <c r="D3119" s="354">
        <v>417896</v>
      </c>
      <c r="E3119" s="288" t="s">
        <v>117</v>
      </c>
    </row>
    <row r="3120" spans="1:6" ht="47.25">
      <c r="A3120" s="351">
        <v>9020</v>
      </c>
      <c r="B3120" s="352" t="s">
        <v>3264</v>
      </c>
      <c r="C3120" s="353" t="s">
        <v>119</v>
      </c>
      <c r="D3120" s="354">
        <v>614631</v>
      </c>
      <c r="E3120" s="288" t="s">
        <v>117</v>
      </c>
    </row>
    <row r="3121" spans="1:6" ht="31.5">
      <c r="A3121" s="351">
        <v>9021</v>
      </c>
      <c r="B3121" s="352" t="s">
        <v>3265</v>
      </c>
      <c r="C3121" s="353" t="s">
        <v>122</v>
      </c>
      <c r="D3121" s="354">
        <v>46669</v>
      </c>
      <c r="E3121" s="288" t="s">
        <v>117</v>
      </c>
    </row>
    <row r="3122" spans="1:6" ht="47.25">
      <c r="A3122" s="351">
        <v>9022</v>
      </c>
      <c r="B3122" s="352" t="s">
        <v>3266</v>
      </c>
      <c r="C3122" s="353" t="s">
        <v>122</v>
      </c>
      <c r="D3122" s="354">
        <v>2773346</v>
      </c>
      <c r="E3122" s="288" t="s">
        <v>117</v>
      </c>
    </row>
    <row r="3123" spans="1:6" ht="47.25">
      <c r="A3123" s="351">
        <v>9023</v>
      </c>
      <c r="B3123" s="352" t="s">
        <v>3267</v>
      </c>
      <c r="C3123" s="353" t="s">
        <v>125</v>
      </c>
      <c r="D3123" s="354">
        <v>21590776</v>
      </c>
      <c r="E3123" s="288" t="s">
        <v>117</v>
      </c>
      <c r="F3123" s="35" t="s">
        <v>145</v>
      </c>
    </row>
    <row r="3124" spans="1:6" ht="31.5">
      <c r="A3124" s="351">
        <v>9024</v>
      </c>
      <c r="B3124" s="352" t="s">
        <v>3268</v>
      </c>
      <c r="C3124" s="353" t="s">
        <v>119</v>
      </c>
      <c r="D3124" s="354">
        <v>8954</v>
      </c>
      <c r="E3124" s="288" t="s">
        <v>117</v>
      </c>
    </row>
    <row r="3125" spans="1:6" ht="47.25">
      <c r="A3125" s="351">
        <v>9025</v>
      </c>
      <c r="B3125" s="352" t="s">
        <v>3269</v>
      </c>
      <c r="C3125" s="353" t="s">
        <v>122</v>
      </c>
      <c r="D3125" s="354">
        <v>3735531</v>
      </c>
      <c r="E3125" s="288" t="s">
        <v>117</v>
      </c>
    </row>
    <row r="3126" spans="1:6" ht="47.25">
      <c r="A3126" s="351">
        <v>9026</v>
      </c>
      <c r="B3126" s="352" t="s">
        <v>3270</v>
      </c>
      <c r="C3126" s="353" t="s">
        <v>119</v>
      </c>
      <c r="D3126" s="354">
        <v>192413</v>
      </c>
      <c r="E3126" s="288" t="s">
        <v>117</v>
      </c>
    </row>
    <row r="3127" spans="1:6" ht="31.5">
      <c r="A3127" s="351">
        <v>9027</v>
      </c>
      <c r="B3127" s="352" t="s">
        <v>3271</v>
      </c>
      <c r="C3127" s="353" t="s">
        <v>125</v>
      </c>
      <c r="D3127" s="354">
        <v>4255294</v>
      </c>
      <c r="E3127" s="288" t="s">
        <v>117</v>
      </c>
    </row>
    <row r="3128" spans="1:6" ht="31.5">
      <c r="A3128" s="351">
        <v>9028</v>
      </c>
      <c r="B3128" s="352" t="s">
        <v>3272</v>
      </c>
      <c r="C3128" s="353" t="s">
        <v>119</v>
      </c>
      <c r="D3128" s="354">
        <v>297500</v>
      </c>
      <c r="E3128" s="288" t="s">
        <v>117</v>
      </c>
    </row>
    <row r="3129" spans="1:6" ht="63">
      <c r="A3129" s="351">
        <v>9029</v>
      </c>
      <c r="B3129" s="352" t="s">
        <v>3273</v>
      </c>
      <c r="C3129" s="353" t="s">
        <v>125</v>
      </c>
      <c r="D3129" s="354">
        <v>678577</v>
      </c>
      <c r="E3129" s="288" t="s">
        <v>117</v>
      </c>
    </row>
    <row r="3130" spans="1:6" ht="78.75">
      <c r="A3130" s="351">
        <v>9030</v>
      </c>
      <c r="B3130" s="352" t="s">
        <v>3274</v>
      </c>
      <c r="C3130" s="353" t="s">
        <v>125</v>
      </c>
      <c r="D3130" s="354">
        <v>799323</v>
      </c>
      <c r="E3130" s="288" t="s">
        <v>117</v>
      </c>
    </row>
    <row r="3131" spans="1:6" ht="78.75">
      <c r="A3131" s="351">
        <v>9031</v>
      </c>
      <c r="B3131" s="352" t="s">
        <v>3275</v>
      </c>
      <c r="C3131" s="353" t="s">
        <v>125</v>
      </c>
      <c r="D3131" s="354">
        <v>1706282</v>
      </c>
      <c r="E3131" s="288" t="s">
        <v>117</v>
      </c>
    </row>
    <row r="3132" spans="1:6" ht="78.75">
      <c r="A3132" s="351">
        <v>9032</v>
      </c>
      <c r="B3132" s="352" t="s">
        <v>3276</v>
      </c>
      <c r="C3132" s="353" t="s">
        <v>125</v>
      </c>
      <c r="D3132" s="354">
        <v>2906625</v>
      </c>
      <c r="E3132" s="288" t="s">
        <v>117</v>
      </c>
    </row>
    <row r="3133" spans="1:6" ht="78.75">
      <c r="A3133" s="351">
        <v>9033</v>
      </c>
      <c r="B3133" s="352" t="s">
        <v>3277</v>
      </c>
      <c r="C3133" s="353" t="s">
        <v>125</v>
      </c>
      <c r="D3133" s="354">
        <v>3766457</v>
      </c>
      <c r="E3133" s="288" t="s">
        <v>117</v>
      </c>
    </row>
    <row r="3134" spans="1:6" ht="63">
      <c r="A3134" s="351">
        <v>9034</v>
      </c>
      <c r="B3134" s="352" t="s">
        <v>3278</v>
      </c>
      <c r="C3134" s="353" t="s">
        <v>125</v>
      </c>
      <c r="D3134" s="354">
        <v>3532405</v>
      </c>
      <c r="E3134" s="288" t="s">
        <v>117</v>
      </c>
      <c r="F3134" s="35" t="s">
        <v>145</v>
      </c>
    </row>
    <row r="3135" spans="1:6" ht="78.75">
      <c r="A3135" s="351">
        <v>9035</v>
      </c>
      <c r="B3135" s="352" t="s">
        <v>3279</v>
      </c>
      <c r="C3135" s="353" t="s">
        <v>125</v>
      </c>
      <c r="D3135" s="354">
        <v>5433367</v>
      </c>
      <c r="E3135" s="288" t="s">
        <v>117</v>
      </c>
      <c r="F3135" s="35" t="s">
        <v>145</v>
      </c>
    </row>
    <row r="3136" spans="1:6" ht="63">
      <c r="A3136" s="351">
        <v>9036</v>
      </c>
      <c r="B3136" s="352" t="s">
        <v>3280</v>
      </c>
      <c r="C3136" s="353" t="s">
        <v>125</v>
      </c>
      <c r="D3136" s="354">
        <v>31029713</v>
      </c>
      <c r="E3136" s="288" t="s">
        <v>117</v>
      </c>
    </row>
    <row r="3137" spans="1:5" ht="63">
      <c r="A3137" s="351">
        <v>9037</v>
      </c>
      <c r="B3137" s="352" t="s">
        <v>3281</v>
      </c>
      <c r="C3137" s="353" t="s">
        <v>125</v>
      </c>
      <c r="D3137" s="354">
        <v>37860215</v>
      </c>
      <c r="E3137" s="288" t="s">
        <v>117</v>
      </c>
    </row>
    <row r="3138" spans="1:5" ht="63">
      <c r="A3138" s="351">
        <v>9038</v>
      </c>
      <c r="B3138" s="352" t="s">
        <v>3282</v>
      </c>
      <c r="C3138" s="353" t="s">
        <v>125</v>
      </c>
      <c r="D3138" s="354">
        <v>42064429</v>
      </c>
      <c r="E3138" s="288" t="s">
        <v>117</v>
      </c>
    </row>
    <row r="3139" spans="1:5" ht="47.25">
      <c r="A3139" s="351">
        <v>9039</v>
      </c>
      <c r="B3139" s="352" t="s">
        <v>3283</v>
      </c>
      <c r="C3139" s="353" t="s">
        <v>116</v>
      </c>
      <c r="D3139" s="354">
        <v>49955</v>
      </c>
      <c r="E3139" s="288" t="s">
        <v>117</v>
      </c>
    </row>
    <row r="3140" spans="1:5" ht="78.75">
      <c r="A3140" s="351">
        <v>9040</v>
      </c>
      <c r="B3140" s="352" t="s">
        <v>3284</v>
      </c>
      <c r="C3140" s="353" t="s">
        <v>116</v>
      </c>
      <c r="D3140" s="354">
        <v>400374</v>
      </c>
      <c r="E3140" s="288" t="s">
        <v>117</v>
      </c>
    </row>
    <row r="3141" spans="1:5" ht="78.75">
      <c r="A3141" s="351">
        <v>9041</v>
      </c>
      <c r="B3141" s="352" t="s">
        <v>3285</v>
      </c>
      <c r="C3141" s="353" t="s">
        <v>125</v>
      </c>
      <c r="D3141" s="354">
        <v>988811</v>
      </c>
      <c r="E3141" s="288" t="s">
        <v>117</v>
      </c>
    </row>
    <row r="3142" spans="1:5" ht="15.75">
      <c r="A3142" s="351">
        <v>9042</v>
      </c>
      <c r="B3142" s="352" t="s">
        <v>3286</v>
      </c>
      <c r="C3142" s="353" t="s">
        <v>122</v>
      </c>
      <c r="D3142" s="354">
        <v>50192</v>
      </c>
      <c r="E3142" s="288" t="s">
        <v>117</v>
      </c>
    </row>
    <row r="3143" spans="1:5" ht="63">
      <c r="A3143" s="351">
        <v>9044</v>
      </c>
      <c r="B3143" s="352" t="s">
        <v>3287</v>
      </c>
      <c r="C3143" s="353" t="s">
        <v>125</v>
      </c>
      <c r="D3143" s="354">
        <v>4215498</v>
      </c>
      <c r="E3143" s="288" t="s">
        <v>117</v>
      </c>
    </row>
    <row r="3144" spans="1:5" ht="31.5">
      <c r="A3144" s="351">
        <v>9045</v>
      </c>
      <c r="B3144" s="352" t="s">
        <v>3288</v>
      </c>
      <c r="C3144" s="353" t="s">
        <v>122</v>
      </c>
      <c r="D3144" s="354">
        <v>5816</v>
      </c>
      <c r="E3144" s="288" t="s">
        <v>117</v>
      </c>
    </row>
    <row r="3145" spans="1:5" ht="31.5">
      <c r="A3145" s="351">
        <v>9046</v>
      </c>
      <c r="B3145" s="352" t="s">
        <v>3289</v>
      </c>
      <c r="C3145" s="353" t="s">
        <v>125</v>
      </c>
      <c r="D3145" s="354">
        <v>21873</v>
      </c>
      <c r="E3145" s="288" t="s">
        <v>117</v>
      </c>
    </row>
    <row r="3146" spans="1:5" ht="31.5">
      <c r="A3146" s="351">
        <v>9047</v>
      </c>
      <c r="B3146" s="352" t="s">
        <v>3290</v>
      </c>
      <c r="C3146" s="353" t="s">
        <v>125</v>
      </c>
      <c r="D3146" s="354">
        <v>60886</v>
      </c>
      <c r="E3146" s="288" t="s">
        <v>117</v>
      </c>
    </row>
    <row r="3147" spans="1:5" ht="31.5">
      <c r="A3147" s="351">
        <v>9048</v>
      </c>
      <c r="B3147" s="352" t="s">
        <v>3291</v>
      </c>
      <c r="C3147" s="353" t="s">
        <v>122</v>
      </c>
      <c r="D3147" s="354">
        <v>2909</v>
      </c>
      <c r="E3147" s="288" t="s">
        <v>117</v>
      </c>
    </row>
    <row r="3148" spans="1:5" ht="63">
      <c r="A3148" s="351">
        <v>9049</v>
      </c>
      <c r="B3148" s="352" t="s">
        <v>3292</v>
      </c>
      <c r="C3148" s="353" t="s">
        <v>125</v>
      </c>
      <c r="D3148" s="354">
        <v>27251565</v>
      </c>
      <c r="E3148" s="288" t="s">
        <v>117</v>
      </c>
    </row>
    <row r="3149" spans="1:5" ht="78.75">
      <c r="A3149" s="351">
        <v>9050</v>
      </c>
      <c r="B3149" s="352" t="s">
        <v>3293</v>
      </c>
      <c r="C3149" s="353" t="s">
        <v>125</v>
      </c>
      <c r="D3149" s="354">
        <v>4446529</v>
      </c>
      <c r="E3149" s="288" t="s">
        <v>117</v>
      </c>
    </row>
    <row r="3150" spans="1:5" ht="94.5">
      <c r="A3150" s="351">
        <v>9051</v>
      </c>
      <c r="B3150" s="352" t="s">
        <v>3294</v>
      </c>
      <c r="C3150" s="353" t="s">
        <v>125</v>
      </c>
      <c r="D3150" s="354">
        <v>6626095</v>
      </c>
      <c r="E3150" s="288" t="s">
        <v>117</v>
      </c>
    </row>
    <row r="3151" spans="1:5" ht="78.75">
      <c r="A3151" s="351">
        <v>9052</v>
      </c>
      <c r="B3151" s="352" t="s">
        <v>3295</v>
      </c>
      <c r="C3151" s="353" t="s">
        <v>1982</v>
      </c>
      <c r="D3151" s="354">
        <v>2518</v>
      </c>
      <c r="E3151" s="288" t="s">
        <v>117</v>
      </c>
    </row>
    <row r="3152" spans="1:5" ht="47.25">
      <c r="A3152" s="351">
        <v>9053</v>
      </c>
      <c r="B3152" s="352" t="s">
        <v>3296</v>
      </c>
      <c r="C3152" s="353" t="s">
        <v>125</v>
      </c>
      <c r="D3152" s="354">
        <v>4787802</v>
      </c>
      <c r="E3152" s="288" t="s">
        <v>117</v>
      </c>
    </row>
    <row r="3153" spans="1:6" ht="94.5">
      <c r="A3153" s="351">
        <v>9054</v>
      </c>
      <c r="B3153" s="352" t="s">
        <v>3297</v>
      </c>
      <c r="C3153" s="353" t="s">
        <v>1982</v>
      </c>
      <c r="D3153" s="354">
        <v>2013</v>
      </c>
      <c r="E3153" s="288" t="s">
        <v>117</v>
      </c>
      <c r="F3153" s="35" t="s">
        <v>145</v>
      </c>
    </row>
    <row r="3154" spans="1:6" ht="63">
      <c r="A3154" s="351">
        <v>9055</v>
      </c>
      <c r="B3154" s="352" t="s">
        <v>3298</v>
      </c>
      <c r="C3154" s="353" t="s">
        <v>122</v>
      </c>
      <c r="D3154" s="354">
        <v>11882</v>
      </c>
      <c r="E3154" s="288" t="s">
        <v>117</v>
      </c>
    </row>
    <row r="3155" spans="1:6" ht="31.5">
      <c r="A3155" s="351">
        <v>9056</v>
      </c>
      <c r="B3155" s="352" t="s">
        <v>3299</v>
      </c>
      <c r="C3155" s="353" t="s">
        <v>122</v>
      </c>
      <c r="D3155" s="354">
        <v>485221</v>
      </c>
      <c r="E3155" s="288" t="s">
        <v>117</v>
      </c>
      <c r="F3155" s="35" t="s">
        <v>145</v>
      </c>
    </row>
    <row r="3156" spans="1:6" ht="63">
      <c r="A3156" s="351">
        <v>9057</v>
      </c>
      <c r="B3156" s="352" t="s">
        <v>3300</v>
      </c>
      <c r="C3156" s="353" t="s">
        <v>122</v>
      </c>
      <c r="D3156" s="354">
        <v>1628979</v>
      </c>
      <c r="E3156" s="288" t="s">
        <v>117</v>
      </c>
    </row>
    <row r="3157" spans="1:6" ht="31.5">
      <c r="A3157" s="351">
        <v>9058</v>
      </c>
      <c r="B3157" s="352" t="s">
        <v>3301</v>
      </c>
      <c r="C3157" s="353" t="s">
        <v>116</v>
      </c>
      <c r="D3157" s="354">
        <v>108098</v>
      </c>
      <c r="E3157" s="288" t="s">
        <v>117</v>
      </c>
    </row>
    <row r="3158" spans="1:6" ht="157.5">
      <c r="A3158" s="351">
        <v>9059</v>
      </c>
      <c r="B3158" s="352" t="s">
        <v>3302</v>
      </c>
      <c r="C3158" s="353" t="s">
        <v>116</v>
      </c>
      <c r="D3158" s="354">
        <v>37619</v>
      </c>
      <c r="E3158" s="288" t="s">
        <v>117</v>
      </c>
    </row>
    <row r="3159" spans="1:6" ht="63">
      <c r="A3159" s="351">
        <v>9060</v>
      </c>
      <c r="B3159" s="352" t="s">
        <v>3303</v>
      </c>
      <c r="C3159" s="353" t="s">
        <v>122</v>
      </c>
      <c r="D3159" s="354">
        <v>31573</v>
      </c>
      <c r="E3159" s="288" t="s">
        <v>117</v>
      </c>
    </row>
    <row r="3160" spans="1:6" ht="31.5">
      <c r="A3160" s="351">
        <v>9061</v>
      </c>
      <c r="B3160" s="352" t="s">
        <v>3304</v>
      </c>
      <c r="C3160" s="353" t="s">
        <v>116</v>
      </c>
      <c r="D3160" s="354">
        <v>44668</v>
      </c>
      <c r="E3160" s="288" t="s">
        <v>117</v>
      </c>
    </row>
    <row r="3161" spans="1:6" ht="47.25">
      <c r="A3161" s="351">
        <v>9062</v>
      </c>
      <c r="B3161" s="352" t="s">
        <v>3305</v>
      </c>
      <c r="C3161" s="353" t="s">
        <v>116</v>
      </c>
      <c r="D3161" s="354">
        <v>21132</v>
      </c>
      <c r="E3161" s="288" t="s">
        <v>117</v>
      </c>
    </row>
    <row r="3162" spans="1:6" ht="94.5">
      <c r="A3162" s="351">
        <v>9063</v>
      </c>
      <c r="B3162" s="352" t="s">
        <v>3306</v>
      </c>
      <c r="C3162" s="353" t="s">
        <v>116</v>
      </c>
      <c r="D3162" s="354">
        <v>6858</v>
      </c>
      <c r="E3162" s="288" t="s">
        <v>117</v>
      </c>
    </row>
    <row r="3163" spans="1:6" ht="94.5">
      <c r="A3163" s="351">
        <v>9064</v>
      </c>
      <c r="B3163" s="352" t="s">
        <v>3307</v>
      </c>
      <c r="C3163" s="353" t="s">
        <v>122</v>
      </c>
      <c r="D3163" s="354">
        <v>1793167</v>
      </c>
      <c r="E3163" s="288" t="s">
        <v>117</v>
      </c>
    </row>
    <row r="3164" spans="1:6" ht="94.5">
      <c r="A3164" s="351">
        <v>9065</v>
      </c>
      <c r="B3164" s="352" t="s">
        <v>3308</v>
      </c>
      <c r="C3164" s="353" t="s">
        <v>122</v>
      </c>
      <c r="D3164" s="354">
        <v>2069383</v>
      </c>
      <c r="E3164" s="288" t="s">
        <v>117</v>
      </c>
    </row>
    <row r="3165" spans="1:6" ht="31.5">
      <c r="A3165" s="351">
        <v>9066</v>
      </c>
      <c r="B3165" s="352" t="s">
        <v>3309</v>
      </c>
      <c r="C3165" s="353" t="s">
        <v>122</v>
      </c>
      <c r="D3165" s="354">
        <v>972</v>
      </c>
      <c r="E3165" s="288" t="s">
        <v>117</v>
      </c>
    </row>
    <row r="3166" spans="1:6" ht="31.5">
      <c r="A3166" s="351">
        <v>9067</v>
      </c>
      <c r="B3166" s="352" t="s">
        <v>3310</v>
      </c>
      <c r="C3166" s="353" t="s">
        <v>116</v>
      </c>
      <c r="D3166" s="354">
        <v>6506</v>
      </c>
      <c r="E3166" s="288" t="s">
        <v>117</v>
      </c>
    </row>
    <row r="3167" spans="1:6" ht="63">
      <c r="A3167" s="351">
        <v>9068</v>
      </c>
      <c r="B3167" s="352" t="s">
        <v>3311</v>
      </c>
      <c r="C3167" s="353" t="s">
        <v>122</v>
      </c>
      <c r="D3167" s="354">
        <v>20372</v>
      </c>
      <c r="E3167" s="288" t="s">
        <v>117</v>
      </c>
    </row>
    <row r="3168" spans="1:6" ht="63">
      <c r="A3168" s="351">
        <v>9069</v>
      </c>
      <c r="B3168" s="352" t="s">
        <v>3312</v>
      </c>
      <c r="C3168" s="353" t="s">
        <v>122</v>
      </c>
      <c r="D3168" s="354">
        <v>14101</v>
      </c>
      <c r="E3168" s="288" t="s">
        <v>117</v>
      </c>
    </row>
    <row r="3169" spans="1:6" ht="31.5">
      <c r="A3169" s="351">
        <v>9070</v>
      </c>
      <c r="B3169" s="352" t="s">
        <v>3313</v>
      </c>
      <c r="C3169" s="353" t="s">
        <v>125</v>
      </c>
      <c r="D3169" s="354">
        <v>8528343</v>
      </c>
      <c r="E3169" s="288" t="s">
        <v>117</v>
      </c>
    </row>
    <row r="3170" spans="1:6" ht="31.5">
      <c r="A3170" s="351">
        <v>9071</v>
      </c>
      <c r="B3170" s="352" t="s">
        <v>3314</v>
      </c>
      <c r="C3170" s="353" t="s">
        <v>125</v>
      </c>
      <c r="D3170" s="354">
        <v>1031732</v>
      </c>
      <c r="E3170" s="288" t="s">
        <v>117</v>
      </c>
    </row>
    <row r="3171" spans="1:6" ht="31.5">
      <c r="A3171" s="351">
        <v>9072</v>
      </c>
      <c r="B3171" s="352" t="s">
        <v>3315</v>
      </c>
      <c r="C3171" s="353" t="s">
        <v>119</v>
      </c>
      <c r="D3171" s="354">
        <v>581022</v>
      </c>
      <c r="E3171" s="288" t="s">
        <v>117</v>
      </c>
      <c r="F3171" s="35" t="s">
        <v>145</v>
      </c>
    </row>
    <row r="3172" spans="1:6" ht="63">
      <c r="A3172" s="351">
        <v>9073</v>
      </c>
      <c r="B3172" s="352" t="s">
        <v>3316</v>
      </c>
      <c r="C3172" s="353" t="s">
        <v>116</v>
      </c>
      <c r="D3172" s="354">
        <v>261443</v>
      </c>
      <c r="E3172" s="288" t="s">
        <v>117</v>
      </c>
      <c r="F3172" s="35" t="s">
        <v>145</v>
      </c>
    </row>
    <row r="3173" spans="1:6" ht="31.5">
      <c r="A3173" s="351">
        <v>9074</v>
      </c>
      <c r="B3173" s="352" t="s">
        <v>3317</v>
      </c>
      <c r="C3173" s="353" t="s">
        <v>116</v>
      </c>
      <c r="D3173" s="354">
        <v>176001</v>
      </c>
      <c r="E3173" s="288" t="s">
        <v>117</v>
      </c>
    </row>
    <row r="3174" spans="1:6" ht="47.25">
      <c r="A3174" s="351">
        <v>9075</v>
      </c>
      <c r="B3174" s="352" t="s">
        <v>3318</v>
      </c>
      <c r="C3174" s="353" t="s">
        <v>125</v>
      </c>
      <c r="D3174" s="354">
        <v>2992944</v>
      </c>
      <c r="E3174" s="288" t="s">
        <v>117</v>
      </c>
    </row>
    <row r="3175" spans="1:6" ht="63">
      <c r="A3175" s="351">
        <v>9076</v>
      </c>
      <c r="B3175" s="352" t="s">
        <v>3319</v>
      </c>
      <c r="C3175" s="353" t="s">
        <v>125</v>
      </c>
      <c r="D3175" s="354">
        <v>9044250</v>
      </c>
      <c r="E3175" s="288" t="s">
        <v>117</v>
      </c>
    </row>
    <row r="3176" spans="1:6" ht="15.75">
      <c r="A3176" s="351">
        <v>9077</v>
      </c>
      <c r="B3176" s="352" t="s">
        <v>3320</v>
      </c>
      <c r="C3176" s="353" t="s">
        <v>125</v>
      </c>
      <c r="D3176" s="354">
        <v>459448</v>
      </c>
      <c r="E3176" s="288" t="s">
        <v>117</v>
      </c>
    </row>
    <row r="3177" spans="1:6" ht="47.25">
      <c r="A3177" s="351">
        <v>9078</v>
      </c>
      <c r="B3177" s="352" t="s">
        <v>3321</v>
      </c>
      <c r="C3177" s="353" t="s">
        <v>119</v>
      </c>
      <c r="D3177" s="354">
        <v>499502</v>
      </c>
      <c r="E3177" s="288" t="s">
        <v>117</v>
      </c>
    </row>
    <row r="3178" spans="1:6" ht="63">
      <c r="A3178" s="351">
        <v>9079</v>
      </c>
      <c r="B3178" s="352" t="s">
        <v>3322</v>
      </c>
      <c r="C3178" s="353" t="s">
        <v>116</v>
      </c>
      <c r="D3178" s="354">
        <v>322934</v>
      </c>
      <c r="E3178" s="288" t="s">
        <v>117</v>
      </c>
    </row>
    <row r="3179" spans="1:6" ht="63">
      <c r="A3179" s="351">
        <v>9080</v>
      </c>
      <c r="B3179" s="352" t="s">
        <v>3323</v>
      </c>
      <c r="C3179" s="353" t="s">
        <v>122</v>
      </c>
      <c r="D3179" s="354">
        <v>562289</v>
      </c>
      <c r="E3179" s="288" t="s">
        <v>117</v>
      </c>
    </row>
    <row r="3180" spans="1:6" ht="47.25">
      <c r="A3180" s="351">
        <v>9081</v>
      </c>
      <c r="B3180" s="352" t="s">
        <v>3324</v>
      </c>
      <c r="C3180" s="353" t="s">
        <v>125</v>
      </c>
      <c r="D3180" s="354">
        <v>49346</v>
      </c>
      <c r="E3180" s="288" t="s">
        <v>117</v>
      </c>
    </row>
    <row r="3181" spans="1:6" ht="94.5">
      <c r="A3181" s="351">
        <v>9082</v>
      </c>
      <c r="B3181" s="352" t="s">
        <v>3325</v>
      </c>
      <c r="C3181" s="353" t="s">
        <v>2466</v>
      </c>
      <c r="D3181" s="354">
        <v>53265610</v>
      </c>
      <c r="E3181" s="288" t="s">
        <v>117</v>
      </c>
    </row>
    <row r="3182" spans="1:6" ht="47.25">
      <c r="A3182" s="351">
        <v>9083</v>
      </c>
      <c r="B3182" s="352" t="s">
        <v>3326</v>
      </c>
      <c r="C3182" s="353" t="s">
        <v>472</v>
      </c>
      <c r="D3182" s="354">
        <v>4927</v>
      </c>
      <c r="E3182" s="288" t="s">
        <v>117</v>
      </c>
      <c r="F3182" s="35" t="s">
        <v>145</v>
      </c>
    </row>
    <row r="3183" spans="1:6" ht="157.5">
      <c r="A3183" s="351">
        <v>9084</v>
      </c>
      <c r="B3183" s="352" t="s">
        <v>3327</v>
      </c>
      <c r="C3183" s="353" t="s">
        <v>125</v>
      </c>
      <c r="D3183" s="354">
        <v>279888</v>
      </c>
      <c r="E3183" s="288" t="s">
        <v>117</v>
      </c>
    </row>
    <row r="3184" spans="1:6" ht="47.25">
      <c r="A3184" s="351">
        <v>9085</v>
      </c>
      <c r="B3184" s="352" t="s">
        <v>3328</v>
      </c>
      <c r="C3184" s="353" t="s">
        <v>119</v>
      </c>
      <c r="D3184" s="354">
        <v>691043</v>
      </c>
      <c r="E3184" s="288" t="s">
        <v>117</v>
      </c>
    </row>
    <row r="3185" spans="1:6" ht="110.25">
      <c r="A3185" s="351">
        <v>9086</v>
      </c>
      <c r="B3185" s="352" t="s">
        <v>3329</v>
      </c>
      <c r="C3185" s="353" t="s">
        <v>119</v>
      </c>
      <c r="D3185" s="354">
        <v>544378</v>
      </c>
      <c r="E3185" s="288" t="s">
        <v>117</v>
      </c>
    </row>
    <row r="3186" spans="1:6" ht="31.5">
      <c r="A3186" s="351">
        <v>9087</v>
      </c>
      <c r="B3186" s="352" t="s">
        <v>3330</v>
      </c>
      <c r="C3186" s="353" t="s">
        <v>122</v>
      </c>
      <c r="D3186" s="354">
        <v>1218090</v>
      </c>
      <c r="E3186" s="288" t="s">
        <v>117</v>
      </c>
    </row>
    <row r="3187" spans="1:6" ht="31.5">
      <c r="A3187" s="351">
        <v>9088</v>
      </c>
      <c r="B3187" s="352" t="s">
        <v>3331</v>
      </c>
      <c r="C3187" s="353" t="s">
        <v>122</v>
      </c>
      <c r="D3187" s="354">
        <v>2683983</v>
      </c>
      <c r="E3187" s="288" t="s">
        <v>117</v>
      </c>
    </row>
    <row r="3188" spans="1:6" ht="78.75">
      <c r="A3188" s="351">
        <v>9089</v>
      </c>
      <c r="B3188" s="352" t="s">
        <v>3332</v>
      </c>
      <c r="C3188" s="353" t="s">
        <v>122</v>
      </c>
      <c r="D3188" s="354">
        <v>2298790</v>
      </c>
      <c r="E3188" s="288" t="s">
        <v>117</v>
      </c>
    </row>
    <row r="3189" spans="1:6" ht="31.5">
      <c r="A3189" s="351">
        <v>9090</v>
      </c>
      <c r="B3189" s="352" t="s">
        <v>3333</v>
      </c>
      <c r="C3189" s="353" t="s">
        <v>122</v>
      </c>
      <c r="D3189" s="354">
        <v>127072</v>
      </c>
      <c r="E3189" s="288" t="s">
        <v>117</v>
      </c>
    </row>
    <row r="3190" spans="1:6" ht="47.25">
      <c r="A3190" s="351">
        <v>9091</v>
      </c>
      <c r="B3190" s="352" t="s">
        <v>3334</v>
      </c>
      <c r="C3190" s="353" t="s">
        <v>116</v>
      </c>
      <c r="D3190" s="354">
        <v>136464</v>
      </c>
      <c r="E3190" s="288" t="s">
        <v>117</v>
      </c>
    </row>
    <row r="3191" spans="1:6" ht="63">
      <c r="A3191" s="351">
        <v>9092</v>
      </c>
      <c r="B3191" s="352" t="s">
        <v>3335</v>
      </c>
      <c r="C3191" s="353" t="s">
        <v>2466</v>
      </c>
      <c r="D3191" s="354">
        <v>172815450</v>
      </c>
      <c r="E3191" s="288" t="s">
        <v>117</v>
      </c>
      <c r="F3191" s="35" t="s">
        <v>145</v>
      </c>
    </row>
    <row r="3192" spans="1:6" ht="31.5">
      <c r="A3192" s="351">
        <v>9093</v>
      </c>
      <c r="B3192" s="352" t="s">
        <v>3336</v>
      </c>
      <c r="C3192" s="353" t="s">
        <v>125</v>
      </c>
      <c r="D3192" s="354">
        <v>160844</v>
      </c>
      <c r="E3192" s="288" t="s">
        <v>117</v>
      </c>
    </row>
    <row r="3193" spans="1:6" ht="47.25">
      <c r="A3193" s="351">
        <v>9094</v>
      </c>
      <c r="B3193" s="352" t="s">
        <v>3337</v>
      </c>
      <c r="C3193" s="353" t="s">
        <v>119</v>
      </c>
      <c r="D3193" s="354">
        <v>690553</v>
      </c>
      <c r="E3193" s="288" t="s">
        <v>117</v>
      </c>
    </row>
    <row r="3194" spans="1:6" ht="47.25">
      <c r="A3194" s="351">
        <v>9095</v>
      </c>
      <c r="B3194" s="352" t="s">
        <v>3338</v>
      </c>
      <c r="C3194" s="353" t="s">
        <v>119</v>
      </c>
      <c r="D3194" s="354">
        <v>565678</v>
      </c>
      <c r="E3194" s="288" t="s">
        <v>117</v>
      </c>
    </row>
    <row r="3195" spans="1:6" ht="47.25">
      <c r="A3195" s="351">
        <v>9096</v>
      </c>
      <c r="B3195" s="352" t="s">
        <v>3339</v>
      </c>
      <c r="C3195" s="353" t="s">
        <v>119</v>
      </c>
      <c r="D3195" s="354">
        <v>743366</v>
      </c>
      <c r="E3195" s="288" t="s">
        <v>117</v>
      </c>
    </row>
    <row r="3196" spans="1:6" ht="31.5">
      <c r="A3196" s="351">
        <v>9097</v>
      </c>
      <c r="B3196" s="352" t="s">
        <v>3340</v>
      </c>
      <c r="C3196" s="353" t="s">
        <v>125</v>
      </c>
      <c r="D3196" s="354">
        <v>1885000</v>
      </c>
      <c r="E3196" s="288" t="s">
        <v>117</v>
      </c>
    </row>
    <row r="3197" spans="1:6" ht="31.5">
      <c r="A3197" s="351">
        <v>9098</v>
      </c>
      <c r="B3197" s="352" t="s">
        <v>3341</v>
      </c>
      <c r="C3197" s="353" t="s">
        <v>125</v>
      </c>
      <c r="D3197" s="354">
        <v>4076396</v>
      </c>
      <c r="E3197" s="288" t="s">
        <v>117</v>
      </c>
    </row>
    <row r="3198" spans="1:6" ht="31.5">
      <c r="A3198" s="351">
        <v>9099</v>
      </c>
      <c r="B3198" s="352" t="s">
        <v>3342</v>
      </c>
      <c r="C3198" s="353" t="s">
        <v>125</v>
      </c>
      <c r="D3198" s="354">
        <v>1106700</v>
      </c>
      <c r="E3198" s="288" t="s">
        <v>117</v>
      </c>
    </row>
    <row r="3199" spans="1:6" ht="31.5">
      <c r="A3199" s="351">
        <v>9100</v>
      </c>
      <c r="B3199" s="352" t="s">
        <v>3343</v>
      </c>
      <c r="C3199" s="353" t="s">
        <v>125</v>
      </c>
      <c r="D3199" s="354">
        <v>15291500</v>
      </c>
      <c r="E3199" s="288" t="s">
        <v>117</v>
      </c>
    </row>
    <row r="3200" spans="1:6" ht="31.5">
      <c r="A3200" s="351">
        <v>9101</v>
      </c>
      <c r="B3200" s="352" t="s">
        <v>3344</v>
      </c>
      <c r="C3200" s="353" t="s">
        <v>125</v>
      </c>
      <c r="D3200" s="354">
        <v>1605888</v>
      </c>
      <c r="E3200" s="288" t="s">
        <v>117</v>
      </c>
    </row>
    <row r="3201" spans="1:5" ht="15.75">
      <c r="A3201" s="351">
        <v>9102</v>
      </c>
      <c r="B3201" s="352" t="s">
        <v>3345</v>
      </c>
      <c r="C3201" s="353" t="s">
        <v>119</v>
      </c>
      <c r="D3201" s="354">
        <v>103087</v>
      </c>
      <c r="E3201" s="288" t="s">
        <v>117</v>
      </c>
    </row>
    <row r="3202" spans="1:5" ht="47.25">
      <c r="A3202" s="351">
        <v>9103</v>
      </c>
      <c r="B3202" s="352" t="s">
        <v>3346</v>
      </c>
      <c r="C3202" s="353" t="s">
        <v>122</v>
      </c>
      <c r="D3202" s="354">
        <v>982120</v>
      </c>
      <c r="E3202" s="288" t="s">
        <v>117</v>
      </c>
    </row>
    <row r="3203" spans="1:5" ht="78.75">
      <c r="A3203" s="351">
        <v>9104</v>
      </c>
      <c r="B3203" s="352" t="s">
        <v>3347</v>
      </c>
      <c r="C3203" s="353" t="s">
        <v>125</v>
      </c>
      <c r="D3203" s="354">
        <v>13875400</v>
      </c>
      <c r="E3203" s="288" t="s">
        <v>117</v>
      </c>
    </row>
    <row r="3204" spans="1:5" ht="63">
      <c r="A3204" s="351">
        <v>9105</v>
      </c>
      <c r="B3204" s="352" t="s">
        <v>3348</v>
      </c>
      <c r="C3204" s="353" t="s">
        <v>125</v>
      </c>
      <c r="D3204" s="354">
        <v>4464509</v>
      </c>
      <c r="E3204" s="288" t="s">
        <v>117</v>
      </c>
    </row>
    <row r="3205" spans="1:5" ht="63">
      <c r="A3205" s="351">
        <v>9106</v>
      </c>
      <c r="B3205" s="352" t="s">
        <v>3349</v>
      </c>
      <c r="C3205" s="353" t="s">
        <v>125</v>
      </c>
      <c r="D3205" s="354">
        <v>4743705</v>
      </c>
      <c r="E3205" s="288" t="s">
        <v>117</v>
      </c>
    </row>
    <row r="3206" spans="1:5" ht="47.25">
      <c r="A3206" s="351">
        <v>9107</v>
      </c>
      <c r="B3206" s="352" t="s">
        <v>3350</v>
      </c>
      <c r="C3206" s="353" t="s">
        <v>116</v>
      </c>
      <c r="D3206" s="354">
        <v>385631</v>
      </c>
      <c r="E3206" s="288" t="s">
        <v>117</v>
      </c>
    </row>
    <row r="3207" spans="1:5" ht="47.25">
      <c r="A3207" s="351">
        <v>9108</v>
      </c>
      <c r="B3207" s="352" t="s">
        <v>3351</v>
      </c>
      <c r="C3207" s="353" t="s">
        <v>119</v>
      </c>
      <c r="D3207" s="354">
        <v>272684</v>
      </c>
      <c r="E3207" s="288" t="s">
        <v>117</v>
      </c>
    </row>
    <row r="3208" spans="1:5" ht="31.5">
      <c r="A3208" s="351">
        <v>9109</v>
      </c>
      <c r="B3208" s="352" t="s">
        <v>3352</v>
      </c>
      <c r="C3208" s="353" t="s">
        <v>119</v>
      </c>
      <c r="D3208" s="354">
        <v>417921</v>
      </c>
      <c r="E3208" s="288" t="s">
        <v>117</v>
      </c>
    </row>
    <row r="3209" spans="1:5" ht="141.75">
      <c r="A3209" s="351">
        <v>9110</v>
      </c>
      <c r="B3209" s="352" t="s">
        <v>3353</v>
      </c>
      <c r="C3209" s="353" t="s">
        <v>125</v>
      </c>
      <c r="D3209" s="354">
        <v>109802</v>
      </c>
      <c r="E3209" s="288" t="s">
        <v>117</v>
      </c>
    </row>
    <row r="3210" spans="1:5" ht="141.75">
      <c r="A3210" s="351">
        <v>9111</v>
      </c>
      <c r="B3210" s="352" t="s">
        <v>3354</v>
      </c>
      <c r="C3210" s="353" t="s">
        <v>125</v>
      </c>
      <c r="D3210" s="354">
        <v>13966</v>
      </c>
      <c r="E3210" s="288" t="s">
        <v>117</v>
      </c>
    </row>
    <row r="3211" spans="1:5" ht="47.25">
      <c r="A3211" s="351">
        <v>9112</v>
      </c>
      <c r="B3211" s="352" t="s">
        <v>3355</v>
      </c>
      <c r="C3211" s="353" t="s">
        <v>125</v>
      </c>
      <c r="D3211" s="354">
        <v>94129089</v>
      </c>
      <c r="E3211" s="288" t="s">
        <v>117</v>
      </c>
    </row>
    <row r="3212" spans="1:5" ht="31.5">
      <c r="A3212" s="351">
        <v>9113</v>
      </c>
      <c r="B3212" s="352" t="s">
        <v>3356</v>
      </c>
      <c r="C3212" s="353" t="s">
        <v>125</v>
      </c>
      <c r="D3212" s="354">
        <v>8625687</v>
      </c>
      <c r="E3212" s="288" t="s">
        <v>117</v>
      </c>
    </row>
    <row r="3213" spans="1:5" ht="47.25">
      <c r="A3213" s="351">
        <v>9114</v>
      </c>
      <c r="B3213" s="352" t="s">
        <v>3357</v>
      </c>
      <c r="C3213" s="353" t="s">
        <v>119</v>
      </c>
      <c r="D3213" s="354">
        <v>230785</v>
      </c>
      <c r="E3213" s="288" t="s">
        <v>117</v>
      </c>
    </row>
    <row r="3214" spans="1:5" ht="47.25">
      <c r="A3214" s="351">
        <v>9115</v>
      </c>
      <c r="B3214" s="352" t="s">
        <v>3358</v>
      </c>
      <c r="C3214" s="353" t="s">
        <v>119</v>
      </c>
      <c r="D3214" s="354">
        <v>527989</v>
      </c>
      <c r="E3214" s="288" t="s">
        <v>117</v>
      </c>
    </row>
    <row r="3215" spans="1:5" ht="47.25">
      <c r="A3215" s="351">
        <v>9116</v>
      </c>
      <c r="B3215" s="352" t="s">
        <v>3359</v>
      </c>
      <c r="C3215" s="353" t="s">
        <v>125</v>
      </c>
      <c r="D3215" s="354">
        <v>138881</v>
      </c>
      <c r="E3215" s="288" t="s">
        <v>117</v>
      </c>
    </row>
    <row r="3216" spans="1:5" ht="47.25">
      <c r="A3216" s="351">
        <v>9117</v>
      </c>
      <c r="B3216" s="352" t="s">
        <v>3360</v>
      </c>
      <c r="C3216" s="353" t="s">
        <v>125</v>
      </c>
      <c r="D3216" s="354">
        <v>304705</v>
      </c>
      <c r="E3216" s="288" t="s">
        <v>117</v>
      </c>
    </row>
    <row r="3217" spans="1:5" ht="78.75">
      <c r="A3217" s="351">
        <v>9118</v>
      </c>
      <c r="B3217" s="352" t="s">
        <v>3361</v>
      </c>
      <c r="C3217" s="353" t="s">
        <v>125</v>
      </c>
      <c r="D3217" s="354">
        <v>12078500</v>
      </c>
      <c r="E3217" s="288" t="s">
        <v>117</v>
      </c>
    </row>
    <row r="3218" spans="1:5" ht="63">
      <c r="A3218" s="351">
        <v>9119</v>
      </c>
      <c r="B3218" s="352" t="s">
        <v>3362</v>
      </c>
      <c r="C3218" s="353" t="s">
        <v>125</v>
      </c>
      <c r="D3218" s="354">
        <v>11387917</v>
      </c>
      <c r="E3218" s="288" t="s">
        <v>117</v>
      </c>
    </row>
    <row r="3219" spans="1:5" ht="47.25">
      <c r="A3219" s="351">
        <v>9120</v>
      </c>
      <c r="B3219" s="352" t="s">
        <v>3363</v>
      </c>
      <c r="C3219" s="353" t="s">
        <v>125</v>
      </c>
      <c r="D3219" s="354">
        <v>297500</v>
      </c>
      <c r="E3219" s="288" t="s">
        <v>117</v>
      </c>
    </row>
    <row r="3220" spans="1:5" ht="63">
      <c r="A3220" s="351">
        <v>9121</v>
      </c>
      <c r="B3220" s="352" t="s">
        <v>3364</v>
      </c>
      <c r="C3220" s="353" t="s">
        <v>125</v>
      </c>
      <c r="D3220" s="354">
        <v>218575</v>
      </c>
      <c r="E3220" s="288" t="s">
        <v>117</v>
      </c>
    </row>
    <row r="3221" spans="1:5" ht="31.5">
      <c r="A3221" s="351">
        <v>9122</v>
      </c>
      <c r="B3221" s="352" t="s">
        <v>3365</v>
      </c>
      <c r="C3221" s="353" t="s">
        <v>472</v>
      </c>
      <c r="D3221" s="354">
        <v>2107</v>
      </c>
      <c r="E3221" s="288" t="s">
        <v>117</v>
      </c>
    </row>
    <row r="3222" spans="1:5" ht="63">
      <c r="A3222" s="351">
        <v>9123</v>
      </c>
      <c r="B3222" s="352" t="s">
        <v>3366</v>
      </c>
      <c r="C3222" s="353" t="s">
        <v>119</v>
      </c>
      <c r="D3222" s="354">
        <v>658290</v>
      </c>
      <c r="E3222" s="288" t="s">
        <v>117</v>
      </c>
    </row>
    <row r="3223" spans="1:5" ht="47.25">
      <c r="A3223" s="351">
        <v>9124</v>
      </c>
      <c r="B3223" s="352" t="s">
        <v>3367</v>
      </c>
      <c r="C3223" s="353" t="s">
        <v>122</v>
      </c>
      <c r="D3223" s="354">
        <v>3129450</v>
      </c>
      <c r="E3223" s="288" t="s">
        <v>117</v>
      </c>
    </row>
    <row r="3224" spans="1:5" ht="47.25">
      <c r="A3224" s="351">
        <v>9125</v>
      </c>
      <c r="B3224" s="352" t="s">
        <v>3368</v>
      </c>
      <c r="C3224" s="353" t="s">
        <v>1215</v>
      </c>
      <c r="D3224" s="354">
        <v>14667</v>
      </c>
      <c r="E3224" s="288" t="s">
        <v>117</v>
      </c>
    </row>
    <row r="3225" spans="1:5" ht="31.5">
      <c r="A3225" s="351">
        <v>9126</v>
      </c>
      <c r="B3225" s="352" t="s">
        <v>3369</v>
      </c>
      <c r="C3225" s="353" t="s">
        <v>125</v>
      </c>
      <c r="D3225" s="354">
        <v>4848333</v>
      </c>
      <c r="E3225" s="288" t="s">
        <v>117</v>
      </c>
    </row>
    <row r="3226" spans="1:5" ht="47.25">
      <c r="A3226" s="351">
        <v>9127</v>
      </c>
      <c r="B3226" s="352" t="s">
        <v>3370</v>
      </c>
      <c r="C3226" s="353" t="s">
        <v>125</v>
      </c>
      <c r="D3226" s="354">
        <v>3252565</v>
      </c>
      <c r="E3226" s="288" t="s">
        <v>117</v>
      </c>
    </row>
    <row r="3227" spans="1:5" ht="63">
      <c r="A3227" s="351">
        <v>9128</v>
      </c>
      <c r="B3227" s="352" t="s">
        <v>3371</v>
      </c>
      <c r="C3227" s="353" t="s">
        <v>125</v>
      </c>
      <c r="D3227" s="354">
        <v>5055603</v>
      </c>
      <c r="E3227" s="288" t="s">
        <v>117</v>
      </c>
    </row>
    <row r="3228" spans="1:5" ht="31.5">
      <c r="A3228" s="351">
        <v>9146</v>
      </c>
      <c r="B3228" s="352" t="s">
        <v>3372</v>
      </c>
      <c r="C3228" s="353" t="s">
        <v>116</v>
      </c>
      <c r="D3228" s="354">
        <v>22881</v>
      </c>
      <c r="E3228" s="288" t="s">
        <v>117</v>
      </c>
    </row>
    <row r="3229" spans="1:5" ht="31.5">
      <c r="A3229" s="351">
        <v>9147</v>
      </c>
      <c r="B3229" s="352" t="s">
        <v>3373</v>
      </c>
      <c r="C3229" s="353" t="s">
        <v>116</v>
      </c>
      <c r="D3229" s="354">
        <v>25245</v>
      </c>
      <c r="E3229" s="288" t="s">
        <v>117</v>
      </c>
    </row>
    <row r="3230" spans="1:5" ht="78.75">
      <c r="A3230" s="351">
        <v>9148</v>
      </c>
      <c r="B3230" s="352" t="s">
        <v>3374</v>
      </c>
      <c r="C3230" s="353" t="s">
        <v>125</v>
      </c>
      <c r="D3230" s="354">
        <v>1136132</v>
      </c>
      <c r="E3230" s="288" t="s">
        <v>117</v>
      </c>
    </row>
    <row r="3231" spans="1:5" ht="47.25">
      <c r="A3231" s="351">
        <v>9155</v>
      </c>
      <c r="B3231" s="352" t="s">
        <v>3375</v>
      </c>
      <c r="C3231" s="353" t="s">
        <v>125</v>
      </c>
      <c r="D3231" s="354">
        <v>200000</v>
      </c>
      <c r="E3231" s="288" t="s">
        <v>117</v>
      </c>
    </row>
    <row r="3232" spans="1:5" ht="63">
      <c r="A3232" s="351">
        <v>9156</v>
      </c>
      <c r="B3232" s="352" t="s">
        <v>3376</v>
      </c>
      <c r="C3232" s="353" t="s">
        <v>125</v>
      </c>
      <c r="D3232" s="354">
        <v>17010</v>
      </c>
      <c r="E3232" s="288" t="s">
        <v>117</v>
      </c>
    </row>
    <row r="3233" spans="1:5" ht="31.5">
      <c r="A3233" s="351">
        <v>9157</v>
      </c>
      <c r="B3233" s="352" t="s">
        <v>3377</v>
      </c>
      <c r="C3233" s="353" t="s">
        <v>122</v>
      </c>
      <c r="D3233" s="354">
        <v>28166</v>
      </c>
      <c r="E3233" s="288" t="s">
        <v>117</v>
      </c>
    </row>
    <row r="3234" spans="1:5" ht="31.5">
      <c r="A3234" s="351">
        <v>9158</v>
      </c>
      <c r="B3234" s="352" t="s">
        <v>3378</v>
      </c>
      <c r="C3234" s="353" t="s">
        <v>116</v>
      </c>
      <c r="D3234" s="354">
        <v>77064</v>
      </c>
      <c r="E3234" s="288" t="s">
        <v>117</v>
      </c>
    </row>
    <row r="3235" spans="1:5" ht="126">
      <c r="A3235" s="351">
        <v>9159</v>
      </c>
      <c r="B3235" s="352" t="s">
        <v>3379</v>
      </c>
      <c r="C3235" s="353" t="s">
        <v>125</v>
      </c>
      <c r="D3235" s="354">
        <v>6189637</v>
      </c>
      <c r="E3235" s="288" t="s">
        <v>117</v>
      </c>
    </row>
    <row r="3236" spans="1:5" ht="126">
      <c r="A3236" s="351">
        <v>9160</v>
      </c>
      <c r="B3236" s="352" t="s">
        <v>3380</v>
      </c>
      <c r="C3236" s="353" t="s">
        <v>125</v>
      </c>
      <c r="D3236" s="354">
        <v>10001027</v>
      </c>
      <c r="E3236" s="288" t="s">
        <v>117</v>
      </c>
    </row>
    <row r="3237" spans="1:5" ht="47.25">
      <c r="A3237" s="351">
        <v>9161</v>
      </c>
      <c r="B3237" s="352" t="s">
        <v>3381</v>
      </c>
      <c r="C3237" s="353" t="s">
        <v>122</v>
      </c>
      <c r="D3237" s="354">
        <v>627876</v>
      </c>
      <c r="E3237" s="288" t="s">
        <v>117</v>
      </c>
    </row>
    <row r="3238" spans="1:5" ht="78.75">
      <c r="A3238" s="351">
        <v>9162</v>
      </c>
      <c r="B3238" s="352" t="s">
        <v>3382</v>
      </c>
      <c r="C3238" s="353" t="s">
        <v>125</v>
      </c>
      <c r="D3238" s="354">
        <v>1826652</v>
      </c>
      <c r="E3238" s="288" t="s">
        <v>117</v>
      </c>
    </row>
    <row r="3239" spans="1:5" ht="63">
      <c r="A3239" s="351">
        <v>9163</v>
      </c>
      <c r="B3239" s="352" t="s">
        <v>3383</v>
      </c>
      <c r="C3239" s="353" t="s">
        <v>125</v>
      </c>
      <c r="D3239" s="354">
        <v>1297175</v>
      </c>
      <c r="E3239" s="288" t="s">
        <v>117</v>
      </c>
    </row>
    <row r="3240" spans="1:5" ht="31.5">
      <c r="A3240" s="351">
        <v>9164</v>
      </c>
      <c r="B3240" s="352" t="s">
        <v>3384</v>
      </c>
      <c r="C3240" s="353" t="s">
        <v>122</v>
      </c>
      <c r="D3240" s="354">
        <v>27225</v>
      </c>
      <c r="E3240" s="288" t="s">
        <v>117</v>
      </c>
    </row>
    <row r="3241" spans="1:5" ht="47.25">
      <c r="A3241" s="351">
        <v>9165</v>
      </c>
      <c r="B3241" s="352" t="s">
        <v>3385</v>
      </c>
      <c r="C3241" s="353" t="s">
        <v>125</v>
      </c>
      <c r="D3241" s="354">
        <v>2235976</v>
      </c>
      <c r="E3241" s="288" t="s">
        <v>117</v>
      </c>
    </row>
    <row r="3242" spans="1:5" ht="47.25">
      <c r="A3242" s="351">
        <v>9166</v>
      </c>
      <c r="B3242" s="352" t="s">
        <v>3386</v>
      </c>
      <c r="C3242" s="353" t="s">
        <v>125</v>
      </c>
      <c r="D3242" s="354">
        <v>126683</v>
      </c>
      <c r="E3242" s="288" t="s">
        <v>117</v>
      </c>
    </row>
    <row r="3243" spans="1:5" ht="47.25">
      <c r="A3243" s="351">
        <v>9167</v>
      </c>
      <c r="B3243" s="352" t="s">
        <v>3387</v>
      </c>
      <c r="C3243" s="353" t="s">
        <v>125</v>
      </c>
      <c r="D3243" s="354">
        <v>136260</v>
      </c>
      <c r="E3243" s="288" t="s">
        <v>117</v>
      </c>
    </row>
    <row r="3244" spans="1:5" ht="47.25">
      <c r="A3244" s="351">
        <v>9168</v>
      </c>
      <c r="B3244" s="352" t="s">
        <v>3388</v>
      </c>
      <c r="C3244" s="353" t="s">
        <v>125</v>
      </c>
      <c r="D3244" s="354">
        <v>126683</v>
      </c>
      <c r="E3244" s="288" t="s">
        <v>117</v>
      </c>
    </row>
    <row r="3245" spans="1:5" ht="47.25">
      <c r="A3245" s="351">
        <v>9169</v>
      </c>
      <c r="B3245" s="352" t="s">
        <v>3389</v>
      </c>
      <c r="C3245" s="353" t="s">
        <v>125</v>
      </c>
      <c r="D3245" s="354">
        <v>121386</v>
      </c>
      <c r="E3245" s="288" t="s">
        <v>117</v>
      </c>
    </row>
    <row r="3246" spans="1:5" ht="31.5">
      <c r="A3246" s="351">
        <v>9170</v>
      </c>
      <c r="B3246" s="352" t="s">
        <v>3390</v>
      </c>
      <c r="C3246" s="353" t="s">
        <v>125</v>
      </c>
      <c r="D3246" s="354">
        <v>167628</v>
      </c>
      <c r="E3246" s="288" t="s">
        <v>117</v>
      </c>
    </row>
    <row r="3247" spans="1:5" ht="31.5">
      <c r="A3247" s="351">
        <v>9171</v>
      </c>
      <c r="B3247" s="352" t="s">
        <v>3391</v>
      </c>
      <c r="C3247" s="353" t="s">
        <v>125</v>
      </c>
      <c r="D3247" s="354">
        <v>355649</v>
      </c>
      <c r="E3247" s="288" t="s">
        <v>117</v>
      </c>
    </row>
    <row r="3248" spans="1:5" ht="31.5">
      <c r="A3248" s="351">
        <v>9172</v>
      </c>
      <c r="B3248" s="352" t="s">
        <v>3392</v>
      </c>
      <c r="C3248" s="353" t="s">
        <v>125</v>
      </c>
      <c r="D3248" s="354">
        <v>125655</v>
      </c>
      <c r="E3248" s="288" t="s">
        <v>117</v>
      </c>
    </row>
    <row r="3249" spans="1:5" ht="31.5">
      <c r="A3249" s="351">
        <v>9173</v>
      </c>
      <c r="B3249" s="352" t="s">
        <v>3393</v>
      </c>
      <c r="C3249" s="353" t="s">
        <v>125</v>
      </c>
      <c r="D3249" s="354">
        <v>149350</v>
      </c>
      <c r="E3249" s="288" t="s">
        <v>117</v>
      </c>
    </row>
    <row r="3250" spans="1:5" ht="31.5">
      <c r="A3250" s="351">
        <v>9174</v>
      </c>
      <c r="B3250" s="352" t="s">
        <v>3394</v>
      </c>
      <c r="C3250" s="353" t="s">
        <v>125</v>
      </c>
      <c r="D3250" s="354">
        <v>173980</v>
      </c>
      <c r="E3250" s="288" t="s">
        <v>117</v>
      </c>
    </row>
    <row r="3251" spans="1:5" ht="47.25">
      <c r="A3251" s="351">
        <v>9175</v>
      </c>
      <c r="B3251" s="352" t="s">
        <v>3395</v>
      </c>
      <c r="C3251" s="353" t="s">
        <v>125</v>
      </c>
      <c r="D3251" s="354">
        <v>182136</v>
      </c>
      <c r="E3251" s="288" t="s">
        <v>117</v>
      </c>
    </row>
    <row r="3252" spans="1:5" ht="47.25">
      <c r="A3252" s="351">
        <v>9176</v>
      </c>
      <c r="B3252" s="352" t="s">
        <v>3396</v>
      </c>
      <c r="C3252" s="353" t="s">
        <v>125</v>
      </c>
      <c r="D3252" s="354">
        <v>320036</v>
      </c>
      <c r="E3252" s="288" t="s">
        <v>117</v>
      </c>
    </row>
    <row r="3253" spans="1:5" ht="31.5">
      <c r="A3253" s="351">
        <v>9177</v>
      </c>
      <c r="B3253" s="352" t="s">
        <v>3397</v>
      </c>
      <c r="C3253" s="353" t="s">
        <v>122</v>
      </c>
      <c r="D3253" s="354">
        <v>46967</v>
      </c>
      <c r="E3253" s="288" t="s">
        <v>117</v>
      </c>
    </row>
    <row r="3254" spans="1:5" ht="47.25">
      <c r="A3254" s="351">
        <v>9178</v>
      </c>
      <c r="B3254" s="352" t="s">
        <v>3398</v>
      </c>
      <c r="C3254" s="353" t="s">
        <v>125</v>
      </c>
      <c r="D3254" s="354">
        <v>94777</v>
      </c>
      <c r="E3254" s="288" t="s">
        <v>117</v>
      </c>
    </row>
    <row r="3255" spans="1:5" ht="173.25">
      <c r="A3255" s="351">
        <v>9179</v>
      </c>
      <c r="B3255" s="352" t="s">
        <v>3399</v>
      </c>
      <c r="C3255" s="353" t="s">
        <v>125</v>
      </c>
      <c r="D3255" s="354">
        <v>9565582</v>
      </c>
      <c r="E3255" s="288" t="s">
        <v>117</v>
      </c>
    </row>
    <row r="3256" spans="1:5" ht="63">
      <c r="A3256" s="351">
        <v>9180</v>
      </c>
      <c r="B3256" s="352" t="s">
        <v>3400</v>
      </c>
      <c r="C3256" s="353" t="s">
        <v>125</v>
      </c>
      <c r="D3256" s="354">
        <v>389722</v>
      </c>
      <c r="E3256" s="288" t="s">
        <v>117</v>
      </c>
    </row>
    <row r="3257" spans="1:5" ht="31.5">
      <c r="A3257" s="351">
        <v>9181</v>
      </c>
      <c r="B3257" s="352" t="s">
        <v>3401</v>
      </c>
      <c r="C3257" s="353" t="s">
        <v>125</v>
      </c>
      <c r="D3257" s="354">
        <v>122552</v>
      </c>
      <c r="E3257" s="288" t="s">
        <v>117</v>
      </c>
    </row>
    <row r="3258" spans="1:5" ht="31.5">
      <c r="A3258" s="351">
        <v>9182</v>
      </c>
      <c r="B3258" s="352" t="s">
        <v>3402</v>
      </c>
      <c r="C3258" s="353" t="s">
        <v>125</v>
      </c>
      <c r="D3258" s="354">
        <v>138911</v>
      </c>
      <c r="E3258" s="288" t="s">
        <v>117</v>
      </c>
    </row>
    <row r="3259" spans="1:5" ht="31.5">
      <c r="A3259" s="351">
        <v>9183</v>
      </c>
      <c r="B3259" s="352" t="s">
        <v>3403</v>
      </c>
      <c r="C3259" s="353" t="s">
        <v>125</v>
      </c>
      <c r="D3259" s="354">
        <v>92089</v>
      </c>
      <c r="E3259" s="288" t="s">
        <v>117</v>
      </c>
    </row>
    <row r="3260" spans="1:5" ht="110.25">
      <c r="A3260" s="351">
        <v>9184</v>
      </c>
      <c r="B3260" s="352" t="s">
        <v>3404</v>
      </c>
      <c r="C3260" s="353" t="s">
        <v>125</v>
      </c>
      <c r="D3260" s="354">
        <v>3247934</v>
      </c>
      <c r="E3260" s="288" t="s">
        <v>117</v>
      </c>
    </row>
    <row r="3261" spans="1:5" ht="31.5">
      <c r="A3261" s="351">
        <v>9185</v>
      </c>
      <c r="B3261" s="352" t="s">
        <v>3405</v>
      </c>
      <c r="C3261" s="353" t="s">
        <v>125</v>
      </c>
      <c r="D3261" s="354">
        <v>4403000</v>
      </c>
      <c r="E3261" s="288" t="s">
        <v>117</v>
      </c>
    </row>
    <row r="3262" spans="1:5" ht="31.5">
      <c r="A3262" s="351">
        <v>9186</v>
      </c>
      <c r="B3262" s="352" t="s">
        <v>3406</v>
      </c>
      <c r="C3262" s="353" t="s">
        <v>125</v>
      </c>
      <c r="D3262" s="354">
        <v>3808000</v>
      </c>
      <c r="E3262" s="288" t="s">
        <v>117</v>
      </c>
    </row>
    <row r="3263" spans="1:5" ht="31.5">
      <c r="A3263" s="351">
        <v>9187</v>
      </c>
      <c r="B3263" s="352" t="s">
        <v>3407</v>
      </c>
      <c r="C3263" s="353" t="s">
        <v>125</v>
      </c>
      <c r="D3263" s="354">
        <v>206787</v>
      </c>
      <c r="E3263" s="288" t="s">
        <v>117</v>
      </c>
    </row>
    <row r="3264" spans="1:5" ht="31.5">
      <c r="A3264" s="351">
        <v>9188</v>
      </c>
      <c r="B3264" s="352" t="s">
        <v>3408</v>
      </c>
      <c r="C3264" s="353" t="s">
        <v>125</v>
      </c>
      <c r="D3264" s="354">
        <v>87052</v>
      </c>
      <c r="E3264" s="288" t="s">
        <v>117</v>
      </c>
    </row>
    <row r="3265" spans="1:5" ht="31.5">
      <c r="A3265" s="351">
        <v>9189</v>
      </c>
      <c r="B3265" s="352" t="s">
        <v>3409</v>
      </c>
      <c r="C3265" s="353" t="s">
        <v>125</v>
      </c>
      <c r="D3265" s="354">
        <v>126755</v>
      </c>
      <c r="E3265" s="288" t="s">
        <v>117</v>
      </c>
    </row>
    <row r="3266" spans="1:5" ht="63">
      <c r="A3266" s="351">
        <v>9190</v>
      </c>
      <c r="B3266" s="352" t="s">
        <v>3410</v>
      </c>
      <c r="C3266" s="353" t="s">
        <v>125</v>
      </c>
      <c r="D3266" s="354">
        <v>305079</v>
      </c>
      <c r="E3266" s="288" t="s">
        <v>117</v>
      </c>
    </row>
    <row r="3267" spans="1:5" ht="47.25">
      <c r="A3267" s="351">
        <v>9191</v>
      </c>
      <c r="B3267" s="352" t="s">
        <v>3411</v>
      </c>
      <c r="C3267" s="353" t="s">
        <v>125</v>
      </c>
      <c r="D3267" s="354">
        <v>297884</v>
      </c>
      <c r="E3267" s="288" t="s">
        <v>117</v>
      </c>
    </row>
    <row r="3268" spans="1:5" ht="31.5">
      <c r="A3268" s="351">
        <v>9192</v>
      </c>
      <c r="B3268" s="352" t="s">
        <v>3412</v>
      </c>
      <c r="C3268" s="353" t="s">
        <v>125</v>
      </c>
      <c r="D3268" s="354">
        <v>469194</v>
      </c>
      <c r="E3268" s="288" t="s">
        <v>117</v>
      </c>
    </row>
    <row r="3269" spans="1:5" ht="31.5">
      <c r="A3269" s="351">
        <v>9193</v>
      </c>
      <c r="B3269" s="352" t="s">
        <v>3413</v>
      </c>
      <c r="C3269" s="353" t="s">
        <v>125</v>
      </c>
      <c r="D3269" s="354">
        <v>23340</v>
      </c>
      <c r="E3269" s="288" t="s">
        <v>117</v>
      </c>
    </row>
    <row r="3270" spans="1:5" ht="31.5">
      <c r="A3270" s="351">
        <v>9194</v>
      </c>
      <c r="B3270" s="352" t="s">
        <v>3414</v>
      </c>
      <c r="C3270" s="353" t="s">
        <v>125</v>
      </c>
      <c r="D3270" s="354">
        <v>17747</v>
      </c>
      <c r="E3270" s="288" t="s">
        <v>117</v>
      </c>
    </row>
    <row r="3271" spans="1:5" ht="31.5">
      <c r="A3271" s="351">
        <v>9195</v>
      </c>
      <c r="B3271" s="352" t="s">
        <v>3415</v>
      </c>
      <c r="C3271" s="353" t="s">
        <v>125</v>
      </c>
      <c r="D3271" s="354">
        <v>28024</v>
      </c>
      <c r="E3271" s="288" t="s">
        <v>117</v>
      </c>
    </row>
    <row r="3272" spans="1:5" ht="31.5">
      <c r="A3272" s="351">
        <v>9196</v>
      </c>
      <c r="B3272" s="352" t="s">
        <v>3416</v>
      </c>
      <c r="C3272" s="353" t="s">
        <v>125</v>
      </c>
      <c r="D3272" s="354">
        <v>58714</v>
      </c>
      <c r="E3272" s="288" t="s">
        <v>117</v>
      </c>
    </row>
    <row r="3273" spans="1:5" ht="47.25">
      <c r="A3273" s="351">
        <v>9197</v>
      </c>
      <c r="B3273" s="352" t="s">
        <v>3417</v>
      </c>
      <c r="C3273" s="353" t="s">
        <v>2466</v>
      </c>
      <c r="D3273" s="354">
        <v>2597034</v>
      </c>
      <c r="E3273" s="288" t="s">
        <v>117</v>
      </c>
    </row>
    <row r="3274" spans="1:5" ht="31.5">
      <c r="A3274" s="351">
        <v>9198</v>
      </c>
      <c r="B3274" s="352" t="s">
        <v>3418</v>
      </c>
      <c r="C3274" s="353" t="s">
        <v>116</v>
      </c>
      <c r="D3274" s="354">
        <v>135910</v>
      </c>
      <c r="E3274" s="288" t="s">
        <v>117</v>
      </c>
    </row>
    <row r="3275" spans="1:5" ht="15.75">
      <c r="A3275" s="351">
        <v>9199</v>
      </c>
      <c r="B3275" s="352" t="s">
        <v>3419</v>
      </c>
      <c r="C3275" s="353" t="s">
        <v>472</v>
      </c>
      <c r="D3275" s="354">
        <v>17196</v>
      </c>
      <c r="E3275" s="288" t="s">
        <v>117</v>
      </c>
    </row>
    <row r="3276" spans="1:5" ht="31.5">
      <c r="A3276" s="351">
        <v>9200</v>
      </c>
      <c r="B3276" s="352" t="s">
        <v>3420</v>
      </c>
      <c r="C3276" s="353" t="s">
        <v>125</v>
      </c>
      <c r="D3276" s="354">
        <v>331882</v>
      </c>
      <c r="E3276" s="288" t="s">
        <v>117</v>
      </c>
    </row>
    <row r="3277" spans="1:5" ht="15.75">
      <c r="A3277" s="351">
        <v>9201</v>
      </c>
      <c r="B3277" s="352" t="s">
        <v>3421</v>
      </c>
      <c r="C3277" s="353" t="s">
        <v>122</v>
      </c>
      <c r="D3277" s="354">
        <v>58518</v>
      </c>
      <c r="E3277" s="288" t="s">
        <v>117</v>
      </c>
    </row>
    <row r="3278" spans="1:5" ht="15.75">
      <c r="A3278" s="351">
        <v>9202</v>
      </c>
      <c r="B3278" s="352" t="s">
        <v>3422</v>
      </c>
      <c r="C3278" s="353" t="s">
        <v>125</v>
      </c>
      <c r="D3278" s="354">
        <v>45314</v>
      </c>
      <c r="E3278" s="288" t="s">
        <v>117</v>
      </c>
    </row>
    <row r="3279" spans="1:5" ht="15.75">
      <c r="A3279" s="351">
        <v>9203</v>
      </c>
      <c r="B3279" s="352" t="s">
        <v>3423</v>
      </c>
      <c r="C3279" s="353" t="s">
        <v>125</v>
      </c>
      <c r="D3279" s="354">
        <v>3800</v>
      </c>
      <c r="E3279" s="288" t="s">
        <v>117</v>
      </c>
    </row>
    <row r="3280" spans="1:5" ht="31.5">
      <c r="A3280" s="351">
        <v>9204</v>
      </c>
      <c r="B3280" s="352" t="s">
        <v>3424</v>
      </c>
      <c r="C3280" s="353" t="s">
        <v>125</v>
      </c>
      <c r="D3280" s="354">
        <v>139050</v>
      </c>
      <c r="E3280" s="288" t="s">
        <v>117</v>
      </c>
    </row>
    <row r="3281" spans="1:5" ht="31.5">
      <c r="A3281" s="351">
        <v>9205</v>
      </c>
      <c r="B3281" s="352" t="s">
        <v>3425</v>
      </c>
      <c r="C3281" s="353" t="s">
        <v>125</v>
      </c>
      <c r="D3281" s="354">
        <v>140934</v>
      </c>
      <c r="E3281" s="288" t="s">
        <v>117</v>
      </c>
    </row>
    <row r="3282" spans="1:5" ht="31.5">
      <c r="A3282" s="351">
        <v>9206</v>
      </c>
      <c r="B3282" s="352" t="s">
        <v>3426</v>
      </c>
      <c r="C3282" s="353" t="s">
        <v>125</v>
      </c>
      <c r="D3282" s="354">
        <v>140934</v>
      </c>
      <c r="E3282" s="288" t="s">
        <v>117</v>
      </c>
    </row>
    <row r="3283" spans="1:5" ht="31.5">
      <c r="A3283" s="351">
        <v>9207</v>
      </c>
      <c r="B3283" s="352" t="s">
        <v>3427</v>
      </c>
      <c r="C3283" s="353" t="s">
        <v>125</v>
      </c>
      <c r="D3283" s="354">
        <v>207127</v>
      </c>
      <c r="E3283" s="288" t="s">
        <v>117</v>
      </c>
    </row>
    <row r="3284" spans="1:5" ht="31.5">
      <c r="A3284" s="351">
        <v>9208</v>
      </c>
      <c r="B3284" s="352" t="s">
        <v>3428</v>
      </c>
      <c r="C3284" s="353" t="s">
        <v>125</v>
      </c>
      <c r="D3284" s="354">
        <v>209734</v>
      </c>
      <c r="E3284" s="288" t="s">
        <v>117</v>
      </c>
    </row>
    <row r="3285" spans="1:5" ht="31.5">
      <c r="A3285" s="351">
        <v>9209</v>
      </c>
      <c r="B3285" s="352" t="s">
        <v>3429</v>
      </c>
      <c r="C3285" s="353" t="s">
        <v>125</v>
      </c>
      <c r="D3285" s="354">
        <v>18191</v>
      </c>
      <c r="E3285" s="288" t="s">
        <v>117</v>
      </c>
    </row>
    <row r="3286" spans="1:5" ht="31.5">
      <c r="A3286" s="351">
        <v>9210</v>
      </c>
      <c r="B3286" s="352" t="s">
        <v>3430</v>
      </c>
      <c r="C3286" s="353" t="s">
        <v>122</v>
      </c>
      <c r="D3286" s="354">
        <v>31487</v>
      </c>
      <c r="E3286" s="288" t="s">
        <v>117</v>
      </c>
    </row>
    <row r="3287" spans="1:5" ht="31.5">
      <c r="A3287" s="351">
        <v>9211</v>
      </c>
      <c r="B3287" s="352" t="s">
        <v>3431</v>
      </c>
      <c r="C3287" s="353" t="s">
        <v>125</v>
      </c>
      <c r="D3287" s="354">
        <v>547965</v>
      </c>
      <c r="E3287" s="288" t="s">
        <v>117</v>
      </c>
    </row>
    <row r="3288" spans="1:5" ht="47.25">
      <c r="A3288" s="351">
        <v>9212</v>
      </c>
      <c r="B3288" s="352" t="s">
        <v>3432</v>
      </c>
      <c r="C3288" s="353" t="s">
        <v>125</v>
      </c>
      <c r="D3288" s="354">
        <v>185053</v>
      </c>
      <c r="E3288" s="288" t="s">
        <v>117</v>
      </c>
    </row>
    <row r="3289" spans="1:5" ht="31.5">
      <c r="A3289" s="351">
        <v>9213</v>
      </c>
      <c r="B3289" s="352" t="s">
        <v>3433</v>
      </c>
      <c r="C3289" s="353" t="s">
        <v>122</v>
      </c>
      <c r="D3289" s="354">
        <v>66578</v>
      </c>
      <c r="E3289" s="288" t="s">
        <v>117</v>
      </c>
    </row>
    <row r="3290" spans="1:5" ht="31.5">
      <c r="A3290" s="351">
        <v>9214</v>
      </c>
      <c r="B3290" s="352" t="s">
        <v>3434</v>
      </c>
      <c r="C3290" s="353" t="s">
        <v>122</v>
      </c>
      <c r="D3290" s="354">
        <v>111844</v>
      </c>
      <c r="E3290" s="288" t="s">
        <v>117</v>
      </c>
    </row>
    <row r="3291" spans="1:5" ht="31.5">
      <c r="A3291" s="351">
        <v>9215</v>
      </c>
      <c r="B3291" s="352" t="s">
        <v>3435</v>
      </c>
      <c r="C3291" s="353" t="s">
        <v>122</v>
      </c>
      <c r="D3291" s="354">
        <v>45567</v>
      </c>
      <c r="E3291" s="288" t="s">
        <v>117</v>
      </c>
    </row>
    <row r="3292" spans="1:5" ht="31.5">
      <c r="A3292" s="351">
        <v>9216</v>
      </c>
      <c r="B3292" s="352" t="s">
        <v>3436</v>
      </c>
      <c r="C3292" s="353" t="s">
        <v>122</v>
      </c>
      <c r="D3292" s="354">
        <v>89904</v>
      </c>
      <c r="E3292" s="288" t="s">
        <v>117</v>
      </c>
    </row>
    <row r="3293" spans="1:5" ht="31.5">
      <c r="A3293" s="351">
        <v>9217</v>
      </c>
      <c r="B3293" s="352" t="s">
        <v>3437</v>
      </c>
      <c r="C3293" s="353" t="s">
        <v>122</v>
      </c>
      <c r="D3293" s="354">
        <v>191297</v>
      </c>
      <c r="E3293" s="288" t="s">
        <v>117</v>
      </c>
    </row>
    <row r="3294" spans="1:5" ht="31.5">
      <c r="A3294" s="351">
        <v>9218</v>
      </c>
      <c r="B3294" s="352" t="s">
        <v>3438</v>
      </c>
      <c r="C3294" s="353" t="s">
        <v>122</v>
      </c>
      <c r="D3294" s="354">
        <v>102970</v>
      </c>
      <c r="E3294" s="288" t="s">
        <v>117</v>
      </c>
    </row>
    <row r="3295" spans="1:5" ht="31.5">
      <c r="A3295" s="351">
        <v>9219</v>
      </c>
      <c r="B3295" s="352" t="s">
        <v>3439</v>
      </c>
      <c r="C3295" s="353" t="s">
        <v>122</v>
      </c>
      <c r="D3295" s="354">
        <v>270191</v>
      </c>
      <c r="E3295" s="288" t="s">
        <v>117</v>
      </c>
    </row>
    <row r="3296" spans="1:5" ht="31.5">
      <c r="A3296" s="351">
        <v>9220</v>
      </c>
      <c r="B3296" s="352" t="s">
        <v>3440</v>
      </c>
      <c r="C3296" s="353" t="s">
        <v>122</v>
      </c>
      <c r="D3296" s="354">
        <v>218759</v>
      </c>
      <c r="E3296" s="288" t="s">
        <v>117</v>
      </c>
    </row>
    <row r="3297" spans="1:5" ht="63">
      <c r="A3297" s="351">
        <v>9221</v>
      </c>
      <c r="B3297" s="352" t="s">
        <v>3441</v>
      </c>
      <c r="C3297" s="353" t="s">
        <v>122</v>
      </c>
      <c r="D3297" s="354">
        <v>270294</v>
      </c>
      <c r="E3297" s="288" t="s">
        <v>117</v>
      </c>
    </row>
    <row r="3298" spans="1:5" ht="31.5">
      <c r="A3298" s="351">
        <v>9222</v>
      </c>
      <c r="B3298" s="352" t="s">
        <v>3442</v>
      </c>
      <c r="C3298" s="353" t="s">
        <v>125</v>
      </c>
      <c r="D3298" s="354">
        <v>779016</v>
      </c>
      <c r="E3298" s="288" t="s">
        <v>117</v>
      </c>
    </row>
    <row r="3299" spans="1:5" ht="31.5">
      <c r="A3299" s="351">
        <v>9223</v>
      </c>
      <c r="B3299" s="352" t="s">
        <v>3443</v>
      </c>
      <c r="C3299" s="353" t="s">
        <v>122</v>
      </c>
      <c r="D3299" s="354">
        <v>12763</v>
      </c>
      <c r="E3299" s="288" t="s">
        <v>117</v>
      </c>
    </row>
    <row r="3300" spans="1:5" ht="31.5">
      <c r="A3300" s="351">
        <v>9224</v>
      </c>
      <c r="B3300" s="352" t="s">
        <v>3444</v>
      </c>
      <c r="C3300" s="353" t="s">
        <v>125</v>
      </c>
      <c r="D3300" s="354">
        <v>595431</v>
      </c>
      <c r="E3300" s="288" t="s">
        <v>117</v>
      </c>
    </row>
    <row r="3301" spans="1:5" ht="31.5">
      <c r="A3301" s="351">
        <v>9225</v>
      </c>
      <c r="B3301" s="352" t="s">
        <v>3445</v>
      </c>
      <c r="C3301" s="353" t="s">
        <v>125</v>
      </c>
      <c r="D3301" s="354">
        <v>431725</v>
      </c>
      <c r="E3301" s="288" t="s">
        <v>117</v>
      </c>
    </row>
    <row r="3302" spans="1:5" ht="47.25">
      <c r="A3302" s="351">
        <v>9226</v>
      </c>
      <c r="B3302" s="352" t="s">
        <v>3446</v>
      </c>
      <c r="C3302" s="353" t="s">
        <v>116</v>
      </c>
      <c r="D3302" s="354">
        <v>49284</v>
      </c>
      <c r="E3302" s="288" t="s">
        <v>117</v>
      </c>
    </row>
    <row r="3303" spans="1:5" ht="31.5">
      <c r="A3303" s="351">
        <v>9227</v>
      </c>
      <c r="B3303" s="352" t="s">
        <v>3447</v>
      </c>
      <c r="C3303" s="353" t="s">
        <v>125</v>
      </c>
      <c r="D3303" s="354">
        <v>538134</v>
      </c>
      <c r="E3303" s="288" t="s">
        <v>117</v>
      </c>
    </row>
    <row r="3304" spans="1:5" ht="31.5">
      <c r="A3304" s="351">
        <v>9228</v>
      </c>
      <c r="B3304" s="352" t="s">
        <v>3448</v>
      </c>
      <c r="C3304" s="353" t="s">
        <v>116</v>
      </c>
      <c r="D3304" s="354">
        <v>541218</v>
      </c>
      <c r="E3304" s="288" t="s">
        <v>117</v>
      </c>
    </row>
    <row r="3305" spans="1:5" ht="31.5">
      <c r="A3305" s="351">
        <v>9229</v>
      </c>
      <c r="B3305" s="352" t="s">
        <v>3449</v>
      </c>
      <c r="C3305" s="353" t="s">
        <v>116</v>
      </c>
      <c r="D3305" s="354">
        <v>25723</v>
      </c>
      <c r="E3305" s="288" t="s">
        <v>117</v>
      </c>
    </row>
    <row r="3306" spans="1:5" ht="31.5">
      <c r="A3306" s="351">
        <v>9230</v>
      </c>
      <c r="B3306" s="352" t="s">
        <v>3450</v>
      </c>
      <c r="C3306" s="353" t="s">
        <v>125</v>
      </c>
      <c r="D3306" s="354">
        <v>378479</v>
      </c>
      <c r="E3306" s="288" t="s">
        <v>117</v>
      </c>
    </row>
    <row r="3307" spans="1:5" ht="31.5">
      <c r="A3307" s="351">
        <v>9231</v>
      </c>
      <c r="B3307" s="352" t="s">
        <v>3451</v>
      </c>
      <c r="C3307" s="353" t="s">
        <v>125</v>
      </c>
      <c r="D3307" s="354">
        <v>362015</v>
      </c>
      <c r="E3307" s="288" t="s">
        <v>117</v>
      </c>
    </row>
    <row r="3308" spans="1:5" ht="31.5">
      <c r="A3308" s="351">
        <v>9232</v>
      </c>
      <c r="B3308" s="352" t="s">
        <v>3452</v>
      </c>
      <c r="C3308" s="353" t="s">
        <v>125</v>
      </c>
      <c r="D3308" s="354">
        <v>183542</v>
      </c>
      <c r="E3308" s="288" t="s">
        <v>117</v>
      </c>
    </row>
    <row r="3309" spans="1:5" ht="31.5">
      <c r="A3309" s="351">
        <v>9233</v>
      </c>
      <c r="B3309" s="352" t="s">
        <v>3453</v>
      </c>
      <c r="C3309" s="353" t="s">
        <v>125</v>
      </c>
      <c r="D3309" s="354">
        <v>86597</v>
      </c>
      <c r="E3309" s="288" t="s">
        <v>117</v>
      </c>
    </row>
    <row r="3310" spans="1:5" ht="31.5">
      <c r="A3310" s="351">
        <v>9234</v>
      </c>
      <c r="B3310" s="352" t="s">
        <v>3454</v>
      </c>
      <c r="C3310" s="353" t="s">
        <v>125</v>
      </c>
      <c r="D3310" s="354">
        <v>84813</v>
      </c>
      <c r="E3310" s="288" t="s">
        <v>117</v>
      </c>
    </row>
    <row r="3311" spans="1:5" ht="31.5">
      <c r="A3311" s="351">
        <v>9235</v>
      </c>
      <c r="B3311" s="352" t="s">
        <v>3455</v>
      </c>
      <c r="C3311" s="353" t="s">
        <v>125</v>
      </c>
      <c r="D3311" s="354">
        <v>35710</v>
      </c>
      <c r="E3311" s="288" t="s">
        <v>117</v>
      </c>
    </row>
    <row r="3312" spans="1:5" ht="31.5">
      <c r="A3312" s="351">
        <v>9236</v>
      </c>
      <c r="B3312" s="352" t="s">
        <v>3456</v>
      </c>
      <c r="C3312" s="353" t="s">
        <v>125</v>
      </c>
      <c r="D3312" s="354">
        <v>39009</v>
      </c>
      <c r="E3312" s="288" t="s">
        <v>117</v>
      </c>
    </row>
    <row r="3313" spans="1:5" ht="31.5">
      <c r="A3313" s="351">
        <v>9237</v>
      </c>
      <c r="B3313" s="352" t="s">
        <v>3457</v>
      </c>
      <c r="C3313" s="353" t="s">
        <v>125</v>
      </c>
      <c r="D3313" s="354">
        <v>7401</v>
      </c>
      <c r="E3313" s="288" t="s">
        <v>117</v>
      </c>
    </row>
    <row r="3314" spans="1:5" ht="31.5">
      <c r="A3314" s="351">
        <v>9238</v>
      </c>
      <c r="B3314" s="352" t="s">
        <v>3458</v>
      </c>
      <c r="C3314" s="353" t="s">
        <v>125</v>
      </c>
      <c r="D3314" s="354">
        <v>16282</v>
      </c>
      <c r="E3314" s="288" t="s">
        <v>117</v>
      </c>
    </row>
    <row r="3315" spans="1:5" ht="31.5">
      <c r="A3315" s="351">
        <v>9239</v>
      </c>
      <c r="B3315" s="352" t="s">
        <v>3459</v>
      </c>
      <c r="C3315" s="353" t="s">
        <v>122</v>
      </c>
      <c r="D3315" s="354">
        <v>3820</v>
      </c>
      <c r="E3315" s="288" t="s">
        <v>117</v>
      </c>
    </row>
    <row r="3316" spans="1:5" ht="31.5">
      <c r="A3316" s="351">
        <v>9240</v>
      </c>
      <c r="B3316" s="352" t="s">
        <v>3460</v>
      </c>
      <c r="C3316" s="353" t="s">
        <v>125</v>
      </c>
      <c r="D3316" s="354">
        <v>35063</v>
      </c>
      <c r="E3316" s="288" t="s">
        <v>117</v>
      </c>
    </row>
    <row r="3317" spans="1:5" ht="31.5">
      <c r="A3317" s="351">
        <v>9241</v>
      </c>
      <c r="B3317" s="352" t="s">
        <v>3461</v>
      </c>
      <c r="C3317" s="353" t="s">
        <v>122</v>
      </c>
      <c r="D3317" s="354">
        <v>2806</v>
      </c>
      <c r="E3317" s="288" t="s">
        <v>117</v>
      </c>
    </row>
    <row r="3318" spans="1:5" ht="31.5">
      <c r="A3318" s="351">
        <v>9242</v>
      </c>
      <c r="B3318" s="352" t="s">
        <v>3462</v>
      </c>
      <c r="C3318" s="353" t="s">
        <v>125</v>
      </c>
      <c r="D3318" s="354">
        <v>315942</v>
      </c>
      <c r="E3318" s="288" t="s">
        <v>117</v>
      </c>
    </row>
    <row r="3319" spans="1:5" ht="31.5">
      <c r="A3319" s="351">
        <v>9243</v>
      </c>
      <c r="B3319" s="352" t="s">
        <v>3463</v>
      </c>
      <c r="C3319" s="353" t="s">
        <v>125</v>
      </c>
      <c r="D3319" s="354">
        <v>265811</v>
      </c>
      <c r="E3319" s="288" t="s">
        <v>117</v>
      </c>
    </row>
    <row r="3320" spans="1:5" ht="31.5">
      <c r="A3320" s="351">
        <v>9244</v>
      </c>
      <c r="B3320" s="352" t="s">
        <v>3464</v>
      </c>
      <c r="C3320" s="353" t="s">
        <v>125</v>
      </c>
      <c r="D3320" s="354">
        <v>583568</v>
      </c>
      <c r="E3320" s="288" t="s">
        <v>117</v>
      </c>
    </row>
    <row r="3321" spans="1:5" ht="31.5">
      <c r="A3321" s="351">
        <v>9245</v>
      </c>
      <c r="B3321" s="352" t="s">
        <v>3465</v>
      </c>
      <c r="C3321" s="353" t="s">
        <v>125</v>
      </c>
      <c r="D3321" s="354">
        <v>482391</v>
      </c>
      <c r="E3321" s="288" t="s">
        <v>117</v>
      </c>
    </row>
    <row r="3322" spans="1:5" ht="31.5">
      <c r="A3322" s="351">
        <v>9246</v>
      </c>
      <c r="B3322" s="352" t="s">
        <v>3466</v>
      </c>
      <c r="C3322" s="353" t="s">
        <v>125</v>
      </c>
      <c r="D3322" s="354">
        <v>331261</v>
      </c>
      <c r="E3322" s="288" t="s">
        <v>117</v>
      </c>
    </row>
    <row r="3323" spans="1:5" ht="31.5">
      <c r="A3323" s="351">
        <v>9247</v>
      </c>
      <c r="B3323" s="352" t="s">
        <v>3467</v>
      </c>
      <c r="C3323" s="353" t="s">
        <v>125</v>
      </c>
      <c r="D3323" s="354">
        <v>265811</v>
      </c>
      <c r="E3323" s="288" t="s">
        <v>117</v>
      </c>
    </row>
    <row r="3324" spans="1:5" ht="31.5">
      <c r="A3324" s="351">
        <v>9248</v>
      </c>
      <c r="B3324" s="352" t="s">
        <v>3468</v>
      </c>
      <c r="C3324" s="353" t="s">
        <v>125</v>
      </c>
      <c r="D3324" s="354">
        <v>301543</v>
      </c>
      <c r="E3324" s="288" t="s">
        <v>117</v>
      </c>
    </row>
    <row r="3325" spans="1:5" ht="31.5">
      <c r="A3325" s="351">
        <v>9249</v>
      </c>
      <c r="B3325" s="352" t="s">
        <v>3469</v>
      </c>
      <c r="C3325" s="353" t="s">
        <v>125</v>
      </c>
      <c r="D3325" s="354">
        <v>22103</v>
      </c>
      <c r="E3325" s="288" t="s">
        <v>117</v>
      </c>
    </row>
    <row r="3326" spans="1:5" ht="31.5">
      <c r="A3326" s="351">
        <v>9250</v>
      </c>
      <c r="B3326" s="352" t="s">
        <v>3470</v>
      </c>
      <c r="C3326" s="353" t="s">
        <v>125</v>
      </c>
      <c r="D3326" s="354">
        <v>21231</v>
      </c>
      <c r="E3326" s="288" t="s">
        <v>117</v>
      </c>
    </row>
    <row r="3327" spans="1:5" ht="31.5">
      <c r="A3327" s="351">
        <v>9251</v>
      </c>
      <c r="B3327" s="352" t="s">
        <v>3471</v>
      </c>
      <c r="C3327" s="353" t="s">
        <v>125</v>
      </c>
      <c r="D3327" s="354">
        <v>22064</v>
      </c>
      <c r="E3327" s="288" t="s">
        <v>117</v>
      </c>
    </row>
    <row r="3328" spans="1:5" ht="31.5">
      <c r="A3328" s="351">
        <v>9252</v>
      </c>
      <c r="B3328" s="352" t="s">
        <v>3472</v>
      </c>
      <c r="C3328" s="353" t="s">
        <v>125</v>
      </c>
      <c r="D3328" s="354">
        <v>23254</v>
      </c>
      <c r="E3328" s="288" t="s">
        <v>117</v>
      </c>
    </row>
    <row r="3329" spans="1:5" ht="31.5">
      <c r="A3329" s="351">
        <v>9253</v>
      </c>
      <c r="B3329" s="352" t="s">
        <v>3473</v>
      </c>
      <c r="C3329" s="353" t="s">
        <v>125</v>
      </c>
      <c r="D3329" s="354">
        <v>42667</v>
      </c>
      <c r="E3329" s="288" t="s">
        <v>117</v>
      </c>
    </row>
    <row r="3330" spans="1:5" ht="30">
      <c r="A3330" s="31">
        <v>9254</v>
      </c>
      <c r="B3330" s="34" t="s">
        <v>3474</v>
      </c>
      <c r="C3330" s="32" t="s">
        <v>125</v>
      </c>
      <c r="D3330" s="36">
        <v>24920</v>
      </c>
      <c r="E3330" s="288" t="s">
        <v>117</v>
      </c>
    </row>
    <row r="3331" spans="1:5" ht="30">
      <c r="A3331" s="31">
        <v>9255</v>
      </c>
      <c r="B3331" s="34" t="s">
        <v>3475</v>
      </c>
      <c r="C3331" s="32" t="s">
        <v>125</v>
      </c>
      <c r="D3331" s="36">
        <v>34627</v>
      </c>
      <c r="E3331" s="288" t="s">
        <v>117</v>
      </c>
    </row>
    <row r="3332" spans="1:5" ht="30">
      <c r="A3332" s="31">
        <v>9256</v>
      </c>
      <c r="B3332" s="34" t="s">
        <v>3476</v>
      </c>
      <c r="C3332" s="32" t="s">
        <v>116</v>
      </c>
      <c r="D3332" s="36">
        <v>50028</v>
      </c>
      <c r="E3332" s="288" t="s">
        <v>117</v>
      </c>
    </row>
    <row r="3333" spans="1:5" ht="30">
      <c r="A3333" s="31">
        <v>9257</v>
      </c>
      <c r="B3333" s="34" t="s">
        <v>3477</v>
      </c>
      <c r="C3333" s="32" t="s">
        <v>116</v>
      </c>
      <c r="D3333" s="36">
        <v>43172</v>
      </c>
      <c r="E3333" s="288" t="s">
        <v>117</v>
      </c>
    </row>
    <row r="3334" spans="1:5" ht="30">
      <c r="A3334" s="31">
        <v>9258</v>
      </c>
      <c r="B3334" s="34" t="s">
        <v>3478</v>
      </c>
      <c r="C3334" s="32" t="s">
        <v>116</v>
      </c>
      <c r="D3334" s="36">
        <v>216324</v>
      </c>
      <c r="E3334" s="288" t="s">
        <v>117</v>
      </c>
    </row>
    <row r="3335" spans="1:5" ht="15.75">
      <c r="A3335" s="31">
        <v>9259</v>
      </c>
      <c r="B3335" s="34" t="s">
        <v>3479</v>
      </c>
      <c r="C3335" s="32" t="s">
        <v>125</v>
      </c>
      <c r="D3335" s="36">
        <v>15495</v>
      </c>
      <c r="E3335" s="288" t="s">
        <v>117</v>
      </c>
    </row>
    <row r="3336" spans="1:5" ht="15.75">
      <c r="A3336" s="31">
        <v>9260</v>
      </c>
      <c r="B3336" s="34" t="s">
        <v>3480</v>
      </c>
      <c r="C3336" s="32" t="s">
        <v>125</v>
      </c>
      <c r="D3336" s="36">
        <v>30681</v>
      </c>
      <c r="E3336" s="288" t="s">
        <v>117</v>
      </c>
    </row>
    <row r="3337" spans="1:5" ht="15.75">
      <c r="A3337" s="31">
        <v>9261</v>
      </c>
      <c r="B3337" s="34" t="s">
        <v>3481</v>
      </c>
      <c r="C3337" s="32" t="s">
        <v>125</v>
      </c>
      <c r="D3337" s="36">
        <v>42685</v>
      </c>
      <c r="E3337" s="288" t="s">
        <v>117</v>
      </c>
    </row>
    <row r="3338" spans="1:5" ht="15.75">
      <c r="A3338" s="31">
        <v>9262</v>
      </c>
      <c r="B3338" s="34" t="s">
        <v>3482</v>
      </c>
      <c r="C3338" s="32" t="s">
        <v>125</v>
      </c>
      <c r="D3338" s="36">
        <v>64298</v>
      </c>
      <c r="E3338" s="288" t="s">
        <v>117</v>
      </c>
    </row>
    <row r="3339" spans="1:5" ht="15.75">
      <c r="A3339" s="31">
        <v>9263</v>
      </c>
      <c r="B3339" s="34" t="s">
        <v>3483</v>
      </c>
      <c r="C3339" s="32" t="s">
        <v>125</v>
      </c>
      <c r="D3339" s="36">
        <v>134492</v>
      </c>
      <c r="E3339" s="288" t="s">
        <v>117</v>
      </c>
    </row>
    <row r="3340" spans="1:5" ht="15.75">
      <c r="A3340" s="31">
        <v>9264</v>
      </c>
      <c r="B3340" s="34" t="s">
        <v>3484</v>
      </c>
      <c r="C3340" s="32" t="s">
        <v>125</v>
      </c>
      <c r="D3340" s="36">
        <v>4236</v>
      </c>
      <c r="E3340" s="288" t="s">
        <v>117</v>
      </c>
    </row>
    <row r="3341" spans="1:5" ht="15.75">
      <c r="A3341" s="31">
        <v>9265</v>
      </c>
      <c r="B3341" s="34" t="s">
        <v>3485</v>
      </c>
      <c r="C3341" s="32" t="s">
        <v>125</v>
      </c>
      <c r="D3341" s="36">
        <v>8805</v>
      </c>
      <c r="E3341" s="288" t="s">
        <v>117</v>
      </c>
    </row>
    <row r="3342" spans="1:5" ht="15.75">
      <c r="A3342" s="31">
        <v>9266</v>
      </c>
      <c r="B3342" s="34" t="s">
        <v>3486</v>
      </c>
      <c r="C3342" s="32" t="s">
        <v>125</v>
      </c>
      <c r="D3342" s="36">
        <v>41502</v>
      </c>
      <c r="E3342" s="288" t="s">
        <v>117</v>
      </c>
    </row>
    <row r="3343" spans="1:5" ht="15.75">
      <c r="A3343" s="31">
        <v>9267</v>
      </c>
      <c r="B3343" s="34" t="s">
        <v>3487</v>
      </c>
      <c r="C3343" s="32" t="s">
        <v>125</v>
      </c>
      <c r="D3343" s="36">
        <v>24603</v>
      </c>
      <c r="E3343" s="288" t="s">
        <v>117</v>
      </c>
    </row>
    <row r="3344" spans="1:5" ht="15.75">
      <c r="A3344" s="31">
        <v>9268</v>
      </c>
      <c r="B3344" s="34" t="s">
        <v>3488</v>
      </c>
      <c r="C3344" s="32" t="s">
        <v>125</v>
      </c>
      <c r="D3344" s="36">
        <v>24722</v>
      </c>
      <c r="E3344" s="288" t="s">
        <v>117</v>
      </c>
    </row>
    <row r="3345" spans="1:5" ht="15.75">
      <c r="A3345" s="31">
        <v>9269</v>
      </c>
      <c r="B3345" s="34" t="s">
        <v>3489</v>
      </c>
      <c r="C3345" s="32" t="s">
        <v>125</v>
      </c>
      <c r="D3345" s="36">
        <v>24841</v>
      </c>
      <c r="E3345" s="288" t="s">
        <v>117</v>
      </c>
    </row>
    <row r="3346" spans="1:5" ht="30">
      <c r="A3346" s="31">
        <v>9270</v>
      </c>
      <c r="B3346" s="34" t="s">
        <v>3490</v>
      </c>
      <c r="C3346" s="32" t="s">
        <v>125</v>
      </c>
      <c r="D3346" s="36">
        <v>71238</v>
      </c>
      <c r="E3346" s="288" t="s">
        <v>117</v>
      </c>
    </row>
    <row r="3347" spans="1:5" ht="30">
      <c r="A3347" s="31">
        <v>9271</v>
      </c>
      <c r="B3347" s="34" t="s">
        <v>3491</v>
      </c>
      <c r="C3347" s="32" t="s">
        <v>125</v>
      </c>
      <c r="D3347" s="36">
        <v>48412</v>
      </c>
      <c r="E3347" s="288" t="s">
        <v>117</v>
      </c>
    </row>
    <row r="3348" spans="1:5" ht="30">
      <c r="A3348" s="31">
        <v>9272</v>
      </c>
      <c r="B3348" s="34" t="s">
        <v>3492</v>
      </c>
      <c r="C3348" s="32" t="s">
        <v>125</v>
      </c>
      <c r="D3348" s="36">
        <v>24489</v>
      </c>
      <c r="E3348" s="288" t="s">
        <v>117</v>
      </c>
    </row>
    <row r="3349" spans="1:5" ht="30">
      <c r="A3349" s="31">
        <v>9273</v>
      </c>
      <c r="B3349" s="34" t="s">
        <v>3493</v>
      </c>
      <c r="C3349" s="32" t="s">
        <v>125</v>
      </c>
      <c r="D3349" s="36">
        <v>141763</v>
      </c>
      <c r="E3349" s="288" t="s">
        <v>117</v>
      </c>
    </row>
    <row r="3350" spans="1:5" ht="30">
      <c r="A3350" s="31">
        <v>9274</v>
      </c>
      <c r="B3350" s="34" t="s">
        <v>3494</v>
      </c>
      <c r="C3350" s="32" t="s">
        <v>125</v>
      </c>
      <c r="D3350" s="36">
        <v>179583</v>
      </c>
      <c r="E3350" s="288" t="s">
        <v>117</v>
      </c>
    </row>
    <row r="3351" spans="1:5" ht="15.75">
      <c r="A3351" s="31">
        <v>9275</v>
      </c>
      <c r="B3351" s="34" t="s">
        <v>3495</v>
      </c>
      <c r="C3351" s="32" t="s">
        <v>125</v>
      </c>
      <c r="D3351" s="36">
        <v>98584</v>
      </c>
      <c r="E3351" s="288" t="s">
        <v>117</v>
      </c>
    </row>
    <row r="3352" spans="1:5" ht="15.75">
      <c r="A3352" s="31">
        <v>9276</v>
      </c>
      <c r="B3352" s="34" t="s">
        <v>3496</v>
      </c>
      <c r="C3352" s="32" t="s">
        <v>125</v>
      </c>
      <c r="D3352" s="36">
        <v>26328</v>
      </c>
      <c r="E3352" s="288" t="s">
        <v>117</v>
      </c>
    </row>
    <row r="3353" spans="1:5" ht="30">
      <c r="A3353" s="31">
        <v>9277</v>
      </c>
      <c r="B3353" s="34" t="s">
        <v>3497</v>
      </c>
      <c r="C3353" s="32" t="s">
        <v>125</v>
      </c>
      <c r="D3353" s="36">
        <v>482615</v>
      </c>
      <c r="E3353" s="288" t="s">
        <v>117</v>
      </c>
    </row>
    <row r="3354" spans="1:5" ht="30">
      <c r="A3354" s="31">
        <v>9278</v>
      </c>
      <c r="B3354" s="34" t="s">
        <v>3498</v>
      </c>
      <c r="C3354" s="32" t="s">
        <v>125</v>
      </c>
      <c r="D3354" s="36">
        <v>194322361</v>
      </c>
      <c r="E3354" s="288" t="s">
        <v>117</v>
      </c>
    </row>
    <row r="3355" spans="1:5" ht="30">
      <c r="A3355" s="31">
        <v>9279</v>
      </c>
      <c r="B3355" s="34" t="s">
        <v>3499</v>
      </c>
      <c r="C3355" s="32" t="s">
        <v>125</v>
      </c>
      <c r="D3355" s="36">
        <v>29611</v>
      </c>
      <c r="E3355" s="288" t="s">
        <v>117</v>
      </c>
    </row>
    <row r="3356" spans="1:5" ht="30">
      <c r="A3356" s="31">
        <v>9280</v>
      </c>
      <c r="B3356" s="34" t="s">
        <v>3500</v>
      </c>
      <c r="C3356" s="32" t="s">
        <v>125</v>
      </c>
      <c r="D3356" s="36">
        <v>57384</v>
      </c>
      <c r="E3356" s="288" t="s">
        <v>117</v>
      </c>
    </row>
    <row r="3357" spans="1:5" ht="15.75">
      <c r="A3357" s="31">
        <v>9281</v>
      </c>
      <c r="B3357" s="34" t="s">
        <v>3501</v>
      </c>
      <c r="C3357" s="32" t="s">
        <v>125</v>
      </c>
      <c r="D3357" s="36">
        <v>27578</v>
      </c>
      <c r="E3357" s="288" t="s">
        <v>117</v>
      </c>
    </row>
    <row r="3358" spans="1:5" ht="30">
      <c r="A3358" s="31">
        <v>9282</v>
      </c>
      <c r="B3358" s="34" t="s">
        <v>3502</v>
      </c>
      <c r="C3358" s="32" t="s">
        <v>122</v>
      </c>
      <c r="D3358" s="36">
        <v>18286</v>
      </c>
      <c r="E3358" s="288" t="s">
        <v>117</v>
      </c>
    </row>
    <row r="3359" spans="1:5" ht="15.75">
      <c r="A3359" s="31">
        <v>9283</v>
      </c>
      <c r="B3359" s="34" t="s">
        <v>3503</v>
      </c>
      <c r="C3359" s="32" t="s">
        <v>125</v>
      </c>
      <c r="D3359" s="36">
        <v>72071</v>
      </c>
      <c r="E3359" s="288" t="s">
        <v>117</v>
      </c>
    </row>
    <row r="3360" spans="1:5" ht="15.75">
      <c r="A3360" s="31">
        <v>9284</v>
      </c>
      <c r="B3360" s="34" t="s">
        <v>3504</v>
      </c>
      <c r="C3360" s="32" t="s">
        <v>125</v>
      </c>
      <c r="D3360" s="36">
        <v>75701</v>
      </c>
      <c r="E3360" s="288" t="s">
        <v>117</v>
      </c>
    </row>
    <row r="3361" spans="1:5" ht="15.75">
      <c r="A3361" s="31">
        <v>9285</v>
      </c>
      <c r="B3361" s="34" t="s">
        <v>3505</v>
      </c>
      <c r="C3361" s="32" t="s">
        <v>125</v>
      </c>
      <c r="D3361" s="36">
        <v>5619</v>
      </c>
      <c r="E3361" s="288" t="s">
        <v>117</v>
      </c>
    </row>
    <row r="3362" spans="1:5" ht="30">
      <c r="A3362" s="31">
        <v>9286</v>
      </c>
      <c r="B3362" s="34" t="s">
        <v>3506</v>
      </c>
      <c r="C3362" s="32" t="s">
        <v>125</v>
      </c>
      <c r="D3362" s="36">
        <v>10368</v>
      </c>
      <c r="E3362" s="288" t="s">
        <v>117</v>
      </c>
    </row>
    <row r="3363" spans="1:5" ht="15.75">
      <c r="A3363" s="31">
        <v>9287</v>
      </c>
      <c r="B3363" s="34" t="s">
        <v>3507</v>
      </c>
      <c r="C3363" s="32" t="s">
        <v>125</v>
      </c>
      <c r="D3363" s="36">
        <v>7801</v>
      </c>
      <c r="E3363" s="288" t="s">
        <v>117</v>
      </c>
    </row>
    <row r="3364" spans="1:5" ht="30">
      <c r="A3364" s="31">
        <v>9288</v>
      </c>
      <c r="B3364" s="34" t="s">
        <v>3508</v>
      </c>
      <c r="C3364" s="32" t="s">
        <v>116</v>
      </c>
      <c r="D3364" s="36">
        <v>118208</v>
      </c>
      <c r="E3364" s="288" t="s">
        <v>117</v>
      </c>
    </row>
    <row r="3365" spans="1:5" ht="15.75">
      <c r="A3365" s="31">
        <v>9289</v>
      </c>
      <c r="B3365" s="34" t="s">
        <v>3509</v>
      </c>
      <c r="C3365" s="32" t="s">
        <v>125</v>
      </c>
      <c r="D3365" s="36">
        <v>235877</v>
      </c>
      <c r="E3365" s="288" t="s">
        <v>117</v>
      </c>
    </row>
    <row r="3366" spans="1:5" ht="45">
      <c r="A3366" s="31">
        <v>9290</v>
      </c>
      <c r="B3366" s="34" t="s">
        <v>3510</v>
      </c>
      <c r="C3366" s="32" t="s">
        <v>125</v>
      </c>
      <c r="D3366" s="36">
        <v>278832</v>
      </c>
      <c r="E3366" s="288" t="s">
        <v>117</v>
      </c>
    </row>
    <row r="3367" spans="1:5" ht="45">
      <c r="A3367" s="31">
        <v>9291</v>
      </c>
      <c r="B3367" s="34" t="s">
        <v>3511</v>
      </c>
      <c r="C3367" s="32" t="s">
        <v>125</v>
      </c>
      <c r="D3367" s="36">
        <v>1079345</v>
      </c>
      <c r="E3367" s="288" t="s">
        <v>117</v>
      </c>
    </row>
    <row r="3368" spans="1:5" ht="15.75">
      <c r="A3368" s="31">
        <v>9292</v>
      </c>
      <c r="B3368" s="34" t="s">
        <v>3512</v>
      </c>
      <c r="C3368" s="32" t="s">
        <v>125</v>
      </c>
      <c r="D3368" s="36">
        <v>223522</v>
      </c>
      <c r="E3368" s="288" t="s">
        <v>117</v>
      </c>
    </row>
    <row r="3369" spans="1:5" ht="15.75">
      <c r="A3369" s="31">
        <v>9293</v>
      </c>
      <c r="B3369" s="34" t="s">
        <v>3513</v>
      </c>
      <c r="C3369" s="32" t="s">
        <v>122</v>
      </c>
      <c r="D3369" s="36">
        <v>15871</v>
      </c>
      <c r="E3369" s="288" t="s">
        <v>117</v>
      </c>
    </row>
    <row r="3370" spans="1:5" ht="15.75">
      <c r="A3370" s="31">
        <v>9294</v>
      </c>
      <c r="B3370" s="34" t="s">
        <v>3514</v>
      </c>
      <c r="C3370" s="32" t="s">
        <v>125</v>
      </c>
      <c r="D3370" s="36">
        <v>255120</v>
      </c>
      <c r="E3370" s="288" t="s">
        <v>117</v>
      </c>
    </row>
    <row r="3371" spans="1:5" ht="15.75">
      <c r="A3371" s="31">
        <v>9295</v>
      </c>
      <c r="B3371" s="34" t="s">
        <v>3515</v>
      </c>
      <c r="C3371" s="32" t="s">
        <v>125</v>
      </c>
      <c r="D3371" s="36">
        <v>355948</v>
      </c>
      <c r="E3371" s="288" t="s">
        <v>117</v>
      </c>
    </row>
    <row r="3372" spans="1:5" ht="15.75">
      <c r="A3372" s="31">
        <v>9296</v>
      </c>
      <c r="B3372" s="34" t="s">
        <v>3516</v>
      </c>
      <c r="C3372" s="32" t="s">
        <v>125</v>
      </c>
      <c r="D3372" s="36">
        <v>313108</v>
      </c>
      <c r="E3372" s="288" t="s">
        <v>117</v>
      </c>
    </row>
    <row r="3373" spans="1:5" ht="15.75">
      <c r="A3373" s="31">
        <v>9297</v>
      </c>
      <c r="B3373" s="34" t="s">
        <v>3517</v>
      </c>
      <c r="C3373" s="32" t="s">
        <v>125</v>
      </c>
      <c r="D3373" s="36">
        <v>393307</v>
      </c>
      <c r="E3373" s="288" t="s">
        <v>117</v>
      </c>
    </row>
    <row r="3374" spans="1:5" ht="30">
      <c r="A3374" s="31">
        <v>9298</v>
      </c>
      <c r="B3374" s="34" t="s">
        <v>3518</v>
      </c>
      <c r="C3374" s="32" t="s">
        <v>125</v>
      </c>
      <c r="D3374" s="36">
        <v>128814</v>
      </c>
      <c r="E3374" s="288" t="s">
        <v>117</v>
      </c>
    </row>
    <row r="3375" spans="1:5" ht="30">
      <c r="A3375" s="31">
        <v>9299</v>
      </c>
      <c r="B3375" s="34" t="s">
        <v>3519</v>
      </c>
      <c r="C3375" s="32" t="s">
        <v>125</v>
      </c>
      <c r="D3375" s="36">
        <v>141984</v>
      </c>
      <c r="E3375" s="288" t="s">
        <v>117</v>
      </c>
    </row>
    <row r="3376" spans="1:5" ht="15.75">
      <c r="A3376" s="31">
        <v>9300</v>
      </c>
      <c r="B3376" s="34" t="s">
        <v>3520</v>
      </c>
      <c r="C3376" s="32" t="s">
        <v>122</v>
      </c>
      <c r="D3376" s="36">
        <v>35561</v>
      </c>
      <c r="E3376" s="288" t="s">
        <v>117</v>
      </c>
    </row>
    <row r="3377" spans="1:5" ht="30">
      <c r="A3377" s="31">
        <v>9301</v>
      </c>
      <c r="B3377" s="34" t="s">
        <v>3521</v>
      </c>
      <c r="C3377" s="32" t="s">
        <v>116</v>
      </c>
      <c r="D3377" s="36">
        <v>17905</v>
      </c>
      <c r="E3377" s="288" t="s">
        <v>117</v>
      </c>
    </row>
    <row r="3378" spans="1:5" ht="15.75">
      <c r="A3378" s="31">
        <v>9302</v>
      </c>
      <c r="B3378" s="34" t="s">
        <v>3522</v>
      </c>
      <c r="C3378" s="32" t="s">
        <v>125</v>
      </c>
      <c r="D3378" s="36">
        <v>11318</v>
      </c>
      <c r="E3378" s="288" t="s">
        <v>117</v>
      </c>
    </row>
    <row r="3379" spans="1:5" ht="15.75">
      <c r="A3379" s="31">
        <v>9303</v>
      </c>
      <c r="B3379" s="34" t="s">
        <v>3523</v>
      </c>
      <c r="C3379" s="32" t="s">
        <v>125</v>
      </c>
      <c r="D3379" s="36">
        <v>13969</v>
      </c>
      <c r="E3379" s="288" t="s">
        <v>117</v>
      </c>
    </row>
    <row r="3380" spans="1:5" ht="15.75">
      <c r="A3380" s="31">
        <v>9304</v>
      </c>
      <c r="B3380" s="34" t="s">
        <v>3524</v>
      </c>
      <c r="C3380" s="32" t="s">
        <v>125</v>
      </c>
      <c r="D3380" s="36">
        <v>15118</v>
      </c>
      <c r="E3380" s="288" t="s">
        <v>117</v>
      </c>
    </row>
    <row r="3381" spans="1:5" ht="15.75">
      <c r="A3381" s="31">
        <v>9305</v>
      </c>
      <c r="B3381" s="34" t="s">
        <v>3525</v>
      </c>
      <c r="C3381" s="32" t="s">
        <v>125</v>
      </c>
      <c r="D3381" s="36">
        <v>18518</v>
      </c>
      <c r="E3381" s="288" t="s">
        <v>117</v>
      </c>
    </row>
    <row r="3382" spans="1:5" ht="30">
      <c r="A3382" s="31">
        <v>9306</v>
      </c>
      <c r="B3382" s="34" t="s">
        <v>3526</v>
      </c>
      <c r="C3382" s="32" t="s">
        <v>125</v>
      </c>
      <c r="D3382" s="36">
        <v>2013</v>
      </c>
      <c r="E3382" s="288" t="s">
        <v>117</v>
      </c>
    </row>
    <row r="3383" spans="1:5" ht="15.75">
      <c r="A3383" s="31">
        <v>9307</v>
      </c>
      <c r="B3383" s="34" t="s">
        <v>3527</v>
      </c>
      <c r="C3383" s="32" t="s">
        <v>125</v>
      </c>
      <c r="D3383" s="36">
        <v>277255</v>
      </c>
      <c r="E3383" s="288" t="s">
        <v>117</v>
      </c>
    </row>
    <row r="3384" spans="1:5" ht="15.75">
      <c r="A3384" s="31">
        <v>9308</v>
      </c>
      <c r="B3384" s="34" t="s">
        <v>3528</v>
      </c>
      <c r="C3384" s="32" t="s">
        <v>125</v>
      </c>
      <c r="D3384" s="36">
        <v>789623</v>
      </c>
      <c r="E3384" s="288" t="s">
        <v>117</v>
      </c>
    </row>
    <row r="3385" spans="1:5" ht="15.75">
      <c r="A3385" s="31">
        <v>9309</v>
      </c>
      <c r="B3385" s="34" t="s">
        <v>3529</v>
      </c>
      <c r="C3385" s="32" t="s">
        <v>125</v>
      </c>
      <c r="D3385" s="36">
        <v>191036</v>
      </c>
      <c r="E3385" s="288" t="s">
        <v>117</v>
      </c>
    </row>
    <row r="3386" spans="1:5" ht="15.75">
      <c r="A3386" s="31">
        <v>9310</v>
      </c>
      <c r="B3386" s="34" t="s">
        <v>3530</v>
      </c>
      <c r="C3386" s="32" t="s">
        <v>122</v>
      </c>
      <c r="D3386" s="36">
        <v>4735</v>
      </c>
      <c r="E3386" s="288" t="s">
        <v>117</v>
      </c>
    </row>
    <row r="3387" spans="1:5" ht="30">
      <c r="A3387" s="31">
        <v>9311</v>
      </c>
      <c r="B3387" s="34" t="s">
        <v>3531</v>
      </c>
      <c r="C3387" s="32" t="s">
        <v>125</v>
      </c>
      <c r="D3387" s="36">
        <v>312517</v>
      </c>
      <c r="E3387" s="288" t="s">
        <v>117</v>
      </c>
    </row>
    <row r="3388" spans="1:5" ht="30">
      <c r="A3388" s="31">
        <v>9312</v>
      </c>
      <c r="B3388" s="34" t="s">
        <v>3532</v>
      </c>
      <c r="C3388" s="32" t="s">
        <v>125</v>
      </c>
      <c r="D3388" s="36">
        <v>420916</v>
      </c>
      <c r="E3388" s="288" t="s">
        <v>117</v>
      </c>
    </row>
    <row r="3389" spans="1:5" ht="15.75">
      <c r="A3389" s="31">
        <v>9313</v>
      </c>
      <c r="B3389" s="34" t="s">
        <v>3533</v>
      </c>
      <c r="C3389" s="32" t="s">
        <v>125</v>
      </c>
      <c r="D3389" s="36">
        <v>29597</v>
      </c>
      <c r="E3389" s="288" t="s">
        <v>117</v>
      </c>
    </row>
    <row r="3390" spans="1:5" ht="15.75">
      <c r="A3390" s="31">
        <v>9314</v>
      </c>
      <c r="B3390" s="34" t="s">
        <v>3534</v>
      </c>
      <c r="C3390" s="32" t="s">
        <v>125</v>
      </c>
      <c r="D3390" s="36">
        <v>50098</v>
      </c>
      <c r="E3390" s="288" t="s">
        <v>117</v>
      </c>
    </row>
    <row r="3391" spans="1:5" ht="15.75">
      <c r="A3391" s="31">
        <v>9315</v>
      </c>
      <c r="B3391" s="34" t="s">
        <v>3535</v>
      </c>
      <c r="C3391" s="32" t="s">
        <v>125</v>
      </c>
      <c r="D3391" s="36">
        <v>4456</v>
      </c>
      <c r="E3391" s="288" t="s">
        <v>117</v>
      </c>
    </row>
    <row r="3392" spans="1:5" ht="30">
      <c r="A3392" s="31">
        <v>9316</v>
      </c>
      <c r="B3392" s="34" t="s">
        <v>3536</v>
      </c>
      <c r="C3392" s="32" t="s">
        <v>125</v>
      </c>
      <c r="D3392" s="36">
        <v>8137</v>
      </c>
      <c r="E3392" s="288" t="s">
        <v>117</v>
      </c>
    </row>
    <row r="3393" spans="1:5" ht="15.75">
      <c r="A3393" s="31">
        <v>9317</v>
      </c>
      <c r="B3393" s="34" t="s">
        <v>3537</v>
      </c>
      <c r="C3393" s="32" t="s">
        <v>125</v>
      </c>
      <c r="D3393" s="36">
        <v>17771</v>
      </c>
      <c r="E3393" s="288" t="s">
        <v>117</v>
      </c>
    </row>
    <row r="3394" spans="1:5" ht="30">
      <c r="A3394" s="31">
        <v>9318</v>
      </c>
      <c r="B3394" s="34" t="s">
        <v>3538</v>
      </c>
      <c r="C3394" s="32" t="s">
        <v>125</v>
      </c>
      <c r="D3394" s="36">
        <v>6201</v>
      </c>
      <c r="E3394" s="288" t="s">
        <v>117</v>
      </c>
    </row>
    <row r="3395" spans="1:5" ht="15.75">
      <c r="A3395" s="31">
        <v>9319</v>
      </c>
      <c r="B3395" s="34" t="s">
        <v>3539</v>
      </c>
      <c r="C3395" s="32" t="s">
        <v>125</v>
      </c>
      <c r="D3395" s="36">
        <v>5301</v>
      </c>
      <c r="E3395" s="288" t="s">
        <v>117</v>
      </c>
    </row>
    <row r="3396" spans="1:5" ht="30">
      <c r="A3396" s="31">
        <v>9320</v>
      </c>
      <c r="B3396" s="34" t="s">
        <v>3540</v>
      </c>
      <c r="C3396" s="32" t="s">
        <v>125</v>
      </c>
      <c r="D3396" s="36">
        <v>6201</v>
      </c>
      <c r="E3396" s="288" t="s">
        <v>117</v>
      </c>
    </row>
    <row r="3397" spans="1:5" ht="15.75">
      <c r="A3397" s="31">
        <v>9321</v>
      </c>
      <c r="B3397" s="34" t="s">
        <v>3541</v>
      </c>
      <c r="C3397" s="32" t="s">
        <v>122</v>
      </c>
      <c r="D3397" s="36">
        <v>25219</v>
      </c>
      <c r="E3397" s="288" t="s">
        <v>117</v>
      </c>
    </row>
    <row r="3398" spans="1:5" ht="30">
      <c r="A3398" s="31">
        <v>9322</v>
      </c>
      <c r="B3398" s="34" t="s">
        <v>3542</v>
      </c>
      <c r="C3398" s="32" t="s">
        <v>116</v>
      </c>
      <c r="D3398" s="36">
        <v>985098</v>
      </c>
      <c r="E3398" s="288" t="s">
        <v>117</v>
      </c>
    </row>
    <row r="3399" spans="1:5" ht="60">
      <c r="A3399" s="31">
        <v>9323</v>
      </c>
      <c r="B3399" s="34" t="s">
        <v>3543</v>
      </c>
      <c r="C3399" s="32" t="s">
        <v>116</v>
      </c>
      <c r="D3399" s="36">
        <v>1401059</v>
      </c>
      <c r="E3399" s="288" t="s">
        <v>117</v>
      </c>
    </row>
    <row r="3400" spans="1:5" ht="75">
      <c r="A3400" s="31">
        <v>9324</v>
      </c>
      <c r="B3400" s="34" t="s">
        <v>3544</v>
      </c>
      <c r="C3400" s="32" t="s">
        <v>116</v>
      </c>
      <c r="D3400" s="36">
        <v>1397398</v>
      </c>
      <c r="E3400" s="288" t="s">
        <v>117</v>
      </c>
    </row>
    <row r="3401" spans="1:5" ht="30">
      <c r="A3401" s="31">
        <v>9325</v>
      </c>
      <c r="B3401" s="34" t="s">
        <v>3545</v>
      </c>
      <c r="C3401" s="32" t="s">
        <v>122</v>
      </c>
      <c r="D3401" s="36">
        <v>569719</v>
      </c>
      <c r="E3401" s="288" t="s">
        <v>117</v>
      </c>
    </row>
    <row r="3402" spans="1:5" ht="60">
      <c r="A3402" s="31">
        <v>9326</v>
      </c>
      <c r="B3402" s="34" t="s">
        <v>3546</v>
      </c>
      <c r="C3402" s="32" t="s">
        <v>122</v>
      </c>
      <c r="D3402" s="36">
        <v>958652</v>
      </c>
      <c r="E3402" s="288" t="s">
        <v>117</v>
      </c>
    </row>
    <row r="3403" spans="1:5" ht="75">
      <c r="A3403" s="31">
        <v>9327</v>
      </c>
      <c r="B3403" s="34" t="s">
        <v>3547</v>
      </c>
      <c r="C3403" s="32" t="s">
        <v>122</v>
      </c>
      <c r="D3403" s="36">
        <v>957261</v>
      </c>
      <c r="E3403" s="288" t="s">
        <v>117</v>
      </c>
    </row>
    <row r="3404" spans="1:5" ht="30">
      <c r="A3404" s="31">
        <v>9328</v>
      </c>
      <c r="B3404" s="34" t="s">
        <v>3548</v>
      </c>
      <c r="C3404" s="32" t="s">
        <v>119</v>
      </c>
      <c r="D3404" s="36">
        <v>52902</v>
      </c>
      <c r="E3404" s="288" t="s">
        <v>117</v>
      </c>
    </row>
    <row r="3405" spans="1:5" ht="15.75">
      <c r="A3405" s="31">
        <v>9329</v>
      </c>
      <c r="B3405" s="34" t="s">
        <v>3549</v>
      </c>
      <c r="C3405" s="32" t="s">
        <v>125</v>
      </c>
      <c r="D3405" s="36">
        <v>42760</v>
      </c>
      <c r="E3405" s="288" t="s">
        <v>117</v>
      </c>
    </row>
    <row r="3406" spans="1:5" ht="15.75">
      <c r="A3406" s="31">
        <v>9330</v>
      </c>
      <c r="B3406" s="34" t="s">
        <v>3550</v>
      </c>
      <c r="C3406" s="32" t="s">
        <v>125</v>
      </c>
      <c r="D3406" s="36">
        <v>275385</v>
      </c>
      <c r="E3406" s="288" t="s">
        <v>117</v>
      </c>
    </row>
    <row r="3407" spans="1:5" ht="15.75">
      <c r="A3407" s="31">
        <v>9331</v>
      </c>
      <c r="B3407" s="34" t="s">
        <v>3551</v>
      </c>
      <c r="C3407" s="32" t="s">
        <v>125</v>
      </c>
      <c r="D3407" s="36">
        <v>29744</v>
      </c>
      <c r="E3407" s="288" t="s">
        <v>117</v>
      </c>
    </row>
    <row r="3408" spans="1:5" ht="15.75">
      <c r="A3408" s="31">
        <v>9332</v>
      </c>
      <c r="B3408" s="34" t="s">
        <v>3552</v>
      </c>
      <c r="C3408" s="32" t="s">
        <v>122</v>
      </c>
      <c r="D3408" s="36">
        <v>50073</v>
      </c>
      <c r="E3408" s="288" t="s">
        <v>117</v>
      </c>
    </row>
    <row r="3409" spans="1:5" ht="15.75">
      <c r="A3409" s="31">
        <v>9333</v>
      </c>
      <c r="B3409" s="34" t="s">
        <v>3553</v>
      </c>
      <c r="C3409" s="32" t="s">
        <v>122</v>
      </c>
      <c r="D3409" s="36">
        <v>74073</v>
      </c>
      <c r="E3409" s="288" t="s">
        <v>117</v>
      </c>
    </row>
    <row r="3410" spans="1:5" ht="90">
      <c r="A3410" s="31">
        <v>9334</v>
      </c>
      <c r="B3410" s="34" t="s">
        <v>3554</v>
      </c>
      <c r="C3410" s="32" t="s">
        <v>122</v>
      </c>
      <c r="D3410" s="36">
        <v>8333</v>
      </c>
      <c r="E3410" s="288" t="s">
        <v>117</v>
      </c>
    </row>
    <row r="3411" spans="1:5" ht="90">
      <c r="A3411" s="31">
        <v>9335</v>
      </c>
      <c r="B3411" s="34" t="s">
        <v>3555</v>
      </c>
      <c r="C3411" s="32" t="s">
        <v>122</v>
      </c>
      <c r="D3411" s="36">
        <v>8333</v>
      </c>
      <c r="E3411" s="288" t="s">
        <v>117</v>
      </c>
    </row>
    <row r="3412" spans="1:5" ht="30">
      <c r="A3412" s="31">
        <v>9336</v>
      </c>
      <c r="B3412" s="34" t="s">
        <v>3556</v>
      </c>
      <c r="C3412" s="32" t="s">
        <v>125</v>
      </c>
      <c r="D3412" s="36">
        <v>155308</v>
      </c>
      <c r="E3412" s="288" t="s">
        <v>117</v>
      </c>
    </row>
    <row r="3413" spans="1:5" ht="30">
      <c r="A3413" s="31">
        <v>9337</v>
      </c>
      <c r="B3413" s="34" t="s">
        <v>3557</v>
      </c>
      <c r="C3413" s="32" t="s">
        <v>125</v>
      </c>
      <c r="D3413" s="36">
        <v>156617</v>
      </c>
      <c r="E3413" s="288" t="s">
        <v>117</v>
      </c>
    </row>
    <row r="3414" spans="1:5" ht="30">
      <c r="A3414" s="31">
        <v>9338</v>
      </c>
      <c r="B3414" s="34" t="s">
        <v>3558</v>
      </c>
      <c r="C3414" s="32" t="s">
        <v>125</v>
      </c>
      <c r="D3414" s="36">
        <v>175501</v>
      </c>
      <c r="E3414" s="288" t="s">
        <v>117</v>
      </c>
    </row>
    <row r="3415" spans="1:5" ht="30">
      <c r="A3415" s="31">
        <v>9339</v>
      </c>
      <c r="B3415" s="34" t="s">
        <v>3559</v>
      </c>
      <c r="C3415" s="32" t="s">
        <v>125</v>
      </c>
      <c r="D3415" s="36">
        <v>114287</v>
      </c>
      <c r="E3415" s="288" t="s">
        <v>117</v>
      </c>
    </row>
    <row r="3416" spans="1:5" ht="30">
      <c r="A3416" s="31">
        <v>9340</v>
      </c>
      <c r="B3416" s="34" t="s">
        <v>3560</v>
      </c>
      <c r="C3416" s="32" t="s">
        <v>125</v>
      </c>
      <c r="D3416" s="36">
        <v>129758</v>
      </c>
      <c r="E3416" s="288" t="s">
        <v>117</v>
      </c>
    </row>
    <row r="3417" spans="1:5" ht="30">
      <c r="A3417" s="31">
        <v>9341</v>
      </c>
      <c r="B3417" s="34" t="s">
        <v>3561</v>
      </c>
      <c r="C3417" s="32" t="s">
        <v>122</v>
      </c>
      <c r="D3417" s="36">
        <v>25740</v>
      </c>
      <c r="E3417" s="288" t="s">
        <v>117</v>
      </c>
    </row>
    <row r="3418" spans="1:5" ht="30">
      <c r="A3418" s="31">
        <v>9342</v>
      </c>
      <c r="B3418" s="34" t="s">
        <v>3562</v>
      </c>
      <c r="C3418" s="32" t="s">
        <v>122</v>
      </c>
      <c r="D3418" s="36">
        <v>37342</v>
      </c>
      <c r="E3418" s="288" t="s">
        <v>117</v>
      </c>
    </row>
    <row r="3419" spans="1:5" ht="30">
      <c r="A3419" s="31">
        <v>9343</v>
      </c>
      <c r="B3419" s="34" t="s">
        <v>3563</v>
      </c>
      <c r="C3419" s="32" t="s">
        <v>122</v>
      </c>
      <c r="D3419" s="36">
        <v>355820</v>
      </c>
      <c r="E3419" s="288" t="s">
        <v>117</v>
      </c>
    </row>
    <row r="3420" spans="1:5" ht="45">
      <c r="A3420" s="31">
        <v>9344</v>
      </c>
      <c r="B3420" s="34" t="s">
        <v>3564</v>
      </c>
      <c r="C3420" s="32" t="s">
        <v>122</v>
      </c>
      <c r="D3420" s="36">
        <v>11129</v>
      </c>
      <c r="E3420" s="288" t="s">
        <v>117</v>
      </c>
    </row>
    <row r="3421" spans="1:5" ht="45">
      <c r="A3421" s="31">
        <v>9345</v>
      </c>
      <c r="B3421" s="34" t="s">
        <v>3565</v>
      </c>
      <c r="C3421" s="32" t="s">
        <v>122</v>
      </c>
      <c r="D3421" s="36">
        <v>57136</v>
      </c>
      <c r="E3421" s="288" t="s">
        <v>117</v>
      </c>
    </row>
    <row r="3422" spans="1:5" ht="30">
      <c r="A3422" s="31">
        <v>9346</v>
      </c>
      <c r="B3422" s="34" t="s">
        <v>3566</v>
      </c>
      <c r="C3422" s="32" t="s">
        <v>125</v>
      </c>
      <c r="D3422" s="36">
        <v>9169</v>
      </c>
      <c r="E3422" s="288" t="s">
        <v>117</v>
      </c>
    </row>
    <row r="3423" spans="1:5" ht="30">
      <c r="A3423" s="31">
        <v>9347</v>
      </c>
      <c r="B3423" s="34" t="s">
        <v>3567</v>
      </c>
      <c r="C3423" s="32" t="s">
        <v>125</v>
      </c>
      <c r="D3423" s="36">
        <v>8569</v>
      </c>
      <c r="E3423" s="288" t="s">
        <v>117</v>
      </c>
    </row>
    <row r="3424" spans="1:5" ht="15.75">
      <c r="A3424" s="31">
        <v>9348</v>
      </c>
      <c r="B3424" s="34" t="s">
        <v>3568</v>
      </c>
      <c r="C3424" s="32" t="s">
        <v>125</v>
      </c>
      <c r="D3424" s="36">
        <v>5632</v>
      </c>
      <c r="E3424" s="288" t="s">
        <v>117</v>
      </c>
    </row>
    <row r="3425" spans="1:5" ht="15.75">
      <c r="A3425" s="31">
        <v>9349</v>
      </c>
      <c r="B3425" s="34" t="s">
        <v>3569</v>
      </c>
      <c r="C3425" s="32" t="s">
        <v>116</v>
      </c>
      <c r="D3425" s="36">
        <v>22034</v>
      </c>
      <c r="E3425" s="288" t="s">
        <v>117</v>
      </c>
    </row>
    <row r="3426" spans="1:5" ht="30">
      <c r="A3426" s="31">
        <v>9350</v>
      </c>
      <c r="B3426" s="34" t="s">
        <v>3570</v>
      </c>
      <c r="C3426" s="32" t="s">
        <v>125</v>
      </c>
      <c r="D3426" s="36">
        <v>2519407</v>
      </c>
      <c r="E3426" s="288" t="s">
        <v>117</v>
      </c>
    </row>
    <row r="3427" spans="1:5" ht="30">
      <c r="A3427" s="31">
        <v>9351</v>
      </c>
      <c r="B3427" s="34" t="s">
        <v>3571</v>
      </c>
      <c r="C3427" s="32" t="s">
        <v>125</v>
      </c>
      <c r="D3427" s="36">
        <v>11929571</v>
      </c>
      <c r="E3427" s="288" t="s">
        <v>117</v>
      </c>
    </row>
    <row r="3428" spans="1:5" ht="30">
      <c r="A3428" s="31">
        <v>9352</v>
      </c>
      <c r="B3428" s="34" t="s">
        <v>3572</v>
      </c>
      <c r="C3428" s="32" t="s">
        <v>125</v>
      </c>
      <c r="D3428" s="36">
        <v>172638512</v>
      </c>
      <c r="E3428" s="288" t="s">
        <v>117</v>
      </c>
    </row>
    <row r="3429" spans="1:5" ht="30">
      <c r="A3429" s="31">
        <v>9353</v>
      </c>
      <c r="B3429" s="34" t="s">
        <v>3573</v>
      </c>
      <c r="C3429" s="32" t="s">
        <v>125</v>
      </c>
      <c r="D3429" s="36">
        <v>150910</v>
      </c>
      <c r="E3429" s="288" t="s">
        <v>117</v>
      </c>
    </row>
    <row r="3430" spans="1:5" ht="45">
      <c r="A3430" s="31">
        <v>9354</v>
      </c>
      <c r="B3430" s="34" t="s">
        <v>3574</v>
      </c>
      <c r="C3430" s="32" t="s">
        <v>125</v>
      </c>
      <c r="D3430" s="36">
        <v>10894</v>
      </c>
      <c r="E3430" s="288" t="s">
        <v>117</v>
      </c>
    </row>
    <row r="3431" spans="1:5" ht="30">
      <c r="A3431" s="31">
        <v>9355</v>
      </c>
      <c r="B3431" s="34" t="s">
        <v>3575</v>
      </c>
      <c r="C3431" s="32" t="s">
        <v>125</v>
      </c>
      <c r="D3431" s="36">
        <v>6673</v>
      </c>
      <c r="E3431" s="288" t="s">
        <v>117</v>
      </c>
    </row>
    <row r="3432" spans="1:5" ht="15.75">
      <c r="A3432" s="31">
        <v>9356</v>
      </c>
      <c r="B3432" s="34" t="s">
        <v>3576</v>
      </c>
      <c r="C3432" s="32" t="s">
        <v>125</v>
      </c>
      <c r="D3432" s="36">
        <v>8102</v>
      </c>
      <c r="E3432" s="288" t="s">
        <v>117</v>
      </c>
    </row>
    <row r="3433" spans="1:5" ht="30">
      <c r="A3433" s="31">
        <v>9357</v>
      </c>
      <c r="B3433" s="34" t="s">
        <v>3577</v>
      </c>
      <c r="C3433" s="32" t="s">
        <v>116</v>
      </c>
      <c r="D3433" s="36">
        <v>59005</v>
      </c>
      <c r="E3433" s="288" t="s">
        <v>117</v>
      </c>
    </row>
    <row r="3434" spans="1:5" ht="30">
      <c r="A3434" s="31">
        <v>9358</v>
      </c>
      <c r="B3434" s="34" t="s">
        <v>3578</v>
      </c>
      <c r="C3434" s="32" t="s">
        <v>125</v>
      </c>
      <c r="D3434" s="36">
        <v>7501</v>
      </c>
      <c r="E3434" s="288" t="s">
        <v>117</v>
      </c>
    </row>
    <row r="3435" spans="1:5" ht="30">
      <c r="A3435" s="31">
        <v>9359</v>
      </c>
      <c r="B3435" s="34" t="s">
        <v>3579</v>
      </c>
      <c r="C3435" s="32" t="s">
        <v>116</v>
      </c>
      <c r="D3435" s="36">
        <v>83587</v>
      </c>
      <c r="E3435" s="288" t="s">
        <v>117</v>
      </c>
    </row>
    <row r="3436" spans="1:5" ht="30">
      <c r="A3436" s="31">
        <v>9360</v>
      </c>
      <c r="B3436" s="34" t="s">
        <v>3580</v>
      </c>
      <c r="C3436" s="32" t="s">
        <v>116</v>
      </c>
      <c r="D3436" s="36">
        <v>127658</v>
      </c>
      <c r="E3436" s="288" t="s">
        <v>117</v>
      </c>
    </row>
    <row r="3437" spans="1:5" ht="15.75">
      <c r="A3437" s="31">
        <v>9361</v>
      </c>
      <c r="B3437" s="34" t="s">
        <v>3581</v>
      </c>
      <c r="C3437" s="32" t="s">
        <v>125</v>
      </c>
      <c r="D3437" s="36">
        <v>78292</v>
      </c>
      <c r="E3437" s="288" t="s">
        <v>117</v>
      </c>
    </row>
    <row r="3438" spans="1:5" ht="30">
      <c r="A3438" s="31">
        <v>9362</v>
      </c>
      <c r="B3438" s="34" t="s">
        <v>3582</v>
      </c>
      <c r="C3438" s="32" t="s">
        <v>116</v>
      </c>
      <c r="D3438" s="36">
        <v>14455</v>
      </c>
      <c r="E3438" s="288" t="s">
        <v>117</v>
      </c>
    </row>
    <row r="3439" spans="1:5" ht="15.75">
      <c r="A3439" s="31">
        <v>9363</v>
      </c>
      <c r="B3439" s="34" t="s">
        <v>3583</v>
      </c>
      <c r="C3439" s="32" t="s">
        <v>122</v>
      </c>
      <c r="D3439" s="36">
        <v>53474</v>
      </c>
      <c r="E3439" s="288" t="s">
        <v>117</v>
      </c>
    </row>
    <row r="3440" spans="1:5" ht="30">
      <c r="A3440" s="31">
        <v>9364</v>
      </c>
      <c r="B3440" s="34" t="s">
        <v>3584</v>
      </c>
      <c r="C3440" s="32" t="s">
        <v>125</v>
      </c>
      <c r="D3440" s="36">
        <v>390137</v>
      </c>
      <c r="E3440" s="288" t="s">
        <v>117</v>
      </c>
    </row>
    <row r="3441" spans="1:5" ht="15.75">
      <c r="A3441" s="31">
        <v>9365</v>
      </c>
      <c r="B3441" s="34" t="s">
        <v>3585</v>
      </c>
      <c r="C3441" s="32" t="s">
        <v>125</v>
      </c>
      <c r="D3441" s="36">
        <v>74278</v>
      </c>
      <c r="E3441" s="288" t="s">
        <v>117</v>
      </c>
    </row>
    <row r="3442" spans="1:5" ht="30">
      <c r="A3442" s="31">
        <v>9366</v>
      </c>
      <c r="B3442" s="34" t="s">
        <v>3586</v>
      </c>
      <c r="C3442" s="32" t="s">
        <v>125</v>
      </c>
      <c r="D3442" s="36">
        <v>10001</v>
      </c>
      <c r="E3442" s="288" t="s">
        <v>117</v>
      </c>
    </row>
    <row r="3443" spans="1:5" ht="45">
      <c r="A3443" s="31">
        <v>9367</v>
      </c>
      <c r="B3443" s="34" t="s">
        <v>3587</v>
      </c>
      <c r="C3443" s="32" t="s">
        <v>125</v>
      </c>
      <c r="D3443" s="36">
        <v>833000</v>
      </c>
      <c r="E3443" s="288" t="s">
        <v>117</v>
      </c>
    </row>
    <row r="3444" spans="1:5" ht="45">
      <c r="A3444" s="31">
        <v>9368</v>
      </c>
      <c r="B3444" s="34" t="s">
        <v>3588</v>
      </c>
      <c r="C3444" s="32" t="s">
        <v>125</v>
      </c>
      <c r="D3444" s="36">
        <v>1130500</v>
      </c>
      <c r="E3444" s="288" t="s">
        <v>117</v>
      </c>
    </row>
    <row r="3445" spans="1:5" ht="30">
      <c r="A3445" s="31">
        <v>9369</v>
      </c>
      <c r="B3445" s="34" t="s">
        <v>3589</v>
      </c>
      <c r="C3445" s="32" t="s">
        <v>125</v>
      </c>
      <c r="D3445" s="36">
        <v>28287</v>
      </c>
      <c r="E3445" s="288" t="s">
        <v>117</v>
      </c>
    </row>
    <row r="3446" spans="1:5" ht="30">
      <c r="A3446" s="31">
        <v>9370</v>
      </c>
      <c r="B3446" s="34" t="s">
        <v>3590</v>
      </c>
      <c r="C3446" s="32" t="s">
        <v>125</v>
      </c>
      <c r="D3446" s="36">
        <v>25289</v>
      </c>
      <c r="E3446" s="288" t="s">
        <v>117</v>
      </c>
    </row>
    <row r="3447" spans="1:5" ht="30">
      <c r="A3447" s="31">
        <v>9371</v>
      </c>
      <c r="B3447" s="34" t="s">
        <v>3591</v>
      </c>
      <c r="C3447" s="32" t="s">
        <v>125</v>
      </c>
      <c r="D3447" s="36">
        <v>32607</v>
      </c>
      <c r="E3447" s="288" t="s">
        <v>117</v>
      </c>
    </row>
    <row r="3448" spans="1:5" ht="45">
      <c r="A3448" s="31">
        <v>9372</v>
      </c>
      <c r="B3448" s="34" t="s">
        <v>3592</v>
      </c>
      <c r="C3448" s="32" t="s">
        <v>122</v>
      </c>
      <c r="D3448" s="36">
        <v>914999</v>
      </c>
      <c r="E3448" s="288" t="s">
        <v>117</v>
      </c>
    </row>
    <row r="3449" spans="1:5" ht="60">
      <c r="A3449" s="31">
        <v>9373</v>
      </c>
      <c r="B3449" s="34" t="s">
        <v>3593</v>
      </c>
      <c r="C3449" s="32" t="s">
        <v>125</v>
      </c>
      <c r="D3449" s="36">
        <v>3099220</v>
      </c>
      <c r="E3449" s="288" t="s">
        <v>117</v>
      </c>
    </row>
    <row r="3450" spans="1:5" ht="135">
      <c r="A3450" s="31">
        <v>9374</v>
      </c>
      <c r="B3450" s="34" t="s">
        <v>3594</v>
      </c>
      <c r="C3450" s="32" t="s">
        <v>125</v>
      </c>
      <c r="D3450" s="36">
        <v>68030416</v>
      </c>
      <c r="E3450" s="288" t="s">
        <v>117</v>
      </c>
    </row>
    <row r="3451" spans="1:5" ht="135">
      <c r="A3451" s="31">
        <v>9375</v>
      </c>
      <c r="B3451" s="34" t="s">
        <v>3595</v>
      </c>
      <c r="C3451" s="32" t="s">
        <v>125</v>
      </c>
      <c r="D3451" s="36">
        <v>80354994</v>
      </c>
      <c r="E3451" s="288" t="s">
        <v>117</v>
      </c>
    </row>
    <row r="3452" spans="1:5" ht="135">
      <c r="A3452" s="31">
        <v>9376</v>
      </c>
      <c r="B3452" s="34" t="s">
        <v>3596</v>
      </c>
      <c r="C3452" s="32" t="s">
        <v>125</v>
      </c>
      <c r="D3452" s="36">
        <v>46006099</v>
      </c>
      <c r="E3452" s="288" t="s">
        <v>117</v>
      </c>
    </row>
    <row r="3453" spans="1:5" ht="90">
      <c r="A3453" s="31">
        <v>9377</v>
      </c>
      <c r="B3453" s="34" t="s">
        <v>3597</v>
      </c>
      <c r="C3453" s="32" t="s">
        <v>122</v>
      </c>
      <c r="D3453" s="36">
        <v>4282936</v>
      </c>
      <c r="E3453" s="288" t="s">
        <v>117</v>
      </c>
    </row>
    <row r="3454" spans="1:5" ht="90">
      <c r="A3454" s="31">
        <v>9378</v>
      </c>
      <c r="B3454" s="34" t="s">
        <v>3598</v>
      </c>
      <c r="C3454" s="32" t="s">
        <v>125</v>
      </c>
      <c r="D3454" s="36">
        <v>7486679</v>
      </c>
      <c r="E3454" s="288" t="s">
        <v>117</v>
      </c>
    </row>
    <row r="3455" spans="1:5" ht="45">
      <c r="A3455" s="31">
        <v>9379</v>
      </c>
      <c r="B3455" s="34" t="s">
        <v>3599</v>
      </c>
      <c r="C3455" s="32" t="s">
        <v>125</v>
      </c>
      <c r="D3455" s="36">
        <v>2952647</v>
      </c>
      <c r="E3455" s="288" t="s">
        <v>117</v>
      </c>
    </row>
    <row r="3456" spans="1:5" ht="90">
      <c r="A3456" s="31">
        <v>9380</v>
      </c>
      <c r="B3456" s="34" t="s">
        <v>3600</v>
      </c>
      <c r="C3456" s="32" t="s">
        <v>122</v>
      </c>
      <c r="D3456" s="36">
        <v>5350874</v>
      </c>
      <c r="E3456" s="288" t="s">
        <v>117</v>
      </c>
    </row>
    <row r="3457" spans="1:5" ht="45">
      <c r="A3457" s="31">
        <v>9381</v>
      </c>
      <c r="B3457" s="34" t="s">
        <v>3601</v>
      </c>
      <c r="C3457" s="32" t="s">
        <v>125</v>
      </c>
      <c r="D3457" s="36">
        <v>3290332</v>
      </c>
      <c r="E3457" s="288" t="s">
        <v>117</v>
      </c>
    </row>
    <row r="3458" spans="1:5" ht="30">
      <c r="A3458" s="31">
        <v>9382</v>
      </c>
      <c r="B3458" s="34" t="s">
        <v>3602</v>
      </c>
      <c r="C3458" s="32" t="s">
        <v>125</v>
      </c>
      <c r="D3458" s="36">
        <v>301260703</v>
      </c>
      <c r="E3458" s="288" t="s">
        <v>117</v>
      </c>
    </row>
    <row r="3459" spans="1:5" ht="30">
      <c r="A3459" s="31">
        <v>9383</v>
      </c>
      <c r="B3459" s="34" t="s">
        <v>3603</v>
      </c>
      <c r="C3459" s="32" t="s">
        <v>125</v>
      </c>
      <c r="D3459" s="36">
        <v>147288504</v>
      </c>
      <c r="E3459" s="288" t="s">
        <v>117</v>
      </c>
    </row>
    <row r="3460" spans="1:5" ht="90">
      <c r="A3460" s="31">
        <v>9384</v>
      </c>
      <c r="B3460" s="34" t="s">
        <v>3604</v>
      </c>
      <c r="C3460" s="32" t="s">
        <v>122</v>
      </c>
      <c r="D3460" s="36">
        <v>781527</v>
      </c>
      <c r="E3460" s="288" t="s">
        <v>117</v>
      </c>
    </row>
    <row r="3461" spans="1:5" ht="105">
      <c r="A3461" s="31">
        <v>9385</v>
      </c>
      <c r="B3461" s="34" t="s">
        <v>3605</v>
      </c>
      <c r="C3461" s="32" t="s">
        <v>122</v>
      </c>
      <c r="D3461" s="36">
        <v>1427783</v>
      </c>
      <c r="E3461" s="288" t="s">
        <v>117</v>
      </c>
    </row>
    <row r="3462" spans="1:5" ht="30">
      <c r="A3462" s="31">
        <v>9386</v>
      </c>
      <c r="B3462" s="34" t="s">
        <v>3606</v>
      </c>
      <c r="C3462" s="32" t="s">
        <v>122</v>
      </c>
      <c r="D3462" s="36">
        <v>728763</v>
      </c>
      <c r="E3462" s="288" t="s">
        <v>117</v>
      </c>
    </row>
    <row r="3463" spans="1:5" ht="30">
      <c r="A3463" s="31">
        <v>9387</v>
      </c>
      <c r="B3463" s="34" t="s">
        <v>3607</v>
      </c>
      <c r="C3463" s="32" t="s">
        <v>125</v>
      </c>
      <c r="D3463" s="36">
        <v>30940376</v>
      </c>
      <c r="E3463" s="288" t="s">
        <v>117</v>
      </c>
    </row>
    <row r="3464" spans="1:5" ht="15.75">
      <c r="A3464" s="31">
        <v>9388</v>
      </c>
      <c r="B3464" s="34" t="s">
        <v>3608</v>
      </c>
      <c r="C3464" s="32" t="s">
        <v>125</v>
      </c>
      <c r="D3464" s="36">
        <v>62334154</v>
      </c>
      <c r="E3464" s="288" t="s">
        <v>117</v>
      </c>
    </row>
    <row r="3465" spans="1:5" ht="30">
      <c r="A3465" s="31">
        <v>9389</v>
      </c>
      <c r="B3465" s="34" t="s">
        <v>3609</v>
      </c>
      <c r="C3465" s="32" t="s">
        <v>125</v>
      </c>
      <c r="D3465" s="36">
        <v>18371</v>
      </c>
      <c r="E3465" s="288" t="s">
        <v>117</v>
      </c>
    </row>
    <row r="3466" spans="1:5" ht="30">
      <c r="A3466" s="31">
        <v>9390</v>
      </c>
      <c r="B3466" s="34" t="s">
        <v>3610</v>
      </c>
      <c r="C3466" s="32" t="s">
        <v>125</v>
      </c>
      <c r="D3466" s="36">
        <v>21675</v>
      </c>
      <c r="E3466" s="288" t="s">
        <v>117</v>
      </c>
    </row>
    <row r="3467" spans="1:5" ht="15.75">
      <c r="A3467" s="31">
        <v>9391</v>
      </c>
      <c r="B3467" s="34" t="s">
        <v>3611</v>
      </c>
      <c r="C3467" s="32" t="s">
        <v>125</v>
      </c>
      <c r="D3467" s="36">
        <v>311045</v>
      </c>
      <c r="E3467" s="288" t="s">
        <v>117</v>
      </c>
    </row>
    <row r="3468" spans="1:5" ht="30">
      <c r="A3468" s="31">
        <v>9392</v>
      </c>
      <c r="B3468" s="34" t="s">
        <v>3612</v>
      </c>
      <c r="C3468" s="32" t="s">
        <v>125</v>
      </c>
      <c r="D3468" s="36">
        <v>37449</v>
      </c>
      <c r="E3468" s="288" t="s">
        <v>117</v>
      </c>
    </row>
    <row r="3469" spans="1:5" ht="30">
      <c r="A3469" s="31">
        <v>9393</v>
      </c>
      <c r="B3469" s="34" t="s">
        <v>3613</v>
      </c>
      <c r="C3469" s="32" t="s">
        <v>125</v>
      </c>
      <c r="D3469" s="36">
        <v>119630</v>
      </c>
      <c r="E3469" s="288" t="s">
        <v>117</v>
      </c>
    </row>
    <row r="3470" spans="1:5" ht="90">
      <c r="A3470" s="31">
        <v>9394</v>
      </c>
      <c r="B3470" s="34" t="s">
        <v>3614</v>
      </c>
      <c r="C3470" s="32" t="s">
        <v>122</v>
      </c>
      <c r="D3470" s="36">
        <v>1510100</v>
      </c>
      <c r="E3470" s="288" t="s">
        <v>117</v>
      </c>
    </row>
    <row r="3471" spans="1:5" ht="90">
      <c r="A3471" s="31">
        <v>9395</v>
      </c>
      <c r="B3471" s="34" t="s">
        <v>3615</v>
      </c>
      <c r="C3471" s="32" t="s">
        <v>122</v>
      </c>
      <c r="D3471" s="36">
        <v>2325910</v>
      </c>
      <c r="E3471" s="288" t="s">
        <v>117</v>
      </c>
    </row>
    <row r="3472" spans="1:5" ht="75">
      <c r="A3472" s="31">
        <v>9396</v>
      </c>
      <c r="B3472" s="34" t="s">
        <v>3616</v>
      </c>
      <c r="C3472" s="32" t="s">
        <v>122</v>
      </c>
      <c r="D3472" s="36">
        <v>831954</v>
      </c>
      <c r="E3472" s="288" t="s">
        <v>117</v>
      </c>
    </row>
    <row r="3473" spans="1:5" ht="75">
      <c r="A3473" s="31">
        <v>9397</v>
      </c>
      <c r="B3473" s="34" t="s">
        <v>3617</v>
      </c>
      <c r="C3473" s="32" t="s">
        <v>122</v>
      </c>
      <c r="D3473" s="36">
        <v>831954</v>
      </c>
      <c r="E3473" s="288" t="s">
        <v>117</v>
      </c>
    </row>
    <row r="3474" spans="1:5" ht="75">
      <c r="A3474" s="31">
        <v>9398</v>
      </c>
      <c r="B3474" s="34" t="s">
        <v>3618</v>
      </c>
      <c r="C3474" s="32" t="s">
        <v>122</v>
      </c>
      <c r="D3474" s="36">
        <v>900759</v>
      </c>
      <c r="E3474" s="288" t="s">
        <v>117</v>
      </c>
    </row>
    <row r="3475" spans="1:5" ht="45">
      <c r="A3475" s="31">
        <v>9399</v>
      </c>
      <c r="B3475" s="34" t="s">
        <v>3619</v>
      </c>
      <c r="C3475" s="32" t="s">
        <v>122</v>
      </c>
      <c r="D3475" s="36">
        <v>7581</v>
      </c>
      <c r="E3475" s="288" t="s">
        <v>117</v>
      </c>
    </row>
    <row r="3476" spans="1:5" ht="30">
      <c r="A3476" s="31">
        <v>9400</v>
      </c>
      <c r="B3476" s="34" t="s">
        <v>3620</v>
      </c>
      <c r="C3476" s="32" t="s">
        <v>125</v>
      </c>
      <c r="D3476" s="36">
        <v>86407</v>
      </c>
      <c r="E3476" s="288" t="s">
        <v>117</v>
      </c>
    </row>
    <row r="3477" spans="1:5" ht="30">
      <c r="A3477" s="31">
        <v>9401</v>
      </c>
      <c r="B3477" s="34" t="s">
        <v>3621</v>
      </c>
      <c r="C3477" s="32" t="s">
        <v>125</v>
      </c>
      <c r="D3477" s="36">
        <v>108406</v>
      </c>
      <c r="E3477" s="288" t="s">
        <v>117</v>
      </c>
    </row>
    <row r="3478" spans="1:5" ht="15.75">
      <c r="A3478" s="31">
        <v>9402</v>
      </c>
      <c r="B3478" s="34" t="s">
        <v>3622</v>
      </c>
      <c r="C3478" s="32" t="s">
        <v>125</v>
      </c>
      <c r="D3478" s="36">
        <v>522371</v>
      </c>
      <c r="E3478" s="288" t="s">
        <v>117</v>
      </c>
    </row>
    <row r="3479" spans="1:5" ht="15.75">
      <c r="A3479" s="31">
        <v>9403</v>
      </c>
      <c r="B3479" s="34" t="s">
        <v>3623</v>
      </c>
      <c r="C3479" s="32" t="s">
        <v>125</v>
      </c>
      <c r="D3479" s="36">
        <v>543672</v>
      </c>
      <c r="E3479" s="288" t="s">
        <v>117</v>
      </c>
    </row>
    <row r="3480" spans="1:5" ht="15.75">
      <c r="A3480" s="31">
        <v>9404</v>
      </c>
      <c r="B3480" s="34" t="s">
        <v>3624</v>
      </c>
      <c r="C3480" s="32" t="s">
        <v>125</v>
      </c>
      <c r="D3480" s="36">
        <v>607871</v>
      </c>
      <c r="E3480" s="288" t="s">
        <v>117</v>
      </c>
    </row>
    <row r="3481" spans="1:5" ht="15.75">
      <c r="A3481" s="31">
        <v>9405</v>
      </c>
      <c r="B3481" s="34" t="s">
        <v>3625</v>
      </c>
      <c r="C3481" s="32" t="s">
        <v>125</v>
      </c>
      <c r="D3481" s="36">
        <v>448707</v>
      </c>
      <c r="E3481" s="288" t="s">
        <v>117</v>
      </c>
    </row>
    <row r="3482" spans="1:5" ht="15.75">
      <c r="A3482" s="31">
        <v>9406</v>
      </c>
      <c r="B3482" s="34" t="s">
        <v>3626</v>
      </c>
      <c r="C3482" s="32" t="s">
        <v>125</v>
      </c>
      <c r="D3482" s="36">
        <v>422601</v>
      </c>
      <c r="E3482" s="288" t="s">
        <v>117</v>
      </c>
    </row>
    <row r="3483" spans="1:5" ht="15.75">
      <c r="A3483" s="31">
        <v>9407</v>
      </c>
      <c r="B3483" s="34" t="s">
        <v>3627</v>
      </c>
      <c r="C3483" s="32" t="s">
        <v>125</v>
      </c>
      <c r="D3483" s="36">
        <v>491907</v>
      </c>
      <c r="E3483" s="288" t="s">
        <v>117</v>
      </c>
    </row>
    <row r="3484" spans="1:5" ht="15.75">
      <c r="A3484" s="31">
        <v>9408</v>
      </c>
      <c r="B3484" s="34" t="s">
        <v>3628</v>
      </c>
      <c r="C3484" s="32" t="s">
        <v>125</v>
      </c>
      <c r="D3484" s="36">
        <v>454599</v>
      </c>
      <c r="E3484" s="288" t="s">
        <v>117</v>
      </c>
    </row>
    <row r="3485" spans="1:5" ht="15.75">
      <c r="A3485" s="31">
        <v>9409</v>
      </c>
      <c r="B3485" s="34" t="s">
        <v>3629</v>
      </c>
      <c r="C3485" s="32" t="s">
        <v>125</v>
      </c>
      <c r="D3485" s="36">
        <v>390644</v>
      </c>
      <c r="E3485" s="288" t="s">
        <v>117</v>
      </c>
    </row>
    <row r="3486" spans="1:5" ht="15.75">
      <c r="A3486" s="31">
        <v>9410</v>
      </c>
      <c r="B3486" s="34" t="s">
        <v>3630</v>
      </c>
      <c r="C3486" s="32" t="s">
        <v>125</v>
      </c>
      <c r="D3486" s="36">
        <v>467197</v>
      </c>
      <c r="E3486" s="288" t="s">
        <v>117</v>
      </c>
    </row>
    <row r="3487" spans="1:5" ht="15.75">
      <c r="A3487" s="31">
        <v>9411</v>
      </c>
      <c r="B3487" s="34" t="s">
        <v>3631</v>
      </c>
      <c r="C3487" s="32" t="s">
        <v>125</v>
      </c>
      <c r="D3487" s="36">
        <v>1045196</v>
      </c>
      <c r="E3487" s="288" t="s">
        <v>117</v>
      </c>
    </row>
    <row r="3488" spans="1:5" ht="15.75">
      <c r="A3488" s="31">
        <v>9412</v>
      </c>
      <c r="B3488" s="34" t="s">
        <v>3632</v>
      </c>
      <c r="C3488" s="32" t="s">
        <v>125</v>
      </c>
      <c r="D3488" s="36">
        <v>2263720</v>
      </c>
      <c r="E3488" s="288" t="s">
        <v>117</v>
      </c>
    </row>
    <row r="3489" spans="1:5" ht="30">
      <c r="A3489" s="31">
        <v>9413</v>
      </c>
      <c r="B3489" s="34" t="s">
        <v>3633</v>
      </c>
      <c r="C3489" s="32" t="s">
        <v>125</v>
      </c>
      <c r="D3489" s="36">
        <v>124945</v>
      </c>
      <c r="E3489" s="288" t="s">
        <v>117</v>
      </c>
    </row>
    <row r="3490" spans="1:5" ht="30">
      <c r="A3490" s="31">
        <v>9414</v>
      </c>
      <c r="B3490" s="34" t="s">
        <v>3634</v>
      </c>
      <c r="C3490" s="32" t="s">
        <v>125</v>
      </c>
      <c r="D3490" s="36">
        <v>123406</v>
      </c>
      <c r="E3490" s="288" t="s">
        <v>117</v>
      </c>
    </row>
    <row r="3491" spans="1:5" ht="30">
      <c r="A3491" s="31">
        <v>9415</v>
      </c>
      <c r="B3491" s="34" t="s">
        <v>3635</v>
      </c>
      <c r="C3491" s="32" t="s">
        <v>125</v>
      </c>
      <c r="D3491" s="36">
        <v>145406</v>
      </c>
      <c r="E3491" s="288" t="s">
        <v>117</v>
      </c>
    </row>
    <row r="3492" spans="1:5" ht="30">
      <c r="A3492" s="31">
        <v>9416</v>
      </c>
      <c r="B3492" s="34" t="s">
        <v>3636</v>
      </c>
      <c r="C3492" s="32" t="s">
        <v>116</v>
      </c>
      <c r="D3492" s="36">
        <v>24799</v>
      </c>
      <c r="E3492" s="288" t="s">
        <v>117</v>
      </c>
    </row>
    <row r="3493" spans="1:5" ht="30">
      <c r="A3493" s="31">
        <v>9417</v>
      </c>
      <c r="B3493" s="34" t="s">
        <v>3637</v>
      </c>
      <c r="C3493" s="32" t="s">
        <v>2466</v>
      </c>
      <c r="D3493" s="36">
        <v>77350000</v>
      </c>
      <c r="E3493" s="288" t="s">
        <v>117</v>
      </c>
    </row>
    <row r="3494" spans="1:5" ht="60">
      <c r="A3494" s="31">
        <v>9418</v>
      </c>
      <c r="B3494" s="34" t="s">
        <v>3638</v>
      </c>
      <c r="C3494" s="32" t="s">
        <v>125</v>
      </c>
      <c r="D3494" s="36">
        <v>220222</v>
      </c>
      <c r="E3494" s="288" t="s">
        <v>117</v>
      </c>
    </row>
    <row r="3495" spans="1:5" ht="60">
      <c r="A3495" s="31">
        <v>9419</v>
      </c>
      <c r="B3495" s="34" t="s">
        <v>3639</v>
      </c>
      <c r="C3495" s="32" t="s">
        <v>116</v>
      </c>
      <c r="D3495" s="36">
        <v>658391</v>
      </c>
      <c r="E3495" s="288" t="s">
        <v>117</v>
      </c>
    </row>
    <row r="3496" spans="1:5" ht="30">
      <c r="A3496" s="31">
        <v>9420</v>
      </c>
      <c r="B3496" s="34" t="s">
        <v>3640</v>
      </c>
      <c r="C3496" s="32" t="s">
        <v>125</v>
      </c>
      <c r="D3496" s="36">
        <v>214906</v>
      </c>
      <c r="E3496" s="288" t="s">
        <v>117</v>
      </c>
    </row>
    <row r="3497" spans="1:5" ht="15.75">
      <c r="A3497" s="31">
        <v>9421</v>
      </c>
      <c r="B3497" s="34" t="s">
        <v>3641</v>
      </c>
      <c r="C3497" s="32" t="s">
        <v>125</v>
      </c>
      <c r="D3497" s="36">
        <v>262406</v>
      </c>
      <c r="E3497" s="288" t="s">
        <v>117</v>
      </c>
    </row>
    <row r="3498" spans="1:5" ht="15.75">
      <c r="A3498" s="31">
        <v>9422</v>
      </c>
      <c r="B3498" s="34" t="s">
        <v>3642</v>
      </c>
      <c r="C3498" s="32" t="s">
        <v>125</v>
      </c>
      <c r="D3498" s="36">
        <v>348406</v>
      </c>
      <c r="E3498" s="288" t="s">
        <v>117</v>
      </c>
    </row>
    <row r="3499" spans="1:5" ht="15.75">
      <c r="A3499" s="31">
        <v>9423</v>
      </c>
      <c r="B3499" s="34" t="s">
        <v>3643</v>
      </c>
      <c r="C3499" s="32" t="s">
        <v>125</v>
      </c>
      <c r="D3499" s="36">
        <v>560678</v>
      </c>
      <c r="E3499" s="288" t="s">
        <v>117</v>
      </c>
    </row>
    <row r="3500" spans="1:5" ht="30">
      <c r="A3500" s="31">
        <v>9424</v>
      </c>
      <c r="B3500" s="34" t="s">
        <v>3644</v>
      </c>
      <c r="C3500" s="32" t="s">
        <v>119</v>
      </c>
      <c r="D3500" s="36">
        <v>439691</v>
      </c>
      <c r="E3500" s="288" t="s">
        <v>117</v>
      </c>
    </row>
    <row r="3501" spans="1:5" ht="75">
      <c r="A3501" s="31">
        <v>9425</v>
      </c>
      <c r="B3501" s="34" t="s">
        <v>3645</v>
      </c>
      <c r="C3501" s="32" t="s">
        <v>122</v>
      </c>
      <c r="D3501" s="36">
        <v>2230918</v>
      </c>
      <c r="E3501" s="288" t="s">
        <v>117</v>
      </c>
    </row>
    <row r="3502" spans="1:5" ht="45">
      <c r="A3502" s="31">
        <v>9426</v>
      </c>
      <c r="B3502" s="34" t="s">
        <v>3646</v>
      </c>
      <c r="C3502" s="32" t="s">
        <v>125</v>
      </c>
      <c r="D3502" s="36">
        <v>3299221</v>
      </c>
      <c r="E3502" s="288" t="s">
        <v>117</v>
      </c>
    </row>
    <row r="3503" spans="1:5" ht="45">
      <c r="A3503" s="31">
        <v>9427</v>
      </c>
      <c r="B3503" s="34" t="s">
        <v>3647</v>
      </c>
      <c r="C3503" s="32" t="s">
        <v>125</v>
      </c>
      <c r="D3503" s="36">
        <v>1624117</v>
      </c>
      <c r="E3503" s="288" t="s">
        <v>117</v>
      </c>
    </row>
    <row r="3504" spans="1:5" ht="45">
      <c r="A3504" s="31">
        <v>9428</v>
      </c>
      <c r="B3504" s="34" t="s">
        <v>3648</v>
      </c>
      <c r="C3504" s="32" t="s">
        <v>125</v>
      </c>
      <c r="D3504" s="36">
        <v>1028481</v>
      </c>
      <c r="E3504" s="288" t="s">
        <v>117</v>
      </c>
    </row>
    <row r="3505" spans="1:5" ht="45">
      <c r="A3505" s="31">
        <v>9429</v>
      </c>
      <c r="B3505" s="34" t="s">
        <v>3649</v>
      </c>
      <c r="C3505" s="32" t="s">
        <v>125</v>
      </c>
      <c r="D3505" s="36">
        <v>544531</v>
      </c>
      <c r="E3505" s="288" t="s">
        <v>117</v>
      </c>
    </row>
    <row r="3506" spans="1:5" ht="75">
      <c r="A3506" s="31">
        <v>9430</v>
      </c>
      <c r="B3506" s="34" t="s">
        <v>3650</v>
      </c>
      <c r="C3506" s="32" t="s">
        <v>125</v>
      </c>
      <c r="D3506" s="36">
        <v>20950608</v>
      </c>
      <c r="E3506" s="288" t="s">
        <v>117</v>
      </c>
    </row>
    <row r="3507" spans="1:5" ht="90">
      <c r="A3507" s="31">
        <v>9431</v>
      </c>
      <c r="B3507" s="34" t="s">
        <v>3651</v>
      </c>
      <c r="C3507" s="32" t="s">
        <v>125</v>
      </c>
      <c r="D3507" s="36">
        <v>56692054</v>
      </c>
      <c r="E3507" s="288" t="s">
        <v>117</v>
      </c>
    </row>
    <row r="3508" spans="1:5" ht="90">
      <c r="A3508" s="31">
        <v>9432</v>
      </c>
      <c r="B3508" s="34" t="s">
        <v>3652</v>
      </c>
      <c r="C3508" s="32" t="s">
        <v>125</v>
      </c>
      <c r="D3508" s="36">
        <v>2048887</v>
      </c>
      <c r="E3508" s="288" t="s">
        <v>117</v>
      </c>
    </row>
    <row r="3509" spans="1:5" ht="90">
      <c r="A3509" s="31">
        <v>9433</v>
      </c>
      <c r="B3509" s="34" t="s">
        <v>3653</v>
      </c>
      <c r="C3509" s="32" t="s">
        <v>125</v>
      </c>
      <c r="D3509" s="36">
        <v>1868342</v>
      </c>
      <c r="E3509" s="288" t="s">
        <v>117</v>
      </c>
    </row>
    <row r="3510" spans="1:5" ht="75">
      <c r="A3510" s="31">
        <v>9434</v>
      </c>
      <c r="B3510" s="34" t="s">
        <v>3654</v>
      </c>
      <c r="C3510" s="32" t="s">
        <v>125</v>
      </c>
      <c r="D3510" s="36">
        <v>2078687</v>
      </c>
      <c r="E3510" s="288" t="s">
        <v>117</v>
      </c>
    </row>
    <row r="3511" spans="1:5" ht="60">
      <c r="A3511" s="31">
        <v>9435</v>
      </c>
      <c r="B3511" s="34" t="s">
        <v>3655</v>
      </c>
      <c r="C3511" s="32" t="s">
        <v>125</v>
      </c>
      <c r="D3511" s="36">
        <v>4953676</v>
      </c>
      <c r="E3511" s="288" t="s">
        <v>117</v>
      </c>
    </row>
    <row r="3512" spans="1:5" ht="90">
      <c r="A3512" s="31">
        <v>9436</v>
      </c>
      <c r="B3512" s="34" t="s">
        <v>3656</v>
      </c>
      <c r="C3512" s="32" t="s">
        <v>125</v>
      </c>
      <c r="D3512" s="36">
        <v>3174635</v>
      </c>
      <c r="E3512" s="288" t="s">
        <v>117</v>
      </c>
    </row>
    <row r="3513" spans="1:5" ht="60">
      <c r="A3513" s="31">
        <v>9437</v>
      </c>
      <c r="B3513" s="34" t="s">
        <v>3657</v>
      </c>
      <c r="C3513" s="32" t="s">
        <v>125</v>
      </c>
      <c r="D3513" s="36">
        <v>2131720</v>
      </c>
      <c r="E3513" s="288" t="s">
        <v>117</v>
      </c>
    </row>
    <row r="3514" spans="1:5" ht="60">
      <c r="A3514" s="31">
        <v>9438</v>
      </c>
      <c r="B3514" s="34" t="s">
        <v>3658</v>
      </c>
      <c r="C3514" s="32" t="s">
        <v>125</v>
      </c>
      <c r="D3514" s="36">
        <v>2131720</v>
      </c>
      <c r="E3514" s="288" t="s">
        <v>117</v>
      </c>
    </row>
    <row r="3515" spans="1:5" ht="90">
      <c r="A3515" s="31">
        <v>9439</v>
      </c>
      <c r="B3515" s="34" t="s">
        <v>3659</v>
      </c>
      <c r="C3515" s="32" t="s">
        <v>125</v>
      </c>
      <c r="D3515" s="36">
        <v>2770797</v>
      </c>
      <c r="E3515" s="288" t="s">
        <v>117</v>
      </c>
    </row>
    <row r="3516" spans="1:5" ht="60">
      <c r="A3516" s="31">
        <v>9440</v>
      </c>
      <c r="B3516" s="34" t="s">
        <v>3660</v>
      </c>
      <c r="C3516" s="32" t="s">
        <v>125</v>
      </c>
      <c r="D3516" s="36">
        <v>9708421</v>
      </c>
      <c r="E3516" s="288" t="s">
        <v>117</v>
      </c>
    </row>
    <row r="3517" spans="1:5" ht="60">
      <c r="A3517" s="31">
        <v>9441</v>
      </c>
      <c r="B3517" s="34" t="s">
        <v>3661</v>
      </c>
      <c r="C3517" s="32" t="s">
        <v>125</v>
      </c>
      <c r="D3517" s="36">
        <v>15331336</v>
      </c>
      <c r="E3517" s="288" t="s">
        <v>117</v>
      </c>
    </row>
    <row r="3518" spans="1:5" ht="60">
      <c r="A3518" s="31">
        <v>9442</v>
      </c>
      <c r="B3518" s="34" t="s">
        <v>3662</v>
      </c>
      <c r="C3518" s="32" t="s">
        <v>125</v>
      </c>
      <c r="D3518" s="36">
        <v>3665679</v>
      </c>
      <c r="E3518" s="288" t="s">
        <v>117</v>
      </c>
    </row>
    <row r="3519" spans="1:5" ht="60">
      <c r="A3519" s="31">
        <v>9443</v>
      </c>
      <c r="B3519" s="34" t="s">
        <v>3663</v>
      </c>
      <c r="C3519" s="32" t="s">
        <v>125</v>
      </c>
      <c r="D3519" s="36">
        <v>5717868</v>
      </c>
      <c r="E3519" s="288" t="s">
        <v>117</v>
      </c>
    </row>
    <row r="3520" spans="1:5" ht="60">
      <c r="A3520" s="31">
        <v>9444</v>
      </c>
      <c r="B3520" s="34" t="s">
        <v>3664</v>
      </c>
      <c r="C3520" s="32" t="s">
        <v>116</v>
      </c>
      <c r="D3520" s="36">
        <v>408848</v>
      </c>
      <c r="E3520" s="288" t="s">
        <v>117</v>
      </c>
    </row>
    <row r="3521" spans="1:5" ht="90">
      <c r="A3521" s="31">
        <v>9445</v>
      </c>
      <c r="B3521" s="34" t="s">
        <v>3665</v>
      </c>
      <c r="C3521" s="32" t="s">
        <v>472</v>
      </c>
      <c r="D3521" s="36">
        <v>14582</v>
      </c>
      <c r="E3521" s="288" t="s">
        <v>117</v>
      </c>
    </row>
    <row r="3522" spans="1:5" ht="60">
      <c r="A3522" s="31">
        <v>9446</v>
      </c>
      <c r="B3522" s="34" t="s">
        <v>3666</v>
      </c>
      <c r="C3522" s="32" t="s">
        <v>125</v>
      </c>
      <c r="D3522" s="36">
        <v>10710000</v>
      </c>
      <c r="E3522" s="288" t="s">
        <v>117</v>
      </c>
    </row>
    <row r="3523" spans="1:5" ht="60">
      <c r="A3523" s="31">
        <v>9448</v>
      </c>
      <c r="B3523" s="34" t="s">
        <v>3667</v>
      </c>
      <c r="C3523" s="32" t="s">
        <v>116</v>
      </c>
      <c r="D3523" s="36">
        <v>184464</v>
      </c>
      <c r="E3523" s="288" t="s">
        <v>117</v>
      </c>
    </row>
    <row r="3524" spans="1:5" ht="60">
      <c r="A3524" s="31">
        <v>9449</v>
      </c>
      <c r="B3524" s="34" t="s">
        <v>3668</v>
      </c>
      <c r="C3524" s="32" t="s">
        <v>116</v>
      </c>
      <c r="D3524" s="36">
        <v>276407</v>
      </c>
      <c r="E3524" s="288" t="s">
        <v>117</v>
      </c>
    </row>
    <row r="3525" spans="1:5" ht="60">
      <c r="A3525" s="31">
        <v>9450</v>
      </c>
      <c r="B3525" s="34" t="s">
        <v>3669</v>
      </c>
      <c r="C3525" s="32" t="s">
        <v>116</v>
      </c>
      <c r="D3525" s="36">
        <v>356970</v>
      </c>
      <c r="E3525" s="288" t="s">
        <v>117</v>
      </c>
    </row>
    <row r="3526" spans="1:5" ht="45">
      <c r="A3526" s="31">
        <v>9451</v>
      </c>
      <c r="B3526" s="34" t="s">
        <v>3670</v>
      </c>
      <c r="C3526" s="32" t="s">
        <v>116</v>
      </c>
      <c r="D3526" s="36">
        <v>233602</v>
      </c>
      <c r="E3526" s="288" t="s">
        <v>117</v>
      </c>
    </row>
    <row r="3527" spans="1:5" ht="45">
      <c r="A3527" s="31">
        <v>9452</v>
      </c>
      <c r="B3527" s="34" t="s">
        <v>3671</v>
      </c>
      <c r="C3527" s="32" t="s">
        <v>116</v>
      </c>
      <c r="D3527" s="36">
        <v>358207</v>
      </c>
      <c r="E3527" s="288" t="s">
        <v>117</v>
      </c>
    </row>
    <row r="3528" spans="1:5" ht="30">
      <c r="A3528" s="31">
        <v>9453</v>
      </c>
      <c r="B3528" s="34" t="s">
        <v>3672</v>
      </c>
      <c r="C3528" s="32" t="s">
        <v>125</v>
      </c>
      <c r="D3528" s="36">
        <v>17850</v>
      </c>
      <c r="E3528" s="288" t="s">
        <v>117</v>
      </c>
    </row>
    <row r="3529" spans="1:5" ht="30">
      <c r="A3529" s="31">
        <v>9454</v>
      </c>
      <c r="B3529" s="34" t="s">
        <v>3673</v>
      </c>
      <c r="C3529" s="32" t="s">
        <v>125</v>
      </c>
      <c r="D3529" s="36">
        <v>1107243</v>
      </c>
      <c r="E3529" s="288" t="s">
        <v>117</v>
      </c>
    </row>
    <row r="3530" spans="1:5" ht="90">
      <c r="A3530" s="31">
        <v>9455</v>
      </c>
      <c r="B3530" s="34" t="s">
        <v>3674</v>
      </c>
      <c r="C3530" s="32" t="s">
        <v>125</v>
      </c>
      <c r="D3530" s="36">
        <v>7563426</v>
      </c>
      <c r="E3530" s="288" t="s">
        <v>117</v>
      </c>
    </row>
    <row r="3531" spans="1:5" ht="30">
      <c r="A3531" s="31">
        <v>9456</v>
      </c>
      <c r="B3531" s="34" t="s">
        <v>3675</v>
      </c>
      <c r="C3531" s="32" t="s">
        <v>122</v>
      </c>
      <c r="D3531" s="36">
        <v>20040</v>
      </c>
      <c r="E3531" s="288" t="s">
        <v>117</v>
      </c>
    </row>
    <row r="3532" spans="1:5" ht="30">
      <c r="A3532" s="31">
        <v>9457</v>
      </c>
      <c r="B3532" s="34" t="s">
        <v>3676</v>
      </c>
      <c r="C3532" s="32" t="s">
        <v>125</v>
      </c>
      <c r="D3532" s="36">
        <v>43893</v>
      </c>
      <c r="E3532" s="288" t="s">
        <v>117</v>
      </c>
    </row>
    <row r="3533" spans="1:5" ht="30">
      <c r="A3533" s="31">
        <v>9458</v>
      </c>
      <c r="B3533" s="34" t="s">
        <v>3677</v>
      </c>
      <c r="C3533" s="32" t="s">
        <v>125</v>
      </c>
      <c r="D3533" s="36">
        <v>23015</v>
      </c>
      <c r="E3533" s="288" t="s">
        <v>117</v>
      </c>
    </row>
    <row r="3534" spans="1:5" ht="30">
      <c r="A3534" s="31">
        <v>9459</v>
      </c>
      <c r="B3534" s="34" t="s">
        <v>3678</v>
      </c>
      <c r="C3534" s="32" t="s">
        <v>122</v>
      </c>
      <c r="D3534" s="36">
        <v>25978</v>
      </c>
      <c r="E3534" s="288" t="s">
        <v>117</v>
      </c>
    </row>
    <row r="3535" spans="1:5" ht="30">
      <c r="A3535" s="31">
        <v>9460</v>
      </c>
      <c r="B3535" s="34" t="s">
        <v>3679</v>
      </c>
      <c r="C3535" s="32" t="s">
        <v>116</v>
      </c>
      <c r="D3535" s="36">
        <v>81010</v>
      </c>
      <c r="E3535" s="288" t="s">
        <v>117</v>
      </c>
    </row>
    <row r="3536" spans="1:5" ht="30">
      <c r="A3536" s="31">
        <v>9461</v>
      </c>
      <c r="B3536" s="34" t="s">
        <v>3680</v>
      </c>
      <c r="C3536" s="32" t="s">
        <v>116</v>
      </c>
      <c r="D3536" s="36">
        <v>66643</v>
      </c>
      <c r="E3536" s="288" t="s">
        <v>117</v>
      </c>
    </row>
    <row r="3537" spans="1:5" ht="45">
      <c r="A3537" s="31">
        <v>9462</v>
      </c>
      <c r="B3537" s="34" t="s">
        <v>3681</v>
      </c>
      <c r="C3537" s="32" t="s">
        <v>119</v>
      </c>
      <c r="D3537" s="36">
        <v>1628462</v>
      </c>
      <c r="E3537" s="288" t="s">
        <v>117</v>
      </c>
    </row>
    <row r="3538" spans="1:5" ht="30">
      <c r="A3538" s="31">
        <v>9463</v>
      </c>
      <c r="B3538" s="34" t="s">
        <v>3682</v>
      </c>
      <c r="C3538" s="32" t="s">
        <v>2279</v>
      </c>
      <c r="D3538" s="36">
        <v>50500</v>
      </c>
      <c r="E3538" s="288" t="s">
        <v>117</v>
      </c>
    </row>
    <row r="3539" spans="1:5" ht="60">
      <c r="A3539" s="31">
        <v>9464</v>
      </c>
      <c r="B3539" s="34" t="s">
        <v>3683</v>
      </c>
      <c r="C3539" s="32" t="s">
        <v>125</v>
      </c>
      <c r="D3539" s="36">
        <v>5593000</v>
      </c>
      <c r="E3539" s="288" t="s">
        <v>117</v>
      </c>
    </row>
    <row r="3540" spans="1:5" ht="60">
      <c r="A3540" s="31">
        <v>9465</v>
      </c>
      <c r="B3540" s="34" t="s">
        <v>3684</v>
      </c>
      <c r="C3540" s="32" t="s">
        <v>2005</v>
      </c>
      <c r="D3540" s="36">
        <v>2482</v>
      </c>
      <c r="E3540" s="288" t="s">
        <v>117</v>
      </c>
    </row>
    <row r="3541" spans="1:5" ht="75">
      <c r="A3541" s="31">
        <v>9471</v>
      </c>
      <c r="B3541" s="34" t="s">
        <v>3685</v>
      </c>
      <c r="C3541" s="32" t="s">
        <v>125</v>
      </c>
      <c r="D3541" s="36">
        <v>8406636</v>
      </c>
      <c r="E3541" s="288" t="s">
        <v>117</v>
      </c>
    </row>
    <row r="3542" spans="1:5" ht="75">
      <c r="A3542" s="31">
        <v>9472</v>
      </c>
      <c r="B3542" s="34" t="s">
        <v>3686</v>
      </c>
      <c r="C3542" s="32" t="s">
        <v>125</v>
      </c>
      <c r="D3542" s="36">
        <v>7397840</v>
      </c>
      <c r="E3542" s="288" t="s">
        <v>117</v>
      </c>
    </row>
    <row r="3543" spans="1:5" ht="75">
      <c r="A3543" s="31">
        <v>9473</v>
      </c>
      <c r="B3543" s="34" t="s">
        <v>3687</v>
      </c>
      <c r="C3543" s="32" t="s">
        <v>125</v>
      </c>
      <c r="D3543" s="36">
        <v>7070612</v>
      </c>
      <c r="E3543" s="288" t="s">
        <v>117</v>
      </c>
    </row>
    <row r="3544" spans="1:5" ht="75">
      <c r="A3544" s="31">
        <v>9474</v>
      </c>
      <c r="B3544" s="34" t="s">
        <v>3688</v>
      </c>
      <c r="C3544" s="32" t="s">
        <v>125</v>
      </c>
      <c r="D3544" s="36">
        <v>10194292</v>
      </c>
      <c r="E3544" s="288" t="s">
        <v>117</v>
      </c>
    </row>
    <row r="3545" spans="1:5" ht="75">
      <c r="A3545" s="31">
        <v>9475</v>
      </c>
      <c r="B3545" s="34" t="s">
        <v>3689</v>
      </c>
      <c r="C3545" s="32" t="s">
        <v>125</v>
      </c>
      <c r="D3545" s="36">
        <v>9399483</v>
      </c>
      <c r="E3545" s="288" t="s">
        <v>117</v>
      </c>
    </row>
    <row r="3546" spans="1:5" ht="75">
      <c r="A3546" s="31">
        <v>9476</v>
      </c>
      <c r="B3546" s="34" t="s">
        <v>3690</v>
      </c>
      <c r="C3546" s="32" t="s">
        <v>125</v>
      </c>
      <c r="D3546" s="36">
        <v>4250501</v>
      </c>
      <c r="E3546" s="288" t="s">
        <v>117</v>
      </c>
    </row>
    <row r="3547" spans="1:5" ht="75">
      <c r="A3547" s="31">
        <v>9477</v>
      </c>
      <c r="B3547" s="34" t="s">
        <v>3691</v>
      </c>
      <c r="C3547" s="32" t="s">
        <v>125</v>
      </c>
      <c r="D3547" s="36">
        <v>4008603</v>
      </c>
      <c r="E3547" s="288" t="s">
        <v>117</v>
      </c>
    </row>
    <row r="3548" spans="1:5" ht="75">
      <c r="A3548" s="31">
        <v>9478</v>
      </c>
      <c r="B3548" s="34" t="s">
        <v>3692</v>
      </c>
      <c r="C3548" s="32" t="s">
        <v>125</v>
      </c>
      <c r="D3548" s="36">
        <v>9503154</v>
      </c>
      <c r="E3548" s="288" t="s">
        <v>117</v>
      </c>
    </row>
    <row r="3549" spans="1:5" ht="75">
      <c r="A3549" s="31">
        <v>9479</v>
      </c>
      <c r="B3549" s="34" t="s">
        <v>3693</v>
      </c>
      <c r="C3549" s="32" t="s">
        <v>125</v>
      </c>
      <c r="D3549" s="36">
        <v>9589546</v>
      </c>
      <c r="E3549" s="288" t="s">
        <v>117</v>
      </c>
    </row>
    <row r="3550" spans="1:5" ht="75">
      <c r="A3550" s="31">
        <v>9480</v>
      </c>
      <c r="B3550" s="34" t="s">
        <v>3694</v>
      </c>
      <c r="C3550" s="32" t="s">
        <v>125</v>
      </c>
      <c r="D3550" s="36">
        <v>5252652</v>
      </c>
      <c r="E3550" s="288" t="s">
        <v>117</v>
      </c>
    </row>
    <row r="3551" spans="1:5" ht="75">
      <c r="A3551" s="31">
        <v>9481</v>
      </c>
      <c r="B3551" s="34" t="s">
        <v>3695</v>
      </c>
      <c r="C3551" s="32" t="s">
        <v>125</v>
      </c>
      <c r="D3551" s="36">
        <v>5736449</v>
      </c>
      <c r="E3551" s="288" t="s">
        <v>117</v>
      </c>
    </row>
    <row r="3552" spans="1:5" ht="75">
      <c r="A3552" s="31">
        <v>9482</v>
      </c>
      <c r="B3552" s="34" t="s">
        <v>3696</v>
      </c>
      <c r="C3552" s="32" t="s">
        <v>125</v>
      </c>
      <c r="D3552" s="36">
        <v>7239675</v>
      </c>
      <c r="E3552" s="288" t="s">
        <v>117</v>
      </c>
    </row>
    <row r="3553" spans="1:5" ht="75">
      <c r="A3553" s="31">
        <v>9483</v>
      </c>
      <c r="B3553" s="34" t="s">
        <v>3697</v>
      </c>
      <c r="C3553" s="32" t="s">
        <v>125</v>
      </c>
      <c r="D3553" s="36">
        <v>5598221</v>
      </c>
      <c r="E3553" s="288" t="s">
        <v>117</v>
      </c>
    </row>
    <row r="3554" spans="1:5" ht="75">
      <c r="A3554" s="31">
        <v>9484</v>
      </c>
      <c r="B3554" s="34" t="s">
        <v>3698</v>
      </c>
      <c r="C3554" s="32" t="s">
        <v>125</v>
      </c>
      <c r="D3554" s="36">
        <v>3369300</v>
      </c>
      <c r="E3554" s="288" t="s">
        <v>117</v>
      </c>
    </row>
    <row r="3555" spans="1:5" ht="75">
      <c r="A3555" s="31">
        <v>9485</v>
      </c>
      <c r="B3555" s="34" t="s">
        <v>3699</v>
      </c>
      <c r="C3555" s="32" t="s">
        <v>125</v>
      </c>
      <c r="D3555" s="36">
        <v>13822769</v>
      </c>
      <c r="E3555" s="288" t="s">
        <v>117</v>
      </c>
    </row>
    <row r="3556" spans="1:5" ht="30">
      <c r="A3556" s="31">
        <v>9486</v>
      </c>
      <c r="B3556" s="34" t="s">
        <v>3700</v>
      </c>
      <c r="C3556" s="32" t="s">
        <v>116</v>
      </c>
      <c r="D3556" s="36">
        <v>30118</v>
      </c>
      <c r="E3556" s="288" t="s">
        <v>117</v>
      </c>
    </row>
    <row r="3557" spans="1:5" ht="30">
      <c r="A3557" s="31">
        <v>9487</v>
      </c>
      <c r="B3557" s="34" t="s">
        <v>3701</v>
      </c>
      <c r="C3557" s="32" t="s">
        <v>116</v>
      </c>
      <c r="D3557" s="36">
        <v>127877</v>
      </c>
      <c r="E3557" s="288" t="s">
        <v>117</v>
      </c>
    </row>
    <row r="3558" spans="1:5" ht="45">
      <c r="A3558" s="31">
        <v>9488</v>
      </c>
      <c r="B3558" s="34" t="s">
        <v>3702</v>
      </c>
      <c r="C3558" s="32" t="s">
        <v>116</v>
      </c>
      <c r="D3558" s="36">
        <v>50532</v>
      </c>
      <c r="E3558" s="288" t="s">
        <v>117</v>
      </c>
    </row>
    <row r="3559" spans="1:5" ht="45">
      <c r="A3559" s="31">
        <v>9489</v>
      </c>
      <c r="B3559" s="34" t="s">
        <v>3703</v>
      </c>
      <c r="C3559" s="32" t="s">
        <v>116</v>
      </c>
      <c r="D3559" s="36">
        <v>71292</v>
      </c>
      <c r="E3559" s="288" t="s">
        <v>117</v>
      </c>
    </row>
    <row r="3560" spans="1:5" ht="30">
      <c r="A3560" s="31">
        <v>9490</v>
      </c>
      <c r="B3560" s="34" t="s">
        <v>3704</v>
      </c>
      <c r="C3560" s="32" t="s">
        <v>116</v>
      </c>
      <c r="D3560" s="36">
        <v>82432</v>
      </c>
      <c r="E3560" s="288" t="s">
        <v>117</v>
      </c>
    </row>
    <row r="3561" spans="1:5" ht="30">
      <c r="A3561" s="31">
        <v>9491</v>
      </c>
      <c r="B3561" s="34" t="s">
        <v>3705</v>
      </c>
      <c r="C3561" s="32" t="s">
        <v>116</v>
      </c>
      <c r="D3561" s="36">
        <v>86185</v>
      </c>
      <c r="E3561" s="288" t="s">
        <v>117</v>
      </c>
    </row>
    <row r="3562" spans="1:5" ht="30">
      <c r="A3562" s="31">
        <v>9492</v>
      </c>
      <c r="B3562" s="34" t="s">
        <v>3706</v>
      </c>
      <c r="C3562" s="32" t="s">
        <v>116</v>
      </c>
      <c r="D3562" s="36">
        <v>55585</v>
      </c>
      <c r="E3562" s="288" t="s">
        <v>117</v>
      </c>
    </row>
    <row r="3563" spans="1:5" ht="75">
      <c r="A3563" s="31">
        <v>9493</v>
      </c>
      <c r="B3563" s="34" t="s">
        <v>3707</v>
      </c>
      <c r="C3563" s="32" t="s">
        <v>116</v>
      </c>
      <c r="D3563" s="36">
        <v>98185</v>
      </c>
      <c r="E3563" s="288" t="s">
        <v>117</v>
      </c>
    </row>
    <row r="3564" spans="1:5" ht="60">
      <c r="A3564" s="31">
        <v>9494</v>
      </c>
      <c r="B3564" s="34" t="s">
        <v>3708</v>
      </c>
      <c r="C3564" s="32" t="s">
        <v>116</v>
      </c>
      <c r="D3564" s="36">
        <v>122494</v>
      </c>
      <c r="E3564" s="288" t="s">
        <v>117</v>
      </c>
    </row>
    <row r="3565" spans="1:5" ht="45">
      <c r="A3565" s="31">
        <v>9495</v>
      </c>
      <c r="B3565" s="34" t="s">
        <v>3709</v>
      </c>
      <c r="C3565" s="32" t="s">
        <v>125</v>
      </c>
      <c r="D3565" s="36">
        <v>275835</v>
      </c>
      <c r="E3565" s="288" t="s">
        <v>117</v>
      </c>
    </row>
    <row r="3566" spans="1:5" ht="30">
      <c r="A3566" s="31">
        <v>9496</v>
      </c>
      <c r="B3566" s="34" t="s">
        <v>3710</v>
      </c>
      <c r="C3566" s="32" t="s">
        <v>125</v>
      </c>
      <c r="D3566" s="36">
        <v>14032</v>
      </c>
      <c r="E3566" s="288" t="s">
        <v>117</v>
      </c>
    </row>
    <row r="3567" spans="1:5" ht="30">
      <c r="A3567" s="31">
        <v>9497</v>
      </c>
      <c r="B3567" s="34" t="s">
        <v>3711</v>
      </c>
      <c r="C3567" s="32" t="s">
        <v>122</v>
      </c>
      <c r="D3567" s="36">
        <v>77452</v>
      </c>
      <c r="E3567" s="288" t="s">
        <v>117</v>
      </c>
    </row>
    <row r="3568" spans="1:5" ht="30">
      <c r="A3568" s="31">
        <v>9498</v>
      </c>
      <c r="B3568" s="34" t="s">
        <v>3712</v>
      </c>
      <c r="C3568" s="32" t="s">
        <v>122</v>
      </c>
      <c r="D3568" s="36">
        <v>7173</v>
      </c>
      <c r="E3568" s="288" t="s">
        <v>117</v>
      </c>
    </row>
    <row r="3569" spans="1:5" ht="30">
      <c r="A3569" s="31">
        <v>9499</v>
      </c>
      <c r="B3569" s="34" t="s">
        <v>3713</v>
      </c>
      <c r="C3569" s="32" t="s">
        <v>122</v>
      </c>
      <c r="D3569" s="36">
        <v>6793</v>
      </c>
      <c r="E3569" s="288" t="s">
        <v>117</v>
      </c>
    </row>
    <row r="3570" spans="1:5" ht="30">
      <c r="A3570" s="31">
        <v>9500</v>
      </c>
      <c r="B3570" s="34" t="s">
        <v>3714</v>
      </c>
      <c r="C3570" s="32" t="s">
        <v>125</v>
      </c>
      <c r="D3570" s="36">
        <v>41580</v>
      </c>
      <c r="E3570" s="288" t="s">
        <v>117</v>
      </c>
    </row>
    <row r="3571" spans="1:5" ht="30">
      <c r="A3571" s="31">
        <v>9501</v>
      </c>
      <c r="B3571" s="34" t="s">
        <v>3715</v>
      </c>
      <c r="C3571" s="32" t="s">
        <v>125</v>
      </c>
      <c r="D3571" s="36">
        <v>56511</v>
      </c>
      <c r="E3571" s="288" t="s">
        <v>117</v>
      </c>
    </row>
    <row r="3572" spans="1:5" ht="30">
      <c r="A3572" s="31">
        <v>9502</v>
      </c>
      <c r="B3572" s="34" t="s">
        <v>3716</v>
      </c>
      <c r="C3572" s="32" t="s">
        <v>125</v>
      </c>
      <c r="D3572" s="36">
        <v>80322</v>
      </c>
      <c r="E3572" s="288" t="s">
        <v>117</v>
      </c>
    </row>
    <row r="3573" spans="1:5" ht="30">
      <c r="A3573" s="31">
        <v>9503</v>
      </c>
      <c r="B3573" s="34" t="s">
        <v>3717</v>
      </c>
      <c r="C3573" s="32" t="s">
        <v>125</v>
      </c>
      <c r="D3573" s="36">
        <v>90981</v>
      </c>
      <c r="E3573" s="288" t="s">
        <v>117</v>
      </c>
    </row>
    <row r="3574" spans="1:5" ht="30">
      <c r="A3574" s="31">
        <v>9504</v>
      </c>
      <c r="B3574" s="34" t="s">
        <v>3718</v>
      </c>
      <c r="C3574" s="32" t="s">
        <v>125</v>
      </c>
      <c r="D3574" s="36">
        <v>126597</v>
      </c>
      <c r="E3574" s="288" t="s">
        <v>117</v>
      </c>
    </row>
    <row r="3575" spans="1:5" ht="30">
      <c r="A3575" s="31">
        <v>9505</v>
      </c>
      <c r="B3575" s="34" t="s">
        <v>3719</v>
      </c>
      <c r="C3575" s="32" t="s">
        <v>122</v>
      </c>
      <c r="D3575" s="36">
        <v>105360</v>
      </c>
      <c r="E3575" s="288" t="s">
        <v>117</v>
      </c>
    </row>
    <row r="3576" spans="1:5" ht="30">
      <c r="A3576" s="31">
        <v>9506</v>
      </c>
      <c r="B3576" s="34" t="s">
        <v>3720</v>
      </c>
      <c r="C3576" s="32" t="s">
        <v>122</v>
      </c>
      <c r="D3576" s="36">
        <v>169674</v>
      </c>
      <c r="E3576" s="288" t="s">
        <v>117</v>
      </c>
    </row>
    <row r="3577" spans="1:5" ht="30">
      <c r="A3577" s="31">
        <v>9507</v>
      </c>
      <c r="B3577" s="34" t="s">
        <v>3721</v>
      </c>
      <c r="C3577" s="32" t="s">
        <v>122</v>
      </c>
      <c r="D3577" s="36">
        <v>85953</v>
      </c>
      <c r="E3577" s="288" t="s">
        <v>117</v>
      </c>
    </row>
    <row r="3578" spans="1:5" ht="30">
      <c r="A3578" s="31">
        <v>9508</v>
      </c>
      <c r="B3578" s="34" t="s">
        <v>3722</v>
      </c>
      <c r="C3578" s="32" t="s">
        <v>122</v>
      </c>
      <c r="D3578" s="36">
        <v>70048</v>
      </c>
      <c r="E3578" s="288" t="s">
        <v>117</v>
      </c>
    </row>
    <row r="3579" spans="1:5" ht="30">
      <c r="A3579" s="31">
        <v>9509</v>
      </c>
      <c r="B3579" s="34" t="s">
        <v>3723</v>
      </c>
      <c r="C3579" s="32" t="s">
        <v>122</v>
      </c>
      <c r="D3579" s="36">
        <v>45914</v>
      </c>
      <c r="E3579" s="288" t="s">
        <v>117</v>
      </c>
    </row>
    <row r="3580" spans="1:5" ht="45">
      <c r="A3580" s="31">
        <v>9510</v>
      </c>
      <c r="B3580" s="34" t="s">
        <v>3724</v>
      </c>
      <c r="C3580" s="32" t="s">
        <v>125</v>
      </c>
      <c r="D3580" s="36">
        <v>57038</v>
      </c>
      <c r="E3580" s="288" t="s">
        <v>117</v>
      </c>
    </row>
    <row r="3581" spans="1:5" ht="30">
      <c r="A3581" s="31">
        <v>9511</v>
      </c>
      <c r="B3581" s="34" t="s">
        <v>3725</v>
      </c>
      <c r="C3581" s="32" t="s">
        <v>122</v>
      </c>
      <c r="D3581" s="36">
        <v>37342</v>
      </c>
      <c r="E3581" s="288" t="s">
        <v>117</v>
      </c>
    </row>
    <row r="3582" spans="1:5" ht="30">
      <c r="A3582" s="31">
        <v>9512</v>
      </c>
      <c r="B3582" s="34" t="s">
        <v>3726</v>
      </c>
      <c r="C3582" s="32" t="s">
        <v>122</v>
      </c>
      <c r="D3582" s="36">
        <v>59236</v>
      </c>
      <c r="E3582" s="288" t="s">
        <v>117</v>
      </c>
    </row>
    <row r="3583" spans="1:5" ht="30">
      <c r="A3583" s="31">
        <v>9513</v>
      </c>
      <c r="B3583" s="34" t="s">
        <v>3727</v>
      </c>
      <c r="C3583" s="32" t="s">
        <v>122</v>
      </c>
      <c r="D3583" s="36">
        <v>104484</v>
      </c>
      <c r="E3583" s="288" t="s">
        <v>117</v>
      </c>
    </row>
    <row r="3584" spans="1:5" ht="30">
      <c r="A3584" s="31">
        <v>9514</v>
      </c>
      <c r="B3584" s="34" t="s">
        <v>3728</v>
      </c>
      <c r="C3584" s="32" t="s">
        <v>122</v>
      </c>
      <c r="D3584" s="36">
        <v>262679</v>
      </c>
      <c r="E3584" s="288" t="s">
        <v>117</v>
      </c>
    </row>
    <row r="3585" spans="1:5" ht="60">
      <c r="A3585" s="31">
        <v>9515</v>
      </c>
      <c r="B3585" s="34" t="s">
        <v>3729</v>
      </c>
      <c r="C3585" s="32" t="s">
        <v>125</v>
      </c>
      <c r="D3585" s="36">
        <v>5617589</v>
      </c>
      <c r="E3585" s="288" t="s">
        <v>117</v>
      </c>
    </row>
    <row r="3586" spans="1:5" ht="60">
      <c r="A3586" s="31">
        <v>9516</v>
      </c>
      <c r="B3586" s="34" t="s">
        <v>3730</v>
      </c>
      <c r="C3586" s="32" t="s">
        <v>125</v>
      </c>
      <c r="D3586" s="36">
        <v>4725089</v>
      </c>
      <c r="E3586" s="288" t="s">
        <v>117</v>
      </c>
    </row>
    <row r="3587" spans="1:5" ht="60">
      <c r="A3587" s="31">
        <v>9517</v>
      </c>
      <c r="B3587" s="34" t="s">
        <v>3731</v>
      </c>
      <c r="C3587" s="32" t="s">
        <v>125</v>
      </c>
      <c r="D3587" s="36">
        <v>4498989</v>
      </c>
      <c r="E3587" s="288" t="s">
        <v>117</v>
      </c>
    </row>
    <row r="3588" spans="1:5" ht="30">
      <c r="A3588" s="31">
        <v>9518</v>
      </c>
      <c r="B3588" s="34" t="s">
        <v>3732</v>
      </c>
      <c r="C3588" s="32" t="s">
        <v>125</v>
      </c>
      <c r="D3588" s="36">
        <v>20892</v>
      </c>
      <c r="E3588" s="288" t="s">
        <v>117</v>
      </c>
    </row>
    <row r="3589" spans="1:5" ht="30">
      <c r="A3589" s="31">
        <v>9520</v>
      </c>
      <c r="B3589" s="34" t="s">
        <v>3733</v>
      </c>
      <c r="C3589" s="32" t="s">
        <v>125</v>
      </c>
      <c r="D3589" s="36">
        <v>285679</v>
      </c>
      <c r="E3589" s="288" t="s">
        <v>117</v>
      </c>
    </row>
    <row r="3590" spans="1:5" ht="30">
      <c r="A3590" s="31">
        <v>9521</v>
      </c>
      <c r="B3590" s="34" t="s">
        <v>3734</v>
      </c>
      <c r="C3590" s="32" t="s">
        <v>116</v>
      </c>
      <c r="D3590" s="36">
        <v>15854</v>
      </c>
      <c r="E3590" s="288" t="s">
        <v>117</v>
      </c>
    </row>
    <row r="3591" spans="1:5" ht="45">
      <c r="A3591" s="31">
        <v>9522</v>
      </c>
      <c r="B3591" s="34" t="s">
        <v>3735</v>
      </c>
      <c r="C3591" s="32" t="s">
        <v>116</v>
      </c>
      <c r="D3591" s="36">
        <v>541218</v>
      </c>
      <c r="E3591" s="288" t="s">
        <v>117</v>
      </c>
    </row>
    <row r="3592" spans="1:5" ht="30">
      <c r="A3592" s="31">
        <v>9524</v>
      </c>
      <c r="B3592" s="34" t="s">
        <v>3736</v>
      </c>
      <c r="C3592" s="32" t="s">
        <v>125</v>
      </c>
      <c r="D3592" s="36">
        <v>1896230</v>
      </c>
      <c r="E3592" s="288" t="s">
        <v>117</v>
      </c>
    </row>
    <row r="3593" spans="1:5" ht="30">
      <c r="A3593" s="31">
        <v>9525</v>
      </c>
      <c r="B3593" s="34" t="s">
        <v>3737</v>
      </c>
      <c r="C3593" s="32" t="s">
        <v>125</v>
      </c>
      <c r="D3593" s="36">
        <v>4666560</v>
      </c>
      <c r="E3593" s="288" t="s">
        <v>117</v>
      </c>
    </row>
    <row r="3594" spans="1:5" ht="30">
      <c r="A3594" s="31">
        <v>9526</v>
      </c>
      <c r="B3594" s="34" t="s">
        <v>3738</v>
      </c>
      <c r="C3594" s="32" t="s">
        <v>125</v>
      </c>
      <c r="D3594" s="36">
        <v>311118</v>
      </c>
      <c r="E3594" s="288" t="s">
        <v>117</v>
      </c>
    </row>
    <row r="3595" spans="1:5" ht="30">
      <c r="A3595" s="31">
        <v>9527</v>
      </c>
      <c r="B3595" s="34" t="s">
        <v>3739</v>
      </c>
      <c r="C3595" s="32" t="s">
        <v>125</v>
      </c>
      <c r="D3595" s="36">
        <v>133000087</v>
      </c>
      <c r="E3595" s="288" t="s">
        <v>117</v>
      </c>
    </row>
    <row r="3596" spans="1:5" ht="45">
      <c r="A3596" s="31">
        <v>9528</v>
      </c>
      <c r="B3596" s="34" t="s">
        <v>3740</v>
      </c>
      <c r="C3596" s="32" t="s">
        <v>122</v>
      </c>
      <c r="D3596" s="36">
        <v>29859</v>
      </c>
      <c r="E3596" s="288" t="s">
        <v>117</v>
      </c>
    </row>
    <row r="3597" spans="1:5" ht="30">
      <c r="A3597" s="31">
        <v>9529</v>
      </c>
      <c r="B3597" s="34" t="s">
        <v>3741</v>
      </c>
      <c r="C3597" s="32" t="s">
        <v>125</v>
      </c>
      <c r="D3597" s="36">
        <v>38859</v>
      </c>
      <c r="E3597" s="288" t="s">
        <v>117</v>
      </c>
    </row>
    <row r="3598" spans="1:5" ht="30">
      <c r="A3598" s="31">
        <v>9530</v>
      </c>
      <c r="B3598" s="34" t="s">
        <v>3742</v>
      </c>
      <c r="C3598" s="32" t="s">
        <v>125</v>
      </c>
      <c r="D3598" s="36">
        <v>45860</v>
      </c>
      <c r="E3598" s="288" t="s">
        <v>117</v>
      </c>
    </row>
    <row r="3599" spans="1:5" ht="30">
      <c r="A3599" s="31">
        <v>9531</v>
      </c>
      <c r="B3599" s="34" t="s">
        <v>3743</v>
      </c>
      <c r="C3599" s="32" t="s">
        <v>125</v>
      </c>
      <c r="D3599" s="36">
        <v>116375</v>
      </c>
      <c r="E3599" s="288" t="s">
        <v>117</v>
      </c>
    </row>
    <row r="3600" spans="1:5" ht="45">
      <c r="A3600" s="31">
        <v>9532</v>
      </c>
      <c r="B3600" s="34" t="s">
        <v>3744</v>
      </c>
      <c r="C3600" s="32" t="s">
        <v>119</v>
      </c>
      <c r="D3600" s="36">
        <v>470661</v>
      </c>
      <c r="E3600" s="288" t="s">
        <v>117</v>
      </c>
    </row>
    <row r="3601" spans="1:5" ht="30">
      <c r="A3601" s="31">
        <v>9533</v>
      </c>
      <c r="B3601" s="34" t="s">
        <v>3745</v>
      </c>
      <c r="C3601" s="32" t="s">
        <v>116</v>
      </c>
      <c r="D3601" s="36">
        <v>432891</v>
      </c>
      <c r="E3601" s="288" t="s">
        <v>117</v>
      </c>
    </row>
    <row r="3602" spans="1:5" ht="60">
      <c r="A3602" s="31">
        <v>9534</v>
      </c>
      <c r="B3602" s="34" t="s">
        <v>3746</v>
      </c>
      <c r="C3602" s="32" t="s">
        <v>119</v>
      </c>
      <c r="D3602" s="36">
        <v>591244</v>
      </c>
      <c r="E3602" s="288" t="s">
        <v>117</v>
      </c>
    </row>
    <row r="3603" spans="1:5" ht="60">
      <c r="A3603" s="31">
        <v>9535</v>
      </c>
      <c r="B3603" s="34" t="s">
        <v>3747</v>
      </c>
      <c r="C3603" s="32" t="s">
        <v>119</v>
      </c>
      <c r="D3603" s="36">
        <v>752401</v>
      </c>
      <c r="E3603" s="288" t="s">
        <v>117</v>
      </c>
    </row>
    <row r="3604" spans="1:5" ht="45">
      <c r="A3604" s="31">
        <v>9536</v>
      </c>
      <c r="B3604" s="34" t="s">
        <v>3748</v>
      </c>
      <c r="C3604" s="32" t="s">
        <v>125</v>
      </c>
      <c r="D3604" s="36">
        <v>450525</v>
      </c>
      <c r="E3604" s="288" t="s">
        <v>117</v>
      </c>
    </row>
    <row r="3605" spans="1:5" ht="30">
      <c r="A3605" s="31">
        <v>9537</v>
      </c>
      <c r="B3605" s="34" t="s">
        <v>3749</v>
      </c>
      <c r="C3605" s="32" t="s">
        <v>125</v>
      </c>
      <c r="D3605" s="36">
        <v>139378</v>
      </c>
      <c r="E3605" s="288" t="s">
        <v>117</v>
      </c>
    </row>
    <row r="3606" spans="1:5" ht="30">
      <c r="A3606" s="31">
        <v>9538</v>
      </c>
      <c r="B3606" s="34" t="s">
        <v>3750</v>
      </c>
      <c r="C3606" s="32" t="s">
        <v>125</v>
      </c>
      <c r="D3606" s="36">
        <v>139374</v>
      </c>
      <c r="E3606" s="288" t="s">
        <v>117</v>
      </c>
    </row>
    <row r="3607" spans="1:5" ht="30">
      <c r="A3607" s="31">
        <v>9539</v>
      </c>
      <c r="B3607" s="34" t="s">
        <v>3751</v>
      </c>
      <c r="C3607" s="32" t="s">
        <v>125</v>
      </c>
      <c r="D3607" s="36">
        <v>137494</v>
      </c>
      <c r="E3607" s="288" t="s">
        <v>117</v>
      </c>
    </row>
    <row r="3608" spans="1:5" ht="30">
      <c r="A3608" s="31">
        <v>9540</v>
      </c>
      <c r="B3608" s="34" t="s">
        <v>3752</v>
      </c>
      <c r="C3608" s="32" t="s">
        <v>125</v>
      </c>
      <c r="D3608" s="36">
        <v>205568</v>
      </c>
      <c r="E3608" s="288" t="s">
        <v>117</v>
      </c>
    </row>
    <row r="3609" spans="1:5" ht="30">
      <c r="A3609" s="31">
        <v>9541</v>
      </c>
      <c r="B3609" s="34" t="s">
        <v>3753</v>
      </c>
      <c r="C3609" s="32" t="s">
        <v>125</v>
      </c>
      <c r="D3609" s="36">
        <v>620660</v>
      </c>
      <c r="E3609" s="288" t="s">
        <v>117</v>
      </c>
    </row>
    <row r="3610" spans="1:5" ht="30">
      <c r="A3610" s="31">
        <v>9542</v>
      </c>
      <c r="B3610" s="34" t="s">
        <v>3754</v>
      </c>
      <c r="C3610" s="32" t="s">
        <v>125</v>
      </c>
      <c r="D3610" s="36">
        <v>174289</v>
      </c>
      <c r="E3610" s="288" t="s">
        <v>117</v>
      </c>
    </row>
    <row r="3611" spans="1:5" ht="30">
      <c r="A3611" s="31">
        <v>9543</v>
      </c>
      <c r="B3611" s="34" t="s">
        <v>3755</v>
      </c>
      <c r="C3611" s="32" t="s">
        <v>125</v>
      </c>
      <c r="D3611" s="36">
        <v>16657</v>
      </c>
      <c r="E3611" s="288" t="s">
        <v>117</v>
      </c>
    </row>
    <row r="3612" spans="1:5" ht="60">
      <c r="A3612" s="31">
        <v>9545</v>
      </c>
      <c r="B3612" s="34" t="s">
        <v>3756</v>
      </c>
      <c r="C3612" s="32" t="s">
        <v>122</v>
      </c>
      <c r="D3612" s="36">
        <v>266277</v>
      </c>
      <c r="E3612" s="288" t="s">
        <v>117</v>
      </c>
    </row>
    <row r="3613" spans="1:5" ht="30">
      <c r="A3613" s="31">
        <v>9547</v>
      </c>
      <c r="B3613" s="34" t="s">
        <v>3757</v>
      </c>
      <c r="C3613" s="32" t="s">
        <v>119</v>
      </c>
      <c r="D3613" s="36">
        <v>470125</v>
      </c>
      <c r="E3613" s="288" t="s">
        <v>117</v>
      </c>
    </row>
    <row r="3614" spans="1:5" ht="90">
      <c r="A3614" s="31">
        <v>9548</v>
      </c>
      <c r="B3614" s="34" t="s">
        <v>3758</v>
      </c>
      <c r="C3614" s="32" t="s">
        <v>122</v>
      </c>
      <c r="D3614" s="36">
        <v>574823</v>
      </c>
      <c r="E3614" s="288" t="s">
        <v>117</v>
      </c>
    </row>
    <row r="3615" spans="1:5" ht="90">
      <c r="A3615" s="31">
        <v>9549</v>
      </c>
      <c r="B3615" s="34" t="s">
        <v>3759</v>
      </c>
      <c r="C3615" s="32" t="s">
        <v>122</v>
      </c>
      <c r="D3615" s="36">
        <v>752981</v>
      </c>
      <c r="E3615" s="288" t="s">
        <v>117</v>
      </c>
    </row>
    <row r="3616" spans="1:5" ht="45">
      <c r="A3616" s="31">
        <v>9550</v>
      </c>
      <c r="B3616" s="34" t="s">
        <v>3760</v>
      </c>
      <c r="C3616" s="32" t="s">
        <v>119</v>
      </c>
      <c r="D3616" s="36">
        <v>751198</v>
      </c>
      <c r="E3616" s="288" t="s">
        <v>117</v>
      </c>
    </row>
    <row r="3617" spans="1:5" ht="45">
      <c r="A3617" s="31">
        <v>9551</v>
      </c>
      <c r="B3617" s="34" t="s">
        <v>3761</v>
      </c>
      <c r="C3617" s="32" t="s">
        <v>122</v>
      </c>
      <c r="D3617" s="36">
        <v>40039</v>
      </c>
      <c r="E3617" s="288" t="s">
        <v>117</v>
      </c>
    </row>
    <row r="3618" spans="1:5" ht="30">
      <c r="A3618" s="31">
        <v>9552</v>
      </c>
      <c r="B3618" s="34" t="s">
        <v>3762</v>
      </c>
      <c r="C3618" s="32" t="s">
        <v>125</v>
      </c>
      <c r="D3618" s="36">
        <v>56461</v>
      </c>
      <c r="E3618" s="288" t="s">
        <v>117</v>
      </c>
    </row>
    <row r="3619" spans="1:5" ht="30">
      <c r="A3619" s="31">
        <v>9553</v>
      </c>
      <c r="B3619" s="34" t="s">
        <v>3763</v>
      </c>
      <c r="C3619" s="32" t="s">
        <v>122</v>
      </c>
      <c r="D3619" s="36">
        <v>24036</v>
      </c>
      <c r="E3619" s="288" t="s">
        <v>117</v>
      </c>
    </row>
    <row r="3620" spans="1:5" ht="30">
      <c r="A3620" s="31">
        <v>9554</v>
      </c>
      <c r="B3620" s="34" t="s">
        <v>3764</v>
      </c>
      <c r="C3620" s="32" t="s">
        <v>2132</v>
      </c>
      <c r="D3620" s="36">
        <v>1449</v>
      </c>
      <c r="E3620" s="288" t="s">
        <v>117</v>
      </c>
    </row>
    <row r="3621" spans="1:5" ht="45">
      <c r="A3621" s="31">
        <v>9555</v>
      </c>
      <c r="B3621" s="34" t="s">
        <v>3765</v>
      </c>
      <c r="C3621" s="32" t="s">
        <v>122</v>
      </c>
      <c r="D3621" s="36">
        <v>1148912</v>
      </c>
      <c r="E3621" s="288" t="s">
        <v>117</v>
      </c>
    </row>
    <row r="3622" spans="1:5" ht="45">
      <c r="A3622" s="31">
        <v>9556</v>
      </c>
      <c r="B3622" s="34" t="s">
        <v>3766</v>
      </c>
      <c r="C3622" s="32" t="s">
        <v>122</v>
      </c>
      <c r="D3622" s="36">
        <v>1318788</v>
      </c>
      <c r="E3622" s="288" t="s">
        <v>117</v>
      </c>
    </row>
    <row r="3623" spans="1:5" ht="45">
      <c r="A3623" s="31">
        <v>9557</v>
      </c>
      <c r="B3623" s="34" t="s">
        <v>3767</v>
      </c>
      <c r="C3623" s="32" t="s">
        <v>122</v>
      </c>
      <c r="D3623" s="36">
        <v>1500327</v>
      </c>
      <c r="E3623" s="288" t="s">
        <v>117</v>
      </c>
    </row>
    <row r="3624" spans="1:5" ht="45">
      <c r="A3624" s="31">
        <v>9558</v>
      </c>
      <c r="B3624" s="34" t="s">
        <v>3768</v>
      </c>
      <c r="C3624" s="32" t="s">
        <v>122</v>
      </c>
      <c r="D3624" s="36">
        <v>1565824</v>
      </c>
      <c r="E3624" s="288" t="s">
        <v>117</v>
      </c>
    </row>
    <row r="3625" spans="1:5" ht="45">
      <c r="A3625" s="31">
        <v>9559</v>
      </c>
      <c r="B3625" s="34" t="s">
        <v>3769</v>
      </c>
      <c r="C3625" s="32" t="s">
        <v>122</v>
      </c>
      <c r="D3625" s="36">
        <v>998894</v>
      </c>
      <c r="E3625" s="288" t="s">
        <v>117</v>
      </c>
    </row>
    <row r="3626" spans="1:5" ht="30">
      <c r="A3626" s="31">
        <v>9560</v>
      </c>
      <c r="B3626" s="34" t="s">
        <v>3770</v>
      </c>
      <c r="C3626" s="32" t="s">
        <v>119</v>
      </c>
      <c r="D3626" s="36">
        <v>14453</v>
      </c>
      <c r="E3626" s="288" t="s">
        <v>117</v>
      </c>
    </row>
    <row r="3627" spans="1:5" ht="45">
      <c r="A3627" s="31">
        <v>9562</v>
      </c>
      <c r="B3627" s="34" t="s">
        <v>3771</v>
      </c>
      <c r="C3627" s="32" t="s">
        <v>116</v>
      </c>
      <c r="D3627" s="36">
        <v>1785</v>
      </c>
      <c r="E3627" s="288" t="s">
        <v>117</v>
      </c>
    </row>
    <row r="3628" spans="1:5" ht="30">
      <c r="A3628" s="31">
        <v>9563</v>
      </c>
      <c r="B3628" s="34" t="s">
        <v>3772</v>
      </c>
      <c r="C3628" s="32" t="s">
        <v>122</v>
      </c>
      <c r="D3628" s="36">
        <v>126634</v>
      </c>
      <c r="E3628" s="288" t="s">
        <v>117</v>
      </c>
    </row>
    <row r="3629" spans="1:5" ht="135">
      <c r="A3629" s="31">
        <v>9565</v>
      </c>
      <c r="B3629" s="34" t="s">
        <v>3773</v>
      </c>
      <c r="C3629" s="32" t="s">
        <v>125</v>
      </c>
      <c r="D3629" s="36">
        <v>21411609</v>
      </c>
      <c r="E3629" s="288" t="s">
        <v>117</v>
      </c>
    </row>
    <row r="3630" spans="1:5" ht="30">
      <c r="A3630" s="31">
        <v>9566</v>
      </c>
      <c r="B3630" s="34" t="s">
        <v>3774</v>
      </c>
      <c r="C3630" s="32" t="s">
        <v>125</v>
      </c>
      <c r="D3630" s="36">
        <v>1475919</v>
      </c>
      <c r="E3630" s="288" t="s">
        <v>117</v>
      </c>
    </row>
    <row r="3631" spans="1:5" ht="30">
      <c r="A3631" s="31">
        <v>9567</v>
      </c>
      <c r="B3631" s="34" t="s">
        <v>3775</v>
      </c>
      <c r="C3631" s="32" t="s">
        <v>119</v>
      </c>
      <c r="D3631" s="36">
        <v>621638</v>
      </c>
      <c r="E3631" s="288" t="s">
        <v>117</v>
      </c>
    </row>
    <row r="3632" spans="1:5" ht="30">
      <c r="A3632" s="31">
        <v>9568</v>
      </c>
      <c r="B3632" s="34" t="s">
        <v>3776</v>
      </c>
      <c r="C3632" s="32" t="s">
        <v>125</v>
      </c>
      <c r="D3632" s="36">
        <v>274056</v>
      </c>
      <c r="E3632" s="288" t="s">
        <v>117</v>
      </c>
    </row>
    <row r="3633" spans="1:5" ht="30">
      <c r="A3633" s="31">
        <v>9569</v>
      </c>
      <c r="B3633" s="34" t="s">
        <v>3777</v>
      </c>
      <c r="C3633" s="32" t="s">
        <v>125</v>
      </c>
      <c r="D3633" s="36">
        <v>1507485</v>
      </c>
      <c r="E3633" s="288" t="s">
        <v>117</v>
      </c>
    </row>
    <row r="3634" spans="1:5" ht="30">
      <c r="A3634" s="31">
        <v>9570</v>
      </c>
      <c r="B3634" s="34" t="s">
        <v>3778</v>
      </c>
      <c r="C3634" s="32" t="s">
        <v>116</v>
      </c>
      <c r="D3634" s="36">
        <v>17405</v>
      </c>
      <c r="E3634" s="288" t="s">
        <v>117</v>
      </c>
    </row>
    <row r="3635" spans="1:5" ht="30">
      <c r="A3635" s="31">
        <v>9571</v>
      </c>
      <c r="B3635" s="34" t="s">
        <v>3779</v>
      </c>
      <c r="C3635" s="32" t="s">
        <v>122</v>
      </c>
      <c r="D3635" s="36">
        <v>237453</v>
      </c>
      <c r="E3635" s="288" t="s">
        <v>117</v>
      </c>
    </row>
    <row r="3636" spans="1:5" ht="45">
      <c r="A3636" s="31">
        <v>9572</v>
      </c>
      <c r="B3636" s="34" t="s">
        <v>3780</v>
      </c>
      <c r="C3636" s="32" t="s">
        <v>125</v>
      </c>
      <c r="D3636" s="36">
        <v>8407</v>
      </c>
      <c r="E3636" s="288" t="s">
        <v>117</v>
      </c>
    </row>
    <row r="3637" spans="1:5" ht="30">
      <c r="A3637" s="31">
        <v>9573</v>
      </c>
      <c r="B3637" s="34" t="s">
        <v>3781</v>
      </c>
      <c r="C3637" s="32" t="s">
        <v>472</v>
      </c>
      <c r="D3637" s="36">
        <v>20851</v>
      </c>
      <c r="E3637" s="288" t="s">
        <v>117</v>
      </c>
    </row>
    <row r="3638" spans="1:5" ht="30">
      <c r="A3638" s="31">
        <v>9574</v>
      </c>
      <c r="B3638" s="34" t="s">
        <v>3782</v>
      </c>
      <c r="C3638" s="32" t="s">
        <v>116</v>
      </c>
      <c r="D3638" s="36">
        <v>109114</v>
      </c>
      <c r="E3638" s="288" t="s">
        <v>117</v>
      </c>
    </row>
    <row r="3639" spans="1:5" ht="15.75">
      <c r="A3639" s="31">
        <v>9575</v>
      </c>
      <c r="B3639" s="34" t="s">
        <v>3783</v>
      </c>
      <c r="C3639" s="32" t="s">
        <v>122</v>
      </c>
      <c r="D3639" s="36">
        <v>15486</v>
      </c>
      <c r="E3639" s="288" t="s">
        <v>117</v>
      </c>
    </row>
    <row r="3640" spans="1:5" ht="30">
      <c r="A3640" s="31">
        <v>9576</v>
      </c>
      <c r="B3640" s="34" t="s">
        <v>3784</v>
      </c>
      <c r="C3640" s="32" t="s">
        <v>122</v>
      </c>
      <c r="D3640" s="36">
        <v>23488</v>
      </c>
      <c r="E3640" s="288" t="s">
        <v>117</v>
      </c>
    </row>
    <row r="3641" spans="1:5" ht="60">
      <c r="A3641" s="31">
        <v>9577</v>
      </c>
      <c r="B3641" s="34" t="s">
        <v>3785</v>
      </c>
      <c r="C3641" s="32" t="s">
        <v>119</v>
      </c>
      <c r="D3641" s="36">
        <v>128286</v>
      </c>
      <c r="E3641" s="288" t="s">
        <v>117</v>
      </c>
    </row>
    <row r="3642" spans="1:5" ht="30">
      <c r="A3642" s="31">
        <v>9578</v>
      </c>
      <c r="B3642" s="34" t="s">
        <v>3786</v>
      </c>
      <c r="C3642" s="32" t="s">
        <v>119</v>
      </c>
      <c r="D3642" s="36">
        <v>456886</v>
      </c>
      <c r="E3642" s="288" t="s">
        <v>117</v>
      </c>
    </row>
    <row r="3643" spans="1:5" ht="30">
      <c r="A3643" s="31">
        <v>9579</v>
      </c>
      <c r="B3643" s="34" t="s">
        <v>3787</v>
      </c>
      <c r="C3643" s="32" t="s">
        <v>116</v>
      </c>
      <c r="D3643" s="36">
        <v>12359</v>
      </c>
      <c r="E3643" s="288" t="s">
        <v>117</v>
      </c>
    </row>
    <row r="3644" spans="1:5" ht="45">
      <c r="A3644" s="31">
        <v>9580</v>
      </c>
      <c r="B3644" s="34" t="s">
        <v>3788</v>
      </c>
      <c r="C3644" s="32" t="s">
        <v>119</v>
      </c>
      <c r="D3644" s="36">
        <v>122851</v>
      </c>
      <c r="E3644" s="288" t="s">
        <v>117</v>
      </c>
    </row>
    <row r="3645" spans="1:5" ht="45">
      <c r="A3645" s="31">
        <v>9581</v>
      </c>
      <c r="B3645" s="34" t="s">
        <v>3789</v>
      </c>
      <c r="C3645" s="32" t="s">
        <v>122</v>
      </c>
      <c r="D3645" s="36">
        <v>11749</v>
      </c>
      <c r="E3645" s="288" t="s">
        <v>117</v>
      </c>
    </row>
    <row r="3646" spans="1:5" ht="45">
      <c r="A3646" s="31">
        <v>9582</v>
      </c>
      <c r="B3646" s="34" t="s">
        <v>3790</v>
      </c>
      <c r="C3646" s="32" t="s">
        <v>122</v>
      </c>
      <c r="D3646" s="36">
        <v>11262</v>
      </c>
      <c r="E3646" s="288" t="s">
        <v>117</v>
      </c>
    </row>
    <row r="3647" spans="1:5" ht="30">
      <c r="A3647" s="31">
        <v>9583</v>
      </c>
      <c r="B3647" s="34" t="s">
        <v>3791</v>
      </c>
      <c r="C3647" s="32" t="s">
        <v>122</v>
      </c>
      <c r="D3647" s="36">
        <v>15307</v>
      </c>
      <c r="E3647" s="288" t="s">
        <v>117</v>
      </c>
    </row>
    <row r="3648" spans="1:5" ht="60">
      <c r="A3648" s="31">
        <v>9584</v>
      </c>
      <c r="B3648" s="34" t="s">
        <v>3792</v>
      </c>
      <c r="C3648" s="32" t="s">
        <v>125</v>
      </c>
      <c r="D3648" s="36">
        <v>929910</v>
      </c>
      <c r="E3648" s="288" t="s">
        <v>117</v>
      </c>
    </row>
    <row r="3649" spans="1:6" ht="75">
      <c r="A3649" s="31">
        <v>9585</v>
      </c>
      <c r="B3649" s="34" t="s">
        <v>3793</v>
      </c>
      <c r="C3649" s="32" t="s">
        <v>122</v>
      </c>
      <c r="D3649" s="36">
        <v>65336</v>
      </c>
      <c r="E3649" s="288" t="s">
        <v>117</v>
      </c>
    </row>
    <row r="3650" spans="1:6" ht="225">
      <c r="A3650" s="31">
        <v>9586</v>
      </c>
      <c r="B3650" s="34" t="s">
        <v>3794</v>
      </c>
      <c r="C3650" s="32" t="s">
        <v>125</v>
      </c>
      <c r="D3650" s="36">
        <v>71400000</v>
      </c>
      <c r="E3650" s="288" t="s">
        <v>117</v>
      </c>
    </row>
    <row r="3651" spans="1:6" ht="135">
      <c r="A3651" s="31">
        <v>9587</v>
      </c>
      <c r="B3651" s="34" t="s">
        <v>3795</v>
      </c>
      <c r="C3651" s="32" t="s">
        <v>125</v>
      </c>
      <c r="D3651" s="36">
        <v>844601</v>
      </c>
      <c r="E3651" s="288" t="s">
        <v>117</v>
      </c>
    </row>
    <row r="3652" spans="1:6" ht="150">
      <c r="A3652" s="31">
        <v>9588</v>
      </c>
      <c r="B3652" s="34" t="s">
        <v>3796</v>
      </c>
      <c r="C3652" s="32" t="s">
        <v>125</v>
      </c>
      <c r="D3652" s="36">
        <v>403800000</v>
      </c>
      <c r="E3652" s="288" t="s">
        <v>117</v>
      </c>
    </row>
    <row r="3653" spans="1:6" ht="105">
      <c r="A3653" s="31">
        <v>9589</v>
      </c>
      <c r="B3653" s="34" t="s">
        <v>3797</v>
      </c>
      <c r="C3653" s="32" t="s">
        <v>2466</v>
      </c>
      <c r="D3653" s="36">
        <v>3707235140</v>
      </c>
      <c r="E3653" s="288" t="s">
        <v>117</v>
      </c>
    </row>
    <row r="3654" spans="1:6" ht="15.75">
      <c r="A3654" s="31">
        <v>9590</v>
      </c>
      <c r="B3654" s="34" t="s">
        <v>3798</v>
      </c>
      <c r="C3654" s="32" t="s">
        <v>2466</v>
      </c>
      <c r="D3654" s="36">
        <v>20419</v>
      </c>
      <c r="E3654" s="288" t="s">
        <v>117</v>
      </c>
    </row>
    <row r="3655" spans="1:6" ht="60">
      <c r="A3655" s="31">
        <v>9591</v>
      </c>
      <c r="B3655" s="34" t="s">
        <v>3799</v>
      </c>
      <c r="C3655" s="32" t="s">
        <v>116</v>
      </c>
      <c r="D3655" s="36">
        <v>637</v>
      </c>
      <c r="E3655" s="288" t="s">
        <v>117</v>
      </c>
    </row>
    <row r="3656" spans="1:6" ht="105">
      <c r="A3656" s="31">
        <v>9592</v>
      </c>
      <c r="B3656" s="34" t="s">
        <v>3800</v>
      </c>
      <c r="C3656" s="32" t="s">
        <v>116</v>
      </c>
      <c r="D3656" s="36">
        <v>1027</v>
      </c>
      <c r="E3656" s="288" t="s">
        <v>117</v>
      </c>
    </row>
    <row r="3657" spans="1:6" ht="60">
      <c r="A3657" s="527">
        <v>9440</v>
      </c>
      <c r="B3657" s="528" t="s">
        <v>3660</v>
      </c>
      <c r="C3657" s="529" t="s">
        <v>125</v>
      </c>
      <c r="D3657" s="530">
        <v>9708421</v>
      </c>
      <c r="E3657" s="531" t="s">
        <v>117</v>
      </c>
      <c r="F3657" s="526"/>
    </row>
    <row r="3658" spans="1:6" ht="60">
      <c r="A3658" s="31">
        <v>9441</v>
      </c>
      <c r="B3658" s="34" t="s">
        <v>3661</v>
      </c>
      <c r="C3658" s="32" t="s">
        <v>125</v>
      </c>
      <c r="D3658" s="36">
        <v>15331336</v>
      </c>
      <c r="E3658" s="288" t="s">
        <v>117</v>
      </c>
    </row>
    <row r="3659" spans="1:6" ht="60">
      <c r="A3659" s="31">
        <v>9442</v>
      </c>
      <c r="B3659" s="34" t="s">
        <v>3662</v>
      </c>
      <c r="C3659" s="32" t="s">
        <v>125</v>
      </c>
      <c r="D3659" s="36">
        <v>3665679</v>
      </c>
      <c r="E3659" s="288" t="s">
        <v>117</v>
      </c>
    </row>
    <row r="3660" spans="1:6" ht="60">
      <c r="A3660" s="31">
        <v>9443</v>
      </c>
      <c r="B3660" s="34" t="s">
        <v>3663</v>
      </c>
      <c r="C3660" s="32" t="s">
        <v>125</v>
      </c>
      <c r="D3660" s="36">
        <v>5717868</v>
      </c>
      <c r="E3660" s="288" t="s">
        <v>117</v>
      </c>
    </row>
    <row r="3661" spans="1:6" ht="60">
      <c r="A3661" s="31">
        <v>9444</v>
      </c>
      <c r="B3661" s="34" t="s">
        <v>3664</v>
      </c>
      <c r="C3661" s="32" t="s">
        <v>116</v>
      </c>
      <c r="D3661" s="36">
        <v>408848</v>
      </c>
      <c r="E3661" s="288" t="s">
        <v>117</v>
      </c>
    </row>
    <row r="3662" spans="1:6" ht="90">
      <c r="A3662" s="31">
        <v>9445</v>
      </c>
      <c r="B3662" s="34" t="s">
        <v>3665</v>
      </c>
      <c r="C3662" s="32" t="s">
        <v>472</v>
      </c>
      <c r="D3662" s="36">
        <v>14582</v>
      </c>
      <c r="E3662" s="288" t="s">
        <v>117</v>
      </c>
    </row>
    <row r="3663" spans="1:6" ht="60">
      <c r="A3663" s="31">
        <v>9446</v>
      </c>
      <c r="B3663" s="34" t="s">
        <v>3666</v>
      </c>
      <c r="C3663" s="32" t="s">
        <v>125</v>
      </c>
      <c r="D3663" s="36">
        <v>10710000</v>
      </c>
      <c r="E3663" s="288" t="s">
        <v>117</v>
      </c>
    </row>
    <row r="3664" spans="1:6" ht="60">
      <c r="A3664" s="31">
        <v>9448</v>
      </c>
      <c r="B3664" s="34" t="s">
        <v>3667</v>
      </c>
      <c r="C3664" s="32" t="s">
        <v>116</v>
      </c>
      <c r="D3664" s="36">
        <v>184464</v>
      </c>
      <c r="E3664" s="288" t="s">
        <v>117</v>
      </c>
    </row>
    <row r="3665" spans="1:5" ht="60">
      <c r="A3665" s="31">
        <v>9449</v>
      </c>
      <c r="B3665" s="34" t="s">
        <v>3668</v>
      </c>
      <c r="C3665" s="32" t="s">
        <v>116</v>
      </c>
      <c r="D3665" s="36">
        <v>276407</v>
      </c>
      <c r="E3665" s="288" t="s">
        <v>117</v>
      </c>
    </row>
    <row r="3666" spans="1:5" ht="60">
      <c r="A3666" s="31">
        <v>9450</v>
      </c>
      <c r="B3666" s="34" t="s">
        <v>3669</v>
      </c>
      <c r="C3666" s="32" t="s">
        <v>116</v>
      </c>
      <c r="D3666" s="36">
        <v>356970</v>
      </c>
      <c r="E3666" s="288" t="s">
        <v>117</v>
      </c>
    </row>
    <row r="3667" spans="1:5" ht="45">
      <c r="A3667" s="31">
        <v>9451</v>
      </c>
      <c r="B3667" s="34" t="s">
        <v>3670</v>
      </c>
      <c r="C3667" s="32" t="s">
        <v>116</v>
      </c>
      <c r="D3667" s="36">
        <v>233602</v>
      </c>
      <c r="E3667" s="288" t="s">
        <v>117</v>
      </c>
    </row>
    <row r="3668" spans="1:5" ht="45">
      <c r="A3668" s="31">
        <v>9452</v>
      </c>
      <c r="B3668" s="34" t="s">
        <v>3671</v>
      </c>
      <c r="C3668" s="32" t="s">
        <v>116</v>
      </c>
      <c r="D3668" s="36">
        <v>358207</v>
      </c>
      <c r="E3668" s="288" t="s">
        <v>117</v>
      </c>
    </row>
    <row r="3669" spans="1:5" ht="30">
      <c r="A3669" s="31">
        <v>9453</v>
      </c>
      <c r="B3669" s="34" t="s">
        <v>3672</v>
      </c>
      <c r="C3669" s="32" t="s">
        <v>125</v>
      </c>
      <c r="D3669" s="36">
        <v>17850</v>
      </c>
      <c r="E3669" s="288" t="s">
        <v>117</v>
      </c>
    </row>
    <row r="3670" spans="1:5" ht="30">
      <c r="A3670" s="31">
        <v>9454</v>
      </c>
      <c r="B3670" s="34" t="s">
        <v>3673</v>
      </c>
      <c r="C3670" s="32" t="s">
        <v>125</v>
      </c>
      <c r="D3670" s="36">
        <v>1107243</v>
      </c>
      <c r="E3670" s="288" t="s">
        <v>117</v>
      </c>
    </row>
    <row r="3671" spans="1:5" ht="90">
      <c r="A3671" s="31">
        <v>9455</v>
      </c>
      <c r="B3671" s="34" t="s">
        <v>3674</v>
      </c>
      <c r="C3671" s="32" t="s">
        <v>125</v>
      </c>
      <c r="D3671" s="36">
        <v>7563426</v>
      </c>
      <c r="E3671" s="288" t="s">
        <v>117</v>
      </c>
    </row>
    <row r="3672" spans="1:5" ht="30">
      <c r="A3672" s="31">
        <v>9456</v>
      </c>
      <c r="B3672" s="34" t="s">
        <v>3675</v>
      </c>
      <c r="C3672" s="32" t="s">
        <v>122</v>
      </c>
      <c r="D3672" s="36">
        <v>20040</v>
      </c>
      <c r="E3672" s="288" t="s">
        <v>117</v>
      </c>
    </row>
    <row r="3673" spans="1:5" ht="30">
      <c r="A3673" s="31">
        <v>9457</v>
      </c>
      <c r="B3673" s="34" t="s">
        <v>3676</v>
      </c>
      <c r="C3673" s="32" t="s">
        <v>125</v>
      </c>
      <c r="D3673" s="36">
        <v>43893</v>
      </c>
      <c r="E3673" s="288" t="s">
        <v>117</v>
      </c>
    </row>
    <row r="3674" spans="1:5" ht="30">
      <c r="A3674" s="31">
        <v>9458</v>
      </c>
      <c r="B3674" s="34" t="s">
        <v>3677</v>
      </c>
      <c r="C3674" s="32" t="s">
        <v>125</v>
      </c>
      <c r="D3674" s="36">
        <v>23015</v>
      </c>
      <c r="E3674" s="288" t="s">
        <v>117</v>
      </c>
    </row>
    <row r="3675" spans="1:5" ht="30">
      <c r="A3675" s="31">
        <v>9459</v>
      </c>
      <c r="B3675" s="34" t="s">
        <v>3678</v>
      </c>
      <c r="C3675" s="32" t="s">
        <v>122</v>
      </c>
      <c r="D3675" s="36">
        <v>25978</v>
      </c>
      <c r="E3675" s="288" t="s">
        <v>117</v>
      </c>
    </row>
    <row r="3676" spans="1:5" ht="30">
      <c r="A3676" s="31">
        <v>9460</v>
      </c>
      <c r="B3676" s="34" t="s">
        <v>3679</v>
      </c>
      <c r="C3676" s="32" t="s">
        <v>116</v>
      </c>
      <c r="D3676" s="36">
        <v>81010</v>
      </c>
      <c r="E3676" s="288" t="s">
        <v>117</v>
      </c>
    </row>
    <row r="3677" spans="1:5" ht="30">
      <c r="A3677" s="31">
        <v>9461</v>
      </c>
      <c r="B3677" s="34" t="s">
        <v>3680</v>
      </c>
      <c r="C3677" s="32" t="s">
        <v>116</v>
      </c>
      <c r="D3677" s="36">
        <v>66643</v>
      </c>
      <c r="E3677" s="288" t="s">
        <v>117</v>
      </c>
    </row>
    <row r="3678" spans="1:5" ht="45">
      <c r="A3678" s="31">
        <v>9462</v>
      </c>
      <c r="B3678" s="34" t="s">
        <v>3681</v>
      </c>
      <c r="C3678" s="32" t="s">
        <v>119</v>
      </c>
      <c r="D3678" s="36">
        <v>1628462</v>
      </c>
      <c r="E3678" s="288" t="s">
        <v>117</v>
      </c>
    </row>
    <row r="3679" spans="1:5" ht="30">
      <c r="A3679" s="31">
        <v>9463</v>
      </c>
      <c r="B3679" s="34" t="s">
        <v>3682</v>
      </c>
      <c r="C3679" s="32" t="s">
        <v>2279</v>
      </c>
      <c r="D3679" s="36">
        <v>50500</v>
      </c>
      <c r="E3679" s="288" t="s">
        <v>117</v>
      </c>
    </row>
    <row r="3680" spans="1:5" ht="60">
      <c r="A3680" s="31">
        <v>9464</v>
      </c>
      <c r="B3680" s="34" t="s">
        <v>3683</v>
      </c>
      <c r="C3680" s="32" t="s">
        <v>125</v>
      </c>
      <c r="D3680" s="36">
        <v>5593000</v>
      </c>
      <c r="E3680" s="288" t="s">
        <v>117</v>
      </c>
    </row>
    <row r="3681" spans="1:5" ht="60">
      <c r="A3681" s="31">
        <v>9465</v>
      </c>
      <c r="B3681" s="34" t="s">
        <v>3684</v>
      </c>
      <c r="C3681" s="32" t="s">
        <v>2005</v>
      </c>
      <c r="D3681" s="36">
        <v>2482</v>
      </c>
      <c r="E3681" s="288" t="s">
        <v>117</v>
      </c>
    </row>
    <row r="3682" spans="1:5" ht="75">
      <c r="A3682" s="31">
        <v>9471</v>
      </c>
      <c r="B3682" s="34" t="s">
        <v>3685</v>
      </c>
      <c r="C3682" s="32" t="s">
        <v>125</v>
      </c>
      <c r="D3682" s="36">
        <v>8406636</v>
      </c>
      <c r="E3682" s="288" t="s">
        <v>117</v>
      </c>
    </row>
    <row r="3683" spans="1:5" ht="75">
      <c r="A3683" s="31">
        <v>9472</v>
      </c>
      <c r="B3683" s="34" t="s">
        <v>3686</v>
      </c>
      <c r="C3683" s="32" t="s">
        <v>125</v>
      </c>
      <c r="D3683" s="36">
        <v>7397840</v>
      </c>
      <c r="E3683" s="288" t="s">
        <v>117</v>
      </c>
    </row>
    <row r="3684" spans="1:5" ht="75">
      <c r="A3684" s="31">
        <v>9473</v>
      </c>
      <c r="B3684" s="34" t="s">
        <v>3687</v>
      </c>
      <c r="C3684" s="32" t="s">
        <v>125</v>
      </c>
      <c r="D3684" s="36">
        <v>7070612</v>
      </c>
      <c r="E3684" s="288" t="s">
        <v>117</v>
      </c>
    </row>
    <row r="3685" spans="1:5" ht="75">
      <c r="A3685" s="31">
        <v>9474</v>
      </c>
      <c r="B3685" s="34" t="s">
        <v>3688</v>
      </c>
      <c r="C3685" s="32" t="s">
        <v>125</v>
      </c>
      <c r="D3685" s="36">
        <v>10194292</v>
      </c>
      <c r="E3685" s="288" t="s">
        <v>117</v>
      </c>
    </row>
    <row r="3686" spans="1:5" ht="75">
      <c r="A3686" s="31">
        <v>9475</v>
      </c>
      <c r="B3686" s="34" t="s">
        <v>3689</v>
      </c>
      <c r="C3686" s="32" t="s">
        <v>125</v>
      </c>
      <c r="D3686" s="36">
        <v>9399483</v>
      </c>
      <c r="E3686" s="288" t="s">
        <v>117</v>
      </c>
    </row>
    <row r="3687" spans="1:5" ht="75">
      <c r="A3687" s="31">
        <v>9476</v>
      </c>
      <c r="B3687" s="34" t="s">
        <v>3690</v>
      </c>
      <c r="C3687" s="32" t="s">
        <v>125</v>
      </c>
      <c r="D3687" s="36">
        <v>4250501</v>
      </c>
      <c r="E3687" s="288" t="s">
        <v>117</v>
      </c>
    </row>
    <row r="3688" spans="1:5" ht="75">
      <c r="A3688" s="31">
        <v>9477</v>
      </c>
      <c r="B3688" s="34" t="s">
        <v>3691</v>
      </c>
      <c r="C3688" s="32" t="s">
        <v>125</v>
      </c>
      <c r="D3688" s="36">
        <v>4008603</v>
      </c>
      <c r="E3688" s="288" t="s">
        <v>117</v>
      </c>
    </row>
    <row r="3689" spans="1:5" ht="75">
      <c r="A3689" s="31">
        <v>9478</v>
      </c>
      <c r="B3689" s="34" t="s">
        <v>3692</v>
      </c>
      <c r="C3689" s="32" t="s">
        <v>125</v>
      </c>
      <c r="D3689" s="36">
        <v>9503154</v>
      </c>
      <c r="E3689" s="288" t="s">
        <v>117</v>
      </c>
    </row>
    <row r="3690" spans="1:5" ht="75">
      <c r="A3690" s="31">
        <v>9479</v>
      </c>
      <c r="B3690" s="34" t="s">
        <v>3693</v>
      </c>
      <c r="C3690" s="32" t="s">
        <v>125</v>
      </c>
      <c r="D3690" s="36">
        <v>9589546</v>
      </c>
      <c r="E3690" s="288" t="s">
        <v>117</v>
      </c>
    </row>
    <row r="3691" spans="1:5" ht="75">
      <c r="A3691" s="31">
        <v>9480</v>
      </c>
      <c r="B3691" s="34" t="s">
        <v>3694</v>
      </c>
      <c r="C3691" s="32" t="s">
        <v>125</v>
      </c>
      <c r="D3691" s="36">
        <v>5252652</v>
      </c>
      <c r="E3691" s="288" t="s">
        <v>117</v>
      </c>
    </row>
    <row r="3692" spans="1:5" ht="75">
      <c r="A3692" s="31">
        <v>9481</v>
      </c>
      <c r="B3692" s="34" t="s">
        <v>3695</v>
      </c>
      <c r="C3692" s="32" t="s">
        <v>125</v>
      </c>
      <c r="D3692" s="36">
        <v>5736449</v>
      </c>
      <c r="E3692" s="288" t="s">
        <v>117</v>
      </c>
    </row>
    <row r="3693" spans="1:5" ht="75">
      <c r="A3693" s="31">
        <v>9482</v>
      </c>
      <c r="B3693" s="34" t="s">
        <v>3696</v>
      </c>
      <c r="C3693" s="32" t="s">
        <v>125</v>
      </c>
      <c r="D3693" s="36">
        <v>7239675</v>
      </c>
      <c r="E3693" s="288" t="s">
        <v>117</v>
      </c>
    </row>
    <row r="3694" spans="1:5" ht="75">
      <c r="A3694" s="31">
        <v>9483</v>
      </c>
      <c r="B3694" s="34" t="s">
        <v>3697</v>
      </c>
      <c r="C3694" s="32" t="s">
        <v>125</v>
      </c>
      <c r="D3694" s="36">
        <v>5598221</v>
      </c>
      <c r="E3694" s="288" t="s">
        <v>117</v>
      </c>
    </row>
    <row r="3695" spans="1:5" ht="75">
      <c r="A3695" s="31">
        <v>9484</v>
      </c>
      <c r="B3695" s="34" t="s">
        <v>3698</v>
      </c>
      <c r="C3695" s="32" t="s">
        <v>125</v>
      </c>
      <c r="D3695" s="36">
        <v>3369300</v>
      </c>
      <c r="E3695" s="288" t="s">
        <v>117</v>
      </c>
    </row>
    <row r="3696" spans="1:5" ht="75">
      <c r="A3696" s="31">
        <v>9485</v>
      </c>
      <c r="B3696" s="34" t="s">
        <v>3699</v>
      </c>
      <c r="C3696" s="32" t="s">
        <v>125</v>
      </c>
      <c r="D3696" s="36">
        <v>13822769</v>
      </c>
      <c r="E3696" s="288" t="s">
        <v>117</v>
      </c>
    </row>
    <row r="3697" spans="1:5" ht="30">
      <c r="A3697" s="31">
        <v>9486</v>
      </c>
      <c r="B3697" s="34" t="s">
        <v>3700</v>
      </c>
      <c r="C3697" s="32" t="s">
        <v>116</v>
      </c>
      <c r="D3697" s="36">
        <v>30118</v>
      </c>
      <c r="E3697" s="288" t="s">
        <v>117</v>
      </c>
    </row>
    <row r="3698" spans="1:5" ht="30">
      <c r="A3698" s="31">
        <v>9487</v>
      </c>
      <c r="B3698" s="34" t="s">
        <v>3701</v>
      </c>
      <c r="C3698" s="32" t="s">
        <v>116</v>
      </c>
      <c r="D3698" s="36">
        <v>127877</v>
      </c>
      <c r="E3698" s="288" t="s">
        <v>117</v>
      </c>
    </row>
    <row r="3699" spans="1:5" ht="45">
      <c r="A3699" s="31">
        <v>9488</v>
      </c>
      <c r="B3699" s="34" t="s">
        <v>3702</v>
      </c>
      <c r="C3699" s="32" t="s">
        <v>116</v>
      </c>
      <c r="D3699" s="36">
        <v>50532</v>
      </c>
      <c r="E3699" s="288" t="s">
        <v>117</v>
      </c>
    </row>
    <row r="3700" spans="1:5" ht="45">
      <c r="A3700" s="31">
        <v>9489</v>
      </c>
      <c r="B3700" s="34" t="s">
        <v>3703</v>
      </c>
      <c r="C3700" s="32" t="s">
        <v>116</v>
      </c>
      <c r="D3700" s="36">
        <v>71292</v>
      </c>
      <c r="E3700" s="288" t="s">
        <v>117</v>
      </c>
    </row>
    <row r="3701" spans="1:5" ht="30">
      <c r="A3701" s="31">
        <v>9490</v>
      </c>
      <c r="B3701" s="34" t="s">
        <v>3704</v>
      </c>
      <c r="C3701" s="32" t="s">
        <v>116</v>
      </c>
      <c r="D3701" s="36">
        <v>82432</v>
      </c>
      <c r="E3701" s="288" t="s">
        <v>117</v>
      </c>
    </row>
    <row r="3702" spans="1:5" ht="30">
      <c r="A3702" s="31">
        <v>9491</v>
      </c>
      <c r="B3702" s="34" t="s">
        <v>3705</v>
      </c>
      <c r="C3702" s="32" t="s">
        <v>116</v>
      </c>
      <c r="D3702" s="36">
        <v>86185</v>
      </c>
      <c r="E3702" s="288" t="s">
        <v>117</v>
      </c>
    </row>
    <row r="3703" spans="1:5" ht="30">
      <c r="A3703" s="31">
        <v>9492</v>
      </c>
      <c r="B3703" s="34" t="s">
        <v>3706</v>
      </c>
      <c r="C3703" s="32" t="s">
        <v>116</v>
      </c>
      <c r="D3703" s="36">
        <v>55585</v>
      </c>
      <c r="E3703" s="288" t="s">
        <v>117</v>
      </c>
    </row>
    <row r="3704" spans="1:5" ht="75">
      <c r="A3704" s="31">
        <v>9493</v>
      </c>
      <c r="B3704" s="34" t="s">
        <v>3707</v>
      </c>
      <c r="C3704" s="32" t="s">
        <v>116</v>
      </c>
      <c r="D3704" s="36">
        <v>98185</v>
      </c>
      <c r="E3704" s="288" t="s">
        <v>117</v>
      </c>
    </row>
    <row r="3705" spans="1:5" ht="60">
      <c r="A3705" s="31">
        <v>9494</v>
      </c>
      <c r="B3705" s="34" t="s">
        <v>3708</v>
      </c>
      <c r="C3705" s="32" t="s">
        <v>116</v>
      </c>
      <c r="D3705" s="36">
        <v>122494</v>
      </c>
      <c r="E3705" s="288" t="s">
        <v>117</v>
      </c>
    </row>
    <row r="3706" spans="1:5" ht="45">
      <c r="A3706" s="31">
        <v>9495</v>
      </c>
      <c r="B3706" s="34" t="s">
        <v>3709</v>
      </c>
      <c r="C3706" s="32" t="s">
        <v>125</v>
      </c>
      <c r="D3706" s="36">
        <v>275835</v>
      </c>
      <c r="E3706" s="288" t="s">
        <v>117</v>
      </c>
    </row>
    <row r="3707" spans="1:5" ht="30">
      <c r="A3707" s="31">
        <v>9496</v>
      </c>
      <c r="B3707" s="34" t="s">
        <v>3710</v>
      </c>
      <c r="C3707" s="32" t="s">
        <v>125</v>
      </c>
      <c r="D3707" s="36">
        <v>14032</v>
      </c>
      <c r="E3707" s="288" t="s">
        <v>117</v>
      </c>
    </row>
    <row r="3708" spans="1:5" ht="30">
      <c r="A3708" s="31">
        <v>9497</v>
      </c>
      <c r="B3708" s="34" t="s">
        <v>3711</v>
      </c>
      <c r="C3708" s="32" t="s">
        <v>122</v>
      </c>
      <c r="D3708" s="36">
        <v>77452</v>
      </c>
      <c r="E3708" s="288" t="s">
        <v>117</v>
      </c>
    </row>
    <row r="3709" spans="1:5" ht="30">
      <c r="A3709" s="31">
        <v>9498</v>
      </c>
      <c r="B3709" s="34" t="s">
        <v>3712</v>
      </c>
      <c r="C3709" s="32" t="s">
        <v>122</v>
      </c>
      <c r="D3709" s="36">
        <v>7173</v>
      </c>
      <c r="E3709" s="288" t="s">
        <v>117</v>
      </c>
    </row>
    <row r="3710" spans="1:5" ht="30">
      <c r="A3710" s="31">
        <v>9499</v>
      </c>
      <c r="B3710" s="34" t="s">
        <v>3713</v>
      </c>
      <c r="C3710" s="32" t="s">
        <v>122</v>
      </c>
      <c r="D3710" s="36">
        <v>6793</v>
      </c>
      <c r="E3710" s="288" t="s">
        <v>117</v>
      </c>
    </row>
    <row r="3711" spans="1:5" ht="30">
      <c r="A3711" s="31">
        <v>9500</v>
      </c>
      <c r="B3711" s="34" t="s">
        <v>3714</v>
      </c>
      <c r="C3711" s="32" t="s">
        <v>125</v>
      </c>
      <c r="D3711" s="36">
        <v>41580</v>
      </c>
      <c r="E3711" s="288" t="s">
        <v>117</v>
      </c>
    </row>
    <row r="3712" spans="1:5" ht="30">
      <c r="A3712" s="31">
        <v>9501</v>
      </c>
      <c r="B3712" s="34" t="s">
        <v>3715</v>
      </c>
      <c r="C3712" s="32" t="s">
        <v>125</v>
      </c>
      <c r="D3712" s="36">
        <v>56511</v>
      </c>
      <c r="E3712" s="288" t="s">
        <v>117</v>
      </c>
    </row>
    <row r="3713" spans="1:5" ht="30">
      <c r="A3713" s="31">
        <v>9502</v>
      </c>
      <c r="B3713" s="34" t="s">
        <v>3716</v>
      </c>
      <c r="C3713" s="32" t="s">
        <v>125</v>
      </c>
      <c r="D3713" s="36">
        <v>80322</v>
      </c>
      <c r="E3713" s="288" t="s">
        <v>117</v>
      </c>
    </row>
    <row r="3714" spans="1:5" ht="30">
      <c r="A3714" s="31">
        <v>9503</v>
      </c>
      <c r="B3714" s="34" t="s">
        <v>3717</v>
      </c>
      <c r="C3714" s="32" t="s">
        <v>125</v>
      </c>
      <c r="D3714" s="36">
        <v>90981</v>
      </c>
      <c r="E3714" s="288" t="s">
        <v>117</v>
      </c>
    </row>
    <row r="3715" spans="1:5" ht="30">
      <c r="A3715" s="31">
        <v>9504</v>
      </c>
      <c r="B3715" s="34" t="s">
        <v>3718</v>
      </c>
      <c r="C3715" s="32" t="s">
        <v>125</v>
      </c>
      <c r="D3715" s="36">
        <v>126597</v>
      </c>
      <c r="E3715" s="288" t="s">
        <v>117</v>
      </c>
    </row>
    <row r="3716" spans="1:5" ht="30">
      <c r="A3716" s="31">
        <v>9505</v>
      </c>
      <c r="B3716" s="34" t="s">
        <v>3719</v>
      </c>
      <c r="C3716" s="32" t="s">
        <v>122</v>
      </c>
      <c r="D3716" s="36">
        <v>105360</v>
      </c>
      <c r="E3716" s="288" t="s">
        <v>117</v>
      </c>
    </row>
    <row r="3717" spans="1:5" ht="30">
      <c r="A3717" s="31">
        <v>9506</v>
      </c>
      <c r="B3717" s="34" t="s">
        <v>3720</v>
      </c>
      <c r="C3717" s="32" t="s">
        <v>122</v>
      </c>
      <c r="D3717" s="36">
        <v>169674</v>
      </c>
      <c r="E3717" s="288" t="s">
        <v>117</v>
      </c>
    </row>
    <row r="3718" spans="1:5" ht="30">
      <c r="A3718" s="31">
        <v>9507</v>
      </c>
      <c r="B3718" s="34" t="s">
        <v>3721</v>
      </c>
      <c r="C3718" s="32" t="s">
        <v>122</v>
      </c>
      <c r="D3718" s="36">
        <v>85953</v>
      </c>
      <c r="E3718" s="288" t="s">
        <v>117</v>
      </c>
    </row>
    <row r="3719" spans="1:5" ht="30">
      <c r="A3719" s="31">
        <v>9508</v>
      </c>
      <c r="B3719" s="34" t="s">
        <v>3722</v>
      </c>
      <c r="C3719" s="32" t="s">
        <v>122</v>
      </c>
      <c r="D3719" s="36">
        <v>70048</v>
      </c>
      <c r="E3719" s="288" t="s">
        <v>117</v>
      </c>
    </row>
    <row r="3720" spans="1:5" ht="30">
      <c r="A3720" s="31">
        <v>9509</v>
      </c>
      <c r="B3720" s="34" t="s">
        <v>3723</v>
      </c>
      <c r="C3720" s="32" t="s">
        <v>122</v>
      </c>
      <c r="D3720" s="36">
        <v>45914</v>
      </c>
      <c r="E3720" s="288" t="s">
        <v>117</v>
      </c>
    </row>
    <row r="3721" spans="1:5" ht="45">
      <c r="A3721" s="31">
        <v>9510</v>
      </c>
      <c r="B3721" s="34" t="s">
        <v>3724</v>
      </c>
      <c r="C3721" s="32" t="s">
        <v>125</v>
      </c>
      <c r="D3721" s="36">
        <v>57038</v>
      </c>
      <c r="E3721" s="288" t="s">
        <v>117</v>
      </c>
    </row>
    <row r="3722" spans="1:5" ht="30">
      <c r="A3722" s="31">
        <v>9511</v>
      </c>
      <c r="B3722" s="34" t="s">
        <v>3725</v>
      </c>
      <c r="C3722" s="32" t="s">
        <v>122</v>
      </c>
      <c r="D3722" s="36">
        <v>37342</v>
      </c>
      <c r="E3722" s="288" t="s">
        <v>117</v>
      </c>
    </row>
    <row r="3723" spans="1:5" ht="30">
      <c r="A3723" s="31">
        <v>9512</v>
      </c>
      <c r="B3723" s="34" t="s">
        <v>3726</v>
      </c>
      <c r="C3723" s="32" t="s">
        <v>122</v>
      </c>
      <c r="D3723" s="36">
        <v>59236</v>
      </c>
      <c r="E3723" s="288" t="s">
        <v>117</v>
      </c>
    </row>
    <row r="3724" spans="1:5" ht="30">
      <c r="A3724" s="31">
        <v>9513</v>
      </c>
      <c r="B3724" s="34" t="s">
        <v>3727</v>
      </c>
      <c r="C3724" s="32" t="s">
        <v>122</v>
      </c>
      <c r="D3724" s="36">
        <v>104484</v>
      </c>
      <c r="E3724" s="288" t="s">
        <v>117</v>
      </c>
    </row>
    <row r="3725" spans="1:5" ht="30">
      <c r="A3725" s="31">
        <v>9514</v>
      </c>
      <c r="B3725" s="34" t="s">
        <v>3728</v>
      </c>
      <c r="C3725" s="32" t="s">
        <v>122</v>
      </c>
      <c r="D3725" s="36">
        <v>262679</v>
      </c>
      <c r="E3725" s="288" t="s">
        <v>117</v>
      </c>
    </row>
    <row r="3726" spans="1:5" ht="60">
      <c r="A3726" s="31">
        <v>9515</v>
      </c>
      <c r="B3726" s="34" t="s">
        <v>3729</v>
      </c>
      <c r="C3726" s="32" t="s">
        <v>125</v>
      </c>
      <c r="D3726" s="36">
        <v>5617589</v>
      </c>
      <c r="E3726" s="288" t="s">
        <v>117</v>
      </c>
    </row>
    <row r="3727" spans="1:5" ht="60">
      <c r="A3727" s="31">
        <v>9516</v>
      </c>
      <c r="B3727" s="34" t="s">
        <v>3730</v>
      </c>
      <c r="C3727" s="32" t="s">
        <v>125</v>
      </c>
      <c r="D3727" s="36">
        <v>4725089</v>
      </c>
      <c r="E3727" s="288" t="s">
        <v>117</v>
      </c>
    </row>
    <row r="3728" spans="1:5" ht="60">
      <c r="A3728" s="31">
        <v>9517</v>
      </c>
      <c r="B3728" s="34" t="s">
        <v>3731</v>
      </c>
      <c r="C3728" s="32" t="s">
        <v>125</v>
      </c>
      <c r="D3728" s="36">
        <v>4498989</v>
      </c>
      <c r="E3728" s="288" t="s">
        <v>117</v>
      </c>
    </row>
    <row r="3729" spans="1:5" ht="30">
      <c r="A3729" s="31">
        <v>9518</v>
      </c>
      <c r="B3729" s="34" t="s">
        <v>3732</v>
      </c>
      <c r="C3729" s="32" t="s">
        <v>125</v>
      </c>
      <c r="D3729" s="36">
        <v>20892</v>
      </c>
      <c r="E3729" s="288" t="s">
        <v>117</v>
      </c>
    </row>
    <row r="3730" spans="1:5" ht="30">
      <c r="A3730" s="31">
        <v>9520</v>
      </c>
      <c r="B3730" s="34" t="s">
        <v>3733</v>
      </c>
      <c r="C3730" s="32" t="s">
        <v>125</v>
      </c>
      <c r="D3730" s="36">
        <v>285679</v>
      </c>
      <c r="E3730" s="288" t="s">
        <v>117</v>
      </c>
    </row>
    <row r="3731" spans="1:5" ht="30">
      <c r="A3731" s="31">
        <v>9521</v>
      </c>
      <c r="B3731" s="34" t="s">
        <v>3734</v>
      </c>
      <c r="C3731" s="32" t="s">
        <v>116</v>
      </c>
      <c r="D3731" s="36">
        <v>15854</v>
      </c>
      <c r="E3731" s="288" t="s">
        <v>117</v>
      </c>
    </row>
    <row r="3732" spans="1:5" ht="45">
      <c r="A3732" s="31">
        <v>9522</v>
      </c>
      <c r="B3732" s="34" t="s">
        <v>3735</v>
      </c>
      <c r="C3732" s="32" t="s">
        <v>116</v>
      </c>
      <c r="D3732" s="36">
        <v>541218</v>
      </c>
      <c r="E3732" s="288" t="s">
        <v>117</v>
      </c>
    </row>
    <row r="3733" spans="1:5" ht="30">
      <c r="A3733" s="31">
        <v>9524</v>
      </c>
      <c r="B3733" s="34" t="s">
        <v>3736</v>
      </c>
      <c r="C3733" s="32" t="s">
        <v>125</v>
      </c>
      <c r="D3733" s="36">
        <v>1896230</v>
      </c>
      <c r="E3733" s="288" t="s">
        <v>117</v>
      </c>
    </row>
    <row r="3734" spans="1:5" ht="30">
      <c r="A3734" s="31">
        <v>9525</v>
      </c>
      <c r="B3734" s="34" t="s">
        <v>3737</v>
      </c>
      <c r="C3734" s="32" t="s">
        <v>125</v>
      </c>
      <c r="D3734" s="36">
        <v>4666560</v>
      </c>
      <c r="E3734" s="288" t="s">
        <v>117</v>
      </c>
    </row>
    <row r="3735" spans="1:5" ht="30">
      <c r="A3735" s="31">
        <v>9526</v>
      </c>
      <c r="B3735" s="34" t="s">
        <v>3738</v>
      </c>
      <c r="C3735" s="32" t="s">
        <v>125</v>
      </c>
      <c r="D3735" s="36">
        <v>311118</v>
      </c>
      <c r="E3735" s="288" t="s">
        <v>117</v>
      </c>
    </row>
    <row r="3736" spans="1:5" ht="30">
      <c r="A3736" s="31">
        <v>9527</v>
      </c>
      <c r="B3736" s="34" t="s">
        <v>3739</v>
      </c>
      <c r="C3736" s="32" t="s">
        <v>125</v>
      </c>
      <c r="D3736" s="36">
        <v>133000087</v>
      </c>
      <c r="E3736" s="288" t="s">
        <v>117</v>
      </c>
    </row>
    <row r="3737" spans="1:5" ht="45">
      <c r="A3737" s="31">
        <v>9528</v>
      </c>
      <c r="B3737" s="34" t="s">
        <v>3740</v>
      </c>
      <c r="C3737" s="32" t="s">
        <v>122</v>
      </c>
      <c r="D3737" s="36">
        <v>29859</v>
      </c>
      <c r="E3737" s="288" t="s">
        <v>117</v>
      </c>
    </row>
    <row r="3738" spans="1:5" ht="30">
      <c r="A3738" s="31">
        <v>9529</v>
      </c>
      <c r="B3738" s="34" t="s">
        <v>3741</v>
      </c>
      <c r="C3738" s="32" t="s">
        <v>125</v>
      </c>
      <c r="D3738" s="36">
        <v>38859</v>
      </c>
      <c r="E3738" s="288" t="s">
        <v>117</v>
      </c>
    </row>
    <row r="3739" spans="1:5" ht="30">
      <c r="A3739" s="31">
        <v>9530</v>
      </c>
      <c r="B3739" s="34" t="s">
        <v>3742</v>
      </c>
      <c r="C3739" s="32" t="s">
        <v>125</v>
      </c>
      <c r="D3739" s="36">
        <v>45860</v>
      </c>
      <c r="E3739" s="288" t="s">
        <v>117</v>
      </c>
    </row>
    <row r="3740" spans="1:5" ht="30">
      <c r="A3740" s="31">
        <v>9531</v>
      </c>
      <c r="B3740" s="34" t="s">
        <v>3743</v>
      </c>
      <c r="C3740" s="32" t="s">
        <v>125</v>
      </c>
      <c r="D3740" s="36">
        <v>116375</v>
      </c>
      <c r="E3740" s="288" t="s">
        <v>117</v>
      </c>
    </row>
    <row r="3741" spans="1:5" ht="45">
      <c r="A3741" s="31">
        <v>9532</v>
      </c>
      <c r="B3741" s="34" t="s">
        <v>3744</v>
      </c>
      <c r="C3741" s="32" t="s">
        <v>119</v>
      </c>
      <c r="D3741" s="36">
        <v>470661</v>
      </c>
      <c r="E3741" s="288" t="s">
        <v>117</v>
      </c>
    </row>
    <row r="3742" spans="1:5" ht="30">
      <c r="A3742" s="31">
        <v>9533</v>
      </c>
      <c r="B3742" s="34" t="s">
        <v>3745</v>
      </c>
      <c r="C3742" s="32" t="s">
        <v>116</v>
      </c>
      <c r="D3742" s="36">
        <v>432891</v>
      </c>
      <c r="E3742" s="288" t="s">
        <v>117</v>
      </c>
    </row>
    <row r="3743" spans="1:5" ht="60">
      <c r="A3743" s="31">
        <v>9534</v>
      </c>
      <c r="B3743" s="34" t="s">
        <v>3746</v>
      </c>
      <c r="C3743" s="32" t="s">
        <v>119</v>
      </c>
      <c r="D3743" s="36">
        <v>591244</v>
      </c>
      <c r="E3743" s="288" t="s">
        <v>117</v>
      </c>
    </row>
    <row r="3744" spans="1:5" ht="60">
      <c r="A3744" s="31">
        <v>9535</v>
      </c>
      <c r="B3744" s="34" t="s">
        <v>3747</v>
      </c>
      <c r="C3744" s="32" t="s">
        <v>119</v>
      </c>
      <c r="D3744" s="36">
        <v>752401</v>
      </c>
      <c r="E3744" s="288" t="s">
        <v>117</v>
      </c>
    </row>
    <row r="3745" spans="1:5" ht="45">
      <c r="A3745" s="31">
        <v>9536</v>
      </c>
      <c r="B3745" s="34" t="s">
        <v>3748</v>
      </c>
      <c r="C3745" s="32" t="s">
        <v>125</v>
      </c>
      <c r="D3745" s="36">
        <v>450525</v>
      </c>
      <c r="E3745" s="288" t="s">
        <v>117</v>
      </c>
    </row>
    <row r="3746" spans="1:5" ht="30">
      <c r="A3746" s="31">
        <v>9537</v>
      </c>
      <c r="B3746" s="34" t="s">
        <v>3749</v>
      </c>
      <c r="C3746" s="32" t="s">
        <v>125</v>
      </c>
      <c r="D3746" s="36">
        <v>139378</v>
      </c>
      <c r="E3746" s="288" t="s">
        <v>117</v>
      </c>
    </row>
    <row r="3747" spans="1:5" ht="30">
      <c r="A3747" s="31">
        <v>9538</v>
      </c>
      <c r="B3747" s="34" t="s">
        <v>3750</v>
      </c>
      <c r="C3747" s="32" t="s">
        <v>125</v>
      </c>
      <c r="D3747" s="36">
        <v>139374</v>
      </c>
      <c r="E3747" s="288" t="s">
        <v>117</v>
      </c>
    </row>
    <row r="3748" spans="1:5" ht="30">
      <c r="A3748" s="31">
        <v>9539</v>
      </c>
      <c r="B3748" s="34" t="s">
        <v>3751</v>
      </c>
      <c r="C3748" s="32" t="s">
        <v>125</v>
      </c>
      <c r="D3748" s="36">
        <v>137494</v>
      </c>
      <c r="E3748" s="288" t="s">
        <v>117</v>
      </c>
    </row>
    <row r="3749" spans="1:5" ht="30">
      <c r="A3749" s="31">
        <v>9540</v>
      </c>
      <c r="B3749" s="34" t="s">
        <v>3752</v>
      </c>
      <c r="C3749" s="32" t="s">
        <v>125</v>
      </c>
      <c r="D3749" s="36">
        <v>205568</v>
      </c>
      <c r="E3749" s="288" t="s">
        <v>117</v>
      </c>
    </row>
    <row r="3750" spans="1:5" ht="30">
      <c r="A3750" s="31">
        <v>9541</v>
      </c>
      <c r="B3750" s="34" t="s">
        <v>3753</v>
      </c>
      <c r="C3750" s="32" t="s">
        <v>125</v>
      </c>
      <c r="D3750" s="36">
        <v>620660</v>
      </c>
      <c r="E3750" s="288" t="s">
        <v>117</v>
      </c>
    </row>
    <row r="3751" spans="1:5" ht="30">
      <c r="A3751" s="31">
        <v>9542</v>
      </c>
      <c r="B3751" s="34" t="s">
        <v>3754</v>
      </c>
      <c r="C3751" s="32" t="s">
        <v>125</v>
      </c>
      <c r="D3751" s="36">
        <v>174289</v>
      </c>
      <c r="E3751" s="288" t="s">
        <v>117</v>
      </c>
    </row>
    <row r="3752" spans="1:5" ht="30">
      <c r="A3752" s="31">
        <v>9543</v>
      </c>
      <c r="B3752" s="34" t="s">
        <v>3755</v>
      </c>
      <c r="C3752" s="32" t="s">
        <v>125</v>
      </c>
      <c r="D3752" s="36">
        <v>16657</v>
      </c>
      <c r="E3752" s="288" t="s">
        <v>117</v>
      </c>
    </row>
    <row r="3753" spans="1:5" ht="60">
      <c r="A3753" s="31">
        <v>9545</v>
      </c>
      <c r="B3753" s="34" t="s">
        <v>3756</v>
      </c>
      <c r="C3753" s="32" t="s">
        <v>122</v>
      </c>
      <c r="D3753" s="36">
        <v>266277</v>
      </c>
      <c r="E3753" s="288" t="s">
        <v>117</v>
      </c>
    </row>
    <row r="3754" spans="1:5" ht="30">
      <c r="A3754" s="31">
        <v>9547</v>
      </c>
      <c r="B3754" s="34" t="s">
        <v>3757</v>
      </c>
      <c r="C3754" s="32" t="s">
        <v>119</v>
      </c>
      <c r="D3754" s="36">
        <v>470125</v>
      </c>
      <c r="E3754" s="288" t="s">
        <v>117</v>
      </c>
    </row>
    <row r="3755" spans="1:5" ht="90">
      <c r="A3755" s="31">
        <v>9548</v>
      </c>
      <c r="B3755" s="34" t="s">
        <v>3758</v>
      </c>
      <c r="C3755" s="32" t="s">
        <v>122</v>
      </c>
      <c r="D3755" s="36">
        <v>574823</v>
      </c>
      <c r="E3755" s="288" t="s">
        <v>117</v>
      </c>
    </row>
    <row r="3756" spans="1:5" ht="90">
      <c r="A3756" s="31">
        <v>9549</v>
      </c>
      <c r="B3756" s="34" t="s">
        <v>3759</v>
      </c>
      <c r="C3756" s="32" t="s">
        <v>122</v>
      </c>
      <c r="D3756" s="36">
        <v>752981</v>
      </c>
      <c r="E3756" s="288" t="s">
        <v>117</v>
      </c>
    </row>
    <row r="3757" spans="1:5" ht="45">
      <c r="A3757" s="31">
        <v>9550</v>
      </c>
      <c r="B3757" s="34" t="s">
        <v>3760</v>
      </c>
      <c r="C3757" s="32" t="s">
        <v>119</v>
      </c>
      <c r="D3757" s="36">
        <v>751198</v>
      </c>
      <c r="E3757" s="288" t="s">
        <v>117</v>
      </c>
    </row>
    <row r="3758" spans="1:5" ht="45">
      <c r="A3758" s="31">
        <v>9551</v>
      </c>
      <c r="B3758" s="34" t="s">
        <v>3761</v>
      </c>
      <c r="C3758" s="32" t="s">
        <v>122</v>
      </c>
      <c r="D3758" s="36">
        <v>40039</v>
      </c>
      <c r="E3758" s="288" t="s">
        <v>117</v>
      </c>
    </row>
    <row r="3759" spans="1:5" ht="30">
      <c r="A3759" s="31">
        <v>9552</v>
      </c>
      <c r="B3759" s="34" t="s">
        <v>3762</v>
      </c>
      <c r="C3759" s="32" t="s">
        <v>125</v>
      </c>
      <c r="D3759" s="36">
        <v>56461</v>
      </c>
      <c r="E3759" s="288" t="s">
        <v>117</v>
      </c>
    </row>
    <row r="3760" spans="1:5" ht="30">
      <c r="A3760" s="31">
        <v>9553</v>
      </c>
      <c r="B3760" s="34" t="s">
        <v>3763</v>
      </c>
      <c r="C3760" s="32" t="s">
        <v>122</v>
      </c>
      <c r="D3760" s="36">
        <v>24036</v>
      </c>
      <c r="E3760" s="288" t="s">
        <v>117</v>
      </c>
    </row>
    <row r="3761" spans="1:5" ht="30">
      <c r="A3761" s="31">
        <v>9554</v>
      </c>
      <c r="B3761" s="34" t="s">
        <v>3764</v>
      </c>
      <c r="C3761" s="32" t="s">
        <v>2132</v>
      </c>
      <c r="D3761" s="36">
        <v>1449</v>
      </c>
      <c r="E3761" s="288" t="s">
        <v>117</v>
      </c>
    </row>
    <row r="3762" spans="1:5" ht="45">
      <c r="A3762" s="31">
        <v>9555</v>
      </c>
      <c r="B3762" s="34" t="s">
        <v>3765</v>
      </c>
      <c r="C3762" s="32" t="s">
        <v>122</v>
      </c>
      <c r="D3762" s="36">
        <v>1148912</v>
      </c>
      <c r="E3762" s="288" t="s">
        <v>117</v>
      </c>
    </row>
    <row r="3763" spans="1:5" ht="45">
      <c r="A3763" s="31">
        <v>9556</v>
      </c>
      <c r="B3763" s="34" t="s">
        <v>3766</v>
      </c>
      <c r="C3763" s="32" t="s">
        <v>122</v>
      </c>
      <c r="D3763" s="36">
        <v>1318788</v>
      </c>
      <c r="E3763" s="288" t="s">
        <v>117</v>
      </c>
    </row>
    <row r="3764" spans="1:5" ht="45">
      <c r="A3764" s="31">
        <v>9557</v>
      </c>
      <c r="B3764" s="34" t="s">
        <v>3767</v>
      </c>
      <c r="C3764" s="32" t="s">
        <v>122</v>
      </c>
      <c r="D3764" s="36">
        <v>1500327</v>
      </c>
      <c r="E3764" s="288" t="s">
        <v>117</v>
      </c>
    </row>
    <row r="3765" spans="1:5" ht="45">
      <c r="A3765" s="31">
        <v>9558</v>
      </c>
      <c r="B3765" s="34" t="s">
        <v>3768</v>
      </c>
      <c r="C3765" s="32" t="s">
        <v>122</v>
      </c>
      <c r="D3765" s="36">
        <v>1565824</v>
      </c>
      <c r="E3765" s="288" t="s">
        <v>117</v>
      </c>
    </row>
    <row r="3766" spans="1:5" ht="45">
      <c r="A3766" s="31">
        <v>9559</v>
      </c>
      <c r="B3766" s="34" t="s">
        <v>3769</v>
      </c>
      <c r="C3766" s="32" t="s">
        <v>122</v>
      </c>
      <c r="D3766" s="36">
        <v>998894</v>
      </c>
      <c r="E3766" s="288" t="s">
        <v>117</v>
      </c>
    </row>
    <row r="3767" spans="1:5" ht="30">
      <c r="A3767" s="31">
        <v>9560</v>
      </c>
      <c r="B3767" s="34" t="s">
        <v>3770</v>
      </c>
      <c r="C3767" s="32" t="s">
        <v>119</v>
      </c>
      <c r="D3767" s="36">
        <v>14453</v>
      </c>
      <c r="E3767" s="288" t="s">
        <v>117</v>
      </c>
    </row>
    <row r="3768" spans="1:5" ht="45">
      <c r="A3768" s="31">
        <v>9562</v>
      </c>
      <c r="B3768" s="34" t="s">
        <v>3771</v>
      </c>
      <c r="C3768" s="32" t="s">
        <v>116</v>
      </c>
      <c r="D3768" s="36">
        <v>1785</v>
      </c>
      <c r="E3768" s="288" t="s">
        <v>117</v>
      </c>
    </row>
    <row r="3769" spans="1:5" ht="30">
      <c r="A3769" s="31">
        <v>9563</v>
      </c>
      <c r="B3769" s="34" t="s">
        <v>3772</v>
      </c>
      <c r="C3769" s="32" t="s">
        <v>122</v>
      </c>
      <c r="D3769" s="36">
        <v>126634</v>
      </c>
      <c r="E3769" s="288" t="s">
        <v>117</v>
      </c>
    </row>
    <row r="3770" spans="1:5" ht="135">
      <c r="A3770" s="31">
        <v>9565</v>
      </c>
      <c r="B3770" s="34" t="s">
        <v>3773</v>
      </c>
      <c r="C3770" s="32" t="s">
        <v>125</v>
      </c>
      <c r="D3770" s="36">
        <v>21411609</v>
      </c>
      <c r="E3770" s="288" t="s">
        <v>117</v>
      </c>
    </row>
    <row r="3771" spans="1:5" ht="30">
      <c r="A3771" s="31">
        <v>9566</v>
      </c>
      <c r="B3771" s="34" t="s">
        <v>3774</v>
      </c>
      <c r="C3771" s="32" t="s">
        <v>125</v>
      </c>
      <c r="D3771" s="36">
        <v>1475919</v>
      </c>
      <c r="E3771" s="288" t="s">
        <v>117</v>
      </c>
    </row>
    <row r="3772" spans="1:5" ht="30">
      <c r="A3772" s="31">
        <v>9567</v>
      </c>
      <c r="B3772" s="34" t="s">
        <v>3775</v>
      </c>
      <c r="C3772" s="32" t="s">
        <v>119</v>
      </c>
      <c r="D3772" s="36">
        <v>621638</v>
      </c>
      <c r="E3772" s="288" t="s">
        <v>117</v>
      </c>
    </row>
    <row r="3773" spans="1:5" ht="30">
      <c r="A3773" s="31">
        <v>9568</v>
      </c>
      <c r="B3773" s="34" t="s">
        <v>3776</v>
      </c>
      <c r="C3773" s="32" t="s">
        <v>125</v>
      </c>
      <c r="D3773" s="36">
        <v>274056</v>
      </c>
      <c r="E3773" s="288" t="s">
        <v>117</v>
      </c>
    </row>
    <row r="3774" spans="1:5" ht="30">
      <c r="A3774" s="31">
        <v>9569</v>
      </c>
      <c r="B3774" s="34" t="s">
        <v>3777</v>
      </c>
      <c r="C3774" s="32" t="s">
        <v>125</v>
      </c>
      <c r="D3774" s="36">
        <v>1507485</v>
      </c>
      <c r="E3774" s="288" t="s">
        <v>117</v>
      </c>
    </row>
    <row r="3775" spans="1:5" ht="30">
      <c r="A3775" s="31">
        <v>9570</v>
      </c>
      <c r="B3775" s="34" t="s">
        <v>3778</v>
      </c>
      <c r="C3775" s="32" t="s">
        <v>116</v>
      </c>
      <c r="D3775" s="36">
        <v>17405</v>
      </c>
      <c r="E3775" s="288" t="s">
        <v>117</v>
      </c>
    </row>
    <row r="3776" spans="1:5" ht="30">
      <c r="A3776" s="31">
        <v>9571</v>
      </c>
      <c r="B3776" s="34" t="s">
        <v>3779</v>
      </c>
      <c r="C3776" s="32" t="s">
        <v>122</v>
      </c>
      <c r="D3776" s="36">
        <v>237453</v>
      </c>
      <c r="E3776" s="288" t="s">
        <v>117</v>
      </c>
    </row>
    <row r="3777" spans="1:5" ht="45">
      <c r="A3777" s="31">
        <v>9572</v>
      </c>
      <c r="B3777" s="34" t="s">
        <v>3780</v>
      </c>
      <c r="C3777" s="32" t="s">
        <v>125</v>
      </c>
      <c r="D3777" s="36">
        <v>8407</v>
      </c>
      <c r="E3777" s="288" t="s">
        <v>117</v>
      </c>
    </row>
    <row r="3778" spans="1:5" ht="30">
      <c r="A3778" s="31">
        <v>9573</v>
      </c>
      <c r="B3778" s="34" t="s">
        <v>3781</v>
      </c>
      <c r="C3778" s="32" t="s">
        <v>472</v>
      </c>
      <c r="D3778" s="36">
        <v>20851</v>
      </c>
      <c r="E3778" s="288" t="s">
        <v>117</v>
      </c>
    </row>
    <row r="3779" spans="1:5" ht="30">
      <c r="A3779" s="31">
        <v>9574</v>
      </c>
      <c r="B3779" s="34" t="s">
        <v>3782</v>
      </c>
      <c r="C3779" s="32" t="s">
        <v>116</v>
      </c>
      <c r="D3779" s="36">
        <v>109114</v>
      </c>
      <c r="E3779" s="288" t="s">
        <v>117</v>
      </c>
    </row>
    <row r="3780" spans="1:5" ht="15.75">
      <c r="A3780" s="31">
        <v>9575</v>
      </c>
      <c r="B3780" s="34" t="s">
        <v>3783</v>
      </c>
      <c r="C3780" s="32" t="s">
        <v>122</v>
      </c>
      <c r="D3780" s="36">
        <v>15486</v>
      </c>
      <c r="E3780" s="288" t="s">
        <v>117</v>
      </c>
    </row>
    <row r="3781" spans="1:5" ht="30">
      <c r="A3781" s="31">
        <v>9576</v>
      </c>
      <c r="B3781" s="34" t="s">
        <v>3784</v>
      </c>
      <c r="C3781" s="32" t="s">
        <v>122</v>
      </c>
      <c r="D3781" s="36">
        <v>23488</v>
      </c>
      <c r="E3781" s="288" t="s">
        <v>117</v>
      </c>
    </row>
    <row r="3782" spans="1:5" ht="60">
      <c r="A3782" s="31">
        <v>9577</v>
      </c>
      <c r="B3782" s="34" t="s">
        <v>3785</v>
      </c>
      <c r="C3782" s="32" t="s">
        <v>119</v>
      </c>
      <c r="D3782" s="36">
        <v>128286</v>
      </c>
      <c r="E3782" s="288" t="s">
        <v>117</v>
      </c>
    </row>
    <row r="3783" spans="1:5" ht="30">
      <c r="A3783" s="31">
        <v>9578</v>
      </c>
      <c r="B3783" s="34" t="s">
        <v>3786</v>
      </c>
      <c r="C3783" s="32" t="s">
        <v>119</v>
      </c>
      <c r="D3783" s="36">
        <v>456886</v>
      </c>
      <c r="E3783" s="288" t="s">
        <v>117</v>
      </c>
    </row>
    <row r="3784" spans="1:5" ht="30">
      <c r="A3784" s="31">
        <v>9579</v>
      </c>
      <c r="B3784" s="34" t="s">
        <v>3787</v>
      </c>
      <c r="C3784" s="32" t="s">
        <v>116</v>
      </c>
      <c r="D3784" s="36">
        <v>12359</v>
      </c>
      <c r="E3784" s="288" t="s">
        <v>117</v>
      </c>
    </row>
    <row r="3785" spans="1:5" ht="45">
      <c r="A3785" s="31">
        <v>9580</v>
      </c>
      <c r="B3785" s="34" t="s">
        <v>3788</v>
      </c>
      <c r="C3785" s="32" t="s">
        <v>119</v>
      </c>
      <c r="D3785" s="36">
        <v>122851</v>
      </c>
      <c r="E3785" s="288" t="s">
        <v>117</v>
      </c>
    </row>
    <row r="3786" spans="1:5" ht="45">
      <c r="A3786" s="31">
        <v>9581</v>
      </c>
      <c r="B3786" s="34" t="s">
        <v>3789</v>
      </c>
      <c r="C3786" s="32" t="s">
        <v>122</v>
      </c>
      <c r="D3786" s="36">
        <v>11749</v>
      </c>
      <c r="E3786" s="288" t="s">
        <v>117</v>
      </c>
    </row>
    <row r="3787" spans="1:5" ht="45">
      <c r="A3787" s="31">
        <v>9582</v>
      </c>
      <c r="B3787" s="34" t="s">
        <v>3790</v>
      </c>
      <c r="C3787" s="32" t="s">
        <v>122</v>
      </c>
      <c r="D3787" s="36">
        <v>11262</v>
      </c>
      <c r="E3787" s="288" t="s">
        <v>117</v>
      </c>
    </row>
    <row r="3788" spans="1:5" ht="30">
      <c r="A3788" s="31">
        <v>9583</v>
      </c>
      <c r="B3788" s="34" t="s">
        <v>3791</v>
      </c>
      <c r="C3788" s="32" t="s">
        <v>122</v>
      </c>
      <c r="D3788" s="36">
        <v>15307</v>
      </c>
      <c r="E3788" s="288" t="s">
        <v>117</v>
      </c>
    </row>
    <row r="3789" spans="1:5" ht="60">
      <c r="A3789" s="31">
        <v>9584</v>
      </c>
      <c r="B3789" s="34" t="s">
        <v>3792</v>
      </c>
      <c r="C3789" s="32" t="s">
        <v>125</v>
      </c>
      <c r="D3789" s="36">
        <v>929910</v>
      </c>
      <c r="E3789" s="288" t="s">
        <v>117</v>
      </c>
    </row>
    <row r="3790" spans="1:5" ht="75">
      <c r="A3790" s="31">
        <v>9585</v>
      </c>
      <c r="B3790" s="34" t="s">
        <v>3793</v>
      </c>
      <c r="C3790" s="32" t="s">
        <v>122</v>
      </c>
      <c r="D3790" s="36">
        <v>65336</v>
      </c>
      <c r="E3790" s="288" t="s">
        <v>117</v>
      </c>
    </row>
    <row r="3791" spans="1:5" ht="225">
      <c r="A3791" s="31">
        <v>9586</v>
      </c>
      <c r="B3791" s="34" t="s">
        <v>3794</v>
      </c>
      <c r="C3791" s="32" t="s">
        <v>125</v>
      </c>
      <c r="D3791" s="36">
        <v>71400000</v>
      </c>
      <c r="E3791" s="288" t="s">
        <v>117</v>
      </c>
    </row>
    <row r="3792" spans="1:5" ht="135">
      <c r="A3792" s="31">
        <v>9587</v>
      </c>
      <c r="B3792" s="34" t="s">
        <v>3795</v>
      </c>
      <c r="C3792" s="32" t="s">
        <v>125</v>
      </c>
      <c r="D3792" s="36">
        <v>844601</v>
      </c>
      <c r="E3792" s="288" t="s">
        <v>117</v>
      </c>
    </row>
    <row r="3793" spans="1:6" ht="150">
      <c r="A3793" s="31">
        <v>9588</v>
      </c>
      <c r="B3793" s="34" t="s">
        <v>3796</v>
      </c>
      <c r="C3793" s="32" t="s">
        <v>125</v>
      </c>
      <c r="D3793" s="36">
        <v>403800000</v>
      </c>
      <c r="E3793" s="288" t="s">
        <v>117</v>
      </c>
    </row>
    <row r="3794" spans="1:6" ht="105">
      <c r="A3794" s="31">
        <v>9589</v>
      </c>
      <c r="B3794" s="34" t="s">
        <v>3797</v>
      </c>
      <c r="C3794" s="32" t="s">
        <v>2466</v>
      </c>
      <c r="D3794" s="36">
        <v>3707235140</v>
      </c>
      <c r="E3794" s="288" t="s">
        <v>117</v>
      </c>
    </row>
    <row r="3795" spans="1:6" ht="15.75">
      <c r="A3795" s="31">
        <v>9590</v>
      </c>
      <c r="B3795" s="34" t="s">
        <v>3798</v>
      </c>
      <c r="C3795" s="32" t="s">
        <v>2466</v>
      </c>
      <c r="D3795" s="36">
        <v>20419</v>
      </c>
      <c r="E3795" s="288" t="s">
        <v>117</v>
      </c>
    </row>
    <row r="3796" spans="1:6" ht="60">
      <c r="A3796" s="31">
        <v>9591</v>
      </c>
      <c r="B3796" s="34" t="s">
        <v>3799</v>
      </c>
      <c r="C3796" s="32" t="s">
        <v>116</v>
      </c>
      <c r="D3796" s="36">
        <v>637</v>
      </c>
      <c r="E3796" s="288" t="s">
        <v>117</v>
      </c>
    </row>
    <row r="3797" spans="1:6" ht="105">
      <c r="A3797" s="31">
        <v>9592</v>
      </c>
      <c r="B3797" s="34" t="s">
        <v>3800</v>
      </c>
      <c r="C3797" s="32" t="s">
        <v>116</v>
      </c>
      <c r="D3797" s="36">
        <v>1027</v>
      </c>
      <c r="E3797" s="288" t="s">
        <v>117</v>
      </c>
    </row>
    <row r="3798" spans="1:6" ht="15.75">
      <c r="A3798" s="31">
        <v>4491</v>
      </c>
      <c r="B3798" s="34" t="s">
        <v>7422</v>
      </c>
      <c r="C3798" s="32" t="s">
        <v>116</v>
      </c>
      <c r="D3798" s="36">
        <v>221608</v>
      </c>
      <c r="E3798" s="288" t="s">
        <v>117</v>
      </c>
      <c r="F3798" s="526"/>
    </row>
    <row r="3799" spans="1:6" ht="30">
      <c r="A3799" s="31">
        <v>4503</v>
      </c>
      <c r="B3799" s="34" t="s">
        <v>7423</v>
      </c>
      <c r="C3799" s="32" t="s">
        <v>116</v>
      </c>
      <c r="D3799" s="36">
        <v>214663</v>
      </c>
      <c r="E3799" s="288" t="s">
        <v>117</v>
      </c>
    </row>
    <row r="3800" spans="1:6" ht="30">
      <c r="A3800" s="31">
        <v>4504</v>
      </c>
      <c r="B3800" s="34" t="s">
        <v>7424</v>
      </c>
      <c r="C3800" s="32" t="s">
        <v>116</v>
      </c>
      <c r="D3800" s="36">
        <v>252372</v>
      </c>
      <c r="E3800" s="288" t="s">
        <v>117</v>
      </c>
    </row>
    <row r="3801" spans="1:6" ht="15.75">
      <c r="A3801" s="31">
        <v>4507</v>
      </c>
      <c r="B3801" s="34" t="s">
        <v>7425</v>
      </c>
      <c r="C3801" s="32" t="s">
        <v>116</v>
      </c>
      <c r="D3801" s="36">
        <v>193524</v>
      </c>
      <c r="E3801" s="288" t="s">
        <v>117</v>
      </c>
    </row>
    <row r="3802" spans="1:6" ht="15.75">
      <c r="A3802" s="31">
        <v>4508</v>
      </c>
      <c r="B3802" s="34" t="s">
        <v>7426</v>
      </c>
      <c r="C3802" s="32" t="s">
        <v>116</v>
      </c>
      <c r="D3802" s="36">
        <v>194531</v>
      </c>
      <c r="E3802" s="288" t="s">
        <v>117</v>
      </c>
    </row>
    <row r="3803" spans="1:6" ht="45">
      <c r="A3803" s="31">
        <v>4509</v>
      </c>
      <c r="B3803" s="34" t="s">
        <v>7427</v>
      </c>
      <c r="C3803" s="32" t="s">
        <v>116</v>
      </c>
      <c r="D3803" s="36">
        <v>232653</v>
      </c>
      <c r="E3803" s="288" t="s">
        <v>117</v>
      </c>
    </row>
    <row r="3804" spans="1:6" ht="15.75">
      <c r="A3804" s="31">
        <v>4511</v>
      </c>
      <c r="B3804" s="34" t="s">
        <v>7428</v>
      </c>
      <c r="C3804" s="32" t="s">
        <v>116</v>
      </c>
      <c r="D3804" s="36">
        <v>243762</v>
      </c>
      <c r="E3804" s="288" t="s">
        <v>117</v>
      </c>
    </row>
    <row r="3805" spans="1:6" ht="30">
      <c r="A3805" s="31">
        <v>4512</v>
      </c>
      <c r="B3805" s="34" t="s">
        <v>7429</v>
      </c>
      <c r="C3805" s="32" t="s">
        <v>116</v>
      </c>
      <c r="D3805" s="36">
        <v>260270</v>
      </c>
      <c r="E3805" s="288" t="s">
        <v>117</v>
      </c>
    </row>
    <row r="3806" spans="1:6" ht="15.75">
      <c r="A3806" s="31">
        <v>4517</v>
      </c>
      <c r="B3806" s="34" t="s">
        <v>7430</v>
      </c>
      <c r="C3806" s="32" t="s">
        <v>116</v>
      </c>
      <c r="D3806" s="36">
        <v>209832</v>
      </c>
      <c r="E3806" s="288" t="s">
        <v>117</v>
      </c>
    </row>
    <row r="3807" spans="1:6" ht="15.75">
      <c r="A3807" s="31">
        <v>4523</v>
      </c>
      <c r="B3807" s="34" t="s">
        <v>7431</v>
      </c>
      <c r="C3807" s="32" t="s">
        <v>116</v>
      </c>
      <c r="D3807" s="36">
        <v>189541</v>
      </c>
      <c r="E3807" s="288" t="s">
        <v>117</v>
      </c>
    </row>
    <row r="3808" spans="1:6" ht="15.75">
      <c r="A3808" s="31">
        <v>4524</v>
      </c>
      <c r="B3808" s="34" t="s">
        <v>7432</v>
      </c>
      <c r="C3808" s="32" t="s">
        <v>116</v>
      </c>
      <c r="D3808" s="36">
        <v>206122</v>
      </c>
      <c r="E3808" s="288" t="s">
        <v>117</v>
      </c>
    </row>
    <row r="3809" spans="1:5" ht="30">
      <c r="A3809" s="31">
        <v>4575</v>
      </c>
      <c r="B3809" s="34" t="s">
        <v>7433</v>
      </c>
      <c r="C3809" s="32" t="s">
        <v>116</v>
      </c>
      <c r="D3809" s="36">
        <v>156279</v>
      </c>
      <c r="E3809" s="288" t="s">
        <v>117</v>
      </c>
    </row>
    <row r="3810" spans="1:5" ht="30">
      <c r="A3810" s="31">
        <v>4576</v>
      </c>
      <c r="B3810" s="34" t="s">
        <v>7434</v>
      </c>
      <c r="C3810" s="32" t="s">
        <v>116</v>
      </c>
      <c r="D3810" s="36">
        <v>159432</v>
      </c>
      <c r="E3810" s="288" t="s">
        <v>117</v>
      </c>
    </row>
    <row r="3811" spans="1:5" ht="15.75">
      <c r="A3811" s="31">
        <v>4577</v>
      </c>
      <c r="B3811" s="34" t="s">
        <v>7435</v>
      </c>
      <c r="C3811" s="32" t="s">
        <v>116</v>
      </c>
      <c r="D3811" s="36">
        <v>129227</v>
      </c>
      <c r="E3811" s="288" t="s">
        <v>117</v>
      </c>
    </row>
    <row r="3812" spans="1:5" ht="30">
      <c r="A3812" s="31">
        <v>4579</v>
      </c>
      <c r="B3812" s="34" t="s">
        <v>7436</v>
      </c>
      <c r="C3812" s="32" t="s">
        <v>116</v>
      </c>
      <c r="D3812" s="36">
        <v>119285</v>
      </c>
      <c r="E3812" s="288" t="s">
        <v>117</v>
      </c>
    </row>
    <row r="3813" spans="1:5" ht="30">
      <c r="A3813" s="31">
        <v>4582</v>
      </c>
      <c r="B3813" s="34" t="s">
        <v>7437</v>
      </c>
      <c r="C3813" s="32" t="s">
        <v>116</v>
      </c>
      <c r="D3813" s="36">
        <v>112691</v>
      </c>
      <c r="E3813" s="288" t="s">
        <v>117</v>
      </c>
    </row>
    <row r="3814" spans="1:5" ht="30">
      <c r="A3814" s="31">
        <v>4583</v>
      </c>
      <c r="B3814" s="34" t="s">
        <v>7438</v>
      </c>
      <c r="C3814" s="32" t="s">
        <v>116</v>
      </c>
      <c r="D3814" s="36">
        <v>25443</v>
      </c>
      <c r="E3814" s="288" t="s">
        <v>117</v>
      </c>
    </row>
    <row r="3815" spans="1:5" ht="15.75">
      <c r="A3815" s="31">
        <v>4584</v>
      </c>
      <c r="B3815" s="34" t="s">
        <v>7439</v>
      </c>
      <c r="C3815" s="32" t="s">
        <v>116</v>
      </c>
      <c r="D3815" s="36">
        <v>83907</v>
      </c>
      <c r="E3815" s="288" t="s">
        <v>117</v>
      </c>
    </row>
    <row r="3816" spans="1:5" ht="45">
      <c r="A3816" s="31">
        <v>4585</v>
      </c>
      <c r="B3816" s="34" t="s">
        <v>7440</v>
      </c>
      <c r="C3816" s="32" t="s">
        <v>116</v>
      </c>
      <c r="D3816" s="36">
        <v>177598</v>
      </c>
      <c r="E3816" s="288" t="s">
        <v>117</v>
      </c>
    </row>
    <row r="3817" spans="1:5" ht="15.75">
      <c r="A3817" s="31">
        <v>4586</v>
      </c>
      <c r="B3817" s="34" t="s">
        <v>7441</v>
      </c>
      <c r="C3817" s="32" t="s">
        <v>116</v>
      </c>
      <c r="D3817" s="36">
        <v>105962</v>
      </c>
      <c r="E3817" s="288" t="s">
        <v>117</v>
      </c>
    </row>
    <row r="3818" spans="1:5" ht="30">
      <c r="A3818" s="31">
        <v>4589</v>
      </c>
      <c r="B3818" s="34" t="s">
        <v>7442</v>
      </c>
      <c r="C3818" s="32" t="s">
        <v>116</v>
      </c>
      <c r="D3818" s="36">
        <v>1562</v>
      </c>
      <c r="E3818" s="288" t="s">
        <v>117</v>
      </c>
    </row>
    <row r="3819" spans="1:5" ht="30">
      <c r="A3819" s="31">
        <v>4594</v>
      </c>
      <c r="B3819" s="34" t="s">
        <v>7443</v>
      </c>
      <c r="C3819" s="32" t="s">
        <v>116</v>
      </c>
      <c r="D3819" s="36">
        <v>105871</v>
      </c>
      <c r="E3819" s="288" t="s">
        <v>117</v>
      </c>
    </row>
    <row r="3820" spans="1:5" ht="30">
      <c r="A3820" s="31">
        <v>4595</v>
      </c>
      <c r="B3820" s="34" t="s">
        <v>7444</v>
      </c>
      <c r="C3820" s="32" t="s">
        <v>116</v>
      </c>
      <c r="D3820" s="36">
        <v>78345</v>
      </c>
      <c r="E3820" s="288" t="s">
        <v>117</v>
      </c>
    </row>
    <row r="3821" spans="1:5" ht="30">
      <c r="A3821" s="31">
        <v>4596</v>
      </c>
      <c r="B3821" s="34" t="s">
        <v>7445</v>
      </c>
      <c r="C3821" s="32" t="s">
        <v>116</v>
      </c>
      <c r="D3821" s="36">
        <v>62209</v>
      </c>
      <c r="E3821" s="288" t="s">
        <v>117</v>
      </c>
    </row>
    <row r="3822" spans="1:5" ht="15.75">
      <c r="A3822" s="31">
        <v>4597</v>
      </c>
      <c r="B3822" s="34" t="s">
        <v>7446</v>
      </c>
      <c r="C3822" s="32" t="s">
        <v>116</v>
      </c>
      <c r="D3822" s="36">
        <v>13206</v>
      </c>
      <c r="E3822" s="288" t="s">
        <v>117</v>
      </c>
    </row>
    <row r="3823" spans="1:5" ht="15.75">
      <c r="A3823" s="31">
        <v>4603</v>
      </c>
      <c r="B3823" s="34" t="s">
        <v>7447</v>
      </c>
      <c r="C3823" s="32" t="s">
        <v>116</v>
      </c>
      <c r="D3823" s="36">
        <v>1303</v>
      </c>
      <c r="E3823" s="288" t="s">
        <v>117</v>
      </c>
    </row>
    <row r="3824" spans="1:5" ht="15.75">
      <c r="A3824" s="31">
        <v>4605</v>
      </c>
      <c r="B3824" s="34" t="s">
        <v>7448</v>
      </c>
      <c r="C3824" s="32" t="s">
        <v>116</v>
      </c>
      <c r="D3824" s="36">
        <v>217419</v>
      </c>
      <c r="E3824" s="288" t="s">
        <v>117</v>
      </c>
    </row>
    <row r="3825" spans="1:5" ht="15.75">
      <c r="A3825" s="31">
        <v>4607</v>
      </c>
      <c r="B3825" s="34" t="s">
        <v>7449</v>
      </c>
      <c r="C3825" s="32" t="s">
        <v>116</v>
      </c>
      <c r="D3825" s="36">
        <v>53439</v>
      </c>
      <c r="E3825" s="288" t="s">
        <v>117</v>
      </c>
    </row>
    <row r="3826" spans="1:5" ht="15.75">
      <c r="A3826" s="31">
        <v>4608</v>
      </c>
      <c r="B3826" s="34" t="s">
        <v>7450</v>
      </c>
      <c r="C3826" s="32" t="s">
        <v>116</v>
      </c>
      <c r="D3826" s="36">
        <v>26720</v>
      </c>
      <c r="E3826" s="288" t="s">
        <v>117</v>
      </c>
    </row>
    <row r="3827" spans="1:5" ht="30">
      <c r="A3827" s="31">
        <v>4609</v>
      </c>
      <c r="B3827" s="34" t="s">
        <v>7451</v>
      </c>
      <c r="C3827" s="32" t="s">
        <v>116</v>
      </c>
      <c r="D3827" s="36">
        <v>98086</v>
      </c>
      <c r="E3827" s="288" t="s">
        <v>117</v>
      </c>
    </row>
    <row r="3828" spans="1:5" ht="30">
      <c r="A3828" s="31">
        <v>4610</v>
      </c>
      <c r="B3828" s="34" t="s">
        <v>7452</v>
      </c>
      <c r="C3828" s="32" t="s">
        <v>116</v>
      </c>
      <c r="D3828" s="36">
        <v>44597</v>
      </c>
      <c r="E3828" s="288" t="s">
        <v>117</v>
      </c>
    </row>
    <row r="3829" spans="1:5" ht="15.75">
      <c r="A3829" s="31">
        <v>4664</v>
      </c>
      <c r="B3829" s="34" t="s">
        <v>7453</v>
      </c>
      <c r="C3829" s="32" t="s">
        <v>116</v>
      </c>
      <c r="D3829" s="36">
        <v>272720</v>
      </c>
      <c r="E3829" s="288" t="s">
        <v>117</v>
      </c>
    </row>
    <row r="3830" spans="1:5" ht="15.75">
      <c r="A3830" s="31">
        <v>4665</v>
      </c>
      <c r="B3830" s="34" t="s">
        <v>7454</v>
      </c>
      <c r="C3830" s="32" t="s">
        <v>116</v>
      </c>
      <c r="D3830" s="36">
        <v>291961</v>
      </c>
      <c r="E3830" s="288" t="s">
        <v>117</v>
      </c>
    </row>
    <row r="3831" spans="1:5" ht="30">
      <c r="A3831" s="31">
        <v>4666</v>
      </c>
      <c r="B3831" s="34" t="s">
        <v>7455</v>
      </c>
      <c r="C3831" s="32" t="s">
        <v>116</v>
      </c>
      <c r="D3831" s="36">
        <v>218686</v>
      </c>
      <c r="E3831" s="288" t="s">
        <v>117</v>
      </c>
    </row>
    <row r="3832" spans="1:5" ht="30">
      <c r="A3832" s="31">
        <v>4667</v>
      </c>
      <c r="B3832" s="34" t="s">
        <v>7456</v>
      </c>
      <c r="C3832" s="32" t="s">
        <v>116</v>
      </c>
      <c r="D3832" s="36">
        <v>264126</v>
      </c>
      <c r="E3832" s="288" t="s">
        <v>117</v>
      </c>
    </row>
    <row r="3833" spans="1:5" ht="30">
      <c r="A3833" s="31">
        <v>4677</v>
      </c>
      <c r="B3833" s="34" t="s">
        <v>7457</v>
      </c>
      <c r="C3833" s="32" t="s">
        <v>116</v>
      </c>
      <c r="D3833" s="36">
        <v>94829</v>
      </c>
      <c r="E3833" s="288" t="s">
        <v>117</v>
      </c>
    </row>
    <row r="3834" spans="1:5" ht="30">
      <c r="A3834" s="31">
        <v>4679</v>
      </c>
      <c r="B3834" s="34" t="s">
        <v>7458</v>
      </c>
      <c r="C3834" s="32" t="s">
        <v>116</v>
      </c>
      <c r="D3834" s="36">
        <v>78693</v>
      </c>
      <c r="E3834" s="288" t="s">
        <v>117</v>
      </c>
    </row>
    <row r="3835" spans="1:5" ht="30">
      <c r="A3835" s="31">
        <v>4680</v>
      </c>
      <c r="B3835" s="34" t="s">
        <v>7459</v>
      </c>
      <c r="C3835" s="32" t="s">
        <v>116</v>
      </c>
      <c r="D3835" s="36">
        <v>82385</v>
      </c>
      <c r="E3835" s="288" t="s">
        <v>117</v>
      </c>
    </row>
    <row r="3836" spans="1:5" ht="30">
      <c r="A3836" s="31">
        <v>4681</v>
      </c>
      <c r="B3836" s="34" t="s">
        <v>7460</v>
      </c>
      <c r="C3836" s="32" t="s">
        <v>116</v>
      </c>
      <c r="D3836" s="36">
        <v>91693</v>
      </c>
      <c r="E3836" s="288" t="s">
        <v>117</v>
      </c>
    </row>
    <row r="3837" spans="1:5" ht="30">
      <c r="A3837" s="31">
        <v>4682</v>
      </c>
      <c r="B3837" s="34" t="s">
        <v>7461</v>
      </c>
      <c r="C3837" s="32" t="s">
        <v>116</v>
      </c>
      <c r="D3837" s="36">
        <v>122355</v>
      </c>
      <c r="E3837" s="288" t="s">
        <v>117</v>
      </c>
    </row>
    <row r="3838" spans="1:5" ht="30">
      <c r="A3838" s="31">
        <v>4683</v>
      </c>
      <c r="B3838" s="34" t="s">
        <v>7462</v>
      </c>
      <c r="C3838" s="32" t="s">
        <v>116</v>
      </c>
      <c r="D3838" s="36">
        <v>135769</v>
      </c>
      <c r="E3838" s="288" t="s">
        <v>117</v>
      </c>
    </row>
    <row r="3839" spans="1:5" ht="45">
      <c r="A3839" s="31">
        <v>4684</v>
      </c>
      <c r="B3839" s="34" t="s">
        <v>7463</v>
      </c>
      <c r="C3839" s="32" t="s">
        <v>116</v>
      </c>
      <c r="D3839" s="36">
        <v>135355</v>
      </c>
      <c r="E3839" s="288" t="s">
        <v>117</v>
      </c>
    </row>
    <row r="3840" spans="1:5" ht="30">
      <c r="A3840" s="31">
        <v>4685</v>
      </c>
      <c r="B3840" s="34" t="s">
        <v>7464</v>
      </c>
      <c r="C3840" s="32" t="s">
        <v>116</v>
      </c>
      <c r="D3840" s="36">
        <v>126047</v>
      </c>
      <c r="E3840" s="288" t="s">
        <v>117</v>
      </c>
    </row>
    <row r="3841" spans="1:5" ht="30">
      <c r="A3841" s="31">
        <v>4702</v>
      </c>
      <c r="B3841" s="34" t="s">
        <v>7465</v>
      </c>
      <c r="C3841" s="32" t="s">
        <v>116</v>
      </c>
      <c r="D3841" s="36">
        <v>2508</v>
      </c>
      <c r="E3841" s="288" t="s">
        <v>117</v>
      </c>
    </row>
    <row r="3842" spans="1:5" ht="30">
      <c r="A3842" s="31">
        <v>4705</v>
      </c>
      <c r="B3842" s="34" t="s">
        <v>7466</v>
      </c>
      <c r="C3842" s="32" t="s">
        <v>116</v>
      </c>
      <c r="D3842" s="36">
        <v>68315</v>
      </c>
      <c r="E3842" s="288" t="s">
        <v>117</v>
      </c>
    </row>
    <row r="3843" spans="1:5" ht="30">
      <c r="A3843" s="31">
        <v>4706</v>
      </c>
      <c r="B3843" s="34" t="s">
        <v>7467</v>
      </c>
      <c r="C3843" s="32" t="s">
        <v>116</v>
      </c>
      <c r="D3843" s="36">
        <v>68450</v>
      </c>
      <c r="E3843" s="288" t="s">
        <v>117</v>
      </c>
    </row>
    <row r="3844" spans="1:5" ht="30">
      <c r="A3844" s="31">
        <v>4708</v>
      </c>
      <c r="B3844" s="34" t="s">
        <v>7468</v>
      </c>
      <c r="C3844" s="32" t="s">
        <v>116</v>
      </c>
      <c r="D3844" s="36">
        <v>344386</v>
      </c>
      <c r="E3844" s="288" t="s">
        <v>117</v>
      </c>
    </row>
    <row r="3845" spans="1:5" ht="15.75">
      <c r="A3845" s="31">
        <v>4750</v>
      </c>
      <c r="B3845" s="34" t="s">
        <v>7469</v>
      </c>
      <c r="C3845" s="32" t="s">
        <v>119</v>
      </c>
      <c r="D3845" s="36">
        <v>400089</v>
      </c>
      <c r="E3845" s="288" t="s">
        <v>117</v>
      </c>
    </row>
    <row r="3846" spans="1:5" ht="30">
      <c r="A3846" s="31">
        <v>4752</v>
      </c>
      <c r="B3846" s="34" t="s">
        <v>7470</v>
      </c>
      <c r="C3846" s="32" t="s">
        <v>116</v>
      </c>
      <c r="D3846" s="36">
        <v>104415</v>
      </c>
      <c r="E3846" s="288" t="s">
        <v>117</v>
      </c>
    </row>
    <row r="3847" spans="1:5" ht="30">
      <c r="A3847" s="31">
        <v>4756</v>
      </c>
      <c r="B3847" s="34" t="s">
        <v>7471</v>
      </c>
      <c r="C3847" s="32" t="s">
        <v>116</v>
      </c>
      <c r="D3847" s="36">
        <v>99981</v>
      </c>
      <c r="E3847" s="288" t="s">
        <v>117</v>
      </c>
    </row>
    <row r="3848" spans="1:5" ht="30">
      <c r="A3848" s="31">
        <v>4757</v>
      </c>
      <c r="B3848" s="34" t="s">
        <v>7472</v>
      </c>
      <c r="C3848" s="32" t="s">
        <v>116</v>
      </c>
      <c r="D3848" s="36">
        <v>88219</v>
      </c>
      <c r="E3848" s="288" t="s">
        <v>117</v>
      </c>
    </row>
    <row r="3849" spans="1:5" ht="45">
      <c r="A3849" s="31">
        <v>4815</v>
      </c>
      <c r="B3849" s="34" t="s">
        <v>7473</v>
      </c>
      <c r="C3849" s="32" t="s">
        <v>116</v>
      </c>
      <c r="D3849" s="36">
        <v>2609</v>
      </c>
      <c r="E3849" s="288" t="s">
        <v>117</v>
      </c>
    </row>
    <row r="3850" spans="1:5" ht="45">
      <c r="A3850" s="31">
        <v>4816</v>
      </c>
      <c r="B3850" s="34" t="s">
        <v>7474</v>
      </c>
      <c r="C3850" s="32" t="s">
        <v>122</v>
      </c>
      <c r="D3850" s="36">
        <v>19689</v>
      </c>
      <c r="E3850" s="288" t="s">
        <v>117</v>
      </c>
    </row>
    <row r="3851" spans="1:5" ht="30">
      <c r="A3851" s="31">
        <v>4817</v>
      </c>
      <c r="B3851" s="34" t="s">
        <v>7475</v>
      </c>
      <c r="C3851" s="32" t="s">
        <v>116</v>
      </c>
      <c r="D3851" s="36">
        <v>7942</v>
      </c>
      <c r="E3851" s="288" t="s">
        <v>117</v>
      </c>
    </row>
    <row r="3852" spans="1:5" ht="30">
      <c r="A3852" s="31">
        <v>4818</v>
      </c>
      <c r="B3852" s="34" t="s">
        <v>7476</v>
      </c>
      <c r="C3852" s="32" t="s">
        <v>116</v>
      </c>
      <c r="D3852" s="36">
        <v>67118</v>
      </c>
      <c r="E3852" s="288" t="s">
        <v>117</v>
      </c>
    </row>
    <row r="3853" spans="1:5" ht="45">
      <c r="A3853" s="31">
        <v>4819</v>
      </c>
      <c r="B3853" s="34" t="s">
        <v>7477</v>
      </c>
      <c r="C3853" s="32" t="s">
        <v>122</v>
      </c>
      <c r="D3853" s="36">
        <v>125511</v>
      </c>
      <c r="E3853" s="288" t="s">
        <v>117</v>
      </c>
    </row>
    <row r="3854" spans="1:5" ht="45">
      <c r="A3854" s="31">
        <v>4820</v>
      </c>
      <c r="B3854" s="34" t="s">
        <v>7478</v>
      </c>
      <c r="C3854" s="32" t="s">
        <v>116</v>
      </c>
      <c r="D3854" s="36">
        <v>129415</v>
      </c>
      <c r="E3854" s="288" t="s">
        <v>117</v>
      </c>
    </row>
    <row r="3855" spans="1:5" ht="45">
      <c r="A3855" s="31">
        <v>4821</v>
      </c>
      <c r="B3855" s="34" t="s">
        <v>7479</v>
      </c>
      <c r="C3855" s="32" t="s">
        <v>116</v>
      </c>
      <c r="D3855" s="36">
        <v>144936</v>
      </c>
      <c r="E3855" s="288" t="s">
        <v>117</v>
      </c>
    </row>
    <row r="3856" spans="1:5" ht="45">
      <c r="A3856" s="31">
        <v>4822</v>
      </c>
      <c r="B3856" s="34" t="s">
        <v>7480</v>
      </c>
      <c r="C3856" s="32" t="s">
        <v>116</v>
      </c>
      <c r="D3856" s="36">
        <v>133265</v>
      </c>
      <c r="E3856" s="288" t="s">
        <v>117</v>
      </c>
    </row>
    <row r="3857" spans="1:5" ht="45">
      <c r="A3857" s="31">
        <v>4823</v>
      </c>
      <c r="B3857" s="34" t="s">
        <v>7481</v>
      </c>
      <c r="C3857" s="32" t="s">
        <v>116</v>
      </c>
      <c r="D3857" s="36">
        <v>146018</v>
      </c>
      <c r="E3857" s="288" t="s">
        <v>117</v>
      </c>
    </row>
    <row r="3858" spans="1:5" ht="45">
      <c r="A3858" s="31">
        <v>4824</v>
      </c>
      <c r="B3858" s="34" t="s">
        <v>7482</v>
      </c>
      <c r="C3858" s="32" t="s">
        <v>116</v>
      </c>
      <c r="D3858" s="36">
        <v>135122</v>
      </c>
      <c r="E3858" s="288" t="s">
        <v>117</v>
      </c>
    </row>
    <row r="3859" spans="1:5" ht="45">
      <c r="A3859" s="31">
        <v>4825</v>
      </c>
      <c r="B3859" s="34" t="s">
        <v>7483</v>
      </c>
      <c r="C3859" s="32" t="s">
        <v>122</v>
      </c>
      <c r="D3859" s="36">
        <v>287058</v>
      </c>
      <c r="E3859" s="288" t="s">
        <v>117</v>
      </c>
    </row>
    <row r="3860" spans="1:5" ht="45">
      <c r="A3860" s="31">
        <v>4830</v>
      </c>
      <c r="B3860" s="34" t="s">
        <v>7484</v>
      </c>
      <c r="C3860" s="32" t="s">
        <v>116</v>
      </c>
      <c r="D3860" s="36">
        <v>7772</v>
      </c>
      <c r="E3860" s="288" t="s">
        <v>117</v>
      </c>
    </row>
    <row r="3861" spans="1:5" ht="45">
      <c r="A3861" s="31">
        <v>4831</v>
      </c>
      <c r="B3861" s="34" t="s">
        <v>7485</v>
      </c>
      <c r="C3861" s="32" t="s">
        <v>116</v>
      </c>
      <c r="D3861" s="36">
        <v>128988</v>
      </c>
      <c r="E3861" s="288" t="s">
        <v>117</v>
      </c>
    </row>
    <row r="3862" spans="1:5" ht="30">
      <c r="A3862" s="31">
        <v>5381</v>
      </c>
      <c r="B3862" s="34" t="s">
        <v>7486</v>
      </c>
      <c r="C3862" s="32" t="s">
        <v>122</v>
      </c>
      <c r="D3862" s="36">
        <v>389774</v>
      </c>
      <c r="E3862" s="288" t="s">
        <v>117</v>
      </c>
    </row>
    <row r="3863" spans="1:5" ht="30">
      <c r="A3863" s="31">
        <v>5798</v>
      </c>
      <c r="B3863" s="34" t="s">
        <v>7487</v>
      </c>
      <c r="C3863" s="32" t="s">
        <v>116</v>
      </c>
      <c r="D3863" s="36">
        <v>345567</v>
      </c>
      <c r="E3863" s="288" t="s">
        <v>117</v>
      </c>
    </row>
    <row r="3864" spans="1:5" ht="15.75">
      <c r="A3864" s="31">
        <v>5799</v>
      </c>
      <c r="B3864" s="34" t="s">
        <v>7488</v>
      </c>
      <c r="C3864" s="32" t="s">
        <v>116</v>
      </c>
      <c r="D3864" s="36">
        <v>89478</v>
      </c>
      <c r="E3864" s="288" t="s">
        <v>117</v>
      </c>
    </row>
    <row r="3865" spans="1:5" ht="15.75">
      <c r="A3865" s="31">
        <v>5800</v>
      </c>
      <c r="B3865" s="34" t="s">
        <v>7489</v>
      </c>
      <c r="C3865" s="32" t="s">
        <v>116</v>
      </c>
      <c r="D3865" s="36">
        <v>285489</v>
      </c>
      <c r="E3865" s="288" t="s">
        <v>117</v>
      </c>
    </row>
    <row r="3866" spans="1:5" ht="15.75">
      <c r="A3866" s="31">
        <v>5801</v>
      </c>
      <c r="B3866" s="34" t="s">
        <v>7490</v>
      </c>
      <c r="C3866" s="32" t="s">
        <v>116</v>
      </c>
      <c r="D3866" s="36">
        <v>195717</v>
      </c>
      <c r="E3866" s="288" t="s">
        <v>117</v>
      </c>
    </row>
    <row r="3867" spans="1:5" ht="15.75">
      <c r="A3867" s="31">
        <v>5802</v>
      </c>
      <c r="B3867" s="34" t="s">
        <v>7491</v>
      </c>
      <c r="C3867" s="32" t="s">
        <v>116</v>
      </c>
      <c r="D3867" s="36">
        <v>177428</v>
      </c>
      <c r="E3867" s="288" t="s">
        <v>117</v>
      </c>
    </row>
    <row r="3868" spans="1:5" ht="30">
      <c r="A3868" s="31">
        <v>5966</v>
      </c>
      <c r="B3868" s="34" t="s">
        <v>7492</v>
      </c>
      <c r="C3868" s="32" t="s">
        <v>116</v>
      </c>
      <c r="D3868" s="36">
        <v>2891</v>
      </c>
      <c r="E3868" s="288" t="s">
        <v>117</v>
      </c>
    </row>
    <row r="3869" spans="1:5" ht="30">
      <c r="A3869" s="31">
        <v>5967</v>
      </c>
      <c r="B3869" s="34" t="s">
        <v>7493</v>
      </c>
      <c r="C3869" s="32" t="s">
        <v>116</v>
      </c>
      <c r="D3869" s="36">
        <v>23585</v>
      </c>
      <c r="E3869" s="288" t="s">
        <v>117</v>
      </c>
    </row>
    <row r="3870" spans="1:5" ht="30">
      <c r="A3870" s="31">
        <v>5968</v>
      </c>
      <c r="B3870" s="34" t="s">
        <v>7494</v>
      </c>
      <c r="C3870" s="32" t="s">
        <v>116</v>
      </c>
      <c r="D3870" s="36">
        <v>79484</v>
      </c>
      <c r="E3870" s="288" t="s">
        <v>117</v>
      </c>
    </row>
    <row r="3871" spans="1:5" ht="30">
      <c r="A3871" s="31">
        <v>5969</v>
      </c>
      <c r="B3871" s="34" t="s">
        <v>7495</v>
      </c>
      <c r="C3871" s="32" t="s">
        <v>116</v>
      </c>
      <c r="D3871" s="36">
        <v>78693</v>
      </c>
      <c r="E3871" s="288" t="s">
        <v>117</v>
      </c>
    </row>
    <row r="3872" spans="1:5" ht="30">
      <c r="A3872" s="31">
        <v>5970</v>
      </c>
      <c r="B3872" s="34" t="s">
        <v>7496</v>
      </c>
      <c r="C3872" s="32" t="s">
        <v>116</v>
      </c>
      <c r="D3872" s="36">
        <v>235220</v>
      </c>
      <c r="E3872" s="288" t="s">
        <v>117</v>
      </c>
    </row>
    <row r="3873" spans="1:5" ht="75">
      <c r="A3873" s="31">
        <v>5971</v>
      </c>
      <c r="B3873" s="34" t="s">
        <v>7497</v>
      </c>
      <c r="C3873" s="32" t="s">
        <v>116</v>
      </c>
      <c r="D3873" s="36">
        <v>284539</v>
      </c>
      <c r="E3873" s="288" t="s">
        <v>117</v>
      </c>
    </row>
    <row r="3874" spans="1:5" ht="45">
      <c r="A3874" s="31">
        <v>5972</v>
      </c>
      <c r="B3874" s="34" t="s">
        <v>7498</v>
      </c>
      <c r="C3874" s="32" t="s">
        <v>116</v>
      </c>
      <c r="D3874" s="36">
        <v>265378</v>
      </c>
      <c r="E3874" s="288" t="s">
        <v>117</v>
      </c>
    </row>
    <row r="3875" spans="1:5" ht="30">
      <c r="A3875" s="31">
        <v>6083</v>
      </c>
      <c r="B3875" s="34" t="s">
        <v>7499</v>
      </c>
      <c r="C3875" s="32" t="s">
        <v>116</v>
      </c>
      <c r="D3875" s="36">
        <v>189489</v>
      </c>
      <c r="E3875" s="288" t="s">
        <v>117</v>
      </c>
    </row>
    <row r="3876" spans="1:5" ht="30">
      <c r="A3876" s="31">
        <v>6166</v>
      </c>
      <c r="B3876" s="34" t="s">
        <v>7500</v>
      </c>
      <c r="C3876" s="32" t="s">
        <v>116</v>
      </c>
      <c r="D3876" s="36">
        <v>26849</v>
      </c>
      <c r="E3876" s="288" t="s">
        <v>117</v>
      </c>
    </row>
    <row r="3877" spans="1:5" ht="30">
      <c r="A3877" s="31">
        <v>6167</v>
      </c>
      <c r="B3877" s="34" t="s">
        <v>7501</v>
      </c>
      <c r="C3877" s="32" t="s">
        <v>116</v>
      </c>
      <c r="D3877" s="36">
        <v>22047</v>
      </c>
      <c r="E3877" s="288" t="s">
        <v>117</v>
      </c>
    </row>
    <row r="3878" spans="1:5" ht="30">
      <c r="A3878" s="31">
        <v>6168</v>
      </c>
      <c r="B3878" s="34" t="s">
        <v>7502</v>
      </c>
      <c r="C3878" s="32" t="s">
        <v>122</v>
      </c>
      <c r="D3878" s="36">
        <v>15644</v>
      </c>
      <c r="E3878" s="288" t="s">
        <v>117</v>
      </c>
    </row>
    <row r="3879" spans="1:5" ht="30">
      <c r="A3879" s="31">
        <v>6184</v>
      </c>
      <c r="B3879" s="34" t="s">
        <v>7503</v>
      </c>
      <c r="C3879" s="32" t="s">
        <v>116</v>
      </c>
      <c r="D3879" s="36">
        <v>14757</v>
      </c>
      <c r="E3879" s="288" t="s">
        <v>117</v>
      </c>
    </row>
    <row r="3880" spans="1:5" ht="30">
      <c r="A3880" s="31">
        <v>6311</v>
      </c>
      <c r="B3880" s="34" t="s">
        <v>7504</v>
      </c>
      <c r="C3880" s="32" t="s">
        <v>116</v>
      </c>
      <c r="D3880" s="36">
        <v>326534</v>
      </c>
      <c r="E3880" s="288" t="s">
        <v>117</v>
      </c>
    </row>
    <row r="3881" spans="1:5" ht="30">
      <c r="A3881" s="31">
        <v>6452</v>
      </c>
      <c r="B3881" s="34" t="s">
        <v>7505</v>
      </c>
      <c r="C3881" s="32" t="s">
        <v>116</v>
      </c>
      <c r="D3881" s="36">
        <v>3351</v>
      </c>
      <c r="E3881" s="288" t="s">
        <v>117</v>
      </c>
    </row>
    <row r="3882" spans="1:5" ht="45">
      <c r="A3882" s="31">
        <v>6460</v>
      </c>
      <c r="B3882" s="34" t="s">
        <v>7506</v>
      </c>
      <c r="C3882" s="32" t="s">
        <v>116</v>
      </c>
      <c r="D3882" s="36">
        <v>45055</v>
      </c>
      <c r="E3882" s="288" t="s">
        <v>117</v>
      </c>
    </row>
    <row r="3883" spans="1:5" ht="45">
      <c r="A3883" s="31">
        <v>7825</v>
      </c>
      <c r="B3883" s="34" t="s">
        <v>7507</v>
      </c>
      <c r="C3883" s="32" t="s">
        <v>116</v>
      </c>
      <c r="D3883" s="36">
        <v>44325</v>
      </c>
      <c r="E3883" s="288" t="s">
        <v>117</v>
      </c>
    </row>
    <row r="3884" spans="1:5" ht="30">
      <c r="A3884" s="31">
        <v>7827</v>
      </c>
      <c r="B3884" s="34" t="s">
        <v>7508</v>
      </c>
      <c r="C3884" s="32" t="s">
        <v>116</v>
      </c>
      <c r="D3884" s="36">
        <v>17580</v>
      </c>
      <c r="E3884" s="288" t="s">
        <v>117</v>
      </c>
    </row>
    <row r="3885" spans="1:5" ht="30">
      <c r="A3885" s="31">
        <v>8659</v>
      </c>
      <c r="B3885" s="34" t="s">
        <v>7509</v>
      </c>
      <c r="C3885" s="32" t="s">
        <v>116</v>
      </c>
      <c r="D3885" s="36">
        <v>15547</v>
      </c>
      <c r="E3885" s="288" t="s">
        <v>117</v>
      </c>
    </row>
    <row r="3886" spans="1:5" ht="45">
      <c r="A3886" s="31">
        <v>8660</v>
      </c>
      <c r="B3886" s="34" t="s">
        <v>7510</v>
      </c>
      <c r="C3886" s="32" t="s">
        <v>116</v>
      </c>
      <c r="D3886" s="36">
        <v>103982</v>
      </c>
      <c r="E3886" s="288" t="s">
        <v>117</v>
      </c>
    </row>
    <row r="3887" spans="1:5" ht="45">
      <c r="A3887" s="31">
        <v>8661</v>
      </c>
      <c r="B3887" s="34" t="s">
        <v>7511</v>
      </c>
      <c r="C3887" s="32" t="s">
        <v>116</v>
      </c>
      <c r="D3887" s="36">
        <v>218051</v>
      </c>
      <c r="E3887" s="288" t="s">
        <v>117</v>
      </c>
    </row>
    <row r="3888" spans="1:5" ht="30">
      <c r="A3888" s="31">
        <v>8662</v>
      </c>
      <c r="B3888" s="34" t="s">
        <v>7512</v>
      </c>
      <c r="C3888" s="32" t="s">
        <v>116</v>
      </c>
      <c r="D3888" s="36">
        <v>356436</v>
      </c>
      <c r="E3888" s="288" t="s">
        <v>117</v>
      </c>
    </row>
    <row r="3889" spans="1:5" ht="30">
      <c r="A3889" s="31">
        <v>8663</v>
      </c>
      <c r="B3889" s="34" t="s">
        <v>7513</v>
      </c>
      <c r="C3889" s="32" t="s">
        <v>116</v>
      </c>
      <c r="D3889" s="36">
        <v>342181</v>
      </c>
      <c r="E3889" s="288" t="s">
        <v>117</v>
      </c>
    </row>
    <row r="3890" spans="1:5" ht="30">
      <c r="A3890" s="31">
        <v>8664</v>
      </c>
      <c r="B3890" s="34" t="s">
        <v>7514</v>
      </c>
      <c r="C3890" s="32" t="s">
        <v>116</v>
      </c>
      <c r="D3890" s="36">
        <v>397193</v>
      </c>
      <c r="E3890" s="288" t="s">
        <v>117</v>
      </c>
    </row>
    <row r="3891" spans="1:5" ht="30">
      <c r="A3891" s="31">
        <v>8665</v>
      </c>
      <c r="B3891" s="34" t="s">
        <v>7515</v>
      </c>
      <c r="C3891" s="32" t="s">
        <v>116</v>
      </c>
      <c r="D3891" s="36">
        <v>397932</v>
      </c>
      <c r="E3891" s="288" t="s">
        <v>117</v>
      </c>
    </row>
    <row r="3892" spans="1:5" ht="30">
      <c r="A3892" s="31">
        <v>8667</v>
      </c>
      <c r="B3892" s="34" t="s">
        <v>7516</v>
      </c>
      <c r="C3892" s="32" t="s">
        <v>116</v>
      </c>
      <c r="D3892" s="36">
        <v>13100</v>
      </c>
      <c r="E3892" s="288" t="s">
        <v>117</v>
      </c>
    </row>
    <row r="3893" spans="1:5" ht="30">
      <c r="A3893" s="31">
        <v>8668</v>
      </c>
      <c r="B3893" s="34" t="s">
        <v>7517</v>
      </c>
      <c r="C3893" s="32" t="s">
        <v>116</v>
      </c>
      <c r="D3893" s="36">
        <v>102542</v>
      </c>
      <c r="E3893" s="288" t="s">
        <v>117</v>
      </c>
    </row>
    <row r="3894" spans="1:5" ht="45">
      <c r="A3894" s="31">
        <v>8669</v>
      </c>
      <c r="B3894" s="34" t="s">
        <v>7518</v>
      </c>
      <c r="C3894" s="32" t="s">
        <v>116</v>
      </c>
      <c r="D3894" s="36">
        <v>145129</v>
      </c>
      <c r="E3894" s="288" t="s">
        <v>117</v>
      </c>
    </row>
    <row r="3895" spans="1:5" ht="15.75">
      <c r="A3895" s="31">
        <v>8670</v>
      </c>
      <c r="B3895" s="34" t="s">
        <v>7519</v>
      </c>
      <c r="C3895" s="32" t="s">
        <v>116</v>
      </c>
      <c r="D3895" s="36">
        <v>353104</v>
      </c>
      <c r="E3895" s="288" t="s">
        <v>117</v>
      </c>
    </row>
    <row r="3896" spans="1:5" ht="30">
      <c r="A3896" s="31">
        <v>8671</v>
      </c>
      <c r="B3896" s="34" t="s">
        <v>7520</v>
      </c>
      <c r="C3896" s="32" t="s">
        <v>116</v>
      </c>
      <c r="D3896" s="36">
        <v>337107</v>
      </c>
      <c r="E3896" s="288" t="s">
        <v>117</v>
      </c>
    </row>
    <row r="3897" spans="1:5" ht="15.75">
      <c r="A3897" s="31">
        <v>8672</v>
      </c>
      <c r="B3897" s="34" t="s">
        <v>7521</v>
      </c>
      <c r="C3897" s="32" t="s">
        <v>116</v>
      </c>
      <c r="D3897" s="36">
        <v>394439</v>
      </c>
      <c r="E3897" s="288" t="s">
        <v>117</v>
      </c>
    </row>
    <row r="3898" spans="1:5" ht="30">
      <c r="A3898" s="31">
        <v>8673</v>
      </c>
      <c r="B3898" s="34" t="s">
        <v>7522</v>
      </c>
      <c r="C3898" s="32" t="s">
        <v>116</v>
      </c>
      <c r="D3898" s="36">
        <v>394733</v>
      </c>
      <c r="E3898" s="288" t="s">
        <v>117</v>
      </c>
    </row>
    <row r="3899" spans="1:5" ht="30">
      <c r="A3899" s="31">
        <v>8675</v>
      </c>
      <c r="B3899" s="34" t="s">
        <v>7523</v>
      </c>
      <c r="C3899" s="32" t="s">
        <v>116</v>
      </c>
      <c r="D3899" s="36">
        <v>8947</v>
      </c>
      <c r="E3899" s="288" t="s">
        <v>117</v>
      </c>
    </row>
    <row r="3900" spans="1:5" ht="45">
      <c r="A3900" s="31">
        <v>8676</v>
      </c>
      <c r="B3900" s="34" t="s">
        <v>7524</v>
      </c>
      <c r="C3900" s="32" t="s">
        <v>116</v>
      </c>
      <c r="D3900" s="36">
        <v>70079</v>
      </c>
      <c r="E3900" s="288" t="s">
        <v>117</v>
      </c>
    </row>
    <row r="3901" spans="1:5" ht="45">
      <c r="A3901" s="31">
        <v>8677</v>
      </c>
      <c r="B3901" s="34" t="s">
        <v>7525</v>
      </c>
      <c r="C3901" s="32" t="s">
        <v>116</v>
      </c>
      <c r="D3901" s="36">
        <v>147206</v>
      </c>
      <c r="E3901" s="288" t="s">
        <v>117</v>
      </c>
    </row>
    <row r="3902" spans="1:5" ht="30">
      <c r="A3902" s="31">
        <v>8678</v>
      </c>
      <c r="B3902" s="34" t="s">
        <v>7526</v>
      </c>
      <c r="C3902" s="32" t="s">
        <v>116</v>
      </c>
      <c r="D3902" s="36">
        <v>278266</v>
      </c>
      <c r="E3902" s="288" t="s">
        <v>117</v>
      </c>
    </row>
    <row r="3903" spans="1:5" ht="30">
      <c r="A3903" s="31">
        <v>8679</v>
      </c>
      <c r="B3903" s="34" t="s">
        <v>7527</v>
      </c>
      <c r="C3903" s="32" t="s">
        <v>116</v>
      </c>
      <c r="D3903" s="36">
        <v>317740</v>
      </c>
      <c r="E3903" s="288" t="s">
        <v>117</v>
      </c>
    </row>
    <row r="3904" spans="1:5" ht="30">
      <c r="A3904" s="31">
        <v>8680</v>
      </c>
      <c r="B3904" s="34" t="s">
        <v>7528</v>
      </c>
      <c r="C3904" s="32" t="s">
        <v>116</v>
      </c>
      <c r="D3904" s="36">
        <v>357792</v>
      </c>
      <c r="E3904" s="288" t="s">
        <v>117</v>
      </c>
    </row>
    <row r="3905" spans="1:5" ht="30">
      <c r="A3905" s="31">
        <v>8681</v>
      </c>
      <c r="B3905" s="34" t="s">
        <v>7529</v>
      </c>
      <c r="C3905" s="32" t="s">
        <v>116</v>
      </c>
      <c r="D3905" s="36">
        <v>379651</v>
      </c>
      <c r="E3905" s="288" t="s">
        <v>117</v>
      </c>
    </row>
    <row r="3906" spans="1:5" ht="15.75">
      <c r="A3906" s="31">
        <v>8683</v>
      </c>
      <c r="B3906" s="34" t="s">
        <v>7530</v>
      </c>
      <c r="C3906" s="32" t="s">
        <v>116</v>
      </c>
      <c r="D3906" s="36">
        <v>8947</v>
      </c>
      <c r="E3906" s="288" t="s">
        <v>117</v>
      </c>
    </row>
    <row r="3907" spans="1:5" ht="45">
      <c r="A3907" s="31">
        <v>8684</v>
      </c>
      <c r="B3907" s="34" t="s">
        <v>7531</v>
      </c>
      <c r="C3907" s="32" t="s">
        <v>116</v>
      </c>
      <c r="D3907" s="36">
        <v>61104</v>
      </c>
      <c r="E3907" s="288" t="s">
        <v>117</v>
      </c>
    </row>
    <row r="3908" spans="1:5" ht="30">
      <c r="A3908" s="31">
        <v>8685</v>
      </c>
      <c r="B3908" s="34" t="s">
        <v>7532</v>
      </c>
      <c r="C3908" s="32" t="s">
        <v>116</v>
      </c>
      <c r="D3908" s="36">
        <v>147206</v>
      </c>
      <c r="E3908" s="288" t="s">
        <v>117</v>
      </c>
    </row>
    <row r="3909" spans="1:5" ht="30">
      <c r="A3909" s="31">
        <v>8686</v>
      </c>
      <c r="B3909" s="34" t="s">
        <v>7533</v>
      </c>
      <c r="C3909" s="32" t="s">
        <v>116</v>
      </c>
      <c r="D3909" s="36">
        <v>255834</v>
      </c>
      <c r="E3909" s="288" t="s">
        <v>117</v>
      </c>
    </row>
    <row r="3910" spans="1:5" ht="30">
      <c r="A3910" s="31">
        <v>8687</v>
      </c>
      <c r="B3910" s="34" t="s">
        <v>7534</v>
      </c>
      <c r="C3910" s="32" t="s">
        <v>116</v>
      </c>
      <c r="D3910" s="36">
        <v>212092</v>
      </c>
      <c r="E3910" s="288" t="s">
        <v>117</v>
      </c>
    </row>
    <row r="3911" spans="1:5" ht="30">
      <c r="A3911" s="31">
        <v>8688</v>
      </c>
      <c r="B3911" s="34" t="s">
        <v>7535</v>
      </c>
      <c r="C3911" s="32" t="s">
        <v>116</v>
      </c>
      <c r="D3911" s="36">
        <v>335080</v>
      </c>
      <c r="E3911" s="288" t="s">
        <v>117</v>
      </c>
    </row>
    <row r="3912" spans="1:5" ht="30">
      <c r="A3912" s="31">
        <v>8689</v>
      </c>
      <c r="B3912" s="34" t="s">
        <v>7536</v>
      </c>
      <c r="C3912" s="32" t="s">
        <v>116</v>
      </c>
      <c r="D3912" s="36">
        <v>264008</v>
      </c>
      <c r="E3912" s="288" t="s">
        <v>117</v>
      </c>
    </row>
    <row r="3913" spans="1:5" ht="30">
      <c r="A3913" s="31">
        <v>8690</v>
      </c>
      <c r="B3913" s="34" t="s">
        <v>7537</v>
      </c>
      <c r="C3913" s="32" t="s">
        <v>116</v>
      </c>
      <c r="D3913" s="36">
        <v>15332</v>
      </c>
      <c r="E3913" s="288" t="s">
        <v>117</v>
      </c>
    </row>
    <row r="3914" spans="1:5" ht="45">
      <c r="A3914" s="31">
        <v>8691</v>
      </c>
      <c r="B3914" s="34" t="s">
        <v>7538</v>
      </c>
      <c r="C3914" s="32" t="s">
        <v>116</v>
      </c>
      <c r="D3914" s="36">
        <v>38718</v>
      </c>
      <c r="E3914" s="288" t="s">
        <v>117</v>
      </c>
    </row>
    <row r="3915" spans="1:5" ht="30">
      <c r="A3915" s="31">
        <v>8692</v>
      </c>
      <c r="B3915" s="34" t="s">
        <v>7539</v>
      </c>
      <c r="C3915" s="32" t="s">
        <v>116</v>
      </c>
      <c r="D3915" s="36">
        <v>55241</v>
      </c>
      <c r="E3915" s="288" t="s">
        <v>117</v>
      </c>
    </row>
    <row r="3916" spans="1:5" ht="30">
      <c r="A3916" s="31">
        <v>8693</v>
      </c>
      <c r="B3916" s="34" t="s">
        <v>7540</v>
      </c>
      <c r="C3916" s="32" t="s">
        <v>116</v>
      </c>
      <c r="D3916" s="36">
        <v>15187</v>
      </c>
      <c r="E3916" s="288" t="s">
        <v>117</v>
      </c>
    </row>
    <row r="3917" spans="1:5" ht="45">
      <c r="A3917" s="31">
        <v>8694</v>
      </c>
      <c r="B3917" s="34" t="s">
        <v>7541</v>
      </c>
      <c r="C3917" s="32" t="s">
        <v>116</v>
      </c>
      <c r="D3917" s="36">
        <v>41074</v>
      </c>
      <c r="E3917" s="288" t="s">
        <v>117</v>
      </c>
    </row>
    <row r="3918" spans="1:5" ht="30">
      <c r="A3918" s="31">
        <v>8695</v>
      </c>
      <c r="B3918" s="34" t="s">
        <v>7542</v>
      </c>
      <c r="C3918" s="32" t="s">
        <v>116</v>
      </c>
      <c r="D3918" s="36">
        <v>55241</v>
      </c>
      <c r="E3918" s="288" t="s">
        <v>117</v>
      </c>
    </row>
    <row r="3919" spans="1:5" ht="30">
      <c r="A3919" s="31">
        <v>8697</v>
      </c>
      <c r="B3919" s="34" t="s">
        <v>7543</v>
      </c>
      <c r="C3919" s="32" t="s">
        <v>116</v>
      </c>
      <c r="D3919" s="36">
        <v>13301</v>
      </c>
      <c r="E3919" s="288" t="s">
        <v>117</v>
      </c>
    </row>
    <row r="3920" spans="1:5" ht="45">
      <c r="A3920" s="31">
        <v>8698</v>
      </c>
      <c r="B3920" s="34" t="s">
        <v>7544</v>
      </c>
      <c r="C3920" s="32" t="s">
        <v>116</v>
      </c>
      <c r="D3920" s="36">
        <v>33905</v>
      </c>
      <c r="E3920" s="288" t="s">
        <v>117</v>
      </c>
    </row>
    <row r="3921" spans="1:5" ht="45">
      <c r="A3921" s="31">
        <v>8699</v>
      </c>
      <c r="B3921" s="34" t="s">
        <v>7545</v>
      </c>
      <c r="C3921" s="32" t="s">
        <v>116</v>
      </c>
      <c r="D3921" s="36">
        <v>119310</v>
      </c>
      <c r="E3921" s="288" t="s">
        <v>117</v>
      </c>
    </row>
    <row r="3922" spans="1:5" ht="30">
      <c r="A3922" s="31">
        <v>8700</v>
      </c>
      <c r="B3922" s="34" t="s">
        <v>7546</v>
      </c>
      <c r="C3922" s="32" t="s">
        <v>116</v>
      </c>
      <c r="D3922" s="36">
        <v>259825</v>
      </c>
      <c r="E3922" s="288" t="s">
        <v>117</v>
      </c>
    </row>
    <row r="3923" spans="1:5" ht="30">
      <c r="A3923" s="31">
        <v>8701</v>
      </c>
      <c r="B3923" s="34" t="s">
        <v>7547</v>
      </c>
      <c r="C3923" s="32" t="s">
        <v>116</v>
      </c>
      <c r="D3923" s="36">
        <v>241716</v>
      </c>
      <c r="E3923" s="288" t="s">
        <v>117</v>
      </c>
    </row>
    <row r="3924" spans="1:5" ht="30">
      <c r="A3924" s="31">
        <v>8702</v>
      </c>
      <c r="B3924" s="34" t="s">
        <v>7548</v>
      </c>
      <c r="C3924" s="32" t="s">
        <v>116</v>
      </c>
      <c r="D3924" s="36">
        <v>300661</v>
      </c>
      <c r="E3924" s="288" t="s">
        <v>117</v>
      </c>
    </row>
    <row r="3925" spans="1:5" ht="30">
      <c r="A3925" s="31">
        <v>8703</v>
      </c>
      <c r="B3925" s="34" t="s">
        <v>7549</v>
      </c>
      <c r="C3925" s="32" t="s">
        <v>116</v>
      </c>
      <c r="D3925" s="36">
        <v>282474</v>
      </c>
      <c r="E3925" s="288" t="s">
        <v>117</v>
      </c>
    </row>
    <row r="3926" spans="1:5" ht="15.75">
      <c r="A3926" s="31">
        <v>8705</v>
      </c>
      <c r="B3926" s="34" t="s">
        <v>7550</v>
      </c>
      <c r="C3926" s="32" t="s">
        <v>116</v>
      </c>
      <c r="D3926" s="36">
        <v>8020</v>
      </c>
      <c r="E3926" s="288" t="s">
        <v>117</v>
      </c>
    </row>
    <row r="3927" spans="1:5" ht="45">
      <c r="A3927" s="31">
        <v>8706</v>
      </c>
      <c r="B3927" s="34" t="s">
        <v>7551</v>
      </c>
      <c r="C3927" s="32" t="s">
        <v>116</v>
      </c>
      <c r="D3927" s="36">
        <v>19769</v>
      </c>
      <c r="E3927" s="288" t="s">
        <v>117</v>
      </c>
    </row>
    <row r="3928" spans="1:5" ht="30">
      <c r="A3928" s="31">
        <v>8707</v>
      </c>
      <c r="B3928" s="34" t="s">
        <v>7552</v>
      </c>
      <c r="C3928" s="32" t="s">
        <v>116</v>
      </c>
      <c r="D3928" s="36">
        <v>122976</v>
      </c>
      <c r="E3928" s="288" t="s">
        <v>117</v>
      </c>
    </row>
    <row r="3929" spans="1:5" ht="30">
      <c r="A3929" s="31">
        <v>8708</v>
      </c>
      <c r="B3929" s="34" t="s">
        <v>7553</v>
      </c>
      <c r="C3929" s="32" t="s">
        <v>116</v>
      </c>
      <c r="D3929" s="36">
        <v>248602</v>
      </c>
      <c r="E3929" s="288" t="s">
        <v>117</v>
      </c>
    </row>
    <row r="3930" spans="1:5" ht="30">
      <c r="A3930" s="31">
        <v>8709</v>
      </c>
      <c r="B3930" s="34" t="s">
        <v>7554</v>
      </c>
      <c r="C3930" s="32" t="s">
        <v>116</v>
      </c>
      <c r="D3930" s="36">
        <v>251328</v>
      </c>
      <c r="E3930" s="288" t="s">
        <v>117</v>
      </c>
    </row>
    <row r="3931" spans="1:5" ht="30">
      <c r="A3931" s="31">
        <v>8710</v>
      </c>
      <c r="B3931" s="34" t="s">
        <v>7555</v>
      </c>
      <c r="C3931" s="32" t="s">
        <v>116</v>
      </c>
      <c r="D3931" s="36">
        <v>289503</v>
      </c>
      <c r="E3931" s="288" t="s">
        <v>117</v>
      </c>
    </row>
    <row r="3932" spans="1:5" ht="30">
      <c r="A3932" s="31">
        <v>8711</v>
      </c>
      <c r="B3932" s="34" t="s">
        <v>7556</v>
      </c>
      <c r="C3932" s="32" t="s">
        <v>116</v>
      </c>
      <c r="D3932" s="36">
        <v>292084</v>
      </c>
      <c r="E3932" s="288" t="s">
        <v>117</v>
      </c>
    </row>
    <row r="3933" spans="1:5" ht="30">
      <c r="A3933" s="31">
        <v>8830</v>
      </c>
      <c r="B3933" s="34" t="s">
        <v>7557</v>
      </c>
      <c r="C3933" s="32" t="s">
        <v>116</v>
      </c>
      <c r="D3933" s="36">
        <v>26965</v>
      </c>
      <c r="E3933" s="288" t="s">
        <v>117</v>
      </c>
    </row>
    <row r="3934" spans="1:5" ht="15.75">
      <c r="A3934" s="31">
        <v>8831</v>
      </c>
      <c r="B3934" s="34" t="s">
        <v>7558</v>
      </c>
      <c r="C3934" s="32" t="s">
        <v>116</v>
      </c>
      <c r="D3934" s="36">
        <v>24405</v>
      </c>
      <c r="E3934" s="288" t="s">
        <v>117</v>
      </c>
    </row>
    <row r="3935" spans="1:5" ht="30">
      <c r="A3935" s="31">
        <v>8832</v>
      </c>
      <c r="B3935" s="34" t="s">
        <v>7559</v>
      </c>
      <c r="C3935" s="32" t="s">
        <v>116</v>
      </c>
      <c r="D3935" s="36">
        <v>8085</v>
      </c>
      <c r="E3935" s="288" t="s">
        <v>117</v>
      </c>
    </row>
    <row r="3936" spans="1:5" ht="15.75">
      <c r="A3936" s="31">
        <v>8833</v>
      </c>
      <c r="B3936" s="34" t="s">
        <v>7560</v>
      </c>
      <c r="C3936" s="32" t="s">
        <v>116</v>
      </c>
      <c r="D3936" s="36">
        <v>10140</v>
      </c>
      <c r="E3936" s="288" t="s">
        <v>117</v>
      </c>
    </row>
    <row r="3937" spans="1:5" ht="30">
      <c r="A3937" s="31">
        <v>8834</v>
      </c>
      <c r="B3937" s="34" t="s">
        <v>7561</v>
      </c>
      <c r="C3937" s="32" t="s">
        <v>116</v>
      </c>
      <c r="D3937" s="36">
        <v>6828</v>
      </c>
      <c r="E3937" s="288" t="s">
        <v>117</v>
      </c>
    </row>
    <row r="3938" spans="1:5" ht="15.75">
      <c r="A3938" s="31">
        <v>8835</v>
      </c>
      <c r="B3938" s="34" t="s">
        <v>7562</v>
      </c>
      <c r="C3938" s="32" t="s">
        <v>116</v>
      </c>
      <c r="D3938" s="36">
        <v>8108</v>
      </c>
      <c r="E3938" s="288" t="s">
        <v>117</v>
      </c>
    </row>
    <row r="3939" spans="1:5" ht="15.75">
      <c r="A3939" s="31"/>
      <c r="B3939" s="34"/>
      <c r="C3939" s="32"/>
      <c r="D3939" s="36"/>
      <c r="E3939" s="288"/>
    </row>
    <row r="3940" spans="1:5" ht="15.75">
      <c r="A3940" s="31"/>
      <c r="B3940" s="34"/>
      <c r="C3940" s="32"/>
      <c r="D3940" s="36"/>
      <c r="E3940" s="288"/>
    </row>
    <row r="3941" spans="1:5" ht="15.75">
      <c r="A3941" s="31"/>
      <c r="B3941" s="34"/>
      <c r="C3941" s="32"/>
      <c r="D3941" s="36"/>
      <c r="E3941" s="288"/>
    </row>
    <row r="3942" spans="1:5" ht="15.75">
      <c r="A3942" s="31"/>
      <c r="B3942" s="34"/>
      <c r="C3942" s="32"/>
      <c r="D3942" s="36"/>
      <c r="E3942" s="288"/>
    </row>
    <row r="3943" spans="1:5" ht="15.75">
      <c r="A3943" s="31"/>
      <c r="B3943" s="34"/>
      <c r="C3943" s="32"/>
      <c r="D3943" s="36"/>
      <c r="E3943" s="288"/>
    </row>
    <row r="3944" spans="1:5" ht="15.75">
      <c r="A3944" s="31"/>
      <c r="B3944" s="34"/>
      <c r="C3944" s="32"/>
      <c r="D3944" s="36"/>
      <c r="E3944" s="288"/>
    </row>
    <row r="3945" spans="1:5" ht="15.75">
      <c r="A3945" s="31"/>
      <c r="B3945" s="34"/>
      <c r="C3945" s="32"/>
      <c r="D3945" s="36"/>
      <c r="E3945" s="288"/>
    </row>
    <row r="3946" spans="1:5" ht="15.75">
      <c r="A3946" s="31"/>
      <c r="B3946" s="34"/>
      <c r="C3946" s="32"/>
      <c r="D3946" s="36"/>
      <c r="E3946" s="288"/>
    </row>
    <row r="3947" spans="1:5" ht="15.75">
      <c r="A3947" s="31"/>
      <c r="B3947" s="34"/>
      <c r="C3947" s="32"/>
      <c r="D3947" s="36"/>
      <c r="E3947" s="288"/>
    </row>
    <row r="3948" spans="1:5" ht="15.75">
      <c r="A3948" s="31"/>
      <c r="B3948" s="34"/>
      <c r="C3948" s="32"/>
      <c r="D3948" s="36"/>
      <c r="E3948" s="288"/>
    </row>
    <row r="3949" spans="1:5" ht="15.75">
      <c r="A3949" s="31"/>
      <c r="B3949" s="34"/>
      <c r="C3949" s="32"/>
      <c r="D3949" s="36"/>
      <c r="E3949" s="288"/>
    </row>
    <row r="3950" spans="1:5" ht="15.75">
      <c r="A3950" s="31"/>
      <c r="B3950" s="34"/>
      <c r="C3950" s="32"/>
      <c r="D3950" s="36"/>
      <c r="E3950" s="288"/>
    </row>
    <row r="3951" spans="1:5" ht="15.75">
      <c r="A3951" s="31"/>
      <c r="B3951" s="34"/>
      <c r="C3951" s="32"/>
      <c r="D3951" s="36"/>
      <c r="E3951" s="288"/>
    </row>
    <row r="3952" spans="1:5" ht="15.75">
      <c r="A3952" s="31"/>
      <c r="B3952" s="34"/>
      <c r="C3952" s="32"/>
      <c r="D3952" s="36"/>
      <c r="E3952" s="288"/>
    </row>
    <row r="3953" spans="1:5" ht="15.75">
      <c r="A3953" s="31"/>
      <c r="B3953" s="34"/>
      <c r="C3953" s="32"/>
      <c r="D3953" s="36"/>
      <c r="E3953" s="288"/>
    </row>
    <row r="3954" spans="1:5" ht="15.75">
      <c r="A3954" s="31"/>
      <c r="B3954" s="34"/>
      <c r="C3954" s="32"/>
      <c r="D3954" s="36"/>
      <c r="E3954" s="288"/>
    </row>
    <row r="3955" spans="1:5" ht="15.75">
      <c r="A3955" s="31"/>
      <c r="B3955" s="34"/>
      <c r="C3955" s="32"/>
      <c r="D3955" s="36"/>
      <c r="E3955" s="288"/>
    </row>
    <row r="3956" spans="1:5" ht="15.75">
      <c r="A3956" s="31"/>
      <c r="B3956" s="34"/>
      <c r="C3956" s="32"/>
      <c r="D3956" s="36"/>
      <c r="E3956" s="288"/>
    </row>
    <row r="3957" spans="1:5" ht="15.75">
      <c r="A3957" s="31"/>
      <c r="B3957" s="34"/>
      <c r="C3957" s="32"/>
      <c r="D3957" s="36"/>
      <c r="E3957" s="288"/>
    </row>
    <row r="3958" spans="1:5" ht="15.75">
      <c r="A3958" s="31"/>
      <c r="B3958" s="34"/>
      <c r="C3958" s="32"/>
      <c r="D3958" s="36"/>
      <c r="E3958" s="288"/>
    </row>
    <row r="3959" spans="1:5" ht="15.75">
      <c r="A3959" s="31"/>
      <c r="B3959" s="34"/>
      <c r="C3959" s="32"/>
      <c r="D3959" s="36"/>
      <c r="E3959" s="288"/>
    </row>
    <row r="3960" spans="1:5" ht="15.75">
      <c r="A3960" s="31"/>
      <c r="B3960" s="34"/>
      <c r="C3960" s="32"/>
      <c r="D3960" s="36"/>
      <c r="E3960" s="288"/>
    </row>
    <row r="3961" spans="1:5" ht="15.75">
      <c r="A3961" s="31"/>
      <c r="B3961" s="34"/>
      <c r="C3961" s="32"/>
      <c r="D3961" s="36"/>
      <c r="E3961" s="288"/>
    </row>
    <row r="3962" spans="1:5" ht="15.75">
      <c r="A3962" s="31"/>
      <c r="B3962" s="34"/>
      <c r="C3962" s="32"/>
      <c r="D3962" s="36"/>
      <c r="E3962" s="288"/>
    </row>
    <row r="3963" spans="1:5" ht="15.75">
      <c r="A3963" s="31"/>
      <c r="B3963" s="34"/>
      <c r="C3963" s="32"/>
      <c r="D3963" s="36"/>
      <c r="E3963" s="288"/>
    </row>
    <row r="3964" spans="1:5" ht="15.75">
      <c r="A3964" s="31"/>
      <c r="B3964" s="34"/>
      <c r="C3964" s="32"/>
      <c r="D3964" s="36"/>
      <c r="E3964" s="288"/>
    </row>
    <row r="3965" spans="1:5" ht="15.75">
      <c r="A3965" s="31"/>
      <c r="B3965" s="34"/>
      <c r="C3965" s="32"/>
      <c r="D3965" s="36"/>
      <c r="E3965" s="288"/>
    </row>
    <row r="3966" spans="1:5" ht="15.75">
      <c r="A3966" s="31"/>
      <c r="B3966" s="34"/>
      <c r="C3966" s="32"/>
      <c r="D3966" s="36"/>
      <c r="E3966" s="288"/>
    </row>
    <row r="3967" spans="1:5" ht="15.75">
      <c r="A3967" s="31"/>
      <c r="B3967" s="34"/>
      <c r="C3967" s="32"/>
      <c r="D3967" s="36"/>
      <c r="E3967" s="288"/>
    </row>
    <row r="3968" spans="1:5" ht="15.75">
      <c r="A3968" s="31"/>
      <c r="B3968" s="34"/>
      <c r="C3968" s="32"/>
      <c r="D3968" s="36"/>
      <c r="E3968" s="288"/>
    </row>
    <row r="3969" spans="1:5" ht="15.75">
      <c r="A3969" s="31"/>
      <c r="B3969" s="34"/>
      <c r="C3969" s="32"/>
      <c r="D3969" s="36"/>
      <c r="E3969" s="288"/>
    </row>
    <row r="3970" spans="1:5" ht="15.75">
      <c r="A3970" s="31"/>
      <c r="B3970" s="34"/>
      <c r="C3970" s="32"/>
      <c r="D3970" s="36"/>
      <c r="E3970" s="288"/>
    </row>
    <row r="3971" spans="1:5" ht="15.75">
      <c r="A3971" s="31"/>
      <c r="B3971" s="34"/>
      <c r="C3971" s="32"/>
      <c r="D3971" s="36"/>
      <c r="E3971" s="288"/>
    </row>
    <row r="3972" spans="1:5" ht="15.75">
      <c r="A3972" s="31"/>
      <c r="B3972" s="34"/>
      <c r="C3972" s="32"/>
      <c r="D3972" s="36"/>
      <c r="E3972" s="288"/>
    </row>
    <row r="3973" spans="1:5" ht="15.75">
      <c r="A3973" s="31"/>
      <c r="B3973" s="34"/>
      <c r="C3973" s="32"/>
      <c r="D3973" s="36"/>
      <c r="E3973" s="288"/>
    </row>
    <row r="3974" spans="1:5" ht="15.75">
      <c r="A3974" s="31"/>
      <c r="B3974" s="34"/>
      <c r="C3974" s="32"/>
      <c r="D3974" s="36"/>
      <c r="E3974" s="288"/>
    </row>
    <row r="3975" spans="1:5" ht="15.75">
      <c r="A3975" s="31"/>
      <c r="B3975" s="34"/>
      <c r="C3975" s="32"/>
      <c r="D3975" s="36"/>
      <c r="E3975" s="288"/>
    </row>
    <row r="3976" spans="1:5" ht="15.75">
      <c r="A3976" s="31"/>
      <c r="B3976" s="34"/>
      <c r="C3976" s="32"/>
      <c r="D3976" s="36"/>
      <c r="E3976" s="288"/>
    </row>
    <row r="3977" spans="1:5" ht="15.75">
      <c r="A3977" s="31"/>
      <c r="B3977" s="34"/>
      <c r="C3977" s="32"/>
      <c r="D3977" s="36"/>
      <c r="E3977" s="288"/>
    </row>
    <row r="3978" spans="1:5" ht="15.75">
      <c r="A3978" s="31"/>
      <c r="B3978" s="34"/>
      <c r="C3978" s="32"/>
      <c r="D3978" s="36"/>
      <c r="E3978" s="288"/>
    </row>
    <row r="3979" spans="1:5" ht="15.75">
      <c r="A3979" s="31"/>
      <c r="B3979" s="34"/>
      <c r="C3979" s="32"/>
      <c r="D3979" s="36"/>
      <c r="E3979" s="288"/>
    </row>
    <row r="3980" spans="1:5" ht="15.75">
      <c r="A3980" s="31"/>
      <c r="B3980" s="34"/>
      <c r="C3980" s="32"/>
      <c r="D3980" s="36"/>
      <c r="E3980" s="288"/>
    </row>
    <row r="3981" spans="1:5" ht="15.75">
      <c r="A3981" s="31"/>
      <c r="B3981" s="34"/>
      <c r="C3981" s="32"/>
      <c r="D3981" s="36"/>
      <c r="E3981" s="288"/>
    </row>
    <row r="3982" spans="1:5" ht="15.75">
      <c r="A3982" s="31"/>
      <c r="B3982" s="34"/>
      <c r="C3982" s="32"/>
      <c r="D3982" s="36"/>
      <c r="E3982" s="288"/>
    </row>
    <row r="3983" spans="1:5" ht="15.75">
      <c r="A3983" s="31"/>
      <c r="B3983" s="34"/>
      <c r="C3983" s="32"/>
      <c r="D3983" s="36"/>
      <c r="E3983" s="288"/>
    </row>
    <row r="3984" spans="1:5" ht="15.75">
      <c r="A3984" s="31"/>
      <c r="B3984" s="34"/>
      <c r="C3984" s="32"/>
      <c r="D3984" s="36"/>
      <c r="E3984" s="288"/>
    </row>
    <row r="3985" spans="1:5" ht="15.75">
      <c r="A3985" s="31"/>
      <c r="B3985" s="34"/>
      <c r="C3985" s="32"/>
      <c r="D3985" s="36"/>
      <c r="E3985" s="288"/>
    </row>
    <row r="3986" spans="1:5" ht="15.75">
      <c r="A3986" s="31"/>
      <c r="B3986" s="34"/>
      <c r="C3986" s="32"/>
      <c r="D3986" s="36"/>
      <c r="E3986" s="288"/>
    </row>
    <row r="3987" spans="1:5" ht="15.75">
      <c r="A3987" s="31"/>
      <c r="B3987" s="34"/>
      <c r="C3987" s="32"/>
      <c r="D3987" s="36"/>
      <c r="E3987" s="288"/>
    </row>
    <row r="3988" spans="1:5" ht="15.75">
      <c r="A3988" s="31"/>
      <c r="B3988" s="34"/>
      <c r="C3988" s="32"/>
      <c r="D3988" s="36"/>
      <c r="E3988" s="288"/>
    </row>
    <row r="3989" spans="1:5" ht="15.75">
      <c r="A3989" s="31"/>
      <c r="B3989" s="34"/>
      <c r="C3989" s="32"/>
      <c r="D3989" s="36"/>
      <c r="E3989" s="288"/>
    </row>
    <row r="3990" spans="1:5" ht="15.75">
      <c r="A3990" s="31"/>
      <c r="B3990" s="34"/>
      <c r="C3990" s="32"/>
      <c r="D3990" s="36"/>
      <c r="E3990" s="288"/>
    </row>
    <row r="3991" spans="1:5" ht="15.75">
      <c r="A3991" s="31"/>
      <c r="B3991" s="34"/>
      <c r="C3991" s="32"/>
      <c r="D3991" s="36"/>
      <c r="E3991" s="288"/>
    </row>
    <row r="3992" spans="1:5" ht="15.75">
      <c r="A3992" s="31"/>
      <c r="B3992" s="34"/>
      <c r="C3992" s="32"/>
      <c r="D3992" s="36"/>
      <c r="E3992" s="288"/>
    </row>
    <row r="3993" spans="1:5" ht="15.75">
      <c r="A3993" s="31"/>
      <c r="B3993" s="34"/>
      <c r="C3993" s="32"/>
      <c r="D3993" s="36"/>
      <c r="E3993" s="288"/>
    </row>
    <row r="3994" spans="1:5" ht="15.75">
      <c r="A3994" s="31"/>
      <c r="B3994" s="34"/>
      <c r="C3994" s="32"/>
      <c r="D3994" s="36"/>
      <c r="E3994" s="288"/>
    </row>
    <row r="3995" spans="1:5" ht="15.75">
      <c r="A3995" s="31"/>
      <c r="B3995" s="34"/>
      <c r="C3995" s="32"/>
      <c r="D3995" s="36"/>
      <c r="E3995" s="288"/>
    </row>
    <row r="3996" spans="1:5" ht="15.75">
      <c r="A3996" s="31"/>
      <c r="B3996" s="34"/>
      <c r="C3996" s="32"/>
      <c r="D3996" s="36"/>
      <c r="E3996" s="288"/>
    </row>
    <row r="3997" spans="1:5" ht="15.75">
      <c r="A3997" s="31"/>
      <c r="B3997" s="34"/>
      <c r="C3997" s="32"/>
      <c r="D3997" s="36"/>
      <c r="E3997" s="288"/>
    </row>
    <row r="3998" spans="1:5" ht="15.75">
      <c r="A3998" s="31"/>
      <c r="B3998" s="34"/>
      <c r="C3998" s="32"/>
      <c r="D3998" s="36"/>
      <c r="E3998" s="288"/>
    </row>
    <row r="3999" spans="1:5" ht="15.75">
      <c r="A3999" s="31"/>
      <c r="B3999" s="34"/>
      <c r="C3999" s="32"/>
      <c r="D3999" s="36"/>
      <c r="E3999" s="288"/>
    </row>
    <row r="4000" spans="1:5" ht="15.75">
      <c r="A4000" s="31"/>
      <c r="B4000" s="34"/>
      <c r="C4000" s="32"/>
      <c r="D4000" s="36"/>
      <c r="E4000" s="288"/>
    </row>
    <row r="4001" spans="1:5" ht="15.75">
      <c r="A4001" s="31"/>
      <c r="B4001" s="34"/>
      <c r="C4001" s="32"/>
      <c r="D4001" s="36"/>
      <c r="E4001" s="288"/>
    </row>
    <row r="4002" spans="1:5" ht="15.75">
      <c r="A4002" s="31"/>
      <c r="B4002" s="34"/>
      <c r="C4002" s="32"/>
      <c r="D4002" s="36"/>
      <c r="E4002" s="288"/>
    </row>
    <row r="4003" spans="1:5" ht="15.75">
      <c r="A4003" s="31"/>
      <c r="B4003" s="34"/>
      <c r="C4003" s="32"/>
      <c r="D4003" s="36"/>
      <c r="E4003" s="288"/>
    </row>
    <row r="4004" spans="1:5" ht="15.75">
      <c r="A4004" s="31"/>
      <c r="B4004" s="34"/>
      <c r="C4004" s="32"/>
      <c r="D4004" s="36"/>
      <c r="E4004" s="288"/>
    </row>
    <row r="4005" spans="1:5" ht="15.75">
      <c r="A4005" s="31"/>
      <c r="B4005" s="34"/>
      <c r="C4005" s="32"/>
      <c r="D4005" s="36"/>
      <c r="E4005" s="288"/>
    </row>
    <row r="4006" spans="1:5" ht="15.75">
      <c r="A4006" s="31"/>
      <c r="B4006" s="34"/>
      <c r="C4006" s="32"/>
      <c r="D4006" s="36"/>
      <c r="E4006" s="288"/>
    </row>
    <row r="4007" spans="1:5" ht="15.75">
      <c r="A4007" s="31"/>
      <c r="B4007" s="34"/>
      <c r="C4007" s="32"/>
      <c r="D4007" s="36"/>
      <c r="E4007" s="288"/>
    </row>
    <row r="4008" spans="1:5" ht="15.75">
      <c r="A4008" s="31"/>
      <c r="B4008" s="34"/>
      <c r="C4008" s="32"/>
      <c r="D4008" s="36"/>
      <c r="E4008" s="288"/>
    </row>
    <row r="4009" spans="1:5" ht="15.75">
      <c r="A4009" s="31"/>
      <c r="B4009" s="34"/>
      <c r="C4009" s="32"/>
      <c r="D4009" s="36"/>
      <c r="E4009" s="288"/>
    </row>
    <row r="4010" spans="1:5" ht="15.75">
      <c r="A4010" s="31"/>
      <c r="B4010" s="34"/>
      <c r="C4010" s="32"/>
      <c r="D4010" s="36"/>
      <c r="E4010" s="288"/>
    </row>
    <row r="4011" spans="1:5" ht="15.75">
      <c r="A4011" s="31"/>
      <c r="B4011" s="34"/>
      <c r="C4011" s="32"/>
      <c r="D4011" s="36"/>
      <c r="E4011" s="288"/>
    </row>
    <row r="4012" spans="1:5" ht="15.75">
      <c r="A4012" s="31"/>
      <c r="B4012" s="34"/>
      <c r="C4012" s="32"/>
      <c r="D4012" s="36"/>
      <c r="E4012" s="288"/>
    </row>
    <row r="4013" spans="1:5" ht="15.75">
      <c r="A4013" s="31"/>
      <c r="B4013" s="34"/>
      <c r="C4013" s="32"/>
      <c r="D4013" s="36"/>
      <c r="E4013" s="288"/>
    </row>
    <row r="4014" spans="1:5" ht="15.75">
      <c r="A4014" s="31"/>
      <c r="B4014" s="34"/>
      <c r="C4014" s="32"/>
      <c r="D4014" s="36"/>
      <c r="E4014" s="288"/>
    </row>
    <row r="4015" spans="1:5" ht="15.75">
      <c r="A4015" s="31"/>
      <c r="B4015" s="34"/>
      <c r="C4015" s="32"/>
      <c r="D4015" s="36"/>
      <c r="E4015" s="288"/>
    </row>
    <row r="4016" spans="1:5" ht="15.75">
      <c r="A4016" s="31"/>
      <c r="B4016" s="34"/>
      <c r="C4016" s="32"/>
      <c r="D4016" s="36"/>
      <c r="E4016" s="288"/>
    </row>
    <row r="4017" spans="1:5" ht="15.75">
      <c r="A4017" s="31"/>
      <c r="B4017" s="34"/>
      <c r="C4017" s="32"/>
      <c r="D4017" s="36"/>
      <c r="E4017" s="288"/>
    </row>
    <row r="4018" spans="1:5" ht="15.75">
      <c r="A4018" s="31"/>
      <c r="B4018" s="34"/>
      <c r="C4018" s="32"/>
      <c r="D4018" s="36"/>
      <c r="E4018" s="288"/>
    </row>
    <row r="4019" spans="1:5" ht="15.75">
      <c r="A4019" s="31"/>
      <c r="B4019" s="34"/>
      <c r="C4019" s="32"/>
      <c r="D4019" s="36"/>
      <c r="E4019" s="288"/>
    </row>
    <row r="4020" spans="1:5" ht="15.75">
      <c r="A4020" s="31"/>
      <c r="B4020" s="34"/>
      <c r="C4020" s="32"/>
      <c r="D4020" s="36"/>
      <c r="E4020" s="288"/>
    </row>
    <row r="4021" spans="1:5" ht="15.75">
      <c r="A4021" s="31"/>
      <c r="B4021" s="34"/>
      <c r="C4021" s="32"/>
      <c r="D4021" s="36"/>
      <c r="E4021" s="288"/>
    </row>
    <row r="4022" spans="1:5" ht="15.75">
      <c r="A4022" s="31"/>
      <c r="B4022" s="34"/>
      <c r="C4022" s="32"/>
      <c r="D4022" s="36"/>
      <c r="E4022" s="288"/>
    </row>
    <row r="4023" spans="1:5" ht="15.75">
      <c r="A4023" s="31"/>
      <c r="B4023" s="34"/>
      <c r="C4023" s="32"/>
      <c r="D4023" s="36"/>
      <c r="E4023" s="288"/>
    </row>
    <row r="4024" spans="1:5" ht="15.75">
      <c r="A4024" s="31"/>
      <c r="B4024" s="34"/>
      <c r="C4024" s="32"/>
      <c r="D4024" s="36"/>
      <c r="E4024" s="288"/>
    </row>
    <row r="4025" spans="1:5" ht="15.75">
      <c r="A4025" s="31"/>
      <c r="B4025" s="34"/>
      <c r="C4025" s="32"/>
      <c r="D4025" s="36"/>
      <c r="E4025" s="288"/>
    </row>
    <row r="4026" spans="1:5" ht="15.75">
      <c r="A4026" s="31"/>
      <c r="B4026" s="34"/>
      <c r="C4026" s="32"/>
      <c r="D4026" s="36"/>
      <c r="E4026" s="288"/>
    </row>
    <row r="4027" spans="1:5" ht="15.75">
      <c r="A4027" s="31"/>
      <c r="B4027" s="34"/>
      <c r="C4027" s="32"/>
      <c r="D4027" s="36"/>
      <c r="E4027" s="288"/>
    </row>
    <row r="4028" spans="1:5" ht="15.75">
      <c r="A4028" s="31"/>
      <c r="B4028" s="34"/>
      <c r="C4028" s="32"/>
      <c r="D4028" s="36"/>
      <c r="E4028" s="288"/>
    </row>
    <row r="4029" spans="1:5" ht="15.75">
      <c r="A4029" s="31"/>
      <c r="B4029" s="34"/>
      <c r="C4029" s="32"/>
      <c r="D4029" s="36"/>
      <c r="E4029" s="288"/>
    </row>
    <row r="4030" spans="1:5" ht="15.75">
      <c r="A4030" s="31"/>
      <c r="B4030" s="34"/>
      <c r="C4030" s="32"/>
      <c r="D4030" s="36"/>
      <c r="E4030" s="288"/>
    </row>
    <row r="4031" spans="1:5" ht="15.75">
      <c r="A4031" s="31"/>
      <c r="B4031" s="34"/>
      <c r="C4031" s="32"/>
      <c r="D4031" s="36"/>
      <c r="E4031" s="288"/>
    </row>
    <row r="4032" spans="1:5" ht="15.75">
      <c r="A4032" s="31"/>
      <c r="B4032" s="34"/>
      <c r="C4032" s="32"/>
      <c r="D4032" s="36"/>
      <c r="E4032" s="288"/>
    </row>
    <row r="4033" spans="1:5" ht="15.75">
      <c r="A4033" s="31"/>
      <c r="B4033" s="34"/>
      <c r="C4033" s="32"/>
      <c r="D4033" s="36"/>
      <c r="E4033" s="288"/>
    </row>
    <row r="4034" spans="1:5" ht="15.75">
      <c r="A4034" s="31"/>
      <c r="B4034" s="34"/>
      <c r="C4034" s="32"/>
      <c r="D4034" s="36"/>
      <c r="E4034" s="288"/>
    </row>
    <row r="4035" spans="1:5" ht="15.75">
      <c r="A4035" s="31"/>
      <c r="B4035" s="34"/>
      <c r="C4035" s="32"/>
      <c r="D4035" s="36"/>
      <c r="E4035" s="288"/>
    </row>
    <row r="4036" spans="1:5" ht="15.75">
      <c r="A4036" s="31"/>
      <c r="B4036" s="34"/>
      <c r="C4036" s="32"/>
      <c r="D4036" s="36"/>
      <c r="E4036" s="288"/>
    </row>
    <row r="4037" spans="1:5" ht="15.75">
      <c r="A4037" s="31"/>
      <c r="B4037" s="34"/>
      <c r="C4037" s="32"/>
      <c r="D4037" s="36"/>
      <c r="E4037" s="288"/>
    </row>
    <row r="4038" spans="1:5" ht="15.75">
      <c r="A4038" s="31"/>
      <c r="B4038" s="34"/>
      <c r="C4038" s="32"/>
      <c r="D4038" s="36"/>
      <c r="E4038" s="288"/>
    </row>
    <row r="4039" spans="1:5" ht="15.75">
      <c r="A4039" s="31"/>
      <c r="B4039" s="34"/>
      <c r="C4039" s="32"/>
      <c r="D4039" s="36"/>
      <c r="E4039" s="288"/>
    </row>
    <row r="4040" spans="1:5" ht="15.75">
      <c r="A4040" s="31"/>
      <c r="B4040" s="34"/>
      <c r="C4040" s="32"/>
      <c r="D4040" s="36"/>
      <c r="E4040" s="288"/>
    </row>
    <row r="4041" spans="1:5" ht="15.75">
      <c r="A4041" s="31"/>
      <c r="B4041" s="34"/>
      <c r="C4041" s="32"/>
      <c r="D4041" s="36"/>
      <c r="E4041" s="288"/>
    </row>
    <row r="4042" spans="1:5" ht="15.75">
      <c r="A4042" s="31"/>
      <c r="B4042" s="34"/>
      <c r="C4042" s="32"/>
      <c r="D4042" s="36"/>
      <c r="E4042" s="288"/>
    </row>
    <row r="4043" spans="1:5" ht="15.75">
      <c r="A4043" s="31"/>
      <c r="B4043" s="34"/>
      <c r="C4043" s="32"/>
      <c r="D4043" s="36"/>
      <c r="E4043" s="288"/>
    </row>
    <row r="4044" spans="1:5" ht="15.75">
      <c r="A4044" s="31"/>
      <c r="B4044" s="34"/>
      <c r="C4044" s="32"/>
      <c r="D4044" s="36"/>
      <c r="E4044" s="288"/>
    </row>
    <row r="4045" spans="1:5" ht="15.75">
      <c r="A4045" s="31"/>
      <c r="B4045" s="34"/>
      <c r="C4045" s="32"/>
      <c r="D4045" s="36"/>
      <c r="E4045" s="288"/>
    </row>
    <row r="4046" spans="1:5" ht="15.75">
      <c r="A4046" s="31"/>
      <c r="B4046" s="34"/>
      <c r="C4046" s="32"/>
      <c r="D4046" s="36"/>
      <c r="E4046" s="288"/>
    </row>
    <row r="4047" spans="1:5" ht="15.75">
      <c r="A4047" s="31"/>
      <c r="B4047" s="34"/>
      <c r="C4047" s="32"/>
      <c r="D4047" s="36"/>
      <c r="E4047" s="288"/>
    </row>
    <row r="4048" spans="1:5" ht="15.75">
      <c r="A4048" s="31"/>
      <c r="B4048" s="34"/>
      <c r="C4048" s="32"/>
      <c r="D4048" s="36"/>
      <c r="E4048" s="288"/>
    </row>
    <row r="4049" spans="1:5" ht="15.75">
      <c r="A4049" s="31"/>
      <c r="B4049" s="34"/>
      <c r="C4049" s="32"/>
      <c r="D4049" s="36"/>
      <c r="E4049" s="288"/>
    </row>
    <row r="4050" spans="1:5" ht="15.75">
      <c r="A4050" s="31"/>
      <c r="B4050" s="34"/>
      <c r="C4050" s="32"/>
      <c r="D4050" s="36"/>
      <c r="E4050" s="288"/>
    </row>
    <row r="4051" spans="1:5" ht="15.75">
      <c r="A4051" s="31"/>
      <c r="B4051" s="34"/>
      <c r="C4051" s="32"/>
      <c r="D4051" s="36"/>
      <c r="E4051" s="288"/>
    </row>
    <row r="4052" spans="1:5" ht="15.75">
      <c r="A4052" s="31"/>
      <c r="B4052" s="34"/>
      <c r="C4052" s="32"/>
      <c r="D4052" s="36"/>
      <c r="E4052" s="288"/>
    </row>
    <row r="4053" spans="1:5" ht="15.75">
      <c r="A4053" s="31"/>
      <c r="B4053" s="34"/>
      <c r="C4053" s="32"/>
      <c r="D4053" s="36"/>
      <c r="E4053" s="288"/>
    </row>
    <row r="4054" spans="1:5" ht="15.75">
      <c r="A4054" s="31"/>
      <c r="B4054" s="34"/>
      <c r="C4054" s="32"/>
      <c r="D4054" s="36"/>
      <c r="E4054" s="288"/>
    </row>
    <row r="4055" spans="1:5" ht="15.75">
      <c r="A4055" s="31"/>
      <c r="B4055" s="34"/>
      <c r="C4055" s="32"/>
      <c r="D4055" s="36"/>
      <c r="E4055" s="288"/>
    </row>
    <row r="4056" spans="1:5" ht="15.75">
      <c r="A4056" s="31"/>
      <c r="B4056" s="34"/>
      <c r="C4056" s="32"/>
      <c r="D4056" s="36"/>
      <c r="E4056" s="288"/>
    </row>
    <row r="4057" spans="1:5" ht="15.75">
      <c r="A4057" s="31"/>
      <c r="B4057" s="34"/>
      <c r="C4057" s="32"/>
      <c r="D4057" s="36"/>
      <c r="E4057" s="288"/>
    </row>
    <row r="4058" spans="1:5" ht="15.75">
      <c r="A4058" s="31"/>
      <c r="B4058" s="34"/>
      <c r="C4058" s="32"/>
      <c r="D4058" s="36"/>
      <c r="E4058" s="288"/>
    </row>
    <row r="4059" spans="1:5" ht="15.75">
      <c r="A4059" s="31"/>
      <c r="B4059" s="34"/>
      <c r="C4059" s="32"/>
      <c r="D4059" s="36"/>
      <c r="E4059" s="288"/>
    </row>
    <row r="4060" spans="1:5" ht="15.75">
      <c r="A4060" s="31"/>
      <c r="B4060" s="34"/>
      <c r="C4060" s="32"/>
      <c r="D4060" s="36"/>
      <c r="E4060" s="288"/>
    </row>
    <row r="4061" spans="1:5" ht="15.75">
      <c r="A4061" s="31"/>
      <c r="B4061" s="34"/>
      <c r="C4061" s="32"/>
      <c r="D4061" s="36"/>
      <c r="E4061" s="288"/>
    </row>
    <row r="4062" spans="1:5" ht="15.75">
      <c r="A4062" s="31"/>
      <c r="B4062" s="34"/>
      <c r="C4062" s="32"/>
      <c r="D4062" s="36"/>
      <c r="E4062" s="288"/>
    </row>
    <row r="4063" spans="1:5" ht="15.75">
      <c r="A4063" s="31"/>
      <c r="B4063" s="34"/>
      <c r="C4063" s="32"/>
      <c r="D4063" s="36"/>
      <c r="E4063" s="288"/>
    </row>
    <row r="4064" spans="1:5" ht="15.75">
      <c r="A4064" s="31"/>
      <c r="B4064" s="34"/>
      <c r="C4064" s="32"/>
      <c r="D4064" s="36"/>
      <c r="E4064" s="288"/>
    </row>
    <row r="4065" spans="1:5" ht="15.75">
      <c r="A4065" s="31"/>
      <c r="B4065" s="34"/>
      <c r="C4065" s="32"/>
      <c r="D4065" s="36"/>
      <c r="E4065" s="288"/>
    </row>
    <row r="4066" spans="1:5" ht="15.75">
      <c r="A4066" s="31"/>
      <c r="B4066" s="34"/>
      <c r="C4066" s="32"/>
      <c r="D4066" s="36"/>
      <c r="E4066" s="288"/>
    </row>
    <row r="4067" spans="1:5" ht="15.75">
      <c r="A4067" s="31"/>
      <c r="B4067" s="34"/>
      <c r="C4067" s="32"/>
      <c r="D4067" s="36"/>
      <c r="E4067" s="288"/>
    </row>
    <row r="4068" spans="1:5" ht="15.75">
      <c r="A4068" s="31"/>
      <c r="B4068" s="34"/>
      <c r="C4068" s="32"/>
      <c r="D4068" s="36"/>
      <c r="E4068" s="288"/>
    </row>
    <row r="4069" spans="1:5" ht="15.75">
      <c r="A4069" s="31"/>
      <c r="B4069" s="34"/>
      <c r="C4069" s="32"/>
      <c r="D4069" s="36"/>
      <c r="E4069" s="288"/>
    </row>
    <row r="4070" spans="1:5" ht="15.75">
      <c r="A4070" s="31"/>
      <c r="B4070" s="34"/>
      <c r="C4070" s="32"/>
      <c r="D4070" s="36"/>
      <c r="E4070" s="288"/>
    </row>
    <row r="4071" spans="1:5" ht="15.75">
      <c r="A4071" s="31"/>
      <c r="B4071" s="34"/>
      <c r="C4071" s="32"/>
      <c r="D4071" s="36"/>
      <c r="E4071" s="288"/>
    </row>
    <row r="4072" spans="1:5" ht="15.75">
      <c r="A4072" s="31"/>
      <c r="B4072" s="34"/>
      <c r="C4072" s="32"/>
      <c r="D4072" s="36"/>
      <c r="E4072" s="288"/>
    </row>
    <row r="4073" spans="1:5" ht="15.75">
      <c r="A4073" s="31"/>
      <c r="B4073" s="34"/>
      <c r="C4073" s="32"/>
      <c r="D4073" s="36"/>
      <c r="E4073" s="288"/>
    </row>
    <row r="4074" spans="1:5" ht="15.75">
      <c r="A4074" s="31"/>
      <c r="B4074" s="34"/>
      <c r="C4074" s="32"/>
      <c r="D4074" s="36"/>
      <c r="E4074" s="288"/>
    </row>
    <row r="4075" spans="1:5" ht="15.75">
      <c r="A4075" s="31"/>
      <c r="B4075" s="34"/>
      <c r="C4075" s="32"/>
      <c r="D4075" s="36"/>
      <c r="E4075" s="288"/>
    </row>
    <row r="4076" spans="1:5" ht="15.75">
      <c r="A4076" s="31"/>
      <c r="B4076" s="34"/>
      <c r="C4076" s="32"/>
      <c r="D4076" s="36"/>
      <c r="E4076" s="288"/>
    </row>
    <row r="4077" spans="1:5" ht="15.75">
      <c r="A4077" s="31"/>
      <c r="B4077" s="34"/>
      <c r="C4077" s="32"/>
      <c r="D4077" s="36"/>
      <c r="E4077" s="288"/>
    </row>
    <row r="4078" spans="1:5" ht="15.75">
      <c r="A4078" s="31"/>
      <c r="B4078" s="34"/>
      <c r="C4078" s="32"/>
      <c r="D4078" s="36"/>
      <c r="E4078" s="288"/>
    </row>
    <row r="4079" spans="1:5" ht="15.75">
      <c r="A4079" s="31"/>
      <c r="B4079" s="34"/>
      <c r="C4079" s="32"/>
      <c r="D4079" s="36"/>
      <c r="E4079" s="288"/>
    </row>
    <row r="4080" spans="1:5" ht="15.75">
      <c r="A4080" s="31"/>
      <c r="B4080" s="34"/>
      <c r="C4080" s="32"/>
      <c r="D4080" s="36"/>
      <c r="E4080" s="288"/>
    </row>
    <row r="4081" spans="1:5" ht="15.75">
      <c r="A4081" s="31"/>
      <c r="B4081" s="34"/>
      <c r="C4081" s="32"/>
      <c r="D4081" s="36"/>
      <c r="E4081" s="288"/>
    </row>
    <row r="4082" spans="1:5" ht="15.75">
      <c r="A4082" s="31"/>
      <c r="B4082" s="34"/>
      <c r="C4082" s="32"/>
      <c r="D4082" s="36"/>
      <c r="E4082" s="288"/>
    </row>
    <row r="4083" spans="1:5" ht="15.75">
      <c r="A4083" s="31"/>
      <c r="B4083" s="34"/>
      <c r="C4083" s="32"/>
      <c r="D4083" s="36"/>
      <c r="E4083" s="288"/>
    </row>
    <row r="4084" spans="1:5" ht="15.75">
      <c r="A4084" s="31"/>
      <c r="B4084" s="34"/>
      <c r="C4084" s="32"/>
      <c r="D4084" s="36"/>
      <c r="E4084" s="288"/>
    </row>
    <row r="4085" spans="1:5" ht="15.75">
      <c r="A4085" s="31"/>
      <c r="B4085" s="34"/>
      <c r="C4085" s="32"/>
      <c r="D4085" s="36"/>
      <c r="E4085" s="288"/>
    </row>
    <row r="4086" spans="1:5" ht="15.75">
      <c r="A4086" s="31"/>
      <c r="B4086" s="34"/>
      <c r="C4086" s="32"/>
      <c r="D4086" s="36"/>
      <c r="E4086" s="288"/>
    </row>
    <row r="4087" spans="1:5" ht="15.75">
      <c r="A4087" s="31"/>
      <c r="B4087" s="34"/>
      <c r="C4087" s="32"/>
      <c r="D4087" s="36"/>
      <c r="E4087" s="288"/>
    </row>
    <row r="4088" spans="1:5" ht="15.75">
      <c r="A4088" s="31"/>
      <c r="B4088" s="34"/>
      <c r="C4088" s="32"/>
      <c r="D4088" s="36"/>
      <c r="E4088" s="288"/>
    </row>
    <row r="4089" spans="1:5" ht="15.75">
      <c r="A4089" s="31"/>
      <c r="B4089" s="34"/>
      <c r="C4089" s="32"/>
      <c r="D4089" s="36"/>
      <c r="E4089" s="288"/>
    </row>
    <row r="4090" spans="1:5" ht="15.75">
      <c r="A4090" s="31"/>
      <c r="B4090" s="34"/>
      <c r="C4090" s="32"/>
      <c r="D4090" s="36"/>
      <c r="E4090" s="288"/>
    </row>
    <row r="4091" spans="1:5" ht="15.75">
      <c r="A4091" s="31"/>
      <c r="B4091" s="34"/>
      <c r="C4091" s="32"/>
      <c r="D4091" s="36"/>
      <c r="E4091" s="288"/>
    </row>
    <row r="4092" spans="1:5" ht="15.75">
      <c r="A4092" s="31"/>
      <c r="B4092" s="34"/>
      <c r="C4092" s="32"/>
      <c r="D4092" s="36"/>
      <c r="E4092" s="288"/>
    </row>
    <row r="4093" spans="1:5" ht="15.75">
      <c r="A4093" s="31"/>
      <c r="B4093" s="34"/>
      <c r="C4093" s="32"/>
      <c r="D4093" s="36"/>
      <c r="E4093" s="288"/>
    </row>
    <row r="4094" spans="1:5" ht="15.75">
      <c r="A4094" s="31"/>
      <c r="B4094" s="34"/>
      <c r="C4094" s="32"/>
      <c r="D4094" s="36"/>
      <c r="E4094" s="288"/>
    </row>
    <row r="4095" spans="1:5" ht="15.75">
      <c r="A4095" s="31"/>
      <c r="B4095" s="34"/>
      <c r="C4095" s="32"/>
      <c r="D4095" s="36"/>
      <c r="E4095" s="288"/>
    </row>
    <row r="4096" spans="1:5" ht="15.75">
      <c r="A4096" s="31"/>
      <c r="B4096" s="34"/>
      <c r="C4096" s="32"/>
      <c r="D4096" s="36"/>
      <c r="E4096" s="288"/>
    </row>
    <row r="4097" spans="1:5" ht="15.75">
      <c r="A4097" s="31"/>
      <c r="B4097" s="34"/>
      <c r="C4097" s="32"/>
      <c r="D4097" s="36"/>
      <c r="E4097" s="288"/>
    </row>
    <row r="4098" spans="1:5" ht="15.75">
      <c r="A4098" s="31"/>
      <c r="B4098" s="34"/>
      <c r="C4098" s="32"/>
      <c r="D4098" s="36"/>
      <c r="E4098" s="288"/>
    </row>
    <row r="4099" spans="1:5" ht="15.75">
      <c r="A4099" s="31"/>
      <c r="B4099" s="34"/>
      <c r="C4099" s="32"/>
      <c r="D4099" s="36"/>
      <c r="E4099" s="288"/>
    </row>
    <row r="4100" spans="1:5" ht="15.75">
      <c r="A4100" s="31"/>
      <c r="B4100" s="34"/>
      <c r="C4100" s="32"/>
      <c r="D4100" s="36"/>
      <c r="E4100" s="288"/>
    </row>
    <row r="4101" spans="1:5" ht="15.75">
      <c r="A4101" s="31"/>
      <c r="B4101" s="34"/>
      <c r="C4101" s="32"/>
      <c r="D4101" s="36"/>
      <c r="E4101" s="288"/>
    </row>
    <row r="4102" spans="1:5" ht="15.75">
      <c r="A4102" s="31"/>
      <c r="B4102" s="34"/>
      <c r="C4102" s="32"/>
      <c r="D4102" s="36"/>
      <c r="E4102" s="288"/>
    </row>
    <row r="4103" spans="1:5" ht="15.75">
      <c r="A4103" s="31"/>
      <c r="B4103" s="34"/>
      <c r="C4103" s="32"/>
      <c r="D4103" s="36"/>
      <c r="E4103" s="288"/>
    </row>
    <row r="4104" spans="1:5" ht="15.75">
      <c r="A4104" s="31"/>
      <c r="B4104" s="34"/>
      <c r="C4104" s="32"/>
      <c r="D4104" s="36"/>
      <c r="E4104" s="288"/>
    </row>
    <row r="4105" spans="1:5" ht="15.75">
      <c r="A4105" s="31"/>
      <c r="B4105" s="34"/>
      <c r="C4105" s="32"/>
      <c r="D4105" s="36"/>
      <c r="E4105" s="288"/>
    </row>
    <row r="4106" spans="1:5" ht="15.75">
      <c r="A4106" s="31"/>
      <c r="B4106" s="34"/>
      <c r="C4106" s="32"/>
      <c r="D4106" s="36"/>
      <c r="E4106" s="288"/>
    </row>
    <row r="4107" spans="1:5" ht="15.75">
      <c r="A4107" s="31"/>
      <c r="B4107" s="34"/>
      <c r="C4107" s="32"/>
      <c r="D4107" s="36"/>
      <c r="E4107" s="288"/>
    </row>
    <row r="4108" spans="1:5" ht="15.75">
      <c r="A4108" s="31"/>
      <c r="B4108" s="34"/>
      <c r="C4108" s="32"/>
      <c r="D4108" s="36"/>
      <c r="E4108" s="288"/>
    </row>
    <row r="4109" spans="1:5" ht="15.75">
      <c r="A4109" s="31"/>
      <c r="B4109" s="34"/>
      <c r="C4109" s="32"/>
      <c r="D4109" s="36"/>
      <c r="E4109" s="288"/>
    </row>
    <row r="4110" spans="1:5" ht="15.75">
      <c r="A4110" s="31"/>
      <c r="B4110" s="34"/>
      <c r="C4110" s="32"/>
      <c r="D4110" s="36"/>
      <c r="E4110" s="288"/>
    </row>
    <row r="4111" spans="1:5" ht="15.75">
      <c r="A4111" s="31"/>
      <c r="B4111" s="34"/>
      <c r="C4111" s="32"/>
      <c r="D4111" s="36"/>
      <c r="E4111" s="288"/>
    </row>
    <row r="4112" spans="1:5" ht="15.75">
      <c r="A4112" s="31"/>
      <c r="B4112" s="34"/>
      <c r="C4112" s="32"/>
      <c r="D4112" s="36"/>
      <c r="E4112" s="288"/>
    </row>
    <row r="4113" spans="1:5" ht="15.75">
      <c r="A4113" s="31"/>
      <c r="B4113" s="34"/>
      <c r="C4113" s="32"/>
      <c r="D4113" s="36"/>
      <c r="E4113" s="288"/>
    </row>
    <row r="4114" spans="1:5" ht="15.75">
      <c r="A4114" s="31"/>
      <c r="B4114" s="34"/>
      <c r="C4114" s="32"/>
      <c r="D4114" s="36"/>
      <c r="E4114" s="288"/>
    </row>
    <row r="4115" spans="1:5" ht="15.75">
      <c r="A4115" s="31"/>
      <c r="B4115" s="34"/>
      <c r="C4115" s="32"/>
      <c r="D4115" s="36"/>
      <c r="E4115" s="288"/>
    </row>
    <row r="4116" spans="1:5" ht="15.75">
      <c r="A4116" s="31"/>
      <c r="B4116" s="34"/>
      <c r="C4116" s="32"/>
      <c r="D4116" s="36"/>
      <c r="E4116" s="288"/>
    </row>
    <row r="4117" spans="1:5" ht="15.75">
      <c r="A4117" s="31"/>
      <c r="B4117" s="34"/>
      <c r="C4117" s="32"/>
      <c r="D4117" s="36"/>
      <c r="E4117" s="288"/>
    </row>
    <row r="4118" spans="1:5" ht="15.75">
      <c r="A4118" s="31"/>
      <c r="B4118" s="34"/>
      <c r="C4118" s="32"/>
      <c r="D4118" s="36"/>
      <c r="E4118" s="288"/>
    </row>
    <row r="4119" spans="1:5" ht="15.75">
      <c r="A4119" s="31"/>
      <c r="B4119" s="34"/>
      <c r="C4119" s="32"/>
      <c r="D4119" s="36"/>
      <c r="E4119" s="288"/>
    </row>
    <row r="4120" spans="1:5" ht="15.75">
      <c r="A4120" s="31"/>
      <c r="B4120" s="34"/>
      <c r="C4120" s="32"/>
      <c r="D4120" s="36"/>
      <c r="E4120" s="288"/>
    </row>
    <row r="4121" spans="1:5" ht="15.75">
      <c r="A4121" s="31"/>
      <c r="B4121" s="34"/>
      <c r="C4121" s="32"/>
      <c r="D4121" s="36"/>
      <c r="E4121" s="288"/>
    </row>
    <row r="4122" spans="1:5" ht="15.75">
      <c r="A4122" s="31"/>
      <c r="B4122" s="34"/>
      <c r="C4122" s="32"/>
      <c r="D4122" s="36"/>
      <c r="E4122" s="288"/>
    </row>
    <row r="4123" spans="1:5" ht="15.75">
      <c r="A4123" s="31"/>
      <c r="B4123" s="34"/>
      <c r="C4123" s="32"/>
      <c r="D4123" s="36"/>
      <c r="E4123" s="288"/>
    </row>
    <row r="4124" spans="1:5" ht="15.75">
      <c r="A4124" s="31"/>
      <c r="B4124" s="34"/>
      <c r="C4124" s="32"/>
      <c r="D4124" s="36"/>
      <c r="E4124" s="288"/>
    </row>
    <row r="4125" spans="1:5" ht="15.75">
      <c r="A4125" s="31"/>
      <c r="B4125" s="34"/>
      <c r="C4125" s="32"/>
      <c r="D4125" s="36"/>
      <c r="E4125" s="288"/>
    </row>
    <row r="4126" spans="1:5" ht="15.75">
      <c r="A4126" s="31"/>
      <c r="B4126" s="34"/>
      <c r="C4126" s="32"/>
      <c r="D4126" s="36"/>
      <c r="E4126" s="288"/>
    </row>
    <row r="4127" spans="1:5" ht="15.75">
      <c r="A4127" s="31"/>
      <c r="B4127" s="34"/>
      <c r="C4127" s="32"/>
      <c r="D4127" s="36"/>
      <c r="E4127" s="288"/>
    </row>
    <row r="4128" spans="1:5" ht="15.75">
      <c r="A4128" s="31"/>
      <c r="B4128" s="34"/>
      <c r="C4128" s="32"/>
      <c r="D4128" s="36"/>
      <c r="E4128" s="288"/>
    </row>
    <row r="4129" spans="1:5" ht="15.75">
      <c r="A4129" s="31"/>
      <c r="B4129" s="34"/>
      <c r="C4129" s="32"/>
      <c r="D4129" s="36"/>
      <c r="E4129" s="288"/>
    </row>
    <row r="4130" spans="1:5" ht="15.75">
      <c r="A4130" s="31"/>
      <c r="B4130" s="34"/>
      <c r="C4130" s="32"/>
      <c r="D4130" s="36"/>
      <c r="E4130" s="288"/>
    </row>
    <row r="4131" spans="1:5" ht="15.75">
      <c r="A4131" s="31"/>
      <c r="B4131" s="34"/>
      <c r="C4131" s="32"/>
      <c r="D4131" s="36"/>
      <c r="E4131" s="288"/>
    </row>
    <row r="4132" spans="1:5" ht="15.75">
      <c r="A4132" s="31"/>
      <c r="B4132" s="34"/>
      <c r="C4132" s="32"/>
      <c r="D4132" s="36"/>
      <c r="E4132" s="288"/>
    </row>
    <row r="4133" spans="1:5" ht="15.75">
      <c r="A4133" s="31"/>
      <c r="B4133" s="34"/>
      <c r="C4133" s="32"/>
      <c r="D4133" s="36"/>
      <c r="E4133" s="288"/>
    </row>
    <row r="4134" spans="1:5" ht="15.75">
      <c r="A4134" s="31"/>
      <c r="B4134" s="34"/>
      <c r="C4134" s="32"/>
      <c r="D4134" s="36"/>
      <c r="E4134" s="288"/>
    </row>
    <row r="4135" spans="1:5" ht="15.75">
      <c r="A4135" s="31"/>
      <c r="B4135" s="34"/>
      <c r="C4135" s="32"/>
      <c r="D4135" s="36"/>
      <c r="E4135" s="288"/>
    </row>
    <row r="4136" spans="1:5" ht="15.75">
      <c r="A4136" s="31"/>
      <c r="B4136" s="34"/>
      <c r="C4136" s="32"/>
      <c r="D4136" s="36"/>
      <c r="E4136" s="288"/>
    </row>
    <row r="4137" spans="1:5" ht="15.75">
      <c r="A4137" s="31"/>
      <c r="B4137" s="34"/>
      <c r="C4137" s="32"/>
      <c r="D4137" s="36"/>
      <c r="E4137" s="288"/>
    </row>
    <row r="4138" spans="1:5" ht="15.75">
      <c r="A4138" s="31"/>
      <c r="B4138" s="34"/>
      <c r="C4138" s="32"/>
      <c r="D4138" s="36"/>
      <c r="E4138" s="288"/>
    </row>
    <row r="4139" spans="1:5" ht="15.75">
      <c r="A4139" s="31"/>
      <c r="B4139" s="34"/>
      <c r="C4139" s="32"/>
      <c r="D4139" s="36"/>
      <c r="E4139" s="288"/>
    </row>
    <row r="4140" spans="1:5" ht="15.75">
      <c r="A4140" s="31"/>
      <c r="B4140" s="34"/>
      <c r="C4140" s="32"/>
      <c r="D4140" s="36"/>
      <c r="E4140" s="288"/>
    </row>
    <row r="4141" spans="1:5" ht="15.75">
      <c r="A4141" s="31"/>
      <c r="B4141" s="34"/>
      <c r="C4141" s="32"/>
      <c r="D4141" s="36"/>
      <c r="E4141" s="288"/>
    </row>
    <row r="4142" spans="1:5" ht="15.75">
      <c r="A4142" s="31"/>
      <c r="B4142" s="34"/>
      <c r="C4142" s="32"/>
      <c r="D4142" s="36"/>
      <c r="E4142" s="288"/>
    </row>
    <row r="4143" spans="1:5" ht="15.75">
      <c r="A4143" s="31"/>
      <c r="B4143" s="34"/>
      <c r="C4143" s="32"/>
      <c r="D4143" s="36"/>
      <c r="E4143" s="288"/>
    </row>
    <row r="4144" spans="1:5" ht="15.75">
      <c r="A4144" s="31"/>
      <c r="B4144" s="34"/>
      <c r="C4144" s="32"/>
      <c r="D4144" s="36"/>
      <c r="E4144" s="288"/>
    </row>
    <row r="4145" spans="1:5" ht="15.75">
      <c r="A4145" s="31"/>
      <c r="B4145" s="34"/>
      <c r="C4145" s="32"/>
      <c r="D4145" s="36"/>
      <c r="E4145" s="288"/>
    </row>
    <row r="4146" spans="1:5" ht="15.75">
      <c r="A4146" s="31"/>
      <c r="B4146" s="34"/>
      <c r="C4146" s="32"/>
      <c r="D4146" s="36"/>
      <c r="E4146" s="288"/>
    </row>
    <row r="4147" spans="1:5" ht="15.75">
      <c r="A4147" s="31"/>
      <c r="B4147" s="34"/>
      <c r="C4147" s="32"/>
      <c r="D4147" s="36"/>
      <c r="E4147" s="288"/>
    </row>
    <row r="4148" spans="1:5" ht="15.75">
      <c r="A4148" s="31"/>
      <c r="B4148" s="34"/>
      <c r="C4148" s="32"/>
      <c r="D4148" s="36"/>
      <c r="E4148" s="288"/>
    </row>
    <row r="4149" spans="1:5" ht="15.75">
      <c r="A4149" s="31"/>
      <c r="B4149" s="34"/>
      <c r="C4149" s="32"/>
      <c r="D4149" s="36"/>
      <c r="E4149" s="288"/>
    </row>
    <row r="4150" spans="1:5" ht="15.75">
      <c r="A4150" s="31"/>
      <c r="B4150" s="34"/>
      <c r="C4150" s="32"/>
      <c r="D4150" s="36"/>
      <c r="E4150" s="288"/>
    </row>
    <row r="4151" spans="1:5" ht="15.75">
      <c r="A4151" s="31"/>
      <c r="B4151" s="34"/>
      <c r="C4151" s="32"/>
      <c r="D4151" s="36"/>
      <c r="E4151" s="288"/>
    </row>
    <row r="4152" spans="1:5" ht="15.75">
      <c r="A4152" s="31"/>
      <c r="B4152" s="34"/>
      <c r="C4152" s="32"/>
      <c r="D4152" s="36"/>
      <c r="E4152" s="288"/>
    </row>
    <row r="4153" spans="1:5" ht="15.75">
      <c r="A4153" s="31"/>
      <c r="B4153" s="34"/>
      <c r="C4153" s="32"/>
      <c r="D4153" s="36"/>
      <c r="E4153" s="288"/>
    </row>
    <row r="4154" spans="1:5" ht="15.75">
      <c r="A4154" s="31"/>
      <c r="B4154" s="34"/>
      <c r="C4154" s="32"/>
      <c r="D4154" s="36"/>
      <c r="E4154" s="288"/>
    </row>
    <row r="4155" spans="1:5" ht="15.75">
      <c r="A4155" s="31"/>
      <c r="B4155" s="34"/>
      <c r="C4155" s="32"/>
      <c r="D4155" s="36"/>
      <c r="E4155" s="288"/>
    </row>
    <row r="4156" spans="1:5" ht="15.75">
      <c r="A4156" s="31"/>
      <c r="B4156" s="34"/>
      <c r="C4156" s="32"/>
      <c r="D4156" s="36"/>
      <c r="E4156" s="288"/>
    </row>
    <row r="4157" spans="1:5" ht="15.75">
      <c r="A4157" s="31"/>
      <c r="B4157" s="34"/>
      <c r="C4157" s="32"/>
      <c r="D4157" s="36"/>
      <c r="E4157" s="288"/>
    </row>
    <row r="4158" spans="1:5" ht="15.75">
      <c r="A4158" s="31"/>
      <c r="B4158" s="34"/>
      <c r="C4158" s="32"/>
      <c r="D4158" s="36"/>
      <c r="E4158" s="288"/>
    </row>
    <row r="4159" spans="1:5" ht="15.75">
      <c r="A4159" s="31"/>
      <c r="B4159" s="34"/>
      <c r="C4159" s="32"/>
      <c r="D4159" s="36"/>
      <c r="E4159" s="288"/>
    </row>
    <row r="4160" spans="1:5" ht="15.75">
      <c r="A4160" s="31"/>
      <c r="B4160" s="34"/>
      <c r="C4160" s="32"/>
      <c r="D4160" s="36"/>
      <c r="E4160" s="288"/>
    </row>
    <row r="4161" spans="1:5" ht="15.75">
      <c r="A4161" s="31"/>
      <c r="B4161" s="34"/>
      <c r="C4161" s="32"/>
      <c r="D4161" s="36"/>
      <c r="E4161" s="288"/>
    </row>
    <row r="4162" spans="1:5" ht="15.75">
      <c r="A4162" s="31"/>
      <c r="B4162" s="34"/>
      <c r="C4162" s="32"/>
      <c r="D4162" s="36"/>
      <c r="E4162" s="288"/>
    </row>
    <row r="4163" spans="1:5" ht="15.75">
      <c r="A4163" s="31"/>
      <c r="B4163" s="34"/>
      <c r="C4163" s="32"/>
      <c r="D4163" s="36"/>
      <c r="E4163" s="288"/>
    </row>
    <row r="4164" spans="1:5" ht="15.75">
      <c r="A4164" s="31"/>
      <c r="B4164" s="34"/>
      <c r="C4164" s="32"/>
      <c r="D4164" s="36"/>
      <c r="E4164" s="288"/>
    </row>
    <row r="4165" spans="1:5" ht="15.75">
      <c r="A4165" s="31"/>
      <c r="B4165" s="34"/>
      <c r="C4165" s="32"/>
      <c r="D4165" s="36"/>
      <c r="E4165" s="288"/>
    </row>
    <row r="4166" spans="1:5" ht="15.75">
      <c r="A4166" s="31"/>
      <c r="B4166" s="34"/>
      <c r="C4166" s="32"/>
      <c r="D4166" s="36"/>
      <c r="E4166" s="288"/>
    </row>
    <row r="4167" spans="1:5" ht="15.75">
      <c r="A4167" s="31"/>
      <c r="B4167" s="34"/>
      <c r="C4167" s="32"/>
      <c r="D4167" s="36"/>
      <c r="E4167" s="288"/>
    </row>
    <row r="4168" spans="1:5" ht="15.75">
      <c r="A4168" s="31"/>
      <c r="B4168" s="34"/>
      <c r="C4168" s="32"/>
      <c r="D4168" s="36"/>
      <c r="E4168" s="288"/>
    </row>
    <row r="4169" spans="1:5" ht="15.75">
      <c r="A4169" s="31"/>
      <c r="B4169" s="34"/>
      <c r="C4169" s="32"/>
      <c r="D4169" s="36"/>
      <c r="E4169" s="288"/>
    </row>
    <row r="4170" spans="1:5" ht="15.75">
      <c r="A4170" s="31"/>
      <c r="B4170" s="34"/>
      <c r="C4170" s="32"/>
      <c r="D4170" s="36"/>
      <c r="E4170" s="288"/>
    </row>
    <row r="4171" spans="1:5" ht="15.75">
      <c r="A4171" s="31"/>
      <c r="B4171" s="34"/>
      <c r="C4171" s="32"/>
      <c r="D4171" s="36"/>
      <c r="E4171" s="288"/>
    </row>
    <row r="4172" spans="1:5" ht="15.75">
      <c r="A4172" s="31"/>
      <c r="B4172" s="34"/>
      <c r="C4172" s="32"/>
      <c r="D4172" s="36"/>
      <c r="E4172" s="288"/>
    </row>
    <row r="4173" spans="1:5" ht="15.75">
      <c r="A4173" s="31"/>
      <c r="B4173" s="34"/>
      <c r="C4173" s="32"/>
      <c r="D4173" s="36"/>
      <c r="E4173" s="288"/>
    </row>
    <row r="4174" spans="1:5" ht="15.75">
      <c r="A4174" s="31"/>
      <c r="B4174" s="34"/>
      <c r="C4174" s="32"/>
      <c r="D4174" s="36"/>
      <c r="E4174" s="288"/>
    </row>
    <row r="4175" spans="1:5" ht="15.75">
      <c r="A4175" s="31"/>
      <c r="B4175" s="34"/>
      <c r="C4175" s="32"/>
      <c r="D4175" s="36"/>
      <c r="E4175" s="288"/>
    </row>
    <row r="4176" spans="1:5" ht="15.75">
      <c r="A4176" s="31"/>
      <c r="B4176" s="34"/>
      <c r="C4176" s="32"/>
      <c r="D4176" s="36"/>
      <c r="E4176" s="288"/>
    </row>
    <row r="4177" spans="1:5" ht="15.75">
      <c r="A4177" s="31"/>
      <c r="B4177" s="34"/>
      <c r="C4177" s="32"/>
      <c r="D4177" s="36"/>
      <c r="E4177" s="288"/>
    </row>
    <row r="4178" spans="1:5" ht="15.75">
      <c r="A4178" s="31"/>
      <c r="B4178" s="34"/>
      <c r="C4178" s="32"/>
      <c r="D4178" s="36"/>
      <c r="E4178" s="288"/>
    </row>
    <row r="4179" spans="1:5" ht="15.75">
      <c r="A4179" s="31"/>
      <c r="B4179" s="34"/>
      <c r="C4179" s="32"/>
      <c r="D4179" s="36"/>
      <c r="E4179" s="288"/>
    </row>
    <row r="4180" spans="1:5" ht="15.75">
      <c r="A4180" s="31"/>
      <c r="B4180" s="34"/>
      <c r="C4180" s="32"/>
      <c r="D4180" s="36"/>
      <c r="E4180" s="288"/>
    </row>
    <row r="4181" spans="1:5" ht="15.75">
      <c r="A4181" s="31"/>
      <c r="B4181" s="34"/>
      <c r="C4181" s="32"/>
      <c r="D4181" s="36"/>
      <c r="E4181" s="288"/>
    </row>
    <row r="4182" spans="1:5" ht="15.75">
      <c r="A4182" s="31"/>
      <c r="B4182" s="34"/>
      <c r="C4182" s="32"/>
      <c r="D4182" s="36"/>
      <c r="E4182" s="288"/>
    </row>
    <row r="4183" spans="1:5" ht="15.75">
      <c r="A4183" s="31"/>
      <c r="B4183" s="34"/>
      <c r="C4183" s="32"/>
      <c r="D4183" s="36"/>
      <c r="E4183" s="288"/>
    </row>
    <row r="4184" spans="1:5" ht="15.75">
      <c r="A4184" s="31"/>
      <c r="B4184" s="34"/>
      <c r="C4184" s="32"/>
      <c r="D4184" s="36"/>
      <c r="E4184" s="288"/>
    </row>
    <row r="4185" spans="1:5" ht="15.75">
      <c r="A4185" s="31"/>
      <c r="B4185" s="34"/>
      <c r="C4185" s="32"/>
      <c r="D4185" s="36"/>
      <c r="E4185" s="288"/>
    </row>
    <row r="4186" spans="1:5" ht="15.75">
      <c r="A4186" s="31"/>
      <c r="B4186" s="34"/>
      <c r="C4186" s="32"/>
      <c r="D4186" s="36"/>
      <c r="E4186" s="288"/>
    </row>
    <row r="4187" spans="1:5" ht="15.75">
      <c r="A4187" s="31"/>
      <c r="B4187" s="34"/>
      <c r="C4187" s="32"/>
      <c r="D4187" s="36"/>
      <c r="E4187" s="288"/>
    </row>
    <row r="4188" spans="1:5" ht="15.75">
      <c r="A4188" s="31"/>
      <c r="B4188" s="34"/>
      <c r="C4188" s="32"/>
      <c r="D4188" s="36"/>
      <c r="E4188" s="288"/>
    </row>
    <row r="4189" spans="1:5" ht="15.75">
      <c r="A4189" s="31"/>
      <c r="B4189" s="34"/>
      <c r="C4189" s="32"/>
      <c r="D4189" s="36"/>
      <c r="E4189" s="288"/>
    </row>
    <row r="4190" spans="1:5" ht="15.75">
      <c r="A4190" s="31"/>
      <c r="B4190" s="34"/>
      <c r="C4190" s="32"/>
      <c r="D4190" s="36"/>
      <c r="E4190" s="288"/>
    </row>
    <row r="4191" spans="1:5" ht="15.75">
      <c r="A4191" s="31"/>
      <c r="B4191" s="34"/>
      <c r="C4191" s="32"/>
      <c r="D4191" s="36"/>
      <c r="E4191" s="288"/>
    </row>
    <row r="4192" spans="1:5" ht="15.75">
      <c r="A4192" s="31"/>
      <c r="B4192" s="34"/>
      <c r="C4192" s="32"/>
      <c r="D4192" s="36"/>
      <c r="E4192" s="288"/>
    </row>
    <row r="4193" spans="1:5" ht="15.75">
      <c r="A4193" s="31"/>
      <c r="B4193" s="34"/>
      <c r="C4193" s="32"/>
      <c r="D4193" s="36"/>
      <c r="E4193" s="288"/>
    </row>
    <row r="4194" spans="1:5" ht="15.75">
      <c r="A4194" s="31"/>
      <c r="B4194" s="34"/>
      <c r="C4194" s="32"/>
      <c r="D4194" s="36"/>
      <c r="E4194" s="288"/>
    </row>
    <row r="4195" spans="1:5" ht="15.75">
      <c r="A4195" s="31"/>
      <c r="B4195" s="34"/>
      <c r="C4195" s="32"/>
      <c r="D4195" s="36"/>
      <c r="E4195" s="288"/>
    </row>
    <row r="4196" spans="1:5" ht="15.75">
      <c r="A4196" s="31"/>
      <c r="B4196" s="34"/>
      <c r="C4196" s="32"/>
      <c r="D4196" s="36"/>
      <c r="E4196" s="288"/>
    </row>
    <row r="4197" spans="1:5" ht="15.75">
      <c r="A4197" s="31"/>
      <c r="B4197" s="34"/>
      <c r="C4197" s="32"/>
      <c r="D4197" s="36"/>
      <c r="E4197" s="288"/>
    </row>
    <row r="4198" spans="1:5" ht="15.75">
      <c r="A4198" s="31"/>
      <c r="B4198" s="34"/>
      <c r="C4198" s="32"/>
      <c r="D4198" s="36"/>
      <c r="E4198" s="288"/>
    </row>
    <row r="4199" spans="1:5" ht="15.75">
      <c r="A4199" s="31"/>
      <c r="B4199" s="34"/>
      <c r="C4199" s="32"/>
      <c r="D4199" s="36"/>
      <c r="E4199" s="288"/>
    </row>
    <row r="4200" spans="1:5" ht="15.75">
      <c r="A4200" s="31"/>
      <c r="B4200" s="34"/>
      <c r="C4200" s="32"/>
      <c r="D4200" s="36"/>
      <c r="E4200" s="288"/>
    </row>
    <row r="4201" spans="1:5" ht="15.75">
      <c r="A4201" s="31"/>
      <c r="B4201" s="34"/>
      <c r="C4201" s="32"/>
      <c r="D4201" s="36"/>
      <c r="E4201" s="288"/>
    </row>
    <row r="4202" spans="1:5" ht="15.75">
      <c r="A4202" s="31"/>
      <c r="B4202" s="34"/>
      <c r="C4202" s="32"/>
      <c r="D4202" s="36"/>
      <c r="E4202" s="288"/>
    </row>
    <row r="4203" spans="1:5" ht="15.75">
      <c r="A4203" s="31"/>
      <c r="B4203" s="34"/>
      <c r="C4203" s="32"/>
      <c r="D4203" s="36"/>
      <c r="E4203" s="288"/>
    </row>
    <row r="4204" spans="1:5" ht="15.75">
      <c r="A4204" s="31"/>
      <c r="B4204" s="34"/>
      <c r="C4204" s="32"/>
      <c r="D4204" s="36"/>
      <c r="E4204" s="288"/>
    </row>
    <row r="4205" spans="1:5" ht="15.75">
      <c r="A4205" s="31"/>
      <c r="B4205" s="34"/>
      <c r="C4205" s="32"/>
      <c r="D4205" s="36"/>
      <c r="E4205" s="288"/>
    </row>
    <row r="4206" spans="1:5" ht="15.75">
      <c r="A4206" s="31"/>
      <c r="B4206" s="34"/>
      <c r="C4206" s="32"/>
      <c r="D4206" s="36"/>
      <c r="E4206" s="288"/>
    </row>
    <row r="4207" spans="1:5" ht="15.75">
      <c r="A4207" s="31"/>
      <c r="B4207" s="34"/>
      <c r="C4207" s="32"/>
      <c r="D4207" s="36"/>
      <c r="E4207" s="288"/>
    </row>
    <row r="4208" spans="1:5" ht="15.75">
      <c r="A4208" s="31"/>
      <c r="B4208" s="34"/>
      <c r="C4208" s="32"/>
      <c r="D4208" s="36"/>
      <c r="E4208" s="288"/>
    </row>
    <row r="4209" spans="1:5" ht="15.75">
      <c r="A4209" s="31"/>
      <c r="B4209" s="34"/>
      <c r="C4209" s="32"/>
      <c r="D4209" s="36"/>
      <c r="E4209" s="288"/>
    </row>
    <row r="4210" spans="1:5" ht="15.75">
      <c r="A4210" s="31"/>
      <c r="B4210" s="34"/>
      <c r="C4210" s="32"/>
      <c r="D4210" s="36"/>
      <c r="E4210" s="288"/>
    </row>
    <row r="4211" spans="1:5" ht="15.75">
      <c r="A4211" s="31"/>
      <c r="B4211" s="34"/>
      <c r="C4211" s="32"/>
      <c r="D4211" s="36"/>
      <c r="E4211" s="288"/>
    </row>
    <row r="4212" spans="1:5" ht="15.75">
      <c r="A4212" s="31"/>
      <c r="B4212" s="34"/>
      <c r="C4212" s="32"/>
      <c r="D4212" s="36"/>
      <c r="E4212" s="288"/>
    </row>
    <row r="4213" spans="1:5" ht="15.75">
      <c r="A4213" s="31"/>
      <c r="B4213" s="34"/>
      <c r="C4213" s="32"/>
      <c r="D4213" s="36"/>
      <c r="E4213" s="288"/>
    </row>
    <row r="4214" spans="1:5" ht="15.75">
      <c r="A4214" s="31"/>
      <c r="B4214" s="34"/>
      <c r="C4214" s="32"/>
      <c r="D4214" s="36"/>
      <c r="E4214" s="288"/>
    </row>
    <row r="4215" spans="1:5" ht="15.75">
      <c r="A4215" s="31"/>
      <c r="B4215" s="34"/>
      <c r="C4215" s="32"/>
      <c r="D4215" s="36"/>
      <c r="E4215" s="288"/>
    </row>
    <row r="4216" spans="1:5" ht="15.75">
      <c r="A4216" s="31"/>
      <c r="B4216" s="34"/>
      <c r="C4216" s="32"/>
      <c r="D4216" s="36"/>
      <c r="E4216" s="288"/>
    </row>
    <row r="4217" spans="1:5" ht="15.75">
      <c r="A4217" s="31"/>
      <c r="B4217" s="34"/>
      <c r="C4217" s="32"/>
      <c r="D4217" s="36"/>
      <c r="E4217" s="288"/>
    </row>
    <row r="4218" spans="1:5" ht="15.75">
      <c r="A4218" s="31"/>
      <c r="B4218" s="34"/>
      <c r="C4218" s="32"/>
      <c r="D4218" s="36"/>
      <c r="E4218" s="288"/>
    </row>
    <row r="4219" spans="1:5" ht="15.75">
      <c r="A4219" s="31"/>
      <c r="B4219" s="34"/>
      <c r="C4219" s="32"/>
      <c r="D4219" s="36"/>
      <c r="E4219" s="288"/>
    </row>
    <row r="4220" spans="1:5" ht="15.75">
      <c r="A4220" s="31"/>
      <c r="B4220" s="34"/>
      <c r="C4220" s="32"/>
      <c r="D4220" s="36"/>
      <c r="E4220" s="288"/>
    </row>
    <row r="4221" spans="1:5" ht="15.75">
      <c r="A4221" s="31"/>
      <c r="B4221" s="34"/>
      <c r="C4221" s="32"/>
      <c r="D4221" s="36"/>
      <c r="E4221" s="288"/>
    </row>
    <row r="4222" spans="1:5" ht="15.75">
      <c r="A4222" s="31"/>
      <c r="B4222" s="34"/>
      <c r="C4222" s="32"/>
      <c r="D4222" s="36"/>
      <c r="E4222" s="288"/>
    </row>
    <row r="4223" spans="1:5" ht="15.75">
      <c r="A4223" s="31"/>
      <c r="B4223" s="34"/>
      <c r="C4223" s="32"/>
      <c r="D4223" s="36"/>
      <c r="E4223" s="288"/>
    </row>
    <row r="4224" spans="1:5" ht="15.75">
      <c r="A4224" s="31"/>
      <c r="B4224" s="34"/>
      <c r="C4224" s="32"/>
      <c r="D4224" s="36"/>
      <c r="E4224" s="288"/>
    </row>
    <row r="4225" spans="1:5" ht="15.75">
      <c r="A4225" s="31"/>
      <c r="B4225" s="34"/>
      <c r="C4225" s="32"/>
      <c r="D4225" s="36"/>
      <c r="E4225" s="288"/>
    </row>
    <row r="4226" spans="1:5" ht="15.75">
      <c r="A4226" s="31"/>
      <c r="B4226" s="34"/>
      <c r="C4226" s="32"/>
      <c r="D4226" s="36"/>
      <c r="E4226" s="288"/>
    </row>
    <row r="4227" spans="1:5" ht="15.75">
      <c r="A4227" s="31"/>
      <c r="B4227" s="34"/>
      <c r="C4227" s="32"/>
      <c r="D4227" s="36"/>
      <c r="E4227" s="288"/>
    </row>
    <row r="4228" spans="1:5" ht="15.75">
      <c r="A4228" s="31"/>
      <c r="B4228" s="34"/>
      <c r="C4228" s="32"/>
      <c r="D4228" s="36"/>
      <c r="E4228" s="288"/>
    </row>
    <row r="4229" spans="1:5" ht="15.75">
      <c r="A4229" s="31"/>
      <c r="B4229" s="34"/>
      <c r="C4229" s="32"/>
      <c r="D4229" s="36"/>
      <c r="E4229" s="288"/>
    </row>
    <row r="4230" spans="1:5" ht="15.75">
      <c r="A4230" s="31"/>
      <c r="B4230" s="34"/>
      <c r="C4230" s="32"/>
      <c r="D4230" s="36"/>
      <c r="E4230" s="288"/>
    </row>
    <row r="4231" spans="1:5" ht="15.75">
      <c r="A4231" s="31"/>
      <c r="B4231" s="34"/>
      <c r="C4231" s="32"/>
      <c r="D4231" s="36"/>
      <c r="E4231" s="288"/>
    </row>
    <row r="4232" spans="1:5" ht="15.75">
      <c r="A4232" s="31"/>
      <c r="B4232" s="34"/>
      <c r="C4232" s="32"/>
      <c r="D4232" s="36"/>
      <c r="E4232" s="288"/>
    </row>
    <row r="4233" spans="1:5" ht="15.75">
      <c r="A4233" s="31"/>
      <c r="B4233" s="34"/>
      <c r="C4233" s="32"/>
      <c r="D4233" s="36"/>
      <c r="E4233" s="288"/>
    </row>
    <row r="4234" spans="1:5" ht="15.75">
      <c r="A4234" s="31"/>
      <c r="B4234" s="34"/>
      <c r="C4234" s="32"/>
      <c r="D4234" s="36"/>
      <c r="E4234" s="288"/>
    </row>
    <row r="4235" spans="1:5" ht="15.75">
      <c r="A4235" s="31"/>
      <c r="B4235" s="34"/>
      <c r="C4235" s="32"/>
      <c r="D4235" s="36"/>
      <c r="E4235" s="288"/>
    </row>
    <row r="4236" spans="1:5" ht="15.75">
      <c r="A4236" s="31"/>
      <c r="B4236" s="34"/>
      <c r="C4236" s="32"/>
      <c r="D4236" s="36"/>
      <c r="E4236" s="288"/>
    </row>
    <row r="4237" spans="1:5" ht="15.75">
      <c r="A4237" s="31"/>
      <c r="B4237" s="34"/>
      <c r="C4237" s="32"/>
      <c r="D4237" s="36"/>
      <c r="E4237" s="288"/>
    </row>
    <row r="4238" spans="1:5" ht="15.75">
      <c r="A4238" s="31"/>
      <c r="B4238" s="34"/>
      <c r="C4238" s="32"/>
      <c r="D4238" s="36"/>
      <c r="E4238" s="288"/>
    </row>
    <row r="4239" spans="1:5" ht="15.75">
      <c r="A4239" s="31"/>
      <c r="B4239" s="34"/>
      <c r="C4239" s="32"/>
      <c r="D4239" s="36"/>
      <c r="E4239" s="288"/>
    </row>
    <row r="4240" spans="1:5" ht="15.75">
      <c r="A4240" s="31"/>
      <c r="B4240" s="34"/>
      <c r="C4240" s="32"/>
      <c r="D4240" s="36"/>
      <c r="E4240" s="288"/>
    </row>
    <row r="4241" spans="1:5" ht="15.75">
      <c r="A4241" s="31"/>
      <c r="B4241" s="34"/>
      <c r="C4241" s="32"/>
      <c r="D4241" s="36"/>
      <c r="E4241" s="288"/>
    </row>
    <row r="4242" spans="1:5" ht="15.75">
      <c r="A4242" s="31"/>
      <c r="B4242" s="34"/>
      <c r="C4242" s="32"/>
      <c r="D4242" s="36"/>
      <c r="E4242" s="288"/>
    </row>
    <row r="4243" spans="1:5" ht="15.75">
      <c r="A4243" s="31"/>
      <c r="B4243" s="34"/>
      <c r="C4243" s="32"/>
      <c r="D4243" s="36"/>
      <c r="E4243" s="288"/>
    </row>
    <row r="4244" spans="1:5" ht="15.75">
      <c r="A4244" s="31"/>
      <c r="B4244" s="34"/>
      <c r="C4244" s="32"/>
      <c r="D4244" s="36"/>
      <c r="E4244" s="288"/>
    </row>
    <row r="4245" spans="1:5" ht="15.75">
      <c r="A4245" s="31"/>
      <c r="B4245" s="34"/>
      <c r="C4245" s="32"/>
      <c r="D4245" s="36"/>
      <c r="E4245" s="288"/>
    </row>
    <row r="4246" spans="1:5" ht="15.75">
      <c r="A4246" s="31"/>
      <c r="B4246" s="34"/>
      <c r="C4246" s="32"/>
      <c r="D4246" s="36"/>
      <c r="E4246" s="288"/>
    </row>
    <row r="4247" spans="1:5" ht="15.75">
      <c r="A4247" s="31"/>
      <c r="B4247" s="34"/>
      <c r="C4247" s="32"/>
      <c r="D4247" s="36"/>
      <c r="E4247" s="288"/>
    </row>
    <row r="4248" spans="1:5" ht="15.75">
      <c r="A4248" s="31"/>
      <c r="B4248" s="34"/>
      <c r="C4248" s="32"/>
      <c r="D4248" s="36"/>
      <c r="E4248" s="288"/>
    </row>
    <row r="4249" spans="1:5" ht="15.75">
      <c r="A4249" s="31"/>
      <c r="B4249" s="34"/>
      <c r="C4249" s="32"/>
      <c r="D4249" s="36"/>
      <c r="E4249" s="288"/>
    </row>
    <row r="4250" spans="1:5" ht="15.75">
      <c r="A4250" s="31"/>
      <c r="B4250" s="34"/>
      <c r="C4250" s="32"/>
      <c r="D4250" s="36"/>
      <c r="E4250" s="288"/>
    </row>
    <row r="4251" spans="1:5" ht="15.75">
      <c r="A4251" s="31"/>
      <c r="B4251" s="34"/>
      <c r="C4251" s="32"/>
      <c r="D4251" s="36"/>
      <c r="E4251" s="288"/>
    </row>
    <row r="4252" spans="1:5" ht="15.75">
      <c r="A4252" s="31"/>
      <c r="B4252" s="34"/>
      <c r="C4252" s="32"/>
      <c r="D4252" s="36"/>
      <c r="E4252" s="288"/>
    </row>
    <row r="4253" spans="1:5" ht="15.75">
      <c r="A4253" s="31"/>
      <c r="B4253" s="34"/>
      <c r="C4253" s="32"/>
      <c r="D4253" s="36"/>
      <c r="E4253" s="288"/>
    </row>
    <row r="4254" spans="1:5" ht="15.75">
      <c r="A4254" s="31"/>
      <c r="B4254" s="34"/>
      <c r="C4254" s="32"/>
      <c r="D4254" s="36"/>
      <c r="E4254" s="288"/>
    </row>
    <row r="4255" spans="1:5" ht="15.75">
      <c r="A4255" s="31"/>
      <c r="B4255" s="34"/>
      <c r="C4255" s="32"/>
      <c r="D4255" s="36"/>
      <c r="E4255" s="288"/>
    </row>
    <row r="4256" spans="1:5" ht="15.75">
      <c r="A4256" s="31"/>
      <c r="B4256" s="34"/>
      <c r="C4256" s="32"/>
      <c r="D4256" s="36"/>
      <c r="E4256" s="288"/>
    </row>
    <row r="4257" spans="1:5" ht="15.75">
      <c r="A4257" s="31"/>
      <c r="B4257" s="34"/>
      <c r="C4257" s="32"/>
      <c r="D4257" s="36"/>
      <c r="E4257" s="288"/>
    </row>
    <row r="4258" spans="1:5" ht="15.75">
      <c r="A4258" s="31"/>
      <c r="B4258" s="34"/>
      <c r="C4258" s="32"/>
      <c r="D4258" s="36"/>
      <c r="E4258" s="288"/>
    </row>
    <row r="4259" spans="1:5" ht="15.75">
      <c r="A4259" s="31"/>
      <c r="B4259" s="34"/>
      <c r="C4259" s="32"/>
      <c r="D4259" s="36"/>
      <c r="E4259" s="288"/>
    </row>
    <row r="4260" spans="1:5" ht="15.75">
      <c r="A4260" s="31"/>
      <c r="B4260" s="34"/>
      <c r="C4260" s="32"/>
      <c r="D4260" s="36"/>
      <c r="E4260" s="288"/>
    </row>
    <row r="4261" spans="1:5" ht="15.75">
      <c r="A4261" s="31"/>
      <c r="B4261" s="34"/>
      <c r="C4261" s="32"/>
      <c r="D4261" s="36"/>
      <c r="E4261" s="288"/>
    </row>
    <row r="4262" spans="1:5" ht="15.75">
      <c r="A4262" s="31"/>
      <c r="B4262" s="34"/>
      <c r="C4262" s="32"/>
      <c r="D4262" s="36"/>
      <c r="E4262" s="288"/>
    </row>
    <row r="4263" spans="1:5" ht="15.75">
      <c r="A4263" s="31"/>
      <c r="B4263" s="34"/>
      <c r="C4263" s="32"/>
      <c r="D4263" s="36"/>
      <c r="E4263" s="288"/>
    </row>
    <row r="4264" spans="1:5" ht="15.75">
      <c r="A4264" s="31"/>
      <c r="B4264" s="34"/>
      <c r="C4264" s="32"/>
      <c r="D4264" s="36"/>
      <c r="E4264" s="288"/>
    </row>
    <row r="4265" spans="1:5" ht="15.75">
      <c r="A4265" s="31"/>
      <c r="B4265" s="34"/>
      <c r="C4265" s="32"/>
      <c r="D4265" s="36"/>
      <c r="E4265" s="288"/>
    </row>
    <row r="4266" spans="1:5" ht="15.75">
      <c r="A4266" s="31"/>
      <c r="B4266" s="34"/>
      <c r="C4266" s="32"/>
      <c r="D4266" s="36"/>
      <c r="E4266" s="288"/>
    </row>
    <row r="4267" spans="1:5" ht="15.75">
      <c r="A4267" s="31"/>
      <c r="B4267" s="34"/>
      <c r="C4267" s="32"/>
      <c r="D4267" s="36"/>
      <c r="E4267" s="288"/>
    </row>
    <row r="4268" spans="1:5" ht="15.75">
      <c r="A4268" s="31"/>
      <c r="B4268" s="34"/>
      <c r="C4268" s="32"/>
      <c r="D4268" s="36"/>
      <c r="E4268" s="288"/>
    </row>
    <row r="4269" spans="1:5" ht="15.75">
      <c r="A4269" s="31"/>
      <c r="B4269" s="34"/>
      <c r="C4269" s="32"/>
      <c r="D4269" s="36"/>
      <c r="E4269" s="288"/>
    </row>
    <row r="4270" spans="1:5" ht="15.75">
      <c r="A4270" s="31"/>
      <c r="B4270" s="34"/>
      <c r="C4270" s="32"/>
      <c r="D4270" s="36"/>
      <c r="E4270" s="288"/>
    </row>
    <row r="4271" spans="1:5" ht="15.75">
      <c r="A4271" s="31"/>
      <c r="B4271" s="34"/>
      <c r="C4271" s="32"/>
      <c r="D4271" s="36"/>
      <c r="E4271" s="288"/>
    </row>
    <row r="4272" spans="1:5" ht="15.75">
      <c r="A4272" s="31"/>
      <c r="B4272" s="34"/>
      <c r="C4272" s="32"/>
      <c r="D4272" s="36"/>
      <c r="E4272" s="288"/>
    </row>
    <row r="4273" spans="1:5" ht="15.75">
      <c r="A4273" s="31"/>
      <c r="B4273" s="34"/>
      <c r="C4273" s="32"/>
      <c r="D4273" s="36"/>
      <c r="E4273" s="288"/>
    </row>
    <row r="4274" spans="1:5" ht="15.75">
      <c r="A4274" s="31"/>
      <c r="B4274" s="34"/>
      <c r="C4274" s="32"/>
      <c r="D4274" s="36"/>
      <c r="E4274" s="288"/>
    </row>
    <row r="4275" spans="1:5" ht="15.75">
      <c r="A4275" s="31"/>
      <c r="B4275" s="34"/>
      <c r="C4275" s="32"/>
      <c r="D4275" s="36"/>
      <c r="E4275" s="288"/>
    </row>
    <row r="4276" spans="1:5" ht="15.75">
      <c r="A4276" s="31"/>
      <c r="B4276" s="34"/>
      <c r="C4276" s="32"/>
      <c r="D4276" s="36"/>
      <c r="E4276" s="288"/>
    </row>
    <row r="4277" spans="1:5" ht="15.75">
      <c r="A4277" s="31"/>
      <c r="B4277" s="34"/>
      <c r="C4277" s="32"/>
      <c r="D4277" s="36"/>
      <c r="E4277" s="288"/>
    </row>
    <row r="4278" spans="1:5" ht="15.75">
      <c r="A4278" s="31"/>
      <c r="B4278" s="34"/>
      <c r="C4278" s="32"/>
      <c r="D4278" s="36"/>
      <c r="E4278" s="288"/>
    </row>
    <row r="4279" spans="1:5" ht="15.75">
      <c r="A4279" s="31"/>
      <c r="B4279" s="34"/>
      <c r="C4279" s="32"/>
      <c r="D4279" s="36"/>
      <c r="E4279" s="288"/>
    </row>
    <row r="4280" spans="1:5" ht="15.75">
      <c r="A4280" s="31"/>
      <c r="B4280" s="34"/>
      <c r="C4280" s="32"/>
      <c r="D4280" s="36"/>
      <c r="E4280" s="288"/>
    </row>
    <row r="4281" spans="1:5" ht="15.75">
      <c r="A4281" s="31"/>
      <c r="B4281" s="34"/>
      <c r="C4281" s="32"/>
      <c r="D4281" s="36"/>
      <c r="E4281" s="288"/>
    </row>
    <row r="4282" spans="1:5" ht="15.75">
      <c r="A4282" s="31"/>
      <c r="B4282" s="34"/>
      <c r="C4282" s="32"/>
      <c r="D4282" s="36"/>
      <c r="E4282" s="288"/>
    </row>
    <row r="4283" spans="1:5" ht="15.75">
      <c r="A4283" s="31"/>
      <c r="B4283" s="34"/>
      <c r="C4283" s="32"/>
      <c r="D4283" s="36"/>
      <c r="E4283" s="288"/>
    </row>
    <row r="4284" spans="1:5" ht="15.75">
      <c r="A4284" s="31"/>
      <c r="B4284" s="34"/>
      <c r="C4284" s="32"/>
      <c r="D4284" s="36"/>
      <c r="E4284" s="288"/>
    </row>
    <row r="4285" spans="1:5" ht="15.75">
      <c r="A4285" s="31"/>
      <c r="B4285" s="34"/>
      <c r="C4285" s="32"/>
      <c r="D4285" s="36"/>
      <c r="E4285" s="288"/>
    </row>
    <row r="4286" spans="1:5" ht="15.75">
      <c r="A4286" s="31"/>
      <c r="B4286" s="34"/>
      <c r="C4286" s="32"/>
      <c r="D4286" s="36"/>
      <c r="E4286" s="288"/>
    </row>
    <row r="4287" spans="1:5" ht="15.75">
      <c r="A4287" s="31"/>
      <c r="B4287" s="34"/>
      <c r="C4287" s="32"/>
      <c r="D4287" s="36"/>
      <c r="E4287" s="288"/>
    </row>
    <row r="4288" spans="1:5" ht="15.75">
      <c r="A4288" s="31"/>
      <c r="B4288" s="34"/>
      <c r="C4288" s="32"/>
      <c r="D4288" s="36"/>
      <c r="E4288" s="288"/>
    </row>
    <row r="4289" spans="1:5" ht="15.75">
      <c r="A4289" s="31"/>
      <c r="B4289" s="34"/>
      <c r="C4289" s="32"/>
      <c r="D4289" s="36"/>
      <c r="E4289" s="288"/>
    </row>
    <row r="4290" spans="1:5" ht="15.75">
      <c r="A4290" s="31"/>
      <c r="B4290" s="34"/>
      <c r="C4290" s="32"/>
      <c r="D4290" s="36"/>
      <c r="E4290" s="288"/>
    </row>
    <row r="4291" spans="1:5" ht="15.75">
      <c r="A4291" s="31"/>
      <c r="B4291" s="34"/>
      <c r="C4291" s="32"/>
      <c r="D4291" s="36"/>
      <c r="E4291" s="288"/>
    </row>
    <row r="4292" spans="1:5" ht="15.75">
      <c r="A4292" s="31"/>
      <c r="B4292" s="34"/>
      <c r="C4292" s="32"/>
      <c r="D4292" s="36"/>
      <c r="E4292" s="288"/>
    </row>
    <row r="4293" spans="1:5" ht="15.75">
      <c r="A4293" s="31"/>
      <c r="B4293" s="34"/>
      <c r="C4293" s="32"/>
      <c r="D4293" s="36"/>
      <c r="E4293" s="288"/>
    </row>
    <row r="4294" spans="1:5" ht="15.75">
      <c r="A4294" s="31"/>
      <c r="B4294" s="34"/>
      <c r="C4294" s="32"/>
      <c r="D4294" s="36"/>
      <c r="E4294" s="288"/>
    </row>
    <row r="4295" spans="1:5" ht="15.75">
      <c r="A4295" s="31"/>
      <c r="B4295" s="34"/>
      <c r="C4295" s="32"/>
      <c r="D4295" s="36"/>
      <c r="E4295" s="288"/>
    </row>
    <row r="4296" spans="1:5" ht="15.75">
      <c r="A4296" s="31"/>
      <c r="B4296" s="34"/>
      <c r="C4296" s="32"/>
      <c r="D4296" s="36"/>
      <c r="E4296" s="288"/>
    </row>
    <row r="4297" spans="1:5" ht="15.75">
      <c r="A4297" s="31"/>
      <c r="B4297" s="34"/>
      <c r="C4297" s="32"/>
      <c r="D4297" s="36"/>
      <c r="E4297" s="288"/>
    </row>
    <row r="4298" spans="1:5" ht="15.75">
      <c r="A4298" s="31"/>
      <c r="B4298" s="34"/>
      <c r="C4298" s="32"/>
      <c r="D4298" s="36"/>
      <c r="E4298" s="288"/>
    </row>
    <row r="4299" spans="1:5" ht="15.75">
      <c r="A4299" s="31"/>
      <c r="B4299" s="34"/>
      <c r="C4299" s="32"/>
      <c r="D4299" s="36"/>
      <c r="E4299" s="288"/>
    </row>
    <row r="4300" spans="1:5" ht="15.75">
      <c r="A4300" s="31"/>
      <c r="B4300" s="34"/>
      <c r="C4300" s="32"/>
      <c r="D4300" s="36"/>
      <c r="E4300" s="288"/>
    </row>
    <row r="4301" spans="1:5" ht="15.75">
      <c r="A4301" s="31"/>
      <c r="B4301" s="34"/>
      <c r="C4301" s="32"/>
      <c r="D4301" s="36"/>
      <c r="E4301" s="288"/>
    </row>
    <row r="4302" spans="1:5" ht="15.75">
      <c r="A4302" s="31"/>
      <c r="B4302" s="34"/>
      <c r="C4302" s="32"/>
      <c r="D4302" s="36"/>
      <c r="E4302" s="288"/>
    </row>
    <row r="4303" spans="1:5" ht="15.75">
      <c r="A4303" s="31"/>
      <c r="B4303" s="34"/>
      <c r="C4303" s="32"/>
      <c r="D4303" s="36"/>
      <c r="E4303" s="288"/>
    </row>
    <row r="4304" spans="1:5" ht="15.75">
      <c r="A4304" s="31"/>
      <c r="B4304" s="34"/>
      <c r="C4304" s="32"/>
      <c r="D4304" s="36"/>
      <c r="E4304" s="288"/>
    </row>
    <row r="4305" spans="1:5" ht="15.75">
      <c r="A4305" s="31"/>
      <c r="B4305" s="34"/>
      <c r="C4305" s="32"/>
      <c r="D4305" s="36"/>
      <c r="E4305" s="288"/>
    </row>
    <row r="4306" spans="1:5" ht="15.75">
      <c r="A4306" s="31"/>
      <c r="B4306" s="34"/>
      <c r="C4306" s="32"/>
      <c r="D4306" s="36"/>
      <c r="E4306" s="288"/>
    </row>
    <row r="4307" spans="1:5" ht="15.75">
      <c r="A4307" s="31"/>
      <c r="B4307" s="34"/>
      <c r="C4307" s="32"/>
      <c r="D4307" s="36"/>
      <c r="E4307" s="288"/>
    </row>
    <row r="4308" spans="1:5" ht="15.75">
      <c r="A4308" s="31"/>
      <c r="B4308" s="34"/>
      <c r="C4308" s="32"/>
      <c r="D4308" s="36"/>
      <c r="E4308" s="288"/>
    </row>
    <row r="4309" spans="1:5" ht="15.75">
      <c r="A4309" s="31"/>
      <c r="B4309" s="34"/>
      <c r="C4309" s="32"/>
      <c r="D4309" s="36"/>
      <c r="E4309" s="288"/>
    </row>
    <row r="4310" spans="1:5" ht="15.75">
      <c r="A4310" s="31"/>
      <c r="B4310" s="34"/>
      <c r="C4310" s="32"/>
      <c r="D4310" s="36"/>
      <c r="E4310" s="288"/>
    </row>
    <row r="4311" spans="1:5" ht="15.75">
      <c r="A4311" s="31"/>
      <c r="B4311" s="34"/>
      <c r="C4311" s="32"/>
      <c r="D4311" s="36"/>
      <c r="E4311" s="288"/>
    </row>
    <row r="4312" spans="1:5" ht="15.75">
      <c r="A4312" s="31"/>
      <c r="B4312" s="34"/>
      <c r="C4312" s="32"/>
      <c r="D4312" s="36"/>
      <c r="E4312" s="288"/>
    </row>
    <row r="4313" spans="1:5" ht="15.75">
      <c r="A4313" s="31"/>
      <c r="B4313" s="34"/>
      <c r="C4313" s="32"/>
      <c r="D4313" s="36"/>
      <c r="E4313" s="288"/>
    </row>
    <row r="4314" spans="1:5" ht="15.75">
      <c r="A4314" s="31"/>
      <c r="B4314" s="34"/>
      <c r="C4314" s="32"/>
      <c r="D4314" s="36"/>
      <c r="E4314" s="288"/>
    </row>
    <row r="4315" spans="1:5" ht="15.75">
      <c r="A4315" s="31"/>
      <c r="B4315" s="34"/>
      <c r="C4315" s="32"/>
      <c r="D4315" s="36"/>
      <c r="E4315" s="288"/>
    </row>
    <row r="4316" spans="1:5" ht="15.75">
      <c r="A4316" s="31"/>
      <c r="B4316" s="34"/>
      <c r="C4316" s="32"/>
      <c r="D4316" s="36"/>
      <c r="E4316" s="288"/>
    </row>
    <row r="4317" spans="1:5" ht="15.75">
      <c r="A4317" s="31"/>
      <c r="B4317" s="34"/>
      <c r="C4317" s="32"/>
      <c r="D4317" s="36"/>
      <c r="E4317" s="288"/>
    </row>
    <row r="4318" spans="1:5" ht="15.75">
      <c r="A4318" s="31"/>
      <c r="B4318" s="34"/>
      <c r="C4318" s="32"/>
      <c r="D4318" s="36"/>
      <c r="E4318" s="288"/>
    </row>
    <row r="4319" spans="1:5" ht="15.75">
      <c r="A4319" s="31"/>
      <c r="B4319" s="34"/>
      <c r="C4319" s="32"/>
      <c r="D4319" s="36"/>
      <c r="E4319" s="288"/>
    </row>
    <row r="4320" spans="1:5" ht="15.75">
      <c r="A4320" s="31"/>
      <c r="B4320" s="34"/>
      <c r="C4320" s="32"/>
      <c r="D4320" s="36"/>
      <c r="E4320" s="288"/>
    </row>
    <row r="4321" spans="1:5" ht="15.75">
      <c r="A4321" s="31"/>
      <c r="B4321" s="34"/>
      <c r="C4321" s="32"/>
      <c r="D4321" s="36"/>
      <c r="E4321" s="288"/>
    </row>
    <row r="4322" spans="1:5" ht="15.75">
      <c r="A4322" s="31"/>
      <c r="B4322" s="34"/>
      <c r="C4322" s="32"/>
      <c r="D4322" s="36"/>
      <c r="E4322" s="288"/>
    </row>
    <row r="4323" spans="1:5" ht="15.75">
      <c r="A4323" s="31"/>
      <c r="B4323" s="34"/>
      <c r="C4323" s="32"/>
      <c r="D4323" s="36"/>
      <c r="E4323" s="288"/>
    </row>
    <row r="4324" spans="1:5" ht="15.75">
      <c r="A4324" s="31"/>
      <c r="B4324" s="34"/>
      <c r="C4324" s="32"/>
      <c r="D4324" s="36"/>
      <c r="E4324" s="288"/>
    </row>
    <row r="4325" spans="1:5" ht="15.75">
      <c r="A4325" s="31"/>
      <c r="B4325" s="34"/>
      <c r="C4325" s="32"/>
      <c r="D4325" s="36"/>
      <c r="E4325" s="288"/>
    </row>
    <row r="4326" spans="1:5" ht="15.75">
      <c r="A4326" s="31"/>
      <c r="B4326" s="34"/>
      <c r="C4326" s="32"/>
      <c r="D4326" s="36"/>
      <c r="E4326" s="288"/>
    </row>
    <row r="4327" spans="1:5" ht="15.75">
      <c r="A4327" s="31"/>
      <c r="B4327" s="34"/>
      <c r="C4327" s="32"/>
      <c r="D4327" s="36"/>
      <c r="E4327" s="288"/>
    </row>
    <row r="4328" spans="1:5" ht="15.75">
      <c r="A4328" s="31"/>
      <c r="B4328" s="34"/>
      <c r="C4328" s="32"/>
      <c r="D4328" s="36"/>
      <c r="E4328" s="288"/>
    </row>
    <row r="4329" spans="1:5" ht="15.75">
      <c r="A4329" s="31"/>
      <c r="B4329" s="34"/>
      <c r="C4329" s="32"/>
      <c r="D4329" s="36"/>
      <c r="E4329" s="288"/>
    </row>
    <row r="4330" spans="1:5" ht="15.75">
      <c r="A4330" s="31"/>
      <c r="B4330" s="34"/>
      <c r="C4330" s="32"/>
      <c r="D4330" s="36"/>
      <c r="E4330" s="288"/>
    </row>
    <row r="4331" spans="1:5" ht="15.75">
      <c r="A4331" s="31"/>
      <c r="B4331" s="34"/>
      <c r="C4331" s="32"/>
      <c r="D4331" s="36"/>
      <c r="E4331" s="288"/>
    </row>
    <row r="4332" spans="1:5" ht="15.75">
      <c r="A4332" s="31"/>
      <c r="B4332" s="34"/>
      <c r="C4332" s="32"/>
      <c r="D4332" s="36"/>
      <c r="E4332" s="288"/>
    </row>
    <row r="4333" spans="1:5" ht="15.75">
      <c r="A4333" s="31"/>
      <c r="B4333" s="34"/>
      <c r="C4333" s="32"/>
      <c r="D4333" s="36"/>
      <c r="E4333" s="288"/>
    </row>
    <row r="4334" spans="1:5" ht="15.75">
      <c r="A4334" s="31"/>
      <c r="B4334" s="34"/>
      <c r="C4334" s="32"/>
      <c r="D4334" s="36"/>
      <c r="E4334" s="288"/>
    </row>
    <row r="4335" spans="1:5" ht="15.75">
      <c r="A4335" s="31"/>
      <c r="B4335" s="34"/>
      <c r="C4335" s="32"/>
      <c r="D4335" s="36"/>
      <c r="E4335" s="288"/>
    </row>
    <row r="4336" spans="1:5" ht="15.75">
      <c r="A4336" s="31"/>
      <c r="B4336" s="34"/>
      <c r="C4336" s="32"/>
      <c r="D4336" s="36"/>
      <c r="E4336" s="288"/>
    </row>
    <row r="4337" spans="1:5" ht="15.75">
      <c r="A4337" s="31"/>
      <c r="B4337" s="34"/>
      <c r="C4337" s="32"/>
      <c r="D4337" s="36"/>
      <c r="E4337" s="288"/>
    </row>
    <row r="4338" spans="1:5" ht="15.75">
      <c r="A4338" s="31"/>
      <c r="B4338" s="34"/>
      <c r="C4338" s="32"/>
      <c r="D4338" s="36"/>
      <c r="E4338" s="288"/>
    </row>
    <row r="4339" spans="1:5" ht="15.75">
      <c r="A4339" s="31"/>
      <c r="B4339" s="34"/>
      <c r="C4339" s="32"/>
      <c r="D4339" s="36"/>
      <c r="E4339" s="288"/>
    </row>
    <row r="4340" spans="1:5" ht="15.75">
      <c r="A4340" s="31"/>
      <c r="B4340" s="34"/>
      <c r="C4340" s="32"/>
      <c r="D4340" s="36"/>
      <c r="E4340" s="288"/>
    </row>
    <row r="4341" spans="1:5" ht="15.75">
      <c r="A4341" s="31"/>
      <c r="B4341" s="34"/>
      <c r="C4341" s="32"/>
      <c r="D4341" s="36"/>
      <c r="E4341" s="288"/>
    </row>
    <row r="4342" spans="1:5" ht="15.75">
      <c r="A4342" s="31"/>
      <c r="B4342" s="34"/>
      <c r="C4342" s="32"/>
      <c r="D4342" s="36"/>
      <c r="E4342" s="288"/>
    </row>
    <row r="4343" spans="1:5" ht="15.75">
      <c r="A4343" s="31"/>
      <c r="B4343" s="34"/>
      <c r="C4343" s="32"/>
      <c r="D4343" s="36"/>
      <c r="E4343" s="288"/>
    </row>
    <row r="4344" spans="1:5" ht="15.75">
      <c r="A4344" s="31"/>
      <c r="B4344" s="34"/>
      <c r="C4344" s="32"/>
      <c r="D4344" s="36"/>
      <c r="E4344" s="288"/>
    </row>
    <row r="4345" spans="1:5" ht="15.75">
      <c r="A4345" s="31"/>
      <c r="B4345" s="34"/>
      <c r="C4345" s="32"/>
      <c r="D4345" s="36"/>
      <c r="E4345" s="288"/>
    </row>
    <row r="4346" spans="1:5" ht="15.75">
      <c r="A4346" s="31"/>
      <c r="B4346" s="34"/>
      <c r="C4346" s="32"/>
      <c r="D4346" s="36"/>
      <c r="E4346" s="288"/>
    </row>
    <row r="4347" spans="1:5" ht="15.75">
      <c r="A4347" s="31"/>
      <c r="B4347" s="34"/>
      <c r="C4347" s="32"/>
      <c r="D4347" s="36"/>
      <c r="E4347" s="288"/>
    </row>
    <row r="4348" spans="1:5" ht="15.75">
      <c r="A4348" s="31"/>
      <c r="B4348" s="34"/>
      <c r="C4348" s="32"/>
      <c r="D4348" s="36"/>
      <c r="E4348" s="288"/>
    </row>
    <row r="4349" spans="1:5" ht="15.75">
      <c r="A4349" s="31"/>
      <c r="B4349" s="34"/>
      <c r="C4349" s="32"/>
      <c r="D4349" s="36"/>
      <c r="E4349" s="288"/>
    </row>
    <row r="4350" spans="1:5" ht="15.75">
      <c r="A4350" s="31"/>
      <c r="B4350" s="34"/>
      <c r="C4350" s="32"/>
      <c r="D4350" s="36"/>
      <c r="E4350" s="288"/>
    </row>
    <row r="4351" spans="1:5" ht="15.75">
      <c r="A4351" s="31"/>
      <c r="B4351" s="34"/>
      <c r="C4351" s="32"/>
      <c r="D4351" s="36"/>
      <c r="E4351" s="288"/>
    </row>
    <row r="4352" spans="1:5" ht="15.75">
      <c r="A4352" s="31"/>
      <c r="B4352" s="34"/>
      <c r="C4352" s="32"/>
      <c r="D4352" s="36"/>
      <c r="E4352" s="288"/>
    </row>
    <row r="4353" spans="1:5" ht="15.75">
      <c r="A4353" s="31"/>
      <c r="B4353" s="34"/>
      <c r="C4353" s="32"/>
      <c r="D4353" s="36"/>
      <c r="E4353" s="288"/>
    </row>
    <row r="4354" spans="1:5" ht="15.75">
      <c r="A4354" s="31"/>
      <c r="B4354" s="34"/>
      <c r="C4354" s="32"/>
      <c r="D4354" s="36"/>
      <c r="E4354" s="288"/>
    </row>
    <row r="4355" spans="1:5" ht="15.75">
      <c r="A4355" s="31"/>
      <c r="B4355" s="34"/>
      <c r="C4355" s="32"/>
      <c r="D4355" s="36"/>
      <c r="E4355" s="288"/>
    </row>
    <row r="4356" spans="1:5" ht="15.75">
      <c r="A4356" s="31"/>
      <c r="B4356" s="34"/>
      <c r="C4356" s="32"/>
      <c r="D4356" s="36"/>
      <c r="E4356" s="288"/>
    </row>
    <row r="4357" spans="1:5" ht="15.75">
      <c r="A4357" s="31"/>
      <c r="B4357" s="34"/>
      <c r="C4357" s="32"/>
      <c r="D4357" s="36"/>
      <c r="E4357" s="288"/>
    </row>
    <row r="4358" spans="1:5" ht="15.75">
      <c r="A4358" s="31"/>
      <c r="B4358" s="34"/>
      <c r="C4358" s="32"/>
      <c r="D4358" s="36"/>
      <c r="E4358" s="288"/>
    </row>
    <row r="4359" spans="1:5" ht="15.75">
      <c r="A4359" s="31"/>
      <c r="B4359" s="34"/>
      <c r="C4359" s="32"/>
      <c r="D4359" s="36"/>
      <c r="E4359" s="288"/>
    </row>
    <row r="4360" spans="1:5" ht="15.75">
      <c r="A4360" s="31"/>
      <c r="B4360" s="34"/>
      <c r="C4360" s="32"/>
      <c r="D4360" s="36"/>
      <c r="E4360" s="288"/>
    </row>
    <row r="4361" spans="1:5" ht="15.75">
      <c r="A4361" s="31"/>
      <c r="B4361" s="34"/>
      <c r="C4361" s="32"/>
      <c r="D4361" s="36"/>
      <c r="E4361" s="288"/>
    </row>
    <row r="4362" spans="1:5" ht="15.75">
      <c r="A4362" s="31"/>
      <c r="B4362" s="34"/>
      <c r="C4362" s="32"/>
      <c r="D4362" s="36"/>
      <c r="E4362" s="288"/>
    </row>
    <row r="4363" spans="1:5" ht="15.75">
      <c r="A4363" s="31"/>
      <c r="B4363" s="34"/>
      <c r="C4363" s="32"/>
      <c r="D4363" s="36"/>
      <c r="E4363" s="288"/>
    </row>
    <row r="4364" spans="1:5" ht="15.75">
      <c r="A4364" s="31"/>
      <c r="B4364" s="34"/>
      <c r="C4364" s="32"/>
      <c r="D4364" s="36"/>
      <c r="E4364" s="288"/>
    </row>
    <row r="4365" spans="1:5" ht="15.75">
      <c r="A4365" s="31"/>
      <c r="B4365" s="34"/>
      <c r="C4365" s="32"/>
      <c r="D4365" s="36"/>
      <c r="E4365" s="288"/>
    </row>
    <row r="4366" spans="1:5" ht="15.75">
      <c r="A4366" s="31"/>
      <c r="B4366" s="34"/>
      <c r="C4366" s="32"/>
      <c r="D4366" s="36"/>
      <c r="E4366" s="288"/>
    </row>
    <row r="4367" spans="1:5" ht="15.75">
      <c r="A4367" s="31"/>
      <c r="B4367" s="34"/>
      <c r="C4367" s="32"/>
      <c r="D4367" s="36"/>
      <c r="E4367" s="288"/>
    </row>
    <row r="4368" spans="1:5" ht="15.75">
      <c r="A4368" s="31"/>
      <c r="B4368" s="34"/>
      <c r="C4368" s="32"/>
      <c r="D4368" s="36"/>
      <c r="E4368" s="288"/>
    </row>
    <row r="4369" spans="1:5" ht="15.75">
      <c r="A4369" s="31"/>
      <c r="B4369" s="34"/>
      <c r="C4369" s="32"/>
      <c r="D4369" s="36"/>
      <c r="E4369" s="288"/>
    </row>
    <row r="4370" spans="1:5" ht="15.75">
      <c r="A4370" s="31"/>
      <c r="B4370" s="34"/>
      <c r="C4370" s="32"/>
      <c r="D4370" s="36"/>
      <c r="E4370" s="288"/>
    </row>
    <row r="4371" spans="1:5" ht="15.75">
      <c r="A4371" s="31"/>
      <c r="B4371" s="34"/>
      <c r="C4371" s="32"/>
      <c r="D4371" s="36"/>
      <c r="E4371" s="288"/>
    </row>
    <row r="4372" spans="1:5" ht="15.75">
      <c r="A4372" s="31"/>
      <c r="B4372" s="34"/>
      <c r="C4372" s="32"/>
      <c r="D4372" s="36"/>
      <c r="E4372" s="288"/>
    </row>
    <row r="4373" spans="1:5" ht="15.75">
      <c r="A4373" s="31"/>
      <c r="B4373" s="34"/>
      <c r="C4373" s="32"/>
      <c r="D4373" s="36"/>
      <c r="E4373" s="288"/>
    </row>
    <row r="4374" spans="1:5" ht="15.75">
      <c r="A4374" s="31"/>
      <c r="B4374" s="34"/>
      <c r="C4374" s="32"/>
      <c r="D4374" s="36"/>
      <c r="E4374" s="288"/>
    </row>
    <row r="4375" spans="1:5" ht="15.75">
      <c r="A4375" s="31"/>
      <c r="B4375" s="34"/>
      <c r="C4375" s="32"/>
      <c r="D4375" s="36"/>
      <c r="E4375" s="288"/>
    </row>
    <row r="4376" spans="1:5" ht="15.75">
      <c r="A4376" s="31"/>
      <c r="B4376" s="34"/>
      <c r="C4376" s="32"/>
      <c r="D4376" s="36"/>
      <c r="E4376" s="288"/>
    </row>
    <row r="4377" spans="1:5" ht="15.75">
      <c r="A4377" s="31"/>
      <c r="B4377" s="34"/>
      <c r="C4377" s="32"/>
      <c r="D4377" s="36"/>
      <c r="E4377" s="288"/>
    </row>
    <row r="4378" spans="1:5" ht="15.75">
      <c r="A4378" s="31"/>
      <c r="B4378" s="34"/>
      <c r="C4378" s="32"/>
      <c r="D4378" s="36"/>
      <c r="E4378" s="288"/>
    </row>
    <row r="4379" spans="1:5" ht="15.75">
      <c r="A4379" s="31"/>
      <c r="B4379" s="34"/>
      <c r="C4379" s="32"/>
      <c r="D4379" s="36"/>
      <c r="E4379" s="288"/>
    </row>
    <row r="4380" spans="1:5" ht="15.75">
      <c r="A4380" s="31"/>
      <c r="B4380" s="34"/>
      <c r="C4380" s="32"/>
      <c r="D4380" s="36"/>
      <c r="E4380" s="288"/>
    </row>
    <row r="4381" spans="1:5" ht="15.75">
      <c r="A4381" s="31"/>
      <c r="B4381" s="34"/>
      <c r="C4381" s="32"/>
      <c r="D4381" s="36"/>
      <c r="E4381" s="288"/>
    </row>
    <row r="4382" spans="1:5" ht="15.75">
      <c r="A4382" s="31"/>
      <c r="B4382" s="34"/>
      <c r="C4382" s="32"/>
      <c r="D4382" s="36"/>
      <c r="E4382" s="288"/>
    </row>
    <row r="4383" spans="1:5" ht="15.75">
      <c r="A4383" s="31"/>
      <c r="B4383" s="34"/>
      <c r="C4383" s="32"/>
      <c r="D4383" s="36"/>
      <c r="E4383" s="288"/>
    </row>
    <row r="4384" spans="1:5" ht="15.75">
      <c r="A4384" s="31"/>
      <c r="B4384" s="34"/>
      <c r="C4384" s="32"/>
      <c r="D4384" s="36"/>
      <c r="E4384" s="288"/>
    </row>
    <row r="4385" spans="1:5" ht="15.75">
      <c r="A4385" s="31"/>
      <c r="B4385" s="34"/>
      <c r="C4385" s="32"/>
      <c r="D4385" s="36"/>
      <c r="E4385" s="288"/>
    </row>
    <row r="4386" spans="1:5" ht="15.75">
      <c r="A4386" s="31"/>
      <c r="B4386" s="34"/>
      <c r="C4386" s="32"/>
      <c r="D4386" s="36"/>
      <c r="E4386" s="288"/>
    </row>
    <row r="4387" spans="1:5" ht="15.75">
      <c r="A4387" s="31"/>
      <c r="B4387" s="34"/>
      <c r="C4387" s="32"/>
      <c r="D4387" s="36"/>
      <c r="E4387" s="288"/>
    </row>
    <row r="4388" spans="1:5" ht="15.75">
      <c r="A4388" s="31"/>
      <c r="B4388" s="34"/>
      <c r="C4388" s="32"/>
      <c r="D4388" s="36"/>
      <c r="E4388" s="288"/>
    </row>
    <row r="4389" spans="1:5" ht="15.75">
      <c r="A4389" s="31"/>
      <c r="B4389" s="34"/>
      <c r="C4389" s="32"/>
      <c r="D4389" s="36"/>
      <c r="E4389" s="288"/>
    </row>
    <row r="4390" spans="1:5" ht="15.75">
      <c r="A4390" s="31"/>
      <c r="B4390" s="34"/>
      <c r="C4390" s="32"/>
      <c r="D4390" s="36"/>
      <c r="E4390" s="288"/>
    </row>
    <row r="4391" spans="1:5" ht="15.75">
      <c r="A4391" s="31"/>
      <c r="B4391" s="34"/>
      <c r="C4391" s="32"/>
      <c r="D4391" s="36"/>
      <c r="E4391" s="288"/>
    </row>
    <row r="4392" spans="1:5" ht="15.75">
      <c r="A4392" s="31"/>
      <c r="B4392" s="34"/>
      <c r="C4392" s="32"/>
      <c r="D4392" s="36"/>
      <c r="E4392" s="288"/>
    </row>
    <row r="4393" spans="1:5" ht="15.75">
      <c r="A4393" s="31"/>
      <c r="B4393" s="34"/>
      <c r="C4393" s="32"/>
      <c r="D4393" s="36"/>
      <c r="E4393" s="288"/>
    </row>
    <row r="4394" spans="1:5" ht="15.75">
      <c r="A4394" s="31"/>
      <c r="B4394" s="34"/>
      <c r="C4394" s="32"/>
      <c r="D4394" s="36"/>
      <c r="E4394" s="288"/>
    </row>
    <row r="4395" spans="1:5" ht="15.75">
      <c r="A4395" s="31"/>
      <c r="B4395" s="34"/>
      <c r="C4395" s="32"/>
      <c r="D4395" s="36"/>
      <c r="E4395" s="288"/>
    </row>
    <row r="4396" spans="1:5" ht="15.75">
      <c r="A4396" s="31"/>
      <c r="B4396" s="34"/>
      <c r="C4396" s="32"/>
      <c r="D4396" s="36"/>
      <c r="E4396" s="288"/>
    </row>
    <row r="4397" spans="1:5" ht="15.75">
      <c r="A4397" s="31"/>
      <c r="B4397" s="34"/>
      <c r="C4397" s="32"/>
      <c r="D4397" s="36"/>
      <c r="E4397" s="288"/>
    </row>
    <row r="4398" spans="1:5" ht="15.75">
      <c r="A4398" s="31"/>
      <c r="B4398" s="34"/>
      <c r="C4398" s="32"/>
      <c r="D4398" s="36"/>
      <c r="E4398" s="288"/>
    </row>
    <row r="4399" spans="1:5" ht="15.75">
      <c r="A4399" s="31"/>
      <c r="B4399" s="34"/>
      <c r="C4399" s="32"/>
      <c r="D4399" s="36"/>
      <c r="E4399" s="288"/>
    </row>
    <row r="4400" spans="1:5" ht="15.75">
      <c r="A4400" s="31"/>
      <c r="B4400" s="34"/>
      <c r="C4400" s="32"/>
      <c r="D4400" s="36"/>
      <c r="E4400" s="288"/>
    </row>
    <row r="4401" spans="1:5" ht="15.75">
      <c r="A4401" s="31"/>
      <c r="B4401" s="34"/>
      <c r="C4401" s="32"/>
      <c r="D4401" s="36"/>
      <c r="E4401" s="288"/>
    </row>
    <row r="4402" spans="1:5" ht="15.75">
      <c r="A4402" s="31"/>
      <c r="B4402" s="34"/>
      <c r="C4402" s="32"/>
      <c r="D4402" s="36"/>
      <c r="E4402" s="288"/>
    </row>
    <row r="4403" spans="1:5" ht="15.75">
      <c r="A4403" s="31"/>
      <c r="B4403" s="34"/>
      <c r="C4403" s="32"/>
      <c r="D4403" s="36"/>
      <c r="E4403" s="288"/>
    </row>
    <row r="4404" spans="1:5" ht="15.75">
      <c r="A4404" s="31"/>
      <c r="B4404" s="34"/>
      <c r="C4404" s="32"/>
      <c r="D4404" s="36"/>
      <c r="E4404" s="288"/>
    </row>
    <row r="4405" spans="1:5" ht="15.75">
      <c r="A4405" s="31"/>
      <c r="B4405" s="34"/>
      <c r="C4405" s="32"/>
      <c r="D4405" s="36"/>
      <c r="E4405" s="288"/>
    </row>
    <row r="4406" spans="1:5" ht="15.75">
      <c r="A4406" s="31"/>
      <c r="B4406" s="34"/>
      <c r="C4406" s="32"/>
      <c r="D4406" s="36"/>
      <c r="E4406" s="288"/>
    </row>
    <row r="4407" spans="1:5" ht="15.75">
      <c r="A4407" s="31"/>
      <c r="B4407" s="34"/>
      <c r="C4407" s="32"/>
      <c r="D4407" s="36"/>
      <c r="E4407" s="288"/>
    </row>
    <row r="4408" spans="1:5" ht="15.75">
      <c r="A4408" s="31"/>
      <c r="B4408" s="34"/>
      <c r="C4408" s="32"/>
      <c r="D4408" s="36"/>
      <c r="E4408" s="288"/>
    </row>
    <row r="4409" spans="1:5" ht="15.75">
      <c r="A4409" s="31"/>
      <c r="B4409" s="34"/>
      <c r="C4409" s="32"/>
      <c r="D4409" s="36"/>
      <c r="E4409" s="288"/>
    </row>
    <row r="4410" spans="1:5" ht="15.75">
      <c r="A4410" s="31"/>
      <c r="B4410" s="34"/>
      <c r="C4410" s="32"/>
      <c r="D4410" s="36"/>
      <c r="E4410" s="288"/>
    </row>
    <row r="4411" spans="1:5" ht="15.75">
      <c r="A4411" s="31"/>
      <c r="B4411" s="34"/>
      <c r="C4411" s="32"/>
      <c r="D4411" s="36"/>
      <c r="E4411" s="288"/>
    </row>
    <row r="4412" spans="1:5" ht="15.75">
      <c r="A4412" s="31"/>
      <c r="B4412" s="34"/>
      <c r="C4412" s="32"/>
      <c r="D4412" s="36"/>
      <c r="E4412" s="288"/>
    </row>
    <row r="4413" spans="1:5" ht="15.75">
      <c r="A4413" s="31"/>
      <c r="B4413" s="34"/>
      <c r="C4413" s="32"/>
      <c r="D4413" s="36"/>
      <c r="E4413" s="288"/>
    </row>
    <row r="4414" spans="1:5" ht="15.75">
      <c r="A4414" s="31"/>
      <c r="B4414" s="34"/>
      <c r="C4414" s="32"/>
      <c r="D4414" s="36"/>
      <c r="E4414" s="288"/>
    </row>
    <row r="4415" spans="1:5" ht="15.75">
      <c r="A4415" s="31"/>
      <c r="B4415" s="34"/>
      <c r="C4415" s="32"/>
      <c r="D4415" s="36"/>
      <c r="E4415" s="288"/>
    </row>
    <row r="4416" spans="1:5" ht="15.75">
      <c r="A4416" s="31"/>
      <c r="B4416" s="34"/>
      <c r="C4416" s="32"/>
      <c r="D4416" s="36"/>
      <c r="E4416" s="288"/>
    </row>
    <row r="4417" spans="1:5" ht="15.75">
      <c r="A4417" s="31"/>
      <c r="B4417" s="34"/>
      <c r="C4417" s="32"/>
      <c r="D4417" s="36"/>
      <c r="E4417" s="288"/>
    </row>
    <row r="4418" spans="1:5" ht="15.75">
      <c r="A4418" s="31"/>
      <c r="B4418" s="34"/>
      <c r="C4418" s="32"/>
      <c r="D4418" s="36"/>
      <c r="E4418" s="288"/>
    </row>
    <row r="4419" spans="1:5" ht="15.75">
      <c r="A4419" s="31"/>
      <c r="B4419" s="34"/>
      <c r="C4419" s="32"/>
      <c r="D4419" s="36"/>
      <c r="E4419" s="288"/>
    </row>
    <row r="4420" spans="1:5" ht="15.75">
      <c r="A4420" s="31"/>
      <c r="B4420" s="34"/>
      <c r="C4420" s="32"/>
      <c r="D4420" s="36"/>
      <c r="E4420" s="288"/>
    </row>
    <row r="4421" spans="1:5" ht="15.75">
      <c r="A4421" s="31"/>
      <c r="B4421" s="34"/>
      <c r="C4421" s="32"/>
      <c r="D4421" s="36"/>
      <c r="E4421" s="288"/>
    </row>
    <row r="4422" spans="1:5" ht="15.75">
      <c r="A4422" s="31"/>
      <c r="B4422" s="34"/>
      <c r="C4422" s="32"/>
      <c r="D4422" s="36"/>
      <c r="E4422" s="288"/>
    </row>
    <row r="4423" spans="1:5" ht="15.75">
      <c r="A4423" s="31"/>
      <c r="B4423" s="34"/>
      <c r="C4423" s="32"/>
      <c r="D4423" s="36"/>
      <c r="E4423" s="288"/>
    </row>
    <row r="4424" spans="1:5" ht="15.75">
      <c r="A4424" s="31"/>
      <c r="B4424" s="34"/>
      <c r="C4424" s="32"/>
      <c r="D4424" s="36"/>
      <c r="E4424" s="288"/>
    </row>
    <row r="4425" spans="1:5" ht="15.75">
      <c r="A4425" s="31"/>
      <c r="B4425" s="34"/>
      <c r="C4425" s="32"/>
      <c r="D4425" s="36"/>
      <c r="E4425" s="288"/>
    </row>
    <row r="4426" spans="1:5" ht="15.75">
      <c r="A4426" s="31"/>
      <c r="B4426" s="34"/>
      <c r="C4426" s="32"/>
      <c r="D4426" s="36"/>
      <c r="E4426" s="288"/>
    </row>
    <row r="4427" spans="1:5" ht="15.75">
      <c r="A4427" s="31"/>
      <c r="B4427" s="34"/>
      <c r="C4427" s="32"/>
      <c r="D4427" s="36"/>
      <c r="E4427" s="288"/>
    </row>
    <row r="4428" spans="1:5" ht="15.75">
      <c r="A4428" s="31"/>
      <c r="B4428" s="34"/>
      <c r="C4428" s="32"/>
      <c r="D4428" s="36"/>
      <c r="E4428" s="288"/>
    </row>
    <row r="4429" spans="1:5" ht="15.75">
      <c r="A4429" s="31"/>
      <c r="B4429" s="34"/>
      <c r="C4429" s="32"/>
      <c r="D4429" s="36"/>
      <c r="E4429" s="288"/>
    </row>
    <row r="4430" spans="1:5" ht="15.75">
      <c r="A4430" s="31"/>
      <c r="B4430" s="34"/>
      <c r="C4430" s="32"/>
      <c r="D4430" s="36"/>
      <c r="E4430" s="288"/>
    </row>
    <row r="4431" spans="1:5" ht="15.75">
      <c r="A4431" s="31"/>
      <c r="B4431" s="34"/>
      <c r="C4431" s="32"/>
      <c r="D4431" s="36"/>
      <c r="E4431" s="288"/>
    </row>
    <row r="4432" spans="1:5" ht="15.75">
      <c r="A4432" s="31"/>
      <c r="B4432" s="34"/>
      <c r="C4432" s="32"/>
      <c r="D4432" s="36"/>
      <c r="E4432" s="288"/>
    </row>
    <row r="4433" spans="1:5" ht="15.75">
      <c r="A4433" s="31"/>
      <c r="B4433" s="34"/>
      <c r="C4433" s="32"/>
      <c r="D4433" s="36"/>
      <c r="E4433" s="288"/>
    </row>
    <row r="4434" spans="1:5" ht="15.75">
      <c r="A4434" s="31"/>
      <c r="B4434" s="34"/>
      <c r="C4434" s="32"/>
      <c r="D4434" s="36"/>
      <c r="E4434" s="288"/>
    </row>
    <row r="4435" spans="1:5" ht="15.75">
      <c r="A4435" s="31"/>
      <c r="B4435" s="34"/>
      <c r="C4435" s="32"/>
      <c r="D4435" s="36"/>
      <c r="E4435" s="288"/>
    </row>
  </sheetData>
  <autoFilter ref="A1:E3797" xr:uid="{00000000-0009-0000-0000-000014000000}"/>
  <mergeCells count="1">
    <mergeCell ref="G1:M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C5175-C815-45C3-8E16-A9C0F68A6E15}">
  <sheetPr>
    <tabColor theme="7" tint="0.59999389629810485"/>
  </sheetPr>
  <dimension ref="B1:O4512"/>
  <sheetViews>
    <sheetView showGridLines="0" view="pageBreakPreview" topLeftCell="A48" zoomScale="86" zoomScaleNormal="100" zoomScaleSheetLayoutView="86" workbookViewId="0">
      <selection activeCell="J62" sqref="J62"/>
    </sheetView>
  </sheetViews>
  <sheetFormatPr defaultColWidth="11.42578125" defaultRowHeight="11.25"/>
  <cols>
    <col min="1" max="1" width="1.28515625" style="1" customWidth="1"/>
    <col min="2" max="2" width="10.85546875" style="1" customWidth="1"/>
    <col min="3" max="3" width="7.7109375" style="2" bestFit="1" customWidth="1"/>
    <col min="4" max="4" width="55.7109375" style="3" customWidth="1"/>
    <col min="5" max="5" width="9.42578125" style="4" customWidth="1"/>
    <col min="6" max="6" width="20.42578125" style="5" customWidth="1"/>
    <col min="7" max="7" width="16.140625" style="5" customWidth="1"/>
    <col min="8" max="8" width="19.5703125" style="5" customWidth="1"/>
    <col min="9" max="10" width="18.140625" style="1" customWidth="1"/>
    <col min="11" max="11" width="19.7109375" style="549" customWidth="1"/>
    <col min="12" max="12" width="62" style="10" customWidth="1"/>
    <col min="13" max="13" width="11.42578125" style="1"/>
    <col min="14" max="14" width="17.5703125" style="545" customWidth="1"/>
    <col min="15" max="15" width="14.7109375" style="545" customWidth="1"/>
    <col min="16" max="16384" width="11.42578125" style="1"/>
  </cols>
  <sheetData>
    <row r="1" spans="2:15" ht="12" thickBot="1"/>
    <row r="2" spans="2:15" ht="12" customHeight="1" thickTop="1">
      <c r="B2" s="657" t="s">
        <v>47</v>
      </c>
      <c r="C2" s="658"/>
      <c r="D2" s="658"/>
      <c r="E2" s="658"/>
      <c r="F2" s="658"/>
      <c r="G2" s="659"/>
      <c r="H2" s="392"/>
    </row>
    <row r="3" spans="2:15" ht="11.25" customHeight="1">
      <c r="B3" s="660" t="s">
        <v>48</v>
      </c>
      <c r="C3" s="661"/>
      <c r="D3" s="661"/>
      <c r="E3" s="661"/>
      <c r="F3" s="661"/>
      <c r="G3" s="662"/>
      <c r="H3" s="165"/>
    </row>
    <row r="4" spans="2:15" ht="11.25" customHeight="1">
      <c r="B4" s="944" t="s">
        <v>49</v>
      </c>
      <c r="C4" s="663"/>
      <c r="D4" s="945" t="s">
        <v>50</v>
      </c>
      <c r="E4" s="664"/>
      <c r="F4" s="663"/>
      <c r="G4" s="166" t="s">
        <v>51</v>
      </c>
      <c r="H4" s="165"/>
    </row>
    <row r="5" spans="2:15" ht="12" customHeight="1" thickBot="1">
      <c r="B5" s="665" t="s">
        <v>52</v>
      </c>
      <c r="C5" s="666"/>
      <c r="D5" s="667" t="s">
        <v>53</v>
      </c>
      <c r="E5" s="668"/>
      <c r="F5" s="666"/>
      <c r="G5" s="16">
        <v>1</v>
      </c>
      <c r="H5" s="369" t="s">
        <v>1</v>
      </c>
    </row>
    <row r="6" spans="2:15" ht="12.75" thickTop="1" thickBot="1"/>
    <row r="7" spans="2:15" ht="15" customHeight="1" thickTop="1">
      <c r="B7" s="645" t="s">
        <v>1</v>
      </c>
      <c r="C7" s="646"/>
      <c r="D7" s="646"/>
      <c r="E7" s="646"/>
      <c r="F7" s="646"/>
      <c r="G7" s="646"/>
      <c r="H7" s="647"/>
    </row>
    <row r="8" spans="2:15" ht="15" customHeight="1">
      <c r="B8" s="648" t="s">
        <v>2</v>
      </c>
      <c r="C8" s="946"/>
      <c r="D8" s="946"/>
      <c r="E8" s="946"/>
      <c r="F8" s="946"/>
      <c r="G8" s="946"/>
      <c r="H8" s="649"/>
    </row>
    <row r="9" spans="2:15" ht="15" customHeight="1">
      <c r="B9" s="648" t="s">
        <v>3</v>
      </c>
      <c r="C9" s="946"/>
      <c r="D9" s="946"/>
      <c r="E9" s="946"/>
      <c r="F9" s="946"/>
      <c r="G9" s="946"/>
      <c r="H9" s="649"/>
    </row>
    <row r="10" spans="2:15" ht="42" customHeight="1" thickBot="1">
      <c r="B10" s="650" t="s">
        <v>54</v>
      </c>
      <c r="C10" s="651"/>
      <c r="D10" s="652" t="str">
        <f>'D. ENTRADA obra'!C7</f>
        <v>"EJECUTAR A MONTO AGOTABLE POR EL SISTEMA DE PRECIOS UNITARIOS LAS OBRAS Y ACTIVIDADES PARA EL DIAGNOSTICO Y LA CONSERVACIÓN DE PUENTES VEHICULARES Y/O PEATONALES SOBRE CUERPOS DE AGUA DE LA LOCALIDAD DE KENNEDY”</v>
      </c>
      <c r="E10" s="652"/>
      <c r="F10" s="652"/>
      <c r="G10" s="652"/>
      <c r="H10" s="653"/>
    </row>
    <row r="11" spans="2:15" ht="9.75" customHeight="1" thickTop="1" thickBot="1">
      <c r="B11" s="370"/>
      <c r="C11" s="370"/>
      <c r="D11" s="370"/>
      <c r="E11" s="370"/>
      <c r="F11" s="370"/>
      <c r="G11" s="370"/>
      <c r="H11" s="370"/>
    </row>
    <row r="12" spans="2:15" ht="33" customHeight="1" thickTop="1" thickBot="1">
      <c r="B12" s="654" t="s">
        <v>3823</v>
      </c>
      <c r="C12" s="655"/>
      <c r="D12" s="655"/>
      <c r="E12" s="655"/>
      <c r="F12" s="655"/>
      <c r="G12" s="655"/>
      <c r="H12" s="656"/>
    </row>
    <row r="13" spans="2:15" ht="18" customHeight="1" thickTop="1" thickBot="1"/>
    <row r="14" spans="2:15" s="6" customFormat="1" ht="18" customHeight="1" thickTop="1" thickBot="1">
      <c r="B14" s="15"/>
      <c r="C14" s="15"/>
      <c r="D14" s="15"/>
      <c r="E14" s="639" t="s">
        <v>56</v>
      </c>
      <c r="F14" s="640"/>
      <c r="G14" s="640"/>
      <c r="H14" s="641"/>
      <c r="K14" s="546" t="s">
        <v>57</v>
      </c>
      <c r="L14" s="22">
        <v>17.2</v>
      </c>
      <c r="N14" s="546"/>
      <c r="O14" s="546"/>
    </row>
    <row r="15" spans="2:15" ht="18" customHeight="1" thickTop="1" thickBot="1">
      <c r="K15" s="546" t="s">
        <v>58</v>
      </c>
      <c r="L15" s="302">
        <v>7.25</v>
      </c>
    </row>
    <row r="16" spans="2:15" s="7" customFormat="1" ht="29.25" customHeight="1" thickTop="1" thickBot="1">
      <c r="B16" s="466" t="s">
        <v>59</v>
      </c>
      <c r="C16" s="467" t="s">
        <v>60</v>
      </c>
      <c r="D16" s="467" t="s">
        <v>61</v>
      </c>
      <c r="E16" s="467" t="s">
        <v>62</v>
      </c>
      <c r="F16" s="468" t="s">
        <v>63</v>
      </c>
      <c r="G16" s="468" t="s">
        <v>64</v>
      </c>
      <c r="H16" s="469" t="s">
        <v>65</v>
      </c>
      <c r="I16" s="609" t="s">
        <v>7563</v>
      </c>
      <c r="J16" s="613" t="s">
        <v>7564</v>
      </c>
      <c r="K16" s="550" t="s">
        <v>66</v>
      </c>
      <c r="L16" s="22">
        <v>1</v>
      </c>
      <c r="N16" s="547"/>
      <c r="O16" s="547"/>
    </row>
    <row r="17" spans="2:15" s="9" customFormat="1" ht="12.75" hidden="1" thickTop="1" thickBot="1">
      <c r="B17" s="303"/>
      <c r="C17" s="304">
        <v>1</v>
      </c>
      <c r="D17" s="357" t="s">
        <v>67</v>
      </c>
      <c r="E17" s="357"/>
      <c r="F17" s="357"/>
      <c r="G17" s="306"/>
      <c r="H17" s="307">
        <f>SUM(H18:H20)</f>
        <v>2255660</v>
      </c>
      <c r="J17" s="600"/>
      <c r="K17" s="551"/>
      <c r="L17" s="11"/>
      <c r="N17" s="545">
        <f>'1. Presupuesto 24119475'!H17+'2. Presupuesto 24119394'!H17+'3. Presupuesto 24119460'!H17</f>
        <v>2255659</v>
      </c>
      <c r="O17" s="545">
        <f t="shared" ref="O17" si="0">N17-H17</f>
        <v>-1</v>
      </c>
    </row>
    <row r="18" spans="2:15" s="25" customFormat="1" ht="35.25" hidden="1" customHeight="1" thickTop="1">
      <c r="B18" s="393">
        <v>6162</v>
      </c>
      <c r="C18" s="371">
        <f>C17*1000+1</f>
        <v>1001</v>
      </c>
      <c r="D18" s="339" t="str">
        <f t="shared" ref="D18:D20" si="1">L18</f>
        <v>DIAGNOSTICO DE ESPACIO PUBLICO Y CICLORRUTA Y PUENTES PEATONALES (VISUAL). INCLUYE LEVANTAMIENTO TOPOGRÁFICO Y GEORREFERENCIACIÓN DE ELEMENTOS</v>
      </c>
      <c r="E18" s="355" t="str">
        <f>M18</f>
        <v>M2</v>
      </c>
      <c r="F18" s="356">
        <f>'3. Presupuesto 24119460'!F18+'2. Presupuesto 24119394'!F18+'1. Presupuesto 24119475'!F18</f>
        <v>4219.4879999999994</v>
      </c>
      <c r="G18" s="374">
        <f>K18</f>
        <v>119</v>
      </c>
      <c r="H18" s="394">
        <f>ROUND(F18*G18,0)</f>
        <v>502119</v>
      </c>
      <c r="J18" s="614"/>
      <c r="K18" s="551">
        <f>LOOKUP(B18,$C$81:$C$4512,$F$81:$F$4512)</f>
        <v>119</v>
      </c>
      <c r="L18" s="11" t="str">
        <f>LOOKUP(B18,$C$81:$C$4512,$D$81:$D$4512)</f>
        <v>DIAGNOSTICO DE ESPACIO PUBLICO Y CICLORRUTA Y PUENTES PEATONALES (VISUAL). INCLUYE LEVANTAMIENTO TOPOGRÁFICO Y GEORREFERENCIACIÓN DE ELEMENTOS</v>
      </c>
      <c r="M18" s="11" t="str">
        <f>LOOKUP(B18,$C$81:$C$4512,$E$81:$E$4512)</f>
        <v>M2</v>
      </c>
      <c r="N18" s="545">
        <f>'1. Presupuesto 24119475'!H18+'2. Presupuesto 24119394'!H18+'3. Presupuesto 24119460'!H18</f>
        <v>502118</v>
      </c>
      <c r="O18" s="545">
        <f>N18-H18</f>
        <v>-1</v>
      </c>
    </row>
    <row r="19" spans="2:15" s="25" customFormat="1" ht="35.25" hidden="1" customHeight="1">
      <c r="B19" s="349">
        <v>3688</v>
      </c>
      <c r="C19" s="947">
        <f>C18+1</f>
        <v>1002</v>
      </c>
      <c r="D19" s="339" t="str">
        <f t="shared" si="1"/>
        <v>DESMONTE Y REINSTALACION DE SEÑALES VIALES (INCLUYE DADO DE ANCLAJE)</v>
      </c>
      <c r="E19" s="949" t="str">
        <f>M19</f>
        <v>UN</v>
      </c>
      <c r="F19" s="356">
        <f>'3. Presupuesto 24119460'!F19+'2. Presupuesto 24119394'!F19+'1. Presupuesto 24119475'!F19</f>
        <v>24</v>
      </c>
      <c r="G19" s="951">
        <f>K19</f>
        <v>41764</v>
      </c>
      <c r="H19" s="414">
        <f>ROUND(F19*G19,0)</f>
        <v>1002336</v>
      </c>
      <c r="J19" s="614"/>
      <c r="K19" s="551">
        <f>LOOKUP(B19,$C$81:$C$4512,$F$81:$F$4512)</f>
        <v>41764</v>
      </c>
      <c r="L19" s="11" t="str">
        <f>LOOKUP(B19,$C$81:$C$4512,$D$81:$D$4512)</f>
        <v>DESMONTE Y REINSTALACION DE SEÑALES VIALES (INCLUYE DADO DE ANCLAJE)</v>
      </c>
      <c r="M19" s="11" t="str">
        <f>LOOKUP(B19,$C$81:$C$4512,$E$81:$E$4512)</f>
        <v>UN</v>
      </c>
      <c r="N19" s="545"/>
      <c r="O19" s="545"/>
    </row>
    <row r="20" spans="2:15" s="25" customFormat="1" ht="35.25" hidden="1" customHeight="1" thickBot="1">
      <c r="B20" s="333">
        <v>6153</v>
      </c>
      <c r="C20" s="455">
        <f>C19+1</f>
        <v>1003</v>
      </c>
      <c r="D20" s="470" t="str">
        <f t="shared" si="1"/>
        <v>CORTE Y RETIRO DE CÉSPED (HASTA 40 CM - INCLUYE RETIRO DE DESPERDICIOS). NO INCLUYE TRANSPORTE Y RETIRO DE SOBRANTES.</v>
      </c>
      <c r="E20" s="471" t="str">
        <f>M20</f>
        <v>M2</v>
      </c>
      <c r="F20" s="472">
        <f>'3. Presupuesto 24119460'!F20+'2. Presupuesto 24119394'!F20+'1. Presupuesto 24119475'!F20</f>
        <v>1219.4880000000001</v>
      </c>
      <c r="G20" s="473">
        <f>K20</f>
        <v>616</v>
      </c>
      <c r="H20" s="415">
        <f>ROUND(F20*G20,0)</f>
        <v>751205</v>
      </c>
      <c r="J20" s="614"/>
      <c r="K20" s="551">
        <f>LOOKUP(B20,$C$81:$C$4512,$F$81:$F$4512)</f>
        <v>616</v>
      </c>
      <c r="L20" s="11" t="str">
        <f>LOOKUP(B20,$C$81:$C$4512,$D$81:$D$4512)</f>
        <v>CORTE Y RETIRO DE CÉSPED (HASTA 40 CM - INCLUYE RETIRO DE DESPERDICIOS). NO INCLUYE TRANSPORTE Y RETIRO DE SOBRANTES.</v>
      </c>
      <c r="M20" s="11" t="str">
        <f>LOOKUP(B20,$C$81:$C$4512,$E$81:$E$4512)</f>
        <v>M2</v>
      </c>
      <c r="N20" s="545">
        <f>'1. Presupuesto 24119475'!H20+'2. Presupuesto 24119394'!H20+'3. Presupuesto 24119460'!H20</f>
        <v>751205</v>
      </c>
      <c r="O20" s="545">
        <f t="shared" ref="O20:O60" si="2">N20-H20</f>
        <v>0</v>
      </c>
    </row>
    <row r="21" spans="2:15" s="9" customFormat="1" ht="12.75" hidden="1" thickTop="1" thickBot="1">
      <c r="B21" s="408"/>
      <c r="C21" s="409">
        <v>2</v>
      </c>
      <c r="D21" s="410" t="s">
        <v>68</v>
      </c>
      <c r="E21" s="410"/>
      <c r="F21" s="410"/>
      <c r="G21" s="411"/>
      <c r="H21" s="347">
        <f>SUM(H22:H29)</f>
        <v>118436124</v>
      </c>
      <c r="J21" s="600"/>
      <c r="K21" s="551"/>
      <c r="L21" s="11"/>
      <c r="M21" s="11"/>
      <c r="N21" s="545">
        <f>'1. Presupuesto 24119475'!H21+'2. Presupuesto 24119394'!H21+'3. Presupuesto 24119460'!H21</f>
        <v>118436123</v>
      </c>
      <c r="O21" s="545">
        <f t="shared" si="2"/>
        <v>-1</v>
      </c>
    </row>
    <row r="22" spans="2:15" s="8" customFormat="1" ht="60.75" hidden="1" customHeight="1" thickTop="1">
      <c r="B22" s="334">
        <v>4947</v>
      </c>
      <c r="C22" s="375">
        <f>C21*1000+1</f>
        <v>2001</v>
      </c>
      <c r="D22" s="592" t="str">
        <f t="shared" ref="D22:E59" si="3">L22</f>
        <v>LAVADO DE ESTRUCTURA EN CONCRETO Y/O METÁLICAS. INCLUYE ALQUILER DE HIDROLAVADORA 1300W MOTOR A GASOLINA PRESIÓN 3200 PSI. INCLUYE IMPLEMENTOS DE ASEO (DETERGENTE INDUSTRIAL), AGUA, COMBUSTIBLE Y MANO DE OBRA.</v>
      </c>
      <c r="E22" s="337" t="str">
        <f t="shared" si="3"/>
        <v>M2</v>
      </c>
      <c r="F22" s="950">
        <f>'3. Presupuesto 24119460'!F22+'2. Presupuesto 24119394'!F22+'1. Presupuesto 24119475'!F22</f>
        <v>3877.5573899999999</v>
      </c>
      <c r="G22" s="593">
        <f t="shared" ref="G22:G26" si="4">K22</f>
        <v>3972</v>
      </c>
      <c r="H22" s="594">
        <f t="shared" ref="H22:H26" si="5">ROUND(F22*G22,0)</f>
        <v>15401658</v>
      </c>
      <c r="I22" s="608"/>
      <c r="J22" s="598"/>
      <c r="K22" s="551">
        <f>LOOKUP(B22,$C$81:$C$4512,$F$81:$F$4512)</f>
        <v>3972</v>
      </c>
      <c r="L22" s="11" t="str">
        <f>LOOKUP(B22,$C$81:$C$4512,$D$81:$D$4512)</f>
        <v>LAVADO DE ESTRUCTURA EN CONCRETO Y/O METÁLICAS. INCLUYE ALQUILER DE HIDROLAVADORA 1300W MOTOR A GASOLINA PRESIÓN 3200 PSI. INCLUYE IMPLEMENTOS DE ASEO (DETERGENTE INDUSTRIAL), AGUA, COMBUSTIBLE Y MANO DE OBRA.</v>
      </c>
      <c r="M22" s="11" t="str">
        <f>LOOKUP(B22,$C$81:$C$4512,$E$81:$E$4512)</f>
        <v>M2</v>
      </c>
      <c r="N22" s="545">
        <f>'1. Presupuesto 24119475'!H22+'2. Presupuesto 24119394'!H22+'3. Presupuesto 24119460'!H22</f>
        <v>15401659</v>
      </c>
      <c r="O22" s="545">
        <f t="shared" si="2"/>
        <v>1</v>
      </c>
    </row>
    <row r="23" spans="2:15" s="8" customFormat="1" ht="141.75" hidden="1" customHeight="1">
      <c r="B23" s="334">
        <v>6275</v>
      </c>
      <c r="C23" s="596">
        <f>C22+1</f>
        <v>2002</v>
      </c>
      <c r="D23" s="948" t="str">
        <f t="shared" si="3"/>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E23" s="952" t="str">
        <f t="shared" si="3"/>
        <v>ML</v>
      </c>
      <c r="F23" s="950">
        <f>'3. Presupuesto 24119460'!F23+'2. Presupuesto 24119394'!F23+'1. Presupuesto 24119475'!F23</f>
        <v>254.71600000000001</v>
      </c>
      <c r="G23" s="954">
        <f t="shared" si="4"/>
        <v>103779</v>
      </c>
      <c r="H23" s="414">
        <f t="shared" si="5"/>
        <v>26434172</v>
      </c>
      <c r="I23" s="608"/>
      <c r="J23" s="598"/>
      <c r="K23" s="551">
        <f>LOOKUP(B23,$C$81:$C$4512,$F$81:$F$4512)</f>
        <v>103779</v>
      </c>
      <c r="L23" s="11" t="str">
        <f>LOOKUP(B23,$C$81:$C$4512,$D$81:$D$4512)</f>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
      <c r="M23" s="11" t="str">
        <f>LOOKUP(B23,$C$81:$C$4512,$E$81:$E$4512)</f>
        <v>ML</v>
      </c>
      <c r="N23" s="545">
        <f>'1. Presupuesto 24119475'!H23+'2. Presupuesto 24119394'!H23+'3. Presupuesto 24119460'!H23</f>
        <v>26434171</v>
      </c>
      <c r="O23" s="545">
        <f t="shared" si="2"/>
        <v>-1</v>
      </c>
    </row>
    <row r="24" spans="2:15" s="8" customFormat="1" ht="53.25" hidden="1" customHeight="1" thickTop="1">
      <c r="B24" s="334">
        <v>9055</v>
      </c>
      <c r="C24" s="596">
        <f t="shared" ref="C24:C26" si="6">C23+1</f>
        <v>2003</v>
      </c>
      <c r="D24" s="948" t="str">
        <f t="shared" si="3"/>
        <v>SUMINISTRO Y APLICACIÓN DE UNA CAPA DE ANTICORROSIVO DE 3MM DE ESPESOR DE PELÍCULA SECA IMPRIMANTE EPÓXICO, PREVIA PREPARACIÓN DE LA SUPERFICIE MEDIANTE LIMPIEZA MANUAL O MECÁNICA, SEGÚN LAS NORMAS SSPC-SP2</v>
      </c>
      <c r="E24" s="952" t="str">
        <f t="shared" si="3"/>
        <v>ML</v>
      </c>
      <c r="F24" s="950">
        <f>'3. Presupuesto 24119460'!F24+'2. Presupuesto 24119394'!F24+'1. Presupuesto 24119475'!F24</f>
        <v>908.6550000000002</v>
      </c>
      <c r="G24" s="954">
        <f t="shared" si="4"/>
        <v>11882</v>
      </c>
      <c r="H24" s="584">
        <f t="shared" si="5"/>
        <v>10796639</v>
      </c>
      <c r="I24" s="610">
        <f>(H24/$H$61)</f>
        <v>5.1582031324836637E-2</v>
      </c>
      <c r="J24" s="597">
        <f>I24</f>
        <v>5.1582031324836637E-2</v>
      </c>
      <c r="K24" s="551">
        <f>LOOKUP(B24,$C$81:$C$4512,$F$81:$F$4512)</f>
        <v>11882</v>
      </c>
      <c r="L24" s="11" t="str">
        <f>LOOKUP(B24,$C$81:$C$4512,$D$81:$D$4512)</f>
        <v>SUMINISTRO Y APLICACIÓN DE UNA CAPA DE ANTICORROSIVO DE 3MM DE ESPESOR DE PELÍCULA SECA IMPRIMANTE EPÓXICO, PREVIA PREPARACIÓN DE LA SUPERFICIE MEDIANTE LIMPIEZA MANUAL O MECÁNICA, SEGÚN LAS NORMAS SSPC-SP2</v>
      </c>
      <c r="M24" s="11" t="str">
        <f>LOOKUP(B24,$C$81:$C$4512,$E$81:$E$4512)</f>
        <v>ML</v>
      </c>
      <c r="N24" s="545">
        <f>'1. Presupuesto 24119475'!H24+'2. Presupuesto 24119394'!H24+'3. Presupuesto 24119460'!H24</f>
        <v>10796638</v>
      </c>
      <c r="O24" s="545">
        <f t="shared" si="2"/>
        <v>-1</v>
      </c>
    </row>
    <row r="25" spans="2:15" s="8" customFormat="1" ht="82.5" hidden="1" customHeight="1">
      <c r="B25" s="334">
        <v>6262</v>
      </c>
      <c r="C25" s="596">
        <f t="shared" si="6"/>
        <v>2004</v>
      </c>
      <c r="D25" s="339" t="str">
        <f t="shared" si="3"/>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E25" s="336" t="str">
        <f t="shared" si="3"/>
        <v>M2</v>
      </c>
      <c r="F25" s="950">
        <f>'3. Presupuesto 24119460'!F25+'2. Presupuesto 24119394'!F25+'1. Presupuesto 24119475'!F25</f>
        <v>1865.7309000000002</v>
      </c>
      <c r="G25" s="954">
        <f t="shared" si="4"/>
        <v>28199</v>
      </c>
      <c r="H25" s="584">
        <f t="shared" si="5"/>
        <v>52611746</v>
      </c>
      <c r="I25" s="610">
        <f>(H25/$H$61)</f>
        <v>0.25135792075907593</v>
      </c>
      <c r="J25" s="597">
        <f>J24+I25</f>
        <v>0.30293995208391256</v>
      </c>
      <c r="K25" s="551">
        <f>LOOKUP(B25,$C$81:$C$4512,$F$81:$F$4512)</f>
        <v>28199</v>
      </c>
      <c r="L25" s="11" t="str">
        <f>LOOKUP(B25,$C$81:$C$4512,$D$81:$D$4512)</f>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
      <c r="M25" s="11" t="str">
        <f>LOOKUP(B25,$C$81:$C$4512,$E$81:$E$4512)</f>
        <v>M2</v>
      </c>
      <c r="N25" s="545">
        <f>'1. Presupuesto 24119475'!H25+'2. Presupuesto 24119394'!H25+'3. Presupuesto 24119460'!H25</f>
        <v>52611746</v>
      </c>
      <c r="O25" s="545">
        <f t="shared" si="2"/>
        <v>0</v>
      </c>
    </row>
    <row r="26" spans="2:15" s="8" customFormat="1" ht="46.5" hidden="1" customHeight="1">
      <c r="B26" s="334">
        <v>6352</v>
      </c>
      <c r="C26" s="596">
        <f t="shared" si="6"/>
        <v>2005</v>
      </c>
      <c r="D26" s="339" t="str">
        <f t="shared" si="3"/>
        <v>PINTURA RECUBRIMIENTO ELÁSTICO EN RESINA ACRÍLICA APLICADA SOBRE CONCRETO. DOS (2) MANOS. INCLUYE SUMINISTRO Y COLOCACIÓN DE PINTURA.</v>
      </c>
      <c r="E26" s="336" t="str">
        <f t="shared" si="3"/>
        <v>M2</v>
      </c>
      <c r="F26" s="950">
        <f>'3. Presupuesto 24119460'!F26+'2. Presupuesto 24119394'!F26+'1. Presupuesto 24119475'!F26</f>
        <v>178.07651999999999</v>
      </c>
      <c r="G26" s="954">
        <f t="shared" si="4"/>
        <v>74080</v>
      </c>
      <c r="H26" s="584">
        <f t="shared" si="5"/>
        <v>13191909</v>
      </c>
      <c r="I26" s="610">
        <f>(H26/$H$61)</f>
        <v>6.3025675237672982E-2</v>
      </c>
      <c r="J26" s="597">
        <f>J25+I26</f>
        <v>0.36596562732158555</v>
      </c>
      <c r="K26" s="551">
        <f>LOOKUP(B26,$C$82:$C$4515,$F$82:$F$4515)</f>
        <v>74080</v>
      </c>
      <c r="L26" s="11" t="str">
        <f>LOOKUP(B26,$C$82:$C$4515,$D$82:$D$4515)</f>
        <v>PINTURA RECUBRIMIENTO ELÁSTICO EN RESINA ACRÍLICA APLICADA SOBRE CONCRETO. DOS (2) MANOS. INCLUYE SUMINISTRO Y COLOCACIÓN DE PINTURA.</v>
      </c>
      <c r="M26" s="11" t="str">
        <f>LOOKUP(B26,$C$82:$C$4515,$E$82:$E$4515)</f>
        <v>M2</v>
      </c>
      <c r="N26" s="545">
        <f>'1. Presupuesto 24119475'!H26+'2. Presupuesto 24119394'!H26+'3. Presupuesto 24119460'!H26</f>
        <v>13191909</v>
      </c>
      <c r="O26" s="545">
        <f t="shared" si="2"/>
        <v>0</v>
      </c>
    </row>
    <row r="27" spans="2:15" s="8" customFormat="1" hidden="1">
      <c r="B27" s="334"/>
      <c r="C27" s="596"/>
      <c r="D27" s="339"/>
      <c r="E27" s="336"/>
      <c r="F27" s="950"/>
      <c r="G27" s="954"/>
      <c r="H27" s="584"/>
      <c r="I27" s="611"/>
      <c r="J27" s="598"/>
      <c r="K27" s="551" t="e">
        <f>LOOKUP(B27,$C$81:$C$4512,$F$81:$F$4512)</f>
        <v>#N/A</v>
      </c>
      <c r="L27" s="11" t="e">
        <f>LOOKUP(B27,$C$81:$C$4512,$D$81:$D$4512)</f>
        <v>#N/A</v>
      </c>
      <c r="M27" s="11" t="e">
        <f>LOOKUP(B27,$C$81:$C$4512,$E$81:$E$4512)</f>
        <v>#N/A</v>
      </c>
      <c r="N27" s="545">
        <f>'1. Presupuesto 24119475'!H27+'2. Presupuesto 24119394'!H27+'3. Presupuesto 24119460'!H27</f>
        <v>0</v>
      </c>
      <c r="O27" s="545">
        <f t="shared" si="2"/>
        <v>0</v>
      </c>
    </row>
    <row r="28" spans="2:15" s="8" customFormat="1" ht="24" hidden="1" customHeight="1">
      <c r="B28" s="334"/>
      <c r="C28" s="596"/>
      <c r="D28" s="339"/>
      <c r="E28" s="336"/>
      <c r="F28" s="950"/>
      <c r="G28" s="954"/>
      <c r="H28" s="584"/>
      <c r="I28" s="611"/>
      <c r="J28" s="598"/>
      <c r="K28" s="551" t="e">
        <f>LOOKUP(B28,$C$81:$C$4512,$F$81:$F$4512)</f>
        <v>#N/A</v>
      </c>
      <c r="L28" s="11" t="e">
        <f>LOOKUP(B28,$C$81:$C$4512,$D$81:$D$4512)</f>
        <v>#N/A</v>
      </c>
      <c r="M28" s="11" t="e">
        <f>LOOKUP(B28,$C$81:$C$4512,$E$81:$E$4512)</f>
        <v>#N/A</v>
      </c>
      <c r="N28" s="545">
        <f>'1. Presupuesto 24119475'!H28+'2. Presupuesto 24119394'!H28+'3. Presupuesto 24119460'!H28</f>
        <v>0</v>
      </c>
      <c r="O28" s="545">
        <f t="shared" si="2"/>
        <v>0</v>
      </c>
    </row>
    <row r="29" spans="2:15" s="8" customFormat="1" ht="88.5" hidden="1" customHeight="1" thickBot="1">
      <c r="B29" s="335"/>
      <c r="C29" s="455"/>
      <c r="D29" s="470"/>
      <c r="E29" s="474"/>
      <c r="F29" s="950"/>
      <c r="G29" s="456"/>
      <c r="H29" s="599"/>
      <c r="I29" s="611"/>
      <c r="J29" s="598"/>
      <c r="K29" s="552" t="e">
        <f>LOOKUP(B29,$C$81:$C$4512,$F$81:$F$4512)</f>
        <v>#N/A</v>
      </c>
      <c r="L29" s="11" t="e">
        <f>LOOKUP(B29,$C$81:$C$4512,$D$81:$D$4512)</f>
        <v>#N/A</v>
      </c>
      <c r="M29" s="11" t="e">
        <f>LOOKUP(B29,$C$81:$C$4512,$E$81:$E$4512)</f>
        <v>#N/A</v>
      </c>
      <c r="N29" s="545">
        <f>'1. Presupuesto 24119475'!H29+'2. Presupuesto 24119394'!H29+'3. Presupuesto 24119460'!H29</f>
        <v>0</v>
      </c>
      <c r="O29" s="545">
        <f t="shared" si="2"/>
        <v>0</v>
      </c>
    </row>
    <row r="30" spans="2:15" s="9" customFormat="1" ht="12.75" hidden="1" thickTop="1" thickBot="1">
      <c r="B30" s="408"/>
      <c r="C30" s="409">
        <v>3</v>
      </c>
      <c r="D30" s="410" t="s">
        <v>3803</v>
      </c>
      <c r="E30" s="410"/>
      <c r="F30" s="412"/>
      <c r="G30" s="411"/>
      <c r="H30" s="585">
        <f>SUM(H31:H35)</f>
        <v>105856789</v>
      </c>
      <c r="I30" s="612"/>
      <c r="J30" s="600"/>
      <c r="K30" s="551"/>
      <c r="L30" s="11"/>
      <c r="M30" s="11"/>
      <c r="N30" s="545">
        <f>'1. Presupuesto 24119475'!H30+'2. Presupuesto 24119394'!H30+'3. Presupuesto 24119460'!H30</f>
        <v>105856791</v>
      </c>
      <c r="O30" s="545">
        <f t="shared" si="2"/>
        <v>2</v>
      </c>
    </row>
    <row r="31" spans="2:15" s="8" customFormat="1" ht="57" hidden="1" customHeight="1" thickTop="1">
      <c r="B31" s="334">
        <v>4947</v>
      </c>
      <c r="C31" s="341">
        <f>C30*1000+1</f>
        <v>3001</v>
      </c>
      <c r="D31" s="339" t="str">
        <f t="shared" si="3"/>
        <v>LAVADO DE ESTRUCTURA EN CONCRETO Y/O METÁLICAS. INCLUYE ALQUILER DE HIDROLAVADORA 1300W MOTOR A GASOLINA PRESIÓN 3200 PSI. INCLUYE IMPLEMENTOS DE ASEO (DETERGENTE INDUSTRIAL), AGUA, COMBUSTIBLE Y MANO DE OBRA.</v>
      </c>
      <c r="E31" s="336" t="str">
        <f>M31</f>
        <v>M2</v>
      </c>
      <c r="F31" s="373">
        <f>'3. Presupuesto 24119460'!F31+'2. Presupuesto 24119394'!F31+'1. Presupuesto 24119475'!F31</f>
        <v>1448.8311600000002</v>
      </c>
      <c r="G31" s="342">
        <f t="shared" ref="G31:G35" si="7">K31</f>
        <v>3972</v>
      </c>
      <c r="H31" s="586">
        <f>ROUND(F31*G31,0)</f>
        <v>5754757</v>
      </c>
      <c r="I31" s="611"/>
      <c r="J31" s="598"/>
      <c r="K31" s="551">
        <f>LOOKUP(B31,$C$81:$C$4512,$F$81:$F$4512)</f>
        <v>3972</v>
      </c>
      <c r="L31" s="11" t="str">
        <f>LOOKUP(B31,$C$81:$C$4512,$D$81:$D$4512)</f>
        <v>LAVADO DE ESTRUCTURA EN CONCRETO Y/O METÁLICAS. INCLUYE ALQUILER DE HIDROLAVADORA 1300W MOTOR A GASOLINA PRESIÓN 3200 PSI. INCLUYE IMPLEMENTOS DE ASEO (DETERGENTE INDUSTRIAL), AGUA, COMBUSTIBLE Y MANO DE OBRA.</v>
      </c>
      <c r="M31" s="11" t="str">
        <f>LOOKUP(B31,$C$81:$C$4512,$E$81:$E$4512)</f>
        <v>M2</v>
      </c>
      <c r="N31" s="545">
        <f>'1. Presupuesto 24119475'!H31+'2. Presupuesto 24119394'!H31+'3. Presupuesto 24119460'!H31</f>
        <v>5754758</v>
      </c>
      <c r="O31" s="545">
        <f t="shared" si="2"/>
        <v>1</v>
      </c>
    </row>
    <row r="32" spans="2:15" s="8" customFormat="1" ht="42" hidden="1" customHeight="1">
      <c r="B32" s="532">
        <v>5395</v>
      </c>
      <c r="C32" s="341">
        <f>C31+1</f>
        <v>3002</v>
      </c>
      <c r="D32" s="339" t="str">
        <f t="shared" si="3"/>
        <v>BARANDAS. DESMONTE E INSTALACION. INCLUYE ACOPIO EN EL FRENTE DE OBRA. (NO INCLUYE TRASLADO DEL MATERIAL SOBRANTE, NI RETIRO DE ESCOMBROS).</v>
      </c>
      <c r="E32" s="336" t="str">
        <f t="shared" si="3"/>
        <v>ML</v>
      </c>
      <c r="F32" s="950">
        <f>'3. Presupuesto 24119460'!F32+'2. Presupuesto 24119394'!F32+'1. Presupuesto 24119475'!F32</f>
        <v>468.846</v>
      </c>
      <c r="G32" s="962">
        <f t="shared" si="7"/>
        <v>35220</v>
      </c>
      <c r="H32" s="587">
        <f t="shared" ref="H32:H34" si="8">ROUND(F32*G32,0)</f>
        <v>16512756</v>
      </c>
      <c r="I32" s="610">
        <f>(H32/$H$61)</f>
        <v>7.889135658341305E-2</v>
      </c>
      <c r="J32" s="597"/>
      <c r="K32" s="551">
        <f>LOOKUP(B32,$C$81:$C$4512,$F$81:$F$4512)</f>
        <v>35220</v>
      </c>
      <c r="L32" s="11" t="str">
        <f>LOOKUP(B32,$C$81:$C$4512,$D$81:$D$4512)</f>
        <v>BARANDAS. DESMONTE E INSTALACION. INCLUYE ACOPIO EN EL FRENTE DE OBRA. (NO INCLUYE TRASLADO DEL MATERIAL SOBRANTE, NI RETIRO DE ESCOMBROS).</v>
      </c>
      <c r="M32" s="11" t="str">
        <f>LOOKUP(B32,$C$81:$C$4512,$E$81:$E$4512)</f>
        <v>ML</v>
      </c>
      <c r="N32" s="545"/>
      <c r="O32" s="545"/>
    </row>
    <row r="33" spans="2:15" s="8" customFormat="1" ht="22.5" hidden="1" customHeight="1">
      <c r="B33" s="535">
        <v>5952</v>
      </c>
      <c r="C33" s="341">
        <f>C32+1</f>
        <v>3003</v>
      </c>
      <c r="D33" s="339" t="str">
        <f t="shared" si="3"/>
        <v>BARANDA METÁLICA M81 (INSTALADO Y PINTADO)</v>
      </c>
      <c r="E33" s="336" t="str">
        <f t="shared" si="3"/>
        <v>ML</v>
      </c>
      <c r="F33" s="950">
        <f>'3. Presupuesto 24119460'!F33+'2. Presupuesto 24119394'!F33+'1. Presupuesto 24119475'!F33</f>
        <v>201.726</v>
      </c>
      <c r="G33" s="342">
        <f t="shared" si="7"/>
        <v>273700</v>
      </c>
      <c r="H33" s="584">
        <f t="shared" si="8"/>
        <v>55212406</v>
      </c>
      <c r="I33" s="610">
        <f>(H33/$H$61)</f>
        <v>0.2637828361040504</v>
      </c>
      <c r="J33" s="597">
        <f>J26+I33</f>
        <v>0.62974846342563595</v>
      </c>
      <c r="K33" s="551">
        <f>LOOKUP(B33,$C$81:$C$4512,$F$81:$F$4512)</f>
        <v>273700</v>
      </c>
      <c r="L33" s="11" t="str">
        <f>LOOKUP(B33,$C$81:$C$4512,$D$81:$D$4512)</f>
        <v>BARANDA METÁLICA M81 (INSTALADO Y PINTADO)</v>
      </c>
      <c r="M33" s="11" t="str">
        <f>LOOKUP(B33,$C$81:$C$4512,$E$81:$E$4512)</f>
        <v>ML</v>
      </c>
      <c r="N33" s="545"/>
      <c r="O33" s="545"/>
    </row>
    <row r="34" spans="2:15" s="8" customFormat="1" ht="49.5" hidden="1" customHeight="1">
      <c r="B34" s="601">
        <v>9055</v>
      </c>
      <c r="C34" s="341">
        <f>C33+1</f>
        <v>3004</v>
      </c>
      <c r="D34" s="339" t="str">
        <f t="shared" si="3"/>
        <v>SUMINISTRO Y APLICACIÓN DE UNA CAPA DE ANTICORROSIVO DE 3MM DE ESPESOR DE PELÍCULA SECA IMPRIMANTE EPÓXICO, PREVIA PREPARACIÓN DE LA SUPERFICIE MEDIANTE LIMPIEZA MANUAL O MECÁNICA, SEGÚN LAS NORMAS SSPC-SP2</v>
      </c>
      <c r="E34" s="336" t="str">
        <f t="shared" si="3"/>
        <v>ML</v>
      </c>
      <c r="F34" s="950">
        <f>'3. Presupuesto 24119460'!F34+'2. Presupuesto 24119394'!F34+'1. Presupuesto 24119475'!F34</f>
        <v>845.35500000000002</v>
      </c>
      <c r="G34" s="342">
        <f t="shared" si="7"/>
        <v>11882</v>
      </c>
      <c r="H34" s="584">
        <f t="shared" si="8"/>
        <v>10044508</v>
      </c>
      <c r="I34" s="610">
        <f>(H34/$H$61)</f>
        <v>4.7988649643520745E-2</v>
      </c>
      <c r="J34" s="597">
        <f>J33+I34</f>
        <v>0.67773711306915674</v>
      </c>
      <c r="K34" s="551">
        <f>LOOKUP(B34,$C$81:$C$4512,$F$81:$F$4512)</f>
        <v>11882</v>
      </c>
      <c r="L34" s="11" t="str">
        <f>LOOKUP(B34,$C$81:$C$4512,$D$81:$D$4512)</f>
        <v>SUMINISTRO Y APLICACIÓN DE UNA CAPA DE ANTICORROSIVO DE 3MM DE ESPESOR DE PELÍCULA SECA IMPRIMANTE EPÓXICO, PREVIA PREPARACIÓN DE LA SUPERFICIE MEDIANTE LIMPIEZA MANUAL O MECÁNICA, SEGÚN LAS NORMAS SSPC-SP2</v>
      </c>
      <c r="M34" s="11" t="str">
        <f>LOOKUP(B34,$C$81:$C$4512,$E$81:$E$4512)</f>
        <v>ML</v>
      </c>
      <c r="N34" s="545"/>
      <c r="O34" s="545"/>
    </row>
    <row r="35" spans="2:15" s="8" customFormat="1" ht="60.75" hidden="1" customHeight="1" thickBot="1">
      <c r="B35" s="335">
        <v>6294</v>
      </c>
      <c r="C35" s="455">
        <f>C34+1</f>
        <v>3005</v>
      </c>
      <c r="D35" s="470" t="str">
        <f t="shared" si="3"/>
        <v>REPARACIÓN DE BARANDAS EXISTENTES. INCLUYE LIMPIEZA, MORTERO DE REPARACIÓN, INHIBIDOR DE CORROSIÓN, PINTURA ANTICARBONATACIÓN, SUMINISTRO DE MANO DE OBRA, EQUIPOS Y MANEJO DE DESPERDICIOS.</v>
      </c>
      <c r="E35" s="474" t="str">
        <f>M35</f>
        <v>ML</v>
      </c>
      <c r="F35" s="950">
        <f>'3. Presupuesto 24119460'!F35+'2. Presupuesto 24119394'!F35+'1. Presupuesto 24119475'!F35</f>
        <v>578.23500000000001</v>
      </c>
      <c r="G35" s="477">
        <f t="shared" si="7"/>
        <v>31704</v>
      </c>
      <c r="H35" s="588">
        <f>ROUND(F35*G35,0)</f>
        <v>18332362</v>
      </c>
      <c r="I35" s="611"/>
      <c r="J35" s="598"/>
      <c r="K35" s="551">
        <f>LOOKUP(B35,$C$81:$C$4512,$F$81:$F$4512)</f>
        <v>31704</v>
      </c>
      <c r="L35" s="11" t="str">
        <f>LOOKUP(B35,$C$81:$C$4512,$D$81:$D$4512)</f>
        <v>REPARACIÓN DE BARANDAS EXISTENTES. INCLUYE LIMPIEZA, MORTERO DE REPARACIÓN, INHIBIDOR DE CORROSIÓN, PINTURA ANTICARBONATACIÓN, SUMINISTRO DE MANO DE OBRA, EQUIPOS Y MANEJO DE DESPERDICIOS.</v>
      </c>
      <c r="M35" s="11" t="str">
        <f>LOOKUP(B35,$C$81:$C$4512,$E$81:$E$4512)</f>
        <v>ML</v>
      </c>
      <c r="N35" s="545">
        <f>'1. Presupuesto 24119475'!H35+'2. Presupuesto 24119394'!H35+'3. Presupuesto 24119460'!H35</f>
        <v>18332363</v>
      </c>
      <c r="O35" s="545">
        <f t="shared" si="2"/>
        <v>1</v>
      </c>
    </row>
    <row r="36" spans="2:15" s="9" customFormat="1" ht="12.75" hidden="1" thickTop="1" thickBot="1">
      <c r="B36" s="408"/>
      <c r="C36" s="409">
        <v>4</v>
      </c>
      <c r="D36" s="410" t="s">
        <v>3805</v>
      </c>
      <c r="E36" s="410"/>
      <c r="F36" s="413"/>
      <c r="G36" s="411"/>
      <c r="H36" s="585">
        <f>SUM(H37:H59)</f>
        <v>142622839</v>
      </c>
      <c r="I36" s="612"/>
      <c r="J36" s="600"/>
      <c r="K36" s="551"/>
      <c r="L36" s="11"/>
      <c r="M36" s="11"/>
      <c r="N36" s="545">
        <f>'1. Presupuesto 24119475'!H36+'2. Presupuesto 24119394'!H36+'3. Presupuesto 24119460'!H36</f>
        <v>142622840</v>
      </c>
      <c r="O36" s="545">
        <f t="shared" si="2"/>
        <v>1</v>
      </c>
    </row>
    <row r="37" spans="2:15" s="8" customFormat="1" ht="45" hidden="1" customHeight="1">
      <c r="B37" s="334">
        <v>3011</v>
      </c>
      <c r="C37" s="947">
        <f>C36*1000+1</f>
        <v>4001</v>
      </c>
      <c r="D37" s="948" t="str">
        <f t="shared" si="3"/>
        <v>DEMOLICION MANUAL SARDINEL EXISTENTE (INCLUYE CARGUE). NO INCLUYE TRANSPORTE Y DISPOSICIÓN FINAL DE SOBRANTES.</v>
      </c>
      <c r="E37" s="952" t="str">
        <f>M37</f>
        <v>ML</v>
      </c>
      <c r="F37" s="356">
        <f>'3. Presupuesto 24119460'!F37+'2. Presupuesto 24119394'!F37+'1. Presupuesto 24119475'!F37</f>
        <v>169.00800000000001</v>
      </c>
      <c r="G37" s="955">
        <f t="shared" ref="G37:G59" si="9">K37</f>
        <v>4523</v>
      </c>
      <c r="H37" s="584">
        <f>ROUND(F37*G37,0)</f>
        <v>764423</v>
      </c>
      <c r="I37" s="611"/>
      <c r="J37" s="598"/>
      <c r="K37" s="551">
        <f t="shared" ref="K37:K58" si="10">LOOKUP(B37,$C$81:$C$4512,$F$81:$F$4512)</f>
        <v>4523</v>
      </c>
      <c r="L37" s="11" t="str">
        <f>LOOKUP(B37,$C$81:$C$4512,$D$81:$D$4512)</f>
        <v>DEMOLICION MANUAL SARDINEL EXISTENTE (INCLUYE CARGUE). NO INCLUYE TRANSPORTE Y DISPOSICIÓN FINAL DE SOBRANTES.</v>
      </c>
      <c r="M37" s="11" t="str">
        <f>LOOKUP(B37,$C$81:$C$4512,$E$81:$E$4512)</f>
        <v>ML</v>
      </c>
      <c r="N37" s="545">
        <f>'1. Presupuesto 24119475'!H37+'2. Presupuesto 24119394'!H37+'3. Presupuesto 24119460'!H37</f>
        <v>764424</v>
      </c>
      <c r="O37" s="545">
        <f t="shared" si="2"/>
        <v>1</v>
      </c>
    </row>
    <row r="38" spans="2:15" s="8" customFormat="1" ht="38.25" hidden="1" customHeight="1">
      <c r="B38" s="334">
        <v>3012</v>
      </c>
      <c r="C38" s="596">
        <f>C37+1</f>
        <v>4002</v>
      </c>
      <c r="D38" s="948" t="str">
        <f t="shared" si="3"/>
        <v>DEMOLICIÓN PISOS DE CONCRETO (ESPESOR VARIABLE HASTA 0.10 M. INCLUYE CARGUE). NO INCLUYE TRANSPORTE Y DISPOSICIÓN FINAL DE SOBRANTES.</v>
      </c>
      <c r="E38" s="952" t="str">
        <f t="shared" si="3"/>
        <v>M2</v>
      </c>
      <c r="F38" s="356">
        <f>'3. Presupuesto 24119460'!F38+'2. Presupuesto 24119394'!F38+'1. Presupuesto 24119475'!F38</f>
        <v>347.51815777294206</v>
      </c>
      <c r="G38" s="955">
        <f t="shared" si="9"/>
        <v>6331</v>
      </c>
      <c r="H38" s="584">
        <f>ROUND(F38*G38,0)</f>
        <v>2200137</v>
      </c>
      <c r="I38" s="611"/>
      <c r="J38" s="598"/>
      <c r="K38" s="551">
        <f t="shared" si="10"/>
        <v>6331</v>
      </c>
      <c r="L38" s="11" t="str">
        <f t="shared" ref="L38:L58" si="11">LOOKUP(B38,$C$76:$C$4504,$D$76:$D$4504)</f>
        <v>DEMOLICIÓN PISOS DE CONCRETO (ESPESOR VARIABLE HASTA 0.10 M. INCLUYE CARGUE). NO INCLUYE TRANSPORTE Y DISPOSICIÓN FINAL DE SOBRANTES.</v>
      </c>
      <c r="M38" s="11" t="str">
        <f t="shared" ref="M38:M58" si="12">LOOKUP(B38,$C$76:$C$4504,$E$76:$E$4504)</f>
        <v>M2</v>
      </c>
      <c r="N38" s="545">
        <f>'1. Presupuesto 24119475'!H38+'2. Presupuesto 24119394'!H38+'3. Presupuesto 24119460'!H38</f>
        <v>2200138</v>
      </c>
      <c r="O38" s="545">
        <f t="shared" si="2"/>
        <v>1</v>
      </c>
    </row>
    <row r="39" spans="2:15" s="8" customFormat="1" ht="69.75" hidden="1" customHeight="1">
      <c r="B39" s="334">
        <v>6224</v>
      </c>
      <c r="C39" s="596">
        <f t="shared" ref="C39:C59" si="13">C38+1</f>
        <v>4003</v>
      </c>
      <c r="D39" s="948" t="str">
        <f t="shared" si="3"/>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E39" s="952" t="str">
        <f t="shared" si="3"/>
        <v>M2</v>
      </c>
      <c r="F39" s="356">
        <f>'3. Presupuesto 24119460'!F39+'2. Presupuesto 24119394'!F39+'1. Presupuesto 24119475'!F39</f>
        <v>289.93275</v>
      </c>
      <c r="G39" s="955">
        <f t="shared" si="9"/>
        <v>11514</v>
      </c>
      <c r="H39" s="584">
        <f t="shared" ref="H39:H59" si="14">ROUND(F39*G39,0)</f>
        <v>3338286</v>
      </c>
      <c r="I39" s="611"/>
      <c r="J39" s="598"/>
      <c r="K39" s="551">
        <f t="shared" si="10"/>
        <v>11514</v>
      </c>
      <c r="L39" s="11" t="str">
        <f t="shared" si="11"/>
        <v>DEMOLICIÓN RECUBRIMIENTO ESTRUCTURAL DE ZONAS CON DESCASCARAMIENTO, HASTA DESCUBRIR EL REFUERZO EXISTENTE VERIFICANDO PH EN CONCRETO. INCLUYE TODOS LOS COSTOS DE SUMINISTRO DE MATERIALES, EQUIPOS, CARGUE Y TRANSPORTE DE MATERIALES SOBRANTES A BOTADERO AUTORIZADO Y MANO DE OBRA.</v>
      </c>
      <c r="M39" s="11" t="str">
        <f t="shared" si="12"/>
        <v>M2</v>
      </c>
      <c r="N39" s="545">
        <f>'1. Presupuesto 24119475'!H39+'2. Presupuesto 24119394'!H39+'3. Presupuesto 24119460'!H39</f>
        <v>3338286</v>
      </c>
      <c r="O39" s="545">
        <f t="shared" si="2"/>
        <v>0</v>
      </c>
    </row>
    <row r="40" spans="2:15" s="8" customFormat="1" ht="108" hidden="1" customHeight="1">
      <c r="B40" s="334">
        <v>6281</v>
      </c>
      <c r="C40" s="596">
        <f t="shared" si="13"/>
        <v>4004</v>
      </c>
      <c r="D40" s="948" t="str">
        <f t="shared" si="3"/>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E40" s="952" t="str">
        <f t="shared" si="3"/>
        <v>M2</v>
      </c>
      <c r="F40" s="356">
        <f>'3. Presupuesto 24119460'!F40+'2. Presupuesto 24119394'!F40+'1. Presupuesto 24119475'!F40</f>
        <v>289.93275</v>
      </c>
      <c r="G40" s="955">
        <f t="shared" si="9"/>
        <v>44431</v>
      </c>
      <c r="H40" s="584">
        <f t="shared" si="14"/>
        <v>12882002</v>
      </c>
      <c r="I40" s="611"/>
      <c r="J40" s="598"/>
      <c r="K40" s="551">
        <f t="shared" si="10"/>
        <v>44431</v>
      </c>
      <c r="L40" s="11" t="str">
        <f t="shared" si="11"/>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
      <c r="M40" s="11" t="str">
        <f t="shared" si="12"/>
        <v>M2</v>
      </c>
      <c r="N40" s="545">
        <f>'1. Presupuesto 24119475'!H40+'2. Presupuesto 24119394'!H40+'3. Presupuesto 24119460'!H40</f>
        <v>12882002</v>
      </c>
      <c r="O40" s="545">
        <f t="shared" si="2"/>
        <v>0</v>
      </c>
    </row>
    <row r="41" spans="2:15" s="8" customFormat="1" ht="38.25" customHeight="1" thickTop="1">
      <c r="B41" s="350">
        <v>5426</v>
      </c>
      <c r="C41" s="596">
        <f t="shared" si="13"/>
        <v>4005</v>
      </c>
      <c r="D41" s="948" t="str">
        <f t="shared" si="3"/>
        <v>CONCRETO 4000 PSI GRAVA COMÚN PARA RAMPAS Y ESCALERAS (PREMEZCLADO. INCL. SUMINISTRO, FORMALETEO Y COLOCACIÓN. NO INCL. REFUERZO, CURADO).</v>
      </c>
      <c r="E41" s="952" t="str">
        <f t="shared" si="3"/>
        <v>M3</v>
      </c>
      <c r="F41" s="356">
        <f>'3. Presupuesto 24119460'!F41+'2. Presupuesto 24119394'!F41+'1. Presupuesto 24119475'!F41</f>
        <v>36.34040802729421</v>
      </c>
      <c r="G41" s="955">
        <f t="shared" si="9"/>
        <v>621990</v>
      </c>
      <c r="H41" s="584">
        <f t="shared" si="14"/>
        <v>22603370</v>
      </c>
      <c r="I41" s="610">
        <f>(H41/$H$61)</f>
        <v>0.1079898790157634</v>
      </c>
      <c r="J41" s="597">
        <f>J34+I41</f>
        <v>0.78572699208492014</v>
      </c>
      <c r="K41" s="551">
        <f t="shared" si="10"/>
        <v>621990</v>
      </c>
      <c r="L41" s="11" t="str">
        <f t="shared" si="11"/>
        <v>CONCRETO 4000 PSI GRAVA COMÚN PARA RAMPAS Y ESCALERAS (PREMEZCLADO. INCL. SUMINISTRO, FORMALETEO Y COLOCACIÓN. NO INCL. REFUERZO, CURADO).</v>
      </c>
      <c r="M41" s="11" t="str">
        <f t="shared" si="12"/>
        <v>M3</v>
      </c>
      <c r="N41" s="545">
        <f>'1. Presupuesto 24119475'!H41+'2. Presupuesto 24119394'!H41+'3. Presupuesto 24119460'!H41</f>
        <v>22603370</v>
      </c>
      <c r="O41" s="545">
        <f t="shared" si="2"/>
        <v>0</v>
      </c>
    </row>
    <row r="42" spans="2:15" s="8" customFormat="1" ht="35.25" hidden="1" customHeight="1">
      <c r="B42" s="350">
        <v>7992</v>
      </c>
      <c r="C42" s="596">
        <f t="shared" si="13"/>
        <v>4006</v>
      </c>
      <c r="D42" s="948" t="str">
        <f t="shared" si="3"/>
        <v>REPOSICIÓN DE SELLO DE JUNTAS DE PAVIMENTO DE CONCRETO HIDRÁULICO, ANCHO HASTA DE 5/8" (16 MM). (INCLUYE LIMPIEZA, SUMINISTRO E INSTALACIÓN DE FONDO Y SELLANTE).</v>
      </c>
      <c r="E42" s="952" t="str">
        <f t="shared" si="3"/>
        <v>ML</v>
      </c>
      <c r="F42" s="356">
        <f>'3. Presupuesto 24119460'!F42+'2. Presupuesto 24119394'!F42+'1. Presupuesto 24119475'!F42</f>
        <v>175.00218750000002</v>
      </c>
      <c r="G42" s="955">
        <f t="shared" si="9"/>
        <v>15497</v>
      </c>
      <c r="H42" s="584">
        <f t="shared" si="14"/>
        <v>2712009</v>
      </c>
      <c r="I42" s="611"/>
      <c r="J42" s="598"/>
      <c r="K42" s="551">
        <f t="shared" si="10"/>
        <v>15497</v>
      </c>
      <c r="L42" s="11" t="str">
        <f t="shared" si="11"/>
        <v>REPOSICIÓN DE SELLO DE JUNTAS DE PAVIMENTO DE CONCRETO HIDRÁULICO, ANCHO HASTA DE 5/8" (16 MM). (INCLUYE LIMPIEZA, SUMINISTRO E INSTALACIÓN DE FONDO Y SELLANTE).</v>
      </c>
      <c r="M42" s="11" t="str">
        <f t="shared" si="12"/>
        <v>ML</v>
      </c>
      <c r="N42" s="545">
        <f>'1. Presupuesto 24119475'!H42+'2. Presupuesto 24119394'!H42+'3. Presupuesto 24119460'!H42</f>
        <v>2712009</v>
      </c>
      <c r="O42" s="545">
        <f t="shared" si="2"/>
        <v>0</v>
      </c>
    </row>
    <row r="43" spans="2:15" s="8" customFormat="1" ht="27.75" hidden="1" customHeight="1">
      <c r="B43" s="350">
        <v>4239</v>
      </c>
      <c r="C43" s="596">
        <f t="shared" si="13"/>
        <v>4007</v>
      </c>
      <c r="D43" s="948" t="str">
        <f t="shared" si="3"/>
        <v>CORTE Y AMPLIACIÓN DE JUNTA EN PAVIMENTO DE CONCRETO HIDRAULICO</v>
      </c>
      <c r="E43" s="952" t="str">
        <f t="shared" si="3"/>
        <v>ML</v>
      </c>
      <c r="F43" s="356">
        <f>'3. Presupuesto 24119460'!F43+'2. Presupuesto 24119394'!F43+'1. Presupuesto 24119475'!F43</f>
        <v>248.08950000000002</v>
      </c>
      <c r="G43" s="955">
        <f t="shared" si="9"/>
        <v>4712</v>
      </c>
      <c r="H43" s="584">
        <f t="shared" si="14"/>
        <v>1168998</v>
      </c>
      <c r="I43" s="611"/>
      <c r="J43" s="598"/>
      <c r="K43" s="551">
        <f t="shared" si="10"/>
        <v>4712</v>
      </c>
      <c r="L43" s="11" t="str">
        <f t="shared" si="11"/>
        <v>CORTE Y AMPLIACIÓN DE JUNTA EN PAVIMENTO DE CONCRETO HIDRAULICO</v>
      </c>
      <c r="M43" s="11" t="str">
        <f t="shared" si="12"/>
        <v>ML</v>
      </c>
      <c r="N43" s="545">
        <f>'1. Presupuesto 24119475'!H43+'2. Presupuesto 24119394'!H43+'3. Presupuesto 24119460'!H43</f>
        <v>1168998</v>
      </c>
      <c r="O43" s="545">
        <f t="shared" si="2"/>
        <v>0</v>
      </c>
    </row>
    <row r="44" spans="2:15" s="8" customFormat="1" ht="48" hidden="1" customHeight="1">
      <c r="B44" s="350">
        <v>3837</v>
      </c>
      <c r="C44" s="596">
        <f t="shared" si="13"/>
        <v>4008</v>
      </c>
      <c r="D44" s="948" t="str">
        <f t="shared" si="3"/>
        <v>SELLADO DE JUNTAS EN PAVIMENTO DE CONCRETO HIDRAULICO (INCLUYE LIMPIEZA, SUMINISTRO E INSTALACIÓN DE FONDO Y SELLANTE)</v>
      </c>
      <c r="E44" s="952" t="str">
        <f t="shared" si="3"/>
        <v>ML</v>
      </c>
      <c r="F44" s="356">
        <f>'3. Presupuesto 24119460'!F44+'2. Presupuesto 24119394'!F44+'1. Presupuesto 24119475'!F44</f>
        <v>248.08950000000002</v>
      </c>
      <c r="G44" s="955">
        <f t="shared" si="9"/>
        <v>10949</v>
      </c>
      <c r="H44" s="584">
        <f t="shared" si="14"/>
        <v>2716332</v>
      </c>
      <c r="I44" s="611"/>
      <c r="J44" s="598"/>
      <c r="K44" s="551">
        <f t="shared" si="10"/>
        <v>10949</v>
      </c>
      <c r="L44" s="11" t="str">
        <f t="shared" si="11"/>
        <v>SELLADO DE JUNTAS EN PAVIMENTO DE CONCRETO HIDRAULICO (INCLUYE LIMPIEZA, SUMINISTRO E INSTALACIÓN DE FONDO Y SELLANTE)</v>
      </c>
      <c r="M44" s="11" t="str">
        <f t="shared" si="12"/>
        <v>ML</v>
      </c>
      <c r="N44" s="545">
        <f>'1. Presupuesto 24119475'!H44+'2. Presupuesto 24119394'!H44+'3. Presupuesto 24119460'!H44</f>
        <v>2716332</v>
      </c>
      <c r="O44" s="545">
        <f t="shared" si="2"/>
        <v>0</v>
      </c>
    </row>
    <row r="45" spans="2:15" s="8" customFormat="1" ht="92.25" customHeight="1">
      <c r="B45" s="350">
        <v>3708</v>
      </c>
      <c r="C45" s="596">
        <f t="shared" si="13"/>
        <v>4009</v>
      </c>
      <c r="D45" s="948" t="str">
        <f t="shared" si="3"/>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E45" s="952" t="str">
        <f t="shared" si="3"/>
        <v>KG</v>
      </c>
      <c r="F45" s="356">
        <f>'3. Presupuesto 24119460'!F45+'2. Presupuesto 24119394'!F45+'1. Presupuesto 24119475'!F45</f>
        <v>2810.0657143125004</v>
      </c>
      <c r="G45" s="955">
        <f t="shared" si="9"/>
        <v>3979</v>
      </c>
      <c r="H45" s="584">
        <f t="shared" si="14"/>
        <v>11181251</v>
      </c>
      <c r="I45" s="610">
        <f>(H45/$H$61)</f>
        <v>5.3419553930890991E-2</v>
      </c>
      <c r="J45" s="597">
        <f>J41+I45</f>
        <v>0.83914654601581118</v>
      </c>
      <c r="K45" s="551">
        <f t="shared" si="10"/>
        <v>3979</v>
      </c>
      <c r="L45" s="11" t="str">
        <f t="shared" si="11"/>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M45" s="11" t="str">
        <f t="shared" si="12"/>
        <v>KG</v>
      </c>
      <c r="N45" s="545">
        <f>'1. Presupuesto 24119475'!H45+'2. Presupuesto 24119394'!H45+'3. Presupuesto 24119460'!H45</f>
        <v>11181252</v>
      </c>
      <c r="O45" s="545">
        <f t="shared" si="2"/>
        <v>1</v>
      </c>
    </row>
    <row r="46" spans="2:15" s="8" customFormat="1" ht="19.5" hidden="1" customHeight="1">
      <c r="B46" s="350">
        <v>3464</v>
      </c>
      <c r="C46" s="596">
        <f t="shared" si="13"/>
        <v>4010</v>
      </c>
      <c r="D46" s="948" t="str">
        <f t="shared" si="3"/>
        <v>EXCAVACION MANUAL EN MATERIAL COMUN. INCLUYE CARGUE.</v>
      </c>
      <c r="E46" s="952" t="str">
        <f t="shared" si="3"/>
        <v>M3</v>
      </c>
      <c r="F46" s="356">
        <f>'3. Presupuesto 24119460'!F46+'2. Presupuesto 24119394'!F46+'1. Presupuesto 24119475'!F46</f>
        <v>90.701729999999998</v>
      </c>
      <c r="G46" s="955">
        <f t="shared" si="9"/>
        <v>31876</v>
      </c>
      <c r="H46" s="584">
        <f t="shared" si="14"/>
        <v>2891208</v>
      </c>
      <c r="I46" s="611"/>
      <c r="J46" s="598"/>
      <c r="K46" s="551">
        <f t="shared" si="10"/>
        <v>31876</v>
      </c>
      <c r="L46" s="11" t="str">
        <f t="shared" si="11"/>
        <v>EXCAVACION MANUAL EN MATERIAL COMUN. INCLUYE CARGUE.</v>
      </c>
      <c r="M46" s="11" t="str">
        <f t="shared" si="12"/>
        <v>M3</v>
      </c>
      <c r="N46" s="545">
        <f>'1. Presupuesto 24119475'!H46+'2. Presupuesto 24119394'!H46+'3. Presupuesto 24119460'!H46</f>
        <v>2891208</v>
      </c>
      <c r="O46" s="545">
        <f t="shared" si="2"/>
        <v>0</v>
      </c>
    </row>
    <row r="47" spans="2:15" s="8" customFormat="1" ht="28.5" customHeight="1">
      <c r="B47" s="350">
        <v>3851</v>
      </c>
      <c r="C47" s="596">
        <f t="shared" si="13"/>
        <v>4011</v>
      </c>
      <c r="D47" s="948" t="str">
        <f t="shared" si="3"/>
        <v>RELLENO PARA ANDENES EN SUBBASE GRANULAR B-400 (SUMINISTRO, EXTENDIDO, HUMEDECIMIENTO Y COMPACTACIÓN)</v>
      </c>
      <c r="E47" s="952" t="str">
        <f t="shared" si="3"/>
        <v>M3</v>
      </c>
      <c r="F47" s="356">
        <f>'3. Presupuesto 24119460'!F47+'2. Presupuesto 24119394'!F47+'1. Presupuesto 24119475'!F47</f>
        <v>90.701729999999998</v>
      </c>
      <c r="G47" s="955">
        <f t="shared" si="9"/>
        <v>82225</v>
      </c>
      <c r="H47" s="584">
        <f t="shared" si="14"/>
        <v>7457950</v>
      </c>
      <c r="I47" s="610">
        <f>(H47/$H$61)</f>
        <v>3.5631108025290591E-2</v>
      </c>
      <c r="J47" s="597">
        <f>J45+I47</f>
        <v>0.87477765404110175</v>
      </c>
      <c r="K47" s="551">
        <f t="shared" si="10"/>
        <v>82225</v>
      </c>
      <c r="L47" s="11" t="str">
        <f t="shared" si="11"/>
        <v>RELLENO PARA ANDENES EN SUBBASE GRANULAR B-400 (SUMINISTRO, EXTENDIDO, HUMEDECIMIENTO Y COMPACTACIÓN)</v>
      </c>
      <c r="M47" s="11" t="str">
        <f t="shared" si="12"/>
        <v>M3</v>
      </c>
      <c r="N47" s="545">
        <f>'1. Presupuesto 24119475'!H47+'2. Presupuesto 24119394'!H47+'3. Presupuesto 24119460'!H47</f>
        <v>7457949</v>
      </c>
      <c r="O47" s="545">
        <f t="shared" si="2"/>
        <v>-1</v>
      </c>
    </row>
    <row r="48" spans="2:15" s="8" customFormat="1" ht="24.75" customHeight="1">
      <c r="B48" s="350">
        <v>3567</v>
      </c>
      <c r="C48" s="596">
        <f t="shared" si="13"/>
        <v>4012</v>
      </c>
      <c r="D48" s="948" t="str">
        <f t="shared" si="3"/>
        <v>MURO EN BLOQUE ESTRUCTURAL TIPO PIEDRA GRIS (REFERENCIA: PI-16. INCLUYE SUMINISTRO Y CONSTRUCCIÓN)</v>
      </c>
      <c r="E48" s="952" t="str">
        <f t="shared" si="3"/>
        <v>M2</v>
      </c>
      <c r="F48" s="356">
        <f>'3. Presupuesto 24119460'!F48+'2. Presupuesto 24119394'!F48+'1. Presupuesto 24119475'!F48</f>
        <v>12.753000000000002</v>
      </c>
      <c r="G48" s="955">
        <f t="shared" si="9"/>
        <v>78445</v>
      </c>
      <c r="H48" s="584">
        <f t="shared" si="14"/>
        <v>1000409</v>
      </c>
      <c r="I48" s="610">
        <f>(H48/$H$61)</f>
        <v>4.7795548573633419E-3</v>
      </c>
      <c r="J48" s="597">
        <f>J47+I48</f>
        <v>0.87955720889846511</v>
      </c>
      <c r="K48" s="551">
        <f t="shared" si="10"/>
        <v>78445</v>
      </c>
      <c r="L48" s="11" t="str">
        <f t="shared" si="11"/>
        <v>MURO EN BLOQUE ESTRUCTURAL TIPO PIEDRA GRIS (REFERENCIA: PI-16. INCLUYE SUMINISTRO Y CONSTRUCCIÓN)</v>
      </c>
      <c r="M48" s="11" t="str">
        <f t="shared" si="12"/>
        <v>M2</v>
      </c>
      <c r="N48" s="545">
        <f>'1. Presupuesto 24119475'!H48+'2. Presupuesto 24119394'!H48+'3. Presupuesto 24119460'!H48</f>
        <v>1000409</v>
      </c>
      <c r="O48" s="545">
        <f t="shared" si="2"/>
        <v>0</v>
      </c>
    </row>
    <row r="49" spans="2:15" s="8" customFormat="1" ht="47.25" hidden="1" customHeight="1">
      <c r="B49" s="350">
        <v>4588</v>
      </c>
      <c r="C49" s="596">
        <f t="shared" si="13"/>
        <v>4013</v>
      </c>
      <c r="D49" s="948" t="str">
        <f t="shared" si="3"/>
        <v>CONSTRUCCIÓN DE ESCALERAS EN CONCRETO 3000 PSI GRAVA COMÚN. INCLUYE EXCAVACIÓN MANUAL, SUBBASE GRANULAR CLASE B, ACERO DE REFUERZO Y TRANSPORTE Y DISPOSICIÓN FINAL DE ESCOMBROS.</v>
      </c>
      <c r="E49" s="952" t="str">
        <f t="shared" si="3"/>
        <v>M2</v>
      </c>
      <c r="F49" s="356">
        <f>'3. Presupuesto 24119460'!F49+'2. Presupuesto 24119394'!F49+'1. Presupuesto 24119475'!F49</f>
        <v>44.145000000000003</v>
      </c>
      <c r="G49" s="955">
        <f t="shared" si="9"/>
        <v>333358</v>
      </c>
      <c r="H49" s="584">
        <f t="shared" si="14"/>
        <v>14716089</v>
      </c>
      <c r="I49" s="611"/>
      <c r="J49" s="598"/>
      <c r="K49" s="551">
        <f t="shared" si="10"/>
        <v>333358</v>
      </c>
      <c r="L49" s="11" t="str">
        <f t="shared" si="11"/>
        <v>CONSTRUCCIÓN DE ESCALERAS EN CONCRETO 3000 PSI GRAVA COMÚN. INCLUYE EXCAVACIÓN MANUAL, SUBBASE GRANULAR CLASE B, ACERO DE REFUERZO Y TRANSPORTE Y DISPOSICIÓN FINAL DE ESCOMBROS.</v>
      </c>
      <c r="M49" s="11" t="str">
        <f t="shared" si="12"/>
        <v>M2</v>
      </c>
      <c r="N49" s="545"/>
      <c r="O49" s="545"/>
    </row>
    <row r="50" spans="2:15" s="8" customFormat="1" ht="22.5">
      <c r="B50" s="350">
        <v>5202</v>
      </c>
      <c r="C50" s="596">
        <f t="shared" si="13"/>
        <v>4014</v>
      </c>
      <c r="D50" s="948" t="str">
        <f t="shared" si="3"/>
        <v>JUNTA METÁLICA CON ÁNGULO DE 3"X1/4". SUMINISTRO Y COLOCACIÓN. (PARA UN SOLO COSTADO DE LA JUNTA).</v>
      </c>
      <c r="E50" s="952" t="str">
        <f t="shared" si="3"/>
        <v>ML</v>
      </c>
      <c r="F50" s="356">
        <f>'3. Presupuesto 24119460'!F50+'2. Presupuesto 24119394'!F50+'1. Presupuesto 24119475'!F50</f>
        <v>13.030000000000001</v>
      </c>
      <c r="G50" s="955">
        <f t="shared" si="9"/>
        <v>54528</v>
      </c>
      <c r="H50" s="584">
        <f t="shared" si="14"/>
        <v>710500</v>
      </c>
      <c r="I50" s="610">
        <f>(H50/$H$61)</f>
        <v>3.3944853816355656E-3</v>
      </c>
      <c r="J50" s="597">
        <f>J48+I50</f>
        <v>0.88295169428010067</v>
      </c>
      <c r="K50" s="551">
        <f t="shared" si="10"/>
        <v>54528</v>
      </c>
      <c r="L50" s="11" t="str">
        <f t="shared" si="11"/>
        <v>JUNTA METÁLICA CON ÁNGULO DE 3"X1/4". SUMINISTRO Y COLOCACIÓN. (PARA UN SOLO COSTADO DE LA JUNTA).</v>
      </c>
      <c r="M50" s="11" t="str">
        <f t="shared" si="12"/>
        <v>ML</v>
      </c>
      <c r="N50" s="545">
        <f>'1. Presupuesto 24119475'!H50+'2. Presupuesto 24119394'!H50+'3. Presupuesto 24119460'!H50</f>
        <v>710500</v>
      </c>
      <c r="O50" s="545">
        <f t="shared" si="2"/>
        <v>0</v>
      </c>
    </row>
    <row r="51" spans="2:15" s="8" customFormat="1" ht="33.75">
      <c r="B51" s="350">
        <v>4918</v>
      </c>
      <c r="C51" s="596">
        <f t="shared" si="13"/>
        <v>4015</v>
      </c>
      <c r="D51" s="948" t="str">
        <f t="shared" si="3"/>
        <v>JUNTA DE DILATACIÓN ELASTOMÉRICA 250 TAMAÑO 64 X 70 MM (INCLUYE SUMINISTRO E INSTALACIÓN Y TODOS LOS COSTOS DE SUMINISTRO E INSTALACIÓN DE MATERIAL PARA ANCLAJE..</v>
      </c>
      <c r="E51" s="952" t="str">
        <f t="shared" si="3"/>
        <v>ML</v>
      </c>
      <c r="F51" s="356">
        <f>'3. Presupuesto 24119460'!F51+'2. Presupuesto 24119394'!F51+'1. Presupuesto 24119475'!F51</f>
        <v>4.95</v>
      </c>
      <c r="G51" s="955">
        <f t="shared" si="9"/>
        <v>136718</v>
      </c>
      <c r="H51" s="584">
        <f t="shared" si="14"/>
        <v>676754</v>
      </c>
      <c r="I51" s="610">
        <f>(H51/$H$61)</f>
        <v>3.2332604644101275E-3</v>
      </c>
      <c r="J51" s="597">
        <f>J50+I51</f>
        <v>0.88618495474451076</v>
      </c>
      <c r="K51" s="551">
        <f t="shared" si="10"/>
        <v>136718</v>
      </c>
      <c r="L51" s="11" t="str">
        <f t="shared" si="11"/>
        <v>JUNTA DE DILATACIÓN ELASTOMÉRICA 250 TAMAÑO 64 X 70 MM (INCLUYE SUMINISTRO E INSTALACIÓN Y TODOS LOS COSTOS DE SUMINISTRO E INSTALACIÓN DE MATERIAL PARA ANCLAJE..</v>
      </c>
      <c r="M51" s="11" t="str">
        <f t="shared" si="12"/>
        <v>ML</v>
      </c>
      <c r="N51" s="545">
        <f>'1. Presupuesto 24119475'!H51+'2. Presupuesto 24119394'!H51+'3. Presupuesto 24119460'!H51</f>
        <v>676754</v>
      </c>
      <c r="O51" s="545">
        <f t="shared" si="2"/>
        <v>0</v>
      </c>
    </row>
    <row r="52" spans="2:15" s="8" customFormat="1" ht="24.75" hidden="1" customHeight="1">
      <c r="B52" s="350">
        <v>4581</v>
      </c>
      <c r="C52" s="596">
        <f t="shared" si="13"/>
        <v>4016</v>
      </c>
      <c r="D52" s="948" t="str">
        <f t="shared" si="3"/>
        <v>RETIRO DE ADOQUIN SOBRE MORTERO</v>
      </c>
      <c r="E52" s="952" t="str">
        <f t="shared" si="3"/>
        <v>M2</v>
      </c>
      <c r="F52" s="356">
        <f>'3. Presupuesto 24119460'!F52+'2. Presupuesto 24119394'!F52+'1. Presupuesto 24119475'!F52</f>
        <v>176.928</v>
      </c>
      <c r="G52" s="955">
        <f t="shared" si="9"/>
        <v>2180</v>
      </c>
      <c r="H52" s="584">
        <f t="shared" si="14"/>
        <v>385703</v>
      </c>
      <c r="I52" s="611"/>
      <c r="J52" s="598"/>
      <c r="K52" s="551">
        <f t="shared" si="10"/>
        <v>2180</v>
      </c>
      <c r="L52" s="11" t="str">
        <f t="shared" si="11"/>
        <v>RETIRO DE ADOQUIN SOBRE MORTERO</v>
      </c>
      <c r="M52" s="11" t="str">
        <f t="shared" si="12"/>
        <v>M2</v>
      </c>
      <c r="N52" s="545">
        <f>'1. Presupuesto 24119475'!H52+'2. Presupuesto 24119394'!H52+'3. Presupuesto 24119460'!H52</f>
        <v>385703</v>
      </c>
      <c r="O52" s="545">
        <f t="shared" si="2"/>
        <v>0</v>
      </c>
    </row>
    <row r="53" spans="2:15" s="8" customFormat="1" ht="25.5" customHeight="1">
      <c r="B53" s="350">
        <v>3696</v>
      </c>
      <c r="C53" s="596">
        <f t="shared" si="13"/>
        <v>4017</v>
      </c>
      <c r="D53" s="948" t="str">
        <f t="shared" si="3"/>
        <v>PISO EN ADOQUIN DE ARCILLA 26X6X6CM (SUMINISTRO E INSTALACIÓN. INCLUYE BASE 4CM ARENA NIVELACIÓN Y ARENA DE SELLO)</v>
      </c>
      <c r="E53" s="952" t="str">
        <f t="shared" si="3"/>
        <v>M2</v>
      </c>
      <c r="F53" s="356">
        <f>'3. Presupuesto 24119460'!F53+'2. Presupuesto 24119394'!F53+'1. Presupuesto 24119475'!F53</f>
        <v>176.928</v>
      </c>
      <c r="G53" s="955">
        <f t="shared" si="9"/>
        <v>70782</v>
      </c>
      <c r="H53" s="584">
        <f t="shared" si="14"/>
        <v>12523318</v>
      </c>
      <c r="I53" s="610">
        <f>(H53/$H$61)</f>
        <v>5.9831414328745315E-2</v>
      </c>
      <c r="J53" s="597">
        <f>J51+I53</f>
        <v>0.94601636907325604</v>
      </c>
      <c r="K53" s="551">
        <f t="shared" si="10"/>
        <v>70782</v>
      </c>
      <c r="L53" s="11" t="str">
        <f t="shared" si="11"/>
        <v>PISO EN ADOQUIN DE ARCILLA 26X6X6CM (SUMINISTRO E INSTALACIÓN. INCLUYE BASE 4CM ARENA NIVELACIÓN Y ARENA DE SELLO)</v>
      </c>
      <c r="M53" s="11" t="str">
        <f t="shared" si="12"/>
        <v>M2</v>
      </c>
      <c r="N53" s="545">
        <f>'1. Presupuesto 24119475'!H53+'2. Presupuesto 24119394'!H53+'3. Presupuesto 24119460'!H53</f>
        <v>12523318</v>
      </c>
      <c r="O53" s="545">
        <f t="shared" si="2"/>
        <v>0</v>
      </c>
    </row>
    <row r="54" spans="2:15" s="8" customFormat="1" ht="19.5" hidden="1" customHeight="1">
      <c r="B54" s="350">
        <v>7861</v>
      </c>
      <c r="C54" s="596">
        <f t="shared" si="13"/>
        <v>4018</v>
      </c>
      <c r="D54" s="948" t="str">
        <f t="shared" si="3"/>
        <v>RETIRO DE PISO EN LAMINA ALFAJOR</v>
      </c>
      <c r="E54" s="952" t="str">
        <f t="shared" si="3"/>
        <v>ML</v>
      </c>
      <c r="F54" s="356">
        <f>'3. Presupuesto 24119460'!F54+'2. Presupuesto 24119394'!F54+'1. Presupuesto 24119475'!F54</f>
        <v>59.22</v>
      </c>
      <c r="G54" s="955">
        <f t="shared" si="9"/>
        <v>42514</v>
      </c>
      <c r="H54" s="584">
        <f t="shared" si="14"/>
        <v>2517679</v>
      </c>
      <c r="I54" s="611"/>
      <c r="J54" s="598"/>
      <c r="K54" s="551">
        <f t="shared" si="10"/>
        <v>42514</v>
      </c>
      <c r="L54" s="11" t="str">
        <f t="shared" si="11"/>
        <v>RETIRO DE PISO EN LAMINA ALFAJOR</v>
      </c>
      <c r="M54" s="11" t="str">
        <f t="shared" si="12"/>
        <v>ML</v>
      </c>
      <c r="N54" s="545">
        <f>'1. Presupuesto 24119475'!H54+'2. Presupuesto 24119394'!H54+'3. Presupuesto 24119460'!H54</f>
        <v>2517679</v>
      </c>
      <c r="O54" s="545"/>
    </row>
    <row r="55" spans="2:15" s="8" customFormat="1" ht="40.5" customHeight="1">
      <c r="B55" s="350">
        <v>5214</v>
      </c>
      <c r="C55" s="596">
        <f t="shared" si="13"/>
        <v>4019</v>
      </c>
      <c r="D55" s="948" t="str">
        <f t="shared" si="3"/>
        <v>LAMINA ALFAJOR 6MM CON SOPORTE EN NEOPRENO PARA PERMITIR FLUJO VEHICULAR SOBRE JUNTAS DEMOLIDAS. INCLUYE RETIRO Y POSTERIOR COLOCACIÓN Y TRANSPORTE.</v>
      </c>
      <c r="E55" s="952" t="str">
        <f t="shared" si="3"/>
        <v>M2</v>
      </c>
      <c r="F55" s="356">
        <f>'3. Presupuesto 24119460'!F55+'2. Presupuesto 24119394'!F55+'1. Presupuesto 24119475'!F55</f>
        <v>71.063999999999993</v>
      </c>
      <c r="G55" s="955">
        <f t="shared" si="9"/>
        <v>159002</v>
      </c>
      <c r="H55" s="584">
        <f t="shared" si="14"/>
        <v>11299318</v>
      </c>
      <c r="I55" s="610">
        <f>(H55/$H$61)</f>
        <v>5.3983630926744006E-2</v>
      </c>
      <c r="J55" s="597">
        <f>J53+I55</f>
        <v>1</v>
      </c>
      <c r="K55" s="551">
        <f t="shared" si="10"/>
        <v>159002</v>
      </c>
      <c r="L55" s="11" t="str">
        <f t="shared" si="11"/>
        <v>LAMINA ALFAJOR 6MM CON SOPORTE EN NEOPRENO PARA PERMITIR FLUJO VEHICULAR SOBRE JUNTAS DEMOLIDAS. INCLUYE RETIRO Y POSTERIOR COLOCACIÓN Y TRANSPORTE.</v>
      </c>
      <c r="M55" s="11" t="str">
        <f t="shared" si="12"/>
        <v>M2</v>
      </c>
      <c r="N55" s="545">
        <f>'1. Presupuesto 24119475'!H55+'2. Presupuesto 24119394'!H55+'3. Presupuesto 24119460'!H55</f>
        <v>11299318</v>
      </c>
      <c r="O55" s="545"/>
    </row>
    <row r="56" spans="2:15" s="8" customFormat="1" ht="25.5" hidden="1" customHeight="1">
      <c r="B56" s="350">
        <v>5190</v>
      </c>
      <c r="C56" s="596">
        <f t="shared" si="13"/>
        <v>4020</v>
      </c>
      <c r="D56" s="948" t="str">
        <f t="shared" si="3"/>
        <v>CORTE CON EQUIPO DE OXICORTE PARA EL RETIRO DE LA JUNTA METALICA EXISTENTE EN EL PUENTE.</v>
      </c>
      <c r="E56" s="952" t="str">
        <f t="shared" si="3"/>
        <v>ML</v>
      </c>
      <c r="F56" s="356">
        <f>'3. Presupuesto 24119460'!F56+'2. Presupuesto 24119394'!F56+'1. Presupuesto 24119475'!F56</f>
        <v>73.125600000000006</v>
      </c>
      <c r="G56" s="955">
        <f t="shared" si="9"/>
        <v>8701</v>
      </c>
      <c r="H56" s="584">
        <f t="shared" si="14"/>
        <v>636266</v>
      </c>
      <c r="I56" s="598"/>
      <c r="J56" s="595"/>
      <c r="K56" s="551">
        <f t="shared" si="10"/>
        <v>8701</v>
      </c>
      <c r="L56" s="11" t="str">
        <f t="shared" si="11"/>
        <v>CORTE CON EQUIPO DE OXICORTE PARA EL RETIRO DE LA JUNTA METALICA EXISTENTE EN EL PUENTE.</v>
      </c>
      <c r="M56" s="11" t="str">
        <f t="shared" si="12"/>
        <v>ML</v>
      </c>
      <c r="N56" s="545">
        <f>'1. Presupuesto 24119475'!H56+'2. Presupuesto 24119394'!H56+'3. Presupuesto 24119460'!H56</f>
        <v>636266</v>
      </c>
      <c r="O56" s="545"/>
    </row>
    <row r="57" spans="2:15" s="8" customFormat="1" ht="63" hidden="1" customHeight="1">
      <c r="B57" s="350">
        <v>5207</v>
      </c>
      <c r="C57" s="596">
        <f t="shared" si="13"/>
        <v>4021</v>
      </c>
      <c r="D57" s="948" t="str">
        <f t="shared" si="3"/>
        <v>SANEADO DE CONCRETO DE RECUBRIMIENTO. INCLUYE ESCARIFICACIÓN DE CONCRETO PROFUNDIDAD ENTRE 2CM Y 7CM, LIMPIEZA Y APLICACIÓN DE RECUBRIMIENTO ANTICORROSIVO PARA EL ACERO DE REFUERZO EXISTENTE Y MORTERO DE REPARACIÓN ESTRUCTURAL. NIVEL DE TRABAJO+3.0M</v>
      </c>
      <c r="E57" s="952" t="str">
        <f t="shared" si="3"/>
        <v>M2</v>
      </c>
      <c r="F57" s="356">
        <f>'3. Presupuesto 24119460'!F57+'2. Presupuesto 24119394'!F57+'1. Presupuesto 24119475'!F57</f>
        <v>119.62440000000001</v>
      </c>
      <c r="G57" s="955">
        <f t="shared" si="9"/>
        <v>177612</v>
      </c>
      <c r="H57" s="584">
        <f t="shared" si="14"/>
        <v>21246729</v>
      </c>
      <c r="I57" s="598"/>
      <c r="J57" s="595"/>
      <c r="K57" s="551">
        <f t="shared" si="10"/>
        <v>177612</v>
      </c>
      <c r="L57" s="11" t="str">
        <f t="shared" si="11"/>
        <v>SANEADO DE CONCRETO DE RECUBRIMIENTO. INCLUYE ESCARIFICACIÓN DE CONCRETO PROFUNDIDAD ENTRE 2CM Y 7CM, LIMPIEZA Y APLICACIÓN DE RECUBRIMIENTO ANTICORROSIVO PARA EL ACERO DE REFUERZO EXISTENTE Y MORTERO DE REPARACIÓN ESTRUCTURAL. NIVEL DE TRABAJO+3.0M</v>
      </c>
      <c r="M57" s="11" t="str">
        <f t="shared" si="12"/>
        <v>M2</v>
      </c>
      <c r="N57" s="545">
        <f>'1. Presupuesto 24119475'!H57+'2. Presupuesto 24119394'!H57+'3. Presupuesto 24119460'!H57</f>
        <v>21246729</v>
      </c>
      <c r="O57" s="545"/>
    </row>
    <row r="58" spans="2:15" s="8" customFormat="1" ht="30" hidden="1" customHeight="1">
      <c r="B58" s="350">
        <v>5058</v>
      </c>
      <c r="C58" s="596">
        <f t="shared" si="13"/>
        <v>4022</v>
      </c>
      <c r="D58" s="948" t="str">
        <f t="shared" si="3"/>
        <v>FILOS (INCLUYE SUMINISTRO Y COLOCACIÓN DE MORTERO 1:4 IMPERMEABILIZADO HECHO EN OBRA)</v>
      </c>
      <c r="E58" s="952" t="str">
        <f t="shared" si="3"/>
        <v>ML</v>
      </c>
      <c r="F58" s="356">
        <f>'3. Presupuesto 24119460'!F58+'2. Presupuesto 24119394'!F58+'1. Presupuesto 24119475'!F58</f>
        <v>254.4</v>
      </c>
      <c r="G58" s="955">
        <f t="shared" si="9"/>
        <v>7038</v>
      </c>
      <c r="H58" s="584">
        <f t="shared" si="14"/>
        <v>1790467</v>
      </c>
      <c r="I58" s="598"/>
      <c r="J58" s="595"/>
      <c r="K58" s="551">
        <f t="shared" si="10"/>
        <v>7038</v>
      </c>
      <c r="L58" s="11" t="str">
        <f t="shared" si="11"/>
        <v>FILOS (INCLUYE SUMINISTRO Y COLOCACIÓN DE MORTERO 1:4 IMPERMEABILIZADO HECHO EN OBRA)</v>
      </c>
      <c r="M58" s="11" t="str">
        <f t="shared" si="12"/>
        <v>ML</v>
      </c>
      <c r="N58" s="545">
        <f>'1. Presupuesto 24119475'!H58+'2. Presupuesto 24119394'!H58+'3. Presupuesto 24119460'!H58</f>
        <v>1790467</v>
      </c>
      <c r="O58" s="545"/>
    </row>
    <row r="59" spans="2:15" s="27" customFormat="1" ht="48.75" hidden="1" customHeight="1" thickBot="1">
      <c r="B59" s="349">
        <v>3017</v>
      </c>
      <c r="C59" s="596">
        <f t="shared" si="13"/>
        <v>4023</v>
      </c>
      <c r="D59" s="948" t="str">
        <f t="shared" si="3"/>
        <v>TRANSPORTE Y DISPOSICIÓN FINAL DE ESCOMBROS EN SITIO AUTORIZADO (DISTANCIA DE TRANSPORTE 21 KM). A DISTANCIA MAYOR DEL ACARREO LIBRE (90 M) EN SITIO AUTORIZADO POR LA ENTIDAD AMBIENTAL COMPETENTE.</v>
      </c>
      <c r="E59" s="952" t="str">
        <f t="shared" si="3"/>
        <v>M3</v>
      </c>
      <c r="F59" s="356">
        <f>'3. Presupuesto 24119460'!F59+'2. Presupuesto 24119394'!F59+'1. Presupuesto 24119475'!F59</f>
        <v>149.11853802729422</v>
      </c>
      <c r="G59" s="955">
        <f t="shared" si="9"/>
        <v>34896</v>
      </c>
      <c r="H59" s="599">
        <f t="shared" si="14"/>
        <v>5203641</v>
      </c>
      <c r="I59" s="602"/>
      <c r="J59" s="615"/>
      <c r="K59" s="551">
        <f>LOOKUP(B59,$C$81:$C$4512,$F$81:$F$4512)</f>
        <v>34896</v>
      </c>
      <c r="L59" s="11" t="str">
        <f>LOOKUP(B59,$C$76:$C$4504,$D$76:$D$4504)</f>
        <v>TRANSPORTE Y DISPOSICIÓN FINAL DE ESCOMBROS EN SITIO AUTORIZADO (DISTANCIA DE TRANSPORTE 21 KM). A DISTANCIA MAYOR DEL ACARREO LIBRE (90 M) EN SITIO AUTORIZADO POR LA ENTIDAD AMBIENTAL COMPETENTE.</v>
      </c>
      <c r="M59" s="11" t="str">
        <f>LOOKUP(B59,$C$76:$C$4504,$E$76:$E$4504)</f>
        <v>M3</v>
      </c>
      <c r="N59" s="545">
        <f>'1. Presupuesto 24119475'!H59+'2. Presupuesto 24119394'!H59+'3. Presupuesto 24119460'!H59</f>
        <v>5203640</v>
      </c>
      <c r="O59" s="545">
        <f t="shared" si="2"/>
        <v>-1</v>
      </c>
    </row>
    <row r="60" spans="2:15" ht="12.75" hidden="1" thickTop="1" thickBot="1">
      <c r="B60" s="481" t="s">
        <v>94</v>
      </c>
      <c r="C60" s="376"/>
      <c r="D60" s="376"/>
      <c r="E60" s="376"/>
      <c r="F60" s="376"/>
      <c r="G60" s="442"/>
      <c r="H60" s="589">
        <f>ROUND(H17+H21+H30+H36,0)</f>
        <v>369171412</v>
      </c>
      <c r="I60" s="603"/>
      <c r="J60" s="616"/>
      <c r="K60" s="551"/>
      <c r="L60" s="11"/>
      <c r="M60" s="11"/>
      <c r="N60" s="545">
        <f>'1. Presupuesto 24119475'!H60+'2. Presupuesto 24119394'!H60+'3. Presupuesto 24119460'!H60</f>
        <v>369171413</v>
      </c>
      <c r="O60" s="545">
        <f t="shared" si="2"/>
        <v>1</v>
      </c>
    </row>
    <row r="61" spans="2:15" ht="12" thickBot="1">
      <c r="B61" s="604"/>
      <c r="C61" s="605"/>
      <c r="D61" s="605"/>
      <c r="E61" s="605"/>
      <c r="F61" s="605"/>
      <c r="G61" s="605" t="s">
        <v>4030</v>
      </c>
      <c r="H61" s="606">
        <f>H55+H53+H51+H50+H48+H47+H45+H41+H34+H33+H26+H25+H24</f>
        <v>209310078</v>
      </c>
      <c r="I61" s="607">
        <f>I55+I53+I51+I50+I48+I47+I45+I41+I34+I33+I26+I25+I24</f>
        <v>1.0000000000000002</v>
      </c>
      <c r="J61" s="617">
        <f>H61/H76</f>
        <v>0.35080762720493347</v>
      </c>
      <c r="N61" s="545">
        <f>'1. Presupuesto 24119475'!H61+'2. Presupuesto 24119394'!H61+'3. Presupuesto 24119460'!H61</f>
        <v>0</v>
      </c>
    </row>
    <row r="62" spans="2:15" ht="12" thickTop="1">
      <c r="B62" s="590" t="s">
        <v>95</v>
      </c>
      <c r="C62" s="18"/>
      <c r="D62" s="18"/>
      <c r="E62" s="18"/>
      <c r="F62" s="18"/>
      <c r="G62" s="18"/>
      <c r="H62" s="591"/>
    </row>
    <row r="63" spans="2:15" ht="18.75" customHeight="1" thickBot="1">
      <c r="B63" s="642"/>
      <c r="C63" s="643"/>
      <c r="D63" s="643"/>
      <c r="E63" s="643"/>
      <c r="F63" s="643"/>
      <c r="G63" s="643"/>
      <c r="H63" s="644"/>
      <c r="K63" s="553"/>
      <c r="L63" s="20"/>
      <c r="M63" s="17"/>
    </row>
    <row r="64" spans="2:15" ht="12.75" thickTop="1" thickBot="1"/>
    <row r="65" spans="2:13" ht="12" thickTop="1">
      <c r="B65" s="443" t="s">
        <v>96</v>
      </c>
      <c r="C65" s="396"/>
      <c r="D65" s="396"/>
      <c r="E65" s="396"/>
      <c r="F65" s="396"/>
      <c r="G65" s="397"/>
      <c r="H65" s="444">
        <f>H60</f>
        <v>369171412</v>
      </c>
      <c r="K65" s="549">
        <f>'1. Presupuesto 24119475'!H65+'2. Presupuesto 24119394'!H65+'3. Presupuesto 24119460'!H65</f>
        <v>369171413</v>
      </c>
      <c r="L65" s="17"/>
      <c r="M65" s="20"/>
    </row>
    <row r="66" spans="2:13">
      <c r="B66" s="315" t="s">
        <v>97</v>
      </c>
      <c r="C66" s="316"/>
      <c r="D66" s="316"/>
      <c r="E66" s="316"/>
      <c r="F66" s="316"/>
      <c r="G66" s="457">
        <f>'AIU OBRA'!L65</f>
        <v>0.29927474584624664</v>
      </c>
      <c r="H66" s="445">
        <f>ROUND($H$65*G66,0)</f>
        <v>110483681</v>
      </c>
      <c r="K66" s="549">
        <f>'1. Presupuesto 24119475'!H66+'2. Presupuesto 24119394'!H66+'3. Presupuesto 24119460'!H66</f>
        <v>110483681</v>
      </c>
      <c r="L66" s="17"/>
      <c r="M66" s="20"/>
    </row>
    <row r="67" spans="2:13">
      <c r="B67" s="315" t="s">
        <v>99</v>
      </c>
      <c r="C67" s="316"/>
      <c r="D67" s="316"/>
      <c r="E67" s="316"/>
      <c r="F67" s="316"/>
      <c r="G67" s="317">
        <f>'AIU OBRA'!L66</f>
        <v>0.01</v>
      </c>
      <c r="H67" s="445">
        <f>ROUND($H$65*G67,0)</f>
        <v>3691714</v>
      </c>
      <c r="K67" s="549">
        <f>'1. Presupuesto 24119475'!H67+'2. Presupuesto 24119394'!H67+'3. Presupuesto 24119460'!H67</f>
        <v>3691714</v>
      </c>
      <c r="L67" s="17"/>
      <c r="M67" s="20"/>
    </row>
    <row r="68" spans="2:13">
      <c r="B68" s="315" t="s">
        <v>100</v>
      </c>
      <c r="C68" s="316"/>
      <c r="D68" s="316"/>
      <c r="E68" s="316"/>
      <c r="F68" s="316"/>
      <c r="G68" s="317">
        <f>'AIU OBRA'!L67</f>
        <v>0.09</v>
      </c>
      <c r="H68" s="445">
        <f>ROUND($H$65*G68,0)</f>
        <v>33225427</v>
      </c>
      <c r="K68" s="549">
        <f>'1. Presupuesto 24119475'!H68+'2. Presupuesto 24119394'!H68+'3. Presupuesto 24119460'!H68</f>
        <v>33225428</v>
      </c>
      <c r="L68" s="17"/>
      <c r="M68" s="20"/>
    </row>
    <row r="69" spans="2:13">
      <c r="B69" s="318" t="s">
        <v>101</v>
      </c>
      <c r="C69" s="956"/>
      <c r="D69" s="956"/>
      <c r="E69" s="956"/>
      <c r="F69" s="956"/>
      <c r="G69" s="479">
        <f>'AIU OBRA'!L70</f>
        <v>0.39927474584624667</v>
      </c>
      <c r="H69" s="445"/>
    </row>
    <row r="70" spans="2:13">
      <c r="B70" s="318" t="s">
        <v>102</v>
      </c>
      <c r="C70" s="956"/>
      <c r="D70" s="956"/>
      <c r="E70" s="956"/>
      <c r="F70" s="956"/>
      <c r="G70" s="479"/>
      <c r="H70" s="445">
        <f>ROUND(SUM(H66:H68),0)</f>
        <v>147400822</v>
      </c>
      <c r="K70" s="549">
        <f>'1. Presupuesto 24119475'!H70+'2. Presupuesto 24119394'!H70+'3. Presupuesto 24119460'!H70</f>
        <v>147400823</v>
      </c>
    </row>
    <row r="71" spans="2:13">
      <c r="B71" s="379" t="s">
        <v>103</v>
      </c>
      <c r="C71" s="957"/>
      <c r="D71" s="958"/>
      <c r="E71" s="959"/>
      <c r="F71" s="960"/>
      <c r="G71" s="480"/>
      <c r="H71" s="446">
        <f>ROUND(SUM(H65,H70),0)</f>
        <v>516572234</v>
      </c>
      <c r="K71" s="554">
        <f>ROUND(SUM(K65,K70),0)</f>
        <v>516572236</v>
      </c>
    </row>
    <row r="72" spans="2:13">
      <c r="B72" s="536" t="s">
        <v>3824</v>
      </c>
      <c r="C72" s="537"/>
      <c r="D72" s="961" t="s">
        <v>105</v>
      </c>
      <c r="E72" s="961"/>
      <c r="F72" s="960"/>
      <c r="G72" s="479">
        <f>'PGA Y SST'!O121</f>
        <v>9.2783257009077399E-2</v>
      </c>
      <c r="H72" s="414">
        <f>H65*G72</f>
        <v>34252926</v>
      </c>
      <c r="K72" s="549">
        <f>'1. Presupuesto 24119475'!H72+'2. Presupuesto 24119394'!H72+'3. Presupuesto 24119460'!H72</f>
        <v>34252926</v>
      </c>
    </row>
    <row r="73" spans="2:13">
      <c r="B73" s="380" t="s">
        <v>3825</v>
      </c>
      <c r="C73" s="961"/>
      <c r="D73" s="961" t="s">
        <v>105</v>
      </c>
      <c r="E73" s="961"/>
      <c r="F73" s="960"/>
      <c r="G73" s="479">
        <f>PGS!L53</f>
        <v>3.4757328392481267E-2</v>
      </c>
      <c r="H73" s="414">
        <f>H65*G73</f>
        <v>12831412</v>
      </c>
      <c r="K73" s="549">
        <f>'1. Presupuesto 24119475'!H73+'2. Presupuesto 24119394'!H73+'3. Presupuesto 24119460'!H73</f>
        <v>12831411</v>
      </c>
    </row>
    <row r="74" spans="2:13">
      <c r="B74" s="380" t="s">
        <v>3826</v>
      </c>
      <c r="C74" s="961"/>
      <c r="D74" s="961"/>
      <c r="E74" s="961"/>
      <c r="F74" s="960"/>
      <c r="G74" s="479">
        <f>PMT!P37</f>
        <v>7.4377029497614516E-2</v>
      </c>
      <c r="H74" s="414">
        <f>H65*G74</f>
        <v>27457873</v>
      </c>
      <c r="K74" s="549">
        <f>'1. Presupuesto 24119475'!H74+'2. Presupuesto 24119394'!H74+'3. Presupuesto 24119460'!H74</f>
        <v>27457873</v>
      </c>
    </row>
    <row r="75" spans="2:13">
      <c r="B75" s="380" t="s">
        <v>3827</v>
      </c>
      <c r="C75" s="961"/>
      <c r="D75" s="961"/>
      <c r="E75" s="961"/>
      <c r="F75" s="960"/>
      <c r="G75" s="963"/>
      <c r="H75" s="440">
        <f>Ajustes!H79</f>
        <v>5537571</v>
      </c>
    </row>
    <row r="76" spans="2:13" ht="12" thickBot="1">
      <c r="B76" s="381" t="s">
        <v>108</v>
      </c>
      <c r="C76" s="382"/>
      <c r="D76" s="383"/>
      <c r="E76" s="384"/>
      <c r="F76" s="385"/>
      <c r="G76" s="385"/>
      <c r="H76" s="386">
        <f>ROUND((SUM(H71:H75)),0)</f>
        <v>596652016</v>
      </c>
      <c r="K76" s="555">
        <f>ROUND((SUM(K71:K75)),0)</f>
        <v>591114446</v>
      </c>
    </row>
    <row r="77" spans="2:13" ht="12" thickTop="1"/>
    <row r="78" spans="2:13">
      <c r="H78" s="513">
        <f>K80-H76</f>
        <v>0</v>
      </c>
    </row>
    <row r="79" spans="2:13">
      <c r="H79" s="26"/>
    </row>
    <row r="80" spans="2:13" ht="38.25">
      <c r="C80" s="522" t="s">
        <v>109</v>
      </c>
      <c r="D80" s="522" t="s">
        <v>110</v>
      </c>
      <c r="E80" s="523" t="s">
        <v>111</v>
      </c>
      <c r="F80" s="524" t="s">
        <v>112</v>
      </c>
      <c r="G80" s="525" t="s">
        <v>113</v>
      </c>
      <c r="H80" s="525" t="s">
        <v>114</v>
      </c>
      <c r="K80" s="515">
        <v>596652016</v>
      </c>
      <c r="L80" s="511" t="s">
        <v>3828</v>
      </c>
      <c r="M80" s="556">
        <f>K80/1000000</f>
        <v>596.652016</v>
      </c>
    </row>
    <row r="81" spans="2:15" ht="25.5">
      <c r="C81" s="351">
        <v>3007</v>
      </c>
      <c r="D81" s="352" t="s">
        <v>115</v>
      </c>
      <c r="E81" s="353" t="s">
        <v>116</v>
      </c>
      <c r="F81" s="354">
        <v>727</v>
      </c>
      <c r="G81" s="288" t="s">
        <v>117</v>
      </c>
      <c r="H81" s="288"/>
      <c r="K81" s="515">
        <v>191432984</v>
      </c>
      <c r="L81" s="512" t="s">
        <v>3829</v>
      </c>
    </row>
    <row r="82" spans="2:15" ht="31.5">
      <c r="C82" s="351">
        <v>3009</v>
      </c>
      <c r="D82" s="352" t="s">
        <v>118</v>
      </c>
      <c r="E82" s="353" t="s">
        <v>119</v>
      </c>
      <c r="F82" s="354">
        <v>31876</v>
      </c>
      <c r="G82" s="288" t="s">
        <v>117</v>
      </c>
      <c r="H82" s="288"/>
      <c r="K82" s="515">
        <f>SUM(K80:K81)</f>
        <v>788085000</v>
      </c>
      <c r="L82" s="512" t="s">
        <v>3830</v>
      </c>
    </row>
    <row r="83" spans="2:15" ht="47.25">
      <c r="C83" s="351">
        <v>3010</v>
      </c>
      <c r="D83" s="352" t="s">
        <v>120</v>
      </c>
      <c r="E83" s="353" t="s">
        <v>119</v>
      </c>
      <c r="F83" s="354">
        <v>30579</v>
      </c>
      <c r="G83" s="288" t="s">
        <v>117</v>
      </c>
      <c r="H83" s="288"/>
    </row>
    <row r="84" spans="2:15" ht="47.25">
      <c r="C84" s="351">
        <v>3011</v>
      </c>
      <c r="D84" s="352" t="s">
        <v>121</v>
      </c>
      <c r="E84" s="353" t="s">
        <v>122</v>
      </c>
      <c r="F84" s="354">
        <v>4523</v>
      </c>
      <c r="G84" s="288" t="s">
        <v>117</v>
      </c>
      <c r="H84" s="288"/>
    </row>
    <row r="85" spans="2:15" s="5" customFormat="1" ht="63">
      <c r="B85" s="1"/>
      <c r="C85" s="351">
        <v>3012</v>
      </c>
      <c r="D85" s="352" t="s">
        <v>123</v>
      </c>
      <c r="E85" s="353" t="s">
        <v>116</v>
      </c>
      <c r="F85" s="354">
        <v>6331</v>
      </c>
      <c r="G85" s="288" t="s">
        <v>117</v>
      </c>
      <c r="H85" s="288"/>
      <c r="I85" s="1"/>
      <c r="J85" s="1"/>
      <c r="K85" s="549"/>
      <c r="L85" s="10"/>
      <c r="N85" s="548"/>
      <c r="O85" s="548"/>
    </row>
    <row r="86" spans="2:15" s="5" customFormat="1" ht="31.5">
      <c r="B86" s="1"/>
      <c r="C86" s="351">
        <v>3015</v>
      </c>
      <c r="D86" s="352" t="s">
        <v>124</v>
      </c>
      <c r="E86" s="353" t="s">
        <v>125</v>
      </c>
      <c r="F86" s="354">
        <v>206755</v>
      </c>
      <c r="G86" s="288" t="s">
        <v>117</v>
      </c>
      <c r="H86" s="288"/>
      <c r="I86" s="1"/>
      <c r="J86" s="1"/>
      <c r="K86" s="549"/>
      <c r="L86" s="10"/>
      <c r="N86" s="548"/>
      <c r="O86" s="548"/>
    </row>
    <row r="87" spans="2:15" s="5" customFormat="1" ht="94.5">
      <c r="B87" s="1"/>
      <c r="C87" s="351">
        <v>3017</v>
      </c>
      <c r="D87" s="352" t="s">
        <v>126</v>
      </c>
      <c r="E87" s="353" t="s">
        <v>119</v>
      </c>
      <c r="F87" s="354">
        <v>34896</v>
      </c>
      <c r="G87" s="288" t="s">
        <v>117</v>
      </c>
      <c r="H87" s="288"/>
      <c r="I87" s="1"/>
      <c r="J87" s="1"/>
      <c r="K87" s="549"/>
      <c r="L87" s="10"/>
      <c r="N87" s="548"/>
      <c r="O87" s="548"/>
    </row>
    <row r="88" spans="2:15" s="5" customFormat="1" ht="31.5">
      <c r="B88" s="1"/>
      <c r="C88" s="351">
        <v>3018</v>
      </c>
      <c r="D88" s="352" t="s">
        <v>127</v>
      </c>
      <c r="E88" s="353" t="s">
        <v>119</v>
      </c>
      <c r="F88" s="354">
        <v>62305</v>
      </c>
      <c r="G88" s="288" t="s">
        <v>117</v>
      </c>
      <c r="H88" s="288"/>
      <c r="I88" s="1"/>
      <c r="J88" s="1"/>
      <c r="K88" s="549"/>
      <c r="L88" s="10"/>
      <c r="N88" s="548"/>
      <c r="O88" s="548"/>
    </row>
    <row r="89" spans="2:15" s="5" customFormat="1" ht="63">
      <c r="B89" s="1"/>
      <c r="C89" s="351">
        <v>3021</v>
      </c>
      <c r="D89" s="352" t="s">
        <v>128</v>
      </c>
      <c r="E89" s="353" t="s">
        <v>116</v>
      </c>
      <c r="F89" s="354">
        <v>5770</v>
      </c>
      <c r="G89" s="288" t="s">
        <v>117</v>
      </c>
      <c r="H89" s="288"/>
      <c r="I89" s="1"/>
      <c r="J89" s="1"/>
      <c r="K89" s="549"/>
      <c r="L89" s="10"/>
      <c r="N89" s="548"/>
      <c r="O89" s="548"/>
    </row>
    <row r="90" spans="2:15" s="5" customFormat="1" ht="47.25">
      <c r="B90" s="1"/>
      <c r="C90" s="351">
        <v>3022</v>
      </c>
      <c r="D90" s="352" t="s">
        <v>129</v>
      </c>
      <c r="E90" s="353" t="s">
        <v>119</v>
      </c>
      <c r="F90" s="354">
        <v>46434</v>
      </c>
      <c r="G90" s="288" t="s">
        <v>117</v>
      </c>
      <c r="H90" s="288"/>
      <c r="I90" s="1"/>
      <c r="J90" s="1"/>
      <c r="K90" s="549"/>
      <c r="L90" s="10"/>
      <c r="N90" s="548"/>
      <c r="O90" s="548"/>
    </row>
    <row r="91" spans="2:15" s="5" customFormat="1" ht="47.25">
      <c r="B91" s="1"/>
      <c r="C91" s="351">
        <v>3024</v>
      </c>
      <c r="D91" s="352" t="s">
        <v>130</v>
      </c>
      <c r="E91" s="353" t="s">
        <v>119</v>
      </c>
      <c r="F91" s="354">
        <v>109001</v>
      </c>
      <c r="G91" s="288" t="s">
        <v>117</v>
      </c>
      <c r="H91" s="288"/>
      <c r="I91" s="1"/>
      <c r="J91" s="1"/>
      <c r="K91" s="549"/>
      <c r="L91" s="10"/>
      <c r="N91" s="548"/>
      <c r="O91" s="548"/>
    </row>
    <row r="92" spans="2:15" s="5" customFormat="1" ht="31.5">
      <c r="B92" s="1"/>
      <c r="C92" s="351">
        <v>3027</v>
      </c>
      <c r="D92" s="352" t="s">
        <v>131</v>
      </c>
      <c r="E92" s="353" t="s">
        <v>122</v>
      </c>
      <c r="F92" s="354">
        <v>58698</v>
      </c>
      <c r="G92" s="288" t="s">
        <v>117</v>
      </c>
      <c r="H92" s="288"/>
      <c r="I92" s="1"/>
      <c r="J92" s="1"/>
      <c r="K92" s="549"/>
      <c r="L92" s="10"/>
      <c r="N92" s="548"/>
      <c r="O92" s="548"/>
    </row>
    <row r="93" spans="2:15" s="5" customFormat="1" ht="47.25">
      <c r="B93" s="1"/>
      <c r="C93" s="351">
        <v>3041</v>
      </c>
      <c r="D93" s="352" t="s">
        <v>132</v>
      </c>
      <c r="E93" s="353" t="s">
        <v>122</v>
      </c>
      <c r="F93" s="354">
        <v>24517</v>
      </c>
      <c r="G93" s="288" t="s">
        <v>117</v>
      </c>
      <c r="H93" s="288"/>
      <c r="I93" s="1"/>
      <c r="J93" s="1"/>
      <c r="K93" s="549"/>
      <c r="L93" s="10"/>
      <c r="N93" s="548"/>
      <c r="O93" s="548"/>
    </row>
    <row r="94" spans="2:15" s="5" customFormat="1" ht="47.25">
      <c r="B94" s="1"/>
      <c r="C94" s="351">
        <v>3042</v>
      </c>
      <c r="D94" s="352" t="s">
        <v>133</v>
      </c>
      <c r="E94" s="353" t="s">
        <v>122</v>
      </c>
      <c r="F94" s="354">
        <v>51046</v>
      </c>
      <c r="G94" s="288" t="s">
        <v>117</v>
      </c>
      <c r="H94" s="288"/>
      <c r="I94" s="1"/>
      <c r="J94" s="1"/>
      <c r="K94" s="549"/>
      <c r="L94" s="10"/>
      <c r="N94" s="548"/>
      <c r="O94" s="548"/>
    </row>
    <row r="95" spans="2:15" s="5" customFormat="1" ht="47.25">
      <c r="B95" s="1"/>
      <c r="C95" s="351">
        <v>3043</v>
      </c>
      <c r="D95" s="352" t="s">
        <v>134</v>
      </c>
      <c r="E95" s="353" t="s">
        <v>122</v>
      </c>
      <c r="F95" s="354">
        <v>71150</v>
      </c>
      <c r="G95" s="288" t="s">
        <v>117</v>
      </c>
      <c r="H95" s="288"/>
      <c r="I95" s="1"/>
      <c r="J95" s="1"/>
      <c r="K95" s="549"/>
      <c r="L95" s="10"/>
      <c r="N95" s="548"/>
      <c r="O95" s="548"/>
    </row>
    <row r="96" spans="2:15" s="5" customFormat="1" ht="47.25">
      <c r="B96" s="1"/>
      <c r="C96" s="351">
        <v>3044</v>
      </c>
      <c r="D96" s="352" t="s">
        <v>135</v>
      </c>
      <c r="E96" s="353" t="s">
        <v>122</v>
      </c>
      <c r="F96" s="354">
        <v>101095</v>
      </c>
      <c r="G96" s="288" t="s">
        <v>117</v>
      </c>
      <c r="H96" s="288"/>
      <c r="I96" s="1"/>
      <c r="J96" s="1"/>
      <c r="K96" s="549"/>
      <c r="L96" s="10"/>
      <c r="N96" s="548"/>
      <c r="O96" s="548"/>
    </row>
    <row r="97" spans="2:15" s="5" customFormat="1" ht="47.25">
      <c r="B97" s="1"/>
      <c r="C97" s="351">
        <v>3045</v>
      </c>
      <c r="D97" s="352" t="s">
        <v>136</v>
      </c>
      <c r="E97" s="353" t="s">
        <v>122</v>
      </c>
      <c r="F97" s="354">
        <v>115500</v>
      </c>
      <c r="G97" s="288" t="s">
        <v>117</v>
      </c>
      <c r="H97" s="288"/>
      <c r="I97" s="1"/>
      <c r="J97" s="1"/>
      <c r="K97" s="549"/>
      <c r="L97" s="10"/>
      <c r="N97" s="548"/>
      <c r="O97" s="548"/>
    </row>
    <row r="98" spans="2:15" s="5" customFormat="1" ht="47.25">
      <c r="B98" s="1"/>
      <c r="C98" s="351">
        <v>3046</v>
      </c>
      <c r="D98" s="352" t="s">
        <v>137</v>
      </c>
      <c r="E98" s="353" t="s">
        <v>122</v>
      </c>
      <c r="F98" s="354">
        <v>204713</v>
      </c>
      <c r="G98" s="288" t="s">
        <v>117</v>
      </c>
      <c r="H98" s="288"/>
      <c r="I98" s="1"/>
      <c r="J98" s="1"/>
      <c r="K98" s="549"/>
      <c r="L98" s="10"/>
      <c r="N98" s="548"/>
      <c r="O98" s="548"/>
    </row>
    <row r="99" spans="2:15" s="5" customFormat="1" ht="47.25">
      <c r="B99" s="1"/>
      <c r="C99" s="351">
        <v>3047</v>
      </c>
      <c r="D99" s="352" t="s">
        <v>138</v>
      </c>
      <c r="E99" s="353" t="s">
        <v>122</v>
      </c>
      <c r="F99" s="354">
        <v>262054</v>
      </c>
      <c r="G99" s="288" t="s">
        <v>117</v>
      </c>
      <c r="H99" s="288"/>
      <c r="I99" s="1"/>
      <c r="J99" s="1"/>
      <c r="K99" s="549"/>
      <c r="L99" s="10"/>
      <c r="N99" s="548"/>
      <c r="O99" s="548"/>
    </row>
    <row r="100" spans="2:15" s="5" customFormat="1" ht="47.25">
      <c r="B100" s="1"/>
      <c r="C100" s="351">
        <v>3048</v>
      </c>
      <c r="D100" s="352" t="s">
        <v>139</v>
      </c>
      <c r="E100" s="353" t="s">
        <v>122</v>
      </c>
      <c r="F100" s="354">
        <v>338941</v>
      </c>
      <c r="G100" s="288" t="s">
        <v>117</v>
      </c>
      <c r="H100" s="288"/>
      <c r="I100" s="1"/>
      <c r="J100" s="1"/>
      <c r="K100" s="549"/>
      <c r="L100" s="10"/>
      <c r="N100" s="548"/>
      <c r="O100" s="548"/>
    </row>
    <row r="101" spans="2:15" s="5" customFormat="1" ht="63">
      <c r="B101" s="1"/>
      <c r="C101" s="351">
        <v>3050</v>
      </c>
      <c r="D101" s="352" t="s">
        <v>140</v>
      </c>
      <c r="E101" s="353" t="s">
        <v>119</v>
      </c>
      <c r="F101" s="354">
        <v>27582</v>
      </c>
      <c r="G101" s="288" t="s">
        <v>117</v>
      </c>
      <c r="H101" s="288"/>
      <c r="I101" s="1"/>
      <c r="J101" s="1"/>
      <c r="K101" s="549"/>
      <c r="L101" s="10"/>
      <c r="N101" s="548"/>
      <c r="O101" s="548"/>
    </row>
    <row r="102" spans="2:15" s="5" customFormat="1" ht="47.25">
      <c r="B102" s="1"/>
      <c r="C102" s="351">
        <v>3052</v>
      </c>
      <c r="D102" s="352" t="s">
        <v>141</v>
      </c>
      <c r="E102" s="353" t="s">
        <v>119</v>
      </c>
      <c r="F102" s="354">
        <v>81863</v>
      </c>
      <c r="G102" s="288" t="s">
        <v>117</v>
      </c>
      <c r="H102" s="288"/>
      <c r="I102" s="1"/>
      <c r="J102" s="1"/>
      <c r="K102" s="549"/>
      <c r="L102" s="10"/>
      <c r="N102" s="548"/>
      <c r="O102" s="548"/>
    </row>
    <row r="103" spans="2:15" s="5" customFormat="1" ht="47.25">
      <c r="B103" s="1"/>
      <c r="C103" s="351">
        <v>3055</v>
      </c>
      <c r="D103" s="352" t="s">
        <v>142</v>
      </c>
      <c r="E103" s="353" t="s">
        <v>122</v>
      </c>
      <c r="F103" s="354">
        <v>290684</v>
      </c>
      <c r="G103" s="288" t="s">
        <v>117</v>
      </c>
      <c r="H103" s="288"/>
      <c r="I103" s="1"/>
      <c r="J103" s="1"/>
      <c r="K103" s="549"/>
      <c r="L103" s="10"/>
      <c r="N103" s="548"/>
      <c r="O103" s="548"/>
    </row>
    <row r="104" spans="2:15" s="5" customFormat="1" ht="47.25">
      <c r="B104" s="1"/>
      <c r="C104" s="351">
        <v>3056</v>
      </c>
      <c r="D104" s="352" t="s">
        <v>143</v>
      </c>
      <c r="E104" s="353" t="s">
        <v>122</v>
      </c>
      <c r="F104" s="354">
        <v>386062</v>
      </c>
      <c r="G104" s="288" t="s">
        <v>117</v>
      </c>
      <c r="H104" s="288"/>
      <c r="I104" s="1"/>
      <c r="J104" s="1"/>
      <c r="K104" s="549"/>
      <c r="L104" s="10"/>
      <c r="N104" s="548"/>
      <c r="O104" s="548"/>
    </row>
    <row r="105" spans="2:15" s="5" customFormat="1" ht="47.25">
      <c r="B105" s="1"/>
      <c r="C105" s="351">
        <v>3057</v>
      </c>
      <c r="D105" s="352" t="s">
        <v>144</v>
      </c>
      <c r="E105" s="353" t="s">
        <v>125</v>
      </c>
      <c r="F105" s="354">
        <v>3895907</v>
      </c>
      <c r="G105" s="288" t="s">
        <v>117</v>
      </c>
      <c r="H105" s="288" t="s">
        <v>145</v>
      </c>
      <c r="I105" s="1"/>
      <c r="J105" s="1"/>
      <c r="K105" s="549"/>
      <c r="L105" s="10"/>
      <c r="N105" s="548"/>
      <c r="O105" s="548"/>
    </row>
    <row r="106" spans="2:15" s="5" customFormat="1" ht="47.25">
      <c r="B106" s="1"/>
      <c r="C106" s="351">
        <v>3058</v>
      </c>
      <c r="D106" s="352" t="s">
        <v>146</v>
      </c>
      <c r="E106" s="353" t="s">
        <v>125</v>
      </c>
      <c r="F106" s="354">
        <v>6454374</v>
      </c>
      <c r="G106" s="288" t="s">
        <v>117</v>
      </c>
      <c r="H106" s="288" t="s">
        <v>145</v>
      </c>
      <c r="I106" s="1"/>
      <c r="J106" s="1"/>
      <c r="K106" s="549"/>
      <c r="L106" s="10"/>
      <c r="N106" s="548"/>
      <c r="O106" s="548"/>
    </row>
    <row r="107" spans="2:15" s="5" customFormat="1" ht="47.25">
      <c r="B107" s="1"/>
      <c r="C107" s="351">
        <v>3059</v>
      </c>
      <c r="D107" s="352" t="s">
        <v>147</v>
      </c>
      <c r="E107" s="353" t="s">
        <v>125</v>
      </c>
      <c r="F107" s="354">
        <v>3966559</v>
      </c>
      <c r="G107" s="288" t="s">
        <v>117</v>
      </c>
      <c r="H107" s="288" t="s">
        <v>145</v>
      </c>
      <c r="I107" s="1"/>
      <c r="J107" s="1"/>
      <c r="K107" s="549"/>
      <c r="L107" s="10"/>
      <c r="N107" s="548"/>
      <c r="O107" s="548"/>
    </row>
    <row r="108" spans="2:15" s="5" customFormat="1" ht="47.25">
      <c r="B108" s="1"/>
      <c r="C108" s="351">
        <v>3062</v>
      </c>
      <c r="D108" s="352" t="s">
        <v>148</v>
      </c>
      <c r="E108" s="353" t="s">
        <v>116</v>
      </c>
      <c r="F108" s="354">
        <v>63302</v>
      </c>
      <c r="G108" s="288" t="s">
        <v>117</v>
      </c>
      <c r="H108" s="288"/>
      <c r="I108" s="1"/>
      <c r="J108" s="1"/>
      <c r="K108" s="549"/>
      <c r="L108" s="10"/>
      <c r="N108" s="548"/>
      <c r="O108" s="548"/>
    </row>
    <row r="109" spans="2:15" s="5" customFormat="1" ht="31.5">
      <c r="B109" s="1"/>
      <c r="C109" s="351">
        <v>3064</v>
      </c>
      <c r="D109" s="352" t="s">
        <v>149</v>
      </c>
      <c r="E109" s="353" t="s">
        <v>122</v>
      </c>
      <c r="F109" s="354">
        <v>66902</v>
      </c>
      <c r="G109" s="288" t="s">
        <v>117</v>
      </c>
      <c r="H109" s="288"/>
      <c r="I109" s="1"/>
      <c r="J109" s="1"/>
      <c r="K109" s="549"/>
      <c r="L109" s="10"/>
      <c r="N109" s="548"/>
      <c r="O109" s="548"/>
    </row>
    <row r="110" spans="2:15" s="5" customFormat="1" ht="31.5">
      <c r="B110" s="1"/>
      <c r="C110" s="351">
        <v>3065</v>
      </c>
      <c r="D110" s="352" t="s">
        <v>150</v>
      </c>
      <c r="E110" s="353" t="s">
        <v>122</v>
      </c>
      <c r="F110" s="354">
        <v>80175</v>
      </c>
      <c r="G110" s="288" t="s">
        <v>117</v>
      </c>
      <c r="H110" s="288"/>
      <c r="I110" s="1"/>
      <c r="J110" s="1"/>
      <c r="K110" s="549"/>
      <c r="L110" s="10"/>
      <c r="N110" s="548"/>
      <c r="O110" s="548"/>
    </row>
    <row r="111" spans="2:15" s="5" customFormat="1" ht="31.5">
      <c r="B111" s="1"/>
      <c r="C111" s="351">
        <v>3066</v>
      </c>
      <c r="D111" s="352" t="s">
        <v>151</v>
      </c>
      <c r="E111" s="353" t="s">
        <v>122</v>
      </c>
      <c r="F111" s="354">
        <v>110995</v>
      </c>
      <c r="G111" s="288" t="s">
        <v>117</v>
      </c>
      <c r="H111" s="288"/>
      <c r="I111" s="1"/>
      <c r="J111" s="1"/>
      <c r="K111" s="549"/>
      <c r="L111" s="10"/>
      <c r="N111" s="548"/>
      <c r="O111" s="548"/>
    </row>
    <row r="112" spans="2:15" s="5" customFormat="1" ht="31.5">
      <c r="B112" s="1"/>
      <c r="C112" s="351">
        <v>3067</v>
      </c>
      <c r="D112" s="352" t="s">
        <v>152</v>
      </c>
      <c r="E112" s="353" t="s">
        <v>122</v>
      </c>
      <c r="F112" s="354">
        <v>131764</v>
      </c>
      <c r="G112" s="288" t="s">
        <v>117</v>
      </c>
      <c r="H112" s="288"/>
      <c r="I112" s="1"/>
      <c r="J112" s="1"/>
      <c r="K112" s="549"/>
      <c r="L112" s="10"/>
      <c r="N112" s="548"/>
      <c r="O112" s="548"/>
    </row>
    <row r="113" spans="2:15" s="5" customFormat="1" ht="31.5">
      <c r="B113" s="1"/>
      <c r="C113" s="351">
        <v>3068</v>
      </c>
      <c r="D113" s="352" t="s">
        <v>153</v>
      </c>
      <c r="E113" s="353" t="s">
        <v>122</v>
      </c>
      <c r="F113" s="354">
        <v>168915</v>
      </c>
      <c r="G113" s="288" t="s">
        <v>117</v>
      </c>
      <c r="H113" s="288"/>
      <c r="I113" s="1"/>
      <c r="J113" s="1"/>
      <c r="K113" s="549"/>
      <c r="L113" s="10"/>
      <c r="N113" s="548"/>
      <c r="O113" s="548"/>
    </row>
    <row r="114" spans="2:15" s="5" customFormat="1" ht="31.5">
      <c r="B114" s="1"/>
      <c r="C114" s="351">
        <v>3069</v>
      </c>
      <c r="D114" s="352" t="s">
        <v>154</v>
      </c>
      <c r="E114" s="353" t="s">
        <v>122</v>
      </c>
      <c r="F114" s="354">
        <v>212140</v>
      </c>
      <c r="G114" s="288" t="s">
        <v>117</v>
      </c>
      <c r="H114" s="288"/>
      <c r="I114" s="1"/>
      <c r="J114" s="1"/>
      <c r="K114" s="549"/>
      <c r="L114" s="10"/>
      <c r="N114" s="548"/>
      <c r="O114" s="548"/>
    </row>
    <row r="115" spans="2:15" s="5" customFormat="1" ht="31.5">
      <c r="B115" s="1"/>
      <c r="C115" s="351">
        <v>3070</v>
      </c>
      <c r="D115" s="352" t="s">
        <v>155</v>
      </c>
      <c r="E115" s="353" t="s">
        <v>122</v>
      </c>
      <c r="F115" s="354">
        <v>271361</v>
      </c>
      <c r="G115" s="288" t="s">
        <v>117</v>
      </c>
      <c r="H115" s="288"/>
      <c r="I115" s="1"/>
      <c r="J115" s="1"/>
      <c r="K115" s="549"/>
      <c r="L115" s="10"/>
      <c r="N115" s="548"/>
      <c r="O115" s="548"/>
    </row>
    <row r="116" spans="2:15" s="5" customFormat="1" ht="31.5">
      <c r="B116" s="1"/>
      <c r="C116" s="351">
        <v>3071</v>
      </c>
      <c r="D116" s="352" t="s">
        <v>156</v>
      </c>
      <c r="E116" s="353" t="s">
        <v>122</v>
      </c>
      <c r="F116" s="354">
        <v>391003</v>
      </c>
      <c r="G116" s="288" t="s">
        <v>117</v>
      </c>
      <c r="H116" s="288"/>
      <c r="I116" s="1"/>
      <c r="J116" s="1"/>
      <c r="K116" s="549"/>
      <c r="L116" s="10"/>
      <c r="N116" s="548"/>
      <c r="O116" s="548"/>
    </row>
    <row r="117" spans="2:15" s="5" customFormat="1" ht="47.25">
      <c r="B117" s="1"/>
      <c r="C117" s="351">
        <v>3151</v>
      </c>
      <c r="D117" s="352" t="s">
        <v>157</v>
      </c>
      <c r="E117" s="353" t="s">
        <v>125</v>
      </c>
      <c r="F117" s="354">
        <v>2168636</v>
      </c>
      <c r="G117" s="288" t="s">
        <v>117</v>
      </c>
      <c r="H117" s="288" t="s">
        <v>145</v>
      </c>
      <c r="I117" s="1"/>
      <c r="J117" s="1"/>
      <c r="K117" s="549"/>
      <c r="L117" s="10"/>
      <c r="N117" s="548"/>
      <c r="O117" s="548"/>
    </row>
    <row r="118" spans="2:15" s="5" customFormat="1" ht="31.5">
      <c r="B118" s="1"/>
      <c r="C118" s="351">
        <v>3155</v>
      </c>
      <c r="D118" s="352" t="s">
        <v>158</v>
      </c>
      <c r="E118" s="353" t="s">
        <v>125</v>
      </c>
      <c r="F118" s="354">
        <v>154808</v>
      </c>
      <c r="G118" s="288" t="s">
        <v>117</v>
      </c>
      <c r="H118" s="288"/>
      <c r="I118" s="1"/>
      <c r="J118" s="1"/>
      <c r="K118" s="549"/>
      <c r="L118" s="10"/>
      <c r="N118" s="548"/>
      <c r="O118" s="548"/>
    </row>
    <row r="119" spans="2:15" s="5" customFormat="1" ht="47.25">
      <c r="B119" s="1"/>
      <c r="C119" s="351">
        <v>3159</v>
      </c>
      <c r="D119" s="352" t="s">
        <v>159</v>
      </c>
      <c r="E119" s="353" t="s">
        <v>122</v>
      </c>
      <c r="F119" s="354">
        <v>33352</v>
      </c>
      <c r="G119" s="288" t="s">
        <v>117</v>
      </c>
      <c r="H119" s="288"/>
      <c r="I119" s="1"/>
      <c r="J119" s="1"/>
      <c r="K119" s="549"/>
      <c r="L119" s="10"/>
      <c r="N119" s="548"/>
      <c r="O119" s="548"/>
    </row>
    <row r="120" spans="2:15" s="5" customFormat="1" ht="47.25">
      <c r="B120" s="1"/>
      <c r="C120" s="351">
        <v>3163</v>
      </c>
      <c r="D120" s="352" t="s">
        <v>160</v>
      </c>
      <c r="E120" s="353" t="s">
        <v>122</v>
      </c>
      <c r="F120" s="354">
        <v>331155</v>
      </c>
      <c r="G120" s="288" t="s">
        <v>117</v>
      </c>
      <c r="H120" s="288"/>
      <c r="I120" s="1"/>
      <c r="J120" s="1"/>
      <c r="K120" s="549"/>
      <c r="L120" s="10"/>
      <c r="N120" s="548"/>
      <c r="O120" s="548"/>
    </row>
    <row r="121" spans="2:15" s="5" customFormat="1" ht="31.5">
      <c r="B121" s="1"/>
      <c r="C121" s="351">
        <v>3172</v>
      </c>
      <c r="D121" s="352" t="s">
        <v>161</v>
      </c>
      <c r="E121" s="353" t="s">
        <v>116</v>
      </c>
      <c r="F121" s="354">
        <v>11976</v>
      </c>
      <c r="G121" s="288" t="s">
        <v>117</v>
      </c>
      <c r="H121" s="288"/>
      <c r="I121" s="1"/>
      <c r="J121" s="1"/>
      <c r="K121" s="549"/>
      <c r="L121" s="10"/>
      <c r="N121" s="548"/>
      <c r="O121" s="548"/>
    </row>
    <row r="122" spans="2:15" s="5" customFormat="1" ht="47.25">
      <c r="B122" s="1"/>
      <c r="C122" s="351">
        <v>3178</v>
      </c>
      <c r="D122" s="352" t="s">
        <v>162</v>
      </c>
      <c r="E122" s="353" t="s">
        <v>116</v>
      </c>
      <c r="F122" s="354">
        <v>35194</v>
      </c>
      <c r="G122" s="288" t="s">
        <v>117</v>
      </c>
      <c r="H122" s="288"/>
      <c r="I122" s="1"/>
      <c r="J122" s="1"/>
      <c r="K122" s="549"/>
      <c r="L122" s="10"/>
      <c r="N122" s="548"/>
      <c r="O122" s="548"/>
    </row>
    <row r="123" spans="2:15" s="5" customFormat="1" ht="47.25">
      <c r="B123" s="1"/>
      <c r="C123" s="351">
        <v>3180</v>
      </c>
      <c r="D123" s="352" t="s">
        <v>163</v>
      </c>
      <c r="E123" s="353" t="s">
        <v>122</v>
      </c>
      <c r="F123" s="354">
        <v>1601</v>
      </c>
      <c r="G123" s="288" t="s">
        <v>117</v>
      </c>
      <c r="H123" s="288"/>
      <c r="I123" s="1"/>
      <c r="J123" s="1"/>
      <c r="K123" s="549"/>
      <c r="L123" s="10"/>
      <c r="N123" s="548"/>
      <c r="O123" s="548"/>
    </row>
    <row r="124" spans="2:15" s="5" customFormat="1" ht="47.25">
      <c r="B124" s="1"/>
      <c r="C124" s="351">
        <v>3189</v>
      </c>
      <c r="D124" s="352" t="s">
        <v>164</v>
      </c>
      <c r="E124" s="353" t="s">
        <v>122</v>
      </c>
      <c r="F124" s="354">
        <v>307376</v>
      </c>
      <c r="G124" s="288" t="s">
        <v>117</v>
      </c>
      <c r="H124" s="288"/>
      <c r="I124" s="1"/>
      <c r="J124" s="1"/>
      <c r="K124" s="549"/>
      <c r="L124" s="10"/>
      <c r="N124" s="548"/>
      <c r="O124" s="548"/>
    </row>
    <row r="125" spans="2:15" s="5" customFormat="1" ht="47.25">
      <c r="B125" s="1"/>
      <c r="C125" s="351">
        <v>3194</v>
      </c>
      <c r="D125" s="352" t="s">
        <v>165</v>
      </c>
      <c r="E125" s="353" t="s">
        <v>122</v>
      </c>
      <c r="F125" s="354">
        <v>118513</v>
      </c>
      <c r="G125" s="288" t="s">
        <v>117</v>
      </c>
      <c r="H125" s="288"/>
      <c r="I125" s="1"/>
      <c r="J125" s="1"/>
      <c r="K125" s="549"/>
      <c r="L125" s="10"/>
      <c r="N125" s="548"/>
      <c r="O125" s="548"/>
    </row>
    <row r="126" spans="2:15" s="5" customFormat="1" ht="47.25">
      <c r="B126" s="1"/>
      <c r="C126" s="351">
        <v>3195</v>
      </c>
      <c r="D126" s="352" t="s">
        <v>166</v>
      </c>
      <c r="E126" s="353" t="s">
        <v>122</v>
      </c>
      <c r="F126" s="354">
        <v>50703</v>
      </c>
      <c r="G126" s="288" t="s">
        <v>117</v>
      </c>
      <c r="H126" s="288"/>
      <c r="I126" s="1"/>
      <c r="J126" s="1"/>
      <c r="K126" s="549"/>
      <c r="L126" s="10"/>
      <c r="N126" s="548"/>
      <c r="O126" s="548"/>
    </row>
    <row r="127" spans="2:15" s="5" customFormat="1" ht="31.5">
      <c r="B127" s="1"/>
      <c r="C127" s="351">
        <v>3196</v>
      </c>
      <c r="D127" s="352" t="s">
        <v>167</v>
      </c>
      <c r="E127" s="353" t="s">
        <v>125</v>
      </c>
      <c r="F127" s="354">
        <v>173989</v>
      </c>
      <c r="G127" s="288" t="s">
        <v>117</v>
      </c>
      <c r="H127" s="288"/>
      <c r="I127" s="1"/>
      <c r="J127" s="1"/>
      <c r="K127" s="549"/>
      <c r="L127" s="10"/>
      <c r="N127" s="548"/>
      <c r="O127" s="548"/>
    </row>
    <row r="128" spans="2:15" s="5" customFormat="1" ht="31.5">
      <c r="B128" s="1"/>
      <c r="C128" s="351">
        <v>3197</v>
      </c>
      <c r="D128" s="352" t="s">
        <v>168</v>
      </c>
      <c r="E128" s="353" t="s">
        <v>125</v>
      </c>
      <c r="F128" s="354">
        <v>214868</v>
      </c>
      <c r="G128" s="288" t="s">
        <v>117</v>
      </c>
      <c r="H128" s="288"/>
      <c r="I128" s="1"/>
      <c r="J128" s="1"/>
      <c r="K128" s="549"/>
      <c r="L128" s="10"/>
      <c r="N128" s="548"/>
      <c r="O128" s="548"/>
    </row>
    <row r="129" spans="2:15" s="5" customFormat="1" ht="31.5">
      <c r="B129" s="1"/>
      <c r="C129" s="351">
        <v>3198</v>
      </c>
      <c r="D129" s="352" t="s">
        <v>169</v>
      </c>
      <c r="E129" s="353" t="s">
        <v>125</v>
      </c>
      <c r="F129" s="354">
        <v>296846</v>
      </c>
      <c r="G129" s="288" t="s">
        <v>117</v>
      </c>
      <c r="H129" s="288"/>
      <c r="I129" s="1"/>
      <c r="J129" s="1"/>
      <c r="K129" s="549"/>
      <c r="L129" s="10"/>
      <c r="N129" s="548"/>
      <c r="O129" s="548"/>
    </row>
    <row r="130" spans="2:15" s="5" customFormat="1" ht="31.5">
      <c r="B130" s="1"/>
      <c r="C130" s="351">
        <v>3199</v>
      </c>
      <c r="D130" s="352" t="s">
        <v>170</v>
      </c>
      <c r="E130" s="353" t="s">
        <v>125</v>
      </c>
      <c r="F130" s="354">
        <v>312884</v>
      </c>
      <c r="G130" s="288" t="s">
        <v>117</v>
      </c>
      <c r="H130" s="288"/>
      <c r="I130" s="1"/>
      <c r="J130" s="1"/>
      <c r="K130" s="549"/>
      <c r="L130" s="10"/>
      <c r="N130" s="548"/>
      <c r="O130" s="548"/>
    </row>
    <row r="131" spans="2:15" s="5" customFormat="1" ht="31.5">
      <c r="B131" s="1"/>
      <c r="C131" s="351">
        <v>3200</v>
      </c>
      <c r="D131" s="352" t="s">
        <v>171</v>
      </c>
      <c r="E131" s="353" t="s">
        <v>125</v>
      </c>
      <c r="F131" s="354">
        <v>594673</v>
      </c>
      <c r="G131" s="288" t="s">
        <v>117</v>
      </c>
      <c r="H131" s="288"/>
      <c r="I131" s="1"/>
      <c r="J131" s="1"/>
      <c r="K131" s="549"/>
      <c r="L131" s="10"/>
      <c r="N131" s="548"/>
      <c r="O131" s="548"/>
    </row>
    <row r="132" spans="2:15" s="5" customFormat="1" ht="31.5">
      <c r="B132" s="1"/>
      <c r="C132" s="351">
        <v>3201</v>
      </c>
      <c r="D132" s="352" t="s">
        <v>172</v>
      </c>
      <c r="E132" s="353" t="s">
        <v>125</v>
      </c>
      <c r="F132" s="354">
        <v>897145</v>
      </c>
      <c r="G132" s="288" t="s">
        <v>117</v>
      </c>
      <c r="H132" s="288"/>
      <c r="I132" s="1"/>
      <c r="J132" s="1"/>
      <c r="K132" s="549"/>
      <c r="L132" s="10"/>
      <c r="N132" s="548"/>
      <c r="O132" s="548"/>
    </row>
    <row r="133" spans="2:15" s="5" customFormat="1" ht="31.5">
      <c r="B133" s="1"/>
      <c r="C133" s="351">
        <v>3202</v>
      </c>
      <c r="D133" s="352" t="s">
        <v>173</v>
      </c>
      <c r="E133" s="353" t="s">
        <v>119</v>
      </c>
      <c r="F133" s="354">
        <v>533662</v>
      </c>
      <c r="G133" s="288" t="s">
        <v>117</v>
      </c>
      <c r="H133" s="288"/>
      <c r="I133" s="1"/>
      <c r="J133" s="1"/>
      <c r="K133" s="549"/>
      <c r="L133" s="10"/>
      <c r="N133" s="548"/>
      <c r="O133" s="548"/>
    </row>
    <row r="134" spans="2:15" s="5" customFormat="1" ht="31.5">
      <c r="B134" s="1"/>
      <c r="C134" s="351">
        <v>3203</v>
      </c>
      <c r="D134" s="352" t="s">
        <v>174</v>
      </c>
      <c r="E134" s="353" t="s">
        <v>119</v>
      </c>
      <c r="F134" s="354">
        <v>459915</v>
      </c>
      <c r="G134" s="288" t="s">
        <v>117</v>
      </c>
      <c r="H134" s="288"/>
      <c r="I134" s="1"/>
      <c r="J134" s="1"/>
      <c r="K134" s="549"/>
      <c r="L134" s="10"/>
      <c r="N134" s="548"/>
      <c r="O134" s="548"/>
    </row>
    <row r="135" spans="2:15" s="5" customFormat="1" ht="47.25">
      <c r="B135" s="1"/>
      <c r="C135" s="351">
        <v>3204</v>
      </c>
      <c r="D135" s="352" t="s">
        <v>175</v>
      </c>
      <c r="E135" s="353" t="s">
        <v>119</v>
      </c>
      <c r="F135" s="354">
        <v>544282</v>
      </c>
      <c r="G135" s="288" t="s">
        <v>117</v>
      </c>
      <c r="H135" s="288" t="s">
        <v>145</v>
      </c>
      <c r="I135" s="1"/>
      <c r="J135" s="1"/>
      <c r="K135" s="549"/>
      <c r="L135" s="10"/>
      <c r="N135" s="548"/>
      <c r="O135" s="548"/>
    </row>
    <row r="136" spans="2:15" s="5" customFormat="1" ht="47.25">
      <c r="B136" s="1"/>
      <c r="C136" s="351">
        <v>3207</v>
      </c>
      <c r="D136" s="352" t="s">
        <v>176</v>
      </c>
      <c r="E136" s="353" t="s">
        <v>125</v>
      </c>
      <c r="F136" s="354">
        <v>55534</v>
      </c>
      <c r="G136" s="288" t="s">
        <v>117</v>
      </c>
      <c r="H136" s="288"/>
      <c r="I136" s="1"/>
      <c r="J136" s="1"/>
      <c r="K136" s="549"/>
      <c r="L136" s="10"/>
      <c r="N136" s="548"/>
      <c r="O136" s="548"/>
    </row>
    <row r="137" spans="2:15" s="5" customFormat="1" ht="47.25">
      <c r="B137" s="1"/>
      <c r="C137" s="351">
        <v>3209</v>
      </c>
      <c r="D137" s="352" t="s">
        <v>177</v>
      </c>
      <c r="E137" s="353" t="s">
        <v>122</v>
      </c>
      <c r="F137" s="354">
        <v>342207</v>
      </c>
      <c r="G137" s="288" t="s">
        <v>117</v>
      </c>
      <c r="H137" s="288" t="s">
        <v>145</v>
      </c>
      <c r="I137" s="1"/>
      <c r="J137" s="1"/>
      <c r="K137" s="549"/>
      <c r="L137" s="10"/>
      <c r="N137" s="548"/>
      <c r="O137" s="548"/>
    </row>
    <row r="138" spans="2:15" s="5" customFormat="1" ht="47.25">
      <c r="B138" s="1"/>
      <c r="C138" s="351">
        <v>3210</v>
      </c>
      <c r="D138" s="352" t="s">
        <v>178</v>
      </c>
      <c r="E138" s="353" t="s">
        <v>122</v>
      </c>
      <c r="F138" s="354">
        <v>52998</v>
      </c>
      <c r="G138" s="288" t="s">
        <v>117</v>
      </c>
      <c r="H138" s="288"/>
      <c r="I138" s="1"/>
      <c r="J138" s="1"/>
      <c r="K138" s="549"/>
      <c r="L138" s="10"/>
      <c r="N138" s="548"/>
      <c r="O138" s="548"/>
    </row>
    <row r="139" spans="2:15" s="5" customFormat="1" ht="94.5">
      <c r="B139" s="1"/>
      <c r="C139" s="351">
        <v>3221</v>
      </c>
      <c r="D139" s="352" t="s">
        <v>179</v>
      </c>
      <c r="E139" s="353" t="s">
        <v>125</v>
      </c>
      <c r="F139" s="354">
        <v>587771</v>
      </c>
      <c r="G139" s="288" t="s">
        <v>117</v>
      </c>
      <c r="H139" s="288"/>
      <c r="I139" s="1"/>
      <c r="J139" s="1"/>
      <c r="K139" s="549"/>
      <c r="L139" s="10"/>
      <c r="N139" s="548"/>
      <c r="O139" s="548"/>
    </row>
    <row r="140" spans="2:15" s="5" customFormat="1" ht="31.5">
      <c r="B140" s="1"/>
      <c r="C140" s="351">
        <v>3223</v>
      </c>
      <c r="D140" s="352" t="s">
        <v>180</v>
      </c>
      <c r="E140" s="353" t="s">
        <v>122</v>
      </c>
      <c r="F140" s="354">
        <v>15743</v>
      </c>
      <c r="G140" s="288" t="s">
        <v>117</v>
      </c>
      <c r="H140" s="288"/>
      <c r="I140" s="1"/>
      <c r="J140" s="1"/>
      <c r="K140" s="549"/>
      <c r="L140" s="10"/>
      <c r="N140" s="548"/>
      <c r="O140" s="548"/>
    </row>
    <row r="141" spans="2:15" s="5" customFormat="1" ht="31.5">
      <c r="B141" s="1"/>
      <c r="C141" s="351">
        <v>3224</v>
      </c>
      <c r="D141" s="352" t="s">
        <v>181</v>
      </c>
      <c r="E141" s="353" t="s">
        <v>122</v>
      </c>
      <c r="F141" s="354">
        <v>21273</v>
      </c>
      <c r="G141" s="288" t="s">
        <v>117</v>
      </c>
      <c r="H141" s="288"/>
      <c r="I141" s="1"/>
      <c r="J141" s="1"/>
      <c r="K141" s="549"/>
      <c r="L141" s="10"/>
      <c r="N141" s="548"/>
      <c r="O141" s="548"/>
    </row>
    <row r="142" spans="2:15" s="5" customFormat="1" ht="31.5">
      <c r="B142" s="1"/>
      <c r="C142" s="351">
        <v>3225</v>
      </c>
      <c r="D142" s="352" t="s">
        <v>182</v>
      </c>
      <c r="E142" s="353" t="s">
        <v>122</v>
      </c>
      <c r="F142" s="354">
        <v>45941</v>
      </c>
      <c r="G142" s="288" t="s">
        <v>117</v>
      </c>
      <c r="H142" s="288"/>
      <c r="I142" s="1"/>
      <c r="J142" s="1"/>
      <c r="K142" s="549"/>
      <c r="L142" s="10"/>
      <c r="N142" s="548"/>
      <c r="O142" s="548"/>
    </row>
    <row r="143" spans="2:15" s="5" customFormat="1" ht="31.5">
      <c r="B143" s="1"/>
      <c r="C143" s="351">
        <v>3226</v>
      </c>
      <c r="D143" s="352" t="s">
        <v>183</v>
      </c>
      <c r="E143" s="353" t="s">
        <v>122</v>
      </c>
      <c r="F143" s="354">
        <v>48105</v>
      </c>
      <c r="G143" s="288" t="s">
        <v>117</v>
      </c>
      <c r="H143" s="288"/>
      <c r="I143" s="1"/>
      <c r="J143" s="1"/>
      <c r="K143" s="549"/>
      <c r="L143" s="10"/>
      <c r="N143" s="548"/>
      <c r="O143" s="548"/>
    </row>
    <row r="144" spans="2:15" s="5" customFormat="1" ht="31.5">
      <c r="B144" s="1"/>
      <c r="C144" s="351">
        <v>3227</v>
      </c>
      <c r="D144" s="352" t="s">
        <v>184</v>
      </c>
      <c r="E144" s="353" t="s">
        <v>122</v>
      </c>
      <c r="F144" s="354">
        <v>101419</v>
      </c>
      <c r="G144" s="288" t="s">
        <v>117</v>
      </c>
      <c r="H144" s="288"/>
      <c r="I144" s="1"/>
      <c r="J144" s="1"/>
      <c r="K144" s="549"/>
      <c r="L144" s="10"/>
      <c r="N144" s="548"/>
      <c r="O144" s="548"/>
    </row>
    <row r="145" spans="2:15" s="5" customFormat="1" ht="31.5">
      <c r="B145" s="1"/>
      <c r="C145" s="351">
        <v>3228</v>
      </c>
      <c r="D145" s="352" t="s">
        <v>185</v>
      </c>
      <c r="E145" s="353" t="s">
        <v>122</v>
      </c>
      <c r="F145" s="354">
        <v>167997</v>
      </c>
      <c r="G145" s="288" t="s">
        <v>117</v>
      </c>
      <c r="H145" s="288"/>
      <c r="I145" s="1"/>
      <c r="J145" s="1"/>
      <c r="K145" s="549"/>
      <c r="L145" s="10"/>
      <c r="N145" s="548"/>
      <c r="O145" s="548"/>
    </row>
    <row r="146" spans="2:15" s="5" customFormat="1" ht="31.5">
      <c r="B146" s="1"/>
      <c r="C146" s="351">
        <v>3229</v>
      </c>
      <c r="D146" s="352" t="s">
        <v>186</v>
      </c>
      <c r="E146" s="353" t="s">
        <v>122</v>
      </c>
      <c r="F146" s="354">
        <v>261800</v>
      </c>
      <c r="G146" s="288" t="s">
        <v>117</v>
      </c>
      <c r="H146" s="288"/>
      <c r="I146" s="1"/>
      <c r="J146" s="1"/>
      <c r="K146" s="549"/>
      <c r="L146" s="10"/>
      <c r="N146" s="548"/>
      <c r="O146" s="548"/>
    </row>
    <row r="147" spans="2:15" s="5" customFormat="1" ht="31.5">
      <c r="B147" s="1"/>
      <c r="C147" s="351">
        <v>3230</v>
      </c>
      <c r="D147" s="352" t="s">
        <v>187</v>
      </c>
      <c r="E147" s="353" t="s">
        <v>122</v>
      </c>
      <c r="F147" s="354">
        <v>359488</v>
      </c>
      <c r="G147" s="288" t="s">
        <v>117</v>
      </c>
      <c r="H147" s="288"/>
      <c r="I147" s="1"/>
      <c r="J147" s="1"/>
      <c r="K147" s="549"/>
      <c r="L147" s="10"/>
      <c r="N147" s="548"/>
      <c r="O147" s="548"/>
    </row>
    <row r="148" spans="2:15" s="5" customFormat="1" ht="31.5">
      <c r="B148" s="1"/>
      <c r="C148" s="351">
        <v>3231</v>
      </c>
      <c r="D148" s="352" t="s">
        <v>188</v>
      </c>
      <c r="E148" s="353" t="s">
        <v>122</v>
      </c>
      <c r="F148" s="354">
        <v>13733</v>
      </c>
      <c r="G148" s="288" t="s">
        <v>117</v>
      </c>
      <c r="H148" s="288"/>
      <c r="I148" s="1"/>
      <c r="J148" s="1"/>
      <c r="K148" s="549"/>
      <c r="L148" s="10"/>
      <c r="N148" s="548"/>
      <c r="O148" s="548"/>
    </row>
    <row r="149" spans="2:15" s="5" customFormat="1" ht="31.5">
      <c r="B149" s="1"/>
      <c r="C149" s="351">
        <v>3232</v>
      </c>
      <c r="D149" s="352" t="s">
        <v>189</v>
      </c>
      <c r="E149" s="353" t="s">
        <v>122</v>
      </c>
      <c r="F149" s="354">
        <v>18418</v>
      </c>
      <c r="G149" s="288" t="s">
        <v>117</v>
      </c>
      <c r="H149" s="288"/>
      <c r="I149" s="1"/>
      <c r="J149" s="1"/>
      <c r="K149" s="549"/>
      <c r="L149" s="10"/>
      <c r="N149" s="548"/>
      <c r="O149" s="548"/>
    </row>
    <row r="150" spans="2:15" s="5" customFormat="1" ht="31.5">
      <c r="B150" s="1"/>
      <c r="C150" s="351">
        <v>3233</v>
      </c>
      <c r="D150" s="352" t="s">
        <v>190</v>
      </c>
      <c r="E150" s="353" t="s">
        <v>122</v>
      </c>
      <c r="F150" s="354">
        <v>38904</v>
      </c>
      <c r="G150" s="288" t="s">
        <v>117</v>
      </c>
      <c r="H150" s="288"/>
      <c r="I150" s="1"/>
      <c r="J150" s="1"/>
      <c r="K150" s="549"/>
      <c r="L150" s="10"/>
      <c r="N150" s="548"/>
      <c r="O150" s="548"/>
    </row>
    <row r="151" spans="2:15" s="5" customFormat="1" ht="31.5">
      <c r="B151" s="1"/>
      <c r="C151" s="351">
        <v>3234</v>
      </c>
      <c r="D151" s="352" t="s">
        <v>191</v>
      </c>
      <c r="E151" s="353" t="s">
        <v>122</v>
      </c>
      <c r="F151" s="354">
        <v>41064</v>
      </c>
      <c r="G151" s="288" t="s">
        <v>117</v>
      </c>
      <c r="H151" s="288"/>
      <c r="I151" s="1"/>
      <c r="J151" s="1"/>
      <c r="K151" s="549"/>
      <c r="L151" s="10"/>
      <c r="N151" s="548"/>
      <c r="O151" s="548"/>
    </row>
    <row r="152" spans="2:15" s="5" customFormat="1" ht="31.5">
      <c r="B152" s="1"/>
      <c r="C152" s="351">
        <v>3235</v>
      </c>
      <c r="D152" s="352" t="s">
        <v>192</v>
      </c>
      <c r="E152" s="353" t="s">
        <v>122</v>
      </c>
      <c r="F152" s="354">
        <v>84574</v>
      </c>
      <c r="G152" s="288" t="s">
        <v>117</v>
      </c>
      <c r="H152" s="288"/>
      <c r="I152" s="1"/>
      <c r="J152" s="1"/>
      <c r="K152" s="549"/>
      <c r="L152" s="10"/>
      <c r="N152" s="548"/>
      <c r="O152" s="548"/>
    </row>
    <row r="153" spans="2:15" s="5" customFormat="1" ht="31.5">
      <c r="B153" s="1"/>
      <c r="C153" s="351">
        <v>3236</v>
      </c>
      <c r="D153" s="352" t="s">
        <v>193</v>
      </c>
      <c r="E153" s="353" t="s">
        <v>122</v>
      </c>
      <c r="F153" s="354">
        <v>140022</v>
      </c>
      <c r="G153" s="288" t="s">
        <v>117</v>
      </c>
      <c r="H153" s="288"/>
      <c r="I153" s="1"/>
      <c r="J153" s="1"/>
      <c r="K153" s="549"/>
      <c r="L153" s="10"/>
      <c r="N153" s="548"/>
      <c r="O153" s="548"/>
    </row>
    <row r="154" spans="2:15" s="5" customFormat="1" ht="31.5">
      <c r="B154" s="1"/>
      <c r="C154" s="351">
        <v>3237</v>
      </c>
      <c r="D154" s="352" t="s">
        <v>194</v>
      </c>
      <c r="E154" s="353" t="s">
        <v>122</v>
      </c>
      <c r="F154" s="354">
        <v>215469</v>
      </c>
      <c r="G154" s="288" t="s">
        <v>117</v>
      </c>
      <c r="H154" s="288"/>
      <c r="I154" s="1"/>
      <c r="J154" s="1"/>
      <c r="K154" s="549"/>
      <c r="L154" s="10"/>
      <c r="N154" s="548"/>
      <c r="O154" s="548"/>
    </row>
    <row r="155" spans="2:15" s="5" customFormat="1" ht="31.5">
      <c r="B155" s="1"/>
      <c r="C155" s="351">
        <v>3238</v>
      </c>
      <c r="D155" s="352" t="s">
        <v>195</v>
      </c>
      <c r="E155" s="353" t="s">
        <v>122</v>
      </c>
      <c r="F155" s="354">
        <v>296775</v>
      </c>
      <c r="G155" s="288" t="s">
        <v>117</v>
      </c>
      <c r="H155" s="288"/>
      <c r="I155" s="1"/>
      <c r="J155" s="1"/>
      <c r="K155" s="549"/>
      <c r="L155" s="10"/>
      <c r="N155" s="548"/>
      <c r="O155" s="548"/>
    </row>
    <row r="156" spans="2:15" s="5" customFormat="1" ht="31.5">
      <c r="B156" s="1"/>
      <c r="C156" s="351">
        <v>3239</v>
      </c>
      <c r="D156" s="352" t="s">
        <v>196</v>
      </c>
      <c r="E156" s="353" t="s">
        <v>122</v>
      </c>
      <c r="F156" s="354">
        <v>28753</v>
      </c>
      <c r="G156" s="288" t="s">
        <v>117</v>
      </c>
      <c r="H156" s="288"/>
      <c r="I156" s="1"/>
      <c r="J156" s="1"/>
      <c r="K156" s="549"/>
      <c r="L156" s="10"/>
      <c r="N156" s="548"/>
      <c r="O156" s="548"/>
    </row>
    <row r="157" spans="2:15" s="5" customFormat="1" ht="31.5">
      <c r="B157" s="1"/>
      <c r="C157" s="351">
        <v>3240</v>
      </c>
      <c r="D157" s="352" t="s">
        <v>197</v>
      </c>
      <c r="E157" s="353" t="s">
        <v>122</v>
      </c>
      <c r="F157" s="354">
        <v>42639</v>
      </c>
      <c r="G157" s="288" t="s">
        <v>117</v>
      </c>
      <c r="H157" s="288"/>
      <c r="I157" s="1"/>
      <c r="J157" s="1"/>
      <c r="K157" s="549"/>
      <c r="L157" s="10"/>
      <c r="N157" s="548"/>
      <c r="O157" s="548"/>
    </row>
    <row r="158" spans="2:15" s="5" customFormat="1" ht="31.5">
      <c r="B158" s="1"/>
      <c r="C158" s="351">
        <v>3241</v>
      </c>
      <c r="D158" s="352" t="s">
        <v>198</v>
      </c>
      <c r="E158" s="353" t="s">
        <v>122</v>
      </c>
      <c r="F158" s="354">
        <v>84259</v>
      </c>
      <c r="G158" s="288" t="s">
        <v>117</v>
      </c>
      <c r="H158" s="288"/>
      <c r="I158" s="1"/>
      <c r="J158" s="1"/>
      <c r="K158" s="549"/>
      <c r="L158" s="10"/>
      <c r="N158" s="548"/>
      <c r="O158" s="548"/>
    </row>
    <row r="159" spans="2:15" s="5" customFormat="1" ht="31.5">
      <c r="B159" s="1"/>
      <c r="C159" s="351">
        <v>3242</v>
      </c>
      <c r="D159" s="352" t="s">
        <v>199</v>
      </c>
      <c r="E159" s="353" t="s">
        <v>122</v>
      </c>
      <c r="F159" s="354">
        <v>139495</v>
      </c>
      <c r="G159" s="288" t="s">
        <v>117</v>
      </c>
      <c r="H159" s="288"/>
      <c r="I159" s="1"/>
      <c r="J159" s="1"/>
      <c r="K159" s="549"/>
      <c r="L159" s="10"/>
      <c r="N159" s="548"/>
      <c r="O159" s="548"/>
    </row>
    <row r="160" spans="2:15" s="5" customFormat="1" ht="31.5">
      <c r="B160" s="1"/>
      <c r="C160" s="351">
        <v>3243</v>
      </c>
      <c r="D160" s="352" t="s">
        <v>200</v>
      </c>
      <c r="E160" s="353" t="s">
        <v>122</v>
      </c>
      <c r="F160" s="354">
        <v>215457</v>
      </c>
      <c r="G160" s="288" t="s">
        <v>117</v>
      </c>
      <c r="H160" s="288"/>
      <c r="I160" s="1"/>
      <c r="J160" s="1"/>
      <c r="K160" s="549"/>
      <c r="L160" s="10"/>
      <c r="N160" s="548"/>
      <c r="O160" s="548"/>
    </row>
    <row r="161" spans="2:15" s="5" customFormat="1" ht="31.5">
      <c r="B161" s="1"/>
      <c r="C161" s="351">
        <v>3245</v>
      </c>
      <c r="D161" s="352" t="s">
        <v>201</v>
      </c>
      <c r="E161" s="353" t="s">
        <v>122</v>
      </c>
      <c r="F161" s="354">
        <v>296456</v>
      </c>
      <c r="G161" s="288" t="s">
        <v>117</v>
      </c>
      <c r="H161" s="288"/>
      <c r="I161" s="1"/>
      <c r="J161" s="1"/>
      <c r="K161" s="549"/>
      <c r="L161" s="10"/>
      <c r="N161" s="548"/>
      <c r="O161" s="548"/>
    </row>
    <row r="162" spans="2:15" s="5" customFormat="1" ht="31.5">
      <c r="B162" s="1"/>
      <c r="C162" s="351">
        <v>3246</v>
      </c>
      <c r="D162" s="352" t="s">
        <v>202</v>
      </c>
      <c r="E162" s="353" t="s">
        <v>122</v>
      </c>
      <c r="F162" s="354">
        <v>29125</v>
      </c>
      <c r="G162" s="288" t="s">
        <v>117</v>
      </c>
      <c r="H162" s="288"/>
      <c r="I162" s="1"/>
      <c r="J162" s="1"/>
      <c r="K162" s="549"/>
      <c r="L162" s="10"/>
      <c r="N162" s="548"/>
      <c r="O162" s="548"/>
    </row>
    <row r="163" spans="2:15" s="5" customFormat="1" ht="31.5">
      <c r="B163" s="1"/>
      <c r="C163" s="351">
        <v>3247</v>
      </c>
      <c r="D163" s="352" t="s">
        <v>203</v>
      </c>
      <c r="E163" s="353" t="s">
        <v>122</v>
      </c>
      <c r="F163" s="354">
        <v>58431</v>
      </c>
      <c r="G163" s="288" t="s">
        <v>117</v>
      </c>
      <c r="H163" s="288"/>
      <c r="I163" s="1"/>
      <c r="J163" s="1"/>
      <c r="K163" s="549"/>
      <c r="L163" s="10"/>
      <c r="N163" s="548"/>
      <c r="O163" s="548"/>
    </row>
    <row r="164" spans="2:15" s="5" customFormat="1" ht="31.5">
      <c r="B164" s="1"/>
      <c r="C164" s="351">
        <v>3248</v>
      </c>
      <c r="D164" s="352" t="s">
        <v>204</v>
      </c>
      <c r="E164" s="353" t="s">
        <v>122</v>
      </c>
      <c r="F164" s="354">
        <v>95007</v>
      </c>
      <c r="G164" s="288" t="s">
        <v>117</v>
      </c>
      <c r="H164" s="288"/>
      <c r="I164" s="1"/>
      <c r="J164" s="1"/>
      <c r="K164" s="549"/>
      <c r="L164" s="10"/>
      <c r="N164" s="548"/>
      <c r="O164" s="548"/>
    </row>
    <row r="165" spans="2:15" s="5" customFormat="1" ht="31.5">
      <c r="B165" s="1"/>
      <c r="C165" s="351">
        <v>3249</v>
      </c>
      <c r="D165" s="352" t="s">
        <v>205</v>
      </c>
      <c r="E165" s="353" t="s">
        <v>122</v>
      </c>
      <c r="F165" s="354">
        <v>146014</v>
      </c>
      <c r="G165" s="288" t="s">
        <v>117</v>
      </c>
      <c r="H165" s="288"/>
      <c r="I165" s="1"/>
      <c r="J165" s="1"/>
      <c r="K165" s="549"/>
      <c r="L165" s="10"/>
      <c r="N165" s="548"/>
      <c r="O165" s="548"/>
    </row>
    <row r="166" spans="2:15" s="5" customFormat="1" ht="31.5">
      <c r="B166" s="1"/>
      <c r="C166" s="351">
        <v>3250</v>
      </c>
      <c r="D166" s="352" t="s">
        <v>206</v>
      </c>
      <c r="E166" s="353" t="s">
        <v>122</v>
      </c>
      <c r="F166" s="354">
        <v>196391</v>
      </c>
      <c r="G166" s="288" t="s">
        <v>117</v>
      </c>
      <c r="H166" s="288"/>
      <c r="I166" s="1"/>
      <c r="J166" s="1"/>
      <c r="K166" s="549"/>
      <c r="L166" s="10"/>
      <c r="N166" s="548"/>
      <c r="O166" s="548"/>
    </row>
    <row r="167" spans="2:15" s="5" customFormat="1" ht="31.5">
      <c r="B167" s="1"/>
      <c r="C167" s="351">
        <v>3251</v>
      </c>
      <c r="D167" s="352" t="s">
        <v>207</v>
      </c>
      <c r="E167" s="353" t="s">
        <v>125</v>
      </c>
      <c r="F167" s="354">
        <v>435339</v>
      </c>
      <c r="G167" s="288" t="s">
        <v>117</v>
      </c>
      <c r="H167" s="288"/>
      <c r="I167" s="1"/>
      <c r="J167" s="1"/>
      <c r="K167" s="549"/>
      <c r="L167" s="10"/>
      <c r="N167" s="548"/>
      <c r="O167" s="548"/>
    </row>
    <row r="168" spans="2:15" s="5" customFormat="1" ht="31.5">
      <c r="B168" s="1"/>
      <c r="C168" s="351">
        <v>3252</v>
      </c>
      <c r="D168" s="352" t="s">
        <v>208</v>
      </c>
      <c r="E168" s="353" t="s">
        <v>125</v>
      </c>
      <c r="F168" s="354">
        <v>443225</v>
      </c>
      <c r="G168" s="288" t="s">
        <v>117</v>
      </c>
      <c r="H168" s="288"/>
      <c r="I168" s="1"/>
      <c r="J168" s="1"/>
      <c r="K168" s="549"/>
      <c r="L168" s="10"/>
      <c r="N168" s="548"/>
      <c r="O168" s="548"/>
    </row>
    <row r="169" spans="2:15" s="5" customFormat="1" ht="31.5">
      <c r="B169" s="1"/>
      <c r="C169" s="351">
        <v>3253</v>
      </c>
      <c r="D169" s="352" t="s">
        <v>209</v>
      </c>
      <c r="E169" s="353" t="s">
        <v>125</v>
      </c>
      <c r="F169" s="354">
        <v>474564</v>
      </c>
      <c r="G169" s="288" t="s">
        <v>117</v>
      </c>
      <c r="H169" s="288"/>
      <c r="I169" s="1"/>
      <c r="J169" s="1"/>
      <c r="K169" s="549"/>
      <c r="L169" s="10"/>
      <c r="N169" s="548"/>
      <c r="O169" s="548"/>
    </row>
    <row r="170" spans="2:15" s="5" customFormat="1" ht="31.5">
      <c r="B170" s="1"/>
      <c r="C170" s="351">
        <v>3254</v>
      </c>
      <c r="D170" s="352" t="s">
        <v>210</v>
      </c>
      <c r="E170" s="353" t="s">
        <v>125</v>
      </c>
      <c r="F170" s="354">
        <v>546985</v>
      </c>
      <c r="G170" s="288" t="s">
        <v>117</v>
      </c>
      <c r="H170" s="288"/>
      <c r="I170" s="1"/>
      <c r="J170" s="1"/>
      <c r="K170" s="549"/>
      <c r="L170" s="10"/>
      <c r="N170" s="548"/>
      <c r="O170" s="548"/>
    </row>
    <row r="171" spans="2:15" s="5" customFormat="1" ht="31.5">
      <c r="B171" s="1"/>
      <c r="C171" s="351">
        <v>3255</v>
      </c>
      <c r="D171" s="352" t="s">
        <v>211</v>
      </c>
      <c r="E171" s="353" t="s">
        <v>125</v>
      </c>
      <c r="F171" s="354">
        <v>662398</v>
      </c>
      <c r="G171" s="288" t="s">
        <v>117</v>
      </c>
      <c r="H171" s="288"/>
      <c r="I171" s="1"/>
      <c r="J171" s="1"/>
      <c r="K171" s="549"/>
      <c r="L171" s="10"/>
      <c r="N171" s="548"/>
      <c r="O171" s="548"/>
    </row>
    <row r="172" spans="2:15" s="5" customFormat="1" ht="31.5">
      <c r="B172" s="1"/>
      <c r="C172" s="351">
        <v>3256</v>
      </c>
      <c r="D172" s="352" t="s">
        <v>212</v>
      </c>
      <c r="E172" s="353" t="s">
        <v>125</v>
      </c>
      <c r="F172" s="354">
        <v>735122</v>
      </c>
      <c r="G172" s="288" t="s">
        <v>117</v>
      </c>
      <c r="H172" s="288"/>
      <c r="I172" s="1"/>
      <c r="J172" s="1"/>
      <c r="K172" s="549"/>
      <c r="L172" s="10"/>
      <c r="N172" s="548"/>
      <c r="O172" s="548"/>
    </row>
    <row r="173" spans="2:15" s="5" customFormat="1" ht="31.5">
      <c r="B173" s="1"/>
      <c r="C173" s="351">
        <v>3257</v>
      </c>
      <c r="D173" s="352" t="s">
        <v>213</v>
      </c>
      <c r="E173" s="353" t="s">
        <v>125</v>
      </c>
      <c r="F173" s="354">
        <v>861227</v>
      </c>
      <c r="G173" s="288" t="s">
        <v>117</v>
      </c>
      <c r="H173" s="288"/>
      <c r="I173" s="1"/>
      <c r="J173" s="1"/>
      <c r="K173" s="549"/>
      <c r="L173" s="10"/>
      <c r="N173" s="548"/>
      <c r="O173" s="548"/>
    </row>
    <row r="174" spans="2:15" s="5" customFormat="1" ht="31.5">
      <c r="B174" s="1"/>
      <c r="C174" s="351">
        <v>3258</v>
      </c>
      <c r="D174" s="352" t="s">
        <v>214</v>
      </c>
      <c r="E174" s="353" t="s">
        <v>125</v>
      </c>
      <c r="F174" s="354">
        <v>900382</v>
      </c>
      <c r="G174" s="288" t="s">
        <v>117</v>
      </c>
      <c r="H174" s="288"/>
      <c r="I174" s="1"/>
      <c r="J174" s="1"/>
      <c r="K174" s="549"/>
      <c r="L174" s="10"/>
      <c r="N174" s="548"/>
      <c r="O174" s="548"/>
    </row>
    <row r="175" spans="2:15" s="5" customFormat="1" ht="31.5">
      <c r="B175" s="1"/>
      <c r="C175" s="351">
        <v>3259</v>
      </c>
      <c r="D175" s="352" t="s">
        <v>215</v>
      </c>
      <c r="E175" s="353" t="s">
        <v>125</v>
      </c>
      <c r="F175" s="354">
        <v>939537</v>
      </c>
      <c r="G175" s="288" t="s">
        <v>117</v>
      </c>
      <c r="H175" s="288"/>
      <c r="I175" s="1"/>
      <c r="J175" s="1"/>
      <c r="K175" s="549"/>
      <c r="L175" s="10"/>
      <c r="N175" s="548"/>
      <c r="O175" s="548"/>
    </row>
    <row r="176" spans="2:15" s="5" customFormat="1" ht="31.5">
      <c r="B176" s="1"/>
      <c r="C176" s="351">
        <v>3260</v>
      </c>
      <c r="D176" s="352" t="s">
        <v>216</v>
      </c>
      <c r="E176" s="353" t="s">
        <v>125</v>
      </c>
      <c r="F176" s="354">
        <v>1156086</v>
      </c>
      <c r="G176" s="288" t="s">
        <v>117</v>
      </c>
      <c r="H176" s="288"/>
      <c r="I176" s="1"/>
      <c r="J176" s="1"/>
      <c r="K176" s="549"/>
      <c r="L176" s="10"/>
      <c r="N176" s="548"/>
      <c r="O176" s="548"/>
    </row>
    <row r="177" spans="2:15" s="5" customFormat="1" ht="31.5">
      <c r="B177" s="1"/>
      <c r="C177" s="351">
        <v>3261</v>
      </c>
      <c r="D177" s="352" t="s">
        <v>217</v>
      </c>
      <c r="E177" s="353" t="s">
        <v>125</v>
      </c>
      <c r="F177" s="354">
        <v>1400696</v>
      </c>
      <c r="G177" s="288" t="s">
        <v>117</v>
      </c>
      <c r="H177" s="288"/>
      <c r="I177" s="1"/>
      <c r="J177" s="1"/>
      <c r="K177" s="549"/>
      <c r="L177" s="10"/>
      <c r="N177" s="548"/>
      <c r="O177" s="548"/>
    </row>
    <row r="178" spans="2:15" s="5" customFormat="1" ht="31.5">
      <c r="B178" s="1"/>
      <c r="C178" s="351">
        <v>3262</v>
      </c>
      <c r="D178" s="352" t="s">
        <v>218</v>
      </c>
      <c r="E178" s="353" t="s">
        <v>125</v>
      </c>
      <c r="F178" s="354">
        <v>1440364</v>
      </c>
      <c r="G178" s="288" t="s">
        <v>117</v>
      </c>
      <c r="H178" s="288"/>
      <c r="I178" s="1"/>
      <c r="J178" s="1"/>
      <c r="K178" s="549"/>
      <c r="L178" s="10"/>
      <c r="N178" s="548"/>
      <c r="O178" s="548"/>
    </row>
    <row r="179" spans="2:15" s="5" customFormat="1" ht="31.5">
      <c r="B179" s="1"/>
      <c r="C179" s="351">
        <v>3263</v>
      </c>
      <c r="D179" s="352" t="s">
        <v>219</v>
      </c>
      <c r="E179" s="353" t="s">
        <v>125</v>
      </c>
      <c r="F179" s="354">
        <v>1609740</v>
      </c>
      <c r="G179" s="288" t="s">
        <v>117</v>
      </c>
      <c r="H179" s="288"/>
      <c r="I179" s="1"/>
      <c r="J179" s="1"/>
      <c r="K179" s="549"/>
      <c r="L179" s="10"/>
      <c r="N179" s="548"/>
      <c r="O179" s="548"/>
    </row>
    <row r="180" spans="2:15" s="5" customFormat="1" ht="31.5">
      <c r="B180" s="1"/>
      <c r="C180" s="351">
        <v>3264</v>
      </c>
      <c r="D180" s="352" t="s">
        <v>220</v>
      </c>
      <c r="E180" s="353" t="s">
        <v>125</v>
      </c>
      <c r="F180" s="354">
        <v>1856070</v>
      </c>
      <c r="G180" s="288" t="s">
        <v>117</v>
      </c>
      <c r="H180" s="288"/>
      <c r="I180" s="1"/>
      <c r="J180" s="1"/>
      <c r="K180" s="549"/>
      <c r="L180" s="10"/>
      <c r="N180" s="548"/>
      <c r="O180" s="548"/>
    </row>
    <row r="181" spans="2:15" s="5" customFormat="1" ht="31.5">
      <c r="B181" s="1"/>
      <c r="C181" s="351">
        <v>3265</v>
      </c>
      <c r="D181" s="352" t="s">
        <v>221</v>
      </c>
      <c r="E181" s="353" t="s">
        <v>125</v>
      </c>
      <c r="F181" s="354">
        <v>1996490</v>
      </c>
      <c r="G181" s="288" t="s">
        <v>117</v>
      </c>
      <c r="H181" s="288"/>
      <c r="I181" s="1"/>
      <c r="J181" s="1"/>
      <c r="K181" s="549"/>
      <c r="L181" s="10"/>
      <c r="N181" s="548"/>
      <c r="O181" s="548"/>
    </row>
    <row r="182" spans="2:15" s="5" customFormat="1" ht="31.5">
      <c r="B182" s="1"/>
      <c r="C182" s="351">
        <v>3267</v>
      </c>
      <c r="D182" s="352" t="s">
        <v>222</v>
      </c>
      <c r="E182" s="353" t="s">
        <v>125</v>
      </c>
      <c r="F182" s="354">
        <v>1818398</v>
      </c>
      <c r="G182" s="288" t="s">
        <v>117</v>
      </c>
      <c r="H182" s="288"/>
      <c r="I182" s="1"/>
      <c r="J182" s="1"/>
      <c r="K182" s="549"/>
      <c r="L182" s="10"/>
      <c r="N182" s="548"/>
      <c r="O182" s="548"/>
    </row>
    <row r="183" spans="2:15" s="5" customFormat="1" ht="31.5">
      <c r="B183" s="1"/>
      <c r="C183" s="351">
        <v>3268</v>
      </c>
      <c r="D183" s="352" t="s">
        <v>223</v>
      </c>
      <c r="E183" s="353" t="s">
        <v>125</v>
      </c>
      <c r="F183" s="354">
        <v>1844844</v>
      </c>
      <c r="G183" s="288" t="s">
        <v>117</v>
      </c>
      <c r="H183" s="288"/>
      <c r="I183" s="1"/>
      <c r="J183" s="1"/>
      <c r="K183" s="549"/>
      <c r="L183" s="10"/>
      <c r="N183" s="548"/>
      <c r="O183" s="548"/>
    </row>
    <row r="184" spans="2:15" s="5" customFormat="1" ht="31.5">
      <c r="B184" s="1"/>
      <c r="C184" s="351">
        <v>3269</v>
      </c>
      <c r="D184" s="352" t="s">
        <v>224</v>
      </c>
      <c r="E184" s="353" t="s">
        <v>125</v>
      </c>
      <c r="F184" s="354">
        <v>1950622</v>
      </c>
      <c r="G184" s="288" t="s">
        <v>117</v>
      </c>
      <c r="H184" s="288"/>
      <c r="I184" s="1"/>
      <c r="J184" s="1"/>
      <c r="K184" s="549"/>
      <c r="L184" s="10"/>
      <c r="N184" s="548"/>
      <c r="O184" s="548"/>
    </row>
    <row r="185" spans="2:15" s="5" customFormat="1" ht="31.5">
      <c r="B185" s="1"/>
      <c r="C185" s="351">
        <v>3270</v>
      </c>
      <c r="D185" s="352" t="s">
        <v>225</v>
      </c>
      <c r="E185" s="353" t="s">
        <v>125</v>
      </c>
      <c r="F185" s="354">
        <v>2327454</v>
      </c>
      <c r="G185" s="288" t="s">
        <v>117</v>
      </c>
      <c r="H185" s="288"/>
      <c r="I185" s="1"/>
      <c r="J185" s="1"/>
      <c r="K185" s="549"/>
      <c r="L185" s="10"/>
      <c r="N185" s="548"/>
      <c r="O185" s="548"/>
    </row>
    <row r="186" spans="2:15" s="5" customFormat="1" ht="31.5">
      <c r="B186" s="1"/>
      <c r="C186" s="351">
        <v>3271</v>
      </c>
      <c r="D186" s="352" t="s">
        <v>226</v>
      </c>
      <c r="E186" s="353" t="s">
        <v>125</v>
      </c>
      <c r="F186" s="354">
        <v>3140622</v>
      </c>
      <c r="G186" s="288" t="s">
        <v>117</v>
      </c>
      <c r="H186" s="288"/>
      <c r="I186" s="1"/>
      <c r="J186" s="1"/>
      <c r="K186" s="549"/>
      <c r="L186" s="10"/>
      <c r="N186" s="548"/>
      <c r="O186" s="548"/>
    </row>
    <row r="187" spans="2:15" s="5" customFormat="1" ht="31.5">
      <c r="B187" s="1"/>
      <c r="C187" s="351">
        <v>3272</v>
      </c>
      <c r="D187" s="352" t="s">
        <v>227</v>
      </c>
      <c r="E187" s="353" t="s">
        <v>125</v>
      </c>
      <c r="F187" s="354">
        <v>2743954</v>
      </c>
      <c r="G187" s="288" t="s">
        <v>117</v>
      </c>
      <c r="H187" s="288"/>
      <c r="I187" s="1"/>
      <c r="J187" s="1"/>
      <c r="K187" s="549"/>
      <c r="L187" s="10"/>
      <c r="N187" s="548"/>
      <c r="O187" s="548"/>
    </row>
    <row r="188" spans="2:15" s="5" customFormat="1" ht="31.5">
      <c r="B188" s="1"/>
      <c r="C188" s="351">
        <v>3273</v>
      </c>
      <c r="D188" s="352" t="s">
        <v>228</v>
      </c>
      <c r="E188" s="353" t="s">
        <v>125</v>
      </c>
      <c r="F188" s="354">
        <v>7297332</v>
      </c>
      <c r="G188" s="288" t="s">
        <v>117</v>
      </c>
      <c r="H188" s="288"/>
      <c r="I188" s="1"/>
      <c r="J188" s="1"/>
      <c r="K188" s="549"/>
      <c r="L188" s="10"/>
      <c r="N188" s="548"/>
      <c r="O188" s="548"/>
    </row>
    <row r="189" spans="2:15" s="5" customFormat="1" ht="31.5">
      <c r="B189" s="1"/>
      <c r="C189" s="351">
        <v>3274</v>
      </c>
      <c r="D189" s="352" t="s">
        <v>229</v>
      </c>
      <c r="E189" s="353" t="s">
        <v>125</v>
      </c>
      <c r="F189" s="354">
        <v>8288139</v>
      </c>
      <c r="G189" s="288" t="s">
        <v>117</v>
      </c>
      <c r="H189" s="288"/>
      <c r="I189" s="1"/>
      <c r="J189" s="1"/>
      <c r="K189" s="549"/>
      <c r="L189" s="10"/>
      <c r="N189" s="548"/>
      <c r="O189" s="548"/>
    </row>
    <row r="190" spans="2:15" s="5" customFormat="1" ht="31.5">
      <c r="B190" s="1"/>
      <c r="C190" s="351">
        <v>3275</v>
      </c>
      <c r="D190" s="352" t="s">
        <v>230</v>
      </c>
      <c r="E190" s="353" t="s">
        <v>125</v>
      </c>
      <c r="F190" s="354">
        <v>9050299</v>
      </c>
      <c r="G190" s="288" t="s">
        <v>117</v>
      </c>
      <c r="H190" s="288"/>
      <c r="I190" s="1"/>
      <c r="J190" s="1"/>
      <c r="K190" s="549"/>
      <c r="L190" s="10"/>
      <c r="N190" s="548"/>
      <c r="O190" s="548"/>
    </row>
    <row r="191" spans="2:15" s="5" customFormat="1" ht="31.5">
      <c r="B191" s="1"/>
      <c r="C191" s="351">
        <v>3276</v>
      </c>
      <c r="D191" s="352" t="s">
        <v>231</v>
      </c>
      <c r="E191" s="353" t="s">
        <v>125</v>
      </c>
      <c r="F191" s="354">
        <v>9621918</v>
      </c>
      <c r="G191" s="288" t="s">
        <v>117</v>
      </c>
      <c r="H191" s="288"/>
      <c r="I191" s="1"/>
      <c r="J191" s="1"/>
      <c r="K191" s="549"/>
      <c r="L191" s="10"/>
      <c r="N191" s="548"/>
      <c r="O191" s="548"/>
    </row>
    <row r="192" spans="2:15" s="5" customFormat="1" ht="31.5">
      <c r="B192" s="1"/>
      <c r="C192" s="351">
        <v>3277</v>
      </c>
      <c r="D192" s="352" t="s">
        <v>232</v>
      </c>
      <c r="E192" s="353" t="s">
        <v>125</v>
      </c>
      <c r="F192" s="354">
        <v>10079214</v>
      </c>
      <c r="G192" s="288" t="s">
        <v>117</v>
      </c>
      <c r="H192" s="288"/>
      <c r="I192" s="1"/>
      <c r="J192" s="1"/>
      <c r="K192" s="549"/>
      <c r="L192" s="10"/>
      <c r="N192" s="548"/>
      <c r="O192" s="548"/>
    </row>
    <row r="193" spans="2:15" s="5" customFormat="1" ht="31.5">
      <c r="B193" s="1"/>
      <c r="C193" s="351">
        <v>3278</v>
      </c>
      <c r="D193" s="352" t="s">
        <v>233</v>
      </c>
      <c r="E193" s="353" t="s">
        <v>125</v>
      </c>
      <c r="F193" s="354">
        <v>10879481</v>
      </c>
      <c r="G193" s="288" t="s">
        <v>117</v>
      </c>
      <c r="H193" s="288"/>
      <c r="I193" s="1"/>
      <c r="J193" s="1"/>
      <c r="K193" s="549"/>
      <c r="L193" s="10"/>
      <c r="N193" s="548"/>
      <c r="O193" s="548"/>
    </row>
    <row r="194" spans="2:15" s="5" customFormat="1" ht="31.5">
      <c r="B194" s="1"/>
      <c r="C194" s="351">
        <v>3279</v>
      </c>
      <c r="D194" s="352" t="s">
        <v>234</v>
      </c>
      <c r="E194" s="353" t="s">
        <v>125</v>
      </c>
      <c r="F194" s="354">
        <v>11451101</v>
      </c>
      <c r="G194" s="288" t="s">
        <v>117</v>
      </c>
      <c r="H194" s="288"/>
      <c r="I194" s="1"/>
      <c r="J194" s="1"/>
      <c r="K194" s="549"/>
      <c r="L194" s="10"/>
      <c r="N194" s="548"/>
      <c r="O194" s="548"/>
    </row>
    <row r="195" spans="2:15" s="5" customFormat="1" ht="31.5">
      <c r="B195" s="1"/>
      <c r="C195" s="351">
        <v>3280</v>
      </c>
      <c r="D195" s="352" t="s">
        <v>235</v>
      </c>
      <c r="E195" s="353" t="s">
        <v>125</v>
      </c>
      <c r="F195" s="354">
        <v>13051636</v>
      </c>
      <c r="G195" s="288" t="s">
        <v>117</v>
      </c>
      <c r="H195" s="288"/>
      <c r="I195" s="1"/>
      <c r="J195" s="1"/>
      <c r="K195" s="549"/>
      <c r="L195" s="10"/>
      <c r="N195" s="548"/>
      <c r="O195" s="548"/>
    </row>
    <row r="196" spans="2:15" s="5" customFormat="1" ht="31.5">
      <c r="B196" s="1"/>
      <c r="C196" s="351">
        <v>3281</v>
      </c>
      <c r="D196" s="352" t="s">
        <v>236</v>
      </c>
      <c r="E196" s="353" t="s">
        <v>125</v>
      </c>
      <c r="F196" s="354">
        <v>252691</v>
      </c>
      <c r="G196" s="288" t="s">
        <v>117</v>
      </c>
      <c r="H196" s="288"/>
      <c r="I196" s="1"/>
      <c r="J196" s="1"/>
      <c r="K196" s="549"/>
      <c r="L196" s="10"/>
      <c r="N196" s="548"/>
      <c r="O196" s="548"/>
    </row>
    <row r="197" spans="2:15" s="5" customFormat="1" ht="31.5">
      <c r="B197" s="1"/>
      <c r="C197" s="351">
        <v>3282</v>
      </c>
      <c r="D197" s="352" t="s">
        <v>237</v>
      </c>
      <c r="E197" s="353" t="s">
        <v>125</v>
      </c>
      <c r="F197" s="354">
        <v>277117</v>
      </c>
      <c r="G197" s="288" t="s">
        <v>117</v>
      </c>
      <c r="H197" s="288"/>
      <c r="I197" s="1"/>
      <c r="J197" s="1"/>
      <c r="K197" s="549"/>
      <c r="L197" s="10"/>
      <c r="N197" s="548"/>
      <c r="O197" s="548"/>
    </row>
    <row r="198" spans="2:15" s="5" customFormat="1" ht="31.5">
      <c r="B198" s="1"/>
      <c r="C198" s="351">
        <v>3283</v>
      </c>
      <c r="D198" s="352" t="s">
        <v>238</v>
      </c>
      <c r="E198" s="353" t="s">
        <v>122</v>
      </c>
      <c r="F198" s="354">
        <v>6253</v>
      </c>
      <c r="G198" s="288" t="s">
        <v>117</v>
      </c>
      <c r="H198" s="288"/>
      <c r="I198" s="1"/>
      <c r="J198" s="1"/>
      <c r="K198" s="549"/>
      <c r="L198" s="10"/>
      <c r="N198" s="548"/>
      <c r="O198" s="548"/>
    </row>
    <row r="199" spans="2:15" s="5" customFormat="1" ht="31.5">
      <c r="B199" s="1"/>
      <c r="C199" s="351">
        <v>3284</v>
      </c>
      <c r="D199" s="352" t="s">
        <v>239</v>
      </c>
      <c r="E199" s="353" t="s">
        <v>122</v>
      </c>
      <c r="F199" s="354">
        <v>10060</v>
      </c>
      <c r="G199" s="288" t="s">
        <v>117</v>
      </c>
      <c r="H199" s="288"/>
      <c r="I199" s="1"/>
      <c r="J199" s="1"/>
      <c r="K199" s="549"/>
      <c r="L199" s="10"/>
      <c r="N199" s="548"/>
      <c r="O199" s="548"/>
    </row>
    <row r="200" spans="2:15" s="5" customFormat="1" ht="31.5">
      <c r="B200" s="1"/>
      <c r="C200" s="351">
        <v>3285</v>
      </c>
      <c r="D200" s="352" t="s">
        <v>240</v>
      </c>
      <c r="E200" s="353" t="s">
        <v>122</v>
      </c>
      <c r="F200" s="354">
        <v>8392</v>
      </c>
      <c r="G200" s="288" t="s">
        <v>117</v>
      </c>
      <c r="H200" s="288"/>
      <c r="I200" s="1"/>
      <c r="J200" s="1"/>
      <c r="K200" s="549"/>
      <c r="L200" s="10"/>
      <c r="N200" s="548"/>
      <c r="O200" s="548"/>
    </row>
    <row r="201" spans="2:15" s="5" customFormat="1" ht="31.5">
      <c r="B201" s="1"/>
      <c r="C201" s="351">
        <v>3286</v>
      </c>
      <c r="D201" s="352" t="s">
        <v>241</v>
      </c>
      <c r="E201" s="353" t="s">
        <v>122</v>
      </c>
      <c r="F201" s="354">
        <v>14219</v>
      </c>
      <c r="G201" s="288" t="s">
        <v>117</v>
      </c>
      <c r="H201" s="288"/>
      <c r="I201" s="1"/>
      <c r="J201" s="1"/>
      <c r="K201" s="549"/>
      <c r="L201" s="10"/>
      <c r="N201" s="548"/>
      <c r="O201" s="548"/>
    </row>
    <row r="202" spans="2:15" s="5" customFormat="1" ht="31.5">
      <c r="B202" s="1"/>
      <c r="C202" s="351">
        <v>3287</v>
      </c>
      <c r="D202" s="352" t="s">
        <v>242</v>
      </c>
      <c r="E202" s="353" t="s">
        <v>122</v>
      </c>
      <c r="F202" s="354">
        <v>44183</v>
      </c>
      <c r="G202" s="288" t="s">
        <v>117</v>
      </c>
      <c r="H202" s="288"/>
      <c r="I202" s="1"/>
      <c r="J202" s="1"/>
      <c r="K202" s="549"/>
      <c r="L202" s="10"/>
      <c r="N202" s="548"/>
      <c r="O202" s="548"/>
    </row>
    <row r="203" spans="2:15" s="5" customFormat="1" ht="31.5">
      <c r="B203" s="1"/>
      <c r="C203" s="351">
        <v>3288</v>
      </c>
      <c r="D203" s="352" t="s">
        <v>243</v>
      </c>
      <c r="E203" s="353" t="s">
        <v>122</v>
      </c>
      <c r="F203" s="354">
        <v>37795</v>
      </c>
      <c r="G203" s="288" t="s">
        <v>117</v>
      </c>
      <c r="H203" s="288"/>
      <c r="I203" s="1"/>
      <c r="J203" s="1"/>
      <c r="K203" s="549"/>
      <c r="L203" s="10"/>
      <c r="N203" s="548"/>
      <c r="O203" s="548"/>
    </row>
    <row r="204" spans="2:15" s="5" customFormat="1" ht="31.5">
      <c r="B204" s="1"/>
      <c r="C204" s="351">
        <v>3291</v>
      </c>
      <c r="D204" s="352" t="s">
        <v>244</v>
      </c>
      <c r="E204" s="353" t="s">
        <v>125</v>
      </c>
      <c r="F204" s="354">
        <v>125729</v>
      </c>
      <c r="G204" s="288" t="s">
        <v>117</v>
      </c>
      <c r="H204" s="288"/>
      <c r="I204" s="1"/>
      <c r="J204" s="1"/>
      <c r="K204" s="549"/>
      <c r="L204" s="10"/>
      <c r="N204" s="548"/>
      <c r="O204" s="548"/>
    </row>
    <row r="205" spans="2:15" s="5" customFormat="1" ht="31.5">
      <c r="B205" s="1"/>
      <c r="C205" s="351">
        <v>3292</v>
      </c>
      <c r="D205" s="352" t="s">
        <v>245</v>
      </c>
      <c r="E205" s="353" t="s">
        <v>125</v>
      </c>
      <c r="F205" s="354">
        <v>146921</v>
      </c>
      <c r="G205" s="288" t="s">
        <v>117</v>
      </c>
      <c r="H205" s="288"/>
      <c r="I205" s="1"/>
      <c r="J205" s="1"/>
      <c r="K205" s="549"/>
      <c r="L205" s="10"/>
      <c r="N205" s="548"/>
      <c r="O205" s="548"/>
    </row>
    <row r="206" spans="2:15" s="5" customFormat="1" ht="31.5">
      <c r="B206" s="1"/>
      <c r="C206" s="351">
        <v>3293</v>
      </c>
      <c r="D206" s="352" t="s">
        <v>246</v>
      </c>
      <c r="E206" s="353" t="s">
        <v>125</v>
      </c>
      <c r="F206" s="354">
        <v>226247</v>
      </c>
      <c r="G206" s="288" t="s">
        <v>117</v>
      </c>
      <c r="H206" s="288"/>
      <c r="I206" s="1"/>
      <c r="J206" s="1"/>
      <c r="K206" s="549"/>
      <c r="L206" s="10"/>
      <c r="N206" s="548"/>
      <c r="O206" s="548"/>
    </row>
    <row r="207" spans="2:15" s="5" customFormat="1" ht="31.5">
      <c r="B207" s="1"/>
      <c r="C207" s="351">
        <v>3294</v>
      </c>
      <c r="D207" s="352" t="s">
        <v>247</v>
      </c>
      <c r="E207" s="353" t="s">
        <v>125</v>
      </c>
      <c r="F207" s="354">
        <v>454008</v>
      </c>
      <c r="G207" s="288" t="s">
        <v>117</v>
      </c>
      <c r="H207" s="288"/>
      <c r="I207" s="1"/>
      <c r="J207" s="1"/>
      <c r="K207" s="549"/>
      <c r="L207" s="10"/>
      <c r="N207" s="548"/>
      <c r="O207" s="548"/>
    </row>
    <row r="208" spans="2:15" s="5" customFormat="1" ht="31.5">
      <c r="B208" s="1"/>
      <c r="C208" s="351">
        <v>3295</v>
      </c>
      <c r="D208" s="352" t="s">
        <v>248</v>
      </c>
      <c r="E208" s="353" t="s">
        <v>125</v>
      </c>
      <c r="F208" s="354">
        <v>827070</v>
      </c>
      <c r="G208" s="288" t="s">
        <v>117</v>
      </c>
      <c r="H208" s="288"/>
      <c r="I208" s="1"/>
      <c r="J208" s="1"/>
      <c r="K208" s="549"/>
      <c r="L208" s="10"/>
      <c r="N208" s="548"/>
      <c r="O208" s="548"/>
    </row>
    <row r="209" spans="2:15" s="5" customFormat="1" ht="31.5">
      <c r="B209" s="1"/>
      <c r="C209" s="351">
        <v>3296</v>
      </c>
      <c r="D209" s="352" t="s">
        <v>249</v>
      </c>
      <c r="E209" s="353" t="s">
        <v>125</v>
      </c>
      <c r="F209" s="354">
        <v>1479490</v>
      </c>
      <c r="G209" s="288" t="s">
        <v>117</v>
      </c>
      <c r="H209" s="288"/>
      <c r="I209" s="1"/>
      <c r="J209" s="1"/>
      <c r="K209" s="549"/>
      <c r="L209" s="10"/>
      <c r="N209" s="548"/>
      <c r="O209" s="548"/>
    </row>
    <row r="210" spans="2:15" s="5" customFormat="1" ht="31.5">
      <c r="B210" s="1"/>
      <c r="C210" s="351">
        <v>3297</v>
      </c>
      <c r="D210" s="352" t="s">
        <v>250</v>
      </c>
      <c r="E210" s="353" t="s">
        <v>125</v>
      </c>
      <c r="F210" s="354">
        <v>1830186</v>
      </c>
      <c r="G210" s="288" t="s">
        <v>117</v>
      </c>
      <c r="H210" s="288"/>
      <c r="I210" s="1"/>
      <c r="J210" s="1"/>
      <c r="K210" s="549"/>
      <c r="L210" s="10"/>
      <c r="N210" s="548"/>
      <c r="O210" s="548"/>
    </row>
    <row r="211" spans="2:15" s="5" customFormat="1" ht="31.5">
      <c r="B211" s="1"/>
      <c r="C211" s="351">
        <v>3298</v>
      </c>
      <c r="D211" s="352" t="s">
        <v>251</v>
      </c>
      <c r="E211" s="353" t="s">
        <v>125</v>
      </c>
      <c r="F211" s="354">
        <v>4236438</v>
      </c>
      <c r="G211" s="288" t="s">
        <v>117</v>
      </c>
      <c r="H211" s="288"/>
      <c r="I211" s="1"/>
      <c r="J211" s="1"/>
      <c r="K211" s="549"/>
      <c r="L211" s="10"/>
      <c r="N211" s="548"/>
      <c r="O211" s="548"/>
    </row>
    <row r="212" spans="2:15" s="5" customFormat="1" ht="31.5">
      <c r="B212" s="1"/>
      <c r="C212" s="351">
        <v>3299</v>
      </c>
      <c r="D212" s="352" t="s">
        <v>252</v>
      </c>
      <c r="E212" s="353" t="s">
        <v>125</v>
      </c>
      <c r="F212" s="354">
        <v>4163037</v>
      </c>
      <c r="G212" s="288" t="s">
        <v>117</v>
      </c>
      <c r="H212" s="288"/>
      <c r="I212" s="1"/>
      <c r="J212" s="1"/>
      <c r="K212" s="549"/>
      <c r="L212" s="10"/>
      <c r="N212" s="548"/>
      <c r="O212" s="548"/>
    </row>
    <row r="213" spans="2:15" s="5" customFormat="1" ht="31.5">
      <c r="B213" s="1"/>
      <c r="C213" s="351">
        <v>3300</v>
      </c>
      <c r="D213" s="352" t="s">
        <v>253</v>
      </c>
      <c r="E213" s="353" t="s">
        <v>125</v>
      </c>
      <c r="F213" s="354">
        <v>6659081</v>
      </c>
      <c r="G213" s="288" t="s">
        <v>117</v>
      </c>
      <c r="H213" s="288"/>
      <c r="I213" s="1"/>
      <c r="J213" s="1"/>
      <c r="K213" s="549"/>
      <c r="L213" s="10"/>
      <c r="N213" s="548"/>
      <c r="O213" s="548"/>
    </row>
    <row r="214" spans="2:15" s="5" customFormat="1" ht="31.5">
      <c r="B214" s="1"/>
      <c r="C214" s="351">
        <v>3301</v>
      </c>
      <c r="D214" s="352" t="s">
        <v>254</v>
      </c>
      <c r="E214" s="353" t="s">
        <v>125</v>
      </c>
      <c r="F214" s="354">
        <v>7132261</v>
      </c>
      <c r="G214" s="288" t="s">
        <v>117</v>
      </c>
      <c r="H214" s="288"/>
      <c r="I214" s="1"/>
      <c r="J214" s="1"/>
      <c r="K214" s="549"/>
      <c r="L214" s="10"/>
      <c r="N214" s="548"/>
      <c r="O214" s="548"/>
    </row>
    <row r="215" spans="2:15" s="5" customFormat="1" ht="31.5">
      <c r="B215" s="1"/>
      <c r="C215" s="351">
        <v>3303</v>
      </c>
      <c r="D215" s="352" t="s">
        <v>255</v>
      </c>
      <c r="E215" s="353" t="s">
        <v>125</v>
      </c>
      <c r="F215" s="354">
        <v>143579</v>
      </c>
      <c r="G215" s="288" t="s">
        <v>117</v>
      </c>
      <c r="H215" s="288"/>
      <c r="I215" s="1"/>
      <c r="J215" s="1"/>
      <c r="K215" s="549"/>
      <c r="L215" s="10"/>
      <c r="N215" s="548"/>
      <c r="O215" s="548"/>
    </row>
    <row r="216" spans="2:15" s="5" customFormat="1" ht="31.5">
      <c r="B216" s="1"/>
      <c r="C216" s="351">
        <v>3304</v>
      </c>
      <c r="D216" s="352" t="s">
        <v>256</v>
      </c>
      <c r="E216" s="353" t="s">
        <v>125</v>
      </c>
      <c r="F216" s="354">
        <v>144277</v>
      </c>
      <c r="G216" s="288" t="s">
        <v>117</v>
      </c>
      <c r="H216" s="288"/>
      <c r="I216" s="1"/>
      <c r="J216" s="1"/>
      <c r="K216" s="549"/>
      <c r="L216" s="10"/>
      <c r="N216" s="548"/>
      <c r="O216" s="548"/>
    </row>
    <row r="217" spans="2:15" s="5" customFormat="1" ht="31.5">
      <c r="B217" s="1"/>
      <c r="C217" s="351">
        <v>3305</v>
      </c>
      <c r="D217" s="352" t="s">
        <v>257</v>
      </c>
      <c r="E217" s="353" t="s">
        <v>125</v>
      </c>
      <c r="F217" s="354">
        <v>189225</v>
      </c>
      <c r="G217" s="288" t="s">
        <v>117</v>
      </c>
      <c r="H217" s="288"/>
      <c r="I217" s="1"/>
      <c r="J217" s="1"/>
      <c r="K217" s="549"/>
      <c r="L217" s="10"/>
      <c r="N217" s="548"/>
      <c r="O217" s="548"/>
    </row>
    <row r="218" spans="2:15" s="5" customFormat="1" ht="31.5">
      <c r="B218" s="1"/>
      <c r="C218" s="351">
        <v>3306</v>
      </c>
      <c r="D218" s="352" t="s">
        <v>258</v>
      </c>
      <c r="E218" s="353" t="s">
        <v>125</v>
      </c>
      <c r="F218" s="354">
        <v>387896</v>
      </c>
      <c r="G218" s="288" t="s">
        <v>117</v>
      </c>
      <c r="H218" s="288"/>
      <c r="I218" s="1"/>
      <c r="J218" s="1"/>
      <c r="K218" s="549"/>
      <c r="L218" s="10"/>
      <c r="N218" s="548"/>
      <c r="O218" s="548"/>
    </row>
    <row r="219" spans="2:15" s="5" customFormat="1" ht="31.5">
      <c r="B219" s="1"/>
      <c r="C219" s="351">
        <v>3307</v>
      </c>
      <c r="D219" s="352" t="s">
        <v>259</v>
      </c>
      <c r="E219" s="353" t="s">
        <v>125</v>
      </c>
      <c r="F219" s="354">
        <v>783438</v>
      </c>
      <c r="G219" s="288" t="s">
        <v>117</v>
      </c>
      <c r="H219" s="288"/>
      <c r="I219" s="1"/>
      <c r="J219" s="1"/>
      <c r="K219" s="549"/>
      <c r="L219" s="10"/>
      <c r="N219" s="548"/>
      <c r="O219" s="548"/>
    </row>
    <row r="220" spans="2:15" s="5" customFormat="1" ht="31.5">
      <c r="B220" s="1"/>
      <c r="C220" s="351">
        <v>3308</v>
      </c>
      <c r="D220" s="352" t="s">
        <v>260</v>
      </c>
      <c r="E220" s="353" t="s">
        <v>125</v>
      </c>
      <c r="F220" s="354">
        <v>1261224</v>
      </c>
      <c r="G220" s="288" t="s">
        <v>117</v>
      </c>
      <c r="H220" s="288"/>
      <c r="I220" s="1"/>
      <c r="J220" s="1"/>
      <c r="K220" s="549"/>
      <c r="L220" s="10"/>
      <c r="N220" s="548"/>
      <c r="O220" s="548"/>
    </row>
    <row r="221" spans="2:15" s="5" customFormat="1" ht="31.5">
      <c r="B221" s="1"/>
      <c r="C221" s="351">
        <v>3309</v>
      </c>
      <c r="D221" s="352" t="s">
        <v>261</v>
      </c>
      <c r="E221" s="353" t="s">
        <v>125</v>
      </c>
      <c r="F221" s="354">
        <v>1757464</v>
      </c>
      <c r="G221" s="288" t="s">
        <v>117</v>
      </c>
      <c r="H221" s="288"/>
      <c r="I221" s="1"/>
      <c r="J221" s="1"/>
      <c r="K221" s="549"/>
      <c r="L221" s="10"/>
      <c r="N221" s="548"/>
      <c r="O221" s="548"/>
    </row>
    <row r="222" spans="2:15" s="5" customFormat="1" ht="31.5">
      <c r="B222" s="1"/>
      <c r="C222" s="351">
        <v>3310</v>
      </c>
      <c r="D222" s="352" t="s">
        <v>262</v>
      </c>
      <c r="E222" s="353" t="s">
        <v>125</v>
      </c>
      <c r="F222" s="354">
        <v>1824191</v>
      </c>
      <c r="G222" s="288" t="s">
        <v>117</v>
      </c>
      <c r="H222" s="288"/>
      <c r="I222" s="1"/>
      <c r="J222" s="1"/>
      <c r="K222" s="549"/>
      <c r="L222" s="10"/>
      <c r="N222" s="548"/>
      <c r="O222" s="548"/>
    </row>
    <row r="223" spans="2:15" s="5" customFormat="1" ht="31.5">
      <c r="B223" s="1"/>
      <c r="C223" s="351">
        <v>3311</v>
      </c>
      <c r="D223" s="352" t="s">
        <v>263</v>
      </c>
      <c r="E223" s="353" t="s">
        <v>125</v>
      </c>
      <c r="F223" s="354">
        <v>2688016</v>
      </c>
      <c r="G223" s="288" t="s">
        <v>117</v>
      </c>
      <c r="H223" s="288"/>
      <c r="I223" s="1"/>
      <c r="J223" s="1"/>
      <c r="K223" s="549"/>
      <c r="L223" s="10"/>
      <c r="N223" s="548"/>
      <c r="O223" s="548"/>
    </row>
    <row r="224" spans="2:15" s="5" customFormat="1" ht="31.5">
      <c r="B224" s="1"/>
      <c r="C224" s="351">
        <v>3312</v>
      </c>
      <c r="D224" s="352" t="s">
        <v>264</v>
      </c>
      <c r="E224" s="353" t="s">
        <v>125</v>
      </c>
      <c r="F224" s="354">
        <v>3597969</v>
      </c>
      <c r="G224" s="288" t="s">
        <v>117</v>
      </c>
      <c r="H224" s="288"/>
      <c r="I224" s="1"/>
      <c r="J224" s="1"/>
      <c r="K224" s="549"/>
      <c r="L224" s="10"/>
      <c r="N224" s="548"/>
      <c r="O224" s="548"/>
    </row>
    <row r="225" spans="2:15" s="5" customFormat="1" ht="31.5">
      <c r="B225" s="1"/>
      <c r="C225" s="351">
        <v>3313</v>
      </c>
      <c r="D225" s="352" t="s">
        <v>265</v>
      </c>
      <c r="E225" s="353" t="s">
        <v>125</v>
      </c>
      <c r="F225" s="354">
        <v>5193407</v>
      </c>
      <c r="G225" s="288" t="s">
        <v>117</v>
      </c>
      <c r="H225" s="288"/>
      <c r="I225" s="1"/>
      <c r="J225" s="1"/>
      <c r="K225" s="549"/>
      <c r="L225" s="10"/>
      <c r="N225" s="548"/>
      <c r="O225" s="548"/>
    </row>
    <row r="226" spans="2:15" s="5" customFormat="1" ht="31.5">
      <c r="B226" s="1"/>
      <c r="C226" s="351">
        <v>3315</v>
      </c>
      <c r="D226" s="352" t="s">
        <v>266</v>
      </c>
      <c r="E226" s="353" t="s">
        <v>125</v>
      </c>
      <c r="F226" s="354">
        <v>321786</v>
      </c>
      <c r="G226" s="288" t="s">
        <v>117</v>
      </c>
      <c r="H226" s="288"/>
      <c r="I226" s="1"/>
      <c r="J226" s="1"/>
      <c r="K226" s="549"/>
      <c r="L226" s="10"/>
      <c r="N226" s="548"/>
      <c r="O226" s="548"/>
    </row>
    <row r="227" spans="2:15" s="5" customFormat="1" ht="31.5">
      <c r="B227" s="1"/>
      <c r="C227" s="351">
        <v>3316</v>
      </c>
      <c r="D227" s="352" t="s">
        <v>267</v>
      </c>
      <c r="E227" s="353" t="s">
        <v>125</v>
      </c>
      <c r="F227" s="354">
        <v>1536652</v>
      </c>
      <c r="G227" s="288" t="s">
        <v>117</v>
      </c>
      <c r="H227" s="288"/>
      <c r="I227" s="1"/>
      <c r="J227" s="1"/>
      <c r="K227" s="549"/>
      <c r="L227" s="10"/>
      <c r="N227" s="548"/>
      <c r="O227" s="548"/>
    </row>
    <row r="228" spans="2:15" s="5" customFormat="1" ht="31.5">
      <c r="B228" s="1"/>
      <c r="C228" s="351">
        <v>3317</v>
      </c>
      <c r="D228" s="352" t="s">
        <v>268</v>
      </c>
      <c r="E228" s="353" t="s">
        <v>125</v>
      </c>
      <c r="F228" s="354">
        <v>315174</v>
      </c>
      <c r="G228" s="288" t="s">
        <v>117</v>
      </c>
      <c r="H228" s="288"/>
      <c r="I228" s="1"/>
      <c r="J228" s="1"/>
      <c r="K228" s="549"/>
      <c r="L228" s="10"/>
      <c r="N228" s="548"/>
      <c r="O228" s="548"/>
    </row>
    <row r="229" spans="2:15" s="5" customFormat="1" ht="31.5">
      <c r="B229" s="1"/>
      <c r="C229" s="351">
        <v>3318</v>
      </c>
      <c r="D229" s="352" t="s">
        <v>269</v>
      </c>
      <c r="E229" s="353" t="s">
        <v>125</v>
      </c>
      <c r="F229" s="354">
        <v>1334352</v>
      </c>
      <c r="G229" s="288" t="s">
        <v>117</v>
      </c>
      <c r="H229" s="288"/>
      <c r="I229" s="1"/>
      <c r="J229" s="1"/>
      <c r="K229" s="549"/>
      <c r="L229" s="10"/>
      <c r="N229" s="548"/>
      <c r="O229" s="548"/>
    </row>
    <row r="230" spans="2:15" s="5" customFormat="1" ht="31.5">
      <c r="B230" s="1"/>
      <c r="C230" s="351">
        <v>3320</v>
      </c>
      <c r="D230" s="352" t="s">
        <v>270</v>
      </c>
      <c r="E230" s="353" t="s">
        <v>125</v>
      </c>
      <c r="F230" s="354">
        <v>290052</v>
      </c>
      <c r="G230" s="288" t="s">
        <v>117</v>
      </c>
      <c r="H230" s="288"/>
      <c r="I230" s="1"/>
      <c r="J230" s="1"/>
      <c r="K230" s="549"/>
      <c r="L230" s="10"/>
      <c r="N230" s="548"/>
      <c r="O230" s="548"/>
    </row>
    <row r="231" spans="2:15" s="5" customFormat="1" ht="47.25">
      <c r="B231" s="1"/>
      <c r="C231" s="351">
        <v>3322</v>
      </c>
      <c r="D231" s="352" t="s">
        <v>271</v>
      </c>
      <c r="E231" s="353" t="s">
        <v>125</v>
      </c>
      <c r="F231" s="354">
        <v>503717</v>
      </c>
      <c r="G231" s="288" t="s">
        <v>117</v>
      </c>
      <c r="H231" s="288"/>
      <c r="I231" s="1"/>
      <c r="J231" s="1"/>
      <c r="K231" s="549"/>
      <c r="L231" s="10"/>
      <c r="N231" s="548"/>
      <c r="O231" s="548"/>
    </row>
    <row r="232" spans="2:15" s="5" customFormat="1" ht="47.25">
      <c r="B232" s="1"/>
      <c r="C232" s="351">
        <v>3323</v>
      </c>
      <c r="D232" s="352" t="s">
        <v>272</v>
      </c>
      <c r="E232" s="353" t="s">
        <v>125</v>
      </c>
      <c r="F232" s="354">
        <v>720936</v>
      </c>
      <c r="G232" s="288" t="s">
        <v>117</v>
      </c>
      <c r="H232" s="288"/>
      <c r="I232" s="1"/>
      <c r="J232" s="1"/>
      <c r="K232" s="549"/>
      <c r="L232" s="10"/>
      <c r="N232" s="548"/>
      <c r="O232" s="548"/>
    </row>
    <row r="233" spans="2:15" s="5" customFormat="1" ht="47.25">
      <c r="B233" s="1"/>
      <c r="C233" s="351">
        <v>3324</v>
      </c>
      <c r="D233" s="352" t="s">
        <v>273</v>
      </c>
      <c r="E233" s="353" t="s">
        <v>125</v>
      </c>
      <c r="F233" s="354">
        <v>1853295</v>
      </c>
      <c r="G233" s="288" t="s">
        <v>117</v>
      </c>
      <c r="H233" s="288"/>
      <c r="I233" s="1"/>
      <c r="J233" s="1"/>
      <c r="K233" s="549"/>
      <c r="L233" s="10"/>
      <c r="N233" s="548"/>
      <c r="O233" s="548"/>
    </row>
    <row r="234" spans="2:15" s="5" customFormat="1" ht="47.25">
      <c r="B234" s="1"/>
      <c r="C234" s="351">
        <v>3325</v>
      </c>
      <c r="D234" s="352" t="s">
        <v>274</v>
      </c>
      <c r="E234" s="353" t="s">
        <v>125</v>
      </c>
      <c r="F234" s="354">
        <v>2705881</v>
      </c>
      <c r="G234" s="288" t="s">
        <v>117</v>
      </c>
      <c r="H234" s="288"/>
      <c r="I234" s="1"/>
      <c r="J234" s="1"/>
      <c r="K234" s="549"/>
      <c r="L234" s="10"/>
      <c r="N234" s="548"/>
      <c r="O234" s="548"/>
    </row>
    <row r="235" spans="2:15" s="5" customFormat="1" ht="47.25">
      <c r="B235" s="1"/>
      <c r="C235" s="351">
        <v>3327</v>
      </c>
      <c r="D235" s="352" t="s">
        <v>275</v>
      </c>
      <c r="E235" s="353" t="s">
        <v>125</v>
      </c>
      <c r="F235" s="354">
        <v>2455650</v>
      </c>
      <c r="G235" s="288" t="s">
        <v>117</v>
      </c>
      <c r="H235" s="288"/>
      <c r="I235" s="1"/>
      <c r="J235" s="1"/>
      <c r="K235" s="549"/>
      <c r="L235" s="10"/>
      <c r="N235" s="548"/>
      <c r="O235" s="548"/>
    </row>
    <row r="236" spans="2:15" s="5" customFormat="1" ht="47.25">
      <c r="B236" s="1"/>
      <c r="C236" s="351">
        <v>3328</v>
      </c>
      <c r="D236" s="352" t="s">
        <v>276</v>
      </c>
      <c r="E236" s="353" t="s">
        <v>125</v>
      </c>
      <c r="F236" s="354">
        <v>2617155</v>
      </c>
      <c r="G236" s="288" t="s">
        <v>117</v>
      </c>
      <c r="H236" s="288"/>
      <c r="I236" s="1"/>
      <c r="J236" s="1"/>
      <c r="K236" s="549"/>
      <c r="L236" s="10"/>
      <c r="N236" s="548"/>
      <c r="O236" s="548"/>
    </row>
    <row r="237" spans="2:15" s="5" customFormat="1" ht="47.25">
      <c r="B237" s="1"/>
      <c r="C237" s="351">
        <v>3329</v>
      </c>
      <c r="D237" s="352" t="s">
        <v>277</v>
      </c>
      <c r="E237" s="353" t="s">
        <v>125</v>
      </c>
      <c r="F237" s="354">
        <v>2868930</v>
      </c>
      <c r="G237" s="288" t="s">
        <v>117</v>
      </c>
      <c r="H237" s="288"/>
      <c r="I237" s="1"/>
      <c r="J237" s="1"/>
      <c r="K237" s="549"/>
      <c r="L237" s="10"/>
      <c r="N237" s="548"/>
      <c r="O237" s="548"/>
    </row>
    <row r="238" spans="2:15" s="5" customFormat="1" ht="47.25">
      <c r="B238" s="1"/>
      <c r="C238" s="351">
        <v>3330</v>
      </c>
      <c r="D238" s="352" t="s">
        <v>278</v>
      </c>
      <c r="E238" s="353" t="s">
        <v>125</v>
      </c>
      <c r="F238" s="354">
        <v>3525408</v>
      </c>
      <c r="G238" s="288" t="s">
        <v>117</v>
      </c>
      <c r="H238" s="288"/>
      <c r="I238" s="1"/>
      <c r="J238" s="1"/>
      <c r="K238" s="549"/>
      <c r="L238" s="10"/>
      <c r="N238" s="548"/>
      <c r="O238" s="548"/>
    </row>
    <row r="239" spans="2:15" s="5" customFormat="1" ht="47.25">
      <c r="B239" s="1"/>
      <c r="C239" s="351">
        <v>3331</v>
      </c>
      <c r="D239" s="352" t="s">
        <v>279</v>
      </c>
      <c r="E239" s="353" t="s">
        <v>125</v>
      </c>
      <c r="F239" s="354">
        <v>6729290</v>
      </c>
      <c r="G239" s="288" t="s">
        <v>117</v>
      </c>
      <c r="H239" s="288"/>
      <c r="I239" s="1"/>
      <c r="J239" s="1"/>
      <c r="K239" s="549"/>
      <c r="L239" s="10"/>
      <c r="N239" s="548"/>
      <c r="O239" s="548"/>
    </row>
    <row r="240" spans="2:15" s="5" customFormat="1" ht="63">
      <c r="B240" s="1"/>
      <c r="C240" s="351">
        <v>3347</v>
      </c>
      <c r="D240" s="352" t="s">
        <v>280</v>
      </c>
      <c r="E240" s="353" t="s">
        <v>125</v>
      </c>
      <c r="F240" s="354">
        <v>735095</v>
      </c>
      <c r="G240" s="288" t="s">
        <v>117</v>
      </c>
      <c r="H240" s="288"/>
      <c r="I240" s="1"/>
      <c r="J240" s="1"/>
      <c r="K240" s="549"/>
      <c r="L240" s="10"/>
      <c r="N240" s="548"/>
      <c r="O240" s="548"/>
    </row>
    <row r="241" spans="2:15" s="5" customFormat="1" ht="63">
      <c r="B241" s="1"/>
      <c r="C241" s="351">
        <v>3348</v>
      </c>
      <c r="D241" s="352" t="s">
        <v>281</v>
      </c>
      <c r="E241" s="353" t="s">
        <v>125</v>
      </c>
      <c r="F241" s="354">
        <v>853924</v>
      </c>
      <c r="G241" s="288" t="s">
        <v>117</v>
      </c>
      <c r="H241" s="288"/>
      <c r="I241" s="1"/>
      <c r="J241" s="1"/>
      <c r="K241" s="549"/>
      <c r="L241" s="10"/>
      <c r="N241" s="548"/>
      <c r="O241" s="548"/>
    </row>
    <row r="242" spans="2:15" s="5" customFormat="1" ht="63">
      <c r="B242" s="1"/>
      <c r="C242" s="351">
        <v>3350</v>
      </c>
      <c r="D242" s="352" t="s">
        <v>282</v>
      </c>
      <c r="E242" s="353" t="s">
        <v>125</v>
      </c>
      <c r="F242" s="354">
        <v>935096</v>
      </c>
      <c r="G242" s="288" t="s">
        <v>117</v>
      </c>
      <c r="H242" s="288"/>
      <c r="I242" s="1"/>
      <c r="J242" s="1"/>
      <c r="K242" s="549"/>
      <c r="L242" s="10"/>
      <c r="N242" s="548"/>
      <c r="O242" s="548"/>
    </row>
    <row r="243" spans="2:15" s="5" customFormat="1" ht="63">
      <c r="B243" s="1"/>
      <c r="C243" s="351">
        <v>3351</v>
      </c>
      <c r="D243" s="352" t="s">
        <v>283</v>
      </c>
      <c r="E243" s="353" t="s">
        <v>125</v>
      </c>
      <c r="F243" s="354">
        <v>1061292</v>
      </c>
      <c r="G243" s="288" t="s">
        <v>117</v>
      </c>
      <c r="H243" s="288"/>
      <c r="I243" s="1"/>
      <c r="J243" s="1"/>
      <c r="K243" s="549"/>
      <c r="L243" s="10"/>
      <c r="N243" s="548"/>
      <c r="O243" s="548"/>
    </row>
    <row r="244" spans="2:15" s="5" customFormat="1" ht="63">
      <c r="B244" s="1"/>
      <c r="C244" s="351">
        <v>3352</v>
      </c>
      <c r="D244" s="352" t="s">
        <v>284</v>
      </c>
      <c r="E244" s="353" t="s">
        <v>125</v>
      </c>
      <c r="F244" s="354">
        <v>1209591</v>
      </c>
      <c r="G244" s="288" t="s">
        <v>117</v>
      </c>
      <c r="H244" s="288"/>
      <c r="I244" s="1"/>
      <c r="J244" s="1"/>
      <c r="K244" s="549"/>
      <c r="L244" s="10"/>
      <c r="N244" s="548"/>
      <c r="O244" s="548"/>
    </row>
    <row r="245" spans="2:15" s="5" customFormat="1" ht="63">
      <c r="B245" s="1"/>
      <c r="C245" s="351">
        <v>3353</v>
      </c>
      <c r="D245" s="352" t="s">
        <v>285</v>
      </c>
      <c r="E245" s="353" t="s">
        <v>125</v>
      </c>
      <c r="F245" s="354">
        <v>1103800</v>
      </c>
      <c r="G245" s="288" t="s">
        <v>117</v>
      </c>
      <c r="H245" s="288"/>
      <c r="I245" s="1"/>
      <c r="J245" s="1"/>
      <c r="K245" s="549"/>
      <c r="L245" s="10"/>
      <c r="N245" s="548"/>
      <c r="O245" s="548"/>
    </row>
    <row r="246" spans="2:15" s="5" customFormat="1" ht="63">
      <c r="B246" s="1"/>
      <c r="C246" s="351">
        <v>3354</v>
      </c>
      <c r="D246" s="352" t="s">
        <v>286</v>
      </c>
      <c r="E246" s="353" t="s">
        <v>125</v>
      </c>
      <c r="F246" s="354">
        <v>1721870</v>
      </c>
      <c r="G246" s="288" t="s">
        <v>117</v>
      </c>
      <c r="H246" s="288"/>
      <c r="I246" s="1"/>
      <c r="J246" s="1"/>
      <c r="K246" s="549"/>
      <c r="L246" s="10"/>
      <c r="N246" s="548"/>
      <c r="O246" s="548"/>
    </row>
    <row r="247" spans="2:15" s="5" customFormat="1" ht="63">
      <c r="B247" s="1"/>
      <c r="C247" s="351">
        <v>3355</v>
      </c>
      <c r="D247" s="352" t="s">
        <v>287</v>
      </c>
      <c r="E247" s="353" t="s">
        <v>125</v>
      </c>
      <c r="F247" s="354">
        <v>1776027</v>
      </c>
      <c r="G247" s="288" t="s">
        <v>117</v>
      </c>
      <c r="H247" s="288"/>
      <c r="I247" s="1"/>
      <c r="J247" s="1"/>
      <c r="K247" s="549"/>
      <c r="L247" s="10"/>
      <c r="N247" s="548"/>
      <c r="O247" s="548"/>
    </row>
    <row r="248" spans="2:15" s="5" customFormat="1" ht="63">
      <c r="B248" s="1"/>
      <c r="C248" s="351">
        <v>3356</v>
      </c>
      <c r="D248" s="352" t="s">
        <v>288</v>
      </c>
      <c r="E248" s="353" t="s">
        <v>125</v>
      </c>
      <c r="F248" s="354">
        <v>1934968</v>
      </c>
      <c r="G248" s="288" t="s">
        <v>117</v>
      </c>
      <c r="H248" s="288"/>
      <c r="I248" s="1"/>
      <c r="J248" s="1"/>
      <c r="K248" s="549"/>
      <c r="L248" s="10"/>
      <c r="N248" s="548"/>
      <c r="O248" s="548"/>
    </row>
    <row r="249" spans="2:15" s="5" customFormat="1" ht="63">
      <c r="B249" s="1"/>
      <c r="C249" s="351">
        <v>3357</v>
      </c>
      <c r="D249" s="352" t="s">
        <v>289</v>
      </c>
      <c r="E249" s="353" t="s">
        <v>125</v>
      </c>
      <c r="F249" s="354">
        <v>2063620</v>
      </c>
      <c r="G249" s="288" t="s">
        <v>117</v>
      </c>
      <c r="H249" s="288"/>
      <c r="I249" s="1"/>
      <c r="J249" s="1"/>
      <c r="K249" s="549"/>
      <c r="L249" s="10"/>
      <c r="N249" s="548"/>
      <c r="O249" s="548"/>
    </row>
    <row r="250" spans="2:15" s="5" customFormat="1" ht="63">
      <c r="B250" s="1"/>
      <c r="C250" s="351">
        <v>3358</v>
      </c>
      <c r="D250" s="352" t="s">
        <v>290</v>
      </c>
      <c r="E250" s="353" t="s">
        <v>125</v>
      </c>
      <c r="F250" s="354">
        <v>1722380</v>
      </c>
      <c r="G250" s="288" t="s">
        <v>117</v>
      </c>
      <c r="H250" s="288"/>
      <c r="I250" s="1"/>
      <c r="J250" s="1"/>
      <c r="K250" s="549"/>
      <c r="L250" s="10"/>
      <c r="N250" s="548"/>
      <c r="O250" s="548"/>
    </row>
    <row r="251" spans="2:15" s="5" customFormat="1" ht="47.25">
      <c r="B251" s="1"/>
      <c r="C251" s="351">
        <v>3359</v>
      </c>
      <c r="D251" s="352" t="s">
        <v>291</v>
      </c>
      <c r="E251" s="353" t="s">
        <v>125</v>
      </c>
      <c r="F251" s="354">
        <v>2175147</v>
      </c>
      <c r="G251" s="288" t="s">
        <v>117</v>
      </c>
      <c r="H251" s="288"/>
      <c r="I251" s="1"/>
      <c r="J251" s="1"/>
      <c r="K251" s="549"/>
      <c r="L251" s="10"/>
      <c r="N251" s="548"/>
      <c r="O251" s="548"/>
    </row>
    <row r="252" spans="2:15" s="5" customFormat="1" ht="63">
      <c r="B252" s="1"/>
      <c r="C252" s="351">
        <v>3360</v>
      </c>
      <c r="D252" s="352" t="s">
        <v>292</v>
      </c>
      <c r="E252" s="353" t="s">
        <v>125</v>
      </c>
      <c r="F252" s="354">
        <v>3156939</v>
      </c>
      <c r="G252" s="288" t="s">
        <v>117</v>
      </c>
      <c r="H252" s="288"/>
      <c r="I252" s="1"/>
      <c r="J252" s="1"/>
      <c r="K252" s="549"/>
      <c r="L252" s="10"/>
      <c r="N252" s="548"/>
      <c r="O252" s="548"/>
    </row>
    <row r="253" spans="2:15" s="5" customFormat="1" ht="63">
      <c r="B253" s="1"/>
      <c r="C253" s="351">
        <v>3361</v>
      </c>
      <c r="D253" s="352" t="s">
        <v>293</v>
      </c>
      <c r="E253" s="353" t="s">
        <v>125</v>
      </c>
      <c r="F253" s="354">
        <v>3403164</v>
      </c>
      <c r="G253" s="288" t="s">
        <v>117</v>
      </c>
      <c r="H253" s="288"/>
      <c r="I253" s="1"/>
      <c r="J253" s="1"/>
      <c r="K253" s="549"/>
      <c r="L253" s="10"/>
      <c r="N253" s="548"/>
      <c r="O253" s="548"/>
    </row>
    <row r="254" spans="2:15" s="5" customFormat="1" ht="63">
      <c r="B254" s="1"/>
      <c r="C254" s="351">
        <v>3363</v>
      </c>
      <c r="D254" s="352" t="s">
        <v>294</v>
      </c>
      <c r="E254" s="353" t="s">
        <v>125</v>
      </c>
      <c r="F254" s="354">
        <v>3927247</v>
      </c>
      <c r="G254" s="288" t="s">
        <v>117</v>
      </c>
      <c r="H254" s="288"/>
      <c r="I254" s="1"/>
      <c r="J254" s="1"/>
      <c r="K254" s="549"/>
      <c r="L254" s="10"/>
      <c r="N254" s="548"/>
      <c r="O254" s="548"/>
    </row>
    <row r="255" spans="2:15" s="5" customFormat="1" ht="63">
      <c r="B255" s="1"/>
      <c r="C255" s="351">
        <v>3364</v>
      </c>
      <c r="D255" s="352" t="s">
        <v>295</v>
      </c>
      <c r="E255" s="353" t="s">
        <v>125</v>
      </c>
      <c r="F255" s="354">
        <v>735095</v>
      </c>
      <c r="G255" s="288" t="s">
        <v>117</v>
      </c>
      <c r="H255" s="288"/>
      <c r="I255" s="1"/>
      <c r="J255" s="1"/>
      <c r="K255" s="549"/>
      <c r="L255" s="10"/>
      <c r="N255" s="548"/>
      <c r="O255" s="548"/>
    </row>
    <row r="256" spans="2:15" s="5" customFormat="1" ht="63">
      <c r="B256" s="1"/>
      <c r="C256" s="351">
        <v>3365</v>
      </c>
      <c r="D256" s="352" t="s">
        <v>296</v>
      </c>
      <c r="E256" s="353" t="s">
        <v>125</v>
      </c>
      <c r="F256" s="354">
        <v>853924</v>
      </c>
      <c r="G256" s="288" t="s">
        <v>117</v>
      </c>
      <c r="H256" s="288"/>
      <c r="I256" s="1"/>
      <c r="J256" s="1"/>
      <c r="K256" s="549"/>
      <c r="L256" s="10"/>
      <c r="N256" s="548"/>
      <c r="O256" s="548"/>
    </row>
    <row r="257" spans="2:15" s="5" customFormat="1" ht="63">
      <c r="B257" s="1"/>
      <c r="C257" s="351">
        <v>3366</v>
      </c>
      <c r="D257" s="352" t="s">
        <v>297</v>
      </c>
      <c r="E257" s="353" t="s">
        <v>125</v>
      </c>
      <c r="F257" s="354">
        <v>996493</v>
      </c>
      <c r="G257" s="288" t="s">
        <v>117</v>
      </c>
      <c r="H257" s="288"/>
      <c r="I257" s="1"/>
      <c r="J257" s="1"/>
      <c r="K257" s="549"/>
      <c r="L257" s="10"/>
      <c r="N257" s="548"/>
      <c r="O257" s="548"/>
    </row>
    <row r="258" spans="2:15" s="5" customFormat="1" ht="63">
      <c r="B258" s="1"/>
      <c r="C258" s="351">
        <v>3368</v>
      </c>
      <c r="D258" s="352" t="s">
        <v>298</v>
      </c>
      <c r="E258" s="353" t="s">
        <v>125</v>
      </c>
      <c r="F258" s="354">
        <v>940007</v>
      </c>
      <c r="G258" s="288" t="s">
        <v>117</v>
      </c>
      <c r="H258" s="288"/>
      <c r="I258" s="1"/>
      <c r="J258" s="1"/>
      <c r="K258" s="549"/>
      <c r="L258" s="10"/>
      <c r="N258" s="548"/>
      <c r="O258" s="548"/>
    </row>
    <row r="259" spans="2:15" s="5" customFormat="1" ht="63">
      <c r="B259" s="1"/>
      <c r="C259" s="351">
        <v>3369</v>
      </c>
      <c r="D259" s="352" t="s">
        <v>299</v>
      </c>
      <c r="E259" s="353" t="s">
        <v>125</v>
      </c>
      <c r="F259" s="354">
        <v>1061292</v>
      </c>
      <c r="G259" s="288" t="s">
        <v>117</v>
      </c>
      <c r="H259" s="288"/>
      <c r="I259" s="1"/>
      <c r="J259" s="1"/>
      <c r="K259" s="549"/>
      <c r="L259" s="10"/>
      <c r="N259" s="548"/>
      <c r="O259" s="548"/>
    </row>
    <row r="260" spans="2:15" s="5" customFormat="1" ht="63">
      <c r="B260" s="1"/>
      <c r="C260" s="351">
        <v>3370</v>
      </c>
      <c r="D260" s="352" t="s">
        <v>300</v>
      </c>
      <c r="E260" s="353" t="s">
        <v>125</v>
      </c>
      <c r="F260" s="354">
        <v>1209591</v>
      </c>
      <c r="G260" s="288" t="s">
        <v>117</v>
      </c>
      <c r="H260" s="288"/>
      <c r="I260" s="1"/>
      <c r="J260" s="1"/>
      <c r="K260" s="549"/>
      <c r="L260" s="10"/>
      <c r="N260" s="548"/>
      <c r="O260" s="548"/>
    </row>
    <row r="261" spans="2:15" s="5" customFormat="1" ht="63">
      <c r="B261" s="1"/>
      <c r="C261" s="351">
        <v>3371</v>
      </c>
      <c r="D261" s="352" t="s">
        <v>301</v>
      </c>
      <c r="E261" s="353" t="s">
        <v>125</v>
      </c>
      <c r="F261" s="354">
        <v>1146160</v>
      </c>
      <c r="G261" s="288" t="s">
        <v>117</v>
      </c>
      <c r="H261" s="288"/>
      <c r="I261" s="1"/>
      <c r="J261" s="1"/>
      <c r="K261" s="549"/>
      <c r="L261" s="10"/>
      <c r="N261" s="548"/>
      <c r="O261" s="548"/>
    </row>
    <row r="262" spans="2:15" s="5" customFormat="1" ht="63">
      <c r="B262" s="1"/>
      <c r="C262" s="351">
        <v>3372</v>
      </c>
      <c r="D262" s="352" t="s">
        <v>302</v>
      </c>
      <c r="E262" s="353" t="s">
        <v>125</v>
      </c>
      <c r="F262" s="354">
        <v>1297028</v>
      </c>
      <c r="G262" s="288" t="s">
        <v>117</v>
      </c>
      <c r="H262" s="288"/>
      <c r="I262" s="1"/>
      <c r="J262" s="1"/>
      <c r="K262" s="549"/>
      <c r="L262" s="10"/>
      <c r="N262" s="548"/>
      <c r="O262" s="548"/>
    </row>
    <row r="263" spans="2:15" s="5" customFormat="1" ht="63">
      <c r="B263" s="1"/>
      <c r="C263" s="351">
        <v>3373</v>
      </c>
      <c r="D263" s="352" t="s">
        <v>303</v>
      </c>
      <c r="E263" s="353" t="s">
        <v>125</v>
      </c>
      <c r="F263" s="354">
        <v>1721870</v>
      </c>
      <c r="G263" s="288" t="s">
        <v>117</v>
      </c>
      <c r="H263" s="288"/>
      <c r="I263" s="1"/>
      <c r="J263" s="1"/>
      <c r="K263" s="549"/>
      <c r="L263" s="10"/>
      <c r="N263" s="548"/>
      <c r="O263" s="548"/>
    </row>
    <row r="264" spans="2:15" s="5" customFormat="1" ht="63">
      <c r="B264" s="1"/>
      <c r="C264" s="351">
        <v>3374</v>
      </c>
      <c r="D264" s="352" t="s">
        <v>304</v>
      </c>
      <c r="E264" s="353" t="s">
        <v>125</v>
      </c>
      <c r="F264" s="354">
        <v>1776027</v>
      </c>
      <c r="G264" s="288" t="s">
        <v>117</v>
      </c>
      <c r="H264" s="288"/>
      <c r="I264" s="1"/>
      <c r="J264" s="1"/>
      <c r="K264" s="549"/>
      <c r="L264" s="10"/>
      <c r="N264" s="548"/>
      <c r="O264" s="548"/>
    </row>
    <row r="265" spans="2:15" s="5" customFormat="1" ht="63">
      <c r="B265" s="1"/>
      <c r="C265" s="351">
        <v>3375</v>
      </c>
      <c r="D265" s="352" t="s">
        <v>305</v>
      </c>
      <c r="E265" s="353" t="s">
        <v>125</v>
      </c>
      <c r="F265" s="354">
        <v>1934968</v>
      </c>
      <c r="G265" s="288" t="s">
        <v>117</v>
      </c>
      <c r="H265" s="288"/>
      <c r="I265" s="1"/>
      <c r="J265" s="1"/>
      <c r="K265" s="549"/>
      <c r="L265" s="10"/>
      <c r="N265" s="548"/>
      <c r="O265" s="548"/>
    </row>
    <row r="266" spans="2:15" s="5" customFormat="1" ht="63">
      <c r="B266" s="1"/>
      <c r="C266" s="351">
        <v>3376</v>
      </c>
      <c r="D266" s="352" t="s">
        <v>306</v>
      </c>
      <c r="E266" s="353" t="s">
        <v>125</v>
      </c>
      <c r="F266" s="354">
        <v>2063620</v>
      </c>
      <c r="G266" s="288" t="s">
        <v>117</v>
      </c>
      <c r="H266" s="288"/>
      <c r="I266" s="1"/>
      <c r="J266" s="1"/>
      <c r="K266" s="549"/>
      <c r="L266" s="10"/>
      <c r="N266" s="548"/>
      <c r="O266" s="548"/>
    </row>
    <row r="267" spans="2:15" s="5" customFormat="1" ht="31.5">
      <c r="B267" s="1"/>
      <c r="C267" s="351">
        <v>3378</v>
      </c>
      <c r="D267" s="352" t="s">
        <v>307</v>
      </c>
      <c r="E267" s="353" t="s">
        <v>116</v>
      </c>
      <c r="F267" s="354">
        <v>2786</v>
      </c>
      <c r="G267" s="288" t="s">
        <v>117</v>
      </c>
      <c r="H267" s="288"/>
      <c r="I267" s="1"/>
      <c r="J267" s="1"/>
      <c r="K267" s="549"/>
      <c r="L267" s="10"/>
      <c r="N267" s="548"/>
      <c r="O267" s="548"/>
    </row>
    <row r="268" spans="2:15" s="5" customFormat="1" ht="47.25">
      <c r="B268" s="1"/>
      <c r="C268" s="351">
        <v>3379</v>
      </c>
      <c r="D268" s="352" t="s">
        <v>308</v>
      </c>
      <c r="E268" s="353" t="s">
        <v>122</v>
      </c>
      <c r="F268" s="354">
        <v>218074</v>
      </c>
      <c r="G268" s="288" t="s">
        <v>117</v>
      </c>
      <c r="H268" s="288"/>
      <c r="I268" s="1"/>
      <c r="J268" s="1"/>
      <c r="K268" s="549"/>
      <c r="L268" s="10"/>
      <c r="N268" s="548"/>
      <c r="O268" s="548"/>
    </row>
    <row r="269" spans="2:15" s="5" customFormat="1" ht="47.25">
      <c r="B269" s="1"/>
      <c r="C269" s="351">
        <v>3380</v>
      </c>
      <c r="D269" s="352" t="s">
        <v>309</v>
      </c>
      <c r="E269" s="353" t="s">
        <v>122</v>
      </c>
      <c r="F269" s="354">
        <v>98392</v>
      </c>
      <c r="G269" s="288" t="s">
        <v>117</v>
      </c>
      <c r="H269" s="288"/>
      <c r="I269" s="1"/>
      <c r="J269" s="1"/>
      <c r="K269" s="549"/>
      <c r="L269" s="10"/>
      <c r="N269" s="548"/>
      <c r="O269" s="548"/>
    </row>
    <row r="270" spans="2:15" s="5" customFormat="1" ht="47.25">
      <c r="B270" s="1"/>
      <c r="C270" s="351">
        <v>3382</v>
      </c>
      <c r="D270" s="352" t="s">
        <v>310</v>
      </c>
      <c r="E270" s="353" t="s">
        <v>122</v>
      </c>
      <c r="F270" s="354">
        <v>22264</v>
      </c>
      <c r="G270" s="288" t="s">
        <v>117</v>
      </c>
      <c r="H270" s="288"/>
      <c r="I270" s="1"/>
      <c r="J270" s="1"/>
      <c r="K270" s="549"/>
      <c r="L270" s="10"/>
      <c r="N270" s="548"/>
      <c r="O270" s="548"/>
    </row>
    <row r="271" spans="2:15" s="5" customFormat="1" ht="47.25">
      <c r="B271" s="1"/>
      <c r="C271" s="351">
        <v>3385</v>
      </c>
      <c r="D271" s="352" t="s">
        <v>311</v>
      </c>
      <c r="E271" s="353" t="s">
        <v>122</v>
      </c>
      <c r="F271" s="354">
        <v>146081</v>
      </c>
      <c r="G271" s="288" t="s">
        <v>117</v>
      </c>
      <c r="H271" s="288"/>
      <c r="I271" s="1"/>
      <c r="J271" s="1"/>
      <c r="K271" s="549"/>
      <c r="L271" s="10"/>
      <c r="N271" s="548"/>
      <c r="O271" s="548"/>
    </row>
    <row r="272" spans="2:15" s="5" customFormat="1" ht="47.25">
      <c r="B272" s="1"/>
      <c r="C272" s="351">
        <v>3388</v>
      </c>
      <c r="D272" s="352" t="s">
        <v>312</v>
      </c>
      <c r="E272" s="353" t="s">
        <v>122</v>
      </c>
      <c r="F272" s="354">
        <v>486899</v>
      </c>
      <c r="G272" s="288" t="s">
        <v>117</v>
      </c>
      <c r="H272" s="288"/>
      <c r="I272" s="1"/>
      <c r="J272" s="1"/>
      <c r="K272" s="549"/>
      <c r="L272" s="10"/>
      <c r="N272" s="548"/>
      <c r="O272" s="548"/>
    </row>
    <row r="273" spans="2:15" s="5" customFormat="1" ht="31.5">
      <c r="B273" s="1"/>
      <c r="C273" s="351">
        <v>3391</v>
      </c>
      <c r="D273" s="352" t="s">
        <v>313</v>
      </c>
      <c r="E273" s="353" t="s">
        <v>125</v>
      </c>
      <c r="F273" s="354">
        <v>189225</v>
      </c>
      <c r="G273" s="288" t="s">
        <v>117</v>
      </c>
      <c r="H273" s="288"/>
      <c r="I273" s="1"/>
      <c r="J273" s="1"/>
      <c r="K273" s="549"/>
      <c r="L273" s="10"/>
      <c r="N273" s="548"/>
      <c r="O273" s="548"/>
    </row>
    <row r="274" spans="2:15" s="5" customFormat="1" ht="31.5">
      <c r="B274" s="1"/>
      <c r="C274" s="351">
        <v>3393</v>
      </c>
      <c r="D274" s="352" t="s">
        <v>314</v>
      </c>
      <c r="E274" s="353" t="s">
        <v>125</v>
      </c>
      <c r="F274" s="354">
        <v>1287300</v>
      </c>
      <c r="G274" s="288" t="s">
        <v>117</v>
      </c>
      <c r="H274" s="288"/>
      <c r="I274" s="1"/>
      <c r="J274" s="1"/>
      <c r="K274" s="549"/>
      <c r="L274" s="10"/>
      <c r="N274" s="548"/>
      <c r="O274" s="548"/>
    </row>
    <row r="275" spans="2:15" s="5" customFormat="1" ht="47.25">
      <c r="B275" s="1"/>
      <c r="C275" s="351">
        <v>3394</v>
      </c>
      <c r="D275" s="352" t="s">
        <v>315</v>
      </c>
      <c r="E275" s="353" t="s">
        <v>119</v>
      </c>
      <c r="F275" s="354">
        <v>541158</v>
      </c>
      <c r="G275" s="288" t="s">
        <v>117</v>
      </c>
      <c r="H275" s="288" t="s">
        <v>145</v>
      </c>
      <c r="I275" s="1"/>
      <c r="J275" s="1"/>
      <c r="K275" s="549"/>
      <c r="L275" s="10"/>
      <c r="N275" s="548"/>
      <c r="O275" s="548"/>
    </row>
    <row r="276" spans="2:15" s="5" customFormat="1" ht="47.25">
      <c r="B276" s="1"/>
      <c r="C276" s="351">
        <v>3396</v>
      </c>
      <c r="D276" s="352" t="s">
        <v>316</v>
      </c>
      <c r="E276" s="353" t="s">
        <v>125</v>
      </c>
      <c r="F276" s="354">
        <v>669925</v>
      </c>
      <c r="G276" s="288" t="s">
        <v>117</v>
      </c>
      <c r="H276" s="288"/>
      <c r="I276" s="1"/>
      <c r="J276" s="1"/>
      <c r="K276" s="549"/>
      <c r="L276" s="10"/>
      <c r="N276" s="548"/>
      <c r="O276" s="548"/>
    </row>
    <row r="277" spans="2:15" s="5" customFormat="1" ht="47.25">
      <c r="B277" s="1"/>
      <c r="C277" s="351">
        <v>3397</v>
      </c>
      <c r="D277" s="352" t="s">
        <v>317</v>
      </c>
      <c r="E277" s="353" t="s">
        <v>125</v>
      </c>
      <c r="F277" s="354">
        <v>355655</v>
      </c>
      <c r="G277" s="288" t="s">
        <v>117</v>
      </c>
      <c r="H277" s="288"/>
      <c r="I277" s="1"/>
      <c r="J277" s="1"/>
      <c r="K277" s="549"/>
      <c r="L277" s="10"/>
      <c r="N277" s="548"/>
      <c r="O277" s="548"/>
    </row>
    <row r="278" spans="2:15" s="5" customFormat="1" ht="31.5">
      <c r="B278" s="1"/>
      <c r="C278" s="351">
        <v>3400</v>
      </c>
      <c r="D278" s="352" t="s">
        <v>318</v>
      </c>
      <c r="E278" s="353" t="s">
        <v>125</v>
      </c>
      <c r="F278" s="354">
        <v>149133</v>
      </c>
      <c r="G278" s="288" t="s">
        <v>117</v>
      </c>
      <c r="H278" s="288"/>
      <c r="I278" s="1"/>
      <c r="J278" s="1"/>
      <c r="K278" s="549"/>
      <c r="L278" s="10"/>
      <c r="N278" s="548"/>
      <c r="O278" s="548"/>
    </row>
    <row r="279" spans="2:15" s="5" customFormat="1" ht="31.5">
      <c r="B279" s="1"/>
      <c r="C279" s="351">
        <v>3401</v>
      </c>
      <c r="D279" s="352" t="s">
        <v>319</v>
      </c>
      <c r="E279" s="353" t="s">
        <v>125</v>
      </c>
      <c r="F279" s="354">
        <v>372425</v>
      </c>
      <c r="G279" s="288" t="s">
        <v>117</v>
      </c>
      <c r="H279" s="288"/>
      <c r="I279" s="1"/>
      <c r="J279" s="1"/>
      <c r="K279" s="549"/>
      <c r="L279" s="10"/>
      <c r="N279" s="548"/>
      <c r="O279" s="548"/>
    </row>
    <row r="280" spans="2:15" s="5" customFormat="1" ht="63">
      <c r="B280" s="1"/>
      <c r="C280" s="351">
        <v>3403</v>
      </c>
      <c r="D280" s="352" t="s">
        <v>320</v>
      </c>
      <c r="E280" s="353" t="s">
        <v>125</v>
      </c>
      <c r="F280" s="354">
        <v>640137</v>
      </c>
      <c r="G280" s="288" t="s">
        <v>117</v>
      </c>
      <c r="H280" s="288" t="s">
        <v>145</v>
      </c>
      <c r="I280" s="1"/>
      <c r="J280" s="1"/>
      <c r="K280" s="549"/>
      <c r="L280" s="10"/>
      <c r="N280" s="548"/>
      <c r="O280" s="548"/>
    </row>
    <row r="281" spans="2:15" s="5" customFormat="1" ht="31.5">
      <c r="B281" s="1"/>
      <c r="C281" s="351">
        <v>3404</v>
      </c>
      <c r="D281" s="352" t="s">
        <v>321</v>
      </c>
      <c r="E281" s="353" t="s">
        <v>125</v>
      </c>
      <c r="F281" s="354">
        <v>129725</v>
      </c>
      <c r="G281" s="288" t="s">
        <v>117</v>
      </c>
      <c r="H281" s="288"/>
      <c r="I281" s="1"/>
      <c r="J281" s="1"/>
      <c r="K281" s="549"/>
      <c r="L281" s="10"/>
      <c r="N281" s="548"/>
      <c r="O281" s="548"/>
    </row>
    <row r="282" spans="2:15" s="5" customFormat="1" ht="31.5">
      <c r="B282" s="1"/>
      <c r="C282" s="351">
        <v>3405</v>
      </c>
      <c r="D282" s="352" t="s">
        <v>322</v>
      </c>
      <c r="E282" s="353" t="s">
        <v>125</v>
      </c>
      <c r="F282" s="354">
        <v>284239</v>
      </c>
      <c r="G282" s="288" t="s">
        <v>117</v>
      </c>
      <c r="H282" s="288"/>
      <c r="I282" s="1"/>
      <c r="J282" s="1"/>
      <c r="K282" s="549"/>
      <c r="L282" s="10"/>
      <c r="N282" s="548"/>
      <c r="O282" s="548"/>
    </row>
    <row r="283" spans="2:15" s="5" customFormat="1" ht="47.25">
      <c r="B283" s="1"/>
      <c r="C283" s="351">
        <v>3408</v>
      </c>
      <c r="D283" s="352" t="s">
        <v>323</v>
      </c>
      <c r="E283" s="353" t="s">
        <v>122</v>
      </c>
      <c r="F283" s="354">
        <v>325604</v>
      </c>
      <c r="G283" s="288" t="s">
        <v>117</v>
      </c>
      <c r="H283" s="288"/>
      <c r="I283" s="1"/>
      <c r="J283" s="1"/>
      <c r="K283" s="549"/>
      <c r="L283" s="10"/>
      <c r="N283" s="548"/>
      <c r="O283" s="548"/>
    </row>
    <row r="284" spans="2:15" s="5" customFormat="1" ht="47.25">
      <c r="B284" s="1"/>
      <c r="C284" s="351">
        <v>3410</v>
      </c>
      <c r="D284" s="352" t="s">
        <v>324</v>
      </c>
      <c r="E284" s="353" t="s">
        <v>125</v>
      </c>
      <c r="F284" s="354">
        <v>6527205</v>
      </c>
      <c r="G284" s="288" t="s">
        <v>117</v>
      </c>
      <c r="H284" s="288" t="s">
        <v>145</v>
      </c>
      <c r="I284" s="1"/>
      <c r="J284" s="1"/>
      <c r="K284" s="549"/>
      <c r="L284" s="10"/>
      <c r="N284" s="548"/>
      <c r="O284" s="548"/>
    </row>
    <row r="285" spans="2:15" s="5" customFormat="1" ht="47.25">
      <c r="B285" s="1"/>
      <c r="C285" s="351">
        <v>3411</v>
      </c>
      <c r="D285" s="352" t="s">
        <v>325</v>
      </c>
      <c r="E285" s="353" t="s">
        <v>125</v>
      </c>
      <c r="F285" s="354">
        <v>6588904</v>
      </c>
      <c r="G285" s="288" t="s">
        <v>117</v>
      </c>
      <c r="H285" s="288" t="s">
        <v>145</v>
      </c>
      <c r="I285" s="1"/>
      <c r="J285" s="1"/>
      <c r="K285" s="549"/>
      <c r="L285" s="10"/>
      <c r="N285" s="548"/>
      <c r="O285" s="548"/>
    </row>
    <row r="286" spans="2:15" s="5" customFormat="1" ht="31.5">
      <c r="B286" s="1"/>
      <c r="C286" s="351">
        <v>3412</v>
      </c>
      <c r="D286" s="352" t="s">
        <v>326</v>
      </c>
      <c r="E286" s="353" t="s">
        <v>125</v>
      </c>
      <c r="F286" s="354">
        <v>417404</v>
      </c>
      <c r="G286" s="288" t="s">
        <v>117</v>
      </c>
      <c r="H286" s="288"/>
      <c r="I286" s="1"/>
      <c r="J286" s="1"/>
      <c r="K286" s="549"/>
      <c r="L286" s="10"/>
      <c r="N286" s="548"/>
      <c r="O286" s="548"/>
    </row>
    <row r="287" spans="2:15" s="5" customFormat="1" ht="31.5">
      <c r="B287" s="1"/>
      <c r="C287" s="351">
        <v>3413</v>
      </c>
      <c r="D287" s="352" t="s">
        <v>327</v>
      </c>
      <c r="E287" s="353" t="s">
        <v>125</v>
      </c>
      <c r="F287" s="354">
        <v>10574</v>
      </c>
      <c r="G287" s="288" t="s">
        <v>117</v>
      </c>
      <c r="H287" s="288"/>
      <c r="I287" s="1"/>
      <c r="J287" s="1"/>
      <c r="K287" s="549"/>
      <c r="L287" s="10"/>
      <c r="N287" s="548"/>
      <c r="O287" s="548"/>
    </row>
    <row r="288" spans="2:15" s="5" customFormat="1" ht="31.5">
      <c r="B288" s="1"/>
      <c r="C288" s="351">
        <v>3414</v>
      </c>
      <c r="D288" s="352" t="s">
        <v>328</v>
      </c>
      <c r="E288" s="353" t="s">
        <v>125</v>
      </c>
      <c r="F288" s="354">
        <v>18633</v>
      </c>
      <c r="G288" s="288" t="s">
        <v>117</v>
      </c>
      <c r="H288" s="288"/>
      <c r="I288" s="1"/>
      <c r="J288" s="1"/>
      <c r="K288" s="549"/>
      <c r="L288" s="10"/>
      <c r="N288" s="548"/>
      <c r="O288" s="548"/>
    </row>
    <row r="289" spans="2:15" s="5" customFormat="1" ht="47.25">
      <c r="B289" s="1"/>
      <c r="C289" s="351">
        <v>3415</v>
      </c>
      <c r="D289" s="352" t="s">
        <v>329</v>
      </c>
      <c r="E289" s="353" t="s">
        <v>122</v>
      </c>
      <c r="F289" s="354">
        <v>40605</v>
      </c>
      <c r="G289" s="288" t="s">
        <v>117</v>
      </c>
      <c r="H289" s="288"/>
      <c r="I289" s="1"/>
      <c r="J289" s="1"/>
      <c r="K289" s="549"/>
      <c r="L289" s="10"/>
      <c r="N289" s="548"/>
      <c r="O289" s="548"/>
    </row>
    <row r="290" spans="2:15" s="5" customFormat="1" ht="63">
      <c r="B290" s="1"/>
      <c r="C290" s="351">
        <v>3425</v>
      </c>
      <c r="D290" s="352" t="s">
        <v>330</v>
      </c>
      <c r="E290" s="353" t="s">
        <v>116</v>
      </c>
      <c r="F290" s="354">
        <v>55693</v>
      </c>
      <c r="G290" s="288" t="s">
        <v>117</v>
      </c>
      <c r="H290" s="288" t="s">
        <v>145</v>
      </c>
      <c r="I290" s="1"/>
      <c r="J290" s="1"/>
      <c r="K290" s="549"/>
      <c r="L290" s="10"/>
      <c r="N290" s="548"/>
      <c r="O290" s="548"/>
    </row>
    <row r="291" spans="2:15" s="5" customFormat="1" ht="47.25">
      <c r="B291" s="1"/>
      <c r="C291" s="351">
        <v>3426</v>
      </c>
      <c r="D291" s="352" t="s">
        <v>331</v>
      </c>
      <c r="E291" s="353" t="s">
        <v>122</v>
      </c>
      <c r="F291" s="354">
        <v>36168</v>
      </c>
      <c r="G291" s="288" t="s">
        <v>117</v>
      </c>
      <c r="H291" s="288" t="s">
        <v>145</v>
      </c>
      <c r="I291" s="1"/>
      <c r="J291" s="1"/>
      <c r="K291" s="549"/>
      <c r="L291" s="10"/>
      <c r="N291" s="548"/>
      <c r="O291" s="548"/>
    </row>
    <row r="292" spans="2:15" s="5" customFormat="1" ht="31.5">
      <c r="B292" s="1"/>
      <c r="C292" s="351">
        <v>3429</v>
      </c>
      <c r="D292" s="352" t="s">
        <v>332</v>
      </c>
      <c r="E292" s="353" t="s">
        <v>125</v>
      </c>
      <c r="F292" s="354">
        <v>435146</v>
      </c>
      <c r="G292" s="288" t="s">
        <v>117</v>
      </c>
      <c r="H292" s="288" t="s">
        <v>145</v>
      </c>
      <c r="I292" s="1"/>
      <c r="J292" s="1"/>
      <c r="K292" s="549"/>
      <c r="L292" s="10"/>
      <c r="N292" s="548"/>
      <c r="O292" s="548"/>
    </row>
    <row r="293" spans="2:15" s="5" customFormat="1" ht="31.5">
      <c r="B293" s="1"/>
      <c r="C293" s="351">
        <v>3430</v>
      </c>
      <c r="D293" s="352" t="s">
        <v>333</v>
      </c>
      <c r="E293" s="353" t="s">
        <v>125</v>
      </c>
      <c r="F293" s="354">
        <v>306079</v>
      </c>
      <c r="G293" s="288" t="s">
        <v>117</v>
      </c>
      <c r="H293" s="288"/>
      <c r="I293" s="1"/>
      <c r="J293" s="1"/>
      <c r="K293" s="549"/>
      <c r="L293" s="10"/>
      <c r="N293" s="548"/>
      <c r="O293" s="548"/>
    </row>
    <row r="294" spans="2:15" s="5" customFormat="1" ht="31.5">
      <c r="B294" s="1"/>
      <c r="C294" s="351">
        <v>3431</v>
      </c>
      <c r="D294" s="352" t="s">
        <v>334</v>
      </c>
      <c r="E294" s="353" t="s">
        <v>125</v>
      </c>
      <c r="F294" s="354">
        <v>345896</v>
      </c>
      <c r="G294" s="288" t="s">
        <v>117</v>
      </c>
      <c r="H294" s="288"/>
      <c r="I294" s="1"/>
      <c r="J294" s="1"/>
      <c r="K294" s="549"/>
      <c r="L294" s="10"/>
      <c r="N294" s="548"/>
      <c r="O294" s="548"/>
    </row>
    <row r="295" spans="2:15" s="5" customFormat="1" ht="31.5">
      <c r="B295" s="1"/>
      <c r="C295" s="351">
        <v>3432</v>
      </c>
      <c r="D295" s="352" t="s">
        <v>335</v>
      </c>
      <c r="E295" s="353" t="s">
        <v>125</v>
      </c>
      <c r="F295" s="354">
        <v>411304</v>
      </c>
      <c r="G295" s="288" t="s">
        <v>117</v>
      </c>
      <c r="H295" s="288"/>
      <c r="I295" s="1"/>
      <c r="J295" s="1"/>
      <c r="K295" s="549"/>
      <c r="L295" s="10"/>
      <c r="N295" s="548"/>
      <c r="O295" s="548"/>
    </row>
    <row r="296" spans="2:15" s="5" customFormat="1" ht="31.5">
      <c r="B296" s="1"/>
      <c r="C296" s="351">
        <v>3433</v>
      </c>
      <c r="D296" s="352" t="s">
        <v>336</v>
      </c>
      <c r="E296" s="353" t="s">
        <v>125</v>
      </c>
      <c r="F296" s="354">
        <v>4806</v>
      </c>
      <c r="G296" s="288" t="s">
        <v>117</v>
      </c>
      <c r="H296" s="288"/>
      <c r="I296" s="1"/>
      <c r="J296" s="1"/>
      <c r="K296" s="549"/>
      <c r="L296" s="10"/>
      <c r="N296" s="548"/>
      <c r="O296" s="548"/>
    </row>
    <row r="297" spans="2:15" s="5" customFormat="1" ht="63">
      <c r="B297" s="1"/>
      <c r="C297" s="351">
        <v>3434</v>
      </c>
      <c r="D297" s="352" t="s">
        <v>337</v>
      </c>
      <c r="E297" s="353" t="s">
        <v>125</v>
      </c>
      <c r="F297" s="354">
        <v>69415</v>
      </c>
      <c r="G297" s="288" t="s">
        <v>117</v>
      </c>
      <c r="H297" s="288"/>
      <c r="I297" s="1"/>
      <c r="J297" s="1"/>
      <c r="K297" s="549"/>
      <c r="L297" s="10"/>
      <c r="N297" s="548"/>
      <c r="O297" s="548"/>
    </row>
    <row r="298" spans="2:15" s="5" customFormat="1" ht="47.25">
      <c r="B298" s="1"/>
      <c r="C298" s="351">
        <v>3436</v>
      </c>
      <c r="D298" s="352" t="s">
        <v>338</v>
      </c>
      <c r="E298" s="353" t="s">
        <v>119</v>
      </c>
      <c r="F298" s="354">
        <v>88824</v>
      </c>
      <c r="G298" s="288" t="s">
        <v>117</v>
      </c>
      <c r="H298" s="288"/>
      <c r="I298" s="1"/>
      <c r="J298" s="1"/>
      <c r="K298" s="549"/>
      <c r="L298" s="10"/>
      <c r="N298" s="548"/>
      <c r="O298" s="548"/>
    </row>
    <row r="299" spans="2:15" s="5" customFormat="1" ht="47.25">
      <c r="B299" s="1"/>
      <c r="C299" s="351">
        <v>3442</v>
      </c>
      <c r="D299" s="352" t="s">
        <v>339</v>
      </c>
      <c r="E299" s="353" t="s">
        <v>119</v>
      </c>
      <c r="F299" s="354">
        <v>477928</v>
      </c>
      <c r="G299" s="288" t="s">
        <v>117</v>
      </c>
      <c r="H299" s="288"/>
      <c r="I299" s="1"/>
      <c r="J299" s="1"/>
      <c r="K299" s="549"/>
      <c r="L299" s="10"/>
      <c r="N299" s="548"/>
      <c r="O299" s="548"/>
    </row>
    <row r="300" spans="2:15" s="5" customFormat="1" ht="63">
      <c r="B300" s="1"/>
      <c r="C300" s="351">
        <v>3443</v>
      </c>
      <c r="D300" s="352" t="s">
        <v>340</v>
      </c>
      <c r="E300" s="353" t="s">
        <v>119</v>
      </c>
      <c r="F300" s="354">
        <v>71441</v>
      </c>
      <c r="G300" s="288" t="s">
        <v>117</v>
      </c>
      <c r="H300" s="288"/>
      <c r="I300" s="1"/>
      <c r="J300" s="1"/>
      <c r="K300" s="549"/>
      <c r="L300" s="10"/>
      <c r="N300" s="548"/>
      <c r="O300" s="548"/>
    </row>
    <row r="301" spans="2:15" s="5" customFormat="1" ht="63">
      <c r="B301" s="1"/>
      <c r="C301" s="351">
        <v>3450</v>
      </c>
      <c r="D301" s="352" t="s">
        <v>341</v>
      </c>
      <c r="E301" s="353" t="s">
        <v>125</v>
      </c>
      <c r="F301" s="354">
        <v>349237</v>
      </c>
      <c r="G301" s="288" t="s">
        <v>117</v>
      </c>
      <c r="H301" s="288"/>
      <c r="I301" s="1"/>
      <c r="J301" s="1"/>
      <c r="K301" s="549"/>
      <c r="L301" s="10"/>
      <c r="N301" s="548"/>
      <c r="O301" s="548"/>
    </row>
    <row r="302" spans="2:15" s="5" customFormat="1" ht="63">
      <c r="B302" s="1"/>
      <c r="C302" s="351">
        <v>3451</v>
      </c>
      <c r="D302" s="352" t="s">
        <v>342</v>
      </c>
      <c r="E302" s="353" t="s">
        <v>125</v>
      </c>
      <c r="F302" s="354">
        <v>493227</v>
      </c>
      <c r="G302" s="288" t="s">
        <v>117</v>
      </c>
      <c r="H302" s="288"/>
      <c r="I302" s="1"/>
      <c r="J302" s="1"/>
      <c r="K302" s="549"/>
      <c r="L302" s="10"/>
      <c r="N302" s="548"/>
      <c r="O302" s="548"/>
    </row>
    <row r="303" spans="2:15" s="5" customFormat="1" ht="34.5" customHeight="1">
      <c r="B303" s="1"/>
      <c r="C303" s="351">
        <v>3452</v>
      </c>
      <c r="D303" s="352" t="s">
        <v>343</v>
      </c>
      <c r="E303" s="353" t="s">
        <v>125</v>
      </c>
      <c r="F303" s="354">
        <v>452767</v>
      </c>
      <c r="G303" s="288" t="s">
        <v>117</v>
      </c>
      <c r="H303" s="288"/>
      <c r="I303" s="1"/>
      <c r="J303" s="1"/>
      <c r="K303" s="549"/>
      <c r="L303" s="10"/>
      <c r="N303" s="548"/>
      <c r="O303" s="548"/>
    </row>
    <row r="304" spans="2:15" s="5" customFormat="1" ht="47.25">
      <c r="B304" s="1"/>
      <c r="C304" s="351">
        <v>3454</v>
      </c>
      <c r="D304" s="352" t="s">
        <v>344</v>
      </c>
      <c r="E304" s="353" t="s">
        <v>119</v>
      </c>
      <c r="F304" s="354">
        <v>85636</v>
      </c>
      <c r="G304" s="288" t="s">
        <v>117</v>
      </c>
      <c r="H304" s="288"/>
      <c r="I304" s="1"/>
      <c r="J304" s="1"/>
      <c r="K304" s="549"/>
      <c r="L304" s="10"/>
      <c r="N304" s="548"/>
      <c r="O304" s="548"/>
    </row>
    <row r="305" spans="2:15" s="5" customFormat="1" ht="31.5">
      <c r="B305" s="1"/>
      <c r="C305" s="351">
        <v>3463</v>
      </c>
      <c r="D305" s="352" t="s">
        <v>345</v>
      </c>
      <c r="E305" s="353" t="s">
        <v>125</v>
      </c>
      <c r="F305" s="354">
        <v>229923</v>
      </c>
      <c r="G305" s="288" t="s">
        <v>117</v>
      </c>
      <c r="H305" s="288"/>
      <c r="I305" s="1"/>
      <c r="J305" s="1"/>
      <c r="K305" s="549"/>
      <c r="L305" s="10"/>
      <c r="N305" s="548"/>
      <c r="O305" s="548"/>
    </row>
    <row r="306" spans="2:15" s="5" customFormat="1" ht="31.5">
      <c r="B306" s="1"/>
      <c r="C306" s="351">
        <v>3464</v>
      </c>
      <c r="D306" s="352" t="s">
        <v>346</v>
      </c>
      <c r="E306" s="353" t="s">
        <v>119</v>
      </c>
      <c r="F306" s="354">
        <v>31876</v>
      </c>
      <c r="G306" s="288" t="s">
        <v>117</v>
      </c>
      <c r="H306" s="288"/>
      <c r="I306" s="1"/>
      <c r="J306" s="1"/>
      <c r="K306" s="549"/>
      <c r="L306" s="10"/>
      <c r="N306" s="548"/>
      <c r="O306" s="548"/>
    </row>
    <row r="307" spans="2:15" s="5" customFormat="1" ht="31.5">
      <c r="B307" s="1"/>
      <c r="C307" s="351">
        <v>3465</v>
      </c>
      <c r="D307" s="352" t="s">
        <v>347</v>
      </c>
      <c r="E307" s="353" t="s">
        <v>119</v>
      </c>
      <c r="F307" s="354">
        <v>430589</v>
      </c>
      <c r="G307" s="288" t="s">
        <v>117</v>
      </c>
      <c r="H307" s="288"/>
      <c r="I307" s="1"/>
      <c r="J307" s="1"/>
      <c r="K307" s="549"/>
      <c r="L307" s="10"/>
      <c r="N307" s="548"/>
      <c r="O307" s="548"/>
    </row>
    <row r="308" spans="2:15" s="5" customFormat="1" ht="31.5">
      <c r="B308" s="1"/>
      <c r="C308" s="351">
        <v>3466</v>
      </c>
      <c r="D308" s="352" t="s">
        <v>348</v>
      </c>
      <c r="E308" s="353" t="s">
        <v>119</v>
      </c>
      <c r="F308" s="354">
        <v>443505</v>
      </c>
      <c r="G308" s="288" t="s">
        <v>117</v>
      </c>
      <c r="H308" s="288"/>
      <c r="I308" s="1"/>
      <c r="J308" s="1"/>
      <c r="K308" s="549"/>
      <c r="L308" s="10"/>
      <c r="N308" s="548"/>
      <c r="O308" s="548"/>
    </row>
    <row r="309" spans="2:15" s="5" customFormat="1" ht="31.5">
      <c r="B309" s="1"/>
      <c r="C309" s="351">
        <v>3467</v>
      </c>
      <c r="D309" s="352" t="s">
        <v>349</v>
      </c>
      <c r="E309" s="353" t="s">
        <v>119</v>
      </c>
      <c r="F309" s="354">
        <v>430085</v>
      </c>
      <c r="G309" s="288" t="s">
        <v>117</v>
      </c>
      <c r="H309" s="288"/>
      <c r="I309" s="1"/>
      <c r="J309" s="1"/>
      <c r="K309" s="549"/>
      <c r="L309" s="10"/>
      <c r="N309" s="548"/>
      <c r="O309" s="548"/>
    </row>
    <row r="310" spans="2:15" s="5" customFormat="1" ht="31.5">
      <c r="B310" s="1"/>
      <c r="C310" s="351">
        <v>3468</v>
      </c>
      <c r="D310" s="352" t="s">
        <v>350</v>
      </c>
      <c r="E310" s="353" t="s">
        <v>119</v>
      </c>
      <c r="F310" s="354">
        <v>375015</v>
      </c>
      <c r="G310" s="288" t="s">
        <v>117</v>
      </c>
      <c r="H310" s="288"/>
      <c r="I310" s="1"/>
      <c r="J310" s="1"/>
      <c r="K310" s="549"/>
      <c r="L310" s="10"/>
      <c r="N310" s="548"/>
      <c r="O310" s="548"/>
    </row>
    <row r="311" spans="2:15" s="5" customFormat="1" ht="47.25">
      <c r="B311" s="1"/>
      <c r="C311" s="351">
        <v>3470</v>
      </c>
      <c r="D311" s="352" t="s">
        <v>351</v>
      </c>
      <c r="E311" s="353" t="s">
        <v>122</v>
      </c>
      <c r="F311" s="354">
        <v>819682</v>
      </c>
      <c r="G311" s="288" t="s">
        <v>117</v>
      </c>
      <c r="H311" s="288" t="s">
        <v>145</v>
      </c>
      <c r="I311" s="1"/>
      <c r="J311" s="1"/>
      <c r="K311" s="549"/>
      <c r="L311" s="10"/>
      <c r="N311" s="548"/>
      <c r="O311" s="548"/>
    </row>
    <row r="312" spans="2:15" s="5" customFormat="1" ht="47.25">
      <c r="B312" s="1"/>
      <c r="C312" s="351">
        <v>3471</v>
      </c>
      <c r="D312" s="352" t="s">
        <v>352</v>
      </c>
      <c r="E312" s="353" t="s">
        <v>122</v>
      </c>
      <c r="F312" s="354">
        <v>558004</v>
      </c>
      <c r="G312" s="288" t="s">
        <v>117</v>
      </c>
      <c r="H312" s="288" t="s">
        <v>145</v>
      </c>
      <c r="I312" s="1"/>
      <c r="J312" s="1"/>
      <c r="K312" s="549"/>
      <c r="L312" s="10"/>
      <c r="N312" s="548"/>
      <c r="O312" s="548"/>
    </row>
    <row r="313" spans="2:15" s="5" customFormat="1" ht="63">
      <c r="B313" s="1"/>
      <c r="C313" s="351">
        <v>3472</v>
      </c>
      <c r="D313" s="352" t="s">
        <v>353</v>
      </c>
      <c r="E313" s="353" t="s">
        <v>125</v>
      </c>
      <c r="F313" s="354">
        <v>462939</v>
      </c>
      <c r="G313" s="288" t="s">
        <v>117</v>
      </c>
      <c r="H313" s="288" t="s">
        <v>145</v>
      </c>
      <c r="I313" s="1"/>
      <c r="J313" s="1"/>
      <c r="K313" s="549"/>
      <c r="L313" s="10"/>
      <c r="N313" s="548"/>
      <c r="O313" s="548"/>
    </row>
    <row r="314" spans="2:15" s="5" customFormat="1" ht="47.25">
      <c r="B314" s="1"/>
      <c r="C314" s="351">
        <v>3473</v>
      </c>
      <c r="D314" s="352" t="s">
        <v>354</v>
      </c>
      <c r="E314" s="353" t="s">
        <v>125</v>
      </c>
      <c r="F314" s="354">
        <v>588088</v>
      </c>
      <c r="G314" s="288" t="s">
        <v>117</v>
      </c>
      <c r="H314" s="288" t="s">
        <v>145</v>
      </c>
      <c r="I314" s="1"/>
      <c r="J314" s="1"/>
      <c r="K314" s="549"/>
      <c r="L314" s="10"/>
      <c r="N314" s="548"/>
      <c r="O314" s="548"/>
    </row>
    <row r="315" spans="2:15" s="5" customFormat="1" ht="47.25">
      <c r="B315" s="1"/>
      <c r="C315" s="351">
        <v>3474</v>
      </c>
      <c r="D315" s="352" t="s">
        <v>355</v>
      </c>
      <c r="E315" s="353" t="s">
        <v>125</v>
      </c>
      <c r="F315" s="354">
        <v>698153</v>
      </c>
      <c r="G315" s="288" t="s">
        <v>117</v>
      </c>
      <c r="H315" s="288" t="s">
        <v>145</v>
      </c>
      <c r="I315" s="1"/>
      <c r="J315" s="1"/>
      <c r="K315" s="549"/>
      <c r="L315" s="10"/>
      <c r="N315" s="548"/>
      <c r="O315" s="548"/>
    </row>
    <row r="316" spans="2:15" s="5" customFormat="1" ht="25.5">
      <c r="B316" s="1"/>
      <c r="C316" s="351">
        <v>3475</v>
      </c>
      <c r="D316" s="352" t="s">
        <v>356</v>
      </c>
      <c r="E316" s="353" t="s">
        <v>119</v>
      </c>
      <c r="F316" s="354">
        <v>306097</v>
      </c>
      <c r="G316" s="288" t="s">
        <v>117</v>
      </c>
      <c r="H316" s="288"/>
      <c r="I316" s="1"/>
      <c r="J316" s="1"/>
      <c r="K316" s="549"/>
      <c r="L316" s="10"/>
      <c r="N316" s="548"/>
      <c r="O316" s="548"/>
    </row>
    <row r="317" spans="2:15" s="5" customFormat="1" ht="25.5">
      <c r="B317" s="1"/>
      <c r="C317" s="351">
        <v>3476</v>
      </c>
      <c r="D317" s="352" t="s">
        <v>357</v>
      </c>
      <c r="E317" s="353" t="s">
        <v>119</v>
      </c>
      <c r="F317" s="354">
        <v>347434</v>
      </c>
      <c r="G317" s="288" t="s">
        <v>117</v>
      </c>
      <c r="H317" s="288"/>
      <c r="I317" s="1"/>
      <c r="J317" s="1"/>
      <c r="K317" s="549"/>
      <c r="L317" s="10"/>
      <c r="N317" s="548"/>
      <c r="O317" s="548"/>
    </row>
    <row r="318" spans="2:15" s="5" customFormat="1" ht="25.5">
      <c r="B318" s="1"/>
      <c r="C318" s="351">
        <v>3477</v>
      </c>
      <c r="D318" s="352" t="s">
        <v>358</v>
      </c>
      <c r="E318" s="353" t="s">
        <v>119</v>
      </c>
      <c r="F318" s="354">
        <v>431318</v>
      </c>
      <c r="G318" s="288" t="s">
        <v>117</v>
      </c>
      <c r="H318" s="288"/>
      <c r="I318" s="1"/>
      <c r="J318" s="1"/>
      <c r="K318" s="549"/>
      <c r="L318" s="10"/>
      <c r="N318" s="548"/>
      <c r="O318" s="548"/>
    </row>
    <row r="319" spans="2:15" s="5" customFormat="1" ht="47.25">
      <c r="B319" s="1"/>
      <c r="C319" s="351">
        <v>3478</v>
      </c>
      <c r="D319" s="352" t="s">
        <v>359</v>
      </c>
      <c r="E319" s="353" t="s">
        <v>119</v>
      </c>
      <c r="F319" s="354">
        <v>108583</v>
      </c>
      <c r="G319" s="288" t="s">
        <v>117</v>
      </c>
      <c r="H319" s="288"/>
      <c r="I319" s="1"/>
      <c r="J319" s="1"/>
      <c r="K319" s="549"/>
      <c r="L319" s="10"/>
      <c r="N319" s="548"/>
      <c r="O319" s="548"/>
    </row>
    <row r="320" spans="2:15" s="5" customFormat="1" ht="63">
      <c r="B320" s="1"/>
      <c r="C320" s="351">
        <v>3486</v>
      </c>
      <c r="D320" s="352" t="s">
        <v>360</v>
      </c>
      <c r="E320" s="353" t="s">
        <v>119</v>
      </c>
      <c r="F320" s="354">
        <v>153876</v>
      </c>
      <c r="G320" s="288" t="s">
        <v>117</v>
      </c>
      <c r="H320" s="288"/>
      <c r="I320" s="1"/>
      <c r="J320" s="1"/>
      <c r="K320" s="549"/>
      <c r="L320" s="10"/>
      <c r="N320" s="548"/>
      <c r="O320" s="548"/>
    </row>
    <row r="321" spans="2:15" s="5" customFormat="1" ht="63">
      <c r="B321" s="1"/>
      <c r="C321" s="351">
        <v>3487</v>
      </c>
      <c r="D321" s="352" t="s">
        <v>361</v>
      </c>
      <c r="E321" s="353" t="s">
        <v>125</v>
      </c>
      <c r="F321" s="354">
        <v>591997</v>
      </c>
      <c r="G321" s="288" t="s">
        <v>117</v>
      </c>
      <c r="H321" s="288"/>
      <c r="I321" s="1"/>
      <c r="J321" s="1"/>
      <c r="K321" s="549"/>
      <c r="L321" s="10"/>
      <c r="N321" s="548"/>
      <c r="O321" s="548"/>
    </row>
    <row r="322" spans="2:15" s="5" customFormat="1" ht="47.25">
      <c r="B322" s="1"/>
      <c r="C322" s="351">
        <v>3490</v>
      </c>
      <c r="D322" s="352" t="s">
        <v>362</v>
      </c>
      <c r="E322" s="353" t="s">
        <v>125</v>
      </c>
      <c r="F322" s="354">
        <v>53143</v>
      </c>
      <c r="G322" s="288" t="s">
        <v>117</v>
      </c>
      <c r="H322" s="288"/>
      <c r="I322" s="1"/>
      <c r="J322" s="1"/>
      <c r="K322" s="549"/>
      <c r="L322" s="10"/>
      <c r="N322" s="548"/>
      <c r="O322" s="548"/>
    </row>
    <row r="323" spans="2:15" s="5" customFormat="1" ht="47.25">
      <c r="B323" s="1"/>
      <c r="C323" s="351">
        <v>3491</v>
      </c>
      <c r="D323" s="352" t="s">
        <v>363</v>
      </c>
      <c r="E323" s="353" t="s">
        <v>125</v>
      </c>
      <c r="F323" s="354">
        <v>42233</v>
      </c>
      <c r="G323" s="288" t="s">
        <v>117</v>
      </c>
      <c r="H323" s="288"/>
      <c r="I323" s="1"/>
      <c r="J323" s="1"/>
      <c r="K323" s="549"/>
      <c r="L323" s="10"/>
      <c r="N323" s="548"/>
      <c r="O323" s="548"/>
    </row>
    <row r="324" spans="2:15" s="5" customFormat="1" ht="47.25">
      <c r="B324" s="1"/>
      <c r="C324" s="351">
        <v>3492</v>
      </c>
      <c r="D324" s="352" t="s">
        <v>364</v>
      </c>
      <c r="E324" s="353" t="s">
        <v>125</v>
      </c>
      <c r="F324" s="354">
        <v>76723</v>
      </c>
      <c r="G324" s="288" t="s">
        <v>117</v>
      </c>
      <c r="H324" s="288"/>
      <c r="I324" s="1"/>
      <c r="J324" s="1"/>
      <c r="K324" s="549"/>
      <c r="L324" s="10"/>
      <c r="N324" s="548"/>
      <c r="O324" s="548"/>
    </row>
    <row r="325" spans="2:15" s="5" customFormat="1" ht="31.5">
      <c r="B325" s="1"/>
      <c r="C325" s="351">
        <v>3499</v>
      </c>
      <c r="D325" s="352" t="s">
        <v>365</v>
      </c>
      <c r="E325" s="353" t="s">
        <v>125</v>
      </c>
      <c r="F325" s="354">
        <v>412691</v>
      </c>
      <c r="G325" s="288" t="s">
        <v>117</v>
      </c>
      <c r="H325" s="288"/>
      <c r="I325" s="1"/>
      <c r="J325" s="1"/>
      <c r="K325" s="549"/>
      <c r="L325" s="10"/>
      <c r="N325" s="548"/>
      <c r="O325" s="548"/>
    </row>
    <row r="326" spans="2:15" s="5" customFormat="1" ht="31.5">
      <c r="B326" s="1"/>
      <c r="C326" s="351">
        <v>3500</v>
      </c>
      <c r="D326" s="352" t="s">
        <v>366</v>
      </c>
      <c r="E326" s="353" t="s">
        <v>125</v>
      </c>
      <c r="F326" s="354">
        <v>684751</v>
      </c>
      <c r="G326" s="288" t="s">
        <v>117</v>
      </c>
      <c r="H326" s="288"/>
      <c r="I326" s="1"/>
      <c r="J326" s="1"/>
      <c r="K326" s="549"/>
      <c r="L326" s="10"/>
      <c r="N326" s="548"/>
      <c r="O326" s="548"/>
    </row>
    <row r="327" spans="2:15" s="5" customFormat="1" ht="31.5">
      <c r="B327" s="1"/>
      <c r="C327" s="351">
        <v>3501</v>
      </c>
      <c r="D327" s="352" t="s">
        <v>367</v>
      </c>
      <c r="E327" s="353" t="s">
        <v>125</v>
      </c>
      <c r="F327" s="354">
        <v>964843</v>
      </c>
      <c r="G327" s="288" t="s">
        <v>117</v>
      </c>
      <c r="H327" s="288"/>
      <c r="I327" s="1"/>
      <c r="J327" s="1"/>
      <c r="K327" s="549"/>
      <c r="L327" s="10"/>
      <c r="N327" s="548"/>
      <c r="O327" s="548"/>
    </row>
    <row r="328" spans="2:15" s="5" customFormat="1" ht="31.5">
      <c r="B328" s="1"/>
      <c r="C328" s="351">
        <v>3502</v>
      </c>
      <c r="D328" s="352" t="s">
        <v>368</v>
      </c>
      <c r="E328" s="353" t="s">
        <v>125</v>
      </c>
      <c r="F328" s="354">
        <v>1022169</v>
      </c>
      <c r="G328" s="288" t="s">
        <v>117</v>
      </c>
      <c r="H328" s="288"/>
      <c r="I328" s="1"/>
      <c r="J328" s="1"/>
      <c r="K328" s="549"/>
      <c r="L328" s="10"/>
      <c r="N328" s="548"/>
      <c r="O328" s="548"/>
    </row>
    <row r="329" spans="2:15" s="5" customFormat="1" ht="31.5">
      <c r="B329" s="1"/>
      <c r="C329" s="351">
        <v>3503</v>
      </c>
      <c r="D329" s="352" t="s">
        <v>369</v>
      </c>
      <c r="E329" s="353" t="s">
        <v>125</v>
      </c>
      <c r="F329" s="354">
        <v>1409816</v>
      </c>
      <c r="G329" s="288" t="s">
        <v>117</v>
      </c>
      <c r="H329" s="288"/>
      <c r="I329" s="1"/>
      <c r="J329" s="1"/>
      <c r="K329" s="549"/>
      <c r="L329" s="10"/>
      <c r="N329" s="548"/>
      <c r="O329" s="548"/>
    </row>
    <row r="330" spans="2:15" s="5" customFormat="1" ht="31.5">
      <c r="B330" s="1"/>
      <c r="C330" s="351">
        <v>3504</v>
      </c>
      <c r="D330" s="352" t="s">
        <v>370</v>
      </c>
      <c r="E330" s="353" t="s">
        <v>125</v>
      </c>
      <c r="F330" s="354">
        <v>103470</v>
      </c>
      <c r="G330" s="288" t="s">
        <v>117</v>
      </c>
      <c r="H330" s="288"/>
      <c r="I330" s="1"/>
      <c r="J330" s="1"/>
      <c r="K330" s="549"/>
      <c r="L330" s="10"/>
      <c r="N330" s="548"/>
      <c r="O330" s="548"/>
    </row>
    <row r="331" spans="2:15" s="5" customFormat="1" ht="31.5">
      <c r="B331" s="1"/>
      <c r="C331" s="351">
        <v>3505</v>
      </c>
      <c r="D331" s="352" t="s">
        <v>371</v>
      </c>
      <c r="E331" s="353" t="s">
        <v>125</v>
      </c>
      <c r="F331" s="354">
        <v>206341</v>
      </c>
      <c r="G331" s="288" t="s">
        <v>117</v>
      </c>
      <c r="H331" s="288"/>
      <c r="I331" s="1"/>
      <c r="J331" s="1"/>
      <c r="K331" s="549"/>
      <c r="L331" s="10"/>
      <c r="N331" s="548"/>
      <c r="O331" s="548"/>
    </row>
    <row r="332" spans="2:15" s="5" customFormat="1" ht="31.5">
      <c r="B332" s="1"/>
      <c r="C332" s="351">
        <v>3506</v>
      </c>
      <c r="D332" s="352" t="s">
        <v>372</v>
      </c>
      <c r="E332" s="353" t="s">
        <v>125</v>
      </c>
      <c r="F332" s="354">
        <v>266543</v>
      </c>
      <c r="G332" s="288" t="s">
        <v>117</v>
      </c>
      <c r="H332" s="288"/>
      <c r="I332" s="1"/>
      <c r="J332" s="1"/>
      <c r="K332" s="549"/>
      <c r="L332" s="10"/>
      <c r="N332" s="548"/>
      <c r="O332" s="548"/>
    </row>
    <row r="333" spans="2:15" s="5" customFormat="1" ht="31.5">
      <c r="B333" s="1"/>
      <c r="C333" s="351">
        <v>3507</v>
      </c>
      <c r="D333" s="352" t="s">
        <v>373</v>
      </c>
      <c r="E333" s="353" t="s">
        <v>125</v>
      </c>
      <c r="F333" s="354">
        <v>317327</v>
      </c>
      <c r="G333" s="288" t="s">
        <v>117</v>
      </c>
      <c r="H333" s="288"/>
      <c r="I333" s="1"/>
      <c r="J333" s="1"/>
      <c r="K333" s="549"/>
      <c r="L333" s="10"/>
      <c r="N333" s="548"/>
      <c r="O333" s="548"/>
    </row>
    <row r="334" spans="2:15" s="5" customFormat="1" ht="31.5">
      <c r="B334" s="1"/>
      <c r="C334" s="351">
        <v>3508</v>
      </c>
      <c r="D334" s="352" t="s">
        <v>374</v>
      </c>
      <c r="E334" s="353" t="s">
        <v>125</v>
      </c>
      <c r="F334" s="354">
        <v>399771</v>
      </c>
      <c r="G334" s="288" t="s">
        <v>117</v>
      </c>
      <c r="H334" s="288"/>
      <c r="I334" s="1"/>
      <c r="J334" s="1"/>
      <c r="K334" s="549"/>
      <c r="L334" s="10"/>
      <c r="N334" s="548"/>
      <c r="O334" s="548"/>
    </row>
    <row r="335" spans="2:15" s="5" customFormat="1" ht="31.5">
      <c r="B335" s="1"/>
      <c r="C335" s="351">
        <v>3509</v>
      </c>
      <c r="D335" s="352" t="s">
        <v>375</v>
      </c>
      <c r="E335" s="353" t="s">
        <v>125</v>
      </c>
      <c r="F335" s="354">
        <v>463459</v>
      </c>
      <c r="G335" s="288" t="s">
        <v>117</v>
      </c>
      <c r="H335" s="288"/>
      <c r="I335" s="1"/>
      <c r="J335" s="1"/>
      <c r="K335" s="549"/>
      <c r="L335" s="10"/>
      <c r="N335" s="548"/>
      <c r="O335" s="548"/>
    </row>
    <row r="336" spans="2:15" s="5" customFormat="1" ht="31.5">
      <c r="B336" s="1"/>
      <c r="C336" s="351">
        <v>3510</v>
      </c>
      <c r="D336" s="352" t="s">
        <v>376</v>
      </c>
      <c r="E336" s="353" t="s">
        <v>125</v>
      </c>
      <c r="F336" s="354">
        <v>547715</v>
      </c>
      <c r="G336" s="288" t="s">
        <v>117</v>
      </c>
      <c r="H336" s="288"/>
      <c r="I336" s="1"/>
      <c r="J336" s="1"/>
      <c r="K336" s="549"/>
      <c r="L336" s="10"/>
      <c r="N336" s="548"/>
      <c r="O336" s="548"/>
    </row>
    <row r="337" spans="2:15" s="5" customFormat="1" ht="31.5">
      <c r="B337" s="1"/>
      <c r="C337" s="351">
        <v>3511</v>
      </c>
      <c r="D337" s="352" t="s">
        <v>377</v>
      </c>
      <c r="E337" s="353" t="s">
        <v>125</v>
      </c>
      <c r="F337" s="354">
        <v>782354</v>
      </c>
      <c r="G337" s="288" t="s">
        <v>117</v>
      </c>
      <c r="H337" s="288"/>
      <c r="I337" s="1"/>
      <c r="J337" s="1"/>
      <c r="K337" s="549"/>
      <c r="L337" s="10"/>
      <c r="N337" s="548"/>
      <c r="O337" s="548"/>
    </row>
    <row r="338" spans="2:15" s="5" customFormat="1" ht="31.5">
      <c r="B338" s="1"/>
      <c r="C338" s="351">
        <v>3512</v>
      </c>
      <c r="D338" s="352" t="s">
        <v>378</v>
      </c>
      <c r="E338" s="353" t="s">
        <v>125</v>
      </c>
      <c r="F338" s="354">
        <v>40000</v>
      </c>
      <c r="G338" s="288" t="s">
        <v>117</v>
      </c>
      <c r="H338" s="288"/>
      <c r="I338" s="1"/>
      <c r="J338" s="1"/>
      <c r="K338" s="549"/>
      <c r="L338" s="10"/>
      <c r="N338" s="548"/>
      <c r="O338" s="548"/>
    </row>
    <row r="339" spans="2:15" s="5" customFormat="1" ht="31.5">
      <c r="B339" s="1"/>
      <c r="C339" s="351">
        <v>3513</v>
      </c>
      <c r="D339" s="352" t="s">
        <v>379</v>
      </c>
      <c r="E339" s="353" t="s">
        <v>125</v>
      </c>
      <c r="F339" s="354">
        <v>80073</v>
      </c>
      <c r="G339" s="288" t="s">
        <v>117</v>
      </c>
      <c r="H339" s="288"/>
      <c r="I339" s="1"/>
      <c r="J339" s="1"/>
      <c r="K339" s="549"/>
      <c r="L339" s="10"/>
      <c r="N339" s="548"/>
      <c r="O339" s="548"/>
    </row>
    <row r="340" spans="2:15" s="5" customFormat="1" ht="31.5">
      <c r="B340" s="1"/>
      <c r="C340" s="351">
        <v>3514</v>
      </c>
      <c r="D340" s="352" t="s">
        <v>380</v>
      </c>
      <c r="E340" s="353" t="s">
        <v>125</v>
      </c>
      <c r="F340" s="354">
        <v>114757</v>
      </c>
      <c r="G340" s="288" t="s">
        <v>117</v>
      </c>
      <c r="H340" s="288"/>
      <c r="I340" s="1"/>
      <c r="J340" s="1"/>
      <c r="K340" s="549"/>
      <c r="L340" s="10"/>
      <c r="N340" s="548"/>
      <c r="O340" s="548"/>
    </row>
    <row r="341" spans="2:15" s="5" customFormat="1" ht="31.5">
      <c r="B341" s="1"/>
      <c r="C341" s="351">
        <v>3515</v>
      </c>
      <c r="D341" s="352" t="s">
        <v>381</v>
      </c>
      <c r="E341" s="353" t="s">
        <v>125</v>
      </c>
      <c r="F341" s="354">
        <v>151913</v>
      </c>
      <c r="G341" s="288" t="s">
        <v>117</v>
      </c>
      <c r="H341" s="288"/>
      <c r="I341" s="1"/>
      <c r="J341" s="1"/>
      <c r="K341" s="549"/>
      <c r="L341" s="10"/>
      <c r="N341" s="548"/>
      <c r="O341" s="548"/>
    </row>
    <row r="342" spans="2:15" s="5" customFormat="1" ht="31.5">
      <c r="B342" s="1"/>
      <c r="C342" s="351">
        <v>3516</v>
      </c>
      <c r="D342" s="352" t="s">
        <v>382</v>
      </c>
      <c r="E342" s="353" t="s">
        <v>125</v>
      </c>
      <c r="F342" s="354">
        <v>307598</v>
      </c>
      <c r="G342" s="288" t="s">
        <v>117</v>
      </c>
      <c r="H342" s="288"/>
      <c r="I342" s="1"/>
      <c r="J342" s="1"/>
      <c r="K342" s="549"/>
      <c r="L342" s="10"/>
      <c r="N342" s="548"/>
      <c r="O342" s="548"/>
    </row>
    <row r="343" spans="2:15" s="5" customFormat="1" ht="31.5">
      <c r="B343" s="1"/>
      <c r="C343" s="351">
        <v>3517</v>
      </c>
      <c r="D343" s="352" t="s">
        <v>383</v>
      </c>
      <c r="E343" s="353" t="s">
        <v>125</v>
      </c>
      <c r="F343" s="354">
        <v>1105146</v>
      </c>
      <c r="G343" s="288" t="s">
        <v>117</v>
      </c>
      <c r="H343" s="288"/>
      <c r="I343" s="1"/>
      <c r="J343" s="1"/>
      <c r="K343" s="549"/>
      <c r="L343" s="10"/>
      <c r="N343" s="548"/>
      <c r="O343" s="548"/>
    </row>
    <row r="344" spans="2:15" s="5" customFormat="1" ht="31.5">
      <c r="B344" s="1"/>
      <c r="C344" s="351">
        <v>3518</v>
      </c>
      <c r="D344" s="352" t="s">
        <v>384</v>
      </c>
      <c r="E344" s="353" t="s">
        <v>125</v>
      </c>
      <c r="F344" s="354">
        <v>2394147</v>
      </c>
      <c r="G344" s="288" t="s">
        <v>117</v>
      </c>
      <c r="H344" s="288"/>
      <c r="I344" s="1"/>
      <c r="J344" s="1"/>
      <c r="K344" s="549"/>
      <c r="L344" s="10"/>
      <c r="N344" s="548"/>
      <c r="O344" s="548"/>
    </row>
    <row r="345" spans="2:15" s="5" customFormat="1" ht="31.5">
      <c r="B345" s="1"/>
      <c r="C345" s="351">
        <v>3519</v>
      </c>
      <c r="D345" s="352" t="s">
        <v>385</v>
      </c>
      <c r="E345" s="353" t="s">
        <v>125</v>
      </c>
      <c r="F345" s="354">
        <v>3246341</v>
      </c>
      <c r="G345" s="288" t="s">
        <v>117</v>
      </c>
      <c r="H345" s="288"/>
      <c r="I345" s="1"/>
      <c r="J345" s="1"/>
      <c r="K345" s="549"/>
      <c r="L345" s="10"/>
      <c r="N345" s="548"/>
      <c r="O345" s="548"/>
    </row>
    <row r="346" spans="2:15" s="5" customFormat="1" ht="31.5">
      <c r="B346" s="1"/>
      <c r="C346" s="351">
        <v>3520</v>
      </c>
      <c r="D346" s="352" t="s">
        <v>386</v>
      </c>
      <c r="E346" s="353" t="s">
        <v>125</v>
      </c>
      <c r="F346" s="354">
        <v>74453</v>
      </c>
      <c r="G346" s="288" t="s">
        <v>117</v>
      </c>
      <c r="H346" s="288"/>
      <c r="I346" s="1"/>
      <c r="J346" s="1"/>
      <c r="K346" s="549"/>
      <c r="L346" s="10"/>
      <c r="N346" s="548"/>
      <c r="O346" s="548"/>
    </row>
    <row r="347" spans="2:15" s="5" customFormat="1" ht="31.5">
      <c r="B347" s="1"/>
      <c r="C347" s="351">
        <v>3521</v>
      </c>
      <c r="D347" s="352" t="s">
        <v>387</v>
      </c>
      <c r="E347" s="353" t="s">
        <v>125</v>
      </c>
      <c r="F347" s="354">
        <v>74714</v>
      </c>
      <c r="G347" s="288" t="s">
        <v>117</v>
      </c>
      <c r="H347" s="288"/>
      <c r="I347" s="1"/>
      <c r="J347" s="1"/>
      <c r="K347" s="549"/>
      <c r="L347" s="10"/>
      <c r="N347" s="548"/>
      <c r="O347" s="548"/>
    </row>
    <row r="348" spans="2:15" s="5" customFormat="1" ht="31.5">
      <c r="B348" s="1"/>
      <c r="C348" s="351">
        <v>3522</v>
      </c>
      <c r="D348" s="352" t="s">
        <v>388</v>
      </c>
      <c r="E348" s="353" t="s">
        <v>125</v>
      </c>
      <c r="F348" s="354">
        <v>109139</v>
      </c>
      <c r="G348" s="288" t="s">
        <v>117</v>
      </c>
      <c r="H348" s="288"/>
      <c r="I348" s="1"/>
      <c r="J348" s="1"/>
      <c r="K348" s="549"/>
      <c r="L348" s="10"/>
      <c r="N348" s="548"/>
      <c r="O348" s="548"/>
    </row>
    <row r="349" spans="2:15" s="5" customFormat="1" ht="31.5">
      <c r="B349" s="1"/>
      <c r="C349" s="351">
        <v>3523</v>
      </c>
      <c r="D349" s="352" t="s">
        <v>389</v>
      </c>
      <c r="E349" s="353" t="s">
        <v>125</v>
      </c>
      <c r="F349" s="354">
        <v>143947</v>
      </c>
      <c r="G349" s="288" t="s">
        <v>117</v>
      </c>
      <c r="H349" s="288"/>
      <c r="I349" s="1"/>
      <c r="J349" s="1"/>
      <c r="K349" s="549"/>
      <c r="L349" s="10"/>
      <c r="N349" s="548"/>
      <c r="O349" s="548"/>
    </row>
    <row r="350" spans="2:15" s="5" customFormat="1" ht="31.5">
      <c r="B350" s="1"/>
      <c r="C350" s="351">
        <v>3524</v>
      </c>
      <c r="D350" s="352" t="s">
        <v>390</v>
      </c>
      <c r="E350" s="353" t="s">
        <v>125</v>
      </c>
      <c r="F350" s="354">
        <v>268170</v>
      </c>
      <c r="G350" s="288" t="s">
        <v>117</v>
      </c>
      <c r="H350" s="288"/>
      <c r="I350" s="1"/>
      <c r="J350" s="1"/>
      <c r="K350" s="549"/>
      <c r="L350" s="10"/>
      <c r="N350" s="548"/>
      <c r="O350" s="548"/>
    </row>
    <row r="351" spans="2:15" s="5" customFormat="1" ht="31.5">
      <c r="B351" s="1"/>
      <c r="C351" s="351">
        <v>3525</v>
      </c>
      <c r="D351" s="352" t="s">
        <v>391</v>
      </c>
      <c r="E351" s="353" t="s">
        <v>125</v>
      </c>
      <c r="F351" s="354">
        <v>737953</v>
      </c>
      <c r="G351" s="288" t="s">
        <v>117</v>
      </c>
      <c r="H351" s="288"/>
      <c r="I351" s="1"/>
      <c r="J351" s="1"/>
      <c r="K351" s="549"/>
      <c r="L351" s="10"/>
      <c r="N351" s="548"/>
      <c r="O351" s="548"/>
    </row>
    <row r="352" spans="2:15" s="5" customFormat="1" ht="31.5">
      <c r="B352" s="1"/>
      <c r="C352" s="351">
        <v>3526</v>
      </c>
      <c r="D352" s="352" t="s">
        <v>392</v>
      </c>
      <c r="E352" s="353" t="s">
        <v>125</v>
      </c>
      <c r="F352" s="354">
        <v>1571276</v>
      </c>
      <c r="G352" s="288" t="s">
        <v>117</v>
      </c>
      <c r="H352" s="288"/>
      <c r="I352" s="1"/>
      <c r="J352" s="1"/>
      <c r="K352" s="549"/>
      <c r="L352" s="10"/>
      <c r="N352" s="548"/>
      <c r="O352" s="548"/>
    </row>
    <row r="353" spans="2:15" s="5" customFormat="1" ht="31.5">
      <c r="B353" s="1"/>
      <c r="C353" s="351">
        <v>3527</v>
      </c>
      <c r="D353" s="352" t="s">
        <v>393</v>
      </c>
      <c r="E353" s="353" t="s">
        <v>125</v>
      </c>
      <c r="F353" s="354">
        <v>2201980</v>
      </c>
      <c r="G353" s="288" t="s">
        <v>117</v>
      </c>
      <c r="H353" s="288"/>
      <c r="I353" s="1"/>
      <c r="J353" s="1"/>
      <c r="K353" s="549"/>
      <c r="L353" s="10"/>
      <c r="N353" s="548"/>
      <c r="O353" s="548"/>
    </row>
    <row r="354" spans="2:15" s="5" customFormat="1" ht="31.5">
      <c r="B354" s="1"/>
      <c r="C354" s="351">
        <v>3528</v>
      </c>
      <c r="D354" s="352" t="s">
        <v>394</v>
      </c>
      <c r="E354" s="353" t="s">
        <v>125</v>
      </c>
      <c r="F354" s="354">
        <v>38209</v>
      </c>
      <c r="G354" s="288" t="s">
        <v>117</v>
      </c>
      <c r="H354" s="288"/>
      <c r="I354" s="1"/>
      <c r="J354" s="1"/>
      <c r="K354" s="549"/>
      <c r="L354" s="10"/>
      <c r="N354" s="548"/>
      <c r="O354" s="548"/>
    </row>
    <row r="355" spans="2:15" s="5" customFormat="1" ht="31.5">
      <c r="B355" s="1"/>
      <c r="C355" s="351">
        <v>3529</v>
      </c>
      <c r="D355" s="352" t="s">
        <v>395</v>
      </c>
      <c r="E355" s="353" t="s">
        <v>125</v>
      </c>
      <c r="F355" s="354">
        <v>50189</v>
      </c>
      <c r="G355" s="288" t="s">
        <v>117</v>
      </c>
      <c r="H355" s="288"/>
      <c r="I355" s="1"/>
      <c r="J355" s="1"/>
      <c r="K355" s="549"/>
      <c r="L355" s="10"/>
      <c r="N355" s="548"/>
      <c r="O355" s="548"/>
    </row>
    <row r="356" spans="2:15" s="5" customFormat="1" ht="31.5">
      <c r="B356" s="1"/>
      <c r="C356" s="351">
        <v>3530</v>
      </c>
      <c r="D356" s="352" t="s">
        <v>396</v>
      </c>
      <c r="E356" s="353" t="s">
        <v>125</v>
      </c>
      <c r="F356" s="354">
        <v>70734</v>
      </c>
      <c r="G356" s="288" t="s">
        <v>117</v>
      </c>
      <c r="H356" s="288"/>
      <c r="I356" s="1"/>
      <c r="J356" s="1"/>
      <c r="K356" s="549"/>
      <c r="L356" s="10"/>
      <c r="N356" s="548"/>
      <c r="O356" s="548"/>
    </row>
    <row r="357" spans="2:15" s="5" customFormat="1" ht="31.5">
      <c r="B357" s="1"/>
      <c r="C357" s="351">
        <v>3531</v>
      </c>
      <c r="D357" s="352" t="s">
        <v>397</v>
      </c>
      <c r="E357" s="353" t="s">
        <v>125</v>
      </c>
      <c r="F357" s="354">
        <v>114657</v>
      </c>
      <c r="G357" s="288" t="s">
        <v>117</v>
      </c>
      <c r="H357" s="288"/>
      <c r="I357" s="1"/>
      <c r="J357" s="1"/>
      <c r="K357" s="549"/>
      <c r="L357" s="10"/>
      <c r="N357" s="548"/>
      <c r="O357" s="548"/>
    </row>
    <row r="358" spans="2:15" s="5" customFormat="1" ht="31.5">
      <c r="B358" s="1"/>
      <c r="C358" s="351">
        <v>3532</v>
      </c>
      <c r="D358" s="352" t="s">
        <v>398</v>
      </c>
      <c r="E358" s="353" t="s">
        <v>125</v>
      </c>
      <c r="F358" s="354">
        <v>276281</v>
      </c>
      <c r="G358" s="288" t="s">
        <v>117</v>
      </c>
      <c r="H358" s="288"/>
      <c r="I358" s="1"/>
      <c r="J358" s="1"/>
      <c r="K358" s="549"/>
      <c r="L358" s="10"/>
      <c r="N358" s="548"/>
      <c r="O358" s="548"/>
    </row>
    <row r="359" spans="2:15" s="5" customFormat="1" ht="31.5">
      <c r="B359" s="1"/>
      <c r="C359" s="351">
        <v>3533</v>
      </c>
      <c r="D359" s="352" t="s">
        <v>399</v>
      </c>
      <c r="E359" s="353" t="s">
        <v>125</v>
      </c>
      <c r="F359" s="354">
        <v>493020</v>
      </c>
      <c r="G359" s="288" t="s">
        <v>117</v>
      </c>
      <c r="H359" s="288"/>
      <c r="I359" s="1"/>
      <c r="J359" s="1"/>
      <c r="K359" s="549"/>
      <c r="L359" s="10"/>
      <c r="N359" s="548"/>
      <c r="O359" s="548"/>
    </row>
    <row r="360" spans="2:15" s="5" customFormat="1" ht="31.5">
      <c r="B360" s="1"/>
      <c r="C360" s="351">
        <v>3534</v>
      </c>
      <c r="D360" s="352" t="s">
        <v>400</v>
      </c>
      <c r="E360" s="353" t="s">
        <v>125</v>
      </c>
      <c r="F360" s="354">
        <v>1104623</v>
      </c>
      <c r="G360" s="288" t="s">
        <v>117</v>
      </c>
      <c r="H360" s="288"/>
      <c r="I360" s="1"/>
      <c r="J360" s="1"/>
      <c r="K360" s="549"/>
      <c r="L360" s="10"/>
      <c r="N360" s="548"/>
      <c r="O360" s="548"/>
    </row>
    <row r="361" spans="2:15" s="5" customFormat="1" ht="31.5">
      <c r="B361" s="1"/>
      <c r="C361" s="351">
        <v>3535</v>
      </c>
      <c r="D361" s="352" t="s">
        <v>401</v>
      </c>
      <c r="E361" s="353" t="s">
        <v>125</v>
      </c>
      <c r="F361" s="354">
        <v>1430559</v>
      </c>
      <c r="G361" s="288" t="s">
        <v>117</v>
      </c>
      <c r="H361" s="288"/>
      <c r="I361" s="1"/>
      <c r="J361" s="1"/>
      <c r="K361" s="549"/>
      <c r="L361" s="10"/>
      <c r="N361" s="548"/>
      <c r="O361" s="548"/>
    </row>
    <row r="362" spans="2:15" s="5" customFormat="1" ht="31.5">
      <c r="B362" s="1"/>
      <c r="C362" s="351">
        <v>3536</v>
      </c>
      <c r="D362" s="352" t="s">
        <v>402</v>
      </c>
      <c r="E362" s="353" t="s">
        <v>125</v>
      </c>
      <c r="F362" s="354">
        <v>43521</v>
      </c>
      <c r="G362" s="288" t="s">
        <v>117</v>
      </c>
      <c r="H362" s="288"/>
      <c r="I362" s="1"/>
      <c r="J362" s="1"/>
      <c r="K362" s="549"/>
      <c r="L362" s="10"/>
      <c r="N362" s="548"/>
      <c r="O362" s="548"/>
    </row>
    <row r="363" spans="2:15" s="5" customFormat="1" ht="31.5">
      <c r="B363" s="1"/>
      <c r="C363" s="351">
        <v>3537</v>
      </c>
      <c r="D363" s="352" t="s">
        <v>403</v>
      </c>
      <c r="E363" s="353" t="s">
        <v>125</v>
      </c>
      <c r="F363" s="354">
        <v>47684</v>
      </c>
      <c r="G363" s="288" t="s">
        <v>117</v>
      </c>
      <c r="H363" s="288"/>
      <c r="I363" s="1"/>
      <c r="J363" s="1"/>
      <c r="K363" s="549"/>
      <c r="L363" s="10"/>
      <c r="N363" s="548"/>
      <c r="O363" s="548"/>
    </row>
    <row r="364" spans="2:15" s="5" customFormat="1" ht="31.5">
      <c r="B364" s="1"/>
      <c r="C364" s="351">
        <v>3538</v>
      </c>
      <c r="D364" s="352" t="s">
        <v>404</v>
      </c>
      <c r="E364" s="353" t="s">
        <v>125</v>
      </c>
      <c r="F364" s="354">
        <v>64870</v>
      </c>
      <c r="G364" s="288" t="s">
        <v>117</v>
      </c>
      <c r="H364" s="288"/>
      <c r="I364" s="1"/>
      <c r="J364" s="1"/>
      <c r="K364" s="549"/>
      <c r="L364" s="10"/>
      <c r="N364" s="548"/>
      <c r="O364" s="548"/>
    </row>
    <row r="365" spans="2:15" s="5" customFormat="1" ht="31.5">
      <c r="B365" s="1"/>
      <c r="C365" s="351">
        <v>3539</v>
      </c>
      <c r="D365" s="352" t="s">
        <v>405</v>
      </c>
      <c r="E365" s="353" t="s">
        <v>125</v>
      </c>
      <c r="F365" s="354">
        <v>109226</v>
      </c>
      <c r="G365" s="288" t="s">
        <v>117</v>
      </c>
      <c r="H365" s="288"/>
      <c r="I365" s="1"/>
      <c r="J365" s="1"/>
      <c r="K365" s="549"/>
      <c r="L365" s="10"/>
      <c r="N365" s="548"/>
      <c r="O365" s="548"/>
    </row>
    <row r="366" spans="2:15" s="5" customFormat="1" ht="31.5">
      <c r="B366" s="1"/>
      <c r="C366" s="351">
        <v>3540</v>
      </c>
      <c r="D366" s="352" t="s">
        <v>406</v>
      </c>
      <c r="E366" s="353" t="s">
        <v>125</v>
      </c>
      <c r="F366" s="354">
        <v>247986</v>
      </c>
      <c r="G366" s="288" t="s">
        <v>117</v>
      </c>
      <c r="H366" s="288"/>
      <c r="I366" s="1"/>
      <c r="J366" s="1"/>
      <c r="K366" s="549"/>
      <c r="L366" s="10"/>
      <c r="N366" s="548"/>
      <c r="O366" s="548"/>
    </row>
    <row r="367" spans="2:15" s="5" customFormat="1" ht="31.5">
      <c r="B367" s="1"/>
      <c r="C367" s="351">
        <v>3541</v>
      </c>
      <c r="D367" s="352" t="s">
        <v>407</v>
      </c>
      <c r="E367" s="353" t="s">
        <v>125</v>
      </c>
      <c r="F367" s="354">
        <v>478740</v>
      </c>
      <c r="G367" s="288" t="s">
        <v>117</v>
      </c>
      <c r="H367" s="288"/>
      <c r="I367" s="1"/>
      <c r="J367" s="1"/>
      <c r="K367" s="549"/>
      <c r="L367" s="10"/>
      <c r="N367" s="548"/>
      <c r="O367" s="548"/>
    </row>
    <row r="368" spans="2:15" s="5" customFormat="1" ht="31.5">
      <c r="B368" s="1"/>
      <c r="C368" s="351">
        <v>3542</v>
      </c>
      <c r="D368" s="352" t="s">
        <v>408</v>
      </c>
      <c r="E368" s="353" t="s">
        <v>125</v>
      </c>
      <c r="F368" s="354">
        <v>1004663</v>
      </c>
      <c r="G368" s="288" t="s">
        <v>117</v>
      </c>
      <c r="H368" s="288"/>
      <c r="I368" s="1"/>
      <c r="J368" s="1"/>
      <c r="K368" s="549"/>
      <c r="L368" s="10"/>
      <c r="N368" s="548"/>
      <c r="O368" s="548"/>
    </row>
    <row r="369" spans="2:15" s="5" customFormat="1" ht="31.5">
      <c r="B369" s="1"/>
      <c r="C369" s="351">
        <v>3543</v>
      </c>
      <c r="D369" s="352" t="s">
        <v>409</v>
      </c>
      <c r="E369" s="353" t="s">
        <v>125</v>
      </c>
      <c r="F369" s="354">
        <v>1233019</v>
      </c>
      <c r="G369" s="288" t="s">
        <v>117</v>
      </c>
      <c r="H369" s="288"/>
      <c r="I369" s="1"/>
      <c r="J369" s="1"/>
      <c r="K369" s="549"/>
      <c r="L369" s="10"/>
      <c r="N369" s="548"/>
      <c r="O369" s="548"/>
    </row>
    <row r="370" spans="2:15" s="5" customFormat="1" ht="47.25">
      <c r="B370" s="1"/>
      <c r="C370" s="351">
        <v>3544</v>
      </c>
      <c r="D370" s="352" t="s">
        <v>410</v>
      </c>
      <c r="E370" s="353" t="s">
        <v>125</v>
      </c>
      <c r="F370" s="354">
        <v>34749</v>
      </c>
      <c r="G370" s="288" t="s">
        <v>117</v>
      </c>
      <c r="H370" s="288"/>
      <c r="I370" s="1"/>
      <c r="J370" s="1"/>
      <c r="K370" s="549"/>
      <c r="L370" s="10"/>
      <c r="N370" s="548"/>
      <c r="O370" s="548"/>
    </row>
    <row r="371" spans="2:15" s="5" customFormat="1" ht="47.25">
      <c r="B371" s="1"/>
      <c r="C371" s="351">
        <v>3545</v>
      </c>
      <c r="D371" s="352" t="s">
        <v>411</v>
      </c>
      <c r="E371" s="353" t="s">
        <v>125</v>
      </c>
      <c r="F371" s="354">
        <v>59725</v>
      </c>
      <c r="G371" s="288" t="s">
        <v>117</v>
      </c>
      <c r="H371" s="288"/>
      <c r="I371" s="1"/>
      <c r="J371" s="1"/>
      <c r="K371" s="549"/>
      <c r="L371" s="10"/>
      <c r="N371" s="548"/>
      <c r="O371" s="548"/>
    </row>
    <row r="372" spans="2:15" s="5" customFormat="1" ht="47.25">
      <c r="B372" s="1"/>
      <c r="C372" s="351">
        <v>3546</v>
      </c>
      <c r="D372" s="352" t="s">
        <v>412</v>
      </c>
      <c r="E372" s="353" t="s">
        <v>125</v>
      </c>
      <c r="F372" s="354">
        <v>13042</v>
      </c>
      <c r="G372" s="288" t="s">
        <v>117</v>
      </c>
      <c r="H372" s="288"/>
      <c r="I372" s="1"/>
      <c r="J372" s="1"/>
      <c r="K372" s="549"/>
      <c r="L372" s="10"/>
      <c r="N372" s="548"/>
      <c r="O372" s="548"/>
    </row>
    <row r="373" spans="2:15" s="5" customFormat="1" ht="47.25">
      <c r="B373" s="1"/>
      <c r="C373" s="351">
        <v>3548</v>
      </c>
      <c r="D373" s="352" t="s">
        <v>413</v>
      </c>
      <c r="E373" s="353" t="s">
        <v>125</v>
      </c>
      <c r="F373" s="354">
        <v>170278</v>
      </c>
      <c r="G373" s="288" t="s">
        <v>117</v>
      </c>
      <c r="H373" s="288"/>
      <c r="I373" s="1"/>
      <c r="J373" s="1"/>
      <c r="K373" s="549"/>
      <c r="L373" s="10"/>
      <c r="N373" s="548"/>
      <c r="O373" s="548"/>
    </row>
    <row r="374" spans="2:15" s="5" customFormat="1" ht="47.25">
      <c r="B374" s="1"/>
      <c r="C374" s="351">
        <v>3549</v>
      </c>
      <c r="D374" s="352" t="s">
        <v>414</v>
      </c>
      <c r="E374" s="353" t="s">
        <v>125</v>
      </c>
      <c r="F374" s="354">
        <v>144683</v>
      </c>
      <c r="G374" s="288" t="s">
        <v>117</v>
      </c>
      <c r="H374" s="288"/>
      <c r="I374" s="1"/>
      <c r="J374" s="1"/>
      <c r="K374" s="549"/>
      <c r="L374" s="10"/>
      <c r="N374" s="548"/>
      <c r="O374" s="548"/>
    </row>
    <row r="375" spans="2:15" s="5" customFormat="1" ht="31.5">
      <c r="B375" s="1"/>
      <c r="C375" s="351">
        <v>3550</v>
      </c>
      <c r="D375" s="352" t="s">
        <v>415</v>
      </c>
      <c r="E375" s="353" t="s">
        <v>125</v>
      </c>
      <c r="F375" s="354">
        <v>553675</v>
      </c>
      <c r="G375" s="288" t="s">
        <v>117</v>
      </c>
      <c r="H375" s="288"/>
      <c r="I375" s="1"/>
      <c r="J375" s="1"/>
      <c r="K375" s="549"/>
      <c r="L375" s="10"/>
      <c r="N375" s="548"/>
      <c r="O375" s="548"/>
    </row>
    <row r="376" spans="2:15" s="5" customFormat="1" ht="47.25">
      <c r="B376" s="1"/>
      <c r="C376" s="351">
        <v>3551</v>
      </c>
      <c r="D376" s="352" t="s">
        <v>416</v>
      </c>
      <c r="E376" s="353" t="s">
        <v>125</v>
      </c>
      <c r="F376" s="354">
        <v>693570</v>
      </c>
      <c r="G376" s="288" t="s">
        <v>117</v>
      </c>
      <c r="H376" s="288"/>
      <c r="I376" s="1"/>
      <c r="J376" s="1"/>
      <c r="K376" s="549"/>
      <c r="L376" s="10"/>
      <c r="N376" s="548"/>
      <c r="O376" s="548"/>
    </row>
    <row r="377" spans="2:15" s="5" customFormat="1" ht="47.25">
      <c r="B377" s="1"/>
      <c r="C377" s="351">
        <v>3552</v>
      </c>
      <c r="D377" s="352" t="s">
        <v>417</v>
      </c>
      <c r="E377" s="353" t="s">
        <v>125</v>
      </c>
      <c r="F377" s="354">
        <v>217570</v>
      </c>
      <c r="G377" s="288" t="s">
        <v>117</v>
      </c>
      <c r="H377" s="288"/>
      <c r="I377" s="1"/>
      <c r="J377" s="1"/>
      <c r="K377" s="549"/>
      <c r="L377" s="10"/>
      <c r="N377" s="548"/>
      <c r="O377" s="548"/>
    </row>
    <row r="378" spans="2:15" s="5" customFormat="1" ht="47.25">
      <c r="B378" s="1"/>
      <c r="C378" s="351">
        <v>3554</v>
      </c>
      <c r="D378" s="352" t="s">
        <v>418</v>
      </c>
      <c r="E378" s="353" t="s">
        <v>125</v>
      </c>
      <c r="F378" s="354">
        <v>508680</v>
      </c>
      <c r="G378" s="288" t="s">
        <v>117</v>
      </c>
      <c r="H378" s="288"/>
      <c r="I378" s="1"/>
      <c r="J378" s="1"/>
      <c r="K378" s="549"/>
      <c r="L378" s="10"/>
      <c r="N378" s="548"/>
      <c r="O378" s="548"/>
    </row>
    <row r="379" spans="2:15" s="5" customFormat="1" ht="63">
      <c r="B379" s="1"/>
      <c r="C379" s="351">
        <v>3555</v>
      </c>
      <c r="D379" s="352" t="s">
        <v>419</v>
      </c>
      <c r="E379" s="353" t="s">
        <v>125</v>
      </c>
      <c r="F379" s="354">
        <v>671770</v>
      </c>
      <c r="G379" s="288" t="s">
        <v>117</v>
      </c>
      <c r="H379" s="288"/>
      <c r="I379" s="1"/>
      <c r="J379" s="1"/>
      <c r="K379" s="549"/>
      <c r="L379" s="10"/>
      <c r="N379" s="548"/>
      <c r="O379" s="548"/>
    </row>
    <row r="380" spans="2:15" s="5" customFormat="1" ht="47.25">
      <c r="B380" s="1"/>
      <c r="C380" s="351">
        <v>3556</v>
      </c>
      <c r="D380" s="352" t="s">
        <v>420</v>
      </c>
      <c r="E380" s="353" t="s">
        <v>125</v>
      </c>
      <c r="F380" s="354">
        <v>3829553</v>
      </c>
      <c r="G380" s="288" t="s">
        <v>117</v>
      </c>
      <c r="H380" s="288"/>
      <c r="I380" s="1"/>
      <c r="J380" s="1"/>
      <c r="K380" s="549"/>
      <c r="L380" s="10"/>
      <c r="N380" s="548"/>
      <c r="O380" s="548"/>
    </row>
    <row r="381" spans="2:15" s="5" customFormat="1" ht="47.25">
      <c r="B381" s="1"/>
      <c r="C381" s="351">
        <v>3557</v>
      </c>
      <c r="D381" s="352" t="s">
        <v>421</v>
      </c>
      <c r="E381" s="353" t="s">
        <v>125</v>
      </c>
      <c r="F381" s="354">
        <v>8938493</v>
      </c>
      <c r="G381" s="288" t="s">
        <v>117</v>
      </c>
      <c r="H381" s="288"/>
      <c r="I381" s="1"/>
      <c r="J381" s="1"/>
      <c r="K381" s="549"/>
      <c r="L381" s="10"/>
      <c r="N381" s="548"/>
      <c r="O381" s="548"/>
    </row>
    <row r="382" spans="2:15" s="5" customFormat="1" ht="47.25">
      <c r="B382" s="1"/>
      <c r="C382" s="351">
        <v>3559</v>
      </c>
      <c r="D382" s="352" t="s">
        <v>422</v>
      </c>
      <c r="E382" s="353" t="s">
        <v>125</v>
      </c>
      <c r="F382" s="354">
        <v>3935291</v>
      </c>
      <c r="G382" s="288" t="s">
        <v>117</v>
      </c>
      <c r="H382" s="288"/>
      <c r="I382" s="1"/>
      <c r="J382" s="1"/>
      <c r="K382" s="549"/>
      <c r="L382" s="10"/>
      <c r="N382" s="548"/>
      <c r="O382" s="548"/>
    </row>
    <row r="383" spans="2:15" s="5" customFormat="1" ht="47.25">
      <c r="B383" s="1"/>
      <c r="C383" s="351">
        <v>3560</v>
      </c>
      <c r="D383" s="352" t="s">
        <v>423</v>
      </c>
      <c r="E383" s="353" t="s">
        <v>125</v>
      </c>
      <c r="F383" s="354">
        <v>151803</v>
      </c>
      <c r="G383" s="288" t="s">
        <v>117</v>
      </c>
      <c r="H383" s="288"/>
      <c r="I383" s="1"/>
      <c r="J383" s="1"/>
      <c r="K383" s="549"/>
      <c r="L383" s="10"/>
      <c r="N383" s="548"/>
      <c r="O383" s="548"/>
    </row>
    <row r="384" spans="2:15" s="5" customFormat="1" ht="47.25">
      <c r="B384" s="1"/>
      <c r="C384" s="351">
        <v>3561</v>
      </c>
      <c r="D384" s="352" t="s">
        <v>424</v>
      </c>
      <c r="E384" s="353" t="s">
        <v>125</v>
      </c>
      <c r="F384" s="354">
        <v>178168</v>
      </c>
      <c r="G384" s="288" t="s">
        <v>117</v>
      </c>
      <c r="H384" s="288"/>
      <c r="I384" s="1"/>
      <c r="J384" s="1"/>
      <c r="K384" s="549"/>
      <c r="L384" s="10"/>
      <c r="N384" s="548"/>
      <c r="O384" s="548"/>
    </row>
    <row r="385" spans="2:15" s="5" customFormat="1" ht="31.5">
      <c r="B385" s="1"/>
      <c r="C385" s="351">
        <v>3562</v>
      </c>
      <c r="D385" s="352" t="s">
        <v>425</v>
      </c>
      <c r="E385" s="353" t="s">
        <v>122</v>
      </c>
      <c r="F385" s="354">
        <v>217615</v>
      </c>
      <c r="G385" s="288" t="s">
        <v>117</v>
      </c>
      <c r="H385" s="288"/>
      <c r="I385" s="1"/>
      <c r="J385" s="1"/>
      <c r="K385" s="549"/>
      <c r="L385" s="10"/>
      <c r="N385" s="548"/>
      <c r="O385" s="548"/>
    </row>
    <row r="386" spans="2:15" s="5" customFormat="1" ht="47.25">
      <c r="B386" s="1"/>
      <c r="C386" s="351">
        <v>3567</v>
      </c>
      <c r="D386" s="352" t="s">
        <v>426</v>
      </c>
      <c r="E386" s="353" t="s">
        <v>116</v>
      </c>
      <c r="F386" s="354">
        <v>78445</v>
      </c>
      <c r="G386" s="288" t="s">
        <v>117</v>
      </c>
      <c r="H386" s="288"/>
      <c r="I386" s="1"/>
      <c r="J386" s="1"/>
      <c r="K386" s="549"/>
      <c r="L386" s="10"/>
      <c r="N386" s="548"/>
      <c r="O386" s="548"/>
    </row>
    <row r="387" spans="2:15" s="5" customFormat="1" ht="63">
      <c r="B387" s="1"/>
      <c r="C387" s="351">
        <v>3569</v>
      </c>
      <c r="D387" s="352" t="s">
        <v>427</v>
      </c>
      <c r="E387" s="353" t="s">
        <v>125</v>
      </c>
      <c r="F387" s="354">
        <v>3350923</v>
      </c>
      <c r="G387" s="288" t="s">
        <v>117</v>
      </c>
      <c r="H387" s="288"/>
      <c r="I387" s="1"/>
      <c r="J387" s="1"/>
      <c r="K387" s="549"/>
      <c r="L387" s="10"/>
      <c r="N387" s="548"/>
      <c r="O387" s="548"/>
    </row>
    <row r="388" spans="2:15" s="5" customFormat="1" ht="31.5">
      <c r="B388" s="1"/>
      <c r="C388" s="351">
        <v>3589</v>
      </c>
      <c r="D388" s="352" t="s">
        <v>428</v>
      </c>
      <c r="E388" s="353" t="s">
        <v>125</v>
      </c>
      <c r="F388" s="354">
        <v>503126</v>
      </c>
      <c r="G388" s="288" t="s">
        <v>117</v>
      </c>
      <c r="H388" s="288"/>
      <c r="I388" s="1"/>
      <c r="J388" s="1"/>
      <c r="K388" s="549"/>
      <c r="L388" s="10"/>
      <c r="N388" s="548"/>
      <c r="O388" s="548"/>
    </row>
    <row r="389" spans="2:15" s="5" customFormat="1" ht="47.25">
      <c r="B389" s="1"/>
      <c r="C389" s="351">
        <v>3591</v>
      </c>
      <c r="D389" s="352" t="s">
        <v>429</v>
      </c>
      <c r="E389" s="353" t="s">
        <v>122</v>
      </c>
      <c r="F389" s="354">
        <v>50703</v>
      </c>
      <c r="G389" s="288" t="s">
        <v>117</v>
      </c>
      <c r="H389" s="288"/>
      <c r="I389" s="1"/>
      <c r="J389" s="1"/>
      <c r="K389" s="549"/>
      <c r="L389" s="10"/>
      <c r="N389" s="548"/>
      <c r="O389" s="548"/>
    </row>
    <row r="390" spans="2:15" s="5" customFormat="1" ht="63">
      <c r="B390" s="1"/>
      <c r="C390" s="351">
        <v>3599</v>
      </c>
      <c r="D390" s="352" t="s">
        <v>430</v>
      </c>
      <c r="E390" s="353" t="s">
        <v>122</v>
      </c>
      <c r="F390" s="354">
        <v>871234</v>
      </c>
      <c r="G390" s="288" t="s">
        <v>117</v>
      </c>
      <c r="H390" s="288"/>
      <c r="I390" s="1"/>
      <c r="J390" s="1"/>
      <c r="K390" s="549"/>
      <c r="L390" s="10"/>
      <c r="N390" s="548"/>
      <c r="O390" s="548"/>
    </row>
    <row r="391" spans="2:15" s="5" customFormat="1" ht="31.5">
      <c r="B391" s="1"/>
      <c r="C391" s="351">
        <v>3600</v>
      </c>
      <c r="D391" s="352" t="s">
        <v>431</v>
      </c>
      <c r="E391" s="353" t="s">
        <v>125</v>
      </c>
      <c r="F391" s="354">
        <v>37072</v>
      </c>
      <c r="G391" s="288" t="s">
        <v>117</v>
      </c>
      <c r="H391" s="288"/>
      <c r="I391" s="1"/>
      <c r="J391" s="1"/>
      <c r="K391" s="549"/>
      <c r="L391" s="10"/>
      <c r="N391" s="548"/>
      <c r="O391" s="548"/>
    </row>
    <row r="392" spans="2:15" s="5" customFormat="1" ht="31.5">
      <c r="B392" s="1"/>
      <c r="C392" s="351">
        <v>3601</v>
      </c>
      <c r="D392" s="352" t="s">
        <v>432</v>
      </c>
      <c r="E392" s="353" t="s">
        <v>125</v>
      </c>
      <c r="F392" s="354">
        <v>58880</v>
      </c>
      <c r="G392" s="288" t="s">
        <v>117</v>
      </c>
      <c r="H392" s="288"/>
      <c r="I392" s="1"/>
      <c r="J392" s="1"/>
      <c r="K392" s="549"/>
      <c r="L392" s="10"/>
      <c r="N392" s="548"/>
      <c r="O392" s="548"/>
    </row>
    <row r="393" spans="2:15" s="5" customFormat="1" ht="31.5">
      <c r="B393" s="1"/>
      <c r="C393" s="351">
        <v>3602</v>
      </c>
      <c r="D393" s="352" t="s">
        <v>433</v>
      </c>
      <c r="E393" s="353" t="s">
        <v>125</v>
      </c>
      <c r="F393" s="354">
        <v>84943</v>
      </c>
      <c r="G393" s="288" t="s">
        <v>117</v>
      </c>
      <c r="H393" s="288"/>
      <c r="I393" s="1"/>
      <c r="J393" s="1"/>
      <c r="K393" s="549"/>
      <c r="L393" s="10"/>
      <c r="N393" s="548"/>
      <c r="O393" s="548"/>
    </row>
    <row r="394" spans="2:15" s="5" customFormat="1" ht="31.5">
      <c r="B394" s="1"/>
      <c r="C394" s="351">
        <v>3603</v>
      </c>
      <c r="D394" s="352" t="s">
        <v>434</v>
      </c>
      <c r="E394" s="353" t="s">
        <v>125</v>
      </c>
      <c r="F394" s="354">
        <v>193146</v>
      </c>
      <c r="G394" s="288" t="s">
        <v>117</v>
      </c>
      <c r="H394" s="288"/>
      <c r="I394" s="1"/>
      <c r="J394" s="1"/>
      <c r="K394" s="549"/>
      <c r="L394" s="10"/>
      <c r="N394" s="548"/>
      <c r="O394" s="548"/>
    </row>
    <row r="395" spans="2:15" s="5" customFormat="1" ht="31.5">
      <c r="B395" s="1"/>
      <c r="C395" s="351">
        <v>3604</v>
      </c>
      <c r="D395" s="352" t="s">
        <v>435</v>
      </c>
      <c r="E395" s="353" t="s">
        <v>125</v>
      </c>
      <c r="F395" s="354">
        <v>352323</v>
      </c>
      <c r="G395" s="288" t="s">
        <v>117</v>
      </c>
      <c r="H395" s="288"/>
      <c r="I395" s="1"/>
      <c r="J395" s="1"/>
      <c r="K395" s="549"/>
      <c r="L395" s="10"/>
      <c r="N395" s="548"/>
      <c r="O395" s="548"/>
    </row>
    <row r="396" spans="2:15" s="5" customFormat="1" ht="31.5">
      <c r="B396" s="1"/>
      <c r="C396" s="351">
        <v>3605</v>
      </c>
      <c r="D396" s="352" t="s">
        <v>436</v>
      </c>
      <c r="E396" s="353" t="s">
        <v>125</v>
      </c>
      <c r="F396" s="354">
        <v>633894</v>
      </c>
      <c r="G396" s="288" t="s">
        <v>117</v>
      </c>
      <c r="H396" s="288"/>
      <c r="I396" s="1"/>
      <c r="J396" s="1"/>
      <c r="K396" s="549"/>
      <c r="L396" s="10"/>
      <c r="N396" s="548"/>
      <c r="O396" s="548"/>
    </row>
    <row r="397" spans="2:15" s="5" customFormat="1" ht="31.5">
      <c r="B397" s="1"/>
      <c r="C397" s="351">
        <v>3606</v>
      </c>
      <c r="D397" s="352" t="s">
        <v>437</v>
      </c>
      <c r="E397" s="353" t="s">
        <v>125</v>
      </c>
      <c r="F397" s="354">
        <v>976636</v>
      </c>
      <c r="G397" s="288" t="s">
        <v>117</v>
      </c>
      <c r="H397" s="288"/>
      <c r="I397" s="1"/>
      <c r="J397" s="1"/>
      <c r="K397" s="549"/>
      <c r="L397" s="10"/>
      <c r="N397" s="548"/>
      <c r="O397" s="548"/>
    </row>
    <row r="398" spans="2:15" s="5" customFormat="1" ht="31.5">
      <c r="B398" s="1"/>
      <c r="C398" s="351">
        <v>3607</v>
      </c>
      <c r="D398" s="352" t="s">
        <v>438</v>
      </c>
      <c r="E398" s="353" t="s">
        <v>125</v>
      </c>
      <c r="F398" s="354">
        <v>25193</v>
      </c>
      <c r="G398" s="288" t="s">
        <v>117</v>
      </c>
      <c r="H398" s="288"/>
      <c r="I398" s="1"/>
      <c r="J398" s="1"/>
      <c r="K398" s="549"/>
      <c r="L398" s="10"/>
      <c r="N398" s="548"/>
      <c r="O398" s="548"/>
    </row>
    <row r="399" spans="2:15" s="5" customFormat="1" ht="63">
      <c r="B399" s="1"/>
      <c r="C399" s="351">
        <v>3611</v>
      </c>
      <c r="D399" s="352" t="s">
        <v>439</v>
      </c>
      <c r="E399" s="353" t="s">
        <v>119</v>
      </c>
      <c r="F399" s="354">
        <v>432412</v>
      </c>
      <c r="G399" s="288" t="s">
        <v>117</v>
      </c>
      <c r="H399" s="288" t="s">
        <v>145</v>
      </c>
      <c r="I399" s="1"/>
      <c r="J399" s="1"/>
      <c r="K399" s="549"/>
      <c r="L399" s="10"/>
      <c r="N399" s="548"/>
      <c r="O399" s="548"/>
    </row>
    <row r="400" spans="2:15" s="5" customFormat="1" ht="31.5">
      <c r="B400" s="1"/>
      <c r="C400" s="351">
        <v>3618</v>
      </c>
      <c r="D400" s="352" t="s">
        <v>440</v>
      </c>
      <c r="E400" s="353" t="s">
        <v>125</v>
      </c>
      <c r="F400" s="354">
        <v>137665</v>
      </c>
      <c r="G400" s="288" t="s">
        <v>117</v>
      </c>
      <c r="H400" s="288"/>
      <c r="I400" s="1"/>
      <c r="J400" s="1"/>
      <c r="K400" s="549"/>
      <c r="L400" s="10"/>
      <c r="N400" s="548"/>
      <c r="O400" s="548"/>
    </row>
    <row r="401" spans="2:15" s="5" customFormat="1" ht="31.5">
      <c r="B401" s="1"/>
      <c r="C401" s="351">
        <v>3619</v>
      </c>
      <c r="D401" s="352" t="s">
        <v>441</v>
      </c>
      <c r="E401" s="353" t="s">
        <v>125</v>
      </c>
      <c r="F401" s="354">
        <v>115019</v>
      </c>
      <c r="G401" s="288" t="s">
        <v>117</v>
      </c>
      <c r="H401" s="288"/>
      <c r="I401" s="1"/>
      <c r="J401" s="1"/>
      <c r="K401" s="549"/>
      <c r="L401" s="10"/>
      <c r="N401" s="548"/>
      <c r="O401" s="548"/>
    </row>
    <row r="402" spans="2:15" s="5" customFormat="1" ht="31.5">
      <c r="B402" s="1"/>
      <c r="C402" s="351">
        <v>3620</v>
      </c>
      <c r="D402" s="352" t="s">
        <v>442</v>
      </c>
      <c r="E402" s="353" t="s">
        <v>125</v>
      </c>
      <c r="F402" s="354">
        <v>182613</v>
      </c>
      <c r="G402" s="288" t="s">
        <v>117</v>
      </c>
      <c r="H402" s="288"/>
      <c r="I402" s="1"/>
      <c r="J402" s="1"/>
      <c r="K402" s="549"/>
      <c r="L402" s="10"/>
      <c r="N402" s="548"/>
      <c r="O402" s="548"/>
    </row>
    <row r="403" spans="2:15" s="5" customFormat="1" ht="31.5">
      <c r="B403" s="1"/>
      <c r="C403" s="351">
        <v>3621</v>
      </c>
      <c r="D403" s="352" t="s">
        <v>443</v>
      </c>
      <c r="E403" s="353" t="s">
        <v>125</v>
      </c>
      <c r="F403" s="354">
        <v>757276</v>
      </c>
      <c r="G403" s="288" t="s">
        <v>117</v>
      </c>
      <c r="H403" s="288"/>
      <c r="I403" s="1"/>
      <c r="J403" s="1"/>
      <c r="K403" s="549"/>
      <c r="L403" s="10"/>
      <c r="N403" s="548"/>
      <c r="O403" s="548"/>
    </row>
    <row r="404" spans="2:15" s="5" customFormat="1" ht="63">
      <c r="B404" s="1"/>
      <c r="C404" s="351">
        <v>3636</v>
      </c>
      <c r="D404" s="352" t="s">
        <v>444</v>
      </c>
      <c r="E404" s="353" t="s">
        <v>119</v>
      </c>
      <c r="F404" s="354">
        <v>750466</v>
      </c>
      <c r="G404" s="288" t="s">
        <v>117</v>
      </c>
      <c r="H404" s="288"/>
      <c r="I404" s="1"/>
      <c r="J404" s="1"/>
      <c r="K404" s="549"/>
      <c r="L404" s="10"/>
      <c r="N404" s="548"/>
      <c r="O404" s="548"/>
    </row>
    <row r="405" spans="2:15" s="5" customFormat="1" ht="63">
      <c r="B405" s="1"/>
      <c r="C405" s="351">
        <v>3637</v>
      </c>
      <c r="D405" s="352" t="s">
        <v>445</v>
      </c>
      <c r="E405" s="353" t="s">
        <v>119</v>
      </c>
      <c r="F405" s="354">
        <v>589987</v>
      </c>
      <c r="G405" s="288" t="s">
        <v>117</v>
      </c>
      <c r="H405" s="288"/>
      <c r="I405" s="1"/>
      <c r="J405" s="1"/>
      <c r="K405" s="549"/>
      <c r="L405" s="10"/>
      <c r="N405" s="548"/>
      <c r="O405" s="548"/>
    </row>
    <row r="406" spans="2:15" s="5" customFormat="1" ht="63">
      <c r="B406" s="1"/>
      <c r="C406" s="351">
        <v>3639</v>
      </c>
      <c r="D406" s="352" t="s">
        <v>446</v>
      </c>
      <c r="E406" s="353" t="s">
        <v>119</v>
      </c>
      <c r="F406" s="354">
        <v>602182</v>
      </c>
      <c r="G406" s="288" t="s">
        <v>117</v>
      </c>
      <c r="H406" s="288"/>
      <c r="I406" s="1"/>
      <c r="J406" s="1"/>
      <c r="K406" s="549"/>
      <c r="L406" s="10"/>
      <c r="N406" s="548"/>
      <c r="O406" s="548"/>
    </row>
    <row r="407" spans="2:15" s="5" customFormat="1" ht="78.75">
      <c r="B407" s="1"/>
      <c r="C407" s="351">
        <v>3641</v>
      </c>
      <c r="D407" s="352" t="s">
        <v>447</v>
      </c>
      <c r="E407" s="353" t="s">
        <v>119</v>
      </c>
      <c r="F407" s="354">
        <v>636457</v>
      </c>
      <c r="G407" s="288" t="s">
        <v>117</v>
      </c>
      <c r="H407" s="288"/>
      <c r="I407" s="1"/>
      <c r="J407" s="1"/>
      <c r="K407" s="549"/>
      <c r="L407" s="10"/>
      <c r="N407" s="548"/>
      <c r="O407" s="548"/>
    </row>
    <row r="408" spans="2:15" s="5" customFormat="1" ht="78.75">
      <c r="B408" s="1"/>
      <c r="C408" s="351">
        <v>3642</v>
      </c>
      <c r="D408" s="352" t="s">
        <v>448</v>
      </c>
      <c r="E408" s="353" t="s">
        <v>119</v>
      </c>
      <c r="F408" s="354">
        <v>636457</v>
      </c>
      <c r="G408" s="288" t="s">
        <v>117</v>
      </c>
      <c r="H408" s="288"/>
      <c r="I408" s="1"/>
      <c r="J408" s="1"/>
      <c r="K408" s="549"/>
      <c r="L408" s="10"/>
      <c r="N408" s="548"/>
      <c r="O408" s="548"/>
    </row>
    <row r="409" spans="2:15" s="5" customFormat="1" ht="78.75">
      <c r="B409" s="1"/>
      <c r="C409" s="351">
        <v>3643</v>
      </c>
      <c r="D409" s="352" t="s">
        <v>449</v>
      </c>
      <c r="E409" s="353" t="s">
        <v>119</v>
      </c>
      <c r="F409" s="354">
        <v>635076</v>
      </c>
      <c r="G409" s="288" t="s">
        <v>117</v>
      </c>
      <c r="H409" s="288"/>
      <c r="I409" s="1"/>
      <c r="J409" s="1"/>
      <c r="K409" s="549"/>
      <c r="L409" s="10"/>
      <c r="N409" s="548"/>
      <c r="O409" s="548"/>
    </row>
    <row r="410" spans="2:15" s="5" customFormat="1" ht="63">
      <c r="B410" s="1"/>
      <c r="C410" s="351">
        <v>3644</v>
      </c>
      <c r="D410" s="352" t="s">
        <v>450</v>
      </c>
      <c r="E410" s="353" t="s">
        <v>119</v>
      </c>
      <c r="F410" s="354">
        <v>710168</v>
      </c>
      <c r="G410" s="288" t="s">
        <v>117</v>
      </c>
      <c r="H410" s="288"/>
      <c r="I410" s="1"/>
      <c r="J410" s="1"/>
      <c r="K410" s="549"/>
      <c r="L410" s="10"/>
      <c r="N410" s="548"/>
      <c r="O410" s="548"/>
    </row>
    <row r="411" spans="2:15" s="5" customFormat="1" ht="63">
      <c r="B411" s="1"/>
      <c r="C411" s="351">
        <v>3645</v>
      </c>
      <c r="D411" s="352" t="s">
        <v>451</v>
      </c>
      <c r="E411" s="353" t="s">
        <v>119</v>
      </c>
      <c r="F411" s="354">
        <v>677183</v>
      </c>
      <c r="G411" s="288" t="s">
        <v>117</v>
      </c>
      <c r="H411" s="288"/>
      <c r="I411" s="1"/>
      <c r="J411" s="1"/>
      <c r="K411" s="549"/>
      <c r="L411" s="10"/>
      <c r="N411" s="548"/>
      <c r="O411" s="548"/>
    </row>
    <row r="412" spans="2:15" s="5" customFormat="1" ht="78.75">
      <c r="B412" s="1"/>
      <c r="C412" s="351">
        <v>3646</v>
      </c>
      <c r="D412" s="352" t="s">
        <v>452</v>
      </c>
      <c r="E412" s="353" t="s">
        <v>119</v>
      </c>
      <c r="F412" s="354">
        <v>611095</v>
      </c>
      <c r="G412" s="288" t="s">
        <v>117</v>
      </c>
      <c r="H412" s="288"/>
      <c r="I412" s="1"/>
      <c r="J412" s="1"/>
      <c r="K412" s="549"/>
      <c r="L412" s="10"/>
      <c r="N412" s="548"/>
      <c r="O412" s="548"/>
    </row>
    <row r="413" spans="2:15" s="5" customFormat="1" ht="63">
      <c r="B413" s="1"/>
      <c r="C413" s="351">
        <v>3647</v>
      </c>
      <c r="D413" s="352" t="s">
        <v>453</v>
      </c>
      <c r="E413" s="353" t="s">
        <v>119</v>
      </c>
      <c r="F413" s="354">
        <v>508679</v>
      </c>
      <c r="G413" s="288" t="s">
        <v>117</v>
      </c>
      <c r="H413" s="288"/>
      <c r="I413" s="1"/>
      <c r="J413" s="1"/>
      <c r="K413" s="549"/>
      <c r="L413" s="10"/>
      <c r="N413" s="548"/>
      <c r="O413" s="548"/>
    </row>
    <row r="414" spans="2:15" s="5" customFormat="1" ht="31.5">
      <c r="B414" s="1"/>
      <c r="C414" s="351">
        <v>3649</v>
      </c>
      <c r="D414" s="352" t="s">
        <v>454</v>
      </c>
      <c r="E414" s="353" t="s">
        <v>119</v>
      </c>
      <c r="F414" s="354">
        <v>360354</v>
      </c>
      <c r="G414" s="288" t="s">
        <v>117</v>
      </c>
      <c r="H414" s="288"/>
      <c r="I414" s="1"/>
      <c r="J414" s="1"/>
      <c r="K414" s="549"/>
      <c r="L414" s="10"/>
      <c r="N414" s="548"/>
      <c r="O414" s="548"/>
    </row>
    <row r="415" spans="2:15" s="5" customFormat="1" ht="31.5">
      <c r="B415" s="1"/>
      <c r="C415" s="351">
        <v>3650</v>
      </c>
      <c r="D415" s="352" t="s">
        <v>455</v>
      </c>
      <c r="E415" s="353" t="s">
        <v>119</v>
      </c>
      <c r="F415" s="354">
        <v>331080</v>
      </c>
      <c r="G415" s="288" t="s">
        <v>117</v>
      </c>
      <c r="H415" s="288"/>
      <c r="I415" s="1"/>
      <c r="J415" s="1"/>
      <c r="K415" s="549"/>
      <c r="L415" s="10"/>
      <c r="N415" s="548"/>
      <c r="O415" s="548"/>
    </row>
    <row r="416" spans="2:15" s="5" customFormat="1" ht="47.25">
      <c r="B416" s="1"/>
      <c r="C416" s="351">
        <v>3652</v>
      </c>
      <c r="D416" s="352" t="s">
        <v>456</v>
      </c>
      <c r="E416" s="353" t="s">
        <v>125</v>
      </c>
      <c r="F416" s="354">
        <v>3542862</v>
      </c>
      <c r="G416" s="288" t="s">
        <v>117</v>
      </c>
      <c r="H416" s="288" t="s">
        <v>145</v>
      </c>
      <c r="I416" s="1"/>
      <c r="J416" s="1"/>
      <c r="K416" s="549"/>
      <c r="L416" s="10"/>
      <c r="N416" s="548"/>
      <c r="O416" s="548"/>
    </row>
    <row r="417" spans="2:15" s="5" customFormat="1" ht="47.25">
      <c r="B417" s="1"/>
      <c r="C417" s="351">
        <v>3653</v>
      </c>
      <c r="D417" s="352" t="s">
        <v>457</v>
      </c>
      <c r="E417" s="353" t="s">
        <v>125</v>
      </c>
      <c r="F417" s="354">
        <v>4933945</v>
      </c>
      <c r="G417" s="288" t="s">
        <v>117</v>
      </c>
      <c r="H417" s="288" t="s">
        <v>145</v>
      </c>
      <c r="I417" s="1"/>
      <c r="J417" s="1"/>
      <c r="K417" s="549"/>
      <c r="L417" s="10"/>
      <c r="N417" s="548"/>
      <c r="O417" s="548"/>
    </row>
    <row r="418" spans="2:15" s="5" customFormat="1" ht="47.25">
      <c r="B418" s="1"/>
      <c r="C418" s="351">
        <v>3654</v>
      </c>
      <c r="D418" s="352" t="s">
        <v>458</v>
      </c>
      <c r="E418" s="353" t="s">
        <v>125</v>
      </c>
      <c r="F418" s="354">
        <v>3381719</v>
      </c>
      <c r="G418" s="288" t="s">
        <v>117</v>
      </c>
      <c r="H418" s="288" t="s">
        <v>145</v>
      </c>
      <c r="I418" s="1"/>
      <c r="J418" s="1"/>
      <c r="K418" s="549"/>
      <c r="L418" s="10"/>
      <c r="N418" s="548"/>
      <c r="O418" s="548"/>
    </row>
    <row r="419" spans="2:15" s="5" customFormat="1" ht="47.25">
      <c r="B419" s="1"/>
      <c r="C419" s="351">
        <v>3655</v>
      </c>
      <c r="D419" s="352" t="s">
        <v>459</v>
      </c>
      <c r="E419" s="353" t="s">
        <v>125</v>
      </c>
      <c r="F419" s="354">
        <v>6065632</v>
      </c>
      <c r="G419" s="288" t="s">
        <v>117</v>
      </c>
      <c r="H419" s="288" t="s">
        <v>145</v>
      </c>
      <c r="I419" s="1"/>
      <c r="J419" s="1"/>
      <c r="K419" s="549"/>
      <c r="L419" s="10"/>
      <c r="N419" s="548"/>
      <c r="O419" s="548"/>
    </row>
    <row r="420" spans="2:15" s="5" customFormat="1" ht="47.25">
      <c r="B420" s="1"/>
      <c r="C420" s="351">
        <v>3665</v>
      </c>
      <c r="D420" s="352" t="s">
        <v>460</v>
      </c>
      <c r="E420" s="353" t="s">
        <v>119</v>
      </c>
      <c r="F420" s="354">
        <v>276934</v>
      </c>
      <c r="G420" s="288" t="s">
        <v>117</v>
      </c>
      <c r="H420" s="288"/>
      <c r="I420" s="1"/>
      <c r="J420" s="1"/>
      <c r="K420" s="549"/>
      <c r="L420" s="10"/>
      <c r="N420" s="548"/>
      <c r="O420" s="548"/>
    </row>
    <row r="421" spans="2:15" s="5" customFormat="1" ht="31.5">
      <c r="B421" s="1"/>
      <c r="C421" s="351">
        <v>3684</v>
      </c>
      <c r="D421" s="352" t="s">
        <v>461</v>
      </c>
      <c r="E421" s="353" t="s">
        <v>125</v>
      </c>
      <c r="F421" s="354">
        <v>144277</v>
      </c>
      <c r="G421" s="288" t="s">
        <v>117</v>
      </c>
      <c r="H421" s="288"/>
      <c r="I421" s="1"/>
      <c r="J421" s="1"/>
      <c r="K421" s="549"/>
      <c r="L421" s="10"/>
      <c r="N421" s="548"/>
      <c r="O421" s="548"/>
    </row>
    <row r="422" spans="2:15" s="5" customFormat="1" ht="31.5">
      <c r="B422" s="1"/>
      <c r="C422" s="351">
        <v>3685</v>
      </c>
      <c r="D422" s="352" t="s">
        <v>462</v>
      </c>
      <c r="E422" s="353" t="s">
        <v>125</v>
      </c>
      <c r="F422" s="354">
        <v>520316</v>
      </c>
      <c r="G422" s="288" t="s">
        <v>117</v>
      </c>
      <c r="H422" s="288"/>
      <c r="I422" s="1"/>
      <c r="J422" s="1"/>
      <c r="K422" s="549"/>
      <c r="L422" s="10"/>
      <c r="N422" s="548"/>
      <c r="O422" s="548"/>
    </row>
    <row r="423" spans="2:15" s="5" customFormat="1" ht="31.5">
      <c r="B423" s="1"/>
      <c r="C423" s="351">
        <v>3687</v>
      </c>
      <c r="D423" s="352" t="s">
        <v>463</v>
      </c>
      <c r="E423" s="353" t="s">
        <v>125</v>
      </c>
      <c r="F423" s="354">
        <v>197867</v>
      </c>
      <c r="G423" s="288" t="s">
        <v>117</v>
      </c>
      <c r="H423" s="288" t="s">
        <v>145</v>
      </c>
      <c r="I423" s="1"/>
      <c r="J423" s="1"/>
      <c r="K423" s="549"/>
      <c r="L423" s="10"/>
      <c r="N423" s="548"/>
      <c r="O423" s="548"/>
    </row>
    <row r="424" spans="2:15" s="5" customFormat="1" ht="31.5">
      <c r="B424" s="1"/>
      <c r="C424" s="351">
        <v>3688</v>
      </c>
      <c r="D424" s="352" t="s">
        <v>464</v>
      </c>
      <c r="E424" s="353" t="s">
        <v>125</v>
      </c>
      <c r="F424" s="354">
        <v>41764</v>
      </c>
      <c r="G424" s="288" t="s">
        <v>117</v>
      </c>
      <c r="H424" s="288"/>
      <c r="I424" s="1"/>
      <c r="J424" s="1"/>
      <c r="K424" s="549"/>
      <c r="L424" s="10"/>
      <c r="N424" s="548"/>
      <c r="O424" s="548"/>
    </row>
    <row r="425" spans="2:15" s="5" customFormat="1" ht="63">
      <c r="B425" s="1"/>
      <c r="C425" s="351">
        <v>3689</v>
      </c>
      <c r="D425" s="352" t="s">
        <v>465</v>
      </c>
      <c r="E425" s="353" t="s">
        <v>119</v>
      </c>
      <c r="F425" s="354">
        <v>104701</v>
      </c>
      <c r="G425" s="288" t="s">
        <v>117</v>
      </c>
      <c r="H425" s="288"/>
      <c r="I425" s="1"/>
      <c r="J425" s="1"/>
      <c r="K425" s="549"/>
      <c r="L425" s="10"/>
      <c r="N425" s="548"/>
      <c r="O425" s="548"/>
    </row>
    <row r="426" spans="2:15" s="5" customFormat="1" ht="47.25">
      <c r="B426" s="1"/>
      <c r="C426" s="351">
        <v>3695</v>
      </c>
      <c r="D426" s="352" t="s">
        <v>466</v>
      </c>
      <c r="E426" s="353" t="s">
        <v>125</v>
      </c>
      <c r="F426" s="354">
        <v>596946</v>
      </c>
      <c r="G426" s="288" t="s">
        <v>117</v>
      </c>
      <c r="H426" s="288"/>
      <c r="I426" s="1"/>
      <c r="J426" s="1"/>
      <c r="K426" s="549"/>
      <c r="L426" s="10"/>
      <c r="N426" s="548"/>
      <c r="O426" s="548"/>
    </row>
    <row r="427" spans="2:15" s="5" customFormat="1" ht="47.25">
      <c r="B427" s="1"/>
      <c r="C427" s="351">
        <v>3696</v>
      </c>
      <c r="D427" s="352" t="s">
        <v>467</v>
      </c>
      <c r="E427" s="353" t="s">
        <v>116</v>
      </c>
      <c r="F427" s="354">
        <v>70782</v>
      </c>
      <c r="G427" s="288" t="s">
        <v>117</v>
      </c>
      <c r="H427" s="288"/>
      <c r="I427" s="1"/>
      <c r="J427" s="1"/>
      <c r="K427" s="549"/>
      <c r="L427" s="10"/>
      <c r="N427" s="548"/>
      <c r="O427" s="548"/>
    </row>
    <row r="428" spans="2:15" s="5" customFormat="1" ht="47.25">
      <c r="B428" s="1"/>
      <c r="C428" s="351">
        <v>3698</v>
      </c>
      <c r="D428" s="352" t="s">
        <v>468</v>
      </c>
      <c r="E428" s="353" t="s">
        <v>125</v>
      </c>
      <c r="F428" s="354">
        <v>277841</v>
      </c>
      <c r="G428" s="288" t="s">
        <v>117</v>
      </c>
      <c r="H428" s="288"/>
      <c r="I428" s="1"/>
      <c r="J428" s="1"/>
      <c r="K428" s="549"/>
      <c r="L428" s="10"/>
      <c r="N428" s="548"/>
      <c r="O428" s="548"/>
    </row>
    <row r="429" spans="2:15" s="5" customFormat="1" ht="31.5">
      <c r="B429" s="1"/>
      <c r="C429" s="351">
        <v>3699</v>
      </c>
      <c r="D429" s="352" t="s">
        <v>469</v>
      </c>
      <c r="E429" s="353" t="s">
        <v>125</v>
      </c>
      <c r="F429" s="354">
        <v>155705</v>
      </c>
      <c r="G429" s="288" t="s">
        <v>117</v>
      </c>
      <c r="H429" s="288"/>
      <c r="I429" s="1"/>
      <c r="J429" s="1"/>
      <c r="K429" s="549"/>
      <c r="L429" s="10"/>
      <c r="N429" s="548"/>
      <c r="O429" s="548"/>
    </row>
    <row r="430" spans="2:15" s="5" customFormat="1" ht="63">
      <c r="B430" s="1"/>
      <c r="C430" s="351">
        <v>3704</v>
      </c>
      <c r="D430" s="352" t="s">
        <v>470</v>
      </c>
      <c r="E430" s="353" t="s">
        <v>122</v>
      </c>
      <c r="F430" s="354">
        <v>206096</v>
      </c>
      <c r="G430" s="288" t="s">
        <v>117</v>
      </c>
      <c r="H430" s="288"/>
      <c r="I430" s="1"/>
      <c r="J430" s="1"/>
      <c r="K430" s="549"/>
      <c r="L430" s="10"/>
      <c r="N430" s="548"/>
      <c r="O430" s="548"/>
    </row>
    <row r="431" spans="2:15" s="5" customFormat="1" ht="157.5">
      <c r="B431" s="1"/>
      <c r="C431" s="351">
        <v>3708</v>
      </c>
      <c r="D431" s="352" t="s">
        <v>471</v>
      </c>
      <c r="E431" s="353" t="s">
        <v>472</v>
      </c>
      <c r="F431" s="354">
        <v>3979</v>
      </c>
      <c r="G431" s="288" t="s">
        <v>117</v>
      </c>
      <c r="H431" s="288" t="s">
        <v>145</v>
      </c>
      <c r="I431" s="1"/>
      <c r="J431" s="1"/>
      <c r="K431" s="549"/>
      <c r="L431" s="10"/>
      <c r="N431" s="548"/>
      <c r="O431" s="548"/>
    </row>
    <row r="432" spans="2:15" s="5" customFormat="1" ht="31.5">
      <c r="B432" s="1"/>
      <c r="C432" s="351">
        <v>3710</v>
      </c>
      <c r="D432" s="352" t="s">
        <v>473</v>
      </c>
      <c r="E432" s="353" t="s">
        <v>119</v>
      </c>
      <c r="F432" s="354">
        <v>4854</v>
      </c>
      <c r="G432" s="288" t="s">
        <v>117</v>
      </c>
      <c r="H432" s="288"/>
      <c r="I432" s="1"/>
      <c r="J432" s="1"/>
      <c r="K432" s="549"/>
      <c r="L432" s="10"/>
      <c r="N432" s="548"/>
      <c r="O432" s="548"/>
    </row>
    <row r="433" spans="2:15" s="5" customFormat="1" ht="47.25">
      <c r="B433" s="1"/>
      <c r="C433" s="351">
        <v>3712</v>
      </c>
      <c r="D433" s="352" t="s">
        <v>474</v>
      </c>
      <c r="E433" s="353" t="s">
        <v>125</v>
      </c>
      <c r="F433" s="354">
        <v>3772837</v>
      </c>
      <c r="G433" s="288" t="s">
        <v>117</v>
      </c>
      <c r="H433" s="288" t="s">
        <v>145</v>
      </c>
      <c r="I433" s="1"/>
      <c r="J433" s="1"/>
      <c r="K433" s="549"/>
      <c r="L433" s="10"/>
      <c r="N433" s="548"/>
      <c r="O433" s="548"/>
    </row>
    <row r="434" spans="2:15" s="5" customFormat="1" ht="63">
      <c r="B434" s="1"/>
      <c r="C434" s="351">
        <v>3716</v>
      </c>
      <c r="D434" s="352" t="s">
        <v>475</v>
      </c>
      <c r="E434" s="353" t="s">
        <v>125</v>
      </c>
      <c r="F434" s="354">
        <v>1039298</v>
      </c>
      <c r="G434" s="288" t="s">
        <v>117</v>
      </c>
      <c r="H434" s="288" t="s">
        <v>145</v>
      </c>
      <c r="I434" s="1"/>
      <c r="J434" s="1"/>
      <c r="K434" s="549"/>
      <c r="L434" s="10"/>
      <c r="N434" s="548"/>
      <c r="O434" s="548"/>
    </row>
    <row r="435" spans="2:15" s="5" customFormat="1" ht="47.25">
      <c r="B435" s="1"/>
      <c r="C435" s="351">
        <v>3721</v>
      </c>
      <c r="D435" s="352" t="s">
        <v>476</v>
      </c>
      <c r="E435" s="353" t="s">
        <v>116</v>
      </c>
      <c r="F435" s="354">
        <v>18120</v>
      </c>
      <c r="G435" s="288" t="s">
        <v>117</v>
      </c>
      <c r="H435" s="288"/>
      <c r="I435" s="1"/>
      <c r="J435" s="1"/>
      <c r="K435" s="549"/>
      <c r="L435" s="10"/>
      <c r="N435" s="548"/>
      <c r="O435" s="548"/>
    </row>
    <row r="436" spans="2:15" s="5" customFormat="1" ht="63">
      <c r="B436" s="1"/>
      <c r="C436" s="351">
        <v>3722</v>
      </c>
      <c r="D436" s="352" t="s">
        <v>477</v>
      </c>
      <c r="E436" s="353" t="s">
        <v>125</v>
      </c>
      <c r="F436" s="354">
        <v>119299</v>
      </c>
      <c r="G436" s="288" t="s">
        <v>117</v>
      </c>
      <c r="H436" s="288"/>
      <c r="I436" s="1"/>
      <c r="J436" s="1"/>
      <c r="K436" s="549"/>
      <c r="L436" s="10"/>
      <c r="N436" s="548"/>
      <c r="O436" s="548"/>
    </row>
    <row r="437" spans="2:15" s="5" customFormat="1" ht="31.5">
      <c r="B437" s="1"/>
      <c r="C437" s="351">
        <v>3723</v>
      </c>
      <c r="D437" s="352" t="s">
        <v>478</v>
      </c>
      <c r="E437" s="353" t="s">
        <v>125</v>
      </c>
      <c r="F437" s="354">
        <v>75357</v>
      </c>
      <c r="G437" s="288" t="s">
        <v>117</v>
      </c>
      <c r="H437" s="288"/>
      <c r="I437" s="1"/>
      <c r="J437" s="1"/>
      <c r="K437" s="549"/>
      <c r="L437" s="10"/>
      <c r="N437" s="548"/>
      <c r="O437" s="548"/>
    </row>
    <row r="438" spans="2:15" s="5" customFormat="1" ht="31.5">
      <c r="B438" s="1"/>
      <c r="C438" s="351">
        <v>3724</v>
      </c>
      <c r="D438" s="352" t="s">
        <v>479</v>
      </c>
      <c r="E438" s="353" t="s">
        <v>125</v>
      </c>
      <c r="F438" s="354">
        <v>75357</v>
      </c>
      <c r="G438" s="288" t="s">
        <v>117</v>
      </c>
      <c r="H438" s="288"/>
      <c r="I438" s="1"/>
      <c r="J438" s="1"/>
      <c r="K438" s="549"/>
      <c r="L438" s="10"/>
      <c r="N438" s="548"/>
      <c r="O438" s="548"/>
    </row>
    <row r="439" spans="2:15" s="5" customFormat="1" ht="47.25">
      <c r="B439" s="1"/>
      <c r="C439" s="351">
        <v>3727</v>
      </c>
      <c r="D439" s="352" t="s">
        <v>480</v>
      </c>
      <c r="E439" s="353" t="s">
        <v>122</v>
      </c>
      <c r="F439" s="354">
        <v>5579</v>
      </c>
      <c r="G439" s="288" t="s">
        <v>117</v>
      </c>
      <c r="H439" s="288"/>
      <c r="I439" s="1"/>
      <c r="J439" s="1"/>
      <c r="K439" s="549"/>
      <c r="L439" s="10"/>
      <c r="N439" s="548"/>
      <c r="O439" s="548"/>
    </row>
    <row r="440" spans="2:15" s="5" customFormat="1" ht="47.25">
      <c r="B440" s="1"/>
      <c r="C440" s="351">
        <v>3729</v>
      </c>
      <c r="D440" s="352" t="s">
        <v>481</v>
      </c>
      <c r="E440" s="353" t="s">
        <v>119</v>
      </c>
      <c r="F440" s="354">
        <v>408177</v>
      </c>
      <c r="G440" s="288" t="s">
        <v>117</v>
      </c>
      <c r="H440" s="288"/>
      <c r="I440" s="1"/>
      <c r="J440" s="1"/>
      <c r="K440" s="549"/>
      <c r="L440" s="10"/>
      <c r="N440" s="548"/>
      <c r="O440" s="548"/>
    </row>
    <row r="441" spans="2:15" s="5" customFormat="1" ht="31.5">
      <c r="B441" s="1"/>
      <c r="C441" s="351">
        <v>3730</v>
      </c>
      <c r="D441" s="352" t="s">
        <v>482</v>
      </c>
      <c r="E441" s="353" t="s">
        <v>119</v>
      </c>
      <c r="F441" s="354">
        <v>392539</v>
      </c>
      <c r="G441" s="288" t="s">
        <v>117</v>
      </c>
      <c r="H441" s="288"/>
      <c r="I441" s="1"/>
      <c r="J441" s="1"/>
      <c r="K441" s="549"/>
      <c r="L441" s="10"/>
      <c r="N441" s="548"/>
      <c r="O441" s="548"/>
    </row>
    <row r="442" spans="2:15" s="5" customFormat="1" ht="63">
      <c r="B442" s="1"/>
      <c r="C442" s="351">
        <v>3733</v>
      </c>
      <c r="D442" s="352" t="s">
        <v>483</v>
      </c>
      <c r="E442" s="353" t="s">
        <v>122</v>
      </c>
      <c r="F442" s="354">
        <v>1601250</v>
      </c>
      <c r="G442" s="288" t="s">
        <v>117</v>
      </c>
      <c r="H442" s="288" t="s">
        <v>145</v>
      </c>
      <c r="I442" s="1"/>
      <c r="J442" s="1"/>
      <c r="K442" s="549"/>
      <c r="L442" s="10"/>
      <c r="N442" s="548"/>
      <c r="O442" s="548"/>
    </row>
    <row r="443" spans="2:15" s="5" customFormat="1" ht="31.5">
      <c r="B443" s="1"/>
      <c r="C443" s="351">
        <v>3735</v>
      </c>
      <c r="D443" s="352" t="s">
        <v>484</v>
      </c>
      <c r="E443" s="353" t="s">
        <v>122</v>
      </c>
      <c r="F443" s="354">
        <v>2120</v>
      </c>
      <c r="G443" s="288" t="s">
        <v>117</v>
      </c>
      <c r="H443" s="288"/>
      <c r="I443" s="1"/>
      <c r="J443" s="1"/>
      <c r="K443" s="549"/>
      <c r="L443" s="10"/>
      <c r="N443" s="548"/>
      <c r="O443" s="548"/>
    </row>
    <row r="444" spans="2:15" s="5" customFormat="1" ht="63">
      <c r="B444" s="1"/>
      <c r="C444" s="351">
        <v>3745</v>
      </c>
      <c r="D444" s="352" t="s">
        <v>485</v>
      </c>
      <c r="E444" s="353" t="s">
        <v>116</v>
      </c>
      <c r="F444" s="354">
        <v>76554</v>
      </c>
      <c r="G444" s="288" t="s">
        <v>117</v>
      </c>
      <c r="H444" s="288"/>
      <c r="I444" s="1"/>
      <c r="J444" s="1"/>
      <c r="K444" s="549"/>
      <c r="L444" s="10"/>
      <c r="N444" s="548"/>
      <c r="O444" s="548"/>
    </row>
    <row r="445" spans="2:15" s="5" customFormat="1" ht="47.25">
      <c r="B445" s="1"/>
      <c r="C445" s="351">
        <v>3748</v>
      </c>
      <c r="D445" s="352" t="s">
        <v>486</v>
      </c>
      <c r="E445" s="353" t="s">
        <v>119</v>
      </c>
      <c r="F445" s="354">
        <v>548655</v>
      </c>
      <c r="G445" s="288" t="s">
        <v>117</v>
      </c>
      <c r="H445" s="288" t="s">
        <v>145</v>
      </c>
      <c r="I445" s="1"/>
      <c r="J445" s="1"/>
      <c r="K445" s="549"/>
      <c r="L445" s="10"/>
      <c r="N445" s="548"/>
      <c r="O445" s="548"/>
    </row>
    <row r="446" spans="2:15" s="5" customFormat="1" ht="47.25">
      <c r="B446" s="1"/>
      <c r="C446" s="351">
        <v>3749</v>
      </c>
      <c r="D446" s="352" t="s">
        <v>487</v>
      </c>
      <c r="E446" s="353" t="s">
        <v>119</v>
      </c>
      <c r="F446" s="354">
        <v>553028</v>
      </c>
      <c r="G446" s="288" t="s">
        <v>117</v>
      </c>
      <c r="H446" s="288" t="s">
        <v>145</v>
      </c>
      <c r="I446" s="1"/>
      <c r="J446" s="1"/>
      <c r="K446" s="549"/>
      <c r="L446" s="10"/>
      <c r="N446" s="548"/>
      <c r="O446" s="548"/>
    </row>
    <row r="447" spans="2:15" s="5" customFormat="1" ht="31.5">
      <c r="B447" s="1"/>
      <c r="C447" s="351">
        <v>3751</v>
      </c>
      <c r="D447" s="352" t="s">
        <v>488</v>
      </c>
      <c r="E447" s="353" t="s">
        <v>122</v>
      </c>
      <c r="F447" s="354">
        <v>53154</v>
      </c>
      <c r="G447" s="288" t="s">
        <v>117</v>
      </c>
      <c r="H447" s="288"/>
      <c r="I447" s="1"/>
      <c r="J447" s="1"/>
      <c r="K447" s="549"/>
      <c r="L447" s="10"/>
      <c r="N447" s="548"/>
      <c r="O447" s="548"/>
    </row>
    <row r="448" spans="2:15" s="5" customFormat="1" ht="47.25">
      <c r="B448" s="1"/>
      <c r="C448" s="351">
        <v>3753</v>
      </c>
      <c r="D448" s="352" t="s">
        <v>489</v>
      </c>
      <c r="E448" s="353" t="s">
        <v>122</v>
      </c>
      <c r="F448" s="354">
        <v>22604</v>
      </c>
      <c r="G448" s="288" t="s">
        <v>117</v>
      </c>
      <c r="H448" s="288" t="s">
        <v>145</v>
      </c>
      <c r="I448" s="1"/>
      <c r="J448" s="1"/>
      <c r="K448" s="549"/>
      <c r="L448" s="10"/>
      <c r="N448" s="548"/>
      <c r="O448" s="548"/>
    </row>
    <row r="449" spans="2:15" s="5" customFormat="1" ht="189">
      <c r="B449" s="1"/>
      <c r="C449" s="351">
        <v>3758</v>
      </c>
      <c r="D449" s="352" t="s">
        <v>490</v>
      </c>
      <c r="E449" s="353" t="s">
        <v>122</v>
      </c>
      <c r="F449" s="354">
        <v>349268</v>
      </c>
      <c r="G449" s="288" t="s">
        <v>117</v>
      </c>
      <c r="H449" s="288"/>
      <c r="I449" s="1"/>
      <c r="J449" s="1"/>
      <c r="K449" s="549"/>
      <c r="L449" s="10"/>
      <c r="N449" s="548"/>
      <c r="O449" s="548"/>
    </row>
    <row r="450" spans="2:15" s="5" customFormat="1" ht="189">
      <c r="B450" s="1"/>
      <c r="C450" s="351">
        <v>3760</v>
      </c>
      <c r="D450" s="352" t="s">
        <v>491</v>
      </c>
      <c r="E450" s="353" t="s">
        <v>122</v>
      </c>
      <c r="F450" s="354">
        <v>420153</v>
      </c>
      <c r="G450" s="288" t="s">
        <v>117</v>
      </c>
      <c r="H450" s="288"/>
      <c r="I450" s="1"/>
      <c r="J450" s="1"/>
      <c r="K450" s="549"/>
      <c r="L450" s="10"/>
      <c r="N450" s="548"/>
      <c r="O450" s="548"/>
    </row>
    <row r="451" spans="2:15" s="5" customFormat="1" ht="189">
      <c r="B451" s="1"/>
      <c r="C451" s="351">
        <v>3761</v>
      </c>
      <c r="D451" s="352" t="s">
        <v>492</v>
      </c>
      <c r="E451" s="353" t="s">
        <v>122</v>
      </c>
      <c r="F451" s="354">
        <v>510972</v>
      </c>
      <c r="G451" s="288" t="s">
        <v>117</v>
      </c>
      <c r="H451" s="288"/>
      <c r="I451" s="1"/>
      <c r="J451" s="1"/>
      <c r="K451" s="549"/>
      <c r="L451" s="10"/>
      <c r="N451" s="548"/>
      <c r="O451" s="548"/>
    </row>
    <row r="452" spans="2:15" s="5" customFormat="1" ht="31.5">
      <c r="B452" s="1"/>
      <c r="C452" s="351">
        <v>3770</v>
      </c>
      <c r="D452" s="352" t="s">
        <v>493</v>
      </c>
      <c r="E452" s="353" t="s">
        <v>494</v>
      </c>
      <c r="F452" s="354">
        <v>409501</v>
      </c>
      <c r="G452" s="288" t="s">
        <v>117</v>
      </c>
      <c r="H452" s="288"/>
      <c r="I452" s="1"/>
      <c r="J452" s="1"/>
      <c r="K452" s="549"/>
      <c r="L452" s="10"/>
      <c r="N452" s="548"/>
      <c r="O452" s="548"/>
    </row>
    <row r="453" spans="2:15" s="5" customFormat="1" ht="47.25">
      <c r="B453" s="1"/>
      <c r="C453" s="351">
        <v>3776</v>
      </c>
      <c r="D453" s="352" t="s">
        <v>495</v>
      </c>
      <c r="E453" s="353" t="s">
        <v>116</v>
      </c>
      <c r="F453" s="354">
        <v>36514</v>
      </c>
      <c r="G453" s="288" t="s">
        <v>117</v>
      </c>
      <c r="H453" s="288"/>
      <c r="I453" s="1"/>
      <c r="J453" s="1"/>
      <c r="K453" s="549"/>
      <c r="L453" s="10"/>
      <c r="N453" s="548"/>
      <c r="O453" s="548"/>
    </row>
    <row r="454" spans="2:15" s="5" customFormat="1" ht="47.25">
      <c r="B454" s="1"/>
      <c r="C454" s="351">
        <v>3777</v>
      </c>
      <c r="D454" s="352" t="s">
        <v>496</v>
      </c>
      <c r="E454" s="353" t="s">
        <v>125</v>
      </c>
      <c r="F454" s="354">
        <v>278846</v>
      </c>
      <c r="G454" s="288" t="s">
        <v>117</v>
      </c>
      <c r="H454" s="288"/>
      <c r="I454" s="1"/>
      <c r="J454" s="1"/>
      <c r="K454" s="549"/>
      <c r="L454" s="10"/>
      <c r="N454" s="548"/>
      <c r="O454" s="548"/>
    </row>
    <row r="455" spans="2:15" s="5" customFormat="1" ht="63">
      <c r="B455" s="1"/>
      <c r="C455" s="351">
        <v>3779</v>
      </c>
      <c r="D455" s="352" t="s">
        <v>497</v>
      </c>
      <c r="E455" s="353" t="s">
        <v>125</v>
      </c>
      <c r="F455" s="354">
        <v>387619</v>
      </c>
      <c r="G455" s="288" t="s">
        <v>117</v>
      </c>
      <c r="H455" s="288" t="s">
        <v>145</v>
      </c>
      <c r="I455" s="1"/>
      <c r="J455" s="1"/>
      <c r="K455" s="549"/>
      <c r="L455" s="10"/>
      <c r="N455" s="548"/>
      <c r="O455" s="548"/>
    </row>
    <row r="456" spans="2:15" s="5" customFormat="1" ht="47.25">
      <c r="B456" s="1"/>
      <c r="C456" s="351">
        <v>3780</v>
      </c>
      <c r="D456" s="352" t="s">
        <v>498</v>
      </c>
      <c r="E456" s="353" t="s">
        <v>122</v>
      </c>
      <c r="F456" s="354">
        <v>74548</v>
      </c>
      <c r="G456" s="288" t="s">
        <v>117</v>
      </c>
      <c r="H456" s="288"/>
      <c r="I456" s="1"/>
      <c r="J456" s="1"/>
      <c r="K456" s="549"/>
      <c r="L456" s="10"/>
      <c r="N456" s="548"/>
      <c r="O456" s="548"/>
    </row>
    <row r="457" spans="2:15" s="5" customFormat="1" ht="47.25">
      <c r="B457" s="1"/>
      <c r="C457" s="351">
        <v>3784</v>
      </c>
      <c r="D457" s="352" t="s">
        <v>499</v>
      </c>
      <c r="E457" s="353" t="s">
        <v>122</v>
      </c>
      <c r="F457" s="354">
        <v>26006</v>
      </c>
      <c r="G457" s="288" t="s">
        <v>117</v>
      </c>
      <c r="H457" s="288" t="s">
        <v>145</v>
      </c>
      <c r="I457" s="1"/>
      <c r="J457" s="1"/>
      <c r="K457" s="549"/>
      <c r="L457" s="10"/>
      <c r="N457" s="548"/>
      <c r="O457" s="548"/>
    </row>
    <row r="458" spans="2:15" s="5" customFormat="1" ht="31.5">
      <c r="B458" s="1"/>
      <c r="C458" s="351">
        <v>3787</v>
      </c>
      <c r="D458" s="352" t="s">
        <v>500</v>
      </c>
      <c r="E458" s="353" t="s">
        <v>122</v>
      </c>
      <c r="F458" s="354">
        <v>22339</v>
      </c>
      <c r="G458" s="288" t="s">
        <v>117</v>
      </c>
      <c r="H458" s="288"/>
      <c r="I458" s="1"/>
      <c r="J458" s="1"/>
      <c r="K458" s="549"/>
      <c r="L458" s="10"/>
      <c r="N458" s="548"/>
      <c r="O458" s="548"/>
    </row>
    <row r="459" spans="2:15" s="5" customFormat="1" ht="31.5">
      <c r="B459" s="1"/>
      <c r="C459" s="351">
        <v>3795</v>
      </c>
      <c r="D459" s="352" t="s">
        <v>501</v>
      </c>
      <c r="E459" s="353" t="s">
        <v>122</v>
      </c>
      <c r="F459" s="354">
        <v>201442</v>
      </c>
      <c r="G459" s="288" t="s">
        <v>117</v>
      </c>
      <c r="H459" s="288"/>
      <c r="I459" s="1"/>
      <c r="J459" s="1"/>
      <c r="K459" s="549"/>
      <c r="L459" s="10"/>
      <c r="N459" s="548"/>
      <c r="O459" s="548"/>
    </row>
    <row r="460" spans="2:15" s="5" customFormat="1" ht="31.5">
      <c r="B460" s="1"/>
      <c r="C460" s="351">
        <v>3796</v>
      </c>
      <c r="D460" s="352" t="s">
        <v>502</v>
      </c>
      <c r="E460" s="353" t="s">
        <v>122</v>
      </c>
      <c r="F460" s="354">
        <v>302192</v>
      </c>
      <c r="G460" s="288" t="s">
        <v>117</v>
      </c>
      <c r="H460" s="288"/>
      <c r="I460" s="1"/>
      <c r="J460" s="1"/>
      <c r="K460" s="549"/>
      <c r="L460" s="10"/>
      <c r="N460" s="548"/>
      <c r="O460" s="548"/>
    </row>
    <row r="461" spans="2:15" s="5" customFormat="1" ht="47.25">
      <c r="B461" s="1"/>
      <c r="C461" s="351">
        <v>3797</v>
      </c>
      <c r="D461" s="352" t="s">
        <v>503</v>
      </c>
      <c r="E461" s="353" t="s">
        <v>122</v>
      </c>
      <c r="F461" s="354">
        <v>401405</v>
      </c>
      <c r="G461" s="288" t="s">
        <v>117</v>
      </c>
      <c r="H461" s="288"/>
      <c r="I461" s="1"/>
      <c r="J461" s="1"/>
      <c r="K461" s="549"/>
      <c r="L461" s="10"/>
      <c r="N461" s="548"/>
      <c r="O461" s="548"/>
    </row>
    <row r="462" spans="2:15" s="5" customFormat="1" ht="47.25">
      <c r="B462" s="1"/>
      <c r="C462" s="351">
        <v>3798</v>
      </c>
      <c r="D462" s="352" t="s">
        <v>504</v>
      </c>
      <c r="E462" s="353" t="s">
        <v>122</v>
      </c>
      <c r="F462" s="354">
        <v>601016</v>
      </c>
      <c r="G462" s="288" t="s">
        <v>117</v>
      </c>
      <c r="H462" s="288"/>
      <c r="I462" s="1"/>
      <c r="J462" s="1"/>
      <c r="K462" s="549"/>
      <c r="L462" s="10"/>
      <c r="N462" s="548"/>
      <c r="O462" s="548"/>
    </row>
    <row r="463" spans="2:15" s="5" customFormat="1" ht="31.5">
      <c r="B463" s="1"/>
      <c r="C463" s="351">
        <v>3800</v>
      </c>
      <c r="D463" s="352" t="s">
        <v>505</v>
      </c>
      <c r="E463" s="353" t="s">
        <v>116</v>
      </c>
      <c r="F463" s="354">
        <v>1303</v>
      </c>
      <c r="G463" s="288" t="s">
        <v>117</v>
      </c>
      <c r="H463" s="288"/>
      <c r="I463" s="1"/>
      <c r="J463" s="1"/>
      <c r="K463" s="549"/>
      <c r="L463" s="10"/>
      <c r="N463" s="548"/>
      <c r="O463" s="548"/>
    </row>
    <row r="464" spans="2:15" s="5" customFormat="1" ht="31.5">
      <c r="B464" s="1"/>
      <c r="C464" s="351">
        <v>3806</v>
      </c>
      <c r="D464" s="352" t="s">
        <v>506</v>
      </c>
      <c r="E464" s="353" t="s">
        <v>116</v>
      </c>
      <c r="F464" s="354">
        <v>1980</v>
      </c>
      <c r="G464" s="288" t="s">
        <v>117</v>
      </c>
      <c r="H464" s="288"/>
      <c r="I464" s="1"/>
      <c r="J464" s="1"/>
      <c r="K464" s="549"/>
      <c r="L464" s="10"/>
      <c r="N464" s="548"/>
      <c r="O464" s="548"/>
    </row>
    <row r="465" spans="2:15" s="5" customFormat="1" ht="78.75">
      <c r="B465" s="1"/>
      <c r="C465" s="351">
        <v>3811</v>
      </c>
      <c r="D465" s="352" t="s">
        <v>507</v>
      </c>
      <c r="E465" s="353" t="s">
        <v>122</v>
      </c>
      <c r="F465" s="354">
        <v>1940</v>
      </c>
      <c r="G465" s="288" t="s">
        <v>117</v>
      </c>
      <c r="H465" s="288"/>
      <c r="I465" s="1"/>
      <c r="J465" s="1"/>
      <c r="K465" s="549"/>
      <c r="L465" s="10"/>
      <c r="N465" s="548"/>
      <c r="O465" s="548"/>
    </row>
    <row r="466" spans="2:15" s="5" customFormat="1" ht="47.25">
      <c r="B466" s="1"/>
      <c r="C466" s="351">
        <v>3819</v>
      </c>
      <c r="D466" s="352" t="s">
        <v>508</v>
      </c>
      <c r="E466" s="353" t="s">
        <v>122</v>
      </c>
      <c r="F466" s="354">
        <v>4442</v>
      </c>
      <c r="G466" s="288" t="s">
        <v>117</v>
      </c>
      <c r="H466" s="288"/>
      <c r="I466" s="1"/>
      <c r="J466" s="1"/>
      <c r="K466" s="549"/>
      <c r="L466" s="10"/>
      <c r="N466" s="548"/>
      <c r="O466" s="548"/>
    </row>
    <row r="467" spans="2:15" s="5" customFormat="1" ht="63">
      <c r="B467" s="1"/>
      <c r="C467" s="351">
        <v>3837</v>
      </c>
      <c r="D467" s="352" t="s">
        <v>509</v>
      </c>
      <c r="E467" s="353" t="s">
        <v>122</v>
      </c>
      <c r="F467" s="354">
        <v>10949</v>
      </c>
      <c r="G467" s="288" t="s">
        <v>117</v>
      </c>
      <c r="H467" s="288" t="s">
        <v>145</v>
      </c>
      <c r="I467" s="1"/>
      <c r="J467" s="1"/>
      <c r="K467" s="549"/>
      <c r="L467" s="10"/>
      <c r="N467" s="548"/>
      <c r="O467" s="548"/>
    </row>
    <row r="468" spans="2:15" s="5" customFormat="1" ht="47.25">
      <c r="B468" s="1"/>
      <c r="C468" s="351">
        <v>3841</v>
      </c>
      <c r="D468" s="352" t="s">
        <v>510</v>
      </c>
      <c r="E468" s="353" t="s">
        <v>119</v>
      </c>
      <c r="F468" s="354">
        <v>792512</v>
      </c>
      <c r="G468" s="288" t="s">
        <v>117</v>
      </c>
      <c r="H468" s="288"/>
      <c r="I468" s="1"/>
      <c r="J468" s="1"/>
      <c r="K468" s="549"/>
      <c r="L468" s="10"/>
      <c r="N468" s="548"/>
      <c r="O468" s="548"/>
    </row>
    <row r="469" spans="2:15" s="5" customFormat="1" ht="47.25">
      <c r="B469" s="1"/>
      <c r="C469" s="351">
        <v>3847</v>
      </c>
      <c r="D469" s="352" t="s">
        <v>511</v>
      </c>
      <c r="E469" s="353" t="s">
        <v>119</v>
      </c>
      <c r="F469" s="354">
        <v>115123</v>
      </c>
      <c r="G469" s="288" t="s">
        <v>117</v>
      </c>
      <c r="H469" s="288"/>
      <c r="I469" s="1"/>
      <c r="J469" s="1"/>
      <c r="K469" s="549"/>
      <c r="L469" s="10"/>
      <c r="N469" s="548"/>
      <c r="O469" s="548"/>
    </row>
    <row r="470" spans="2:15" s="5" customFormat="1" ht="47.25">
      <c r="B470" s="1"/>
      <c r="C470" s="351">
        <v>3851</v>
      </c>
      <c r="D470" s="352" t="s">
        <v>512</v>
      </c>
      <c r="E470" s="353" t="s">
        <v>119</v>
      </c>
      <c r="F470" s="354">
        <v>82225</v>
      </c>
      <c r="G470" s="288" t="s">
        <v>117</v>
      </c>
      <c r="H470" s="288"/>
      <c r="I470" s="1"/>
      <c r="J470" s="1"/>
      <c r="K470" s="549"/>
      <c r="L470" s="10"/>
      <c r="N470" s="548"/>
      <c r="O470" s="548"/>
    </row>
    <row r="471" spans="2:15" s="5" customFormat="1" ht="47.25">
      <c r="B471" s="1"/>
      <c r="C471" s="351">
        <v>3864</v>
      </c>
      <c r="D471" s="352" t="s">
        <v>513</v>
      </c>
      <c r="E471" s="353" t="s">
        <v>116</v>
      </c>
      <c r="F471" s="354">
        <v>3392</v>
      </c>
      <c r="G471" s="288" t="s">
        <v>117</v>
      </c>
      <c r="H471" s="288"/>
      <c r="I471" s="1"/>
      <c r="J471" s="1"/>
      <c r="K471" s="549"/>
      <c r="L471" s="10"/>
      <c r="N471" s="548"/>
      <c r="O471" s="548"/>
    </row>
    <row r="472" spans="2:15" s="5" customFormat="1" ht="47.25">
      <c r="B472" s="1"/>
      <c r="C472" s="351">
        <v>3866</v>
      </c>
      <c r="D472" s="352" t="s">
        <v>514</v>
      </c>
      <c r="E472" s="353" t="s">
        <v>116</v>
      </c>
      <c r="F472" s="354">
        <v>2365</v>
      </c>
      <c r="G472" s="288" t="s">
        <v>117</v>
      </c>
      <c r="H472" s="288"/>
      <c r="I472" s="1"/>
      <c r="J472" s="1"/>
      <c r="K472" s="549"/>
      <c r="L472" s="10"/>
      <c r="N472" s="548"/>
      <c r="O472" s="548"/>
    </row>
    <row r="473" spans="2:15" s="5" customFormat="1" ht="47.25">
      <c r="B473" s="1"/>
      <c r="C473" s="351">
        <v>3867</v>
      </c>
      <c r="D473" s="352" t="s">
        <v>515</v>
      </c>
      <c r="E473" s="353" t="s">
        <v>116</v>
      </c>
      <c r="F473" s="354">
        <v>3809</v>
      </c>
      <c r="G473" s="288" t="s">
        <v>117</v>
      </c>
      <c r="H473" s="288"/>
      <c r="I473" s="1"/>
      <c r="J473" s="1"/>
      <c r="K473" s="549"/>
      <c r="L473" s="10"/>
      <c r="N473" s="548"/>
      <c r="O473" s="548"/>
    </row>
    <row r="474" spans="2:15" s="5" customFormat="1" ht="47.25">
      <c r="B474" s="1"/>
      <c r="C474" s="351">
        <v>3872</v>
      </c>
      <c r="D474" s="352" t="s">
        <v>516</v>
      </c>
      <c r="E474" s="353" t="s">
        <v>122</v>
      </c>
      <c r="F474" s="354">
        <v>2323</v>
      </c>
      <c r="G474" s="288" t="s">
        <v>117</v>
      </c>
      <c r="H474" s="288"/>
      <c r="I474" s="1"/>
      <c r="J474" s="1"/>
      <c r="K474" s="549"/>
      <c r="L474" s="10"/>
      <c r="N474" s="548"/>
      <c r="O474" s="548"/>
    </row>
    <row r="475" spans="2:15" s="5" customFormat="1" ht="47.25">
      <c r="B475" s="1"/>
      <c r="C475" s="351">
        <v>3873</v>
      </c>
      <c r="D475" s="352" t="s">
        <v>517</v>
      </c>
      <c r="E475" s="353" t="s">
        <v>119</v>
      </c>
      <c r="F475" s="354">
        <v>270021</v>
      </c>
      <c r="G475" s="288" t="s">
        <v>117</v>
      </c>
      <c r="H475" s="288"/>
      <c r="I475" s="1"/>
      <c r="J475" s="1"/>
      <c r="K475" s="549"/>
      <c r="L475" s="10"/>
      <c r="N475" s="548"/>
      <c r="O475" s="548"/>
    </row>
    <row r="476" spans="2:15" s="5" customFormat="1" ht="25.5">
      <c r="B476" s="1"/>
      <c r="C476" s="351">
        <v>3874</v>
      </c>
      <c r="D476" s="352" t="s">
        <v>518</v>
      </c>
      <c r="E476" s="353" t="s">
        <v>119</v>
      </c>
      <c r="F476" s="354">
        <v>275851</v>
      </c>
      <c r="G476" s="288" t="s">
        <v>117</v>
      </c>
      <c r="H476" s="288"/>
      <c r="I476" s="1"/>
      <c r="J476" s="1"/>
      <c r="K476" s="549"/>
      <c r="L476" s="10"/>
      <c r="N476" s="548"/>
      <c r="O476" s="548"/>
    </row>
    <row r="477" spans="2:15" s="5" customFormat="1" ht="47.25">
      <c r="B477" s="1"/>
      <c r="C477" s="351">
        <v>3875</v>
      </c>
      <c r="D477" s="352" t="s">
        <v>519</v>
      </c>
      <c r="E477" s="353" t="s">
        <v>119</v>
      </c>
      <c r="F477" s="354">
        <v>420315</v>
      </c>
      <c r="G477" s="288" t="s">
        <v>117</v>
      </c>
      <c r="H477" s="288" t="s">
        <v>145</v>
      </c>
      <c r="I477" s="1"/>
      <c r="J477" s="1"/>
      <c r="K477" s="549"/>
      <c r="L477" s="10"/>
      <c r="N477" s="548"/>
      <c r="O477" s="548"/>
    </row>
    <row r="478" spans="2:15" s="5" customFormat="1" ht="63">
      <c r="B478" s="1"/>
      <c r="C478" s="351">
        <v>3876</v>
      </c>
      <c r="D478" s="352" t="s">
        <v>520</v>
      </c>
      <c r="E478" s="353" t="s">
        <v>122</v>
      </c>
      <c r="F478" s="354">
        <v>127540</v>
      </c>
      <c r="G478" s="288" t="s">
        <v>117</v>
      </c>
      <c r="H478" s="288"/>
      <c r="I478" s="1"/>
      <c r="J478" s="1"/>
      <c r="K478" s="549"/>
      <c r="L478" s="10"/>
      <c r="N478" s="548"/>
      <c r="O478" s="548"/>
    </row>
    <row r="479" spans="2:15" s="5" customFormat="1" ht="63">
      <c r="B479" s="1"/>
      <c r="C479" s="351">
        <v>3877</v>
      </c>
      <c r="D479" s="352" t="s">
        <v>521</v>
      </c>
      <c r="E479" s="353" t="s">
        <v>122</v>
      </c>
      <c r="F479" s="354">
        <v>207274</v>
      </c>
      <c r="G479" s="288" t="s">
        <v>117</v>
      </c>
      <c r="H479" s="288"/>
      <c r="I479" s="1"/>
      <c r="J479" s="1"/>
      <c r="K479" s="549"/>
      <c r="L479" s="10"/>
      <c r="N479" s="548"/>
      <c r="O479" s="548"/>
    </row>
    <row r="480" spans="2:15" s="5" customFormat="1" ht="47.25">
      <c r="B480" s="1"/>
      <c r="C480" s="351">
        <v>3878</v>
      </c>
      <c r="D480" s="352" t="s">
        <v>522</v>
      </c>
      <c r="E480" s="353" t="s">
        <v>125</v>
      </c>
      <c r="F480" s="354">
        <v>1274830</v>
      </c>
      <c r="G480" s="288" t="s">
        <v>117</v>
      </c>
      <c r="H480" s="288" t="s">
        <v>145</v>
      </c>
      <c r="I480" s="1"/>
      <c r="J480" s="1"/>
      <c r="K480" s="549"/>
      <c r="L480" s="10"/>
      <c r="N480" s="548"/>
      <c r="O480" s="548"/>
    </row>
    <row r="481" spans="2:15" s="5" customFormat="1" ht="31.5">
      <c r="B481" s="1"/>
      <c r="C481" s="351">
        <v>3879</v>
      </c>
      <c r="D481" s="352" t="s">
        <v>523</v>
      </c>
      <c r="E481" s="353" t="s">
        <v>125</v>
      </c>
      <c r="F481" s="354">
        <v>959275</v>
      </c>
      <c r="G481" s="288" t="s">
        <v>117</v>
      </c>
      <c r="H481" s="288" t="s">
        <v>145</v>
      </c>
      <c r="I481" s="1"/>
      <c r="J481" s="1"/>
      <c r="K481" s="549"/>
      <c r="L481" s="10"/>
      <c r="N481" s="548"/>
      <c r="O481" s="548"/>
    </row>
    <row r="482" spans="2:15" s="5" customFormat="1" ht="63">
      <c r="B482" s="1"/>
      <c r="C482" s="351">
        <v>3880</v>
      </c>
      <c r="D482" s="352" t="s">
        <v>524</v>
      </c>
      <c r="E482" s="353" t="s">
        <v>125</v>
      </c>
      <c r="F482" s="354">
        <v>548338</v>
      </c>
      <c r="G482" s="288" t="s">
        <v>117</v>
      </c>
      <c r="H482" s="288"/>
      <c r="I482" s="1"/>
      <c r="J482" s="1"/>
      <c r="K482" s="549"/>
      <c r="L482" s="10"/>
      <c r="N482" s="548"/>
      <c r="O482" s="548"/>
    </row>
    <row r="483" spans="2:15" s="5" customFormat="1" ht="63">
      <c r="B483" s="1"/>
      <c r="C483" s="351">
        <v>3881</v>
      </c>
      <c r="D483" s="352" t="s">
        <v>525</v>
      </c>
      <c r="E483" s="353" t="s">
        <v>125</v>
      </c>
      <c r="F483" s="354">
        <v>350935</v>
      </c>
      <c r="G483" s="288" t="s">
        <v>117</v>
      </c>
      <c r="H483" s="288" t="s">
        <v>145</v>
      </c>
      <c r="I483" s="1"/>
      <c r="J483" s="1"/>
      <c r="K483" s="549"/>
      <c r="L483" s="10"/>
      <c r="N483" s="548"/>
      <c r="O483" s="548"/>
    </row>
    <row r="484" spans="2:15" s="5" customFormat="1" ht="47.25">
      <c r="B484" s="1"/>
      <c r="C484" s="351">
        <v>3882</v>
      </c>
      <c r="D484" s="352" t="s">
        <v>526</v>
      </c>
      <c r="E484" s="353" t="s">
        <v>125</v>
      </c>
      <c r="F484" s="354">
        <v>2257603</v>
      </c>
      <c r="G484" s="288" t="s">
        <v>117</v>
      </c>
      <c r="H484" s="288" t="s">
        <v>145</v>
      </c>
      <c r="I484" s="1"/>
      <c r="J484" s="1"/>
      <c r="K484" s="549"/>
      <c r="L484" s="10"/>
      <c r="N484" s="548"/>
      <c r="O484" s="548"/>
    </row>
    <row r="485" spans="2:15" s="5" customFormat="1" ht="47.25">
      <c r="B485" s="1"/>
      <c r="C485" s="351">
        <v>3883</v>
      </c>
      <c r="D485" s="352" t="s">
        <v>527</v>
      </c>
      <c r="E485" s="353" t="s">
        <v>125</v>
      </c>
      <c r="F485" s="354">
        <v>2879531</v>
      </c>
      <c r="G485" s="288" t="s">
        <v>117</v>
      </c>
      <c r="H485" s="288" t="s">
        <v>145</v>
      </c>
      <c r="I485" s="1"/>
      <c r="J485" s="1"/>
      <c r="K485" s="549"/>
      <c r="L485" s="10"/>
      <c r="N485" s="548"/>
      <c r="O485" s="548"/>
    </row>
    <row r="486" spans="2:15" s="5" customFormat="1" ht="47.25">
      <c r="B486" s="1"/>
      <c r="C486" s="351">
        <v>3884</v>
      </c>
      <c r="D486" s="352" t="s">
        <v>528</v>
      </c>
      <c r="E486" s="353" t="s">
        <v>125</v>
      </c>
      <c r="F486" s="354">
        <v>2785472</v>
      </c>
      <c r="G486" s="288" t="s">
        <v>117</v>
      </c>
      <c r="H486" s="288" t="s">
        <v>145</v>
      </c>
      <c r="I486" s="1"/>
      <c r="J486" s="1"/>
      <c r="K486" s="549"/>
      <c r="L486" s="10"/>
      <c r="N486" s="548"/>
      <c r="O486" s="548"/>
    </row>
    <row r="487" spans="2:15" s="5" customFormat="1" ht="47.25">
      <c r="B487" s="1"/>
      <c r="C487" s="351">
        <v>3885</v>
      </c>
      <c r="D487" s="352" t="s">
        <v>529</v>
      </c>
      <c r="E487" s="353" t="s">
        <v>125</v>
      </c>
      <c r="F487" s="354">
        <v>3237639</v>
      </c>
      <c r="G487" s="288" t="s">
        <v>117</v>
      </c>
      <c r="H487" s="288" t="s">
        <v>145</v>
      </c>
      <c r="I487" s="1"/>
      <c r="J487" s="1"/>
      <c r="K487" s="549"/>
      <c r="L487" s="10"/>
      <c r="N487" s="548"/>
      <c r="O487" s="548"/>
    </row>
    <row r="488" spans="2:15" s="5" customFormat="1" ht="47.25">
      <c r="B488" s="1"/>
      <c r="C488" s="351">
        <v>3886</v>
      </c>
      <c r="D488" s="352" t="s">
        <v>530</v>
      </c>
      <c r="E488" s="353" t="s">
        <v>125</v>
      </c>
      <c r="F488" s="354">
        <v>3390935</v>
      </c>
      <c r="G488" s="288" t="s">
        <v>117</v>
      </c>
      <c r="H488" s="288" t="s">
        <v>145</v>
      </c>
      <c r="I488" s="1"/>
      <c r="J488" s="1"/>
      <c r="K488" s="549"/>
      <c r="L488" s="10"/>
      <c r="N488" s="548"/>
      <c r="O488" s="548"/>
    </row>
    <row r="489" spans="2:15" s="5" customFormat="1" ht="47.25">
      <c r="B489" s="1"/>
      <c r="C489" s="351">
        <v>3887</v>
      </c>
      <c r="D489" s="352" t="s">
        <v>531</v>
      </c>
      <c r="E489" s="353" t="s">
        <v>125</v>
      </c>
      <c r="F489" s="354">
        <v>3699223</v>
      </c>
      <c r="G489" s="288" t="s">
        <v>117</v>
      </c>
      <c r="H489" s="288" t="s">
        <v>145</v>
      </c>
      <c r="I489" s="1"/>
      <c r="J489" s="1"/>
      <c r="K489" s="549"/>
      <c r="L489" s="10"/>
      <c r="N489" s="548"/>
      <c r="O489" s="548"/>
    </row>
    <row r="490" spans="2:15" s="5" customFormat="1" ht="47.25">
      <c r="B490" s="1"/>
      <c r="C490" s="351">
        <v>3888</v>
      </c>
      <c r="D490" s="352" t="s">
        <v>532</v>
      </c>
      <c r="E490" s="353" t="s">
        <v>125</v>
      </c>
      <c r="F490" s="354">
        <v>3523114</v>
      </c>
      <c r="G490" s="288" t="s">
        <v>117</v>
      </c>
      <c r="H490" s="288" t="s">
        <v>145</v>
      </c>
      <c r="I490" s="1"/>
      <c r="J490" s="1"/>
      <c r="K490" s="549"/>
      <c r="L490" s="10"/>
      <c r="N490" s="548"/>
      <c r="O490" s="548"/>
    </row>
    <row r="491" spans="2:15" s="5" customFormat="1" ht="47.25">
      <c r="B491" s="1"/>
      <c r="C491" s="351">
        <v>3889</v>
      </c>
      <c r="D491" s="352" t="s">
        <v>533</v>
      </c>
      <c r="E491" s="353" t="s">
        <v>125</v>
      </c>
      <c r="F491" s="354">
        <v>2339363</v>
      </c>
      <c r="G491" s="288" t="s">
        <v>117</v>
      </c>
      <c r="H491" s="288" t="s">
        <v>145</v>
      </c>
      <c r="I491" s="1"/>
      <c r="J491" s="1"/>
      <c r="K491" s="549"/>
      <c r="L491" s="10"/>
      <c r="N491" s="548"/>
      <c r="O491" s="548"/>
    </row>
    <row r="492" spans="2:15" s="5" customFormat="1" ht="47.25">
      <c r="B492" s="1"/>
      <c r="C492" s="351">
        <v>3890</v>
      </c>
      <c r="D492" s="352" t="s">
        <v>534</v>
      </c>
      <c r="E492" s="353" t="s">
        <v>125</v>
      </c>
      <c r="F492" s="354">
        <v>2245834</v>
      </c>
      <c r="G492" s="288" t="s">
        <v>117</v>
      </c>
      <c r="H492" s="288" t="s">
        <v>145</v>
      </c>
      <c r="I492" s="1"/>
      <c r="J492" s="1"/>
      <c r="K492" s="549"/>
      <c r="L492" s="10"/>
      <c r="N492" s="548"/>
      <c r="O492" s="548"/>
    </row>
    <row r="493" spans="2:15" s="5" customFormat="1" ht="47.25">
      <c r="B493" s="1"/>
      <c r="C493" s="351">
        <v>3891</v>
      </c>
      <c r="D493" s="352" t="s">
        <v>535</v>
      </c>
      <c r="E493" s="353" t="s">
        <v>125</v>
      </c>
      <c r="F493" s="354">
        <v>3026440</v>
      </c>
      <c r="G493" s="288" t="s">
        <v>117</v>
      </c>
      <c r="H493" s="288" t="s">
        <v>145</v>
      </c>
      <c r="I493" s="1"/>
      <c r="J493" s="1"/>
      <c r="K493" s="549"/>
      <c r="L493" s="10"/>
      <c r="N493" s="548"/>
      <c r="O493" s="548"/>
    </row>
    <row r="494" spans="2:15" s="5" customFormat="1" ht="63">
      <c r="B494" s="1"/>
      <c r="C494" s="351">
        <v>3892</v>
      </c>
      <c r="D494" s="352" t="s">
        <v>536</v>
      </c>
      <c r="E494" s="353" t="s">
        <v>125</v>
      </c>
      <c r="F494" s="354">
        <v>3663881</v>
      </c>
      <c r="G494" s="288" t="s">
        <v>117</v>
      </c>
      <c r="H494" s="288" t="s">
        <v>145</v>
      </c>
      <c r="I494" s="1"/>
      <c r="J494" s="1"/>
      <c r="K494" s="549"/>
      <c r="L494" s="10"/>
      <c r="N494" s="548"/>
      <c r="O494" s="548"/>
    </row>
    <row r="495" spans="2:15" s="5" customFormat="1" ht="63">
      <c r="B495" s="1"/>
      <c r="C495" s="351">
        <v>3893</v>
      </c>
      <c r="D495" s="352" t="s">
        <v>537</v>
      </c>
      <c r="E495" s="353" t="s">
        <v>125</v>
      </c>
      <c r="F495" s="354">
        <v>3487772</v>
      </c>
      <c r="G495" s="288" t="s">
        <v>117</v>
      </c>
      <c r="H495" s="288" t="s">
        <v>145</v>
      </c>
      <c r="I495" s="1"/>
      <c r="J495" s="1"/>
      <c r="K495" s="549"/>
      <c r="L495" s="10"/>
      <c r="N495" s="548"/>
      <c r="O495" s="548"/>
    </row>
    <row r="496" spans="2:15" s="5" customFormat="1" ht="63">
      <c r="B496" s="1"/>
      <c r="C496" s="351">
        <v>3894</v>
      </c>
      <c r="D496" s="352" t="s">
        <v>538</v>
      </c>
      <c r="E496" s="353" t="s">
        <v>125</v>
      </c>
      <c r="F496" s="354">
        <v>4023005</v>
      </c>
      <c r="G496" s="288" t="s">
        <v>117</v>
      </c>
      <c r="H496" s="288" t="s">
        <v>145</v>
      </c>
      <c r="I496" s="1"/>
      <c r="J496" s="1"/>
      <c r="K496" s="549"/>
      <c r="L496" s="10"/>
      <c r="N496" s="548"/>
      <c r="O496" s="548"/>
    </row>
    <row r="497" spans="2:15" s="5" customFormat="1" ht="63">
      <c r="B497" s="1"/>
      <c r="C497" s="351">
        <v>3895</v>
      </c>
      <c r="D497" s="352" t="s">
        <v>539</v>
      </c>
      <c r="E497" s="353" t="s">
        <v>125</v>
      </c>
      <c r="F497" s="354">
        <v>3824079</v>
      </c>
      <c r="G497" s="288" t="s">
        <v>117</v>
      </c>
      <c r="H497" s="288" t="s">
        <v>145</v>
      </c>
      <c r="I497" s="1"/>
      <c r="J497" s="1"/>
      <c r="K497" s="549"/>
      <c r="L497" s="10"/>
      <c r="N497" s="548"/>
      <c r="O497" s="548"/>
    </row>
    <row r="498" spans="2:15" s="5" customFormat="1" ht="47.25">
      <c r="B498" s="1"/>
      <c r="C498" s="351">
        <v>3896</v>
      </c>
      <c r="D498" s="352" t="s">
        <v>540</v>
      </c>
      <c r="E498" s="353" t="s">
        <v>125</v>
      </c>
      <c r="F498" s="354">
        <v>2661374</v>
      </c>
      <c r="G498" s="288" t="s">
        <v>117</v>
      </c>
      <c r="H498" s="288" t="s">
        <v>145</v>
      </c>
      <c r="I498" s="1"/>
      <c r="J498" s="1"/>
      <c r="K498" s="549"/>
      <c r="L498" s="10"/>
      <c r="N498" s="548"/>
      <c r="O498" s="548"/>
    </row>
    <row r="499" spans="2:15" s="5" customFormat="1" ht="47.25">
      <c r="B499" s="1"/>
      <c r="C499" s="351">
        <v>3897</v>
      </c>
      <c r="D499" s="352" t="s">
        <v>541</v>
      </c>
      <c r="E499" s="353" t="s">
        <v>125</v>
      </c>
      <c r="F499" s="354">
        <v>5000408</v>
      </c>
      <c r="G499" s="288" t="s">
        <v>117</v>
      </c>
      <c r="H499" s="288"/>
      <c r="I499" s="1"/>
      <c r="J499" s="1"/>
      <c r="K499" s="549"/>
      <c r="L499" s="10"/>
      <c r="N499" s="548"/>
      <c r="O499" s="548"/>
    </row>
    <row r="500" spans="2:15" s="5" customFormat="1" ht="47.25">
      <c r="B500" s="1"/>
      <c r="C500" s="351">
        <v>3898</v>
      </c>
      <c r="D500" s="352" t="s">
        <v>542</v>
      </c>
      <c r="E500" s="353" t="s">
        <v>125</v>
      </c>
      <c r="F500" s="354">
        <v>5949081</v>
      </c>
      <c r="G500" s="288" t="s">
        <v>117</v>
      </c>
      <c r="H500" s="288" t="s">
        <v>145</v>
      </c>
      <c r="I500" s="1"/>
      <c r="J500" s="1"/>
      <c r="K500" s="549"/>
      <c r="L500" s="10"/>
      <c r="N500" s="548"/>
      <c r="O500" s="548"/>
    </row>
    <row r="501" spans="2:15" s="5" customFormat="1" ht="47.25">
      <c r="B501" s="1"/>
      <c r="C501" s="351">
        <v>3899</v>
      </c>
      <c r="D501" s="352" t="s">
        <v>543</v>
      </c>
      <c r="E501" s="353" t="s">
        <v>125</v>
      </c>
      <c r="F501" s="354">
        <v>6862290</v>
      </c>
      <c r="G501" s="288" t="s">
        <v>117</v>
      </c>
      <c r="H501" s="288"/>
      <c r="I501" s="1"/>
      <c r="J501" s="1"/>
      <c r="K501" s="549"/>
      <c r="L501" s="10"/>
      <c r="N501" s="548"/>
      <c r="O501" s="548"/>
    </row>
    <row r="502" spans="2:15" s="5" customFormat="1" ht="63">
      <c r="B502" s="1"/>
      <c r="C502" s="351">
        <v>3900</v>
      </c>
      <c r="D502" s="352" t="s">
        <v>544</v>
      </c>
      <c r="E502" s="353" t="s">
        <v>122</v>
      </c>
      <c r="F502" s="354">
        <v>1533709</v>
      </c>
      <c r="G502" s="288" t="s">
        <v>117</v>
      </c>
      <c r="H502" s="288" t="s">
        <v>145</v>
      </c>
      <c r="I502" s="1"/>
      <c r="J502" s="1"/>
      <c r="K502" s="549"/>
      <c r="L502" s="10"/>
      <c r="N502" s="548"/>
      <c r="O502" s="548"/>
    </row>
    <row r="503" spans="2:15" s="5" customFormat="1" ht="31.5">
      <c r="B503" s="1"/>
      <c r="C503" s="351">
        <v>3901</v>
      </c>
      <c r="D503" s="352" t="s">
        <v>545</v>
      </c>
      <c r="E503" s="353" t="s">
        <v>122</v>
      </c>
      <c r="F503" s="354">
        <v>18344</v>
      </c>
      <c r="G503" s="288" t="s">
        <v>117</v>
      </c>
      <c r="H503" s="288"/>
      <c r="I503" s="1"/>
      <c r="J503" s="1"/>
      <c r="K503" s="549"/>
      <c r="L503" s="10"/>
      <c r="N503" s="548"/>
      <c r="O503" s="548"/>
    </row>
    <row r="504" spans="2:15" s="5" customFormat="1" ht="31.5">
      <c r="B504" s="1"/>
      <c r="C504" s="351">
        <v>3902</v>
      </c>
      <c r="D504" s="352" t="s">
        <v>546</v>
      </c>
      <c r="E504" s="353" t="s">
        <v>122</v>
      </c>
      <c r="F504" s="354">
        <v>29773</v>
      </c>
      <c r="G504" s="288" t="s">
        <v>117</v>
      </c>
      <c r="H504" s="288"/>
      <c r="I504" s="1"/>
      <c r="J504" s="1"/>
      <c r="K504" s="549"/>
      <c r="L504" s="10"/>
      <c r="N504" s="548"/>
      <c r="O504" s="548"/>
    </row>
    <row r="505" spans="2:15" s="5" customFormat="1" ht="31.5">
      <c r="B505" s="1"/>
      <c r="C505" s="351">
        <v>3903</v>
      </c>
      <c r="D505" s="352" t="s">
        <v>547</v>
      </c>
      <c r="E505" s="353" t="s">
        <v>122</v>
      </c>
      <c r="F505" s="354">
        <v>52085</v>
      </c>
      <c r="G505" s="288" t="s">
        <v>117</v>
      </c>
      <c r="H505" s="288"/>
      <c r="I505" s="1"/>
      <c r="J505" s="1"/>
      <c r="K505" s="549"/>
      <c r="L505" s="10"/>
      <c r="N505" s="548"/>
      <c r="O505" s="548"/>
    </row>
    <row r="506" spans="2:15" s="5" customFormat="1" ht="31.5">
      <c r="B506" s="1"/>
      <c r="C506" s="351">
        <v>3904</v>
      </c>
      <c r="D506" s="352" t="s">
        <v>548</v>
      </c>
      <c r="E506" s="353" t="s">
        <v>122</v>
      </c>
      <c r="F506" s="354">
        <v>27958</v>
      </c>
      <c r="G506" s="288" t="s">
        <v>117</v>
      </c>
      <c r="H506" s="288"/>
      <c r="I506" s="1"/>
      <c r="J506" s="1"/>
      <c r="K506" s="549"/>
      <c r="L506" s="10"/>
      <c r="N506" s="548"/>
      <c r="O506" s="548"/>
    </row>
    <row r="507" spans="2:15" s="5" customFormat="1" ht="31.5">
      <c r="B507" s="1"/>
      <c r="C507" s="351">
        <v>3905</v>
      </c>
      <c r="D507" s="352" t="s">
        <v>549</v>
      </c>
      <c r="E507" s="353" t="s">
        <v>122</v>
      </c>
      <c r="F507" s="354">
        <v>77096</v>
      </c>
      <c r="G507" s="288" t="s">
        <v>117</v>
      </c>
      <c r="H507" s="288"/>
      <c r="I507" s="1"/>
      <c r="J507" s="1"/>
      <c r="K507" s="549"/>
      <c r="L507" s="10"/>
      <c r="N507" s="548"/>
      <c r="O507" s="548"/>
    </row>
    <row r="508" spans="2:15" s="5" customFormat="1" ht="63">
      <c r="B508" s="1"/>
      <c r="C508" s="351">
        <v>3906</v>
      </c>
      <c r="D508" s="352" t="s">
        <v>550</v>
      </c>
      <c r="E508" s="353" t="s">
        <v>122</v>
      </c>
      <c r="F508" s="354">
        <v>1321156</v>
      </c>
      <c r="G508" s="288" t="s">
        <v>117</v>
      </c>
      <c r="H508" s="288" t="s">
        <v>145</v>
      </c>
      <c r="I508" s="1"/>
      <c r="J508" s="1"/>
      <c r="K508" s="549"/>
      <c r="L508" s="10"/>
      <c r="N508" s="548"/>
      <c r="O508" s="548"/>
    </row>
    <row r="509" spans="2:15" s="5" customFormat="1" ht="63">
      <c r="B509" s="1"/>
      <c r="C509" s="351">
        <v>3907</v>
      </c>
      <c r="D509" s="352" t="s">
        <v>551</v>
      </c>
      <c r="E509" s="353" t="s">
        <v>122</v>
      </c>
      <c r="F509" s="354">
        <v>1273068</v>
      </c>
      <c r="G509" s="288" t="s">
        <v>117</v>
      </c>
      <c r="H509" s="288" t="s">
        <v>145</v>
      </c>
      <c r="I509" s="1"/>
      <c r="J509" s="1"/>
      <c r="K509" s="549"/>
      <c r="L509" s="10"/>
      <c r="N509" s="548"/>
      <c r="O509" s="548"/>
    </row>
    <row r="510" spans="2:15" s="5" customFormat="1" ht="63">
      <c r="B510" s="1"/>
      <c r="C510" s="351">
        <v>3908</v>
      </c>
      <c r="D510" s="352" t="s">
        <v>552</v>
      </c>
      <c r="E510" s="353" t="s">
        <v>125</v>
      </c>
      <c r="F510" s="354">
        <v>2716990</v>
      </c>
      <c r="G510" s="288" t="s">
        <v>117</v>
      </c>
      <c r="H510" s="288" t="s">
        <v>145</v>
      </c>
      <c r="I510" s="1"/>
      <c r="J510" s="1"/>
      <c r="K510" s="549"/>
      <c r="L510" s="10"/>
      <c r="N510" s="548"/>
      <c r="O510" s="548"/>
    </row>
    <row r="511" spans="2:15" s="5" customFormat="1" ht="63">
      <c r="B511" s="1"/>
      <c r="C511" s="351">
        <v>3909</v>
      </c>
      <c r="D511" s="352" t="s">
        <v>553</v>
      </c>
      <c r="E511" s="353" t="s">
        <v>125</v>
      </c>
      <c r="F511" s="354">
        <v>2403797</v>
      </c>
      <c r="G511" s="288" t="s">
        <v>117</v>
      </c>
      <c r="H511" s="288" t="s">
        <v>145</v>
      </c>
      <c r="I511" s="1"/>
      <c r="J511" s="1"/>
      <c r="K511" s="549"/>
      <c r="L511" s="10"/>
      <c r="N511" s="548"/>
      <c r="O511" s="548"/>
    </row>
    <row r="512" spans="2:15" s="5" customFormat="1" ht="31.5">
      <c r="B512" s="1"/>
      <c r="C512" s="351">
        <v>3910</v>
      </c>
      <c r="D512" s="352" t="s">
        <v>554</v>
      </c>
      <c r="E512" s="353" t="s">
        <v>119</v>
      </c>
      <c r="F512" s="354">
        <v>566720</v>
      </c>
      <c r="G512" s="288" t="s">
        <v>117</v>
      </c>
      <c r="H512" s="288"/>
      <c r="I512" s="1"/>
      <c r="J512" s="1"/>
      <c r="K512" s="549"/>
      <c r="L512" s="10"/>
      <c r="N512" s="548"/>
      <c r="O512" s="548"/>
    </row>
    <row r="513" spans="2:15" s="5" customFormat="1" ht="47.25">
      <c r="B513" s="1"/>
      <c r="C513" s="351">
        <v>3919</v>
      </c>
      <c r="D513" s="352" t="s">
        <v>555</v>
      </c>
      <c r="E513" s="353" t="s">
        <v>122</v>
      </c>
      <c r="F513" s="354">
        <v>600892</v>
      </c>
      <c r="G513" s="288" t="s">
        <v>117</v>
      </c>
      <c r="H513" s="288"/>
      <c r="I513" s="1"/>
      <c r="J513" s="1"/>
      <c r="K513" s="549"/>
      <c r="L513" s="10"/>
      <c r="N513" s="548"/>
      <c r="O513" s="548"/>
    </row>
    <row r="514" spans="2:15" s="5" customFormat="1" ht="47.25">
      <c r="B514" s="1"/>
      <c r="C514" s="351">
        <v>3920</v>
      </c>
      <c r="D514" s="352" t="s">
        <v>556</v>
      </c>
      <c r="E514" s="353" t="s">
        <v>122</v>
      </c>
      <c r="F514" s="354">
        <v>712728</v>
      </c>
      <c r="G514" s="288" t="s">
        <v>117</v>
      </c>
      <c r="H514" s="288"/>
      <c r="I514" s="1"/>
      <c r="J514" s="1"/>
      <c r="K514" s="549"/>
      <c r="L514" s="10"/>
      <c r="N514" s="548"/>
      <c r="O514" s="548"/>
    </row>
    <row r="515" spans="2:15" s="5" customFormat="1" ht="47.25">
      <c r="B515" s="1"/>
      <c r="C515" s="351">
        <v>3921</v>
      </c>
      <c r="D515" s="352" t="s">
        <v>557</v>
      </c>
      <c r="E515" s="353" t="s">
        <v>122</v>
      </c>
      <c r="F515" s="354">
        <v>881725</v>
      </c>
      <c r="G515" s="288" t="s">
        <v>117</v>
      </c>
      <c r="H515" s="288"/>
      <c r="I515" s="1"/>
      <c r="J515" s="1"/>
      <c r="K515" s="549"/>
      <c r="L515" s="10"/>
      <c r="N515" s="548"/>
      <c r="O515" s="548"/>
    </row>
    <row r="516" spans="2:15" s="5" customFormat="1" ht="47.25">
      <c r="B516" s="1"/>
      <c r="C516" s="351">
        <v>3922</v>
      </c>
      <c r="D516" s="352" t="s">
        <v>558</v>
      </c>
      <c r="E516" s="353" t="s">
        <v>122</v>
      </c>
      <c r="F516" s="354">
        <v>1171433</v>
      </c>
      <c r="G516" s="288" t="s">
        <v>117</v>
      </c>
      <c r="H516" s="288"/>
      <c r="I516" s="1"/>
      <c r="J516" s="1"/>
      <c r="K516" s="549"/>
      <c r="L516" s="10"/>
      <c r="N516" s="548"/>
      <c r="O516" s="548"/>
    </row>
    <row r="517" spans="2:15" s="5" customFormat="1" ht="47.25">
      <c r="B517" s="1"/>
      <c r="C517" s="351">
        <v>3923</v>
      </c>
      <c r="D517" s="352" t="s">
        <v>559</v>
      </c>
      <c r="E517" s="353" t="s">
        <v>122</v>
      </c>
      <c r="F517" s="354">
        <v>1609904</v>
      </c>
      <c r="G517" s="288" t="s">
        <v>117</v>
      </c>
      <c r="H517" s="288"/>
      <c r="I517" s="1"/>
      <c r="J517" s="1"/>
      <c r="K517" s="549"/>
      <c r="L517" s="10"/>
      <c r="N517" s="548"/>
      <c r="O517" s="548"/>
    </row>
    <row r="518" spans="2:15" s="5" customFormat="1" ht="47.25">
      <c r="B518" s="1"/>
      <c r="C518" s="351">
        <v>3924</v>
      </c>
      <c r="D518" s="352" t="s">
        <v>560</v>
      </c>
      <c r="E518" s="353" t="s">
        <v>122</v>
      </c>
      <c r="F518" s="354">
        <v>2136526</v>
      </c>
      <c r="G518" s="288" t="s">
        <v>117</v>
      </c>
      <c r="H518" s="288"/>
      <c r="I518" s="1"/>
      <c r="J518" s="1"/>
      <c r="K518" s="549"/>
      <c r="L518" s="10"/>
      <c r="N518" s="548"/>
      <c r="O518" s="548"/>
    </row>
    <row r="519" spans="2:15" s="5" customFormat="1" ht="47.25">
      <c r="B519" s="1"/>
      <c r="C519" s="351">
        <v>3925</v>
      </c>
      <c r="D519" s="352" t="s">
        <v>561</v>
      </c>
      <c r="E519" s="353" t="s">
        <v>122</v>
      </c>
      <c r="F519" s="354">
        <v>2497035</v>
      </c>
      <c r="G519" s="288" t="s">
        <v>117</v>
      </c>
      <c r="H519" s="288"/>
      <c r="I519" s="1"/>
      <c r="J519" s="1"/>
      <c r="K519" s="549"/>
      <c r="L519" s="10"/>
      <c r="N519" s="548"/>
      <c r="O519" s="548"/>
    </row>
    <row r="520" spans="2:15" s="5" customFormat="1" ht="31.5">
      <c r="B520" s="1"/>
      <c r="C520" s="351">
        <v>3932</v>
      </c>
      <c r="D520" s="352" t="s">
        <v>562</v>
      </c>
      <c r="E520" s="353" t="s">
        <v>122</v>
      </c>
      <c r="F520" s="354">
        <v>51621</v>
      </c>
      <c r="G520" s="288" t="s">
        <v>117</v>
      </c>
      <c r="H520" s="288"/>
      <c r="I520" s="1"/>
      <c r="J520" s="1"/>
      <c r="K520" s="549"/>
      <c r="L520" s="10"/>
      <c r="N520" s="548"/>
      <c r="O520" s="548"/>
    </row>
    <row r="521" spans="2:15" s="5" customFormat="1" ht="31.5">
      <c r="B521" s="1"/>
      <c r="C521" s="351">
        <v>3933</v>
      </c>
      <c r="D521" s="352" t="s">
        <v>563</v>
      </c>
      <c r="E521" s="353" t="s">
        <v>122</v>
      </c>
      <c r="F521" s="354">
        <v>79468</v>
      </c>
      <c r="G521" s="288" t="s">
        <v>117</v>
      </c>
      <c r="H521" s="288"/>
      <c r="I521" s="1"/>
      <c r="J521" s="1"/>
      <c r="K521" s="549"/>
      <c r="L521" s="10"/>
      <c r="N521" s="548"/>
      <c r="O521" s="548"/>
    </row>
    <row r="522" spans="2:15" s="5" customFormat="1" ht="31.5">
      <c r="B522" s="1"/>
      <c r="C522" s="351">
        <v>3934</v>
      </c>
      <c r="D522" s="352" t="s">
        <v>564</v>
      </c>
      <c r="E522" s="353" t="s">
        <v>122</v>
      </c>
      <c r="F522" s="354">
        <v>141447</v>
      </c>
      <c r="G522" s="288" t="s">
        <v>117</v>
      </c>
      <c r="H522" s="288"/>
      <c r="I522" s="1"/>
      <c r="J522" s="1"/>
      <c r="K522" s="549"/>
      <c r="L522" s="10"/>
      <c r="N522" s="548"/>
      <c r="O522" s="548"/>
    </row>
    <row r="523" spans="2:15" s="5" customFormat="1" ht="31.5">
      <c r="B523" s="1"/>
      <c r="C523" s="351">
        <v>3935</v>
      </c>
      <c r="D523" s="352" t="s">
        <v>565</v>
      </c>
      <c r="E523" s="353" t="s">
        <v>122</v>
      </c>
      <c r="F523" s="354">
        <v>177734</v>
      </c>
      <c r="G523" s="288" t="s">
        <v>117</v>
      </c>
      <c r="H523" s="288"/>
      <c r="I523" s="1"/>
      <c r="J523" s="1"/>
      <c r="K523" s="549"/>
      <c r="L523" s="10"/>
      <c r="N523" s="548"/>
      <c r="O523" s="548"/>
    </row>
    <row r="524" spans="2:15" s="5" customFormat="1" ht="31.5">
      <c r="B524" s="1"/>
      <c r="C524" s="351">
        <v>3936</v>
      </c>
      <c r="D524" s="352" t="s">
        <v>566</v>
      </c>
      <c r="E524" s="353" t="s">
        <v>122</v>
      </c>
      <c r="F524" s="354">
        <v>227051</v>
      </c>
      <c r="G524" s="288" t="s">
        <v>117</v>
      </c>
      <c r="H524" s="288"/>
      <c r="I524" s="1"/>
      <c r="J524" s="1"/>
      <c r="K524" s="549"/>
      <c r="L524" s="10"/>
      <c r="N524" s="548"/>
      <c r="O524" s="548"/>
    </row>
    <row r="525" spans="2:15" s="5" customFormat="1" ht="31.5">
      <c r="B525" s="1"/>
      <c r="C525" s="351">
        <v>3937</v>
      </c>
      <c r="D525" s="352" t="s">
        <v>567</v>
      </c>
      <c r="E525" s="353" t="s">
        <v>122</v>
      </c>
      <c r="F525" s="354">
        <v>296846</v>
      </c>
      <c r="G525" s="288" t="s">
        <v>117</v>
      </c>
      <c r="H525" s="288"/>
      <c r="I525" s="1"/>
      <c r="J525" s="1"/>
      <c r="K525" s="549"/>
      <c r="L525" s="10"/>
      <c r="N525" s="548"/>
      <c r="O525" s="548"/>
    </row>
    <row r="526" spans="2:15" s="5" customFormat="1" ht="31.5">
      <c r="B526" s="1"/>
      <c r="C526" s="351">
        <v>3938</v>
      </c>
      <c r="D526" s="352" t="s">
        <v>568</v>
      </c>
      <c r="E526" s="353" t="s">
        <v>122</v>
      </c>
      <c r="F526" s="354">
        <v>356013</v>
      </c>
      <c r="G526" s="288" t="s">
        <v>117</v>
      </c>
      <c r="H526" s="288"/>
      <c r="I526" s="1"/>
      <c r="J526" s="1"/>
      <c r="K526" s="549"/>
      <c r="L526" s="10"/>
      <c r="N526" s="548"/>
      <c r="O526" s="548"/>
    </row>
    <row r="527" spans="2:15" s="5" customFormat="1" ht="31.5">
      <c r="B527" s="1"/>
      <c r="C527" s="351">
        <v>3939</v>
      </c>
      <c r="D527" s="352" t="s">
        <v>569</v>
      </c>
      <c r="E527" s="353" t="s">
        <v>122</v>
      </c>
      <c r="F527" s="354">
        <v>504729</v>
      </c>
      <c r="G527" s="288" t="s">
        <v>117</v>
      </c>
      <c r="H527" s="288"/>
      <c r="I527" s="1"/>
      <c r="J527" s="1"/>
      <c r="K527" s="549"/>
      <c r="L527" s="10"/>
      <c r="N527" s="548"/>
      <c r="O527" s="548"/>
    </row>
    <row r="528" spans="2:15" s="5" customFormat="1" ht="31.5">
      <c r="B528" s="1"/>
      <c r="C528" s="351">
        <v>3944</v>
      </c>
      <c r="D528" s="352" t="s">
        <v>570</v>
      </c>
      <c r="E528" s="353" t="s">
        <v>122</v>
      </c>
      <c r="F528" s="354">
        <v>565362</v>
      </c>
      <c r="G528" s="288" t="s">
        <v>117</v>
      </c>
      <c r="H528" s="288"/>
      <c r="I528" s="1"/>
      <c r="J528" s="1"/>
      <c r="K528" s="549"/>
      <c r="L528" s="10"/>
      <c r="N528" s="548"/>
      <c r="O528" s="548"/>
    </row>
    <row r="529" spans="2:15" s="5" customFormat="1" ht="31.5">
      <c r="B529" s="1"/>
      <c r="C529" s="351">
        <v>3945</v>
      </c>
      <c r="D529" s="352" t="s">
        <v>571</v>
      </c>
      <c r="E529" s="353" t="s">
        <v>122</v>
      </c>
      <c r="F529" s="354">
        <v>685262</v>
      </c>
      <c r="G529" s="288" t="s">
        <v>117</v>
      </c>
      <c r="H529" s="288"/>
      <c r="I529" s="1"/>
      <c r="J529" s="1"/>
      <c r="K529" s="549"/>
      <c r="L529" s="10"/>
      <c r="N529" s="548"/>
      <c r="O529" s="548"/>
    </row>
    <row r="530" spans="2:15" s="5" customFormat="1" ht="31.5">
      <c r="B530" s="1"/>
      <c r="C530" s="351">
        <v>3946</v>
      </c>
      <c r="D530" s="352" t="s">
        <v>572</v>
      </c>
      <c r="E530" s="353" t="s">
        <v>122</v>
      </c>
      <c r="F530" s="354">
        <v>829241</v>
      </c>
      <c r="G530" s="288" t="s">
        <v>117</v>
      </c>
      <c r="H530" s="288"/>
      <c r="I530" s="1"/>
      <c r="J530" s="1"/>
      <c r="K530" s="549"/>
      <c r="L530" s="10"/>
      <c r="N530" s="548"/>
      <c r="O530" s="548"/>
    </row>
    <row r="531" spans="2:15" s="5" customFormat="1" ht="31.5">
      <c r="B531" s="1"/>
      <c r="C531" s="351">
        <v>3947</v>
      </c>
      <c r="D531" s="352" t="s">
        <v>573</v>
      </c>
      <c r="E531" s="353" t="s">
        <v>122</v>
      </c>
      <c r="F531" s="354">
        <v>1042031</v>
      </c>
      <c r="G531" s="288" t="s">
        <v>117</v>
      </c>
      <c r="H531" s="288"/>
      <c r="I531" s="1"/>
      <c r="J531" s="1"/>
      <c r="K531" s="549"/>
      <c r="L531" s="10"/>
      <c r="N531" s="548"/>
      <c r="O531" s="548"/>
    </row>
    <row r="532" spans="2:15" s="5" customFormat="1" ht="31.5">
      <c r="B532" s="1"/>
      <c r="C532" s="351">
        <v>3948</v>
      </c>
      <c r="D532" s="352" t="s">
        <v>574</v>
      </c>
      <c r="E532" s="353" t="s">
        <v>122</v>
      </c>
      <c r="F532" s="354">
        <v>1126019</v>
      </c>
      <c r="G532" s="288" t="s">
        <v>117</v>
      </c>
      <c r="H532" s="288"/>
      <c r="I532" s="1"/>
      <c r="J532" s="1"/>
      <c r="K532" s="549"/>
      <c r="L532" s="10"/>
      <c r="N532" s="548"/>
      <c r="O532" s="548"/>
    </row>
    <row r="533" spans="2:15" s="5" customFormat="1" ht="31.5">
      <c r="B533" s="1"/>
      <c r="C533" s="351">
        <v>3949</v>
      </c>
      <c r="D533" s="352" t="s">
        <v>575</v>
      </c>
      <c r="E533" s="353" t="s">
        <v>122</v>
      </c>
      <c r="F533" s="354">
        <v>1287004</v>
      </c>
      <c r="G533" s="288" t="s">
        <v>117</v>
      </c>
      <c r="H533" s="288"/>
      <c r="I533" s="1"/>
      <c r="J533" s="1"/>
      <c r="K533" s="549"/>
      <c r="L533" s="10"/>
      <c r="N533" s="548"/>
      <c r="O533" s="548"/>
    </row>
    <row r="534" spans="2:15" s="5" customFormat="1" ht="31.5">
      <c r="B534" s="1"/>
      <c r="C534" s="351">
        <v>3950</v>
      </c>
      <c r="D534" s="352" t="s">
        <v>576</v>
      </c>
      <c r="E534" s="353" t="s">
        <v>122</v>
      </c>
      <c r="F534" s="354">
        <v>1503468</v>
      </c>
      <c r="G534" s="288" t="s">
        <v>117</v>
      </c>
      <c r="H534" s="288"/>
      <c r="I534" s="1"/>
      <c r="J534" s="1"/>
      <c r="K534" s="549"/>
      <c r="L534" s="10"/>
      <c r="N534" s="548"/>
      <c r="O534" s="548"/>
    </row>
    <row r="535" spans="2:15" s="5" customFormat="1" ht="31.5">
      <c r="B535" s="1"/>
      <c r="C535" s="351">
        <v>3951</v>
      </c>
      <c r="D535" s="352" t="s">
        <v>577</v>
      </c>
      <c r="E535" s="353" t="s">
        <v>122</v>
      </c>
      <c r="F535" s="354">
        <v>1697146</v>
      </c>
      <c r="G535" s="288" t="s">
        <v>117</v>
      </c>
      <c r="H535" s="288"/>
      <c r="I535" s="1"/>
      <c r="J535" s="1"/>
      <c r="K535" s="549"/>
      <c r="L535" s="10"/>
      <c r="N535" s="548"/>
      <c r="O535" s="548"/>
    </row>
    <row r="536" spans="2:15" s="5" customFormat="1" ht="31.5">
      <c r="B536" s="1"/>
      <c r="C536" s="351">
        <v>3952</v>
      </c>
      <c r="D536" s="352" t="s">
        <v>578</v>
      </c>
      <c r="E536" s="353" t="s">
        <v>122</v>
      </c>
      <c r="F536" s="354">
        <v>1935523</v>
      </c>
      <c r="G536" s="288" t="s">
        <v>117</v>
      </c>
      <c r="H536" s="288"/>
      <c r="I536" s="1"/>
      <c r="J536" s="1"/>
      <c r="K536" s="549"/>
      <c r="L536" s="10"/>
      <c r="N536" s="548"/>
      <c r="O536" s="548"/>
    </row>
    <row r="537" spans="2:15" s="5" customFormat="1" ht="31.5">
      <c r="B537" s="1"/>
      <c r="C537" s="351">
        <v>3953</v>
      </c>
      <c r="D537" s="352" t="s">
        <v>579</v>
      </c>
      <c r="E537" s="353" t="s">
        <v>122</v>
      </c>
      <c r="F537" s="354">
        <v>2150234</v>
      </c>
      <c r="G537" s="288" t="s">
        <v>117</v>
      </c>
      <c r="H537" s="288"/>
      <c r="I537" s="1"/>
      <c r="J537" s="1"/>
      <c r="K537" s="549"/>
      <c r="L537" s="10"/>
      <c r="N537" s="548"/>
      <c r="O537" s="548"/>
    </row>
    <row r="538" spans="2:15" s="5" customFormat="1" ht="31.5">
      <c r="B538" s="1"/>
      <c r="C538" s="351">
        <v>3954</v>
      </c>
      <c r="D538" s="352" t="s">
        <v>580</v>
      </c>
      <c r="E538" s="353" t="s">
        <v>122</v>
      </c>
      <c r="F538" s="354">
        <v>2376200</v>
      </c>
      <c r="G538" s="288" t="s">
        <v>117</v>
      </c>
      <c r="H538" s="288"/>
      <c r="I538" s="1"/>
      <c r="J538" s="1"/>
      <c r="K538" s="549"/>
      <c r="L538" s="10"/>
      <c r="N538" s="548"/>
      <c r="O538" s="548"/>
    </row>
    <row r="539" spans="2:15" s="5" customFormat="1" ht="31.5">
      <c r="B539" s="1"/>
      <c r="C539" s="351">
        <v>3955</v>
      </c>
      <c r="D539" s="352" t="s">
        <v>581</v>
      </c>
      <c r="E539" s="353" t="s">
        <v>122</v>
      </c>
      <c r="F539" s="354">
        <v>2747158</v>
      </c>
      <c r="G539" s="288" t="s">
        <v>117</v>
      </c>
      <c r="H539" s="288"/>
      <c r="I539" s="1"/>
      <c r="J539" s="1"/>
      <c r="K539" s="549"/>
      <c r="L539" s="10"/>
      <c r="N539" s="548"/>
      <c r="O539" s="548"/>
    </row>
    <row r="540" spans="2:15" s="5" customFormat="1" ht="31.5">
      <c r="B540" s="1"/>
      <c r="C540" s="351">
        <v>3956</v>
      </c>
      <c r="D540" s="352" t="s">
        <v>582</v>
      </c>
      <c r="E540" s="353" t="s">
        <v>122</v>
      </c>
      <c r="F540" s="354">
        <v>3017196</v>
      </c>
      <c r="G540" s="288" t="s">
        <v>117</v>
      </c>
      <c r="H540" s="288"/>
      <c r="I540" s="1"/>
      <c r="J540" s="1"/>
      <c r="K540" s="549"/>
      <c r="L540" s="10"/>
      <c r="N540" s="548"/>
      <c r="O540" s="548"/>
    </row>
    <row r="541" spans="2:15" s="5" customFormat="1" ht="31.5">
      <c r="B541" s="1"/>
      <c r="C541" s="351">
        <v>3957</v>
      </c>
      <c r="D541" s="352" t="s">
        <v>583</v>
      </c>
      <c r="E541" s="353" t="s">
        <v>122</v>
      </c>
      <c r="F541" s="354">
        <v>3690984</v>
      </c>
      <c r="G541" s="288" t="s">
        <v>117</v>
      </c>
      <c r="H541" s="288"/>
      <c r="I541" s="1"/>
      <c r="J541" s="1"/>
      <c r="K541" s="549"/>
      <c r="L541" s="10"/>
      <c r="N541" s="548"/>
      <c r="O541" s="548"/>
    </row>
    <row r="542" spans="2:15" s="5" customFormat="1" ht="31.5">
      <c r="B542" s="1"/>
      <c r="C542" s="351">
        <v>3958</v>
      </c>
      <c r="D542" s="352" t="s">
        <v>584</v>
      </c>
      <c r="E542" s="353" t="s">
        <v>122</v>
      </c>
      <c r="F542" s="354">
        <v>4802428</v>
      </c>
      <c r="G542" s="288" t="s">
        <v>117</v>
      </c>
      <c r="H542" s="288"/>
      <c r="I542" s="1"/>
      <c r="J542" s="1"/>
      <c r="K542" s="549"/>
      <c r="L542" s="10"/>
      <c r="N542" s="548"/>
      <c r="O542" s="548"/>
    </row>
    <row r="543" spans="2:15" s="5" customFormat="1" ht="31.5">
      <c r="B543" s="1"/>
      <c r="C543" s="351">
        <v>3959</v>
      </c>
      <c r="D543" s="352" t="s">
        <v>585</v>
      </c>
      <c r="E543" s="353" t="s">
        <v>122</v>
      </c>
      <c r="F543" s="354">
        <v>5374154</v>
      </c>
      <c r="G543" s="288" t="s">
        <v>117</v>
      </c>
      <c r="H543" s="288"/>
      <c r="I543" s="1"/>
      <c r="J543" s="1"/>
      <c r="K543" s="549"/>
      <c r="L543" s="10"/>
      <c r="N543" s="548"/>
      <c r="O543" s="548"/>
    </row>
    <row r="544" spans="2:15" s="5" customFormat="1" ht="31.5">
      <c r="B544" s="1"/>
      <c r="C544" s="351">
        <v>3960</v>
      </c>
      <c r="D544" s="352" t="s">
        <v>586</v>
      </c>
      <c r="E544" s="353" t="s">
        <v>122</v>
      </c>
      <c r="F544" s="354">
        <v>565829</v>
      </c>
      <c r="G544" s="288" t="s">
        <v>117</v>
      </c>
      <c r="H544" s="288"/>
      <c r="I544" s="1"/>
      <c r="J544" s="1"/>
      <c r="K544" s="549"/>
      <c r="L544" s="10"/>
      <c r="N544" s="548"/>
      <c r="O544" s="548"/>
    </row>
    <row r="545" spans="2:15" s="5" customFormat="1" ht="31.5">
      <c r="B545" s="1"/>
      <c r="C545" s="351">
        <v>3961</v>
      </c>
      <c r="D545" s="352" t="s">
        <v>587</v>
      </c>
      <c r="E545" s="353" t="s">
        <v>122</v>
      </c>
      <c r="F545" s="354">
        <v>703764</v>
      </c>
      <c r="G545" s="288" t="s">
        <v>117</v>
      </c>
      <c r="H545" s="288"/>
      <c r="I545" s="1"/>
      <c r="J545" s="1"/>
      <c r="K545" s="549"/>
      <c r="L545" s="10"/>
      <c r="N545" s="548"/>
      <c r="O545" s="548"/>
    </row>
    <row r="546" spans="2:15" s="5" customFormat="1" ht="31.5">
      <c r="B546" s="1"/>
      <c r="C546" s="351">
        <v>3963</v>
      </c>
      <c r="D546" s="352" t="s">
        <v>588</v>
      </c>
      <c r="E546" s="353" t="s">
        <v>122</v>
      </c>
      <c r="F546" s="354">
        <v>1067868</v>
      </c>
      <c r="G546" s="288" t="s">
        <v>117</v>
      </c>
      <c r="H546" s="288"/>
      <c r="I546" s="1"/>
      <c r="J546" s="1"/>
      <c r="K546" s="549"/>
      <c r="L546" s="10"/>
      <c r="N546" s="548"/>
      <c r="O546" s="548"/>
    </row>
    <row r="547" spans="2:15" s="5" customFormat="1" ht="31.5">
      <c r="B547" s="1"/>
      <c r="C547" s="351">
        <v>3964</v>
      </c>
      <c r="D547" s="352" t="s">
        <v>589</v>
      </c>
      <c r="E547" s="353" t="s">
        <v>122</v>
      </c>
      <c r="F547" s="354">
        <v>1323256</v>
      </c>
      <c r="G547" s="288" t="s">
        <v>117</v>
      </c>
      <c r="H547" s="288"/>
      <c r="I547" s="1"/>
      <c r="J547" s="1"/>
      <c r="K547" s="549"/>
      <c r="L547" s="10"/>
      <c r="N547" s="548"/>
      <c r="O547" s="548"/>
    </row>
    <row r="548" spans="2:15" s="5" customFormat="1" ht="31.5">
      <c r="B548" s="1"/>
      <c r="C548" s="351">
        <v>3965</v>
      </c>
      <c r="D548" s="352" t="s">
        <v>590</v>
      </c>
      <c r="E548" s="353" t="s">
        <v>122</v>
      </c>
      <c r="F548" s="354">
        <v>1313631</v>
      </c>
      <c r="G548" s="288" t="s">
        <v>117</v>
      </c>
      <c r="H548" s="288"/>
      <c r="I548" s="1"/>
      <c r="J548" s="1"/>
      <c r="K548" s="549"/>
      <c r="L548" s="10"/>
      <c r="N548" s="548"/>
      <c r="O548" s="548"/>
    </row>
    <row r="549" spans="2:15" s="5" customFormat="1" ht="31.5">
      <c r="B549" s="1"/>
      <c r="C549" s="351">
        <v>3966</v>
      </c>
      <c r="D549" s="352" t="s">
        <v>591</v>
      </c>
      <c r="E549" s="353" t="s">
        <v>122</v>
      </c>
      <c r="F549" s="354">
        <v>1777872</v>
      </c>
      <c r="G549" s="288" t="s">
        <v>117</v>
      </c>
      <c r="H549" s="288"/>
      <c r="I549" s="1"/>
      <c r="J549" s="1"/>
      <c r="K549" s="549"/>
      <c r="L549" s="10"/>
      <c r="N549" s="548"/>
      <c r="O549" s="548"/>
    </row>
    <row r="550" spans="2:15" s="5" customFormat="1" ht="31.5">
      <c r="B550" s="1"/>
      <c r="C550" s="351">
        <v>3967</v>
      </c>
      <c r="D550" s="352" t="s">
        <v>592</v>
      </c>
      <c r="E550" s="353" t="s">
        <v>122</v>
      </c>
      <c r="F550" s="354">
        <v>2003119</v>
      </c>
      <c r="G550" s="288" t="s">
        <v>117</v>
      </c>
      <c r="H550" s="288"/>
      <c r="I550" s="1"/>
      <c r="J550" s="1"/>
      <c r="K550" s="549"/>
      <c r="L550" s="10"/>
      <c r="N550" s="548"/>
      <c r="O550" s="548"/>
    </row>
    <row r="551" spans="2:15" s="5" customFormat="1" ht="31.5">
      <c r="B551" s="1"/>
      <c r="C551" s="351">
        <v>3968</v>
      </c>
      <c r="D551" s="352" t="s">
        <v>593</v>
      </c>
      <c r="E551" s="353" t="s">
        <v>122</v>
      </c>
      <c r="F551" s="354">
        <v>1962380</v>
      </c>
      <c r="G551" s="288" t="s">
        <v>117</v>
      </c>
      <c r="H551" s="288"/>
      <c r="I551" s="1"/>
      <c r="J551" s="1"/>
      <c r="K551" s="549"/>
      <c r="L551" s="10"/>
      <c r="N551" s="548"/>
      <c r="O551" s="548"/>
    </row>
    <row r="552" spans="2:15" s="5" customFormat="1" ht="31.5">
      <c r="B552" s="1"/>
      <c r="C552" s="351">
        <v>3969</v>
      </c>
      <c r="D552" s="352" t="s">
        <v>594</v>
      </c>
      <c r="E552" s="353" t="s">
        <v>122</v>
      </c>
      <c r="F552" s="354">
        <v>2810095</v>
      </c>
      <c r="G552" s="288" t="s">
        <v>117</v>
      </c>
      <c r="H552" s="288"/>
      <c r="I552" s="1"/>
      <c r="J552" s="1"/>
      <c r="K552" s="549"/>
      <c r="L552" s="10"/>
      <c r="N552" s="548"/>
      <c r="O552" s="548"/>
    </row>
    <row r="553" spans="2:15" s="5" customFormat="1" ht="31.5">
      <c r="B553" s="1"/>
      <c r="C553" s="351">
        <v>3970</v>
      </c>
      <c r="D553" s="352" t="s">
        <v>595</v>
      </c>
      <c r="E553" s="353" t="s">
        <v>122</v>
      </c>
      <c r="F553" s="354">
        <v>2510193</v>
      </c>
      <c r="G553" s="288" t="s">
        <v>117</v>
      </c>
      <c r="H553" s="288"/>
      <c r="I553" s="1"/>
      <c r="J553" s="1"/>
      <c r="K553" s="549"/>
      <c r="L553" s="10"/>
      <c r="N553" s="548"/>
      <c r="O553" s="548"/>
    </row>
    <row r="554" spans="2:15" s="5" customFormat="1" ht="31.5">
      <c r="B554" s="1"/>
      <c r="C554" s="351">
        <v>3971</v>
      </c>
      <c r="D554" s="352" t="s">
        <v>596</v>
      </c>
      <c r="E554" s="353" t="s">
        <v>122</v>
      </c>
      <c r="F554" s="354">
        <v>2927462</v>
      </c>
      <c r="G554" s="288" t="s">
        <v>117</v>
      </c>
      <c r="H554" s="288"/>
      <c r="I554" s="1"/>
      <c r="J554" s="1"/>
      <c r="K554" s="549"/>
      <c r="L554" s="10"/>
      <c r="N554" s="548"/>
      <c r="O554" s="548"/>
    </row>
    <row r="555" spans="2:15" s="5" customFormat="1" ht="31.5">
      <c r="B555" s="1"/>
      <c r="C555" s="351">
        <v>3972</v>
      </c>
      <c r="D555" s="352" t="s">
        <v>597</v>
      </c>
      <c r="E555" s="353" t="s">
        <v>122</v>
      </c>
      <c r="F555" s="354">
        <v>3033255</v>
      </c>
      <c r="G555" s="288" t="s">
        <v>117</v>
      </c>
      <c r="H555" s="288"/>
      <c r="I555" s="1"/>
      <c r="J555" s="1"/>
      <c r="K555" s="549"/>
      <c r="L555" s="10"/>
      <c r="N555" s="548"/>
      <c r="O555" s="548"/>
    </row>
    <row r="556" spans="2:15" s="5" customFormat="1" ht="31.5">
      <c r="B556" s="1"/>
      <c r="C556" s="351">
        <v>3973</v>
      </c>
      <c r="D556" s="352" t="s">
        <v>598</v>
      </c>
      <c r="E556" s="353" t="s">
        <v>122</v>
      </c>
      <c r="F556" s="354">
        <v>3707357</v>
      </c>
      <c r="G556" s="288" t="s">
        <v>117</v>
      </c>
      <c r="H556" s="288"/>
      <c r="I556" s="1"/>
      <c r="J556" s="1"/>
      <c r="K556" s="549"/>
      <c r="L556" s="10"/>
      <c r="N556" s="548"/>
      <c r="O556" s="548"/>
    </row>
    <row r="557" spans="2:15" s="5" customFormat="1" ht="31.5">
      <c r="B557" s="1"/>
      <c r="C557" s="351">
        <v>3974</v>
      </c>
      <c r="D557" s="352" t="s">
        <v>599</v>
      </c>
      <c r="E557" s="353" t="s">
        <v>122</v>
      </c>
      <c r="F557" s="354">
        <v>4877160</v>
      </c>
      <c r="G557" s="288" t="s">
        <v>117</v>
      </c>
      <c r="H557" s="288"/>
      <c r="I557" s="1"/>
      <c r="J557" s="1"/>
      <c r="K557" s="549"/>
      <c r="L557" s="10"/>
      <c r="N557" s="548"/>
      <c r="O557" s="548"/>
    </row>
    <row r="558" spans="2:15" s="5" customFormat="1" ht="31.5">
      <c r="B558" s="1"/>
      <c r="C558" s="351">
        <v>3975</v>
      </c>
      <c r="D558" s="352" t="s">
        <v>600</v>
      </c>
      <c r="E558" s="353" t="s">
        <v>122</v>
      </c>
      <c r="F558" s="354">
        <v>565829</v>
      </c>
      <c r="G558" s="288" t="s">
        <v>117</v>
      </c>
      <c r="H558" s="288"/>
      <c r="I558" s="1"/>
      <c r="J558" s="1"/>
      <c r="K558" s="549"/>
      <c r="L558" s="10"/>
      <c r="N558" s="548"/>
      <c r="O558" s="548"/>
    </row>
    <row r="559" spans="2:15" s="5" customFormat="1" ht="31.5">
      <c r="B559" s="1"/>
      <c r="C559" s="351">
        <v>3976</v>
      </c>
      <c r="D559" s="352" t="s">
        <v>601</v>
      </c>
      <c r="E559" s="353" t="s">
        <v>122</v>
      </c>
      <c r="F559" s="354">
        <v>741320</v>
      </c>
      <c r="G559" s="288" t="s">
        <v>117</v>
      </c>
      <c r="H559" s="288"/>
      <c r="I559" s="1"/>
      <c r="J559" s="1"/>
      <c r="K559" s="549"/>
      <c r="L559" s="10"/>
      <c r="N559" s="548"/>
      <c r="O559" s="548"/>
    </row>
    <row r="560" spans="2:15" s="5" customFormat="1" ht="31.5">
      <c r="B560" s="1"/>
      <c r="C560" s="351">
        <v>3978</v>
      </c>
      <c r="D560" s="352" t="s">
        <v>602</v>
      </c>
      <c r="E560" s="353" t="s">
        <v>122</v>
      </c>
      <c r="F560" s="354">
        <v>1124655</v>
      </c>
      <c r="G560" s="288" t="s">
        <v>117</v>
      </c>
      <c r="H560" s="288"/>
      <c r="I560" s="1"/>
      <c r="J560" s="1"/>
      <c r="K560" s="549"/>
      <c r="L560" s="10"/>
      <c r="N560" s="548"/>
      <c r="O560" s="548"/>
    </row>
    <row r="561" spans="2:15" s="5" customFormat="1" ht="31.5">
      <c r="B561" s="1"/>
      <c r="C561" s="351">
        <v>3979</v>
      </c>
      <c r="D561" s="352" t="s">
        <v>603</v>
      </c>
      <c r="E561" s="353" t="s">
        <v>122</v>
      </c>
      <c r="F561" s="354">
        <v>1396513</v>
      </c>
      <c r="G561" s="288" t="s">
        <v>117</v>
      </c>
      <c r="H561" s="288"/>
      <c r="I561" s="1"/>
      <c r="J561" s="1"/>
      <c r="K561" s="549"/>
      <c r="L561" s="10"/>
      <c r="N561" s="548"/>
      <c r="O561" s="548"/>
    </row>
    <row r="562" spans="2:15" s="5" customFormat="1" ht="31.5">
      <c r="B562" s="1"/>
      <c r="C562" s="351">
        <v>3980</v>
      </c>
      <c r="D562" s="352" t="s">
        <v>604</v>
      </c>
      <c r="E562" s="353" t="s">
        <v>122</v>
      </c>
      <c r="F562" s="354">
        <v>1383254</v>
      </c>
      <c r="G562" s="288" t="s">
        <v>117</v>
      </c>
      <c r="H562" s="288"/>
      <c r="I562" s="1"/>
      <c r="J562" s="1"/>
      <c r="K562" s="549"/>
      <c r="L562" s="10"/>
      <c r="N562" s="548"/>
      <c r="O562" s="548"/>
    </row>
    <row r="563" spans="2:15" s="5" customFormat="1" ht="31.5">
      <c r="B563" s="1"/>
      <c r="C563" s="351">
        <v>3981</v>
      </c>
      <c r="D563" s="352" t="s">
        <v>605</v>
      </c>
      <c r="E563" s="353" t="s">
        <v>122</v>
      </c>
      <c r="F563" s="354">
        <v>1873406</v>
      </c>
      <c r="G563" s="288" t="s">
        <v>117</v>
      </c>
      <c r="H563" s="288"/>
      <c r="I563" s="1"/>
      <c r="J563" s="1"/>
      <c r="K563" s="549"/>
      <c r="L563" s="10"/>
      <c r="N563" s="548"/>
      <c r="O563" s="548"/>
    </row>
    <row r="564" spans="2:15" s="5" customFormat="1" ht="31.5">
      <c r="B564" s="1"/>
      <c r="C564" s="351">
        <v>3982</v>
      </c>
      <c r="D564" s="352" t="s">
        <v>606</v>
      </c>
      <c r="E564" s="353" t="s">
        <v>122</v>
      </c>
      <c r="F564" s="354">
        <v>2108315</v>
      </c>
      <c r="G564" s="288" t="s">
        <v>117</v>
      </c>
      <c r="H564" s="288"/>
      <c r="I564" s="1"/>
      <c r="J564" s="1"/>
      <c r="K564" s="549"/>
      <c r="L564" s="10"/>
      <c r="N564" s="548"/>
      <c r="O564" s="548"/>
    </row>
    <row r="565" spans="2:15" s="5" customFormat="1" ht="31.5">
      <c r="B565" s="1"/>
      <c r="C565" s="351">
        <v>3983</v>
      </c>
      <c r="D565" s="352" t="s">
        <v>607</v>
      </c>
      <c r="E565" s="353" t="s">
        <v>122</v>
      </c>
      <c r="F565" s="354">
        <v>2059621</v>
      </c>
      <c r="G565" s="288" t="s">
        <v>117</v>
      </c>
      <c r="H565" s="288"/>
      <c r="I565" s="1"/>
      <c r="J565" s="1"/>
      <c r="K565" s="549"/>
      <c r="L565" s="10"/>
      <c r="N565" s="548"/>
      <c r="O565" s="548"/>
    </row>
    <row r="566" spans="2:15" s="5" customFormat="1" ht="31.5">
      <c r="B566" s="1"/>
      <c r="C566" s="351">
        <v>3984</v>
      </c>
      <c r="D566" s="352" t="s">
        <v>608</v>
      </c>
      <c r="E566" s="353" t="s">
        <v>122</v>
      </c>
      <c r="F566" s="354">
        <v>2523638</v>
      </c>
      <c r="G566" s="288" t="s">
        <v>117</v>
      </c>
      <c r="H566" s="288"/>
      <c r="I566" s="1"/>
      <c r="J566" s="1"/>
      <c r="K566" s="549"/>
      <c r="L566" s="10"/>
      <c r="N566" s="548"/>
      <c r="O566" s="548"/>
    </row>
    <row r="567" spans="2:15" s="5" customFormat="1" ht="31.5">
      <c r="B567" s="1"/>
      <c r="C567" s="351">
        <v>3985</v>
      </c>
      <c r="D567" s="352" t="s">
        <v>609</v>
      </c>
      <c r="E567" s="353" t="s">
        <v>122</v>
      </c>
      <c r="F567" s="354">
        <v>2610093</v>
      </c>
      <c r="G567" s="288" t="s">
        <v>117</v>
      </c>
      <c r="H567" s="288"/>
      <c r="I567" s="1"/>
      <c r="J567" s="1"/>
      <c r="K567" s="549"/>
      <c r="L567" s="10"/>
      <c r="N567" s="548"/>
      <c r="O567" s="548"/>
    </row>
    <row r="568" spans="2:15" s="5" customFormat="1" ht="31.5">
      <c r="B568" s="1"/>
      <c r="C568" s="351">
        <v>3986</v>
      </c>
      <c r="D568" s="352" t="s">
        <v>610</v>
      </c>
      <c r="E568" s="353" t="s">
        <v>122</v>
      </c>
      <c r="F568" s="354">
        <v>3319152</v>
      </c>
      <c r="G568" s="288" t="s">
        <v>117</v>
      </c>
      <c r="H568" s="288"/>
      <c r="I568" s="1"/>
      <c r="J568" s="1"/>
      <c r="K568" s="549"/>
      <c r="L568" s="10"/>
      <c r="N568" s="548"/>
      <c r="O568" s="548"/>
    </row>
    <row r="569" spans="2:15" s="5" customFormat="1" ht="31.5">
      <c r="B569" s="1"/>
      <c r="C569" s="351">
        <v>3987</v>
      </c>
      <c r="D569" s="352" t="s">
        <v>611</v>
      </c>
      <c r="E569" s="353" t="s">
        <v>122</v>
      </c>
      <c r="F569" s="354">
        <v>2812656</v>
      </c>
      <c r="G569" s="288" t="s">
        <v>117</v>
      </c>
      <c r="H569" s="288"/>
      <c r="I569" s="1"/>
      <c r="J569" s="1"/>
      <c r="K569" s="549"/>
      <c r="L569" s="10"/>
      <c r="N569" s="548"/>
      <c r="O569" s="548"/>
    </row>
    <row r="570" spans="2:15" s="5" customFormat="1" ht="31.5">
      <c r="B570" s="1"/>
      <c r="C570" s="351">
        <v>3988</v>
      </c>
      <c r="D570" s="352" t="s">
        <v>612</v>
      </c>
      <c r="E570" s="353" t="s">
        <v>122</v>
      </c>
      <c r="F570" s="354">
        <v>3856404</v>
      </c>
      <c r="G570" s="288" t="s">
        <v>117</v>
      </c>
      <c r="H570" s="288"/>
      <c r="I570" s="1"/>
      <c r="J570" s="1"/>
      <c r="K570" s="549"/>
      <c r="L570" s="10"/>
      <c r="N570" s="548"/>
      <c r="O570" s="548"/>
    </row>
    <row r="571" spans="2:15" s="5" customFormat="1" ht="31.5">
      <c r="B571" s="1"/>
      <c r="C571" s="351">
        <v>3989</v>
      </c>
      <c r="D571" s="352" t="s">
        <v>613</v>
      </c>
      <c r="E571" s="353" t="s">
        <v>122</v>
      </c>
      <c r="F571" s="354">
        <v>4997493</v>
      </c>
      <c r="G571" s="288" t="s">
        <v>117</v>
      </c>
      <c r="H571" s="288"/>
      <c r="I571" s="1"/>
      <c r="J571" s="1"/>
      <c r="K571" s="549"/>
      <c r="L571" s="10"/>
      <c r="N571" s="548"/>
      <c r="O571" s="548"/>
    </row>
    <row r="572" spans="2:15" s="5" customFormat="1" ht="31.5">
      <c r="B572" s="1"/>
      <c r="C572" s="351">
        <v>3990</v>
      </c>
      <c r="D572" s="352" t="s">
        <v>614</v>
      </c>
      <c r="E572" s="353" t="s">
        <v>122</v>
      </c>
      <c r="F572" s="354">
        <v>5457216</v>
      </c>
      <c r="G572" s="288" t="s">
        <v>117</v>
      </c>
      <c r="H572" s="288"/>
      <c r="I572" s="1"/>
      <c r="J572" s="1"/>
      <c r="K572" s="549"/>
      <c r="L572" s="10"/>
      <c r="N572" s="548"/>
      <c r="O572" s="548"/>
    </row>
    <row r="573" spans="2:15" s="5" customFormat="1" ht="31.5">
      <c r="B573" s="1"/>
      <c r="C573" s="351">
        <v>3991</v>
      </c>
      <c r="D573" s="352" t="s">
        <v>615</v>
      </c>
      <c r="E573" s="353" t="s">
        <v>122</v>
      </c>
      <c r="F573" s="354">
        <v>5547132</v>
      </c>
      <c r="G573" s="288" t="s">
        <v>117</v>
      </c>
      <c r="H573" s="288"/>
      <c r="I573" s="1"/>
      <c r="J573" s="1"/>
      <c r="K573" s="549"/>
      <c r="L573" s="10"/>
      <c r="N573" s="548"/>
      <c r="O573" s="548"/>
    </row>
    <row r="574" spans="2:15" s="5" customFormat="1" ht="31.5">
      <c r="B574" s="1"/>
      <c r="C574" s="351">
        <v>3992</v>
      </c>
      <c r="D574" s="352" t="s">
        <v>616</v>
      </c>
      <c r="E574" s="353" t="s">
        <v>122</v>
      </c>
      <c r="F574" s="354">
        <v>633611</v>
      </c>
      <c r="G574" s="288" t="s">
        <v>117</v>
      </c>
      <c r="H574" s="288"/>
      <c r="I574" s="1"/>
      <c r="J574" s="1"/>
      <c r="K574" s="549"/>
      <c r="L574" s="10"/>
      <c r="N574" s="548"/>
      <c r="O574" s="548"/>
    </row>
    <row r="575" spans="2:15" s="5" customFormat="1" ht="31.5">
      <c r="B575" s="1"/>
      <c r="C575" s="351">
        <v>3993</v>
      </c>
      <c r="D575" s="352" t="s">
        <v>617</v>
      </c>
      <c r="E575" s="353" t="s">
        <v>122</v>
      </c>
      <c r="F575" s="354">
        <v>833854</v>
      </c>
      <c r="G575" s="288" t="s">
        <v>117</v>
      </c>
      <c r="H575" s="288"/>
      <c r="I575" s="1"/>
      <c r="J575" s="1"/>
      <c r="K575" s="549"/>
      <c r="L575" s="10"/>
      <c r="N575" s="548"/>
      <c r="O575" s="548"/>
    </row>
    <row r="576" spans="2:15" s="5" customFormat="1" ht="31.5">
      <c r="B576" s="1"/>
      <c r="C576" s="351">
        <v>3994</v>
      </c>
      <c r="D576" s="352" t="s">
        <v>618</v>
      </c>
      <c r="E576" s="353" t="s">
        <v>122</v>
      </c>
      <c r="F576" s="354">
        <v>1018113</v>
      </c>
      <c r="G576" s="288" t="s">
        <v>117</v>
      </c>
      <c r="H576" s="288"/>
      <c r="I576" s="1"/>
      <c r="J576" s="1"/>
      <c r="K576" s="549"/>
      <c r="L576" s="10"/>
      <c r="N576" s="548"/>
      <c r="O576" s="548"/>
    </row>
    <row r="577" spans="2:15" s="5" customFormat="1" ht="31.5">
      <c r="B577" s="1"/>
      <c r="C577" s="351">
        <v>3995</v>
      </c>
      <c r="D577" s="352" t="s">
        <v>619</v>
      </c>
      <c r="E577" s="353" t="s">
        <v>122</v>
      </c>
      <c r="F577" s="354">
        <v>1275309</v>
      </c>
      <c r="G577" s="288" t="s">
        <v>117</v>
      </c>
      <c r="H577" s="288"/>
      <c r="I577" s="1"/>
      <c r="J577" s="1"/>
      <c r="K577" s="549"/>
      <c r="L577" s="10"/>
      <c r="N577" s="548"/>
      <c r="O577" s="548"/>
    </row>
    <row r="578" spans="2:15" s="5" customFormat="1" ht="31.5">
      <c r="B578" s="1"/>
      <c r="C578" s="351">
        <v>3996</v>
      </c>
      <c r="D578" s="352" t="s">
        <v>620</v>
      </c>
      <c r="E578" s="353" t="s">
        <v>122</v>
      </c>
      <c r="F578" s="354">
        <v>1583390</v>
      </c>
      <c r="G578" s="288" t="s">
        <v>117</v>
      </c>
      <c r="H578" s="288"/>
      <c r="I578" s="1"/>
      <c r="J578" s="1"/>
      <c r="K578" s="549"/>
      <c r="L578" s="10"/>
      <c r="N578" s="548"/>
      <c r="O578" s="548"/>
    </row>
    <row r="579" spans="2:15" s="5" customFormat="1" ht="31.5">
      <c r="B579" s="1"/>
      <c r="C579" s="351">
        <v>3997</v>
      </c>
      <c r="D579" s="352" t="s">
        <v>621</v>
      </c>
      <c r="E579" s="353" t="s">
        <v>122</v>
      </c>
      <c r="F579" s="354">
        <v>1566038</v>
      </c>
      <c r="G579" s="288" t="s">
        <v>117</v>
      </c>
      <c r="H579" s="288"/>
      <c r="I579" s="1"/>
      <c r="J579" s="1"/>
      <c r="K579" s="549"/>
      <c r="L579" s="10"/>
      <c r="N579" s="548"/>
      <c r="O579" s="548"/>
    </row>
    <row r="580" spans="2:15" s="5" customFormat="1" ht="31.5">
      <c r="B580" s="1"/>
      <c r="C580" s="351">
        <v>3998</v>
      </c>
      <c r="D580" s="352" t="s">
        <v>622</v>
      </c>
      <c r="E580" s="353" t="s">
        <v>122</v>
      </c>
      <c r="F580" s="354">
        <v>2119831</v>
      </c>
      <c r="G580" s="288" t="s">
        <v>117</v>
      </c>
      <c r="H580" s="288"/>
      <c r="I580" s="1"/>
      <c r="J580" s="1"/>
      <c r="K580" s="549"/>
      <c r="L580" s="10"/>
      <c r="N580" s="548"/>
      <c r="O580" s="548"/>
    </row>
    <row r="581" spans="2:15" s="5" customFormat="1" ht="31.5">
      <c r="B581" s="1"/>
      <c r="C581" s="351">
        <v>3999</v>
      </c>
      <c r="D581" s="352" t="s">
        <v>623</v>
      </c>
      <c r="E581" s="353" t="s">
        <v>122</v>
      </c>
      <c r="F581" s="354">
        <v>2398865</v>
      </c>
      <c r="G581" s="288" t="s">
        <v>117</v>
      </c>
      <c r="H581" s="288"/>
      <c r="I581" s="1"/>
      <c r="J581" s="1"/>
      <c r="K581" s="549"/>
      <c r="L581" s="10"/>
      <c r="N581" s="548"/>
      <c r="O581" s="548"/>
    </row>
    <row r="582" spans="2:15" s="5" customFormat="1" ht="31.5">
      <c r="B582" s="1"/>
      <c r="C582" s="351">
        <v>4000</v>
      </c>
      <c r="D582" s="352" t="s">
        <v>624</v>
      </c>
      <c r="E582" s="353" t="s">
        <v>122</v>
      </c>
      <c r="F582" s="354">
        <v>2246988</v>
      </c>
      <c r="G582" s="288" t="s">
        <v>117</v>
      </c>
      <c r="H582" s="288"/>
      <c r="I582" s="1"/>
      <c r="J582" s="1"/>
      <c r="K582" s="549"/>
      <c r="L582" s="10"/>
      <c r="N582" s="548"/>
      <c r="O582" s="548"/>
    </row>
    <row r="583" spans="2:15" s="5" customFormat="1" ht="31.5">
      <c r="B583" s="1"/>
      <c r="C583" s="351">
        <v>4001</v>
      </c>
      <c r="D583" s="352" t="s">
        <v>625</v>
      </c>
      <c r="E583" s="353" t="s">
        <v>122</v>
      </c>
      <c r="F583" s="354">
        <v>2960844</v>
      </c>
      <c r="G583" s="288" t="s">
        <v>117</v>
      </c>
      <c r="H583" s="288"/>
      <c r="I583" s="1"/>
      <c r="J583" s="1"/>
      <c r="K583" s="549"/>
      <c r="L583" s="10"/>
      <c r="N583" s="548"/>
      <c r="O583" s="548"/>
    </row>
    <row r="584" spans="2:15" s="5" customFormat="1" ht="31.5">
      <c r="B584" s="1"/>
      <c r="C584" s="351">
        <v>4002</v>
      </c>
      <c r="D584" s="352" t="s">
        <v>626</v>
      </c>
      <c r="E584" s="353" t="s">
        <v>122</v>
      </c>
      <c r="F584" s="354">
        <v>2943375</v>
      </c>
      <c r="G584" s="288" t="s">
        <v>117</v>
      </c>
      <c r="H584" s="288"/>
      <c r="I584" s="1"/>
      <c r="J584" s="1"/>
      <c r="K584" s="549"/>
      <c r="L584" s="10"/>
      <c r="N584" s="548"/>
      <c r="O584" s="548"/>
    </row>
    <row r="585" spans="2:15" s="5" customFormat="1" ht="31.5">
      <c r="B585" s="1"/>
      <c r="C585" s="351">
        <v>4004</v>
      </c>
      <c r="D585" s="352" t="s">
        <v>627</v>
      </c>
      <c r="E585" s="353" t="s">
        <v>122</v>
      </c>
      <c r="F585" s="354">
        <v>3308067</v>
      </c>
      <c r="G585" s="288" t="s">
        <v>117</v>
      </c>
      <c r="H585" s="288"/>
      <c r="I585" s="1"/>
      <c r="J585" s="1"/>
      <c r="K585" s="549"/>
      <c r="L585" s="10"/>
      <c r="N585" s="548"/>
      <c r="O585" s="548"/>
    </row>
    <row r="586" spans="2:15" s="5" customFormat="1" ht="31.5">
      <c r="B586" s="1"/>
      <c r="C586" s="351">
        <v>4005</v>
      </c>
      <c r="D586" s="352" t="s">
        <v>628</v>
      </c>
      <c r="E586" s="353" t="s">
        <v>122</v>
      </c>
      <c r="F586" s="354">
        <v>4147650</v>
      </c>
      <c r="G586" s="288" t="s">
        <v>117</v>
      </c>
      <c r="H586" s="288"/>
      <c r="I586" s="1"/>
      <c r="J586" s="1"/>
      <c r="K586" s="549"/>
      <c r="L586" s="10"/>
      <c r="N586" s="548"/>
      <c r="O586" s="548"/>
    </row>
    <row r="587" spans="2:15" s="5" customFormat="1" ht="31.5">
      <c r="B587" s="1"/>
      <c r="C587" s="351">
        <v>4006</v>
      </c>
      <c r="D587" s="352" t="s">
        <v>629</v>
      </c>
      <c r="E587" s="353" t="s">
        <v>122</v>
      </c>
      <c r="F587" s="354">
        <v>4365772</v>
      </c>
      <c r="G587" s="288" t="s">
        <v>117</v>
      </c>
      <c r="H587" s="288"/>
      <c r="I587" s="1"/>
      <c r="J587" s="1"/>
      <c r="K587" s="549"/>
      <c r="L587" s="10"/>
      <c r="N587" s="548"/>
      <c r="O587" s="548"/>
    </row>
    <row r="588" spans="2:15" s="5" customFormat="1" ht="31.5">
      <c r="B588" s="1"/>
      <c r="C588" s="351">
        <v>4007</v>
      </c>
      <c r="D588" s="352" t="s">
        <v>630</v>
      </c>
      <c r="E588" s="353" t="s">
        <v>122</v>
      </c>
      <c r="F588" s="354">
        <v>6037982</v>
      </c>
      <c r="G588" s="288" t="s">
        <v>117</v>
      </c>
      <c r="H588" s="288"/>
      <c r="I588" s="1"/>
      <c r="J588" s="1"/>
      <c r="K588" s="549"/>
      <c r="L588" s="10"/>
      <c r="N588" s="548"/>
      <c r="O588" s="548"/>
    </row>
    <row r="589" spans="2:15" s="5" customFormat="1" ht="31.5">
      <c r="B589" s="1"/>
      <c r="C589" s="351">
        <v>4008</v>
      </c>
      <c r="D589" s="352" t="s">
        <v>631</v>
      </c>
      <c r="E589" s="353" t="s">
        <v>122</v>
      </c>
      <c r="F589" s="354">
        <v>6576530</v>
      </c>
      <c r="G589" s="288" t="s">
        <v>117</v>
      </c>
      <c r="H589" s="288"/>
      <c r="I589" s="1"/>
      <c r="J589" s="1"/>
      <c r="K589" s="549"/>
      <c r="L589" s="10"/>
      <c r="N589" s="548"/>
      <c r="O589" s="548"/>
    </row>
    <row r="590" spans="2:15" s="5" customFormat="1" ht="31.5">
      <c r="B590" s="1"/>
      <c r="C590" s="351">
        <v>4009</v>
      </c>
      <c r="D590" s="352" t="s">
        <v>632</v>
      </c>
      <c r="E590" s="353" t="s">
        <v>116</v>
      </c>
      <c r="F590" s="354">
        <v>8546</v>
      </c>
      <c r="G590" s="288" t="s">
        <v>117</v>
      </c>
      <c r="H590" s="288"/>
      <c r="I590" s="1"/>
      <c r="J590" s="1"/>
      <c r="K590" s="549"/>
      <c r="L590" s="10"/>
      <c r="N590" s="548"/>
      <c r="O590" s="548"/>
    </row>
    <row r="591" spans="2:15" s="5" customFormat="1" ht="31.5">
      <c r="B591" s="1"/>
      <c r="C591" s="351">
        <v>4010</v>
      </c>
      <c r="D591" s="352" t="s">
        <v>633</v>
      </c>
      <c r="E591" s="353" t="s">
        <v>116</v>
      </c>
      <c r="F591" s="354">
        <v>10736</v>
      </c>
      <c r="G591" s="288" t="s">
        <v>117</v>
      </c>
      <c r="H591" s="288"/>
      <c r="I591" s="1"/>
      <c r="J591" s="1"/>
      <c r="K591" s="549"/>
      <c r="L591" s="10"/>
      <c r="N591" s="548"/>
      <c r="O591" s="548"/>
    </row>
    <row r="592" spans="2:15" s="5" customFormat="1" ht="31.5">
      <c r="B592" s="1"/>
      <c r="C592" s="351">
        <v>4011</v>
      </c>
      <c r="D592" s="352" t="s">
        <v>634</v>
      </c>
      <c r="E592" s="353" t="s">
        <v>116</v>
      </c>
      <c r="F592" s="354">
        <v>12570</v>
      </c>
      <c r="G592" s="288" t="s">
        <v>117</v>
      </c>
      <c r="H592" s="288"/>
      <c r="I592" s="1"/>
      <c r="J592" s="1"/>
      <c r="K592" s="549"/>
      <c r="L592" s="10"/>
      <c r="N592" s="548"/>
      <c r="O592" s="548"/>
    </row>
    <row r="593" spans="2:15" s="5" customFormat="1" ht="31.5">
      <c r="B593" s="1"/>
      <c r="C593" s="351">
        <v>4012</v>
      </c>
      <c r="D593" s="352" t="s">
        <v>635</v>
      </c>
      <c r="E593" s="353" t="s">
        <v>116</v>
      </c>
      <c r="F593" s="354">
        <v>12570</v>
      </c>
      <c r="G593" s="288" t="s">
        <v>117</v>
      </c>
      <c r="H593" s="288"/>
      <c r="I593" s="1"/>
      <c r="J593" s="1"/>
      <c r="K593" s="549"/>
      <c r="L593" s="10"/>
      <c r="N593" s="548"/>
      <c r="O593" s="548"/>
    </row>
    <row r="594" spans="2:15" s="5" customFormat="1" ht="47.25">
      <c r="B594" s="1"/>
      <c r="C594" s="351">
        <v>4013</v>
      </c>
      <c r="D594" s="352" t="s">
        <v>636</v>
      </c>
      <c r="E594" s="353" t="s">
        <v>116</v>
      </c>
      <c r="F594" s="354">
        <v>21136</v>
      </c>
      <c r="G594" s="288" t="s">
        <v>117</v>
      </c>
      <c r="H594" s="288"/>
      <c r="I594" s="1"/>
      <c r="J594" s="1"/>
      <c r="K594" s="549"/>
      <c r="L594" s="10"/>
      <c r="N594" s="548"/>
      <c r="O594" s="548"/>
    </row>
    <row r="595" spans="2:15" s="5" customFormat="1" ht="47.25">
      <c r="B595" s="1"/>
      <c r="C595" s="351">
        <v>4014</v>
      </c>
      <c r="D595" s="352" t="s">
        <v>637</v>
      </c>
      <c r="E595" s="353" t="s">
        <v>116</v>
      </c>
      <c r="F595" s="354">
        <v>8546</v>
      </c>
      <c r="G595" s="288" t="s">
        <v>117</v>
      </c>
      <c r="H595" s="288"/>
      <c r="I595" s="1"/>
      <c r="J595" s="1"/>
      <c r="K595" s="549"/>
      <c r="L595" s="10"/>
      <c r="N595" s="548"/>
      <c r="O595" s="548"/>
    </row>
    <row r="596" spans="2:15" s="5" customFormat="1" ht="47.25">
      <c r="B596" s="1"/>
      <c r="C596" s="351">
        <v>4015</v>
      </c>
      <c r="D596" s="352" t="s">
        <v>638</v>
      </c>
      <c r="E596" s="353" t="s">
        <v>116</v>
      </c>
      <c r="F596" s="354">
        <v>10736</v>
      </c>
      <c r="G596" s="288" t="s">
        <v>117</v>
      </c>
      <c r="H596" s="288"/>
      <c r="I596" s="1"/>
      <c r="J596" s="1"/>
      <c r="K596" s="549"/>
      <c r="L596" s="10"/>
      <c r="N596" s="548"/>
      <c r="O596" s="548"/>
    </row>
    <row r="597" spans="2:15" s="5" customFormat="1" ht="47.25">
      <c r="B597" s="1"/>
      <c r="C597" s="351">
        <v>4016</v>
      </c>
      <c r="D597" s="352" t="s">
        <v>639</v>
      </c>
      <c r="E597" s="353" t="s">
        <v>116</v>
      </c>
      <c r="F597" s="354">
        <v>12570</v>
      </c>
      <c r="G597" s="288" t="s">
        <v>117</v>
      </c>
      <c r="H597" s="288"/>
      <c r="I597" s="1"/>
      <c r="J597" s="1"/>
      <c r="K597" s="549"/>
      <c r="L597" s="10"/>
      <c r="N597" s="548"/>
      <c r="O597" s="548"/>
    </row>
    <row r="598" spans="2:15" s="5" customFormat="1" ht="47.25">
      <c r="B598" s="1"/>
      <c r="C598" s="351">
        <v>4017</v>
      </c>
      <c r="D598" s="352" t="s">
        <v>640</v>
      </c>
      <c r="E598" s="353" t="s">
        <v>116</v>
      </c>
      <c r="F598" s="354">
        <v>12570</v>
      </c>
      <c r="G598" s="288" t="s">
        <v>117</v>
      </c>
      <c r="H598" s="288"/>
      <c r="I598" s="1"/>
      <c r="J598" s="1"/>
      <c r="K598" s="549"/>
      <c r="L598" s="10"/>
      <c r="N598" s="548"/>
      <c r="O598" s="548"/>
    </row>
    <row r="599" spans="2:15" s="5" customFormat="1" ht="31.5">
      <c r="B599" s="1"/>
      <c r="C599" s="351">
        <v>4018</v>
      </c>
      <c r="D599" s="352" t="s">
        <v>641</v>
      </c>
      <c r="E599" s="353" t="s">
        <v>116</v>
      </c>
      <c r="F599" s="354">
        <v>21136</v>
      </c>
      <c r="G599" s="288" t="s">
        <v>117</v>
      </c>
      <c r="H599" s="288"/>
      <c r="I599" s="1"/>
      <c r="J599" s="1"/>
      <c r="K599" s="549"/>
      <c r="L599" s="10"/>
      <c r="N599" s="548"/>
      <c r="O599" s="548"/>
    </row>
    <row r="600" spans="2:15" s="5" customFormat="1" ht="47.25">
      <c r="B600" s="1"/>
      <c r="C600" s="351">
        <v>4019</v>
      </c>
      <c r="D600" s="352" t="s">
        <v>642</v>
      </c>
      <c r="E600" s="353" t="s">
        <v>116</v>
      </c>
      <c r="F600" s="354">
        <v>6904</v>
      </c>
      <c r="G600" s="288" t="s">
        <v>117</v>
      </c>
      <c r="H600" s="288"/>
      <c r="I600" s="1"/>
      <c r="J600" s="1"/>
      <c r="K600" s="549"/>
      <c r="L600" s="10"/>
      <c r="N600" s="548"/>
      <c r="O600" s="548"/>
    </row>
    <row r="601" spans="2:15" s="5" customFormat="1" ht="47.25">
      <c r="B601" s="1"/>
      <c r="C601" s="351">
        <v>4020</v>
      </c>
      <c r="D601" s="352" t="s">
        <v>643</v>
      </c>
      <c r="E601" s="353" t="s">
        <v>116</v>
      </c>
      <c r="F601" s="354">
        <v>7862</v>
      </c>
      <c r="G601" s="288" t="s">
        <v>117</v>
      </c>
      <c r="H601" s="288"/>
      <c r="I601" s="1"/>
      <c r="J601" s="1"/>
      <c r="K601" s="549"/>
      <c r="L601" s="10"/>
      <c r="N601" s="548"/>
      <c r="O601" s="548"/>
    </row>
    <row r="602" spans="2:15" s="5" customFormat="1" ht="47.25">
      <c r="B602" s="1"/>
      <c r="C602" s="351">
        <v>4021</v>
      </c>
      <c r="D602" s="352" t="s">
        <v>644</v>
      </c>
      <c r="E602" s="353" t="s">
        <v>116</v>
      </c>
      <c r="F602" s="354">
        <v>10736</v>
      </c>
      <c r="G602" s="288" t="s">
        <v>117</v>
      </c>
      <c r="H602" s="288"/>
      <c r="I602" s="1"/>
      <c r="J602" s="1"/>
      <c r="K602" s="549"/>
      <c r="L602" s="10"/>
      <c r="N602" s="548"/>
      <c r="O602" s="548"/>
    </row>
    <row r="603" spans="2:15" s="5" customFormat="1" ht="47.25">
      <c r="B603" s="1"/>
      <c r="C603" s="351">
        <v>4022</v>
      </c>
      <c r="D603" s="352" t="s">
        <v>645</v>
      </c>
      <c r="E603" s="353" t="s">
        <v>116</v>
      </c>
      <c r="F603" s="354">
        <v>12570</v>
      </c>
      <c r="G603" s="288" t="s">
        <v>117</v>
      </c>
      <c r="H603" s="288"/>
      <c r="I603" s="1"/>
      <c r="J603" s="1"/>
      <c r="K603" s="549"/>
      <c r="L603" s="10"/>
      <c r="N603" s="548"/>
      <c r="O603" s="548"/>
    </row>
    <row r="604" spans="2:15" s="5" customFormat="1" ht="47.25">
      <c r="B604" s="1"/>
      <c r="C604" s="351">
        <v>4023</v>
      </c>
      <c r="D604" s="352" t="s">
        <v>646</v>
      </c>
      <c r="E604" s="353" t="s">
        <v>116</v>
      </c>
      <c r="F604" s="354">
        <v>12570</v>
      </c>
      <c r="G604" s="288" t="s">
        <v>117</v>
      </c>
      <c r="H604" s="288"/>
      <c r="I604" s="1"/>
      <c r="J604" s="1"/>
      <c r="K604" s="549"/>
      <c r="L604" s="10"/>
      <c r="N604" s="548"/>
      <c r="O604" s="548"/>
    </row>
    <row r="605" spans="2:15" s="5" customFormat="1" ht="47.25">
      <c r="B605" s="1"/>
      <c r="C605" s="351">
        <v>4024</v>
      </c>
      <c r="D605" s="352" t="s">
        <v>647</v>
      </c>
      <c r="E605" s="353" t="s">
        <v>116</v>
      </c>
      <c r="F605" s="354">
        <v>21136</v>
      </c>
      <c r="G605" s="288" t="s">
        <v>117</v>
      </c>
      <c r="H605" s="288"/>
      <c r="I605" s="1"/>
      <c r="J605" s="1"/>
      <c r="K605" s="549"/>
      <c r="L605" s="10"/>
      <c r="N605" s="548"/>
      <c r="O605" s="548"/>
    </row>
    <row r="606" spans="2:15" s="5" customFormat="1" ht="47.25">
      <c r="B606" s="1"/>
      <c r="C606" s="351">
        <v>4026</v>
      </c>
      <c r="D606" s="352" t="s">
        <v>648</v>
      </c>
      <c r="E606" s="353" t="s">
        <v>116</v>
      </c>
      <c r="F606" s="354">
        <v>8077</v>
      </c>
      <c r="G606" s="288" t="s">
        <v>117</v>
      </c>
      <c r="H606" s="288"/>
      <c r="I606" s="1"/>
      <c r="J606" s="1"/>
      <c r="K606" s="549"/>
      <c r="L606" s="10"/>
      <c r="N606" s="548"/>
      <c r="O606" s="548"/>
    </row>
    <row r="607" spans="2:15" s="5" customFormat="1" ht="47.25">
      <c r="B607" s="1"/>
      <c r="C607" s="351">
        <v>4027</v>
      </c>
      <c r="D607" s="352" t="s">
        <v>649</v>
      </c>
      <c r="E607" s="353" t="s">
        <v>116</v>
      </c>
      <c r="F607" s="354">
        <v>8136</v>
      </c>
      <c r="G607" s="288" t="s">
        <v>117</v>
      </c>
      <c r="H607" s="288"/>
      <c r="I607" s="1"/>
      <c r="J607" s="1"/>
      <c r="K607" s="549"/>
      <c r="L607" s="10"/>
      <c r="N607" s="548"/>
      <c r="O607" s="548"/>
    </row>
    <row r="608" spans="2:15" s="5" customFormat="1" ht="47.25">
      <c r="B608" s="1"/>
      <c r="C608" s="351">
        <v>4028</v>
      </c>
      <c r="D608" s="352" t="s">
        <v>650</v>
      </c>
      <c r="E608" s="353" t="s">
        <v>116</v>
      </c>
      <c r="F608" s="354">
        <v>13883</v>
      </c>
      <c r="G608" s="288" t="s">
        <v>117</v>
      </c>
      <c r="H608" s="288"/>
      <c r="I608" s="1"/>
      <c r="J608" s="1"/>
      <c r="K608" s="549"/>
      <c r="L608" s="10"/>
      <c r="N608" s="548"/>
      <c r="O608" s="548"/>
    </row>
    <row r="609" spans="2:15" s="5" customFormat="1" ht="47.25">
      <c r="B609" s="1"/>
      <c r="C609" s="351">
        <v>4029</v>
      </c>
      <c r="D609" s="352" t="s">
        <v>651</v>
      </c>
      <c r="E609" s="353" t="s">
        <v>116</v>
      </c>
      <c r="F609" s="354">
        <v>24147</v>
      </c>
      <c r="G609" s="288" t="s">
        <v>117</v>
      </c>
      <c r="H609" s="288"/>
      <c r="I609" s="1"/>
      <c r="J609" s="1"/>
      <c r="K609" s="549"/>
      <c r="L609" s="10"/>
      <c r="N609" s="548"/>
      <c r="O609" s="548"/>
    </row>
    <row r="610" spans="2:15" s="5" customFormat="1" ht="63">
      <c r="B610" s="1"/>
      <c r="C610" s="351">
        <v>4030</v>
      </c>
      <c r="D610" s="352" t="s">
        <v>652</v>
      </c>
      <c r="E610" s="353" t="s">
        <v>116</v>
      </c>
      <c r="F610" s="354">
        <v>8077</v>
      </c>
      <c r="G610" s="288" t="s">
        <v>117</v>
      </c>
      <c r="H610" s="288"/>
      <c r="I610" s="1"/>
      <c r="J610" s="1"/>
      <c r="K610" s="549"/>
      <c r="L610" s="10"/>
      <c r="N610" s="548"/>
      <c r="O610" s="548"/>
    </row>
    <row r="611" spans="2:15" s="5" customFormat="1" ht="63">
      <c r="B611" s="1"/>
      <c r="C611" s="351">
        <v>4032</v>
      </c>
      <c r="D611" s="352" t="s">
        <v>653</v>
      </c>
      <c r="E611" s="353" t="s">
        <v>116</v>
      </c>
      <c r="F611" s="354">
        <v>8136</v>
      </c>
      <c r="G611" s="288" t="s">
        <v>117</v>
      </c>
      <c r="H611" s="288"/>
      <c r="I611" s="1"/>
      <c r="J611" s="1"/>
      <c r="K611" s="549"/>
      <c r="L611" s="10"/>
      <c r="N611" s="548"/>
      <c r="O611" s="548"/>
    </row>
    <row r="612" spans="2:15" s="5" customFormat="1" ht="63">
      <c r="B612" s="1"/>
      <c r="C612" s="351">
        <v>4033</v>
      </c>
      <c r="D612" s="352" t="s">
        <v>654</v>
      </c>
      <c r="E612" s="353" t="s">
        <v>116</v>
      </c>
      <c r="F612" s="354">
        <v>13883</v>
      </c>
      <c r="G612" s="288" t="s">
        <v>117</v>
      </c>
      <c r="H612" s="288"/>
      <c r="I612" s="1"/>
      <c r="J612" s="1"/>
      <c r="K612" s="549"/>
      <c r="L612" s="10"/>
      <c r="N612" s="548"/>
      <c r="O612" s="548"/>
    </row>
    <row r="613" spans="2:15" s="5" customFormat="1" ht="63">
      <c r="B613" s="1"/>
      <c r="C613" s="351">
        <v>4034</v>
      </c>
      <c r="D613" s="352" t="s">
        <v>655</v>
      </c>
      <c r="E613" s="353" t="s">
        <v>116</v>
      </c>
      <c r="F613" s="354">
        <v>24147</v>
      </c>
      <c r="G613" s="288" t="s">
        <v>117</v>
      </c>
      <c r="H613" s="288"/>
      <c r="I613" s="1"/>
      <c r="J613" s="1"/>
      <c r="K613" s="549"/>
      <c r="L613" s="10"/>
      <c r="N613" s="548"/>
      <c r="O613" s="548"/>
    </row>
    <row r="614" spans="2:15" s="5" customFormat="1" ht="63">
      <c r="B614" s="1"/>
      <c r="C614" s="351">
        <v>4036</v>
      </c>
      <c r="D614" s="352" t="s">
        <v>656</v>
      </c>
      <c r="E614" s="353" t="s">
        <v>116</v>
      </c>
      <c r="F614" s="354">
        <v>8136</v>
      </c>
      <c r="G614" s="288" t="s">
        <v>117</v>
      </c>
      <c r="H614" s="288"/>
      <c r="I614" s="1"/>
      <c r="J614" s="1"/>
      <c r="K614" s="549"/>
      <c r="L614" s="10"/>
      <c r="N614" s="548"/>
      <c r="O614" s="548"/>
    </row>
    <row r="615" spans="2:15" s="5" customFormat="1" ht="63">
      <c r="B615" s="1"/>
      <c r="C615" s="351">
        <v>4037</v>
      </c>
      <c r="D615" s="352" t="s">
        <v>657</v>
      </c>
      <c r="E615" s="353" t="s">
        <v>116</v>
      </c>
      <c r="F615" s="354">
        <v>13883</v>
      </c>
      <c r="G615" s="288" t="s">
        <v>117</v>
      </c>
      <c r="H615" s="288"/>
      <c r="I615" s="1"/>
      <c r="J615" s="1"/>
      <c r="K615" s="549"/>
      <c r="L615" s="10"/>
      <c r="N615" s="548"/>
      <c r="O615" s="548"/>
    </row>
    <row r="616" spans="2:15" s="5" customFormat="1" ht="63">
      <c r="B616" s="1"/>
      <c r="C616" s="351">
        <v>4038</v>
      </c>
      <c r="D616" s="352" t="s">
        <v>658</v>
      </c>
      <c r="E616" s="353" t="s">
        <v>116</v>
      </c>
      <c r="F616" s="354">
        <v>24147</v>
      </c>
      <c r="G616" s="288" t="s">
        <v>117</v>
      </c>
      <c r="H616" s="288"/>
      <c r="I616" s="1"/>
      <c r="J616" s="1"/>
      <c r="K616" s="549"/>
      <c r="L616" s="10"/>
      <c r="N616" s="548"/>
      <c r="O616" s="548"/>
    </row>
    <row r="617" spans="2:15" s="5" customFormat="1" ht="63">
      <c r="B617" s="1"/>
      <c r="C617" s="351">
        <v>4039</v>
      </c>
      <c r="D617" s="352" t="s">
        <v>659</v>
      </c>
      <c r="E617" s="353" t="s">
        <v>122</v>
      </c>
      <c r="F617" s="354">
        <v>21167</v>
      </c>
      <c r="G617" s="288" t="s">
        <v>117</v>
      </c>
      <c r="H617" s="288" t="s">
        <v>145</v>
      </c>
      <c r="I617" s="1"/>
      <c r="J617" s="1"/>
      <c r="K617" s="549"/>
      <c r="L617" s="10"/>
      <c r="N617" s="548"/>
      <c r="O617" s="548"/>
    </row>
    <row r="618" spans="2:15" s="5" customFormat="1" ht="63">
      <c r="B618" s="1"/>
      <c r="C618" s="351">
        <v>4040</v>
      </c>
      <c r="D618" s="352" t="s">
        <v>660</v>
      </c>
      <c r="E618" s="353" t="s">
        <v>122</v>
      </c>
      <c r="F618" s="354">
        <v>24208</v>
      </c>
      <c r="G618" s="288" t="s">
        <v>117</v>
      </c>
      <c r="H618" s="288" t="s">
        <v>145</v>
      </c>
      <c r="I618" s="1"/>
      <c r="J618" s="1"/>
      <c r="K618" s="549"/>
      <c r="L618" s="10"/>
      <c r="N618" s="548"/>
      <c r="O618" s="548"/>
    </row>
    <row r="619" spans="2:15" s="5" customFormat="1" ht="63">
      <c r="B619" s="1"/>
      <c r="C619" s="351">
        <v>4041</v>
      </c>
      <c r="D619" s="352" t="s">
        <v>661</v>
      </c>
      <c r="E619" s="353" t="s">
        <v>122</v>
      </c>
      <c r="F619" s="354">
        <v>33293</v>
      </c>
      <c r="G619" s="288" t="s">
        <v>117</v>
      </c>
      <c r="H619" s="288" t="s">
        <v>145</v>
      </c>
      <c r="I619" s="1"/>
      <c r="J619" s="1"/>
      <c r="K619" s="549"/>
      <c r="L619" s="10"/>
      <c r="N619" s="548"/>
      <c r="O619" s="548"/>
    </row>
    <row r="620" spans="2:15" s="5" customFormat="1" ht="47.25">
      <c r="B620" s="1"/>
      <c r="C620" s="351">
        <v>4042</v>
      </c>
      <c r="D620" s="352" t="s">
        <v>662</v>
      </c>
      <c r="E620" s="353" t="s">
        <v>122</v>
      </c>
      <c r="F620" s="354">
        <v>29407</v>
      </c>
      <c r="G620" s="288" t="s">
        <v>117</v>
      </c>
      <c r="H620" s="288" t="s">
        <v>145</v>
      </c>
      <c r="I620" s="1"/>
      <c r="J620" s="1"/>
      <c r="K620" s="549"/>
      <c r="L620" s="10"/>
      <c r="N620" s="548"/>
      <c r="O620" s="548"/>
    </row>
    <row r="621" spans="2:15" s="5" customFormat="1" ht="63">
      <c r="B621" s="1"/>
      <c r="C621" s="351">
        <v>4043</v>
      </c>
      <c r="D621" s="352" t="s">
        <v>663</v>
      </c>
      <c r="E621" s="353" t="s">
        <v>122</v>
      </c>
      <c r="F621" s="354">
        <v>27249</v>
      </c>
      <c r="G621" s="288" t="s">
        <v>117</v>
      </c>
      <c r="H621" s="288" t="s">
        <v>145</v>
      </c>
      <c r="I621" s="1"/>
      <c r="J621" s="1"/>
      <c r="K621" s="549"/>
      <c r="L621" s="10"/>
      <c r="N621" s="548"/>
      <c r="O621" s="548"/>
    </row>
    <row r="622" spans="2:15" s="5" customFormat="1" ht="47.25">
      <c r="B622" s="1"/>
      <c r="C622" s="351">
        <v>4044</v>
      </c>
      <c r="D622" s="352" t="s">
        <v>664</v>
      </c>
      <c r="E622" s="353" t="s">
        <v>122</v>
      </c>
      <c r="F622" s="354">
        <v>343519</v>
      </c>
      <c r="G622" s="288" t="s">
        <v>117</v>
      </c>
      <c r="H622" s="288" t="s">
        <v>145</v>
      </c>
      <c r="I622" s="1"/>
      <c r="J622" s="1"/>
      <c r="K622" s="549"/>
      <c r="L622" s="10"/>
      <c r="N622" s="548"/>
      <c r="O622" s="548"/>
    </row>
    <row r="623" spans="2:15" s="5" customFormat="1" ht="47.25">
      <c r="B623" s="1"/>
      <c r="C623" s="351">
        <v>4045</v>
      </c>
      <c r="D623" s="352" t="s">
        <v>665</v>
      </c>
      <c r="E623" s="353" t="s">
        <v>122</v>
      </c>
      <c r="F623" s="354">
        <v>323476</v>
      </c>
      <c r="G623" s="288" t="s">
        <v>117</v>
      </c>
      <c r="H623" s="288"/>
      <c r="I623" s="1"/>
      <c r="J623" s="1"/>
      <c r="K623" s="549"/>
      <c r="L623" s="10"/>
      <c r="N623" s="548"/>
      <c r="O623" s="548"/>
    </row>
    <row r="624" spans="2:15" s="5" customFormat="1" ht="47.25">
      <c r="B624" s="1"/>
      <c r="C624" s="351">
        <v>4046</v>
      </c>
      <c r="D624" s="352" t="s">
        <v>666</v>
      </c>
      <c r="E624" s="353" t="s">
        <v>122</v>
      </c>
      <c r="F624" s="354">
        <v>338979</v>
      </c>
      <c r="G624" s="288" t="s">
        <v>117</v>
      </c>
      <c r="H624" s="288" t="s">
        <v>145</v>
      </c>
      <c r="I624" s="1"/>
      <c r="J624" s="1"/>
      <c r="K624" s="549"/>
      <c r="L624" s="10"/>
      <c r="N624" s="548"/>
      <c r="O624" s="548"/>
    </row>
    <row r="625" spans="2:15" s="5" customFormat="1" ht="47.25">
      <c r="B625" s="1"/>
      <c r="C625" s="351">
        <v>4047</v>
      </c>
      <c r="D625" s="352" t="s">
        <v>667</v>
      </c>
      <c r="E625" s="353" t="s">
        <v>122</v>
      </c>
      <c r="F625" s="354">
        <v>52258</v>
      </c>
      <c r="G625" s="288" t="s">
        <v>117</v>
      </c>
      <c r="H625" s="288"/>
      <c r="I625" s="1"/>
      <c r="J625" s="1"/>
      <c r="K625" s="549"/>
      <c r="L625" s="10"/>
      <c r="N625" s="548"/>
      <c r="O625" s="548"/>
    </row>
    <row r="626" spans="2:15" s="5" customFormat="1" ht="31.5">
      <c r="B626" s="1"/>
      <c r="C626" s="351">
        <v>4048</v>
      </c>
      <c r="D626" s="352" t="s">
        <v>668</v>
      </c>
      <c r="E626" s="353" t="s">
        <v>122</v>
      </c>
      <c r="F626" s="354">
        <v>50437</v>
      </c>
      <c r="G626" s="288" t="s">
        <v>117</v>
      </c>
      <c r="H626" s="288"/>
      <c r="I626" s="1"/>
      <c r="J626" s="1"/>
      <c r="K626" s="549"/>
      <c r="L626" s="10"/>
      <c r="N626" s="548"/>
      <c r="O626" s="548"/>
    </row>
    <row r="627" spans="2:15" s="5" customFormat="1" ht="47.25">
      <c r="B627" s="1"/>
      <c r="C627" s="351">
        <v>4049</v>
      </c>
      <c r="D627" s="352" t="s">
        <v>669</v>
      </c>
      <c r="E627" s="353" t="s">
        <v>122</v>
      </c>
      <c r="F627" s="354">
        <v>54264</v>
      </c>
      <c r="G627" s="288" t="s">
        <v>117</v>
      </c>
      <c r="H627" s="288"/>
      <c r="I627" s="1"/>
      <c r="J627" s="1"/>
      <c r="K627" s="549"/>
      <c r="L627" s="10"/>
      <c r="N627" s="548"/>
      <c r="O627" s="548"/>
    </row>
    <row r="628" spans="2:15" s="5" customFormat="1" ht="31.5">
      <c r="B628" s="1"/>
      <c r="C628" s="351">
        <v>4050</v>
      </c>
      <c r="D628" s="352" t="s">
        <v>670</v>
      </c>
      <c r="E628" s="353" t="s">
        <v>122</v>
      </c>
      <c r="F628" s="354">
        <v>50423</v>
      </c>
      <c r="G628" s="288" t="s">
        <v>117</v>
      </c>
      <c r="H628" s="288"/>
      <c r="I628" s="1"/>
      <c r="J628" s="1"/>
      <c r="K628" s="549"/>
      <c r="L628" s="10"/>
      <c r="N628" s="548"/>
      <c r="O628" s="548"/>
    </row>
    <row r="629" spans="2:15" s="5" customFormat="1" ht="47.25">
      <c r="B629" s="1"/>
      <c r="C629" s="351">
        <v>4051</v>
      </c>
      <c r="D629" s="352" t="s">
        <v>671</v>
      </c>
      <c r="E629" s="353" t="s">
        <v>116</v>
      </c>
      <c r="F629" s="354">
        <v>60483</v>
      </c>
      <c r="G629" s="288" t="s">
        <v>117</v>
      </c>
      <c r="H629" s="288" t="s">
        <v>145</v>
      </c>
      <c r="I629" s="1"/>
      <c r="J629" s="1"/>
      <c r="K629" s="549"/>
      <c r="L629" s="10"/>
      <c r="N629" s="548"/>
      <c r="O629" s="548"/>
    </row>
    <row r="630" spans="2:15" s="5" customFormat="1" ht="47.25">
      <c r="B630" s="1"/>
      <c r="C630" s="351">
        <v>4052</v>
      </c>
      <c r="D630" s="352" t="s">
        <v>672</v>
      </c>
      <c r="E630" s="353" t="s">
        <v>125</v>
      </c>
      <c r="F630" s="354">
        <v>55982</v>
      </c>
      <c r="G630" s="288" t="s">
        <v>117</v>
      </c>
      <c r="H630" s="288"/>
      <c r="I630" s="1"/>
      <c r="J630" s="1"/>
      <c r="K630" s="549"/>
      <c r="L630" s="10"/>
      <c r="N630" s="548"/>
      <c r="O630" s="548"/>
    </row>
    <row r="631" spans="2:15" s="5" customFormat="1" ht="47.25">
      <c r="B631" s="1"/>
      <c r="C631" s="351">
        <v>4053</v>
      </c>
      <c r="D631" s="352" t="s">
        <v>673</v>
      </c>
      <c r="E631" s="353" t="s">
        <v>125</v>
      </c>
      <c r="F631" s="354">
        <v>54430</v>
      </c>
      <c r="G631" s="288" t="s">
        <v>117</v>
      </c>
      <c r="H631" s="288"/>
      <c r="I631" s="1"/>
      <c r="J631" s="1"/>
      <c r="K631" s="549"/>
      <c r="L631" s="10"/>
      <c r="N631" s="548"/>
      <c r="O631" s="548"/>
    </row>
    <row r="632" spans="2:15" s="5" customFormat="1" ht="47.25">
      <c r="B632" s="1"/>
      <c r="C632" s="351">
        <v>4054</v>
      </c>
      <c r="D632" s="352" t="s">
        <v>674</v>
      </c>
      <c r="E632" s="353" t="s">
        <v>122</v>
      </c>
      <c r="F632" s="354">
        <v>59438</v>
      </c>
      <c r="G632" s="288" t="s">
        <v>117</v>
      </c>
      <c r="H632" s="288"/>
      <c r="I632" s="1"/>
      <c r="J632" s="1"/>
      <c r="K632" s="549"/>
      <c r="L632" s="10"/>
      <c r="N632" s="548"/>
      <c r="O632" s="548"/>
    </row>
    <row r="633" spans="2:15" s="5" customFormat="1" ht="31.5">
      <c r="B633" s="1"/>
      <c r="C633" s="351">
        <v>4055</v>
      </c>
      <c r="D633" s="352" t="s">
        <v>675</v>
      </c>
      <c r="E633" s="353" t="s">
        <v>122</v>
      </c>
      <c r="F633" s="354">
        <v>56877</v>
      </c>
      <c r="G633" s="288" t="s">
        <v>117</v>
      </c>
      <c r="H633" s="288"/>
      <c r="I633" s="1"/>
      <c r="J633" s="1"/>
      <c r="K633" s="549"/>
      <c r="L633" s="10"/>
      <c r="N633" s="548"/>
      <c r="O633" s="548"/>
    </row>
    <row r="634" spans="2:15" s="5" customFormat="1" ht="47.25">
      <c r="B634" s="1"/>
      <c r="C634" s="351">
        <v>4061</v>
      </c>
      <c r="D634" s="352" t="s">
        <v>676</v>
      </c>
      <c r="E634" s="353" t="s">
        <v>116</v>
      </c>
      <c r="F634" s="354">
        <v>73814</v>
      </c>
      <c r="G634" s="288" t="s">
        <v>117</v>
      </c>
      <c r="H634" s="288"/>
      <c r="I634" s="1"/>
      <c r="J634" s="1"/>
      <c r="K634" s="549"/>
      <c r="L634" s="10"/>
      <c r="N634" s="548"/>
      <c r="O634" s="548"/>
    </row>
    <row r="635" spans="2:15" s="5" customFormat="1" ht="47.25">
      <c r="B635" s="1"/>
      <c r="C635" s="351">
        <v>4064</v>
      </c>
      <c r="D635" s="352" t="s">
        <v>677</v>
      </c>
      <c r="E635" s="353" t="s">
        <v>116</v>
      </c>
      <c r="F635" s="354">
        <v>56378</v>
      </c>
      <c r="G635" s="288" t="s">
        <v>117</v>
      </c>
      <c r="H635" s="288"/>
      <c r="I635" s="1"/>
      <c r="J635" s="1"/>
      <c r="K635" s="549"/>
      <c r="L635" s="10"/>
      <c r="N635" s="548"/>
      <c r="O635" s="548"/>
    </row>
    <row r="636" spans="2:15" s="5" customFormat="1" ht="47.25">
      <c r="B636" s="1"/>
      <c r="C636" s="351">
        <v>4068</v>
      </c>
      <c r="D636" s="352" t="s">
        <v>678</v>
      </c>
      <c r="E636" s="353" t="s">
        <v>116</v>
      </c>
      <c r="F636" s="354">
        <v>70533</v>
      </c>
      <c r="G636" s="288" t="s">
        <v>117</v>
      </c>
      <c r="H636" s="288"/>
      <c r="I636" s="1"/>
      <c r="J636" s="1"/>
      <c r="K636" s="549"/>
      <c r="L636" s="10"/>
      <c r="N636" s="548"/>
      <c r="O636" s="548"/>
    </row>
    <row r="637" spans="2:15" s="5" customFormat="1" ht="47.25">
      <c r="B637" s="1"/>
      <c r="C637" s="351">
        <v>4069</v>
      </c>
      <c r="D637" s="352" t="s">
        <v>679</v>
      </c>
      <c r="E637" s="353" t="s">
        <v>116</v>
      </c>
      <c r="F637" s="354">
        <v>75466</v>
      </c>
      <c r="G637" s="288" t="s">
        <v>117</v>
      </c>
      <c r="H637" s="288"/>
      <c r="I637" s="1"/>
      <c r="J637" s="1"/>
      <c r="K637" s="549"/>
      <c r="L637" s="10"/>
      <c r="N637" s="548"/>
      <c r="O637" s="548"/>
    </row>
    <row r="638" spans="2:15" s="5" customFormat="1" ht="47.25">
      <c r="B638" s="1"/>
      <c r="C638" s="351">
        <v>4073</v>
      </c>
      <c r="D638" s="352" t="s">
        <v>680</v>
      </c>
      <c r="E638" s="353" t="s">
        <v>116</v>
      </c>
      <c r="F638" s="354">
        <v>73874</v>
      </c>
      <c r="G638" s="288" t="s">
        <v>117</v>
      </c>
      <c r="H638" s="288"/>
      <c r="I638" s="1"/>
      <c r="J638" s="1"/>
      <c r="K638" s="549"/>
      <c r="L638" s="10"/>
      <c r="N638" s="548"/>
      <c r="O638" s="548"/>
    </row>
    <row r="639" spans="2:15" s="5" customFormat="1" ht="47.25">
      <c r="B639" s="1"/>
      <c r="C639" s="351">
        <v>4074</v>
      </c>
      <c r="D639" s="352" t="s">
        <v>681</v>
      </c>
      <c r="E639" s="353" t="s">
        <v>116</v>
      </c>
      <c r="F639" s="354">
        <v>62486</v>
      </c>
      <c r="G639" s="288" t="s">
        <v>117</v>
      </c>
      <c r="H639" s="288"/>
      <c r="I639" s="1"/>
      <c r="J639" s="1"/>
      <c r="K639" s="549"/>
      <c r="L639" s="10"/>
      <c r="N639" s="548"/>
      <c r="O639" s="548"/>
    </row>
    <row r="640" spans="2:15" s="5" customFormat="1" ht="47.25">
      <c r="B640" s="1"/>
      <c r="C640" s="351">
        <v>4075</v>
      </c>
      <c r="D640" s="352" t="s">
        <v>682</v>
      </c>
      <c r="E640" s="353" t="s">
        <v>116</v>
      </c>
      <c r="F640" s="354">
        <v>69717</v>
      </c>
      <c r="G640" s="288" t="s">
        <v>117</v>
      </c>
      <c r="H640" s="288"/>
      <c r="I640" s="1"/>
      <c r="J640" s="1"/>
      <c r="K640" s="549"/>
      <c r="L640" s="10"/>
      <c r="N640" s="548"/>
      <c r="O640" s="548"/>
    </row>
    <row r="641" spans="2:15" s="5" customFormat="1" ht="47.25">
      <c r="B641" s="1"/>
      <c r="C641" s="351">
        <v>4077</v>
      </c>
      <c r="D641" s="352" t="s">
        <v>683</v>
      </c>
      <c r="E641" s="353" t="s">
        <v>116</v>
      </c>
      <c r="F641" s="354">
        <v>75223</v>
      </c>
      <c r="G641" s="288" t="s">
        <v>117</v>
      </c>
      <c r="H641" s="288"/>
      <c r="I641" s="1"/>
      <c r="J641" s="1"/>
      <c r="K641" s="549"/>
      <c r="L641" s="10"/>
      <c r="N641" s="548"/>
      <c r="O641" s="548"/>
    </row>
    <row r="642" spans="2:15" s="5" customFormat="1" ht="47.25">
      <c r="B642" s="1"/>
      <c r="C642" s="351">
        <v>4078</v>
      </c>
      <c r="D642" s="352" t="s">
        <v>684</v>
      </c>
      <c r="E642" s="353" t="s">
        <v>116</v>
      </c>
      <c r="F642" s="354">
        <v>82454</v>
      </c>
      <c r="G642" s="288" t="s">
        <v>117</v>
      </c>
      <c r="H642" s="288"/>
      <c r="I642" s="1"/>
      <c r="J642" s="1"/>
      <c r="K642" s="549"/>
      <c r="L642" s="10"/>
      <c r="N642" s="548"/>
      <c r="O642" s="548"/>
    </row>
    <row r="643" spans="2:15" s="5" customFormat="1" ht="47.25">
      <c r="B643" s="1"/>
      <c r="C643" s="351">
        <v>4079</v>
      </c>
      <c r="D643" s="352" t="s">
        <v>685</v>
      </c>
      <c r="E643" s="353" t="s">
        <v>116</v>
      </c>
      <c r="F643" s="354">
        <v>87387</v>
      </c>
      <c r="G643" s="288" t="s">
        <v>117</v>
      </c>
      <c r="H643" s="288"/>
      <c r="I643" s="1"/>
      <c r="J643" s="1"/>
      <c r="K643" s="549"/>
      <c r="L643" s="10"/>
      <c r="N643" s="548"/>
      <c r="O643" s="548"/>
    </row>
    <row r="644" spans="2:15" s="5" customFormat="1" ht="47.25">
      <c r="B644" s="1"/>
      <c r="C644" s="351">
        <v>4080</v>
      </c>
      <c r="D644" s="352" t="s">
        <v>686</v>
      </c>
      <c r="E644" s="353" t="s">
        <v>125</v>
      </c>
      <c r="F644" s="354">
        <v>143533</v>
      </c>
      <c r="G644" s="288" t="s">
        <v>117</v>
      </c>
      <c r="H644" s="288"/>
      <c r="I644" s="1"/>
      <c r="J644" s="1"/>
      <c r="K644" s="549"/>
      <c r="L644" s="10"/>
      <c r="N644" s="548"/>
      <c r="O644" s="548"/>
    </row>
    <row r="645" spans="2:15" s="5" customFormat="1" ht="47.25">
      <c r="B645" s="1"/>
      <c r="C645" s="351">
        <v>4081</v>
      </c>
      <c r="D645" s="352" t="s">
        <v>687</v>
      </c>
      <c r="E645" s="353" t="s">
        <v>125</v>
      </c>
      <c r="F645" s="354">
        <v>151803</v>
      </c>
      <c r="G645" s="288" t="s">
        <v>117</v>
      </c>
      <c r="H645" s="288"/>
      <c r="I645" s="1"/>
      <c r="J645" s="1"/>
      <c r="K645" s="549"/>
      <c r="L645" s="10"/>
      <c r="N645" s="548"/>
      <c r="O645" s="548"/>
    </row>
    <row r="646" spans="2:15" s="5" customFormat="1" ht="47.25">
      <c r="B646" s="1"/>
      <c r="C646" s="351">
        <v>4082</v>
      </c>
      <c r="D646" s="352" t="s">
        <v>688</v>
      </c>
      <c r="E646" s="353" t="s">
        <v>125</v>
      </c>
      <c r="F646" s="354">
        <v>177913</v>
      </c>
      <c r="G646" s="288" t="s">
        <v>117</v>
      </c>
      <c r="H646" s="288"/>
      <c r="I646" s="1"/>
      <c r="J646" s="1"/>
      <c r="K646" s="549"/>
      <c r="L646" s="10"/>
      <c r="N646" s="548"/>
      <c r="O646" s="548"/>
    </row>
    <row r="647" spans="2:15" s="5" customFormat="1" ht="47.25">
      <c r="B647" s="1"/>
      <c r="C647" s="351">
        <v>4083</v>
      </c>
      <c r="D647" s="352" t="s">
        <v>689</v>
      </c>
      <c r="E647" s="353" t="s">
        <v>125</v>
      </c>
      <c r="F647" s="354">
        <v>170565</v>
      </c>
      <c r="G647" s="288" t="s">
        <v>117</v>
      </c>
      <c r="H647" s="288"/>
      <c r="I647" s="1"/>
      <c r="J647" s="1"/>
      <c r="K647" s="549"/>
      <c r="L647" s="10"/>
      <c r="N647" s="548"/>
      <c r="O647" s="548"/>
    </row>
    <row r="648" spans="2:15" s="5" customFormat="1" ht="47.25">
      <c r="B648" s="1"/>
      <c r="C648" s="351">
        <v>4085</v>
      </c>
      <c r="D648" s="352" t="s">
        <v>690</v>
      </c>
      <c r="E648" s="353" t="s">
        <v>125</v>
      </c>
      <c r="F648" s="354">
        <v>76411</v>
      </c>
      <c r="G648" s="288" t="s">
        <v>117</v>
      </c>
      <c r="H648" s="288"/>
      <c r="I648" s="1"/>
      <c r="J648" s="1"/>
      <c r="K648" s="549"/>
      <c r="L648" s="10"/>
      <c r="N648" s="548"/>
      <c r="O648" s="548"/>
    </row>
    <row r="649" spans="2:15" s="5" customFormat="1" ht="47.25">
      <c r="B649" s="1"/>
      <c r="C649" s="351">
        <v>4086</v>
      </c>
      <c r="D649" s="352" t="s">
        <v>691</v>
      </c>
      <c r="E649" s="353" t="s">
        <v>125</v>
      </c>
      <c r="F649" s="354">
        <v>72259</v>
      </c>
      <c r="G649" s="288" t="s">
        <v>117</v>
      </c>
      <c r="H649" s="288"/>
      <c r="I649" s="1"/>
      <c r="J649" s="1"/>
      <c r="K649" s="549"/>
      <c r="L649" s="10"/>
      <c r="N649" s="548"/>
      <c r="O649" s="548"/>
    </row>
    <row r="650" spans="2:15" s="5" customFormat="1" ht="47.25">
      <c r="B650" s="1"/>
      <c r="C650" s="351">
        <v>4087</v>
      </c>
      <c r="D650" s="352" t="s">
        <v>692</v>
      </c>
      <c r="E650" s="353" t="s">
        <v>125</v>
      </c>
      <c r="F650" s="354">
        <v>75211</v>
      </c>
      <c r="G650" s="288" t="s">
        <v>117</v>
      </c>
      <c r="H650" s="288"/>
      <c r="I650" s="1"/>
      <c r="J650" s="1"/>
      <c r="K650" s="549"/>
      <c r="L650" s="10"/>
      <c r="N650" s="548"/>
      <c r="O650" s="548"/>
    </row>
    <row r="651" spans="2:15" s="5" customFormat="1" ht="47.25">
      <c r="B651" s="1"/>
      <c r="C651" s="351">
        <v>4088</v>
      </c>
      <c r="D651" s="352" t="s">
        <v>693</v>
      </c>
      <c r="E651" s="353" t="s">
        <v>122</v>
      </c>
      <c r="F651" s="354">
        <v>59038</v>
      </c>
      <c r="G651" s="288" t="s">
        <v>117</v>
      </c>
      <c r="H651" s="288"/>
      <c r="I651" s="1"/>
      <c r="J651" s="1"/>
      <c r="K651" s="549"/>
      <c r="L651" s="10"/>
      <c r="N651" s="548"/>
      <c r="O651" s="548"/>
    </row>
    <row r="652" spans="2:15" s="5" customFormat="1" ht="47.25">
      <c r="B652" s="1"/>
      <c r="C652" s="351">
        <v>4089</v>
      </c>
      <c r="D652" s="352" t="s">
        <v>694</v>
      </c>
      <c r="E652" s="353" t="s">
        <v>122</v>
      </c>
      <c r="F652" s="354">
        <v>58298</v>
      </c>
      <c r="G652" s="288" t="s">
        <v>117</v>
      </c>
      <c r="H652" s="288"/>
      <c r="I652" s="1"/>
      <c r="J652" s="1"/>
      <c r="K652" s="549"/>
      <c r="L652" s="10"/>
      <c r="N652" s="548"/>
      <c r="O652" s="548"/>
    </row>
    <row r="653" spans="2:15" s="5" customFormat="1" ht="47.25">
      <c r="B653" s="1"/>
      <c r="C653" s="351">
        <v>4090</v>
      </c>
      <c r="D653" s="352" t="s">
        <v>695</v>
      </c>
      <c r="E653" s="353" t="s">
        <v>122</v>
      </c>
      <c r="F653" s="354">
        <v>56477</v>
      </c>
      <c r="G653" s="288" t="s">
        <v>117</v>
      </c>
      <c r="H653" s="288"/>
      <c r="I653" s="1"/>
      <c r="J653" s="1"/>
      <c r="K653" s="549"/>
      <c r="L653" s="10"/>
      <c r="N653" s="548"/>
      <c r="O653" s="548"/>
    </row>
    <row r="654" spans="2:15" s="5" customFormat="1" ht="31.5">
      <c r="B654" s="1"/>
      <c r="C654" s="351">
        <v>4091</v>
      </c>
      <c r="D654" s="352" t="s">
        <v>696</v>
      </c>
      <c r="E654" s="353" t="s">
        <v>125</v>
      </c>
      <c r="F654" s="354">
        <v>742219</v>
      </c>
      <c r="G654" s="288" t="s">
        <v>117</v>
      </c>
      <c r="H654" s="288"/>
      <c r="I654" s="1"/>
      <c r="J654" s="1"/>
      <c r="K654" s="549"/>
      <c r="L654" s="10"/>
      <c r="N654" s="548"/>
      <c r="O654" s="548"/>
    </row>
    <row r="655" spans="2:15" s="5" customFormat="1" ht="47.25">
      <c r="B655" s="1"/>
      <c r="C655" s="351">
        <v>4100</v>
      </c>
      <c r="D655" s="352" t="s">
        <v>697</v>
      </c>
      <c r="E655" s="353" t="s">
        <v>125</v>
      </c>
      <c r="F655" s="354">
        <v>773142</v>
      </c>
      <c r="G655" s="288" t="s">
        <v>117</v>
      </c>
      <c r="H655" s="288"/>
      <c r="I655" s="1"/>
      <c r="J655" s="1"/>
      <c r="K655" s="549"/>
      <c r="L655" s="10"/>
      <c r="N655" s="548"/>
      <c r="O655" s="548"/>
    </row>
    <row r="656" spans="2:15" s="5" customFormat="1" ht="47.25">
      <c r="B656" s="1"/>
      <c r="C656" s="351">
        <v>4101</v>
      </c>
      <c r="D656" s="352" t="s">
        <v>698</v>
      </c>
      <c r="E656" s="353" t="s">
        <v>125</v>
      </c>
      <c r="F656" s="354">
        <v>268029</v>
      </c>
      <c r="G656" s="288" t="s">
        <v>117</v>
      </c>
      <c r="H656" s="288"/>
      <c r="I656" s="1"/>
      <c r="J656" s="1"/>
      <c r="K656" s="549"/>
      <c r="L656" s="10"/>
      <c r="N656" s="548"/>
      <c r="O656" s="548"/>
    </row>
    <row r="657" spans="2:15" s="5" customFormat="1" ht="47.25">
      <c r="B657" s="1"/>
      <c r="C657" s="351">
        <v>4102</v>
      </c>
      <c r="D657" s="352" t="s">
        <v>699</v>
      </c>
      <c r="E657" s="353" t="s">
        <v>122</v>
      </c>
      <c r="F657" s="354">
        <v>132298</v>
      </c>
      <c r="G657" s="288" t="s">
        <v>117</v>
      </c>
      <c r="H657" s="288"/>
      <c r="I657" s="1"/>
      <c r="J657" s="1"/>
      <c r="K657" s="549"/>
      <c r="L657" s="10"/>
      <c r="N657" s="548"/>
      <c r="O657" s="548"/>
    </row>
    <row r="658" spans="2:15" s="5" customFormat="1" ht="47.25">
      <c r="B658" s="1"/>
      <c r="C658" s="351">
        <v>4103</v>
      </c>
      <c r="D658" s="352" t="s">
        <v>700</v>
      </c>
      <c r="E658" s="353" t="s">
        <v>122</v>
      </c>
      <c r="F658" s="354">
        <v>146081</v>
      </c>
      <c r="G658" s="288" t="s">
        <v>117</v>
      </c>
      <c r="H658" s="288"/>
      <c r="I658" s="1"/>
      <c r="J658" s="1"/>
      <c r="K658" s="549"/>
      <c r="L658" s="10"/>
      <c r="N658" s="548"/>
      <c r="O658" s="548"/>
    </row>
    <row r="659" spans="2:15" s="5" customFormat="1" ht="94.5">
      <c r="B659" s="1"/>
      <c r="C659" s="351">
        <v>4104</v>
      </c>
      <c r="D659" s="352" t="s">
        <v>701</v>
      </c>
      <c r="E659" s="353" t="s">
        <v>125</v>
      </c>
      <c r="F659" s="354">
        <v>579069</v>
      </c>
      <c r="G659" s="288" t="s">
        <v>117</v>
      </c>
      <c r="H659" s="288"/>
      <c r="I659" s="1"/>
      <c r="J659" s="1"/>
      <c r="K659" s="549"/>
      <c r="L659" s="10"/>
      <c r="N659" s="548"/>
      <c r="O659" s="548"/>
    </row>
    <row r="660" spans="2:15" s="5" customFormat="1" ht="94.5">
      <c r="B660" s="1"/>
      <c r="C660" s="351">
        <v>4105</v>
      </c>
      <c r="D660" s="352" t="s">
        <v>702</v>
      </c>
      <c r="E660" s="353" t="s">
        <v>125</v>
      </c>
      <c r="F660" s="354">
        <v>1008743</v>
      </c>
      <c r="G660" s="288" t="s">
        <v>117</v>
      </c>
      <c r="H660" s="288"/>
      <c r="I660" s="1"/>
      <c r="J660" s="1"/>
      <c r="K660" s="549"/>
      <c r="L660" s="10"/>
      <c r="N660" s="548"/>
      <c r="O660" s="548"/>
    </row>
    <row r="661" spans="2:15" s="5" customFormat="1" ht="94.5">
      <c r="B661" s="1"/>
      <c r="C661" s="351">
        <v>4106</v>
      </c>
      <c r="D661" s="352" t="s">
        <v>703</v>
      </c>
      <c r="E661" s="353" t="s">
        <v>125</v>
      </c>
      <c r="F661" s="354">
        <v>982725</v>
      </c>
      <c r="G661" s="288" t="s">
        <v>117</v>
      </c>
      <c r="H661" s="288"/>
      <c r="I661" s="1"/>
      <c r="J661" s="1"/>
      <c r="K661" s="549"/>
      <c r="L661" s="10"/>
      <c r="N661" s="548"/>
      <c r="O661" s="548"/>
    </row>
    <row r="662" spans="2:15" s="5" customFormat="1" ht="94.5">
      <c r="B662" s="1"/>
      <c r="C662" s="351">
        <v>4107</v>
      </c>
      <c r="D662" s="352" t="s">
        <v>704</v>
      </c>
      <c r="E662" s="353" t="s">
        <v>125</v>
      </c>
      <c r="F662" s="354">
        <v>1474917</v>
      </c>
      <c r="G662" s="288" t="s">
        <v>117</v>
      </c>
      <c r="H662" s="288"/>
      <c r="I662" s="1"/>
      <c r="J662" s="1"/>
      <c r="K662" s="549"/>
      <c r="L662" s="10"/>
      <c r="N662" s="548"/>
      <c r="O662" s="548"/>
    </row>
    <row r="663" spans="2:15" s="5" customFormat="1" ht="94.5">
      <c r="B663" s="1"/>
      <c r="C663" s="351">
        <v>4108</v>
      </c>
      <c r="D663" s="352" t="s">
        <v>705</v>
      </c>
      <c r="E663" s="353" t="s">
        <v>125</v>
      </c>
      <c r="F663" s="354">
        <v>1395109</v>
      </c>
      <c r="G663" s="288" t="s">
        <v>117</v>
      </c>
      <c r="H663" s="288"/>
      <c r="I663" s="1"/>
      <c r="J663" s="1"/>
      <c r="K663" s="549"/>
      <c r="L663" s="10"/>
      <c r="N663" s="548"/>
      <c r="O663" s="548"/>
    </row>
    <row r="664" spans="2:15" s="5" customFormat="1" ht="94.5">
      <c r="B664" s="1"/>
      <c r="C664" s="351">
        <v>4110</v>
      </c>
      <c r="D664" s="352" t="s">
        <v>706</v>
      </c>
      <c r="E664" s="353" t="s">
        <v>125</v>
      </c>
      <c r="F664" s="354">
        <v>2560486</v>
      </c>
      <c r="G664" s="288" t="s">
        <v>117</v>
      </c>
      <c r="H664" s="288"/>
      <c r="I664" s="1"/>
      <c r="J664" s="1"/>
      <c r="K664" s="549"/>
      <c r="L664" s="10"/>
      <c r="N664" s="548"/>
      <c r="O664" s="548"/>
    </row>
    <row r="665" spans="2:15" s="5" customFormat="1" ht="31.5">
      <c r="B665" s="1"/>
      <c r="C665" s="351">
        <v>4111</v>
      </c>
      <c r="D665" s="352" t="s">
        <v>707</v>
      </c>
      <c r="E665" s="353" t="s">
        <v>119</v>
      </c>
      <c r="F665" s="354">
        <v>478598</v>
      </c>
      <c r="G665" s="288" t="s">
        <v>117</v>
      </c>
      <c r="H665" s="288"/>
      <c r="I665" s="1"/>
      <c r="J665" s="1"/>
      <c r="K665" s="549"/>
      <c r="L665" s="10"/>
      <c r="N665" s="548"/>
      <c r="O665" s="548"/>
    </row>
    <row r="666" spans="2:15" s="5" customFormat="1" ht="47.25">
      <c r="B666" s="1"/>
      <c r="C666" s="351">
        <v>4113</v>
      </c>
      <c r="D666" s="352" t="s">
        <v>708</v>
      </c>
      <c r="E666" s="353" t="s">
        <v>125</v>
      </c>
      <c r="F666" s="354">
        <v>353341</v>
      </c>
      <c r="G666" s="288" t="s">
        <v>117</v>
      </c>
      <c r="H666" s="288"/>
      <c r="I666" s="1"/>
      <c r="J666" s="1"/>
      <c r="K666" s="549"/>
      <c r="L666" s="10"/>
      <c r="N666" s="548"/>
      <c r="O666" s="548"/>
    </row>
    <row r="667" spans="2:15" s="5" customFormat="1" ht="47.25">
      <c r="B667" s="1"/>
      <c r="C667" s="351">
        <v>4114</v>
      </c>
      <c r="D667" s="352" t="s">
        <v>709</v>
      </c>
      <c r="E667" s="353" t="s">
        <v>125</v>
      </c>
      <c r="F667" s="354">
        <v>287850</v>
      </c>
      <c r="G667" s="288" t="s">
        <v>117</v>
      </c>
      <c r="H667" s="288"/>
      <c r="I667" s="1"/>
      <c r="J667" s="1"/>
      <c r="K667" s="549"/>
      <c r="L667" s="10"/>
      <c r="N667" s="548"/>
      <c r="O667" s="548"/>
    </row>
    <row r="668" spans="2:15" s="5" customFormat="1" ht="47.25">
      <c r="B668" s="1"/>
      <c r="C668" s="351">
        <v>4115</v>
      </c>
      <c r="D668" s="352" t="s">
        <v>710</v>
      </c>
      <c r="E668" s="353" t="s">
        <v>125</v>
      </c>
      <c r="F668" s="354">
        <v>313228</v>
      </c>
      <c r="G668" s="288" t="s">
        <v>117</v>
      </c>
      <c r="H668" s="288"/>
      <c r="I668" s="1"/>
      <c r="J668" s="1"/>
      <c r="K668" s="549"/>
      <c r="L668" s="10"/>
      <c r="N668" s="548"/>
      <c r="O668" s="548"/>
    </row>
    <row r="669" spans="2:15" s="5" customFormat="1" ht="47.25">
      <c r="B669" s="1"/>
      <c r="C669" s="351">
        <v>4116</v>
      </c>
      <c r="D669" s="352" t="s">
        <v>711</v>
      </c>
      <c r="E669" s="353" t="s">
        <v>125</v>
      </c>
      <c r="F669" s="354">
        <v>365620</v>
      </c>
      <c r="G669" s="288" t="s">
        <v>117</v>
      </c>
      <c r="H669" s="288"/>
      <c r="I669" s="1"/>
      <c r="J669" s="1"/>
      <c r="K669" s="549"/>
      <c r="L669" s="10"/>
      <c r="N669" s="548"/>
      <c r="O669" s="548"/>
    </row>
    <row r="670" spans="2:15" s="5" customFormat="1" ht="47.25">
      <c r="B670" s="1"/>
      <c r="C670" s="351">
        <v>4117</v>
      </c>
      <c r="D670" s="352" t="s">
        <v>712</v>
      </c>
      <c r="E670" s="353" t="s">
        <v>125</v>
      </c>
      <c r="F670" s="354">
        <v>391817</v>
      </c>
      <c r="G670" s="288" t="s">
        <v>117</v>
      </c>
      <c r="H670" s="288"/>
      <c r="I670" s="1"/>
      <c r="J670" s="1"/>
      <c r="K670" s="549"/>
      <c r="L670" s="10"/>
      <c r="N670" s="548"/>
      <c r="O670" s="548"/>
    </row>
    <row r="671" spans="2:15" s="5" customFormat="1" ht="47.25">
      <c r="B671" s="1"/>
      <c r="C671" s="351">
        <v>4118</v>
      </c>
      <c r="D671" s="352" t="s">
        <v>713</v>
      </c>
      <c r="E671" s="353" t="s">
        <v>125</v>
      </c>
      <c r="F671" s="354">
        <v>319777</v>
      </c>
      <c r="G671" s="288" t="s">
        <v>117</v>
      </c>
      <c r="H671" s="288"/>
      <c r="I671" s="1"/>
      <c r="J671" s="1"/>
      <c r="K671" s="549"/>
      <c r="L671" s="10"/>
      <c r="N671" s="548"/>
      <c r="O671" s="548"/>
    </row>
    <row r="672" spans="2:15" s="5" customFormat="1" ht="47.25">
      <c r="B672" s="1"/>
      <c r="C672" s="351">
        <v>4119</v>
      </c>
      <c r="D672" s="352" t="s">
        <v>714</v>
      </c>
      <c r="E672" s="353" t="s">
        <v>125</v>
      </c>
      <c r="F672" s="354">
        <v>378718</v>
      </c>
      <c r="G672" s="288" t="s">
        <v>117</v>
      </c>
      <c r="H672" s="288"/>
      <c r="I672" s="1"/>
      <c r="J672" s="1"/>
      <c r="K672" s="549"/>
      <c r="L672" s="10"/>
      <c r="N672" s="548"/>
      <c r="O672" s="548"/>
    </row>
    <row r="673" spans="2:15" s="5" customFormat="1" ht="47.25">
      <c r="B673" s="1"/>
      <c r="C673" s="351">
        <v>4120</v>
      </c>
      <c r="D673" s="352" t="s">
        <v>715</v>
      </c>
      <c r="E673" s="353" t="s">
        <v>125</v>
      </c>
      <c r="F673" s="354">
        <v>407370</v>
      </c>
      <c r="G673" s="288" t="s">
        <v>117</v>
      </c>
      <c r="H673" s="288"/>
      <c r="I673" s="1"/>
      <c r="J673" s="1"/>
      <c r="K673" s="549"/>
      <c r="L673" s="10"/>
      <c r="N673" s="548"/>
      <c r="O673" s="548"/>
    </row>
    <row r="674" spans="2:15" s="5" customFormat="1" ht="47.25">
      <c r="B674" s="1"/>
      <c r="C674" s="351">
        <v>4121</v>
      </c>
      <c r="D674" s="352" t="s">
        <v>716</v>
      </c>
      <c r="E674" s="353" t="s">
        <v>125</v>
      </c>
      <c r="F674" s="354">
        <v>305042</v>
      </c>
      <c r="G674" s="288" t="s">
        <v>117</v>
      </c>
      <c r="H674" s="288"/>
      <c r="I674" s="1"/>
      <c r="J674" s="1"/>
      <c r="K674" s="549"/>
      <c r="L674" s="10"/>
      <c r="N674" s="548"/>
      <c r="O674" s="548"/>
    </row>
    <row r="675" spans="2:15" s="5" customFormat="1" ht="47.25">
      <c r="B675" s="1"/>
      <c r="C675" s="351">
        <v>4122</v>
      </c>
      <c r="D675" s="352" t="s">
        <v>717</v>
      </c>
      <c r="E675" s="353" t="s">
        <v>125</v>
      </c>
      <c r="F675" s="354">
        <v>283757</v>
      </c>
      <c r="G675" s="288" t="s">
        <v>117</v>
      </c>
      <c r="H675" s="288"/>
      <c r="I675" s="1"/>
      <c r="J675" s="1"/>
      <c r="K675" s="549"/>
      <c r="L675" s="10"/>
      <c r="N675" s="548"/>
      <c r="O675" s="548"/>
    </row>
    <row r="676" spans="2:15" s="5" customFormat="1" ht="47.25">
      <c r="B676" s="1"/>
      <c r="C676" s="351">
        <v>4123</v>
      </c>
      <c r="D676" s="352" t="s">
        <v>718</v>
      </c>
      <c r="E676" s="353" t="s">
        <v>125</v>
      </c>
      <c r="F676" s="354">
        <v>297674</v>
      </c>
      <c r="G676" s="288" t="s">
        <v>117</v>
      </c>
      <c r="H676" s="288"/>
      <c r="I676" s="1"/>
      <c r="J676" s="1"/>
      <c r="K676" s="549"/>
      <c r="L676" s="10"/>
      <c r="N676" s="548"/>
      <c r="O676" s="548"/>
    </row>
    <row r="677" spans="2:15" s="5" customFormat="1" ht="47.25">
      <c r="B677" s="1"/>
      <c r="C677" s="351">
        <v>4124</v>
      </c>
      <c r="D677" s="352" t="s">
        <v>719</v>
      </c>
      <c r="E677" s="353" t="s">
        <v>125</v>
      </c>
      <c r="F677" s="354">
        <v>340243</v>
      </c>
      <c r="G677" s="288" t="s">
        <v>117</v>
      </c>
      <c r="H677" s="288"/>
      <c r="I677" s="1"/>
      <c r="J677" s="1"/>
      <c r="K677" s="549"/>
      <c r="L677" s="10"/>
      <c r="N677" s="548"/>
      <c r="O677" s="548"/>
    </row>
    <row r="678" spans="2:15" s="5" customFormat="1" ht="63">
      <c r="B678" s="1"/>
      <c r="C678" s="351">
        <v>4125</v>
      </c>
      <c r="D678" s="352" t="s">
        <v>720</v>
      </c>
      <c r="E678" s="353" t="s">
        <v>125</v>
      </c>
      <c r="F678" s="354">
        <v>244861</v>
      </c>
      <c r="G678" s="288" t="s">
        <v>117</v>
      </c>
      <c r="H678" s="288" t="s">
        <v>145</v>
      </c>
      <c r="I678" s="1"/>
      <c r="J678" s="1"/>
      <c r="K678" s="549"/>
      <c r="L678" s="10"/>
      <c r="N678" s="548"/>
      <c r="O678" s="548"/>
    </row>
    <row r="679" spans="2:15" s="5" customFormat="1" ht="63">
      <c r="B679" s="1"/>
      <c r="C679" s="351">
        <v>4126</v>
      </c>
      <c r="D679" s="352" t="s">
        <v>721</v>
      </c>
      <c r="E679" s="353" t="s">
        <v>125</v>
      </c>
      <c r="F679" s="354">
        <v>218724</v>
      </c>
      <c r="G679" s="288" t="s">
        <v>117</v>
      </c>
      <c r="H679" s="288" t="s">
        <v>145</v>
      </c>
      <c r="I679" s="1"/>
      <c r="J679" s="1"/>
      <c r="K679" s="549"/>
      <c r="L679" s="10"/>
      <c r="N679" s="548"/>
      <c r="O679" s="548"/>
    </row>
    <row r="680" spans="2:15" s="5" customFormat="1" ht="63">
      <c r="B680" s="1"/>
      <c r="C680" s="351">
        <v>4127</v>
      </c>
      <c r="D680" s="352" t="s">
        <v>722</v>
      </c>
      <c r="E680" s="353" t="s">
        <v>125</v>
      </c>
      <c r="F680" s="354">
        <v>328386</v>
      </c>
      <c r="G680" s="288" t="s">
        <v>117</v>
      </c>
      <c r="H680" s="288" t="s">
        <v>145</v>
      </c>
      <c r="I680" s="1"/>
      <c r="J680" s="1"/>
      <c r="K680" s="549"/>
      <c r="L680" s="10"/>
      <c r="N680" s="548"/>
      <c r="O680" s="548"/>
    </row>
    <row r="681" spans="2:15" s="5" customFormat="1" ht="47.25">
      <c r="B681" s="1"/>
      <c r="C681" s="351">
        <v>4128</v>
      </c>
      <c r="D681" s="352" t="s">
        <v>723</v>
      </c>
      <c r="E681" s="353" t="s">
        <v>122</v>
      </c>
      <c r="F681" s="354">
        <v>98392</v>
      </c>
      <c r="G681" s="288" t="s">
        <v>117</v>
      </c>
      <c r="H681" s="288"/>
      <c r="I681" s="1"/>
      <c r="J681" s="1"/>
      <c r="K681" s="549"/>
      <c r="L681" s="10"/>
      <c r="N681" s="548"/>
      <c r="O681" s="548"/>
    </row>
    <row r="682" spans="2:15" s="5" customFormat="1" ht="31.5">
      <c r="B682" s="1"/>
      <c r="C682" s="351">
        <v>4129</v>
      </c>
      <c r="D682" s="352" t="s">
        <v>724</v>
      </c>
      <c r="E682" s="353" t="s">
        <v>122</v>
      </c>
      <c r="F682" s="354">
        <v>198469</v>
      </c>
      <c r="G682" s="288" t="s">
        <v>117</v>
      </c>
      <c r="H682" s="288"/>
      <c r="I682" s="1"/>
      <c r="J682" s="1"/>
      <c r="K682" s="549"/>
      <c r="L682" s="10"/>
      <c r="N682" s="548"/>
      <c r="O682" s="548"/>
    </row>
    <row r="683" spans="2:15" s="5" customFormat="1" ht="78.75">
      <c r="B683" s="1"/>
      <c r="C683" s="351">
        <v>4130</v>
      </c>
      <c r="D683" s="352" t="s">
        <v>725</v>
      </c>
      <c r="E683" s="353" t="s">
        <v>125</v>
      </c>
      <c r="F683" s="354">
        <v>647311</v>
      </c>
      <c r="G683" s="288" t="s">
        <v>117</v>
      </c>
      <c r="H683" s="288"/>
      <c r="I683" s="1"/>
      <c r="J683" s="1"/>
      <c r="K683" s="549"/>
      <c r="L683" s="10"/>
      <c r="N683" s="548"/>
      <c r="O683" s="548"/>
    </row>
    <row r="684" spans="2:15" s="5" customFormat="1" ht="78.75">
      <c r="B684" s="1"/>
      <c r="C684" s="351">
        <v>4131</v>
      </c>
      <c r="D684" s="352" t="s">
        <v>726</v>
      </c>
      <c r="E684" s="353" t="s">
        <v>125</v>
      </c>
      <c r="F684" s="354">
        <v>1009238</v>
      </c>
      <c r="G684" s="288" t="s">
        <v>117</v>
      </c>
      <c r="H684" s="288"/>
      <c r="I684" s="1"/>
      <c r="J684" s="1"/>
      <c r="K684" s="549"/>
      <c r="L684" s="10"/>
      <c r="N684" s="548"/>
      <c r="O684" s="548"/>
    </row>
    <row r="685" spans="2:15" s="5" customFormat="1" ht="78.75">
      <c r="B685" s="1"/>
      <c r="C685" s="351">
        <v>4132</v>
      </c>
      <c r="D685" s="352" t="s">
        <v>727</v>
      </c>
      <c r="E685" s="353" t="s">
        <v>125</v>
      </c>
      <c r="F685" s="354">
        <v>1123335</v>
      </c>
      <c r="G685" s="288" t="s">
        <v>117</v>
      </c>
      <c r="H685" s="288"/>
      <c r="I685" s="1"/>
      <c r="J685" s="1"/>
      <c r="K685" s="549"/>
      <c r="L685" s="10"/>
      <c r="N685" s="548"/>
      <c r="O685" s="548"/>
    </row>
    <row r="686" spans="2:15" s="5" customFormat="1" ht="78.75">
      <c r="B686" s="1"/>
      <c r="C686" s="351">
        <v>4133</v>
      </c>
      <c r="D686" s="352" t="s">
        <v>728</v>
      </c>
      <c r="E686" s="353" t="s">
        <v>125</v>
      </c>
      <c r="F686" s="354">
        <v>1551115</v>
      </c>
      <c r="G686" s="288" t="s">
        <v>117</v>
      </c>
      <c r="H686" s="288"/>
      <c r="I686" s="1"/>
      <c r="J686" s="1"/>
      <c r="K686" s="549"/>
      <c r="L686" s="10"/>
      <c r="N686" s="548"/>
      <c r="O686" s="548"/>
    </row>
    <row r="687" spans="2:15" s="5" customFormat="1" ht="31.5">
      <c r="B687" s="1"/>
      <c r="C687" s="351">
        <v>4134</v>
      </c>
      <c r="D687" s="352" t="s">
        <v>729</v>
      </c>
      <c r="E687" s="353" t="s">
        <v>119</v>
      </c>
      <c r="F687" s="354">
        <v>417529</v>
      </c>
      <c r="G687" s="288" t="s">
        <v>117</v>
      </c>
      <c r="H687" s="288"/>
      <c r="I687" s="1"/>
      <c r="J687" s="1"/>
      <c r="K687" s="549"/>
      <c r="L687" s="10"/>
      <c r="N687" s="548"/>
      <c r="O687" s="548"/>
    </row>
    <row r="688" spans="2:15" s="5" customFormat="1" ht="31.5">
      <c r="B688" s="1"/>
      <c r="C688" s="351">
        <v>4135</v>
      </c>
      <c r="D688" s="352" t="s">
        <v>730</v>
      </c>
      <c r="E688" s="353" t="s">
        <v>119</v>
      </c>
      <c r="F688" s="354">
        <v>432836</v>
      </c>
      <c r="G688" s="288" t="s">
        <v>117</v>
      </c>
      <c r="H688" s="288"/>
      <c r="I688" s="1"/>
      <c r="J688" s="1"/>
      <c r="K688" s="549"/>
      <c r="L688" s="10"/>
      <c r="N688" s="548"/>
      <c r="O688" s="548"/>
    </row>
    <row r="689" spans="2:15" s="5" customFormat="1" ht="31.5">
      <c r="B689" s="1"/>
      <c r="C689" s="351">
        <v>4136</v>
      </c>
      <c r="D689" s="352" t="s">
        <v>731</v>
      </c>
      <c r="E689" s="353" t="s">
        <v>125</v>
      </c>
      <c r="F689" s="354">
        <v>4706</v>
      </c>
      <c r="G689" s="288" t="s">
        <v>117</v>
      </c>
      <c r="H689" s="288"/>
      <c r="I689" s="1"/>
      <c r="J689" s="1"/>
      <c r="K689" s="549"/>
      <c r="L689" s="10"/>
      <c r="N689" s="548"/>
      <c r="O689" s="548"/>
    </row>
    <row r="690" spans="2:15" s="5" customFormat="1" ht="47.25">
      <c r="B690" s="1"/>
      <c r="C690" s="351">
        <v>4137</v>
      </c>
      <c r="D690" s="352" t="s">
        <v>732</v>
      </c>
      <c r="E690" s="353" t="s">
        <v>116</v>
      </c>
      <c r="F690" s="354">
        <v>96434</v>
      </c>
      <c r="G690" s="288" t="s">
        <v>117</v>
      </c>
      <c r="H690" s="288"/>
      <c r="I690" s="1"/>
      <c r="J690" s="1"/>
      <c r="K690" s="549"/>
      <c r="L690" s="10"/>
      <c r="N690" s="548"/>
      <c r="O690" s="548"/>
    </row>
    <row r="691" spans="2:15" s="5" customFormat="1" ht="31.5">
      <c r="B691" s="1"/>
      <c r="C691" s="351">
        <v>4138</v>
      </c>
      <c r="D691" s="352" t="s">
        <v>733</v>
      </c>
      <c r="E691" s="353" t="s">
        <v>125</v>
      </c>
      <c r="F691" s="354">
        <v>159884</v>
      </c>
      <c r="G691" s="288" t="s">
        <v>117</v>
      </c>
      <c r="H691" s="288"/>
      <c r="I691" s="1"/>
      <c r="J691" s="1"/>
      <c r="K691" s="549"/>
      <c r="L691" s="10"/>
      <c r="N691" s="548"/>
      <c r="O691" s="548"/>
    </row>
    <row r="692" spans="2:15" s="5" customFormat="1" ht="78.75">
      <c r="B692" s="1"/>
      <c r="C692" s="351">
        <v>4140</v>
      </c>
      <c r="D692" s="352" t="s">
        <v>734</v>
      </c>
      <c r="E692" s="353" t="s">
        <v>119</v>
      </c>
      <c r="F692" s="354">
        <v>159227</v>
      </c>
      <c r="G692" s="288" t="s">
        <v>117</v>
      </c>
      <c r="H692" s="288"/>
      <c r="I692" s="1"/>
      <c r="J692" s="1"/>
      <c r="K692" s="549"/>
      <c r="L692" s="10"/>
      <c r="N692" s="548"/>
      <c r="O692" s="548"/>
    </row>
    <row r="693" spans="2:15" s="5" customFormat="1" ht="63">
      <c r="B693" s="1"/>
      <c r="C693" s="351">
        <v>4142</v>
      </c>
      <c r="D693" s="352" t="s">
        <v>735</v>
      </c>
      <c r="E693" s="353" t="s">
        <v>119</v>
      </c>
      <c r="F693" s="354">
        <v>142536</v>
      </c>
      <c r="G693" s="288" t="s">
        <v>117</v>
      </c>
      <c r="H693" s="288"/>
      <c r="I693" s="1"/>
      <c r="J693" s="1"/>
      <c r="K693" s="549"/>
      <c r="L693" s="10"/>
      <c r="N693" s="548"/>
      <c r="O693" s="548"/>
    </row>
    <row r="694" spans="2:15" s="5" customFormat="1" ht="31.5">
      <c r="B694" s="1"/>
      <c r="C694" s="351">
        <v>4143</v>
      </c>
      <c r="D694" s="352" t="s">
        <v>736</v>
      </c>
      <c r="E694" s="353" t="s">
        <v>122</v>
      </c>
      <c r="F694" s="354">
        <v>37542</v>
      </c>
      <c r="G694" s="288" t="s">
        <v>117</v>
      </c>
      <c r="H694" s="288"/>
      <c r="I694" s="1"/>
      <c r="J694" s="1"/>
      <c r="K694" s="549"/>
      <c r="L694" s="10"/>
      <c r="N694" s="548"/>
      <c r="O694" s="548"/>
    </row>
    <row r="695" spans="2:15" s="5" customFormat="1" ht="31.5">
      <c r="B695" s="1"/>
      <c r="C695" s="351">
        <v>4144</v>
      </c>
      <c r="D695" s="352" t="s">
        <v>737</v>
      </c>
      <c r="E695" s="353" t="s">
        <v>122</v>
      </c>
      <c r="F695" s="354">
        <v>76258</v>
      </c>
      <c r="G695" s="288" t="s">
        <v>117</v>
      </c>
      <c r="H695" s="288"/>
      <c r="I695" s="1"/>
      <c r="J695" s="1"/>
      <c r="K695" s="549"/>
      <c r="L695" s="10"/>
      <c r="N695" s="548"/>
      <c r="O695" s="548"/>
    </row>
    <row r="696" spans="2:15" s="5" customFormat="1" ht="31.5">
      <c r="B696" s="1"/>
      <c r="C696" s="351">
        <v>4154</v>
      </c>
      <c r="D696" s="352" t="s">
        <v>738</v>
      </c>
      <c r="E696" s="353" t="s">
        <v>116</v>
      </c>
      <c r="F696" s="354">
        <v>791</v>
      </c>
      <c r="G696" s="288" t="s">
        <v>117</v>
      </c>
      <c r="H696" s="288"/>
      <c r="I696" s="1"/>
      <c r="J696" s="1"/>
      <c r="K696" s="549"/>
      <c r="L696" s="10"/>
      <c r="N696" s="548"/>
      <c r="O696" s="548"/>
    </row>
    <row r="697" spans="2:15" s="5" customFormat="1" ht="31.5">
      <c r="B697" s="1"/>
      <c r="C697" s="351">
        <v>4155</v>
      </c>
      <c r="D697" s="352" t="s">
        <v>739</v>
      </c>
      <c r="E697" s="353" t="s">
        <v>119</v>
      </c>
      <c r="F697" s="354">
        <v>75736</v>
      </c>
      <c r="G697" s="288" t="s">
        <v>117</v>
      </c>
      <c r="H697" s="288"/>
      <c r="I697" s="1"/>
      <c r="J697" s="1"/>
      <c r="K697" s="549"/>
      <c r="L697" s="10"/>
      <c r="N697" s="548"/>
      <c r="O697" s="548"/>
    </row>
    <row r="698" spans="2:15" s="5" customFormat="1" ht="63">
      <c r="B698" s="1"/>
      <c r="C698" s="351">
        <v>4156</v>
      </c>
      <c r="D698" s="352" t="s">
        <v>740</v>
      </c>
      <c r="E698" s="353" t="s">
        <v>119</v>
      </c>
      <c r="F698" s="354">
        <v>138735</v>
      </c>
      <c r="G698" s="288" t="s">
        <v>117</v>
      </c>
      <c r="H698" s="288"/>
      <c r="I698" s="1"/>
      <c r="J698" s="1"/>
      <c r="K698" s="549"/>
      <c r="L698" s="10"/>
      <c r="N698" s="548"/>
      <c r="O698" s="548"/>
    </row>
    <row r="699" spans="2:15" s="5" customFormat="1" ht="63">
      <c r="B699" s="1"/>
      <c r="C699" s="351">
        <v>4157</v>
      </c>
      <c r="D699" s="352" t="s">
        <v>741</v>
      </c>
      <c r="E699" s="353" t="s">
        <v>119</v>
      </c>
      <c r="F699" s="354">
        <v>144923</v>
      </c>
      <c r="G699" s="288" t="s">
        <v>117</v>
      </c>
      <c r="H699" s="288"/>
      <c r="I699" s="1"/>
      <c r="J699" s="1"/>
      <c r="K699" s="549"/>
      <c r="L699" s="10"/>
      <c r="N699" s="548"/>
      <c r="O699" s="548"/>
    </row>
    <row r="700" spans="2:15" s="5" customFormat="1" ht="63">
      <c r="B700" s="1"/>
      <c r="C700" s="351">
        <v>4158</v>
      </c>
      <c r="D700" s="352" t="s">
        <v>742</v>
      </c>
      <c r="E700" s="353" t="s">
        <v>119</v>
      </c>
      <c r="F700" s="354">
        <v>144923</v>
      </c>
      <c r="G700" s="288" t="s">
        <v>117</v>
      </c>
      <c r="H700" s="288"/>
      <c r="I700" s="1"/>
      <c r="J700" s="1"/>
      <c r="K700" s="549"/>
      <c r="L700" s="10"/>
      <c r="N700" s="548"/>
      <c r="O700" s="548"/>
    </row>
    <row r="701" spans="2:15" s="5" customFormat="1" ht="63">
      <c r="B701" s="1"/>
      <c r="C701" s="351">
        <v>4159</v>
      </c>
      <c r="D701" s="352" t="s">
        <v>743</v>
      </c>
      <c r="E701" s="353" t="s">
        <v>119</v>
      </c>
      <c r="F701" s="354">
        <v>127906</v>
      </c>
      <c r="G701" s="288" t="s">
        <v>117</v>
      </c>
      <c r="H701" s="288"/>
      <c r="I701" s="1"/>
      <c r="J701" s="1"/>
      <c r="K701" s="549"/>
      <c r="L701" s="10"/>
      <c r="N701" s="548"/>
      <c r="O701" s="548"/>
    </row>
    <row r="702" spans="2:15" s="5" customFormat="1" ht="63">
      <c r="B702" s="1"/>
      <c r="C702" s="351">
        <v>4160</v>
      </c>
      <c r="D702" s="352" t="s">
        <v>744</v>
      </c>
      <c r="E702" s="353" t="s">
        <v>119</v>
      </c>
      <c r="F702" s="354">
        <v>129453</v>
      </c>
      <c r="G702" s="288" t="s">
        <v>117</v>
      </c>
      <c r="H702" s="288"/>
      <c r="I702" s="1"/>
      <c r="J702" s="1"/>
      <c r="K702" s="549"/>
      <c r="L702" s="10"/>
      <c r="N702" s="548"/>
      <c r="O702" s="548"/>
    </row>
    <row r="703" spans="2:15" s="5" customFormat="1" ht="63">
      <c r="B703" s="1"/>
      <c r="C703" s="351">
        <v>4161</v>
      </c>
      <c r="D703" s="352" t="s">
        <v>745</v>
      </c>
      <c r="E703" s="353" t="s">
        <v>119</v>
      </c>
      <c r="F703" s="354">
        <v>129453</v>
      </c>
      <c r="G703" s="288" t="s">
        <v>117</v>
      </c>
      <c r="H703" s="288"/>
      <c r="I703" s="1"/>
      <c r="J703" s="1"/>
      <c r="K703" s="549"/>
      <c r="L703" s="10"/>
      <c r="N703" s="548"/>
      <c r="O703" s="548"/>
    </row>
    <row r="704" spans="2:15" s="5" customFormat="1" ht="31.5">
      <c r="B704" s="1"/>
      <c r="C704" s="351">
        <v>4195</v>
      </c>
      <c r="D704" s="352" t="s">
        <v>746</v>
      </c>
      <c r="E704" s="353" t="s">
        <v>116</v>
      </c>
      <c r="F704" s="354">
        <v>493</v>
      </c>
      <c r="G704" s="288" t="s">
        <v>117</v>
      </c>
      <c r="H704" s="288"/>
      <c r="I704" s="1"/>
      <c r="J704" s="1"/>
      <c r="K704" s="549"/>
      <c r="L704" s="10"/>
      <c r="N704" s="548"/>
      <c r="O704" s="548"/>
    </row>
    <row r="705" spans="2:15" s="5" customFormat="1" ht="47.25">
      <c r="B705" s="1"/>
      <c r="C705" s="351">
        <v>4197</v>
      </c>
      <c r="D705" s="352" t="s">
        <v>747</v>
      </c>
      <c r="E705" s="353" t="s">
        <v>116</v>
      </c>
      <c r="F705" s="354">
        <v>2830</v>
      </c>
      <c r="G705" s="288" t="s">
        <v>117</v>
      </c>
      <c r="H705" s="288"/>
      <c r="I705" s="1"/>
      <c r="J705" s="1"/>
      <c r="K705" s="549"/>
      <c r="L705" s="10"/>
      <c r="N705" s="548"/>
      <c r="O705" s="548"/>
    </row>
    <row r="706" spans="2:15" s="5" customFormat="1" ht="47.25">
      <c r="B706" s="1"/>
      <c r="C706" s="351">
        <v>4198</v>
      </c>
      <c r="D706" s="352" t="s">
        <v>748</v>
      </c>
      <c r="E706" s="353" t="s">
        <v>116</v>
      </c>
      <c r="F706" s="354">
        <v>2995</v>
      </c>
      <c r="G706" s="288" t="s">
        <v>117</v>
      </c>
      <c r="H706" s="288"/>
      <c r="I706" s="1"/>
      <c r="J706" s="1"/>
      <c r="K706" s="549"/>
      <c r="L706" s="10"/>
      <c r="N706" s="548"/>
      <c r="O706" s="548"/>
    </row>
    <row r="707" spans="2:15" s="5" customFormat="1" ht="94.5">
      <c r="B707" s="1"/>
      <c r="C707" s="351">
        <v>4200</v>
      </c>
      <c r="D707" s="352" t="s">
        <v>749</v>
      </c>
      <c r="E707" s="353" t="s">
        <v>119</v>
      </c>
      <c r="F707" s="354">
        <v>743557</v>
      </c>
      <c r="G707" s="288" t="s">
        <v>117</v>
      </c>
      <c r="H707" s="288"/>
      <c r="I707" s="1"/>
      <c r="J707" s="1"/>
      <c r="K707" s="549"/>
      <c r="L707" s="10"/>
      <c r="N707" s="548"/>
      <c r="O707" s="548"/>
    </row>
    <row r="708" spans="2:15" s="5" customFormat="1" ht="94.5">
      <c r="B708" s="1"/>
      <c r="C708" s="351">
        <v>4203</v>
      </c>
      <c r="D708" s="352" t="s">
        <v>750</v>
      </c>
      <c r="E708" s="353" t="s">
        <v>119</v>
      </c>
      <c r="F708" s="354">
        <v>799876</v>
      </c>
      <c r="G708" s="288" t="s">
        <v>117</v>
      </c>
      <c r="H708" s="288"/>
      <c r="I708" s="1"/>
      <c r="J708" s="1"/>
      <c r="K708" s="549"/>
      <c r="L708" s="10"/>
      <c r="N708" s="548"/>
      <c r="O708" s="548"/>
    </row>
    <row r="709" spans="2:15" s="5" customFormat="1" ht="94.5">
      <c r="B709" s="1"/>
      <c r="C709" s="351">
        <v>4207</v>
      </c>
      <c r="D709" s="352" t="s">
        <v>751</v>
      </c>
      <c r="E709" s="353" t="s">
        <v>119</v>
      </c>
      <c r="F709" s="354">
        <v>847981</v>
      </c>
      <c r="G709" s="288" t="s">
        <v>117</v>
      </c>
      <c r="H709" s="288"/>
      <c r="I709" s="1"/>
      <c r="J709" s="1"/>
      <c r="K709" s="549"/>
      <c r="L709" s="10"/>
      <c r="N709" s="548"/>
      <c r="O709" s="548"/>
    </row>
    <row r="710" spans="2:15" s="5" customFormat="1" ht="47.25">
      <c r="B710" s="1"/>
      <c r="C710" s="351">
        <v>4229</v>
      </c>
      <c r="D710" s="352" t="s">
        <v>752</v>
      </c>
      <c r="E710" s="353" t="s">
        <v>119</v>
      </c>
      <c r="F710" s="354">
        <v>532412</v>
      </c>
      <c r="G710" s="288" t="s">
        <v>117</v>
      </c>
      <c r="H710" s="288" t="s">
        <v>145</v>
      </c>
      <c r="I710" s="1"/>
      <c r="J710" s="1"/>
      <c r="K710" s="549"/>
      <c r="L710" s="10"/>
      <c r="N710" s="548"/>
      <c r="O710" s="548"/>
    </row>
    <row r="711" spans="2:15" s="5" customFormat="1" ht="47.25">
      <c r="B711" s="1"/>
      <c r="C711" s="351">
        <v>4230</v>
      </c>
      <c r="D711" s="352" t="s">
        <v>753</v>
      </c>
      <c r="E711" s="353" t="s">
        <v>119</v>
      </c>
      <c r="F711" s="354">
        <v>518405</v>
      </c>
      <c r="G711" s="288" t="s">
        <v>117</v>
      </c>
      <c r="H711" s="288" t="s">
        <v>145</v>
      </c>
      <c r="I711" s="1"/>
      <c r="J711" s="1"/>
      <c r="K711" s="549"/>
      <c r="L711" s="10"/>
      <c r="N711" s="548"/>
      <c r="O711" s="548"/>
    </row>
    <row r="712" spans="2:15" s="5" customFormat="1" ht="47.25">
      <c r="B712" s="1"/>
      <c r="C712" s="351">
        <v>4232</v>
      </c>
      <c r="D712" s="352" t="s">
        <v>754</v>
      </c>
      <c r="E712" s="353" t="s">
        <v>472</v>
      </c>
      <c r="F712" s="354">
        <v>4622</v>
      </c>
      <c r="G712" s="288" t="s">
        <v>117</v>
      </c>
      <c r="H712" s="288" t="s">
        <v>145</v>
      </c>
      <c r="I712" s="1"/>
      <c r="J712" s="1"/>
      <c r="K712" s="549"/>
      <c r="L712" s="10"/>
      <c r="N712" s="548"/>
      <c r="O712" s="548"/>
    </row>
    <row r="713" spans="2:15" s="5" customFormat="1" ht="47.25">
      <c r="B713" s="1"/>
      <c r="C713" s="351">
        <v>4233</v>
      </c>
      <c r="D713" s="352" t="s">
        <v>755</v>
      </c>
      <c r="E713" s="353" t="s">
        <v>472</v>
      </c>
      <c r="F713" s="354">
        <v>4497</v>
      </c>
      <c r="G713" s="288" t="s">
        <v>117</v>
      </c>
      <c r="H713" s="288" t="s">
        <v>145</v>
      </c>
      <c r="I713" s="1"/>
      <c r="J713" s="1"/>
      <c r="K713" s="549"/>
      <c r="L713" s="10"/>
      <c r="N713" s="548"/>
      <c r="O713" s="548"/>
    </row>
    <row r="714" spans="2:15" s="5" customFormat="1" ht="47.25">
      <c r="B714" s="1"/>
      <c r="C714" s="351">
        <v>4234</v>
      </c>
      <c r="D714" s="352" t="s">
        <v>756</v>
      </c>
      <c r="E714" s="353" t="s">
        <v>472</v>
      </c>
      <c r="F714" s="354">
        <v>4497</v>
      </c>
      <c r="G714" s="288" t="s">
        <v>117</v>
      </c>
      <c r="H714" s="288" t="s">
        <v>145</v>
      </c>
      <c r="I714" s="1"/>
      <c r="J714" s="1"/>
      <c r="K714" s="549"/>
      <c r="L714" s="10"/>
      <c r="N714" s="548"/>
      <c r="O714" s="548"/>
    </row>
    <row r="715" spans="2:15" s="5" customFormat="1" ht="47.25">
      <c r="B715" s="1"/>
      <c r="C715" s="351">
        <v>4235</v>
      </c>
      <c r="D715" s="352" t="s">
        <v>757</v>
      </c>
      <c r="E715" s="353" t="s">
        <v>472</v>
      </c>
      <c r="F715" s="354">
        <v>4497</v>
      </c>
      <c r="G715" s="288" t="s">
        <v>117</v>
      </c>
      <c r="H715" s="288" t="s">
        <v>145</v>
      </c>
      <c r="I715" s="1"/>
      <c r="J715" s="1"/>
      <c r="K715" s="549"/>
      <c r="L715" s="10"/>
      <c r="N715" s="548"/>
      <c r="O715" s="548"/>
    </row>
    <row r="716" spans="2:15" s="5" customFormat="1" ht="47.25">
      <c r="B716" s="1"/>
      <c r="C716" s="351">
        <v>4236</v>
      </c>
      <c r="D716" s="352" t="s">
        <v>758</v>
      </c>
      <c r="E716" s="353" t="s">
        <v>472</v>
      </c>
      <c r="F716" s="354">
        <v>4197</v>
      </c>
      <c r="G716" s="288" t="s">
        <v>117</v>
      </c>
      <c r="H716" s="288" t="s">
        <v>145</v>
      </c>
      <c r="I716" s="1"/>
      <c r="J716" s="1"/>
      <c r="K716" s="549"/>
      <c r="L716" s="10"/>
      <c r="N716" s="548"/>
      <c r="O716" s="548"/>
    </row>
    <row r="717" spans="2:15" s="5" customFormat="1" ht="47.25">
      <c r="B717" s="1"/>
      <c r="C717" s="351">
        <v>4237</v>
      </c>
      <c r="D717" s="352" t="s">
        <v>759</v>
      </c>
      <c r="E717" s="353" t="s">
        <v>472</v>
      </c>
      <c r="F717" s="354">
        <v>4622</v>
      </c>
      <c r="G717" s="288" t="s">
        <v>117</v>
      </c>
      <c r="H717" s="288" t="s">
        <v>145</v>
      </c>
      <c r="I717" s="1"/>
      <c r="J717" s="1"/>
      <c r="K717" s="549"/>
      <c r="L717" s="10"/>
      <c r="N717" s="548"/>
      <c r="O717" s="548"/>
    </row>
    <row r="718" spans="2:15" s="5" customFormat="1" ht="47.25">
      <c r="B718" s="1"/>
      <c r="C718" s="351">
        <v>4238</v>
      </c>
      <c r="D718" s="352" t="s">
        <v>760</v>
      </c>
      <c r="E718" s="353" t="s">
        <v>472</v>
      </c>
      <c r="F718" s="354">
        <v>4622</v>
      </c>
      <c r="G718" s="288" t="s">
        <v>117</v>
      </c>
      <c r="H718" s="288" t="s">
        <v>145</v>
      </c>
      <c r="I718" s="1"/>
      <c r="J718" s="1"/>
      <c r="K718" s="549"/>
      <c r="L718" s="10"/>
      <c r="N718" s="548"/>
      <c r="O718" s="548"/>
    </row>
    <row r="719" spans="2:15" s="5" customFormat="1" ht="31.5">
      <c r="B719" s="1"/>
      <c r="C719" s="351">
        <v>4239</v>
      </c>
      <c r="D719" s="352" t="s">
        <v>761</v>
      </c>
      <c r="E719" s="353" t="s">
        <v>122</v>
      </c>
      <c r="F719" s="354">
        <v>4712</v>
      </c>
      <c r="G719" s="288" t="s">
        <v>117</v>
      </c>
      <c r="H719" s="288"/>
      <c r="I719" s="1"/>
      <c r="J719" s="1"/>
      <c r="K719" s="549"/>
      <c r="L719" s="10"/>
      <c r="N719" s="548"/>
      <c r="O719" s="548"/>
    </row>
    <row r="720" spans="2:15" s="5" customFormat="1" ht="63">
      <c r="B720" s="1"/>
      <c r="C720" s="351">
        <v>4240</v>
      </c>
      <c r="D720" s="352" t="s">
        <v>762</v>
      </c>
      <c r="E720" s="353" t="s">
        <v>122</v>
      </c>
      <c r="F720" s="354">
        <v>14531</v>
      </c>
      <c r="G720" s="288" t="s">
        <v>117</v>
      </c>
      <c r="H720" s="288"/>
      <c r="I720" s="1"/>
      <c r="J720" s="1"/>
      <c r="K720" s="549"/>
      <c r="L720" s="10"/>
      <c r="N720" s="548"/>
      <c r="O720" s="548"/>
    </row>
    <row r="721" spans="2:15" s="5" customFormat="1" ht="63">
      <c r="B721" s="1"/>
      <c r="C721" s="351">
        <v>4241</v>
      </c>
      <c r="D721" s="352" t="s">
        <v>763</v>
      </c>
      <c r="E721" s="353" t="s">
        <v>122</v>
      </c>
      <c r="F721" s="354">
        <v>14531</v>
      </c>
      <c r="G721" s="288" t="s">
        <v>117</v>
      </c>
      <c r="H721" s="288"/>
      <c r="I721" s="1"/>
      <c r="J721" s="1"/>
      <c r="K721" s="549"/>
      <c r="L721" s="10"/>
      <c r="N721" s="548"/>
      <c r="O721" s="548"/>
    </row>
    <row r="722" spans="2:15" s="5" customFormat="1" ht="63">
      <c r="B722" s="1"/>
      <c r="C722" s="351">
        <v>4242</v>
      </c>
      <c r="D722" s="352" t="s">
        <v>764</v>
      </c>
      <c r="E722" s="353" t="s">
        <v>122</v>
      </c>
      <c r="F722" s="354">
        <v>18163</v>
      </c>
      <c r="G722" s="288" t="s">
        <v>117</v>
      </c>
      <c r="H722" s="288"/>
      <c r="I722" s="1"/>
      <c r="J722" s="1"/>
      <c r="K722" s="549"/>
      <c r="L722" s="10"/>
      <c r="N722" s="548"/>
      <c r="O722" s="548"/>
    </row>
    <row r="723" spans="2:15" s="5" customFormat="1" ht="63">
      <c r="B723" s="1"/>
      <c r="C723" s="351">
        <v>4243</v>
      </c>
      <c r="D723" s="352" t="s">
        <v>765</v>
      </c>
      <c r="E723" s="353" t="s">
        <v>122</v>
      </c>
      <c r="F723" s="354">
        <v>18163</v>
      </c>
      <c r="G723" s="288" t="s">
        <v>117</v>
      </c>
      <c r="H723" s="288"/>
      <c r="I723" s="1"/>
      <c r="J723" s="1"/>
      <c r="K723" s="549"/>
      <c r="L723" s="10"/>
      <c r="N723" s="548"/>
      <c r="O723" s="548"/>
    </row>
    <row r="724" spans="2:15" s="5" customFormat="1" ht="94.5">
      <c r="B724" s="1"/>
      <c r="C724" s="351">
        <v>4244</v>
      </c>
      <c r="D724" s="352" t="s">
        <v>766</v>
      </c>
      <c r="E724" s="353" t="s">
        <v>125</v>
      </c>
      <c r="F724" s="354">
        <v>182839</v>
      </c>
      <c r="G724" s="288" t="s">
        <v>117</v>
      </c>
      <c r="H724" s="288"/>
      <c r="I724" s="1"/>
      <c r="J724" s="1"/>
      <c r="K724" s="549"/>
      <c r="L724" s="10"/>
      <c r="N724" s="548"/>
      <c r="O724" s="548"/>
    </row>
    <row r="725" spans="2:15" s="5" customFormat="1" ht="94.5">
      <c r="B725" s="1"/>
      <c r="C725" s="351">
        <v>4245</v>
      </c>
      <c r="D725" s="352" t="s">
        <v>767</v>
      </c>
      <c r="E725" s="353" t="s">
        <v>125</v>
      </c>
      <c r="F725" s="354">
        <v>263966</v>
      </c>
      <c r="G725" s="288" t="s">
        <v>117</v>
      </c>
      <c r="H725" s="288"/>
      <c r="I725" s="1"/>
      <c r="J725" s="1"/>
      <c r="K725" s="549"/>
      <c r="L725" s="10"/>
      <c r="N725" s="548"/>
      <c r="O725" s="548"/>
    </row>
    <row r="726" spans="2:15" s="5" customFormat="1" ht="94.5">
      <c r="B726" s="1"/>
      <c r="C726" s="351">
        <v>4246</v>
      </c>
      <c r="D726" s="352" t="s">
        <v>768</v>
      </c>
      <c r="E726" s="353" t="s">
        <v>125</v>
      </c>
      <c r="F726" s="354">
        <v>145303</v>
      </c>
      <c r="G726" s="288" t="s">
        <v>117</v>
      </c>
      <c r="H726" s="288"/>
      <c r="I726" s="1"/>
      <c r="J726" s="1"/>
      <c r="K726" s="549"/>
      <c r="L726" s="10"/>
      <c r="N726" s="548"/>
      <c r="O726" s="548"/>
    </row>
    <row r="727" spans="2:15" s="5" customFormat="1" ht="47.25">
      <c r="B727" s="1"/>
      <c r="C727" s="351">
        <v>4247</v>
      </c>
      <c r="D727" s="352" t="s">
        <v>769</v>
      </c>
      <c r="E727" s="353" t="s">
        <v>116</v>
      </c>
      <c r="F727" s="354">
        <v>121085</v>
      </c>
      <c r="G727" s="288" t="s">
        <v>117</v>
      </c>
      <c r="H727" s="288"/>
      <c r="I727" s="1"/>
      <c r="J727" s="1"/>
      <c r="K727" s="549"/>
      <c r="L727" s="10"/>
      <c r="N727" s="548"/>
      <c r="O727" s="548"/>
    </row>
    <row r="728" spans="2:15" s="5" customFormat="1" ht="63">
      <c r="B728" s="1"/>
      <c r="C728" s="351">
        <v>4248</v>
      </c>
      <c r="D728" s="352" t="s">
        <v>770</v>
      </c>
      <c r="E728" s="353" t="s">
        <v>116</v>
      </c>
      <c r="F728" s="354">
        <v>121085</v>
      </c>
      <c r="G728" s="288" t="s">
        <v>117</v>
      </c>
      <c r="H728" s="288"/>
      <c r="I728" s="1"/>
      <c r="J728" s="1"/>
      <c r="K728" s="549"/>
      <c r="L728" s="10"/>
      <c r="N728" s="548"/>
      <c r="O728" s="548"/>
    </row>
    <row r="729" spans="2:15" s="5" customFormat="1" ht="63">
      <c r="B729" s="1"/>
      <c r="C729" s="351">
        <v>4249</v>
      </c>
      <c r="D729" s="352" t="s">
        <v>771</v>
      </c>
      <c r="E729" s="353" t="s">
        <v>122</v>
      </c>
      <c r="F729" s="354">
        <v>18163</v>
      </c>
      <c r="G729" s="288" t="s">
        <v>117</v>
      </c>
      <c r="H729" s="288"/>
      <c r="I729" s="1"/>
      <c r="J729" s="1"/>
      <c r="K729" s="549"/>
      <c r="L729" s="10"/>
      <c r="N729" s="548"/>
      <c r="O729" s="548"/>
    </row>
    <row r="730" spans="2:15" s="5" customFormat="1" ht="63">
      <c r="B730" s="1"/>
      <c r="C730" s="351">
        <v>4252</v>
      </c>
      <c r="D730" s="352" t="s">
        <v>772</v>
      </c>
      <c r="E730" s="353" t="s">
        <v>125</v>
      </c>
      <c r="F730" s="354">
        <v>1856274</v>
      </c>
      <c r="G730" s="288" t="s">
        <v>117</v>
      </c>
      <c r="H730" s="288" t="s">
        <v>145</v>
      </c>
      <c r="I730" s="1"/>
      <c r="J730" s="1"/>
      <c r="K730" s="549"/>
      <c r="L730" s="10"/>
      <c r="N730" s="548"/>
      <c r="O730" s="548"/>
    </row>
    <row r="731" spans="2:15" s="5" customFormat="1" ht="47.25">
      <c r="B731" s="1"/>
      <c r="C731" s="351">
        <v>4253</v>
      </c>
      <c r="D731" s="352" t="s">
        <v>773</v>
      </c>
      <c r="E731" s="353" t="s">
        <v>125</v>
      </c>
      <c r="F731" s="354">
        <v>646942</v>
      </c>
      <c r="G731" s="288" t="s">
        <v>117</v>
      </c>
      <c r="H731" s="288" t="s">
        <v>145</v>
      </c>
      <c r="I731" s="1"/>
      <c r="J731" s="1"/>
      <c r="K731" s="549"/>
      <c r="L731" s="10"/>
      <c r="N731" s="548"/>
      <c r="O731" s="548"/>
    </row>
    <row r="732" spans="2:15" s="5" customFormat="1" ht="31.5">
      <c r="B732" s="1"/>
      <c r="C732" s="351">
        <v>4261</v>
      </c>
      <c r="D732" s="352" t="s">
        <v>774</v>
      </c>
      <c r="E732" s="353" t="s">
        <v>119</v>
      </c>
      <c r="F732" s="354">
        <v>561006</v>
      </c>
      <c r="G732" s="288" t="s">
        <v>117</v>
      </c>
      <c r="H732" s="288"/>
      <c r="I732" s="1"/>
      <c r="J732" s="1"/>
      <c r="K732" s="549"/>
      <c r="L732" s="10"/>
      <c r="N732" s="548"/>
      <c r="O732" s="548"/>
    </row>
    <row r="733" spans="2:15" s="5" customFormat="1" ht="31.5">
      <c r="B733" s="1"/>
      <c r="C733" s="351">
        <v>4262</v>
      </c>
      <c r="D733" s="352" t="s">
        <v>775</v>
      </c>
      <c r="E733" s="353" t="s">
        <v>119</v>
      </c>
      <c r="F733" s="354">
        <v>4854</v>
      </c>
      <c r="G733" s="288" t="s">
        <v>117</v>
      </c>
      <c r="H733" s="288"/>
      <c r="I733" s="1"/>
      <c r="J733" s="1"/>
      <c r="K733" s="549"/>
      <c r="L733" s="10"/>
      <c r="N733" s="548"/>
      <c r="O733" s="548"/>
    </row>
    <row r="734" spans="2:15" s="5" customFormat="1" ht="31.5">
      <c r="B734" s="1"/>
      <c r="C734" s="351">
        <v>4264</v>
      </c>
      <c r="D734" s="352" t="s">
        <v>776</v>
      </c>
      <c r="E734" s="353" t="s">
        <v>122</v>
      </c>
      <c r="F734" s="354">
        <v>44576</v>
      </c>
      <c r="G734" s="288" t="s">
        <v>117</v>
      </c>
      <c r="H734" s="288"/>
      <c r="I734" s="1"/>
      <c r="J734" s="1"/>
      <c r="K734" s="549"/>
      <c r="L734" s="10"/>
      <c r="N734" s="548"/>
      <c r="O734" s="548"/>
    </row>
    <row r="735" spans="2:15" s="5" customFormat="1" ht="31.5">
      <c r="B735" s="1"/>
      <c r="C735" s="351">
        <v>4265</v>
      </c>
      <c r="D735" s="352" t="s">
        <v>777</v>
      </c>
      <c r="E735" s="353" t="s">
        <v>122</v>
      </c>
      <c r="F735" s="354">
        <v>99558</v>
      </c>
      <c r="G735" s="288" t="s">
        <v>117</v>
      </c>
      <c r="H735" s="288"/>
      <c r="I735" s="1"/>
      <c r="J735" s="1"/>
      <c r="K735" s="549"/>
      <c r="L735" s="10"/>
      <c r="N735" s="548"/>
      <c r="O735" s="548"/>
    </row>
    <row r="736" spans="2:15" s="5" customFormat="1" ht="31.5">
      <c r="B736" s="1"/>
      <c r="C736" s="351">
        <v>4266</v>
      </c>
      <c r="D736" s="352" t="s">
        <v>778</v>
      </c>
      <c r="E736" s="353" t="s">
        <v>119</v>
      </c>
      <c r="F736" s="354">
        <v>41273</v>
      </c>
      <c r="G736" s="288" t="s">
        <v>117</v>
      </c>
      <c r="H736" s="288"/>
      <c r="I736" s="1"/>
      <c r="J736" s="1"/>
      <c r="K736" s="549"/>
      <c r="L736" s="10"/>
      <c r="N736" s="548"/>
      <c r="O736" s="548"/>
    </row>
    <row r="737" spans="2:15" s="5" customFormat="1" ht="25.5">
      <c r="B737" s="1"/>
      <c r="C737" s="351">
        <v>4273</v>
      </c>
      <c r="D737" s="352" t="s">
        <v>779</v>
      </c>
      <c r="E737" s="353" t="s">
        <v>494</v>
      </c>
      <c r="F737" s="354">
        <v>134238</v>
      </c>
      <c r="G737" s="288" t="s">
        <v>117</v>
      </c>
      <c r="H737" s="288"/>
      <c r="I737" s="1"/>
      <c r="J737" s="1"/>
      <c r="K737" s="549"/>
      <c r="L737" s="10"/>
      <c r="N737" s="548"/>
      <c r="O737" s="548"/>
    </row>
    <row r="738" spans="2:15" s="5" customFormat="1" ht="25.5">
      <c r="B738" s="1"/>
      <c r="C738" s="351">
        <v>4274</v>
      </c>
      <c r="D738" s="352" t="s">
        <v>780</v>
      </c>
      <c r="E738" s="353" t="s">
        <v>494</v>
      </c>
      <c r="F738" s="354">
        <v>189291</v>
      </c>
      <c r="G738" s="288" t="s">
        <v>117</v>
      </c>
      <c r="H738" s="288"/>
      <c r="I738" s="1"/>
      <c r="J738" s="1"/>
      <c r="K738" s="549"/>
      <c r="L738" s="10"/>
      <c r="N738" s="548"/>
      <c r="O738" s="548"/>
    </row>
    <row r="739" spans="2:15" s="5" customFormat="1" ht="25.5">
      <c r="B739" s="1"/>
      <c r="C739" s="351">
        <v>4275</v>
      </c>
      <c r="D739" s="352" t="s">
        <v>781</v>
      </c>
      <c r="E739" s="353" t="s">
        <v>494</v>
      </c>
      <c r="F739" s="354">
        <v>146303</v>
      </c>
      <c r="G739" s="288" t="s">
        <v>117</v>
      </c>
      <c r="H739" s="288"/>
      <c r="I739" s="1"/>
      <c r="J739" s="1"/>
      <c r="K739" s="549"/>
      <c r="L739" s="10"/>
      <c r="N739" s="548"/>
      <c r="O739" s="548"/>
    </row>
    <row r="740" spans="2:15" s="5" customFormat="1" ht="25.5">
      <c r="B740" s="1"/>
      <c r="C740" s="351">
        <v>4276</v>
      </c>
      <c r="D740" s="352" t="s">
        <v>782</v>
      </c>
      <c r="E740" s="353" t="s">
        <v>494</v>
      </c>
      <c r="F740" s="354">
        <v>201356</v>
      </c>
      <c r="G740" s="288" t="s">
        <v>117</v>
      </c>
      <c r="H740" s="288"/>
      <c r="I740" s="1"/>
      <c r="J740" s="1"/>
      <c r="K740" s="549"/>
      <c r="L740" s="10"/>
      <c r="N740" s="548"/>
      <c r="O740" s="548"/>
    </row>
    <row r="741" spans="2:15" s="5" customFormat="1" ht="31.5">
      <c r="B741" s="1"/>
      <c r="C741" s="351">
        <v>4277</v>
      </c>
      <c r="D741" s="352" t="s">
        <v>783</v>
      </c>
      <c r="E741" s="353" t="s">
        <v>494</v>
      </c>
      <c r="F741" s="354">
        <v>146303</v>
      </c>
      <c r="G741" s="288" t="s">
        <v>117</v>
      </c>
      <c r="H741" s="288"/>
      <c r="I741" s="1"/>
      <c r="J741" s="1"/>
      <c r="K741" s="549"/>
      <c r="L741" s="10"/>
      <c r="N741" s="548"/>
      <c r="O741" s="548"/>
    </row>
    <row r="742" spans="2:15" s="5" customFormat="1" ht="25.5">
      <c r="B742" s="1"/>
      <c r="C742" s="351">
        <v>4278</v>
      </c>
      <c r="D742" s="352" t="s">
        <v>784</v>
      </c>
      <c r="E742" s="353" t="s">
        <v>785</v>
      </c>
      <c r="F742" s="354">
        <v>16780</v>
      </c>
      <c r="G742" s="288" t="s">
        <v>117</v>
      </c>
      <c r="H742" s="288"/>
      <c r="I742" s="1"/>
      <c r="J742" s="1"/>
      <c r="K742" s="549"/>
      <c r="L742" s="10"/>
      <c r="N742" s="548"/>
      <c r="O742" s="548"/>
    </row>
    <row r="743" spans="2:15" s="5" customFormat="1" ht="25.5">
      <c r="B743" s="1"/>
      <c r="C743" s="351">
        <v>4279</v>
      </c>
      <c r="D743" s="352" t="s">
        <v>786</v>
      </c>
      <c r="E743" s="353" t="s">
        <v>785</v>
      </c>
      <c r="F743" s="354">
        <v>23662</v>
      </c>
      <c r="G743" s="288" t="s">
        <v>117</v>
      </c>
      <c r="H743" s="288"/>
      <c r="I743" s="1"/>
      <c r="J743" s="1"/>
      <c r="K743" s="549"/>
      <c r="L743" s="10"/>
      <c r="N743" s="548"/>
      <c r="O743" s="548"/>
    </row>
    <row r="744" spans="2:15" s="5" customFormat="1" ht="25.5">
      <c r="B744" s="1"/>
      <c r="C744" s="351">
        <v>4280</v>
      </c>
      <c r="D744" s="352" t="s">
        <v>787</v>
      </c>
      <c r="E744" s="353" t="s">
        <v>785</v>
      </c>
      <c r="F744" s="354">
        <v>18289</v>
      </c>
      <c r="G744" s="288" t="s">
        <v>117</v>
      </c>
      <c r="H744" s="288"/>
      <c r="I744" s="1"/>
      <c r="J744" s="1"/>
      <c r="K744" s="549"/>
      <c r="L744" s="10"/>
      <c r="N744" s="548"/>
      <c r="O744" s="548"/>
    </row>
    <row r="745" spans="2:15" s="5" customFormat="1" ht="25.5">
      <c r="B745" s="1"/>
      <c r="C745" s="351">
        <v>4281</v>
      </c>
      <c r="D745" s="352" t="s">
        <v>788</v>
      </c>
      <c r="E745" s="353" t="s">
        <v>785</v>
      </c>
      <c r="F745" s="354">
        <v>25171</v>
      </c>
      <c r="G745" s="288" t="s">
        <v>117</v>
      </c>
      <c r="H745" s="288"/>
      <c r="I745" s="1"/>
      <c r="J745" s="1"/>
      <c r="K745" s="549"/>
      <c r="L745" s="10"/>
      <c r="N745" s="548"/>
      <c r="O745" s="548"/>
    </row>
    <row r="746" spans="2:15" s="5" customFormat="1" ht="25.5">
      <c r="B746" s="1"/>
      <c r="C746" s="351">
        <v>4282</v>
      </c>
      <c r="D746" s="352" t="s">
        <v>789</v>
      </c>
      <c r="E746" s="353" t="s">
        <v>785</v>
      </c>
      <c r="F746" s="354">
        <v>18289</v>
      </c>
      <c r="G746" s="288" t="s">
        <v>117</v>
      </c>
      <c r="H746" s="288"/>
      <c r="I746" s="1"/>
      <c r="J746" s="1"/>
      <c r="K746" s="549"/>
      <c r="L746" s="10"/>
      <c r="N746" s="548"/>
      <c r="O746" s="548"/>
    </row>
    <row r="747" spans="2:15" s="5" customFormat="1" ht="31.5">
      <c r="B747" s="1"/>
      <c r="C747" s="351">
        <v>4283</v>
      </c>
      <c r="D747" s="352" t="s">
        <v>790</v>
      </c>
      <c r="E747" s="353" t="s">
        <v>494</v>
      </c>
      <c r="F747" s="354">
        <v>201356</v>
      </c>
      <c r="G747" s="288" t="s">
        <v>117</v>
      </c>
      <c r="H747" s="288"/>
      <c r="I747" s="1"/>
      <c r="J747" s="1"/>
      <c r="K747" s="549"/>
      <c r="L747" s="10"/>
      <c r="N747" s="548"/>
      <c r="O747" s="548"/>
    </row>
    <row r="748" spans="2:15" s="5" customFormat="1" ht="25.5">
      <c r="B748" s="1"/>
      <c r="C748" s="351">
        <v>4284</v>
      </c>
      <c r="D748" s="352" t="s">
        <v>791</v>
      </c>
      <c r="E748" s="353" t="s">
        <v>785</v>
      </c>
      <c r="F748" s="354">
        <v>37424</v>
      </c>
      <c r="G748" s="288" t="s">
        <v>117</v>
      </c>
      <c r="H748" s="288"/>
      <c r="I748" s="1"/>
      <c r="J748" s="1"/>
      <c r="K748" s="549"/>
      <c r="L748" s="10"/>
      <c r="N748" s="548"/>
      <c r="O748" s="548"/>
    </row>
    <row r="749" spans="2:15" s="5" customFormat="1" ht="25.5">
      <c r="B749" s="1"/>
      <c r="C749" s="351">
        <v>4285</v>
      </c>
      <c r="D749" s="352" t="s">
        <v>792</v>
      </c>
      <c r="E749" s="353" t="s">
        <v>494</v>
      </c>
      <c r="F749" s="354">
        <v>299397</v>
      </c>
      <c r="G749" s="288" t="s">
        <v>117</v>
      </c>
      <c r="H749" s="288"/>
      <c r="I749" s="1"/>
      <c r="J749" s="1"/>
      <c r="K749" s="549"/>
      <c r="L749" s="10"/>
      <c r="N749" s="548"/>
      <c r="O749" s="548"/>
    </row>
    <row r="750" spans="2:15" s="5" customFormat="1" ht="25.5">
      <c r="B750" s="1"/>
      <c r="C750" s="351">
        <v>4286</v>
      </c>
      <c r="D750" s="352" t="s">
        <v>793</v>
      </c>
      <c r="E750" s="353" t="s">
        <v>494</v>
      </c>
      <c r="F750" s="354">
        <v>567871</v>
      </c>
      <c r="G750" s="288" t="s">
        <v>117</v>
      </c>
      <c r="H750" s="288"/>
      <c r="I750" s="1"/>
      <c r="J750" s="1"/>
      <c r="K750" s="549"/>
      <c r="L750" s="10"/>
      <c r="N750" s="548"/>
      <c r="O750" s="548"/>
    </row>
    <row r="751" spans="2:15" s="5" customFormat="1" ht="25.5">
      <c r="B751" s="1"/>
      <c r="C751" s="351">
        <v>4287</v>
      </c>
      <c r="D751" s="352" t="s">
        <v>794</v>
      </c>
      <c r="E751" s="353" t="s">
        <v>785</v>
      </c>
      <c r="F751" s="354">
        <v>30544</v>
      </c>
      <c r="G751" s="288" t="s">
        <v>117</v>
      </c>
      <c r="H751" s="288"/>
      <c r="I751" s="1"/>
      <c r="J751" s="1"/>
      <c r="K751" s="549"/>
      <c r="L751" s="10"/>
      <c r="N751" s="548"/>
      <c r="O751" s="548"/>
    </row>
    <row r="752" spans="2:15" s="5" customFormat="1" ht="25.5">
      <c r="B752" s="1"/>
      <c r="C752" s="351">
        <v>4288</v>
      </c>
      <c r="D752" s="352" t="s">
        <v>795</v>
      </c>
      <c r="E752" s="353" t="s">
        <v>494</v>
      </c>
      <c r="F752" s="354">
        <v>244344</v>
      </c>
      <c r="G752" s="288" t="s">
        <v>117</v>
      </c>
      <c r="H752" s="288"/>
      <c r="I752" s="1"/>
      <c r="J752" s="1"/>
      <c r="K752" s="549"/>
      <c r="L752" s="10"/>
      <c r="N752" s="548"/>
      <c r="O752" s="548"/>
    </row>
    <row r="753" spans="2:15" s="5" customFormat="1" ht="31.5">
      <c r="B753" s="1"/>
      <c r="C753" s="351">
        <v>4289</v>
      </c>
      <c r="D753" s="352" t="s">
        <v>796</v>
      </c>
      <c r="E753" s="353" t="s">
        <v>116</v>
      </c>
      <c r="F753" s="354">
        <v>19930</v>
      </c>
      <c r="G753" s="288" t="s">
        <v>117</v>
      </c>
      <c r="H753" s="288"/>
      <c r="I753" s="1"/>
      <c r="J753" s="1"/>
      <c r="K753" s="549"/>
      <c r="L753" s="10"/>
      <c r="N753" s="548"/>
      <c r="O753" s="548"/>
    </row>
    <row r="754" spans="2:15" s="5" customFormat="1" ht="31.5">
      <c r="B754" s="1"/>
      <c r="C754" s="351">
        <v>4290</v>
      </c>
      <c r="D754" s="352" t="s">
        <v>797</v>
      </c>
      <c r="E754" s="353" t="s">
        <v>116</v>
      </c>
      <c r="F754" s="354">
        <v>28050</v>
      </c>
      <c r="G754" s="288" t="s">
        <v>117</v>
      </c>
      <c r="H754" s="288"/>
      <c r="I754" s="1"/>
      <c r="J754" s="1"/>
      <c r="K754" s="549"/>
      <c r="L754" s="10"/>
      <c r="N754" s="548"/>
      <c r="O754" s="548"/>
    </row>
    <row r="755" spans="2:15" s="5" customFormat="1" ht="31.5">
      <c r="B755" s="1"/>
      <c r="C755" s="351">
        <v>4291</v>
      </c>
      <c r="D755" s="352" t="s">
        <v>798</v>
      </c>
      <c r="E755" s="353" t="s">
        <v>122</v>
      </c>
      <c r="F755" s="354">
        <v>403447</v>
      </c>
      <c r="G755" s="288" t="s">
        <v>117</v>
      </c>
      <c r="H755" s="288" t="s">
        <v>145</v>
      </c>
      <c r="I755" s="1"/>
      <c r="J755" s="1"/>
      <c r="K755" s="549"/>
      <c r="L755" s="10"/>
      <c r="N755" s="548"/>
      <c r="O755" s="548"/>
    </row>
    <row r="756" spans="2:15" s="5" customFormat="1" ht="31.5">
      <c r="B756" s="1"/>
      <c r="C756" s="351">
        <v>4292</v>
      </c>
      <c r="D756" s="352" t="s">
        <v>799</v>
      </c>
      <c r="E756" s="353" t="s">
        <v>122</v>
      </c>
      <c r="F756" s="354">
        <v>419917</v>
      </c>
      <c r="G756" s="288" t="s">
        <v>117</v>
      </c>
      <c r="H756" s="288" t="s">
        <v>145</v>
      </c>
      <c r="I756" s="1"/>
      <c r="J756" s="1"/>
      <c r="K756" s="549"/>
      <c r="L756" s="10"/>
      <c r="N756" s="548"/>
      <c r="O756" s="548"/>
    </row>
    <row r="757" spans="2:15" s="5" customFormat="1" ht="31.5">
      <c r="B757" s="1"/>
      <c r="C757" s="351">
        <v>4294</v>
      </c>
      <c r="D757" s="352" t="s">
        <v>800</v>
      </c>
      <c r="E757" s="353" t="s">
        <v>122</v>
      </c>
      <c r="F757" s="354">
        <v>513426</v>
      </c>
      <c r="G757" s="288" t="s">
        <v>117</v>
      </c>
      <c r="H757" s="288" t="s">
        <v>145</v>
      </c>
      <c r="I757" s="1"/>
      <c r="J757" s="1"/>
      <c r="K757" s="549"/>
      <c r="L757" s="10"/>
      <c r="N757" s="548"/>
      <c r="O757" s="548"/>
    </row>
    <row r="758" spans="2:15" s="5" customFormat="1" ht="31.5">
      <c r="B758" s="1"/>
      <c r="C758" s="351">
        <v>4295</v>
      </c>
      <c r="D758" s="352" t="s">
        <v>801</v>
      </c>
      <c r="E758" s="353" t="s">
        <v>122</v>
      </c>
      <c r="F758" s="354">
        <v>531311</v>
      </c>
      <c r="G758" s="288" t="s">
        <v>117</v>
      </c>
      <c r="H758" s="288" t="s">
        <v>145</v>
      </c>
      <c r="I758" s="1"/>
      <c r="J758" s="1"/>
      <c r="K758" s="549"/>
      <c r="L758" s="10"/>
      <c r="N758" s="548"/>
      <c r="O758" s="548"/>
    </row>
    <row r="759" spans="2:15" s="5" customFormat="1" ht="31.5">
      <c r="B759" s="1"/>
      <c r="C759" s="351">
        <v>4296</v>
      </c>
      <c r="D759" s="352" t="s">
        <v>802</v>
      </c>
      <c r="E759" s="353" t="s">
        <v>122</v>
      </c>
      <c r="F759" s="354">
        <v>556020</v>
      </c>
      <c r="G759" s="288" t="s">
        <v>117</v>
      </c>
      <c r="H759" s="288" t="s">
        <v>145</v>
      </c>
      <c r="I759" s="1"/>
      <c r="J759" s="1"/>
      <c r="K759" s="549"/>
      <c r="L759" s="10"/>
      <c r="N759" s="548"/>
      <c r="O759" s="548"/>
    </row>
    <row r="760" spans="2:15" s="5" customFormat="1" ht="31.5">
      <c r="B760" s="1"/>
      <c r="C760" s="351">
        <v>4297</v>
      </c>
      <c r="D760" s="352" t="s">
        <v>803</v>
      </c>
      <c r="E760" s="353" t="s">
        <v>122</v>
      </c>
      <c r="F760" s="354">
        <v>743637</v>
      </c>
      <c r="G760" s="288" t="s">
        <v>117</v>
      </c>
      <c r="H760" s="288" t="s">
        <v>145</v>
      </c>
      <c r="I760" s="1"/>
      <c r="J760" s="1"/>
      <c r="K760" s="549"/>
      <c r="L760" s="10"/>
      <c r="N760" s="548"/>
      <c r="O760" s="548"/>
    </row>
    <row r="761" spans="2:15" s="5" customFormat="1" ht="31.5">
      <c r="B761" s="1"/>
      <c r="C761" s="351">
        <v>4298</v>
      </c>
      <c r="D761" s="352" t="s">
        <v>804</v>
      </c>
      <c r="E761" s="353" t="s">
        <v>122</v>
      </c>
      <c r="F761" s="354">
        <v>983946</v>
      </c>
      <c r="G761" s="288" t="s">
        <v>117</v>
      </c>
      <c r="H761" s="288" t="s">
        <v>145</v>
      </c>
      <c r="I761" s="1"/>
      <c r="J761" s="1"/>
      <c r="K761" s="549"/>
      <c r="L761" s="10"/>
      <c r="N761" s="548"/>
      <c r="O761" s="548"/>
    </row>
    <row r="762" spans="2:15" s="5" customFormat="1" ht="31.5">
      <c r="B762" s="1"/>
      <c r="C762" s="351">
        <v>4299</v>
      </c>
      <c r="D762" s="352" t="s">
        <v>805</v>
      </c>
      <c r="E762" s="353" t="s">
        <v>122</v>
      </c>
      <c r="F762" s="354">
        <v>1096607</v>
      </c>
      <c r="G762" s="288" t="s">
        <v>117</v>
      </c>
      <c r="H762" s="288" t="s">
        <v>145</v>
      </c>
      <c r="I762" s="1"/>
      <c r="J762" s="1"/>
      <c r="K762" s="549"/>
      <c r="L762" s="10"/>
      <c r="N762" s="548"/>
      <c r="O762" s="548"/>
    </row>
    <row r="763" spans="2:15" s="5" customFormat="1" ht="31.5">
      <c r="B763" s="1"/>
      <c r="C763" s="351">
        <v>4300</v>
      </c>
      <c r="D763" s="352" t="s">
        <v>806</v>
      </c>
      <c r="E763" s="353" t="s">
        <v>122</v>
      </c>
      <c r="F763" s="354">
        <v>278859</v>
      </c>
      <c r="G763" s="288" t="s">
        <v>117</v>
      </c>
      <c r="H763" s="288" t="s">
        <v>145</v>
      </c>
      <c r="I763" s="1"/>
      <c r="J763" s="1"/>
      <c r="K763" s="549"/>
      <c r="L763" s="10"/>
      <c r="N763" s="548"/>
      <c r="O763" s="548"/>
    </row>
    <row r="764" spans="2:15" s="5" customFormat="1" ht="31.5">
      <c r="B764" s="1"/>
      <c r="C764" s="351">
        <v>4301</v>
      </c>
      <c r="D764" s="352" t="s">
        <v>807</v>
      </c>
      <c r="E764" s="353" t="s">
        <v>122</v>
      </c>
      <c r="F764" s="354">
        <v>310037</v>
      </c>
      <c r="G764" s="288" t="s">
        <v>117</v>
      </c>
      <c r="H764" s="288" t="s">
        <v>145</v>
      </c>
      <c r="I764" s="1"/>
      <c r="J764" s="1"/>
      <c r="K764" s="549"/>
      <c r="L764" s="10"/>
      <c r="N764" s="548"/>
      <c r="O764" s="548"/>
    </row>
    <row r="765" spans="2:15" s="5" customFormat="1" ht="31.5">
      <c r="B765" s="1"/>
      <c r="C765" s="351">
        <v>4302</v>
      </c>
      <c r="D765" s="352" t="s">
        <v>808</v>
      </c>
      <c r="E765" s="353" t="s">
        <v>122</v>
      </c>
      <c r="F765" s="354">
        <v>364592</v>
      </c>
      <c r="G765" s="288" t="s">
        <v>117</v>
      </c>
      <c r="H765" s="288" t="s">
        <v>145</v>
      </c>
      <c r="I765" s="1"/>
      <c r="J765" s="1"/>
      <c r="K765" s="549"/>
      <c r="L765" s="10"/>
      <c r="N765" s="548"/>
      <c r="O765" s="548"/>
    </row>
    <row r="766" spans="2:15" s="5" customFormat="1" ht="31.5">
      <c r="B766" s="1"/>
      <c r="C766" s="351">
        <v>4303</v>
      </c>
      <c r="D766" s="352" t="s">
        <v>809</v>
      </c>
      <c r="E766" s="353" t="s">
        <v>122</v>
      </c>
      <c r="F766" s="354">
        <v>419683</v>
      </c>
      <c r="G766" s="288" t="s">
        <v>117</v>
      </c>
      <c r="H766" s="288" t="s">
        <v>145</v>
      </c>
      <c r="I766" s="1"/>
      <c r="J766" s="1"/>
      <c r="K766" s="549"/>
      <c r="L766" s="10"/>
      <c r="N766" s="548"/>
      <c r="O766" s="548"/>
    </row>
    <row r="767" spans="2:15" s="5" customFormat="1" ht="31.5">
      <c r="B767" s="1"/>
      <c r="C767" s="351">
        <v>4304</v>
      </c>
      <c r="D767" s="352" t="s">
        <v>810</v>
      </c>
      <c r="E767" s="353" t="s">
        <v>122</v>
      </c>
      <c r="F767" s="354">
        <v>434558</v>
      </c>
      <c r="G767" s="288" t="s">
        <v>117</v>
      </c>
      <c r="H767" s="288" t="s">
        <v>145</v>
      </c>
      <c r="I767" s="1"/>
      <c r="J767" s="1"/>
      <c r="K767" s="549"/>
      <c r="L767" s="10"/>
      <c r="N767" s="548"/>
      <c r="O767" s="548"/>
    </row>
    <row r="768" spans="2:15" s="5" customFormat="1" ht="31.5">
      <c r="B768" s="1"/>
      <c r="C768" s="351">
        <v>4305</v>
      </c>
      <c r="D768" s="352" t="s">
        <v>811</v>
      </c>
      <c r="E768" s="353" t="s">
        <v>125</v>
      </c>
      <c r="F768" s="354">
        <v>295105</v>
      </c>
      <c r="G768" s="288" t="s">
        <v>117</v>
      </c>
      <c r="H768" s="288" t="s">
        <v>145</v>
      </c>
      <c r="I768" s="1"/>
      <c r="J768" s="1"/>
      <c r="K768" s="549"/>
      <c r="L768" s="10"/>
      <c r="N768" s="548"/>
      <c r="O768" s="548"/>
    </row>
    <row r="769" spans="2:15" s="5" customFormat="1" ht="31.5">
      <c r="B769" s="1"/>
      <c r="C769" s="351">
        <v>4306</v>
      </c>
      <c r="D769" s="352" t="s">
        <v>812</v>
      </c>
      <c r="E769" s="353" t="s">
        <v>125</v>
      </c>
      <c r="F769" s="354">
        <v>671124</v>
      </c>
      <c r="G769" s="288" t="s">
        <v>117</v>
      </c>
      <c r="H769" s="288" t="s">
        <v>145</v>
      </c>
      <c r="I769" s="1"/>
      <c r="J769" s="1"/>
      <c r="K769" s="549"/>
      <c r="L769" s="10"/>
      <c r="N769" s="548"/>
      <c r="O769" s="548"/>
    </row>
    <row r="770" spans="2:15" s="5" customFormat="1" ht="31.5">
      <c r="B770" s="1"/>
      <c r="C770" s="351">
        <v>4307</v>
      </c>
      <c r="D770" s="352" t="s">
        <v>813</v>
      </c>
      <c r="E770" s="353" t="s">
        <v>125</v>
      </c>
      <c r="F770" s="354">
        <v>411529</v>
      </c>
      <c r="G770" s="288" t="s">
        <v>117</v>
      </c>
      <c r="H770" s="288" t="s">
        <v>145</v>
      </c>
      <c r="I770" s="1"/>
      <c r="J770" s="1"/>
      <c r="K770" s="549"/>
      <c r="L770" s="10"/>
      <c r="N770" s="548"/>
      <c r="O770" s="548"/>
    </row>
    <row r="771" spans="2:15" s="5" customFormat="1" ht="31.5">
      <c r="B771" s="1"/>
      <c r="C771" s="351">
        <v>4308</v>
      </c>
      <c r="D771" s="352" t="s">
        <v>814</v>
      </c>
      <c r="E771" s="353" t="s">
        <v>125</v>
      </c>
      <c r="F771" s="354">
        <v>4080074</v>
      </c>
      <c r="G771" s="288" t="s">
        <v>117</v>
      </c>
      <c r="H771" s="288" t="s">
        <v>145</v>
      </c>
      <c r="I771" s="1"/>
      <c r="J771" s="1"/>
      <c r="K771" s="549"/>
      <c r="L771" s="10"/>
      <c r="N771" s="548"/>
      <c r="O771" s="548"/>
    </row>
    <row r="772" spans="2:15" s="5" customFormat="1" ht="31.5">
      <c r="B772" s="1"/>
      <c r="C772" s="351">
        <v>4309</v>
      </c>
      <c r="D772" s="352" t="s">
        <v>815</v>
      </c>
      <c r="E772" s="353" t="s">
        <v>125</v>
      </c>
      <c r="F772" s="354">
        <v>4080074</v>
      </c>
      <c r="G772" s="288" t="s">
        <v>117</v>
      </c>
      <c r="H772" s="288" t="s">
        <v>145</v>
      </c>
      <c r="I772" s="1"/>
      <c r="J772" s="1"/>
      <c r="K772" s="549"/>
      <c r="L772" s="10"/>
      <c r="N772" s="548"/>
      <c r="O772" s="548"/>
    </row>
    <row r="773" spans="2:15" s="5" customFormat="1" ht="31.5">
      <c r="B773" s="1"/>
      <c r="C773" s="351">
        <v>4310</v>
      </c>
      <c r="D773" s="352" t="s">
        <v>816</v>
      </c>
      <c r="E773" s="353" t="s">
        <v>125</v>
      </c>
      <c r="F773" s="354">
        <v>4460524</v>
      </c>
      <c r="G773" s="288" t="s">
        <v>117</v>
      </c>
      <c r="H773" s="288" t="s">
        <v>145</v>
      </c>
      <c r="I773" s="1"/>
      <c r="J773" s="1"/>
      <c r="K773" s="549"/>
      <c r="L773" s="10"/>
      <c r="N773" s="548"/>
      <c r="O773" s="548"/>
    </row>
    <row r="774" spans="2:15" s="5" customFormat="1" ht="31.5">
      <c r="B774" s="1"/>
      <c r="C774" s="351">
        <v>4311</v>
      </c>
      <c r="D774" s="352" t="s">
        <v>817</v>
      </c>
      <c r="E774" s="353" t="s">
        <v>125</v>
      </c>
      <c r="F774" s="354">
        <v>4073682</v>
      </c>
      <c r="G774" s="288" t="s">
        <v>117</v>
      </c>
      <c r="H774" s="288" t="s">
        <v>145</v>
      </c>
      <c r="I774" s="1"/>
      <c r="J774" s="1"/>
      <c r="K774" s="549"/>
      <c r="L774" s="10"/>
      <c r="N774" s="548"/>
      <c r="O774" s="548"/>
    </row>
    <row r="775" spans="2:15" s="5" customFormat="1" ht="31.5">
      <c r="B775" s="1"/>
      <c r="C775" s="351">
        <v>4312</v>
      </c>
      <c r="D775" s="352" t="s">
        <v>818</v>
      </c>
      <c r="E775" s="353" t="s">
        <v>125</v>
      </c>
      <c r="F775" s="354">
        <v>4073682</v>
      </c>
      <c r="G775" s="288" t="s">
        <v>117</v>
      </c>
      <c r="H775" s="288" t="s">
        <v>145</v>
      </c>
      <c r="I775" s="1"/>
      <c r="J775" s="1"/>
      <c r="K775" s="549"/>
      <c r="L775" s="10"/>
      <c r="N775" s="548"/>
      <c r="O775" s="548"/>
    </row>
    <row r="776" spans="2:15" s="5" customFormat="1" ht="31.5">
      <c r="B776" s="1"/>
      <c r="C776" s="351">
        <v>4313</v>
      </c>
      <c r="D776" s="352" t="s">
        <v>819</v>
      </c>
      <c r="E776" s="353" t="s">
        <v>125</v>
      </c>
      <c r="F776" s="354">
        <v>4067290</v>
      </c>
      <c r="G776" s="288" t="s">
        <v>117</v>
      </c>
      <c r="H776" s="288" t="s">
        <v>145</v>
      </c>
      <c r="I776" s="1"/>
      <c r="J776" s="1"/>
      <c r="K776" s="549"/>
      <c r="L776" s="10"/>
      <c r="N776" s="548"/>
      <c r="O776" s="548"/>
    </row>
    <row r="777" spans="2:15" s="5" customFormat="1" ht="31.5">
      <c r="B777" s="1"/>
      <c r="C777" s="351">
        <v>4314</v>
      </c>
      <c r="D777" s="352" t="s">
        <v>820</v>
      </c>
      <c r="E777" s="353" t="s">
        <v>125</v>
      </c>
      <c r="F777" s="354">
        <v>3713357</v>
      </c>
      <c r="G777" s="288" t="s">
        <v>117</v>
      </c>
      <c r="H777" s="288" t="s">
        <v>145</v>
      </c>
      <c r="I777" s="1"/>
      <c r="J777" s="1"/>
      <c r="K777" s="549"/>
      <c r="L777" s="10"/>
      <c r="N777" s="548"/>
      <c r="O777" s="548"/>
    </row>
    <row r="778" spans="2:15" s="5" customFormat="1" ht="31.5">
      <c r="B778" s="1"/>
      <c r="C778" s="351">
        <v>4315</v>
      </c>
      <c r="D778" s="352" t="s">
        <v>821</v>
      </c>
      <c r="E778" s="353" t="s">
        <v>125</v>
      </c>
      <c r="F778" s="354">
        <v>3713357</v>
      </c>
      <c r="G778" s="288" t="s">
        <v>117</v>
      </c>
      <c r="H778" s="288" t="s">
        <v>145</v>
      </c>
      <c r="I778" s="1"/>
      <c r="J778" s="1"/>
      <c r="K778" s="549"/>
      <c r="L778" s="10"/>
      <c r="N778" s="548"/>
      <c r="O778" s="548"/>
    </row>
    <row r="779" spans="2:15" s="5" customFormat="1" ht="31.5">
      <c r="B779" s="1"/>
      <c r="C779" s="351">
        <v>4316</v>
      </c>
      <c r="D779" s="352" t="s">
        <v>822</v>
      </c>
      <c r="E779" s="353" t="s">
        <v>125</v>
      </c>
      <c r="F779" s="354">
        <v>4120816</v>
      </c>
      <c r="G779" s="288" t="s">
        <v>117</v>
      </c>
      <c r="H779" s="288" t="s">
        <v>145</v>
      </c>
      <c r="I779" s="1"/>
      <c r="J779" s="1"/>
      <c r="K779" s="549"/>
      <c r="L779" s="10"/>
      <c r="N779" s="548"/>
      <c r="O779" s="548"/>
    </row>
    <row r="780" spans="2:15" s="5" customFormat="1" ht="31.5">
      <c r="B780" s="1"/>
      <c r="C780" s="351">
        <v>4317</v>
      </c>
      <c r="D780" s="352" t="s">
        <v>823</v>
      </c>
      <c r="E780" s="353" t="s">
        <v>125</v>
      </c>
      <c r="F780" s="354">
        <v>3700427</v>
      </c>
      <c r="G780" s="288" t="s">
        <v>117</v>
      </c>
      <c r="H780" s="288" t="s">
        <v>145</v>
      </c>
      <c r="I780" s="1"/>
      <c r="J780" s="1"/>
      <c r="K780" s="549"/>
      <c r="L780" s="10"/>
      <c r="N780" s="548"/>
      <c r="O780" s="548"/>
    </row>
    <row r="781" spans="2:15" s="5" customFormat="1" ht="31.5">
      <c r="B781" s="1"/>
      <c r="C781" s="351">
        <v>4318</v>
      </c>
      <c r="D781" s="352" t="s">
        <v>824</v>
      </c>
      <c r="E781" s="353" t="s">
        <v>125</v>
      </c>
      <c r="F781" s="354">
        <v>3700427</v>
      </c>
      <c r="G781" s="288" t="s">
        <v>117</v>
      </c>
      <c r="H781" s="288" t="s">
        <v>145</v>
      </c>
      <c r="I781" s="1"/>
      <c r="J781" s="1"/>
      <c r="K781" s="549"/>
      <c r="L781" s="10"/>
      <c r="N781" s="548"/>
      <c r="O781" s="548"/>
    </row>
    <row r="782" spans="2:15" s="5" customFormat="1" ht="31.5">
      <c r="B782" s="1"/>
      <c r="C782" s="351">
        <v>4319</v>
      </c>
      <c r="D782" s="352" t="s">
        <v>825</v>
      </c>
      <c r="E782" s="353" t="s">
        <v>125</v>
      </c>
      <c r="F782" s="354">
        <v>3694178</v>
      </c>
      <c r="G782" s="288" t="s">
        <v>117</v>
      </c>
      <c r="H782" s="288" t="s">
        <v>145</v>
      </c>
      <c r="I782" s="1"/>
      <c r="J782" s="1"/>
      <c r="K782" s="549"/>
      <c r="L782" s="10"/>
      <c r="N782" s="548"/>
      <c r="O782" s="548"/>
    </row>
    <row r="783" spans="2:15" s="5" customFormat="1" ht="31.5">
      <c r="B783" s="1"/>
      <c r="C783" s="351">
        <v>4320</v>
      </c>
      <c r="D783" s="352" t="s">
        <v>826</v>
      </c>
      <c r="E783" s="353" t="s">
        <v>125</v>
      </c>
      <c r="F783" s="354">
        <v>3138516</v>
      </c>
      <c r="G783" s="288" t="s">
        <v>117</v>
      </c>
      <c r="H783" s="288" t="s">
        <v>145</v>
      </c>
      <c r="I783" s="1"/>
      <c r="J783" s="1"/>
      <c r="K783" s="549"/>
      <c r="L783" s="10"/>
      <c r="N783" s="548"/>
      <c r="O783" s="548"/>
    </row>
    <row r="784" spans="2:15" s="5" customFormat="1" ht="31.5">
      <c r="B784" s="1"/>
      <c r="C784" s="351">
        <v>4321</v>
      </c>
      <c r="D784" s="352" t="s">
        <v>827</v>
      </c>
      <c r="E784" s="353" t="s">
        <v>125</v>
      </c>
      <c r="F784" s="354">
        <v>3138516</v>
      </c>
      <c r="G784" s="288" t="s">
        <v>117</v>
      </c>
      <c r="H784" s="288" t="s">
        <v>145</v>
      </c>
      <c r="I784" s="1"/>
      <c r="J784" s="1"/>
      <c r="K784" s="549"/>
      <c r="L784" s="10"/>
      <c r="N784" s="548"/>
      <c r="O784" s="548"/>
    </row>
    <row r="785" spans="2:15" s="5" customFormat="1" ht="31.5">
      <c r="B785" s="1"/>
      <c r="C785" s="351">
        <v>4322</v>
      </c>
      <c r="D785" s="352" t="s">
        <v>828</v>
      </c>
      <c r="E785" s="353" t="s">
        <v>125</v>
      </c>
      <c r="F785" s="354">
        <v>3138516</v>
      </c>
      <c r="G785" s="288" t="s">
        <v>117</v>
      </c>
      <c r="H785" s="288" t="s">
        <v>145</v>
      </c>
      <c r="I785" s="1"/>
      <c r="J785" s="1"/>
      <c r="K785" s="549"/>
      <c r="L785" s="10"/>
      <c r="N785" s="548"/>
      <c r="O785" s="548"/>
    </row>
    <row r="786" spans="2:15" s="5" customFormat="1" ht="31.5">
      <c r="B786" s="1"/>
      <c r="C786" s="351">
        <v>4323</v>
      </c>
      <c r="D786" s="352" t="s">
        <v>829</v>
      </c>
      <c r="E786" s="353" t="s">
        <v>125</v>
      </c>
      <c r="F786" s="354">
        <v>3121735</v>
      </c>
      <c r="G786" s="288" t="s">
        <v>117</v>
      </c>
      <c r="H786" s="288" t="s">
        <v>145</v>
      </c>
      <c r="I786" s="1"/>
      <c r="J786" s="1"/>
      <c r="K786" s="549"/>
      <c r="L786" s="10"/>
      <c r="N786" s="548"/>
      <c r="O786" s="548"/>
    </row>
    <row r="787" spans="2:15" s="5" customFormat="1" ht="31.5">
      <c r="B787" s="1"/>
      <c r="C787" s="351">
        <v>4324</v>
      </c>
      <c r="D787" s="352" t="s">
        <v>830</v>
      </c>
      <c r="E787" s="353" t="s">
        <v>125</v>
      </c>
      <c r="F787" s="354">
        <v>3121735</v>
      </c>
      <c r="G787" s="288" t="s">
        <v>117</v>
      </c>
      <c r="H787" s="288" t="s">
        <v>145</v>
      </c>
      <c r="I787" s="1"/>
      <c r="J787" s="1"/>
      <c r="K787" s="549"/>
      <c r="L787" s="10"/>
      <c r="N787" s="548"/>
      <c r="O787" s="548"/>
    </row>
    <row r="788" spans="2:15" s="5" customFormat="1" ht="31.5">
      <c r="B788" s="1"/>
      <c r="C788" s="351">
        <v>4325</v>
      </c>
      <c r="D788" s="352" t="s">
        <v>831</v>
      </c>
      <c r="E788" s="353" t="s">
        <v>125</v>
      </c>
      <c r="F788" s="354">
        <v>3115486</v>
      </c>
      <c r="G788" s="288" t="s">
        <v>117</v>
      </c>
      <c r="H788" s="288" t="s">
        <v>145</v>
      </c>
      <c r="I788" s="1"/>
      <c r="J788" s="1"/>
      <c r="K788" s="549"/>
      <c r="L788" s="10"/>
      <c r="N788" s="548"/>
      <c r="O788" s="548"/>
    </row>
    <row r="789" spans="2:15" s="5" customFormat="1" ht="31.5">
      <c r="B789" s="1"/>
      <c r="C789" s="351">
        <v>4326</v>
      </c>
      <c r="D789" s="352" t="s">
        <v>832</v>
      </c>
      <c r="E789" s="353" t="s">
        <v>125</v>
      </c>
      <c r="F789" s="354">
        <v>5124040</v>
      </c>
      <c r="G789" s="288" t="s">
        <v>117</v>
      </c>
      <c r="H789" s="288" t="s">
        <v>145</v>
      </c>
      <c r="I789" s="1"/>
      <c r="J789" s="1"/>
      <c r="K789" s="549"/>
      <c r="L789" s="10"/>
      <c r="N789" s="548"/>
      <c r="O789" s="548"/>
    </row>
    <row r="790" spans="2:15" s="5" customFormat="1" ht="31.5">
      <c r="B790" s="1"/>
      <c r="C790" s="351">
        <v>4327</v>
      </c>
      <c r="D790" s="352" t="s">
        <v>833</v>
      </c>
      <c r="E790" s="353" t="s">
        <v>125</v>
      </c>
      <c r="F790" s="354">
        <v>5101929</v>
      </c>
      <c r="G790" s="288" t="s">
        <v>117</v>
      </c>
      <c r="H790" s="288" t="s">
        <v>145</v>
      </c>
      <c r="I790" s="1"/>
      <c r="J790" s="1"/>
      <c r="K790" s="549"/>
      <c r="L790" s="10"/>
      <c r="N790" s="548"/>
      <c r="O790" s="548"/>
    </row>
    <row r="791" spans="2:15" s="5" customFormat="1" ht="31.5">
      <c r="B791" s="1"/>
      <c r="C791" s="351">
        <v>4328</v>
      </c>
      <c r="D791" s="352" t="s">
        <v>834</v>
      </c>
      <c r="E791" s="353" t="s">
        <v>125</v>
      </c>
      <c r="F791" s="354">
        <v>2865014</v>
      </c>
      <c r="G791" s="288" t="s">
        <v>117</v>
      </c>
      <c r="H791" s="288" t="s">
        <v>145</v>
      </c>
      <c r="I791" s="1"/>
      <c r="J791" s="1"/>
      <c r="K791" s="549"/>
      <c r="L791" s="10"/>
      <c r="N791" s="548"/>
      <c r="O791" s="548"/>
    </row>
    <row r="792" spans="2:15" s="5" customFormat="1" ht="31.5">
      <c r="B792" s="1"/>
      <c r="C792" s="351">
        <v>4329</v>
      </c>
      <c r="D792" s="352" t="s">
        <v>835</v>
      </c>
      <c r="E792" s="353" t="s">
        <v>125</v>
      </c>
      <c r="F792" s="354">
        <v>542712</v>
      </c>
      <c r="G792" s="288" t="s">
        <v>117</v>
      </c>
      <c r="H792" s="288"/>
      <c r="I792" s="1"/>
      <c r="J792" s="1"/>
      <c r="K792" s="549"/>
      <c r="L792" s="10"/>
      <c r="N792" s="548"/>
      <c r="O792" s="548"/>
    </row>
    <row r="793" spans="2:15" s="5" customFormat="1" ht="31.5">
      <c r="B793" s="1"/>
      <c r="C793" s="351">
        <v>4330</v>
      </c>
      <c r="D793" s="352" t="s">
        <v>836</v>
      </c>
      <c r="E793" s="353" t="s">
        <v>125</v>
      </c>
      <c r="F793" s="354">
        <v>820068</v>
      </c>
      <c r="G793" s="288" t="s">
        <v>117</v>
      </c>
      <c r="H793" s="288" t="s">
        <v>145</v>
      </c>
      <c r="I793" s="1"/>
      <c r="J793" s="1"/>
      <c r="K793" s="549"/>
      <c r="L793" s="10"/>
      <c r="N793" s="548"/>
      <c r="O793" s="548"/>
    </row>
    <row r="794" spans="2:15" s="5" customFormat="1" ht="31.5">
      <c r="B794" s="1"/>
      <c r="C794" s="351">
        <v>4331</v>
      </c>
      <c r="D794" s="352" t="s">
        <v>837</v>
      </c>
      <c r="E794" s="353" t="s">
        <v>125</v>
      </c>
      <c r="F794" s="354">
        <v>848361</v>
      </c>
      <c r="G794" s="288" t="s">
        <v>117</v>
      </c>
      <c r="H794" s="288" t="s">
        <v>145</v>
      </c>
      <c r="I794" s="1"/>
      <c r="J794" s="1"/>
      <c r="K794" s="549"/>
      <c r="L794" s="10"/>
      <c r="N794" s="548"/>
      <c r="O794" s="548"/>
    </row>
    <row r="795" spans="2:15" s="5" customFormat="1" ht="31.5">
      <c r="B795" s="1"/>
      <c r="C795" s="351">
        <v>4332</v>
      </c>
      <c r="D795" s="352" t="s">
        <v>838</v>
      </c>
      <c r="E795" s="353" t="s">
        <v>125</v>
      </c>
      <c r="F795" s="354">
        <v>2708477</v>
      </c>
      <c r="G795" s="288" t="s">
        <v>117</v>
      </c>
      <c r="H795" s="288" t="s">
        <v>145</v>
      </c>
      <c r="I795" s="1"/>
      <c r="J795" s="1"/>
      <c r="K795" s="549"/>
      <c r="L795" s="10"/>
      <c r="N795" s="548"/>
      <c r="O795" s="548"/>
    </row>
    <row r="796" spans="2:15" s="5" customFormat="1" ht="31.5">
      <c r="B796" s="1"/>
      <c r="C796" s="351">
        <v>4333</v>
      </c>
      <c r="D796" s="352" t="s">
        <v>839</v>
      </c>
      <c r="E796" s="353" t="s">
        <v>125</v>
      </c>
      <c r="F796" s="354">
        <v>2697149</v>
      </c>
      <c r="G796" s="288" t="s">
        <v>117</v>
      </c>
      <c r="H796" s="288" t="s">
        <v>145</v>
      </c>
      <c r="I796" s="1"/>
      <c r="J796" s="1"/>
      <c r="K796" s="549"/>
      <c r="L796" s="10"/>
      <c r="N796" s="548"/>
      <c r="O796" s="548"/>
    </row>
    <row r="797" spans="2:15" s="5" customFormat="1" ht="31.5">
      <c r="B797" s="1"/>
      <c r="C797" s="351">
        <v>4334</v>
      </c>
      <c r="D797" s="352" t="s">
        <v>840</v>
      </c>
      <c r="E797" s="353" t="s">
        <v>125</v>
      </c>
      <c r="F797" s="354">
        <v>2704917</v>
      </c>
      <c r="G797" s="288" t="s">
        <v>117</v>
      </c>
      <c r="H797" s="288" t="s">
        <v>145</v>
      </c>
      <c r="I797" s="1"/>
      <c r="J797" s="1"/>
      <c r="K797" s="549"/>
      <c r="L797" s="10"/>
      <c r="N797" s="548"/>
      <c r="O797" s="548"/>
    </row>
    <row r="798" spans="2:15" s="5" customFormat="1" ht="31.5">
      <c r="B798" s="1"/>
      <c r="C798" s="351">
        <v>4335</v>
      </c>
      <c r="D798" s="352" t="s">
        <v>841</v>
      </c>
      <c r="E798" s="353" t="s">
        <v>125</v>
      </c>
      <c r="F798" s="354">
        <v>2699617</v>
      </c>
      <c r="G798" s="288" t="s">
        <v>117</v>
      </c>
      <c r="H798" s="288" t="s">
        <v>145</v>
      </c>
      <c r="I798" s="1"/>
      <c r="J798" s="1"/>
      <c r="K798" s="549"/>
      <c r="L798" s="10"/>
      <c r="N798" s="548"/>
      <c r="O798" s="548"/>
    </row>
    <row r="799" spans="2:15" s="5" customFormat="1" ht="31.5">
      <c r="B799" s="1"/>
      <c r="C799" s="351">
        <v>4336</v>
      </c>
      <c r="D799" s="352" t="s">
        <v>842</v>
      </c>
      <c r="E799" s="353" t="s">
        <v>125</v>
      </c>
      <c r="F799" s="354">
        <v>1712691</v>
      </c>
      <c r="G799" s="288" t="s">
        <v>117</v>
      </c>
      <c r="H799" s="288" t="s">
        <v>145</v>
      </c>
      <c r="I799" s="1"/>
      <c r="J799" s="1"/>
      <c r="K799" s="549"/>
      <c r="L799" s="10"/>
      <c r="N799" s="548"/>
      <c r="O799" s="548"/>
    </row>
    <row r="800" spans="2:15" s="5" customFormat="1" ht="31.5">
      <c r="B800" s="1"/>
      <c r="C800" s="351">
        <v>4337</v>
      </c>
      <c r="D800" s="352" t="s">
        <v>843</v>
      </c>
      <c r="E800" s="353" t="s">
        <v>125</v>
      </c>
      <c r="F800" s="354">
        <v>353701</v>
      </c>
      <c r="G800" s="288" t="s">
        <v>117</v>
      </c>
      <c r="H800" s="288"/>
      <c r="I800" s="1"/>
      <c r="J800" s="1"/>
      <c r="K800" s="549"/>
      <c r="L800" s="10"/>
      <c r="N800" s="548"/>
      <c r="O800" s="548"/>
    </row>
    <row r="801" spans="2:15" s="5" customFormat="1" ht="31.5">
      <c r="B801" s="1"/>
      <c r="C801" s="351">
        <v>4338</v>
      </c>
      <c r="D801" s="352" t="s">
        <v>844</v>
      </c>
      <c r="E801" s="353" t="s">
        <v>125</v>
      </c>
      <c r="F801" s="354">
        <v>2697149</v>
      </c>
      <c r="G801" s="288" t="s">
        <v>117</v>
      </c>
      <c r="H801" s="288" t="s">
        <v>145</v>
      </c>
      <c r="I801" s="1"/>
      <c r="J801" s="1"/>
      <c r="K801" s="549"/>
      <c r="L801" s="10"/>
      <c r="N801" s="548"/>
      <c r="O801" s="548"/>
    </row>
    <row r="802" spans="2:15" s="5" customFormat="1" ht="31.5">
      <c r="B802" s="1"/>
      <c r="C802" s="351">
        <v>4340</v>
      </c>
      <c r="D802" s="352" t="s">
        <v>845</v>
      </c>
      <c r="E802" s="353" t="s">
        <v>122</v>
      </c>
      <c r="F802" s="354">
        <v>3102</v>
      </c>
      <c r="G802" s="288" t="s">
        <v>117</v>
      </c>
      <c r="H802" s="288"/>
      <c r="I802" s="1"/>
      <c r="J802" s="1"/>
      <c r="K802" s="549"/>
      <c r="L802" s="10"/>
      <c r="N802" s="548"/>
      <c r="O802" s="548"/>
    </row>
    <row r="803" spans="2:15" s="5" customFormat="1" ht="126">
      <c r="B803" s="1"/>
      <c r="C803" s="351">
        <v>4341</v>
      </c>
      <c r="D803" s="352" t="s">
        <v>846</v>
      </c>
      <c r="E803" s="353" t="s">
        <v>122</v>
      </c>
      <c r="F803" s="354">
        <v>190681</v>
      </c>
      <c r="G803" s="288" t="s">
        <v>117</v>
      </c>
      <c r="H803" s="288"/>
      <c r="I803" s="1"/>
      <c r="J803" s="1"/>
      <c r="K803" s="549"/>
      <c r="L803" s="10"/>
      <c r="N803" s="548"/>
      <c r="O803" s="548"/>
    </row>
    <row r="804" spans="2:15" s="5" customFormat="1" ht="126">
      <c r="B804" s="1"/>
      <c r="C804" s="351">
        <v>4342</v>
      </c>
      <c r="D804" s="352" t="s">
        <v>847</v>
      </c>
      <c r="E804" s="353" t="s">
        <v>122</v>
      </c>
      <c r="F804" s="354">
        <v>265626</v>
      </c>
      <c r="G804" s="288" t="s">
        <v>117</v>
      </c>
      <c r="H804" s="288"/>
      <c r="I804" s="1"/>
      <c r="J804" s="1"/>
      <c r="K804" s="549"/>
      <c r="L804" s="10"/>
      <c r="N804" s="548"/>
      <c r="O804" s="548"/>
    </row>
    <row r="805" spans="2:15" s="5" customFormat="1" ht="126">
      <c r="B805" s="1"/>
      <c r="C805" s="351">
        <v>4343</v>
      </c>
      <c r="D805" s="352" t="s">
        <v>848</v>
      </c>
      <c r="E805" s="353" t="s">
        <v>122</v>
      </c>
      <c r="F805" s="354">
        <v>429104</v>
      </c>
      <c r="G805" s="288" t="s">
        <v>117</v>
      </c>
      <c r="H805" s="288"/>
      <c r="I805" s="1"/>
      <c r="J805" s="1"/>
      <c r="K805" s="549"/>
      <c r="L805" s="10"/>
      <c r="N805" s="548"/>
      <c r="O805" s="548"/>
    </row>
    <row r="806" spans="2:15" s="5" customFormat="1" ht="141.75">
      <c r="B806" s="1"/>
      <c r="C806" s="351">
        <v>4344</v>
      </c>
      <c r="D806" s="352" t="s">
        <v>849</v>
      </c>
      <c r="E806" s="353" t="s">
        <v>122</v>
      </c>
      <c r="F806" s="354">
        <v>489890</v>
      </c>
      <c r="G806" s="288" t="s">
        <v>117</v>
      </c>
      <c r="H806" s="288"/>
      <c r="I806" s="1"/>
      <c r="J806" s="1"/>
      <c r="K806" s="549"/>
      <c r="L806" s="10"/>
      <c r="N806" s="548"/>
      <c r="O806" s="548"/>
    </row>
    <row r="807" spans="2:15" s="5" customFormat="1" ht="141.75">
      <c r="B807" s="1"/>
      <c r="C807" s="351">
        <v>4345</v>
      </c>
      <c r="D807" s="352" t="s">
        <v>850</v>
      </c>
      <c r="E807" s="353" t="s">
        <v>122</v>
      </c>
      <c r="F807" s="354">
        <v>510628</v>
      </c>
      <c r="G807" s="288" t="s">
        <v>117</v>
      </c>
      <c r="H807" s="288"/>
      <c r="I807" s="1"/>
      <c r="J807" s="1"/>
      <c r="K807" s="549"/>
      <c r="L807" s="10"/>
      <c r="N807" s="548"/>
      <c r="O807" s="548"/>
    </row>
    <row r="808" spans="2:15" s="5" customFormat="1" ht="126">
      <c r="B808" s="1"/>
      <c r="C808" s="351">
        <v>4346</v>
      </c>
      <c r="D808" s="352" t="s">
        <v>851</v>
      </c>
      <c r="E808" s="353" t="s">
        <v>122</v>
      </c>
      <c r="F808" s="354">
        <v>698317</v>
      </c>
      <c r="G808" s="288" t="s">
        <v>117</v>
      </c>
      <c r="H808" s="288"/>
      <c r="I808" s="1"/>
      <c r="J808" s="1"/>
      <c r="K808" s="549"/>
      <c r="L808" s="10"/>
      <c r="N808" s="548"/>
      <c r="O808" s="548"/>
    </row>
    <row r="809" spans="2:15" s="5" customFormat="1" ht="126">
      <c r="B809" s="1"/>
      <c r="C809" s="351">
        <v>4347</v>
      </c>
      <c r="D809" s="352" t="s">
        <v>852</v>
      </c>
      <c r="E809" s="353" t="s">
        <v>122</v>
      </c>
      <c r="F809" s="354">
        <v>916065</v>
      </c>
      <c r="G809" s="288" t="s">
        <v>117</v>
      </c>
      <c r="H809" s="288"/>
      <c r="I809" s="1"/>
      <c r="J809" s="1"/>
      <c r="K809" s="549"/>
      <c r="L809" s="10"/>
      <c r="N809" s="548"/>
      <c r="O809" s="548"/>
    </row>
    <row r="810" spans="2:15" s="5" customFormat="1" ht="126">
      <c r="B810" s="1"/>
      <c r="C810" s="351">
        <v>4348</v>
      </c>
      <c r="D810" s="352" t="s">
        <v>853</v>
      </c>
      <c r="E810" s="353" t="s">
        <v>122</v>
      </c>
      <c r="F810" s="354">
        <v>978164</v>
      </c>
      <c r="G810" s="288" t="s">
        <v>117</v>
      </c>
      <c r="H810" s="288"/>
      <c r="I810" s="1"/>
      <c r="J810" s="1"/>
      <c r="K810" s="549"/>
      <c r="L810" s="10"/>
      <c r="N810" s="548"/>
      <c r="O810" s="548"/>
    </row>
    <row r="811" spans="2:15" s="5" customFormat="1" ht="126">
      <c r="B811" s="1"/>
      <c r="C811" s="351">
        <v>4349</v>
      </c>
      <c r="D811" s="352" t="s">
        <v>854</v>
      </c>
      <c r="E811" s="353" t="s">
        <v>122</v>
      </c>
      <c r="F811" s="354">
        <v>1170247</v>
      </c>
      <c r="G811" s="288" t="s">
        <v>117</v>
      </c>
      <c r="H811" s="288"/>
      <c r="I811" s="1"/>
      <c r="J811" s="1"/>
      <c r="K811" s="549"/>
      <c r="L811" s="10"/>
      <c r="N811" s="548"/>
      <c r="O811" s="548"/>
    </row>
    <row r="812" spans="2:15" s="5" customFormat="1" ht="126">
      <c r="B812" s="1"/>
      <c r="C812" s="351">
        <v>4350</v>
      </c>
      <c r="D812" s="352" t="s">
        <v>855</v>
      </c>
      <c r="E812" s="353" t="s">
        <v>122</v>
      </c>
      <c r="F812" s="354">
        <v>1652271</v>
      </c>
      <c r="G812" s="288" t="s">
        <v>117</v>
      </c>
      <c r="H812" s="288"/>
      <c r="I812" s="1"/>
      <c r="J812" s="1"/>
      <c r="K812" s="549"/>
      <c r="L812" s="10"/>
      <c r="N812" s="548"/>
      <c r="O812" s="548"/>
    </row>
    <row r="813" spans="2:15" s="5" customFormat="1" ht="126">
      <c r="B813" s="1"/>
      <c r="C813" s="351">
        <v>4351</v>
      </c>
      <c r="D813" s="352" t="s">
        <v>856</v>
      </c>
      <c r="E813" s="353" t="s">
        <v>122</v>
      </c>
      <c r="F813" s="354">
        <v>270857</v>
      </c>
      <c r="G813" s="288" t="s">
        <v>117</v>
      </c>
      <c r="H813" s="288"/>
      <c r="I813" s="1"/>
      <c r="J813" s="1"/>
      <c r="K813" s="549"/>
      <c r="L813" s="10"/>
      <c r="N813" s="548"/>
      <c r="O813" s="548"/>
    </row>
    <row r="814" spans="2:15" s="5" customFormat="1" ht="126">
      <c r="B814" s="1"/>
      <c r="C814" s="351">
        <v>4352</v>
      </c>
      <c r="D814" s="352" t="s">
        <v>857</v>
      </c>
      <c r="E814" s="353" t="s">
        <v>122</v>
      </c>
      <c r="F814" s="354">
        <v>296269</v>
      </c>
      <c r="G814" s="288" t="s">
        <v>117</v>
      </c>
      <c r="H814" s="288"/>
      <c r="I814" s="1"/>
      <c r="J814" s="1"/>
      <c r="K814" s="549"/>
      <c r="L814" s="10"/>
      <c r="N814" s="548"/>
      <c r="O814" s="548"/>
    </row>
    <row r="815" spans="2:15" s="5" customFormat="1" ht="126">
      <c r="B815" s="1"/>
      <c r="C815" s="351">
        <v>4353</v>
      </c>
      <c r="D815" s="352" t="s">
        <v>858</v>
      </c>
      <c r="E815" s="353" t="s">
        <v>122</v>
      </c>
      <c r="F815" s="354">
        <v>412974</v>
      </c>
      <c r="G815" s="288" t="s">
        <v>117</v>
      </c>
      <c r="H815" s="288"/>
      <c r="I815" s="1"/>
      <c r="J815" s="1"/>
      <c r="K815" s="549"/>
      <c r="L815" s="10"/>
      <c r="N815" s="548"/>
      <c r="O815" s="548"/>
    </row>
    <row r="816" spans="2:15" s="5" customFormat="1" ht="126">
      <c r="B816" s="1"/>
      <c r="C816" s="351">
        <v>4354</v>
      </c>
      <c r="D816" s="352" t="s">
        <v>859</v>
      </c>
      <c r="E816" s="353" t="s">
        <v>122</v>
      </c>
      <c r="F816" s="354">
        <v>556020</v>
      </c>
      <c r="G816" s="288" t="s">
        <v>117</v>
      </c>
      <c r="H816" s="288"/>
      <c r="I816" s="1"/>
      <c r="J816" s="1"/>
      <c r="K816" s="549"/>
      <c r="L816" s="10"/>
      <c r="N816" s="548"/>
      <c r="O816" s="548"/>
    </row>
    <row r="817" spans="2:15" s="5" customFormat="1" ht="126">
      <c r="B817" s="1"/>
      <c r="C817" s="351">
        <v>4355</v>
      </c>
      <c r="D817" s="352" t="s">
        <v>860</v>
      </c>
      <c r="E817" s="353" t="s">
        <v>122</v>
      </c>
      <c r="F817" s="354">
        <v>528025</v>
      </c>
      <c r="G817" s="288" t="s">
        <v>117</v>
      </c>
      <c r="H817" s="288"/>
      <c r="I817" s="1"/>
      <c r="J817" s="1"/>
      <c r="K817" s="549"/>
      <c r="L817" s="10"/>
      <c r="N817" s="548"/>
      <c r="O817" s="548"/>
    </row>
    <row r="818" spans="2:15" s="5" customFormat="1" ht="126">
      <c r="B818" s="1"/>
      <c r="C818" s="351">
        <v>4356</v>
      </c>
      <c r="D818" s="352" t="s">
        <v>861</v>
      </c>
      <c r="E818" s="353" t="s">
        <v>122</v>
      </c>
      <c r="F818" s="354">
        <v>707350</v>
      </c>
      <c r="G818" s="288" t="s">
        <v>117</v>
      </c>
      <c r="H818" s="288"/>
      <c r="I818" s="1"/>
      <c r="J818" s="1"/>
      <c r="K818" s="549"/>
      <c r="L818" s="10"/>
      <c r="N818" s="548"/>
      <c r="O818" s="548"/>
    </row>
    <row r="819" spans="2:15" s="5" customFormat="1" ht="141.75">
      <c r="B819" s="1"/>
      <c r="C819" s="351">
        <v>4357</v>
      </c>
      <c r="D819" s="352" t="s">
        <v>862</v>
      </c>
      <c r="E819" s="353" t="s">
        <v>122</v>
      </c>
      <c r="F819" s="354">
        <v>387275</v>
      </c>
      <c r="G819" s="288" t="s">
        <v>117</v>
      </c>
      <c r="H819" s="288"/>
      <c r="I819" s="1"/>
      <c r="J819" s="1"/>
      <c r="K819" s="549"/>
      <c r="L819" s="10"/>
      <c r="N819" s="548"/>
      <c r="O819" s="548"/>
    </row>
    <row r="820" spans="2:15" s="5" customFormat="1" ht="141.75">
      <c r="B820" s="1"/>
      <c r="C820" s="351">
        <v>4358</v>
      </c>
      <c r="D820" s="352" t="s">
        <v>863</v>
      </c>
      <c r="E820" s="353" t="s">
        <v>122</v>
      </c>
      <c r="F820" s="354">
        <v>530247</v>
      </c>
      <c r="G820" s="288" t="s">
        <v>117</v>
      </c>
      <c r="H820" s="288"/>
      <c r="I820" s="1"/>
      <c r="J820" s="1"/>
      <c r="K820" s="549"/>
      <c r="L820" s="10"/>
      <c r="N820" s="548"/>
      <c r="O820" s="548"/>
    </row>
    <row r="821" spans="2:15" s="5" customFormat="1" ht="141.75">
      <c r="B821" s="1"/>
      <c r="C821" s="351">
        <v>4359</v>
      </c>
      <c r="D821" s="352" t="s">
        <v>864</v>
      </c>
      <c r="E821" s="353" t="s">
        <v>122</v>
      </c>
      <c r="F821" s="354">
        <v>422521</v>
      </c>
      <c r="G821" s="288" t="s">
        <v>117</v>
      </c>
      <c r="H821" s="288"/>
      <c r="I821" s="1"/>
      <c r="J821" s="1"/>
      <c r="K821" s="549"/>
      <c r="L821" s="10"/>
      <c r="N821" s="548"/>
      <c r="O821" s="548"/>
    </row>
    <row r="822" spans="2:15" s="5" customFormat="1" ht="141.75">
      <c r="B822" s="1"/>
      <c r="C822" s="351">
        <v>4360</v>
      </c>
      <c r="D822" s="352" t="s">
        <v>865</v>
      </c>
      <c r="E822" s="353" t="s">
        <v>122</v>
      </c>
      <c r="F822" s="354">
        <v>608806</v>
      </c>
      <c r="G822" s="288" t="s">
        <v>117</v>
      </c>
      <c r="H822" s="288"/>
      <c r="I822" s="1"/>
      <c r="J822" s="1"/>
      <c r="K822" s="549"/>
      <c r="L822" s="10"/>
      <c r="N822" s="548"/>
      <c r="O822" s="548"/>
    </row>
    <row r="823" spans="2:15" s="5" customFormat="1" ht="141.75">
      <c r="B823" s="1"/>
      <c r="C823" s="351">
        <v>4361</v>
      </c>
      <c r="D823" s="352" t="s">
        <v>866</v>
      </c>
      <c r="E823" s="353" t="s">
        <v>122</v>
      </c>
      <c r="F823" s="354">
        <v>626423</v>
      </c>
      <c r="G823" s="288" t="s">
        <v>117</v>
      </c>
      <c r="H823" s="288"/>
      <c r="I823" s="1"/>
      <c r="J823" s="1"/>
      <c r="K823" s="549"/>
      <c r="L823" s="10"/>
      <c r="N823" s="548"/>
      <c r="O823" s="548"/>
    </row>
    <row r="824" spans="2:15" s="5" customFormat="1" ht="141.75">
      <c r="B824" s="1"/>
      <c r="C824" s="351">
        <v>4362</v>
      </c>
      <c r="D824" s="352" t="s">
        <v>867</v>
      </c>
      <c r="E824" s="353" t="s">
        <v>122</v>
      </c>
      <c r="F824" s="354">
        <v>814251</v>
      </c>
      <c r="G824" s="288" t="s">
        <v>117</v>
      </c>
      <c r="H824" s="288"/>
      <c r="I824" s="1"/>
      <c r="J824" s="1"/>
      <c r="K824" s="549"/>
      <c r="L824" s="10"/>
      <c r="N824" s="548"/>
      <c r="O824" s="548"/>
    </row>
    <row r="825" spans="2:15" s="5" customFormat="1" ht="141.75">
      <c r="B825" s="1"/>
      <c r="C825" s="351">
        <v>4363</v>
      </c>
      <c r="D825" s="352" t="s">
        <v>868</v>
      </c>
      <c r="E825" s="353" t="s">
        <v>122</v>
      </c>
      <c r="F825" s="354">
        <v>655585</v>
      </c>
      <c r="G825" s="288" t="s">
        <v>117</v>
      </c>
      <c r="H825" s="288"/>
      <c r="I825" s="1"/>
      <c r="J825" s="1"/>
      <c r="K825" s="549"/>
      <c r="L825" s="10"/>
      <c r="N825" s="548"/>
      <c r="O825" s="548"/>
    </row>
    <row r="826" spans="2:15" s="5" customFormat="1" ht="31.5">
      <c r="B826" s="1"/>
      <c r="C826" s="351">
        <v>4384</v>
      </c>
      <c r="D826" s="352" t="s">
        <v>869</v>
      </c>
      <c r="E826" s="353" t="s">
        <v>125</v>
      </c>
      <c r="F826" s="354">
        <v>129959</v>
      </c>
      <c r="G826" s="288" t="s">
        <v>117</v>
      </c>
      <c r="H826" s="288"/>
      <c r="I826" s="1"/>
      <c r="J826" s="1"/>
      <c r="K826" s="549"/>
      <c r="L826" s="10"/>
      <c r="N826" s="548"/>
      <c r="O826" s="548"/>
    </row>
    <row r="827" spans="2:15" s="5" customFormat="1" ht="31.5">
      <c r="B827" s="1"/>
      <c r="C827" s="351">
        <v>4385</v>
      </c>
      <c r="D827" s="352" t="s">
        <v>870</v>
      </c>
      <c r="E827" s="353" t="s">
        <v>125</v>
      </c>
      <c r="F827" s="354">
        <v>156139</v>
      </c>
      <c r="G827" s="288" t="s">
        <v>117</v>
      </c>
      <c r="H827" s="288"/>
      <c r="I827" s="1"/>
      <c r="J827" s="1"/>
      <c r="K827" s="549"/>
      <c r="L827" s="10"/>
      <c r="N827" s="548"/>
      <c r="O827" s="548"/>
    </row>
    <row r="828" spans="2:15" s="5" customFormat="1" ht="31.5">
      <c r="B828" s="1"/>
      <c r="C828" s="351">
        <v>4386</v>
      </c>
      <c r="D828" s="352" t="s">
        <v>871</v>
      </c>
      <c r="E828" s="353" t="s">
        <v>125</v>
      </c>
      <c r="F828" s="354">
        <v>248678</v>
      </c>
      <c r="G828" s="288" t="s">
        <v>117</v>
      </c>
      <c r="H828" s="288"/>
      <c r="I828" s="1"/>
      <c r="J828" s="1"/>
      <c r="K828" s="549"/>
      <c r="L828" s="10"/>
      <c r="N828" s="548"/>
      <c r="O828" s="548"/>
    </row>
    <row r="829" spans="2:15" s="5" customFormat="1" ht="31.5">
      <c r="B829" s="1"/>
      <c r="C829" s="351">
        <v>4387</v>
      </c>
      <c r="D829" s="352" t="s">
        <v>872</v>
      </c>
      <c r="E829" s="353" t="s">
        <v>125</v>
      </c>
      <c r="F829" s="354">
        <v>394578</v>
      </c>
      <c r="G829" s="288" t="s">
        <v>117</v>
      </c>
      <c r="H829" s="288"/>
      <c r="I829" s="1"/>
      <c r="J829" s="1"/>
      <c r="K829" s="549"/>
      <c r="L829" s="10"/>
      <c r="N829" s="548"/>
      <c r="O829" s="548"/>
    </row>
    <row r="830" spans="2:15" s="5" customFormat="1" ht="31.5">
      <c r="B830" s="1"/>
      <c r="C830" s="351">
        <v>4388</v>
      </c>
      <c r="D830" s="352" t="s">
        <v>873</v>
      </c>
      <c r="E830" s="353" t="s">
        <v>125</v>
      </c>
      <c r="F830" s="354">
        <v>562175</v>
      </c>
      <c r="G830" s="288" t="s">
        <v>117</v>
      </c>
      <c r="H830" s="288"/>
      <c r="I830" s="1"/>
      <c r="J830" s="1"/>
      <c r="K830" s="549"/>
      <c r="L830" s="10"/>
      <c r="N830" s="548"/>
      <c r="O830" s="548"/>
    </row>
    <row r="831" spans="2:15" s="5" customFormat="1" ht="31.5">
      <c r="B831" s="1"/>
      <c r="C831" s="351">
        <v>4389</v>
      </c>
      <c r="D831" s="352" t="s">
        <v>874</v>
      </c>
      <c r="E831" s="353" t="s">
        <v>125</v>
      </c>
      <c r="F831" s="354">
        <v>907947</v>
      </c>
      <c r="G831" s="288" t="s">
        <v>117</v>
      </c>
      <c r="H831" s="288"/>
      <c r="I831" s="1"/>
      <c r="J831" s="1"/>
      <c r="K831" s="549"/>
      <c r="L831" s="10"/>
      <c r="N831" s="548"/>
      <c r="O831" s="548"/>
    </row>
    <row r="832" spans="2:15" s="5" customFormat="1" ht="47.25">
      <c r="B832" s="1"/>
      <c r="C832" s="351">
        <v>4390</v>
      </c>
      <c r="D832" s="352" t="s">
        <v>875</v>
      </c>
      <c r="E832" s="353" t="s">
        <v>119</v>
      </c>
      <c r="F832" s="354">
        <v>77242</v>
      </c>
      <c r="G832" s="288" t="s">
        <v>117</v>
      </c>
      <c r="H832" s="288"/>
      <c r="I832" s="1"/>
      <c r="J832" s="1"/>
      <c r="K832" s="549"/>
      <c r="L832" s="10"/>
      <c r="N832" s="548"/>
      <c r="O832" s="548"/>
    </row>
    <row r="833" spans="2:15" s="5" customFormat="1" ht="47.25">
      <c r="B833" s="1"/>
      <c r="C833" s="351">
        <v>4391</v>
      </c>
      <c r="D833" s="352" t="s">
        <v>876</v>
      </c>
      <c r="E833" s="353" t="s">
        <v>119</v>
      </c>
      <c r="F833" s="354">
        <v>134562</v>
      </c>
      <c r="G833" s="288" t="s">
        <v>117</v>
      </c>
      <c r="H833" s="288"/>
      <c r="I833" s="1"/>
      <c r="J833" s="1"/>
      <c r="K833" s="549"/>
      <c r="L833" s="10"/>
      <c r="N833" s="548"/>
      <c r="O833" s="548"/>
    </row>
    <row r="834" spans="2:15" s="5" customFormat="1" ht="25.5">
      <c r="B834" s="1"/>
      <c r="C834" s="351">
        <v>4392</v>
      </c>
      <c r="D834" s="352" t="s">
        <v>877</v>
      </c>
      <c r="E834" s="353" t="s">
        <v>785</v>
      </c>
      <c r="F834" s="354">
        <v>51187</v>
      </c>
      <c r="G834" s="288" t="s">
        <v>117</v>
      </c>
      <c r="H834" s="288"/>
      <c r="I834" s="1"/>
      <c r="J834" s="1"/>
      <c r="K834" s="549"/>
      <c r="L834" s="10"/>
      <c r="N834" s="548"/>
      <c r="O834" s="548"/>
    </row>
    <row r="835" spans="2:15" s="5" customFormat="1" ht="25.5">
      <c r="B835" s="1"/>
      <c r="C835" s="351">
        <v>4393</v>
      </c>
      <c r="D835" s="352" t="s">
        <v>878</v>
      </c>
      <c r="E835" s="353" t="s">
        <v>785</v>
      </c>
      <c r="F835" s="354">
        <v>70984</v>
      </c>
      <c r="G835" s="288" t="s">
        <v>117</v>
      </c>
      <c r="H835" s="288"/>
      <c r="I835" s="1"/>
      <c r="J835" s="1"/>
      <c r="K835" s="549"/>
      <c r="L835" s="10"/>
      <c r="N835" s="548"/>
      <c r="O835" s="548"/>
    </row>
    <row r="836" spans="2:15" s="5" customFormat="1" ht="63">
      <c r="B836" s="1"/>
      <c r="C836" s="351">
        <v>4394</v>
      </c>
      <c r="D836" s="352" t="s">
        <v>879</v>
      </c>
      <c r="E836" s="353" t="s">
        <v>116</v>
      </c>
      <c r="F836" s="354">
        <v>86814</v>
      </c>
      <c r="G836" s="288" t="s">
        <v>117</v>
      </c>
      <c r="H836" s="288"/>
      <c r="I836" s="1"/>
      <c r="J836" s="1"/>
      <c r="K836" s="549"/>
      <c r="L836" s="10"/>
      <c r="N836" s="548"/>
      <c r="O836" s="548"/>
    </row>
    <row r="837" spans="2:15" s="5" customFormat="1" ht="63">
      <c r="B837" s="1"/>
      <c r="C837" s="351">
        <v>4395</v>
      </c>
      <c r="D837" s="352" t="s">
        <v>880</v>
      </c>
      <c r="E837" s="353" t="s">
        <v>116</v>
      </c>
      <c r="F837" s="354">
        <v>77506</v>
      </c>
      <c r="G837" s="288" t="s">
        <v>117</v>
      </c>
      <c r="H837" s="288"/>
      <c r="I837" s="1"/>
      <c r="J837" s="1"/>
      <c r="K837" s="549"/>
      <c r="L837" s="10"/>
      <c r="N837" s="548"/>
      <c r="O837" s="548"/>
    </row>
    <row r="838" spans="2:15" s="5" customFormat="1" ht="47.25">
      <c r="B838" s="1"/>
      <c r="C838" s="351">
        <v>4396</v>
      </c>
      <c r="D838" s="352" t="s">
        <v>881</v>
      </c>
      <c r="E838" s="353" t="s">
        <v>116</v>
      </c>
      <c r="F838" s="354">
        <v>57330</v>
      </c>
      <c r="G838" s="288" t="s">
        <v>117</v>
      </c>
      <c r="H838" s="288"/>
      <c r="I838" s="1"/>
      <c r="J838" s="1"/>
      <c r="K838" s="549"/>
      <c r="L838" s="10"/>
      <c r="N838" s="548"/>
      <c r="O838" s="548"/>
    </row>
    <row r="839" spans="2:15" s="5" customFormat="1" ht="47.25">
      <c r="B839" s="1"/>
      <c r="C839" s="351">
        <v>4402</v>
      </c>
      <c r="D839" s="352" t="s">
        <v>882</v>
      </c>
      <c r="E839" s="353" t="s">
        <v>125</v>
      </c>
      <c r="F839" s="354">
        <v>979835</v>
      </c>
      <c r="G839" s="288" t="s">
        <v>117</v>
      </c>
      <c r="H839" s="288"/>
      <c r="I839" s="1"/>
      <c r="J839" s="1"/>
      <c r="K839" s="549"/>
      <c r="L839" s="10"/>
      <c r="N839" s="548"/>
      <c r="O839" s="548"/>
    </row>
    <row r="840" spans="2:15" s="5" customFormat="1" ht="47.25">
      <c r="B840" s="1"/>
      <c r="C840" s="351">
        <v>4403</v>
      </c>
      <c r="D840" s="352" t="s">
        <v>883</v>
      </c>
      <c r="E840" s="353" t="s">
        <v>125</v>
      </c>
      <c r="F840" s="354">
        <v>4682309</v>
      </c>
      <c r="G840" s="288" t="s">
        <v>117</v>
      </c>
      <c r="H840" s="288"/>
      <c r="I840" s="1"/>
      <c r="J840" s="1"/>
      <c r="K840" s="549"/>
      <c r="L840" s="10"/>
      <c r="N840" s="548"/>
      <c r="O840" s="548"/>
    </row>
    <row r="841" spans="2:15" s="5" customFormat="1" ht="31.5">
      <c r="B841" s="1"/>
      <c r="C841" s="351">
        <v>4404</v>
      </c>
      <c r="D841" s="352" t="s">
        <v>884</v>
      </c>
      <c r="E841" s="353" t="s">
        <v>125</v>
      </c>
      <c r="F841" s="354">
        <v>115019</v>
      </c>
      <c r="G841" s="288" t="s">
        <v>117</v>
      </c>
      <c r="H841" s="288"/>
      <c r="I841" s="1"/>
      <c r="J841" s="1"/>
      <c r="K841" s="549"/>
      <c r="L841" s="10"/>
      <c r="N841" s="548"/>
      <c r="O841" s="548"/>
    </row>
    <row r="842" spans="2:15" s="5" customFormat="1" ht="31.5">
      <c r="B842" s="1"/>
      <c r="C842" s="351">
        <v>4405</v>
      </c>
      <c r="D842" s="352" t="s">
        <v>885</v>
      </c>
      <c r="E842" s="353" t="s">
        <v>125</v>
      </c>
      <c r="F842" s="354">
        <v>161465</v>
      </c>
      <c r="G842" s="288" t="s">
        <v>117</v>
      </c>
      <c r="H842" s="288"/>
      <c r="I842" s="1"/>
      <c r="J842" s="1"/>
      <c r="K842" s="549"/>
      <c r="L842" s="10"/>
      <c r="N842" s="548"/>
      <c r="O842" s="548"/>
    </row>
    <row r="843" spans="2:15" s="5" customFormat="1" ht="31.5">
      <c r="B843" s="1"/>
      <c r="C843" s="351">
        <v>4406</v>
      </c>
      <c r="D843" s="352" t="s">
        <v>886</v>
      </c>
      <c r="E843" s="353" t="s">
        <v>125</v>
      </c>
      <c r="F843" s="354">
        <v>374542</v>
      </c>
      <c r="G843" s="288" t="s">
        <v>117</v>
      </c>
      <c r="H843" s="288"/>
      <c r="I843" s="1"/>
      <c r="J843" s="1"/>
      <c r="K843" s="549"/>
      <c r="L843" s="10"/>
      <c r="N843" s="548"/>
      <c r="O843" s="548"/>
    </row>
    <row r="844" spans="2:15" s="5" customFormat="1" ht="31.5">
      <c r="B844" s="1"/>
      <c r="C844" s="351">
        <v>4407</v>
      </c>
      <c r="D844" s="352" t="s">
        <v>887</v>
      </c>
      <c r="E844" s="353" t="s">
        <v>125</v>
      </c>
      <c r="F844" s="354">
        <v>215933</v>
      </c>
      <c r="G844" s="288" t="s">
        <v>117</v>
      </c>
      <c r="H844" s="288"/>
      <c r="I844" s="1"/>
      <c r="J844" s="1"/>
      <c r="K844" s="549"/>
      <c r="L844" s="10"/>
      <c r="N844" s="548"/>
      <c r="O844" s="548"/>
    </row>
    <row r="845" spans="2:15" s="5" customFormat="1" ht="31.5">
      <c r="B845" s="1"/>
      <c r="C845" s="351">
        <v>4408</v>
      </c>
      <c r="D845" s="352" t="s">
        <v>888</v>
      </c>
      <c r="E845" s="353" t="s">
        <v>125</v>
      </c>
      <c r="F845" s="354">
        <v>621994</v>
      </c>
      <c r="G845" s="288" t="s">
        <v>117</v>
      </c>
      <c r="H845" s="288"/>
      <c r="I845" s="1"/>
      <c r="J845" s="1"/>
      <c r="K845" s="549"/>
      <c r="L845" s="10"/>
      <c r="N845" s="548"/>
      <c r="O845" s="548"/>
    </row>
    <row r="846" spans="2:15" s="5" customFormat="1" ht="31.5">
      <c r="B846" s="1"/>
      <c r="C846" s="351">
        <v>4409</v>
      </c>
      <c r="D846" s="352" t="s">
        <v>889</v>
      </c>
      <c r="E846" s="353" t="s">
        <v>125</v>
      </c>
      <c r="F846" s="354">
        <v>121672</v>
      </c>
      <c r="G846" s="288" t="s">
        <v>117</v>
      </c>
      <c r="H846" s="288"/>
      <c r="I846" s="1"/>
      <c r="J846" s="1"/>
      <c r="K846" s="549"/>
      <c r="L846" s="10"/>
      <c r="N846" s="548"/>
      <c r="O846" s="548"/>
    </row>
    <row r="847" spans="2:15" s="5" customFormat="1" ht="31.5">
      <c r="B847" s="1"/>
      <c r="C847" s="351">
        <v>4410</v>
      </c>
      <c r="D847" s="352" t="s">
        <v>890</v>
      </c>
      <c r="E847" s="353" t="s">
        <v>125</v>
      </c>
      <c r="F847" s="354">
        <v>140712</v>
      </c>
      <c r="G847" s="288" t="s">
        <v>117</v>
      </c>
      <c r="H847" s="288"/>
      <c r="I847" s="1"/>
      <c r="J847" s="1"/>
      <c r="K847" s="549"/>
      <c r="L847" s="10"/>
      <c r="N847" s="548"/>
      <c r="O847" s="548"/>
    </row>
    <row r="848" spans="2:15" s="5" customFormat="1" ht="31.5">
      <c r="B848" s="1"/>
      <c r="C848" s="351">
        <v>4411</v>
      </c>
      <c r="D848" s="352" t="s">
        <v>891</v>
      </c>
      <c r="E848" s="353" t="s">
        <v>125</v>
      </c>
      <c r="F848" s="354">
        <v>334194</v>
      </c>
      <c r="G848" s="288" t="s">
        <v>117</v>
      </c>
      <c r="H848" s="288"/>
      <c r="I848" s="1"/>
      <c r="J848" s="1"/>
      <c r="K848" s="549"/>
      <c r="L848" s="10"/>
      <c r="N848" s="548"/>
      <c r="O848" s="548"/>
    </row>
    <row r="849" spans="2:15" s="5" customFormat="1" ht="31.5">
      <c r="B849" s="1"/>
      <c r="C849" s="351">
        <v>4412</v>
      </c>
      <c r="D849" s="352" t="s">
        <v>892</v>
      </c>
      <c r="E849" s="353" t="s">
        <v>125</v>
      </c>
      <c r="F849" s="354">
        <v>338974</v>
      </c>
      <c r="G849" s="288" t="s">
        <v>117</v>
      </c>
      <c r="H849" s="288"/>
      <c r="I849" s="1"/>
      <c r="J849" s="1"/>
      <c r="K849" s="549"/>
      <c r="L849" s="10"/>
      <c r="N849" s="548"/>
      <c r="O849" s="548"/>
    </row>
    <row r="850" spans="2:15" s="5" customFormat="1" ht="31.5">
      <c r="B850" s="1"/>
      <c r="C850" s="351">
        <v>4413</v>
      </c>
      <c r="D850" s="352" t="s">
        <v>893</v>
      </c>
      <c r="E850" s="353" t="s">
        <v>125</v>
      </c>
      <c r="F850" s="354">
        <v>1232542</v>
      </c>
      <c r="G850" s="288" t="s">
        <v>117</v>
      </c>
      <c r="H850" s="288"/>
      <c r="I850" s="1"/>
      <c r="J850" s="1"/>
      <c r="K850" s="549"/>
      <c r="L850" s="10"/>
      <c r="N850" s="548"/>
      <c r="O850" s="548"/>
    </row>
    <row r="851" spans="2:15" s="5" customFormat="1" ht="31.5">
      <c r="B851" s="1"/>
      <c r="C851" s="351">
        <v>4414</v>
      </c>
      <c r="D851" s="352" t="s">
        <v>894</v>
      </c>
      <c r="E851" s="353" t="s">
        <v>125</v>
      </c>
      <c r="F851" s="354">
        <v>1232542</v>
      </c>
      <c r="G851" s="288" t="s">
        <v>117</v>
      </c>
      <c r="H851" s="288"/>
      <c r="I851" s="1"/>
      <c r="J851" s="1"/>
      <c r="K851" s="549"/>
      <c r="L851" s="10"/>
      <c r="N851" s="548"/>
      <c r="O851" s="548"/>
    </row>
    <row r="852" spans="2:15" s="5" customFormat="1" ht="31.5">
      <c r="B852" s="1"/>
      <c r="C852" s="351">
        <v>4415</v>
      </c>
      <c r="D852" s="352" t="s">
        <v>895</v>
      </c>
      <c r="E852" s="353" t="s">
        <v>125</v>
      </c>
      <c r="F852" s="354">
        <v>40342</v>
      </c>
      <c r="G852" s="288" t="s">
        <v>117</v>
      </c>
      <c r="H852" s="288"/>
      <c r="I852" s="1"/>
      <c r="J852" s="1"/>
      <c r="K852" s="549"/>
      <c r="L852" s="10"/>
      <c r="N852" s="548"/>
      <c r="O852" s="548"/>
    </row>
    <row r="853" spans="2:15" s="5" customFormat="1" ht="31.5">
      <c r="B853" s="1"/>
      <c r="C853" s="351">
        <v>4416</v>
      </c>
      <c r="D853" s="352" t="s">
        <v>896</v>
      </c>
      <c r="E853" s="353" t="s">
        <v>125</v>
      </c>
      <c r="F853" s="354">
        <v>72025</v>
      </c>
      <c r="G853" s="288" t="s">
        <v>117</v>
      </c>
      <c r="H853" s="288"/>
      <c r="I853" s="1"/>
      <c r="J853" s="1"/>
      <c r="K853" s="549"/>
      <c r="L853" s="10"/>
      <c r="N853" s="548"/>
      <c r="O853" s="548"/>
    </row>
    <row r="854" spans="2:15" s="5" customFormat="1" ht="31.5">
      <c r="B854" s="1"/>
      <c r="C854" s="351">
        <v>4417</v>
      </c>
      <c r="D854" s="352" t="s">
        <v>897</v>
      </c>
      <c r="E854" s="353" t="s">
        <v>125</v>
      </c>
      <c r="F854" s="354">
        <v>179184</v>
      </c>
      <c r="G854" s="288" t="s">
        <v>117</v>
      </c>
      <c r="H854" s="288"/>
      <c r="I854" s="1"/>
      <c r="J854" s="1"/>
      <c r="K854" s="549"/>
      <c r="L854" s="10"/>
      <c r="N854" s="548"/>
      <c r="O854" s="548"/>
    </row>
    <row r="855" spans="2:15" s="5" customFormat="1" ht="31.5">
      <c r="B855" s="1"/>
      <c r="C855" s="351">
        <v>4418</v>
      </c>
      <c r="D855" s="352" t="s">
        <v>898</v>
      </c>
      <c r="E855" s="353" t="s">
        <v>125</v>
      </c>
      <c r="F855" s="354">
        <v>43183</v>
      </c>
      <c r="G855" s="288" t="s">
        <v>117</v>
      </c>
      <c r="H855" s="288"/>
      <c r="I855" s="1"/>
      <c r="J855" s="1"/>
      <c r="K855" s="549"/>
      <c r="L855" s="10"/>
      <c r="N855" s="548"/>
      <c r="O855" s="548"/>
    </row>
    <row r="856" spans="2:15" s="5" customFormat="1" ht="31.5">
      <c r="B856" s="1"/>
      <c r="C856" s="351">
        <v>4419</v>
      </c>
      <c r="D856" s="352" t="s">
        <v>899</v>
      </c>
      <c r="E856" s="353" t="s">
        <v>125</v>
      </c>
      <c r="F856" s="354">
        <v>66613</v>
      </c>
      <c r="G856" s="288" t="s">
        <v>117</v>
      </c>
      <c r="H856" s="288"/>
      <c r="I856" s="1"/>
      <c r="J856" s="1"/>
      <c r="K856" s="549"/>
      <c r="L856" s="10"/>
      <c r="N856" s="548"/>
      <c r="O856" s="548"/>
    </row>
    <row r="857" spans="2:15" s="5" customFormat="1" ht="31.5">
      <c r="B857" s="1"/>
      <c r="C857" s="351">
        <v>4420</v>
      </c>
      <c r="D857" s="352" t="s">
        <v>900</v>
      </c>
      <c r="E857" s="353" t="s">
        <v>125</v>
      </c>
      <c r="F857" s="354">
        <v>101283</v>
      </c>
      <c r="G857" s="288" t="s">
        <v>117</v>
      </c>
      <c r="H857" s="288"/>
      <c r="I857" s="1"/>
      <c r="J857" s="1"/>
      <c r="K857" s="549"/>
      <c r="L857" s="10"/>
      <c r="N857" s="548"/>
      <c r="O857" s="548"/>
    </row>
    <row r="858" spans="2:15" s="5" customFormat="1" ht="31.5">
      <c r="B858" s="1"/>
      <c r="C858" s="351">
        <v>4421</v>
      </c>
      <c r="D858" s="352" t="s">
        <v>901</v>
      </c>
      <c r="E858" s="353" t="s">
        <v>125</v>
      </c>
      <c r="F858" s="354">
        <v>159939</v>
      </c>
      <c r="G858" s="288" t="s">
        <v>117</v>
      </c>
      <c r="H858" s="288"/>
      <c r="I858" s="1"/>
      <c r="J858" s="1"/>
      <c r="K858" s="549"/>
      <c r="L858" s="10"/>
      <c r="N858" s="548"/>
      <c r="O858" s="548"/>
    </row>
    <row r="859" spans="2:15" s="5" customFormat="1" ht="31.5">
      <c r="B859" s="1"/>
      <c r="C859" s="351">
        <v>4422</v>
      </c>
      <c r="D859" s="352" t="s">
        <v>902</v>
      </c>
      <c r="E859" s="353" t="s">
        <v>125</v>
      </c>
      <c r="F859" s="354">
        <v>177208</v>
      </c>
      <c r="G859" s="288" t="s">
        <v>117</v>
      </c>
      <c r="H859" s="288"/>
      <c r="I859" s="1"/>
      <c r="J859" s="1"/>
      <c r="K859" s="549"/>
      <c r="L859" s="10"/>
      <c r="N859" s="548"/>
      <c r="O859" s="548"/>
    </row>
    <row r="860" spans="2:15" s="5" customFormat="1" ht="31.5">
      <c r="B860" s="1"/>
      <c r="C860" s="351">
        <v>4423</v>
      </c>
      <c r="D860" s="352" t="s">
        <v>903</v>
      </c>
      <c r="E860" s="353" t="s">
        <v>125</v>
      </c>
      <c r="F860" s="354">
        <v>332823</v>
      </c>
      <c r="G860" s="288" t="s">
        <v>117</v>
      </c>
      <c r="H860" s="288"/>
      <c r="I860" s="1"/>
      <c r="J860" s="1"/>
      <c r="K860" s="549"/>
      <c r="L860" s="10"/>
      <c r="N860" s="548"/>
      <c r="O860" s="548"/>
    </row>
    <row r="861" spans="2:15" s="5" customFormat="1" ht="31.5">
      <c r="B861" s="1"/>
      <c r="C861" s="351">
        <v>4424</v>
      </c>
      <c r="D861" s="352" t="s">
        <v>904</v>
      </c>
      <c r="E861" s="353" t="s">
        <v>125</v>
      </c>
      <c r="F861" s="354">
        <v>514036</v>
      </c>
      <c r="G861" s="288" t="s">
        <v>117</v>
      </c>
      <c r="H861" s="288"/>
      <c r="I861" s="1"/>
      <c r="J861" s="1"/>
      <c r="K861" s="549"/>
      <c r="L861" s="10"/>
      <c r="N861" s="548"/>
      <c r="O861" s="548"/>
    </row>
    <row r="862" spans="2:15" s="5" customFormat="1" ht="31.5">
      <c r="B862" s="1"/>
      <c r="C862" s="351">
        <v>4425</v>
      </c>
      <c r="D862" s="352" t="s">
        <v>905</v>
      </c>
      <c r="E862" s="353" t="s">
        <v>125</v>
      </c>
      <c r="F862" s="354">
        <v>873955</v>
      </c>
      <c r="G862" s="288" t="s">
        <v>117</v>
      </c>
      <c r="H862" s="288"/>
      <c r="I862" s="1"/>
      <c r="J862" s="1"/>
      <c r="K862" s="549"/>
      <c r="L862" s="10"/>
      <c r="N862" s="548"/>
      <c r="O862" s="548"/>
    </row>
    <row r="863" spans="2:15" s="5" customFormat="1" ht="31.5">
      <c r="B863" s="1"/>
      <c r="C863" s="351">
        <v>4426</v>
      </c>
      <c r="D863" s="352" t="s">
        <v>906</v>
      </c>
      <c r="E863" s="353" t="s">
        <v>125</v>
      </c>
      <c r="F863" s="354">
        <v>940565</v>
      </c>
      <c r="G863" s="288" t="s">
        <v>117</v>
      </c>
      <c r="H863" s="288"/>
      <c r="I863" s="1"/>
      <c r="J863" s="1"/>
      <c r="K863" s="549"/>
      <c r="L863" s="10"/>
      <c r="N863" s="548"/>
      <c r="O863" s="548"/>
    </row>
    <row r="864" spans="2:15" s="5" customFormat="1" ht="63">
      <c r="B864" s="1"/>
      <c r="C864" s="351">
        <v>4427</v>
      </c>
      <c r="D864" s="352" t="s">
        <v>907</v>
      </c>
      <c r="E864" s="353" t="s">
        <v>119</v>
      </c>
      <c r="F864" s="354">
        <v>543136</v>
      </c>
      <c r="G864" s="288" t="s">
        <v>117</v>
      </c>
      <c r="H864" s="288"/>
      <c r="I864" s="1"/>
      <c r="J864" s="1"/>
      <c r="K864" s="549"/>
      <c r="L864" s="10"/>
      <c r="N864" s="548"/>
      <c r="O864" s="548"/>
    </row>
    <row r="865" spans="2:15" s="5" customFormat="1" ht="47.25">
      <c r="B865" s="1"/>
      <c r="C865" s="351">
        <v>4428</v>
      </c>
      <c r="D865" s="352" t="s">
        <v>908</v>
      </c>
      <c r="E865" s="353" t="s">
        <v>122</v>
      </c>
      <c r="F865" s="354">
        <v>34609</v>
      </c>
      <c r="G865" s="288" t="s">
        <v>117</v>
      </c>
      <c r="H865" s="288"/>
      <c r="I865" s="1"/>
      <c r="J865" s="1"/>
      <c r="K865" s="549"/>
      <c r="L865" s="10"/>
      <c r="N865" s="548"/>
      <c r="O865" s="548"/>
    </row>
    <row r="866" spans="2:15" s="5" customFormat="1" ht="47.25">
      <c r="B866" s="1"/>
      <c r="C866" s="351">
        <v>4429</v>
      </c>
      <c r="D866" s="352" t="s">
        <v>909</v>
      </c>
      <c r="E866" s="353" t="s">
        <v>122</v>
      </c>
      <c r="F866" s="354">
        <v>41224</v>
      </c>
      <c r="G866" s="288" t="s">
        <v>117</v>
      </c>
      <c r="H866" s="288"/>
      <c r="I866" s="1"/>
      <c r="J866" s="1"/>
      <c r="K866" s="549"/>
      <c r="L866" s="10"/>
      <c r="N866" s="548"/>
      <c r="O866" s="548"/>
    </row>
    <row r="867" spans="2:15" s="5" customFormat="1" ht="31.5">
      <c r="B867" s="1"/>
      <c r="C867" s="351">
        <v>4431</v>
      </c>
      <c r="D867" s="352" t="s">
        <v>910</v>
      </c>
      <c r="E867" s="353" t="s">
        <v>116</v>
      </c>
      <c r="F867" s="354">
        <v>22049</v>
      </c>
      <c r="G867" s="288" t="s">
        <v>117</v>
      </c>
      <c r="H867" s="288"/>
      <c r="I867" s="1"/>
      <c r="J867" s="1"/>
      <c r="K867" s="549"/>
      <c r="L867" s="10"/>
      <c r="N867" s="548"/>
      <c r="O867" s="548"/>
    </row>
    <row r="868" spans="2:15" s="5" customFormat="1" ht="141.75">
      <c r="B868" s="1"/>
      <c r="C868" s="351">
        <v>4433</v>
      </c>
      <c r="D868" s="352" t="s">
        <v>911</v>
      </c>
      <c r="E868" s="353" t="s">
        <v>122</v>
      </c>
      <c r="F868" s="354">
        <v>804991</v>
      </c>
      <c r="G868" s="288" t="s">
        <v>117</v>
      </c>
      <c r="H868" s="288"/>
      <c r="I868" s="1"/>
      <c r="J868" s="1"/>
      <c r="K868" s="549"/>
      <c r="L868" s="10"/>
      <c r="N868" s="548"/>
      <c r="O868" s="548"/>
    </row>
    <row r="869" spans="2:15" s="5" customFormat="1" ht="141.75">
      <c r="B869" s="1"/>
      <c r="C869" s="351">
        <v>4434</v>
      </c>
      <c r="D869" s="352" t="s">
        <v>912</v>
      </c>
      <c r="E869" s="353" t="s">
        <v>122</v>
      </c>
      <c r="F869" s="354">
        <v>798967</v>
      </c>
      <c r="G869" s="288" t="s">
        <v>117</v>
      </c>
      <c r="H869" s="288"/>
      <c r="I869" s="1"/>
      <c r="J869" s="1"/>
      <c r="K869" s="549"/>
      <c r="L869" s="10"/>
      <c r="N869" s="548"/>
      <c r="O869" s="548"/>
    </row>
    <row r="870" spans="2:15" s="5" customFormat="1" ht="141.75">
      <c r="B870" s="1"/>
      <c r="C870" s="351">
        <v>4435</v>
      </c>
      <c r="D870" s="352" t="s">
        <v>913</v>
      </c>
      <c r="E870" s="353" t="s">
        <v>122</v>
      </c>
      <c r="F870" s="354">
        <v>1032848</v>
      </c>
      <c r="G870" s="288" t="s">
        <v>117</v>
      </c>
      <c r="H870" s="288"/>
      <c r="I870" s="1"/>
      <c r="J870" s="1"/>
      <c r="K870" s="549"/>
      <c r="L870" s="10"/>
      <c r="N870" s="548"/>
      <c r="O870" s="548"/>
    </row>
    <row r="871" spans="2:15" s="5" customFormat="1" ht="141.75">
      <c r="B871" s="1"/>
      <c r="C871" s="351">
        <v>4436</v>
      </c>
      <c r="D871" s="352" t="s">
        <v>914</v>
      </c>
      <c r="E871" s="353" t="s">
        <v>122</v>
      </c>
      <c r="F871" s="354">
        <v>902058</v>
      </c>
      <c r="G871" s="288" t="s">
        <v>117</v>
      </c>
      <c r="H871" s="288"/>
      <c r="I871" s="1"/>
      <c r="J871" s="1"/>
      <c r="K871" s="549"/>
      <c r="L871" s="10"/>
      <c r="N871" s="548"/>
      <c r="O871" s="548"/>
    </row>
    <row r="872" spans="2:15" s="5" customFormat="1" ht="141.75">
      <c r="B872" s="1"/>
      <c r="C872" s="351">
        <v>4437</v>
      </c>
      <c r="D872" s="352" t="s">
        <v>915</v>
      </c>
      <c r="E872" s="353" t="s">
        <v>122</v>
      </c>
      <c r="F872" s="354">
        <v>1097456</v>
      </c>
      <c r="G872" s="288" t="s">
        <v>117</v>
      </c>
      <c r="H872" s="288"/>
      <c r="I872" s="1"/>
      <c r="J872" s="1"/>
      <c r="K872" s="549"/>
      <c r="L872" s="10"/>
      <c r="N872" s="548"/>
      <c r="O872" s="548"/>
    </row>
    <row r="873" spans="2:15" s="5" customFormat="1" ht="141.75">
      <c r="B873" s="1"/>
      <c r="C873" s="351">
        <v>4438</v>
      </c>
      <c r="D873" s="352" t="s">
        <v>916</v>
      </c>
      <c r="E873" s="353" t="s">
        <v>122</v>
      </c>
      <c r="F873" s="354">
        <v>1162418</v>
      </c>
      <c r="G873" s="288" t="s">
        <v>117</v>
      </c>
      <c r="H873" s="288"/>
      <c r="I873" s="1"/>
      <c r="J873" s="1"/>
      <c r="K873" s="549"/>
      <c r="L873" s="10"/>
      <c r="N873" s="548"/>
      <c r="O873" s="548"/>
    </row>
    <row r="874" spans="2:15" s="5" customFormat="1" ht="141.75">
      <c r="B874" s="1"/>
      <c r="C874" s="351">
        <v>4439</v>
      </c>
      <c r="D874" s="352" t="s">
        <v>917</v>
      </c>
      <c r="E874" s="353" t="s">
        <v>122</v>
      </c>
      <c r="F874" s="354">
        <v>1406323</v>
      </c>
      <c r="G874" s="288" t="s">
        <v>117</v>
      </c>
      <c r="H874" s="288"/>
      <c r="I874" s="1"/>
      <c r="J874" s="1"/>
      <c r="K874" s="549"/>
      <c r="L874" s="10"/>
      <c r="N874" s="548"/>
      <c r="O874" s="548"/>
    </row>
    <row r="875" spans="2:15" s="5" customFormat="1" ht="141.75">
      <c r="B875" s="1"/>
      <c r="C875" s="351">
        <v>4440</v>
      </c>
      <c r="D875" s="352" t="s">
        <v>918</v>
      </c>
      <c r="E875" s="353" t="s">
        <v>122</v>
      </c>
      <c r="F875" s="354">
        <v>1176711</v>
      </c>
      <c r="G875" s="288" t="s">
        <v>117</v>
      </c>
      <c r="H875" s="288"/>
      <c r="I875" s="1"/>
      <c r="J875" s="1"/>
      <c r="K875" s="549"/>
      <c r="L875" s="10"/>
      <c r="N875" s="548"/>
      <c r="O875" s="548"/>
    </row>
    <row r="876" spans="2:15" s="5" customFormat="1" ht="141.75">
      <c r="B876" s="1"/>
      <c r="C876" s="351">
        <v>4441</v>
      </c>
      <c r="D876" s="352" t="s">
        <v>919</v>
      </c>
      <c r="E876" s="353" t="s">
        <v>122</v>
      </c>
      <c r="F876" s="354">
        <v>1524819</v>
      </c>
      <c r="G876" s="288" t="s">
        <v>117</v>
      </c>
      <c r="H876" s="288"/>
      <c r="I876" s="1"/>
      <c r="J876" s="1"/>
      <c r="K876" s="549"/>
      <c r="L876" s="10"/>
      <c r="N876" s="548"/>
      <c r="O876" s="548"/>
    </row>
    <row r="877" spans="2:15" s="5" customFormat="1" ht="126">
      <c r="B877" s="1"/>
      <c r="C877" s="351">
        <v>4442</v>
      </c>
      <c r="D877" s="352" t="s">
        <v>920</v>
      </c>
      <c r="E877" s="353" t="s">
        <v>122</v>
      </c>
      <c r="F877" s="354">
        <v>342282</v>
      </c>
      <c r="G877" s="288" t="s">
        <v>117</v>
      </c>
      <c r="H877" s="288"/>
      <c r="I877" s="1"/>
      <c r="J877" s="1"/>
      <c r="K877" s="549"/>
      <c r="L877" s="10"/>
      <c r="N877" s="548"/>
      <c r="O877" s="548"/>
    </row>
    <row r="878" spans="2:15" s="5" customFormat="1" ht="110.25">
      <c r="B878" s="1"/>
      <c r="C878" s="351">
        <v>4447</v>
      </c>
      <c r="D878" s="352" t="s">
        <v>921</v>
      </c>
      <c r="E878" s="353" t="s">
        <v>122</v>
      </c>
      <c r="F878" s="354">
        <v>503597</v>
      </c>
      <c r="G878" s="288" t="s">
        <v>117</v>
      </c>
      <c r="H878" s="288"/>
      <c r="I878" s="1"/>
      <c r="J878" s="1"/>
      <c r="K878" s="549"/>
      <c r="L878" s="10"/>
      <c r="N878" s="548"/>
      <c r="O878" s="548"/>
    </row>
    <row r="879" spans="2:15" s="5" customFormat="1" ht="94.5">
      <c r="B879" s="1"/>
      <c r="C879" s="351">
        <v>4461</v>
      </c>
      <c r="D879" s="352" t="s">
        <v>922</v>
      </c>
      <c r="E879" s="353" t="s">
        <v>122</v>
      </c>
      <c r="F879" s="354">
        <v>425115</v>
      </c>
      <c r="G879" s="288" t="s">
        <v>117</v>
      </c>
      <c r="H879" s="288"/>
      <c r="I879" s="1"/>
      <c r="J879" s="1"/>
      <c r="K879" s="549"/>
      <c r="L879" s="10"/>
      <c r="N879" s="548"/>
      <c r="O879" s="548"/>
    </row>
    <row r="880" spans="2:15" s="5" customFormat="1" ht="63">
      <c r="B880" s="1"/>
      <c r="C880" s="351">
        <v>4477</v>
      </c>
      <c r="D880" s="352" t="s">
        <v>923</v>
      </c>
      <c r="E880" s="353" t="s">
        <v>119</v>
      </c>
      <c r="F880" s="354">
        <v>78402</v>
      </c>
      <c r="G880" s="288" t="s">
        <v>117</v>
      </c>
      <c r="H880" s="288"/>
      <c r="I880" s="1"/>
      <c r="J880" s="1"/>
      <c r="K880" s="549"/>
      <c r="L880" s="10"/>
      <c r="N880" s="548"/>
      <c r="O880" s="548"/>
    </row>
    <row r="881" spans="2:15" s="5" customFormat="1" ht="25.5">
      <c r="B881" s="1"/>
      <c r="C881" s="351">
        <v>4478</v>
      </c>
      <c r="D881" s="352" t="s">
        <v>924</v>
      </c>
      <c r="E881" s="353" t="s">
        <v>494</v>
      </c>
      <c r="F881" s="354">
        <v>110106</v>
      </c>
      <c r="G881" s="288" t="s">
        <v>117</v>
      </c>
      <c r="H881" s="288"/>
      <c r="I881" s="1"/>
      <c r="J881" s="1"/>
      <c r="K881" s="549"/>
      <c r="L881" s="10"/>
      <c r="N881" s="548"/>
      <c r="O881" s="548"/>
    </row>
    <row r="882" spans="2:15" s="5" customFormat="1" ht="25.5">
      <c r="B882" s="1"/>
      <c r="C882" s="351">
        <v>4479</v>
      </c>
      <c r="D882" s="352" t="s">
        <v>925</v>
      </c>
      <c r="E882" s="353" t="s">
        <v>785</v>
      </c>
      <c r="F882" s="354">
        <v>13764</v>
      </c>
      <c r="G882" s="288" t="s">
        <v>117</v>
      </c>
      <c r="H882" s="288"/>
      <c r="I882" s="1"/>
      <c r="J882" s="1"/>
      <c r="K882" s="549"/>
      <c r="L882" s="10"/>
      <c r="N882" s="548"/>
      <c r="O882" s="548"/>
    </row>
    <row r="883" spans="2:15" s="5" customFormat="1" ht="25.5">
      <c r="B883" s="1"/>
      <c r="C883" s="351">
        <v>4481</v>
      </c>
      <c r="D883" s="352" t="s">
        <v>926</v>
      </c>
      <c r="E883" s="353" t="s">
        <v>122</v>
      </c>
      <c r="F883" s="354">
        <v>234303</v>
      </c>
      <c r="G883" s="288" t="s">
        <v>117</v>
      </c>
      <c r="H883" s="288" t="s">
        <v>145</v>
      </c>
      <c r="I883" s="1"/>
      <c r="J883" s="1"/>
      <c r="K883" s="549"/>
      <c r="L883" s="10"/>
      <c r="N883" s="548"/>
      <c r="O883" s="548"/>
    </row>
    <row r="884" spans="2:15" s="5" customFormat="1" ht="110.25">
      <c r="B884" s="1"/>
      <c r="C884" s="351">
        <v>4485</v>
      </c>
      <c r="D884" s="352" t="s">
        <v>927</v>
      </c>
      <c r="E884" s="353" t="s">
        <v>119</v>
      </c>
      <c r="F884" s="354">
        <v>808059</v>
      </c>
      <c r="G884" s="288" t="s">
        <v>117</v>
      </c>
      <c r="H884" s="288"/>
      <c r="I884" s="1"/>
      <c r="J884" s="1"/>
      <c r="K884" s="549"/>
      <c r="L884" s="10"/>
      <c r="N884" s="548"/>
      <c r="O884" s="548"/>
    </row>
    <row r="885" spans="2:15" s="5" customFormat="1" ht="94.5">
      <c r="B885" s="1"/>
      <c r="C885" s="351">
        <v>4486</v>
      </c>
      <c r="D885" s="352" t="s">
        <v>928</v>
      </c>
      <c r="E885" s="353" t="s">
        <v>119</v>
      </c>
      <c r="F885" s="354">
        <v>850571</v>
      </c>
      <c r="G885" s="288" t="s">
        <v>117</v>
      </c>
      <c r="H885" s="288"/>
      <c r="I885" s="1"/>
      <c r="J885" s="1"/>
      <c r="K885" s="549"/>
      <c r="L885" s="10"/>
      <c r="N885" s="548"/>
      <c r="O885" s="548"/>
    </row>
    <row r="886" spans="2:15" s="5" customFormat="1" ht="47.25">
      <c r="B886" s="1"/>
      <c r="C886" s="351">
        <v>4487</v>
      </c>
      <c r="D886" s="352" t="s">
        <v>929</v>
      </c>
      <c r="E886" s="353" t="s">
        <v>119</v>
      </c>
      <c r="F886" s="354">
        <v>148746</v>
      </c>
      <c r="G886" s="288" t="s">
        <v>117</v>
      </c>
      <c r="H886" s="288"/>
      <c r="I886" s="1"/>
      <c r="J886" s="1"/>
      <c r="K886" s="549"/>
      <c r="L886" s="10"/>
      <c r="N886" s="548"/>
      <c r="O886" s="548"/>
    </row>
    <row r="887" spans="2:15" s="5" customFormat="1" ht="47.25">
      <c r="B887" s="1"/>
      <c r="C887" s="351">
        <v>4488</v>
      </c>
      <c r="D887" s="352" t="s">
        <v>930</v>
      </c>
      <c r="E887" s="353" t="s">
        <v>119</v>
      </c>
      <c r="F887" s="354">
        <v>148746</v>
      </c>
      <c r="G887" s="288" t="s">
        <v>117</v>
      </c>
      <c r="H887" s="288"/>
      <c r="I887" s="1"/>
      <c r="J887" s="1"/>
      <c r="K887" s="549"/>
      <c r="L887" s="10"/>
      <c r="N887" s="548"/>
      <c r="O887" s="548"/>
    </row>
    <row r="888" spans="2:15" s="5" customFormat="1" ht="47.25">
      <c r="B888" s="1"/>
      <c r="C888" s="351">
        <v>4489</v>
      </c>
      <c r="D888" s="352" t="s">
        <v>931</v>
      </c>
      <c r="E888" s="353" t="s">
        <v>119</v>
      </c>
      <c r="F888" s="354">
        <v>133276</v>
      </c>
      <c r="G888" s="288" t="s">
        <v>117</v>
      </c>
      <c r="H888" s="288"/>
      <c r="I888" s="1"/>
      <c r="J888" s="1"/>
      <c r="K888" s="549"/>
      <c r="L888" s="10"/>
      <c r="N888" s="548"/>
      <c r="O888" s="548"/>
    </row>
    <row r="889" spans="2:15" s="5" customFormat="1" ht="110.25">
      <c r="B889" s="1"/>
      <c r="C889" s="351">
        <v>4490</v>
      </c>
      <c r="D889" s="352" t="s">
        <v>932</v>
      </c>
      <c r="E889" s="353" t="s">
        <v>116</v>
      </c>
      <c r="F889" s="354">
        <v>170769</v>
      </c>
      <c r="G889" s="288" t="s">
        <v>117</v>
      </c>
      <c r="H889" s="288"/>
      <c r="I889" s="1"/>
      <c r="J889" s="1"/>
      <c r="K889" s="549"/>
      <c r="L889" s="10"/>
      <c r="N889" s="548"/>
      <c r="O889" s="548"/>
    </row>
    <row r="890" spans="2:15" s="5" customFormat="1" ht="30">
      <c r="B890" s="1"/>
      <c r="C890" s="458">
        <v>4501</v>
      </c>
      <c r="D890" s="460" t="s">
        <v>933</v>
      </c>
      <c r="E890" s="462" t="s">
        <v>116</v>
      </c>
      <c r="F890" s="464">
        <v>116396</v>
      </c>
      <c r="G890" s="288" t="s">
        <v>117</v>
      </c>
      <c r="H890" s="288"/>
      <c r="I890" s="1"/>
      <c r="J890" s="1"/>
      <c r="K890" s="549"/>
      <c r="L890" s="10"/>
      <c r="N890" s="548"/>
      <c r="O890" s="548"/>
    </row>
    <row r="891" spans="2:15" s="5" customFormat="1" ht="31.5">
      <c r="B891" s="1"/>
      <c r="C891" s="351">
        <v>4502</v>
      </c>
      <c r="D891" s="352" t="s">
        <v>934</v>
      </c>
      <c r="E891" s="353" t="s">
        <v>116</v>
      </c>
      <c r="F891" s="354">
        <v>194873</v>
      </c>
      <c r="G891" s="288" t="s">
        <v>117</v>
      </c>
      <c r="H891" s="288"/>
      <c r="I891" s="1"/>
      <c r="J891" s="1"/>
      <c r="K891" s="549"/>
      <c r="L891" s="10"/>
      <c r="N891" s="548"/>
      <c r="O891" s="548"/>
    </row>
    <row r="892" spans="2:15" s="5" customFormat="1" ht="110.25">
      <c r="B892" s="1"/>
      <c r="C892" s="351">
        <v>4505</v>
      </c>
      <c r="D892" s="352" t="s">
        <v>935</v>
      </c>
      <c r="E892" s="353" t="s">
        <v>116</v>
      </c>
      <c r="F892" s="354">
        <v>105652</v>
      </c>
      <c r="G892" s="288" t="s">
        <v>117</v>
      </c>
      <c r="H892" s="288"/>
      <c r="I892" s="1"/>
      <c r="J892" s="1"/>
      <c r="K892" s="549"/>
      <c r="L892" s="10"/>
      <c r="N892" s="548"/>
      <c r="O892" s="548"/>
    </row>
    <row r="893" spans="2:15" s="5" customFormat="1" ht="90">
      <c r="B893" s="1"/>
      <c r="C893" s="458">
        <v>4506</v>
      </c>
      <c r="D893" s="460" t="s">
        <v>936</v>
      </c>
      <c r="E893" s="462" t="s">
        <v>116</v>
      </c>
      <c r="F893" s="464">
        <v>159740</v>
      </c>
      <c r="G893" s="288" t="s">
        <v>117</v>
      </c>
      <c r="H893" s="288"/>
      <c r="I893" s="1"/>
      <c r="J893" s="1"/>
      <c r="K893" s="549"/>
      <c r="L893" s="10"/>
      <c r="N893" s="548"/>
      <c r="O893" s="548"/>
    </row>
    <row r="894" spans="2:15" s="5" customFormat="1" ht="30">
      <c r="B894" s="1"/>
      <c r="C894" s="458">
        <v>4510</v>
      </c>
      <c r="D894" s="460" t="s">
        <v>937</v>
      </c>
      <c r="E894" s="462" t="s">
        <v>116</v>
      </c>
      <c r="F894" s="464">
        <v>98774</v>
      </c>
      <c r="G894" s="288" t="s">
        <v>117</v>
      </c>
      <c r="H894" s="288"/>
      <c r="I894" s="1"/>
      <c r="J894" s="1"/>
      <c r="K894" s="549"/>
      <c r="L894" s="10"/>
      <c r="N894" s="548"/>
      <c r="O894" s="548"/>
    </row>
    <row r="895" spans="2:15" s="5" customFormat="1" ht="47.25">
      <c r="B895" s="1"/>
      <c r="C895" s="351">
        <v>4513</v>
      </c>
      <c r="D895" s="352" t="s">
        <v>938</v>
      </c>
      <c r="E895" s="353" t="s">
        <v>119</v>
      </c>
      <c r="F895" s="354">
        <v>142558</v>
      </c>
      <c r="G895" s="288" t="s">
        <v>117</v>
      </c>
      <c r="H895" s="288"/>
      <c r="I895" s="1"/>
      <c r="J895" s="1"/>
      <c r="K895" s="549"/>
      <c r="L895" s="10"/>
      <c r="N895" s="548"/>
      <c r="O895" s="548"/>
    </row>
    <row r="896" spans="2:15" s="5" customFormat="1" ht="110.25">
      <c r="B896" s="1"/>
      <c r="C896" s="351">
        <v>4514</v>
      </c>
      <c r="D896" s="352" t="s">
        <v>939</v>
      </c>
      <c r="E896" s="353" t="s">
        <v>116</v>
      </c>
      <c r="F896" s="354">
        <v>139789</v>
      </c>
      <c r="G896" s="288" t="s">
        <v>117</v>
      </c>
      <c r="H896" s="288"/>
      <c r="I896" s="1"/>
      <c r="J896" s="1"/>
      <c r="K896" s="549"/>
      <c r="L896" s="10"/>
      <c r="N896" s="548"/>
      <c r="O896" s="548"/>
    </row>
    <row r="897" spans="2:15" s="5" customFormat="1" ht="90">
      <c r="B897" s="1"/>
      <c r="C897" s="458">
        <v>4515</v>
      </c>
      <c r="D897" s="460" t="s">
        <v>940</v>
      </c>
      <c r="E897" s="462" t="s">
        <v>116</v>
      </c>
      <c r="F897" s="464">
        <v>186394</v>
      </c>
      <c r="G897" s="288" t="s">
        <v>117</v>
      </c>
      <c r="H897" s="288"/>
      <c r="I897" s="1"/>
      <c r="J897" s="1"/>
      <c r="K897" s="549"/>
      <c r="L897" s="10"/>
      <c r="N897" s="548"/>
      <c r="O897" s="548"/>
    </row>
    <row r="898" spans="2:15" s="5" customFormat="1" ht="30">
      <c r="B898" s="1"/>
      <c r="C898" s="458">
        <v>4516</v>
      </c>
      <c r="D898" s="460" t="s">
        <v>941</v>
      </c>
      <c r="E898" s="462" t="s">
        <v>116</v>
      </c>
      <c r="F898" s="464">
        <v>134019</v>
      </c>
      <c r="G898" s="288" t="s">
        <v>117</v>
      </c>
      <c r="H898" s="288"/>
      <c r="I898" s="1"/>
      <c r="J898" s="1"/>
      <c r="K898" s="549"/>
      <c r="L898" s="10"/>
      <c r="N898" s="548"/>
      <c r="O898" s="548"/>
    </row>
    <row r="899" spans="2:15" s="5" customFormat="1" ht="25.5">
      <c r="B899" s="1"/>
      <c r="C899" s="458">
        <v>4518</v>
      </c>
      <c r="D899" s="460" t="s">
        <v>942</v>
      </c>
      <c r="E899" s="462" t="s">
        <v>116</v>
      </c>
      <c r="F899" s="464">
        <v>37012</v>
      </c>
      <c r="G899" s="288" t="s">
        <v>117</v>
      </c>
      <c r="H899" s="288"/>
      <c r="I899" s="1"/>
      <c r="J899" s="1"/>
      <c r="K899" s="549"/>
      <c r="L899" s="10"/>
      <c r="N899" s="548"/>
      <c r="O899" s="548"/>
    </row>
    <row r="900" spans="2:15" s="5" customFormat="1" ht="31.5">
      <c r="B900" s="1"/>
      <c r="C900" s="351">
        <v>4519</v>
      </c>
      <c r="D900" s="352" t="s">
        <v>943</v>
      </c>
      <c r="E900" s="353" t="s">
        <v>116</v>
      </c>
      <c r="F900" s="354">
        <v>51085</v>
      </c>
      <c r="G900" s="288" t="s">
        <v>117</v>
      </c>
      <c r="H900" s="288"/>
      <c r="I900" s="1"/>
      <c r="J900" s="1"/>
      <c r="K900" s="549"/>
      <c r="L900" s="10"/>
      <c r="N900" s="548"/>
      <c r="O900" s="548"/>
    </row>
    <row r="901" spans="2:15" s="5" customFormat="1" ht="25.5">
      <c r="B901" s="1"/>
      <c r="C901" s="458">
        <v>4520</v>
      </c>
      <c r="D901" s="460" t="s">
        <v>944</v>
      </c>
      <c r="E901" s="462" t="s">
        <v>116</v>
      </c>
      <c r="F901" s="464">
        <v>62577</v>
      </c>
      <c r="G901" s="288" t="s">
        <v>117</v>
      </c>
      <c r="H901" s="288"/>
      <c r="I901" s="1"/>
      <c r="J901" s="1"/>
      <c r="K901" s="549"/>
      <c r="L901" s="10"/>
      <c r="N901" s="548"/>
      <c r="O901" s="548"/>
    </row>
    <row r="902" spans="2:15" s="5" customFormat="1" ht="105">
      <c r="B902" s="1"/>
      <c r="C902" s="458">
        <v>4522</v>
      </c>
      <c r="D902" s="460" t="s">
        <v>945</v>
      </c>
      <c r="E902" s="462" t="s">
        <v>116</v>
      </c>
      <c r="F902" s="464">
        <v>175669</v>
      </c>
      <c r="G902" s="288" t="s">
        <v>117</v>
      </c>
      <c r="H902" s="288"/>
      <c r="I902" s="1"/>
      <c r="J902" s="1"/>
      <c r="K902" s="549"/>
      <c r="L902" s="10"/>
      <c r="N902" s="548"/>
      <c r="O902" s="548"/>
    </row>
    <row r="903" spans="2:15" s="5" customFormat="1" ht="63">
      <c r="B903" s="1"/>
      <c r="C903" s="351">
        <v>4525</v>
      </c>
      <c r="D903" s="352" t="s">
        <v>946</v>
      </c>
      <c r="E903" s="353" t="s">
        <v>122</v>
      </c>
      <c r="F903" s="354">
        <v>6228</v>
      </c>
      <c r="G903" s="288" t="s">
        <v>117</v>
      </c>
      <c r="H903" s="288"/>
      <c r="I903" s="1"/>
      <c r="J903" s="1"/>
      <c r="K903" s="549"/>
      <c r="L903" s="10"/>
      <c r="N903" s="548"/>
      <c r="O903" s="548"/>
    </row>
    <row r="904" spans="2:15" s="5" customFormat="1" ht="110.25">
      <c r="B904" s="1"/>
      <c r="C904" s="351">
        <v>4541</v>
      </c>
      <c r="D904" s="352" t="s">
        <v>947</v>
      </c>
      <c r="E904" s="353" t="s">
        <v>119</v>
      </c>
      <c r="F904" s="354">
        <v>940414</v>
      </c>
      <c r="G904" s="288" t="s">
        <v>117</v>
      </c>
      <c r="H904" s="288"/>
      <c r="I904" s="1"/>
      <c r="J904" s="1"/>
      <c r="K904" s="549"/>
      <c r="L904" s="10"/>
      <c r="N904" s="548"/>
      <c r="O904" s="548"/>
    </row>
    <row r="905" spans="2:15" s="5" customFormat="1" ht="110.25">
      <c r="B905" s="1"/>
      <c r="C905" s="351">
        <v>4542</v>
      </c>
      <c r="D905" s="352" t="s">
        <v>948</v>
      </c>
      <c r="E905" s="353" t="s">
        <v>119</v>
      </c>
      <c r="F905" s="354">
        <v>940404</v>
      </c>
      <c r="G905" s="288" t="s">
        <v>117</v>
      </c>
      <c r="H905" s="288"/>
      <c r="I905" s="1"/>
      <c r="J905" s="1"/>
      <c r="K905" s="549"/>
      <c r="L905" s="10"/>
      <c r="N905" s="548"/>
      <c r="O905" s="548"/>
    </row>
    <row r="906" spans="2:15" s="5" customFormat="1" ht="47.25">
      <c r="B906" s="1"/>
      <c r="C906" s="351">
        <v>4543</v>
      </c>
      <c r="D906" s="352" t="s">
        <v>949</v>
      </c>
      <c r="E906" s="353" t="s">
        <v>122</v>
      </c>
      <c r="F906" s="354">
        <v>59041</v>
      </c>
      <c r="G906" s="288" t="s">
        <v>117</v>
      </c>
      <c r="H906" s="288"/>
      <c r="I906" s="1"/>
      <c r="J906" s="1"/>
      <c r="K906" s="549"/>
      <c r="L906" s="10"/>
      <c r="N906" s="548"/>
      <c r="O906" s="548"/>
    </row>
    <row r="907" spans="2:15" s="5" customFormat="1" ht="45">
      <c r="B907" s="1"/>
      <c r="C907" s="458">
        <v>4544</v>
      </c>
      <c r="D907" s="460" t="s">
        <v>950</v>
      </c>
      <c r="E907" s="462" t="s">
        <v>122</v>
      </c>
      <c r="F907" s="464">
        <v>59781</v>
      </c>
      <c r="G907" s="288" t="s">
        <v>117</v>
      </c>
      <c r="H907" s="288"/>
      <c r="I907" s="1"/>
      <c r="J907" s="1"/>
      <c r="K907" s="549"/>
      <c r="L907" s="10"/>
      <c r="N907" s="548"/>
      <c r="O907" s="548"/>
    </row>
    <row r="908" spans="2:15" s="5" customFormat="1" ht="47.25">
      <c r="B908" s="1"/>
      <c r="C908" s="351">
        <v>4545</v>
      </c>
      <c r="D908" s="352" t="s">
        <v>951</v>
      </c>
      <c r="E908" s="353" t="s">
        <v>122</v>
      </c>
      <c r="F908" s="354">
        <v>57220</v>
      </c>
      <c r="G908" s="288" t="s">
        <v>117</v>
      </c>
      <c r="H908" s="288"/>
      <c r="I908" s="1"/>
      <c r="J908" s="1"/>
      <c r="K908" s="549"/>
      <c r="L908" s="10"/>
      <c r="N908" s="548"/>
      <c r="O908" s="548"/>
    </row>
    <row r="909" spans="2:15" s="5" customFormat="1" ht="31.5">
      <c r="B909" s="1"/>
      <c r="C909" s="351">
        <v>4549</v>
      </c>
      <c r="D909" s="352" t="s">
        <v>952</v>
      </c>
      <c r="E909" s="353" t="s">
        <v>125</v>
      </c>
      <c r="F909" s="354">
        <v>5304933</v>
      </c>
      <c r="G909" s="288" t="s">
        <v>117</v>
      </c>
      <c r="H909" s="288" t="s">
        <v>145</v>
      </c>
      <c r="I909" s="1"/>
      <c r="J909" s="1"/>
      <c r="K909" s="549"/>
      <c r="L909" s="10"/>
      <c r="N909" s="548"/>
      <c r="O909" s="548"/>
    </row>
    <row r="910" spans="2:15" s="5" customFormat="1" ht="31.5">
      <c r="B910" s="1"/>
      <c r="C910" s="351">
        <v>4550</v>
      </c>
      <c r="D910" s="352" t="s">
        <v>953</v>
      </c>
      <c r="E910" s="353" t="s">
        <v>125</v>
      </c>
      <c r="F910" s="354">
        <v>3698729</v>
      </c>
      <c r="G910" s="288" t="s">
        <v>117</v>
      </c>
      <c r="H910" s="288" t="s">
        <v>145</v>
      </c>
      <c r="I910" s="1"/>
      <c r="J910" s="1"/>
      <c r="K910" s="549"/>
      <c r="L910" s="10"/>
      <c r="N910" s="548"/>
      <c r="O910" s="548"/>
    </row>
    <row r="911" spans="2:15" s="5" customFormat="1" ht="31.5">
      <c r="B911" s="1"/>
      <c r="C911" s="351">
        <v>4551</v>
      </c>
      <c r="D911" s="352" t="s">
        <v>954</v>
      </c>
      <c r="E911" s="353" t="s">
        <v>125</v>
      </c>
      <c r="F911" s="354">
        <v>4149431</v>
      </c>
      <c r="G911" s="288" t="s">
        <v>117</v>
      </c>
      <c r="H911" s="288" t="s">
        <v>145</v>
      </c>
      <c r="I911" s="1"/>
      <c r="J911" s="1"/>
      <c r="K911" s="549"/>
      <c r="L911" s="10"/>
      <c r="N911" s="548"/>
      <c r="O911" s="548"/>
    </row>
    <row r="912" spans="2:15" s="5" customFormat="1" ht="60">
      <c r="B912" s="1"/>
      <c r="C912" s="458">
        <v>4553</v>
      </c>
      <c r="D912" s="460" t="s">
        <v>955</v>
      </c>
      <c r="E912" s="462" t="s">
        <v>125</v>
      </c>
      <c r="F912" s="464">
        <v>2864527</v>
      </c>
      <c r="G912" s="288" t="s">
        <v>117</v>
      </c>
      <c r="H912" s="288"/>
      <c r="I912" s="1"/>
      <c r="J912" s="1"/>
      <c r="K912" s="549"/>
      <c r="L912" s="10"/>
      <c r="N912" s="548"/>
      <c r="O912" s="548"/>
    </row>
    <row r="913" spans="2:15" s="5" customFormat="1" ht="45">
      <c r="B913" s="1"/>
      <c r="C913" s="458">
        <v>4555</v>
      </c>
      <c r="D913" s="460" t="s">
        <v>956</v>
      </c>
      <c r="E913" s="462" t="s">
        <v>119</v>
      </c>
      <c r="F913" s="464">
        <v>601891</v>
      </c>
      <c r="G913" s="288" t="s">
        <v>117</v>
      </c>
      <c r="H913" s="288"/>
      <c r="I913" s="1"/>
      <c r="J913" s="1"/>
      <c r="K913" s="549"/>
      <c r="L913" s="10"/>
      <c r="N913" s="548"/>
      <c r="O913" s="548"/>
    </row>
    <row r="914" spans="2:15" s="5" customFormat="1" ht="47.25">
      <c r="B914" s="1"/>
      <c r="C914" s="351">
        <v>4556</v>
      </c>
      <c r="D914" s="352" t="s">
        <v>957</v>
      </c>
      <c r="E914" s="353" t="s">
        <v>119</v>
      </c>
      <c r="F914" s="354">
        <v>133276</v>
      </c>
      <c r="G914" s="288" t="s">
        <v>117</v>
      </c>
      <c r="H914" s="288"/>
      <c r="I914" s="1"/>
      <c r="J914" s="1"/>
      <c r="K914" s="549"/>
      <c r="L914" s="10"/>
      <c r="N914" s="548"/>
      <c r="O914" s="548"/>
    </row>
    <row r="915" spans="2:15" s="5" customFormat="1" ht="47.25">
      <c r="B915" s="1"/>
      <c r="C915" s="351">
        <v>4557</v>
      </c>
      <c r="D915" s="352" t="s">
        <v>958</v>
      </c>
      <c r="E915" s="353" t="s">
        <v>119</v>
      </c>
      <c r="F915" s="354">
        <v>131729</v>
      </c>
      <c r="G915" s="288" t="s">
        <v>117</v>
      </c>
      <c r="H915" s="288"/>
      <c r="I915" s="1"/>
      <c r="J915" s="1"/>
      <c r="K915" s="549"/>
      <c r="L915" s="10"/>
      <c r="N915" s="548"/>
      <c r="O915" s="548"/>
    </row>
    <row r="916" spans="2:15" s="5" customFormat="1" ht="31.5">
      <c r="B916" s="1"/>
      <c r="C916" s="351">
        <v>4558</v>
      </c>
      <c r="D916" s="352" t="s">
        <v>959</v>
      </c>
      <c r="E916" s="353" t="s">
        <v>125</v>
      </c>
      <c r="F916" s="354">
        <v>5147171</v>
      </c>
      <c r="G916" s="288" t="s">
        <v>117</v>
      </c>
      <c r="H916" s="288" t="s">
        <v>145</v>
      </c>
      <c r="I916" s="1"/>
      <c r="J916" s="1"/>
      <c r="K916" s="549"/>
      <c r="L916" s="10"/>
      <c r="N916" s="548"/>
      <c r="O916" s="548"/>
    </row>
    <row r="917" spans="2:15" s="5" customFormat="1" ht="31.5">
      <c r="B917" s="1"/>
      <c r="C917" s="351">
        <v>4559</v>
      </c>
      <c r="D917" s="352" t="s">
        <v>960</v>
      </c>
      <c r="E917" s="353" t="s">
        <v>119</v>
      </c>
      <c r="F917" s="354">
        <v>333050</v>
      </c>
      <c r="G917" s="288" t="s">
        <v>117</v>
      </c>
      <c r="H917" s="288"/>
      <c r="I917" s="1"/>
      <c r="J917" s="1"/>
      <c r="K917" s="549"/>
      <c r="L917" s="10"/>
      <c r="N917" s="548"/>
      <c r="O917" s="548"/>
    </row>
    <row r="918" spans="2:15" s="5" customFormat="1" ht="31.5">
      <c r="B918" s="1"/>
      <c r="C918" s="351">
        <v>4560</v>
      </c>
      <c r="D918" s="352" t="s">
        <v>961</v>
      </c>
      <c r="E918" s="353" t="s">
        <v>119</v>
      </c>
      <c r="F918" s="354">
        <v>362388</v>
      </c>
      <c r="G918" s="288" t="s">
        <v>117</v>
      </c>
      <c r="H918" s="288"/>
      <c r="I918" s="1"/>
      <c r="J918" s="1"/>
      <c r="K918" s="549"/>
      <c r="L918" s="10"/>
      <c r="N918" s="548"/>
      <c r="O918" s="548"/>
    </row>
    <row r="919" spans="2:15" s="5" customFormat="1" ht="31.5">
      <c r="B919" s="1"/>
      <c r="C919" s="351">
        <v>4561</v>
      </c>
      <c r="D919" s="352" t="s">
        <v>962</v>
      </c>
      <c r="E919" s="353" t="s">
        <v>119</v>
      </c>
      <c r="F919" s="354">
        <v>432024</v>
      </c>
      <c r="G919" s="288" t="s">
        <v>117</v>
      </c>
      <c r="H919" s="288"/>
      <c r="I919" s="1"/>
      <c r="J919" s="1"/>
      <c r="K919" s="549"/>
      <c r="L919" s="10"/>
      <c r="N919" s="548"/>
      <c r="O919" s="548"/>
    </row>
    <row r="920" spans="2:15" s="5" customFormat="1" ht="63">
      <c r="B920" s="1"/>
      <c r="C920" s="351">
        <v>4562</v>
      </c>
      <c r="D920" s="352" t="s">
        <v>963</v>
      </c>
      <c r="E920" s="353" t="s">
        <v>119</v>
      </c>
      <c r="F920" s="354">
        <v>108524</v>
      </c>
      <c r="G920" s="288" t="s">
        <v>117</v>
      </c>
      <c r="H920" s="288"/>
      <c r="I920" s="1"/>
      <c r="J920" s="1"/>
      <c r="K920" s="549"/>
      <c r="L920" s="10"/>
      <c r="N920" s="548"/>
      <c r="O920" s="548"/>
    </row>
    <row r="921" spans="2:15" s="5" customFormat="1" ht="47.25">
      <c r="B921" s="1"/>
      <c r="C921" s="351">
        <v>4563</v>
      </c>
      <c r="D921" s="352" t="s">
        <v>964</v>
      </c>
      <c r="E921" s="353" t="s">
        <v>119</v>
      </c>
      <c r="F921" s="354">
        <v>75264</v>
      </c>
      <c r="G921" s="288" t="s">
        <v>117</v>
      </c>
      <c r="H921" s="288"/>
      <c r="I921" s="1"/>
      <c r="J921" s="1"/>
      <c r="K921" s="549"/>
      <c r="L921" s="10"/>
      <c r="N921" s="548"/>
      <c r="O921" s="548"/>
    </row>
    <row r="922" spans="2:15" s="5" customFormat="1" ht="31.5">
      <c r="B922" s="1"/>
      <c r="C922" s="351">
        <v>4564</v>
      </c>
      <c r="D922" s="352" t="s">
        <v>965</v>
      </c>
      <c r="E922" s="353" t="s">
        <v>119</v>
      </c>
      <c r="F922" s="354">
        <v>376547</v>
      </c>
      <c r="G922" s="288" t="s">
        <v>117</v>
      </c>
      <c r="H922" s="288"/>
      <c r="I922" s="1"/>
      <c r="J922" s="1"/>
      <c r="K922" s="549"/>
      <c r="L922" s="10"/>
      <c r="N922" s="548"/>
      <c r="O922" s="548"/>
    </row>
    <row r="923" spans="2:15" s="5" customFormat="1" ht="31.5">
      <c r="B923" s="1"/>
      <c r="C923" s="351">
        <v>4565</v>
      </c>
      <c r="D923" s="352" t="s">
        <v>966</v>
      </c>
      <c r="E923" s="353" t="s">
        <v>119</v>
      </c>
      <c r="F923" s="354">
        <v>431518</v>
      </c>
      <c r="G923" s="288" t="s">
        <v>117</v>
      </c>
      <c r="H923" s="288"/>
      <c r="I923" s="1"/>
      <c r="J923" s="1"/>
      <c r="K923" s="549"/>
      <c r="L923" s="10"/>
      <c r="N923" s="548"/>
      <c r="O923" s="548"/>
    </row>
    <row r="924" spans="2:15" s="5" customFormat="1" ht="31.5">
      <c r="B924" s="1"/>
      <c r="C924" s="351">
        <v>4566</v>
      </c>
      <c r="D924" s="352" t="s">
        <v>967</v>
      </c>
      <c r="E924" s="353" t="s">
        <v>119</v>
      </c>
      <c r="F924" s="354">
        <v>444940</v>
      </c>
      <c r="G924" s="288" t="s">
        <v>117</v>
      </c>
      <c r="H924" s="288"/>
      <c r="I924" s="1"/>
      <c r="J924" s="1"/>
      <c r="K924" s="549"/>
      <c r="L924" s="10"/>
      <c r="N924" s="548"/>
      <c r="O924" s="548"/>
    </row>
    <row r="925" spans="2:15" s="5" customFormat="1" ht="110.25">
      <c r="B925" s="1"/>
      <c r="C925" s="351">
        <v>4567</v>
      </c>
      <c r="D925" s="352" t="s">
        <v>968</v>
      </c>
      <c r="E925" s="353" t="s">
        <v>119</v>
      </c>
      <c r="F925" s="354">
        <v>815423</v>
      </c>
      <c r="G925" s="288" t="s">
        <v>117</v>
      </c>
      <c r="H925" s="288"/>
      <c r="I925" s="1"/>
      <c r="J925" s="1"/>
      <c r="K925" s="549"/>
      <c r="L925" s="10"/>
      <c r="N925" s="548"/>
      <c r="O925" s="548"/>
    </row>
    <row r="926" spans="2:15" s="5" customFormat="1" ht="78.75">
      <c r="B926" s="1"/>
      <c r="C926" s="351">
        <v>4568</v>
      </c>
      <c r="D926" s="352" t="s">
        <v>969</v>
      </c>
      <c r="E926" s="353" t="s">
        <v>119</v>
      </c>
      <c r="F926" s="354">
        <v>815423</v>
      </c>
      <c r="G926" s="288" t="s">
        <v>117</v>
      </c>
      <c r="H926" s="288"/>
      <c r="I926" s="1"/>
      <c r="J926" s="1"/>
      <c r="K926" s="549"/>
      <c r="L926" s="10"/>
      <c r="N926" s="548"/>
      <c r="O926" s="548"/>
    </row>
    <row r="927" spans="2:15" s="5" customFormat="1" ht="31.5">
      <c r="B927" s="1"/>
      <c r="C927" s="351">
        <v>4569</v>
      </c>
      <c r="D927" s="352" t="s">
        <v>970</v>
      </c>
      <c r="E927" s="353" t="s">
        <v>125</v>
      </c>
      <c r="F927" s="354">
        <v>8056</v>
      </c>
      <c r="G927" s="288" t="s">
        <v>117</v>
      </c>
      <c r="H927" s="288"/>
      <c r="I927" s="1"/>
      <c r="J927" s="1"/>
      <c r="K927" s="549"/>
      <c r="L927" s="10"/>
      <c r="N927" s="548"/>
      <c r="O927" s="548"/>
    </row>
    <row r="928" spans="2:15" s="5" customFormat="1" ht="31.5">
      <c r="B928" s="1"/>
      <c r="C928" s="351">
        <v>4578</v>
      </c>
      <c r="D928" s="352" t="s">
        <v>971</v>
      </c>
      <c r="E928" s="353" t="s">
        <v>122</v>
      </c>
      <c r="F928" s="354">
        <v>72874</v>
      </c>
      <c r="G928" s="288" t="s">
        <v>117</v>
      </c>
      <c r="H928" s="288"/>
      <c r="I928" s="1"/>
      <c r="J928" s="1"/>
      <c r="K928" s="549"/>
      <c r="L928" s="10"/>
      <c r="N928" s="548"/>
      <c r="O928" s="548"/>
    </row>
    <row r="929" spans="2:15" s="5" customFormat="1" ht="25.5">
      <c r="B929" s="1"/>
      <c r="C929" s="351">
        <v>4581</v>
      </c>
      <c r="D929" s="352" t="s">
        <v>972</v>
      </c>
      <c r="E929" s="353" t="s">
        <v>116</v>
      </c>
      <c r="F929" s="354">
        <v>2180</v>
      </c>
      <c r="G929" s="288" t="s">
        <v>117</v>
      </c>
      <c r="H929" s="288"/>
      <c r="I929" s="1"/>
      <c r="J929" s="1"/>
      <c r="K929" s="549"/>
      <c r="L929" s="10"/>
      <c r="N929" s="548"/>
      <c r="O929" s="548"/>
    </row>
    <row r="930" spans="2:15" s="5" customFormat="1" ht="78.75">
      <c r="B930" s="1"/>
      <c r="C930" s="351">
        <v>4588</v>
      </c>
      <c r="D930" s="352" t="s">
        <v>973</v>
      </c>
      <c r="E930" s="353" t="s">
        <v>116</v>
      </c>
      <c r="F930" s="354">
        <v>333358</v>
      </c>
      <c r="G930" s="288" t="s">
        <v>117</v>
      </c>
      <c r="H930" s="288"/>
      <c r="I930" s="1"/>
      <c r="J930" s="1"/>
      <c r="K930" s="549"/>
      <c r="L930" s="10"/>
      <c r="N930" s="548"/>
      <c r="O930" s="548"/>
    </row>
    <row r="931" spans="2:15" s="5" customFormat="1" ht="25.5">
      <c r="B931" s="1"/>
      <c r="C931" s="351">
        <v>4592</v>
      </c>
      <c r="D931" s="352" t="s">
        <v>974</v>
      </c>
      <c r="E931" s="353" t="s">
        <v>116</v>
      </c>
      <c r="F931" s="354">
        <v>1389</v>
      </c>
      <c r="G931" s="288" t="s">
        <v>117</v>
      </c>
      <c r="H931" s="288"/>
      <c r="I931" s="1"/>
      <c r="J931" s="1"/>
      <c r="K931" s="549"/>
      <c r="L931" s="10"/>
      <c r="N931" s="548"/>
      <c r="O931" s="548"/>
    </row>
    <row r="932" spans="2:15" s="5" customFormat="1" ht="47.25">
      <c r="B932" s="1"/>
      <c r="C932" s="351">
        <v>4593</v>
      </c>
      <c r="D932" s="352" t="s">
        <v>975</v>
      </c>
      <c r="E932" s="353" t="s">
        <v>116</v>
      </c>
      <c r="F932" s="354">
        <v>72675</v>
      </c>
      <c r="G932" s="288" t="s">
        <v>117</v>
      </c>
      <c r="H932" s="288"/>
      <c r="I932" s="1"/>
      <c r="J932" s="1"/>
      <c r="K932" s="549"/>
      <c r="L932" s="10"/>
      <c r="N932" s="548"/>
      <c r="O932" s="548"/>
    </row>
    <row r="933" spans="2:15" s="5" customFormat="1" ht="25.5">
      <c r="B933" s="1"/>
      <c r="C933" s="351">
        <v>4598</v>
      </c>
      <c r="D933" s="352" t="s">
        <v>976</v>
      </c>
      <c r="E933" s="353" t="s">
        <v>122</v>
      </c>
      <c r="F933" s="354">
        <v>8442</v>
      </c>
      <c r="G933" s="288" t="s">
        <v>117</v>
      </c>
      <c r="H933" s="288"/>
      <c r="I933" s="1"/>
      <c r="J933" s="1"/>
      <c r="K933" s="549"/>
      <c r="L933" s="10"/>
      <c r="N933" s="548"/>
      <c r="O933" s="548"/>
    </row>
    <row r="934" spans="2:15" s="5" customFormat="1" ht="25.5">
      <c r="B934" s="1"/>
      <c r="C934" s="351">
        <v>4599</v>
      </c>
      <c r="D934" s="352" t="s">
        <v>977</v>
      </c>
      <c r="E934" s="353" t="s">
        <v>116</v>
      </c>
      <c r="F934" s="354">
        <v>43643</v>
      </c>
      <c r="G934" s="288" t="s">
        <v>117</v>
      </c>
      <c r="H934" s="288"/>
      <c r="I934" s="1"/>
      <c r="J934" s="1"/>
      <c r="K934" s="549"/>
      <c r="L934" s="10"/>
      <c r="N934" s="548"/>
      <c r="O934" s="548"/>
    </row>
    <row r="935" spans="2:15" s="5" customFormat="1" ht="25.5">
      <c r="B935" s="1"/>
      <c r="C935" s="351">
        <v>4600</v>
      </c>
      <c r="D935" s="352" t="s">
        <v>978</v>
      </c>
      <c r="E935" s="353" t="s">
        <v>116</v>
      </c>
      <c r="F935" s="354">
        <v>96064</v>
      </c>
      <c r="G935" s="288" t="s">
        <v>117</v>
      </c>
      <c r="H935" s="288"/>
      <c r="I935" s="1"/>
      <c r="J935" s="1"/>
      <c r="K935" s="549"/>
      <c r="L935" s="10"/>
      <c r="N935" s="548"/>
      <c r="O935" s="548"/>
    </row>
    <row r="936" spans="2:15" s="5" customFormat="1" ht="31.5">
      <c r="B936" s="1"/>
      <c r="C936" s="351">
        <v>4601</v>
      </c>
      <c r="D936" s="352" t="s">
        <v>979</v>
      </c>
      <c r="E936" s="353" t="s">
        <v>116</v>
      </c>
      <c r="F936" s="354">
        <v>43086</v>
      </c>
      <c r="G936" s="288" t="s">
        <v>117</v>
      </c>
      <c r="H936" s="288"/>
      <c r="I936" s="1"/>
      <c r="J936" s="1"/>
      <c r="K936" s="549"/>
      <c r="L936" s="10"/>
      <c r="N936" s="548"/>
      <c r="O936" s="548"/>
    </row>
    <row r="937" spans="2:15" s="5" customFormat="1" ht="31.5">
      <c r="B937" s="1"/>
      <c r="C937" s="351">
        <v>4602</v>
      </c>
      <c r="D937" s="352" t="s">
        <v>980</v>
      </c>
      <c r="E937" s="353" t="s">
        <v>116</v>
      </c>
      <c r="F937" s="354">
        <v>114588</v>
      </c>
      <c r="G937" s="288" t="s">
        <v>117</v>
      </c>
      <c r="H937" s="288"/>
      <c r="I937" s="1"/>
      <c r="J937" s="1"/>
      <c r="K937" s="549"/>
      <c r="L937" s="10"/>
      <c r="N937" s="548"/>
      <c r="O937" s="548"/>
    </row>
    <row r="938" spans="2:15" s="5" customFormat="1" ht="47.25">
      <c r="B938" s="1"/>
      <c r="C938" s="351">
        <v>4604</v>
      </c>
      <c r="D938" s="352" t="s">
        <v>981</v>
      </c>
      <c r="E938" s="353" t="s">
        <v>116</v>
      </c>
      <c r="F938" s="354">
        <v>5328</v>
      </c>
      <c r="G938" s="288" t="s">
        <v>117</v>
      </c>
      <c r="H938" s="288"/>
      <c r="I938" s="1"/>
      <c r="J938" s="1"/>
      <c r="K938" s="549"/>
      <c r="L938" s="10"/>
      <c r="N938" s="548"/>
      <c r="O938" s="548"/>
    </row>
    <row r="939" spans="2:15" s="5" customFormat="1" ht="30">
      <c r="B939" s="1"/>
      <c r="C939" s="458">
        <v>4606</v>
      </c>
      <c r="D939" s="460" t="s">
        <v>982</v>
      </c>
      <c r="E939" s="462" t="s">
        <v>116</v>
      </c>
      <c r="F939" s="464">
        <v>20558</v>
      </c>
      <c r="G939" s="288" t="s">
        <v>117</v>
      </c>
      <c r="H939" s="288"/>
      <c r="I939" s="1"/>
      <c r="J939" s="1"/>
      <c r="K939" s="549"/>
      <c r="L939" s="10"/>
      <c r="N939" s="548"/>
      <c r="O939" s="548"/>
    </row>
    <row r="940" spans="2:15" s="5" customFormat="1" ht="60">
      <c r="B940" s="1"/>
      <c r="C940" s="458">
        <v>4611</v>
      </c>
      <c r="D940" s="460" t="s">
        <v>983</v>
      </c>
      <c r="E940" s="462" t="s">
        <v>122</v>
      </c>
      <c r="F940" s="464">
        <v>133707</v>
      </c>
      <c r="G940" s="288" t="s">
        <v>117</v>
      </c>
      <c r="H940" s="288" t="s">
        <v>145</v>
      </c>
      <c r="I940" s="1"/>
      <c r="J940" s="1"/>
      <c r="K940" s="549"/>
      <c r="L940" s="10"/>
      <c r="N940" s="548"/>
      <c r="O940" s="548"/>
    </row>
    <row r="941" spans="2:15" s="5" customFormat="1" ht="60">
      <c r="B941" s="1"/>
      <c r="C941" s="458">
        <v>4612</v>
      </c>
      <c r="D941" s="460" t="s">
        <v>984</v>
      </c>
      <c r="E941" s="462" t="s">
        <v>122</v>
      </c>
      <c r="F941" s="464">
        <v>134163</v>
      </c>
      <c r="G941" s="288" t="s">
        <v>117</v>
      </c>
      <c r="H941" s="288" t="s">
        <v>145</v>
      </c>
      <c r="I941" s="1"/>
      <c r="J941" s="1"/>
      <c r="K941" s="549"/>
      <c r="L941" s="10"/>
      <c r="N941" s="548"/>
      <c r="O941" s="548"/>
    </row>
    <row r="942" spans="2:15" s="5" customFormat="1" ht="47.25">
      <c r="B942" s="1"/>
      <c r="C942" s="351">
        <v>4613</v>
      </c>
      <c r="D942" s="352" t="s">
        <v>985</v>
      </c>
      <c r="E942" s="353" t="s">
        <v>119</v>
      </c>
      <c r="F942" s="354">
        <v>45039</v>
      </c>
      <c r="G942" s="288" t="s">
        <v>117</v>
      </c>
      <c r="H942" s="288"/>
      <c r="I942" s="1"/>
      <c r="J942" s="1"/>
      <c r="K942" s="549"/>
      <c r="L942" s="10"/>
      <c r="N942" s="548"/>
      <c r="O942" s="548"/>
    </row>
    <row r="943" spans="2:15" s="5" customFormat="1" ht="60">
      <c r="B943" s="1"/>
      <c r="C943" s="458">
        <v>4614</v>
      </c>
      <c r="D943" s="460" t="s">
        <v>986</v>
      </c>
      <c r="E943" s="462" t="s">
        <v>122</v>
      </c>
      <c r="F943" s="464">
        <v>134612</v>
      </c>
      <c r="G943" s="288" t="s">
        <v>117</v>
      </c>
      <c r="H943" s="288" t="s">
        <v>145</v>
      </c>
      <c r="I943" s="1"/>
      <c r="J943" s="1"/>
      <c r="K943" s="549"/>
      <c r="L943" s="10"/>
      <c r="N943" s="548"/>
      <c r="O943" s="548"/>
    </row>
    <row r="944" spans="2:15" s="5" customFormat="1" ht="63">
      <c r="B944" s="1"/>
      <c r="C944" s="351">
        <v>4615</v>
      </c>
      <c r="D944" s="352" t="s">
        <v>987</v>
      </c>
      <c r="E944" s="353" t="s">
        <v>122</v>
      </c>
      <c r="F944" s="354">
        <v>171694</v>
      </c>
      <c r="G944" s="288" t="s">
        <v>117</v>
      </c>
      <c r="H944" s="288" t="s">
        <v>145</v>
      </c>
      <c r="I944" s="1"/>
      <c r="J944" s="1"/>
      <c r="K944" s="549"/>
      <c r="L944" s="10"/>
      <c r="N944" s="548"/>
      <c r="O944" s="548"/>
    </row>
    <row r="945" spans="2:15" s="5" customFormat="1" ht="60">
      <c r="B945" s="1"/>
      <c r="C945" s="458">
        <v>4616</v>
      </c>
      <c r="D945" s="460" t="s">
        <v>988</v>
      </c>
      <c r="E945" s="462" t="s">
        <v>122</v>
      </c>
      <c r="F945" s="464">
        <v>172147</v>
      </c>
      <c r="G945" s="288" t="s">
        <v>117</v>
      </c>
      <c r="H945" s="288" t="s">
        <v>145</v>
      </c>
      <c r="I945" s="1"/>
      <c r="J945" s="1"/>
      <c r="K945" s="549"/>
      <c r="L945" s="10"/>
      <c r="N945" s="548"/>
      <c r="O945" s="548"/>
    </row>
    <row r="946" spans="2:15" s="5" customFormat="1" ht="60">
      <c r="B946" s="1"/>
      <c r="C946" s="458">
        <v>4617</v>
      </c>
      <c r="D946" s="460" t="s">
        <v>989</v>
      </c>
      <c r="E946" s="462" t="s">
        <v>122</v>
      </c>
      <c r="F946" s="464">
        <v>204740</v>
      </c>
      <c r="G946" s="288" t="s">
        <v>117</v>
      </c>
      <c r="H946" s="288" t="s">
        <v>145</v>
      </c>
      <c r="I946" s="1"/>
      <c r="J946" s="1"/>
      <c r="K946" s="549"/>
      <c r="L946" s="10"/>
      <c r="N946" s="548"/>
      <c r="O946" s="548"/>
    </row>
    <row r="947" spans="2:15" s="5" customFormat="1" ht="60">
      <c r="B947" s="1"/>
      <c r="C947" s="458">
        <v>4618</v>
      </c>
      <c r="D947" s="460" t="s">
        <v>990</v>
      </c>
      <c r="E947" s="462" t="s">
        <v>122</v>
      </c>
      <c r="F947" s="464">
        <v>212839</v>
      </c>
      <c r="G947" s="288" t="s">
        <v>117</v>
      </c>
      <c r="H947" s="288" t="s">
        <v>145</v>
      </c>
      <c r="I947" s="1"/>
      <c r="J947" s="1"/>
      <c r="K947" s="549"/>
      <c r="L947" s="10"/>
      <c r="N947" s="548"/>
      <c r="O947" s="548"/>
    </row>
    <row r="948" spans="2:15" s="5" customFormat="1" ht="60">
      <c r="B948" s="1"/>
      <c r="C948" s="458">
        <v>4619</v>
      </c>
      <c r="D948" s="460" t="s">
        <v>991</v>
      </c>
      <c r="E948" s="462" t="s">
        <v>122</v>
      </c>
      <c r="F948" s="464">
        <v>233501</v>
      </c>
      <c r="G948" s="288" t="s">
        <v>117</v>
      </c>
      <c r="H948" s="288" t="s">
        <v>145</v>
      </c>
      <c r="I948" s="1"/>
      <c r="J948" s="1"/>
      <c r="K948" s="549"/>
      <c r="L948" s="10"/>
      <c r="N948" s="548"/>
      <c r="O948" s="548"/>
    </row>
    <row r="949" spans="2:15" s="5" customFormat="1" ht="60">
      <c r="B949" s="1"/>
      <c r="C949" s="458">
        <v>4620</v>
      </c>
      <c r="D949" s="460" t="s">
        <v>992</v>
      </c>
      <c r="E949" s="462" t="s">
        <v>122</v>
      </c>
      <c r="F949" s="464">
        <v>251945</v>
      </c>
      <c r="G949" s="288" t="s">
        <v>117</v>
      </c>
      <c r="H949" s="288" t="s">
        <v>145</v>
      </c>
      <c r="I949" s="1"/>
      <c r="J949" s="1"/>
      <c r="K949" s="549"/>
      <c r="L949" s="10"/>
      <c r="N949" s="548"/>
      <c r="O949" s="548"/>
    </row>
    <row r="950" spans="2:15" s="5" customFormat="1" ht="63">
      <c r="B950" s="1"/>
      <c r="C950" s="351">
        <v>4621</v>
      </c>
      <c r="D950" s="352" t="s">
        <v>993</v>
      </c>
      <c r="E950" s="353" t="s">
        <v>122</v>
      </c>
      <c r="F950" s="354">
        <v>279849</v>
      </c>
      <c r="G950" s="288" t="s">
        <v>117</v>
      </c>
      <c r="H950" s="288" t="s">
        <v>145</v>
      </c>
      <c r="I950" s="1"/>
      <c r="J950" s="1"/>
      <c r="K950" s="549"/>
      <c r="L950" s="10"/>
      <c r="N950" s="548"/>
      <c r="O950" s="548"/>
    </row>
    <row r="951" spans="2:15" s="5" customFormat="1" ht="60">
      <c r="B951" s="1"/>
      <c r="C951" s="458">
        <v>4622</v>
      </c>
      <c r="D951" s="460" t="s">
        <v>994</v>
      </c>
      <c r="E951" s="462" t="s">
        <v>122</v>
      </c>
      <c r="F951" s="464">
        <v>294168</v>
      </c>
      <c r="G951" s="288" t="s">
        <v>117</v>
      </c>
      <c r="H951" s="288" t="s">
        <v>145</v>
      </c>
      <c r="I951" s="1"/>
      <c r="J951" s="1"/>
      <c r="K951" s="549"/>
      <c r="L951" s="10"/>
      <c r="N951" s="548"/>
      <c r="O951" s="548"/>
    </row>
    <row r="952" spans="2:15" s="5" customFormat="1" ht="31.5">
      <c r="B952" s="1"/>
      <c r="C952" s="351">
        <v>4624</v>
      </c>
      <c r="D952" s="352" t="s">
        <v>995</v>
      </c>
      <c r="E952" s="353" t="s">
        <v>122</v>
      </c>
      <c r="F952" s="354">
        <v>488712</v>
      </c>
      <c r="G952" s="288" t="s">
        <v>117</v>
      </c>
      <c r="H952" s="288"/>
      <c r="I952" s="1"/>
      <c r="J952" s="1"/>
      <c r="K952" s="549"/>
      <c r="L952" s="10"/>
      <c r="N952" s="548"/>
      <c r="O952" s="548"/>
    </row>
    <row r="953" spans="2:15" s="5" customFormat="1" ht="31.5">
      <c r="B953" s="1"/>
      <c r="C953" s="351">
        <v>4625</v>
      </c>
      <c r="D953" s="352" t="s">
        <v>996</v>
      </c>
      <c r="E953" s="353" t="s">
        <v>122</v>
      </c>
      <c r="F953" s="354">
        <v>642248</v>
      </c>
      <c r="G953" s="288" t="s">
        <v>117</v>
      </c>
      <c r="H953" s="288"/>
      <c r="I953" s="1"/>
      <c r="J953" s="1"/>
      <c r="K953" s="549"/>
      <c r="L953" s="10"/>
      <c r="N953" s="548"/>
      <c r="O953" s="548"/>
    </row>
    <row r="954" spans="2:15" s="5" customFormat="1" ht="30">
      <c r="B954" s="1"/>
      <c r="C954" s="458">
        <v>4626</v>
      </c>
      <c r="D954" s="460" t="s">
        <v>997</v>
      </c>
      <c r="E954" s="462" t="s">
        <v>122</v>
      </c>
      <c r="F954" s="464">
        <v>836690</v>
      </c>
      <c r="G954" s="288" t="s">
        <v>117</v>
      </c>
      <c r="H954" s="288"/>
      <c r="I954" s="1"/>
      <c r="J954" s="1"/>
      <c r="K954" s="549"/>
      <c r="L954" s="10"/>
      <c r="N954" s="548"/>
      <c r="O954" s="548"/>
    </row>
    <row r="955" spans="2:15" s="5" customFormat="1" ht="30">
      <c r="B955" s="1"/>
      <c r="C955" s="458">
        <v>4627</v>
      </c>
      <c r="D955" s="460" t="s">
        <v>998</v>
      </c>
      <c r="E955" s="462" t="s">
        <v>122</v>
      </c>
      <c r="F955" s="464">
        <v>976360</v>
      </c>
      <c r="G955" s="288" t="s">
        <v>117</v>
      </c>
      <c r="H955" s="288"/>
      <c r="I955" s="1"/>
      <c r="J955" s="1"/>
      <c r="K955" s="549"/>
      <c r="L955" s="10"/>
      <c r="N955" s="548"/>
      <c r="O955" s="548"/>
    </row>
    <row r="956" spans="2:15" s="5" customFormat="1" ht="30">
      <c r="B956" s="1"/>
      <c r="C956" s="458">
        <v>4628</v>
      </c>
      <c r="D956" s="460" t="s">
        <v>999</v>
      </c>
      <c r="E956" s="462" t="s">
        <v>122</v>
      </c>
      <c r="F956" s="464">
        <v>1220781</v>
      </c>
      <c r="G956" s="288" t="s">
        <v>117</v>
      </c>
      <c r="H956" s="288"/>
      <c r="I956" s="1"/>
      <c r="J956" s="1"/>
      <c r="K956" s="549"/>
      <c r="L956" s="10"/>
      <c r="N956" s="548"/>
      <c r="O956" s="548"/>
    </row>
    <row r="957" spans="2:15" s="5" customFormat="1" ht="30">
      <c r="B957" s="1"/>
      <c r="C957" s="458">
        <v>4629</v>
      </c>
      <c r="D957" s="460" t="s">
        <v>1000</v>
      </c>
      <c r="E957" s="462" t="s">
        <v>122</v>
      </c>
      <c r="F957" s="464">
        <v>1484103</v>
      </c>
      <c r="G957" s="288" t="s">
        <v>117</v>
      </c>
      <c r="H957" s="288"/>
      <c r="I957" s="1"/>
      <c r="J957" s="1"/>
      <c r="K957" s="549"/>
      <c r="L957" s="10"/>
      <c r="N957" s="548"/>
      <c r="O957" s="548"/>
    </row>
    <row r="958" spans="2:15" s="5" customFormat="1" ht="31.5">
      <c r="B958" s="1"/>
      <c r="C958" s="351">
        <v>4630</v>
      </c>
      <c r="D958" s="352" t="s">
        <v>1001</v>
      </c>
      <c r="E958" s="353" t="s">
        <v>122</v>
      </c>
      <c r="F958" s="354">
        <v>1795934</v>
      </c>
      <c r="G958" s="288" t="s">
        <v>117</v>
      </c>
      <c r="H958" s="288"/>
      <c r="I958" s="1"/>
      <c r="J958" s="1"/>
      <c r="K958" s="549"/>
      <c r="L958" s="10"/>
      <c r="N958" s="548"/>
      <c r="O958" s="548"/>
    </row>
    <row r="959" spans="2:15" s="5" customFormat="1" ht="31.5">
      <c r="B959" s="1"/>
      <c r="C959" s="351">
        <v>4631</v>
      </c>
      <c r="D959" s="352" t="s">
        <v>1002</v>
      </c>
      <c r="E959" s="353" t="s">
        <v>122</v>
      </c>
      <c r="F959" s="354">
        <v>2021834</v>
      </c>
      <c r="G959" s="288" t="s">
        <v>117</v>
      </c>
      <c r="H959" s="288"/>
      <c r="I959" s="1"/>
      <c r="J959" s="1"/>
      <c r="K959" s="549"/>
      <c r="L959" s="10"/>
      <c r="N959" s="548"/>
      <c r="O959" s="548"/>
    </row>
    <row r="960" spans="2:15" s="5" customFormat="1" ht="31.5">
      <c r="B960" s="1"/>
      <c r="C960" s="351">
        <v>4632</v>
      </c>
      <c r="D960" s="352" t="s">
        <v>1003</v>
      </c>
      <c r="E960" s="353" t="s">
        <v>122</v>
      </c>
      <c r="F960" s="354">
        <v>2367832</v>
      </c>
      <c r="G960" s="288" t="s">
        <v>117</v>
      </c>
      <c r="H960" s="288"/>
      <c r="I960" s="1"/>
      <c r="J960" s="1"/>
      <c r="K960" s="549"/>
      <c r="L960" s="10"/>
      <c r="N960" s="548"/>
      <c r="O960" s="548"/>
    </row>
    <row r="961" spans="2:15" s="5" customFormat="1" ht="31.5">
      <c r="B961" s="1"/>
      <c r="C961" s="351">
        <v>4633</v>
      </c>
      <c r="D961" s="352" t="s">
        <v>1004</v>
      </c>
      <c r="E961" s="353" t="s">
        <v>122</v>
      </c>
      <c r="F961" s="354">
        <v>2750442</v>
      </c>
      <c r="G961" s="288" t="s">
        <v>117</v>
      </c>
      <c r="H961" s="288"/>
      <c r="I961" s="1"/>
      <c r="J961" s="1"/>
      <c r="K961" s="549"/>
      <c r="L961" s="10"/>
      <c r="N961" s="548"/>
      <c r="O961" s="548"/>
    </row>
    <row r="962" spans="2:15" s="5" customFormat="1" ht="31.5">
      <c r="B962" s="1"/>
      <c r="C962" s="351">
        <v>4634</v>
      </c>
      <c r="D962" s="352" t="s">
        <v>1005</v>
      </c>
      <c r="E962" s="353" t="s">
        <v>122</v>
      </c>
      <c r="F962" s="354">
        <v>3157908</v>
      </c>
      <c r="G962" s="288" t="s">
        <v>117</v>
      </c>
      <c r="H962" s="288"/>
      <c r="I962" s="1"/>
      <c r="J962" s="1"/>
      <c r="K962" s="549"/>
      <c r="L962" s="10"/>
      <c r="N962" s="548"/>
      <c r="O962" s="548"/>
    </row>
    <row r="963" spans="2:15" s="5" customFormat="1" ht="30">
      <c r="B963" s="1"/>
      <c r="C963" s="458">
        <v>4635</v>
      </c>
      <c r="D963" s="460" t="s">
        <v>1006</v>
      </c>
      <c r="E963" s="462" t="s">
        <v>122</v>
      </c>
      <c r="F963" s="464">
        <v>3569311</v>
      </c>
      <c r="G963" s="288" t="s">
        <v>117</v>
      </c>
      <c r="H963" s="288"/>
      <c r="I963" s="1"/>
      <c r="J963" s="1"/>
      <c r="K963" s="549"/>
      <c r="L963" s="10"/>
      <c r="N963" s="548"/>
      <c r="O963" s="548"/>
    </row>
    <row r="964" spans="2:15" s="5" customFormat="1" ht="31.5">
      <c r="B964" s="1"/>
      <c r="C964" s="351">
        <v>4636</v>
      </c>
      <c r="D964" s="352" t="s">
        <v>1007</v>
      </c>
      <c r="E964" s="353" t="s">
        <v>122</v>
      </c>
      <c r="F964" s="354">
        <v>4059874</v>
      </c>
      <c r="G964" s="288" t="s">
        <v>117</v>
      </c>
      <c r="H964" s="288"/>
      <c r="I964" s="1"/>
      <c r="J964" s="1"/>
      <c r="K964" s="549"/>
      <c r="L964" s="10"/>
      <c r="N964" s="548"/>
      <c r="O964" s="548"/>
    </row>
    <row r="965" spans="2:15" s="5" customFormat="1" ht="30">
      <c r="B965" s="1"/>
      <c r="C965" s="458">
        <v>4637</v>
      </c>
      <c r="D965" s="460" t="s">
        <v>1008</v>
      </c>
      <c r="E965" s="462" t="s">
        <v>122</v>
      </c>
      <c r="F965" s="464">
        <v>4569654</v>
      </c>
      <c r="G965" s="288" t="s">
        <v>117</v>
      </c>
      <c r="H965" s="288"/>
      <c r="I965" s="1"/>
      <c r="J965" s="1"/>
      <c r="K965" s="549"/>
      <c r="L965" s="10"/>
      <c r="N965" s="548"/>
      <c r="O965" s="548"/>
    </row>
    <row r="966" spans="2:15" s="5" customFormat="1" ht="31.5">
      <c r="B966" s="1"/>
      <c r="C966" s="351">
        <v>4638</v>
      </c>
      <c r="D966" s="352" t="s">
        <v>1009</v>
      </c>
      <c r="E966" s="353" t="s">
        <v>122</v>
      </c>
      <c r="F966" s="354">
        <v>5111583</v>
      </c>
      <c r="G966" s="288" t="s">
        <v>117</v>
      </c>
      <c r="H966" s="288"/>
      <c r="I966" s="1"/>
      <c r="J966" s="1"/>
      <c r="K966" s="549"/>
      <c r="L966" s="10"/>
      <c r="N966" s="548"/>
      <c r="O966" s="548"/>
    </row>
    <row r="967" spans="2:15" s="5" customFormat="1" ht="30">
      <c r="B967" s="1"/>
      <c r="C967" s="458">
        <v>4639</v>
      </c>
      <c r="D967" s="460" t="s">
        <v>1010</v>
      </c>
      <c r="E967" s="462" t="s">
        <v>116</v>
      </c>
      <c r="F967" s="464">
        <v>323473</v>
      </c>
      <c r="G967" s="288" t="s">
        <v>117</v>
      </c>
      <c r="H967" s="288"/>
      <c r="I967" s="1"/>
      <c r="J967" s="1"/>
      <c r="K967" s="549"/>
      <c r="L967" s="10"/>
      <c r="N967" s="548"/>
      <c r="O967" s="548"/>
    </row>
    <row r="968" spans="2:15" s="5" customFormat="1" ht="30">
      <c r="B968" s="1"/>
      <c r="C968" s="458">
        <v>4640</v>
      </c>
      <c r="D968" s="460" t="s">
        <v>1011</v>
      </c>
      <c r="E968" s="462" t="s">
        <v>116</v>
      </c>
      <c r="F968" s="464">
        <v>302614</v>
      </c>
      <c r="G968" s="288" t="s">
        <v>117</v>
      </c>
      <c r="H968" s="288"/>
      <c r="I968" s="1"/>
      <c r="J968" s="1"/>
      <c r="K968" s="549"/>
      <c r="L968" s="10"/>
      <c r="N968" s="548"/>
      <c r="O968" s="548"/>
    </row>
    <row r="969" spans="2:15" s="5" customFormat="1" ht="25.5">
      <c r="B969" s="1"/>
      <c r="C969" s="458">
        <v>4641</v>
      </c>
      <c r="D969" s="460" t="s">
        <v>1012</v>
      </c>
      <c r="E969" s="462" t="s">
        <v>125</v>
      </c>
      <c r="F969" s="464">
        <v>702755</v>
      </c>
      <c r="G969" s="288" t="s">
        <v>117</v>
      </c>
      <c r="H969" s="288"/>
      <c r="I969" s="1"/>
      <c r="J969" s="1"/>
      <c r="K969" s="549"/>
      <c r="L969" s="10"/>
      <c r="N969" s="548"/>
      <c r="O969" s="548"/>
    </row>
    <row r="970" spans="2:15" s="5" customFormat="1" ht="25.5">
      <c r="B970" s="1"/>
      <c r="C970" s="458">
        <v>4642</v>
      </c>
      <c r="D970" s="460" t="s">
        <v>1013</v>
      </c>
      <c r="E970" s="462" t="s">
        <v>125</v>
      </c>
      <c r="F970" s="464">
        <v>747034</v>
      </c>
      <c r="G970" s="288" t="s">
        <v>117</v>
      </c>
      <c r="H970" s="288"/>
      <c r="I970" s="1"/>
      <c r="J970" s="1"/>
      <c r="K970" s="549"/>
      <c r="L970" s="10"/>
      <c r="N970" s="548"/>
      <c r="O970" s="548"/>
    </row>
    <row r="971" spans="2:15" s="5" customFormat="1" ht="31.5">
      <c r="B971" s="1"/>
      <c r="C971" s="351">
        <v>4643</v>
      </c>
      <c r="D971" s="352" t="s">
        <v>1014</v>
      </c>
      <c r="E971" s="353" t="s">
        <v>125</v>
      </c>
      <c r="F971" s="354">
        <v>796263</v>
      </c>
      <c r="G971" s="288" t="s">
        <v>117</v>
      </c>
      <c r="H971" s="288"/>
      <c r="I971" s="1"/>
      <c r="J971" s="1"/>
      <c r="K971" s="549"/>
      <c r="L971" s="10"/>
      <c r="N971" s="548"/>
      <c r="O971" s="548"/>
    </row>
    <row r="972" spans="2:15" s="5" customFormat="1" ht="31.5">
      <c r="B972" s="1"/>
      <c r="C972" s="351">
        <v>4644</v>
      </c>
      <c r="D972" s="352" t="s">
        <v>1015</v>
      </c>
      <c r="E972" s="353" t="s">
        <v>125</v>
      </c>
      <c r="F972" s="354">
        <v>864796</v>
      </c>
      <c r="G972" s="288" t="s">
        <v>117</v>
      </c>
      <c r="H972" s="288"/>
      <c r="I972" s="1"/>
      <c r="J972" s="1"/>
      <c r="K972" s="549"/>
      <c r="L972" s="10"/>
      <c r="N972" s="548"/>
      <c r="O972" s="548"/>
    </row>
    <row r="973" spans="2:15" s="5" customFormat="1" ht="31.5">
      <c r="B973" s="1"/>
      <c r="C973" s="351">
        <v>4645</v>
      </c>
      <c r="D973" s="352" t="s">
        <v>1016</v>
      </c>
      <c r="E973" s="353" t="s">
        <v>125</v>
      </c>
      <c r="F973" s="354">
        <v>1181189</v>
      </c>
      <c r="G973" s="288" t="s">
        <v>117</v>
      </c>
      <c r="H973" s="288"/>
      <c r="I973" s="1"/>
      <c r="J973" s="1"/>
      <c r="K973" s="549"/>
      <c r="L973" s="10"/>
      <c r="N973" s="548"/>
      <c r="O973" s="548"/>
    </row>
    <row r="974" spans="2:15" s="5" customFormat="1" ht="31.5">
      <c r="B974" s="1"/>
      <c r="C974" s="351">
        <v>4646</v>
      </c>
      <c r="D974" s="352" t="s">
        <v>1017</v>
      </c>
      <c r="E974" s="353" t="s">
        <v>125</v>
      </c>
      <c r="F974" s="354">
        <v>1301493</v>
      </c>
      <c r="G974" s="288" t="s">
        <v>117</v>
      </c>
      <c r="H974" s="288"/>
      <c r="I974" s="1"/>
      <c r="J974" s="1"/>
      <c r="K974" s="549"/>
      <c r="L974" s="10"/>
      <c r="N974" s="548"/>
      <c r="O974" s="548"/>
    </row>
    <row r="975" spans="2:15" s="5" customFormat="1" ht="31.5">
      <c r="B975" s="1"/>
      <c r="C975" s="351">
        <v>4647</v>
      </c>
      <c r="D975" s="352" t="s">
        <v>1018</v>
      </c>
      <c r="E975" s="353" t="s">
        <v>125</v>
      </c>
      <c r="F975" s="354">
        <v>1459203</v>
      </c>
      <c r="G975" s="288" t="s">
        <v>117</v>
      </c>
      <c r="H975" s="288"/>
      <c r="I975" s="1"/>
      <c r="J975" s="1"/>
      <c r="K975" s="549"/>
      <c r="L975" s="10"/>
      <c r="N975" s="548"/>
      <c r="O975" s="548"/>
    </row>
    <row r="976" spans="2:15" s="5" customFormat="1" ht="31.5">
      <c r="B976" s="1"/>
      <c r="C976" s="351">
        <v>4648</v>
      </c>
      <c r="D976" s="352" t="s">
        <v>1019</v>
      </c>
      <c r="E976" s="353" t="s">
        <v>125</v>
      </c>
      <c r="F976" s="354">
        <v>1621402</v>
      </c>
      <c r="G976" s="288" t="s">
        <v>117</v>
      </c>
      <c r="H976" s="288"/>
      <c r="I976" s="1"/>
      <c r="J976" s="1"/>
      <c r="K976" s="549"/>
      <c r="L976" s="10"/>
      <c r="N976" s="548"/>
      <c r="O976" s="548"/>
    </row>
    <row r="977" spans="2:15" s="5" customFormat="1" ht="31.5">
      <c r="B977" s="1"/>
      <c r="C977" s="351">
        <v>4649</v>
      </c>
      <c r="D977" s="352" t="s">
        <v>1020</v>
      </c>
      <c r="E977" s="353" t="s">
        <v>125</v>
      </c>
      <c r="F977" s="354">
        <v>981434</v>
      </c>
      <c r="G977" s="288" t="s">
        <v>117</v>
      </c>
      <c r="H977" s="288"/>
      <c r="I977" s="1"/>
      <c r="J977" s="1"/>
      <c r="K977" s="549"/>
      <c r="L977" s="10"/>
      <c r="N977" s="548"/>
      <c r="O977" s="548"/>
    </row>
    <row r="978" spans="2:15" s="5" customFormat="1" ht="31.5">
      <c r="B978" s="1"/>
      <c r="C978" s="351">
        <v>4650</v>
      </c>
      <c r="D978" s="352" t="s">
        <v>1021</v>
      </c>
      <c r="E978" s="353" t="s">
        <v>125</v>
      </c>
      <c r="F978" s="354">
        <v>1047713</v>
      </c>
      <c r="G978" s="288" t="s">
        <v>117</v>
      </c>
      <c r="H978" s="288"/>
      <c r="I978" s="1"/>
      <c r="J978" s="1"/>
      <c r="K978" s="549"/>
      <c r="L978" s="10"/>
      <c r="N978" s="548"/>
      <c r="O978" s="548"/>
    </row>
    <row r="979" spans="2:15" s="5" customFormat="1" ht="31.5">
      <c r="B979" s="1"/>
      <c r="C979" s="351">
        <v>4651</v>
      </c>
      <c r="D979" s="352" t="s">
        <v>1022</v>
      </c>
      <c r="E979" s="353" t="s">
        <v>125</v>
      </c>
      <c r="F979" s="354">
        <v>1233184</v>
      </c>
      <c r="G979" s="288" t="s">
        <v>117</v>
      </c>
      <c r="H979" s="288"/>
      <c r="I979" s="1"/>
      <c r="J979" s="1"/>
      <c r="K979" s="549"/>
      <c r="L979" s="10"/>
      <c r="N979" s="548"/>
      <c r="O979" s="548"/>
    </row>
    <row r="980" spans="2:15" s="5" customFormat="1" ht="31.5">
      <c r="B980" s="1"/>
      <c r="C980" s="351">
        <v>4652</v>
      </c>
      <c r="D980" s="352" t="s">
        <v>1023</v>
      </c>
      <c r="E980" s="353" t="s">
        <v>125</v>
      </c>
      <c r="F980" s="354">
        <v>1630077</v>
      </c>
      <c r="G980" s="288" t="s">
        <v>117</v>
      </c>
      <c r="H980" s="288"/>
      <c r="I980" s="1"/>
      <c r="J980" s="1"/>
      <c r="K980" s="549"/>
      <c r="L980" s="10"/>
      <c r="N980" s="548"/>
      <c r="O980" s="548"/>
    </row>
    <row r="981" spans="2:15" s="5" customFormat="1" ht="31.5">
      <c r="B981" s="1"/>
      <c r="C981" s="351">
        <v>4653</v>
      </c>
      <c r="D981" s="352" t="s">
        <v>1024</v>
      </c>
      <c r="E981" s="353" t="s">
        <v>125</v>
      </c>
      <c r="F981" s="354">
        <v>1736561</v>
      </c>
      <c r="G981" s="288" t="s">
        <v>117</v>
      </c>
      <c r="H981" s="288"/>
      <c r="I981" s="1"/>
      <c r="J981" s="1"/>
      <c r="K981" s="549"/>
      <c r="L981" s="10"/>
      <c r="N981" s="548"/>
      <c r="O981" s="548"/>
    </row>
    <row r="982" spans="2:15" s="5" customFormat="1" ht="31.5">
      <c r="B982" s="1"/>
      <c r="C982" s="351">
        <v>4654</v>
      </c>
      <c r="D982" s="352" t="s">
        <v>1025</v>
      </c>
      <c r="E982" s="353" t="s">
        <v>125</v>
      </c>
      <c r="F982" s="354">
        <v>1872791</v>
      </c>
      <c r="G982" s="288" t="s">
        <v>117</v>
      </c>
      <c r="H982" s="288"/>
      <c r="I982" s="1"/>
      <c r="J982" s="1"/>
      <c r="K982" s="549"/>
      <c r="L982" s="10"/>
      <c r="N982" s="548"/>
      <c r="O982" s="548"/>
    </row>
    <row r="983" spans="2:15" s="5" customFormat="1" ht="31.5">
      <c r="B983" s="1"/>
      <c r="C983" s="351">
        <v>4655</v>
      </c>
      <c r="D983" s="352" t="s">
        <v>1026</v>
      </c>
      <c r="E983" s="353" t="s">
        <v>125</v>
      </c>
      <c r="F983" s="354">
        <v>2063121</v>
      </c>
      <c r="G983" s="288" t="s">
        <v>117</v>
      </c>
      <c r="H983" s="288"/>
      <c r="I983" s="1"/>
      <c r="J983" s="1"/>
      <c r="K983" s="549"/>
      <c r="L983" s="10"/>
      <c r="N983" s="548"/>
      <c r="O983" s="548"/>
    </row>
    <row r="984" spans="2:15" s="5" customFormat="1" ht="31.5">
      <c r="B984" s="1"/>
      <c r="C984" s="351">
        <v>4656</v>
      </c>
      <c r="D984" s="352" t="s">
        <v>1027</v>
      </c>
      <c r="E984" s="353" t="s">
        <v>125</v>
      </c>
      <c r="F984" s="354">
        <v>2183247</v>
      </c>
      <c r="G984" s="288" t="s">
        <v>117</v>
      </c>
      <c r="H984" s="288"/>
      <c r="I984" s="1"/>
      <c r="J984" s="1"/>
      <c r="K984" s="549"/>
      <c r="L984" s="10"/>
      <c r="N984" s="548"/>
      <c r="O984" s="548"/>
    </row>
    <row r="985" spans="2:15" s="5" customFormat="1" ht="31.5">
      <c r="B985" s="1"/>
      <c r="C985" s="351">
        <v>4657</v>
      </c>
      <c r="D985" s="352" t="s">
        <v>1028</v>
      </c>
      <c r="E985" s="353" t="s">
        <v>125</v>
      </c>
      <c r="F985" s="354">
        <v>2423393</v>
      </c>
      <c r="G985" s="288" t="s">
        <v>117</v>
      </c>
      <c r="H985" s="288"/>
      <c r="I985" s="1"/>
      <c r="J985" s="1"/>
      <c r="K985" s="549"/>
      <c r="L985" s="10"/>
      <c r="N985" s="548"/>
      <c r="O985" s="548"/>
    </row>
    <row r="986" spans="2:15" s="5" customFormat="1" ht="31.5">
      <c r="B986" s="1"/>
      <c r="C986" s="351">
        <v>4658</v>
      </c>
      <c r="D986" s="352" t="s">
        <v>1029</v>
      </c>
      <c r="E986" s="353" t="s">
        <v>125</v>
      </c>
      <c r="F986" s="354">
        <v>2653021</v>
      </c>
      <c r="G986" s="288" t="s">
        <v>117</v>
      </c>
      <c r="H986" s="288"/>
      <c r="I986" s="1"/>
      <c r="J986" s="1"/>
      <c r="K986" s="549"/>
      <c r="L986" s="10"/>
      <c r="N986" s="548"/>
      <c r="O986" s="548"/>
    </row>
    <row r="987" spans="2:15" s="5" customFormat="1" ht="31.5">
      <c r="B987" s="1"/>
      <c r="C987" s="351">
        <v>4659</v>
      </c>
      <c r="D987" s="352" t="s">
        <v>1030</v>
      </c>
      <c r="E987" s="353" t="s">
        <v>122</v>
      </c>
      <c r="F987" s="354">
        <v>5693300</v>
      </c>
      <c r="G987" s="288" t="s">
        <v>117</v>
      </c>
      <c r="H987" s="288"/>
      <c r="I987" s="1"/>
      <c r="J987" s="1"/>
      <c r="K987" s="549"/>
      <c r="L987" s="10"/>
      <c r="N987" s="548"/>
      <c r="O987" s="548"/>
    </row>
    <row r="988" spans="2:15" s="5" customFormat="1" ht="31.5">
      <c r="B988" s="1"/>
      <c r="C988" s="351">
        <v>4660</v>
      </c>
      <c r="D988" s="352" t="s">
        <v>1031</v>
      </c>
      <c r="E988" s="353" t="s">
        <v>122</v>
      </c>
      <c r="F988" s="354">
        <v>6915556</v>
      </c>
      <c r="G988" s="288" t="s">
        <v>117</v>
      </c>
      <c r="H988" s="288"/>
      <c r="I988" s="1"/>
      <c r="J988" s="1"/>
      <c r="K988" s="549"/>
      <c r="L988" s="10"/>
      <c r="N988" s="548"/>
      <c r="O988" s="548"/>
    </row>
    <row r="989" spans="2:15" s="5" customFormat="1" ht="31.5">
      <c r="B989" s="1"/>
      <c r="C989" s="351">
        <v>4661</v>
      </c>
      <c r="D989" s="352" t="s">
        <v>1032</v>
      </c>
      <c r="E989" s="353" t="s">
        <v>122</v>
      </c>
      <c r="F989" s="354">
        <v>9747114</v>
      </c>
      <c r="G989" s="288" t="s">
        <v>117</v>
      </c>
      <c r="H989" s="288"/>
      <c r="I989" s="1"/>
      <c r="J989" s="1"/>
      <c r="K989" s="549"/>
      <c r="L989" s="10"/>
      <c r="N989" s="548"/>
      <c r="O989" s="548"/>
    </row>
    <row r="990" spans="2:15" s="5" customFormat="1" ht="31.5">
      <c r="B990" s="1"/>
      <c r="C990" s="351">
        <v>4662</v>
      </c>
      <c r="D990" s="352" t="s">
        <v>1033</v>
      </c>
      <c r="E990" s="353" t="s">
        <v>125</v>
      </c>
      <c r="F990" s="354">
        <v>3172652</v>
      </c>
      <c r="G990" s="288" t="s">
        <v>117</v>
      </c>
      <c r="H990" s="288"/>
      <c r="I990" s="1"/>
      <c r="J990" s="1"/>
      <c r="K990" s="549"/>
      <c r="L990" s="10"/>
      <c r="N990" s="548"/>
      <c r="O990" s="548"/>
    </row>
    <row r="991" spans="2:15" s="5" customFormat="1" ht="110.25">
      <c r="B991" s="1"/>
      <c r="C991" s="351">
        <v>4663</v>
      </c>
      <c r="D991" s="352" t="s">
        <v>1034</v>
      </c>
      <c r="E991" s="353" t="s">
        <v>116</v>
      </c>
      <c r="F991" s="354">
        <v>122720</v>
      </c>
      <c r="G991" s="288" t="s">
        <v>117</v>
      </c>
      <c r="H991" s="288"/>
      <c r="I991" s="1"/>
      <c r="J991" s="1"/>
      <c r="K991" s="549"/>
      <c r="L991" s="10"/>
      <c r="N991" s="548"/>
      <c r="O991" s="548"/>
    </row>
    <row r="992" spans="2:15" s="5" customFormat="1" ht="47.25">
      <c r="B992" s="1"/>
      <c r="C992" s="351">
        <v>4668</v>
      </c>
      <c r="D992" s="352" t="s">
        <v>1035</v>
      </c>
      <c r="E992" s="353" t="s">
        <v>116</v>
      </c>
      <c r="F992" s="354">
        <v>5535</v>
      </c>
      <c r="G992" s="288" t="s">
        <v>117</v>
      </c>
      <c r="H992" s="288"/>
      <c r="I992" s="1"/>
      <c r="J992" s="1"/>
      <c r="K992" s="549"/>
      <c r="L992" s="10"/>
      <c r="N992" s="548"/>
      <c r="O992" s="548"/>
    </row>
    <row r="993" spans="2:15" s="5" customFormat="1" ht="47.25">
      <c r="B993" s="1"/>
      <c r="C993" s="351">
        <v>4669</v>
      </c>
      <c r="D993" s="352" t="s">
        <v>1036</v>
      </c>
      <c r="E993" s="353" t="s">
        <v>116</v>
      </c>
      <c r="F993" s="354">
        <v>6493</v>
      </c>
      <c r="G993" s="288" t="s">
        <v>117</v>
      </c>
      <c r="H993" s="288"/>
      <c r="I993" s="1"/>
      <c r="J993" s="1"/>
      <c r="K993" s="549"/>
      <c r="L993" s="10"/>
      <c r="N993" s="548"/>
      <c r="O993" s="548"/>
    </row>
    <row r="994" spans="2:15" s="5" customFormat="1" ht="47.25">
      <c r="B994" s="1"/>
      <c r="C994" s="351">
        <v>4670</v>
      </c>
      <c r="D994" s="352" t="s">
        <v>1037</v>
      </c>
      <c r="E994" s="353" t="s">
        <v>116</v>
      </c>
      <c r="F994" s="354">
        <v>6362</v>
      </c>
      <c r="G994" s="288" t="s">
        <v>117</v>
      </c>
      <c r="H994" s="288"/>
      <c r="I994" s="1"/>
      <c r="J994" s="1"/>
      <c r="K994" s="549"/>
      <c r="L994" s="10"/>
      <c r="N994" s="548"/>
      <c r="O994" s="548"/>
    </row>
    <row r="995" spans="2:15" s="5" customFormat="1" ht="47.25">
      <c r="B995" s="1"/>
      <c r="C995" s="351">
        <v>4671</v>
      </c>
      <c r="D995" s="352" t="s">
        <v>1038</v>
      </c>
      <c r="E995" s="353" t="s">
        <v>116</v>
      </c>
      <c r="F995" s="354">
        <v>7588</v>
      </c>
      <c r="G995" s="288" t="s">
        <v>117</v>
      </c>
      <c r="H995" s="288"/>
      <c r="I995" s="1"/>
      <c r="J995" s="1"/>
      <c r="K995" s="549"/>
      <c r="L995" s="10"/>
      <c r="N995" s="548"/>
      <c r="O995" s="548"/>
    </row>
    <row r="996" spans="2:15" s="5" customFormat="1" ht="31.5">
      <c r="B996" s="1"/>
      <c r="C996" s="351">
        <v>4672</v>
      </c>
      <c r="D996" s="352" t="s">
        <v>1039</v>
      </c>
      <c r="E996" s="353" t="s">
        <v>116</v>
      </c>
      <c r="F996" s="354">
        <v>5535</v>
      </c>
      <c r="G996" s="288" t="s">
        <v>117</v>
      </c>
      <c r="H996" s="288"/>
      <c r="I996" s="1"/>
      <c r="J996" s="1"/>
      <c r="K996" s="549"/>
      <c r="L996" s="10"/>
      <c r="N996" s="548"/>
      <c r="O996" s="548"/>
    </row>
    <row r="997" spans="2:15" s="5" customFormat="1" ht="31.5">
      <c r="B997" s="1"/>
      <c r="C997" s="351">
        <v>4673</v>
      </c>
      <c r="D997" s="352" t="s">
        <v>1040</v>
      </c>
      <c r="E997" s="353" t="s">
        <v>116</v>
      </c>
      <c r="F997" s="354">
        <v>6493</v>
      </c>
      <c r="G997" s="288" t="s">
        <v>117</v>
      </c>
      <c r="H997" s="288"/>
      <c r="I997" s="1"/>
      <c r="J997" s="1"/>
      <c r="K997" s="549"/>
      <c r="L997" s="10"/>
      <c r="N997" s="548"/>
      <c r="O997" s="548"/>
    </row>
    <row r="998" spans="2:15" s="5" customFormat="1" ht="31.5">
      <c r="B998" s="1"/>
      <c r="C998" s="351">
        <v>4674</v>
      </c>
      <c r="D998" s="352" t="s">
        <v>1041</v>
      </c>
      <c r="E998" s="353" t="s">
        <v>116</v>
      </c>
      <c r="F998" s="354">
        <v>7041</v>
      </c>
      <c r="G998" s="288" t="s">
        <v>117</v>
      </c>
      <c r="H998" s="288"/>
      <c r="I998" s="1"/>
      <c r="J998" s="1"/>
      <c r="K998" s="549"/>
      <c r="L998" s="10"/>
      <c r="N998" s="548"/>
      <c r="O998" s="548"/>
    </row>
    <row r="999" spans="2:15" s="5" customFormat="1" ht="47.25">
      <c r="B999" s="1"/>
      <c r="C999" s="351">
        <v>4675</v>
      </c>
      <c r="D999" s="352" t="s">
        <v>1042</v>
      </c>
      <c r="E999" s="353" t="s">
        <v>125</v>
      </c>
      <c r="F999" s="354">
        <v>356254</v>
      </c>
      <c r="G999" s="288" t="s">
        <v>117</v>
      </c>
      <c r="H999" s="288"/>
      <c r="I999" s="1"/>
      <c r="J999" s="1"/>
      <c r="K999" s="549"/>
      <c r="L999" s="10"/>
      <c r="N999" s="548"/>
      <c r="O999" s="548"/>
    </row>
    <row r="1000" spans="2:15" s="5" customFormat="1" ht="31.5">
      <c r="B1000" s="1"/>
      <c r="C1000" s="351">
        <v>4676</v>
      </c>
      <c r="D1000" s="352" t="s">
        <v>1043</v>
      </c>
      <c r="E1000" s="353" t="s">
        <v>116</v>
      </c>
      <c r="F1000" s="354">
        <v>7588</v>
      </c>
      <c r="G1000" s="288" t="s">
        <v>117</v>
      </c>
      <c r="H1000" s="288"/>
      <c r="I1000" s="1"/>
      <c r="J1000" s="1"/>
      <c r="K1000" s="549"/>
      <c r="L1000" s="10"/>
      <c r="N1000" s="548"/>
      <c r="O1000" s="548"/>
    </row>
    <row r="1001" spans="2:15" s="5" customFormat="1" ht="63">
      <c r="B1001" s="1"/>
      <c r="C1001" s="351">
        <v>4678</v>
      </c>
      <c r="D1001" s="352" t="s">
        <v>1044</v>
      </c>
      <c r="E1001" s="353" t="s">
        <v>116</v>
      </c>
      <c r="F1001" s="354">
        <v>89159</v>
      </c>
      <c r="G1001" s="288" t="s">
        <v>117</v>
      </c>
      <c r="H1001" s="288"/>
      <c r="I1001" s="1"/>
      <c r="J1001" s="1"/>
      <c r="K1001" s="549"/>
      <c r="L1001" s="10"/>
      <c r="N1001" s="548"/>
      <c r="O1001" s="548"/>
    </row>
    <row r="1002" spans="2:15" s="5" customFormat="1" ht="47.25">
      <c r="B1002" s="1"/>
      <c r="C1002" s="351">
        <v>4686</v>
      </c>
      <c r="D1002" s="352" t="s">
        <v>1045</v>
      </c>
      <c r="E1002" s="353" t="s">
        <v>125</v>
      </c>
      <c r="F1002" s="354">
        <v>185164</v>
      </c>
      <c r="G1002" s="288" t="s">
        <v>117</v>
      </c>
      <c r="H1002" s="288"/>
      <c r="I1002" s="1"/>
      <c r="J1002" s="1"/>
      <c r="K1002" s="549"/>
      <c r="L1002" s="10"/>
      <c r="N1002" s="548"/>
      <c r="O1002" s="548"/>
    </row>
    <row r="1003" spans="2:15" s="5" customFormat="1" ht="47.25">
      <c r="B1003" s="1"/>
      <c r="C1003" s="351">
        <v>4687</v>
      </c>
      <c r="D1003" s="352" t="s">
        <v>1046</v>
      </c>
      <c r="E1003" s="353" t="s">
        <v>125</v>
      </c>
      <c r="F1003" s="354">
        <v>128204</v>
      </c>
      <c r="G1003" s="288" t="s">
        <v>117</v>
      </c>
      <c r="H1003" s="288"/>
      <c r="I1003" s="1"/>
      <c r="J1003" s="1"/>
      <c r="K1003" s="549"/>
      <c r="L1003" s="10"/>
      <c r="N1003" s="548"/>
      <c r="O1003" s="548"/>
    </row>
    <row r="1004" spans="2:15" s="5" customFormat="1" ht="63">
      <c r="B1004" s="1"/>
      <c r="C1004" s="351">
        <v>4688</v>
      </c>
      <c r="D1004" s="352" t="s">
        <v>1047</v>
      </c>
      <c r="E1004" s="353" t="s">
        <v>125</v>
      </c>
      <c r="F1004" s="354">
        <v>214773</v>
      </c>
      <c r="G1004" s="288" t="s">
        <v>117</v>
      </c>
      <c r="H1004" s="288"/>
      <c r="I1004" s="1"/>
      <c r="J1004" s="1"/>
      <c r="K1004" s="549"/>
      <c r="L1004" s="10"/>
      <c r="N1004" s="548"/>
      <c r="O1004" s="548"/>
    </row>
    <row r="1005" spans="2:15" s="5" customFormat="1" ht="47.25">
      <c r="B1005" s="1"/>
      <c r="C1005" s="351">
        <v>4689</v>
      </c>
      <c r="D1005" s="352" t="s">
        <v>1048</v>
      </c>
      <c r="E1005" s="353" t="s">
        <v>125</v>
      </c>
      <c r="F1005" s="354">
        <v>151165</v>
      </c>
      <c r="G1005" s="288" t="s">
        <v>117</v>
      </c>
      <c r="H1005" s="288"/>
      <c r="I1005" s="1"/>
      <c r="J1005" s="1"/>
      <c r="K1005" s="549"/>
      <c r="L1005" s="10"/>
      <c r="N1005" s="548"/>
      <c r="O1005" s="548"/>
    </row>
    <row r="1006" spans="2:15" s="5" customFormat="1" ht="47.25">
      <c r="B1006" s="1"/>
      <c r="C1006" s="351">
        <v>4690</v>
      </c>
      <c r="D1006" s="352" t="s">
        <v>1049</v>
      </c>
      <c r="E1006" s="353" t="s">
        <v>125</v>
      </c>
      <c r="F1006" s="354">
        <v>147607</v>
      </c>
      <c r="G1006" s="288" t="s">
        <v>117</v>
      </c>
      <c r="H1006" s="288"/>
      <c r="I1006" s="1"/>
      <c r="J1006" s="1"/>
      <c r="K1006" s="549"/>
      <c r="L1006" s="10"/>
      <c r="N1006" s="548"/>
      <c r="O1006" s="548"/>
    </row>
    <row r="1007" spans="2:15" s="5" customFormat="1" ht="47.25">
      <c r="B1007" s="1"/>
      <c r="C1007" s="351">
        <v>4691</v>
      </c>
      <c r="D1007" s="352" t="s">
        <v>1050</v>
      </c>
      <c r="E1007" s="353" t="s">
        <v>125</v>
      </c>
      <c r="F1007" s="354">
        <v>113470</v>
      </c>
      <c r="G1007" s="288" t="s">
        <v>117</v>
      </c>
      <c r="H1007" s="288"/>
      <c r="I1007" s="1"/>
      <c r="J1007" s="1"/>
      <c r="K1007" s="549"/>
      <c r="L1007" s="10"/>
      <c r="N1007" s="548"/>
      <c r="O1007" s="548"/>
    </row>
    <row r="1008" spans="2:15" s="5" customFormat="1" ht="47.25">
      <c r="B1008" s="1"/>
      <c r="C1008" s="351">
        <v>4692</v>
      </c>
      <c r="D1008" s="352" t="s">
        <v>1051</v>
      </c>
      <c r="E1008" s="353" t="s">
        <v>125</v>
      </c>
      <c r="F1008" s="354">
        <v>159435</v>
      </c>
      <c r="G1008" s="288" t="s">
        <v>117</v>
      </c>
      <c r="H1008" s="288"/>
      <c r="I1008" s="1"/>
      <c r="J1008" s="1"/>
      <c r="K1008" s="549"/>
      <c r="L1008" s="10"/>
      <c r="N1008" s="548"/>
      <c r="O1008" s="548"/>
    </row>
    <row r="1009" spans="2:15" s="5" customFormat="1" ht="47.25">
      <c r="B1009" s="1"/>
      <c r="C1009" s="351">
        <v>4693</v>
      </c>
      <c r="D1009" s="352" t="s">
        <v>1052</v>
      </c>
      <c r="E1009" s="353" t="s">
        <v>125</v>
      </c>
      <c r="F1009" s="354">
        <v>155877</v>
      </c>
      <c r="G1009" s="288" t="s">
        <v>117</v>
      </c>
      <c r="H1009" s="288"/>
      <c r="I1009" s="1"/>
      <c r="J1009" s="1"/>
      <c r="K1009" s="549"/>
      <c r="L1009" s="10"/>
      <c r="N1009" s="548"/>
      <c r="O1009" s="548"/>
    </row>
    <row r="1010" spans="2:15" s="5" customFormat="1" ht="47.25">
      <c r="B1010" s="1"/>
      <c r="C1010" s="351">
        <v>4694</v>
      </c>
      <c r="D1010" s="352" t="s">
        <v>1053</v>
      </c>
      <c r="E1010" s="353" t="s">
        <v>125</v>
      </c>
      <c r="F1010" s="354">
        <v>126773</v>
      </c>
      <c r="G1010" s="288" t="s">
        <v>117</v>
      </c>
      <c r="H1010" s="288"/>
      <c r="I1010" s="1"/>
      <c r="J1010" s="1"/>
      <c r="K1010" s="549"/>
      <c r="L1010" s="10"/>
      <c r="N1010" s="548"/>
      <c r="O1010" s="548"/>
    </row>
    <row r="1011" spans="2:15" s="5" customFormat="1" ht="63">
      <c r="B1011" s="1"/>
      <c r="C1011" s="351">
        <v>4695</v>
      </c>
      <c r="D1011" s="352" t="s">
        <v>1054</v>
      </c>
      <c r="E1011" s="353" t="s">
        <v>472</v>
      </c>
      <c r="F1011" s="354">
        <v>2018</v>
      </c>
      <c r="G1011" s="288" t="s">
        <v>117</v>
      </c>
      <c r="H1011" s="288"/>
      <c r="I1011" s="1"/>
      <c r="J1011" s="1"/>
      <c r="K1011" s="549"/>
      <c r="L1011" s="10"/>
      <c r="N1011" s="548"/>
      <c r="O1011" s="548"/>
    </row>
    <row r="1012" spans="2:15" s="5" customFormat="1" ht="63">
      <c r="B1012" s="1"/>
      <c r="C1012" s="351">
        <v>4696</v>
      </c>
      <c r="D1012" s="352" t="s">
        <v>1055</v>
      </c>
      <c r="E1012" s="353" t="s">
        <v>472</v>
      </c>
      <c r="F1012" s="354">
        <v>2430</v>
      </c>
      <c r="G1012" s="288" t="s">
        <v>117</v>
      </c>
      <c r="H1012" s="288"/>
      <c r="I1012" s="1"/>
      <c r="J1012" s="1"/>
      <c r="K1012" s="549"/>
      <c r="L1012" s="10"/>
      <c r="N1012" s="548"/>
      <c r="O1012" s="548"/>
    </row>
    <row r="1013" spans="2:15" s="5" customFormat="1" ht="47.25">
      <c r="B1013" s="1"/>
      <c r="C1013" s="351">
        <v>4697</v>
      </c>
      <c r="D1013" s="352" t="s">
        <v>1056</v>
      </c>
      <c r="E1013" s="353" t="s">
        <v>125</v>
      </c>
      <c r="F1013" s="354">
        <v>178818</v>
      </c>
      <c r="G1013" s="288" t="s">
        <v>117</v>
      </c>
      <c r="H1013" s="288"/>
      <c r="I1013" s="1"/>
      <c r="J1013" s="1"/>
      <c r="K1013" s="549"/>
      <c r="L1013" s="10"/>
      <c r="N1013" s="548"/>
      <c r="O1013" s="548"/>
    </row>
    <row r="1014" spans="2:15" s="5" customFormat="1" ht="47.25">
      <c r="B1014" s="1"/>
      <c r="C1014" s="351">
        <v>4698</v>
      </c>
      <c r="D1014" s="352" t="s">
        <v>1057</v>
      </c>
      <c r="E1014" s="353" t="s">
        <v>125</v>
      </c>
      <c r="F1014" s="354">
        <v>179584</v>
      </c>
      <c r="G1014" s="288" t="s">
        <v>117</v>
      </c>
      <c r="H1014" s="288"/>
      <c r="I1014" s="1"/>
      <c r="J1014" s="1"/>
      <c r="K1014" s="549"/>
      <c r="L1014" s="10"/>
      <c r="N1014" s="548"/>
      <c r="O1014" s="548"/>
    </row>
    <row r="1015" spans="2:15" s="5" customFormat="1" ht="47.25">
      <c r="B1015" s="1"/>
      <c r="C1015" s="351">
        <v>4699</v>
      </c>
      <c r="D1015" s="352" t="s">
        <v>1058</v>
      </c>
      <c r="E1015" s="353" t="s">
        <v>125</v>
      </c>
      <c r="F1015" s="354">
        <v>175223</v>
      </c>
      <c r="G1015" s="288" t="s">
        <v>117</v>
      </c>
      <c r="H1015" s="288"/>
      <c r="I1015" s="1"/>
      <c r="J1015" s="1"/>
      <c r="K1015" s="549"/>
      <c r="L1015" s="10"/>
      <c r="N1015" s="548"/>
      <c r="O1015" s="548"/>
    </row>
    <row r="1016" spans="2:15" s="5" customFormat="1" ht="47.25">
      <c r="B1016" s="1"/>
      <c r="C1016" s="351">
        <v>4700</v>
      </c>
      <c r="D1016" s="352" t="s">
        <v>1059</v>
      </c>
      <c r="E1016" s="353" t="s">
        <v>125</v>
      </c>
      <c r="F1016" s="354">
        <v>172186</v>
      </c>
      <c r="G1016" s="288" t="s">
        <v>117</v>
      </c>
      <c r="H1016" s="288"/>
      <c r="I1016" s="1"/>
      <c r="J1016" s="1"/>
      <c r="K1016" s="549"/>
      <c r="L1016" s="10"/>
      <c r="N1016" s="548"/>
      <c r="O1016" s="548"/>
    </row>
    <row r="1017" spans="2:15" s="5" customFormat="1" ht="25.5">
      <c r="B1017" s="1"/>
      <c r="C1017" s="351">
        <v>4703</v>
      </c>
      <c r="D1017" s="352" t="s">
        <v>1060</v>
      </c>
      <c r="E1017" s="353" t="s">
        <v>116</v>
      </c>
      <c r="F1017" s="354">
        <v>2339</v>
      </c>
      <c r="G1017" s="288" t="s">
        <v>117</v>
      </c>
      <c r="H1017" s="288"/>
      <c r="I1017" s="1"/>
      <c r="J1017" s="1"/>
      <c r="K1017" s="549"/>
      <c r="L1017" s="10"/>
      <c r="N1017" s="548"/>
      <c r="O1017" s="548"/>
    </row>
    <row r="1018" spans="2:15" s="5" customFormat="1" ht="25.5">
      <c r="B1018" s="1"/>
      <c r="C1018" s="351">
        <v>4704</v>
      </c>
      <c r="D1018" s="352" t="s">
        <v>1061</v>
      </c>
      <c r="E1018" s="353" t="s">
        <v>116</v>
      </c>
      <c r="F1018" s="354">
        <v>2474</v>
      </c>
      <c r="G1018" s="288" t="s">
        <v>117</v>
      </c>
      <c r="H1018" s="288"/>
      <c r="I1018" s="1"/>
      <c r="J1018" s="1"/>
      <c r="K1018" s="549"/>
      <c r="L1018" s="10"/>
      <c r="N1018" s="548"/>
      <c r="O1018" s="548"/>
    </row>
    <row r="1019" spans="2:15" s="5" customFormat="1" ht="110.25">
      <c r="B1019" s="1"/>
      <c r="C1019" s="351">
        <v>4709</v>
      </c>
      <c r="D1019" s="352" t="s">
        <v>1062</v>
      </c>
      <c r="E1019" s="353" t="s">
        <v>116</v>
      </c>
      <c r="F1019" s="354">
        <v>103729</v>
      </c>
      <c r="G1019" s="288" t="s">
        <v>117</v>
      </c>
      <c r="H1019" s="288"/>
      <c r="I1019" s="1"/>
      <c r="J1019" s="1"/>
      <c r="K1019" s="549"/>
      <c r="L1019" s="10"/>
      <c r="N1019" s="548"/>
      <c r="O1019" s="548"/>
    </row>
    <row r="1020" spans="2:15" s="5" customFormat="1" ht="63">
      <c r="B1020" s="1"/>
      <c r="C1020" s="351">
        <v>4710</v>
      </c>
      <c r="D1020" s="352" t="s">
        <v>1063</v>
      </c>
      <c r="E1020" s="353" t="s">
        <v>122</v>
      </c>
      <c r="F1020" s="354">
        <v>12109</v>
      </c>
      <c r="G1020" s="288" t="s">
        <v>117</v>
      </c>
      <c r="H1020" s="288"/>
      <c r="I1020" s="1"/>
      <c r="J1020" s="1"/>
      <c r="K1020" s="549"/>
      <c r="L1020" s="10"/>
      <c r="N1020" s="548"/>
      <c r="O1020" s="548"/>
    </row>
    <row r="1021" spans="2:15" s="5" customFormat="1" ht="47.25">
      <c r="B1021" s="1"/>
      <c r="C1021" s="351">
        <v>4711</v>
      </c>
      <c r="D1021" s="352" t="s">
        <v>1064</v>
      </c>
      <c r="E1021" s="353" t="s">
        <v>125</v>
      </c>
      <c r="F1021" s="354">
        <v>35599</v>
      </c>
      <c r="G1021" s="288" t="s">
        <v>117</v>
      </c>
      <c r="H1021" s="288"/>
      <c r="I1021" s="1"/>
      <c r="J1021" s="1"/>
      <c r="K1021" s="549"/>
      <c r="L1021" s="10"/>
      <c r="N1021" s="548"/>
      <c r="O1021" s="548"/>
    </row>
    <row r="1022" spans="2:15" s="5" customFormat="1" ht="47.25">
      <c r="B1022" s="1"/>
      <c r="C1022" s="351">
        <v>4712</v>
      </c>
      <c r="D1022" s="352" t="s">
        <v>1065</v>
      </c>
      <c r="E1022" s="353" t="s">
        <v>119</v>
      </c>
      <c r="F1022" s="354">
        <v>1092875</v>
      </c>
      <c r="G1022" s="288" t="s">
        <v>117</v>
      </c>
      <c r="H1022" s="288"/>
      <c r="I1022" s="1"/>
      <c r="J1022" s="1"/>
      <c r="K1022" s="549"/>
      <c r="L1022" s="10"/>
      <c r="N1022" s="548"/>
      <c r="O1022" s="548"/>
    </row>
    <row r="1023" spans="2:15" s="5" customFormat="1" ht="45">
      <c r="B1023" s="1"/>
      <c r="C1023" s="458">
        <v>4737</v>
      </c>
      <c r="D1023" s="460" t="s">
        <v>1066</v>
      </c>
      <c r="E1023" s="462" t="s">
        <v>122</v>
      </c>
      <c r="F1023" s="464">
        <v>793367</v>
      </c>
      <c r="G1023" s="288" t="s">
        <v>117</v>
      </c>
      <c r="H1023" s="288"/>
      <c r="I1023" s="1"/>
      <c r="J1023" s="1"/>
      <c r="K1023" s="549"/>
      <c r="L1023" s="10"/>
      <c r="N1023" s="548"/>
      <c r="O1023" s="548"/>
    </row>
    <row r="1024" spans="2:15" s="5" customFormat="1" ht="45">
      <c r="B1024" s="1"/>
      <c r="C1024" s="458">
        <v>4738</v>
      </c>
      <c r="D1024" s="460" t="s">
        <v>1067</v>
      </c>
      <c r="E1024" s="462" t="s">
        <v>122</v>
      </c>
      <c r="F1024" s="464">
        <v>601844</v>
      </c>
      <c r="G1024" s="288" t="s">
        <v>117</v>
      </c>
      <c r="H1024" s="288"/>
      <c r="I1024" s="1"/>
      <c r="J1024" s="1"/>
      <c r="K1024" s="549"/>
      <c r="L1024" s="10"/>
      <c r="N1024" s="548"/>
      <c r="O1024" s="548"/>
    </row>
    <row r="1025" spans="2:15" s="5" customFormat="1" ht="45">
      <c r="B1025" s="1"/>
      <c r="C1025" s="458">
        <v>4739</v>
      </c>
      <c r="D1025" s="460" t="s">
        <v>1068</v>
      </c>
      <c r="E1025" s="462" t="s">
        <v>122</v>
      </c>
      <c r="F1025" s="464">
        <v>860756</v>
      </c>
      <c r="G1025" s="288" t="s">
        <v>117</v>
      </c>
      <c r="H1025" s="288"/>
      <c r="I1025" s="1"/>
      <c r="J1025" s="1"/>
      <c r="K1025" s="549"/>
      <c r="L1025" s="10"/>
      <c r="N1025" s="548"/>
      <c r="O1025" s="548"/>
    </row>
    <row r="1026" spans="2:15" s="5" customFormat="1" ht="45">
      <c r="B1026" s="1"/>
      <c r="C1026" s="458">
        <v>4740</v>
      </c>
      <c r="D1026" s="460" t="s">
        <v>1069</v>
      </c>
      <c r="E1026" s="462" t="s">
        <v>122</v>
      </c>
      <c r="F1026" s="464">
        <v>936037</v>
      </c>
      <c r="G1026" s="288" t="s">
        <v>117</v>
      </c>
      <c r="H1026" s="288"/>
      <c r="I1026" s="1"/>
      <c r="J1026" s="1"/>
      <c r="K1026" s="549"/>
      <c r="L1026" s="10"/>
      <c r="N1026" s="548"/>
      <c r="O1026" s="548"/>
    </row>
    <row r="1027" spans="2:15" s="5" customFormat="1" ht="63">
      <c r="B1027" s="1"/>
      <c r="C1027" s="351">
        <v>4741</v>
      </c>
      <c r="D1027" s="352" t="s">
        <v>1070</v>
      </c>
      <c r="E1027" s="353" t="s">
        <v>122</v>
      </c>
      <c r="F1027" s="354">
        <v>1283359</v>
      </c>
      <c r="G1027" s="288" t="s">
        <v>117</v>
      </c>
      <c r="H1027" s="288"/>
      <c r="I1027" s="1"/>
      <c r="J1027" s="1"/>
      <c r="K1027" s="549"/>
      <c r="L1027" s="10"/>
      <c r="N1027" s="548"/>
      <c r="O1027" s="548"/>
    </row>
    <row r="1028" spans="2:15" s="5" customFormat="1" ht="63">
      <c r="B1028" s="1"/>
      <c r="C1028" s="351">
        <v>4742</v>
      </c>
      <c r="D1028" s="352" t="s">
        <v>1071</v>
      </c>
      <c r="E1028" s="353" t="s">
        <v>122</v>
      </c>
      <c r="F1028" s="354">
        <v>1374512</v>
      </c>
      <c r="G1028" s="288" t="s">
        <v>117</v>
      </c>
      <c r="H1028" s="288"/>
      <c r="I1028" s="1"/>
      <c r="J1028" s="1"/>
      <c r="K1028" s="549"/>
      <c r="L1028" s="10"/>
      <c r="N1028" s="548"/>
      <c r="O1028" s="548"/>
    </row>
    <row r="1029" spans="2:15" s="5" customFormat="1" ht="78.75">
      <c r="B1029" s="1"/>
      <c r="C1029" s="351">
        <v>4743</v>
      </c>
      <c r="D1029" s="352" t="s">
        <v>1072</v>
      </c>
      <c r="E1029" s="353" t="s">
        <v>119</v>
      </c>
      <c r="F1029" s="354">
        <v>143531</v>
      </c>
      <c r="G1029" s="288" t="s">
        <v>117</v>
      </c>
      <c r="H1029" s="288"/>
      <c r="I1029" s="1"/>
      <c r="J1029" s="1"/>
      <c r="K1029" s="549"/>
      <c r="L1029" s="10"/>
      <c r="N1029" s="548"/>
      <c r="O1029" s="548"/>
    </row>
    <row r="1030" spans="2:15" s="5" customFormat="1" ht="78.75">
      <c r="B1030" s="1"/>
      <c r="C1030" s="351">
        <v>4744</v>
      </c>
      <c r="D1030" s="352" t="s">
        <v>1073</v>
      </c>
      <c r="E1030" s="353" t="s">
        <v>119</v>
      </c>
      <c r="F1030" s="354">
        <v>160162</v>
      </c>
      <c r="G1030" s="288" t="s">
        <v>117</v>
      </c>
      <c r="H1030" s="288"/>
      <c r="I1030" s="1"/>
      <c r="J1030" s="1"/>
      <c r="K1030" s="549"/>
      <c r="L1030" s="10"/>
      <c r="N1030" s="548"/>
      <c r="O1030" s="548"/>
    </row>
    <row r="1031" spans="2:15" s="5" customFormat="1" ht="78.75">
      <c r="B1031" s="1"/>
      <c r="C1031" s="351">
        <v>4745</v>
      </c>
      <c r="D1031" s="352" t="s">
        <v>1074</v>
      </c>
      <c r="E1031" s="353" t="s">
        <v>119</v>
      </c>
      <c r="F1031" s="354">
        <v>141056</v>
      </c>
      <c r="G1031" s="288" t="s">
        <v>117</v>
      </c>
      <c r="H1031" s="288"/>
      <c r="I1031" s="1"/>
      <c r="J1031" s="1"/>
      <c r="K1031" s="549"/>
      <c r="L1031" s="10"/>
      <c r="N1031" s="548"/>
      <c r="O1031" s="548"/>
    </row>
    <row r="1032" spans="2:15" s="5" customFormat="1" ht="78.75">
      <c r="B1032" s="1"/>
      <c r="C1032" s="351">
        <v>4746</v>
      </c>
      <c r="D1032" s="352" t="s">
        <v>1075</v>
      </c>
      <c r="E1032" s="353" t="s">
        <v>119</v>
      </c>
      <c r="F1032" s="354">
        <v>144459</v>
      </c>
      <c r="G1032" s="288" t="s">
        <v>117</v>
      </c>
      <c r="H1032" s="288"/>
      <c r="I1032" s="1"/>
      <c r="J1032" s="1"/>
      <c r="K1032" s="549"/>
      <c r="L1032" s="10"/>
      <c r="N1032" s="548"/>
      <c r="O1032" s="548"/>
    </row>
    <row r="1033" spans="2:15" s="5" customFormat="1" ht="78.75">
      <c r="B1033" s="1"/>
      <c r="C1033" s="351">
        <v>4747</v>
      </c>
      <c r="D1033" s="352" t="s">
        <v>1076</v>
      </c>
      <c r="E1033" s="353" t="s">
        <v>119</v>
      </c>
      <c r="F1033" s="354">
        <v>135177</v>
      </c>
      <c r="G1033" s="288" t="s">
        <v>117</v>
      </c>
      <c r="H1033" s="288"/>
      <c r="I1033" s="1"/>
      <c r="J1033" s="1"/>
      <c r="K1033" s="549"/>
      <c r="L1033" s="10"/>
      <c r="N1033" s="548"/>
      <c r="O1033" s="548"/>
    </row>
    <row r="1034" spans="2:15" s="5" customFormat="1" ht="78.75">
      <c r="B1034" s="1"/>
      <c r="C1034" s="351">
        <v>4748</v>
      </c>
      <c r="D1034" s="352" t="s">
        <v>1077</v>
      </c>
      <c r="E1034" s="353" t="s">
        <v>119</v>
      </c>
      <c r="F1034" s="354">
        <v>135177</v>
      </c>
      <c r="G1034" s="288" t="s">
        <v>117</v>
      </c>
      <c r="H1034" s="288"/>
      <c r="I1034" s="1"/>
      <c r="J1034" s="1"/>
      <c r="K1034" s="549"/>
      <c r="L1034" s="10"/>
      <c r="N1034" s="548"/>
      <c r="O1034" s="548"/>
    </row>
    <row r="1035" spans="2:15" s="5" customFormat="1" ht="78.75">
      <c r="B1035" s="1"/>
      <c r="C1035" s="351">
        <v>4749</v>
      </c>
      <c r="D1035" s="352" t="s">
        <v>1078</v>
      </c>
      <c r="E1035" s="353" t="s">
        <v>119</v>
      </c>
      <c r="F1035" s="354">
        <v>126598</v>
      </c>
      <c r="G1035" s="288" t="s">
        <v>117</v>
      </c>
      <c r="H1035" s="288"/>
      <c r="I1035" s="1"/>
      <c r="J1035" s="1"/>
      <c r="K1035" s="549"/>
      <c r="L1035" s="10"/>
      <c r="N1035" s="548"/>
      <c r="O1035" s="548"/>
    </row>
    <row r="1036" spans="2:15" s="5" customFormat="1" ht="30">
      <c r="B1036" s="1"/>
      <c r="C1036" s="458">
        <v>4751</v>
      </c>
      <c r="D1036" s="460" t="s">
        <v>1079</v>
      </c>
      <c r="E1036" s="462" t="s">
        <v>122</v>
      </c>
      <c r="F1036" s="464">
        <v>10768</v>
      </c>
      <c r="G1036" s="288" t="s">
        <v>117</v>
      </c>
      <c r="H1036" s="288"/>
      <c r="I1036" s="1"/>
      <c r="J1036" s="1"/>
      <c r="K1036" s="549"/>
      <c r="L1036" s="10"/>
      <c r="N1036" s="548"/>
      <c r="O1036" s="548"/>
    </row>
    <row r="1037" spans="2:15" s="5" customFormat="1" ht="78.75">
      <c r="B1037" s="1"/>
      <c r="C1037" s="351">
        <v>4753</v>
      </c>
      <c r="D1037" s="352" t="s">
        <v>1080</v>
      </c>
      <c r="E1037" s="353" t="s">
        <v>119</v>
      </c>
      <c r="F1037" s="354">
        <v>148282</v>
      </c>
      <c r="G1037" s="288" t="s">
        <v>117</v>
      </c>
      <c r="H1037" s="288"/>
      <c r="I1037" s="1"/>
      <c r="J1037" s="1"/>
      <c r="K1037" s="549"/>
      <c r="L1037" s="10"/>
      <c r="N1037" s="548"/>
      <c r="O1037" s="548"/>
    </row>
    <row r="1038" spans="2:15" s="5" customFormat="1" ht="60">
      <c r="B1038" s="1"/>
      <c r="C1038" s="458">
        <v>4754</v>
      </c>
      <c r="D1038" s="460" t="s">
        <v>1081</v>
      </c>
      <c r="E1038" s="462" t="s">
        <v>119</v>
      </c>
      <c r="F1038" s="464">
        <v>139000</v>
      </c>
      <c r="G1038" s="288" t="s">
        <v>117</v>
      </c>
      <c r="H1038" s="288"/>
      <c r="I1038" s="1"/>
      <c r="J1038" s="1"/>
      <c r="K1038" s="549"/>
      <c r="L1038" s="10"/>
      <c r="N1038" s="548"/>
      <c r="O1038" s="548"/>
    </row>
    <row r="1039" spans="2:15" s="5" customFormat="1" ht="60">
      <c r="B1039" s="1"/>
      <c r="C1039" s="458">
        <v>4755</v>
      </c>
      <c r="D1039" s="460" t="s">
        <v>1082</v>
      </c>
      <c r="E1039" s="462" t="s">
        <v>119</v>
      </c>
      <c r="F1039" s="464">
        <v>139000</v>
      </c>
      <c r="G1039" s="288" t="s">
        <v>117</v>
      </c>
      <c r="H1039" s="288"/>
      <c r="I1039" s="1"/>
      <c r="J1039" s="1"/>
      <c r="K1039" s="549"/>
      <c r="L1039" s="10"/>
      <c r="N1039" s="548"/>
      <c r="O1039" s="548"/>
    </row>
    <row r="1040" spans="2:15" s="5" customFormat="1" ht="25.5">
      <c r="B1040" s="1"/>
      <c r="C1040" s="458">
        <v>4758</v>
      </c>
      <c r="D1040" s="460" t="s">
        <v>1083</v>
      </c>
      <c r="E1040" s="462" t="s">
        <v>122</v>
      </c>
      <c r="F1040" s="464">
        <v>6535</v>
      </c>
      <c r="G1040" s="288" t="s">
        <v>117</v>
      </c>
      <c r="H1040" s="288"/>
      <c r="I1040" s="1"/>
      <c r="J1040" s="1"/>
      <c r="K1040" s="549"/>
      <c r="L1040" s="10"/>
      <c r="N1040" s="548"/>
      <c r="O1040" s="548"/>
    </row>
    <row r="1041" spans="2:15" s="5" customFormat="1" ht="45">
      <c r="B1041" s="1"/>
      <c r="C1041" s="458">
        <v>4759</v>
      </c>
      <c r="D1041" s="460" t="s">
        <v>1084</v>
      </c>
      <c r="E1041" s="462" t="s">
        <v>122</v>
      </c>
      <c r="F1041" s="464">
        <v>35601</v>
      </c>
      <c r="G1041" s="288" t="s">
        <v>117</v>
      </c>
      <c r="H1041" s="288"/>
      <c r="I1041" s="1"/>
      <c r="J1041" s="1"/>
      <c r="K1041" s="549"/>
      <c r="L1041" s="10"/>
      <c r="N1041" s="548"/>
      <c r="O1041" s="548"/>
    </row>
    <row r="1042" spans="2:15" s="5" customFormat="1" ht="45">
      <c r="B1042" s="1"/>
      <c r="C1042" s="458">
        <v>4760</v>
      </c>
      <c r="D1042" s="460" t="s">
        <v>1085</v>
      </c>
      <c r="E1042" s="462" t="s">
        <v>116</v>
      </c>
      <c r="F1042" s="464">
        <v>488743</v>
      </c>
      <c r="G1042" s="288" t="s">
        <v>117</v>
      </c>
      <c r="H1042" s="288" t="s">
        <v>145</v>
      </c>
      <c r="I1042" s="1"/>
      <c r="J1042" s="1"/>
      <c r="K1042" s="549"/>
      <c r="L1042" s="10"/>
      <c r="N1042" s="548"/>
      <c r="O1042" s="548"/>
    </row>
    <row r="1043" spans="2:15" s="5" customFormat="1" ht="45">
      <c r="B1043" s="1"/>
      <c r="C1043" s="458">
        <v>4761</v>
      </c>
      <c r="D1043" s="460" t="s">
        <v>1086</v>
      </c>
      <c r="E1043" s="462" t="s">
        <v>122</v>
      </c>
      <c r="F1043" s="464">
        <v>226788</v>
      </c>
      <c r="G1043" s="288" t="s">
        <v>117</v>
      </c>
      <c r="H1043" s="288" t="s">
        <v>145</v>
      </c>
      <c r="I1043" s="1"/>
      <c r="J1043" s="1"/>
      <c r="K1043" s="549"/>
      <c r="L1043" s="10"/>
      <c r="N1043" s="548"/>
      <c r="O1043" s="548"/>
    </row>
    <row r="1044" spans="2:15" s="5" customFormat="1" ht="45">
      <c r="B1044" s="1"/>
      <c r="C1044" s="458">
        <v>4762</v>
      </c>
      <c r="D1044" s="460" t="s">
        <v>1087</v>
      </c>
      <c r="E1044" s="462" t="s">
        <v>122</v>
      </c>
      <c r="F1044" s="464">
        <v>31940</v>
      </c>
      <c r="G1044" s="288" t="s">
        <v>117</v>
      </c>
      <c r="H1044" s="288"/>
      <c r="I1044" s="1"/>
      <c r="J1044" s="1"/>
      <c r="K1044" s="549"/>
      <c r="L1044" s="10"/>
      <c r="N1044" s="548"/>
      <c r="O1044" s="548"/>
    </row>
    <row r="1045" spans="2:15" s="5" customFormat="1" ht="31.5">
      <c r="B1045" s="1"/>
      <c r="C1045" s="351">
        <v>4764</v>
      </c>
      <c r="D1045" s="352" t="s">
        <v>1088</v>
      </c>
      <c r="E1045" s="353" t="s">
        <v>125</v>
      </c>
      <c r="F1045" s="354">
        <v>1434</v>
      </c>
      <c r="G1045" s="288" t="s">
        <v>117</v>
      </c>
      <c r="H1045" s="288"/>
      <c r="I1045" s="1"/>
      <c r="J1045" s="1"/>
      <c r="K1045" s="549"/>
      <c r="L1045" s="10"/>
      <c r="N1045" s="548"/>
      <c r="O1045" s="548"/>
    </row>
    <row r="1046" spans="2:15" s="5" customFormat="1" ht="47.25">
      <c r="B1046" s="1"/>
      <c r="C1046" s="351">
        <v>4765</v>
      </c>
      <c r="D1046" s="352" t="s">
        <v>1089</v>
      </c>
      <c r="E1046" s="353" t="s">
        <v>125</v>
      </c>
      <c r="F1046" s="354">
        <v>1710</v>
      </c>
      <c r="G1046" s="288" t="s">
        <v>117</v>
      </c>
      <c r="H1046" s="288" t="s">
        <v>145</v>
      </c>
      <c r="I1046" s="1"/>
      <c r="J1046" s="1"/>
      <c r="K1046" s="549"/>
      <c r="L1046" s="10"/>
      <c r="N1046" s="548"/>
      <c r="O1046" s="548"/>
    </row>
    <row r="1047" spans="2:15" s="5" customFormat="1" ht="31.5">
      <c r="B1047" s="1"/>
      <c r="C1047" s="351">
        <v>4776</v>
      </c>
      <c r="D1047" s="352" t="s">
        <v>1090</v>
      </c>
      <c r="E1047" s="353" t="s">
        <v>116</v>
      </c>
      <c r="F1047" s="354">
        <v>2102</v>
      </c>
      <c r="G1047" s="288" t="s">
        <v>117</v>
      </c>
      <c r="H1047" s="288"/>
      <c r="I1047" s="1"/>
      <c r="J1047" s="1"/>
      <c r="K1047" s="549"/>
      <c r="L1047" s="10"/>
      <c r="N1047" s="548"/>
      <c r="O1047" s="548"/>
    </row>
    <row r="1048" spans="2:15" s="5" customFormat="1" ht="31.5">
      <c r="B1048" s="1"/>
      <c r="C1048" s="351">
        <v>4777</v>
      </c>
      <c r="D1048" s="352" t="s">
        <v>1091</v>
      </c>
      <c r="E1048" s="353" t="s">
        <v>116</v>
      </c>
      <c r="F1048" s="354">
        <v>4431</v>
      </c>
      <c r="G1048" s="288" t="s">
        <v>117</v>
      </c>
      <c r="H1048" s="288"/>
      <c r="I1048" s="1"/>
      <c r="J1048" s="1"/>
      <c r="K1048" s="549"/>
      <c r="L1048" s="10"/>
      <c r="N1048" s="548"/>
      <c r="O1048" s="548"/>
    </row>
    <row r="1049" spans="2:15" s="5" customFormat="1" ht="78.75">
      <c r="B1049" s="1"/>
      <c r="C1049" s="351">
        <v>4778</v>
      </c>
      <c r="D1049" s="352" t="s">
        <v>1092</v>
      </c>
      <c r="E1049" s="353" t="s">
        <v>125</v>
      </c>
      <c r="F1049" s="354">
        <v>49171</v>
      </c>
      <c r="G1049" s="288" t="s">
        <v>117</v>
      </c>
      <c r="H1049" s="288"/>
      <c r="I1049" s="1"/>
      <c r="J1049" s="1"/>
      <c r="K1049" s="549"/>
      <c r="L1049" s="10"/>
      <c r="N1049" s="548"/>
      <c r="O1049" s="548"/>
    </row>
    <row r="1050" spans="2:15" s="5" customFormat="1" ht="78.75">
      <c r="B1050" s="1"/>
      <c r="C1050" s="351">
        <v>4779</v>
      </c>
      <c r="D1050" s="352" t="s">
        <v>1093</v>
      </c>
      <c r="E1050" s="353" t="s">
        <v>125</v>
      </c>
      <c r="F1050" s="354">
        <v>111105</v>
      </c>
      <c r="G1050" s="288" t="s">
        <v>117</v>
      </c>
      <c r="H1050" s="288"/>
      <c r="I1050" s="1"/>
      <c r="J1050" s="1"/>
      <c r="K1050" s="549"/>
      <c r="L1050" s="10"/>
      <c r="N1050" s="548"/>
      <c r="O1050" s="548"/>
    </row>
    <row r="1051" spans="2:15" s="5" customFormat="1" ht="31.5">
      <c r="B1051" s="1"/>
      <c r="C1051" s="351">
        <v>4780</v>
      </c>
      <c r="D1051" s="352" t="s">
        <v>1094</v>
      </c>
      <c r="E1051" s="353" t="s">
        <v>1095</v>
      </c>
      <c r="F1051" s="354">
        <v>255090</v>
      </c>
      <c r="G1051" s="288" t="s">
        <v>117</v>
      </c>
      <c r="H1051" s="288"/>
      <c r="I1051" s="1"/>
      <c r="J1051" s="1"/>
      <c r="K1051" s="549"/>
      <c r="L1051" s="10"/>
      <c r="N1051" s="548"/>
      <c r="O1051" s="548"/>
    </row>
    <row r="1052" spans="2:15" s="5" customFormat="1" ht="31.5">
      <c r="B1052" s="1"/>
      <c r="C1052" s="351">
        <v>4781</v>
      </c>
      <c r="D1052" s="352" t="s">
        <v>1096</v>
      </c>
      <c r="E1052" s="353" t="s">
        <v>119</v>
      </c>
      <c r="F1052" s="354">
        <v>11322</v>
      </c>
      <c r="G1052" s="288" t="s">
        <v>117</v>
      </c>
      <c r="H1052" s="288"/>
      <c r="I1052" s="1"/>
      <c r="J1052" s="1"/>
      <c r="K1052" s="549"/>
      <c r="L1052" s="10"/>
      <c r="N1052" s="548"/>
      <c r="O1052" s="548"/>
    </row>
    <row r="1053" spans="2:15" s="5" customFormat="1" ht="25.5">
      <c r="B1053" s="1"/>
      <c r="C1053" s="351">
        <v>4782</v>
      </c>
      <c r="D1053" s="352" t="s">
        <v>1097</v>
      </c>
      <c r="E1053" s="353" t="s">
        <v>116</v>
      </c>
      <c r="F1053" s="354">
        <v>858</v>
      </c>
      <c r="G1053" s="288" t="s">
        <v>117</v>
      </c>
      <c r="H1053" s="288"/>
      <c r="I1053" s="1"/>
      <c r="J1053" s="1"/>
      <c r="K1053" s="549"/>
      <c r="L1053" s="10"/>
      <c r="N1053" s="548"/>
      <c r="O1053" s="548"/>
    </row>
    <row r="1054" spans="2:15" s="5" customFormat="1" ht="31.5">
      <c r="B1054" s="1"/>
      <c r="C1054" s="351">
        <v>4783</v>
      </c>
      <c r="D1054" s="352" t="s">
        <v>1098</v>
      </c>
      <c r="E1054" s="353" t="s">
        <v>119</v>
      </c>
      <c r="F1054" s="354">
        <v>589676</v>
      </c>
      <c r="G1054" s="288" t="s">
        <v>117</v>
      </c>
      <c r="H1054" s="288"/>
      <c r="I1054" s="1"/>
      <c r="J1054" s="1"/>
      <c r="K1054" s="549"/>
      <c r="L1054" s="10"/>
      <c r="N1054" s="548"/>
      <c r="O1054" s="548"/>
    </row>
    <row r="1055" spans="2:15" s="5" customFormat="1" ht="47.25">
      <c r="B1055" s="1"/>
      <c r="C1055" s="351">
        <v>4784</v>
      </c>
      <c r="D1055" s="352" t="s">
        <v>1099</v>
      </c>
      <c r="E1055" s="353" t="s">
        <v>119</v>
      </c>
      <c r="F1055" s="354">
        <v>17171</v>
      </c>
      <c r="G1055" s="288" t="s">
        <v>117</v>
      </c>
      <c r="H1055" s="288"/>
      <c r="I1055" s="1"/>
      <c r="J1055" s="1"/>
      <c r="K1055" s="549"/>
      <c r="L1055" s="10"/>
      <c r="N1055" s="548"/>
      <c r="O1055" s="548"/>
    </row>
    <row r="1056" spans="2:15" s="5" customFormat="1" ht="63">
      <c r="B1056" s="1"/>
      <c r="C1056" s="351">
        <v>4786</v>
      </c>
      <c r="D1056" s="352" t="s">
        <v>1100</v>
      </c>
      <c r="E1056" s="353" t="s">
        <v>122</v>
      </c>
      <c r="F1056" s="354">
        <v>346346</v>
      </c>
      <c r="G1056" s="288" t="s">
        <v>117</v>
      </c>
      <c r="H1056" s="288"/>
      <c r="I1056" s="1"/>
      <c r="J1056" s="1"/>
      <c r="K1056" s="549"/>
      <c r="L1056" s="10"/>
      <c r="N1056" s="548"/>
      <c r="O1056" s="548"/>
    </row>
    <row r="1057" spans="2:15" s="5" customFormat="1" ht="31.5">
      <c r="B1057" s="1"/>
      <c r="C1057" s="351">
        <v>4787</v>
      </c>
      <c r="D1057" s="352" t="s">
        <v>1101</v>
      </c>
      <c r="E1057" s="353" t="s">
        <v>125</v>
      </c>
      <c r="F1057" s="354">
        <v>13573</v>
      </c>
      <c r="G1057" s="288" t="s">
        <v>117</v>
      </c>
      <c r="H1057" s="288"/>
      <c r="I1057" s="1"/>
      <c r="J1057" s="1"/>
      <c r="K1057" s="549"/>
      <c r="L1057" s="10"/>
      <c r="N1057" s="548"/>
      <c r="O1057" s="548"/>
    </row>
    <row r="1058" spans="2:15" s="5" customFormat="1" ht="31.5">
      <c r="B1058" s="1"/>
      <c r="C1058" s="351">
        <v>4788</v>
      </c>
      <c r="D1058" s="352" t="s">
        <v>1102</v>
      </c>
      <c r="E1058" s="353" t="s">
        <v>122</v>
      </c>
      <c r="F1058" s="354">
        <v>39877</v>
      </c>
      <c r="G1058" s="288" t="s">
        <v>117</v>
      </c>
      <c r="H1058" s="288"/>
      <c r="I1058" s="1"/>
      <c r="J1058" s="1"/>
      <c r="K1058" s="549"/>
      <c r="L1058" s="10"/>
      <c r="N1058" s="548"/>
      <c r="O1058" s="548"/>
    </row>
    <row r="1059" spans="2:15" s="5" customFormat="1" ht="31.5">
      <c r="B1059" s="1"/>
      <c r="C1059" s="351">
        <v>4789</v>
      </c>
      <c r="D1059" s="352" t="s">
        <v>1103</v>
      </c>
      <c r="E1059" s="353" t="s">
        <v>122</v>
      </c>
      <c r="F1059" s="354">
        <v>9390</v>
      </c>
      <c r="G1059" s="288" t="s">
        <v>117</v>
      </c>
      <c r="H1059" s="288"/>
      <c r="I1059" s="1"/>
      <c r="J1059" s="1"/>
      <c r="K1059" s="549"/>
      <c r="L1059" s="10"/>
      <c r="N1059" s="548"/>
      <c r="O1059" s="548"/>
    </row>
    <row r="1060" spans="2:15" s="5" customFormat="1" ht="30">
      <c r="B1060" s="1"/>
      <c r="C1060" s="458">
        <v>4790</v>
      </c>
      <c r="D1060" s="460" t="s">
        <v>1104</v>
      </c>
      <c r="E1060" s="462" t="s">
        <v>122</v>
      </c>
      <c r="F1060" s="464">
        <v>11254</v>
      </c>
      <c r="G1060" s="288" t="s">
        <v>117</v>
      </c>
      <c r="H1060" s="288"/>
      <c r="I1060" s="1"/>
      <c r="J1060" s="1"/>
      <c r="K1060" s="549"/>
      <c r="L1060" s="10"/>
      <c r="N1060" s="548"/>
      <c r="O1060" s="548"/>
    </row>
    <row r="1061" spans="2:15" s="5" customFormat="1" ht="31.5">
      <c r="B1061" s="1"/>
      <c r="C1061" s="351">
        <v>4791</v>
      </c>
      <c r="D1061" s="352" t="s">
        <v>1105</v>
      </c>
      <c r="E1061" s="353" t="s">
        <v>122</v>
      </c>
      <c r="F1061" s="354">
        <v>26690</v>
      </c>
      <c r="G1061" s="288" t="s">
        <v>117</v>
      </c>
      <c r="H1061" s="288"/>
      <c r="I1061" s="1"/>
      <c r="J1061" s="1"/>
      <c r="K1061" s="549"/>
      <c r="L1061" s="10"/>
      <c r="N1061" s="548"/>
      <c r="O1061" s="548"/>
    </row>
    <row r="1062" spans="2:15" s="5" customFormat="1" ht="63">
      <c r="B1062" s="1"/>
      <c r="C1062" s="351">
        <v>4792</v>
      </c>
      <c r="D1062" s="352" t="s">
        <v>1106</v>
      </c>
      <c r="E1062" s="353" t="s">
        <v>119</v>
      </c>
      <c r="F1062" s="354">
        <v>75521</v>
      </c>
      <c r="G1062" s="288" t="s">
        <v>117</v>
      </c>
      <c r="H1062" s="288"/>
      <c r="I1062" s="1"/>
      <c r="J1062" s="1"/>
      <c r="K1062" s="549"/>
      <c r="L1062" s="10"/>
      <c r="N1062" s="548"/>
      <c r="O1062" s="548"/>
    </row>
    <row r="1063" spans="2:15" s="5" customFormat="1" ht="45">
      <c r="B1063" s="1"/>
      <c r="C1063" s="458">
        <v>4794</v>
      </c>
      <c r="D1063" s="460" t="s">
        <v>1107</v>
      </c>
      <c r="E1063" s="462" t="s">
        <v>116</v>
      </c>
      <c r="F1063" s="464">
        <v>49067</v>
      </c>
      <c r="G1063" s="288" t="s">
        <v>117</v>
      </c>
      <c r="H1063" s="288"/>
      <c r="I1063" s="1"/>
      <c r="J1063" s="1"/>
      <c r="K1063" s="549"/>
      <c r="L1063" s="10"/>
      <c r="N1063" s="548"/>
      <c r="O1063" s="548"/>
    </row>
    <row r="1064" spans="2:15" s="5" customFormat="1" ht="45">
      <c r="B1064" s="1"/>
      <c r="C1064" s="458">
        <v>4795</v>
      </c>
      <c r="D1064" s="460" t="s">
        <v>1108</v>
      </c>
      <c r="E1064" s="462" t="s">
        <v>116</v>
      </c>
      <c r="F1064" s="464">
        <v>59067</v>
      </c>
      <c r="G1064" s="288" t="s">
        <v>117</v>
      </c>
      <c r="H1064" s="288"/>
      <c r="I1064" s="1"/>
      <c r="J1064" s="1"/>
      <c r="K1064" s="549"/>
      <c r="L1064" s="10"/>
      <c r="N1064" s="548"/>
      <c r="O1064" s="548"/>
    </row>
    <row r="1065" spans="2:15" s="5" customFormat="1" ht="60">
      <c r="B1065" s="1"/>
      <c r="C1065" s="458">
        <v>4797</v>
      </c>
      <c r="D1065" s="460" t="s">
        <v>1109</v>
      </c>
      <c r="E1065" s="462" t="s">
        <v>125</v>
      </c>
      <c r="F1065" s="464">
        <v>183365</v>
      </c>
      <c r="G1065" s="288" t="s">
        <v>117</v>
      </c>
      <c r="H1065" s="288"/>
      <c r="I1065" s="1"/>
      <c r="J1065" s="1"/>
      <c r="K1065" s="549"/>
      <c r="L1065" s="10"/>
      <c r="N1065" s="548"/>
      <c r="O1065" s="548"/>
    </row>
    <row r="1066" spans="2:15" s="5" customFormat="1" ht="63">
      <c r="B1066" s="1"/>
      <c r="C1066" s="351">
        <v>4798</v>
      </c>
      <c r="D1066" s="352" t="s">
        <v>1110</v>
      </c>
      <c r="E1066" s="353" t="s">
        <v>125</v>
      </c>
      <c r="F1066" s="354">
        <v>156051</v>
      </c>
      <c r="G1066" s="288" t="s">
        <v>117</v>
      </c>
      <c r="H1066" s="288"/>
      <c r="I1066" s="1"/>
      <c r="J1066" s="1"/>
      <c r="K1066" s="549"/>
      <c r="L1066" s="10"/>
      <c r="N1066" s="548"/>
      <c r="O1066" s="548"/>
    </row>
    <row r="1067" spans="2:15" s="5" customFormat="1" ht="63">
      <c r="B1067" s="1"/>
      <c r="C1067" s="351">
        <v>4800</v>
      </c>
      <c r="D1067" s="352" t="s">
        <v>1111</v>
      </c>
      <c r="E1067" s="353" t="s">
        <v>125</v>
      </c>
      <c r="F1067" s="354">
        <v>181051</v>
      </c>
      <c r="G1067" s="288" t="s">
        <v>117</v>
      </c>
      <c r="H1067" s="288"/>
      <c r="I1067" s="1"/>
      <c r="J1067" s="1"/>
      <c r="K1067" s="549"/>
      <c r="L1067" s="10"/>
      <c r="N1067" s="548"/>
      <c r="O1067" s="548"/>
    </row>
    <row r="1068" spans="2:15" s="5" customFormat="1" ht="47.25">
      <c r="B1068" s="1"/>
      <c r="C1068" s="351">
        <v>4801</v>
      </c>
      <c r="D1068" s="352" t="s">
        <v>1112</v>
      </c>
      <c r="E1068" s="353" t="s">
        <v>122</v>
      </c>
      <c r="F1068" s="354">
        <v>16483</v>
      </c>
      <c r="G1068" s="288" t="s">
        <v>117</v>
      </c>
      <c r="H1068" s="288"/>
      <c r="I1068" s="1"/>
      <c r="J1068" s="1"/>
      <c r="K1068" s="549"/>
      <c r="L1068" s="10"/>
      <c r="N1068" s="548"/>
      <c r="O1068" s="548"/>
    </row>
    <row r="1069" spans="2:15" s="5" customFormat="1" ht="31.5">
      <c r="B1069" s="1"/>
      <c r="C1069" s="351">
        <v>4802</v>
      </c>
      <c r="D1069" s="352" t="s">
        <v>1113</v>
      </c>
      <c r="E1069" s="353" t="s">
        <v>125</v>
      </c>
      <c r="F1069" s="354">
        <v>1000000</v>
      </c>
      <c r="G1069" s="288" t="s">
        <v>117</v>
      </c>
      <c r="H1069" s="288"/>
      <c r="I1069" s="1"/>
      <c r="J1069" s="1"/>
      <c r="K1069" s="549"/>
      <c r="L1069" s="10"/>
      <c r="N1069" s="548"/>
      <c r="O1069" s="548"/>
    </row>
    <row r="1070" spans="2:15" s="5" customFormat="1" ht="31.5">
      <c r="B1070" s="1"/>
      <c r="C1070" s="351">
        <v>4803</v>
      </c>
      <c r="D1070" s="352" t="s">
        <v>1114</v>
      </c>
      <c r="E1070" s="353" t="s">
        <v>125</v>
      </c>
      <c r="F1070" s="354">
        <v>1500000</v>
      </c>
      <c r="G1070" s="288" t="s">
        <v>117</v>
      </c>
      <c r="H1070" s="288"/>
      <c r="I1070" s="1"/>
      <c r="J1070" s="1"/>
      <c r="K1070" s="549"/>
      <c r="L1070" s="10"/>
      <c r="N1070" s="548"/>
      <c r="O1070" s="548"/>
    </row>
    <row r="1071" spans="2:15" s="5" customFormat="1" ht="31.5">
      <c r="B1071" s="1"/>
      <c r="C1071" s="351">
        <v>4804</v>
      </c>
      <c r="D1071" s="352" t="s">
        <v>1115</v>
      </c>
      <c r="E1071" s="353" t="s">
        <v>125</v>
      </c>
      <c r="F1071" s="354">
        <v>2000000</v>
      </c>
      <c r="G1071" s="288" t="s">
        <v>117</v>
      </c>
      <c r="H1071" s="288"/>
      <c r="I1071" s="1"/>
      <c r="J1071" s="1"/>
      <c r="K1071" s="549"/>
      <c r="L1071" s="10"/>
      <c r="N1071" s="548"/>
      <c r="O1071" s="548"/>
    </row>
    <row r="1072" spans="2:15" s="5" customFormat="1" ht="31.5">
      <c r="B1072" s="1"/>
      <c r="C1072" s="351">
        <v>4805</v>
      </c>
      <c r="D1072" s="352" t="s">
        <v>1116</v>
      </c>
      <c r="E1072" s="353" t="s">
        <v>122</v>
      </c>
      <c r="F1072" s="354">
        <v>112870</v>
      </c>
      <c r="G1072" s="288" t="s">
        <v>117</v>
      </c>
      <c r="H1072" s="288" t="s">
        <v>145</v>
      </c>
      <c r="I1072" s="1"/>
      <c r="J1072" s="1"/>
      <c r="K1072" s="549"/>
      <c r="L1072" s="10"/>
      <c r="N1072" s="548"/>
      <c r="O1072" s="548"/>
    </row>
    <row r="1073" spans="2:15" s="5" customFormat="1" ht="25.5">
      <c r="B1073" s="1"/>
      <c r="C1073" s="351">
        <v>4806</v>
      </c>
      <c r="D1073" s="352" t="s">
        <v>1117</v>
      </c>
      <c r="E1073" s="353" t="s">
        <v>494</v>
      </c>
      <c r="F1073" s="354">
        <v>311462</v>
      </c>
      <c r="G1073" s="288" t="s">
        <v>117</v>
      </c>
      <c r="H1073" s="288"/>
      <c r="I1073" s="1"/>
      <c r="J1073" s="1"/>
      <c r="K1073" s="549"/>
      <c r="L1073" s="10"/>
      <c r="N1073" s="548"/>
      <c r="O1073" s="548"/>
    </row>
    <row r="1074" spans="2:15" s="5" customFormat="1" ht="25.5">
      <c r="B1074" s="1"/>
      <c r="C1074" s="351">
        <v>4807</v>
      </c>
      <c r="D1074" s="352" t="s">
        <v>1118</v>
      </c>
      <c r="E1074" s="353" t="s">
        <v>785</v>
      </c>
      <c r="F1074" s="354">
        <v>38933</v>
      </c>
      <c r="G1074" s="288" t="s">
        <v>117</v>
      </c>
      <c r="H1074" s="288"/>
      <c r="I1074" s="1"/>
      <c r="J1074" s="1"/>
      <c r="K1074" s="549"/>
      <c r="L1074" s="10"/>
      <c r="N1074" s="548"/>
      <c r="O1074" s="548"/>
    </row>
    <row r="1075" spans="2:15" s="5" customFormat="1" ht="31.5">
      <c r="B1075" s="1"/>
      <c r="C1075" s="351">
        <v>4808</v>
      </c>
      <c r="D1075" s="352" t="s">
        <v>1119</v>
      </c>
      <c r="E1075" s="353" t="s">
        <v>122</v>
      </c>
      <c r="F1075" s="354">
        <v>151734</v>
      </c>
      <c r="G1075" s="288" t="s">
        <v>117</v>
      </c>
      <c r="H1075" s="288" t="s">
        <v>145</v>
      </c>
      <c r="I1075" s="1"/>
      <c r="J1075" s="1"/>
      <c r="K1075" s="549"/>
      <c r="L1075" s="10"/>
      <c r="N1075" s="548"/>
      <c r="O1075" s="548"/>
    </row>
    <row r="1076" spans="2:15" s="5" customFormat="1" ht="31.5">
      <c r="B1076" s="1"/>
      <c r="C1076" s="351">
        <v>4809</v>
      </c>
      <c r="D1076" s="352" t="s">
        <v>1120</v>
      </c>
      <c r="E1076" s="353" t="s">
        <v>122</v>
      </c>
      <c r="F1076" s="354">
        <v>227677</v>
      </c>
      <c r="G1076" s="288" t="s">
        <v>117</v>
      </c>
      <c r="H1076" s="288" t="s">
        <v>145</v>
      </c>
      <c r="I1076" s="1"/>
      <c r="J1076" s="1"/>
      <c r="K1076" s="549"/>
      <c r="L1076" s="10"/>
      <c r="N1076" s="548"/>
      <c r="O1076" s="548"/>
    </row>
    <row r="1077" spans="2:15" s="5" customFormat="1" ht="31.5">
      <c r="B1077" s="1"/>
      <c r="C1077" s="351">
        <v>4810</v>
      </c>
      <c r="D1077" s="352" t="s">
        <v>1121</v>
      </c>
      <c r="E1077" s="353" t="s">
        <v>122</v>
      </c>
      <c r="F1077" s="354">
        <v>302315</v>
      </c>
      <c r="G1077" s="288" t="s">
        <v>117</v>
      </c>
      <c r="H1077" s="288" t="s">
        <v>145</v>
      </c>
      <c r="I1077" s="1"/>
      <c r="J1077" s="1"/>
      <c r="K1077" s="549"/>
      <c r="L1077" s="10"/>
      <c r="N1077" s="548"/>
      <c r="O1077" s="548"/>
    </row>
    <row r="1078" spans="2:15" s="5" customFormat="1" ht="47.25">
      <c r="B1078" s="1"/>
      <c r="C1078" s="351">
        <v>4812</v>
      </c>
      <c r="D1078" s="352" t="s">
        <v>1122</v>
      </c>
      <c r="E1078" s="353" t="s">
        <v>122</v>
      </c>
      <c r="F1078" s="354">
        <v>116991</v>
      </c>
      <c r="G1078" s="288" t="s">
        <v>117</v>
      </c>
      <c r="H1078" s="288"/>
      <c r="I1078" s="1"/>
      <c r="J1078" s="1"/>
      <c r="K1078" s="549"/>
      <c r="L1078" s="10"/>
      <c r="N1078" s="548"/>
      <c r="O1078" s="548"/>
    </row>
    <row r="1079" spans="2:15" s="5" customFormat="1" ht="94.5">
      <c r="B1079" s="1"/>
      <c r="C1079" s="351">
        <v>4813</v>
      </c>
      <c r="D1079" s="352" t="s">
        <v>1123</v>
      </c>
      <c r="E1079" s="353" t="s">
        <v>125</v>
      </c>
      <c r="F1079" s="354">
        <v>22397</v>
      </c>
      <c r="G1079" s="288" t="s">
        <v>117</v>
      </c>
      <c r="H1079" s="288"/>
      <c r="I1079" s="1"/>
      <c r="J1079" s="1"/>
      <c r="K1079" s="549"/>
      <c r="L1079" s="10"/>
      <c r="N1079" s="548"/>
      <c r="O1079" s="548"/>
    </row>
    <row r="1080" spans="2:15" s="5" customFormat="1" ht="63">
      <c r="B1080" s="1"/>
      <c r="C1080" s="351">
        <v>4814</v>
      </c>
      <c r="D1080" s="352" t="s">
        <v>1124</v>
      </c>
      <c r="E1080" s="353" t="s">
        <v>122</v>
      </c>
      <c r="F1080" s="354">
        <v>8243</v>
      </c>
      <c r="G1080" s="288" t="s">
        <v>117</v>
      </c>
      <c r="H1080" s="288"/>
      <c r="I1080" s="1"/>
      <c r="J1080" s="1"/>
      <c r="K1080" s="549"/>
      <c r="L1080" s="10"/>
      <c r="N1080" s="548"/>
      <c r="O1080" s="548"/>
    </row>
    <row r="1081" spans="2:15" s="5" customFormat="1" ht="47.25">
      <c r="B1081" s="1"/>
      <c r="C1081" s="351">
        <v>4826</v>
      </c>
      <c r="D1081" s="352" t="s">
        <v>1125</v>
      </c>
      <c r="E1081" s="353" t="s">
        <v>125</v>
      </c>
      <c r="F1081" s="354">
        <v>116242</v>
      </c>
      <c r="G1081" s="288" t="s">
        <v>117</v>
      </c>
      <c r="H1081" s="288"/>
      <c r="I1081" s="1"/>
      <c r="J1081" s="1"/>
      <c r="K1081" s="549"/>
      <c r="L1081" s="10"/>
      <c r="N1081" s="548"/>
      <c r="O1081" s="548"/>
    </row>
    <row r="1082" spans="2:15" s="5" customFormat="1" ht="47.25">
      <c r="B1082" s="1"/>
      <c r="C1082" s="351">
        <v>4827</v>
      </c>
      <c r="D1082" s="352" t="s">
        <v>1126</v>
      </c>
      <c r="E1082" s="353" t="s">
        <v>125</v>
      </c>
      <c r="F1082" s="354">
        <v>5632</v>
      </c>
      <c r="G1082" s="288" t="s">
        <v>117</v>
      </c>
      <c r="H1082" s="288"/>
      <c r="I1082" s="1"/>
      <c r="J1082" s="1"/>
      <c r="K1082" s="549"/>
      <c r="L1082" s="10"/>
      <c r="N1082" s="548"/>
      <c r="O1082" s="548"/>
    </row>
    <row r="1083" spans="2:15" s="5" customFormat="1" ht="90">
      <c r="B1083" s="1"/>
      <c r="C1083" s="458">
        <v>4828</v>
      </c>
      <c r="D1083" s="460" t="s">
        <v>1127</v>
      </c>
      <c r="E1083" s="462" t="s">
        <v>122</v>
      </c>
      <c r="F1083" s="464">
        <v>19240</v>
      </c>
      <c r="G1083" s="288" t="s">
        <v>117</v>
      </c>
      <c r="H1083" s="288"/>
      <c r="I1083" s="1"/>
      <c r="J1083" s="1"/>
      <c r="K1083" s="549"/>
      <c r="L1083" s="10"/>
      <c r="N1083" s="548"/>
      <c r="O1083" s="548"/>
    </row>
    <row r="1084" spans="2:15" s="5" customFormat="1" ht="78.75">
      <c r="B1084" s="1"/>
      <c r="C1084" s="351">
        <v>4829</v>
      </c>
      <c r="D1084" s="352" t="s">
        <v>1128</v>
      </c>
      <c r="E1084" s="353" t="s">
        <v>119</v>
      </c>
      <c r="F1084" s="354">
        <v>847409</v>
      </c>
      <c r="G1084" s="288" t="s">
        <v>117</v>
      </c>
      <c r="H1084" s="288" t="s">
        <v>145</v>
      </c>
      <c r="I1084" s="1"/>
      <c r="J1084" s="1"/>
      <c r="K1084" s="549"/>
      <c r="L1084" s="10"/>
      <c r="N1084" s="548"/>
      <c r="O1084" s="548"/>
    </row>
    <row r="1085" spans="2:15" s="5" customFormat="1" ht="105">
      <c r="B1085" s="1"/>
      <c r="C1085" s="458">
        <v>4832</v>
      </c>
      <c r="D1085" s="460" t="s">
        <v>1129</v>
      </c>
      <c r="E1085" s="462" t="s">
        <v>125</v>
      </c>
      <c r="F1085" s="464">
        <v>45360</v>
      </c>
      <c r="G1085" s="288" t="s">
        <v>117</v>
      </c>
      <c r="H1085" s="288"/>
      <c r="I1085" s="1"/>
      <c r="J1085" s="1"/>
      <c r="K1085" s="549"/>
      <c r="L1085" s="10"/>
      <c r="N1085" s="548"/>
      <c r="O1085" s="548"/>
    </row>
    <row r="1086" spans="2:15" s="5" customFormat="1" ht="78.75">
      <c r="B1086" s="1"/>
      <c r="C1086" s="351">
        <v>4833</v>
      </c>
      <c r="D1086" s="352" t="s">
        <v>1130</v>
      </c>
      <c r="E1086" s="353" t="s">
        <v>125</v>
      </c>
      <c r="F1086" s="354">
        <v>9369</v>
      </c>
      <c r="G1086" s="288" t="s">
        <v>117</v>
      </c>
      <c r="H1086" s="288"/>
      <c r="I1086" s="1"/>
      <c r="J1086" s="1"/>
      <c r="K1086" s="549"/>
      <c r="L1086" s="10"/>
      <c r="N1086" s="548"/>
      <c r="O1086" s="548"/>
    </row>
    <row r="1087" spans="2:15" s="5" customFormat="1" ht="78.75">
      <c r="B1087" s="1"/>
      <c r="C1087" s="351">
        <v>4834</v>
      </c>
      <c r="D1087" s="352" t="s">
        <v>1131</v>
      </c>
      <c r="E1087" s="353" t="s">
        <v>125</v>
      </c>
      <c r="F1087" s="354">
        <v>128280</v>
      </c>
      <c r="G1087" s="288" t="s">
        <v>117</v>
      </c>
      <c r="H1087" s="288"/>
      <c r="I1087" s="1"/>
      <c r="J1087" s="1"/>
      <c r="K1087" s="549"/>
      <c r="L1087" s="10"/>
      <c r="N1087" s="548"/>
      <c r="O1087" s="548"/>
    </row>
    <row r="1088" spans="2:15" s="5" customFormat="1" ht="63">
      <c r="B1088" s="1"/>
      <c r="C1088" s="351">
        <v>4835</v>
      </c>
      <c r="D1088" s="352" t="s">
        <v>1132</v>
      </c>
      <c r="E1088" s="353" t="s">
        <v>119</v>
      </c>
      <c r="F1088" s="354">
        <v>242515</v>
      </c>
      <c r="G1088" s="288" t="s">
        <v>117</v>
      </c>
      <c r="H1088" s="288"/>
      <c r="I1088" s="1"/>
      <c r="J1088" s="1"/>
      <c r="K1088" s="549"/>
      <c r="L1088" s="10"/>
      <c r="N1088" s="548"/>
      <c r="O1088" s="548"/>
    </row>
    <row r="1089" spans="2:15" s="5" customFormat="1" ht="60">
      <c r="B1089" s="1"/>
      <c r="C1089" s="458">
        <v>4836</v>
      </c>
      <c r="D1089" s="460" t="s">
        <v>1133</v>
      </c>
      <c r="E1089" s="462" t="s">
        <v>119</v>
      </c>
      <c r="F1089" s="464">
        <v>367852</v>
      </c>
      <c r="G1089" s="288" t="s">
        <v>117</v>
      </c>
      <c r="H1089" s="288"/>
      <c r="I1089" s="1"/>
      <c r="J1089" s="1"/>
      <c r="K1089" s="549"/>
      <c r="L1089" s="10"/>
      <c r="N1089" s="548"/>
      <c r="O1089" s="548"/>
    </row>
    <row r="1090" spans="2:15" s="5" customFormat="1" ht="75">
      <c r="B1090" s="1"/>
      <c r="C1090" s="458">
        <v>4837</v>
      </c>
      <c r="D1090" s="460" t="s">
        <v>1134</v>
      </c>
      <c r="E1090" s="462" t="s">
        <v>119</v>
      </c>
      <c r="F1090" s="464">
        <v>170779</v>
      </c>
      <c r="G1090" s="288" t="s">
        <v>117</v>
      </c>
      <c r="H1090" s="288"/>
      <c r="I1090" s="1"/>
      <c r="J1090" s="1"/>
      <c r="K1090" s="549"/>
      <c r="L1090" s="10"/>
      <c r="N1090" s="548"/>
      <c r="O1090" s="548"/>
    </row>
    <row r="1091" spans="2:15" s="5" customFormat="1" ht="78.75">
      <c r="B1091" s="1"/>
      <c r="C1091" s="351">
        <v>4838</v>
      </c>
      <c r="D1091" s="352" t="s">
        <v>1135</v>
      </c>
      <c r="E1091" s="353" t="s">
        <v>119</v>
      </c>
      <c r="F1091" s="354">
        <v>134928</v>
      </c>
      <c r="G1091" s="288" t="s">
        <v>117</v>
      </c>
      <c r="H1091" s="288"/>
      <c r="I1091" s="1"/>
      <c r="J1091" s="1"/>
      <c r="K1091" s="549"/>
      <c r="L1091" s="10"/>
      <c r="N1091" s="548"/>
      <c r="O1091" s="548"/>
    </row>
    <row r="1092" spans="2:15" s="5" customFormat="1" ht="47.25">
      <c r="B1092" s="1"/>
      <c r="C1092" s="351">
        <v>4839</v>
      </c>
      <c r="D1092" s="352" t="s">
        <v>1136</v>
      </c>
      <c r="E1092" s="353" t="s">
        <v>125</v>
      </c>
      <c r="F1092" s="354">
        <v>519286</v>
      </c>
      <c r="G1092" s="288" t="s">
        <v>117</v>
      </c>
      <c r="H1092" s="288"/>
      <c r="I1092" s="1"/>
      <c r="J1092" s="1"/>
      <c r="K1092" s="549"/>
      <c r="L1092" s="10"/>
      <c r="N1092" s="548"/>
      <c r="O1092" s="548"/>
    </row>
    <row r="1093" spans="2:15" s="5" customFormat="1" ht="47.25">
      <c r="B1093" s="1"/>
      <c r="C1093" s="351">
        <v>4840</v>
      </c>
      <c r="D1093" s="352" t="s">
        <v>1137</v>
      </c>
      <c r="E1093" s="353" t="s">
        <v>125</v>
      </c>
      <c r="F1093" s="354">
        <v>164528</v>
      </c>
      <c r="G1093" s="288" t="s">
        <v>117</v>
      </c>
      <c r="H1093" s="288"/>
      <c r="I1093" s="1"/>
      <c r="J1093" s="1"/>
      <c r="K1093" s="549"/>
      <c r="L1093" s="10"/>
      <c r="N1093" s="548"/>
      <c r="O1093" s="548"/>
    </row>
    <row r="1094" spans="2:15" s="5" customFormat="1" ht="47.25">
      <c r="B1094" s="1"/>
      <c r="C1094" s="351">
        <v>4841</v>
      </c>
      <c r="D1094" s="352" t="s">
        <v>1138</v>
      </c>
      <c r="E1094" s="353" t="s">
        <v>125</v>
      </c>
      <c r="F1094" s="354">
        <v>225623</v>
      </c>
      <c r="G1094" s="288" t="s">
        <v>117</v>
      </c>
      <c r="H1094" s="288"/>
      <c r="I1094" s="1"/>
      <c r="J1094" s="1"/>
      <c r="K1094" s="549"/>
      <c r="L1094" s="10"/>
      <c r="N1094" s="548"/>
      <c r="O1094" s="548"/>
    </row>
    <row r="1095" spans="2:15" s="5" customFormat="1" ht="47.25">
      <c r="B1095" s="1"/>
      <c r="C1095" s="351">
        <v>4842</v>
      </c>
      <c r="D1095" s="352" t="s">
        <v>1139</v>
      </c>
      <c r="E1095" s="353" t="s">
        <v>125</v>
      </c>
      <c r="F1095" s="354">
        <v>382564</v>
      </c>
      <c r="G1095" s="288" t="s">
        <v>117</v>
      </c>
      <c r="H1095" s="288"/>
      <c r="I1095" s="1"/>
      <c r="J1095" s="1"/>
      <c r="K1095" s="549"/>
      <c r="L1095" s="10"/>
      <c r="N1095" s="548"/>
      <c r="O1095" s="548"/>
    </row>
    <row r="1096" spans="2:15" s="5" customFormat="1" ht="47.25">
      <c r="B1096" s="1"/>
      <c r="C1096" s="351">
        <v>4843</v>
      </c>
      <c r="D1096" s="352" t="s">
        <v>1140</v>
      </c>
      <c r="E1096" s="353" t="s">
        <v>125</v>
      </c>
      <c r="F1096" s="354">
        <v>292408</v>
      </c>
      <c r="G1096" s="288" t="s">
        <v>117</v>
      </c>
      <c r="H1096" s="288"/>
      <c r="I1096" s="1"/>
      <c r="J1096" s="1"/>
      <c r="K1096" s="549"/>
      <c r="L1096" s="10"/>
      <c r="N1096" s="548"/>
      <c r="O1096" s="548"/>
    </row>
    <row r="1097" spans="2:15" s="5" customFormat="1" ht="47.25">
      <c r="B1097" s="1"/>
      <c r="C1097" s="351">
        <v>4844</v>
      </c>
      <c r="D1097" s="352" t="s">
        <v>1141</v>
      </c>
      <c r="E1097" s="353" t="s">
        <v>125</v>
      </c>
      <c r="F1097" s="354">
        <v>2688287</v>
      </c>
      <c r="G1097" s="288" t="s">
        <v>117</v>
      </c>
      <c r="H1097" s="288"/>
      <c r="I1097" s="1"/>
      <c r="J1097" s="1"/>
      <c r="K1097" s="549"/>
      <c r="L1097" s="10"/>
      <c r="N1097" s="548"/>
      <c r="O1097" s="548"/>
    </row>
    <row r="1098" spans="2:15" s="5" customFormat="1" ht="47.25">
      <c r="B1098" s="1"/>
      <c r="C1098" s="351">
        <v>4845</v>
      </c>
      <c r="D1098" s="352" t="s">
        <v>1142</v>
      </c>
      <c r="E1098" s="353" t="s">
        <v>125</v>
      </c>
      <c r="F1098" s="354">
        <v>944424</v>
      </c>
      <c r="G1098" s="288" t="s">
        <v>117</v>
      </c>
      <c r="H1098" s="288"/>
      <c r="I1098" s="1"/>
      <c r="J1098" s="1"/>
      <c r="K1098" s="549"/>
      <c r="L1098" s="10"/>
      <c r="N1098" s="548"/>
      <c r="O1098" s="548"/>
    </row>
    <row r="1099" spans="2:15" s="5" customFormat="1" ht="47.25">
      <c r="B1099" s="1"/>
      <c r="C1099" s="351">
        <v>4846</v>
      </c>
      <c r="D1099" s="352" t="s">
        <v>1143</v>
      </c>
      <c r="E1099" s="353" t="s">
        <v>125</v>
      </c>
      <c r="F1099" s="354">
        <v>113507</v>
      </c>
      <c r="G1099" s="288" t="s">
        <v>117</v>
      </c>
      <c r="H1099" s="288"/>
      <c r="I1099" s="1"/>
      <c r="J1099" s="1"/>
      <c r="K1099" s="549"/>
      <c r="L1099" s="10"/>
      <c r="N1099" s="548"/>
      <c r="O1099" s="548"/>
    </row>
    <row r="1100" spans="2:15" s="5" customFormat="1" ht="47.25">
      <c r="B1100" s="1"/>
      <c r="C1100" s="351">
        <v>4848</v>
      </c>
      <c r="D1100" s="352" t="s">
        <v>1144</v>
      </c>
      <c r="E1100" s="353" t="s">
        <v>122</v>
      </c>
      <c r="F1100" s="354">
        <v>7671</v>
      </c>
      <c r="G1100" s="288" t="s">
        <v>117</v>
      </c>
      <c r="H1100" s="288"/>
      <c r="I1100" s="1"/>
      <c r="J1100" s="1"/>
      <c r="K1100" s="549"/>
      <c r="L1100" s="10"/>
      <c r="N1100" s="548"/>
      <c r="O1100" s="548"/>
    </row>
    <row r="1101" spans="2:15" s="5" customFormat="1" ht="31.5">
      <c r="B1101" s="1"/>
      <c r="C1101" s="351">
        <v>4849</v>
      </c>
      <c r="D1101" s="352" t="s">
        <v>1145</v>
      </c>
      <c r="E1101" s="353" t="s">
        <v>122</v>
      </c>
      <c r="F1101" s="354">
        <v>2272</v>
      </c>
      <c r="G1101" s="288" t="s">
        <v>117</v>
      </c>
      <c r="H1101" s="288"/>
      <c r="I1101" s="1"/>
      <c r="J1101" s="1"/>
      <c r="K1101" s="549"/>
      <c r="L1101" s="10"/>
      <c r="N1101" s="548"/>
      <c r="O1101" s="548"/>
    </row>
    <row r="1102" spans="2:15" s="5" customFormat="1" ht="63">
      <c r="B1102" s="1"/>
      <c r="C1102" s="351">
        <v>4850</v>
      </c>
      <c r="D1102" s="352" t="s">
        <v>1146</v>
      </c>
      <c r="E1102" s="353" t="s">
        <v>119</v>
      </c>
      <c r="F1102" s="354">
        <v>231823</v>
      </c>
      <c r="G1102" s="288" t="s">
        <v>117</v>
      </c>
      <c r="H1102" s="288"/>
      <c r="I1102" s="1"/>
      <c r="J1102" s="1"/>
      <c r="K1102" s="549"/>
      <c r="L1102" s="10"/>
      <c r="N1102" s="548"/>
      <c r="O1102" s="548"/>
    </row>
    <row r="1103" spans="2:15" s="5" customFormat="1" ht="63">
      <c r="B1103" s="1"/>
      <c r="C1103" s="351">
        <v>4851</v>
      </c>
      <c r="D1103" s="352" t="s">
        <v>1147</v>
      </c>
      <c r="E1103" s="353" t="s">
        <v>125</v>
      </c>
      <c r="F1103" s="354">
        <v>24665</v>
      </c>
      <c r="G1103" s="288" t="s">
        <v>117</v>
      </c>
      <c r="H1103" s="288"/>
      <c r="I1103" s="1"/>
      <c r="J1103" s="1"/>
      <c r="K1103" s="549"/>
      <c r="L1103" s="10"/>
      <c r="N1103" s="548"/>
      <c r="O1103" s="548"/>
    </row>
    <row r="1104" spans="2:15" s="5" customFormat="1" ht="78.75">
      <c r="B1104" s="1"/>
      <c r="C1104" s="351">
        <v>4853</v>
      </c>
      <c r="D1104" s="352" t="s">
        <v>1148</v>
      </c>
      <c r="E1104" s="353" t="s">
        <v>119</v>
      </c>
      <c r="F1104" s="354">
        <v>516853</v>
      </c>
      <c r="G1104" s="288" t="s">
        <v>117</v>
      </c>
      <c r="H1104" s="288"/>
      <c r="I1104" s="1"/>
      <c r="J1104" s="1"/>
      <c r="K1104" s="549"/>
      <c r="L1104" s="10"/>
      <c r="N1104" s="548"/>
      <c r="O1104" s="548"/>
    </row>
    <row r="1105" spans="2:15" s="5" customFormat="1" ht="78.75">
      <c r="B1105" s="1"/>
      <c r="C1105" s="351">
        <v>4854</v>
      </c>
      <c r="D1105" s="352" t="s">
        <v>1149</v>
      </c>
      <c r="E1105" s="353" t="s">
        <v>119</v>
      </c>
      <c r="F1105" s="354">
        <v>528536</v>
      </c>
      <c r="G1105" s="288" t="s">
        <v>117</v>
      </c>
      <c r="H1105" s="288"/>
      <c r="I1105" s="1"/>
      <c r="J1105" s="1"/>
      <c r="K1105" s="549"/>
      <c r="L1105" s="10"/>
      <c r="N1105" s="548"/>
      <c r="O1105" s="548"/>
    </row>
    <row r="1106" spans="2:15" s="5" customFormat="1" ht="47.25">
      <c r="B1106" s="1"/>
      <c r="C1106" s="351">
        <v>4855</v>
      </c>
      <c r="D1106" s="352" t="s">
        <v>1150</v>
      </c>
      <c r="E1106" s="353" t="s">
        <v>116</v>
      </c>
      <c r="F1106" s="354">
        <v>41037</v>
      </c>
      <c r="G1106" s="288" t="s">
        <v>117</v>
      </c>
      <c r="H1106" s="288"/>
      <c r="I1106" s="1"/>
      <c r="J1106" s="1"/>
      <c r="K1106" s="549"/>
      <c r="L1106" s="10"/>
      <c r="N1106" s="548"/>
      <c r="O1106" s="548"/>
    </row>
    <row r="1107" spans="2:15" s="5" customFormat="1" ht="78.75">
      <c r="B1107" s="1"/>
      <c r="C1107" s="351">
        <v>4856</v>
      </c>
      <c r="D1107" s="352" t="s">
        <v>1151</v>
      </c>
      <c r="E1107" s="353" t="s">
        <v>116</v>
      </c>
      <c r="F1107" s="354">
        <v>69423</v>
      </c>
      <c r="G1107" s="288" t="s">
        <v>117</v>
      </c>
      <c r="H1107" s="288"/>
      <c r="I1107" s="1"/>
      <c r="J1107" s="1"/>
      <c r="K1107" s="549"/>
      <c r="L1107" s="10"/>
      <c r="N1107" s="548"/>
      <c r="O1107" s="548"/>
    </row>
    <row r="1108" spans="2:15" s="5" customFormat="1" ht="47.25">
      <c r="B1108" s="1"/>
      <c r="C1108" s="351">
        <v>4857</v>
      </c>
      <c r="D1108" s="352" t="s">
        <v>1152</v>
      </c>
      <c r="E1108" s="353" t="s">
        <v>116</v>
      </c>
      <c r="F1108" s="354">
        <v>2149</v>
      </c>
      <c r="G1108" s="288" t="s">
        <v>117</v>
      </c>
      <c r="H1108" s="288"/>
      <c r="I1108" s="1"/>
      <c r="J1108" s="1"/>
      <c r="K1108" s="549"/>
      <c r="L1108" s="10"/>
      <c r="N1108" s="548"/>
      <c r="O1108" s="548"/>
    </row>
    <row r="1109" spans="2:15" s="5" customFormat="1" ht="78.75">
      <c r="B1109" s="1"/>
      <c r="C1109" s="351">
        <v>4858</v>
      </c>
      <c r="D1109" s="352" t="s">
        <v>1153</v>
      </c>
      <c r="E1109" s="353" t="s">
        <v>125</v>
      </c>
      <c r="F1109" s="354">
        <v>1003772</v>
      </c>
      <c r="G1109" s="288" t="s">
        <v>117</v>
      </c>
      <c r="H1109" s="288"/>
      <c r="I1109" s="1"/>
      <c r="J1109" s="1"/>
      <c r="K1109" s="549"/>
      <c r="L1109" s="10"/>
      <c r="N1109" s="548"/>
      <c r="O1109" s="548"/>
    </row>
    <row r="1110" spans="2:15" s="5" customFormat="1" ht="47.25">
      <c r="B1110" s="1"/>
      <c r="C1110" s="351">
        <v>4859</v>
      </c>
      <c r="D1110" s="352" t="s">
        <v>1154</v>
      </c>
      <c r="E1110" s="353" t="s">
        <v>122</v>
      </c>
      <c r="F1110" s="354">
        <v>31924</v>
      </c>
      <c r="G1110" s="288" t="s">
        <v>117</v>
      </c>
      <c r="H1110" s="288"/>
      <c r="I1110" s="1"/>
      <c r="J1110" s="1"/>
      <c r="K1110" s="549"/>
      <c r="L1110" s="10"/>
      <c r="N1110" s="548"/>
      <c r="O1110" s="548"/>
    </row>
    <row r="1111" spans="2:15" s="5" customFormat="1" ht="94.5">
      <c r="B1111" s="1"/>
      <c r="C1111" s="351">
        <v>4860</v>
      </c>
      <c r="D1111" s="352" t="s">
        <v>1155</v>
      </c>
      <c r="E1111" s="353" t="s">
        <v>125</v>
      </c>
      <c r="F1111" s="354">
        <v>173636</v>
      </c>
      <c r="G1111" s="288" t="s">
        <v>117</v>
      </c>
      <c r="H1111" s="288"/>
      <c r="I1111" s="1"/>
      <c r="J1111" s="1"/>
      <c r="K1111" s="549"/>
      <c r="L1111" s="10"/>
      <c r="N1111" s="548"/>
      <c r="O1111" s="548"/>
    </row>
    <row r="1112" spans="2:15" s="5" customFormat="1" ht="47.25">
      <c r="B1112" s="1"/>
      <c r="C1112" s="351">
        <v>4861</v>
      </c>
      <c r="D1112" s="352" t="s">
        <v>1156</v>
      </c>
      <c r="E1112" s="353" t="s">
        <v>116</v>
      </c>
      <c r="F1112" s="354">
        <v>105946</v>
      </c>
      <c r="G1112" s="288" t="s">
        <v>117</v>
      </c>
      <c r="H1112" s="288"/>
      <c r="I1112" s="1"/>
      <c r="J1112" s="1"/>
      <c r="K1112" s="549"/>
      <c r="L1112" s="10"/>
      <c r="N1112" s="548"/>
      <c r="O1112" s="548"/>
    </row>
    <row r="1113" spans="2:15" s="5" customFormat="1" ht="31.5">
      <c r="B1113" s="1"/>
      <c r="C1113" s="351">
        <v>4862</v>
      </c>
      <c r="D1113" s="352" t="s">
        <v>1157</v>
      </c>
      <c r="E1113" s="353" t="s">
        <v>122</v>
      </c>
      <c r="F1113" s="354">
        <v>930202</v>
      </c>
      <c r="G1113" s="288" t="s">
        <v>117</v>
      </c>
      <c r="H1113" s="288"/>
      <c r="I1113" s="1"/>
      <c r="J1113" s="1"/>
      <c r="K1113" s="549"/>
      <c r="L1113" s="10"/>
      <c r="N1113" s="548"/>
      <c r="O1113" s="548"/>
    </row>
    <row r="1114" spans="2:15" s="5" customFormat="1" ht="78.75">
      <c r="B1114" s="1"/>
      <c r="C1114" s="351">
        <v>4863</v>
      </c>
      <c r="D1114" s="352" t="s">
        <v>1158</v>
      </c>
      <c r="E1114" s="353" t="s">
        <v>122</v>
      </c>
      <c r="F1114" s="354">
        <v>36326</v>
      </c>
      <c r="G1114" s="288" t="s">
        <v>117</v>
      </c>
      <c r="H1114" s="288"/>
      <c r="I1114" s="1"/>
      <c r="J1114" s="1"/>
      <c r="K1114" s="549"/>
      <c r="L1114" s="10"/>
      <c r="N1114" s="548"/>
      <c r="O1114" s="548"/>
    </row>
    <row r="1115" spans="2:15" s="5" customFormat="1" ht="78.75">
      <c r="B1115" s="1"/>
      <c r="C1115" s="351">
        <v>4864</v>
      </c>
      <c r="D1115" s="352" t="s">
        <v>1159</v>
      </c>
      <c r="E1115" s="353" t="s">
        <v>122</v>
      </c>
      <c r="F1115" s="354">
        <v>48435</v>
      </c>
      <c r="G1115" s="288" t="s">
        <v>117</v>
      </c>
      <c r="H1115" s="288"/>
      <c r="I1115" s="1"/>
      <c r="J1115" s="1"/>
      <c r="K1115" s="549"/>
      <c r="L1115" s="10"/>
      <c r="N1115" s="548"/>
      <c r="O1115" s="548"/>
    </row>
    <row r="1116" spans="2:15" s="5" customFormat="1" ht="63">
      <c r="B1116" s="1"/>
      <c r="C1116" s="351">
        <v>4865</v>
      </c>
      <c r="D1116" s="352" t="s">
        <v>1160</v>
      </c>
      <c r="E1116" s="353" t="s">
        <v>122</v>
      </c>
      <c r="F1116" s="354">
        <v>24218</v>
      </c>
      <c r="G1116" s="288" t="s">
        <v>117</v>
      </c>
      <c r="H1116" s="288"/>
      <c r="I1116" s="1"/>
      <c r="J1116" s="1"/>
      <c r="K1116" s="549"/>
      <c r="L1116" s="10"/>
      <c r="N1116" s="548"/>
      <c r="O1116" s="548"/>
    </row>
    <row r="1117" spans="2:15" s="5" customFormat="1" ht="63">
      <c r="B1117" s="1"/>
      <c r="C1117" s="351">
        <v>4866</v>
      </c>
      <c r="D1117" s="352" t="s">
        <v>1161</v>
      </c>
      <c r="E1117" s="353" t="s">
        <v>122</v>
      </c>
      <c r="F1117" s="354">
        <v>48435</v>
      </c>
      <c r="G1117" s="288" t="s">
        <v>117</v>
      </c>
      <c r="H1117" s="288"/>
      <c r="I1117" s="1"/>
      <c r="J1117" s="1"/>
      <c r="K1117" s="549"/>
      <c r="L1117" s="10"/>
      <c r="N1117" s="548"/>
      <c r="O1117" s="548"/>
    </row>
    <row r="1118" spans="2:15" s="5" customFormat="1" ht="63">
      <c r="B1118" s="1"/>
      <c r="C1118" s="351">
        <v>4867</v>
      </c>
      <c r="D1118" s="352" t="s">
        <v>1162</v>
      </c>
      <c r="E1118" s="353" t="s">
        <v>122</v>
      </c>
      <c r="F1118" s="354">
        <v>72652</v>
      </c>
      <c r="G1118" s="288" t="s">
        <v>117</v>
      </c>
      <c r="H1118" s="288"/>
      <c r="I1118" s="1"/>
      <c r="J1118" s="1"/>
      <c r="K1118" s="549"/>
      <c r="L1118" s="10"/>
      <c r="N1118" s="548"/>
      <c r="O1118" s="548"/>
    </row>
    <row r="1119" spans="2:15" s="5" customFormat="1" ht="47.25">
      <c r="B1119" s="1"/>
      <c r="C1119" s="351">
        <v>4869</v>
      </c>
      <c r="D1119" s="352" t="s">
        <v>1163</v>
      </c>
      <c r="E1119" s="353" t="s">
        <v>125</v>
      </c>
      <c r="F1119" s="354">
        <v>56754</v>
      </c>
      <c r="G1119" s="288" t="s">
        <v>117</v>
      </c>
      <c r="H1119" s="288"/>
      <c r="I1119" s="1"/>
      <c r="J1119" s="1"/>
      <c r="K1119" s="549"/>
      <c r="L1119" s="10"/>
      <c r="N1119" s="548"/>
      <c r="O1119" s="548"/>
    </row>
    <row r="1120" spans="2:15" s="5" customFormat="1" ht="47.25">
      <c r="B1120" s="1"/>
      <c r="C1120" s="351">
        <v>4870</v>
      </c>
      <c r="D1120" s="352" t="s">
        <v>1164</v>
      </c>
      <c r="E1120" s="353" t="s">
        <v>125</v>
      </c>
      <c r="F1120" s="354">
        <v>56754</v>
      </c>
      <c r="G1120" s="288" t="s">
        <v>117</v>
      </c>
      <c r="H1120" s="288"/>
      <c r="I1120" s="1"/>
      <c r="J1120" s="1"/>
      <c r="K1120" s="549"/>
      <c r="L1120" s="10"/>
      <c r="N1120" s="548"/>
      <c r="O1120" s="548"/>
    </row>
    <row r="1121" spans="2:15" s="5" customFormat="1" ht="47.25">
      <c r="B1121" s="1"/>
      <c r="C1121" s="351">
        <v>4871</v>
      </c>
      <c r="D1121" s="352" t="s">
        <v>1165</v>
      </c>
      <c r="E1121" s="353" t="s">
        <v>125</v>
      </c>
      <c r="F1121" s="354">
        <v>28378</v>
      </c>
      <c r="G1121" s="288" t="s">
        <v>117</v>
      </c>
      <c r="H1121" s="288"/>
      <c r="I1121" s="1"/>
      <c r="J1121" s="1"/>
      <c r="K1121" s="549"/>
      <c r="L1121" s="10"/>
      <c r="N1121" s="548"/>
      <c r="O1121" s="548"/>
    </row>
    <row r="1122" spans="2:15" s="5" customFormat="1" ht="31.5">
      <c r="B1122" s="1"/>
      <c r="C1122" s="351">
        <v>4872</v>
      </c>
      <c r="D1122" s="352" t="s">
        <v>1166</v>
      </c>
      <c r="E1122" s="353" t="s">
        <v>125</v>
      </c>
      <c r="F1122" s="354">
        <v>167494</v>
      </c>
      <c r="G1122" s="288" t="s">
        <v>117</v>
      </c>
      <c r="H1122" s="288"/>
      <c r="I1122" s="1"/>
      <c r="J1122" s="1"/>
      <c r="K1122" s="549"/>
      <c r="L1122" s="10"/>
      <c r="N1122" s="548"/>
      <c r="O1122" s="548"/>
    </row>
    <row r="1123" spans="2:15" s="5" customFormat="1" ht="31.5">
      <c r="B1123" s="1"/>
      <c r="C1123" s="351">
        <v>4873</v>
      </c>
      <c r="D1123" s="352" t="s">
        <v>1167</v>
      </c>
      <c r="E1123" s="353" t="s">
        <v>125</v>
      </c>
      <c r="F1123" s="354">
        <v>459877</v>
      </c>
      <c r="G1123" s="288" t="s">
        <v>117</v>
      </c>
      <c r="H1123" s="288"/>
      <c r="I1123" s="1"/>
      <c r="J1123" s="1"/>
      <c r="K1123" s="549"/>
      <c r="L1123" s="10"/>
      <c r="N1123" s="548"/>
      <c r="O1123" s="548"/>
    </row>
    <row r="1124" spans="2:15" s="5" customFormat="1" ht="31.5">
      <c r="B1124" s="1"/>
      <c r="C1124" s="351">
        <v>4874</v>
      </c>
      <c r="D1124" s="352" t="s">
        <v>1168</v>
      </c>
      <c r="E1124" s="353" t="s">
        <v>125</v>
      </c>
      <c r="F1124" s="354">
        <v>437065</v>
      </c>
      <c r="G1124" s="288" t="s">
        <v>117</v>
      </c>
      <c r="H1124" s="288"/>
      <c r="I1124" s="1"/>
      <c r="J1124" s="1"/>
      <c r="K1124" s="549"/>
      <c r="L1124" s="10"/>
      <c r="N1124" s="548"/>
      <c r="O1124" s="548"/>
    </row>
    <row r="1125" spans="2:15" s="5" customFormat="1" ht="31.5">
      <c r="B1125" s="1"/>
      <c r="C1125" s="351">
        <v>4875</v>
      </c>
      <c r="D1125" s="352" t="s">
        <v>1169</v>
      </c>
      <c r="E1125" s="353" t="s">
        <v>125</v>
      </c>
      <c r="F1125" s="354">
        <v>160820</v>
      </c>
      <c r="G1125" s="288" t="s">
        <v>117</v>
      </c>
      <c r="H1125" s="288"/>
      <c r="I1125" s="1"/>
      <c r="J1125" s="1"/>
      <c r="K1125" s="549"/>
      <c r="L1125" s="10"/>
      <c r="N1125" s="548"/>
      <c r="O1125" s="548"/>
    </row>
    <row r="1126" spans="2:15" s="5" customFormat="1" ht="94.5">
      <c r="B1126" s="1"/>
      <c r="C1126" s="351">
        <v>4876</v>
      </c>
      <c r="D1126" s="352" t="s">
        <v>1170</v>
      </c>
      <c r="E1126" s="353" t="s">
        <v>125</v>
      </c>
      <c r="F1126" s="354">
        <v>328315</v>
      </c>
      <c r="G1126" s="288" t="s">
        <v>117</v>
      </c>
      <c r="H1126" s="288"/>
      <c r="I1126" s="1"/>
      <c r="J1126" s="1"/>
      <c r="K1126" s="549"/>
      <c r="L1126" s="10"/>
      <c r="N1126" s="548"/>
      <c r="O1126" s="548"/>
    </row>
    <row r="1127" spans="2:15" s="5" customFormat="1" ht="94.5">
      <c r="B1127" s="1"/>
      <c r="C1127" s="351">
        <v>4877</v>
      </c>
      <c r="D1127" s="352" t="s">
        <v>1171</v>
      </c>
      <c r="E1127" s="353" t="s">
        <v>125</v>
      </c>
      <c r="F1127" s="354">
        <v>289734</v>
      </c>
      <c r="G1127" s="288" t="s">
        <v>117</v>
      </c>
      <c r="H1127" s="288"/>
      <c r="I1127" s="1"/>
      <c r="J1127" s="1"/>
      <c r="K1127" s="549"/>
      <c r="L1127" s="10"/>
      <c r="N1127" s="548"/>
      <c r="O1127" s="548"/>
    </row>
    <row r="1128" spans="2:15" s="5" customFormat="1" ht="31.5">
      <c r="B1128" s="1"/>
      <c r="C1128" s="351">
        <v>4878</v>
      </c>
      <c r="D1128" s="352" t="s">
        <v>1172</v>
      </c>
      <c r="E1128" s="353" t="s">
        <v>125</v>
      </c>
      <c r="F1128" s="354">
        <v>117793</v>
      </c>
      <c r="G1128" s="288" t="s">
        <v>117</v>
      </c>
      <c r="H1128" s="288"/>
      <c r="I1128" s="1"/>
      <c r="J1128" s="1"/>
      <c r="K1128" s="549"/>
      <c r="L1128" s="10"/>
      <c r="N1128" s="548"/>
      <c r="O1128" s="548"/>
    </row>
    <row r="1129" spans="2:15" s="5" customFormat="1" ht="31.5">
      <c r="B1129" s="1"/>
      <c r="C1129" s="351">
        <v>4879</v>
      </c>
      <c r="D1129" s="352" t="s">
        <v>1173</v>
      </c>
      <c r="E1129" s="353" t="s">
        <v>125</v>
      </c>
      <c r="F1129" s="354">
        <v>209554</v>
      </c>
      <c r="G1129" s="288" t="s">
        <v>117</v>
      </c>
      <c r="H1129" s="288"/>
      <c r="I1129" s="1"/>
      <c r="J1129" s="1"/>
      <c r="K1129" s="549"/>
      <c r="L1129" s="10"/>
      <c r="N1129" s="548"/>
      <c r="O1129" s="548"/>
    </row>
    <row r="1130" spans="2:15" s="5" customFormat="1" ht="31.5">
      <c r="B1130" s="1"/>
      <c r="C1130" s="351">
        <v>4880</v>
      </c>
      <c r="D1130" s="352" t="s">
        <v>1174</v>
      </c>
      <c r="E1130" s="353" t="s">
        <v>122</v>
      </c>
      <c r="F1130" s="354">
        <v>656944</v>
      </c>
      <c r="G1130" s="288" t="s">
        <v>117</v>
      </c>
      <c r="H1130" s="288"/>
      <c r="I1130" s="1"/>
      <c r="J1130" s="1"/>
      <c r="K1130" s="549"/>
      <c r="L1130" s="10"/>
      <c r="N1130" s="548"/>
      <c r="O1130" s="548"/>
    </row>
    <row r="1131" spans="2:15" s="5" customFormat="1" ht="94.5">
      <c r="B1131" s="1"/>
      <c r="C1131" s="351">
        <v>4882</v>
      </c>
      <c r="D1131" s="352" t="s">
        <v>1175</v>
      </c>
      <c r="E1131" s="353" t="s">
        <v>125</v>
      </c>
      <c r="F1131" s="354">
        <v>196551</v>
      </c>
      <c r="G1131" s="288" t="s">
        <v>117</v>
      </c>
      <c r="H1131" s="288"/>
      <c r="I1131" s="1"/>
      <c r="J1131" s="1"/>
      <c r="K1131" s="549"/>
      <c r="L1131" s="10"/>
      <c r="N1131" s="548"/>
      <c r="O1131" s="548"/>
    </row>
    <row r="1132" spans="2:15" s="5" customFormat="1" ht="75">
      <c r="B1132" s="1"/>
      <c r="C1132" s="458">
        <v>4883</v>
      </c>
      <c r="D1132" s="460" t="s">
        <v>1176</v>
      </c>
      <c r="E1132" s="462" t="s">
        <v>116</v>
      </c>
      <c r="F1132" s="464">
        <v>10500</v>
      </c>
      <c r="G1132" s="288" t="s">
        <v>117</v>
      </c>
      <c r="H1132" s="288"/>
      <c r="I1132" s="1"/>
      <c r="J1132" s="1"/>
      <c r="K1132" s="549"/>
      <c r="L1132" s="10"/>
      <c r="N1132" s="548"/>
      <c r="O1132" s="548"/>
    </row>
    <row r="1133" spans="2:15" s="5" customFormat="1" ht="75">
      <c r="B1133" s="1"/>
      <c r="C1133" s="458">
        <v>4884</v>
      </c>
      <c r="D1133" s="460" t="s">
        <v>1177</v>
      </c>
      <c r="E1133" s="462" t="s">
        <v>125</v>
      </c>
      <c r="F1133" s="464">
        <v>187451</v>
      </c>
      <c r="G1133" s="288" t="s">
        <v>117</v>
      </c>
      <c r="H1133" s="288"/>
      <c r="I1133" s="1"/>
      <c r="J1133" s="1"/>
      <c r="K1133" s="549"/>
      <c r="L1133" s="10"/>
      <c r="N1133" s="548"/>
      <c r="O1133" s="548"/>
    </row>
    <row r="1134" spans="2:15" s="5" customFormat="1" ht="75">
      <c r="B1134" s="1"/>
      <c r="C1134" s="458">
        <v>4885</v>
      </c>
      <c r="D1134" s="460" t="s">
        <v>1178</v>
      </c>
      <c r="E1134" s="462" t="s">
        <v>125</v>
      </c>
      <c r="F1134" s="464">
        <v>194051</v>
      </c>
      <c r="G1134" s="288" t="s">
        <v>117</v>
      </c>
      <c r="H1134" s="288"/>
      <c r="I1134" s="1"/>
      <c r="J1134" s="1"/>
      <c r="K1134" s="549"/>
      <c r="L1134" s="10"/>
      <c r="N1134" s="548"/>
      <c r="O1134" s="548"/>
    </row>
    <row r="1135" spans="2:15" s="5" customFormat="1" ht="75">
      <c r="B1135" s="1"/>
      <c r="C1135" s="458">
        <v>4886</v>
      </c>
      <c r="D1135" s="460" t="s">
        <v>1179</v>
      </c>
      <c r="E1135" s="462" t="s">
        <v>125</v>
      </c>
      <c r="F1135" s="464">
        <v>186551</v>
      </c>
      <c r="G1135" s="288" t="s">
        <v>117</v>
      </c>
      <c r="H1135" s="288"/>
      <c r="I1135" s="1"/>
      <c r="J1135" s="1"/>
      <c r="K1135" s="549"/>
      <c r="L1135" s="10"/>
      <c r="N1135" s="548"/>
      <c r="O1135" s="548"/>
    </row>
    <row r="1136" spans="2:15" s="5" customFormat="1" ht="75">
      <c r="B1136" s="1"/>
      <c r="C1136" s="458">
        <v>4887</v>
      </c>
      <c r="D1136" s="460" t="s">
        <v>1180</v>
      </c>
      <c r="E1136" s="462" t="s">
        <v>125</v>
      </c>
      <c r="F1136" s="464">
        <v>483551</v>
      </c>
      <c r="G1136" s="288" t="s">
        <v>117</v>
      </c>
      <c r="H1136" s="288"/>
      <c r="I1136" s="1"/>
      <c r="J1136" s="1"/>
      <c r="K1136" s="549"/>
      <c r="L1136" s="10"/>
      <c r="N1136" s="548"/>
      <c r="O1136" s="548"/>
    </row>
    <row r="1137" spans="2:15" s="5" customFormat="1" ht="75">
      <c r="B1137" s="1"/>
      <c r="C1137" s="458">
        <v>4888</v>
      </c>
      <c r="D1137" s="460" t="s">
        <v>1181</v>
      </c>
      <c r="E1137" s="462" t="s">
        <v>125</v>
      </c>
      <c r="F1137" s="464">
        <v>189051</v>
      </c>
      <c r="G1137" s="288" t="s">
        <v>117</v>
      </c>
      <c r="H1137" s="288"/>
      <c r="I1137" s="1"/>
      <c r="J1137" s="1"/>
      <c r="K1137" s="549"/>
      <c r="L1137" s="10"/>
      <c r="N1137" s="548"/>
      <c r="O1137" s="548"/>
    </row>
    <row r="1138" spans="2:15" s="5" customFormat="1" ht="30">
      <c r="B1138" s="1"/>
      <c r="C1138" s="458">
        <v>4889</v>
      </c>
      <c r="D1138" s="460" t="s">
        <v>1182</v>
      </c>
      <c r="E1138" s="462" t="s">
        <v>125</v>
      </c>
      <c r="F1138" s="464">
        <v>1375266</v>
      </c>
      <c r="G1138" s="288" t="s">
        <v>117</v>
      </c>
      <c r="H1138" s="288"/>
      <c r="I1138" s="1"/>
      <c r="J1138" s="1"/>
      <c r="K1138" s="549"/>
      <c r="L1138" s="10"/>
      <c r="N1138" s="548"/>
      <c r="O1138" s="548"/>
    </row>
    <row r="1139" spans="2:15" s="5" customFormat="1" ht="75">
      <c r="B1139" s="1"/>
      <c r="C1139" s="458">
        <v>4890</v>
      </c>
      <c r="D1139" s="460" t="s">
        <v>1183</v>
      </c>
      <c r="E1139" s="462" t="s">
        <v>125</v>
      </c>
      <c r="F1139" s="464">
        <v>454428</v>
      </c>
      <c r="G1139" s="288" t="s">
        <v>117</v>
      </c>
      <c r="H1139" s="288"/>
      <c r="I1139" s="1"/>
      <c r="J1139" s="1"/>
      <c r="K1139" s="549"/>
      <c r="L1139" s="10"/>
      <c r="N1139" s="548"/>
      <c r="O1139" s="548"/>
    </row>
    <row r="1140" spans="2:15" s="5" customFormat="1" ht="75">
      <c r="B1140" s="1"/>
      <c r="C1140" s="458">
        <v>4891</v>
      </c>
      <c r="D1140" s="460" t="s">
        <v>1184</v>
      </c>
      <c r="E1140" s="462" t="s">
        <v>125</v>
      </c>
      <c r="F1140" s="464">
        <v>698511</v>
      </c>
      <c r="G1140" s="288" t="s">
        <v>117</v>
      </c>
      <c r="H1140" s="288"/>
      <c r="I1140" s="1"/>
      <c r="J1140" s="1"/>
      <c r="K1140" s="549"/>
      <c r="L1140" s="10"/>
      <c r="N1140" s="548"/>
      <c r="O1140" s="548"/>
    </row>
    <row r="1141" spans="2:15" s="5" customFormat="1" ht="45">
      <c r="B1141" s="1"/>
      <c r="C1141" s="458">
        <v>4892</v>
      </c>
      <c r="D1141" s="460" t="s">
        <v>1185</v>
      </c>
      <c r="E1141" s="462" t="s">
        <v>122</v>
      </c>
      <c r="F1141" s="464">
        <v>260448</v>
      </c>
      <c r="G1141" s="288" t="s">
        <v>117</v>
      </c>
      <c r="H1141" s="288"/>
      <c r="I1141" s="1"/>
      <c r="J1141" s="1"/>
      <c r="K1141" s="549"/>
      <c r="L1141" s="10"/>
      <c r="N1141" s="548"/>
      <c r="O1141" s="548"/>
    </row>
    <row r="1142" spans="2:15" s="5" customFormat="1" ht="25.5">
      <c r="B1142" s="1"/>
      <c r="C1142" s="458">
        <v>4894</v>
      </c>
      <c r="D1142" s="460" t="s">
        <v>1186</v>
      </c>
      <c r="E1142" s="462" t="s">
        <v>494</v>
      </c>
      <c r="F1142" s="464">
        <v>256409</v>
      </c>
      <c r="G1142" s="288" t="s">
        <v>117</v>
      </c>
      <c r="H1142" s="288"/>
      <c r="I1142" s="1"/>
      <c r="J1142" s="1"/>
      <c r="K1142" s="549"/>
      <c r="L1142" s="10"/>
      <c r="N1142" s="548"/>
      <c r="O1142" s="548"/>
    </row>
    <row r="1143" spans="2:15" s="5" customFormat="1" ht="25.5">
      <c r="B1143" s="1"/>
      <c r="C1143" s="351">
        <v>4895</v>
      </c>
      <c r="D1143" s="352" t="s">
        <v>1187</v>
      </c>
      <c r="E1143" s="353" t="s">
        <v>785</v>
      </c>
      <c r="F1143" s="354">
        <v>32053</v>
      </c>
      <c r="G1143" s="288" t="s">
        <v>117</v>
      </c>
      <c r="H1143" s="288"/>
      <c r="I1143" s="1"/>
      <c r="J1143" s="1"/>
      <c r="K1143" s="549"/>
      <c r="L1143" s="10"/>
      <c r="N1143" s="548"/>
      <c r="O1143" s="548"/>
    </row>
    <row r="1144" spans="2:15" s="5" customFormat="1" ht="63">
      <c r="B1144" s="1"/>
      <c r="C1144" s="351">
        <v>4896</v>
      </c>
      <c r="D1144" s="352" t="s">
        <v>1188</v>
      </c>
      <c r="E1144" s="353" t="s">
        <v>122</v>
      </c>
      <c r="F1144" s="354">
        <v>323165</v>
      </c>
      <c r="G1144" s="288" t="s">
        <v>117</v>
      </c>
      <c r="H1144" s="288"/>
      <c r="I1144" s="1"/>
      <c r="J1144" s="1"/>
      <c r="K1144" s="549"/>
      <c r="L1144" s="10"/>
      <c r="N1144" s="548"/>
      <c r="O1144" s="548"/>
    </row>
    <row r="1145" spans="2:15" s="5" customFormat="1" ht="31.5">
      <c r="B1145" s="1"/>
      <c r="C1145" s="351">
        <v>4898</v>
      </c>
      <c r="D1145" s="352" t="s">
        <v>1189</v>
      </c>
      <c r="E1145" s="353" t="s">
        <v>125</v>
      </c>
      <c r="F1145" s="354">
        <v>155799</v>
      </c>
      <c r="G1145" s="288" t="s">
        <v>117</v>
      </c>
      <c r="H1145" s="288"/>
      <c r="I1145" s="1"/>
      <c r="J1145" s="1"/>
      <c r="K1145" s="549"/>
      <c r="L1145" s="10"/>
      <c r="N1145" s="548"/>
      <c r="O1145" s="548"/>
    </row>
    <row r="1146" spans="2:15" s="5" customFormat="1" ht="31.5">
      <c r="B1146" s="1"/>
      <c r="C1146" s="351">
        <v>4899</v>
      </c>
      <c r="D1146" s="352" t="s">
        <v>1190</v>
      </c>
      <c r="E1146" s="353" t="s">
        <v>125</v>
      </c>
      <c r="F1146" s="354">
        <v>179599</v>
      </c>
      <c r="G1146" s="288" t="s">
        <v>117</v>
      </c>
      <c r="H1146" s="288"/>
      <c r="I1146" s="1"/>
      <c r="J1146" s="1"/>
      <c r="K1146" s="549"/>
      <c r="L1146" s="10"/>
      <c r="N1146" s="548"/>
      <c r="O1146" s="548"/>
    </row>
    <row r="1147" spans="2:15" s="5" customFormat="1" ht="30">
      <c r="B1147" s="1"/>
      <c r="C1147" s="458">
        <v>4900</v>
      </c>
      <c r="D1147" s="460" t="s">
        <v>1191</v>
      </c>
      <c r="E1147" s="462" t="s">
        <v>125</v>
      </c>
      <c r="F1147" s="464">
        <v>558019</v>
      </c>
      <c r="G1147" s="288" t="s">
        <v>117</v>
      </c>
      <c r="H1147" s="288"/>
      <c r="I1147" s="1"/>
      <c r="J1147" s="1"/>
      <c r="K1147" s="549"/>
      <c r="L1147" s="10"/>
      <c r="N1147" s="548"/>
      <c r="O1147" s="548"/>
    </row>
    <row r="1148" spans="2:15" s="5" customFormat="1" ht="75">
      <c r="B1148" s="1"/>
      <c r="C1148" s="458">
        <v>4901</v>
      </c>
      <c r="D1148" s="460" t="s">
        <v>1192</v>
      </c>
      <c r="E1148" s="462" t="s">
        <v>125</v>
      </c>
      <c r="F1148" s="464">
        <v>798305</v>
      </c>
      <c r="G1148" s="288" t="s">
        <v>117</v>
      </c>
      <c r="H1148" s="288"/>
      <c r="I1148" s="1"/>
      <c r="J1148" s="1"/>
      <c r="K1148" s="549"/>
      <c r="L1148" s="10"/>
      <c r="N1148" s="548"/>
      <c r="O1148" s="548"/>
    </row>
    <row r="1149" spans="2:15" s="5" customFormat="1" ht="31.5">
      <c r="B1149" s="1"/>
      <c r="C1149" s="351">
        <v>4902</v>
      </c>
      <c r="D1149" s="352" t="s">
        <v>1193</v>
      </c>
      <c r="E1149" s="353" t="s">
        <v>125</v>
      </c>
      <c r="F1149" s="354">
        <v>992359</v>
      </c>
      <c r="G1149" s="288" t="s">
        <v>117</v>
      </c>
      <c r="H1149" s="288"/>
      <c r="I1149" s="1"/>
      <c r="J1149" s="1"/>
      <c r="K1149" s="549"/>
      <c r="L1149" s="10"/>
      <c r="N1149" s="548"/>
      <c r="O1149" s="548"/>
    </row>
    <row r="1150" spans="2:15" s="5" customFormat="1" ht="78.75">
      <c r="B1150" s="1"/>
      <c r="C1150" s="351">
        <v>4903</v>
      </c>
      <c r="D1150" s="352" t="s">
        <v>1194</v>
      </c>
      <c r="E1150" s="353" t="s">
        <v>125</v>
      </c>
      <c r="F1150" s="354">
        <v>117906</v>
      </c>
      <c r="G1150" s="288" t="s">
        <v>117</v>
      </c>
      <c r="H1150" s="288"/>
      <c r="I1150" s="1"/>
      <c r="J1150" s="1"/>
      <c r="K1150" s="549"/>
      <c r="L1150" s="10"/>
      <c r="N1150" s="548"/>
      <c r="O1150" s="548"/>
    </row>
    <row r="1151" spans="2:15" s="5" customFormat="1" ht="94.5">
      <c r="B1151" s="1"/>
      <c r="C1151" s="351">
        <v>4904</v>
      </c>
      <c r="D1151" s="352" t="s">
        <v>1195</v>
      </c>
      <c r="E1151" s="353" t="s">
        <v>116</v>
      </c>
      <c r="F1151" s="354">
        <v>161829</v>
      </c>
      <c r="G1151" s="288" t="s">
        <v>117</v>
      </c>
      <c r="H1151" s="288"/>
      <c r="I1151" s="1"/>
      <c r="J1151" s="1"/>
      <c r="K1151" s="549"/>
      <c r="L1151" s="10"/>
      <c r="N1151" s="548"/>
      <c r="O1151" s="548"/>
    </row>
    <row r="1152" spans="2:15" s="5" customFormat="1" ht="78.75">
      <c r="B1152" s="1"/>
      <c r="C1152" s="351">
        <v>4905</v>
      </c>
      <c r="D1152" s="352" t="s">
        <v>1196</v>
      </c>
      <c r="E1152" s="353" t="s">
        <v>122</v>
      </c>
      <c r="F1152" s="354">
        <v>82922</v>
      </c>
      <c r="G1152" s="288" t="s">
        <v>117</v>
      </c>
      <c r="H1152" s="288"/>
      <c r="I1152" s="1"/>
      <c r="J1152" s="1"/>
      <c r="K1152" s="549"/>
      <c r="L1152" s="10"/>
      <c r="N1152" s="548"/>
      <c r="O1152" s="548"/>
    </row>
    <row r="1153" spans="2:15" s="5" customFormat="1" ht="63">
      <c r="B1153" s="1"/>
      <c r="C1153" s="351">
        <v>4907</v>
      </c>
      <c r="D1153" s="352" t="s">
        <v>1197</v>
      </c>
      <c r="E1153" s="353" t="s">
        <v>119</v>
      </c>
      <c r="F1153" s="354">
        <v>119044</v>
      </c>
      <c r="G1153" s="288" t="s">
        <v>117</v>
      </c>
      <c r="H1153" s="288"/>
      <c r="I1153" s="1"/>
      <c r="J1153" s="1"/>
      <c r="K1153" s="549"/>
      <c r="L1153" s="10"/>
      <c r="N1153" s="548"/>
      <c r="O1153" s="548"/>
    </row>
    <row r="1154" spans="2:15" s="5" customFormat="1" ht="47.25">
      <c r="B1154" s="1"/>
      <c r="C1154" s="351">
        <v>4908</v>
      </c>
      <c r="D1154" s="352" t="s">
        <v>1198</v>
      </c>
      <c r="E1154" s="353" t="s">
        <v>119</v>
      </c>
      <c r="F1154" s="354">
        <v>80441</v>
      </c>
      <c r="G1154" s="288" t="s">
        <v>117</v>
      </c>
      <c r="H1154" s="288"/>
      <c r="I1154" s="1"/>
      <c r="J1154" s="1"/>
      <c r="K1154" s="549"/>
      <c r="L1154" s="10"/>
      <c r="N1154" s="548"/>
      <c r="O1154" s="548"/>
    </row>
    <row r="1155" spans="2:15" s="5" customFormat="1" ht="94.5">
      <c r="B1155" s="1"/>
      <c r="C1155" s="351">
        <v>4909</v>
      </c>
      <c r="D1155" s="352" t="s">
        <v>1199</v>
      </c>
      <c r="E1155" s="353" t="s">
        <v>116</v>
      </c>
      <c r="F1155" s="354">
        <v>152154</v>
      </c>
      <c r="G1155" s="288" t="s">
        <v>117</v>
      </c>
      <c r="H1155" s="288"/>
      <c r="I1155" s="1"/>
      <c r="J1155" s="1"/>
      <c r="K1155" s="549"/>
      <c r="L1155" s="10"/>
      <c r="N1155" s="548"/>
      <c r="O1155" s="548"/>
    </row>
    <row r="1156" spans="2:15" s="5" customFormat="1" ht="94.5">
      <c r="B1156" s="1"/>
      <c r="C1156" s="351">
        <v>4910</v>
      </c>
      <c r="D1156" s="352" t="s">
        <v>1200</v>
      </c>
      <c r="E1156" s="353" t="s">
        <v>116</v>
      </c>
      <c r="F1156" s="354">
        <v>133788</v>
      </c>
      <c r="G1156" s="288" t="s">
        <v>117</v>
      </c>
      <c r="H1156" s="288"/>
      <c r="I1156" s="1"/>
      <c r="J1156" s="1"/>
      <c r="K1156" s="549"/>
      <c r="L1156" s="10"/>
      <c r="N1156" s="548"/>
      <c r="O1156" s="548"/>
    </row>
    <row r="1157" spans="2:15" s="5" customFormat="1" ht="94.5">
      <c r="B1157" s="1"/>
      <c r="C1157" s="351">
        <v>4911</v>
      </c>
      <c r="D1157" s="352" t="s">
        <v>1201</v>
      </c>
      <c r="E1157" s="353" t="s">
        <v>122</v>
      </c>
      <c r="F1157" s="354">
        <v>44905</v>
      </c>
      <c r="G1157" s="288" t="s">
        <v>117</v>
      </c>
      <c r="H1157" s="288" t="s">
        <v>145</v>
      </c>
      <c r="I1157" s="1"/>
      <c r="J1157" s="1"/>
      <c r="K1157" s="549"/>
      <c r="L1157" s="10"/>
      <c r="N1157" s="548"/>
      <c r="O1157" s="548"/>
    </row>
    <row r="1158" spans="2:15" s="5" customFormat="1" ht="78.75">
      <c r="B1158" s="1"/>
      <c r="C1158" s="351">
        <v>4912</v>
      </c>
      <c r="D1158" s="352" t="s">
        <v>1202</v>
      </c>
      <c r="E1158" s="353" t="s">
        <v>125</v>
      </c>
      <c r="F1158" s="354">
        <v>2035368</v>
      </c>
      <c r="G1158" s="288" t="s">
        <v>117</v>
      </c>
      <c r="H1158" s="288" t="s">
        <v>145</v>
      </c>
      <c r="I1158" s="1"/>
      <c r="J1158" s="1"/>
      <c r="K1158" s="549"/>
      <c r="L1158" s="10"/>
      <c r="N1158" s="548"/>
      <c r="O1158" s="548"/>
    </row>
    <row r="1159" spans="2:15" s="5" customFormat="1" ht="63">
      <c r="B1159" s="1"/>
      <c r="C1159" s="351">
        <v>4913</v>
      </c>
      <c r="D1159" s="352" t="s">
        <v>1203</v>
      </c>
      <c r="E1159" s="353" t="s">
        <v>125</v>
      </c>
      <c r="F1159" s="354">
        <v>1584609</v>
      </c>
      <c r="G1159" s="288" t="s">
        <v>117</v>
      </c>
      <c r="H1159" s="288" t="s">
        <v>145</v>
      </c>
      <c r="I1159" s="1"/>
      <c r="J1159" s="1"/>
      <c r="K1159" s="549"/>
      <c r="L1159" s="10"/>
      <c r="N1159" s="548"/>
      <c r="O1159" s="548"/>
    </row>
    <row r="1160" spans="2:15" s="5" customFormat="1" ht="94.5">
      <c r="B1160" s="1"/>
      <c r="C1160" s="351">
        <v>4914</v>
      </c>
      <c r="D1160" s="352" t="s">
        <v>1204</v>
      </c>
      <c r="E1160" s="353" t="s">
        <v>125</v>
      </c>
      <c r="F1160" s="354">
        <v>939468</v>
      </c>
      <c r="G1160" s="288" t="s">
        <v>117</v>
      </c>
      <c r="H1160" s="288" t="s">
        <v>145</v>
      </c>
      <c r="I1160" s="1"/>
      <c r="J1160" s="1"/>
      <c r="K1160" s="549"/>
      <c r="L1160" s="10"/>
      <c r="N1160" s="548"/>
      <c r="O1160" s="548"/>
    </row>
    <row r="1161" spans="2:15" s="5" customFormat="1" ht="94.5">
      <c r="B1161" s="1"/>
      <c r="C1161" s="351">
        <v>4915</v>
      </c>
      <c r="D1161" s="352" t="s">
        <v>1205</v>
      </c>
      <c r="E1161" s="353" t="s">
        <v>122</v>
      </c>
      <c r="F1161" s="354">
        <v>40349</v>
      </c>
      <c r="G1161" s="288" t="s">
        <v>117</v>
      </c>
      <c r="H1161" s="288" t="s">
        <v>145</v>
      </c>
      <c r="I1161" s="1"/>
      <c r="J1161" s="1"/>
      <c r="K1161" s="549"/>
      <c r="L1161" s="10"/>
      <c r="N1161" s="548"/>
      <c r="O1161" s="548"/>
    </row>
    <row r="1162" spans="2:15" s="5" customFormat="1" ht="78.75">
      <c r="B1162" s="1"/>
      <c r="C1162" s="351">
        <v>4918</v>
      </c>
      <c r="D1162" s="352" t="s">
        <v>1206</v>
      </c>
      <c r="E1162" s="353" t="s">
        <v>122</v>
      </c>
      <c r="F1162" s="354">
        <v>136718</v>
      </c>
      <c r="G1162" s="288" t="s">
        <v>117</v>
      </c>
      <c r="H1162" s="288"/>
      <c r="I1162" s="1"/>
      <c r="J1162" s="1"/>
      <c r="K1162" s="549"/>
      <c r="L1162" s="10"/>
      <c r="N1162" s="548"/>
      <c r="O1162" s="548"/>
    </row>
    <row r="1163" spans="2:15" s="5" customFormat="1" ht="47.25">
      <c r="B1163" s="1"/>
      <c r="C1163" s="351">
        <v>4919</v>
      </c>
      <c r="D1163" s="352" t="s">
        <v>1207</v>
      </c>
      <c r="E1163" s="353" t="s">
        <v>116</v>
      </c>
      <c r="F1163" s="354">
        <v>87435</v>
      </c>
      <c r="G1163" s="288" t="s">
        <v>117</v>
      </c>
      <c r="H1163" s="288"/>
      <c r="I1163" s="1"/>
      <c r="J1163" s="1"/>
      <c r="K1163" s="549"/>
      <c r="L1163" s="10"/>
      <c r="N1163" s="548"/>
      <c r="O1163" s="548"/>
    </row>
    <row r="1164" spans="2:15" s="5" customFormat="1" ht="63">
      <c r="B1164" s="1"/>
      <c r="C1164" s="351">
        <v>4920</v>
      </c>
      <c r="D1164" s="352" t="s">
        <v>1208</v>
      </c>
      <c r="E1164" s="353" t="s">
        <v>125</v>
      </c>
      <c r="F1164" s="354">
        <v>568806</v>
      </c>
      <c r="G1164" s="288" t="s">
        <v>117</v>
      </c>
      <c r="H1164" s="288"/>
      <c r="I1164" s="1"/>
      <c r="J1164" s="1"/>
      <c r="K1164" s="549"/>
      <c r="L1164" s="10"/>
      <c r="N1164" s="548"/>
      <c r="O1164" s="548"/>
    </row>
    <row r="1165" spans="2:15" s="5" customFormat="1" ht="94.5">
      <c r="B1165" s="1"/>
      <c r="C1165" s="351">
        <v>4921</v>
      </c>
      <c r="D1165" s="352" t="s">
        <v>1209</v>
      </c>
      <c r="E1165" s="353" t="s">
        <v>125</v>
      </c>
      <c r="F1165" s="354">
        <v>123725</v>
      </c>
      <c r="G1165" s="288" t="s">
        <v>117</v>
      </c>
      <c r="H1165" s="288" t="s">
        <v>145</v>
      </c>
      <c r="I1165" s="1"/>
      <c r="J1165" s="1"/>
      <c r="K1165" s="549"/>
      <c r="L1165" s="10"/>
      <c r="N1165" s="548"/>
      <c r="O1165" s="548"/>
    </row>
    <row r="1166" spans="2:15" s="5" customFormat="1" ht="25.5">
      <c r="B1166" s="1"/>
      <c r="C1166" s="351">
        <v>4922</v>
      </c>
      <c r="D1166" s="352" t="s">
        <v>1210</v>
      </c>
      <c r="E1166" s="353" t="s">
        <v>494</v>
      </c>
      <c r="F1166" s="354">
        <v>165159</v>
      </c>
      <c r="G1166" s="288" t="s">
        <v>117</v>
      </c>
      <c r="H1166" s="288"/>
      <c r="I1166" s="1"/>
      <c r="J1166" s="1"/>
      <c r="K1166" s="549"/>
      <c r="L1166" s="10"/>
      <c r="N1166" s="548"/>
      <c r="O1166" s="548"/>
    </row>
    <row r="1167" spans="2:15" s="5" customFormat="1" ht="25.5">
      <c r="B1167" s="1"/>
      <c r="C1167" s="351">
        <v>4923</v>
      </c>
      <c r="D1167" s="352" t="s">
        <v>1211</v>
      </c>
      <c r="E1167" s="353" t="s">
        <v>785</v>
      </c>
      <c r="F1167" s="354">
        <v>20646</v>
      </c>
      <c r="G1167" s="288" t="s">
        <v>117</v>
      </c>
      <c r="H1167" s="288"/>
      <c r="I1167" s="1"/>
      <c r="J1167" s="1"/>
      <c r="K1167" s="549"/>
      <c r="L1167" s="10"/>
      <c r="N1167" s="548"/>
      <c r="O1167" s="548"/>
    </row>
    <row r="1168" spans="2:15" s="5" customFormat="1" ht="78.75">
      <c r="B1168" s="1"/>
      <c r="C1168" s="351">
        <v>4925</v>
      </c>
      <c r="D1168" s="352" t="s">
        <v>1212</v>
      </c>
      <c r="E1168" s="353" t="s">
        <v>119</v>
      </c>
      <c r="F1168" s="354">
        <v>264575</v>
      </c>
      <c r="G1168" s="288" t="s">
        <v>117</v>
      </c>
      <c r="H1168" s="288"/>
      <c r="I1168" s="1"/>
      <c r="J1168" s="1"/>
      <c r="K1168" s="549"/>
      <c r="L1168" s="10"/>
      <c r="N1168" s="548"/>
      <c r="O1168" s="548"/>
    </row>
    <row r="1169" spans="2:15" s="5" customFormat="1" ht="78.75">
      <c r="B1169" s="1"/>
      <c r="C1169" s="351">
        <v>4926</v>
      </c>
      <c r="D1169" s="352" t="s">
        <v>1213</v>
      </c>
      <c r="E1169" s="353" t="s">
        <v>119</v>
      </c>
      <c r="F1169" s="354">
        <v>221105</v>
      </c>
      <c r="G1169" s="288" t="s">
        <v>117</v>
      </c>
      <c r="H1169" s="288"/>
      <c r="I1169" s="1"/>
      <c r="J1169" s="1"/>
      <c r="K1169" s="549"/>
      <c r="L1169" s="10"/>
      <c r="N1169" s="548"/>
      <c r="O1169" s="548"/>
    </row>
    <row r="1170" spans="2:15" s="5" customFormat="1" ht="110.25">
      <c r="B1170" s="1"/>
      <c r="C1170" s="351">
        <v>4928</v>
      </c>
      <c r="D1170" s="352" t="s">
        <v>1214</v>
      </c>
      <c r="E1170" s="353" t="s">
        <v>1215</v>
      </c>
      <c r="F1170" s="354">
        <v>8352</v>
      </c>
      <c r="G1170" s="288" t="s">
        <v>117</v>
      </c>
      <c r="H1170" s="288"/>
      <c r="I1170" s="1"/>
      <c r="J1170" s="1"/>
      <c r="K1170" s="549"/>
      <c r="L1170" s="10"/>
      <c r="N1170" s="548"/>
      <c r="O1170" s="548"/>
    </row>
    <row r="1171" spans="2:15" s="5" customFormat="1" ht="31.5">
      <c r="B1171" s="1"/>
      <c r="C1171" s="351">
        <v>4930</v>
      </c>
      <c r="D1171" s="352" t="s">
        <v>1216</v>
      </c>
      <c r="E1171" s="353" t="s">
        <v>1217</v>
      </c>
      <c r="F1171" s="354">
        <v>1651836</v>
      </c>
      <c r="G1171" s="288" t="s">
        <v>117</v>
      </c>
      <c r="H1171" s="288"/>
      <c r="I1171" s="1"/>
      <c r="J1171" s="1"/>
      <c r="K1171" s="549"/>
      <c r="L1171" s="10"/>
      <c r="N1171" s="548"/>
      <c r="O1171" s="548"/>
    </row>
    <row r="1172" spans="2:15" s="5" customFormat="1" ht="63">
      <c r="B1172" s="1"/>
      <c r="C1172" s="351">
        <v>4931</v>
      </c>
      <c r="D1172" s="352" t="s">
        <v>1218</v>
      </c>
      <c r="E1172" s="353" t="s">
        <v>1215</v>
      </c>
      <c r="F1172" s="354">
        <v>33157</v>
      </c>
      <c r="G1172" s="288" t="s">
        <v>117</v>
      </c>
      <c r="H1172" s="288"/>
      <c r="I1172" s="1"/>
      <c r="J1172" s="1"/>
      <c r="K1172" s="549"/>
      <c r="L1172" s="10"/>
      <c r="N1172" s="548"/>
      <c r="O1172" s="548"/>
    </row>
    <row r="1173" spans="2:15" s="5" customFormat="1" ht="47.25">
      <c r="B1173" s="1"/>
      <c r="C1173" s="351">
        <v>4933</v>
      </c>
      <c r="D1173" s="352" t="s">
        <v>1219</v>
      </c>
      <c r="E1173" s="353" t="s">
        <v>125</v>
      </c>
      <c r="F1173" s="354">
        <v>500000</v>
      </c>
      <c r="G1173" s="288" t="s">
        <v>117</v>
      </c>
      <c r="H1173" s="288"/>
      <c r="I1173" s="1"/>
      <c r="J1173" s="1"/>
      <c r="K1173" s="549"/>
      <c r="L1173" s="10"/>
      <c r="N1173" s="548"/>
      <c r="O1173" s="548"/>
    </row>
    <row r="1174" spans="2:15" s="5" customFormat="1" ht="31.5">
      <c r="B1174" s="1"/>
      <c r="C1174" s="351">
        <v>4934</v>
      </c>
      <c r="D1174" s="352" t="s">
        <v>1220</v>
      </c>
      <c r="E1174" s="353" t="s">
        <v>1215</v>
      </c>
      <c r="F1174" s="354">
        <v>104209</v>
      </c>
      <c r="G1174" s="288" t="s">
        <v>117</v>
      </c>
      <c r="H1174" s="288"/>
      <c r="I1174" s="1"/>
      <c r="J1174" s="1"/>
      <c r="K1174" s="549"/>
      <c r="L1174" s="10"/>
      <c r="N1174" s="548"/>
      <c r="O1174" s="548"/>
    </row>
    <row r="1175" spans="2:15" s="5" customFormat="1" ht="31.5">
      <c r="B1175" s="1"/>
      <c r="C1175" s="351">
        <v>4936</v>
      </c>
      <c r="D1175" s="352" t="s">
        <v>1221</v>
      </c>
      <c r="E1175" s="353" t="s">
        <v>125</v>
      </c>
      <c r="F1175" s="354">
        <v>28620</v>
      </c>
      <c r="G1175" s="288" t="s">
        <v>117</v>
      </c>
      <c r="H1175" s="288"/>
      <c r="I1175" s="1"/>
      <c r="J1175" s="1"/>
      <c r="K1175" s="549"/>
      <c r="L1175" s="10"/>
      <c r="N1175" s="548"/>
      <c r="O1175" s="548"/>
    </row>
    <row r="1176" spans="2:15" s="5" customFormat="1" ht="63">
      <c r="B1176" s="1"/>
      <c r="C1176" s="351">
        <v>4937</v>
      </c>
      <c r="D1176" s="352" t="s">
        <v>1222</v>
      </c>
      <c r="E1176" s="353" t="s">
        <v>116</v>
      </c>
      <c r="F1176" s="354">
        <v>8844</v>
      </c>
      <c r="G1176" s="288" t="s">
        <v>117</v>
      </c>
      <c r="H1176" s="288"/>
      <c r="I1176" s="1"/>
      <c r="J1176" s="1"/>
      <c r="K1176" s="549"/>
      <c r="L1176" s="10"/>
      <c r="N1176" s="548"/>
      <c r="O1176" s="548"/>
    </row>
    <row r="1177" spans="2:15" s="5" customFormat="1" ht="94.5">
      <c r="B1177" s="1"/>
      <c r="C1177" s="351">
        <v>4945</v>
      </c>
      <c r="D1177" s="352" t="s">
        <v>1223</v>
      </c>
      <c r="E1177" s="353" t="s">
        <v>1224</v>
      </c>
      <c r="F1177" s="354">
        <v>8470</v>
      </c>
      <c r="G1177" s="288" t="s">
        <v>117</v>
      </c>
      <c r="H1177" s="288"/>
      <c r="I1177" s="1"/>
      <c r="J1177" s="1"/>
      <c r="K1177" s="549"/>
      <c r="L1177" s="10"/>
      <c r="N1177" s="548"/>
      <c r="O1177" s="548"/>
    </row>
    <row r="1178" spans="2:15" s="5" customFormat="1" ht="94.5">
      <c r="B1178" s="1"/>
      <c r="C1178" s="351">
        <v>4946</v>
      </c>
      <c r="D1178" s="352" t="s">
        <v>1225</v>
      </c>
      <c r="E1178" s="353" t="s">
        <v>1224</v>
      </c>
      <c r="F1178" s="354">
        <v>18529</v>
      </c>
      <c r="G1178" s="288" t="s">
        <v>117</v>
      </c>
      <c r="H1178" s="288"/>
      <c r="I1178" s="1"/>
      <c r="J1178" s="1"/>
      <c r="K1178" s="549"/>
      <c r="L1178" s="10"/>
      <c r="N1178" s="548"/>
      <c r="O1178" s="548"/>
    </row>
    <row r="1179" spans="2:15" s="5" customFormat="1" ht="94.5">
      <c r="B1179" s="1"/>
      <c r="C1179" s="351">
        <v>4947</v>
      </c>
      <c r="D1179" s="352" t="s">
        <v>1226</v>
      </c>
      <c r="E1179" s="353" t="s">
        <v>116</v>
      </c>
      <c r="F1179" s="354">
        <v>3972</v>
      </c>
      <c r="G1179" s="288" t="s">
        <v>117</v>
      </c>
      <c r="H1179" s="288"/>
      <c r="I1179" s="1"/>
      <c r="J1179" s="1"/>
      <c r="K1179" s="549"/>
      <c r="L1179" s="10"/>
      <c r="N1179" s="548"/>
      <c r="O1179" s="548"/>
    </row>
    <row r="1180" spans="2:15" s="5" customFormat="1" ht="94.5">
      <c r="B1180" s="1"/>
      <c r="C1180" s="351">
        <v>4949</v>
      </c>
      <c r="D1180" s="352" t="s">
        <v>1227</v>
      </c>
      <c r="E1180" s="353" t="s">
        <v>125</v>
      </c>
      <c r="F1180" s="354">
        <v>825135</v>
      </c>
      <c r="G1180" s="288" t="s">
        <v>117</v>
      </c>
      <c r="H1180" s="288" t="s">
        <v>145</v>
      </c>
      <c r="I1180" s="1"/>
      <c r="J1180" s="1"/>
      <c r="K1180" s="549"/>
      <c r="L1180" s="10"/>
      <c r="N1180" s="548"/>
      <c r="O1180" s="548"/>
    </row>
    <row r="1181" spans="2:15" s="5" customFormat="1" ht="63">
      <c r="B1181" s="1"/>
      <c r="C1181" s="351">
        <v>4950</v>
      </c>
      <c r="D1181" s="352" t="s">
        <v>1228</v>
      </c>
      <c r="E1181" s="353" t="s">
        <v>125</v>
      </c>
      <c r="F1181" s="354">
        <v>4376187</v>
      </c>
      <c r="G1181" s="288" t="s">
        <v>117</v>
      </c>
      <c r="H1181" s="288"/>
      <c r="I1181" s="1"/>
      <c r="J1181" s="1"/>
      <c r="K1181" s="549"/>
      <c r="L1181" s="10"/>
      <c r="N1181" s="548"/>
      <c r="O1181" s="548"/>
    </row>
    <row r="1182" spans="2:15" s="5" customFormat="1" ht="63">
      <c r="B1182" s="1"/>
      <c r="C1182" s="351">
        <v>4951</v>
      </c>
      <c r="D1182" s="352" t="s">
        <v>1229</v>
      </c>
      <c r="E1182" s="353" t="s">
        <v>125</v>
      </c>
      <c r="F1182" s="354">
        <v>3093046</v>
      </c>
      <c r="G1182" s="288" t="s">
        <v>117</v>
      </c>
      <c r="H1182" s="288"/>
      <c r="I1182" s="1"/>
      <c r="J1182" s="1"/>
      <c r="K1182" s="549"/>
      <c r="L1182" s="10"/>
      <c r="N1182" s="548"/>
      <c r="O1182" s="548"/>
    </row>
    <row r="1183" spans="2:15" s="5" customFormat="1" ht="47.25">
      <c r="B1183" s="1"/>
      <c r="C1183" s="351">
        <v>4952</v>
      </c>
      <c r="D1183" s="352" t="s">
        <v>1230</v>
      </c>
      <c r="E1183" s="353" t="s">
        <v>125</v>
      </c>
      <c r="F1183" s="354">
        <v>2556001</v>
      </c>
      <c r="G1183" s="288" t="s">
        <v>117</v>
      </c>
      <c r="H1183" s="288"/>
      <c r="I1183" s="1"/>
      <c r="J1183" s="1"/>
      <c r="K1183" s="549"/>
      <c r="L1183" s="10"/>
      <c r="N1183" s="548"/>
      <c r="O1183" s="548"/>
    </row>
    <row r="1184" spans="2:15" s="5" customFormat="1" ht="47.25">
      <c r="B1184" s="1"/>
      <c r="C1184" s="351">
        <v>4953</v>
      </c>
      <c r="D1184" s="352" t="s">
        <v>1231</v>
      </c>
      <c r="E1184" s="353" t="s">
        <v>125</v>
      </c>
      <c r="F1184" s="354">
        <v>4830924</v>
      </c>
      <c r="G1184" s="288" t="s">
        <v>117</v>
      </c>
      <c r="H1184" s="288"/>
      <c r="I1184" s="1"/>
      <c r="J1184" s="1"/>
      <c r="K1184" s="549"/>
      <c r="L1184" s="10"/>
      <c r="N1184" s="548"/>
      <c r="O1184" s="548"/>
    </row>
    <row r="1185" spans="2:15" s="5" customFormat="1" ht="47.25">
      <c r="B1185" s="1"/>
      <c r="C1185" s="351">
        <v>4959</v>
      </c>
      <c r="D1185" s="352" t="s">
        <v>1232</v>
      </c>
      <c r="E1185" s="353" t="s">
        <v>472</v>
      </c>
      <c r="F1185" s="354">
        <v>3220</v>
      </c>
      <c r="G1185" s="288" t="s">
        <v>117</v>
      </c>
      <c r="H1185" s="288" t="s">
        <v>145</v>
      </c>
      <c r="I1185" s="1"/>
      <c r="J1185" s="1"/>
      <c r="K1185" s="549"/>
      <c r="L1185" s="10"/>
      <c r="N1185" s="548"/>
      <c r="O1185" s="548"/>
    </row>
    <row r="1186" spans="2:15" s="5" customFormat="1" ht="63">
      <c r="B1186" s="1"/>
      <c r="C1186" s="351">
        <v>4960</v>
      </c>
      <c r="D1186" s="352" t="s">
        <v>1233</v>
      </c>
      <c r="E1186" s="353" t="s">
        <v>125</v>
      </c>
      <c r="F1186" s="354">
        <v>263966</v>
      </c>
      <c r="G1186" s="288" t="s">
        <v>117</v>
      </c>
      <c r="H1186" s="288"/>
      <c r="I1186" s="1"/>
      <c r="J1186" s="1"/>
      <c r="K1186" s="549"/>
      <c r="L1186" s="10"/>
      <c r="N1186" s="548"/>
      <c r="O1186" s="548"/>
    </row>
    <row r="1187" spans="2:15" s="5" customFormat="1" ht="63">
      <c r="B1187" s="1"/>
      <c r="C1187" s="351">
        <v>4961</v>
      </c>
      <c r="D1187" s="352" t="s">
        <v>1234</v>
      </c>
      <c r="E1187" s="353" t="s">
        <v>122</v>
      </c>
      <c r="F1187" s="354">
        <v>48435</v>
      </c>
      <c r="G1187" s="288" t="s">
        <v>117</v>
      </c>
      <c r="H1187" s="288"/>
      <c r="I1187" s="1"/>
      <c r="J1187" s="1"/>
      <c r="K1187" s="549"/>
      <c r="L1187" s="10"/>
      <c r="N1187" s="548"/>
      <c r="O1187" s="548"/>
    </row>
    <row r="1188" spans="2:15" s="5" customFormat="1" ht="78.75">
      <c r="B1188" s="1"/>
      <c r="C1188" s="351">
        <v>4962</v>
      </c>
      <c r="D1188" s="352" t="s">
        <v>1235</v>
      </c>
      <c r="E1188" s="353" t="s">
        <v>122</v>
      </c>
      <c r="F1188" s="354">
        <v>12109</v>
      </c>
      <c r="G1188" s="288" t="s">
        <v>117</v>
      </c>
      <c r="H1188" s="288"/>
      <c r="I1188" s="1"/>
      <c r="J1188" s="1"/>
      <c r="K1188" s="549"/>
      <c r="L1188" s="10"/>
      <c r="N1188" s="548"/>
      <c r="O1188" s="548"/>
    </row>
    <row r="1189" spans="2:15" s="5" customFormat="1" ht="78.75">
      <c r="B1189" s="1"/>
      <c r="C1189" s="351">
        <v>4963</v>
      </c>
      <c r="D1189" s="352" t="s">
        <v>1236</v>
      </c>
      <c r="E1189" s="353" t="s">
        <v>122</v>
      </c>
      <c r="F1189" s="354">
        <v>12109</v>
      </c>
      <c r="G1189" s="288" t="s">
        <v>117</v>
      </c>
      <c r="H1189" s="288"/>
      <c r="I1189" s="1"/>
      <c r="J1189" s="1"/>
      <c r="K1189" s="549"/>
      <c r="L1189" s="10"/>
      <c r="N1189" s="548"/>
      <c r="O1189" s="548"/>
    </row>
    <row r="1190" spans="2:15" s="5" customFormat="1" ht="78.75">
      <c r="B1190" s="1"/>
      <c r="C1190" s="351">
        <v>4964</v>
      </c>
      <c r="D1190" s="352" t="s">
        <v>1237</v>
      </c>
      <c r="E1190" s="353" t="s">
        <v>122</v>
      </c>
      <c r="F1190" s="354">
        <v>12109</v>
      </c>
      <c r="G1190" s="288" t="s">
        <v>117</v>
      </c>
      <c r="H1190" s="288"/>
      <c r="I1190" s="1"/>
      <c r="J1190" s="1"/>
      <c r="K1190" s="549"/>
      <c r="L1190" s="10"/>
      <c r="N1190" s="548"/>
      <c r="O1190" s="548"/>
    </row>
    <row r="1191" spans="2:15" s="5" customFormat="1" ht="78.75">
      <c r="B1191" s="1"/>
      <c r="C1191" s="351">
        <v>4965</v>
      </c>
      <c r="D1191" s="352" t="s">
        <v>1238</v>
      </c>
      <c r="E1191" s="353" t="s">
        <v>125</v>
      </c>
      <c r="F1191" s="354">
        <v>633233</v>
      </c>
      <c r="G1191" s="288" t="s">
        <v>117</v>
      </c>
      <c r="H1191" s="288"/>
      <c r="I1191" s="1"/>
      <c r="J1191" s="1"/>
      <c r="K1191" s="549"/>
      <c r="L1191" s="10"/>
      <c r="N1191" s="548"/>
      <c r="O1191" s="548"/>
    </row>
    <row r="1192" spans="2:15" s="5" customFormat="1" ht="25.5">
      <c r="B1192" s="1"/>
      <c r="C1192" s="351">
        <v>4966</v>
      </c>
      <c r="D1192" s="352" t="s">
        <v>1239</v>
      </c>
      <c r="E1192" s="353" t="s">
        <v>125</v>
      </c>
      <c r="F1192" s="354">
        <v>3497</v>
      </c>
      <c r="G1192" s="288" t="s">
        <v>117</v>
      </c>
      <c r="H1192" s="288"/>
      <c r="I1192" s="1"/>
      <c r="J1192" s="1"/>
      <c r="K1192" s="549"/>
      <c r="L1192" s="10"/>
      <c r="N1192" s="548"/>
      <c r="O1192" s="548"/>
    </row>
    <row r="1193" spans="2:15" s="5" customFormat="1" ht="78.75">
      <c r="B1193" s="1"/>
      <c r="C1193" s="351">
        <v>4967</v>
      </c>
      <c r="D1193" s="352" t="s">
        <v>1240</v>
      </c>
      <c r="E1193" s="353" t="s">
        <v>125</v>
      </c>
      <c r="F1193" s="354">
        <v>991697</v>
      </c>
      <c r="G1193" s="288" t="s">
        <v>117</v>
      </c>
      <c r="H1193" s="288"/>
      <c r="I1193" s="1"/>
      <c r="J1193" s="1"/>
      <c r="K1193" s="549"/>
      <c r="L1193" s="10"/>
      <c r="N1193" s="548"/>
      <c r="O1193" s="548"/>
    </row>
    <row r="1194" spans="2:15" s="5" customFormat="1" ht="78.75">
      <c r="B1194" s="1"/>
      <c r="C1194" s="351">
        <v>4968</v>
      </c>
      <c r="D1194" s="352" t="s">
        <v>1241</v>
      </c>
      <c r="E1194" s="353" t="s">
        <v>125</v>
      </c>
      <c r="F1194" s="354">
        <v>324278</v>
      </c>
      <c r="G1194" s="288" t="s">
        <v>117</v>
      </c>
      <c r="H1194" s="288"/>
      <c r="I1194" s="1"/>
      <c r="J1194" s="1"/>
      <c r="K1194" s="549"/>
      <c r="L1194" s="10"/>
      <c r="N1194" s="548"/>
      <c r="O1194" s="548"/>
    </row>
    <row r="1195" spans="2:15" s="5" customFormat="1" ht="78.75">
      <c r="B1195" s="1"/>
      <c r="C1195" s="351">
        <v>4969</v>
      </c>
      <c r="D1195" s="352" t="s">
        <v>1242</v>
      </c>
      <c r="E1195" s="353" t="s">
        <v>125</v>
      </c>
      <c r="F1195" s="354">
        <v>271386</v>
      </c>
      <c r="G1195" s="288" t="s">
        <v>117</v>
      </c>
      <c r="H1195" s="288"/>
      <c r="I1195" s="1"/>
      <c r="J1195" s="1"/>
      <c r="K1195" s="549"/>
      <c r="L1195" s="10"/>
      <c r="N1195" s="548"/>
      <c r="O1195" s="548"/>
    </row>
    <row r="1196" spans="2:15" s="5" customFormat="1" ht="78.75">
      <c r="B1196" s="1"/>
      <c r="C1196" s="351">
        <v>4970</v>
      </c>
      <c r="D1196" s="352" t="s">
        <v>1243</v>
      </c>
      <c r="E1196" s="353" t="s">
        <v>125</v>
      </c>
      <c r="F1196" s="354">
        <v>571713</v>
      </c>
      <c r="G1196" s="288" t="s">
        <v>117</v>
      </c>
      <c r="H1196" s="288"/>
      <c r="I1196" s="1"/>
      <c r="J1196" s="1"/>
      <c r="K1196" s="549"/>
      <c r="L1196" s="10"/>
      <c r="N1196" s="548"/>
      <c r="O1196" s="548"/>
    </row>
    <row r="1197" spans="2:15" s="5" customFormat="1" ht="78.75">
      <c r="B1197" s="1"/>
      <c r="C1197" s="351">
        <v>4971</v>
      </c>
      <c r="D1197" s="352" t="s">
        <v>1244</v>
      </c>
      <c r="E1197" s="353" t="s">
        <v>125</v>
      </c>
      <c r="F1197" s="354">
        <v>2457530</v>
      </c>
      <c r="G1197" s="288" t="s">
        <v>117</v>
      </c>
      <c r="H1197" s="288"/>
      <c r="I1197" s="1"/>
      <c r="J1197" s="1"/>
      <c r="K1197" s="549"/>
      <c r="L1197" s="10"/>
      <c r="N1197" s="548"/>
      <c r="O1197" s="548"/>
    </row>
    <row r="1198" spans="2:15" s="5" customFormat="1" ht="94.5">
      <c r="B1198" s="1"/>
      <c r="C1198" s="351">
        <v>4972</v>
      </c>
      <c r="D1198" s="352" t="s">
        <v>1245</v>
      </c>
      <c r="E1198" s="353" t="s">
        <v>125</v>
      </c>
      <c r="F1198" s="354">
        <v>1122739</v>
      </c>
      <c r="G1198" s="288" t="s">
        <v>117</v>
      </c>
      <c r="H1198" s="288"/>
      <c r="I1198" s="1"/>
      <c r="J1198" s="1"/>
      <c r="K1198" s="549"/>
      <c r="L1198" s="10"/>
      <c r="N1198" s="548"/>
      <c r="O1198" s="548"/>
    </row>
    <row r="1199" spans="2:15" s="5" customFormat="1" ht="94.5">
      <c r="B1199" s="1"/>
      <c r="C1199" s="351">
        <v>4973</v>
      </c>
      <c r="D1199" s="352" t="s">
        <v>1246</v>
      </c>
      <c r="E1199" s="353" t="s">
        <v>125</v>
      </c>
      <c r="F1199" s="354">
        <v>1730574</v>
      </c>
      <c r="G1199" s="288" t="s">
        <v>117</v>
      </c>
      <c r="H1199" s="288"/>
      <c r="I1199" s="1"/>
      <c r="J1199" s="1"/>
      <c r="K1199" s="549"/>
      <c r="L1199" s="10"/>
      <c r="N1199" s="548"/>
      <c r="O1199" s="548"/>
    </row>
    <row r="1200" spans="2:15" s="5" customFormat="1" ht="94.5">
      <c r="B1200" s="1"/>
      <c r="C1200" s="351">
        <v>4974</v>
      </c>
      <c r="D1200" s="352" t="s">
        <v>1247</v>
      </c>
      <c r="E1200" s="353" t="s">
        <v>125</v>
      </c>
      <c r="F1200" s="354">
        <v>4471583</v>
      </c>
      <c r="G1200" s="288" t="s">
        <v>117</v>
      </c>
      <c r="H1200" s="288"/>
      <c r="I1200" s="1"/>
      <c r="J1200" s="1"/>
      <c r="K1200" s="549"/>
      <c r="L1200" s="10"/>
      <c r="N1200" s="548"/>
      <c r="O1200" s="548"/>
    </row>
    <row r="1201" spans="2:15" s="5" customFormat="1" ht="78.75">
      <c r="B1201" s="1"/>
      <c r="C1201" s="351">
        <v>4975</v>
      </c>
      <c r="D1201" s="352" t="s">
        <v>1248</v>
      </c>
      <c r="E1201" s="353" t="s">
        <v>125</v>
      </c>
      <c r="F1201" s="354">
        <v>392325</v>
      </c>
      <c r="G1201" s="288" t="s">
        <v>117</v>
      </c>
      <c r="H1201" s="288"/>
      <c r="I1201" s="1"/>
      <c r="J1201" s="1"/>
      <c r="K1201" s="549"/>
      <c r="L1201" s="10"/>
      <c r="N1201" s="548"/>
      <c r="O1201" s="548"/>
    </row>
    <row r="1202" spans="2:15" s="5" customFormat="1" ht="78.75">
      <c r="B1202" s="1"/>
      <c r="C1202" s="351">
        <v>4976</v>
      </c>
      <c r="D1202" s="352" t="s">
        <v>1249</v>
      </c>
      <c r="E1202" s="353" t="s">
        <v>125</v>
      </c>
      <c r="F1202" s="354">
        <v>797562</v>
      </c>
      <c r="G1202" s="288" t="s">
        <v>117</v>
      </c>
      <c r="H1202" s="288"/>
      <c r="I1202" s="1"/>
      <c r="J1202" s="1"/>
      <c r="K1202" s="549"/>
      <c r="L1202" s="10"/>
      <c r="N1202" s="548"/>
      <c r="O1202" s="548"/>
    </row>
    <row r="1203" spans="2:15" s="5" customFormat="1" ht="78.75">
      <c r="B1203" s="1"/>
      <c r="C1203" s="351">
        <v>4977</v>
      </c>
      <c r="D1203" s="352" t="s">
        <v>1250</v>
      </c>
      <c r="E1203" s="353" t="s">
        <v>125</v>
      </c>
      <c r="F1203" s="354">
        <v>392325</v>
      </c>
      <c r="G1203" s="288" t="s">
        <v>117</v>
      </c>
      <c r="H1203" s="288"/>
      <c r="I1203" s="1"/>
      <c r="J1203" s="1"/>
      <c r="K1203" s="549"/>
      <c r="L1203" s="10"/>
      <c r="N1203" s="548"/>
      <c r="O1203" s="548"/>
    </row>
    <row r="1204" spans="2:15" s="5" customFormat="1" ht="63">
      <c r="B1204" s="1"/>
      <c r="C1204" s="351">
        <v>4978</v>
      </c>
      <c r="D1204" s="352" t="s">
        <v>1251</v>
      </c>
      <c r="E1204" s="353" t="s">
        <v>125</v>
      </c>
      <c r="F1204" s="354">
        <v>551659</v>
      </c>
      <c r="G1204" s="288" t="s">
        <v>117</v>
      </c>
      <c r="H1204" s="288" t="s">
        <v>145</v>
      </c>
      <c r="I1204" s="1"/>
      <c r="J1204" s="1"/>
      <c r="K1204" s="549"/>
      <c r="L1204" s="10"/>
      <c r="N1204" s="548"/>
      <c r="O1204" s="548"/>
    </row>
    <row r="1205" spans="2:15" s="5" customFormat="1" ht="47.25">
      <c r="B1205" s="1"/>
      <c r="C1205" s="351">
        <v>4979</v>
      </c>
      <c r="D1205" s="352" t="s">
        <v>1252</v>
      </c>
      <c r="E1205" s="353" t="s">
        <v>125</v>
      </c>
      <c r="F1205" s="354">
        <v>590938</v>
      </c>
      <c r="G1205" s="288" t="s">
        <v>117</v>
      </c>
      <c r="H1205" s="288" t="s">
        <v>145</v>
      </c>
      <c r="I1205" s="1"/>
      <c r="J1205" s="1"/>
      <c r="K1205" s="549"/>
      <c r="L1205" s="10"/>
      <c r="N1205" s="548"/>
      <c r="O1205" s="548"/>
    </row>
    <row r="1206" spans="2:15" s="5" customFormat="1" ht="47.25">
      <c r="B1206" s="1"/>
      <c r="C1206" s="351">
        <v>4980</v>
      </c>
      <c r="D1206" s="352" t="s">
        <v>1253</v>
      </c>
      <c r="E1206" s="353" t="s">
        <v>122</v>
      </c>
      <c r="F1206" s="354">
        <v>558214</v>
      </c>
      <c r="G1206" s="288" t="s">
        <v>117</v>
      </c>
      <c r="H1206" s="288"/>
      <c r="I1206" s="1"/>
      <c r="J1206" s="1"/>
      <c r="K1206" s="549"/>
      <c r="L1206" s="10"/>
      <c r="N1206" s="548"/>
      <c r="O1206" s="548"/>
    </row>
    <row r="1207" spans="2:15" s="5" customFormat="1" ht="47.25">
      <c r="B1207" s="1"/>
      <c r="C1207" s="351">
        <v>4981</v>
      </c>
      <c r="D1207" s="352" t="s">
        <v>1254</v>
      </c>
      <c r="E1207" s="353" t="s">
        <v>116</v>
      </c>
      <c r="F1207" s="354">
        <v>70326</v>
      </c>
      <c r="G1207" s="288" t="s">
        <v>117</v>
      </c>
      <c r="H1207" s="288" t="s">
        <v>145</v>
      </c>
      <c r="I1207" s="1"/>
      <c r="J1207" s="1"/>
      <c r="K1207" s="549"/>
      <c r="L1207" s="10"/>
      <c r="N1207" s="548"/>
      <c r="O1207" s="548"/>
    </row>
    <row r="1208" spans="2:15" s="5" customFormat="1" ht="63">
      <c r="B1208" s="1"/>
      <c r="C1208" s="351">
        <v>4982</v>
      </c>
      <c r="D1208" s="352" t="s">
        <v>1255</v>
      </c>
      <c r="E1208" s="353" t="s">
        <v>125</v>
      </c>
      <c r="F1208" s="354">
        <v>155762</v>
      </c>
      <c r="G1208" s="288" t="s">
        <v>117</v>
      </c>
      <c r="H1208" s="288"/>
      <c r="I1208" s="1"/>
      <c r="J1208" s="1"/>
      <c r="K1208" s="549"/>
      <c r="L1208" s="10"/>
      <c r="N1208" s="548"/>
      <c r="O1208" s="548"/>
    </row>
    <row r="1209" spans="2:15" s="5" customFormat="1" ht="63">
      <c r="B1209" s="1"/>
      <c r="C1209" s="351">
        <v>4983</v>
      </c>
      <c r="D1209" s="352" t="s">
        <v>1256</v>
      </c>
      <c r="E1209" s="353" t="s">
        <v>125</v>
      </c>
      <c r="F1209" s="354">
        <v>47015</v>
      </c>
      <c r="G1209" s="288" t="s">
        <v>117</v>
      </c>
      <c r="H1209" s="288"/>
      <c r="I1209" s="1"/>
      <c r="J1209" s="1"/>
      <c r="K1209" s="549"/>
      <c r="L1209" s="10"/>
      <c r="N1209" s="548"/>
      <c r="O1209" s="548"/>
    </row>
    <row r="1210" spans="2:15" s="5" customFormat="1" ht="94.5">
      <c r="B1210" s="1"/>
      <c r="C1210" s="351">
        <v>4984</v>
      </c>
      <c r="D1210" s="352" t="s">
        <v>1257</v>
      </c>
      <c r="E1210" s="353" t="s">
        <v>125</v>
      </c>
      <c r="F1210" s="354">
        <v>275640</v>
      </c>
      <c r="G1210" s="288" t="s">
        <v>117</v>
      </c>
      <c r="H1210" s="288"/>
      <c r="I1210" s="1"/>
      <c r="J1210" s="1"/>
      <c r="K1210" s="549"/>
      <c r="L1210" s="10"/>
      <c r="N1210" s="548"/>
      <c r="O1210" s="548"/>
    </row>
    <row r="1211" spans="2:15" s="5" customFormat="1" ht="94.5">
      <c r="B1211" s="1"/>
      <c r="C1211" s="351">
        <v>4985</v>
      </c>
      <c r="D1211" s="352" t="s">
        <v>1258</v>
      </c>
      <c r="E1211" s="353" t="s">
        <v>119</v>
      </c>
      <c r="F1211" s="354">
        <v>531045</v>
      </c>
      <c r="G1211" s="288" t="s">
        <v>117</v>
      </c>
      <c r="H1211" s="288"/>
      <c r="I1211" s="1"/>
      <c r="J1211" s="1"/>
      <c r="K1211" s="549"/>
      <c r="L1211" s="10"/>
      <c r="N1211" s="548"/>
      <c r="O1211" s="548"/>
    </row>
    <row r="1212" spans="2:15" s="5" customFormat="1" ht="94.5">
      <c r="B1212" s="1"/>
      <c r="C1212" s="351">
        <v>4986</v>
      </c>
      <c r="D1212" s="352" t="s">
        <v>1259</v>
      </c>
      <c r="E1212" s="353" t="s">
        <v>119</v>
      </c>
      <c r="F1212" s="354">
        <v>750853</v>
      </c>
      <c r="G1212" s="288" t="s">
        <v>117</v>
      </c>
      <c r="H1212" s="288"/>
      <c r="I1212" s="1"/>
      <c r="J1212" s="1"/>
      <c r="K1212" s="549"/>
      <c r="L1212" s="10"/>
      <c r="N1212" s="548"/>
      <c r="O1212" s="548"/>
    </row>
    <row r="1213" spans="2:15" s="5" customFormat="1" ht="31.5">
      <c r="B1213" s="1"/>
      <c r="C1213" s="351">
        <v>4987</v>
      </c>
      <c r="D1213" s="352" t="s">
        <v>1260</v>
      </c>
      <c r="E1213" s="353" t="s">
        <v>125</v>
      </c>
      <c r="F1213" s="354">
        <v>1262864</v>
      </c>
      <c r="G1213" s="288" t="s">
        <v>117</v>
      </c>
      <c r="H1213" s="288" t="s">
        <v>145</v>
      </c>
      <c r="I1213" s="1"/>
      <c r="J1213" s="1"/>
      <c r="K1213" s="549"/>
      <c r="L1213" s="10"/>
      <c r="N1213" s="548"/>
      <c r="O1213" s="548"/>
    </row>
    <row r="1214" spans="2:15" s="5" customFormat="1" ht="78.75">
      <c r="B1214" s="1"/>
      <c r="C1214" s="351">
        <v>4988</v>
      </c>
      <c r="D1214" s="352" t="s">
        <v>1261</v>
      </c>
      <c r="E1214" s="353" t="s">
        <v>1262</v>
      </c>
      <c r="F1214" s="354">
        <v>888145</v>
      </c>
      <c r="G1214" s="288" t="s">
        <v>117</v>
      </c>
      <c r="H1214" s="288"/>
      <c r="I1214" s="1"/>
      <c r="J1214" s="1"/>
      <c r="K1214" s="549"/>
      <c r="L1214" s="10"/>
      <c r="N1214" s="548"/>
      <c r="O1214" s="548"/>
    </row>
    <row r="1215" spans="2:15" s="5" customFormat="1" ht="47.25">
      <c r="B1215" s="1"/>
      <c r="C1215" s="351">
        <v>4989</v>
      </c>
      <c r="D1215" s="352" t="s">
        <v>1263</v>
      </c>
      <c r="E1215" s="353" t="s">
        <v>122</v>
      </c>
      <c r="F1215" s="354">
        <v>118471</v>
      </c>
      <c r="G1215" s="288" t="s">
        <v>117</v>
      </c>
      <c r="H1215" s="288"/>
      <c r="I1215" s="1"/>
      <c r="J1215" s="1"/>
      <c r="K1215" s="549"/>
      <c r="L1215" s="10"/>
      <c r="N1215" s="548"/>
      <c r="O1215" s="548"/>
    </row>
    <row r="1216" spans="2:15" s="5" customFormat="1" ht="47.25">
      <c r="B1216" s="1"/>
      <c r="C1216" s="351">
        <v>4990</v>
      </c>
      <c r="D1216" s="352" t="s">
        <v>1264</v>
      </c>
      <c r="E1216" s="353" t="s">
        <v>125</v>
      </c>
      <c r="F1216" s="354">
        <v>355413</v>
      </c>
      <c r="G1216" s="288" t="s">
        <v>117</v>
      </c>
      <c r="H1216" s="288"/>
      <c r="I1216" s="1"/>
      <c r="J1216" s="1"/>
      <c r="K1216" s="549"/>
      <c r="L1216" s="10"/>
      <c r="N1216" s="548"/>
      <c r="O1216" s="548"/>
    </row>
    <row r="1217" spans="2:15" s="5" customFormat="1" ht="47.25">
      <c r="B1217" s="1"/>
      <c r="C1217" s="351">
        <v>4991</v>
      </c>
      <c r="D1217" s="352" t="s">
        <v>1265</v>
      </c>
      <c r="E1217" s="353" t="s">
        <v>122</v>
      </c>
      <c r="F1217" s="354">
        <v>113349</v>
      </c>
      <c r="G1217" s="288" t="s">
        <v>117</v>
      </c>
      <c r="H1217" s="288"/>
      <c r="I1217" s="1"/>
      <c r="J1217" s="1"/>
      <c r="K1217" s="549"/>
      <c r="L1217" s="10"/>
      <c r="N1217" s="548"/>
      <c r="O1217" s="548"/>
    </row>
    <row r="1218" spans="2:15" s="5" customFormat="1" ht="47.25">
      <c r="B1218" s="1"/>
      <c r="C1218" s="351">
        <v>4992</v>
      </c>
      <c r="D1218" s="352" t="s">
        <v>1266</v>
      </c>
      <c r="E1218" s="353" t="s">
        <v>125</v>
      </c>
      <c r="F1218" s="354">
        <v>350973</v>
      </c>
      <c r="G1218" s="288" t="s">
        <v>117</v>
      </c>
      <c r="H1218" s="288"/>
      <c r="I1218" s="1"/>
      <c r="J1218" s="1"/>
      <c r="K1218" s="549"/>
      <c r="L1218" s="10"/>
      <c r="N1218" s="548"/>
      <c r="O1218" s="548"/>
    </row>
    <row r="1219" spans="2:15" s="5" customFormat="1" ht="47.25">
      <c r="B1219" s="1"/>
      <c r="C1219" s="351">
        <v>4993</v>
      </c>
      <c r="D1219" s="352" t="s">
        <v>1267</v>
      </c>
      <c r="E1219" s="353" t="s">
        <v>125</v>
      </c>
      <c r="F1219" s="354">
        <v>340047</v>
      </c>
      <c r="G1219" s="288" t="s">
        <v>117</v>
      </c>
      <c r="H1219" s="288"/>
      <c r="I1219" s="1"/>
      <c r="J1219" s="1"/>
      <c r="K1219" s="549"/>
      <c r="L1219" s="10"/>
      <c r="N1219" s="548"/>
      <c r="O1219" s="548"/>
    </row>
    <row r="1220" spans="2:15" s="5" customFormat="1" ht="78.75">
      <c r="B1220" s="1"/>
      <c r="C1220" s="351">
        <v>4994</v>
      </c>
      <c r="D1220" s="352" t="s">
        <v>1268</v>
      </c>
      <c r="E1220" s="353" t="s">
        <v>119</v>
      </c>
      <c r="F1220" s="354">
        <v>129453</v>
      </c>
      <c r="G1220" s="288" t="s">
        <v>117</v>
      </c>
      <c r="H1220" s="288"/>
      <c r="I1220" s="1"/>
      <c r="J1220" s="1"/>
      <c r="K1220" s="549"/>
      <c r="L1220" s="10"/>
      <c r="N1220" s="548"/>
      <c r="O1220" s="548"/>
    </row>
    <row r="1221" spans="2:15" s="5" customFormat="1" ht="94.5">
      <c r="B1221" s="1"/>
      <c r="C1221" s="351">
        <v>4995</v>
      </c>
      <c r="D1221" s="352" t="s">
        <v>1269</v>
      </c>
      <c r="E1221" s="353" t="s">
        <v>119</v>
      </c>
      <c r="F1221" s="354">
        <v>192990</v>
      </c>
      <c r="G1221" s="288" t="s">
        <v>117</v>
      </c>
      <c r="H1221" s="288"/>
      <c r="I1221" s="1"/>
      <c r="J1221" s="1"/>
      <c r="K1221" s="549"/>
      <c r="L1221" s="10"/>
      <c r="N1221" s="548"/>
      <c r="O1221" s="548"/>
    </row>
    <row r="1222" spans="2:15" s="5" customFormat="1" ht="31.5">
      <c r="B1222" s="1"/>
      <c r="C1222" s="351">
        <v>4996</v>
      </c>
      <c r="D1222" s="352" t="s">
        <v>1270</v>
      </c>
      <c r="E1222" s="353" t="s">
        <v>125</v>
      </c>
      <c r="F1222" s="354">
        <v>524638</v>
      </c>
      <c r="G1222" s="288" t="s">
        <v>117</v>
      </c>
      <c r="H1222" s="288"/>
      <c r="I1222" s="1"/>
      <c r="J1222" s="1"/>
      <c r="K1222" s="549"/>
      <c r="L1222" s="10"/>
      <c r="N1222" s="548"/>
      <c r="O1222" s="548"/>
    </row>
    <row r="1223" spans="2:15" s="5" customFormat="1" ht="78.75">
      <c r="B1223" s="1"/>
      <c r="C1223" s="351">
        <v>4997</v>
      </c>
      <c r="D1223" s="352" t="s">
        <v>1271</v>
      </c>
      <c r="E1223" s="353" t="s">
        <v>122</v>
      </c>
      <c r="F1223" s="354">
        <v>20547</v>
      </c>
      <c r="G1223" s="288" t="s">
        <v>117</v>
      </c>
      <c r="H1223" s="288"/>
      <c r="I1223" s="1"/>
      <c r="J1223" s="1"/>
      <c r="K1223" s="549"/>
      <c r="L1223" s="10"/>
      <c r="N1223" s="548"/>
      <c r="O1223" s="548"/>
    </row>
    <row r="1224" spans="2:15" s="5" customFormat="1" ht="94.5">
      <c r="B1224" s="1"/>
      <c r="C1224" s="351">
        <v>5000</v>
      </c>
      <c r="D1224" s="352" t="s">
        <v>1272</v>
      </c>
      <c r="E1224" s="353" t="s">
        <v>122</v>
      </c>
      <c r="F1224" s="354">
        <v>127737</v>
      </c>
      <c r="G1224" s="288" t="s">
        <v>117</v>
      </c>
      <c r="H1224" s="288"/>
      <c r="I1224" s="1"/>
      <c r="J1224" s="1"/>
      <c r="K1224" s="549"/>
      <c r="L1224" s="10"/>
      <c r="N1224" s="548"/>
      <c r="O1224" s="548"/>
    </row>
    <row r="1225" spans="2:15" s="5" customFormat="1" ht="94.5">
      <c r="B1225" s="1"/>
      <c r="C1225" s="351">
        <v>5001</v>
      </c>
      <c r="D1225" s="352" t="s">
        <v>1273</v>
      </c>
      <c r="E1225" s="353" t="s">
        <v>125</v>
      </c>
      <c r="F1225" s="354">
        <v>793757</v>
      </c>
      <c r="G1225" s="288" t="s">
        <v>117</v>
      </c>
      <c r="H1225" s="288"/>
      <c r="I1225" s="1"/>
      <c r="J1225" s="1"/>
      <c r="K1225" s="549"/>
      <c r="L1225" s="10"/>
      <c r="N1225" s="548"/>
      <c r="O1225" s="548"/>
    </row>
    <row r="1226" spans="2:15" s="5" customFormat="1" ht="94.5">
      <c r="B1226" s="1"/>
      <c r="C1226" s="351">
        <v>5002</v>
      </c>
      <c r="D1226" s="352" t="s">
        <v>1274</v>
      </c>
      <c r="E1226" s="353" t="s">
        <v>122</v>
      </c>
      <c r="F1226" s="354">
        <v>99229</v>
      </c>
      <c r="G1226" s="288" t="s">
        <v>117</v>
      </c>
      <c r="H1226" s="288"/>
      <c r="I1226" s="1"/>
      <c r="J1226" s="1"/>
      <c r="K1226" s="549"/>
      <c r="L1226" s="10"/>
      <c r="N1226" s="548"/>
      <c r="O1226" s="548"/>
    </row>
    <row r="1227" spans="2:15" s="5" customFormat="1" ht="94.5">
      <c r="B1227" s="1"/>
      <c r="C1227" s="351">
        <v>5003</v>
      </c>
      <c r="D1227" s="352" t="s">
        <v>1275</v>
      </c>
      <c r="E1227" s="353" t="s">
        <v>125</v>
      </c>
      <c r="F1227" s="354">
        <v>43620</v>
      </c>
      <c r="G1227" s="288" t="s">
        <v>117</v>
      </c>
      <c r="H1227" s="288"/>
      <c r="I1227" s="1"/>
      <c r="J1227" s="1"/>
      <c r="K1227" s="549"/>
      <c r="L1227" s="10"/>
      <c r="N1227" s="548"/>
      <c r="O1227" s="548"/>
    </row>
    <row r="1228" spans="2:15" s="5" customFormat="1" ht="25.5">
      <c r="B1228" s="1"/>
      <c r="C1228" s="351">
        <v>5004</v>
      </c>
      <c r="D1228" s="352" t="s">
        <v>1276</v>
      </c>
      <c r="E1228" s="353" t="s">
        <v>785</v>
      </c>
      <c r="F1228" s="354">
        <v>78713</v>
      </c>
      <c r="G1228" s="288" t="s">
        <v>117</v>
      </c>
      <c r="H1228" s="288"/>
      <c r="I1228" s="1"/>
      <c r="J1228" s="1"/>
      <c r="K1228" s="549"/>
      <c r="L1228" s="10"/>
      <c r="N1228" s="548"/>
      <c r="O1228" s="548"/>
    </row>
    <row r="1229" spans="2:15" s="5" customFormat="1" ht="25.5">
      <c r="B1229" s="1"/>
      <c r="C1229" s="351">
        <v>5005</v>
      </c>
      <c r="D1229" s="352" t="s">
        <v>1277</v>
      </c>
      <c r="E1229" s="353" t="s">
        <v>494</v>
      </c>
      <c r="F1229" s="354">
        <v>629711</v>
      </c>
      <c r="G1229" s="288" t="s">
        <v>117</v>
      </c>
      <c r="H1229" s="288"/>
      <c r="I1229" s="1"/>
      <c r="J1229" s="1"/>
      <c r="K1229" s="549"/>
      <c r="L1229" s="10"/>
      <c r="N1229" s="548"/>
      <c r="O1229" s="548"/>
    </row>
    <row r="1230" spans="2:15" s="5" customFormat="1" ht="47.25">
      <c r="B1230" s="1"/>
      <c r="C1230" s="351">
        <v>5010</v>
      </c>
      <c r="D1230" s="352" t="s">
        <v>1278</v>
      </c>
      <c r="E1230" s="353" t="s">
        <v>125</v>
      </c>
      <c r="F1230" s="354">
        <v>271913</v>
      </c>
      <c r="G1230" s="288" t="s">
        <v>117</v>
      </c>
      <c r="H1230" s="288"/>
      <c r="I1230" s="1"/>
      <c r="J1230" s="1"/>
      <c r="K1230" s="549"/>
      <c r="L1230" s="10"/>
      <c r="N1230" s="548"/>
      <c r="O1230" s="548"/>
    </row>
    <row r="1231" spans="2:15" s="5" customFormat="1" ht="47.25">
      <c r="B1231" s="1"/>
      <c r="C1231" s="351">
        <v>5015</v>
      </c>
      <c r="D1231" s="352" t="s">
        <v>1279</v>
      </c>
      <c r="E1231" s="353" t="s">
        <v>125</v>
      </c>
      <c r="F1231" s="354">
        <v>456518</v>
      </c>
      <c r="G1231" s="288" t="s">
        <v>117</v>
      </c>
      <c r="H1231" s="288" t="s">
        <v>145</v>
      </c>
      <c r="I1231" s="1"/>
      <c r="J1231" s="1"/>
      <c r="K1231" s="549"/>
      <c r="L1231" s="10"/>
      <c r="N1231" s="548"/>
      <c r="O1231" s="548"/>
    </row>
    <row r="1232" spans="2:15" s="5" customFormat="1" ht="94.5">
      <c r="B1232" s="1"/>
      <c r="C1232" s="351">
        <v>5017</v>
      </c>
      <c r="D1232" s="352" t="s">
        <v>1280</v>
      </c>
      <c r="E1232" s="353" t="s">
        <v>125</v>
      </c>
      <c r="F1232" s="354">
        <v>398104</v>
      </c>
      <c r="G1232" s="288" t="s">
        <v>117</v>
      </c>
      <c r="H1232" s="288"/>
      <c r="I1232" s="1"/>
      <c r="J1232" s="1"/>
      <c r="K1232" s="549"/>
      <c r="L1232" s="10"/>
      <c r="N1232" s="548"/>
      <c r="O1232" s="548"/>
    </row>
    <row r="1233" spans="2:15" s="5" customFormat="1" ht="31.5">
      <c r="B1233" s="1"/>
      <c r="C1233" s="351">
        <v>5019</v>
      </c>
      <c r="D1233" s="352" t="s">
        <v>1281</v>
      </c>
      <c r="E1233" s="353" t="s">
        <v>125</v>
      </c>
      <c r="F1233" s="354">
        <v>226948</v>
      </c>
      <c r="G1233" s="288" t="s">
        <v>117</v>
      </c>
      <c r="H1233" s="288"/>
      <c r="I1233" s="1"/>
      <c r="J1233" s="1"/>
      <c r="K1233" s="549"/>
      <c r="L1233" s="10"/>
      <c r="N1233" s="548"/>
      <c r="O1233" s="548"/>
    </row>
    <row r="1234" spans="2:15" s="5" customFormat="1" ht="47.25">
      <c r="B1234" s="1"/>
      <c r="C1234" s="351">
        <v>5021</v>
      </c>
      <c r="D1234" s="352" t="s">
        <v>1282</v>
      </c>
      <c r="E1234" s="353" t="s">
        <v>122</v>
      </c>
      <c r="F1234" s="354">
        <v>503471</v>
      </c>
      <c r="G1234" s="288" t="s">
        <v>117</v>
      </c>
      <c r="H1234" s="288" t="s">
        <v>145</v>
      </c>
      <c r="I1234" s="1"/>
      <c r="J1234" s="1"/>
      <c r="K1234" s="549"/>
      <c r="L1234" s="10"/>
      <c r="N1234" s="548"/>
      <c r="O1234" s="548"/>
    </row>
    <row r="1235" spans="2:15" s="5" customFormat="1" ht="31.5">
      <c r="B1235" s="1"/>
      <c r="C1235" s="351">
        <v>5023</v>
      </c>
      <c r="D1235" s="352" t="s">
        <v>1283</v>
      </c>
      <c r="E1235" s="353" t="s">
        <v>122</v>
      </c>
      <c r="F1235" s="354">
        <v>23104</v>
      </c>
      <c r="G1235" s="288" t="s">
        <v>117</v>
      </c>
      <c r="H1235" s="288"/>
      <c r="I1235" s="1"/>
      <c r="J1235" s="1"/>
      <c r="K1235" s="549"/>
      <c r="L1235" s="10"/>
      <c r="N1235" s="548"/>
      <c r="O1235" s="548"/>
    </row>
    <row r="1236" spans="2:15" s="5" customFormat="1" ht="110.25">
      <c r="B1236" s="1"/>
      <c r="C1236" s="351">
        <v>5024</v>
      </c>
      <c r="D1236" s="352" t="s">
        <v>1284</v>
      </c>
      <c r="E1236" s="353" t="s">
        <v>125</v>
      </c>
      <c r="F1236" s="354">
        <v>1168083</v>
      </c>
      <c r="G1236" s="288" t="s">
        <v>117</v>
      </c>
      <c r="H1236" s="288" t="s">
        <v>145</v>
      </c>
      <c r="I1236" s="1"/>
      <c r="J1236" s="1"/>
      <c r="K1236" s="549"/>
      <c r="L1236" s="10"/>
      <c r="N1236" s="548"/>
      <c r="O1236" s="548"/>
    </row>
    <row r="1237" spans="2:15" s="5" customFormat="1" ht="110.25">
      <c r="B1237" s="1"/>
      <c r="C1237" s="351">
        <v>5025</v>
      </c>
      <c r="D1237" s="352" t="s">
        <v>1285</v>
      </c>
      <c r="E1237" s="353" t="s">
        <v>116</v>
      </c>
      <c r="F1237" s="354">
        <v>196588</v>
      </c>
      <c r="G1237" s="288" t="s">
        <v>117</v>
      </c>
      <c r="H1237" s="288" t="s">
        <v>145</v>
      </c>
      <c r="I1237" s="1"/>
      <c r="J1237" s="1"/>
      <c r="K1237" s="549"/>
      <c r="L1237" s="10"/>
      <c r="N1237" s="548"/>
      <c r="O1237" s="548"/>
    </row>
    <row r="1238" spans="2:15" s="5" customFormat="1" ht="94.5">
      <c r="B1238" s="1"/>
      <c r="C1238" s="351">
        <v>5026</v>
      </c>
      <c r="D1238" s="352" t="s">
        <v>1286</v>
      </c>
      <c r="E1238" s="353" t="s">
        <v>125</v>
      </c>
      <c r="F1238" s="354">
        <v>4583724</v>
      </c>
      <c r="G1238" s="288" t="s">
        <v>117</v>
      </c>
      <c r="H1238" s="288" t="s">
        <v>145</v>
      </c>
      <c r="I1238" s="1"/>
      <c r="J1238" s="1"/>
      <c r="K1238" s="549"/>
      <c r="L1238" s="10"/>
      <c r="N1238" s="548"/>
      <c r="O1238" s="548"/>
    </row>
    <row r="1239" spans="2:15" s="5" customFormat="1" ht="94.5">
      <c r="B1239" s="1"/>
      <c r="C1239" s="351">
        <v>5028</v>
      </c>
      <c r="D1239" s="352" t="s">
        <v>1287</v>
      </c>
      <c r="E1239" s="353" t="s">
        <v>125</v>
      </c>
      <c r="F1239" s="354">
        <v>3930574</v>
      </c>
      <c r="G1239" s="288" t="s">
        <v>117</v>
      </c>
      <c r="H1239" s="288"/>
      <c r="I1239" s="1"/>
      <c r="J1239" s="1"/>
      <c r="K1239" s="549"/>
      <c r="L1239" s="10"/>
      <c r="N1239" s="548"/>
      <c r="O1239" s="548"/>
    </row>
    <row r="1240" spans="2:15" s="5" customFormat="1" ht="63">
      <c r="B1240" s="1"/>
      <c r="C1240" s="351">
        <v>5032</v>
      </c>
      <c r="D1240" s="352" t="s">
        <v>1288</v>
      </c>
      <c r="E1240" s="353" t="s">
        <v>125</v>
      </c>
      <c r="F1240" s="354">
        <v>186551</v>
      </c>
      <c r="G1240" s="288" t="s">
        <v>117</v>
      </c>
      <c r="H1240" s="288"/>
      <c r="I1240" s="1"/>
      <c r="J1240" s="1"/>
      <c r="K1240" s="549"/>
      <c r="L1240" s="10"/>
      <c r="N1240" s="548"/>
      <c r="O1240" s="548"/>
    </row>
    <row r="1241" spans="2:15" s="5" customFormat="1" ht="63">
      <c r="B1241" s="1"/>
      <c r="C1241" s="351">
        <v>5033</v>
      </c>
      <c r="D1241" s="352" t="s">
        <v>1289</v>
      </c>
      <c r="E1241" s="353" t="s">
        <v>125</v>
      </c>
      <c r="F1241" s="354">
        <v>206551</v>
      </c>
      <c r="G1241" s="288" t="s">
        <v>117</v>
      </c>
      <c r="H1241" s="288"/>
      <c r="I1241" s="1"/>
      <c r="J1241" s="1"/>
      <c r="K1241" s="549"/>
      <c r="L1241" s="10"/>
      <c r="N1241" s="548"/>
      <c r="O1241" s="548"/>
    </row>
    <row r="1242" spans="2:15" s="5" customFormat="1" ht="63">
      <c r="B1242" s="1"/>
      <c r="C1242" s="351">
        <v>5036</v>
      </c>
      <c r="D1242" s="352" t="s">
        <v>1290</v>
      </c>
      <c r="E1242" s="353" t="s">
        <v>125</v>
      </c>
      <c r="F1242" s="354">
        <v>197551</v>
      </c>
      <c r="G1242" s="288" t="s">
        <v>117</v>
      </c>
      <c r="H1242" s="288"/>
      <c r="I1242" s="1"/>
      <c r="J1242" s="1"/>
      <c r="K1242" s="549"/>
      <c r="L1242" s="10"/>
      <c r="N1242" s="548"/>
      <c r="O1242" s="548"/>
    </row>
    <row r="1243" spans="2:15" s="5" customFormat="1" ht="63">
      <c r="B1243" s="1"/>
      <c r="C1243" s="351">
        <v>5037</v>
      </c>
      <c r="D1243" s="352" t="s">
        <v>1291</v>
      </c>
      <c r="E1243" s="353" t="s">
        <v>125</v>
      </c>
      <c r="F1243" s="354">
        <v>140551</v>
      </c>
      <c r="G1243" s="288" t="s">
        <v>117</v>
      </c>
      <c r="H1243" s="288"/>
      <c r="I1243" s="1"/>
      <c r="J1243" s="1"/>
      <c r="K1243" s="549"/>
      <c r="L1243" s="10"/>
      <c r="N1243" s="548"/>
      <c r="O1243" s="548"/>
    </row>
    <row r="1244" spans="2:15" s="5" customFormat="1" ht="63">
      <c r="B1244" s="1"/>
      <c r="C1244" s="351">
        <v>5038</v>
      </c>
      <c r="D1244" s="352" t="s">
        <v>1292</v>
      </c>
      <c r="E1244" s="353" t="s">
        <v>125</v>
      </c>
      <c r="F1244" s="354">
        <v>190551</v>
      </c>
      <c r="G1244" s="288" t="s">
        <v>117</v>
      </c>
      <c r="H1244" s="288"/>
      <c r="I1244" s="1"/>
      <c r="J1244" s="1"/>
      <c r="K1244" s="549"/>
      <c r="L1244" s="10"/>
      <c r="N1244" s="548"/>
      <c r="O1244" s="548"/>
    </row>
    <row r="1245" spans="2:15" s="5" customFormat="1" ht="63">
      <c r="B1245" s="1"/>
      <c r="C1245" s="351">
        <v>5044</v>
      </c>
      <c r="D1245" s="352" t="s">
        <v>1293</v>
      </c>
      <c r="E1245" s="353" t="s">
        <v>116</v>
      </c>
      <c r="F1245" s="354">
        <v>59067</v>
      </c>
      <c r="G1245" s="288" t="s">
        <v>117</v>
      </c>
      <c r="H1245" s="288"/>
      <c r="I1245" s="1"/>
      <c r="J1245" s="1"/>
      <c r="K1245" s="549"/>
      <c r="L1245" s="10"/>
      <c r="N1245" s="548"/>
      <c r="O1245" s="548"/>
    </row>
    <row r="1246" spans="2:15" s="5" customFormat="1" ht="78.75">
      <c r="B1246" s="1"/>
      <c r="C1246" s="351">
        <v>5045</v>
      </c>
      <c r="D1246" s="352" t="s">
        <v>1294</v>
      </c>
      <c r="E1246" s="353" t="s">
        <v>125</v>
      </c>
      <c r="F1246" s="354">
        <v>187051</v>
      </c>
      <c r="G1246" s="288" t="s">
        <v>117</v>
      </c>
      <c r="H1246" s="288"/>
      <c r="I1246" s="1"/>
      <c r="J1246" s="1"/>
      <c r="K1246" s="549"/>
      <c r="L1246" s="10"/>
      <c r="N1246" s="548"/>
      <c r="O1246" s="548"/>
    </row>
    <row r="1247" spans="2:15" s="5" customFormat="1" ht="78.75">
      <c r="B1247" s="1"/>
      <c r="C1247" s="351">
        <v>5046</v>
      </c>
      <c r="D1247" s="352" t="s">
        <v>1295</v>
      </c>
      <c r="E1247" s="353" t="s">
        <v>116</v>
      </c>
      <c r="F1247" s="354">
        <v>59067</v>
      </c>
      <c r="G1247" s="288" t="s">
        <v>117</v>
      </c>
      <c r="H1247" s="288"/>
      <c r="I1247" s="1"/>
      <c r="J1247" s="1"/>
      <c r="K1247" s="549"/>
      <c r="L1247" s="10"/>
      <c r="N1247" s="548"/>
      <c r="O1247" s="548"/>
    </row>
    <row r="1248" spans="2:15" s="5" customFormat="1" ht="47.25">
      <c r="B1248" s="1"/>
      <c r="C1248" s="351">
        <v>5047</v>
      </c>
      <c r="D1248" s="352" t="s">
        <v>1296</v>
      </c>
      <c r="E1248" s="353" t="s">
        <v>116</v>
      </c>
      <c r="F1248" s="354">
        <v>92038</v>
      </c>
      <c r="G1248" s="288" t="s">
        <v>117</v>
      </c>
      <c r="H1248" s="288"/>
      <c r="I1248" s="1"/>
      <c r="J1248" s="1"/>
      <c r="K1248" s="549"/>
      <c r="L1248" s="10"/>
      <c r="N1248" s="548"/>
      <c r="O1248" s="548"/>
    </row>
    <row r="1249" spans="2:15" s="5" customFormat="1" ht="94.5">
      <c r="B1249" s="1"/>
      <c r="C1249" s="351">
        <v>5048</v>
      </c>
      <c r="D1249" s="352" t="s">
        <v>1297</v>
      </c>
      <c r="E1249" s="353" t="s">
        <v>116</v>
      </c>
      <c r="F1249" s="354">
        <v>69655</v>
      </c>
      <c r="G1249" s="288" t="s">
        <v>117</v>
      </c>
      <c r="H1249" s="288"/>
      <c r="I1249" s="1"/>
      <c r="J1249" s="1"/>
      <c r="K1249" s="549"/>
      <c r="L1249" s="10"/>
      <c r="N1249" s="548"/>
      <c r="O1249" s="548"/>
    </row>
    <row r="1250" spans="2:15" s="5" customFormat="1" ht="78.75">
      <c r="B1250" s="1"/>
      <c r="C1250" s="351">
        <v>5049</v>
      </c>
      <c r="D1250" s="352" t="s">
        <v>1298</v>
      </c>
      <c r="E1250" s="353" t="s">
        <v>116</v>
      </c>
      <c r="F1250" s="354">
        <v>294419</v>
      </c>
      <c r="G1250" s="288" t="s">
        <v>117</v>
      </c>
      <c r="H1250" s="288" t="s">
        <v>145</v>
      </c>
      <c r="I1250" s="1"/>
      <c r="J1250" s="1"/>
      <c r="K1250" s="549"/>
      <c r="L1250" s="10"/>
      <c r="N1250" s="548"/>
      <c r="O1250" s="548"/>
    </row>
    <row r="1251" spans="2:15" s="5" customFormat="1" ht="47.25">
      <c r="B1251" s="1"/>
      <c r="C1251" s="351">
        <v>5050</v>
      </c>
      <c r="D1251" s="352" t="s">
        <v>1299</v>
      </c>
      <c r="E1251" s="353" t="s">
        <v>125</v>
      </c>
      <c r="F1251" s="354">
        <v>113507</v>
      </c>
      <c r="G1251" s="288" t="s">
        <v>117</v>
      </c>
      <c r="H1251" s="288"/>
      <c r="I1251" s="1"/>
      <c r="J1251" s="1"/>
      <c r="K1251" s="549"/>
      <c r="L1251" s="10"/>
      <c r="N1251" s="548"/>
      <c r="O1251" s="548"/>
    </row>
    <row r="1252" spans="2:15" s="5" customFormat="1" ht="94.5">
      <c r="B1252" s="1"/>
      <c r="C1252" s="351">
        <v>5051</v>
      </c>
      <c r="D1252" s="352" t="s">
        <v>1300</v>
      </c>
      <c r="E1252" s="353" t="s">
        <v>119</v>
      </c>
      <c r="F1252" s="354">
        <v>1471379</v>
      </c>
      <c r="G1252" s="288" t="s">
        <v>117</v>
      </c>
      <c r="H1252" s="288"/>
      <c r="I1252" s="1"/>
      <c r="J1252" s="1"/>
      <c r="K1252" s="549"/>
      <c r="L1252" s="10"/>
      <c r="N1252" s="548"/>
      <c r="O1252" s="548"/>
    </row>
    <row r="1253" spans="2:15" s="5" customFormat="1" ht="63">
      <c r="B1253" s="1"/>
      <c r="C1253" s="351">
        <v>5052</v>
      </c>
      <c r="D1253" s="352" t="s">
        <v>1301</v>
      </c>
      <c r="E1253" s="353" t="s">
        <v>119</v>
      </c>
      <c r="F1253" s="354">
        <v>826686</v>
      </c>
      <c r="G1253" s="288" t="s">
        <v>117</v>
      </c>
      <c r="H1253" s="288"/>
      <c r="I1253" s="1"/>
      <c r="J1253" s="1"/>
      <c r="K1253" s="549"/>
      <c r="L1253" s="10"/>
      <c r="N1253" s="548"/>
      <c r="O1253" s="548"/>
    </row>
    <row r="1254" spans="2:15" s="5" customFormat="1" ht="63">
      <c r="B1254" s="1"/>
      <c r="C1254" s="351">
        <v>5053</v>
      </c>
      <c r="D1254" s="352" t="s">
        <v>1302</v>
      </c>
      <c r="E1254" s="353" t="s">
        <v>125</v>
      </c>
      <c r="F1254" s="354">
        <v>4863100</v>
      </c>
      <c r="G1254" s="288" t="s">
        <v>117</v>
      </c>
      <c r="H1254" s="288"/>
      <c r="I1254" s="1"/>
      <c r="J1254" s="1"/>
      <c r="K1254" s="549"/>
      <c r="L1254" s="10"/>
      <c r="N1254" s="548"/>
      <c r="O1254" s="548"/>
    </row>
    <row r="1255" spans="2:15" s="5" customFormat="1" ht="25.5">
      <c r="B1255" s="1"/>
      <c r="C1255" s="351">
        <v>5054</v>
      </c>
      <c r="D1255" s="352" t="s">
        <v>1303</v>
      </c>
      <c r="E1255" s="353" t="s">
        <v>494</v>
      </c>
      <c r="F1255" s="354">
        <v>378582</v>
      </c>
      <c r="G1255" s="288" t="s">
        <v>117</v>
      </c>
      <c r="H1255" s="288"/>
      <c r="I1255" s="1"/>
      <c r="J1255" s="1"/>
      <c r="K1255" s="549"/>
      <c r="L1255" s="10"/>
      <c r="N1255" s="548"/>
      <c r="O1255" s="548"/>
    </row>
    <row r="1256" spans="2:15" s="5" customFormat="1" ht="47.25">
      <c r="B1256" s="1"/>
      <c r="C1256" s="351">
        <v>5055</v>
      </c>
      <c r="D1256" s="352" t="s">
        <v>1304</v>
      </c>
      <c r="E1256" s="353" t="s">
        <v>119</v>
      </c>
      <c r="F1256" s="354">
        <v>164053</v>
      </c>
      <c r="G1256" s="288" t="s">
        <v>117</v>
      </c>
      <c r="H1256" s="288"/>
      <c r="I1256" s="1"/>
      <c r="J1256" s="1"/>
      <c r="K1256" s="549"/>
      <c r="L1256" s="10"/>
      <c r="N1256" s="548"/>
      <c r="O1256" s="548"/>
    </row>
    <row r="1257" spans="2:15" s="5" customFormat="1" ht="94.5">
      <c r="B1257" s="1"/>
      <c r="C1257" s="351">
        <v>5056</v>
      </c>
      <c r="D1257" s="352" t="s">
        <v>1305</v>
      </c>
      <c r="E1257" s="353" t="s">
        <v>116</v>
      </c>
      <c r="F1257" s="354">
        <v>227448</v>
      </c>
      <c r="G1257" s="288" t="s">
        <v>117</v>
      </c>
      <c r="H1257" s="288" t="s">
        <v>145</v>
      </c>
      <c r="I1257" s="1"/>
      <c r="J1257" s="1"/>
      <c r="K1257" s="549"/>
      <c r="L1257" s="10"/>
      <c r="N1257" s="548"/>
      <c r="O1257" s="548"/>
    </row>
    <row r="1258" spans="2:15" s="5" customFormat="1" ht="78.75">
      <c r="B1258" s="1"/>
      <c r="C1258" s="351">
        <v>5057</v>
      </c>
      <c r="D1258" s="352" t="s">
        <v>1306</v>
      </c>
      <c r="E1258" s="353" t="s">
        <v>116</v>
      </c>
      <c r="F1258" s="354">
        <v>237308</v>
      </c>
      <c r="G1258" s="288" t="s">
        <v>117</v>
      </c>
      <c r="H1258" s="288"/>
      <c r="I1258" s="1"/>
      <c r="J1258" s="1"/>
      <c r="K1258" s="549"/>
      <c r="L1258" s="10"/>
      <c r="N1258" s="548"/>
      <c r="O1258" s="548"/>
    </row>
    <row r="1259" spans="2:15" s="5" customFormat="1" ht="47.25">
      <c r="B1259" s="1"/>
      <c r="C1259" s="351">
        <v>5058</v>
      </c>
      <c r="D1259" s="352" t="s">
        <v>1307</v>
      </c>
      <c r="E1259" s="353" t="s">
        <v>122</v>
      </c>
      <c r="F1259" s="354">
        <v>7038</v>
      </c>
      <c r="G1259" s="288" t="s">
        <v>117</v>
      </c>
      <c r="H1259" s="288"/>
      <c r="I1259" s="1"/>
      <c r="J1259" s="1"/>
      <c r="K1259" s="549"/>
      <c r="L1259" s="10"/>
      <c r="N1259" s="548"/>
      <c r="O1259" s="548"/>
    </row>
    <row r="1260" spans="2:15" s="5" customFormat="1" ht="47.25">
      <c r="B1260" s="1"/>
      <c r="C1260" s="351">
        <v>5060</v>
      </c>
      <c r="D1260" s="352" t="s">
        <v>1308</v>
      </c>
      <c r="E1260" s="353" t="s">
        <v>116</v>
      </c>
      <c r="F1260" s="354">
        <v>7709</v>
      </c>
      <c r="G1260" s="288" t="s">
        <v>117</v>
      </c>
      <c r="H1260" s="288"/>
      <c r="I1260" s="1"/>
      <c r="J1260" s="1"/>
      <c r="K1260" s="549"/>
      <c r="L1260" s="10"/>
      <c r="N1260" s="548"/>
      <c r="O1260" s="548"/>
    </row>
    <row r="1261" spans="2:15" s="5" customFormat="1" ht="63">
      <c r="B1261" s="1"/>
      <c r="C1261" s="351">
        <v>5061</v>
      </c>
      <c r="D1261" s="352" t="s">
        <v>1309</v>
      </c>
      <c r="E1261" s="353" t="s">
        <v>116</v>
      </c>
      <c r="F1261" s="354">
        <v>81440</v>
      </c>
      <c r="G1261" s="288" t="s">
        <v>117</v>
      </c>
      <c r="H1261" s="288"/>
      <c r="I1261" s="1"/>
      <c r="J1261" s="1"/>
      <c r="K1261" s="549"/>
      <c r="L1261" s="10"/>
      <c r="N1261" s="548"/>
      <c r="O1261" s="548"/>
    </row>
    <row r="1262" spans="2:15" s="5" customFormat="1" ht="47.25">
      <c r="B1262" s="1"/>
      <c r="C1262" s="351">
        <v>5062</v>
      </c>
      <c r="D1262" s="352" t="s">
        <v>1310</v>
      </c>
      <c r="E1262" s="353" t="s">
        <v>122</v>
      </c>
      <c r="F1262" s="354">
        <v>32579</v>
      </c>
      <c r="G1262" s="288" t="s">
        <v>117</v>
      </c>
      <c r="H1262" s="288"/>
      <c r="I1262" s="1"/>
      <c r="J1262" s="1"/>
      <c r="K1262" s="549"/>
      <c r="L1262" s="10"/>
      <c r="N1262" s="548"/>
      <c r="O1262" s="548"/>
    </row>
    <row r="1263" spans="2:15" s="5" customFormat="1" ht="63">
      <c r="B1263" s="1"/>
      <c r="C1263" s="351">
        <v>5063</v>
      </c>
      <c r="D1263" s="352" t="s">
        <v>1311</v>
      </c>
      <c r="E1263" s="353" t="s">
        <v>116</v>
      </c>
      <c r="F1263" s="354">
        <v>84310</v>
      </c>
      <c r="G1263" s="288" t="s">
        <v>117</v>
      </c>
      <c r="H1263" s="288"/>
      <c r="I1263" s="1"/>
      <c r="J1263" s="1"/>
      <c r="K1263" s="549"/>
      <c r="L1263" s="10"/>
      <c r="N1263" s="548"/>
      <c r="O1263" s="548"/>
    </row>
    <row r="1264" spans="2:15" s="5" customFormat="1" ht="63">
      <c r="B1264" s="1"/>
      <c r="C1264" s="351">
        <v>5064</v>
      </c>
      <c r="D1264" s="352" t="s">
        <v>1312</v>
      </c>
      <c r="E1264" s="353" t="s">
        <v>122</v>
      </c>
      <c r="F1264" s="354">
        <v>12092</v>
      </c>
      <c r="G1264" s="288" t="s">
        <v>117</v>
      </c>
      <c r="H1264" s="288"/>
      <c r="I1264" s="1"/>
      <c r="J1264" s="1"/>
      <c r="K1264" s="549"/>
      <c r="L1264" s="10"/>
      <c r="N1264" s="548"/>
      <c r="O1264" s="548"/>
    </row>
    <row r="1265" spans="2:15" s="5" customFormat="1" ht="63">
      <c r="B1265" s="1"/>
      <c r="C1265" s="351">
        <v>5066</v>
      </c>
      <c r="D1265" s="352" t="s">
        <v>1313</v>
      </c>
      <c r="E1265" s="353" t="s">
        <v>122</v>
      </c>
      <c r="F1265" s="354">
        <v>31597</v>
      </c>
      <c r="G1265" s="288" t="s">
        <v>117</v>
      </c>
      <c r="H1265" s="288" t="s">
        <v>145</v>
      </c>
      <c r="I1265" s="1"/>
      <c r="J1265" s="1"/>
      <c r="K1265" s="549"/>
      <c r="L1265" s="10"/>
      <c r="N1265" s="548"/>
      <c r="O1265" s="548"/>
    </row>
    <row r="1266" spans="2:15" s="5" customFormat="1" ht="63">
      <c r="B1266" s="1"/>
      <c r="C1266" s="351">
        <v>5067</v>
      </c>
      <c r="D1266" s="352" t="s">
        <v>1314</v>
      </c>
      <c r="E1266" s="353" t="s">
        <v>122</v>
      </c>
      <c r="F1266" s="354">
        <v>23340</v>
      </c>
      <c r="G1266" s="288" t="s">
        <v>117</v>
      </c>
      <c r="H1266" s="288" t="s">
        <v>145</v>
      </c>
      <c r="I1266" s="1"/>
      <c r="J1266" s="1"/>
      <c r="K1266" s="549"/>
      <c r="L1266" s="10"/>
      <c r="N1266" s="548"/>
      <c r="O1266" s="548"/>
    </row>
    <row r="1267" spans="2:15" s="5" customFormat="1" ht="63">
      <c r="B1267" s="1"/>
      <c r="C1267" s="351">
        <v>5068</v>
      </c>
      <c r="D1267" s="352" t="s">
        <v>1315</v>
      </c>
      <c r="E1267" s="353" t="s">
        <v>125</v>
      </c>
      <c r="F1267" s="354">
        <v>106822</v>
      </c>
      <c r="G1267" s="288" t="s">
        <v>117</v>
      </c>
      <c r="H1267" s="288"/>
      <c r="I1267" s="1"/>
      <c r="J1267" s="1"/>
      <c r="K1267" s="549"/>
      <c r="L1267" s="10"/>
      <c r="N1267" s="548"/>
      <c r="O1267" s="548"/>
    </row>
    <row r="1268" spans="2:15" s="5" customFormat="1" ht="47.25">
      <c r="B1268" s="1"/>
      <c r="C1268" s="351">
        <v>5069</v>
      </c>
      <c r="D1268" s="352" t="s">
        <v>1316</v>
      </c>
      <c r="E1268" s="353" t="s">
        <v>125</v>
      </c>
      <c r="F1268" s="354">
        <v>137389</v>
      </c>
      <c r="G1268" s="288" t="s">
        <v>117</v>
      </c>
      <c r="H1268" s="288"/>
      <c r="I1268" s="1"/>
      <c r="J1268" s="1"/>
      <c r="K1268" s="549"/>
      <c r="L1268" s="10"/>
      <c r="N1268" s="548"/>
      <c r="O1268" s="548"/>
    </row>
    <row r="1269" spans="2:15" s="5" customFormat="1" ht="47.25">
      <c r="B1269" s="1"/>
      <c r="C1269" s="351">
        <v>5070</v>
      </c>
      <c r="D1269" s="352" t="s">
        <v>1317</v>
      </c>
      <c r="E1269" s="353" t="s">
        <v>125</v>
      </c>
      <c r="F1269" s="354">
        <v>154375</v>
      </c>
      <c r="G1269" s="288" t="s">
        <v>117</v>
      </c>
      <c r="H1269" s="288"/>
      <c r="I1269" s="1"/>
      <c r="J1269" s="1"/>
      <c r="K1269" s="549"/>
      <c r="L1269" s="10"/>
      <c r="N1269" s="548"/>
      <c r="O1269" s="548"/>
    </row>
    <row r="1270" spans="2:15" s="5" customFormat="1" ht="63">
      <c r="B1270" s="1"/>
      <c r="C1270" s="351">
        <v>5071</v>
      </c>
      <c r="D1270" s="352" t="s">
        <v>1318</v>
      </c>
      <c r="E1270" s="353" t="s">
        <v>119</v>
      </c>
      <c r="F1270" s="354">
        <v>795443</v>
      </c>
      <c r="G1270" s="288" t="s">
        <v>117</v>
      </c>
      <c r="H1270" s="288"/>
      <c r="I1270" s="1"/>
      <c r="J1270" s="1"/>
      <c r="K1270" s="549"/>
      <c r="L1270" s="10"/>
      <c r="N1270" s="548"/>
      <c r="O1270" s="548"/>
    </row>
    <row r="1271" spans="2:15" s="5" customFormat="1" ht="31.5">
      <c r="B1271" s="1"/>
      <c r="C1271" s="351">
        <v>5073</v>
      </c>
      <c r="D1271" s="352" t="s">
        <v>1319</v>
      </c>
      <c r="E1271" s="353" t="s">
        <v>122</v>
      </c>
      <c r="F1271" s="354">
        <v>18273</v>
      </c>
      <c r="G1271" s="288" t="s">
        <v>117</v>
      </c>
      <c r="H1271" s="288"/>
      <c r="I1271" s="1"/>
      <c r="J1271" s="1"/>
      <c r="K1271" s="549"/>
      <c r="L1271" s="10"/>
      <c r="N1271" s="548"/>
      <c r="O1271" s="548"/>
    </row>
    <row r="1272" spans="2:15" s="5" customFormat="1" ht="31.5">
      <c r="B1272" s="1"/>
      <c r="C1272" s="351">
        <v>5074</v>
      </c>
      <c r="D1272" s="352" t="s">
        <v>1320</v>
      </c>
      <c r="E1272" s="353" t="s">
        <v>125</v>
      </c>
      <c r="F1272" s="354">
        <v>3973</v>
      </c>
      <c r="G1272" s="288" t="s">
        <v>117</v>
      </c>
      <c r="H1272" s="288"/>
      <c r="I1272" s="1"/>
      <c r="J1272" s="1"/>
      <c r="K1272" s="549"/>
      <c r="L1272" s="10"/>
      <c r="N1272" s="548"/>
      <c r="O1272" s="548"/>
    </row>
    <row r="1273" spans="2:15" s="5" customFormat="1" ht="31.5">
      <c r="B1273" s="1"/>
      <c r="C1273" s="351">
        <v>5075</v>
      </c>
      <c r="D1273" s="352" t="s">
        <v>1321</v>
      </c>
      <c r="E1273" s="353" t="s">
        <v>125</v>
      </c>
      <c r="F1273" s="354">
        <v>6944</v>
      </c>
      <c r="G1273" s="288" t="s">
        <v>117</v>
      </c>
      <c r="H1273" s="288"/>
      <c r="I1273" s="1"/>
      <c r="J1273" s="1"/>
      <c r="K1273" s="549"/>
      <c r="L1273" s="10"/>
      <c r="N1273" s="548"/>
      <c r="O1273" s="548"/>
    </row>
    <row r="1274" spans="2:15" s="5" customFormat="1" ht="31.5">
      <c r="B1274" s="1"/>
      <c r="C1274" s="351">
        <v>5076</v>
      </c>
      <c r="D1274" s="352" t="s">
        <v>1322</v>
      </c>
      <c r="E1274" s="353" t="s">
        <v>125</v>
      </c>
      <c r="F1274" s="354">
        <v>19154</v>
      </c>
      <c r="G1274" s="288" t="s">
        <v>117</v>
      </c>
      <c r="H1274" s="288"/>
      <c r="I1274" s="1"/>
      <c r="J1274" s="1"/>
      <c r="K1274" s="549"/>
      <c r="L1274" s="10"/>
      <c r="N1274" s="548"/>
      <c r="O1274" s="548"/>
    </row>
    <row r="1275" spans="2:15" s="5" customFormat="1" ht="31.5">
      <c r="B1275" s="1"/>
      <c r="C1275" s="351">
        <v>5077</v>
      </c>
      <c r="D1275" s="352" t="s">
        <v>1323</v>
      </c>
      <c r="E1275" s="353" t="s">
        <v>125</v>
      </c>
      <c r="F1275" s="354">
        <v>6797</v>
      </c>
      <c r="G1275" s="288" t="s">
        <v>117</v>
      </c>
      <c r="H1275" s="288"/>
      <c r="I1275" s="1"/>
      <c r="J1275" s="1"/>
      <c r="K1275" s="549"/>
      <c r="L1275" s="10"/>
      <c r="N1275" s="548"/>
      <c r="O1275" s="548"/>
    </row>
    <row r="1276" spans="2:15" s="5" customFormat="1" ht="31.5">
      <c r="B1276" s="1"/>
      <c r="C1276" s="351">
        <v>5078</v>
      </c>
      <c r="D1276" s="352" t="s">
        <v>1324</v>
      </c>
      <c r="E1276" s="353" t="s">
        <v>125</v>
      </c>
      <c r="F1276" s="354">
        <v>20619</v>
      </c>
      <c r="G1276" s="288" t="s">
        <v>117</v>
      </c>
      <c r="H1276" s="288"/>
      <c r="I1276" s="1"/>
      <c r="J1276" s="1"/>
      <c r="K1276" s="549"/>
      <c r="L1276" s="10"/>
      <c r="N1276" s="548"/>
      <c r="O1276" s="548"/>
    </row>
    <row r="1277" spans="2:15" s="5" customFormat="1" ht="31.5">
      <c r="B1277" s="1"/>
      <c r="C1277" s="351">
        <v>5079</v>
      </c>
      <c r="D1277" s="352" t="s">
        <v>1325</v>
      </c>
      <c r="E1277" s="353" t="s">
        <v>125</v>
      </c>
      <c r="F1277" s="354">
        <v>11946</v>
      </c>
      <c r="G1277" s="288" t="s">
        <v>117</v>
      </c>
      <c r="H1277" s="288"/>
      <c r="I1277" s="1"/>
      <c r="J1277" s="1"/>
      <c r="K1277" s="549"/>
      <c r="L1277" s="10"/>
      <c r="N1277" s="548"/>
      <c r="O1277" s="548"/>
    </row>
    <row r="1278" spans="2:15" s="5" customFormat="1" ht="31.5">
      <c r="B1278" s="1"/>
      <c r="C1278" s="351">
        <v>5080</v>
      </c>
      <c r="D1278" s="352" t="s">
        <v>1326</v>
      </c>
      <c r="E1278" s="353" t="s">
        <v>125</v>
      </c>
      <c r="F1278" s="354">
        <v>29694</v>
      </c>
      <c r="G1278" s="288" t="s">
        <v>117</v>
      </c>
      <c r="H1278" s="288"/>
      <c r="I1278" s="1"/>
      <c r="J1278" s="1"/>
      <c r="K1278" s="549"/>
      <c r="L1278" s="10"/>
      <c r="N1278" s="548"/>
      <c r="O1278" s="548"/>
    </row>
    <row r="1279" spans="2:15" s="5" customFormat="1" ht="31.5">
      <c r="B1279" s="1"/>
      <c r="C1279" s="351">
        <v>5081</v>
      </c>
      <c r="D1279" s="352" t="s">
        <v>1327</v>
      </c>
      <c r="E1279" s="353" t="s">
        <v>125</v>
      </c>
      <c r="F1279" s="354">
        <v>62026</v>
      </c>
      <c r="G1279" s="288" t="s">
        <v>117</v>
      </c>
      <c r="H1279" s="288"/>
      <c r="I1279" s="1"/>
      <c r="J1279" s="1"/>
      <c r="K1279" s="549"/>
      <c r="L1279" s="10"/>
      <c r="N1279" s="548"/>
      <c r="O1279" s="548"/>
    </row>
    <row r="1280" spans="2:15" s="5" customFormat="1" ht="63">
      <c r="B1280" s="1"/>
      <c r="C1280" s="351">
        <v>5082</v>
      </c>
      <c r="D1280" s="352" t="s">
        <v>1328</v>
      </c>
      <c r="E1280" s="353" t="s">
        <v>125</v>
      </c>
      <c r="F1280" s="354">
        <v>88489</v>
      </c>
      <c r="G1280" s="288" t="s">
        <v>117</v>
      </c>
      <c r="H1280" s="288"/>
      <c r="I1280" s="1"/>
      <c r="J1280" s="1"/>
      <c r="K1280" s="549"/>
      <c r="L1280" s="10"/>
      <c r="N1280" s="548"/>
      <c r="O1280" s="548"/>
    </row>
    <row r="1281" spans="2:15" s="5" customFormat="1" ht="31.5">
      <c r="B1281" s="1"/>
      <c r="C1281" s="351">
        <v>5083</v>
      </c>
      <c r="D1281" s="352" t="s">
        <v>1329</v>
      </c>
      <c r="E1281" s="353" t="s">
        <v>122</v>
      </c>
      <c r="F1281" s="354">
        <v>14123</v>
      </c>
      <c r="G1281" s="288" t="s">
        <v>117</v>
      </c>
      <c r="H1281" s="288"/>
      <c r="I1281" s="1"/>
      <c r="J1281" s="1"/>
      <c r="K1281" s="549"/>
      <c r="L1281" s="10"/>
      <c r="N1281" s="548"/>
      <c r="O1281" s="548"/>
    </row>
    <row r="1282" spans="2:15" s="5" customFormat="1" ht="47.25">
      <c r="B1282" s="1"/>
      <c r="C1282" s="351">
        <v>5084</v>
      </c>
      <c r="D1282" s="352" t="s">
        <v>1330</v>
      </c>
      <c r="E1282" s="353" t="s">
        <v>122</v>
      </c>
      <c r="F1282" s="354">
        <v>10576</v>
      </c>
      <c r="G1282" s="288" t="s">
        <v>117</v>
      </c>
      <c r="H1282" s="288"/>
      <c r="I1282" s="1"/>
      <c r="J1282" s="1"/>
      <c r="K1282" s="549"/>
      <c r="L1282" s="10"/>
      <c r="N1282" s="548"/>
      <c r="O1282" s="548"/>
    </row>
    <row r="1283" spans="2:15" s="5" customFormat="1" ht="31.5">
      <c r="B1283" s="1"/>
      <c r="C1283" s="351">
        <v>5085</v>
      </c>
      <c r="D1283" s="352" t="s">
        <v>1331</v>
      </c>
      <c r="E1283" s="353" t="s">
        <v>125</v>
      </c>
      <c r="F1283" s="354">
        <v>15651</v>
      </c>
      <c r="G1283" s="288" t="s">
        <v>117</v>
      </c>
      <c r="H1283" s="288"/>
      <c r="I1283" s="1"/>
      <c r="J1283" s="1"/>
      <c r="K1283" s="549"/>
      <c r="L1283" s="10"/>
      <c r="N1283" s="548"/>
      <c r="O1283" s="548"/>
    </row>
    <row r="1284" spans="2:15" s="5" customFormat="1" ht="31.5">
      <c r="B1284" s="1"/>
      <c r="C1284" s="351">
        <v>5086</v>
      </c>
      <c r="D1284" s="352" t="s">
        <v>1332</v>
      </c>
      <c r="E1284" s="353" t="s">
        <v>125</v>
      </c>
      <c r="F1284" s="354">
        <v>12096</v>
      </c>
      <c r="G1284" s="288" t="s">
        <v>117</v>
      </c>
      <c r="H1284" s="288"/>
      <c r="I1284" s="1"/>
      <c r="J1284" s="1"/>
      <c r="K1284" s="549"/>
      <c r="L1284" s="10"/>
      <c r="N1284" s="548"/>
      <c r="O1284" s="548"/>
    </row>
    <row r="1285" spans="2:15" s="5" customFormat="1" ht="31.5">
      <c r="B1285" s="1"/>
      <c r="C1285" s="351">
        <v>5087</v>
      </c>
      <c r="D1285" s="352" t="s">
        <v>1333</v>
      </c>
      <c r="E1285" s="353" t="s">
        <v>125</v>
      </c>
      <c r="F1285" s="354">
        <v>6550</v>
      </c>
      <c r="G1285" s="288" t="s">
        <v>117</v>
      </c>
      <c r="H1285" s="288"/>
      <c r="I1285" s="1"/>
      <c r="J1285" s="1"/>
      <c r="K1285" s="549"/>
      <c r="L1285" s="10"/>
      <c r="N1285" s="548"/>
      <c r="O1285" s="548"/>
    </row>
    <row r="1286" spans="2:15" s="5" customFormat="1" ht="31.5">
      <c r="B1286" s="1"/>
      <c r="C1286" s="351">
        <v>5088</v>
      </c>
      <c r="D1286" s="352" t="s">
        <v>1334</v>
      </c>
      <c r="E1286" s="353" t="s">
        <v>125</v>
      </c>
      <c r="F1286" s="354">
        <v>7284</v>
      </c>
      <c r="G1286" s="288" t="s">
        <v>117</v>
      </c>
      <c r="H1286" s="288"/>
      <c r="I1286" s="1"/>
      <c r="J1286" s="1"/>
      <c r="K1286" s="549"/>
      <c r="L1286" s="10"/>
      <c r="N1286" s="548"/>
      <c r="O1286" s="548"/>
    </row>
    <row r="1287" spans="2:15" s="5" customFormat="1" ht="31.5">
      <c r="B1287" s="1"/>
      <c r="C1287" s="351">
        <v>5089</v>
      </c>
      <c r="D1287" s="352" t="s">
        <v>1335</v>
      </c>
      <c r="E1287" s="353" t="s">
        <v>125</v>
      </c>
      <c r="F1287" s="354">
        <v>5222</v>
      </c>
      <c r="G1287" s="288" t="s">
        <v>117</v>
      </c>
      <c r="H1287" s="288"/>
      <c r="I1287" s="1"/>
      <c r="J1287" s="1"/>
      <c r="K1287" s="549"/>
      <c r="L1287" s="10"/>
      <c r="N1287" s="548"/>
      <c r="O1287" s="548"/>
    </row>
    <row r="1288" spans="2:15" s="5" customFormat="1" ht="31.5">
      <c r="B1288" s="1"/>
      <c r="C1288" s="351">
        <v>5090</v>
      </c>
      <c r="D1288" s="352" t="s">
        <v>1336</v>
      </c>
      <c r="E1288" s="353" t="s">
        <v>125</v>
      </c>
      <c r="F1288" s="354">
        <v>11554</v>
      </c>
      <c r="G1288" s="288" t="s">
        <v>117</v>
      </c>
      <c r="H1288" s="288"/>
      <c r="I1288" s="1"/>
      <c r="J1288" s="1"/>
      <c r="K1288" s="549"/>
      <c r="L1288" s="10"/>
      <c r="N1288" s="548"/>
      <c r="O1288" s="548"/>
    </row>
    <row r="1289" spans="2:15" s="5" customFormat="1" ht="31.5">
      <c r="B1289" s="1"/>
      <c r="C1289" s="351">
        <v>5091</v>
      </c>
      <c r="D1289" s="352" t="s">
        <v>1337</v>
      </c>
      <c r="E1289" s="353" t="s">
        <v>125</v>
      </c>
      <c r="F1289" s="354">
        <v>7885</v>
      </c>
      <c r="G1289" s="288" t="s">
        <v>117</v>
      </c>
      <c r="H1289" s="288"/>
      <c r="I1289" s="1"/>
      <c r="J1289" s="1"/>
      <c r="K1289" s="549"/>
      <c r="L1289" s="10"/>
      <c r="N1289" s="548"/>
      <c r="O1289" s="548"/>
    </row>
    <row r="1290" spans="2:15" s="5" customFormat="1" ht="31.5">
      <c r="B1290" s="1"/>
      <c r="C1290" s="351">
        <v>5092</v>
      </c>
      <c r="D1290" s="352" t="s">
        <v>1338</v>
      </c>
      <c r="E1290" s="353" t="s">
        <v>125</v>
      </c>
      <c r="F1290" s="354">
        <v>5746</v>
      </c>
      <c r="G1290" s="288" t="s">
        <v>117</v>
      </c>
      <c r="H1290" s="288"/>
      <c r="I1290" s="1"/>
      <c r="J1290" s="1"/>
      <c r="K1290" s="549"/>
      <c r="L1290" s="10"/>
      <c r="N1290" s="548"/>
      <c r="O1290" s="548"/>
    </row>
    <row r="1291" spans="2:15" s="5" customFormat="1" ht="31.5">
      <c r="B1291" s="1"/>
      <c r="C1291" s="351">
        <v>5093</v>
      </c>
      <c r="D1291" s="352" t="s">
        <v>1339</v>
      </c>
      <c r="E1291" s="353" t="s">
        <v>125</v>
      </c>
      <c r="F1291" s="354">
        <v>4649</v>
      </c>
      <c r="G1291" s="288" t="s">
        <v>117</v>
      </c>
      <c r="H1291" s="288"/>
      <c r="I1291" s="1"/>
      <c r="J1291" s="1"/>
      <c r="K1291" s="549"/>
      <c r="L1291" s="10"/>
      <c r="N1291" s="548"/>
      <c r="O1291" s="548"/>
    </row>
    <row r="1292" spans="2:15" s="5" customFormat="1" ht="31.5">
      <c r="B1292" s="1"/>
      <c r="C1292" s="351">
        <v>5094</v>
      </c>
      <c r="D1292" s="352" t="s">
        <v>1340</v>
      </c>
      <c r="E1292" s="353" t="s">
        <v>125</v>
      </c>
      <c r="F1292" s="354">
        <v>3687</v>
      </c>
      <c r="G1292" s="288" t="s">
        <v>117</v>
      </c>
      <c r="H1292" s="288"/>
      <c r="I1292" s="1"/>
      <c r="J1292" s="1"/>
      <c r="K1292" s="549"/>
      <c r="L1292" s="10"/>
      <c r="N1292" s="548"/>
      <c r="O1292" s="548"/>
    </row>
    <row r="1293" spans="2:15" s="5" customFormat="1" ht="47.25">
      <c r="B1293" s="1"/>
      <c r="C1293" s="351">
        <v>5095</v>
      </c>
      <c r="D1293" s="352" t="s">
        <v>1341</v>
      </c>
      <c r="E1293" s="353" t="s">
        <v>125</v>
      </c>
      <c r="F1293" s="354">
        <v>27039</v>
      </c>
      <c r="G1293" s="288" t="s">
        <v>117</v>
      </c>
      <c r="H1293" s="288"/>
      <c r="I1293" s="1"/>
      <c r="J1293" s="1"/>
      <c r="K1293" s="549"/>
      <c r="L1293" s="10"/>
      <c r="N1293" s="548"/>
      <c r="O1293" s="548"/>
    </row>
    <row r="1294" spans="2:15" s="5" customFormat="1" ht="47.25">
      <c r="B1294" s="1"/>
      <c r="C1294" s="351">
        <v>5096</v>
      </c>
      <c r="D1294" s="352" t="s">
        <v>1342</v>
      </c>
      <c r="E1294" s="353" t="s">
        <v>125</v>
      </c>
      <c r="F1294" s="354">
        <v>25850</v>
      </c>
      <c r="G1294" s="288" t="s">
        <v>117</v>
      </c>
      <c r="H1294" s="288"/>
      <c r="I1294" s="1"/>
      <c r="J1294" s="1"/>
      <c r="K1294" s="549"/>
      <c r="L1294" s="10"/>
      <c r="N1294" s="548"/>
      <c r="O1294" s="548"/>
    </row>
    <row r="1295" spans="2:15" s="5" customFormat="1" ht="47.25">
      <c r="B1295" s="1"/>
      <c r="C1295" s="351">
        <v>5097</v>
      </c>
      <c r="D1295" s="352" t="s">
        <v>1343</v>
      </c>
      <c r="E1295" s="353" t="s">
        <v>125</v>
      </c>
      <c r="F1295" s="354">
        <v>42323</v>
      </c>
      <c r="G1295" s="288" t="s">
        <v>117</v>
      </c>
      <c r="H1295" s="288"/>
      <c r="I1295" s="1"/>
      <c r="J1295" s="1"/>
      <c r="K1295" s="549"/>
      <c r="L1295" s="10"/>
      <c r="N1295" s="548"/>
      <c r="O1295" s="548"/>
    </row>
    <row r="1296" spans="2:15" s="5" customFormat="1" ht="78.75">
      <c r="B1296" s="1"/>
      <c r="C1296" s="351">
        <v>5098</v>
      </c>
      <c r="D1296" s="352" t="s">
        <v>1344</v>
      </c>
      <c r="E1296" s="353" t="s">
        <v>125</v>
      </c>
      <c r="F1296" s="354">
        <v>47189</v>
      </c>
      <c r="G1296" s="288" t="s">
        <v>117</v>
      </c>
      <c r="H1296" s="288"/>
      <c r="I1296" s="1"/>
      <c r="J1296" s="1"/>
      <c r="K1296" s="549"/>
      <c r="L1296" s="10"/>
      <c r="N1296" s="548"/>
      <c r="O1296" s="548"/>
    </row>
    <row r="1297" spans="2:15" s="5" customFormat="1" ht="78.75">
      <c r="B1297" s="1"/>
      <c r="C1297" s="351">
        <v>5099</v>
      </c>
      <c r="D1297" s="352" t="s">
        <v>1345</v>
      </c>
      <c r="E1297" s="353" t="s">
        <v>125</v>
      </c>
      <c r="F1297" s="354">
        <v>41847</v>
      </c>
      <c r="G1297" s="288" t="s">
        <v>117</v>
      </c>
      <c r="H1297" s="288"/>
      <c r="I1297" s="1"/>
      <c r="J1297" s="1"/>
      <c r="K1297" s="549"/>
      <c r="L1297" s="10"/>
      <c r="N1297" s="548"/>
      <c r="O1297" s="548"/>
    </row>
    <row r="1298" spans="2:15" s="5" customFormat="1" ht="63">
      <c r="B1298" s="1"/>
      <c r="C1298" s="351">
        <v>5101</v>
      </c>
      <c r="D1298" s="352" t="s">
        <v>1346</v>
      </c>
      <c r="E1298" s="353" t="s">
        <v>122</v>
      </c>
      <c r="F1298" s="354">
        <v>144795</v>
      </c>
      <c r="G1298" s="288" t="s">
        <v>117</v>
      </c>
      <c r="H1298" s="288"/>
      <c r="I1298" s="1"/>
      <c r="J1298" s="1"/>
      <c r="K1298" s="549"/>
      <c r="L1298" s="10"/>
      <c r="N1298" s="548"/>
      <c r="O1298" s="548"/>
    </row>
    <row r="1299" spans="2:15" s="5" customFormat="1" ht="110.25">
      <c r="B1299" s="1"/>
      <c r="C1299" s="351">
        <v>5102</v>
      </c>
      <c r="D1299" s="352" t="s">
        <v>1347</v>
      </c>
      <c r="E1299" s="353" t="s">
        <v>122</v>
      </c>
      <c r="F1299" s="354">
        <v>53722</v>
      </c>
      <c r="G1299" s="288" t="s">
        <v>117</v>
      </c>
      <c r="H1299" s="288"/>
      <c r="I1299" s="1"/>
      <c r="J1299" s="1"/>
      <c r="K1299" s="549"/>
      <c r="L1299" s="10"/>
      <c r="N1299" s="548"/>
      <c r="O1299" s="548"/>
    </row>
    <row r="1300" spans="2:15" s="5" customFormat="1" ht="94.5">
      <c r="B1300" s="1"/>
      <c r="C1300" s="351">
        <v>5103</v>
      </c>
      <c r="D1300" s="352" t="s">
        <v>1348</v>
      </c>
      <c r="E1300" s="353" t="s">
        <v>122</v>
      </c>
      <c r="F1300" s="354">
        <v>207633</v>
      </c>
      <c r="G1300" s="288" t="s">
        <v>117</v>
      </c>
      <c r="H1300" s="288"/>
      <c r="I1300" s="1"/>
      <c r="J1300" s="1"/>
      <c r="K1300" s="549"/>
      <c r="L1300" s="10"/>
      <c r="N1300" s="548"/>
      <c r="O1300" s="548"/>
    </row>
    <row r="1301" spans="2:15" s="5" customFormat="1" ht="78.75">
      <c r="B1301" s="1"/>
      <c r="C1301" s="351">
        <v>5105</v>
      </c>
      <c r="D1301" s="352" t="s">
        <v>1349</v>
      </c>
      <c r="E1301" s="353" t="s">
        <v>125</v>
      </c>
      <c r="F1301" s="354">
        <v>116063</v>
      </c>
      <c r="G1301" s="288" t="s">
        <v>117</v>
      </c>
      <c r="H1301" s="288"/>
      <c r="I1301" s="1"/>
      <c r="J1301" s="1"/>
      <c r="K1301" s="549"/>
      <c r="L1301" s="10"/>
      <c r="N1301" s="548"/>
      <c r="O1301" s="548"/>
    </row>
    <row r="1302" spans="2:15" s="5" customFormat="1" ht="94.5">
      <c r="B1302" s="1"/>
      <c r="C1302" s="351">
        <v>5106</v>
      </c>
      <c r="D1302" s="352" t="s">
        <v>1350</v>
      </c>
      <c r="E1302" s="353" t="s">
        <v>125</v>
      </c>
      <c r="F1302" s="354">
        <v>353670</v>
      </c>
      <c r="G1302" s="288" t="s">
        <v>117</v>
      </c>
      <c r="H1302" s="288"/>
      <c r="I1302" s="1"/>
      <c r="J1302" s="1"/>
      <c r="K1302" s="549"/>
      <c r="L1302" s="10"/>
      <c r="N1302" s="548"/>
      <c r="O1302" s="548"/>
    </row>
    <row r="1303" spans="2:15" s="5" customFormat="1" ht="78.75">
      <c r="B1303" s="1"/>
      <c r="C1303" s="351">
        <v>5107</v>
      </c>
      <c r="D1303" s="352" t="s">
        <v>1351</v>
      </c>
      <c r="E1303" s="353" t="s">
        <v>122</v>
      </c>
      <c r="F1303" s="354">
        <v>47720</v>
      </c>
      <c r="G1303" s="288" t="s">
        <v>117</v>
      </c>
      <c r="H1303" s="288"/>
      <c r="I1303" s="1"/>
      <c r="J1303" s="1"/>
      <c r="K1303" s="549"/>
      <c r="L1303" s="10"/>
      <c r="N1303" s="548"/>
      <c r="O1303" s="548"/>
    </row>
    <row r="1304" spans="2:15" s="5" customFormat="1" ht="94.5">
      <c r="B1304" s="1"/>
      <c r="C1304" s="351">
        <v>5108</v>
      </c>
      <c r="D1304" s="352" t="s">
        <v>1352</v>
      </c>
      <c r="E1304" s="353" t="s">
        <v>125</v>
      </c>
      <c r="F1304" s="354">
        <v>375207</v>
      </c>
      <c r="G1304" s="288" t="s">
        <v>117</v>
      </c>
      <c r="H1304" s="288"/>
      <c r="I1304" s="1"/>
      <c r="J1304" s="1"/>
      <c r="K1304" s="549"/>
      <c r="L1304" s="10"/>
      <c r="N1304" s="548"/>
      <c r="O1304" s="548"/>
    </row>
    <row r="1305" spans="2:15" s="5" customFormat="1" ht="94.5">
      <c r="B1305" s="1"/>
      <c r="C1305" s="351">
        <v>5109</v>
      </c>
      <c r="D1305" s="352" t="s">
        <v>1353</v>
      </c>
      <c r="E1305" s="353" t="s">
        <v>125</v>
      </c>
      <c r="F1305" s="354">
        <v>157231</v>
      </c>
      <c r="G1305" s="288" t="s">
        <v>117</v>
      </c>
      <c r="H1305" s="288"/>
      <c r="I1305" s="1"/>
      <c r="J1305" s="1"/>
      <c r="K1305" s="549"/>
      <c r="L1305" s="10"/>
      <c r="N1305" s="548"/>
      <c r="O1305" s="548"/>
    </row>
    <row r="1306" spans="2:15" s="5" customFormat="1" ht="78.75">
      <c r="B1306" s="1"/>
      <c r="C1306" s="351">
        <v>5110</v>
      </c>
      <c r="D1306" s="352" t="s">
        <v>1354</v>
      </c>
      <c r="E1306" s="353" t="s">
        <v>122</v>
      </c>
      <c r="F1306" s="354">
        <v>44071</v>
      </c>
      <c r="G1306" s="288" t="s">
        <v>117</v>
      </c>
      <c r="H1306" s="288"/>
      <c r="I1306" s="1"/>
      <c r="J1306" s="1"/>
      <c r="K1306" s="549"/>
      <c r="L1306" s="10"/>
      <c r="N1306" s="548"/>
      <c r="O1306" s="548"/>
    </row>
    <row r="1307" spans="2:15" s="5" customFormat="1" ht="63">
      <c r="B1307" s="1"/>
      <c r="C1307" s="351">
        <v>5111</v>
      </c>
      <c r="D1307" s="352" t="s">
        <v>1355</v>
      </c>
      <c r="E1307" s="353" t="s">
        <v>122</v>
      </c>
      <c r="F1307" s="354">
        <v>9048</v>
      </c>
      <c r="G1307" s="288" t="s">
        <v>117</v>
      </c>
      <c r="H1307" s="288"/>
      <c r="I1307" s="1"/>
      <c r="J1307" s="1"/>
      <c r="K1307" s="549"/>
      <c r="L1307" s="10"/>
      <c r="N1307" s="548"/>
      <c r="O1307" s="548"/>
    </row>
    <row r="1308" spans="2:15" s="5" customFormat="1" ht="78.75">
      <c r="B1308" s="1"/>
      <c r="C1308" s="351">
        <v>5112</v>
      </c>
      <c r="D1308" s="352" t="s">
        <v>1356</v>
      </c>
      <c r="E1308" s="353" t="s">
        <v>122</v>
      </c>
      <c r="F1308" s="354">
        <v>26774</v>
      </c>
      <c r="G1308" s="288" t="s">
        <v>117</v>
      </c>
      <c r="H1308" s="288"/>
      <c r="I1308" s="1"/>
      <c r="J1308" s="1"/>
      <c r="K1308" s="549"/>
      <c r="L1308" s="10"/>
      <c r="N1308" s="548"/>
      <c r="O1308" s="548"/>
    </row>
    <row r="1309" spans="2:15" s="5" customFormat="1" ht="63">
      <c r="B1309" s="1"/>
      <c r="C1309" s="351">
        <v>5113</v>
      </c>
      <c r="D1309" s="352" t="s">
        <v>1357</v>
      </c>
      <c r="E1309" s="353" t="s">
        <v>125</v>
      </c>
      <c r="F1309" s="354">
        <v>182598</v>
      </c>
      <c r="G1309" s="288" t="s">
        <v>117</v>
      </c>
      <c r="H1309" s="288"/>
      <c r="I1309" s="1"/>
      <c r="J1309" s="1"/>
      <c r="K1309" s="549"/>
      <c r="L1309" s="10"/>
      <c r="N1309" s="548"/>
      <c r="O1309" s="548"/>
    </row>
    <row r="1310" spans="2:15" s="5" customFormat="1" ht="63">
      <c r="B1310" s="1"/>
      <c r="C1310" s="351">
        <v>5122</v>
      </c>
      <c r="D1310" s="352" t="s">
        <v>1358</v>
      </c>
      <c r="E1310" s="353" t="s">
        <v>125</v>
      </c>
      <c r="F1310" s="354">
        <v>419820</v>
      </c>
      <c r="G1310" s="288" t="s">
        <v>117</v>
      </c>
      <c r="H1310" s="288"/>
      <c r="I1310" s="1"/>
      <c r="J1310" s="1"/>
      <c r="K1310" s="549"/>
      <c r="L1310" s="10"/>
      <c r="N1310" s="548"/>
      <c r="O1310" s="548"/>
    </row>
    <row r="1311" spans="2:15" s="5" customFormat="1" ht="63">
      <c r="B1311" s="1"/>
      <c r="C1311" s="351">
        <v>5123</v>
      </c>
      <c r="D1311" s="352" t="s">
        <v>1359</v>
      </c>
      <c r="E1311" s="353" t="s">
        <v>125</v>
      </c>
      <c r="F1311" s="354">
        <v>1060622</v>
      </c>
      <c r="G1311" s="288" t="s">
        <v>117</v>
      </c>
      <c r="H1311" s="288"/>
      <c r="I1311" s="1"/>
      <c r="J1311" s="1"/>
      <c r="K1311" s="549"/>
      <c r="L1311" s="10"/>
      <c r="N1311" s="548"/>
      <c r="O1311" s="548"/>
    </row>
    <row r="1312" spans="2:15" s="5" customFormat="1" ht="63">
      <c r="B1312" s="1"/>
      <c r="C1312" s="351">
        <v>5124</v>
      </c>
      <c r="D1312" s="352" t="s">
        <v>1360</v>
      </c>
      <c r="E1312" s="353" t="s">
        <v>125</v>
      </c>
      <c r="F1312" s="354">
        <v>352219</v>
      </c>
      <c r="G1312" s="288" t="s">
        <v>117</v>
      </c>
      <c r="H1312" s="288"/>
      <c r="I1312" s="1"/>
      <c r="J1312" s="1"/>
      <c r="K1312" s="549"/>
      <c r="L1312" s="10"/>
      <c r="N1312" s="548"/>
      <c r="O1312" s="548"/>
    </row>
    <row r="1313" spans="2:15" s="5" customFormat="1" ht="78.75">
      <c r="B1313" s="1"/>
      <c r="C1313" s="351">
        <v>5125</v>
      </c>
      <c r="D1313" s="352" t="s">
        <v>1361</v>
      </c>
      <c r="E1313" s="353" t="s">
        <v>125</v>
      </c>
      <c r="F1313" s="354">
        <v>84077</v>
      </c>
      <c r="G1313" s="288" t="s">
        <v>117</v>
      </c>
      <c r="H1313" s="288"/>
      <c r="I1313" s="1"/>
      <c r="J1313" s="1"/>
      <c r="K1313" s="549"/>
      <c r="L1313" s="10"/>
      <c r="N1313" s="548"/>
      <c r="O1313" s="548"/>
    </row>
    <row r="1314" spans="2:15" s="5" customFormat="1" ht="47.25">
      <c r="B1314" s="1"/>
      <c r="C1314" s="351">
        <v>5126</v>
      </c>
      <c r="D1314" s="352" t="s">
        <v>1362</v>
      </c>
      <c r="E1314" s="353" t="s">
        <v>125</v>
      </c>
      <c r="F1314" s="354">
        <v>161620</v>
      </c>
      <c r="G1314" s="288" t="s">
        <v>117</v>
      </c>
      <c r="H1314" s="288"/>
      <c r="I1314" s="1"/>
      <c r="J1314" s="1"/>
      <c r="K1314" s="549"/>
      <c r="L1314" s="10"/>
      <c r="N1314" s="548"/>
      <c r="O1314" s="548"/>
    </row>
    <row r="1315" spans="2:15" s="5" customFormat="1" ht="94.5">
      <c r="B1315" s="1"/>
      <c r="C1315" s="351">
        <v>5127</v>
      </c>
      <c r="D1315" s="352" t="s">
        <v>1363</v>
      </c>
      <c r="E1315" s="353" t="s">
        <v>125</v>
      </c>
      <c r="F1315" s="354">
        <v>365992</v>
      </c>
      <c r="G1315" s="288" t="s">
        <v>117</v>
      </c>
      <c r="H1315" s="288"/>
      <c r="I1315" s="1"/>
      <c r="J1315" s="1"/>
      <c r="K1315" s="549"/>
      <c r="L1315" s="10"/>
      <c r="N1315" s="548"/>
      <c r="O1315" s="548"/>
    </row>
    <row r="1316" spans="2:15" s="5" customFormat="1" ht="31.5">
      <c r="B1316" s="1"/>
      <c r="C1316" s="351">
        <v>5128</v>
      </c>
      <c r="D1316" s="352" t="s">
        <v>1364</v>
      </c>
      <c r="E1316" s="353" t="s">
        <v>125</v>
      </c>
      <c r="F1316" s="354">
        <v>315385</v>
      </c>
      <c r="G1316" s="288" t="s">
        <v>117</v>
      </c>
      <c r="H1316" s="288"/>
      <c r="I1316" s="1"/>
      <c r="J1316" s="1"/>
      <c r="K1316" s="549"/>
      <c r="L1316" s="10"/>
      <c r="N1316" s="548"/>
      <c r="O1316" s="548"/>
    </row>
    <row r="1317" spans="2:15" s="5" customFormat="1" ht="94.5">
      <c r="B1317" s="1"/>
      <c r="C1317" s="351">
        <v>5129</v>
      </c>
      <c r="D1317" s="352" t="s">
        <v>1365</v>
      </c>
      <c r="E1317" s="353" t="s">
        <v>122</v>
      </c>
      <c r="F1317" s="354">
        <v>189196</v>
      </c>
      <c r="G1317" s="288" t="s">
        <v>117</v>
      </c>
      <c r="H1317" s="288" t="s">
        <v>145</v>
      </c>
      <c r="I1317" s="1"/>
      <c r="J1317" s="1"/>
      <c r="K1317" s="549"/>
      <c r="L1317" s="10"/>
      <c r="N1317" s="548"/>
      <c r="O1317" s="548"/>
    </row>
    <row r="1318" spans="2:15" s="5" customFormat="1" ht="63">
      <c r="B1318" s="1"/>
      <c r="C1318" s="351">
        <v>5131</v>
      </c>
      <c r="D1318" s="352" t="s">
        <v>1366</v>
      </c>
      <c r="E1318" s="353" t="s">
        <v>122</v>
      </c>
      <c r="F1318" s="354">
        <v>146540</v>
      </c>
      <c r="G1318" s="288" t="s">
        <v>117</v>
      </c>
      <c r="H1318" s="288" t="s">
        <v>145</v>
      </c>
      <c r="I1318" s="1"/>
      <c r="J1318" s="1"/>
      <c r="K1318" s="549"/>
      <c r="L1318" s="10"/>
      <c r="N1318" s="548"/>
      <c r="O1318" s="548"/>
    </row>
    <row r="1319" spans="2:15" s="5" customFormat="1" ht="94.5">
      <c r="B1319" s="1"/>
      <c r="C1319" s="351">
        <v>5132</v>
      </c>
      <c r="D1319" s="352" t="s">
        <v>1367</v>
      </c>
      <c r="E1319" s="353" t="s">
        <v>122</v>
      </c>
      <c r="F1319" s="354">
        <v>55034</v>
      </c>
      <c r="G1319" s="288" t="s">
        <v>117</v>
      </c>
      <c r="H1319" s="288" t="s">
        <v>145</v>
      </c>
      <c r="I1319" s="1"/>
      <c r="J1319" s="1"/>
      <c r="K1319" s="549"/>
      <c r="L1319" s="10"/>
      <c r="N1319" s="548"/>
      <c r="O1319" s="548"/>
    </row>
    <row r="1320" spans="2:15" s="5" customFormat="1" ht="78.75">
      <c r="B1320" s="1"/>
      <c r="C1320" s="351">
        <v>5135</v>
      </c>
      <c r="D1320" s="352" t="s">
        <v>1368</v>
      </c>
      <c r="E1320" s="353" t="s">
        <v>122</v>
      </c>
      <c r="F1320" s="354">
        <v>7140</v>
      </c>
      <c r="G1320" s="288" t="s">
        <v>117</v>
      </c>
      <c r="H1320" s="288"/>
      <c r="I1320" s="1"/>
      <c r="J1320" s="1"/>
      <c r="K1320" s="549"/>
      <c r="L1320" s="10"/>
      <c r="N1320" s="548"/>
      <c r="O1320" s="548"/>
    </row>
    <row r="1321" spans="2:15" s="5" customFormat="1" ht="78.75">
      <c r="B1321" s="1"/>
      <c r="C1321" s="351">
        <v>5136</v>
      </c>
      <c r="D1321" s="352" t="s">
        <v>1369</v>
      </c>
      <c r="E1321" s="353" t="s">
        <v>116</v>
      </c>
      <c r="F1321" s="354">
        <v>9596</v>
      </c>
      <c r="G1321" s="288" t="s">
        <v>117</v>
      </c>
      <c r="H1321" s="288"/>
      <c r="I1321" s="1"/>
      <c r="J1321" s="1"/>
      <c r="K1321" s="549"/>
      <c r="L1321" s="10"/>
      <c r="N1321" s="548"/>
      <c r="O1321" s="548"/>
    </row>
    <row r="1322" spans="2:15" s="5" customFormat="1" ht="78.75">
      <c r="B1322" s="1"/>
      <c r="C1322" s="351">
        <v>5143</v>
      </c>
      <c r="D1322" s="352" t="s">
        <v>1370</v>
      </c>
      <c r="E1322" s="353" t="s">
        <v>125</v>
      </c>
      <c r="F1322" s="354">
        <v>71400</v>
      </c>
      <c r="G1322" s="288" t="s">
        <v>117</v>
      </c>
      <c r="H1322" s="288"/>
      <c r="I1322" s="1"/>
      <c r="J1322" s="1"/>
      <c r="K1322" s="549"/>
      <c r="L1322" s="10"/>
      <c r="N1322" s="548"/>
      <c r="O1322" s="548"/>
    </row>
    <row r="1323" spans="2:15" s="5" customFormat="1" ht="78.75">
      <c r="B1323" s="1"/>
      <c r="C1323" s="351">
        <v>5144</v>
      </c>
      <c r="D1323" s="352" t="s">
        <v>1371</v>
      </c>
      <c r="E1323" s="353" t="s">
        <v>125</v>
      </c>
      <c r="F1323" s="354">
        <v>22967</v>
      </c>
      <c r="G1323" s="288" t="s">
        <v>117</v>
      </c>
      <c r="H1323" s="288"/>
      <c r="I1323" s="1"/>
      <c r="J1323" s="1"/>
      <c r="K1323" s="549"/>
      <c r="L1323" s="10"/>
      <c r="N1323" s="548"/>
      <c r="O1323" s="548"/>
    </row>
    <row r="1324" spans="2:15" s="5" customFormat="1" ht="78.75">
      <c r="B1324" s="1"/>
      <c r="C1324" s="351">
        <v>5145</v>
      </c>
      <c r="D1324" s="352" t="s">
        <v>1372</v>
      </c>
      <c r="E1324" s="353" t="s">
        <v>125</v>
      </c>
      <c r="F1324" s="354">
        <v>14280</v>
      </c>
      <c r="G1324" s="288" t="s">
        <v>117</v>
      </c>
      <c r="H1324" s="288"/>
      <c r="I1324" s="1"/>
      <c r="J1324" s="1"/>
      <c r="K1324" s="549"/>
      <c r="L1324" s="10"/>
      <c r="N1324" s="548"/>
      <c r="O1324" s="548"/>
    </row>
    <row r="1325" spans="2:15" s="5" customFormat="1" ht="31.5">
      <c r="B1325" s="1"/>
      <c r="C1325" s="351">
        <v>5159</v>
      </c>
      <c r="D1325" s="352" t="s">
        <v>1373</v>
      </c>
      <c r="E1325" s="353" t="s">
        <v>125</v>
      </c>
      <c r="F1325" s="354">
        <v>32151</v>
      </c>
      <c r="G1325" s="288" t="s">
        <v>117</v>
      </c>
      <c r="H1325" s="288"/>
      <c r="I1325" s="1"/>
      <c r="J1325" s="1"/>
      <c r="K1325" s="549"/>
      <c r="L1325" s="10"/>
      <c r="N1325" s="548"/>
      <c r="O1325" s="548"/>
    </row>
    <row r="1326" spans="2:15" s="5" customFormat="1" ht="78.75">
      <c r="B1326" s="1"/>
      <c r="C1326" s="351">
        <v>5160</v>
      </c>
      <c r="D1326" s="352" t="s">
        <v>1374</v>
      </c>
      <c r="E1326" s="353" t="s">
        <v>125</v>
      </c>
      <c r="F1326" s="354">
        <v>61313</v>
      </c>
      <c r="G1326" s="288" t="s">
        <v>117</v>
      </c>
      <c r="H1326" s="288"/>
      <c r="I1326" s="1"/>
      <c r="J1326" s="1"/>
      <c r="K1326" s="549"/>
      <c r="L1326" s="10"/>
      <c r="N1326" s="548"/>
      <c r="O1326" s="548"/>
    </row>
    <row r="1327" spans="2:15" s="5" customFormat="1" ht="78.75">
      <c r="B1327" s="1"/>
      <c r="C1327" s="351">
        <v>5161</v>
      </c>
      <c r="D1327" s="352" t="s">
        <v>1375</v>
      </c>
      <c r="E1327" s="353" t="s">
        <v>116</v>
      </c>
      <c r="F1327" s="354">
        <v>232</v>
      </c>
      <c r="G1327" s="288" t="s">
        <v>117</v>
      </c>
      <c r="H1327" s="288"/>
      <c r="I1327" s="1"/>
      <c r="J1327" s="1"/>
      <c r="K1327" s="549"/>
      <c r="L1327" s="10"/>
      <c r="N1327" s="548"/>
      <c r="O1327" s="548"/>
    </row>
    <row r="1328" spans="2:15" s="5" customFormat="1" ht="78.75">
      <c r="B1328" s="1"/>
      <c r="C1328" s="351">
        <v>5162</v>
      </c>
      <c r="D1328" s="352" t="s">
        <v>1376</v>
      </c>
      <c r="E1328" s="353" t="s">
        <v>119</v>
      </c>
      <c r="F1328" s="354">
        <v>285676</v>
      </c>
      <c r="G1328" s="288" t="s">
        <v>117</v>
      </c>
      <c r="H1328" s="288"/>
      <c r="I1328" s="1"/>
      <c r="J1328" s="1"/>
      <c r="K1328" s="549"/>
      <c r="L1328" s="10"/>
      <c r="N1328" s="548"/>
      <c r="O1328" s="548"/>
    </row>
    <row r="1329" spans="2:15" s="5" customFormat="1" ht="78.75">
      <c r="B1329" s="1"/>
      <c r="C1329" s="351">
        <v>5163</v>
      </c>
      <c r="D1329" s="352" t="s">
        <v>1377</v>
      </c>
      <c r="E1329" s="353" t="s">
        <v>119</v>
      </c>
      <c r="F1329" s="354">
        <v>304395</v>
      </c>
      <c r="G1329" s="288" t="s">
        <v>117</v>
      </c>
      <c r="H1329" s="288"/>
      <c r="I1329" s="1"/>
      <c r="J1329" s="1"/>
      <c r="K1329" s="549"/>
      <c r="L1329" s="10"/>
      <c r="N1329" s="548"/>
      <c r="O1329" s="548"/>
    </row>
    <row r="1330" spans="2:15" s="5" customFormat="1" ht="94.5">
      <c r="B1330" s="1"/>
      <c r="C1330" s="351">
        <v>5164</v>
      </c>
      <c r="D1330" s="352" t="s">
        <v>1378</v>
      </c>
      <c r="E1330" s="353" t="s">
        <v>119</v>
      </c>
      <c r="F1330" s="354">
        <v>151120</v>
      </c>
      <c r="G1330" s="288" t="s">
        <v>117</v>
      </c>
      <c r="H1330" s="288"/>
      <c r="I1330" s="1"/>
      <c r="J1330" s="1"/>
      <c r="K1330" s="549"/>
      <c r="L1330" s="10"/>
      <c r="N1330" s="548"/>
      <c r="O1330" s="548"/>
    </row>
    <row r="1331" spans="2:15" s="5" customFormat="1" ht="94.5">
      <c r="B1331" s="1"/>
      <c r="C1331" s="351">
        <v>5165</v>
      </c>
      <c r="D1331" s="352" t="s">
        <v>1379</v>
      </c>
      <c r="E1331" s="353" t="s">
        <v>119</v>
      </c>
      <c r="F1331" s="354">
        <v>221286</v>
      </c>
      <c r="G1331" s="288" t="s">
        <v>117</v>
      </c>
      <c r="H1331" s="288"/>
      <c r="I1331" s="1"/>
      <c r="J1331" s="1"/>
      <c r="K1331" s="549"/>
      <c r="L1331" s="10"/>
      <c r="N1331" s="548"/>
      <c r="O1331" s="548"/>
    </row>
    <row r="1332" spans="2:15" s="5" customFormat="1" ht="78.75">
      <c r="B1332" s="1"/>
      <c r="C1332" s="351">
        <v>5166</v>
      </c>
      <c r="D1332" s="352" t="s">
        <v>1380</v>
      </c>
      <c r="E1332" s="353" t="s">
        <v>1224</v>
      </c>
      <c r="F1332" s="354">
        <v>5974</v>
      </c>
      <c r="G1332" s="288" t="s">
        <v>117</v>
      </c>
      <c r="H1332" s="288"/>
      <c r="I1332" s="1"/>
      <c r="J1332" s="1"/>
      <c r="K1332" s="549"/>
      <c r="L1332" s="10"/>
      <c r="N1332" s="548"/>
      <c r="O1332" s="548"/>
    </row>
    <row r="1333" spans="2:15" s="5" customFormat="1" ht="31.5">
      <c r="B1333" s="1"/>
      <c r="C1333" s="351">
        <v>5167</v>
      </c>
      <c r="D1333" s="352" t="s">
        <v>1381</v>
      </c>
      <c r="E1333" s="353" t="s">
        <v>1217</v>
      </c>
      <c r="F1333" s="354">
        <v>1664078</v>
      </c>
      <c r="G1333" s="288" t="s">
        <v>117</v>
      </c>
      <c r="H1333" s="288"/>
      <c r="I1333" s="1"/>
      <c r="J1333" s="1"/>
      <c r="K1333" s="549"/>
      <c r="L1333" s="10"/>
      <c r="N1333" s="548"/>
      <c r="O1333" s="548"/>
    </row>
    <row r="1334" spans="2:15" s="5" customFormat="1" ht="47.25">
      <c r="B1334" s="1"/>
      <c r="C1334" s="351">
        <v>5168</v>
      </c>
      <c r="D1334" s="352" t="s">
        <v>1382</v>
      </c>
      <c r="E1334" s="353" t="s">
        <v>1215</v>
      </c>
      <c r="F1334" s="354">
        <v>9747</v>
      </c>
      <c r="G1334" s="288" t="s">
        <v>117</v>
      </c>
      <c r="H1334" s="288"/>
      <c r="I1334" s="1"/>
      <c r="J1334" s="1"/>
      <c r="K1334" s="549"/>
      <c r="L1334" s="10"/>
      <c r="N1334" s="548"/>
      <c r="O1334" s="548"/>
    </row>
    <row r="1335" spans="2:15" s="5" customFormat="1" ht="78.75">
      <c r="B1335" s="1"/>
      <c r="C1335" s="351">
        <v>5169</v>
      </c>
      <c r="D1335" s="352" t="s">
        <v>1383</v>
      </c>
      <c r="E1335" s="353" t="s">
        <v>125</v>
      </c>
      <c r="F1335" s="354">
        <v>153169</v>
      </c>
      <c r="G1335" s="288" t="s">
        <v>117</v>
      </c>
      <c r="H1335" s="288"/>
      <c r="I1335" s="1"/>
      <c r="J1335" s="1"/>
      <c r="K1335" s="549"/>
      <c r="L1335" s="10"/>
      <c r="N1335" s="548"/>
      <c r="O1335" s="548"/>
    </row>
    <row r="1336" spans="2:15" s="5" customFormat="1" ht="63">
      <c r="B1336" s="1"/>
      <c r="C1336" s="351">
        <v>5170</v>
      </c>
      <c r="D1336" s="352" t="s">
        <v>1384</v>
      </c>
      <c r="E1336" s="353" t="s">
        <v>1215</v>
      </c>
      <c r="F1336" s="354">
        <v>290039</v>
      </c>
      <c r="G1336" s="288" t="s">
        <v>117</v>
      </c>
      <c r="H1336" s="288"/>
      <c r="I1336" s="1"/>
      <c r="J1336" s="1"/>
      <c r="K1336" s="549"/>
      <c r="L1336" s="10"/>
      <c r="N1336" s="548"/>
      <c r="O1336" s="548"/>
    </row>
    <row r="1337" spans="2:15" s="5" customFormat="1" ht="78.75">
      <c r="B1337" s="1"/>
      <c r="C1337" s="351">
        <v>5171</v>
      </c>
      <c r="D1337" s="352" t="s">
        <v>1385</v>
      </c>
      <c r="E1337" s="353" t="s">
        <v>125</v>
      </c>
      <c r="F1337" s="354">
        <v>385073</v>
      </c>
      <c r="G1337" s="288" t="s">
        <v>117</v>
      </c>
      <c r="H1337" s="288"/>
      <c r="I1337" s="1"/>
      <c r="J1337" s="1"/>
      <c r="K1337" s="549"/>
      <c r="L1337" s="10"/>
      <c r="N1337" s="548"/>
      <c r="O1337" s="548"/>
    </row>
    <row r="1338" spans="2:15" s="5" customFormat="1" ht="78.75">
      <c r="B1338" s="1"/>
      <c r="C1338" s="351">
        <v>5172</v>
      </c>
      <c r="D1338" s="352" t="s">
        <v>1386</v>
      </c>
      <c r="E1338" s="353" t="s">
        <v>125</v>
      </c>
      <c r="F1338" s="354">
        <v>346726</v>
      </c>
      <c r="G1338" s="288" t="s">
        <v>117</v>
      </c>
      <c r="H1338" s="288"/>
      <c r="I1338" s="1"/>
      <c r="J1338" s="1"/>
      <c r="K1338" s="549"/>
      <c r="L1338" s="10"/>
      <c r="N1338" s="548"/>
      <c r="O1338" s="548"/>
    </row>
    <row r="1339" spans="2:15" s="5" customFormat="1" ht="78.75">
      <c r="B1339" s="1"/>
      <c r="C1339" s="351">
        <v>5173</v>
      </c>
      <c r="D1339" s="352" t="s">
        <v>1387</v>
      </c>
      <c r="E1339" s="353" t="s">
        <v>125</v>
      </c>
      <c r="F1339" s="354">
        <v>350073</v>
      </c>
      <c r="G1339" s="288" t="s">
        <v>117</v>
      </c>
      <c r="H1339" s="288"/>
      <c r="I1339" s="1"/>
      <c r="J1339" s="1"/>
      <c r="K1339" s="549"/>
      <c r="L1339" s="10"/>
      <c r="N1339" s="548"/>
      <c r="O1339" s="548"/>
    </row>
    <row r="1340" spans="2:15" s="5" customFormat="1" ht="94.5">
      <c r="B1340" s="1"/>
      <c r="C1340" s="351">
        <v>5174</v>
      </c>
      <c r="D1340" s="352" t="s">
        <v>1388</v>
      </c>
      <c r="E1340" s="353" t="s">
        <v>116</v>
      </c>
      <c r="F1340" s="354">
        <v>65000</v>
      </c>
      <c r="G1340" s="288" t="s">
        <v>117</v>
      </c>
      <c r="H1340" s="288"/>
      <c r="I1340" s="1"/>
      <c r="J1340" s="1"/>
      <c r="K1340" s="549"/>
      <c r="L1340" s="10"/>
      <c r="N1340" s="548"/>
      <c r="O1340" s="548"/>
    </row>
    <row r="1341" spans="2:15" s="5" customFormat="1" ht="94.5">
      <c r="B1341" s="1"/>
      <c r="C1341" s="351">
        <v>5175</v>
      </c>
      <c r="D1341" s="352" t="s">
        <v>1389</v>
      </c>
      <c r="E1341" s="353" t="s">
        <v>122</v>
      </c>
      <c r="F1341" s="354">
        <v>153501</v>
      </c>
      <c r="G1341" s="288" t="s">
        <v>117</v>
      </c>
      <c r="H1341" s="288"/>
      <c r="I1341" s="1"/>
      <c r="J1341" s="1"/>
      <c r="K1341" s="549"/>
      <c r="L1341" s="10"/>
      <c r="N1341" s="548"/>
      <c r="O1341" s="548"/>
    </row>
    <row r="1342" spans="2:15" s="5" customFormat="1" ht="78.75">
      <c r="B1342" s="1"/>
      <c r="C1342" s="351">
        <v>5176</v>
      </c>
      <c r="D1342" s="352" t="s">
        <v>1390</v>
      </c>
      <c r="E1342" s="353" t="s">
        <v>122</v>
      </c>
      <c r="F1342" s="354">
        <v>127505</v>
      </c>
      <c r="G1342" s="288" t="s">
        <v>117</v>
      </c>
      <c r="H1342" s="288" t="s">
        <v>145</v>
      </c>
      <c r="I1342" s="1"/>
      <c r="J1342" s="1"/>
      <c r="K1342" s="549"/>
      <c r="L1342" s="10"/>
      <c r="N1342" s="548"/>
      <c r="O1342" s="548"/>
    </row>
    <row r="1343" spans="2:15" s="5" customFormat="1" ht="110.25">
      <c r="B1343" s="1"/>
      <c r="C1343" s="351">
        <v>5177</v>
      </c>
      <c r="D1343" s="352" t="s">
        <v>1391</v>
      </c>
      <c r="E1343" s="353" t="s">
        <v>119</v>
      </c>
      <c r="F1343" s="354">
        <v>1226737</v>
      </c>
      <c r="G1343" s="288" t="s">
        <v>117</v>
      </c>
      <c r="H1343" s="288"/>
      <c r="I1343" s="1"/>
      <c r="J1343" s="1"/>
      <c r="K1343" s="549"/>
      <c r="L1343" s="10"/>
      <c r="N1343" s="548"/>
      <c r="O1343" s="548"/>
    </row>
    <row r="1344" spans="2:15" s="5" customFormat="1" ht="31.5">
      <c r="B1344" s="1"/>
      <c r="C1344" s="351">
        <v>5178</v>
      </c>
      <c r="D1344" s="352" t="s">
        <v>1392</v>
      </c>
      <c r="E1344" s="353" t="s">
        <v>494</v>
      </c>
      <c r="F1344" s="354">
        <v>552835</v>
      </c>
      <c r="G1344" s="288" t="s">
        <v>117</v>
      </c>
      <c r="H1344" s="288"/>
      <c r="I1344" s="1"/>
      <c r="J1344" s="1"/>
      <c r="K1344" s="549"/>
      <c r="L1344" s="10"/>
      <c r="N1344" s="548"/>
      <c r="O1344" s="548"/>
    </row>
    <row r="1345" spans="2:15" s="5" customFormat="1" ht="63">
      <c r="B1345" s="1"/>
      <c r="C1345" s="351">
        <v>5180</v>
      </c>
      <c r="D1345" s="352" t="s">
        <v>1393</v>
      </c>
      <c r="E1345" s="353" t="s">
        <v>122</v>
      </c>
      <c r="F1345" s="354">
        <v>201749</v>
      </c>
      <c r="G1345" s="288" t="s">
        <v>117</v>
      </c>
      <c r="H1345" s="288"/>
      <c r="I1345" s="1"/>
      <c r="J1345" s="1"/>
      <c r="K1345" s="549"/>
      <c r="L1345" s="10"/>
      <c r="N1345" s="548"/>
      <c r="O1345" s="548"/>
    </row>
    <row r="1346" spans="2:15" s="5" customFormat="1" ht="78.75">
      <c r="B1346" s="1"/>
      <c r="C1346" s="351">
        <v>5181</v>
      </c>
      <c r="D1346" s="352" t="s">
        <v>1394</v>
      </c>
      <c r="E1346" s="353" t="s">
        <v>122</v>
      </c>
      <c r="F1346" s="354">
        <v>40357</v>
      </c>
      <c r="G1346" s="288" t="s">
        <v>117</v>
      </c>
      <c r="H1346" s="288" t="s">
        <v>145</v>
      </c>
      <c r="I1346" s="1"/>
      <c r="J1346" s="1"/>
      <c r="K1346" s="549"/>
      <c r="L1346" s="10"/>
      <c r="N1346" s="548"/>
      <c r="O1346" s="548"/>
    </row>
    <row r="1347" spans="2:15" s="5" customFormat="1" ht="47.25">
      <c r="B1347" s="1"/>
      <c r="C1347" s="351">
        <v>5182</v>
      </c>
      <c r="D1347" s="352" t="s">
        <v>1395</v>
      </c>
      <c r="E1347" s="353" t="s">
        <v>122</v>
      </c>
      <c r="F1347" s="354">
        <v>384027</v>
      </c>
      <c r="G1347" s="288" t="s">
        <v>117</v>
      </c>
      <c r="H1347" s="288"/>
      <c r="I1347" s="1"/>
      <c r="J1347" s="1"/>
      <c r="K1347" s="549"/>
      <c r="L1347" s="10"/>
      <c r="N1347" s="548"/>
      <c r="O1347" s="548"/>
    </row>
    <row r="1348" spans="2:15" s="5" customFormat="1" ht="31.5">
      <c r="B1348" s="1"/>
      <c r="C1348" s="351">
        <v>5183</v>
      </c>
      <c r="D1348" s="352" t="s">
        <v>1396</v>
      </c>
      <c r="E1348" s="353" t="s">
        <v>122</v>
      </c>
      <c r="F1348" s="354">
        <v>178099</v>
      </c>
      <c r="G1348" s="288" t="s">
        <v>117</v>
      </c>
      <c r="H1348" s="288"/>
      <c r="I1348" s="1"/>
      <c r="J1348" s="1"/>
      <c r="K1348" s="549"/>
      <c r="L1348" s="10"/>
      <c r="N1348" s="548"/>
      <c r="O1348" s="548"/>
    </row>
    <row r="1349" spans="2:15" s="5" customFormat="1" ht="31.5">
      <c r="B1349" s="1"/>
      <c r="C1349" s="351">
        <v>5184</v>
      </c>
      <c r="D1349" s="352" t="s">
        <v>1397</v>
      </c>
      <c r="E1349" s="353" t="s">
        <v>122</v>
      </c>
      <c r="F1349" s="354">
        <v>61885</v>
      </c>
      <c r="G1349" s="288" t="s">
        <v>117</v>
      </c>
      <c r="H1349" s="288"/>
      <c r="I1349" s="1"/>
      <c r="J1349" s="1"/>
      <c r="K1349" s="549"/>
      <c r="L1349" s="10"/>
      <c r="N1349" s="548"/>
      <c r="O1349" s="548"/>
    </row>
    <row r="1350" spans="2:15" s="5" customFormat="1" ht="78.75">
      <c r="B1350" s="1"/>
      <c r="C1350" s="351">
        <v>5185</v>
      </c>
      <c r="D1350" s="352" t="s">
        <v>1398</v>
      </c>
      <c r="E1350" s="353" t="s">
        <v>125</v>
      </c>
      <c r="F1350" s="354">
        <v>392966</v>
      </c>
      <c r="G1350" s="288" t="s">
        <v>117</v>
      </c>
      <c r="H1350" s="288"/>
      <c r="I1350" s="1"/>
      <c r="J1350" s="1"/>
      <c r="K1350" s="549"/>
      <c r="L1350" s="10"/>
      <c r="N1350" s="548"/>
      <c r="O1350" s="548"/>
    </row>
    <row r="1351" spans="2:15" s="5" customFormat="1" ht="94.5">
      <c r="B1351" s="1"/>
      <c r="C1351" s="351">
        <v>5186</v>
      </c>
      <c r="D1351" s="352" t="s">
        <v>1399</v>
      </c>
      <c r="E1351" s="353" t="s">
        <v>125</v>
      </c>
      <c r="F1351" s="354">
        <v>336141</v>
      </c>
      <c r="G1351" s="288" t="s">
        <v>117</v>
      </c>
      <c r="H1351" s="288"/>
      <c r="I1351" s="1"/>
      <c r="J1351" s="1"/>
      <c r="K1351" s="549"/>
      <c r="L1351" s="10"/>
      <c r="N1351" s="548"/>
      <c r="O1351" s="548"/>
    </row>
    <row r="1352" spans="2:15" s="5" customFormat="1" ht="94.5">
      <c r="B1352" s="1"/>
      <c r="C1352" s="351">
        <v>5187</v>
      </c>
      <c r="D1352" s="352" t="s">
        <v>1400</v>
      </c>
      <c r="E1352" s="353" t="s">
        <v>125</v>
      </c>
      <c r="F1352" s="354">
        <v>358094</v>
      </c>
      <c r="G1352" s="288" t="s">
        <v>117</v>
      </c>
      <c r="H1352" s="288"/>
      <c r="I1352" s="1"/>
      <c r="J1352" s="1"/>
      <c r="K1352" s="549"/>
      <c r="L1352" s="10"/>
      <c r="N1352" s="548"/>
      <c r="O1352" s="548"/>
    </row>
    <row r="1353" spans="2:15" s="5" customFormat="1" ht="31.5">
      <c r="B1353" s="1"/>
      <c r="C1353" s="351">
        <v>5188</v>
      </c>
      <c r="D1353" s="352" t="s">
        <v>1401</v>
      </c>
      <c r="E1353" s="353" t="s">
        <v>125</v>
      </c>
      <c r="F1353" s="354">
        <v>42988</v>
      </c>
      <c r="G1353" s="288" t="s">
        <v>117</v>
      </c>
      <c r="H1353" s="288"/>
      <c r="I1353" s="1"/>
      <c r="J1353" s="1"/>
      <c r="K1353" s="549"/>
      <c r="L1353" s="10"/>
      <c r="N1353" s="548"/>
      <c r="O1353" s="548"/>
    </row>
    <row r="1354" spans="2:15" s="5" customFormat="1" ht="47.25">
      <c r="B1354" s="1"/>
      <c r="C1354" s="351">
        <v>5189</v>
      </c>
      <c r="D1354" s="352" t="s">
        <v>1402</v>
      </c>
      <c r="E1354" s="353" t="s">
        <v>125</v>
      </c>
      <c r="F1354" s="354">
        <v>71077</v>
      </c>
      <c r="G1354" s="288" t="s">
        <v>117</v>
      </c>
      <c r="H1354" s="288"/>
      <c r="I1354" s="1"/>
      <c r="J1354" s="1"/>
      <c r="K1354" s="549"/>
      <c r="L1354" s="10"/>
      <c r="N1354" s="548"/>
      <c r="O1354" s="548"/>
    </row>
    <row r="1355" spans="2:15" s="5" customFormat="1" ht="47.25">
      <c r="B1355" s="1"/>
      <c r="C1355" s="351">
        <v>5190</v>
      </c>
      <c r="D1355" s="352" t="s">
        <v>1403</v>
      </c>
      <c r="E1355" s="353" t="s">
        <v>122</v>
      </c>
      <c r="F1355" s="354">
        <v>8701</v>
      </c>
      <c r="G1355" s="288" t="s">
        <v>117</v>
      </c>
      <c r="H1355" s="288"/>
      <c r="I1355" s="1"/>
      <c r="J1355" s="1"/>
      <c r="K1355" s="549"/>
      <c r="L1355" s="10"/>
      <c r="N1355" s="548"/>
      <c r="O1355" s="548"/>
    </row>
    <row r="1356" spans="2:15" s="5" customFormat="1" ht="63">
      <c r="B1356" s="1"/>
      <c r="C1356" s="351">
        <v>5191</v>
      </c>
      <c r="D1356" s="352" t="s">
        <v>1404</v>
      </c>
      <c r="E1356" s="353" t="s">
        <v>125</v>
      </c>
      <c r="F1356" s="354">
        <v>242170</v>
      </c>
      <c r="G1356" s="288" t="s">
        <v>117</v>
      </c>
      <c r="H1356" s="288"/>
      <c r="I1356" s="1"/>
      <c r="J1356" s="1"/>
      <c r="K1356" s="549"/>
      <c r="L1356" s="10"/>
      <c r="N1356" s="548"/>
      <c r="O1356" s="548"/>
    </row>
    <row r="1357" spans="2:15" s="5" customFormat="1" ht="78.75">
      <c r="B1357" s="1"/>
      <c r="C1357" s="351">
        <v>5195</v>
      </c>
      <c r="D1357" s="352" t="s">
        <v>1405</v>
      </c>
      <c r="E1357" s="353" t="s">
        <v>122</v>
      </c>
      <c r="F1357" s="354">
        <v>40078</v>
      </c>
      <c r="G1357" s="288" t="s">
        <v>117</v>
      </c>
      <c r="H1357" s="288"/>
      <c r="I1357" s="1"/>
      <c r="J1357" s="1"/>
      <c r="K1357" s="549"/>
      <c r="L1357" s="10"/>
      <c r="N1357" s="548"/>
      <c r="O1357" s="548"/>
    </row>
    <row r="1358" spans="2:15" s="5" customFormat="1" ht="63">
      <c r="B1358" s="1"/>
      <c r="C1358" s="351">
        <v>5196</v>
      </c>
      <c r="D1358" s="352" t="s">
        <v>1406</v>
      </c>
      <c r="E1358" s="353" t="s">
        <v>119</v>
      </c>
      <c r="F1358" s="354">
        <v>78471</v>
      </c>
      <c r="G1358" s="288" t="s">
        <v>117</v>
      </c>
      <c r="H1358" s="288"/>
      <c r="I1358" s="1"/>
      <c r="J1358" s="1"/>
      <c r="K1358" s="549"/>
      <c r="L1358" s="10"/>
      <c r="N1358" s="548"/>
      <c r="O1358" s="548"/>
    </row>
    <row r="1359" spans="2:15" s="5" customFormat="1" ht="63">
      <c r="B1359" s="1"/>
      <c r="C1359" s="351">
        <v>5197</v>
      </c>
      <c r="D1359" s="352" t="s">
        <v>1407</v>
      </c>
      <c r="E1359" s="353" t="s">
        <v>119</v>
      </c>
      <c r="F1359" s="354">
        <v>84386</v>
      </c>
      <c r="G1359" s="288" t="s">
        <v>117</v>
      </c>
      <c r="H1359" s="288"/>
      <c r="I1359" s="1"/>
      <c r="J1359" s="1"/>
      <c r="K1359" s="549"/>
      <c r="L1359" s="10"/>
      <c r="N1359" s="548"/>
      <c r="O1359" s="548"/>
    </row>
    <row r="1360" spans="2:15" s="5" customFormat="1" ht="78.75">
      <c r="B1360" s="1"/>
      <c r="C1360" s="351">
        <v>5199</v>
      </c>
      <c r="D1360" s="352" t="s">
        <v>1408</v>
      </c>
      <c r="E1360" s="353" t="s">
        <v>119</v>
      </c>
      <c r="F1360" s="354">
        <v>5399656</v>
      </c>
      <c r="G1360" s="288" t="s">
        <v>117</v>
      </c>
      <c r="H1360" s="288"/>
      <c r="I1360" s="1"/>
      <c r="J1360" s="1"/>
      <c r="K1360" s="549"/>
      <c r="L1360" s="10"/>
      <c r="N1360" s="548"/>
      <c r="O1360" s="548"/>
    </row>
    <row r="1361" spans="2:15" s="5" customFormat="1" ht="94.5">
      <c r="B1361" s="1"/>
      <c r="C1361" s="351">
        <v>5200</v>
      </c>
      <c r="D1361" s="352" t="s">
        <v>1409</v>
      </c>
      <c r="E1361" s="353" t="s">
        <v>116</v>
      </c>
      <c r="F1361" s="354">
        <v>643207</v>
      </c>
      <c r="G1361" s="288" t="s">
        <v>117</v>
      </c>
      <c r="H1361" s="288"/>
      <c r="I1361" s="1"/>
      <c r="J1361" s="1"/>
      <c r="K1361" s="549"/>
      <c r="L1361" s="10"/>
      <c r="N1361" s="548"/>
      <c r="O1361" s="548"/>
    </row>
    <row r="1362" spans="2:15" s="5" customFormat="1" ht="63">
      <c r="B1362" s="1"/>
      <c r="C1362" s="351">
        <v>5201</v>
      </c>
      <c r="D1362" s="352" t="s">
        <v>1410</v>
      </c>
      <c r="E1362" s="353" t="s">
        <v>122</v>
      </c>
      <c r="F1362" s="354">
        <v>115327</v>
      </c>
      <c r="G1362" s="288" t="s">
        <v>117</v>
      </c>
      <c r="H1362" s="288"/>
      <c r="I1362" s="1"/>
      <c r="J1362" s="1"/>
      <c r="K1362" s="549"/>
      <c r="L1362" s="10"/>
      <c r="N1362" s="548"/>
      <c r="O1362" s="548"/>
    </row>
    <row r="1363" spans="2:15" s="5" customFormat="1" ht="47.25">
      <c r="B1363" s="1"/>
      <c r="C1363" s="351">
        <v>5202</v>
      </c>
      <c r="D1363" s="352" t="s">
        <v>1411</v>
      </c>
      <c r="E1363" s="353" t="s">
        <v>122</v>
      </c>
      <c r="F1363" s="354">
        <v>54528</v>
      </c>
      <c r="G1363" s="288" t="s">
        <v>117</v>
      </c>
      <c r="H1363" s="288" t="s">
        <v>145</v>
      </c>
      <c r="I1363" s="1"/>
      <c r="J1363" s="1"/>
      <c r="K1363" s="549"/>
      <c r="L1363" s="10"/>
      <c r="N1363" s="548"/>
      <c r="O1363" s="548"/>
    </row>
    <row r="1364" spans="2:15" s="5" customFormat="1" ht="110.25">
      <c r="B1364" s="1"/>
      <c r="C1364" s="351">
        <v>5204</v>
      </c>
      <c r="D1364" s="352" t="s">
        <v>1412</v>
      </c>
      <c r="E1364" s="353" t="s">
        <v>122</v>
      </c>
      <c r="F1364" s="354">
        <v>6565</v>
      </c>
      <c r="G1364" s="288" t="s">
        <v>117</v>
      </c>
      <c r="H1364" s="288"/>
      <c r="I1364" s="1"/>
      <c r="J1364" s="1"/>
      <c r="K1364" s="549"/>
      <c r="L1364" s="10"/>
      <c r="N1364" s="548"/>
      <c r="O1364" s="548"/>
    </row>
    <row r="1365" spans="2:15" s="5" customFormat="1" ht="63">
      <c r="B1365" s="1"/>
      <c r="C1365" s="351">
        <v>5205</v>
      </c>
      <c r="D1365" s="352" t="s">
        <v>1413</v>
      </c>
      <c r="E1365" s="353" t="s">
        <v>122</v>
      </c>
      <c r="F1365" s="354">
        <v>33737</v>
      </c>
      <c r="G1365" s="288" t="s">
        <v>117</v>
      </c>
      <c r="H1365" s="288"/>
      <c r="I1365" s="1"/>
      <c r="J1365" s="1"/>
      <c r="K1365" s="549"/>
      <c r="L1365" s="10"/>
      <c r="N1365" s="548"/>
      <c r="O1365" s="548"/>
    </row>
    <row r="1366" spans="2:15" s="5" customFormat="1" ht="110.25">
      <c r="B1366" s="1"/>
      <c r="C1366" s="351">
        <v>5207</v>
      </c>
      <c r="D1366" s="352" t="s">
        <v>1414</v>
      </c>
      <c r="E1366" s="353" t="s">
        <v>116</v>
      </c>
      <c r="F1366" s="354">
        <v>177612</v>
      </c>
      <c r="G1366" s="288" t="s">
        <v>117</v>
      </c>
      <c r="H1366" s="288"/>
      <c r="I1366" s="1"/>
      <c r="J1366" s="1"/>
      <c r="K1366" s="549"/>
      <c r="L1366" s="10"/>
      <c r="N1366" s="548"/>
      <c r="O1366" s="548"/>
    </row>
    <row r="1367" spans="2:15" s="5" customFormat="1" ht="63">
      <c r="B1367" s="1"/>
      <c r="C1367" s="351">
        <v>5208</v>
      </c>
      <c r="D1367" s="352" t="s">
        <v>1415</v>
      </c>
      <c r="E1367" s="353" t="s">
        <v>122</v>
      </c>
      <c r="F1367" s="354">
        <v>93788</v>
      </c>
      <c r="G1367" s="288" t="s">
        <v>117</v>
      </c>
      <c r="H1367" s="288"/>
      <c r="I1367" s="1"/>
      <c r="J1367" s="1"/>
      <c r="K1367" s="549"/>
      <c r="L1367" s="10"/>
      <c r="N1367" s="548"/>
      <c r="O1367" s="548"/>
    </row>
    <row r="1368" spans="2:15" s="5" customFormat="1" ht="94.5">
      <c r="B1368" s="1"/>
      <c r="C1368" s="351">
        <v>5209</v>
      </c>
      <c r="D1368" s="352" t="s">
        <v>1416</v>
      </c>
      <c r="E1368" s="353" t="s">
        <v>116</v>
      </c>
      <c r="F1368" s="354">
        <v>56570</v>
      </c>
      <c r="G1368" s="288" t="s">
        <v>117</v>
      </c>
      <c r="H1368" s="288"/>
      <c r="I1368" s="1"/>
      <c r="J1368" s="1"/>
      <c r="K1368" s="549"/>
      <c r="L1368" s="10"/>
      <c r="N1368" s="548"/>
      <c r="O1368" s="548"/>
    </row>
    <row r="1369" spans="2:15" s="5" customFormat="1" ht="78.75">
      <c r="B1369" s="1"/>
      <c r="C1369" s="351">
        <v>5210</v>
      </c>
      <c r="D1369" s="352" t="s">
        <v>1417</v>
      </c>
      <c r="E1369" s="353" t="s">
        <v>116</v>
      </c>
      <c r="F1369" s="354">
        <v>52551</v>
      </c>
      <c r="G1369" s="288" t="s">
        <v>117</v>
      </c>
      <c r="H1369" s="288"/>
      <c r="I1369" s="1"/>
      <c r="J1369" s="1"/>
      <c r="K1369" s="549"/>
      <c r="L1369" s="10"/>
      <c r="N1369" s="548"/>
      <c r="O1369" s="548"/>
    </row>
    <row r="1370" spans="2:15" s="5" customFormat="1" ht="78.75">
      <c r="B1370" s="1"/>
      <c r="C1370" s="351">
        <v>5211</v>
      </c>
      <c r="D1370" s="352" t="s">
        <v>1418</v>
      </c>
      <c r="E1370" s="353" t="s">
        <v>116</v>
      </c>
      <c r="F1370" s="354">
        <v>42258</v>
      </c>
      <c r="G1370" s="288" t="s">
        <v>117</v>
      </c>
      <c r="H1370" s="288"/>
      <c r="I1370" s="1"/>
      <c r="J1370" s="1"/>
      <c r="K1370" s="549"/>
      <c r="L1370" s="10"/>
      <c r="N1370" s="548"/>
      <c r="O1370" s="548"/>
    </row>
    <row r="1371" spans="2:15" s="5" customFormat="1" ht="78.75">
      <c r="B1371" s="1"/>
      <c r="C1371" s="351">
        <v>5212</v>
      </c>
      <c r="D1371" s="352" t="s">
        <v>1419</v>
      </c>
      <c r="E1371" s="353" t="s">
        <v>122</v>
      </c>
      <c r="F1371" s="354">
        <v>20703</v>
      </c>
      <c r="G1371" s="288" t="s">
        <v>117</v>
      </c>
      <c r="H1371" s="288"/>
      <c r="I1371" s="1"/>
      <c r="J1371" s="1"/>
      <c r="K1371" s="549"/>
      <c r="L1371" s="10"/>
      <c r="N1371" s="548"/>
      <c r="O1371" s="548"/>
    </row>
    <row r="1372" spans="2:15" s="5" customFormat="1" ht="63">
      <c r="B1372" s="1"/>
      <c r="C1372" s="351">
        <v>5214</v>
      </c>
      <c r="D1372" s="352" t="s">
        <v>1420</v>
      </c>
      <c r="E1372" s="353" t="s">
        <v>116</v>
      </c>
      <c r="F1372" s="354">
        <v>159002</v>
      </c>
      <c r="G1372" s="288" t="s">
        <v>117</v>
      </c>
      <c r="H1372" s="288" t="s">
        <v>145</v>
      </c>
      <c r="I1372" s="1"/>
      <c r="J1372" s="1"/>
      <c r="K1372" s="549"/>
      <c r="L1372" s="10"/>
      <c r="N1372" s="548"/>
      <c r="O1372" s="548"/>
    </row>
    <row r="1373" spans="2:15" s="5" customFormat="1" ht="31.5">
      <c r="B1373" s="1"/>
      <c r="C1373" s="351">
        <v>5216</v>
      </c>
      <c r="D1373" s="352" t="s">
        <v>1421</v>
      </c>
      <c r="E1373" s="353" t="s">
        <v>116</v>
      </c>
      <c r="F1373" s="354">
        <v>15996</v>
      </c>
      <c r="G1373" s="288" t="s">
        <v>117</v>
      </c>
      <c r="H1373" s="288"/>
      <c r="I1373" s="1"/>
      <c r="J1373" s="1"/>
      <c r="K1373" s="549"/>
      <c r="L1373" s="10"/>
      <c r="N1373" s="548"/>
      <c r="O1373" s="548"/>
    </row>
    <row r="1374" spans="2:15" s="5" customFormat="1" ht="78.75">
      <c r="B1374" s="1"/>
      <c r="C1374" s="351">
        <v>5217</v>
      </c>
      <c r="D1374" s="352" t="s">
        <v>1422</v>
      </c>
      <c r="E1374" s="353" t="s">
        <v>122</v>
      </c>
      <c r="F1374" s="354">
        <v>3305</v>
      </c>
      <c r="G1374" s="288" t="s">
        <v>117</v>
      </c>
      <c r="H1374" s="288"/>
      <c r="I1374" s="1"/>
      <c r="J1374" s="1"/>
      <c r="K1374" s="549"/>
      <c r="L1374" s="10"/>
      <c r="N1374" s="548"/>
      <c r="O1374" s="548"/>
    </row>
    <row r="1375" spans="2:15" s="5" customFormat="1" ht="78.75">
      <c r="B1375" s="1"/>
      <c r="C1375" s="351">
        <v>5218</v>
      </c>
      <c r="D1375" s="352" t="s">
        <v>1423</v>
      </c>
      <c r="E1375" s="353" t="s">
        <v>122</v>
      </c>
      <c r="F1375" s="354">
        <v>3409</v>
      </c>
      <c r="G1375" s="288" t="s">
        <v>117</v>
      </c>
      <c r="H1375" s="288"/>
      <c r="I1375" s="1"/>
      <c r="J1375" s="1"/>
      <c r="K1375" s="549"/>
      <c r="L1375" s="10"/>
      <c r="N1375" s="548"/>
      <c r="O1375" s="548"/>
    </row>
    <row r="1376" spans="2:15" s="5" customFormat="1" ht="78.75">
      <c r="B1376" s="1"/>
      <c r="C1376" s="351">
        <v>5220</v>
      </c>
      <c r="D1376" s="352" t="s">
        <v>1424</v>
      </c>
      <c r="E1376" s="353" t="s">
        <v>122</v>
      </c>
      <c r="F1376" s="354">
        <v>12802</v>
      </c>
      <c r="G1376" s="288" t="s">
        <v>117</v>
      </c>
      <c r="H1376" s="288"/>
      <c r="I1376" s="1"/>
      <c r="J1376" s="1"/>
      <c r="K1376" s="549"/>
      <c r="L1376" s="10"/>
      <c r="N1376" s="548"/>
      <c r="O1376" s="548"/>
    </row>
    <row r="1377" spans="2:15" s="5" customFormat="1" ht="78.75">
      <c r="B1377" s="1"/>
      <c r="C1377" s="351">
        <v>5221</v>
      </c>
      <c r="D1377" s="352" t="s">
        <v>1425</v>
      </c>
      <c r="E1377" s="353" t="s">
        <v>122</v>
      </c>
      <c r="F1377" s="354">
        <v>14636</v>
      </c>
      <c r="G1377" s="288" t="s">
        <v>117</v>
      </c>
      <c r="H1377" s="288"/>
      <c r="I1377" s="1"/>
      <c r="J1377" s="1"/>
      <c r="K1377" s="549"/>
      <c r="L1377" s="10"/>
      <c r="N1377" s="548"/>
      <c r="O1377" s="548"/>
    </row>
    <row r="1378" spans="2:15" s="5" customFormat="1" ht="31.5">
      <c r="B1378" s="1"/>
      <c r="C1378" s="351">
        <v>5225</v>
      </c>
      <c r="D1378" s="352" t="s">
        <v>1426</v>
      </c>
      <c r="E1378" s="353" t="s">
        <v>122</v>
      </c>
      <c r="F1378" s="354">
        <v>3815</v>
      </c>
      <c r="G1378" s="288" t="s">
        <v>117</v>
      </c>
      <c r="H1378" s="288"/>
      <c r="I1378" s="1"/>
      <c r="J1378" s="1"/>
      <c r="K1378" s="549"/>
      <c r="L1378" s="10"/>
      <c r="N1378" s="548"/>
      <c r="O1378" s="548"/>
    </row>
    <row r="1379" spans="2:15" s="5" customFormat="1" ht="31.5">
      <c r="B1379" s="1"/>
      <c r="C1379" s="351">
        <v>5226</v>
      </c>
      <c r="D1379" s="352" t="s">
        <v>1427</v>
      </c>
      <c r="E1379" s="353" t="s">
        <v>122</v>
      </c>
      <c r="F1379" s="354">
        <v>5096</v>
      </c>
      <c r="G1379" s="288" t="s">
        <v>117</v>
      </c>
      <c r="H1379" s="288"/>
      <c r="I1379" s="1"/>
      <c r="J1379" s="1"/>
      <c r="K1379" s="549"/>
      <c r="L1379" s="10"/>
      <c r="N1379" s="548"/>
      <c r="O1379" s="548"/>
    </row>
    <row r="1380" spans="2:15" s="5" customFormat="1" ht="31.5">
      <c r="B1380" s="1"/>
      <c r="C1380" s="351">
        <v>5227</v>
      </c>
      <c r="D1380" s="352" t="s">
        <v>1428</v>
      </c>
      <c r="E1380" s="353" t="s">
        <v>116</v>
      </c>
      <c r="F1380" s="354">
        <v>26103</v>
      </c>
      <c r="G1380" s="288" t="s">
        <v>117</v>
      </c>
      <c r="H1380" s="288"/>
      <c r="I1380" s="1"/>
      <c r="J1380" s="1"/>
      <c r="K1380" s="549"/>
      <c r="L1380" s="10"/>
      <c r="N1380" s="548"/>
      <c r="O1380" s="548"/>
    </row>
    <row r="1381" spans="2:15" s="5" customFormat="1" ht="31.5">
      <c r="B1381" s="1"/>
      <c r="C1381" s="351">
        <v>5228</v>
      </c>
      <c r="D1381" s="352" t="s">
        <v>1429</v>
      </c>
      <c r="E1381" s="353" t="s">
        <v>122</v>
      </c>
      <c r="F1381" s="354">
        <v>8330</v>
      </c>
      <c r="G1381" s="288" t="s">
        <v>117</v>
      </c>
      <c r="H1381" s="288"/>
      <c r="I1381" s="1"/>
      <c r="J1381" s="1"/>
      <c r="K1381" s="549"/>
      <c r="L1381" s="10"/>
      <c r="N1381" s="548"/>
      <c r="O1381" s="548"/>
    </row>
    <row r="1382" spans="2:15" s="5" customFormat="1" ht="31.5">
      <c r="B1382" s="1"/>
      <c r="C1382" s="351">
        <v>5229</v>
      </c>
      <c r="D1382" s="352" t="s">
        <v>1430</v>
      </c>
      <c r="E1382" s="353" t="s">
        <v>122</v>
      </c>
      <c r="F1382" s="354">
        <v>10413</v>
      </c>
      <c r="G1382" s="288" t="s">
        <v>117</v>
      </c>
      <c r="H1382" s="288"/>
      <c r="I1382" s="1"/>
      <c r="J1382" s="1"/>
      <c r="K1382" s="549"/>
      <c r="L1382" s="10"/>
      <c r="N1382" s="548"/>
      <c r="O1382" s="548"/>
    </row>
    <row r="1383" spans="2:15" s="5" customFormat="1" ht="31.5">
      <c r="B1383" s="1"/>
      <c r="C1383" s="351">
        <v>5230</v>
      </c>
      <c r="D1383" s="352" t="s">
        <v>1431</v>
      </c>
      <c r="E1383" s="353" t="s">
        <v>122</v>
      </c>
      <c r="F1383" s="354">
        <v>13912</v>
      </c>
      <c r="G1383" s="288" t="s">
        <v>117</v>
      </c>
      <c r="H1383" s="288"/>
      <c r="I1383" s="1"/>
      <c r="J1383" s="1"/>
      <c r="K1383" s="549"/>
      <c r="L1383" s="10"/>
      <c r="N1383" s="548"/>
      <c r="O1383" s="548"/>
    </row>
    <row r="1384" spans="2:15" s="5" customFormat="1" ht="31.5">
      <c r="B1384" s="1"/>
      <c r="C1384" s="351">
        <v>5241</v>
      </c>
      <c r="D1384" s="352" t="s">
        <v>1432</v>
      </c>
      <c r="E1384" s="353" t="s">
        <v>125</v>
      </c>
      <c r="F1384" s="354">
        <v>11793</v>
      </c>
      <c r="G1384" s="288" t="s">
        <v>117</v>
      </c>
      <c r="H1384" s="288"/>
      <c r="I1384" s="1"/>
      <c r="J1384" s="1"/>
      <c r="K1384" s="549"/>
      <c r="L1384" s="10"/>
      <c r="N1384" s="548"/>
      <c r="O1384" s="548"/>
    </row>
    <row r="1385" spans="2:15" s="5" customFormat="1" ht="47.25">
      <c r="B1385" s="1"/>
      <c r="C1385" s="351">
        <v>5242</v>
      </c>
      <c r="D1385" s="352" t="s">
        <v>1433</v>
      </c>
      <c r="E1385" s="353" t="s">
        <v>125</v>
      </c>
      <c r="F1385" s="354">
        <v>187224</v>
      </c>
      <c r="G1385" s="288" t="s">
        <v>117</v>
      </c>
      <c r="H1385" s="288"/>
      <c r="I1385" s="1"/>
      <c r="J1385" s="1"/>
      <c r="K1385" s="549"/>
      <c r="L1385" s="10"/>
      <c r="N1385" s="548"/>
      <c r="O1385" s="548"/>
    </row>
    <row r="1386" spans="2:15" s="5" customFormat="1" ht="47.25">
      <c r="B1386" s="1"/>
      <c r="C1386" s="351">
        <v>5244</v>
      </c>
      <c r="D1386" s="352" t="s">
        <v>1434</v>
      </c>
      <c r="E1386" s="353" t="s">
        <v>116</v>
      </c>
      <c r="F1386" s="354">
        <v>54042</v>
      </c>
      <c r="G1386" s="288" t="s">
        <v>117</v>
      </c>
      <c r="H1386" s="288"/>
      <c r="I1386" s="1"/>
      <c r="J1386" s="1"/>
      <c r="K1386" s="549"/>
      <c r="L1386" s="10"/>
      <c r="N1386" s="548"/>
      <c r="O1386" s="548"/>
    </row>
    <row r="1387" spans="2:15" s="5" customFormat="1" ht="78.75">
      <c r="B1387" s="1"/>
      <c r="C1387" s="351">
        <v>5245</v>
      </c>
      <c r="D1387" s="352" t="s">
        <v>1435</v>
      </c>
      <c r="E1387" s="353" t="s">
        <v>125</v>
      </c>
      <c r="F1387" s="354">
        <v>587215</v>
      </c>
      <c r="G1387" s="288" t="s">
        <v>117</v>
      </c>
      <c r="H1387" s="288"/>
      <c r="I1387" s="1"/>
      <c r="J1387" s="1"/>
      <c r="K1387" s="549"/>
      <c r="L1387" s="10"/>
      <c r="N1387" s="548"/>
      <c r="O1387" s="548"/>
    </row>
    <row r="1388" spans="2:15" s="5" customFormat="1" ht="78.75">
      <c r="B1388" s="1"/>
      <c r="C1388" s="351">
        <v>5246</v>
      </c>
      <c r="D1388" s="352" t="s">
        <v>1436</v>
      </c>
      <c r="E1388" s="353" t="s">
        <v>125</v>
      </c>
      <c r="F1388" s="354">
        <v>2413675</v>
      </c>
      <c r="G1388" s="288" t="s">
        <v>117</v>
      </c>
      <c r="H1388" s="288"/>
      <c r="I1388" s="1"/>
      <c r="J1388" s="1"/>
      <c r="K1388" s="549"/>
      <c r="L1388" s="10"/>
      <c r="N1388" s="548"/>
      <c r="O1388" s="548"/>
    </row>
    <row r="1389" spans="2:15" s="5" customFormat="1" ht="78.75">
      <c r="B1389" s="1"/>
      <c r="C1389" s="351">
        <v>5247</v>
      </c>
      <c r="D1389" s="352" t="s">
        <v>1437</v>
      </c>
      <c r="E1389" s="353" t="s">
        <v>125</v>
      </c>
      <c r="F1389" s="354">
        <v>613563</v>
      </c>
      <c r="G1389" s="288" t="s">
        <v>117</v>
      </c>
      <c r="H1389" s="288"/>
      <c r="I1389" s="1"/>
      <c r="J1389" s="1"/>
      <c r="K1389" s="549"/>
      <c r="L1389" s="10"/>
      <c r="N1389" s="548"/>
      <c r="O1389" s="548"/>
    </row>
    <row r="1390" spans="2:15" s="5" customFormat="1" ht="31.5">
      <c r="B1390" s="1"/>
      <c r="C1390" s="351">
        <v>5248</v>
      </c>
      <c r="D1390" s="352" t="s">
        <v>1438</v>
      </c>
      <c r="E1390" s="353" t="s">
        <v>122</v>
      </c>
      <c r="F1390" s="354">
        <v>4048</v>
      </c>
      <c r="G1390" s="288" t="s">
        <v>117</v>
      </c>
      <c r="H1390" s="288"/>
      <c r="I1390" s="1"/>
      <c r="J1390" s="1"/>
      <c r="K1390" s="549"/>
      <c r="L1390" s="10"/>
      <c r="N1390" s="548"/>
      <c r="O1390" s="548"/>
    </row>
    <row r="1391" spans="2:15" s="5" customFormat="1" ht="47.25">
      <c r="B1391" s="1"/>
      <c r="C1391" s="351">
        <v>5249</v>
      </c>
      <c r="D1391" s="352" t="s">
        <v>1439</v>
      </c>
      <c r="E1391" s="353" t="s">
        <v>122</v>
      </c>
      <c r="F1391" s="354">
        <v>58599</v>
      </c>
      <c r="G1391" s="288" t="s">
        <v>117</v>
      </c>
      <c r="H1391" s="288"/>
      <c r="I1391" s="1"/>
      <c r="J1391" s="1"/>
      <c r="K1391" s="549"/>
      <c r="L1391" s="10"/>
      <c r="N1391" s="548"/>
      <c r="O1391" s="548"/>
    </row>
    <row r="1392" spans="2:15" s="5" customFormat="1" ht="78.75">
      <c r="B1392" s="1"/>
      <c r="C1392" s="351">
        <v>5250</v>
      </c>
      <c r="D1392" s="352" t="s">
        <v>1440</v>
      </c>
      <c r="E1392" s="353" t="s">
        <v>122</v>
      </c>
      <c r="F1392" s="354">
        <v>145388</v>
      </c>
      <c r="G1392" s="288" t="s">
        <v>117</v>
      </c>
      <c r="H1392" s="288" t="s">
        <v>145</v>
      </c>
      <c r="I1392" s="1"/>
      <c r="J1392" s="1"/>
      <c r="K1392" s="549"/>
      <c r="L1392" s="10"/>
      <c r="N1392" s="548"/>
      <c r="O1392" s="548"/>
    </row>
    <row r="1393" spans="2:15" s="5" customFormat="1" ht="78.75">
      <c r="B1393" s="1"/>
      <c r="C1393" s="351">
        <v>5251</v>
      </c>
      <c r="D1393" s="352" t="s">
        <v>1441</v>
      </c>
      <c r="E1393" s="353" t="s">
        <v>122</v>
      </c>
      <c r="F1393" s="354">
        <v>216573</v>
      </c>
      <c r="G1393" s="288" t="s">
        <v>117</v>
      </c>
      <c r="H1393" s="288" t="s">
        <v>145</v>
      </c>
      <c r="I1393" s="1"/>
      <c r="J1393" s="1"/>
      <c r="K1393" s="549"/>
      <c r="L1393" s="10"/>
      <c r="N1393" s="548"/>
      <c r="O1393" s="548"/>
    </row>
    <row r="1394" spans="2:15" s="5" customFormat="1" ht="110.25">
      <c r="B1394" s="1"/>
      <c r="C1394" s="351">
        <v>5252</v>
      </c>
      <c r="D1394" s="352" t="s">
        <v>1442</v>
      </c>
      <c r="E1394" s="353" t="s">
        <v>125</v>
      </c>
      <c r="F1394" s="354">
        <v>2900619</v>
      </c>
      <c r="G1394" s="288" t="s">
        <v>117</v>
      </c>
      <c r="H1394" s="288" t="s">
        <v>145</v>
      </c>
      <c r="I1394" s="1"/>
      <c r="J1394" s="1"/>
      <c r="K1394" s="549"/>
      <c r="L1394" s="10"/>
      <c r="N1394" s="548"/>
      <c r="O1394" s="548"/>
    </row>
    <row r="1395" spans="2:15" s="5" customFormat="1" ht="47.25">
      <c r="B1395" s="1"/>
      <c r="C1395" s="351">
        <v>5253</v>
      </c>
      <c r="D1395" s="352" t="s">
        <v>1443</v>
      </c>
      <c r="E1395" s="353" t="s">
        <v>125</v>
      </c>
      <c r="F1395" s="354">
        <v>11201177</v>
      </c>
      <c r="G1395" s="288" t="s">
        <v>117</v>
      </c>
      <c r="H1395" s="288" t="s">
        <v>145</v>
      </c>
      <c r="I1395" s="1"/>
      <c r="J1395" s="1"/>
      <c r="K1395" s="549"/>
      <c r="L1395" s="10"/>
      <c r="N1395" s="548"/>
      <c r="O1395" s="548"/>
    </row>
    <row r="1396" spans="2:15" s="5" customFormat="1" ht="63">
      <c r="B1396" s="1"/>
      <c r="C1396" s="351">
        <v>5254</v>
      </c>
      <c r="D1396" s="352" t="s">
        <v>1444</v>
      </c>
      <c r="E1396" s="353" t="s">
        <v>122</v>
      </c>
      <c r="F1396" s="354">
        <v>1552067</v>
      </c>
      <c r="G1396" s="288" t="s">
        <v>117</v>
      </c>
      <c r="H1396" s="288"/>
      <c r="I1396" s="1"/>
      <c r="J1396" s="1"/>
      <c r="K1396" s="549"/>
      <c r="L1396" s="10"/>
      <c r="N1396" s="548"/>
      <c r="O1396" s="548"/>
    </row>
    <row r="1397" spans="2:15" s="5" customFormat="1" ht="63">
      <c r="B1397" s="1"/>
      <c r="C1397" s="351">
        <v>5271</v>
      </c>
      <c r="D1397" s="352" t="s">
        <v>1445</v>
      </c>
      <c r="E1397" s="353" t="s">
        <v>119</v>
      </c>
      <c r="F1397" s="354">
        <v>479167</v>
      </c>
      <c r="G1397" s="288" t="s">
        <v>117</v>
      </c>
      <c r="H1397" s="288"/>
      <c r="I1397" s="1"/>
      <c r="J1397" s="1"/>
      <c r="K1397" s="549"/>
      <c r="L1397" s="10"/>
      <c r="N1397" s="548"/>
      <c r="O1397" s="548"/>
    </row>
    <row r="1398" spans="2:15" s="5" customFormat="1" ht="47.25">
      <c r="B1398" s="1"/>
      <c r="C1398" s="351">
        <v>5272</v>
      </c>
      <c r="D1398" s="352" t="s">
        <v>1446</v>
      </c>
      <c r="E1398" s="353" t="s">
        <v>122</v>
      </c>
      <c r="F1398" s="354">
        <v>109970</v>
      </c>
      <c r="G1398" s="288" t="s">
        <v>117</v>
      </c>
      <c r="H1398" s="288"/>
      <c r="I1398" s="1"/>
      <c r="J1398" s="1"/>
      <c r="K1398" s="549"/>
      <c r="L1398" s="10"/>
      <c r="N1398" s="548"/>
      <c r="O1398" s="548"/>
    </row>
    <row r="1399" spans="2:15" s="5" customFormat="1" ht="47.25">
      <c r="B1399" s="1"/>
      <c r="C1399" s="351">
        <v>5273</v>
      </c>
      <c r="D1399" s="352" t="s">
        <v>1447</v>
      </c>
      <c r="E1399" s="353" t="s">
        <v>122</v>
      </c>
      <c r="F1399" s="354">
        <v>164955</v>
      </c>
      <c r="G1399" s="288" t="s">
        <v>117</v>
      </c>
      <c r="H1399" s="288"/>
      <c r="I1399" s="1"/>
      <c r="J1399" s="1"/>
      <c r="K1399" s="549"/>
      <c r="L1399" s="10"/>
      <c r="N1399" s="548"/>
      <c r="O1399" s="548"/>
    </row>
    <row r="1400" spans="2:15" s="5" customFormat="1" ht="47.25">
      <c r="B1400" s="1"/>
      <c r="C1400" s="351">
        <v>5274</v>
      </c>
      <c r="D1400" s="352" t="s">
        <v>1448</v>
      </c>
      <c r="E1400" s="353" t="s">
        <v>122</v>
      </c>
      <c r="F1400" s="354">
        <v>274926</v>
      </c>
      <c r="G1400" s="288" t="s">
        <v>117</v>
      </c>
      <c r="H1400" s="288"/>
      <c r="I1400" s="1"/>
      <c r="J1400" s="1"/>
      <c r="K1400" s="549"/>
      <c r="L1400" s="10"/>
      <c r="N1400" s="548"/>
      <c r="O1400" s="548"/>
    </row>
    <row r="1401" spans="2:15" s="5" customFormat="1" ht="47.25">
      <c r="B1401" s="1"/>
      <c r="C1401" s="351">
        <v>5275</v>
      </c>
      <c r="D1401" s="352" t="s">
        <v>1449</v>
      </c>
      <c r="E1401" s="353" t="s">
        <v>122</v>
      </c>
      <c r="F1401" s="354">
        <v>549848</v>
      </c>
      <c r="G1401" s="288" t="s">
        <v>117</v>
      </c>
      <c r="H1401" s="288"/>
      <c r="I1401" s="1"/>
      <c r="J1401" s="1"/>
      <c r="K1401" s="549"/>
      <c r="L1401" s="10"/>
      <c r="N1401" s="548"/>
      <c r="O1401" s="548"/>
    </row>
    <row r="1402" spans="2:15" s="5" customFormat="1" ht="47.25">
      <c r="B1402" s="1"/>
      <c r="C1402" s="351">
        <v>5276</v>
      </c>
      <c r="D1402" s="352" t="s">
        <v>1450</v>
      </c>
      <c r="E1402" s="353" t="s">
        <v>122</v>
      </c>
      <c r="F1402" s="354">
        <v>604833</v>
      </c>
      <c r="G1402" s="288" t="s">
        <v>117</v>
      </c>
      <c r="H1402" s="288"/>
      <c r="I1402" s="1"/>
      <c r="J1402" s="1"/>
      <c r="K1402" s="549"/>
      <c r="L1402" s="10"/>
      <c r="N1402" s="548"/>
      <c r="O1402" s="548"/>
    </row>
    <row r="1403" spans="2:15" s="5" customFormat="1" ht="47.25">
      <c r="B1403" s="1"/>
      <c r="C1403" s="351">
        <v>5277</v>
      </c>
      <c r="D1403" s="352" t="s">
        <v>1451</v>
      </c>
      <c r="E1403" s="353" t="s">
        <v>122</v>
      </c>
      <c r="F1403" s="354">
        <v>501293</v>
      </c>
      <c r="G1403" s="288" t="s">
        <v>117</v>
      </c>
      <c r="H1403" s="288"/>
      <c r="I1403" s="1"/>
      <c r="J1403" s="1"/>
      <c r="K1403" s="549"/>
      <c r="L1403" s="10"/>
      <c r="N1403" s="548"/>
      <c r="O1403" s="548"/>
    </row>
    <row r="1404" spans="2:15" s="5" customFormat="1" ht="47.25">
      <c r="B1404" s="1"/>
      <c r="C1404" s="351">
        <v>5278</v>
      </c>
      <c r="D1404" s="352" t="s">
        <v>1452</v>
      </c>
      <c r="E1404" s="353" t="s">
        <v>122</v>
      </c>
      <c r="F1404" s="354">
        <v>701969</v>
      </c>
      <c r="G1404" s="288" t="s">
        <v>117</v>
      </c>
      <c r="H1404" s="288"/>
      <c r="I1404" s="1"/>
      <c r="J1404" s="1"/>
      <c r="K1404" s="549"/>
      <c r="L1404" s="10"/>
      <c r="N1404" s="548"/>
      <c r="O1404" s="548"/>
    </row>
    <row r="1405" spans="2:15" s="5" customFormat="1" ht="47.25">
      <c r="B1405" s="1"/>
      <c r="C1405" s="351">
        <v>5279</v>
      </c>
      <c r="D1405" s="352" t="s">
        <v>1453</v>
      </c>
      <c r="E1405" s="353" t="s">
        <v>122</v>
      </c>
      <c r="F1405" s="354">
        <v>125325</v>
      </c>
      <c r="G1405" s="288" t="s">
        <v>117</v>
      </c>
      <c r="H1405" s="288"/>
      <c r="I1405" s="1"/>
      <c r="J1405" s="1"/>
      <c r="K1405" s="549"/>
      <c r="L1405" s="10"/>
      <c r="N1405" s="548"/>
      <c r="O1405" s="548"/>
    </row>
    <row r="1406" spans="2:15" s="5" customFormat="1" ht="47.25">
      <c r="B1406" s="1"/>
      <c r="C1406" s="351">
        <v>5280</v>
      </c>
      <c r="D1406" s="352" t="s">
        <v>1454</v>
      </c>
      <c r="E1406" s="353" t="s">
        <v>122</v>
      </c>
      <c r="F1406" s="354">
        <v>202143</v>
      </c>
      <c r="G1406" s="288" t="s">
        <v>117</v>
      </c>
      <c r="H1406" s="288" t="s">
        <v>145</v>
      </c>
      <c r="I1406" s="1"/>
      <c r="J1406" s="1"/>
      <c r="K1406" s="549"/>
      <c r="L1406" s="10"/>
      <c r="N1406" s="548"/>
      <c r="O1406" s="548"/>
    </row>
    <row r="1407" spans="2:15" s="5" customFormat="1" ht="31.5">
      <c r="B1407" s="1"/>
      <c r="C1407" s="351">
        <v>5286</v>
      </c>
      <c r="D1407" s="352" t="s">
        <v>1455</v>
      </c>
      <c r="E1407" s="353" t="s">
        <v>116</v>
      </c>
      <c r="F1407" s="354">
        <v>13495</v>
      </c>
      <c r="G1407" s="288" t="s">
        <v>117</v>
      </c>
      <c r="H1407" s="288"/>
      <c r="I1407" s="1"/>
      <c r="J1407" s="1"/>
      <c r="K1407" s="549"/>
      <c r="L1407" s="10"/>
      <c r="N1407" s="548"/>
      <c r="O1407" s="548"/>
    </row>
    <row r="1408" spans="2:15" s="5" customFormat="1" ht="78.75">
      <c r="B1408" s="1"/>
      <c r="C1408" s="351">
        <v>5312</v>
      </c>
      <c r="D1408" s="352" t="s">
        <v>1456</v>
      </c>
      <c r="E1408" s="353" t="s">
        <v>119</v>
      </c>
      <c r="F1408" s="354">
        <v>528559</v>
      </c>
      <c r="G1408" s="288" t="s">
        <v>117</v>
      </c>
      <c r="H1408" s="288"/>
      <c r="I1408" s="1"/>
      <c r="J1408" s="1"/>
      <c r="K1408" s="549"/>
      <c r="L1408" s="10"/>
      <c r="N1408" s="548"/>
      <c r="O1408" s="548"/>
    </row>
    <row r="1409" spans="2:15" s="5" customFormat="1" ht="78.75">
      <c r="B1409" s="1"/>
      <c r="C1409" s="351">
        <v>5313</v>
      </c>
      <c r="D1409" s="352" t="s">
        <v>1457</v>
      </c>
      <c r="E1409" s="353" t="s">
        <v>119</v>
      </c>
      <c r="F1409" s="354">
        <v>516877</v>
      </c>
      <c r="G1409" s="288" t="s">
        <v>117</v>
      </c>
      <c r="H1409" s="288"/>
      <c r="I1409" s="1"/>
      <c r="J1409" s="1"/>
      <c r="K1409" s="549"/>
      <c r="L1409" s="10"/>
      <c r="N1409" s="548"/>
      <c r="O1409" s="548"/>
    </row>
    <row r="1410" spans="2:15" s="5" customFormat="1" ht="63">
      <c r="B1410" s="1"/>
      <c r="C1410" s="351">
        <v>5314</v>
      </c>
      <c r="D1410" s="352" t="s">
        <v>1458</v>
      </c>
      <c r="E1410" s="353" t="s">
        <v>122</v>
      </c>
      <c r="F1410" s="354">
        <v>495878</v>
      </c>
      <c r="G1410" s="288" t="s">
        <v>117</v>
      </c>
      <c r="H1410" s="288"/>
      <c r="I1410" s="1"/>
      <c r="J1410" s="1"/>
      <c r="K1410" s="549"/>
      <c r="L1410" s="10"/>
      <c r="N1410" s="548"/>
      <c r="O1410" s="548"/>
    </row>
    <row r="1411" spans="2:15" s="5" customFormat="1" ht="94.5">
      <c r="B1411" s="1"/>
      <c r="C1411" s="351">
        <v>5315</v>
      </c>
      <c r="D1411" s="352" t="s">
        <v>1459</v>
      </c>
      <c r="E1411" s="353" t="s">
        <v>119</v>
      </c>
      <c r="F1411" s="354">
        <v>852668</v>
      </c>
      <c r="G1411" s="288" t="s">
        <v>117</v>
      </c>
      <c r="H1411" s="288"/>
      <c r="I1411" s="1"/>
      <c r="J1411" s="1"/>
      <c r="K1411" s="549"/>
      <c r="L1411" s="10"/>
      <c r="N1411" s="548"/>
      <c r="O1411" s="548"/>
    </row>
    <row r="1412" spans="2:15" s="5" customFormat="1" ht="78.75">
      <c r="B1412" s="1"/>
      <c r="C1412" s="351">
        <v>5316</v>
      </c>
      <c r="D1412" s="352" t="s">
        <v>1460</v>
      </c>
      <c r="E1412" s="353" t="s">
        <v>125</v>
      </c>
      <c r="F1412" s="354">
        <v>1305325</v>
      </c>
      <c r="G1412" s="288" t="s">
        <v>117</v>
      </c>
      <c r="H1412" s="288"/>
      <c r="I1412" s="1"/>
      <c r="J1412" s="1"/>
      <c r="K1412" s="549"/>
      <c r="L1412" s="10"/>
      <c r="N1412" s="548"/>
      <c r="O1412" s="548"/>
    </row>
    <row r="1413" spans="2:15" s="5" customFormat="1" ht="78.75">
      <c r="B1413" s="1"/>
      <c r="C1413" s="351">
        <v>5317</v>
      </c>
      <c r="D1413" s="352" t="s">
        <v>1461</v>
      </c>
      <c r="E1413" s="353" t="s">
        <v>119</v>
      </c>
      <c r="F1413" s="354">
        <v>858056</v>
      </c>
      <c r="G1413" s="288" t="s">
        <v>117</v>
      </c>
      <c r="H1413" s="288"/>
      <c r="I1413" s="1"/>
      <c r="J1413" s="1"/>
      <c r="K1413" s="549"/>
      <c r="L1413" s="10"/>
      <c r="N1413" s="548"/>
      <c r="O1413" s="548"/>
    </row>
    <row r="1414" spans="2:15" s="5" customFormat="1" ht="47.25">
      <c r="B1414" s="1"/>
      <c r="C1414" s="351">
        <v>5318</v>
      </c>
      <c r="D1414" s="352" t="s">
        <v>1462</v>
      </c>
      <c r="E1414" s="353" t="s">
        <v>125</v>
      </c>
      <c r="F1414" s="354">
        <v>45293959</v>
      </c>
      <c r="G1414" s="288" t="s">
        <v>117</v>
      </c>
      <c r="H1414" s="288"/>
      <c r="I1414" s="1"/>
      <c r="J1414" s="1"/>
      <c r="K1414" s="549"/>
      <c r="L1414" s="10"/>
      <c r="N1414" s="548"/>
      <c r="O1414" s="548"/>
    </row>
    <row r="1415" spans="2:15" s="5" customFormat="1" ht="47.25">
      <c r="B1415" s="1"/>
      <c r="C1415" s="351">
        <v>5319</v>
      </c>
      <c r="D1415" s="352" t="s">
        <v>1463</v>
      </c>
      <c r="E1415" s="353" t="s">
        <v>125</v>
      </c>
      <c r="F1415" s="354">
        <v>47092130</v>
      </c>
      <c r="G1415" s="288" t="s">
        <v>117</v>
      </c>
      <c r="H1415" s="288"/>
      <c r="I1415" s="1"/>
      <c r="J1415" s="1"/>
      <c r="K1415" s="549"/>
      <c r="L1415" s="10"/>
      <c r="N1415" s="548"/>
      <c r="O1415" s="548"/>
    </row>
    <row r="1416" spans="2:15" s="5" customFormat="1" ht="31.5">
      <c r="B1416" s="1"/>
      <c r="C1416" s="351">
        <v>5320</v>
      </c>
      <c r="D1416" s="352" t="s">
        <v>1464</v>
      </c>
      <c r="E1416" s="353" t="s">
        <v>122</v>
      </c>
      <c r="F1416" s="354">
        <v>605062</v>
      </c>
      <c r="G1416" s="288" t="s">
        <v>117</v>
      </c>
      <c r="H1416" s="288"/>
      <c r="I1416" s="1"/>
      <c r="J1416" s="1"/>
      <c r="K1416" s="549"/>
      <c r="L1416" s="10"/>
      <c r="N1416" s="548"/>
      <c r="O1416" s="548"/>
    </row>
    <row r="1417" spans="2:15" s="5" customFormat="1" ht="31.5">
      <c r="B1417" s="1"/>
      <c r="C1417" s="351">
        <v>5321</v>
      </c>
      <c r="D1417" s="352" t="s">
        <v>1465</v>
      </c>
      <c r="E1417" s="353" t="s">
        <v>122</v>
      </c>
      <c r="F1417" s="354">
        <v>749935</v>
      </c>
      <c r="G1417" s="288" t="s">
        <v>117</v>
      </c>
      <c r="H1417" s="288"/>
      <c r="I1417" s="1"/>
      <c r="J1417" s="1"/>
      <c r="K1417" s="549"/>
      <c r="L1417" s="10"/>
      <c r="N1417" s="548"/>
      <c r="O1417" s="548"/>
    </row>
    <row r="1418" spans="2:15" s="5" customFormat="1" ht="31.5">
      <c r="B1418" s="1"/>
      <c r="C1418" s="351">
        <v>5322</v>
      </c>
      <c r="D1418" s="352" t="s">
        <v>1466</v>
      </c>
      <c r="E1418" s="353" t="s">
        <v>122</v>
      </c>
      <c r="F1418" s="354">
        <v>981683</v>
      </c>
      <c r="G1418" s="288" t="s">
        <v>117</v>
      </c>
      <c r="H1418" s="288"/>
      <c r="I1418" s="1"/>
      <c r="J1418" s="1"/>
      <c r="K1418" s="549"/>
      <c r="L1418" s="10"/>
      <c r="N1418" s="548"/>
      <c r="O1418" s="548"/>
    </row>
    <row r="1419" spans="2:15" s="5" customFormat="1" ht="31.5">
      <c r="B1419" s="1"/>
      <c r="C1419" s="351">
        <v>5324</v>
      </c>
      <c r="D1419" s="352" t="s">
        <v>1467</v>
      </c>
      <c r="E1419" s="353" t="s">
        <v>122</v>
      </c>
      <c r="F1419" s="354">
        <v>1299063</v>
      </c>
      <c r="G1419" s="288" t="s">
        <v>117</v>
      </c>
      <c r="H1419" s="288"/>
      <c r="I1419" s="1"/>
      <c r="J1419" s="1"/>
      <c r="K1419" s="549"/>
      <c r="L1419" s="10"/>
      <c r="N1419" s="548"/>
      <c r="O1419" s="548"/>
    </row>
    <row r="1420" spans="2:15" s="5" customFormat="1" ht="31.5">
      <c r="B1420" s="1"/>
      <c r="C1420" s="351">
        <v>5325</v>
      </c>
      <c r="D1420" s="352" t="s">
        <v>1468</v>
      </c>
      <c r="E1420" s="353" t="s">
        <v>122</v>
      </c>
      <c r="F1420" s="354">
        <v>1550920</v>
      </c>
      <c r="G1420" s="288" t="s">
        <v>117</v>
      </c>
      <c r="H1420" s="288"/>
      <c r="I1420" s="1"/>
      <c r="J1420" s="1"/>
      <c r="K1420" s="549"/>
      <c r="L1420" s="10"/>
      <c r="N1420" s="548"/>
      <c r="O1420" s="548"/>
    </row>
    <row r="1421" spans="2:15" s="5" customFormat="1" ht="31.5">
      <c r="B1421" s="1"/>
      <c r="C1421" s="351">
        <v>5326</v>
      </c>
      <c r="D1421" s="352" t="s">
        <v>1469</v>
      </c>
      <c r="E1421" s="353" t="s">
        <v>122</v>
      </c>
      <c r="F1421" s="354">
        <v>9246471</v>
      </c>
      <c r="G1421" s="288" t="s">
        <v>117</v>
      </c>
      <c r="H1421" s="288"/>
      <c r="I1421" s="1"/>
      <c r="J1421" s="1"/>
      <c r="K1421" s="549"/>
      <c r="L1421" s="10"/>
      <c r="N1421" s="548"/>
      <c r="O1421" s="548"/>
    </row>
    <row r="1422" spans="2:15" s="5" customFormat="1" ht="31.5">
      <c r="B1422" s="1"/>
      <c r="C1422" s="351">
        <v>5327</v>
      </c>
      <c r="D1422" s="352" t="s">
        <v>1470</v>
      </c>
      <c r="E1422" s="353" t="s">
        <v>122</v>
      </c>
      <c r="F1422" s="354">
        <v>10013256</v>
      </c>
      <c r="G1422" s="288" t="s">
        <v>117</v>
      </c>
      <c r="H1422" s="288"/>
      <c r="I1422" s="1"/>
      <c r="J1422" s="1"/>
      <c r="K1422" s="549"/>
      <c r="L1422" s="10"/>
      <c r="N1422" s="548"/>
      <c r="O1422" s="548"/>
    </row>
    <row r="1423" spans="2:15" s="5" customFormat="1" ht="47.25">
      <c r="B1423" s="1"/>
      <c r="C1423" s="351">
        <v>5328</v>
      </c>
      <c r="D1423" s="352" t="s">
        <v>1471</v>
      </c>
      <c r="E1423" s="353" t="s">
        <v>125</v>
      </c>
      <c r="F1423" s="354">
        <v>18805006</v>
      </c>
      <c r="G1423" s="288" t="s">
        <v>117</v>
      </c>
      <c r="H1423" s="288"/>
      <c r="I1423" s="1"/>
      <c r="J1423" s="1"/>
      <c r="K1423" s="549"/>
      <c r="L1423" s="10"/>
      <c r="N1423" s="548"/>
      <c r="O1423" s="548"/>
    </row>
    <row r="1424" spans="2:15" s="5" customFormat="1" ht="47.25">
      <c r="B1424" s="1"/>
      <c r="C1424" s="351">
        <v>5329</v>
      </c>
      <c r="D1424" s="352" t="s">
        <v>1472</v>
      </c>
      <c r="E1424" s="353" t="s">
        <v>125</v>
      </c>
      <c r="F1424" s="354">
        <v>20651539</v>
      </c>
      <c r="G1424" s="288" t="s">
        <v>117</v>
      </c>
      <c r="H1424" s="288"/>
      <c r="I1424" s="1"/>
      <c r="J1424" s="1"/>
      <c r="K1424" s="549"/>
      <c r="L1424" s="10"/>
      <c r="N1424" s="548"/>
      <c r="O1424" s="548"/>
    </row>
    <row r="1425" spans="2:15" s="5" customFormat="1" ht="47.25">
      <c r="B1425" s="1"/>
      <c r="C1425" s="351">
        <v>5330</v>
      </c>
      <c r="D1425" s="352" t="s">
        <v>1473</v>
      </c>
      <c r="E1425" s="353" t="s">
        <v>125</v>
      </c>
      <c r="F1425" s="354">
        <v>20524215</v>
      </c>
      <c r="G1425" s="288" t="s">
        <v>117</v>
      </c>
      <c r="H1425" s="288"/>
      <c r="I1425" s="1"/>
      <c r="J1425" s="1"/>
      <c r="K1425" s="549"/>
      <c r="L1425" s="10"/>
      <c r="N1425" s="548"/>
      <c r="O1425" s="548"/>
    </row>
    <row r="1426" spans="2:15" s="5" customFormat="1" ht="47.25">
      <c r="B1426" s="1"/>
      <c r="C1426" s="351">
        <v>5331</v>
      </c>
      <c r="D1426" s="352" t="s">
        <v>1474</v>
      </c>
      <c r="E1426" s="353" t="s">
        <v>125</v>
      </c>
      <c r="F1426" s="354">
        <v>23258143</v>
      </c>
      <c r="G1426" s="288" t="s">
        <v>117</v>
      </c>
      <c r="H1426" s="288"/>
      <c r="I1426" s="1"/>
      <c r="J1426" s="1"/>
      <c r="K1426" s="549"/>
      <c r="L1426" s="10"/>
      <c r="N1426" s="548"/>
      <c r="O1426" s="548"/>
    </row>
    <row r="1427" spans="2:15" s="5" customFormat="1" ht="47.25">
      <c r="B1427" s="1"/>
      <c r="C1427" s="351">
        <v>5332</v>
      </c>
      <c r="D1427" s="352" t="s">
        <v>1475</v>
      </c>
      <c r="E1427" s="353" t="s">
        <v>125</v>
      </c>
      <c r="F1427" s="354">
        <v>15366591</v>
      </c>
      <c r="G1427" s="288" t="s">
        <v>117</v>
      </c>
      <c r="H1427" s="288"/>
      <c r="I1427" s="1"/>
      <c r="J1427" s="1"/>
      <c r="K1427" s="549"/>
      <c r="L1427" s="10"/>
      <c r="N1427" s="548"/>
      <c r="O1427" s="548"/>
    </row>
    <row r="1428" spans="2:15" s="5" customFormat="1" ht="47.25">
      <c r="B1428" s="1"/>
      <c r="C1428" s="351">
        <v>5333</v>
      </c>
      <c r="D1428" s="352" t="s">
        <v>1476</v>
      </c>
      <c r="E1428" s="353" t="s">
        <v>125</v>
      </c>
      <c r="F1428" s="354">
        <v>16368385</v>
      </c>
      <c r="G1428" s="288" t="s">
        <v>117</v>
      </c>
      <c r="H1428" s="288"/>
      <c r="I1428" s="1"/>
      <c r="J1428" s="1"/>
      <c r="K1428" s="549"/>
      <c r="L1428" s="10"/>
      <c r="N1428" s="548"/>
      <c r="O1428" s="548"/>
    </row>
    <row r="1429" spans="2:15" s="5" customFormat="1" ht="47.25">
      <c r="B1429" s="1"/>
      <c r="C1429" s="351">
        <v>5334</v>
      </c>
      <c r="D1429" s="352" t="s">
        <v>1477</v>
      </c>
      <c r="E1429" s="353" t="s">
        <v>125</v>
      </c>
      <c r="F1429" s="354">
        <v>21590641</v>
      </c>
      <c r="G1429" s="288" t="s">
        <v>117</v>
      </c>
      <c r="H1429" s="288"/>
      <c r="I1429" s="1"/>
      <c r="J1429" s="1"/>
      <c r="K1429" s="549"/>
      <c r="L1429" s="10"/>
      <c r="N1429" s="548"/>
      <c r="O1429" s="548"/>
    </row>
    <row r="1430" spans="2:15" s="5" customFormat="1" ht="47.25">
      <c r="B1430" s="1"/>
      <c r="C1430" s="351">
        <v>5335</v>
      </c>
      <c r="D1430" s="352" t="s">
        <v>1478</v>
      </c>
      <c r="E1430" s="353" t="s">
        <v>125</v>
      </c>
      <c r="F1430" s="354">
        <v>23083637</v>
      </c>
      <c r="G1430" s="288" t="s">
        <v>117</v>
      </c>
      <c r="H1430" s="288"/>
      <c r="I1430" s="1"/>
      <c r="J1430" s="1"/>
      <c r="K1430" s="549"/>
      <c r="L1430" s="10"/>
      <c r="N1430" s="548"/>
      <c r="O1430" s="548"/>
    </row>
    <row r="1431" spans="2:15" s="5" customFormat="1" ht="47.25">
      <c r="B1431" s="1"/>
      <c r="C1431" s="351">
        <v>5336</v>
      </c>
      <c r="D1431" s="352" t="s">
        <v>1479</v>
      </c>
      <c r="E1431" s="353" t="s">
        <v>125</v>
      </c>
      <c r="F1431" s="354">
        <v>26657780</v>
      </c>
      <c r="G1431" s="288" t="s">
        <v>117</v>
      </c>
      <c r="H1431" s="288"/>
      <c r="I1431" s="1"/>
      <c r="J1431" s="1"/>
      <c r="K1431" s="549"/>
      <c r="L1431" s="10"/>
      <c r="N1431" s="548"/>
      <c r="O1431" s="548"/>
    </row>
    <row r="1432" spans="2:15" s="5" customFormat="1" ht="78.75">
      <c r="B1432" s="1"/>
      <c r="C1432" s="351">
        <v>5338</v>
      </c>
      <c r="D1432" s="352" t="s">
        <v>1480</v>
      </c>
      <c r="E1432" s="353" t="s">
        <v>125</v>
      </c>
      <c r="F1432" s="354">
        <v>1198449</v>
      </c>
      <c r="G1432" s="288" t="s">
        <v>117</v>
      </c>
      <c r="H1432" s="288"/>
      <c r="I1432" s="1"/>
      <c r="J1432" s="1"/>
      <c r="K1432" s="549"/>
      <c r="L1432" s="10"/>
      <c r="N1432" s="548"/>
      <c r="O1432" s="548"/>
    </row>
    <row r="1433" spans="2:15" s="5" customFormat="1" ht="31.5">
      <c r="B1433" s="1"/>
      <c r="C1433" s="351">
        <v>5339</v>
      </c>
      <c r="D1433" s="352" t="s">
        <v>1481</v>
      </c>
      <c r="E1433" s="353" t="s">
        <v>125</v>
      </c>
      <c r="F1433" s="354">
        <v>387859</v>
      </c>
      <c r="G1433" s="288" t="s">
        <v>117</v>
      </c>
      <c r="H1433" s="288"/>
      <c r="I1433" s="1"/>
      <c r="J1433" s="1"/>
      <c r="K1433" s="549"/>
      <c r="L1433" s="10"/>
      <c r="N1433" s="548"/>
      <c r="O1433" s="548"/>
    </row>
    <row r="1434" spans="2:15" s="5" customFormat="1" ht="31.5">
      <c r="B1434" s="1"/>
      <c r="C1434" s="351">
        <v>5340</v>
      </c>
      <c r="D1434" s="352" t="s">
        <v>1482</v>
      </c>
      <c r="E1434" s="353" t="s">
        <v>125</v>
      </c>
      <c r="F1434" s="354">
        <v>2582690</v>
      </c>
      <c r="G1434" s="288" t="s">
        <v>117</v>
      </c>
      <c r="H1434" s="288"/>
      <c r="I1434" s="1"/>
      <c r="J1434" s="1"/>
      <c r="K1434" s="549"/>
      <c r="L1434" s="10"/>
      <c r="N1434" s="548"/>
      <c r="O1434" s="548"/>
    </row>
    <row r="1435" spans="2:15" s="5" customFormat="1" ht="31.5">
      <c r="B1435" s="1"/>
      <c r="C1435" s="351">
        <v>5341</v>
      </c>
      <c r="D1435" s="352" t="s">
        <v>1483</v>
      </c>
      <c r="E1435" s="353" t="s">
        <v>125</v>
      </c>
      <c r="F1435" s="354">
        <v>752317</v>
      </c>
      <c r="G1435" s="288" t="s">
        <v>117</v>
      </c>
      <c r="H1435" s="288"/>
      <c r="I1435" s="1"/>
      <c r="J1435" s="1"/>
      <c r="K1435" s="549"/>
      <c r="L1435" s="10"/>
      <c r="N1435" s="548"/>
      <c r="O1435" s="548"/>
    </row>
    <row r="1436" spans="2:15" s="5" customFormat="1" ht="47.25">
      <c r="B1436" s="1"/>
      <c r="C1436" s="351">
        <v>5342</v>
      </c>
      <c r="D1436" s="352" t="s">
        <v>1484</v>
      </c>
      <c r="E1436" s="353" t="s">
        <v>125</v>
      </c>
      <c r="F1436" s="354">
        <v>393070</v>
      </c>
      <c r="G1436" s="288" t="s">
        <v>117</v>
      </c>
      <c r="H1436" s="288"/>
      <c r="I1436" s="1"/>
      <c r="J1436" s="1"/>
      <c r="K1436" s="549"/>
      <c r="L1436" s="10"/>
      <c r="N1436" s="548"/>
      <c r="O1436" s="548"/>
    </row>
    <row r="1437" spans="2:15" s="5" customFormat="1" ht="47.25">
      <c r="B1437" s="1"/>
      <c r="C1437" s="351">
        <v>5343</v>
      </c>
      <c r="D1437" s="352" t="s">
        <v>1485</v>
      </c>
      <c r="E1437" s="353" t="s">
        <v>125</v>
      </c>
      <c r="F1437" s="354">
        <v>746238</v>
      </c>
      <c r="G1437" s="288" t="s">
        <v>117</v>
      </c>
      <c r="H1437" s="288"/>
      <c r="I1437" s="1"/>
      <c r="J1437" s="1"/>
      <c r="K1437" s="549"/>
      <c r="L1437" s="10"/>
      <c r="N1437" s="548"/>
      <c r="O1437" s="548"/>
    </row>
    <row r="1438" spans="2:15" s="5" customFormat="1" ht="47.25">
      <c r="B1438" s="1"/>
      <c r="C1438" s="351">
        <v>5344</v>
      </c>
      <c r="D1438" s="352" t="s">
        <v>1486</v>
      </c>
      <c r="E1438" s="353" t="s">
        <v>116</v>
      </c>
      <c r="F1438" s="354">
        <v>17743</v>
      </c>
      <c r="G1438" s="288" t="s">
        <v>117</v>
      </c>
      <c r="H1438" s="288"/>
      <c r="I1438" s="1"/>
      <c r="J1438" s="1"/>
      <c r="K1438" s="549"/>
      <c r="L1438" s="10"/>
      <c r="N1438" s="548"/>
      <c r="O1438" s="548"/>
    </row>
    <row r="1439" spans="2:15" s="5" customFormat="1" ht="94.5">
      <c r="B1439" s="1"/>
      <c r="C1439" s="351">
        <v>5345</v>
      </c>
      <c r="D1439" s="352" t="s">
        <v>1487</v>
      </c>
      <c r="E1439" s="353" t="s">
        <v>119</v>
      </c>
      <c r="F1439" s="354">
        <v>155109</v>
      </c>
      <c r="G1439" s="288" t="s">
        <v>117</v>
      </c>
      <c r="H1439" s="288"/>
      <c r="I1439" s="1"/>
      <c r="J1439" s="1"/>
      <c r="K1439" s="549"/>
      <c r="L1439" s="10"/>
      <c r="N1439" s="548"/>
      <c r="O1439" s="548"/>
    </row>
    <row r="1440" spans="2:15" s="5" customFormat="1" ht="94.5">
      <c r="B1440" s="1"/>
      <c r="C1440" s="351">
        <v>5346</v>
      </c>
      <c r="D1440" s="352" t="s">
        <v>1488</v>
      </c>
      <c r="E1440" s="353" t="s">
        <v>119</v>
      </c>
      <c r="F1440" s="354">
        <v>170775</v>
      </c>
      <c r="G1440" s="288" t="s">
        <v>117</v>
      </c>
      <c r="H1440" s="288"/>
      <c r="I1440" s="1"/>
      <c r="J1440" s="1"/>
      <c r="K1440" s="549"/>
      <c r="L1440" s="10"/>
      <c r="N1440" s="548"/>
      <c r="O1440" s="548"/>
    </row>
    <row r="1441" spans="2:15" s="5" customFormat="1" ht="63">
      <c r="B1441" s="1"/>
      <c r="C1441" s="351">
        <v>5347</v>
      </c>
      <c r="D1441" s="352" t="s">
        <v>1489</v>
      </c>
      <c r="E1441" s="353" t="s">
        <v>119</v>
      </c>
      <c r="F1441" s="354">
        <v>239879</v>
      </c>
      <c r="G1441" s="288" t="s">
        <v>117</v>
      </c>
      <c r="H1441" s="288"/>
      <c r="I1441" s="1"/>
      <c r="J1441" s="1"/>
      <c r="K1441" s="549"/>
      <c r="L1441" s="10"/>
      <c r="N1441" s="548"/>
      <c r="O1441" s="548"/>
    </row>
    <row r="1442" spans="2:15" s="5" customFormat="1" ht="63">
      <c r="B1442" s="1"/>
      <c r="C1442" s="351">
        <v>5348</v>
      </c>
      <c r="D1442" s="352" t="s">
        <v>1490</v>
      </c>
      <c r="E1442" s="353" t="s">
        <v>119</v>
      </c>
      <c r="F1442" s="354">
        <v>246666</v>
      </c>
      <c r="G1442" s="288" t="s">
        <v>117</v>
      </c>
      <c r="H1442" s="288"/>
      <c r="I1442" s="1"/>
      <c r="J1442" s="1"/>
      <c r="K1442" s="549"/>
      <c r="L1442" s="10"/>
      <c r="N1442" s="548"/>
      <c r="O1442" s="548"/>
    </row>
    <row r="1443" spans="2:15" s="5" customFormat="1" ht="63">
      <c r="B1443" s="1"/>
      <c r="C1443" s="351">
        <v>5349</v>
      </c>
      <c r="D1443" s="352" t="s">
        <v>1491</v>
      </c>
      <c r="E1443" s="353" t="s">
        <v>119</v>
      </c>
      <c r="F1443" s="354">
        <v>253493</v>
      </c>
      <c r="G1443" s="288" t="s">
        <v>117</v>
      </c>
      <c r="H1443" s="288"/>
      <c r="I1443" s="1"/>
      <c r="J1443" s="1"/>
      <c r="K1443" s="549"/>
      <c r="L1443" s="10"/>
      <c r="N1443" s="548"/>
      <c r="O1443" s="548"/>
    </row>
    <row r="1444" spans="2:15" s="5" customFormat="1" ht="63">
      <c r="B1444" s="1"/>
      <c r="C1444" s="351">
        <v>5350</v>
      </c>
      <c r="D1444" s="352" t="s">
        <v>1492</v>
      </c>
      <c r="E1444" s="353" t="s">
        <v>119</v>
      </c>
      <c r="F1444" s="354">
        <v>291003</v>
      </c>
      <c r="G1444" s="288" t="s">
        <v>117</v>
      </c>
      <c r="H1444" s="288"/>
      <c r="I1444" s="1"/>
      <c r="J1444" s="1"/>
      <c r="K1444" s="549"/>
      <c r="L1444" s="10"/>
      <c r="N1444" s="548"/>
      <c r="O1444" s="548"/>
    </row>
    <row r="1445" spans="2:15" s="5" customFormat="1" ht="63">
      <c r="B1445" s="1"/>
      <c r="C1445" s="351">
        <v>5351</v>
      </c>
      <c r="D1445" s="352" t="s">
        <v>1493</v>
      </c>
      <c r="E1445" s="353" t="s">
        <v>119</v>
      </c>
      <c r="F1445" s="354">
        <v>297827</v>
      </c>
      <c r="G1445" s="288" t="s">
        <v>117</v>
      </c>
      <c r="H1445" s="288"/>
      <c r="I1445" s="1"/>
      <c r="J1445" s="1"/>
      <c r="K1445" s="549"/>
      <c r="L1445" s="10"/>
      <c r="N1445" s="548"/>
      <c r="O1445" s="548"/>
    </row>
    <row r="1446" spans="2:15" s="5" customFormat="1" ht="63">
      <c r="B1446" s="1"/>
      <c r="C1446" s="351">
        <v>5352</v>
      </c>
      <c r="D1446" s="352" t="s">
        <v>1494</v>
      </c>
      <c r="E1446" s="353" t="s">
        <v>119</v>
      </c>
      <c r="F1446" s="354">
        <v>304654</v>
      </c>
      <c r="G1446" s="288" t="s">
        <v>117</v>
      </c>
      <c r="H1446" s="288"/>
      <c r="I1446" s="1"/>
      <c r="J1446" s="1"/>
      <c r="K1446" s="549"/>
      <c r="L1446" s="10"/>
      <c r="N1446" s="548"/>
      <c r="O1446" s="548"/>
    </row>
    <row r="1447" spans="2:15" s="5" customFormat="1" ht="63">
      <c r="B1447" s="1"/>
      <c r="C1447" s="351">
        <v>5353</v>
      </c>
      <c r="D1447" s="352" t="s">
        <v>1495</v>
      </c>
      <c r="E1447" s="353" t="s">
        <v>119</v>
      </c>
      <c r="F1447" s="354">
        <v>342165</v>
      </c>
      <c r="G1447" s="288" t="s">
        <v>117</v>
      </c>
      <c r="H1447" s="288"/>
      <c r="I1447" s="1"/>
      <c r="J1447" s="1"/>
      <c r="K1447" s="549"/>
      <c r="L1447" s="10"/>
      <c r="N1447" s="548"/>
      <c r="O1447" s="548"/>
    </row>
    <row r="1448" spans="2:15" s="5" customFormat="1" ht="63">
      <c r="B1448" s="1"/>
      <c r="C1448" s="351">
        <v>5354</v>
      </c>
      <c r="D1448" s="352" t="s">
        <v>1496</v>
      </c>
      <c r="E1448" s="353" t="s">
        <v>119</v>
      </c>
      <c r="F1448" s="354">
        <v>349525</v>
      </c>
      <c r="G1448" s="288" t="s">
        <v>117</v>
      </c>
      <c r="H1448" s="288"/>
      <c r="I1448" s="1"/>
      <c r="J1448" s="1"/>
      <c r="K1448" s="549"/>
      <c r="L1448" s="10"/>
      <c r="N1448" s="548"/>
      <c r="O1448" s="548"/>
    </row>
    <row r="1449" spans="2:15" s="5" customFormat="1" ht="63">
      <c r="B1449" s="1"/>
      <c r="C1449" s="351">
        <v>5355</v>
      </c>
      <c r="D1449" s="352" t="s">
        <v>1497</v>
      </c>
      <c r="E1449" s="353" t="s">
        <v>119</v>
      </c>
      <c r="F1449" s="354">
        <v>355816</v>
      </c>
      <c r="G1449" s="288" t="s">
        <v>117</v>
      </c>
      <c r="H1449" s="288"/>
      <c r="I1449" s="1"/>
      <c r="J1449" s="1"/>
      <c r="K1449" s="549"/>
      <c r="L1449" s="10"/>
      <c r="N1449" s="548"/>
      <c r="O1449" s="548"/>
    </row>
    <row r="1450" spans="2:15" s="5" customFormat="1" ht="94.5">
      <c r="B1450" s="1"/>
      <c r="C1450" s="351">
        <v>5356</v>
      </c>
      <c r="D1450" s="352" t="s">
        <v>1498</v>
      </c>
      <c r="E1450" s="353" t="s">
        <v>119</v>
      </c>
      <c r="F1450" s="354">
        <v>120166</v>
      </c>
      <c r="G1450" s="288" t="s">
        <v>117</v>
      </c>
      <c r="H1450" s="288"/>
      <c r="I1450" s="1"/>
      <c r="J1450" s="1"/>
      <c r="K1450" s="549"/>
      <c r="L1450" s="10"/>
      <c r="N1450" s="548"/>
      <c r="O1450" s="548"/>
    </row>
    <row r="1451" spans="2:15" s="5" customFormat="1" ht="94.5">
      <c r="B1451" s="1"/>
      <c r="C1451" s="351">
        <v>5357</v>
      </c>
      <c r="D1451" s="352" t="s">
        <v>1499</v>
      </c>
      <c r="E1451" s="353" t="s">
        <v>119</v>
      </c>
      <c r="F1451" s="354">
        <v>136244</v>
      </c>
      <c r="G1451" s="288" t="s">
        <v>117</v>
      </c>
      <c r="H1451" s="288"/>
      <c r="I1451" s="1"/>
      <c r="J1451" s="1"/>
      <c r="K1451" s="549"/>
      <c r="L1451" s="10"/>
      <c r="N1451" s="548"/>
      <c r="O1451" s="548"/>
    </row>
    <row r="1452" spans="2:15" s="5" customFormat="1" ht="94.5">
      <c r="B1452" s="1"/>
      <c r="C1452" s="351">
        <v>5358</v>
      </c>
      <c r="D1452" s="352" t="s">
        <v>1500</v>
      </c>
      <c r="E1452" s="353" t="s">
        <v>119</v>
      </c>
      <c r="F1452" s="354">
        <v>147894</v>
      </c>
      <c r="G1452" s="288" t="s">
        <v>117</v>
      </c>
      <c r="H1452" s="288"/>
      <c r="I1452" s="1"/>
      <c r="J1452" s="1"/>
      <c r="K1452" s="549"/>
      <c r="L1452" s="10"/>
      <c r="N1452" s="548"/>
      <c r="O1452" s="548"/>
    </row>
    <row r="1453" spans="2:15" s="5" customFormat="1" ht="94.5">
      <c r="B1453" s="1"/>
      <c r="C1453" s="351">
        <v>5359</v>
      </c>
      <c r="D1453" s="352" t="s">
        <v>1501</v>
      </c>
      <c r="E1453" s="353" t="s">
        <v>119</v>
      </c>
      <c r="F1453" s="354">
        <v>161116</v>
      </c>
      <c r="G1453" s="288" t="s">
        <v>117</v>
      </c>
      <c r="H1453" s="288"/>
      <c r="I1453" s="1"/>
      <c r="J1453" s="1"/>
      <c r="K1453" s="549"/>
      <c r="L1453" s="10"/>
      <c r="N1453" s="548"/>
      <c r="O1453" s="548"/>
    </row>
    <row r="1454" spans="2:15" s="5" customFormat="1" ht="47.25">
      <c r="B1454" s="1"/>
      <c r="C1454" s="351">
        <v>5360</v>
      </c>
      <c r="D1454" s="352" t="s">
        <v>1502</v>
      </c>
      <c r="E1454" s="353" t="s">
        <v>785</v>
      </c>
      <c r="F1454" s="354">
        <v>144474</v>
      </c>
      <c r="G1454" s="288" t="s">
        <v>117</v>
      </c>
      <c r="H1454" s="288"/>
      <c r="I1454" s="1"/>
      <c r="J1454" s="1"/>
      <c r="K1454" s="549"/>
      <c r="L1454" s="10"/>
      <c r="N1454" s="548"/>
      <c r="O1454" s="548"/>
    </row>
    <row r="1455" spans="2:15" s="5" customFormat="1" ht="47.25">
      <c r="B1455" s="1"/>
      <c r="C1455" s="351">
        <v>5361</v>
      </c>
      <c r="D1455" s="352" t="s">
        <v>1503</v>
      </c>
      <c r="E1455" s="353" t="s">
        <v>119</v>
      </c>
      <c r="F1455" s="354">
        <v>9786</v>
      </c>
      <c r="G1455" s="288" t="s">
        <v>117</v>
      </c>
      <c r="H1455" s="288"/>
      <c r="I1455" s="1"/>
      <c r="J1455" s="1"/>
      <c r="K1455" s="549"/>
      <c r="L1455" s="10"/>
      <c r="N1455" s="548"/>
      <c r="O1455" s="548"/>
    </row>
    <row r="1456" spans="2:15" s="5" customFormat="1" ht="63">
      <c r="B1456" s="1"/>
      <c r="C1456" s="351">
        <v>5362</v>
      </c>
      <c r="D1456" s="352" t="s">
        <v>1504</v>
      </c>
      <c r="E1456" s="353" t="s">
        <v>119</v>
      </c>
      <c r="F1456" s="354">
        <v>297626</v>
      </c>
      <c r="G1456" s="288" t="s">
        <v>117</v>
      </c>
      <c r="H1456" s="288"/>
      <c r="I1456" s="1"/>
      <c r="J1456" s="1"/>
      <c r="K1456" s="549"/>
      <c r="L1456" s="10"/>
      <c r="N1456" s="548"/>
      <c r="O1456" s="548"/>
    </row>
    <row r="1457" spans="2:15" s="5" customFormat="1" ht="63">
      <c r="B1457" s="1"/>
      <c r="C1457" s="351">
        <v>5363</v>
      </c>
      <c r="D1457" s="352" t="s">
        <v>1505</v>
      </c>
      <c r="E1457" s="353" t="s">
        <v>119</v>
      </c>
      <c r="F1457" s="354">
        <v>287775</v>
      </c>
      <c r="G1457" s="288" t="s">
        <v>117</v>
      </c>
      <c r="H1457" s="288"/>
      <c r="I1457" s="1"/>
      <c r="J1457" s="1"/>
      <c r="K1457" s="549"/>
      <c r="L1457" s="10"/>
      <c r="N1457" s="548"/>
      <c r="O1457" s="548"/>
    </row>
    <row r="1458" spans="2:15" s="5" customFormat="1" ht="78.75">
      <c r="B1458" s="1"/>
      <c r="C1458" s="351">
        <v>5364</v>
      </c>
      <c r="D1458" s="352" t="s">
        <v>1506</v>
      </c>
      <c r="E1458" s="353" t="s">
        <v>119</v>
      </c>
      <c r="F1458" s="354">
        <v>281783</v>
      </c>
      <c r="G1458" s="288" t="s">
        <v>117</v>
      </c>
      <c r="H1458" s="288"/>
      <c r="I1458" s="1"/>
      <c r="J1458" s="1"/>
      <c r="K1458" s="549"/>
      <c r="L1458" s="10"/>
      <c r="N1458" s="548"/>
      <c r="O1458" s="548"/>
    </row>
    <row r="1459" spans="2:15" s="5" customFormat="1" ht="31.5">
      <c r="B1459" s="1"/>
      <c r="C1459" s="351">
        <v>5365</v>
      </c>
      <c r="D1459" s="352" t="s">
        <v>1507</v>
      </c>
      <c r="E1459" s="353" t="s">
        <v>116</v>
      </c>
      <c r="F1459" s="354">
        <v>28810</v>
      </c>
      <c r="G1459" s="288" t="s">
        <v>117</v>
      </c>
      <c r="H1459" s="288" t="s">
        <v>145</v>
      </c>
      <c r="I1459" s="1"/>
      <c r="J1459" s="1"/>
      <c r="K1459" s="549"/>
      <c r="L1459" s="10"/>
      <c r="N1459" s="548"/>
      <c r="O1459" s="548"/>
    </row>
    <row r="1460" spans="2:15" s="5" customFormat="1" ht="31.5">
      <c r="B1460" s="1"/>
      <c r="C1460" s="351">
        <v>5366</v>
      </c>
      <c r="D1460" s="352" t="s">
        <v>1508</v>
      </c>
      <c r="E1460" s="353" t="s">
        <v>116</v>
      </c>
      <c r="F1460" s="354">
        <v>2617</v>
      </c>
      <c r="G1460" s="288" t="s">
        <v>117</v>
      </c>
      <c r="H1460" s="288" t="s">
        <v>145</v>
      </c>
      <c r="I1460" s="1"/>
      <c r="J1460" s="1"/>
      <c r="K1460" s="549"/>
      <c r="L1460" s="10"/>
      <c r="N1460" s="548"/>
      <c r="O1460" s="548"/>
    </row>
    <row r="1461" spans="2:15" s="5" customFormat="1" ht="47.25">
      <c r="B1461" s="1"/>
      <c r="C1461" s="351">
        <v>5368</v>
      </c>
      <c r="D1461" s="352" t="s">
        <v>1509</v>
      </c>
      <c r="E1461" s="353" t="s">
        <v>116</v>
      </c>
      <c r="F1461" s="354">
        <v>21228</v>
      </c>
      <c r="G1461" s="288" t="s">
        <v>117</v>
      </c>
      <c r="H1461" s="288"/>
      <c r="I1461" s="1"/>
      <c r="J1461" s="1"/>
      <c r="K1461" s="549"/>
      <c r="L1461" s="10"/>
      <c r="N1461" s="548"/>
      <c r="O1461" s="548"/>
    </row>
    <row r="1462" spans="2:15" s="5" customFormat="1" ht="31.5">
      <c r="B1462" s="1"/>
      <c r="C1462" s="351">
        <v>5369</v>
      </c>
      <c r="D1462" s="352" t="s">
        <v>1510</v>
      </c>
      <c r="E1462" s="353" t="s">
        <v>125</v>
      </c>
      <c r="F1462" s="354">
        <v>3898</v>
      </c>
      <c r="G1462" s="288" t="s">
        <v>117</v>
      </c>
      <c r="H1462" s="288"/>
      <c r="I1462" s="1"/>
      <c r="J1462" s="1"/>
      <c r="K1462" s="549"/>
      <c r="L1462" s="10"/>
      <c r="N1462" s="548"/>
      <c r="O1462" s="548"/>
    </row>
    <row r="1463" spans="2:15" s="5" customFormat="1" ht="25.5">
      <c r="B1463" s="1"/>
      <c r="C1463" s="351">
        <v>5370</v>
      </c>
      <c r="D1463" s="352" t="s">
        <v>1511</v>
      </c>
      <c r="E1463" s="353" t="s">
        <v>116</v>
      </c>
      <c r="F1463" s="354">
        <v>9142</v>
      </c>
      <c r="G1463" s="288" t="s">
        <v>117</v>
      </c>
      <c r="H1463" s="288"/>
      <c r="I1463" s="1"/>
      <c r="J1463" s="1"/>
      <c r="K1463" s="549"/>
      <c r="L1463" s="10"/>
      <c r="N1463" s="548"/>
      <c r="O1463" s="548"/>
    </row>
    <row r="1464" spans="2:15" s="5" customFormat="1" ht="25.5">
      <c r="B1464" s="1"/>
      <c r="C1464" s="351">
        <v>5371</v>
      </c>
      <c r="D1464" s="352" t="s">
        <v>1512</v>
      </c>
      <c r="E1464" s="353" t="s">
        <v>116</v>
      </c>
      <c r="F1464" s="354">
        <v>55152</v>
      </c>
      <c r="G1464" s="288" t="s">
        <v>117</v>
      </c>
      <c r="H1464" s="288"/>
      <c r="I1464" s="1"/>
      <c r="J1464" s="1"/>
      <c r="K1464" s="549"/>
      <c r="L1464" s="10"/>
      <c r="N1464" s="548"/>
      <c r="O1464" s="548"/>
    </row>
    <row r="1465" spans="2:15" s="5" customFormat="1" ht="31.5">
      <c r="B1465" s="1"/>
      <c r="C1465" s="351">
        <v>5372</v>
      </c>
      <c r="D1465" s="352" t="s">
        <v>1513</v>
      </c>
      <c r="E1465" s="353" t="s">
        <v>125</v>
      </c>
      <c r="F1465" s="354">
        <v>222710</v>
      </c>
      <c r="G1465" s="288" t="s">
        <v>117</v>
      </c>
      <c r="H1465" s="288"/>
      <c r="I1465" s="1"/>
      <c r="J1465" s="1"/>
      <c r="K1465" s="549"/>
      <c r="L1465" s="10"/>
      <c r="N1465" s="548"/>
      <c r="O1465" s="548"/>
    </row>
    <row r="1466" spans="2:15" s="5" customFormat="1" ht="31.5">
      <c r="B1466" s="1"/>
      <c r="C1466" s="351">
        <v>5373</v>
      </c>
      <c r="D1466" s="352" t="s">
        <v>1514</v>
      </c>
      <c r="E1466" s="353" t="s">
        <v>125</v>
      </c>
      <c r="F1466" s="354">
        <v>31505337</v>
      </c>
      <c r="G1466" s="288" t="s">
        <v>117</v>
      </c>
      <c r="H1466" s="288" t="s">
        <v>145</v>
      </c>
      <c r="I1466" s="1"/>
      <c r="J1466" s="1"/>
      <c r="K1466" s="549"/>
      <c r="L1466" s="10"/>
      <c r="N1466" s="548"/>
      <c r="O1466" s="548"/>
    </row>
    <row r="1467" spans="2:15" s="5" customFormat="1" ht="78.75">
      <c r="B1467" s="1"/>
      <c r="C1467" s="351">
        <v>5374</v>
      </c>
      <c r="D1467" s="352" t="s">
        <v>1515</v>
      </c>
      <c r="E1467" s="353" t="s">
        <v>119</v>
      </c>
      <c r="F1467" s="354">
        <v>159061</v>
      </c>
      <c r="G1467" s="288" t="s">
        <v>117</v>
      </c>
      <c r="H1467" s="288"/>
      <c r="I1467" s="1"/>
      <c r="J1467" s="1"/>
      <c r="K1467" s="549"/>
      <c r="L1467" s="10"/>
      <c r="N1467" s="548"/>
      <c r="O1467" s="548"/>
    </row>
    <row r="1468" spans="2:15" s="5" customFormat="1" ht="78.75">
      <c r="B1468" s="1"/>
      <c r="C1468" s="351">
        <v>5375</v>
      </c>
      <c r="D1468" s="352" t="s">
        <v>1516</v>
      </c>
      <c r="E1468" s="353" t="s">
        <v>119</v>
      </c>
      <c r="F1468" s="354">
        <v>193340</v>
      </c>
      <c r="G1468" s="288" t="s">
        <v>117</v>
      </c>
      <c r="H1468" s="288"/>
      <c r="I1468" s="1"/>
      <c r="J1468" s="1"/>
      <c r="K1468" s="549"/>
      <c r="L1468" s="10"/>
      <c r="N1468" s="548"/>
      <c r="O1468" s="548"/>
    </row>
    <row r="1469" spans="2:15" s="5" customFormat="1" ht="31.5">
      <c r="B1469" s="1"/>
      <c r="C1469" s="351">
        <v>5376</v>
      </c>
      <c r="D1469" s="352" t="s">
        <v>1517</v>
      </c>
      <c r="E1469" s="353" t="s">
        <v>494</v>
      </c>
      <c r="F1469" s="354">
        <v>404191</v>
      </c>
      <c r="G1469" s="288" t="s">
        <v>117</v>
      </c>
      <c r="H1469" s="288"/>
      <c r="I1469" s="1"/>
      <c r="J1469" s="1"/>
      <c r="K1469" s="549"/>
      <c r="L1469" s="10"/>
      <c r="N1469" s="548"/>
      <c r="O1469" s="548"/>
    </row>
    <row r="1470" spans="2:15" s="5" customFormat="1" ht="78.75">
      <c r="B1470" s="1"/>
      <c r="C1470" s="351">
        <v>5377</v>
      </c>
      <c r="D1470" s="352" t="s">
        <v>1518</v>
      </c>
      <c r="E1470" s="353" t="s">
        <v>119</v>
      </c>
      <c r="F1470" s="354">
        <v>240314</v>
      </c>
      <c r="G1470" s="288" t="s">
        <v>117</v>
      </c>
      <c r="H1470" s="288"/>
      <c r="I1470" s="1"/>
      <c r="J1470" s="1"/>
      <c r="K1470" s="549"/>
      <c r="L1470" s="10"/>
      <c r="N1470" s="548"/>
      <c r="O1470" s="548"/>
    </row>
    <row r="1471" spans="2:15" s="5" customFormat="1" ht="78.75">
      <c r="B1471" s="1"/>
      <c r="C1471" s="351">
        <v>5378</v>
      </c>
      <c r="D1471" s="352" t="s">
        <v>1519</v>
      </c>
      <c r="E1471" s="353" t="s">
        <v>119</v>
      </c>
      <c r="F1471" s="354">
        <v>263987</v>
      </c>
      <c r="G1471" s="288" t="s">
        <v>117</v>
      </c>
      <c r="H1471" s="288"/>
      <c r="I1471" s="1"/>
      <c r="J1471" s="1"/>
      <c r="K1471" s="549"/>
      <c r="L1471" s="10"/>
      <c r="N1471" s="548"/>
      <c r="O1471" s="548"/>
    </row>
    <row r="1472" spans="2:15" s="5" customFormat="1" ht="63">
      <c r="B1472" s="1"/>
      <c r="C1472" s="351">
        <v>5380</v>
      </c>
      <c r="D1472" s="352" t="s">
        <v>1520</v>
      </c>
      <c r="E1472" s="353" t="s">
        <v>119</v>
      </c>
      <c r="F1472" s="354">
        <v>35416</v>
      </c>
      <c r="G1472" s="288" t="s">
        <v>117</v>
      </c>
      <c r="H1472" s="288"/>
      <c r="I1472" s="1"/>
      <c r="J1472" s="1"/>
      <c r="K1472" s="549"/>
      <c r="L1472" s="10"/>
      <c r="N1472" s="548"/>
      <c r="O1472" s="548"/>
    </row>
    <row r="1473" spans="2:15" s="5" customFormat="1" ht="63">
      <c r="B1473" s="1"/>
      <c r="C1473" s="351">
        <v>5382</v>
      </c>
      <c r="D1473" s="352" t="s">
        <v>1521</v>
      </c>
      <c r="E1473" s="353" t="s">
        <v>122</v>
      </c>
      <c r="F1473" s="354">
        <v>78001</v>
      </c>
      <c r="G1473" s="288" t="s">
        <v>117</v>
      </c>
      <c r="H1473" s="288"/>
      <c r="I1473" s="1"/>
      <c r="J1473" s="1"/>
      <c r="K1473" s="549"/>
      <c r="L1473" s="10"/>
      <c r="N1473" s="548"/>
      <c r="O1473" s="548"/>
    </row>
    <row r="1474" spans="2:15" s="5" customFormat="1" ht="47.25">
      <c r="B1474" s="1"/>
      <c r="C1474" s="351">
        <v>5383</v>
      </c>
      <c r="D1474" s="352" t="s">
        <v>1522</v>
      </c>
      <c r="E1474" s="353" t="s">
        <v>122</v>
      </c>
      <c r="F1474" s="354">
        <v>9915</v>
      </c>
      <c r="G1474" s="288" t="s">
        <v>117</v>
      </c>
      <c r="H1474" s="288"/>
      <c r="I1474" s="1"/>
      <c r="J1474" s="1"/>
      <c r="K1474" s="549"/>
      <c r="L1474" s="10"/>
      <c r="N1474" s="548"/>
      <c r="O1474" s="548"/>
    </row>
    <row r="1475" spans="2:15" s="5" customFormat="1" ht="94.5">
      <c r="B1475" s="1"/>
      <c r="C1475" s="351">
        <v>5384</v>
      </c>
      <c r="D1475" s="352" t="s">
        <v>1523</v>
      </c>
      <c r="E1475" s="353" t="s">
        <v>125</v>
      </c>
      <c r="F1475" s="354">
        <v>10450895</v>
      </c>
      <c r="G1475" s="288" t="s">
        <v>117</v>
      </c>
      <c r="H1475" s="288"/>
      <c r="I1475" s="1"/>
      <c r="J1475" s="1"/>
      <c r="K1475" s="549"/>
      <c r="L1475" s="10"/>
      <c r="N1475" s="548"/>
      <c r="O1475" s="548"/>
    </row>
    <row r="1476" spans="2:15" s="5" customFormat="1" ht="94.5">
      <c r="B1476" s="1"/>
      <c r="C1476" s="351">
        <v>5385</v>
      </c>
      <c r="D1476" s="352" t="s">
        <v>1524</v>
      </c>
      <c r="E1476" s="353" t="s">
        <v>125</v>
      </c>
      <c r="F1476" s="354">
        <v>7743318</v>
      </c>
      <c r="G1476" s="288" t="s">
        <v>117</v>
      </c>
      <c r="H1476" s="288"/>
      <c r="I1476" s="1"/>
      <c r="J1476" s="1"/>
      <c r="K1476" s="549"/>
      <c r="L1476" s="10"/>
      <c r="N1476" s="548"/>
      <c r="O1476" s="548"/>
    </row>
    <row r="1477" spans="2:15" s="5" customFormat="1" ht="31.5">
      <c r="B1477" s="1"/>
      <c r="C1477" s="351">
        <v>5387</v>
      </c>
      <c r="D1477" s="352" t="s">
        <v>1525</v>
      </c>
      <c r="E1477" s="353" t="s">
        <v>125</v>
      </c>
      <c r="F1477" s="354">
        <v>348365</v>
      </c>
      <c r="G1477" s="288" t="s">
        <v>117</v>
      </c>
      <c r="H1477" s="288"/>
      <c r="I1477" s="1"/>
      <c r="J1477" s="1"/>
      <c r="K1477" s="549"/>
      <c r="L1477" s="10"/>
      <c r="N1477" s="548"/>
      <c r="O1477" s="548"/>
    </row>
    <row r="1478" spans="2:15" s="5" customFormat="1" ht="63">
      <c r="B1478" s="1"/>
      <c r="C1478" s="351">
        <v>5388</v>
      </c>
      <c r="D1478" s="352" t="s">
        <v>1526</v>
      </c>
      <c r="E1478" s="353" t="s">
        <v>125</v>
      </c>
      <c r="F1478" s="354">
        <v>722414</v>
      </c>
      <c r="G1478" s="288" t="s">
        <v>117</v>
      </c>
      <c r="H1478" s="288" t="s">
        <v>145</v>
      </c>
      <c r="I1478" s="1"/>
      <c r="J1478" s="1"/>
      <c r="K1478" s="549"/>
      <c r="L1478" s="10"/>
      <c r="N1478" s="548"/>
      <c r="O1478" s="548"/>
    </row>
    <row r="1479" spans="2:15" s="5" customFormat="1" ht="25.5">
      <c r="B1479" s="1"/>
      <c r="C1479" s="351">
        <v>5391</v>
      </c>
      <c r="D1479" s="352" t="s">
        <v>1527</v>
      </c>
      <c r="E1479" s="353" t="s">
        <v>785</v>
      </c>
      <c r="F1479" s="354">
        <v>27528</v>
      </c>
      <c r="G1479" s="288" t="s">
        <v>117</v>
      </c>
      <c r="H1479" s="288"/>
      <c r="I1479" s="1"/>
      <c r="J1479" s="1"/>
      <c r="K1479" s="549"/>
      <c r="L1479" s="10"/>
      <c r="N1479" s="548"/>
      <c r="O1479" s="548"/>
    </row>
    <row r="1480" spans="2:15" s="5" customFormat="1" ht="25.5">
      <c r="B1480" s="1"/>
      <c r="C1480" s="351">
        <v>5392</v>
      </c>
      <c r="D1480" s="352" t="s">
        <v>1528</v>
      </c>
      <c r="E1480" s="353" t="s">
        <v>494</v>
      </c>
      <c r="F1480" s="354">
        <v>220212</v>
      </c>
      <c r="G1480" s="288" t="s">
        <v>117</v>
      </c>
      <c r="H1480" s="288"/>
      <c r="I1480" s="1"/>
      <c r="J1480" s="1"/>
      <c r="K1480" s="549"/>
      <c r="L1480" s="10"/>
      <c r="N1480" s="548"/>
      <c r="O1480" s="548"/>
    </row>
    <row r="1481" spans="2:15" s="5" customFormat="1" ht="63">
      <c r="B1481" s="1"/>
      <c r="C1481" s="351">
        <v>5394</v>
      </c>
      <c r="D1481" s="352" t="s">
        <v>1529</v>
      </c>
      <c r="E1481" s="353" t="s">
        <v>122</v>
      </c>
      <c r="F1481" s="354">
        <v>190801</v>
      </c>
      <c r="G1481" s="288" t="s">
        <v>117</v>
      </c>
      <c r="H1481" s="288"/>
      <c r="I1481" s="1"/>
      <c r="J1481" s="1"/>
      <c r="K1481" s="549"/>
      <c r="L1481" s="10"/>
      <c r="N1481" s="548"/>
      <c r="O1481" s="548"/>
    </row>
    <row r="1482" spans="2:15" s="5" customFormat="1" ht="63">
      <c r="B1482" s="1"/>
      <c r="C1482" s="351">
        <v>5395</v>
      </c>
      <c r="D1482" s="352" t="s">
        <v>1530</v>
      </c>
      <c r="E1482" s="353" t="s">
        <v>122</v>
      </c>
      <c r="F1482" s="354">
        <v>35220</v>
      </c>
      <c r="G1482" s="288" t="s">
        <v>117</v>
      </c>
      <c r="H1482" s="288"/>
      <c r="I1482" s="1"/>
      <c r="J1482" s="1"/>
      <c r="K1482" s="549"/>
      <c r="L1482" s="10"/>
      <c r="N1482" s="548"/>
      <c r="O1482" s="548"/>
    </row>
    <row r="1483" spans="2:15" s="5" customFormat="1" ht="78.75">
      <c r="B1483" s="1"/>
      <c r="C1483" s="351">
        <v>5396</v>
      </c>
      <c r="D1483" s="352" t="s">
        <v>1531</v>
      </c>
      <c r="E1483" s="353" t="s">
        <v>119</v>
      </c>
      <c r="F1483" s="354">
        <v>805788</v>
      </c>
      <c r="G1483" s="288" t="s">
        <v>117</v>
      </c>
      <c r="H1483" s="288"/>
      <c r="I1483" s="1"/>
      <c r="J1483" s="1"/>
      <c r="K1483" s="549"/>
      <c r="L1483" s="10"/>
      <c r="N1483" s="548"/>
      <c r="O1483" s="548"/>
    </row>
    <row r="1484" spans="2:15" s="5" customFormat="1" ht="78.75">
      <c r="B1484" s="1"/>
      <c r="C1484" s="351">
        <v>5397</v>
      </c>
      <c r="D1484" s="352" t="s">
        <v>1532</v>
      </c>
      <c r="E1484" s="353" t="s">
        <v>122</v>
      </c>
      <c r="F1484" s="354">
        <v>30272</v>
      </c>
      <c r="G1484" s="288" t="s">
        <v>117</v>
      </c>
      <c r="H1484" s="288"/>
      <c r="I1484" s="1"/>
      <c r="J1484" s="1"/>
      <c r="K1484" s="549"/>
      <c r="L1484" s="10"/>
      <c r="N1484" s="548"/>
      <c r="O1484" s="548"/>
    </row>
    <row r="1485" spans="2:15" s="5" customFormat="1" ht="31.5">
      <c r="B1485" s="1"/>
      <c r="C1485" s="351">
        <v>5398</v>
      </c>
      <c r="D1485" s="352" t="s">
        <v>1533</v>
      </c>
      <c r="E1485" s="353" t="s">
        <v>122</v>
      </c>
      <c r="F1485" s="354">
        <v>1547269</v>
      </c>
      <c r="G1485" s="288" t="s">
        <v>117</v>
      </c>
      <c r="H1485" s="288" t="s">
        <v>145</v>
      </c>
      <c r="I1485" s="1"/>
      <c r="J1485" s="1"/>
      <c r="K1485" s="549"/>
      <c r="L1485" s="10"/>
      <c r="N1485" s="548"/>
      <c r="O1485" s="548"/>
    </row>
    <row r="1486" spans="2:15" s="5" customFormat="1" ht="31.5">
      <c r="B1486" s="1"/>
      <c r="C1486" s="351">
        <v>5404</v>
      </c>
      <c r="D1486" s="352" t="s">
        <v>1534</v>
      </c>
      <c r="E1486" s="353" t="s">
        <v>472</v>
      </c>
      <c r="F1486" s="354">
        <v>4994</v>
      </c>
      <c r="G1486" s="288" t="s">
        <v>117</v>
      </c>
      <c r="H1486" s="288" t="s">
        <v>145</v>
      </c>
      <c r="I1486" s="1"/>
      <c r="J1486" s="1"/>
      <c r="K1486" s="549"/>
      <c r="L1486" s="10"/>
      <c r="N1486" s="548"/>
      <c r="O1486" s="548"/>
    </row>
    <row r="1487" spans="2:15" s="5" customFormat="1" ht="78.75">
      <c r="B1487" s="1"/>
      <c r="C1487" s="351">
        <v>5409</v>
      </c>
      <c r="D1487" s="352" t="s">
        <v>1535</v>
      </c>
      <c r="E1487" s="353" t="s">
        <v>125</v>
      </c>
      <c r="F1487" s="354">
        <v>388683</v>
      </c>
      <c r="G1487" s="288" t="s">
        <v>117</v>
      </c>
      <c r="H1487" s="288"/>
      <c r="I1487" s="1"/>
      <c r="J1487" s="1"/>
      <c r="K1487" s="549"/>
      <c r="L1487" s="10"/>
      <c r="N1487" s="548"/>
      <c r="O1487" s="548"/>
    </row>
    <row r="1488" spans="2:15" s="5" customFormat="1" ht="47.25">
      <c r="B1488" s="1"/>
      <c r="C1488" s="351">
        <v>5412</v>
      </c>
      <c r="D1488" s="352" t="s">
        <v>1536</v>
      </c>
      <c r="E1488" s="353" t="s">
        <v>119</v>
      </c>
      <c r="F1488" s="354">
        <v>117595</v>
      </c>
      <c r="G1488" s="288" t="s">
        <v>117</v>
      </c>
      <c r="H1488" s="288"/>
      <c r="I1488" s="1"/>
      <c r="J1488" s="1"/>
      <c r="K1488" s="549"/>
      <c r="L1488" s="10"/>
      <c r="N1488" s="548"/>
      <c r="O1488" s="548"/>
    </row>
    <row r="1489" spans="2:15" s="5" customFormat="1" ht="47.25">
      <c r="B1489" s="1"/>
      <c r="C1489" s="351">
        <v>5413</v>
      </c>
      <c r="D1489" s="352" t="s">
        <v>1537</v>
      </c>
      <c r="E1489" s="353" t="s">
        <v>119</v>
      </c>
      <c r="F1489" s="354">
        <v>72117</v>
      </c>
      <c r="G1489" s="288" t="s">
        <v>117</v>
      </c>
      <c r="H1489" s="288"/>
      <c r="I1489" s="1"/>
      <c r="J1489" s="1"/>
      <c r="K1489" s="549"/>
      <c r="L1489" s="10"/>
      <c r="N1489" s="548"/>
      <c r="O1489" s="548"/>
    </row>
    <row r="1490" spans="2:15" s="5" customFormat="1" ht="47.25">
      <c r="B1490" s="1"/>
      <c r="C1490" s="351">
        <v>5415</v>
      </c>
      <c r="D1490" s="352" t="s">
        <v>1538</v>
      </c>
      <c r="E1490" s="353" t="s">
        <v>119</v>
      </c>
      <c r="F1490" s="354">
        <v>66382</v>
      </c>
      <c r="G1490" s="288" t="s">
        <v>117</v>
      </c>
      <c r="H1490" s="288"/>
      <c r="I1490" s="1"/>
      <c r="J1490" s="1"/>
      <c r="K1490" s="549"/>
      <c r="L1490" s="10"/>
      <c r="N1490" s="548"/>
      <c r="O1490" s="548"/>
    </row>
    <row r="1491" spans="2:15" s="5" customFormat="1" ht="31.5">
      <c r="B1491" s="1"/>
      <c r="C1491" s="351">
        <v>5416</v>
      </c>
      <c r="D1491" s="352" t="s">
        <v>1539</v>
      </c>
      <c r="E1491" s="353" t="s">
        <v>119</v>
      </c>
      <c r="F1491" s="354">
        <v>40235</v>
      </c>
      <c r="G1491" s="288" t="s">
        <v>117</v>
      </c>
      <c r="H1491" s="288"/>
      <c r="I1491" s="1"/>
      <c r="J1491" s="1"/>
      <c r="K1491" s="549"/>
      <c r="L1491" s="10"/>
      <c r="N1491" s="548"/>
      <c r="O1491" s="548"/>
    </row>
    <row r="1492" spans="2:15" s="5" customFormat="1" ht="25.5">
      <c r="B1492" s="1"/>
      <c r="C1492" s="351">
        <v>5418</v>
      </c>
      <c r="D1492" s="352" t="s">
        <v>1540</v>
      </c>
      <c r="E1492" s="353" t="s">
        <v>119</v>
      </c>
      <c r="F1492" s="354">
        <v>67038</v>
      </c>
      <c r="G1492" s="288" t="s">
        <v>117</v>
      </c>
      <c r="H1492" s="288"/>
      <c r="I1492" s="1"/>
      <c r="J1492" s="1"/>
      <c r="K1492" s="549"/>
      <c r="L1492" s="10"/>
      <c r="N1492" s="548"/>
      <c r="O1492" s="548"/>
    </row>
    <row r="1493" spans="2:15" s="5" customFormat="1" ht="63">
      <c r="B1493" s="1"/>
      <c r="C1493" s="351">
        <v>5421</v>
      </c>
      <c r="D1493" s="352" t="s">
        <v>1541</v>
      </c>
      <c r="E1493" s="353" t="s">
        <v>119</v>
      </c>
      <c r="F1493" s="354">
        <v>720020</v>
      </c>
      <c r="G1493" s="288" t="s">
        <v>117</v>
      </c>
      <c r="H1493" s="288"/>
      <c r="I1493" s="1"/>
      <c r="J1493" s="1"/>
      <c r="K1493" s="549"/>
      <c r="L1493" s="10"/>
      <c r="N1493" s="548"/>
      <c r="O1493" s="548"/>
    </row>
    <row r="1494" spans="2:15" s="5" customFormat="1" ht="78.75">
      <c r="B1494" s="1"/>
      <c r="C1494" s="351">
        <v>5422</v>
      </c>
      <c r="D1494" s="352" t="s">
        <v>1542</v>
      </c>
      <c r="E1494" s="353" t="s">
        <v>119</v>
      </c>
      <c r="F1494" s="354">
        <v>732472</v>
      </c>
      <c r="G1494" s="288" t="s">
        <v>117</v>
      </c>
      <c r="H1494" s="288"/>
      <c r="I1494" s="1"/>
      <c r="J1494" s="1"/>
      <c r="K1494" s="549"/>
      <c r="L1494" s="10"/>
      <c r="N1494" s="548"/>
      <c r="O1494" s="548"/>
    </row>
    <row r="1495" spans="2:15" s="5" customFormat="1" ht="63">
      <c r="B1495" s="1"/>
      <c r="C1495" s="351">
        <v>5426</v>
      </c>
      <c r="D1495" s="352" t="s">
        <v>1543</v>
      </c>
      <c r="E1495" s="353" t="s">
        <v>119</v>
      </c>
      <c r="F1495" s="354">
        <v>621990</v>
      </c>
      <c r="G1495" s="288" t="s">
        <v>117</v>
      </c>
      <c r="H1495" s="288"/>
      <c r="I1495" s="1"/>
      <c r="J1495" s="1"/>
      <c r="K1495" s="549"/>
      <c r="L1495" s="10"/>
      <c r="N1495" s="548"/>
      <c r="O1495" s="548"/>
    </row>
    <row r="1496" spans="2:15" s="5" customFormat="1" ht="63">
      <c r="B1496" s="1"/>
      <c r="C1496" s="351">
        <v>5428</v>
      </c>
      <c r="D1496" s="352" t="s">
        <v>1544</v>
      </c>
      <c r="E1496" s="353" t="s">
        <v>119</v>
      </c>
      <c r="F1496" s="354">
        <v>722330</v>
      </c>
      <c r="G1496" s="288" t="s">
        <v>117</v>
      </c>
      <c r="H1496" s="288"/>
      <c r="I1496" s="1"/>
      <c r="J1496" s="1"/>
      <c r="K1496" s="549"/>
      <c r="L1496" s="10"/>
      <c r="N1496" s="548"/>
      <c r="O1496" s="548"/>
    </row>
    <row r="1497" spans="2:15" s="5" customFormat="1" ht="31.5">
      <c r="B1497" s="1"/>
      <c r="C1497" s="351">
        <v>5431</v>
      </c>
      <c r="D1497" s="352" t="s">
        <v>1545</v>
      </c>
      <c r="E1497" s="353" t="s">
        <v>122</v>
      </c>
      <c r="F1497" s="354">
        <v>52843</v>
      </c>
      <c r="G1497" s="288" t="s">
        <v>117</v>
      </c>
      <c r="H1497" s="288"/>
      <c r="I1497" s="1"/>
      <c r="J1497" s="1"/>
      <c r="K1497" s="549"/>
      <c r="L1497" s="10"/>
      <c r="N1497" s="548"/>
      <c r="O1497" s="548"/>
    </row>
    <row r="1498" spans="2:15" s="5" customFormat="1" ht="31.5">
      <c r="B1498" s="1"/>
      <c r="C1498" s="351">
        <v>5432</v>
      </c>
      <c r="D1498" s="352" t="s">
        <v>1546</v>
      </c>
      <c r="E1498" s="353" t="s">
        <v>122</v>
      </c>
      <c r="F1498" s="354">
        <v>59546</v>
      </c>
      <c r="G1498" s="288" t="s">
        <v>117</v>
      </c>
      <c r="H1498" s="288"/>
      <c r="I1498" s="1"/>
      <c r="J1498" s="1"/>
      <c r="K1498" s="549"/>
      <c r="L1498" s="10"/>
      <c r="N1498" s="548"/>
      <c r="O1498" s="548"/>
    </row>
    <row r="1499" spans="2:15" s="5" customFormat="1" ht="31.5">
      <c r="B1499" s="1"/>
      <c r="C1499" s="351">
        <v>5433</v>
      </c>
      <c r="D1499" s="352" t="s">
        <v>1547</v>
      </c>
      <c r="E1499" s="353" t="s">
        <v>122</v>
      </c>
      <c r="F1499" s="354">
        <v>54904</v>
      </c>
      <c r="G1499" s="288" t="s">
        <v>117</v>
      </c>
      <c r="H1499" s="288"/>
      <c r="I1499" s="1"/>
      <c r="J1499" s="1"/>
      <c r="K1499" s="549"/>
      <c r="L1499" s="10"/>
      <c r="N1499" s="548"/>
      <c r="O1499" s="548"/>
    </row>
    <row r="1500" spans="2:15" s="5" customFormat="1" ht="78.75">
      <c r="B1500" s="1"/>
      <c r="C1500" s="351">
        <v>5442</v>
      </c>
      <c r="D1500" s="352" t="s">
        <v>1548</v>
      </c>
      <c r="E1500" s="353" t="s">
        <v>116</v>
      </c>
      <c r="F1500" s="354">
        <v>70462</v>
      </c>
      <c r="G1500" s="288" t="s">
        <v>117</v>
      </c>
      <c r="H1500" s="288"/>
      <c r="I1500" s="1"/>
      <c r="J1500" s="1"/>
      <c r="K1500" s="549"/>
      <c r="L1500" s="10"/>
      <c r="N1500" s="548"/>
      <c r="O1500" s="548"/>
    </row>
    <row r="1501" spans="2:15" s="5" customFormat="1" ht="47.25">
      <c r="B1501" s="1"/>
      <c r="C1501" s="351">
        <v>5443</v>
      </c>
      <c r="D1501" s="352" t="s">
        <v>1549</v>
      </c>
      <c r="E1501" s="353" t="s">
        <v>122</v>
      </c>
      <c r="F1501" s="354">
        <v>29001</v>
      </c>
      <c r="G1501" s="288" t="s">
        <v>117</v>
      </c>
      <c r="H1501" s="288"/>
      <c r="I1501" s="1"/>
      <c r="J1501" s="1"/>
      <c r="K1501" s="549"/>
      <c r="L1501" s="10"/>
      <c r="N1501" s="548"/>
      <c r="O1501" s="548"/>
    </row>
    <row r="1502" spans="2:15" s="5" customFormat="1" ht="94.5">
      <c r="B1502" s="1"/>
      <c r="C1502" s="351">
        <v>5452</v>
      </c>
      <c r="D1502" s="352" t="s">
        <v>1550</v>
      </c>
      <c r="E1502" s="353" t="s">
        <v>116</v>
      </c>
      <c r="F1502" s="354">
        <v>64630</v>
      </c>
      <c r="G1502" s="288" t="s">
        <v>117</v>
      </c>
      <c r="H1502" s="288"/>
      <c r="I1502" s="1"/>
      <c r="J1502" s="1"/>
      <c r="K1502" s="549"/>
      <c r="L1502" s="10"/>
      <c r="N1502" s="548"/>
      <c r="O1502" s="548"/>
    </row>
    <row r="1503" spans="2:15" s="5" customFormat="1" ht="94.5">
      <c r="B1503" s="1"/>
      <c r="C1503" s="351">
        <v>5455</v>
      </c>
      <c r="D1503" s="352" t="s">
        <v>1551</v>
      </c>
      <c r="E1503" s="353" t="s">
        <v>116</v>
      </c>
      <c r="F1503" s="354">
        <v>145940</v>
      </c>
      <c r="G1503" s="288" t="s">
        <v>117</v>
      </c>
      <c r="H1503" s="288"/>
      <c r="I1503" s="1"/>
      <c r="J1503" s="1"/>
      <c r="K1503" s="549"/>
      <c r="L1503" s="10"/>
      <c r="N1503" s="548"/>
      <c r="O1503" s="548"/>
    </row>
    <row r="1504" spans="2:15" s="5" customFormat="1" ht="47.25">
      <c r="B1504" s="1"/>
      <c r="C1504" s="351">
        <v>5456</v>
      </c>
      <c r="D1504" s="352" t="s">
        <v>1552</v>
      </c>
      <c r="E1504" s="353" t="s">
        <v>122</v>
      </c>
      <c r="F1504" s="354">
        <v>38656</v>
      </c>
      <c r="G1504" s="288" t="s">
        <v>117</v>
      </c>
      <c r="H1504" s="288"/>
      <c r="I1504" s="1"/>
      <c r="J1504" s="1"/>
      <c r="K1504" s="549"/>
      <c r="L1504" s="10"/>
      <c r="N1504" s="548"/>
      <c r="O1504" s="548"/>
    </row>
    <row r="1505" spans="2:15" s="5" customFormat="1" ht="47.25">
      <c r="B1505" s="1"/>
      <c r="C1505" s="351">
        <v>5459</v>
      </c>
      <c r="D1505" s="352" t="s">
        <v>1553</v>
      </c>
      <c r="E1505" s="353" t="s">
        <v>116</v>
      </c>
      <c r="F1505" s="354">
        <v>66874</v>
      </c>
      <c r="G1505" s="288" t="s">
        <v>117</v>
      </c>
      <c r="H1505" s="288"/>
      <c r="I1505" s="1"/>
      <c r="J1505" s="1"/>
      <c r="K1505" s="549"/>
      <c r="L1505" s="10"/>
      <c r="N1505" s="548"/>
      <c r="O1505" s="548"/>
    </row>
    <row r="1506" spans="2:15" s="5" customFormat="1" ht="31.5">
      <c r="B1506" s="1"/>
      <c r="C1506" s="351">
        <v>5461</v>
      </c>
      <c r="D1506" s="352" t="s">
        <v>1554</v>
      </c>
      <c r="E1506" s="353" t="s">
        <v>122</v>
      </c>
      <c r="F1506" s="354">
        <v>21965</v>
      </c>
      <c r="G1506" s="288" t="s">
        <v>117</v>
      </c>
      <c r="H1506" s="288"/>
      <c r="I1506" s="1"/>
      <c r="J1506" s="1"/>
      <c r="K1506" s="549"/>
      <c r="L1506" s="10"/>
      <c r="N1506" s="548"/>
      <c r="O1506" s="548"/>
    </row>
    <row r="1507" spans="2:15" s="5" customFormat="1" ht="78.75">
      <c r="B1507" s="1"/>
      <c r="C1507" s="351">
        <v>5462</v>
      </c>
      <c r="D1507" s="352" t="s">
        <v>1555</v>
      </c>
      <c r="E1507" s="353" t="s">
        <v>125</v>
      </c>
      <c r="F1507" s="354">
        <v>126427</v>
      </c>
      <c r="G1507" s="288" t="s">
        <v>117</v>
      </c>
      <c r="H1507" s="288"/>
      <c r="I1507" s="1"/>
      <c r="J1507" s="1"/>
      <c r="K1507" s="549"/>
      <c r="L1507" s="10"/>
      <c r="N1507" s="548"/>
      <c r="O1507" s="548"/>
    </row>
    <row r="1508" spans="2:15" s="5" customFormat="1" ht="78.75">
      <c r="B1508" s="1"/>
      <c r="C1508" s="351">
        <v>5463</v>
      </c>
      <c r="D1508" s="352" t="s">
        <v>1556</v>
      </c>
      <c r="E1508" s="353" t="s">
        <v>125</v>
      </c>
      <c r="F1508" s="354">
        <v>185913</v>
      </c>
      <c r="G1508" s="288" t="s">
        <v>117</v>
      </c>
      <c r="H1508" s="288"/>
      <c r="I1508" s="1"/>
      <c r="J1508" s="1"/>
      <c r="K1508" s="549"/>
      <c r="L1508" s="10"/>
      <c r="N1508" s="548"/>
      <c r="O1508" s="548"/>
    </row>
    <row r="1509" spans="2:15" s="5" customFormat="1" ht="31.5">
      <c r="B1509" s="1"/>
      <c r="C1509" s="351">
        <v>5466</v>
      </c>
      <c r="D1509" s="352" t="s">
        <v>1557</v>
      </c>
      <c r="E1509" s="353" t="s">
        <v>122</v>
      </c>
      <c r="F1509" s="354">
        <v>12949</v>
      </c>
      <c r="G1509" s="288" t="s">
        <v>117</v>
      </c>
      <c r="H1509" s="288"/>
      <c r="I1509" s="1"/>
      <c r="J1509" s="1"/>
      <c r="K1509" s="549"/>
      <c r="L1509" s="10"/>
      <c r="N1509" s="548"/>
      <c r="O1509" s="548"/>
    </row>
    <row r="1510" spans="2:15" s="5" customFormat="1" ht="31.5">
      <c r="B1510" s="1"/>
      <c r="C1510" s="351">
        <v>5467</v>
      </c>
      <c r="D1510" s="352" t="s">
        <v>1558</v>
      </c>
      <c r="E1510" s="353" t="s">
        <v>122</v>
      </c>
      <c r="F1510" s="354">
        <v>131482</v>
      </c>
      <c r="G1510" s="288" t="s">
        <v>117</v>
      </c>
      <c r="H1510" s="288"/>
      <c r="I1510" s="1"/>
      <c r="J1510" s="1"/>
      <c r="K1510" s="549"/>
      <c r="L1510" s="10"/>
      <c r="N1510" s="548"/>
      <c r="O1510" s="548"/>
    </row>
    <row r="1511" spans="2:15" s="5" customFormat="1" ht="31.5">
      <c r="B1511" s="1"/>
      <c r="C1511" s="351">
        <v>5469</v>
      </c>
      <c r="D1511" s="352" t="s">
        <v>1559</v>
      </c>
      <c r="E1511" s="353" t="s">
        <v>122</v>
      </c>
      <c r="F1511" s="354">
        <v>15758</v>
      </c>
      <c r="G1511" s="288" t="s">
        <v>117</v>
      </c>
      <c r="H1511" s="288"/>
      <c r="I1511" s="1"/>
      <c r="J1511" s="1"/>
      <c r="K1511" s="549"/>
      <c r="L1511" s="10"/>
      <c r="N1511" s="548"/>
      <c r="O1511" s="548"/>
    </row>
    <row r="1512" spans="2:15" s="5" customFormat="1" ht="31.5">
      <c r="B1512" s="1"/>
      <c r="C1512" s="351">
        <v>5471</v>
      </c>
      <c r="D1512" s="352" t="s">
        <v>1560</v>
      </c>
      <c r="E1512" s="353" t="s">
        <v>122</v>
      </c>
      <c r="F1512" s="354">
        <v>9064</v>
      </c>
      <c r="G1512" s="288" t="s">
        <v>117</v>
      </c>
      <c r="H1512" s="288"/>
      <c r="I1512" s="1"/>
      <c r="J1512" s="1"/>
      <c r="K1512" s="549"/>
      <c r="L1512" s="10"/>
      <c r="N1512" s="548"/>
      <c r="O1512" s="548"/>
    </row>
    <row r="1513" spans="2:15" s="5" customFormat="1" ht="47.25">
      <c r="B1513" s="1"/>
      <c r="C1513" s="351">
        <v>5472</v>
      </c>
      <c r="D1513" s="352" t="s">
        <v>1561</v>
      </c>
      <c r="E1513" s="353" t="s">
        <v>122</v>
      </c>
      <c r="F1513" s="354">
        <v>6093</v>
      </c>
      <c r="G1513" s="288" t="s">
        <v>117</v>
      </c>
      <c r="H1513" s="288"/>
      <c r="I1513" s="1"/>
      <c r="J1513" s="1"/>
      <c r="K1513" s="549"/>
      <c r="L1513" s="10"/>
      <c r="N1513" s="548"/>
      <c r="O1513" s="548"/>
    </row>
    <row r="1514" spans="2:15" s="5" customFormat="1" ht="63">
      <c r="B1514" s="1"/>
      <c r="C1514" s="351">
        <v>5494</v>
      </c>
      <c r="D1514" s="352" t="s">
        <v>1562</v>
      </c>
      <c r="E1514" s="353" t="s">
        <v>125</v>
      </c>
      <c r="F1514" s="354">
        <v>417394</v>
      </c>
      <c r="G1514" s="288" t="s">
        <v>117</v>
      </c>
      <c r="H1514" s="288"/>
      <c r="I1514" s="1"/>
      <c r="J1514" s="1"/>
      <c r="K1514" s="549"/>
      <c r="L1514" s="10"/>
      <c r="N1514" s="548"/>
      <c r="O1514" s="548"/>
    </row>
    <row r="1515" spans="2:15" s="5" customFormat="1" ht="47.25">
      <c r="B1515" s="1"/>
      <c r="C1515" s="351">
        <v>5501</v>
      </c>
      <c r="D1515" s="352" t="s">
        <v>1563</v>
      </c>
      <c r="E1515" s="353" t="s">
        <v>125</v>
      </c>
      <c r="F1515" s="354">
        <v>364196</v>
      </c>
      <c r="G1515" s="288" t="s">
        <v>117</v>
      </c>
      <c r="H1515" s="288"/>
      <c r="I1515" s="1"/>
      <c r="J1515" s="1"/>
      <c r="K1515" s="549"/>
      <c r="L1515" s="10"/>
      <c r="N1515" s="548"/>
      <c r="O1515" s="548"/>
    </row>
    <row r="1516" spans="2:15" s="5" customFormat="1" ht="63">
      <c r="B1516" s="1"/>
      <c r="C1516" s="351">
        <v>5502</v>
      </c>
      <c r="D1516" s="352" t="s">
        <v>1564</v>
      </c>
      <c r="E1516" s="353" t="s">
        <v>125</v>
      </c>
      <c r="F1516" s="354">
        <v>651096</v>
      </c>
      <c r="G1516" s="288" t="s">
        <v>117</v>
      </c>
      <c r="H1516" s="288"/>
      <c r="I1516" s="1"/>
      <c r="J1516" s="1"/>
      <c r="K1516" s="549"/>
      <c r="L1516" s="10"/>
      <c r="N1516" s="548"/>
      <c r="O1516" s="548"/>
    </row>
    <row r="1517" spans="2:15" s="5" customFormat="1" ht="78.75">
      <c r="B1517" s="1"/>
      <c r="C1517" s="351">
        <v>5523</v>
      </c>
      <c r="D1517" s="352" t="s">
        <v>1565</v>
      </c>
      <c r="E1517" s="353" t="s">
        <v>125</v>
      </c>
      <c r="F1517" s="354">
        <v>21089</v>
      </c>
      <c r="G1517" s="288" t="s">
        <v>117</v>
      </c>
      <c r="H1517" s="288"/>
      <c r="I1517" s="1"/>
      <c r="J1517" s="1"/>
      <c r="K1517" s="549"/>
      <c r="L1517" s="10"/>
      <c r="N1517" s="548"/>
      <c r="O1517" s="548"/>
    </row>
    <row r="1518" spans="2:15" s="5" customFormat="1" ht="94.5">
      <c r="B1518" s="1"/>
      <c r="C1518" s="351">
        <v>5524</v>
      </c>
      <c r="D1518" s="352" t="s">
        <v>1566</v>
      </c>
      <c r="E1518" s="353" t="s">
        <v>125</v>
      </c>
      <c r="F1518" s="354">
        <v>45018</v>
      </c>
      <c r="G1518" s="288" t="s">
        <v>117</v>
      </c>
      <c r="H1518" s="288"/>
      <c r="I1518" s="1"/>
      <c r="J1518" s="1"/>
      <c r="K1518" s="549"/>
      <c r="L1518" s="10"/>
      <c r="N1518" s="548"/>
      <c r="O1518" s="548"/>
    </row>
    <row r="1519" spans="2:15" s="5" customFormat="1" ht="94.5">
      <c r="B1519" s="1"/>
      <c r="C1519" s="351">
        <v>5525</v>
      </c>
      <c r="D1519" s="352" t="s">
        <v>1567</v>
      </c>
      <c r="E1519" s="353" t="s">
        <v>125</v>
      </c>
      <c r="F1519" s="354">
        <v>55215</v>
      </c>
      <c r="G1519" s="288" t="s">
        <v>117</v>
      </c>
      <c r="H1519" s="288"/>
      <c r="I1519" s="1"/>
      <c r="J1519" s="1"/>
      <c r="K1519" s="549"/>
      <c r="L1519" s="10"/>
      <c r="N1519" s="548"/>
      <c r="O1519" s="548"/>
    </row>
    <row r="1520" spans="2:15" s="5" customFormat="1" ht="31.5">
      <c r="B1520" s="1"/>
      <c r="C1520" s="351">
        <v>5527</v>
      </c>
      <c r="D1520" s="352" t="s">
        <v>1568</v>
      </c>
      <c r="E1520" s="353" t="s">
        <v>122</v>
      </c>
      <c r="F1520" s="354">
        <v>24245</v>
      </c>
      <c r="G1520" s="288" t="s">
        <v>117</v>
      </c>
      <c r="H1520" s="288"/>
      <c r="I1520" s="1"/>
      <c r="J1520" s="1"/>
      <c r="K1520" s="549"/>
      <c r="L1520" s="10"/>
      <c r="N1520" s="548"/>
      <c r="O1520" s="548"/>
    </row>
    <row r="1521" spans="2:15" s="5" customFormat="1" ht="47.25">
      <c r="B1521" s="1"/>
      <c r="C1521" s="351">
        <v>5528</v>
      </c>
      <c r="D1521" s="352" t="s">
        <v>1569</v>
      </c>
      <c r="E1521" s="353" t="s">
        <v>122</v>
      </c>
      <c r="F1521" s="354">
        <v>12050</v>
      </c>
      <c r="G1521" s="288" t="s">
        <v>117</v>
      </c>
      <c r="H1521" s="288"/>
      <c r="I1521" s="1"/>
      <c r="J1521" s="1"/>
      <c r="K1521" s="549"/>
      <c r="L1521" s="10"/>
      <c r="N1521" s="548"/>
      <c r="O1521" s="548"/>
    </row>
    <row r="1522" spans="2:15" s="5" customFormat="1" ht="25.5">
      <c r="B1522" s="1"/>
      <c r="C1522" s="351">
        <v>5535</v>
      </c>
      <c r="D1522" s="352" t="s">
        <v>1570</v>
      </c>
      <c r="E1522" s="353" t="s">
        <v>494</v>
      </c>
      <c r="F1522" s="354">
        <v>158370</v>
      </c>
      <c r="G1522" s="288" t="s">
        <v>117</v>
      </c>
      <c r="H1522" s="288"/>
      <c r="I1522" s="1"/>
      <c r="J1522" s="1"/>
      <c r="K1522" s="549"/>
      <c r="L1522" s="10"/>
      <c r="N1522" s="548"/>
      <c r="O1522" s="548"/>
    </row>
    <row r="1523" spans="2:15" s="5" customFormat="1" ht="25.5">
      <c r="B1523" s="1"/>
      <c r="C1523" s="351">
        <v>5536</v>
      </c>
      <c r="D1523" s="352" t="s">
        <v>1571</v>
      </c>
      <c r="E1523" s="353" t="s">
        <v>785</v>
      </c>
      <c r="F1523" s="354">
        <v>19796</v>
      </c>
      <c r="G1523" s="288" t="s">
        <v>117</v>
      </c>
      <c r="H1523" s="288"/>
      <c r="I1523" s="1"/>
      <c r="J1523" s="1"/>
      <c r="K1523" s="549"/>
      <c r="L1523" s="10"/>
      <c r="N1523" s="548"/>
      <c r="O1523" s="548"/>
    </row>
    <row r="1524" spans="2:15" s="5" customFormat="1" ht="47.25">
      <c r="B1524" s="1"/>
      <c r="C1524" s="351">
        <v>5540</v>
      </c>
      <c r="D1524" s="352" t="s">
        <v>1572</v>
      </c>
      <c r="E1524" s="353" t="s">
        <v>122</v>
      </c>
      <c r="F1524" s="354">
        <v>3036</v>
      </c>
      <c r="G1524" s="288" t="s">
        <v>117</v>
      </c>
      <c r="H1524" s="288"/>
      <c r="I1524" s="1"/>
      <c r="J1524" s="1"/>
      <c r="K1524" s="549"/>
      <c r="L1524" s="10"/>
      <c r="N1524" s="548"/>
      <c r="O1524" s="548"/>
    </row>
    <row r="1525" spans="2:15" s="5" customFormat="1" ht="47.25">
      <c r="B1525" s="1"/>
      <c r="C1525" s="351">
        <v>5541</v>
      </c>
      <c r="D1525" s="352" t="s">
        <v>1573</v>
      </c>
      <c r="E1525" s="353" t="s">
        <v>122</v>
      </c>
      <c r="F1525" s="354">
        <v>4724</v>
      </c>
      <c r="G1525" s="288" t="s">
        <v>117</v>
      </c>
      <c r="H1525" s="288"/>
      <c r="I1525" s="1"/>
      <c r="J1525" s="1"/>
      <c r="K1525" s="549"/>
      <c r="L1525" s="10"/>
      <c r="N1525" s="548"/>
      <c r="O1525" s="548"/>
    </row>
    <row r="1526" spans="2:15" s="5" customFormat="1" ht="47.25">
      <c r="B1526" s="1"/>
      <c r="C1526" s="351">
        <v>5542</v>
      </c>
      <c r="D1526" s="352" t="s">
        <v>1574</v>
      </c>
      <c r="E1526" s="353" t="s">
        <v>122</v>
      </c>
      <c r="F1526" s="354">
        <v>7076</v>
      </c>
      <c r="G1526" s="288" t="s">
        <v>117</v>
      </c>
      <c r="H1526" s="288"/>
      <c r="I1526" s="1"/>
      <c r="J1526" s="1"/>
      <c r="K1526" s="549"/>
      <c r="L1526" s="10"/>
      <c r="N1526" s="548"/>
      <c r="O1526" s="548"/>
    </row>
    <row r="1527" spans="2:15" s="5" customFormat="1" ht="47.25">
      <c r="B1527" s="1"/>
      <c r="C1527" s="351">
        <v>5543</v>
      </c>
      <c r="D1527" s="352" t="s">
        <v>1575</v>
      </c>
      <c r="E1527" s="353" t="s">
        <v>122</v>
      </c>
      <c r="F1527" s="354">
        <v>10476</v>
      </c>
      <c r="G1527" s="288" t="s">
        <v>117</v>
      </c>
      <c r="H1527" s="288"/>
      <c r="I1527" s="1"/>
      <c r="J1527" s="1"/>
      <c r="K1527" s="549"/>
      <c r="L1527" s="10"/>
      <c r="N1527" s="548"/>
      <c r="O1527" s="548"/>
    </row>
    <row r="1528" spans="2:15" s="5" customFormat="1" ht="94.5">
      <c r="B1528" s="1"/>
      <c r="C1528" s="351">
        <v>5545</v>
      </c>
      <c r="D1528" s="352" t="s">
        <v>1576</v>
      </c>
      <c r="E1528" s="353" t="s">
        <v>122</v>
      </c>
      <c r="F1528" s="354">
        <v>72659</v>
      </c>
      <c r="G1528" s="288" t="s">
        <v>117</v>
      </c>
      <c r="H1528" s="288"/>
      <c r="I1528" s="1"/>
      <c r="J1528" s="1"/>
      <c r="K1528" s="549"/>
      <c r="L1528" s="10"/>
      <c r="N1528" s="548"/>
      <c r="O1528" s="548"/>
    </row>
    <row r="1529" spans="2:15" s="5" customFormat="1" ht="94.5">
      <c r="B1529" s="1"/>
      <c r="C1529" s="351">
        <v>5546</v>
      </c>
      <c r="D1529" s="352" t="s">
        <v>1577</v>
      </c>
      <c r="E1529" s="353" t="s">
        <v>122</v>
      </c>
      <c r="F1529" s="354">
        <v>111025</v>
      </c>
      <c r="G1529" s="288" t="s">
        <v>117</v>
      </c>
      <c r="H1529" s="288"/>
      <c r="I1529" s="1"/>
      <c r="J1529" s="1"/>
      <c r="K1529" s="549"/>
      <c r="L1529" s="10"/>
      <c r="N1529" s="548"/>
      <c r="O1529" s="548"/>
    </row>
    <row r="1530" spans="2:15" s="5" customFormat="1" ht="110.25">
      <c r="B1530" s="1"/>
      <c r="C1530" s="351">
        <v>5547</v>
      </c>
      <c r="D1530" s="352" t="s">
        <v>1578</v>
      </c>
      <c r="E1530" s="353" t="s">
        <v>122</v>
      </c>
      <c r="F1530" s="354">
        <v>71707</v>
      </c>
      <c r="G1530" s="288" t="s">
        <v>117</v>
      </c>
      <c r="H1530" s="288"/>
      <c r="I1530" s="1"/>
      <c r="J1530" s="1"/>
      <c r="K1530" s="549"/>
      <c r="L1530" s="10"/>
      <c r="N1530" s="548"/>
      <c r="O1530" s="548"/>
    </row>
    <row r="1531" spans="2:15" s="5" customFormat="1" ht="94.5">
      <c r="B1531" s="1"/>
      <c r="C1531" s="351">
        <v>5548</v>
      </c>
      <c r="D1531" s="352" t="s">
        <v>1579</v>
      </c>
      <c r="E1531" s="353" t="s">
        <v>122</v>
      </c>
      <c r="F1531" s="354">
        <v>27784</v>
      </c>
      <c r="G1531" s="288" t="s">
        <v>117</v>
      </c>
      <c r="H1531" s="288"/>
      <c r="I1531" s="1"/>
      <c r="J1531" s="1"/>
      <c r="K1531" s="549"/>
      <c r="L1531" s="10"/>
      <c r="N1531" s="548"/>
      <c r="O1531" s="548"/>
    </row>
    <row r="1532" spans="2:15" s="5" customFormat="1" ht="94.5">
      <c r="B1532" s="1"/>
      <c r="C1532" s="351">
        <v>5549</v>
      </c>
      <c r="D1532" s="352" t="s">
        <v>1580</v>
      </c>
      <c r="E1532" s="353" t="s">
        <v>122</v>
      </c>
      <c r="F1532" s="354">
        <v>201361</v>
      </c>
      <c r="G1532" s="288" t="s">
        <v>117</v>
      </c>
      <c r="H1532" s="288"/>
      <c r="I1532" s="1"/>
      <c r="J1532" s="1"/>
      <c r="K1532" s="549"/>
      <c r="L1532" s="10"/>
      <c r="N1532" s="548"/>
      <c r="O1532" s="548"/>
    </row>
    <row r="1533" spans="2:15" s="5" customFormat="1" ht="94.5">
      <c r="B1533" s="1"/>
      <c r="C1533" s="351">
        <v>5550</v>
      </c>
      <c r="D1533" s="352" t="s">
        <v>1581</v>
      </c>
      <c r="E1533" s="353" t="s">
        <v>122</v>
      </c>
      <c r="F1533" s="354">
        <v>118093</v>
      </c>
      <c r="G1533" s="288" t="s">
        <v>117</v>
      </c>
      <c r="H1533" s="288"/>
      <c r="I1533" s="1"/>
      <c r="J1533" s="1"/>
      <c r="K1533" s="549"/>
      <c r="L1533" s="10"/>
      <c r="N1533" s="548"/>
      <c r="O1533" s="548"/>
    </row>
    <row r="1534" spans="2:15" s="5" customFormat="1" ht="94.5">
      <c r="B1534" s="1"/>
      <c r="C1534" s="351">
        <v>5551</v>
      </c>
      <c r="D1534" s="352" t="s">
        <v>1582</v>
      </c>
      <c r="E1534" s="353" t="s">
        <v>122</v>
      </c>
      <c r="F1534" s="354">
        <v>36684</v>
      </c>
      <c r="G1534" s="288" t="s">
        <v>117</v>
      </c>
      <c r="H1534" s="288"/>
      <c r="I1534" s="1"/>
      <c r="J1534" s="1"/>
      <c r="K1534" s="549"/>
      <c r="L1534" s="10"/>
      <c r="N1534" s="548"/>
      <c r="O1534" s="548"/>
    </row>
    <row r="1535" spans="2:15" s="5" customFormat="1" ht="63">
      <c r="B1535" s="1"/>
      <c r="C1535" s="351">
        <v>5552</v>
      </c>
      <c r="D1535" s="352" t="s">
        <v>1583</v>
      </c>
      <c r="E1535" s="353" t="s">
        <v>125</v>
      </c>
      <c r="F1535" s="354">
        <v>14220</v>
      </c>
      <c r="G1535" s="288" t="s">
        <v>117</v>
      </c>
      <c r="H1535" s="288"/>
      <c r="I1535" s="1"/>
      <c r="J1535" s="1"/>
      <c r="K1535" s="549"/>
      <c r="L1535" s="10"/>
      <c r="N1535" s="548"/>
      <c r="O1535" s="548"/>
    </row>
    <row r="1536" spans="2:15" s="5" customFormat="1" ht="63">
      <c r="B1536" s="1"/>
      <c r="C1536" s="351">
        <v>5556</v>
      </c>
      <c r="D1536" s="352" t="s">
        <v>1584</v>
      </c>
      <c r="E1536" s="353" t="s">
        <v>122</v>
      </c>
      <c r="F1536" s="354">
        <v>23421</v>
      </c>
      <c r="G1536" s="288" t="s">
        <v>117</v>
      </c>
      <c r="H1536" s="288"/>
      <c r="I1536" s="1"/>
      <c r="J1536" s="1"/>
      <c r="K1536" s="549"/>
      <c r="L1536" s="10"/>
      <c r="N1536" s="548"/>
      <c r="O1536" s="548"/>
    </row>
    <row r="1537" spans="2:15" s="5" customFormat="1" ht="45">
      <c r="B1537" s="1"/>
      <c r="C1537" s="458">
        <v>5557</v>
      </c>
      <c r="D1537" s="460" t="s">
        <v>1585</v>
      </c>
      <c r="E1537" s="462" t="s">
        <v>122</v>
      </c>
      <c r="F1537" s="464">
        <v>62949</v>
      </c>
      <c r="G1537" s="288" t="s">
        <v>117</v>
      </c>
      <c r="H1537" s="288"/>
      <c r="I1537" s="1"/>
      <c r="J1537" s="1"/>
      <c r="K1537" s="549"/>
      <c r="L1537" s="10"/>
      <c r="N1537" s="548"/>
      <c r="O1537" s="548"/>
    </row>
    <row r="1538" spans="2:15" s="5" customFormat="1" ht="47.25">
      <c r="B1538" s="1"/>
      <c r="C1538" s="351">
        <v>5558</v>
      </c>
      <c r="D1538" s="352" t="s">
        <v>1586</v>
      </c>
      <c r="E1538" s="353" t="s">
        <v>122</v>
      </c>
      <c r="F1538" s="354">
        <v>111878</v>
      </c>
      <c r="G1538" s="288" t="s">
        <v>117</v>
      </c>
      <c r="H1538" s="288"/>
      <c r="I1538" s="1"/>
      <c r="J1538" s="1"/>
      <c r="K1538" s="549"/>
      <c r="L1538" s="10"/>
      <c r="N1538" s="548"/>
      <c r="O1538" s="548"/>
    </row>
    <row r="1539" spans="2:15" s="5" customFormat="1" ht="94.5">
      <c r="B1539" s="1"/>
      <c r="C1539" s="351">
        <v>5561</v>
      </c>
      <c r="D1539" s="352" t="s">
        <v>1587</v>
      </c>
      <c r="E1539" s="353" t="s">
        <v>122</v>
      </c>
      <c r="F1539" s="354">
        <v>122091</v>
      </c>
      <c r="G1539" s="288" t="s">
        <v>117</v>
      </c>
      <c r="H1539" s="288"/>
      <c r="I1539" s="1"/>
      <c r="J1539" s="1"/>
      <c r="K1539" s="549"/>
      <c r="L1539" s="10"/>
      <c r="N1539" s="548"/>
      <c r="O1539" s="548"/>
    </row>
    <row r="1540" spans="2:15" s="5" customFormat="1" ht="94.5">
      <c r="B1540" s="1"/>
      <c r="C1540" s="351">
        <v>5562</v>
      </c>
      <c r="D1540" s="352" t="s">
        <v>1588</v>
      </c>
      <c r="E1540" s="353" t="s">
        <v>122</v>
      </c>
      <c r="F1540" s="354">
        <v>76625</v>
      </c>
      <c r="G1540" s="288" t="s">
        <v>117</v>
      </c>
      <c r="H1540" s="288"/>
      <c r="I1540" s="1"/>
      <c r="J1540" s="1"/>
      <c r="K1540" s="549"/>
      <c r="L1540" s="10"/>
      <c r="N1540" s="548"/>
      <c r="O1540" s="548"/>
    </row>
    <row r="1541" spans="2:15" s="5" customFormat="1" ht="47.25">
      <c r="B1541" s="1"/>
      <c r="C1541" s="351">
        <v>5567</v>
      </c>
      <c r="D1541" s="352" t="s">
        <v>1589</v>
      </c>
      <c r="E1541" s="353" t="s">
        <v>122</v>
      </c>
      <c r="F1541" s="354">
        <v>16083</v>
      </c>
      <c r="G1541" s="288" t="s">
        <v>117</v>
      </c>
      <c r="H1541" s="288"/>
      <c r="I1541" s="1"/>
      <c r="J1541" s="1"/>
      <c r="K1541" s="549"/>
      <c r="L1541" s="10"/>
      <c r="N1541" s="548"/>
      <c r="O1541" s="548"/>
    </row>
    <row r="1542" spans="2:15" s="5" customFormat="1" ht="94.5">
      <c r="B1542" s="1"/>
      <c r="C1542" s="351">
        <v>5570</v>
      </c>
      <c r="D1542" s="352" t="s">
        <v>1590</v>
      </c>
      <c r="E1542" s="353" t="s">
        <v>122</v>
      </c>
      <c r="F1542" s="354">
        <v>275038</v>
      </c>
      <c r="G1542" s="288" t="s">
        <v>117</v>
      </c>
      <c r="H1542" s="288"/>
      <c r="I1542" s="1"/>
      <c r="J1542" s="1"/>
      <c r="K1542" s="549"/>
      <c r="L1542" s="10"/>
      <c r="N1542" s="548"/>
      <c r="O1542" s="548"/>
    </row>
    <row r="1543" spans="2:15" s="5" customFormat="1" ht="94.5">
      <c r="B1543" s="1"/>
      <c r="C1543" s="351">
        <v>5571</v>
      </c>
      <c r="D1543" s="352" t="s">
        <v>1591</v>
      </c>
      <c r="E1543" s="353" t="s">
        <v>122</v>
      </c>
      <c r="F1543" s="354">
        <v>56838</v>
      </c>
      <c r="G1543" s="288" t="s">
        <v>117</v>
      </c>
      <c r="H1543" s="288"/>
      <c r="I1543" s="1"/>
      <c r="J1543" s="1"/>
      <c r="K1543" s="549"/>
      <c r="L1543" s="10"/>
      <c r="N1543" s="548"/>
      <c r="O1543" s="548"/>
    </row>
    <row r="1544" spans="2:15" s="5" customFormat="1" ht="94.5">
      <c r="B1544" s="1"/>
      <c r="C1544" s="351">
        <v>5572</v>
      </c>
      <c r="D1544" s="352" t="s">
        <v>1592</v>
      </c>
      <c r="E1544" s="353" t="s">
        <v>122</v>
      </c>
      <c r="F1544" s="354">
        <v>27582</v>
      </c>
      <c r="G1544" s="288" t="s">
        <v>117</v>
      </c>
      <c r="H1544" s="288"/>
      <c r="I1544" s="1"/>
      <c r="J1544" s="1"/>
      <c r="K1544" s="549"/>
      <c r="L1544" s="10"/>
      <c r="N1544" s="548"/>
      <c r="O1544" s="548"/>
    </row>
    <row r="1545" spans="2:15" s="5" customFormat="1" ht="94.5">
      <c r="B1545" s="1"/>
      <c r="C1545" s="351">
        <v>5573</v>
      </c>
      <c r="D1545" s="352" t="s">
        <v>1593</v>
      </c>
      <c r="E1545" s="353" t="s">
        <v>122</v>
      </c>
      <c r="F1545" s="354">
        <v>22535</v>
      </c>
      <c r="G1545" s="288" t="s">
        <v>117</v>
      </c>
      <c r="H1545" s="288"/>
      <c r="I1545" s="1"/>
      <c r="J1545" s="1"/>
      <c r="K1545" s="549"/>
      <c r="L1545" s="10"/>
      <c r="N1545" s="548"/>
      <c r="O1545" s="548"/>
    </row>
    <row r="1546" spans="2:15" s="5" customFormat="1" ht="94.5">
      <c r="B1546" s="1"/>
      <c r="C1546" s="351">
        <v>5574</v>
      </c>
      <c r="D1546" s="352" t="s">
        <v>1594</v>
      </c>
      <c r="E1546" s="353" t="s">
        <v>122</v>
      </c>
      <c r="F1546" s="354">
        <v>14897</v>
      </c>
      <c r="G1546" s="288" t="s">
        <v>117</v>
      </c>
      <c r="H1546" s="288"/>
      <c r="I1546" s="1"/>
      <c r="J1546" s="1"/>
      <c r="K1546" s="549"/>
      <c r="L1546" s="10"/>
      <c r="N1546" s="548"/>
      <c r="O1546" s="548"/>
    </row>
    <row r="1547" spans="2:15" s="5" customFormat="1" ht="94.5">
      <c r="B1547" s="1"/>
      <c r="C1547" s="351">
        <v>5575</v>
      </c>
      <c r="D1547" s="352" t="s">
        <v>1595</v>
      </c>
      <c r="E1547" s="353" t="s">
        <v>122</v>
      </c>
      <c r="F1547" s="354">
        <v>47863</v>
      </c>
      <c r="G1547" s="288" t="s">
        <v>117</v>
      </c>
      <c r="H1547" s="288"/>
      <c r="I1547" s="1"/>
      <c r="J1547" s="1"/>
      <c r="K1547" s="549"/>
      <c r="L1547" s="10"/>
      <c r="N1547" s="548"/>
      <c r="O1547" s="548"/>
    </row>
    <row r="1548" spans="2:15" s="5" customFormat="1" ht="94.5">
      <c r="B1548" s="1"/>
      <c r="C1548" s="351">
        <v>5576</v>
      </c>
      <c r="D1548" s="352" t="s">
        <v>1596</v>
      </c>
      <c r="E1548" s="353" t="s">
        <v>122</v>
      </c>
      <c r="F1548" s="354">
        <v>18716</v>
      </c>
      <c r="G1548" s="288" t="s">
        <v>117</v>
      </c>
      <c r="H1548" s="288"/>
      <c r="I1548" s="1"/>
      <c r="J1548" s="1"/>
      <c r="K1548" s="549"/>
      <c r="L1548" s="10"/>
      <c r="N1548" s="548"/>
      <c r="O1548" s="548"/>
    </row>
    <row r="1549" spans="2:15" s="5" customFormat="1" ht="94.5">
      <c r="B1549" s="1"/>
      <c r="C1549" s="351">
        <v>5577</v>
      </c>
      <c r="D1549" s="352" t="s">
        <v>1597</v>
      </c>
      <c r="E1549" s="353" t="s">
        <v>122</v>
      </c>
      <c r="F1549" s="354">
        <v>220536</v>
      </c>
      <c r="G1549" s="288" t="s">
        <v>117</v>
      </c>
      <c r="H1549" s="288"/>
      <c r="I1549" s="1"/>
      <c r="J1549" s="1"/>
      <c r="K1549" s="549"/>
      <c r="L1549" s="10"/>
      <c r="N1549" s="548"/>
      <c r="O1549" s="548"/>
    </row>
    <row r="1550" spans="2:15" s="5" customFormat="1" ht="94.5">
      <c r="B1550" s="1"/>
      <c r="C1550" s="351">
        <v>5581</v>
      </c>
      <c r="D1550" s="352" t="s">
        <v>1598</v>
      </c>
      <c r="E1550" s="353" t="s">
        <v>122</v>
      </c>
      <c r="F1550" s="354">
        <v>318273</v>
      </c>
      <c r="G1550" s="288" t="s">
        <v>117</v>
      </c>
      <c r="H1550" s="288"/>
      <c r="I1550" s="1"/>
      <c r="J1550" s="1"/>
      <c r="K1550" s="549"/>
      <c r="L1550" s="10"/>
      <c r="N1550" s="548"/>
      <c r="O1550" s="548"/>
    </row>
    <row r="1551" spans="2:15" s="5" customFormat="1" ht="94.5">
      <c r="B1551" s="1"/>
      <c r="C1551" s="351">
        <v>5582</v>
      </c>
      <c r="D1551" s="352" t="s">
        <v>1599</v>
      </c>
      <c r="E1551" s="353" t="s">
        <v>122</v>
      </c>
      <c r="F1551" s="354">
        <v>49637</v>
      </c>
      <c r="G1551" s="288" t="s">
        <v>117</v>
      </c>
      <c r="H1551" s="288"/>
      <c r="I1551" s="1"/>
      <c r="J1551" s="1"/>
      <c r="K1551" s="549"/>
      <c r="L1551" s="10"/>
      <c r="N1551" s="548"/>
      <c r="O1551" s="548"/>
    </row>
    <row r="1552" spans="2:15" s="5" customFormat="1" ht="94.5">
      <c r="B1552" s="1"/>
      <c r="C1552" s="351">
        <v>5585</v>
      </c>
      <c r="D1552" s="352" t="s">
        <v>1600</v>
      </c>
      <c r="E1552" s="353" t="s">
        <v>125</v>
      </c>
      <c r="F1552" s="354">
        <v>50789</v>
      </c>
      <c r="G1552" s="288" t="s">
        <v>117</v>
      </c>
      <c r="H1552" s="288"/>
      <c r="I1552" s="1"/>
      <c r="J1552" s="1"/>
      <c r="K1552" s="549"/>
      <c r="L1552" s="10"/>
      <c r="N1552" s="548"/>
      <c r="O1552" s="548"/>
    </row>
    <row r="1553" spans="2:15" s="5" customFormat="1" ht="47.25">
      <c r="B1553" s="1"/>
      <c r="C1553" s="351">
        <v>5586</v>
      </c>
      <c r="D1553" s="352" t="s">
        <v>1601</v>
      </c>
      <c r="E1553" s="353" t="s">
        <v>122</v>
      </c>
      <c r="F1553" s="354">
        <v>31161</v>
      </c>
      <c r="G1553" s="288" t="s">
        <v>117</v>
      </c>
      <c r="H1553" s="288"/>
      <c r="I1553" s="1"/>
      <c r="J1553" s="1"/>
      <c r="K1553" s="549"/>
      <c r="L1553" s="10"/>
      <c r="N1553" s="548"/>
      <c r="O1553" s="548"/>
    </row>
    <row r="1554" spans="2:15" s="5" customFormat="1" ht="47.25">
      <c r="B1554" s="1"/>
      <c r="C1554" s="351">
        <v>5587</v>
      </c>
      <c r="D1554" s="352" t="s">
        <v>1602</v>
      </c>
      <c r="E1554" s="353" t="s">
        <v>122</v>
      </c>
      <c r="F1554" s="354">
        <v>61042</v>
      </c>
      <c r="G1554" s="288" t="s">
        <v>117</v>
      </c>
      <c r="H1554" s="288"/>
      <c r="I1554" s="1"/>
      <c r="J1554" s="1"/>
      <c r="K1554" s="549"/>
      <c r="L1554" s="10"/>
      <c r="N1554" s="548"/>
      <c r="O1554" s="548"/>
    </row>
    <row r="1555" spans="2:15" s="5" customFormat="1" ht="94.5">
      <c r="B1555" s="1"/>
      <c r="C1555" s="351">
        <v>5588</v>
      </c>
      <c r="D1555" s="352" t="s">
        <v>1603</v>
      </c>
      <c r="E1555" s="353" t="s">
        <v>122</v>
      </c>
      <c r="F1555" s="354">
        <v>127998</v>
      </c>
      <c r="G1555" s="288" t="s">
        <v>117</v>
      </c>
      <c r="H1555" s="288"/>
      <c r="I1555" s="1"/>
      <c r="J1555" s="1"/>
      <c r="K1555" s="549"/>
      <c r="L1555" s="10"/>
      <c r="N1555" s="548"/>
      <c r="O1555" s="548"/>
    </row>
    <row r="1556" spans="2:15" s="5" customFormat="1" ht="78.75">
      <c r="B1556" s="1"/>
      <c r="C1556" s="351">
        <v>5591</v>
      </c>
      <c r="D1556" s="352" t="s">
        <v>1604</v>
      </c>
      <c r="E1556" s="353" t="s">
        <v>122</v>
      </c>
      <c r="F1556" s="354">
        <v>224682</v>
      </c>
      <c r="G1556" s="288" t="s">
        <v>117</v>
      </c>
      <c r="H1556" s="288"/>
      <c r="I1556" s="1"/>
      <c r="J1556" s="1"/>
      <c r="K1556" s="549"/>
      <c r="L1556" s="10"/>
      <c r="N1556" s="548"/>
      <c r="O1556" s="548"/>
    </row>
    <row r="1557" spans="2:15" s="5" customFormat="1" ht="63">
      <c r="B1557" s="1"/>
      <c r="C1557" s="351">
        <v>5595</v>
      </c>
      <c r="D1557" s="352" t="s">
        <v>1605</v>
      </c>
      <c r="E1557" s="353" t="s">
        <v>122</v>
      </c>
      <c r="F1557" s="354">
        <v>118978</v>
      </c>
      <c r="G1557" s="288" t="s">
        <v>117</v>
      </c>
      <c r="H1557" s="288"/>
      <c r="I1557" s="1"/>
      <c r="J1557" s="1"/>
      <c r="K1557" s="549"/>
      <c r="L1557" s="10"/>
      <c r="N1557" s="548"/>
      <c r="O1557" s="548"/>
    </row>
    <row r="1558" spans="2:15" s="5" customFormat="1" ht="110.25">
      <c r="B1558" s="1"/>
      <c r="C1558" s="351">
        <v>5599</v>
      </c>
      <c r="D1558" s="352" t="s">
        <v>1606</v>
      </c>
      <c r="E1558" s="353" t="s">
        <v>122</v>
      </c>
      <c r="F1558" s="354">
        <v>172176</v>
      </c>
      <c r="G1558" s="288" t="s">
        <v>117</v>
      </c>
      <c r="H1558" s="288"/>
      <c r="I1558" s="1"/>
      <c r="J1558" s="1"/>
      <c r="K1558" s="549"/>
      <c r="L1558" s="10"/>
      <c r="N1558" s="548"/>
      <c r="O1558" s="548"/>
    </row>
    <row r="1559" spans="2:15" s="5" customFormat="1" ht="78.75">
      <c r="B1559" s="1"/>
      <c r="C1559" s="351">
        <v>5602</v>
      </c>
      <c r="D1559" s="352" t="s">
        <v>1607</v>
      </c>
      <c r="E1559" s="353" t="s">
        <v>122</v>
      </c>
      <c r="F1559" s="354">
        <v>3214376</v>
      </c>
      <c r="G1559" s="288" t="s">
        <v>117</v>
      </c>
      <c r="H1559" s="288"/>
      <c r="I1559" s="1"/>
      <c r="J1559" s="1"/>
      <c r="K1559" s="549"/>
      <c r="L1559" s="10"/>
      <c r="N1559" s="548"/>
      <c r="O1559" s="548"/>
    </row>
    <row r="1560" spans="2:15" s="5" customFormat="1" ht="78.75">
      <c r="B1560" s="1"/>
      <c r="C1560" s="351">
        <v>5603</v>
      </c>
      <c r="D1560" s="352" t="s">
        <v>1608</v>
      </c>
      <c r="E1560" s="353" t="s">
        <v>122</v>
      </c>
      <c r="F1560" s="354">
        <v>105755</v>
      </c>
      <c r="G1560" s="288" t="s">
        <v>117</v>
      </c>
      <c r="H1560" s="288"/>
      <c r="I1560" s="1"/>
      <c r="J1560" s="1"/>
      <c r="K1560" s="549"/>
      <c r="L1560" s="10"/>
      <c r="N1560" s="548"/>
      <c r="O1560" s="548"/>
    </row>
    <row r="1561" spans="2:15" s="5" customFormat="1" ht="63">
      <c r="B1561" s="1"/>
      <c r="C1561" s="351">
        <v>5604</v>
      </c>
      <c r="D1561" s="352" t="s">
        <v>1609</v>
      </c>
      <c r="E1561" s="353" t="s">
        <v>122</v>
      </c>
      <c r="F1561" s="354">
        <v>84020</v>
      </c>
      <c r="G1561" s="288" t="s">
        <v>117</v>
      </c>
      <c r="H1561" s="288"/>
      <c r="I1561" s="1"/>
      <c r="J1561" s="1"/>
      <c r="K1561" s="549"/>
      <c r="L1561" s="10"/>
      <c r="N1561" s="548"/>
      <c r="O1561" s="548"/>
    </row>
    <row r="1562" spans="2:15" s="5" customFormat="1" ht="63">
      <c r="B1562" s="1"/>
      <c r="C1562" s="351">
        <v>5606</v>
      </c>
      <c r="D1562" s="352" t="s">
        <v>1610</v>
      </c>
      <c r="E1562" s="353" t="s">
        <v>122</v>
      </c>
      <c r="F1562" s="354">
        <v>170146</v>
      </c>
      <c r="G1562" s="288" t="s">
        <v>117</v>
      </c>
      <c r="H1562" s="288"/>
      <c r="I1562" s="1"/>
      <c r="J1562" s="1"/>
      <c r="K1562" s="549"/>
      <c r="L1562" s="10"/>
      <c r="N1562" s="548"/>
      <c r="O1562" s="548"/>
    </row>
    <row r="1563" spans="2:15" s="5" customFormat="1" ht="78.75">
      <c r="B1563" s="1"/>
      <c r="C1563" s="351">
        <v>5610</v>
      </c>
      <c r="D1563" s="352" t="s">
        <v>1611</v>
      </c>
      <c r="E1563" s="353" t="s">
        <v>122</v>
      </c>
      <c r="F1563" s="354">
        <v>128893</v>
      </c>
      <c r="G1563" s="288" t="s">
        <v>117</v>
      </c>
      <c r="H1563" s="288"/>
      <c r="I1563" s="1"/>
      <c r="J1563" s="1"/>
      <c r="K1563" s="549"/>
      <c r="L1563" s="10"/>
      <c r="N1563" s="548"/>
      <c r="O1563" s="548"/>
    </row>
    <row r="1564" spans="2:15" s="5" customFormat="1" ht="63">
      <c r="B1564" s="1"/>
      <c r="C1564" s="351">
        <v>5611</v>
      </c>
      <c r="D1564" s="352" t="s">
        <v>1612</v>
      </c>
      <c r="E1564" s="353" t="s">
        <v>122</v>
      </c>
      <c r="F1564" s="354">
        <v>69435</v>
      </c>
      <c r="G1564" s="288" t="s">
        <v>117</v>
      </c>
      <c r="H1564" s="288"/>
      <c r="I1564" s="1"/>
      <c r="J1564" s="1"/>
      <c r="K1564" s="549"/>
      <c r="L1564" s="10"/>
      <c r="N1564" s="548"/>
      <c r="O1564" s="548"/>
    </row>
    <row r="1565" spans="2:15" s="5" customFormat="1" ht="78.75">
      <c r="B1565" s="1"/>
      <c r="C1565" s="351">
        <v>5616</v>
      </c>
      <c r="D1565" s="352" t="s">
        <v>1613</v>
      </c>
      <c r="E1565" s="353" t="s">
        <v>122</v>
      </c>
      <c r="F1565" s="354">
        <v>11224</v>
      </c>
      <c r="G1565" s="288" t="s">
        <v>117</v>
      </c>
      <c r="H1565" s="288"/>
      <c r="I1565" s="1"/>
      <c r="J1565" s="1"/>
      <c r="K1565" s="549"/>
      <c r="L1565" s="10"/>
      <c r="N1565" s="548"/>
      <c r="O1565" s="548"/>
    </row>
    <row r="1566" spans="2:15" s="5" customFormat="1" ht="47.25">
      <c r="B1566" s="1"/>
      <c r="C1566" s="351">
        <v>5621</v>
      </c>
      <c r="D1566" s="352" t="s">
        <v>1614</v>
      </c>
      <c r="E1566" s="353" t="s">
        <v>122</v>
      </c>
      <c r="F1566" s="354">
        <v>23701</v>
      </c>
      <c r="G1566" s="288" t="s">
        <v>117</v>
      </c>
      <c r="H1566" s="288"/>
      <c r="I1566" s="1"/>
      <c r="J1566" s="1"/>
      <c r="K1566" s="549"/>
      <c r="L1566" s="10"/>
      <c r="N1566" s="548"/>
      <c r="O1566" s="548"/>
    </row>
    <row r="1567" spans="2:15" s="5" customFormat="1" ht="94.5">
      <c r="B1567" s="1"/>
      <c r="C1567" s="351">
        <v>5625</v>
      </c>
      <c r="D1567" s="352" t="s">
        <v>1615</v>
      </c>
      <c r="E1567" s="353" t="s">
        <v>125</v>
      </c>
      <c r="F1567" s="354">
        <v>172583</v>
      </c>
      <c r="G1567" s="288" t="s">
        <v>117</v>
      </c>
      <c r="H1567" s="288" t="s">
        <v>145</v>
      </c>
      <c r="I1567" s="1"/>
      <c r="J1567" s="1"/>
      <c r="K1567" s="549"/>
      <c r="L1567" s="10"/>
      <c r="N1567" s="548"/>
      <c r="O1567" s="548"/>
    </row>
    <row r="1568" spans="2:15" s="5" customFormat="1" ht="78.75">
      <c r="B1568" s="1"/>
      <c r="C1568" s="351">
        <v>5626</v>
      </c>
      <c r="D1568" s="352" t="s">
        <v>1616</v>
      </c>
      <c r="E1568" s="353" t="s">
        <v>125</v>
      </c>
      <c r="F1568" s="354">
        <v>9078</v>
      </c>
      <c r="G1568" s="288" t="s">
        <v>117</v>
      </c>
      <c r="H1568" s="288"/>
      <c r="I1568" s="1"/>
      <c r="J1568" s="1"/>
      <c r="K1568" s="549"/>
      <c r="L1568" s="10"/>
      <c r="N1568" s="548"/>
      <c r="O1568" s="548"/>
    </row>
    <row r="1569" spans="2:15" s="5" customFormat="1" ht="78.75">
      <c r="B1569" s="1"/>
      <c r="C1569" s="351">
        <v>5628</v>
      </c>
      <c r="D1569" s="352" t="s">
        <v>1617</v>
      </c>
      <c r="E1569" s="353" t="s">
        <v>122</v>
      </c>
      <c r="F1569" s="354">
        <v>10320</v>
      </c>
      <c r="G1569" s="288" t="s">
        <v>117</v>
      </c>
      <c r="H1569" s="288"/>
      <c r="I1569" s="1"/>
      <c r="J1569" s="1"/>
      <c r="K1569" s="549"/>
      <c r="L1569" s="10"/>
      <c r="N1569" s="548"/>
      <c r="O1569" s="548"/>
    </row>
    <row r="1570" spans="2:15" s="5" customFormat="1" ht="47.25">
      <c r="B1570" s="1"/>
      <c r="C1570" s="351">
        <v>5629</v>
      </c>
      <c r="D1570" s="352" t="s">
        <v>1618</v>
      </c>
      <c r="E1570" s="353" t="s">
        <v>122</v>
      </c>
      <c r="F1570" s="354">
        <v>49959</v>
      </c>
      <c r="G1570" s="288" t="s">
        <v>117</v>
      </c>
      <c r="H1570" s="288"/>
      <c r="I1570" s="1"/>
      <c r="J1570" s="1"/>
      <c r="K1570" s="549"/>
      <c r="L1570" s="10"/>
      <c r="N1570" s="548"/>
      <c r="O1570" s="548"/>
    </row>
    <row r="1571" spans="2:15" s="5" customFormat="1" ht="47.25">
      <c r="B1571" s="1"/>
      <c r="C1571" s="351">
        <v>5630</v>
      </c>
      <c r="D1571" s="352" t="s">
        <v>1619</v>
      </c>
      <c r="E1571" s="353" t="s">
        <v>122</v>
      </c>
      <c r="F1571" s="354">
        <v>49107</v>
      </c>
      <c r="G1571" s="288" t="s">
        <v>117</v>
      </c>
      <c r="H1571" s="288"/>
      <c r="I1571" s="1"/>
      <c r="J1571" s="1"/>
      <c r="K1571" s="549"/>
      <c r="L1571" s="10"/>
      <c r="N1571" s="548"/>
      <c r="O1571" s="548"/>
    </row>
    <row r="1572" spans="2:15" s="5" customFormat="1" ht="63">
      <c r="B1572" s="1"/>
      <c r="C1572" s="351">
        <v>5634</v>
      </c>
      <c r="D1572" s="352" t="s">
        <v>1620</v>
      </c>
      <c r="E1572" s="353" t="s">
        <v>122</v>
      </c>
      <c r="F1572" s="354">
        <v>3788</v>
      </c>
      <c r="G1572" s="288" t="s">
        <v>117</v>
      </c>
      <c r="H1572" s="288"/>
      <c r="I1572" s="1"/>
      <c r="J1572" s="1"/>
      <c r="K1572" s="549"/>
      <c r="L1572" s="10"/>
      <c r="N1572" s="548"/>
      <c r="O1572" s="548"/>
    </row>
    <row r="1573" spans="2:15" s="5" customFormat="1" ht="47.25">
      <c r="B1573" s="1"/>
      <c r="C1573" s="351">
        <v>5641</v>
      </c>
      <c r="D1573" s="352" t="s">
        <v>1621</v>
      </c>
      <c r="E1573" s="353" t="s">
        <v>116</v>
      </c>
      <c r="F1573" s="354">
        <v>86588</v>
      </c>
      <c r="G1573" s="288" t="s">
        <v>117</v>
      </c>
      <c r="H1573" s="288"/>
      <c r="I1573" s="1"/>
      <c r="J1573" s="1"/>
      <c r="K1573" s="549"/>
      <c r="L1573" s="10"/>
      <c r="N1573" s="548"/>
      <c r="O1573" s="548"/>
    </row>
    <row r="1574" spans="2:15" s="5" customFormat="1" ht="47.25">
      <c r="B1574" s="1"/>
      <c r="C1574" s="351">
        <v>5642</v>
      </c>
      <c r="D1574" s="352" t="s">
        <v>1622</v>
      </c>
      <c r="E1574" s="353" t="s">
        <v>116</v>
      </c>
      <c r="F1574" s="354">
        <v>16021</v>
      </c>
      <c r="G1574" s="288" t="s">
        <v>117</v>
      </c>
      <c r="H1574" s="288"/>
      <c r="I1574" s="1"/>
      <c r="J1574" s="1"/>
      <c r="K1574" s="549"/>
      <c r="L1574" s="10"/>
      <c r="N1574" s="548"/>
      <c r="O1574" s="548"/>
    </row>
    <row r="1575" spans="2:15" s="5" customFormat="1" ht="63">
      <c r="B1575" s="1"/>
      <c r="C1575" s="351">
        <v>5644</v>
      </c>
      <c r="D1575" s="352" t="s">
        <v>1623</v>
      </c>
      <c r="E1575" s="353" t="s">
        <v>116</v>
      </c>
      <c r="F1575" s="354">
        <v>12163</v>
      </c>
      <c r="G1575" s="288" t="s">
        <v>117</v>
      </c>
      <c r="H1575" s="288"/>
      <c r="I1575" s="1"/>
      <c r="J1575" s="1"/>
      <c r="K1575" s="549"/>
      <c r="L1575" s="10"/>
      <c r="N1575" s="548"/>
      <c r="O1575" s="548"/>
    </row>
    <row r="1576" spans="2:15" s="5" customFormat="1" ht="31.5">
      <c r="B1576" s="1"/>
      <c r="C1576" s="351">
        <v>5645</v>
      </c>
      <c r="D1576" s="352" t="s">
        <v>1624</v>
      </c>
      <c r="E1576" s="353" t="s">
        <v>116</v>
      </c>
      <c r="F1576" s="354">
        <v>8504</v>
      </c>
      <c r="G1576" s="288" t="s">
        <v>117</v>
      </c>
      <c r="H1576" s="288"/>
      <c r="I1576" s="1"/>
      <c r="J1576" s="1"/>
      <c r="K1576" s="549"/>
      <c r="L1576" s="10"/>
      <c r="N1576" s="548"/>
      <c r="O1576" s="548"/>
    </row>
    <row r="1577" spans="2:15" s="5" customFormat="1" ht="31.5">
      <c r="B1577" s="1"/>
      <c r="C1577" s="351">
        <v>5646</v>
      </c>
      <c r="D1577" s="352" t="s">
        <v>1625</v>
      </c>
      <c r="E1577" s="353" t="s">
        <v>122</v>
      </c>
      <c r="F1577" s="354">
        <v>7676</v>
      </c>
      <c r="G1577" s="288" t="s">
        <v>117</v>
      </c>
      <c r="H1577" s="288"/>
      <c r="I1577" s="1"/>
      <c r="J1577" s="1"/>
      <c r="K1577" s="549"/>
      <c r="L1577" s="10"/>
      <c r="N1577" s="548"/>
      <c r="O1577" s="548"/>
    </row>
    <row r="1578" spans="2:15" s="5" customFormat="1" ht="31.5">
      <c r="B1578" s="1"/>
      <c r="C1578" s="351">
        <v>5647</v>
      </c>
      <c r="D1578" s="352" t="s">
        <v>1626</v>
      </c>
      <c r="E1578" s="353" t="s">
        <v>116</v>
      </c>
      <c r="F1578" s="354">
        <v>9062</v>
      </c>
      <c r="G1578" s="288" t="s">
        <v>117</v>
      </c>
      <c r="H1578" s="288"/>
      <c r="I1578" s="1"/>
      <c r="J1578" s="1"/>
      <c r="K1578" s="549"/>
      <c r="L1578" s="10"/>
      <c r="N1578" s="548"/>
      <c r="O1578" s="548"/>
    </row>
    <row r="1579" spans="2:15" s="5" customFormat="1" ht="78.75">
      <c r="B1579" s="1"/>
      <c r="C1579" s="351">
        <v>5683</v>
      </c>
      <c r="D1579" s="352" t="s">
        <v>1627</v>
      </c>
      <c r="E1579" s="353" t="s">
        <v>125</v>
      </c>
      <c r="F1579" s="354">
        <v>204953</v>
      </c>
      <c r="G1579" s="288" t="s">
        <v>117</v>
      </c>
      <c r="H1579" s="288"/>
      <c r="I1579" s="1"/>
      <c r="J1579" s="1"/>
      <c r="K1579" s="549"/>
      <c r="L1579" s="10"/>
      <c r="N1579" s="548"/>
      <c r="O1579" s="548"/>
    </row>
    <row r="1580" spans="2:15" s="5" customFormat="1" ht="47.25">
      <c r="B1580" s="1"/>
      <c r="C1580" s="351">
        <v>5684</v>
      </c>
      <c r="D1580" s="352" t="s">
        <v>1628</v>
      </c>
      <c r="E1580" s="353" t="s">
        <v>125</v>
      </c>
      <c r="F1580" s="354">
        <v>331772</v>
      </c>
      <c r="G1580" s="288" t="s">
        <v>117</v>
      </c>
      <c r="H1580" s="288"/>
      <c r="I1580" s="1"/>
      <c r="J1580" s="1"/>
      <c r="K1580" s="549"/>
      <c r="L1580" s="10"/>
      <c r="N1580" s="548"/>
      <c r="O1580" s="548"/>
    </row>
    <row r="1581" spans="2:15" s="5" customFormat="1" ht="63">
      <c r="B1581" s="1"/>
      <c r="C1581" s="351">
        <v>5686</v>
      </c>
      <c r="D1581" s="352" t="s">
        <v>1629</v>
      </c>
      <c r="E1581" s="353" t="s">
        <v>119</v>
      </c>
      <c r="F1581" s="354">
        <v>824867</v>
      </c>
      <c r="G1581" s="288" t="s">
        <v>117</v>
      </c>
      <c r="H1581" s="288" t="s">
        <v>145</v>
      </c>
      <c r="I1581" s="1"/>
      <c r="J1581" s="1"/>
      <c r="K1581" s="549"/>
      <c r="L1581" s="10"/>
      <c r="N1581" s="548"/>
      <c r="O1581" s="548"/>
    </row>
    <row r="1582" spans="2:15" s="5" customFormat="1" ht="37.5" customHeight="1">
      <c r="B1582" s="1"/>
      <c r="C1582" s="351">
        <v>5688</v>
      </c>
      <c r="D1582" s="352" t="s">
        <v>1630</v>
      </c>
      <c r="E1582" s="353" t="s">
        <v>125</v>
      </c>
      <c r="F1582" s="354">
        <v>4045775</v>
      </c>
      <c r="G1582" s="288" t="s">
        <v>117</v>
      </c>
      <c r="H1582" s="288"/>
      <c r="I1582" s="1"/>
      <c r="J1582" s="1"/>
      <c r="K1582" s="549"/>
      <c r="L1582" s="10"/>
      <c r="N1582" s="548"/>
      <c r="O1582" s="548"/>
    </row>
    <row r="1583" spans="2:15" s="5" customFormat="1" ht="94.5">
      <c r="B1583" s="1"/>
      <c r="C1583" s="351">
        <v>5690</v>
      </c>
      <c r="D1583" s="352" t="s">
        <v>1631</v>
      </c>
      <c r="E1583" s="353" t="s">
        <v>125</v>
      </c>
      <c r="F1583" s="354">
        <v>322957</v>
      </c>
      <c r="G1583" s="288" t="s">
        <v>117</v>
      </c>
      <c r="H1583" s="288"/>
      <c r="I1583" s="1"/>
      <c r="J1583" s="1"/>
      <c r="K1583" s="549"/>
      <c r="L1583" s="10"/>
      <c r="N1583" s="548"/>
      <c r="O1583" s="548"/>
    </row>
    <row r="1584" spans="2:15" s="5" customFormat="1" ht="78.75">
      <c r="B1584" s="1"/>
      <c r="C1584" s="351">
        <v>5691</v>
      </c>
      <c r="D1584" s="352" t="s">
        <v>1632</v>
      </c>
      <c r="E1584" s="353" t="s">
        <v>125</v>
      </c>
      <c r="F1584" s="354">
        <v>537912</v>
      </c>
      <c r="G1584" s="288" t="s">
        <v>117</v>
      </c>
      <c r="H1584" s="288"/>
      <c r="I1584" s="1"/>
      <c r="J1584" s="1"/>
      <c r="K1584" s="549"/>
      <c r="L1584" s="10"/>
      <c r="N1584" s="548"/>
      <c r="O1584" s="548"/>
    </row>
    <row r="1585" spans="2:15" s="5" customFormat="1" ht="78.75">
      <c r="B1585" s="1"/>
      <c r="C1585" s="351">
        <v>5692</v>
      </c>
      <c r="D1585" s="352" t="s">
        <v>1633</v>
      </c>
      <c r="E1585" s="353" t="s">
        <v>125</v>
      </c>
      <c r="F1585" s="354">
        <v>902970</v>
      </c>
      <c r="G1585" s="288" t="s">
        <v>117</v>
      </c>
      <c r="H1585" s="288"/>
      <c r="I1585" s="1"/>
      <c r="J1585" s="1"/>
      <c r="K1585" s="549"/>
      <c r="L1585" s="10"/>
      <c r="N1585" s="548"/>
      <c r="O1585" s="548"/>
    </row>
    <row r="1586" spans="2:15" s="5" customFormat="1" ht="94.5">
      <c r="B1586" s="1"/>
      <c r="C1586" s="351">
        <v>5693</v>
      </c>
      <c r="D1586" s="352" t="s">
        <v>1634</v>
      </c>
      <c r="E1586" s="353" t="s">
        <v>125</v>
      </c>
      <c r="F1586" s="354">
        <v>1060351</v>
      </c>
      <c r="G1586" s="288" t="s">
        <v>117</v>
      </c>
      <c r="H1586" s="288"/>
      <c r="I1586" s="1"/>
      <c r="J1586" s="1"/>
      <c r="K1586" s="549"/>
      <c r="L1586" s="10"/>
      <c r="N1586" s="548"/>
      <c r="O1586" s="548"/>
    </row>
    <row r="1587" spans="2:15" s="5" customFormat="1" ht="63">
      <c r="B1587" s="1"/>
      <c r="C1587" s="351">
        <v>5696</v>
      </c>
      <c r="D1587" s="352" t="s">
        <v>1635</v>
      </c>
      <c r="E1587" s="353" t="s">
        <v>125</v>
      </c>
      <c r="F1587" s="354">
        <v>551028</v>
      </c>
      <c r="G1587" s="288" t="s">
        <v>117</v>
      </c>
      <c r="H1587" s="288"/>
      <c r="I1587" s="1"/>
      <c r="J1587" s="1"/>
      <c r="K1587" s="549"/>
      <c r="L1587" s="10"/>
      <c r="N1587" s="548"/>
      <c r="O1587" s="548"/>
    </row>
    <row r="1588" spans="2:15" s="5" customFormat="1" ht="78.75">
      <c r="B1588" s="1"/>
      <c r="C1588" s="351">
        <v>5697</v>
      </c>
      <c r="D1588" s="352" t="s">
        <v>1636</v>
      </c>
      <c r="E1588" s="353" t="s">
        <v>125</v>
      </c>
      <c r="F1588" s="354">
        <v>642954</v>
      </c>
      <c r="G1588" s="288" t="s">
        <v>117</v>
      </c>
      <c r="H1588" s="288"/>
      <c r="I1588" s="1"/>
      <c r="J1588" s="1"/>
      <c r="K1588" s="549"/>
      <c r="L1588" s="10"/>
      <c r="N1588" s="548"/>
      <c r="O1588" s="548"/>
    </row>
    <row r="1589" spans="2:15" s="5" customFormat="1" ht="78.75">
      <c r="B1589" s="1"/>
      <c r="C1589" s="351">
        <v>5698</v>
      </c>
      <c r="D1589" s="352" t="s">
        <v>1637</v>
      </c>
      <c r="E1589" s="353" t="s">
        <v>125</v>
      </c>
      <c r="F1589" s="354">
        <v>286834</v>
      </c>
      <c r="G1589" s="288" t="s">
        <v>117</v>
      </c>
      <c r="H1589" s="288"/>
      <c r="I1589" s="1"/>
      <c r="J1589" s="1"/>
      <c r="K1589" s="549"/>
      <c r="L1589" s="10"/>
      <c r="N1589" s="548"/>
      <c r="O1589" s="548"/>
    </row>
    <row r="1590" spans="2:15" s="5" customFormat="1" ht="94.5">
      <c r="B1590" s="1"/>
      <c r="C1590" s="351">
        <v>5699</v>
      </c>
      <c r="D1590" s="352" t="s">
        <v>1638</v>
      </c>
      <c r="E1590" s="353" t="s">
        <v>125</v>
      </c>
      <c r="F1590" s="354">
        <v>271304</v>
      </c>
      <c r="G1590" s="288" t="s">
        <v>117</v>
      </c>
      <c r="H1590" s="288"/>
      <c r="I1590" s="1"/>
      <c r="J1590" s="1"/>
      <c r="K1590" s="549"/>
      <c r="L1590" s="10"/>
      <c r="N1590" s="548"/>
      <c r="O1590" s="548"/>
    </row>
    <row r="1591" spans="2:15" s="5" customFormat="1" ht="94.5">
      <c r="B1591" s="1"/>
      <c r="C1591" s="351">
        <v>5700</v>
      </c>
      <c r="D1591" s="352" t="s">
        <v>1639</v>
      </c>
      <c r="E1591" s="353" t="s">
        <v>125</v>
      </c>
      <c r="F1591" s="354">
        <v>131015</v>
      </c>
      <c r="G1591" s="288" t="s">
        <v>117</v>
      </c>
      <c r="H1591" s="288"/>
      <c r="I1591" s="1"/>
      <c r="J1591" s="1"/>
      <c r="K1591" s="549"/>
      <c r="L1591" s="10"/>
      <c r="N1591" s="548"/>
      <c r="O1591" s="548"/>
    </row>
    <row r="1592" spans="2:15" s="5" customFormat="1" ht="94.5">
      <c r="B1592" s="1"/>
      <c r="C1592" s="351">
        <v>5701</v>
      </c>
      <c r="D1592" s="352" t="s">
        <v>1640</v>
      </c>
      <c r="E1592" s="353" t="s">
        <v>122</v>
      </c>
      <c r="F1592" s="354">
        <v>144024</v>
      </c>
      <c r="G1592" s="288" t="s">
        <v>117</v>
      </c>
      <c r="H1592" s="288"/>
      <c r="I1592" s="1"/>
      <c r="J1592" s="1"/>
      <c r="K1592" s="549"/>
      <c r="L1592" s="10"/>
      <c r="N1592" s="548"/>
      <c r="O1592" s="548"/>
    </row>
    <row r="1593" spans="2:15" s="5" customFormat="1" ht="110.25">
      <c r="B1593" s="1"/>
      <c r="C1593" s="351">
        <v>5702</v>
      </c>
      <c r="D1593" s="352" t="s">
        <v>1641</v>
      </c>
      <c r="E1593" s="353" t="s">
        <v>125</v>
      </c>
      <c r="F1593" s="354">
        <v>712781</v>
      </c>
      <c r="G1593" s="288" t="s">
        <v>117</v>
      </c>
      <c r="H1593" s="288"/>
      <c r="I1593" s="1"/>
      <c r="J1593" s="1"/>
      <c r="K1593" s="549"/>
      <c r="L1593" s="10"/>
      <c r="N1593" s="548"/>
      <c r="O1593" s="548"/>
    </row>
    <row r="1594" spans="2:15" s="5" customFormat="1" ht="78.75">
      <c r="B1594" s="1"/>
      <c r="C1594" s="351">
        <v>5705</v>
      </c>
      <c r="D1594" s="352" t="s">
        <v>1642</v>
      </c>
      <c r="E1594" s="353" t="s">
        <v>125</v>
      </c>
      <c r="F1594" s="354">
        <v>837113</v>
      </c>
      <c r="G1594" s="288" t="s">
        <v>117</v>
      </c>
      <c r="H1594" s="288"/>
      <c r="I1594" s="1"/>
      <c r="J1594" s="1"/>
      <c r="K1594" s="549"/>
      <c r="L1594" s="10"/>
      <c r="N1594" s="548"/>
      <c r="O1594" s="548"/>
    </row>
    <row r="1595" spans="2:15" s="5" customFormat="1" ht="47.25">
      <c r="B1595" s="1"/>
      <c r="C1595" s="351">
        <v>5708</v>
      </c>
      <c r="D1595" s="352" t="s">
        <v>1643</v>
      </c>
      <c r="E1595" s="353" t="s">
        <v>119</v>
      </c>
      <c r="F1595" s="354">
        <v>167139</v>
      </c>
      <c r="G1595" s="288" t="s">
        <v>117</v>
      </c>
      <c r="H1595" s="288"/>
      <c r="I1595" s="1"/>
      <c r="J1595" s="1"/>
      <c r="K1595" s="549"/>
      <c r="L1595" s="10"/>
      <c r="N1595" s="548"/>
      <c r="O1595" s="548"/>
    </row>
    <row r="1596" spans="2:15" s="5" customFormat="1" ht="31.5">
      <c r="B1596" s="1"/>
      <c r="C1596" s="351">
        <v>5710</v>
      </c>
      <c r="D1596" s="352" t="s">
        <v>1644</v>
      </c>
      <c r="E1596" s="353" t="s">
        <v>119</v>
      </c>
      <c r="F1596" s="354">
        <v>66013</v>
      </c>
      <c r="G1596" s="288" t="s">
        <v>117</v>
      </c>
      <c r="H1596" s="288"/>
      <c r="I1596" s="1"/>
      <c r="J1596" s="1"/>
      <c r="K1596" s="549"/>
      <c r="L1596" s="10"/>
      <c r="N1596" s="548"/>
      <c r="O1596" s="548"/>
    </row>
    <row r="1597" spans="2:15" s="5" customFormat="1" ht="47.25">
      <c r="B1597" s="1"/>
      <c r="C1597" s="351">
        <v>5712</v>
      </c>
      <c r="D1597" s="352" t="s">
        <v>1645</v>
      </c>
      <c r="E1597" s="353" t="s">
        <v>125</v>
      </c>
      <c r="F1597" s="354">
        <v>2082500</v>
      </c>
      <c r="G1597" s="288" t="s">
        <v>117</v>
      </c>
      <c r="H1597" s="288"/>
      <c r="I1597" s="1"/>
      <c r="J1597" s="1"/>
      <c r="K1597" s="549"/>
      <c r="L1597" s="10"/>
      <c r="N1597" s="548"/>
      <c r="O1597" s="548"/>
    </row>
    <row r="1598" spans="2:15" s="5" customFormat="1" ht="47.25">
      <c r="B1598" s="1"/>
      <c r="C1598" s="351">
        <v>5713</v>
      </c>
      <c r="D1598" s="352" t="s">
        <v>1646</v>
      </c>
      <c r="E1598" s="353" t="s">
        <v>125</v>
      </c>
      <c r="F1598" s="354">
        <v>1666000</v>
      </c>
      <c r="G1598" s="288" t="s">
        <v>117</v>
      </c>
      <c r="H1598" s="288"/>
      <c r="I1598" s="1"/>
      <c r="J1598" s="1"/>
      <c r="K1598" s="549"/>
      <c r="L1598" s="10"/>
      <c r="N1598" s="548"/>
      <c r="O1598" s="548"/>
    </row>
    <row r="1599" spans="2:15" s="5" customFormat="1" ht="47.25">
      <c r="B1599" s="1"/>
      <c r="C1599" s="351">
        <v>5714</v>
      </c>
      <c r="D1599" s="352" t="s">
        <v>1647</v>
      </c>
      <c r="E1599" s="353" t="s">
        <v>125</v>
      </c>
      <c r="F1599" s="354">
        <v>1904000</v>
      </c>
      <c r="G1599" s="288" t="s">
        <v>117</v>
      </c>
      <c r="H1599" s="288"/>
      <c r="I1599" s="1"/>
      <c r="J1599" s="1"/>
      <c r="K1599" s="549"/>
      <c r="L1599" s="10"/>
      <c r="N1599" s="548"/>
      <c r="O1599" s="548"/>
    </row>
    <row r="1600" spans="2:15" s="5" customFormat="1" ht="47.25">
      <c r="B1600" s="1"/>
      <c r="C1600" s="351">
        <v>5715</v>
      </c>
      <c r="D1600" s="352" t="s">
        <v>1648</v>
      </c>
      <c r="E1600" s="353" t="s">
        <v>125</v>
      </c>
      <c r="F1600" s="354">
        <v>2380000</v>
      </c>
      <c r="G1600" s="288" t="s">
        <v>117</v>
      </c>
      <c r="H1600" s="288"/>
      <c r="I1600" s="1"/>
      <c r="J1600" s="1"/>
      <c r="K1600" s="549"/>
      <c r="L1600" s="10"/>
      <c r="N1600" s="548"/>
      <c r="O1600" s="548"/>
    </row>
    <row r="1601" spans="2:15" s="5" customFormat="1" ht="47.25">
      <c r="B1601" s="1"/>
      <c r="C1601" s="351">
        <v>5717</v>
      </c>
      <c r="D1601" s="352" t="s">
        <v>1649</v>
      </c>
      <c r="E1601" s="353" t="s">
        <v>125</v>
      </c>
      <c r="F1601" s="354">
        <v>2380000</v>
      </c>
      <c r="G1601" s="288" t="s">
        <v>117</v>
      </c>
      <c r="H1601" s="288"/>
      <c r="I1601" s="1"/>
      <c r="J1601" s="1"/>
      <c r="K1601" s="549"/>
      <c r="L1601" s="10"/>
      <c r="N1601" s="548"/>
      <c r="O1601" s="548"/>
    </row>
    <row r="1602" spans="2:15" s="5" customFormat="1" ht="78.75">
      <c r="B1602" s="1"/>
      <c r="C1602" s="351">
        <v>5727</v>
      </c>
      <c r="D1602" s="352" t="s">
        <v>1650</v>
      </c>
      <c r="E1602" s="353" t="s">
        <v>122</v>
      </c>
      <c r="F1602" s="354">
        <v>130042</v>
      </c>
      <c r="G1602" s="288" t="s">
        <v>117</v>
      </c>
      <c r="H1602" s="288"/>
      <c r="I1602" s="1"/>
      <c r="J1602" s="1"/>
      <c r="K1602" s="549"/>
      <c r="L1602" s="10"/>
      <c r="N1602" s="548"/>
      <c r="O1602" s="548"/>
    </row>
    <row r="1603" spans="2:15" s="5" customFormat="1" ht="78.75">
      <c r="B1603" s="1"/>
      <c r="C1603" s="351">
        <v>5728</v>
      </c>
      <c r="D1603" s="352" t="s">
        <v>1651</v>
      </c>
      <c r="E1603" s="353" t="s">
        <v>122</v>
      </c>
      <c r="F1603" s="354">
        <v>171943</v>
      </c>
      <c r="G1603" s="288" t="s">
        <v>117</v>
      </c>
      <c r="H1603" s="288"/>
      <c r="I1603" s="1"/>
      <c r="J1603" s="1"/>
      <c r="K1603" s="549"/>
      <c r="L1603" s="10"/>
      <c r="N1603" s="548"/>
      <c r="O1603" s="548"/>
    </row>
    <row r="1604" spans="2:15" s="5" customFormat="1" ht="63">
      <c r="B1604" s="1"/>
      <c r="C1604" s="351">
        <v>5729</v>
      </c>
      <c r="D1604" s="352" t="s">
        <v>1652</v>
      </c>
      <c r="E1604" s="353" t="s">
        <v>125</v>
      </c>
      <c r="F1604" s="354">
        <v>1307719</v>
      </c>
      <c r="G1604" s="288" t="s">
        <v>117</v>
      </c>
      <c r="H1604" s="288"/>
      <c r="I1604" s="1"/>
      <c r="J1604" s="1"/>
      <c r="K1604" s="549"/>
      <c r="L1604" s="10"/>
      <c r="N1604" s="548"/>
      <c r="O1604" s="548"/>
    </row>
    <row r="1605" spans="2:15" s="5" customFormat="1" ht="110.25">
      <c r="B1605" s="1"/>
      <c r="C1605" s="351">
        <v>5730</v>
      </c>
      <c r="D1605" s="352" t="s">
        <v>1653</v>
      </c>
      <c r="E1605" s="353" t="s">
        <v>122</v>
      </c>
      <c r="F1605" s="354">
        <v>5364</v>
      </c>
      <c r="G1605" s="288" t="s">
        <v>117</v>
      </c>
      <c r="H1605" s="288"/>
      <c r="I1605" s="1"/>
      <c r="J1605" s="1"/>
      <c r="K1605" s="549"/>
      <c r="L1605" s="10"/>
      <c r="N1605" s="548"/>
      <c r="O1605" s="548"/>
    </row>
    <row r="1606" spans="2:15" s="5" customFormat="1" ht="31.5">
      <c r="B1606" s="1"/>
      <c r="C1606" s="351">
        <v>5731</v>
      </c>
      <c r="D1606" s="352" t="s">
        <v>1654</v>
      </c>
      <c r="E1606" s="353" t="s">
        <v>494</v>
      </c>
      <c r="F1606" s="354">
        <v>222966</v>
      </c>
      <c r="G1606" s="288" t="s">
        <v>117</v>
      </c>
      <c r="H1606" s="288"/>
      <c r="I1606" s="1"/>
      <c r="J1606" s="1"/>
      <c r="K1606" s="549"/>
      <c r="L1606" s="10"/>
      <c r="N1606" s="548"/>
      <c r="O1606" s="548"/>
    </row>
    <row r="1607" spans="2:15" s="5" customFormat="1" ht="31.5">
      <c r="B1607" s="1"/>
      <c r="C1607" s="351">
        <v>5732</v>
      </c>
      <c r="D1607" s="352" t="s">
        <v>1655</v>
      </c>
      <c r="E1607" s="353" t="s">
        <v>494</v>
      </c>
      <c r="F1607" s="354">
        <v>297288</v>
      </c>
      <c r="G1607" s="288" t="s">
        <v>117</v>
      </c>
      <c r="H1607" s="288"/>
      <c r="I1607" s="1"/>
      <c r="J1607" s="1"/>
      <c r="K1607" s="549"/>
      <c r="L1607" s="10"/>
      <c r="N1607" s="548"/>
      <c r="O1607" s="548"/>
    </row>
    <row r="1608" spans="2:15" s="5" customFormat="1" ht="94.5">
      <c r="B1608" s="1"/>
      <c r="C1608" s="351">
        <v>5733</v>
      </c>
      <c r="D1608" s="352" t="s">
        <v>1656</v>
      </c>
      <c r="E1608" s="353" t="s">
        <v>116</v>
      </c>
      <c r="F1608" s="354">
        <v>45204</v>
      </c>
      <c r="G1608" s="288" t="s">
        <v>117</v>
      </c>
      <c r="H1608" s="288"/>
      <c r="I1608" s="1"/>
      <c r="J1608" s="1"/>
      <c r="K1608" s="549"/>
      <c r="L1608" s="10"/>
      <c r="N1608" s="548"/>
      <c r="O1608" s="548"/>
    </row>
    <row r="1609" spans="2:15" s="5" customFormat="1" ht="63">
      <c r="B1609" s="1"/>
      <c r="C1609" s="351">
        <v>5734</v>
      </c>
      <c r="D1609" s="352" t="s">
        <v>1657</v>
      </c>
      <c r="E1609" s="353" t="s">
        <v>116</v>
      </c>
      <c r="F1609" s="354">
        <v>49345</v>
      </c>
      <c r="G1609" s="288" t="s">
        <v>117</v>
      </c>
      <c r="H1609" s="288"/>
      <c r="I1609" s="1"/>
      <c r="J1609" s="1"/>
      <c r="K1609" s="549"/>
      <c r="L1609" s="10"/>
      <c r="N1609" s="548"/>
      <c r="O1609" s="548"/>
    </row>
    <row r="1610" spans="2:15" s="5" customFormat="1" ht="63">
      <c r="B1610" s="1"/>
      <c r="C1610" s="351">
        <v>5735</v>
      </c>
      <c r="D1610" s="352" t="s">
        <v>1658</v>
      </c>
      <c r="E1610" s="353" t="s">
        <v>116</v>
      </c>
      <c r="F1610" s="354">
        <v>49873</v>
      </c>
      <c r="G1610" s="288" t="s">
        <v>117</v>
      </c>
      <c r="H1610" s="288"/>
      <c r="I1610" s="1"/>
      <c r="J1610" s="1"/>
      <c r="K1610" s="549"/>
      <c r="L1610" s="10"/>
      <c r="N1610" s="548"/>
      <c r="O1610" s="548"/>
    </row>
    <row r="1611" spans="2:15" s="5" customFormat="1" ht="78.75">
      <c r="B1611" s="1"/>
      <c r="C1611" s="351">
        <v>5736</v>
      </c>
      <c r="D1611" s="352" t="s">
        <v>1659</v>
      </c>
      <c r="E1611" s="353" t="s">
        <v>122</v>
      </c>
      <c r="F1611" s="354">
        <v>9068</v>
      </c>
      <c r="G1611" s="288" t="s">
        <v>117</v>
      </c>
      <c r="H1611" s="288"/>
      <c r="I1611" s="1"/>
      <c r="J1611" s="1"/>
      <c r="K1611" s="549"/>
      <c r="L1611" s="10"/>
      <c r="N1611" s="548"/>
      <c r="O1611" s="548"/>
    </row>
    <row r="1612" spans="2:15" s="5" customFormat="1" ht="94.5">
      <c r="B1612" s="1"/>
      <c r="C1612" s="351">
        <v>5737</v>
      </c>
      <c r="D1612" s="352" t="s">
        <v>1660</v>
      </c>
      <c r="E1612" s="353" t="s">
        <v>116</v>
      </c>
      <c r="F1612" s="354">
        <v>44610</v>
      </c>
      <c r="G1612" s="288" t="s">
        <v>117</v>
      </c>
      <c r="H1612" s="288"/>
      <c r="I1612" s="1"/>
      <c r="J1612" s="1"/>
      <c r="K1612" s="549"/>
      <c r="L1612" s="10"/>
      <c r="N1612" s="548"/>
      <c r="O1612" s="548"/>
    </row>
    <row r="1613" spans="2:15" s="5" customFormat="1" ht="78.75">
      <c r="B1613" s="1"/>
      <c r="C1613" s="351">
        <v>5738</v>
      </c>
      <c r="D1613" s="352" t="s">
        <v>1661</v>
      </c>
      <c r="E1613" s="353" t="s">
        <v>116</v>
      </c>
      <c r="F1613" s="354">
        <v>117552</v>
      </c>
      <c r="G1613" s="288" t="s">
        <v>117</v>
      </c>
      <c r="H1613" s="288"/>
      <c r="I1613" s="1"/>
      <c r="J1613" s="1"/>
      <c r="K1613" s="549"/>
      <c r="L1613" s="10"/>
      <c r="N1613" s="548"/>
      <c r="O1613" s="548"/>
    </row>
    <row r="1614" spans="2:15" s="5" customFormat="1" ht="47.25">
      <c r="B1614" s="1"/>
      <c r="C1614" s="351">
        <v>5746</v>
      </c>
      <c r="D1614" s="352" t="s">
        <v>1662</v>
      </c>
      <c r="E1614" s="353" t="s">
        <v>125</v>
      </c>
      <c r="F1614" s="354">
        <v>90371</v>
      </c>
      <c r="G1614" s="288" t="s">
        <v>117</v>
      </c>
      <c r="H1614" s="288"/>
      <c r="I1614" s="1"/>
      <c r="J1614" s="1"/>
      <c r="K1614" s="549"/>
      <c r="L1614" s="10"/>
      <c r="N1614" s="548"/>
      <c r="O1614" s="548"/>
    </row>
    <row r="1615" spans="2:15" s="5" customFormat="1" ht="94.5">
      <c r="B1615" s="1"/>
      <c r="C1615" s="351">
        <v>5747</v>
      </c>
      <c r="D1615" s="352" t="s">
        <v>1663</v>
      </c>
      <c r="E1615" s="353" t="s">
        <v>125</v>
      </c>
      <c r="F1615" s="354">
        <v>5520820</v>
      </c>
      <c r="G1615" s="288" t="s">
        <v>117</v>
      </c>
      <c r="H1615" s="288"/>
      <c r="I1615" s="1"/>
      <c r="J1615" s="1"/>
      <c r="K1615" s="549"/>
      <c r="L1615" s="10"/>
      <c r="N1615" s="548"/>
      <c r="O1615" s="548"/>
    </row>
    <row r="1616" spans="2:15" s="5" customFormat="1" ht="78.75">
      <c r="B1616" s="1"/>
      <c r="C1616" s="351">
        <v>5748</v>
      </c>
      <c r="D1616" s="352" t="s">
        <v>1664</v>
      </c>
      <c r="E1616" s="353" t="s">
        <v>125</v>
      </c>
      <c r="F1616" s="354">
        <v>290395</v>
      </c>
      <c r="G1616" s="288" t="s">
        <v>117</v>
      </c>
      <c r="H1616" s="288"/>
      <c r="I1616" s="1"/>
      <c r="J1616" s="1"/>
      <c r="K1616" s="549"/>
      <c r="L1616" s="10"/>
      <c r="N1616" s="548"/>
      <c r="O1616" s="548"/>
    </row>
    <row r="1617" spans="2:15" s="5" customFormat="1" ht="31.5">
      <c r="B1617" s="1"/>
      <c r="C1617" s="351">
        <v>5749</v>
      </c>
      <c r="D1617" s="352" t="s">
        <v>1665</v>
      </c>
      <c r="E1617" s="353" t="s">
        <v>125</v>
      </c>
      <c r="F1617" s="354">
        <v>175272</v>
      </c>
      <c r="G1617" s="288" t="s">
        <v>117</v>
      </c>
      <c r="H1617" s="288"/>
      <c r="I1617" s="1"/>
      <c r="J1617" s="1"/>
      <c r="K1617" s="549"/>
      <c r="L1617" s="10"/>
      <c r="N1617" s="548"/>
      <c r="O1617" s="548"/>
    </row>
    <row r="1618" spans="2:15" s="5" customFormat="1" ht="31.5">
      <c r="B1618" s="1"/>
      <c r="C1618" s="351">
        <v>5750</v>
      </c>
      <c r="D1618" s="352" t="s">
        <v>1666</v>
      </c>
      <c r="E1618" s="353" t="s">
        <v>125</v>
      </c>
      <c r="F1618" s="354">
        <v>346852</v>
      </c>
      <c r="G1618" s="288" t="s">
        <v>117</v>
      </c>
      <c r="H1618" s="288"/>
      <c r="I1618" s="1"/>
      <c r="J1618" s="1"/>
      <c r="K1618" s="549"/>
      <c r="L1618" s="10"/>
      <c r="N1618" s="548"/>
      <c r="O1618" s="548"/>
    </row>
    <row r="1619" spans="2:15" s="5" customFormat="1" ht="31.5">
      <c r="B1619" s="1"/>
      <c r="C1619" s="351">
        <v>5751</v>
      </c>
      <c r="D1619" s="352" t="s">
        <v>1667</v>
      </c>
      <c r="E1619" s="353" t="s">
        <v>125</v>
      </c>
      <c r="F1619" s="354">
        <v>2240744</v>
      </c>
      <c r="G1619" s="288" t="s">
        <v>117</v>
      </c>
      <c r="H1619" s="288"/>
      <c r="I1619" s="1"/>
      <c r="J1619" s="1"/>
      <c r="K1619" s="549"/>
      <c r="L1619" s="10"/>
      <c r="N1619" s="548"/>
      <c r="O1619" s="548"/>
    </row>
    <row r="1620" spans="2:15" s="5" customFormat="1" ht="94.5">
      <c r="B1620" s="1"/>
      <c r="C1620" s="351">
        <v>5752</v>
      </c>
      <c r="D1620" s="352" t="s">
        <v>1668</v>
      </c>
      <c r="E1620" s="353" t="s">
        <v>125</v>
      </c>
      <c r="F1620" s="354">
        <v>564119</v>
      </c>
      <c r="G1620" s="288" t="s">
        <v>117</v>
      </c>
      <c r="H1620" s="288" t="s">
        <v>145</v>
      </c>
      <c r="I1620" s="1"/>
      <c r="J1620" s="1"/>
      <c r="K1620" s="549"/>
      <c r="L1620" s="10"/>
      <c r="N1620" s="548"/>
      <c r="O1620" s="548"/>
    </row>
    <row r="1621" spans="2:15" s="5" customFormat="1" ht="94.5">
      <c r="B1621" s="1"/>
      <c r="C1621" s="351">
        <v>5753</v>
      </c>
      <c r="D1621" s="352" t="s">
        <v>1669</v>
      </c>
      <c r="E1621" s="353" t="s">
        <v>125</v>
      </c>
      <c r="F1621" s="354">
        <v>294777</v>
      </c>
      <c r="G1621" s="288" t="s">
        <v>117</v>
      </c>
      <c r="H1621" s="288"/>
      <c r="I1621" s="1"/>
      <c r="J1621" s="1"/>
      <c r="K1621" s="549"/>
      <c r="L1621" s="10"/>
      <c r="N1621" s="548"/>
      <c r="O1621" s="548"/>
    </row>
    <row r="1622" spans="2:15" s="5" customFormat="1" ht="94.5">
      <c r="B1622" s="1"/>
      <c r="C1622" s="351">
        <v>5754</v>
      </c>
      <c r="D1622" s="352" t="s">
        <v>1670</v>
      </c>
      <c r="E1622" s="353" t="s">
        <v>125</v>
      </c>
      <c r="F1622" s="354">
        <v>507152</v>
      </c>
      <c r="G1622" s="288" t="s">
        <v>117</v>
      </c>
      <c r="H1622" s="288" t="s">
        <v>145</v>
      </c>
      <c r="I1622" s="1"/>
      <c r="J1622" s="1"/>
      <c r="K1622" s="549"/>
      <c r="L1622" s="10"/>
      <c r="N1622" s="548"/>
      <c r="O1622" s="548"/>
    </row>
    <row r="1623" spans="2:15" s="5" customFormat="1" ht="63">
      <c r="B1623" s="1"/>
      <c r="C1623" s="351">
        <v>5759</v>
      </c>
      <c r="D1623" s="352" t="s">
        <v>1671</v>
      </c>
      <c r="E1623" s="353" t="s">
        <v>125</v>
      </c>
      <c r="F1623" s="354">
        <v>13259</v>
      </c>
      <c r="G1623" s="288" t="s">
        <v>117</v>
      </c>
      <c r="H1623" s="288"/>
      <c r="I1623" s="1"/>
      <c r="J1623" s="1"/>
      <c r="K1623" s="549"/>
      <c r="L1623" s="10"/>
      <c r="N1623" s="548"/>
      <c r="O1623" s="548"/>
    </row>
    <row r="1624" spans="2:15" s="5" customFormat="1" ht="47.25">
      <c r="B1624" s="1"/>
      <c r="C1624" s="351">
        <v>5760</v>
      </c>
      <c r="D1624" s="352" t="s">
        <v>1672</v>
      </c>
      <c r="E1624" s="353" t="s">
        <v>122</v>
      </c>
      <c r="F1624" s="354">
        <v>13593</v>
      </c>
      <c r="G1624" s="288" t="s">
        <v>117</v>
      </c>
      <c r="H1624" s="288" t="s">
        <v>145</v>
      </c>
      <c r="I1624" s="1"/>
      <c r="J1624" s="1"/>
      <c r="K1624" s="549"/>
      <c r="L1624" s="10"/>
      <c r="N1624" s="548"/>
      <c r="O1624" s="548"/>
    </row>
    <row r="1625" spans="2:15" s="5" customFormat="1" ht="47.25">
      <c r="B1625" s="1"/>
      <c r="C1625" s="351">
        <v>5761</v>
      </c>
      <c r="D1625" s="352" t="s">
        <v>1673</v>
      </c>
      <c r="E1625" s="353" t="s">
        <v>122</v>
      </c>
      <c r="F1625" s="354">
        <v>6369</v>
      </c>
      <c r="G1625" s="288" t="s">
        <v>117</v>
      </c>
      <c r="H1625" s="288"/>
      <c r="I1625" s="1"/>
      <c r="J1625" s="1"/>
      <c r="K1625" s="549"/>
      <c r="L1625" s="10"/>
      <c r="N1625" s="548"/>
      <c r="O1625" s="548"/>
    </row>
    <row r="1626" spans="2:15" s="5" customFormat="1" ht="63">
      <c r="B1626" s="1"/>
      <c r="C1626" s="351">
        <v>5762</v>
      </c>
      <c r="D1626" s="352" t="s">
        <v>1674</v>
      </c>
      <c r="E1626" s="353" t="s">
        <v>125</v>
      </c>
      <c r="F1626" s="354">
        <v>35991</v>
      </c>
      <c r="G1626" s="288" t="s">
        <v>117</v>
      </c>
      <c r="H1626" s="288"/>
      <c r="I1626" s="1"/>
      <c r="J1626" s="1"/>
      <c r="K1626" s="549"/>
      <c r="L1626" s="10"/>
      <c r="N1626" s="548"/>
      <c r="O1626" s="548"/>
    </row>
    <row r="1627" spans="2:15" s="5" customFormat="1" ht="47.25">
      <c r="B1627" s="1"/>
      <c r="C1627" s="351">
        <v>5763</v>
      </c>
      <c r="D1627" s="352" t="s">
        <v>1675</v>
      </c>
      <c r="E1627" s="353" t="s">
        <v>122</v>
      </c>
      <c r="F1627" s="354">
        <v>22331</v>
      </c>
      <c r="G1627" s="288" t="s">
        <v>117</v>
      </c>
      <c r="H1627" s="288"/>
      <c r="I1627" s="1"/>
      <c r="J1627" s="1"/>
      <c r="K1627" s="549"/>
      <c r="L1627" s="10"/>
      <c r="N1627" s="548"/>
      <c r="O1627" s="548"/>
    </row>
    <row r="1628" spans="2:15" s="5" customFormat="1" ht="47.25">
      <c r="B1628" s="1"/>
      <c r="C1628" s="351">
        <v>5764</v>
      </c>
      <c r="D1628" s="352" t="s">
        <v>1676</v>
      </c>
      <c r="E1628" s="353" t="s">
        <v>122</v>
      </c>
      <c r="F1628" s="354">
        <v>4371</v>
      </c>
      <c r="G1628" s="288" t="s">
        <v>117</v>
      </c>
      <c r="H1628" s="288"/>
      <c r="I1628" s="1"/>
      <c r="J1628" s="1"/>
      <c r="K1628" s="549"/>
      <c r="L1628" s="10"/>
      <c r="N1628" s="548"/>
      <c r="O1628" s="548"/>
    </row>
    <row r="1629" spans="2:15" s="5" customFormat="1" ht="47.25">
      <c r="B1629" s="1"/>
      <c r="C1629" s="351">
        <v>5765</v>
      </c>
      <c r="D1629" s="352" t="s">
        <v>1677</v>
      </c>
      <c r="E1629" s="353" t="s">
        <v>122</v>
      </c>
      <c r="F1629" s="354">
        <v>4774</v>
      </c>
      <c r="G1629" s="288" t="s">
        <v>117</v>
      </c>
      <c r="H1629" s="288"/>
      <c r="I1629" s="1"/>
      <c r="J1629" s="1"/>
      <c r="K1629" s="549"/>
      <c r="L1629" s="10"/>
      <c r="N1629" s="548"/>
      <c r="O1629" s="548"/>
    </row>
    <row r="1630" spans="2:15" s="5" customFormat="1" ht="63">
      <c r="B1630" s="1"/>
      <c r="C1630" s="351">
        <v>5766</v>
      </c>
      <c r="D1630" s="352" t="s">
        <v>1678</v>
      </c>
      <c r="E1630" s="353" t="s">
        <v>125</v>
      </c>
      <c r="F1630" s="354">
        <v>13259</v>
      </c>
      <c r="G1630" s="288" t="s">
        <v>117</v>
      </c>
      <c r="H1630" s="288"/>
      <c r="I1630" s="1"/>
      <c r="J1630" s="1"/>
      <c r="K1630" s="549"/>
      <c r="L1630" s="10"/>
      <c r="N1630" s="548"/>
      <c r="O1630" s="548"/>
    </row>
    <row r="1631" spans="2:15" s="5" customFormat="1" ht="47.25">
      <c r="B1631" s="1"/>
      <c r="C1631" s="351">
        <v>5767</v>
      </c>
      <c r="D1631" s="352" t="s">
        <v>1679</v>
      </c>
      <c r="E1631" s="353" t="s">
        <v>122</v>
      </c>
      <c r="F1631" s="354">
        <v>12504</v>
      </c>
      <c r="G1631" s="288" t="s">
        <v>117</v>
      </c>
      <c r="H1631" s="288"/>
      <c r="I1631" s="1"/>
      <c r="J1631" s="1"/>
      <c r="K1631" s="549"/>
      <c r="L1631" s="10"/>
      <c r="N1631" s="548"/>
      <c r="O1631" s="548"/>
    </row>
    <row r="1632" spans="2:15" s="5" customFormat="1" ht="78.75">
      <c r="B1632" s="1"/>
      <c r="C1632" s="351">
        <v>5768</v>
      </c>
      <c r="D1632" s="352" t="s">
        <v>1680</v>
      </c>
      <c r="E1632" s="353" t="s">
        <v>125</v>
      </c>
      <c r="F1632" s="354">
        <v>14509</v>
      </c>
      <c r="G1632" s="288" t="s">
        <v>117</v>
      </c>
      <c r="H1632" s="288"/>
      <c r="I1632" s="1"/>
      <c r="J1632" s="1"/>
      <c r="K1632" s="549"/>
      <c r="L1632" s="10"/>
      <c r="N1632" s="548"/>
      <c r="O1632" s="548"/>
    </row>
    <row r="1633" spans="2:15" s="5" customFormat="1" ht="78.75">
      <c r="B1633" s="1"/>
      <c r="C1633" s="351">
        <v>5769</v>
      </c>
      <c r="D1633" s="352" t="s">
        <v>1681</v>
      </c>
      <c r="E1633" s="353" t="s">
        <v>125</v>
      </c>
      <c r="F1633" s="354">
        <v>13259</v>
      </c>
      <c r="G1633" s="288" t="s">
        <v>117</v>
      </c>
      <c r="H1633" s="288"/>
      <c r="I1633" s="1"/>
      <c r="J1633" s="1"/>
      <c r="K1633" s="549"/>
      <c r="L1633" s="10"/>
      <c r="N1633" s="548"/>
      <c r="O1633" s="548"/>
    </row>
    <row r="1634" spans="2:15" s="5" customFormat="1" ht="78.75">
      <c r="B1634" s="1"/>
      <c r="C1634" s="351">
        <v>5770</v>
      </c>
      <c r="D1634" s="352" t="s">
        <v>1682</v>
      </c>
      <c r="E1634" s="353" t="s">
        <v>125</v>
      </c>
      <c r="F1634" s="354">
        <v>32132</v>
      </c>
      <c r="G1634" s="288" t="s">
        <v>117</v>
      </c>
      <c r="H1634" s="288"/>
      <c r="I1634" s="1"/>
      <c r="J1634" s="1"/>
      <c r="K1634" s="549"/>
      <c r="L1634" s="10"/>
      <c r="N1634" s="548"/>
      <c r="O1634" s="548"/>
    </row>
    <row r="1635" spans="2:15" s="5" customFormat="1" ht="47.25">
      <c r="B1635" s="1"/>
      <c r="C1635" s="351">
        <v>5771</v>
      </c>
      <c r="D1635" s="352" t="s">
        <v>1683</v>
      </c>
      <c r="E1635" s="353" t="s">
        <v>122</v>
      </c>
      <c r="F1635" s="354">
        <v>8742</v>
      </c>
      <c r="G1635" s="288" t="s">
        <v>117</v>
      </c>
      <c r="H1635" s="288"/>
      <c r="I1635" s="1"/>
      <c r="J1635" s="1"/>
      <c r="K1635" s="549"/>
      <c r="L1635" s="10"/>
      <c r="N1635" s="548"/>
      <c r="O1635" s="548"/>
    </row>
    <row r="1636" spans="2:15" s="5" customFormat="1" ht="63">
      <c r="B1636" s="1"/>
      <c r="C1636" s="351">
        <v>5772</v>
      </c>
      <c r="D1636" s="352" t="s">
        <v>1684</v>
      </c>
      <c r="E1636" s="353" t="s">
        <v>125</v>
      </c>
      <c r="F1636" s="354">
        <v>13259</v>
      </c>
      <c r="G1636" s="288" t="s">
        <v>117</v>
      </c>
      <c r="H1636" s="288"/>
      <c r="I1636" s="1"/>
      <c r="J1636" s="1"/>
      <c r="K1636" s="549"/>
      <c r="L1636" s="10"/>
      <c r="N1636" s="548"/>
      <c r="O1636" s="548"/>
    </row>
    <row r="1637" spans="2:15" s="5" customFormat="1" ht="94.5">
      <c r="B1637" s="1"/>
      <c r="C1637" s="351">
        <v>5773</v>
      </c>
      <c r="D1637" s="352" t="s">
        <v>1685</v>
      </c>
      <c r="E1637" s="353" t="s">
        <v>125</v>
      </c>
      <c r="F1637" s="354">
        <v>49422</v>
      </c>
      <c r="G1637" s="288" t="s">
        <v>117</v>
      </c>
      <c r="H1637" s="288"/>
      <c r="I1637" s="1"/>
      <c r="J1637" s="1"/>
      <c r="K1637" s="549"/>
      <c r="L1637" s="10"/>
      <c r="N1637" s="548"/>
      <c r="O1637" s="548"/>
    </row>
    <row r="1638" spans="2:15" s="5" customFormat="1" ht="47.25">
      <c r="B1638" s="1"/>
      <c r="C1638" s="351">
        <v>5774</v>
      </c>
      <c r="D1638" s="352" t="s">
        <v>1686</v>
      </c>
      <c r="E1638" s="353" t="s">
        <v>122</v>
      </c>
      <c r="F1638" s="354">
        <v>8267</v>
      </c>
      <c r="G1638" s="288" t="s">
        <v>117</v>
      </c>
      <c r="H1638" s="288"/>
      <c r="I1638" s="1"/>
      <c r="J1638" s="1"/>
      <c r="K1638" s="549"/>
      <c r="L1638" s="10"/>
      <c r="N1638" s="548"/>
      <c r="O1638" s="548"/>
    </row>
    <row r="1639" spans="2:15" s="5" customFormat="1" ht="63">
      <c r="B1639" s="1"/>
      <c r="C1639" s="351">
        <v>5775</v>
      </c>
      <c r="D1639" s="352" t="s">
        <v>1687</v>
      </c>
      <c r="E1639" s="353" t="s">
        <v>125</v>
      </c>
      <c r="F1639" s="354">
        <v>21793</v>
      </c>
      <c r="G1639" s="288" t="s">
        <v>117</v>
      </c>
      <c r="H1639" s="288"/>
      <c r="I1639" s="1"/>
      <c r="J1639" s="1"/>
      <c r="K1639" s="549"/>
      <c r="L1639" s="10"/>
      <c r="N1639" s="548"/>
      <c r="O1639" s="548"/>
    </row>
    <row r="1640" spans="2:15" s="5" customFormat="1" ht="47.25">
      <c r="B1640" s="1"/>
      <c r="C1640" s="351">
        <v>5776</v>
      </c>
      <c r="D1640" s="352" t="s">
        <v>1688</v>
      </c>
      <c r="E1640" s="353" t="s">
        <v>122</v>
      </c>
      <c r="F1640" s="354">
        <v>6944</v>
      </c>
      <c r="G1640" s="288" t="s">
        <v>117</v>
      </c>
      <c r="H1640" s="288"/>
      <c r="I1640" s="1"/>
      <c r="J1640" s="1"/>
      <c r="K1640" s="549"/>
      <c r="L1640" s="10"/>
      <c r="N1640" s="548"/>
      <c r="O1640" s="548"/>
    </row>
    <row r="1641" spans="2:15" s="5" customFormat="1" ht="94.5">
      <c r="B1641" s="1"/>
      <c r="C1641" s="351">
        <v>5777</v>
      </c>
      <c r="D1641" s="352" t="s">
        <v>1689</v>
      </c>
      <c r="E1641" s="353" t="s">
        <v>125</v>
      </c>
      <c r="F1641" s="354">
        <v>19063</v>
      </c>
      <c r="G1641" s="288" t="s">
        <v>117</v>
      </c>
      <c r="H1641" s="288"/>
      <c r="I1641" s="1"/>
      <c r="J1641" s="1"/>
      <c r="K1641" s="549"/>
      <c r="L1641" s="10"/>
      <c r="N1641" s="548"/>
      <c r="O1641" s="548"/>
    </row>
    <row r="1642" spans="2:15" s="5" customFormat="1" ht="63">
      <c r="B1642" s="1"/>
      <c r="C1642" s="351">
        <v>5778</v>
      </c>
      <c r="D1642" s="352" t="s">
        <v>1690</v>
      </c>
      <c r="E1642" s="353" t="s">
        <v>125</v>
      </c>
      <c r="F1642" s="354">
        <v>294540</v>
      </c>
      <c r="G1642" s="288" t="s">
        <v>117</v>
      </c>
      <c r="H1642" s="288"/>
      <c r="I1642" s="1"/>
      <c r="J1642" s="1"/>
      <c r="K1642" s="549"/>
      <c r="L1642" s="10"/>
      <c r="N1642" s="548"/>
      <c r="O1642" s="548"/>
    </row>
    <row r="1643" spans="2:15" s="5" customFormat="1" ht="47.25">
      <c r="B1643" s="1"/>
      <c r="C1643" s="351">
        <v>5779</v>
      </c>
      <c r="D1643" s="352" t="s">
        <v>1691</v>
      </c>
      <c r="E1643" s="353" t="s">
        <v>122</v>
      </c>
      <c r="F1643" s="354">
        <v>84956</v>
      </c>
      <c r="G1643" s="288" t="s">
        <v>117</v>
      </c>
      <c r="H1643" s="288"/>
      <c r="I1643" s="1"/>
      <c r="J1643" s="1"/>
      <c r="K1643" s="549"/>
      <c r="L1643" s="10"/>
      <c r="N1643" s="548"/>
      <c r="O1643" s="548"/>
    </row>
    <row r="1644" spans="2:15" s="5" customFormat="1" ht="78.75">
      <c r="B1644" s="1"/>
      <c r="C1644" s="351">
        <v>5780</v>
      </c>
      <c r="D1644" s="352" t="s">
        <v>1692</v>
      </c>
      <c r="E1644" s="353" t="s">
        <v>122</v>
      </c>
      <c r="F1644" s="354">
        <v>69720</v>
      </c>
      <c r="G1644" s="288" t="s">
        <v>117</v>
      </c>
      <c r="H1644" s="288"/>
      <c r="I1644" s="1"/>
      <c r="J1644" s="1"/>
      <c r="K1644" s="549"/>
      <c r="L1644" s="10"/>
      <c r="N1644" s="548"/>
      <c r="O1644" s="548"/>
    </row>
    <row r="1645" spans="2:15" s="5" customFormat="1" ht="78.75">
      <c r="B1645" s="1"/>
      <c r="C1645" s="351">
        <v>5781</v>
      </c>
      <c r="D1645" s="352" t="s">
        <v>1693</v>
      </c>
      <c r="E1645" s="353" t="s">
        <v>122</v>
      </c>
      <c r="F1645" s="354">
        <v>44042</v>
      </c>
      <c r="G1645" s="288" t="s">
        <v>117</v>
      </c>
      <c r="H1645" s="288"/>
      <c r="I1645" s="1"/>
      <c r="J1645" s="1"/>
      <c r="K1645" s="549"/>
      <c r="L1645" s="10"/>
      <c r="N1645" s="548"/>
      <c r="O1645" s="548"/>
    </row>
    <row r="1646" spans="2:15" s="5" customFormat="1" ht="78.75">
      <c r="B1646" s="1"/>
      <c r="C1646" s="351">
        <v>5782</v>
      </c>
      <c r="D1646" s="352" t="s">
        <v>1694</v>
      </c>
      <c r="E1646" s="353" t="s">
        <v>122</v>
      </c>
      <c r="F1646" s="354">
        <v>42838</v>
      </c>
      <c r="G1646" s="288" t="s">
        <v>117</v>
      </c>
      <c r="H1646" s="288"/>
      <c r="I1646" s="1"/>
      <c r="J1646" s="1"/>
      <c r="K1646" s="549"/>
      <c r="L1646" s="10"/>
      <c r="N1646" s="548"/>
      <c r="O1646" s="548"/>
    </row>
    <row r="1647" spans="2:15" s="5" customFormat="1" ht="78.75">
      <c r="B1647" s="1"/>
      <c r="C1647" s="351">
        <v>5783</v>
      </c>
      <c r="D1647" s="352" t="s">
        <v>1695</v>
      </c>
      <c r="E1647" s="353" t="s">
        <v>122</v>
      </c>
      <c r="F1647" s="354">
        <v>26426</v>
      </c>
      <c r="G1647" s="288" t="s">
        <v>117</v>
      </c>
      <c r="H1647" s="288" t="s">
        <v>145</v>
      </c>
      <c r="I1647" s="1"/>
      <c r="J1647" s="1"/>
      <c r="K1647" s="549"/>
      <c r="L1647" s="10"/>
      <c r="N1647" s="548"/>
      <c r="O1647" s="548"/>
    </row>
    <row r="1648" spans="2:15" s="5" customFormat="1" ht="78.75">
      <c r="B1648" s="1"/>
      <c r="C1648" s="351">
        <v>5784</v>
      </c>
      <c r="D1648" s="352" t="s">
        <v>1696</v>
      </c>
      <c r="E1648" s="353" t="s">
        <v>122</v>
      </c>
      <c r="F1648" s="354">
        <v>29707</v>
      </c>
      <c r="G1648" s="288" t="s">
        <v>117</v>
      </c>
      <c r="H1648" s="288" t="s">
        <v>145</v>
      </c>
      <c r="I1648" s="1"/>
      <c r="J1648" s="1"/>
      <c r="K1648" s="549"/>
      <c r="L1648" s="10"/>
      <c r="N1648" s="548"/>
      <c r="O1648" s="548"/>
    </row>
    <row r="1649" spans="2:15" s="5" customFormat="1" ht="47.25">
      <c r="B1649" s="1"/>
      <c r="C1649" s="351">
        <v>5785</v>
      </c>
      <c r="D1649" s="352" t="s">
        <v>1697</v>
      </c>
      <c r="E1649" s="353" t="s">
        <v>122</v>
      </c>
      <c r="F1649" s="354">
        <v>115818</v>
      </c>
      <c r="G1649" s="288" t="s">
        <v>117</v>
      </c>
      <c r="H1649" s="288" t="s">
        <v>145</v>
      </c>
      <c r="I1649" s="1"/>
      <c r="J1649" s="1"/>
      <c r="K1649" s="549"/>
      <c r="L1649" s="10"/>
      <c r="N1649" s="548"/>
      <c r="O1649" s="548"/>
    </row>
    <row r="1650" spans="2:15" s="5" customFormat="1" ht="47.25">
      <c r="B1650" s="1"/>
      <c r="C1650" s="351">
        <v>5786</v>
      </c>
      <c r="D1650" s="352" t="s">
        <v>1698</v>
      </c>
      <c r="E1650" s="353" t="s">
        <v>122</v>
      </c>
      <c r="F1650" s="354">
        <v>281298</v>
      </c>
      <c r="G1650" s="288" t="s">
        <v>117</v>
      </c>
      <c r="H1650" s="288" t="s">
        <v>145</v>
      </c>
      <c r="I1650" s="1"/>
      <c r="J1650" s="1"/>
      <c r="K1650" s="549"/>
      <c r="L1650" s="10"/>
      <c r="N1650" s="548"/>
      <c r="O1650" s="548"/>
    </row>
    <row r="1651" spans="2:15" s="5" customFormat="1" ht="63">
      <c r="B1651" s="1"/>
      <c r="C1651" s="351">
        <v>5788</v>
      </c>
      <c r="D1651" s="352" t="s">
        <v>1699</v>
      </c>
      <c r="E1651" s="353" t="s">
        <v>125</v>
      </c>
      <c r="F1651" s="354">
        <v>244233</v>
      </c>
      <c r="G1651" s="288" t="s">
        <v>117</v>
      </c>
      <c r="H1651" s="288"/>
      <c r="I1651" s="1"/>
      <c r="J1651" s="1"/>
      <c r="K1651" s="549"/>
      <c r="L1651" s="10"/>
      <c r="N1651" s="548"/>
      <c r="O1651" s="548"/>
    </row>
    <row r="1652" spans="2:15" s="5" customFormat="1" ht="94.5">
      <c r="B1652" s="1"/>
      <c r="C1652" s="351">
        <v>5789</v>
      </c>
      <c r="D1652" s="352" t="s">
        <v>1700</v>
      </c>
      <c r="E1652" s="353" t="s">
        <v>125</v>
      </c>
      <c r="F1652" s="354">
        <v>253752</v>
      </c>
      <c r="G1652" s="288" t="s">
        <v>117</v>
      </c>
      <c r="H1652" s="288"/>
      <c r="I1652" s="1"/>
      <c r="J1652" s="1"/>
      <c r="K1652" s="549"/>
      <c r="L1652" s="10"/>
      <c r="N1652" s="548"/>
      <c r="O1652" s="548"/>
    </row>
    <row r="1653" spans="2:15" s="5" customFormat="1" ht="94.5">
      <c r="B1653" s="1"/>
      <c r="C1653" s="351">
        <v>5790</v>
      </c>
      <c r="D1653" s="352" t="s">
        <v>1701</v>
      </c>
      <c r="E1653" s="353" t="s">
        <v>125</v>
      </c>
      <c r="F1653" s="354">
        <v>131753</v>
      </c>
      <c r="G1653" s="288" t="s">
        <v>117</v>
      </c>
      <c r="H1653" s="288"/>
      <c r="I1653" s="1"/>
      <c r="J1653" s="1"/>
      <c r="K1653" s="549"/>
      <c r="L1653" s="10"/>
      <c r="N1653" s="548"/>
      <c r="O1653" s="548"/>
    </row>
    <row r="1654" spans="2:15" s="5" customFormat="1" ht="94.5">
      <c r="B1654" s="1"/>
      <c r="C1654" s="351">
        <v>5791</v>
      </c>
      <c r="D1654" s="352" t="s">
        <v>1702</v>
      </c>
      <c r="E1654" s="353" t="s">
        <v>125</v>
      </c>
      <c r="F1654" s="354">
        <v>91134</v>
      </c>
      <c r="G1654" s="288" t="s">
        <v>117</v>
      </c>
      <c r="H1654" s="288"/>
      <c r="I1654" s="1"/>
      <c r="J1654" s="1"/>
      <c r="K1654" s="549"/>
      <c r="L1654" s="10"/>
      <c r="N1654" s="548"/>
      <c r="O1654" s="548"/>
    </row>
    <row r="1655" spans="2:15" s="5" customFormat="1" ht="31.5">
      <c r="B1655" s="1"/>
      <c r="C1655" s="351">
        <v>5792</v>
      </c>
      <c r="D1655" s="352" t="s">
        <v>1703</v>
      </c>
      <c r="E1655" s="353" t="s">
        <v>122</v>
      </c>
      <c r="F1655" s="354">
        <v>55941</v>
      </c>
      <c r="G1655" s="288" t="s">
        <v>117</v>
      </c>
      <c r="H1655" s="288"/>
      <c r="I1655" s="1"/>
      <c r="J1655" s="1"/>
      <c r="K1655" s="549"/>
      <c r="L1655" s="10"/>
      <c r="N1655" s="548"/>
      <c r="O1655" s="548"/>
    </row>
    <row r="1656" spans="2:15" s="5" customFormat="1" ht="31.5">
      <c r="B1656" s="1"/>
      <c r="C1656" s="351">
        <v>5793</v>
      </c>
      <c r="D1656" s="352" t="s">
        <v>1704</v>
      </c>
      <c r="E1656" s="353" t="s">
        <v>122</v>
      </c>
      <c r="F1656" s="354">
        <v>72110</v>
      </c>
      <c r="G1656" s="288" t="s">
        <v>117</v>
      </c>
      <c r="H1656" s="288"/>
      <c r="I1656" s="1"/>
      <c r="J1656" s="1"/>
      <c r="K1656" s="549"/>
      <c r="L1656" s="10"/>
      <c r="N1656" s="548"/>
      <c r="O1656" s="548"/>
    </row>
    <row r="1657" spans="2:15" s="5" customFormat="1" ht="94.5">
      <c r="B1657" s="1"/>
      <c r="C1657" s="351">
        <v>5794</v>
      </c>
      <c r="D1657" s="352" t="s">
        <v>1705</v>
      </c>
      <c r="E1657" s="353" t="s">
        <v>122</v>
      </c>
      <c r="F1657" s="354">
        <v>153174</v>
      </c>
      <c r="G1657" s="288" t="s">
        <v>117</v>
      </c>
      <c r="H1657" s="288"/>
      <c r="I1657" s="1"/>
      <c r="J1657" s="1"/>
      <c r="K1657" s="549"/>
      <c r="L1657" s="10"/>
      <c r="N1657" s="548"/>
      <c r="O1657" s="548"/>
    </row>
    <row r="1658" spans="2:15" s="5" customFormat="1" ht="94.5">
      <c r="B1658" s="1"/>
      <c r="C1658" s="351">
        <v>5825</v>
      </c>
      <c r="D1658" s="352" t="s">
        <v>1706</v>
      </c>
      <c r="E1658" s="353" t="s">
        <v>125</v>
      </c>
      <c r="F1658" s="354">
        <v>851764</v>
      </c>
      <c r="G1658" s="288" t="s">
        <v>117</v>
      </c>
      <c r="H1658" s="288"/>
      <c r="I1658" s="1"/>
      <c r="J1658" s="1"/>
      <c r="K1658" s="549"/>
      <c r="L1658" s="10"/>
      <c r="N1658" s="548"/>
      <c r="O1658" s="548"/>
    </row>
    <row r="1659" spans="2:15" s="5" customFormat="1" ht="94.5">
      <c r="B1659" s="1"/>
      <c r="C1659" s="351">
        <v>5826</v>
      </c>
      <c r="D1659" s="352" t="s">
        <v>1707</v>
      </c>
      <c r="E1659" s="353" t="s">
        <v>125</v>
      </c>
      <c r="F1659" s="354">
        <v>744673</v>
      </c>
      <c r="G1659" s="288" t="s">
        <v>117</v>
      </c>
      <c r="H1659" s="288"/>
      <c r="I1659" s="1"/>
      <c r="J1659" s="1"/>
      <c r="K1659" s="549"/>
      <c r="L1659" s="10"/>
      <c r="N1659" s="548"/>
      <c r="O1659" s="548"/>
    </row>
    <row r="1660" spans="2:15" s="5" customFormat="1" ht="63">
      <c r="B1660" s="1"/>
      <c r="C1660" s="351">
        <v>5827</v>
      </c>
      <c r="D1660" s="352" t="s">
        <v>1708</v>
      </c>
      <c r="E1660" s="353" t="s">
        <v>125</v>
      </c>
      <c r="F1660" s="354">
        <v>187429</v>
      </c>
      <c r="G1660" s="288" t="s">
        <v>117</v>
      </c>
      <c r="H1660" s="288"/>
      <c r="I1660" s="1"/>
      <c r="J1660" s="1"/>
      <c r="K1660" s="549"/>
      <c r="L1660" s="10"/>
      <c r="N1660" s="548"/>
      <c r="O1660" s="548"/>
    </row>
    <row r="1661" spans="2:15" s="5" customFormat="1" ht="47.25">
      <c r="B1661" s="1"/>
      <c r="C1661" s="351">
        <v>5831</v>
      </c>
      <c r="D1661" s="352" t="s">
        <v>1709</v>
      </c>
      <c r="E1661" s="353" t="s">
        <v>122</v>
      </c>
      <c r="F1661" s="354">
        <v>44685</v>
      </c>
      <c r="G1661" s="288" t="s">
        <v>117</v>
      </c>
      <c r="H1661" s="288" t="s">
        <v>145</v>
      </c>
      <c r="I1661" s="1"/>
      <c r="J1661" s="1"/>
      <c r="K1661" s="549"/>
      <c r="L1661" s="10"/>
      <c r="N1661" s="548"/>
      <c r="O1661" s="548"/>
    </row>
    <row r="1662" spans="2:15" s="5" customFormat="1" ht="94.5">
      <c r="B1662" s="1"/>
      <c r="C1662" s="351">
        <v>5832</v>
      </c>
      <c r="D1662" s="352" t="s">
        <v>1710</v>
      </c>
      <c r="E1662" s="353" t="s">
        <v>122</v>
      </c>
      <c r="F1662" s="354">
        <v>40160</v>
      </c>
      <c r="G1662" s="288" t="s">
        <v>117</v>
      </c>
      <c r="H1662" s="288"/>
      <c r="I1662" s="1"/>
      <c r="J1662" s="1"/>
      <c r="K1662" s="549"/>
      <c r="L1662" s="10"/>
      <c r="N1662" s="548"/>
      <c r="O1662" s="548"/>
    </row>
    <row r="1663" spans="2:15" s="5" customFormat="1" ht="94.5">
      <c r="B1663" s="1"/>
      <c r="C1663" s="351">
        <v>5833</v>
      </c>
      <c r="D1663" s="352" t="s">
        <v>1711</v>
      </c>
      <c r="E1663" s="353" t="s">
        <v>122</v>
      </c>
      <c r="F1663" s="354">
        <v>83499</v>
      </c>
      <c r="G1663" s="288" t="s">
        <v>117</v>
      </c>
      <c r="H1663" s="288" t="s">
        <v>145</v>
      </c>
      <c r="I1663" s="1"/>
      <c r="J1663" s="1"/>
      <c r="K1663" s="549"/>
      <c r="L1663" s="10"/>
      <c r="N1663" s="548"/>
      <c r="O1663" s="548"/>
    </row>
    <row r="1664" spans="2:15" s="5" customFormat="1" ht="94.5">
      <c r="B1664" s="1"/>
      <c r="C1664" s="351">
        <v>5834</v>
      </c>
      <c r="D1664" s="352" t="s">
        <v>1712</v>
      </c>
      <c r="E1664" s="353" t="s">
        <v>122</v>
      </c>
      <c r="F1664" s="354">
        <v>25072</v>
      </c>
      <c r="G1664" s="288" t="s">
        <v>117</v>
      </c>
      <c r="H1664" s="288" t="s">
        <v>145</v>
      </c>
      <c r="I1664" s="1"/>
      <c r="J1664" s="1"/>
      <c r="K1664" s="549"/>
      <c r="L1664" s="10"/>
      <c r="N1664" s="548"/>
      <c r="O1664" s="548"/>
    </row>
    <row r="1665" spans="2:15" s="5" customFormat="1" ht="94.5">
      <c r="B1665" s="1"/>
      <c r="C1665" s="351">
        <v>5835</v>
      </c>
      <c r="D1665" s="352" t="s">
        <v>1713</v>
      </c>
      <c r="E1665" s="353" t="s">
        <v>122</v>
      </c>
      <c r="F1665" s="354">
        <v>48855</v>
      </c>
      <c r="G1665" s="288" t="s">
        <v>117</v>
      </c>
      <c r="H1665" s="288"/>
      <c r="I1665" s="1"/>
      <c r="J1665" s="1"/>
      <c r="K1665" s="549"/>
      <c r="L1665" s="10"/>
      <c r="N1665" s="548"/>
      <c r="O1665" s="548"/>
    </row>
    <row r="1666" spans="2:15" s="5" customFormat="1" ht="94.5">
      <c r="B1666" s="1"/>
      <c r="C1666" s="351">
        <v>5836</v>
      </c>
      <c r="D1666" s="352" t="s">
        <v>1714</v>
      </c>
      <c r="E1666" s="353" t="s">
        <v>122</v>
      </c>
      <c r="F1666" s="354">
        <v>87105</v>
      </c>
      <c r="G1666" s="288" t="s">
        <v>117</v>
      </c>
      <c r="H1666" s="288" t="s">
        <v>145</v>
      </c>
      <c r="I1666" s="1"/>
      <c r="J1666" s="1"/>
      <c r="K1666" s="549"/>
      <c r="L1666" s="10"/>
      <c r="N1666" s="548"/>
      <c r="O1666" s="548"/>
    </row>
    <row r="1667" spans="2:15" s="5" customFormat="1" ht="94.5">
      <c r="B1667" s="1"/>
      <c r="C1667" s="351">
        <v>5837</v>
      </c>
      <c r="D1667" s="352" t="s">
        <v>1715</v>
      </c>
      <c r="E1667" s="353" t="s">
        <v>122</v>
      </c>
      <c r="F1667" s="354">
        <v>52228</v>
      </c>
      <c r="G1667" s="288" t="s">
        <v>117</v>
      </c>
      <c r="H1667" s="288" t="s">
        <v>145</v>
      </c>
      <c r="I1667" s="1"/>
      <c r="J1667" s="1"/>
      <c r="K1667" s="549"/>
      <c r="L1667" s="10"/>
      <c r="N1667" s="548"/>
      <c r="O1667" s="548"/>
    </row>
    <row r="1668" spans="2:15" s="5" customFormat="1" ht="94.5">
      <c r="B1668" s="1"/>
      <c r="C1668" s="351">
        <v>5838</v>
      </c>
      <c r="D1668" s="352" t="s">
        <v>1716</v>
      </c>
      <c r="E1668" s="353" t="s">
        <v>122</v>
      </c>
      <c r="F1668" s="354">
        <v>162124</v>
      </c>
      <c r="G1668" s="288" t="s">
        <v>117</v>
      </c>
      <c r="H1668" s="288"/>
      <c r="I1668" s="1"/>
      <c r="J1668" s="1"/>
      <c r="K1668" s="549"/>
      <c r="L1668" s="10"/>
      <c r="N1668" s="548"/>
      <c r="O1668" s="548"/>
    </row>
    <row r="1669" spans="2:15" s="5" customFormat="1" ht="94.5">
      <c r="B1669" s="1"/>
      <c r="C1669" s="351">
        <v>5839</v>
      </c>
      <c r="D1669" s="352" t="s">
        <v>1717</v>
      </c>
      <c r="E1669" s="353" t="s">
        <v>122</v>
      </c>
      <c r="F1669" s="354">
        <v>123745</v>
      </c>
      <c r="G1669" s="288" t="s">
        <v>117</v>
      </c>
      <c r="H1669" s="288"/>
      <c r="I1669" s="1"/>
      <c r="J1669" s="1"/>
      <c r="K1669" s="549"/>
      <c r="L1669" s="10"/>
      <c r="N1669" s="548"/>
      <c r="O1669" s="548"/>
    </row>
    <row r="1670" spans="2:15" s="5" customFormat="1" ht="47.25">
      <c r="B1670" s="1"/>
      <c r="C1670" s="351">
        <v>5840</v>
      </c>
      <c r="D1670" s="352" t="s">
        <v>1718</v>
      </c>
      <c r="E1670" s="353" t="s">
        <v>122</v>
      </c>
      <c r="F1670" s="354">
        <v>23788</v>
      </c>
      <c r="G1670" s="288" t="s">
        <v>117</v>
      </c>
      <c r="H1670" s="288" t="s">
        <v>145</v>
      </c>
      <c r="I1670" s="1"/>
      <c r="J1670" s="1"/>
      <c r="K1670" s="549"/>
      <c r="L1670" s="10"/>
      <c r="N1670" s="548"/>
      <c r="O1670" s="548"/>
    </row>
    <row r="1671" spans="2:15" s="5" customFormat="1" ht="94.5">
      <c r="B1671" s="1"/>
      <c r="C1671" s="351">
        <v>5841</v>
      </c>
      <c r="D1671" s="352" t="s">
        <v>1719</v>
      </c>
      <c r="E1671" s="353" t="s">
        <v>122</v>
      </c>
      <c r="F1671" s="354">
        <v>163841</v>
      </c>
      <c r="G1671" s="288" t="s">
        <v>117</v>
      </c>
      <c r="H1671" s="288"/>
      <c r="I1671" s="1"/>
      <c r="J1671" s="1"/>
      <c r="K1671" s="549"/>
      <c r="L1671" s="10"/>
      <c r="N1671" s="548"/>
      <c r="O1671" s="548"/>
    </row>
    <row r="1672" spans="2:15" s="5" customFormat="1" ht="63">
      <c r="B1672" s="1"/>
      <c r="C1672" s="351">
        <v>5842</v>
      </c>
      <c r="D1672" s="352" t="s">
        <v>1720</v>
      </c>
      <c r="E1672" s="353" t="s">
        <v>119</v>
      </c>
      <c r="F1672" s="354">
        <v>19890</v>
      </c>
      <c r="G1672" s="288" t="s">
        <v>117</v>
      </c>
      <c r="H1672" s="288"/>
      <c r="I1672" s="1"/>
      <c r="J1672" s="1"/>
      <c r="K1672" s="549"/>
      <c r="L1672" s="10"/>
      <c r="N1672" s="548"/>
      <c r="O1672" s="548"/>
    </row>
    <row r="1673" spans="2:15" s="5" customFormat="1" ht="78.75">
      <c r="B1673" s="1"/>
      <c r="C1673" s="351">
        <v>5843</v>
      </c>
      <c r="D1673" s="352" t="s">
        <v>1721</v>
      </c>
      <c r="E1673" s="353" t="s">
        <v>116</v>
      </c>
      <c r="F1673" s="354">
        <v>29322</v>
      </c>
      <c r="G1673" s="288" t="s">
        <v>117</v>
      </c>
      <c r="H1673" s="288"/>
      <c r="I1673" s="1"/>
      <c r="J1673" s="1"/>
      <c r="K1673" s="549"/>
      <c r="L1673" s="10"/>
      <c r="N1673" s="548"/>
      <c r="O1673" s="548"/>
    </row>
    <row r="1674" spans="2:15" s="5" customFormat="1" ht="78.75">
      <c r="B1674" s="1"/>
      <c r="C1674" s="351">
        <v>5844</v>
      </c>
      <c r="D1674" s="352" t="s">
        <v>1722</v>
      </c>
      <c r="E1674" s="353" t="s">
        <v>116</v>
      </c>
      <c r="F1674" s="354">
        <v>24341</v>
      </c>
      <c r="G1674" s="288" t="s">
        <v>117</v>
      </c>
      <c r="H1674" s="288"/>
      <c r="I1674" s="1"/>
      <c r="J1674" s="1"/>
      <c r="K1674" s="549"/>
      <c r="L1674" s="10"/>
      <c r="N1674" s="548"/>
      <c r="O1674" s="548"/>
    </row>
    <row r="1675" spans="2:15" s="5" customFormat="1" ht="47.25">
      <c r="B1675" s="1"/>
      <c r="C1675" s="351">
        <v>5845</v>
      </c>
      <c r="D1675" s="352" t="s">
        <v>1723</v>
      </c>
      <c r="E1675" s="353" t="s">
        <v>122</v>
      </c>
      <c r="F1675" s="354">
        <v>110985</v>
      </c>
      <c r="G1675" s="288" t="s">
        <v>117</v>
      </c>
      <c r="H1675" s="288"/>
      <c r="I1675" s="1"/>
      <c r="J1675" s="1"/>
      <c r="K1675" s="549"/>
      <c r="L1675" s="10"/>
      <c r="N1675" s="548"/>
      <c r="O1675" s="548"/>
    </row>
    <row r="1676" spans="2:15" s="5" customFormat="1" ht="78.75">
      <c r="B1676" s="1"/>
      <c r="C1676" s="351">
        <v>5846</v>
      </c>
      <c r="D1676" s="352" t="s">
        <v>1724</v>
      </c>
      <c r="E1676" s="353" t="s">
        <v>125</v>
      </c>
      <c r="F1676" s="354">
        <v>134785</v>
      </c>
      <c r="G1676" s="288" t="s">
        <v>117</v>
      </c>
      <c r="H1676" s="288"/>
      <c r="I1676" s="1"/>
      <c r="J1676" s="1"/>
      <c r="K1676" s="549"/>
      <c r="L1676" s="10"/>
      <c r="N1676" s="548"/>
      <c r="O1676" s="548"/>
    </row>
    <row r="1677" spans="2:15" s="5" customFormat="1" ht="78.75">
      <c r="B1677" s="1"/>
      <c r="C1677" s="351">
        <v>5847</v>
      </c>
      <c r="D1677" s="352" t="s">
        <v>1725</v>
      </c>
      <c r="E1677" s="353" t="s">
        <v>125</v>
      </c>
      <c r="F1677" s="354">
        <v>217430</v>
      </c>
      <c r="G1677" s="288" t="s">
        <v>117</v>
      </c>
      <c r="H1677" s="288"/>
      <c r="I1677" s="1"/>
      <c r="J1677" s="1"/>
      <c r="K1677" s="549"/>
      <c r="L1677" s="10"/>
      <c r="N1677" s="548"/>
      <c r="O1677" s="548"/>
    </row>
    <row r="1678" spans="2:15" s="5" customFormat="1" ht="78.75">
      <c r="B1678" s="1"/>
      <c r="C1678" s="351">
        <v>5848</v>
      </c>
      <c r="D1678" s="352" t="s">
        <v>1726</v>
      </c>
      <c r="E1678" s="353" t="s">
        <v>125</v>
      </c>
      <c r="F1678" s="354">
        <v>54162</v>
      </c>
      <c r="G1678" s="288" t="s">
        <v>117</v>
      </c>
      <c r="H1678" s="288"/>
      <c r="I1678" s="1"/>
      <c r="J1678" s="1"/>
      <c r="K1678" s="549"/>
      <c r="L1678" s="10"/>
      <c r="N1678" s="548"/>
      <c r="O1678" s="548"/>
    </row>
    <row r="1679" spans="2:15" s="5" customFormat="1" ht="78.75">
      <c r="B1679" s="1"/>
      <c r="C1679" s="351">
        <v>5850</v>
      </c>
      <c r="D1679" s="352" t="s">
        <v>1727</v>
      </c>
      <c r="E1679" s="353" t="s">
        <v>125</v>
      </c>
      <c r="F1679" s="354">
        <v>190725</v>
      </c>
      <c r="G1679" s="288" t="s">
        <v>117</v>
      </c>
      <c r="H1679" s="288"/>
      <c r="I1679" s="1"/>
      <c r="J1679" s="1"/>
      <c r="K1679" s="549"/>
      <c r="L1679" s="10"/>
      <c r="N1679" s="548"/>
      <c r="O1679" s="548"/>
    </row>
    <row r="1680" spans="2:15" s="5" customFormat="1" ht="94.5">
      <c r="B1680" s="1"/>
      <c r="C1680" s="351">
        <v>5851</v>
      </c>
      <c r="D1680" s="352" t="s">
        <v>1728</v>
      </c>
      <c r="E1680" s="353" t="s">
        <v>125</v>
      </c>
      <c r="F1680" s="354">
        <v>515390</v>
      </c>
      <c r="G1680" s="288" t="s">
        <v>117</v>
      </c>
      <c r="H1680" s="288"/>
      <c r="I1680" s="1"/>
      <c r="J1680" s="1"/>
      <c r="K1680" s="549"/>
      <c r="L1680" s="10"/>
      <c r="N1680" s="548"/>
      <c r="O1680" s="548"/>
    </row>
    <row r="1681" spans="2:15" s="5" customFormat="1" ht="94.5">
      <c r="B1681" s="1"/>
      <c r="C1681" s="351">
        <v>5852</v>
      </c>
      <c r="D1681" s="352" t="s">
        <v>1729</v>
      </c>
      <c r="E1681" s="353" t="s">
        <v>125</v>
      </c>
      <c r="F1681" s="354">
        <v>397272</v>
      </c>
      <c r="G1681" s="288" t="s">
        <v>117</v>
      </c>
      <c r="H1681" s="288"/>
      <c r="I1681" s="1"/>
      <c r="J1681" s="1"/>
      <c r="K1681" s="549"/>
      <c r="L1681" s="10"/>
      <c r="N1681" s="548"/>
      <c r="O1681" s="548"/>
    </row>
    <row r="1682" spans="2:15" s="5" customFormat="1" ht="63">
      <c r="B1682" s="1"/>
      <c r="C1682" s="351">
        <v>5854</v>
      </c>
      <c r="D1682" s="352" t="s">
        <v>1730</v>
      </c>
      <c r="E1682" s="353" t="s">
        <v>125</v>
      </c>
      <c r="F1682" s="354">
        <v>183166</v>
      </c>
      <c r="G1682" s="288" t="s">
        <v>117</v>
      </c>
      <c r="H1682" s="288"/>
      <c r="I1682" s="1"/>
      <c r="J1682" s="1"/>
      <c r="K1682" s="549"/>
      <c r="L1682" s="10"/>
      <c r="N1682" s="548"/>
      <c r="O1682" s="548"/>
    </row>
    <row r="1683" spans="2:15" s="5" customFormat="1" ht="63">
      <c r="B1683" s="1"/>
      <c r="C1683" s="351">
        <v>5856</v>
      </c>
      <c r="D1683" s="352" t="s">
        <v>1731</v>
      </c>
      <c r="E1683" s="353" t="s">
        <v>116</v>
      </c>
      <c r="F1683" s="354">
        <v>129735</v>
      </c>
      <c r="G1683" s="288" t="s">
        <v>117</v>
      </c>
      <c r="H1683" s="288"/>
      <c r="I1683" s="1"/>
      <c r="J1683" s="1"/>
      <c r="K1683" s="549"/>
      <c r="L1683" s="10"/>
      <c r="N1683" s="548"/>
      <c r="O1683" s="548"/>
    </row>
    <row r="1684" spans="2:15" s="5" customFormat="1" ht="63">
      <c r="B1684" s="1"/>
      <c r="C1684" s="351">
        <v>5858</v>
      </c>
      <c r="D1684" s="352" t="s">
        <v>1732</v>
      </c>
      <c r="E1684" s="353" t="s">
        <v>122</v>
      </c>
      <c r="F1684" s="354">
        <v>76610</v>
      </c>
      <c r="G1684" s="288" t="s">
        <v>117</v>
      </c>
      <c r="H1684" s="288"/>
      <c r="I1684" s="1"/>
      <c r="J1684" s="1"/>
      <c r="K1684" s="549"/>
      <c r="L1684" s="10"/>
      <c r="N1684" s="548"/>
      <c r="O1684" s="548"/>
    </row>
    <row r="1685" spans="2:15" s="5" customFormat="1" ht="63">
      <c r="B1685" s="1"/>
      <c r="C1685" s="351">
        <v>5860</v>
      </c>
      <c r="D1685" s="352" t="s">
        <v>1733</v>
      </c>
      <c r="E1685" s="353" t="s">
        <v>116</v>
      </c>
      <c r="F1685" s="354">
        <v>81300</v>
      </c>
      <c r="G1685" s="288" t="s">
        <v>117</v>
      </c>
      <c r="H1685" s="288"/>
      <c r="I1685" s="1"/>
      <c r="J1685" s="1"/>
      <c r="K1685" s="549"/>
      <c r="L1685" s="10"/>
      <c r="N1685" s="548"/>
      <c r="O1685" s="548"/>
    </row>
    <row r="1686" spans="2:15" s="5" customFormat="1" ht="63">
      <c r="B1686" s="1"/>
      <c r="C1686" s="351">
        <v>5862</v>
      </c>
      <c r="D1686" s="352" t="s">
        <v>1734</v>
      </c>
      <c r="E1686" s="353" t="s">
        <v>122</v>
      </c>
      <c r="F1686" s="354">
        <v>39966</v>
      </c>
      <c r="G1686" s="288" t="s">
        <v>117</v>
      </c>
      <c r="H1686" s="288"/>
      <c r="I1686" s="1"/>
      <c r="J1686" s="1"/>
      <c r="K1686" s="549"/>
      <c r="L1686" s="10"/>
      <c r="N1686" s="548"/>
      <c r="O1686" s="548"/>
    </row>
    <row r="1687" spans="2:15" s="5" customFormat="1" ht="63">
      <c r="B1687" s="1"/>
      <c r="C1687" s="351">
        <v>5864</v>
      </c>
      <c r="D1687" s="352" t="s">
        <v>1735</v>
      </c>
      <c r="E1687" s="353" t="s">
        <v>122</v>
      </c>
      <c r="F1687" s="354">
        <v>39966</v>
      </c>
      <c r="G1687" s="288" t="s">
        <v>117</v>
      </c>
      <c r="H1687" s="288"/>
      <c r="I1687" s="1"/>
      <c r="J1687" s="1"/>
      <c r="K1687" s="549"/>
      <c r="L1687" s="10"/>
      <c r="N1687" s="548"/>
      <c r="O1687" s="548"/>
    </row>
    <row r="1688" spans="2:15" s="5" customFormat="1" ht="63">
      <c r="B1688" s="1"/>
      <c r="C1688" s="351">
        <v>5866</v>
      </c>
      <c r="D1688" s="352" t="s">
        <v>1736</v>
      </c>
      <c r="E1688" s="353" t="s">
        <v>125</v>
      </c>
      <c r="F1688" s="354">
        <v>709912</v>
      </c>
      <c r="G1688" s="288" t="s">
        <v>117</v>
      </c>
      <c r="H1688" s="288"/>
      <c r="I1688" s="1"/>
      <c r="J1688" s="1"/>
      <c r="K1688" s="549"/>
      <c r="L1688" s="10"/>
      <c r="N1688" s="548"/>
      <c r="O1688" s="548"/>
    </row>
    <row r="1689" spans="2:15" s="5" customFormat="1" ht="63">
      <c r="B1689" s="1"/>
      <c r="C1689" s="351">
        <v>5868</v>
      </c>
      <c r="D1689" s="352" t="s">
        <v>1737</v>
      </c>
      <c r="E1689" s="353" t="s">
        <v>116</v>
      </c>
      <c r="F1689" s="354">
        <v>123964</v>
      </c>
      <c r="G1689" s="288" t="s">
        <v>117</v>
      </c>
      <c r="H1689" s="288"/>
      <c r="I1689" s="1"/>
      <c r="J1689" s="1"/>
      <c r="K1689" s="549"/>
      <c r="L1689" s="10"/>
      <c r="N1689" s="548"/>
      <c r="O1689" s="548"/>
    </row>
    <row r="1690" spans="2:15" s="5" customFormat="1" ht="63">
      <c r="B1690" s="1"/>
      <c r="C1690" s="351">
        <v>5870</v>
      </c>
      <c r="D1690" s="352" t="s">
        <v>1738</v>
      </c>
      <c r="E1690" s="353" t="s">
        <v>125</v>
      </c>
      <c r="F1690" s="354">
        <v>41626</v>
      </c>
      <c r="G1690" s="288" t="s">
        <v>117</v>
      </c>
      <c r="H1690" s="288"/>
      <c r="I1690" s="1"/>
      <c r="J1690" s="1"/>
      <c r="K1690" s="549"/>
      <c r="L1690" s="10"/>
      <c r="N1690" s="548"/>
      <c r="O1690" s="548"/>
    </row>
    <row r="1691" spans="2:15" s="5" customFormat="1" ht="94.5">
      <c r="B1691" s="1"/>
      <c r="C1691" s="351">
        <v>5871</v>
      </c>
      <c r="D1691" s="352" t="s">
        <v>1739</v>
      </c>
      <c r="E1691" s="353" t="s">
        <v>125</v>
      </c>
      <c r="F1691" s="354">
        <v>391974</v>
      </c>
      <c r="G1691" s="288" t="s">
        <v>117</v>
      </c>
      <c r="H1691" s="288" t="s">
        <v>145</v>
      </c>
      <c r="I1691" s="1"/>
      <c r="J1691" s="1"/>
      <c r="K1691" s="549"/>
      <c r="L1691" s="10"/>
      <c r="N1691" s="548"/>
      <c r="O1691" s="548"/>
    </row>
    <row r="1692" spans="2:15" s="5" customFormat="1" ht="94.5">
      <c r="B1692" s="1"/>
      <c r="C1692" s="351">
        <v>5872</v>
      </c>
      <c r="D1692" s="352" t="s">
        <v>1740</v>
      </c>
      <c r="E1692" s="353" t="s">
        <v>125</v>
      </c>
      <c r="F1692" s="354">
        <v>409622</v>
      </c>
      <c r="G1692" s="288" t="s">
        <v>117</v>
      </c>
      <c r="H1692" s="288" t="s">
        <v>145</v>
      </c>
      <c r="I1692" s="1"/>
      <c r="J1692" s="1"/>
      <c r="K1692" s="549"/>
      <c r="L1692" s="10"/>
      <c r="N1692" s="548"/>
      <c r="O1692" s="548"/>
    </row>
    <row r="1693" spans="2:15" s="5" customFormat="1" ht="31.5">
      <c r="B1693" s="1"/>
      <c r="C1693" s="351">
        <v>5873</v>
      </c>
      <c r="D1693" s="352" t="s">
        <v>1741</v>
      </c>
      <c r="E1693" s="353" t="s">
        <v>125</v>
      </c>
      <c r="F1693" s="354">
        <v>24257</v>
      </c>
      <c r="G1693" s="288" t="s">
        <v>117</v>
      </c>
      <c r="H1693" s="288"/>
      <c r="I1693" s="1"/>
      <c r="J1693" s="1"/>
      <c r="K1693" s="549"/>
      <c r="L1693" s="10"/>
      <c r="N1693" s="548"/>
      <c r="O1693" s="548"/>
    </row>
    <row r="1694" spans="2:15" s="5" customFormat="1" ht="63">
      <c r="B1694" s="1"/>
      <c r="C1694" s="351">
        <v>5874</v>
      </c>
      <c r="D1694" s="352" t="s">
        <v>1742</v>
      </c>
      <c r="E1694" s="353" t="s">
        <v>125</v>
      </c>
      <c r="F1694" s="354">
        <v>174394</v>
      </c>
      <c r="G1694" s="288" t="s">
        <v>117</v>
      </c>
      <c r="H1694" s="288" t="s">
        <v>145</v>
      </c>
      <c r="I1694" s="1"/>
      <c r="J1694" s="1"/>
      <c r="K1694" s="549"/>
      <c r="L1694" s="10"/>
      <c r="N1694" s="548"/>
      <c r="O1694" s="548"/>
    </row>
    <row r="1695" spans="2:15" s="5" customFormat="1" ht="31.5">
      <c r="B1695" s="1"/>
      <c r="C1695" s="351">
        <v>5875</v>
      </c>
      <c r="D1695" s="352" t="s">
        <v>1743</v>
      </c>
      <c r="E1695" s="353" t="s">
        <v>125</v>
      </c>
      <c r="F1695" s="354">
        <v>163082</v>
      </c>
      <c r="G1695" s="288" t="s">
        <v>117</v>
      </c>
      <c r="H1695" s="288"/>
      <c r="I1695" s="1"/>
      <c r="J1695" s="1"/>
      <c r="K1695" s="549"/>
      <c r="L1695" s="10"/>
      <c r="N1695" s="548"/>
      <c r="O1695" s="548"/>
    </row>
    <row r="1696" spans="2:15" s="5" customFormat="1" ht="31.5">
      <c r="B1696" s="1"/>
      <c r="C1696" s="351">
        <v>5876</v>
      </c>
      <c r="D1696" s="352" t="s">
        <v>1744</v>
      </c>
      <c r="E1696" s="353" t="s">
        <v>125</v>
      </c>
      <c r="F1696" s="354">
        <v>263930</v>
      </c>
      <c r="G1696" s="288" t="s">
        <v>117</v>
      </c>
      <c r="H1696" s="288"/>
      <c r="I1696" s="1"/>
      <c r="J1696" s="1"/>
      <c r="K1696" s="549"/>
      <c r="L1696" s="10"/>
      <c r="N1696" s="548"/>
      <c r="O1696" s="548"/>
    </row>
    <row r="1697" spans="2:15" s="5" customFormat="1" ht="25.5">
      <c r="B1697" s="1"/>
      <c r="C1697" s="351">
        <v>5877</v>
      </c>
      <c r="D1697" s="352" t="s">
        <v>1745</v>
      </c>
      <c r="E1697" s="353" t="s">
        <v>125</v>
      </c>
      <c r="F1697" s="354">
        <v>58743</v>
      </c>
      <c r="G1697" s="288" t="s">
        <v>117</v>
      </c>
      <c r="H1697" s="288"/>
      <c r="I1697" s="1"/>
      <c r="J1697" s="1"/>
      <c r="K1697" s="549"/>
      <c r="L1697" s="10"/>
      <c r="N1697" s="548"/>
      <c r="O1697" s="548"/>
    </row>
    <row r="1698" spans="2:15" s="5" customFormat="1" ht="47.25">
      <c r="B1698" s="1"/>
      <c r="C1698" s="351">
        <v>5878</v>
      </c>
      <c r="D1698" s="352" t="s">
        <v>1746</v>
      </c>
      <c r="E1698" s="353" t="s">
        <v>125</v>
      </c>
      <c r="F1698" s="354">
        <v>3295186</v>
      </c>
      <c r="G1698" s="288" t="s">
        <v>117</v>
      </c>
      <c r="H1698" s="288"/>
      <c r="I1698" s="1"/>
      <c r="J1698" s="1"/>
      <c r="K1698" s="549"/>
      <c r="L1698" s="10"/>
      <c r="N1698" s="548"/>
      <c r="O1698" s="548"/>
    </row>
    <row r="1699" spans="2:15" s="5" customFormat="1" ht="31.5">
      <c r="B1699" s="1"/>
      <c r="C1699" s="351">
        <v>5879</v>
      </c>
      <c r="D1699" s="352" t="s">
        <v>1747</v>
      </c>
      <c r="E1699" s="353" t="s">
        <v>125</v>
      </c>
      <c r="F1699" s="354">
        <v>221633</v>
      </c>
      <c r="G1699" s="288" t="s">
        <v>117</v>
      </c>
      <c r="H1699" s="288"/>
      <c r="I1699" s="1"/>
      <c r="J1699" s="1"/>
      <c r="K1699" s="549"/>
      <c r="L1699" s="10"/>
      <c r="N1699" s="548"/>
      <c r="O1699" s="548"/>
    </row>
    <row r="1700" spans="2:15" s="5" customFormat="1" ht="31.5">
      <c r="B1700" s="1"/>
      <c r="C1700" s="351">
        <v>5880</v>
      </c>
      <c r="D1700" s="352" t="s">
        <v>1748</v>
      </c>
      <c r="E1700" s="353" t="s">
        <v>125</v>
      </c>
      <c r="F1700" s="354">
        <v>277037</v>
      </c>
      <c r="G1700" s="288" t="s">
        <v>117</v>
      </c>
      <c r="H1700" s="288"/>
      <c r="I1700" s="1"/>
      <c r="J1700" s="1"/>
      <c r="K1700" s="549"/>
      <c r="L1700" s="10"/>
      <c r="N1700" s="548"/>
      <c r="O1700" s="548"/>
    </row>
    <row r="1701" spans="2:15" s="5" customFormat="1" ht="31.5">
      <c r="B1701" s="1"/>
      <c r="C1701" s="351">
        <v>5881</v>
      </c>
      <c r="D1701" s="352" t="s">
        <v>1749</v>
      </c>
      <c r="E1701" s="353" t="s">
        <v>125</v>
      </c>
      <c r="F1701" s="354">
        <v>2720</v>
      </c>
      <c r="G1701" s="288" t="s">
        <v>117</v>
      </c>
      <c r="H1701" s="288"/>
      <c r="I1701" s="1"/>
      <c r="J1701" s="1"/>
      <c r="K1701" s="549"/>
      <c r="L1701" s="10"/>
      <c r="N1701" s="548"/>
      <c r="O1701" s="548"/>
    </row>
    <row r="1702" spans="2:15" s="5" customFormat="1" ht="78.75">
      <c r="B1702" s="1"/>
      <c r="C1702" s="351">
        <v>5882</v>
      </c>
      <c r="D1702" s="352" t="s">
        <v>1750</v>
      </c>
      <c r="E1702" s="353" t="s">
        <v>125</v>
      </c>
      <c r="F1702" s="354">
        <v>92355</v>
      </c>
      <c r="G1702" s="288" t="s">
        <v>117</v>
      </c>
      <c r="H1702" s="288" t="s">
        <v>145</v>
      </c>
      <c r="I1702" s="1"/>
      <c r="J1702" s="1"/>
      <c r="K1702" s="549"/>
      <c r="L1702" s="10"/>
      <c r="N1702" s="548"/>
      <c r="O1702" s="548"/>
    </row>
    <row r="1703" spans="2:15" s="5" customFormat="1" ht="31.5">
      <c r="B1703" s="1"/>
      <c r="C1703" s="351">
        <v>5883</v>
      </c>
      <c r="D1703" s="352" t="s">
        <v>1751</v>
      </c>
      <c r="E1703" s="353" t="s">
        <v>125</v>
      </c>
      <c r="F1703" s="354">
        <v>9212</v>
      </c>
      <c r="G1703" s="288" t="s">
        <v>117</v>
      </c>
      <c r="H1703" s="288"/>
      <c r="I1703" s="1"/>
      <c r="J1703" s="1"/>
      <c r="K1703" s="549"/>
      <c r="L1703" s="10"/>
      <c r="N1703" s="548"/>
      <c r="O1703" s="548"/>
    </row>
    <row r="1704" spans="2:15" s="5" customFormat="1" ht="31.5">
      <c r="B1704" s="1"/>
      <c r="C1704" s="351">
        <v>5884</v>
      </c>
      <c r="D1704" s="352" t="s">
        <v>1752</v>
      </c>
      <c r="E1704" s="353" t="s">
        <v>125</v>
      </c>
      <c r="F1704" s="354">
        <v>68572</v>
      </c>
      <c r="G1704" s="288" t="s">
        <v>117</v>
      </c>
      <c r="H1704" s="288"/>
      <c r="I1704" s="1"/>
      <c r="J1704" s="1"/>
      <c r="K1704" s="549"/>
      <c r="L1704" s="10"/>
      <c r="N1704" s="548"/>
      <c r="O1704" s="548"/>
    </row>
    <row r="1705" spans="2:15" s="5" customFormat="1" ht="31.5">
      <c r="B1705" s="1"/>
      <c r="C1705" s="351">
        <v>5885</v>
      </c>
      <c r="D1705" s="352" t="s">
        <v>1753</v>
      </c>
      <c r="E1705" s="353" t="s">
        <v>125</v>
      </c>
      <c r="F1705" s="354">
        <v>75027</v>
      </c>
      <c r="G1705" s="288" t="s">
        <v>117</v>
      </c>
      <c r="H1705" s="288"/>
      <c r="I1705" s="1"/>
      <c r="J1705" s="1"/>
      <c r="K1705" s="549"/>
      <c r="L1705" s="10"/>
      <c r="N1705" s="548"/>
      <c r="O1705" s="548"/>
    </row>
    <row r="1706" spans="2:15" s="5" customFormat="1" ht="47.25">
      <c r="B1706" s="1"/>
      <c r="C1706" s="351">
        <v>5886</v>
      </c>
      <c r="D1706" s="352" t="s">
        <v>1754</v>
      </c>
      <c r="E1706" s="353" t="s">
        <v>122</v>
      </c>
      <c r="F1706" s="354">
        <v>272007</v>
      </c>
      <c r="G1706" s="288" t="s">
        <v>117</v>
      </c>
      <c r="H1706" s="288"/>
      <c r="I1706" s="1"/>
      <c r="J1706" s="1"/>
      <c r="K1706" s="549"/>
      <c r="L1706" s="10"/>
      <c r="N1706" s="548"/>
      <c r="O1706" s="548"/>
    </row>
    <row r="1707" spans="2:15" s="5" customFormat="1" ht="47.25">
      <c r="B1707" s="1"/>
      <c r="C1707" s="351">
        <v>5887</v>
      </c>
      <c r="D1707" s="352" t="s">
        <v>1755</v>
      </c>
      <c r="E1707" s="353" t="s">
        <v>122</v>
      </c>
      <c r="F1707" s="354">
        <v>496872</v>
      </c>
      <c r="G1707" s="288" t="s">
        <v>117</v>
      </c>
      <c r="H1707" s="288"/>
      <c r="I1707" s="1"/>
      <c r="J1707" s="1"/>
      <c r="K1707" s="549"/>
      <c r="L1707" s="10"/>
      <c r="N1707" s="548"/>
      <c r="O1707" s="548"/>
    </row>
    <row r="1708" spans="2:15" s="5" customFormat="1" ht="47.25">
      <c r="B1708" s="1"/>
      <c r="C1708" s="351">
        <v>5888</v>
      </c>
      <c r="D1708" s="352" t="s">
        <v>1756</v>
      </c>
      <c r="E1708" s="353" t="s">
        <v>122</v>
      </c>
      <c r="F1708" s="354">
        <v>597151</v>
      </c>
      <c r="G1708" s="288" t="s">
        <v>117</v>
      </c>
      <c r="H1708" s="288"/>
      <c r="I1708" s="1"/>
      <c r="J1708" s="1"/>
      <c r="K1708" s="549"/>
      <c r="L1708" s="10"/>
      <c r="N1708" s="548"/>
      <c r="O1708" s="548"/>
    </row>
    <row r="1709" spans="2:15" s="5" customFormat="1" ht="47.25">
      <c r="B1709" s="1"/>
      <c r="C1709" s="351">
        <v>5889</v>
      </c>
      <c r="D1709" s="352" t="s">
        <v>1757</v>
      </c>
      <c r="E1709" s="353" t="s">
        <v>122</v>
      </c>
      <c r="F1709" s="354">
        <v>690480</v>
      </c>
      <c r="G1709" s="288" t="s">
        <v>117</v>
      </c>
      <c r="H1709" s="288"/>
      <c r="I1709" s="1"/>
      <c r="J1709" s="1"/>
      <c r="K1709" s="549"/>
      <c r="L1709" s="10"/>
      <c r="N1709" s="548"/>
      <c r="O1709" s="548"/>
    </row>
    <row r="1710" spans="2:15" s="5" customFormat="1" ht="63">
      <c r="B1710" s="1"/>
      <c r="C1710" s="351">
        <v>5890</v>
      </c>
      <c r="D1710" s="352" t="s">
        <v>1758</v>
      </c>
      <c r="E1710" s="353" t="s">
        <v>116</v>
      </c>
      <c r="F1710" s="354">
        <v>27259</v>
      </c>
      <c r="G1710" s="288" t="s">
        <v>117</v>
      </c>
      <c r="H1710" s="288" t="s">
        <v>145</v>
      </c>
      <c r="I1710" s="1"/>
      <c r="J1710" s="1"/>
      <c r="K1710" s="549"/>
      <c r="L1710" s="10"/>
      <c r="N1710" s="548"/>
      <c r="O1710" s="548"/>
    </row>
    <row r="1711" spans="2:15" s="5" customFormat="1" ht="47.25">
      <c r="B1711" s="1"/>
      <c r="C1711" s="351">
        <v>5891</v>
      </c>
      <c r="D1711" s="352" t="s">
        <v>1759</v>
      </c>
      <c r="E1711" s="353" t="s">
        <v>119</v>
      </c>
      <c r="F1711" s="354">
        <v>2376</v>
      </c>
      <c r="G1711" s="288" t="s">
        <v>117</v>
      </c>
      <c r="H1711" s="288"/>
      <c r="I1711" s="1"/>
      <c r="J1711" s="1"/>
      <c r="K1711" s="549"/>
      <c r="L1711" s="10"/>
      <c r="N1711" s="548"/>
      <c r="O1711" s="548"/>
    </row>
    <row r="1712" spans="2:15" s="5" customFormat="1" ht="78.75">
      <c r="B1712" s="1"/>
      <c r="C1712" s="351">
        <v>5892</v>
      </c>
      <c r="D1712" s="352" t="s">
        <v>1760</v>
      </c>
      <c r="E1712" s="353" t="s">
        <v>125</v>
      </c>
      <c r="F1712" s="354">
        <v>362341</v>
      </c>
      <c r="G1712" s="288" t="s">
        <v>117</v>
      </c>
      <c r="H1712" s="288"/>
      <c r="I1712" s="1"/>
      <c r="J1712" s="1"/>
      <c r="K1712" s="549"/>
      <c r="L1712" s="10"/>
      <c r="N1712" s="548"/>
      <c r="O1712" s="548"/>
    </row>
    <row r="1713" spans="2:15" s="5" customFormat="1" ht="78.75">
      <c r="B1713" s="1"/>
      <c r="C1713" s="351">
        <v>5893</v>
      </c>
      <c r="D1713" s="352" t="s">
        <v>1761</v>
      </c>
      <c r="E1713" s="353" t="s">
        <v>125</v>
      </c>
      <c r="F1713" s="354">
        <v>396551</v>
      </c>
      <c r="G1713" s="288" t="s">
        <v>117</v>
      </c>
      <c r="H1713" s="288"/>
      <c r="I1713" s="1"/>
      <c r="J1713" s="1"/>
      <c r="K1713" s="549"/>
      <c r="L1713" s="10"/>
      <c r="N1713" s="548"/>
      <c r="O1713" s="548"/>
    </row>
    <row r="1714" spans="2:15" s="5" customFormat="1" ht="78.75">
      <c r="B1714" s="1"/>
      <c r="C1714" s="351">
        <v>5894</v>
      </c>
      <c r="D1714" s="352" t="s">
        <v>1762</v>
      </c>
      <c r="E1714" s="353" t="s">
        <v>125</v>
      </c>
      <c r="F1714" s="354">
        <v>1820477</v>
      </c>
      <c r="G1714" s="288" t="s">
        <v>117</v>
      </c>
      <c r="H1714" s="288"/>
      <c r="I1714" s="1"/>
      <c r="J1714" s="1"/>
      <c r="K1714" s="549"/>
      <c r="L1714" s="10"/>
      <c r="N1714" s="548"/>
      <c r="O1714" s="548"/>
    </row>
    <row r="1715" spans="2:15" s="5" customFormat="1" ht="63">
      <c r="B1715" s="1"/>
      <c r="C1715" s="351">
        <v>5903</v>
      </c>
      <c r="D1715" s="352" t="s">
        <v>1763</v>
      </c>
      <c r="E1715" s="353" t="s">
        <v>125</v>
      </c>
      <c r="F1715" s="354">
        <v>92000</v>
      </c>
      <c r="G1715" s="288" t="s">
        <v>117</v>
      </c>
      <c r="H1715" s="288"/>
      <c r="I1715" s="1"/>
      <c r="J1715" s="1"/>
      <c r="K1715" s="549"/>
      <c r="L1715" s="10"/>
      <c r="N1715" s="548"/>
      <c r="O1715" s="548"/>
    </row>
    <row r="1716" spans="2:15" s="5" customFormat="1" ht="63">
      <c r="B1716" s="1"/>
      <c r="C1716" s="351">
        <v>5904</v>
      </c>
      <c r="D1716" s="352" t="s">
        <v>1764</v>
      </c>
      <c r="E1716" s="353" t="s">
        <v>125</v>
      </c>
      <c r="F1716" s="354">
        <v>194000</v>
      </c>
      <c r="G1716" s="288" t="s">
        <v>117</v>
      </c>
      <c r="H1716" s="288"/>
      <c r="I1716" s="1"/>
      <c r="J1716" s="1"/>
      <c r="K1716" s="549"/>
      <c r="L1716" s="10"/>
      <c r="N1716" s="548"/>
      <c r="O1716" s="548"/>
    </row>
    <row r="1717" spans="2:15" s="5" customFormat="1" ht="63">
      <c r="B1717" s="1"/>
      <c r="C1717" s="351">
        <v>5905</v>
      </c>
      <c r="D1717" s="352" t="s">
        <v>1765</v>
      </c>
      <c r="E1717" s="353" t="s">
        <v>125</v>
      </c>
      <c r="F1717" s="354">
        <v>126000</v>
      </c>
      <c r="G1717" s="288" t="s">
        <v>117</v>
      </c>
      <c r="H1717" s="288"/>
      <c r="I1717" s="1"/>
      <c r="J1717" s="1"/>
      <c r="K1717" s="549"/>
      <c r="L1717" s="10"/>
      <c r="N1717" s="548"/>
      <c r="O1717" s="548"/>
    </row>
    <row r="1718" spans="2:15" s="5" customFormat="1" ht="63">
      <c r="B1718" s="1"/>
      <c r="C1718" s="351">
        <v>5906</v>
      </c>
      <c r="D1718" s="352" t="s">
        <v>1766</v>
      </c>
      <c r="E1718" s="353" t="s">
        <v>125</v>
      </c>
      <c r="F1718" s="354">
        <v>261000</v>
      </c>
      <c r="G1718" s="288" t="s">
        <v>117</v>
      </c>
      <c r="H1718" s="288"/>
      <c r="I1718" s="1"/>
      <c r="J1718" s="1"/>
      <c r="K1718" s="549"/>
      <c r="L1718" s="10"/>
      <c r="N1718" s="548"/>
      <c r="O1718" s="548"/>
    </row>
    <row r="1719" spans="2:15" s="5" customFormat="1" ht="63">
      <c r="B1719" s="1"/>
      <c r="C1719" s="351">
        <v>5907</v>
      </c>
      <c r="D1719" s="352" t="s">
        <v>1767</v>
      </c>
      <c r="E1719" s="353" t="s">
        <v>125</v>
      </c>
      <c r="F1719" s="354">
        <v>160000</v>
      </c>
      <c r="G1719" s="288" t="s">
        <v>117</v>
      </c>
      <c r="H1719" s="288"/>
      <c r="I1719" s="1"/>
      <c r="J1719" s="1"/>
      <c r="K1719" s="549"/>
      <c r="L1719" s="10"/>
      <c r="N1719" s="548"/>
      <c r="O1719" s="548"/>
    </row>
    <row r="1720" spans="2:15" s="5" customFormat="1" ht="63">
      <c r="B1720" s="1"/>
      <c r="C1720" s="351">
        <v>5908</v>
      </c>
      <c r="D1720" s="352" t="s">
        <v>1768</v>
      </c>
      <c r="E1720" s="353" t="s">
        <v>125</v>
      </c>
      <c r="F1720" s="354">
        <v>329000</v>
      </c>
      <c r="G1720" s="288" t="s">
        <v>117</v>
      </c>
      <c r="H1720" s="288"/>
      <c r="I1720" s="1"/>
      <c r="J1720" s="1"/>
      <c r="K1720" s="549"/>
      <c r="L1720" s="10"/>
      <c r="N1720" s="548"/>
      <c r="O1720" s="548"/>
    </row>
    <row r="1721" spans="2:15" s="5" customFormat="1" ht="63">
      <c r="B1721" s="1"/>
      <c r="C1721" s="351">
        <v>5909</v>
      </c>
      <c r="D1721" s="352" t="s">
        <v>1769</v>
      </c>
      <c r="E1721" s="353" t="s">
        <v>125</v>
      </c>
      <c r="F1721" s="354">
        <v>194000</v>
      </c>
      <c r="G1721" s="288" t="s">
        <v>117</v>
      </c>
      <c r="H1721" s="288"/>
      <c r="I1721" s="1"/>
      <c r="J1721" s="1"/>
      <c r="K1721" s="549"/>
      <c r="L1721" s="10"/>
      <c r="N1721" s="548"/>
      <c r="O1721" s="548"/>
    </row>
    <row r="1722" spans="2:15" s="5" customFormat="1" ht="63">
      <c r="B1722" s="1"/>
      <c r="C1722" s="351">
        <v>5910</v>
      </c>
      <c r="D1722" s="352" t="s">
        <v>1770</v>
      </c>
      <c r="E1722" s="353" t="s">
        <v>125</v>
      </c>
      <c r="F1722" s="354">
        <v>397000</v>
      </c>
      <c r="G1722" s="288" t="s">
        <v>117</v>
      </c>
      <c r="H1722" s="288"/>
      <c r="I1722" s="1"/>
      <c r="J1722" s="1"/>
      <c r="K1722" s="549"/>
      <c r="L1722" s="10"/>
      <c r="N1722" s="548"/>
      <c r="O1722" s="548"/>
    </row>
    <row r="1723" spans="2:15" s="5" customFormat="1" ht="60">
      <c r="B1723" s="1"/>
      <c r="C1723" s="458">
        <v>5911</v>
      </c>
      <c r="D1723" s="460" t="s">
        <v>1771</v>
      </c>
      <c r="E1723" s="462" t="s">
        <v>125</v>
      </c>
      <c r="F1723" s="464">
        <v>261000</v>
      </c>
      <c r="G1723" s="288" t="s">
        <v>117</v>
      </c>
      <c r="H1723" s="288"/>
      <c r="I1723" s="1"/>
      <c r="J1723" s="1"/>
      <c r="K1723" s="549"/>
      <c r="L1723" s="10"/>
      <c r="N1723" s="548"/>
      <c r="O1723" s="548"/>
    </row>
    <row r="1724" spans="2:15" s="5" customFormat="1" ht="60">
      <c r="B1724" s="1"/>
      <c r="C1724" s="458">
        <v>5912</v>
      </c>
      <c r="D1724" s="460" t="s">
        <v>1772</v>
      </c>
      <c r="E1724" s="462" t="s">
        <v>125</v>
      </c>
      <c r="F1724" s="464">
        <v>532000</v>
      </c>
      <c r="G1724" s="288" t="s">
        <v>117</v>
      </c>
      <c r="H1724" s="288"/>
      <c r="I1724" s="1"/>
      <c r="J1724" s="1"/>
      <c r="K1724" s="549"/>
      <c r="L1724" s="10"/>
      <c r="N1724" s="548"/>
      <c r="O1724" s="548"/>
    </row>
    <row r="1725" spans="2:15" s="5" customFormat="1" ht="60">
      <c r="B1725" s="1"/>
      <c r="C1725" s="458">
        <v>5913</v>
      </c>
      <c r="D1725" s="460" t="s">
        <v>1773</v>
      </c>
      <c r="E1725" s="462" t="s">
        <v>125</v>
      </c>
      <c r="F1725" s="464">
        <v>387000</v>
      </c>
      <c r="G1725" s="288" t="s">
        <v>117</v>
      </c>
      <c r="H1725" s="288"/>
      <c r="I1725" s="1"/>
      <c r="J1725" s="1"/>
      <c r="K1725" s="549"/>
      <c r="L1725" s="10"/>
      <c r="N1725" s="548"/>
      <c r="O1725" s="548"/>
    </row>
    <row r="1726" spans="2:15" s="5" customFormat="1" ht="60">
      <c r="B1726" s="1"/>
      <c r="C1726" s="458">
        <v>5914</v>
      </c>
      <c r="D1726" s="460" t="s">
        <v>1774</v>
      </c>
      <c r="E1726" s="462" t="s">
        <v>125</v>
      </c>
      <c r="F1726" s="464">
        <v>667000</v>
      </c>
      <c r="G1726" s="288" t="s">
        <v>117</v>
      </c>
      <c r="H1726" s="288"/>
      <c r="I1726" s="1"/>
      <c r="J1726" s="1"/>
      <c r="K1726" s="549"/>
      <c r="L1726" s="10"/>
      <c r="N1726" s="548"/>
      <c r="O1726" s="548"/>
    </row>
    <row r="1727" spans="2:15" s="5" customFormat="1" ht="60">
      <c r="B1727" s="1"/>
      <c r="C1727" s="458">
        <v>5915</v>
      </c>
      <c r="D1727" s="460" t="s">
        <v>1775</v>
      </c>
      <c r="E1727" s="462" t="s">
        <v>125</v>
      </c>
      <c r="F1727" s="464">
        <v>513000</v>
      </c>
      <c r="G1727" s="288" t="s">
        <v>117</v>
      </c>
      <c r="H1727" s="288"/>
      <c r="I1727" s="1"/>
      <c r="J1727" s="1"/>
      <c r="K1727" s="549"/>
      <c r="L1727" s="10"/>
      <c r="N1727" s="548"/>
      <c r="O1727" s="548"/>
    </row>
    <row r="1728" spans="2:15" s="5" customFormat="1" ht="63">
      <c r="B1728" s="1"/>
      <c r="C1728" s="351">
        <v>5916</v>
      </c>
      <c r="D1728" s="352" t="s">
        <v>1776</v>
      </c>
      <c r="E1728" s="353" t="s">
        <v>125</v>
      </c>
      <c r="F1728" s="354">
        <v>1006000</v>
      </c>
      <c r="G1728" s="288" t="s">
        <v>117</v>
      </c>
      <c r="H1728" s="288"/>
      <c r="I1728" s="1"/>
      <c r="J1728" s="1"/>
      <c r="K1728" s="549"/>
      <c r="L1728" s="10"/>
      <c r="N1728" s="548"/>
      <c r="O1728" s="548"/>
    </row>
    <row r="1729" spans="2:15" s="5" customFormat="1" ht="63">
      <c r="B1729" s="1"/>
      <c r="C1729" s="351">
        <v>5917</v>
      </c>
      <c r="D1729" s="352" t="s">
        <v>1777</v>
      </c>
      <c r="E1729" s="353" t="s">
        <v>125</v>
      </c>
      <c r="F1729" s="354">
        <v>852000</v>
      </c>
      <c r="G1729" s="288" t="s">
        <v>117</v>
      </c>
      <c r="H1729" s="288"/>
      <c r="I1729" s="1"/>
      <c r="J1729" s="1"/>
      <c r="K1729" s="549"/>
      <c r="L1729" s="10"/>
      <c r="N1729" s="548"/>
      <c r="O1729" s="548"/>
    </row>
    <row r="1730" spans="2:15" s="5" customFormat="1" ht="63">
      <c r="B1730" s="1"/>
      <c r="C1730" s="351">
        <v>5918</v>
      </c>
      <c r="D1730" s="352" t="s">
        <v>1778</v>
      </c>
      <c r="E1730" s="353" t="s">
        <v>125</v>
      </c>
      <c r="F1730" s="354">
        <v>1935000</v>
      </c>
      <c r="G1730" s="288" t="s">
        <v>117</v>
      </c>
      <c r="H1730" s="288"/>
      <c r="I1730" s="1"/>
      <c r="J1730" s="1"/>
      <c r="K1730" s="549"/>
      <c r="L1730" s="10"/>
      <c r="N1730" s="548"/>
      <c r="O1730" s="548"/>
    </row>
    <row r="1731" spans="2:15" s="5" customFormat="1" ht="63">
      <c r="B1731" s="1"/>
      <c r="C1731" s="351">
        <v>5919</v>
      </c>
      <c r="D1731" s="352" t="s">
        <v>1779</v>
      </c>
      <c r="E1731" s="353" t="s">
        <v>125</v>
      </c>
      <c r="F1731" s="354">
        <v>1055000</v>
      </c>
      <c r="G1731" s="288" t="s">
        <v>117</v>
      </c>
      <c r="H1731" s="288"/>
      <c r="I1731" s="1"/>
      <c r="J1731" s="1"/>
      <c r="K1731" s="549"/>
      <c r="L1731" s="10"/>
      <c r="N1731" s="548"/>
      <c r="O1731" s="548"/>
    </row>
    <row r="1732" spans="2:15" s="5" customFormat="1" ht="63">
      <c r="B1732" s="1"/>
      <c r="C1732" s="351">
        <v>5920</v>
      </c>
      <c r="D1732" s="352" t="s">
        <v>1780</v>
      </c>
      <c r="E1732" s="353" t="s">
        <v>125</v>
      </c>
      <c r="F1732" s="354">
        <v>2273000</v>
      </c>
      <c r="G1732" s="288" t="s">
        <v>117</v>
      </c>
      <c r="H1732" s="288"/>
      <c r="I1732" s="1"/>
      <c r="J1732" s="1"/>
      <c r="K1732" s="549"/>
      <c r="L1732" s="10"/>
      <c r="N1732" s="548"/>
      <c r="O1732" s="548"/>
    </row>
    <row r="1733" spans="2:15" s="5" customFormat="1" ht="47.25">
      <c r="B1733" s="1"/>
      <c r="C1733" s="351">
        <v>5921</v>
      </c>
      <c r="D1733" s="352" t="s">
        <v>1781</v>
      </c>
      <c r="E1733" s="353" t="s">
        <v>125</v>
      </c>
      <c r="F1733" s="354">
        <v>405782</v>
      </c>
      <c r="G1733" s="288" t="s">
        <v>117</v>
      </c>
      <c r="H1733" s="288"/>
      <c r="I1733" s="1"/>
      <c r="J1733" s="1"/>
      <c r="K1733" s="549"/>
      <c r="L1733" s="10"/>
      <c r="N1733" s="548"/>
      <c r="O1733" s="548"/>
    </row>
    <row r="1734" spans="2:15" s="5" customFormat="1" ht="63">
      <c r="B1734" s="1"/>
      <c r="C1734" s="351">
        <v>5922</v>
      </c>
      <c r="D1734" s="352" t="s">
        <v>1782</v>
      </c>
      <c r="E1734" s="353" t="s">
        <v>125</v>
      </c>
      <c r="F1734" s="354">
        <v>66278</v>
      </c>
      <c r="G1734" s="288" t="s">
        <v>117</v>
      </c>
      <c r="H1734" s="288"/>
      <c r="I1734" s="1"/>
      <c r="J1734" s="1"/>
      <c r="K1734" s="549"/>
      <c r="L1734" s="10"/>
      <c r="N1734" s="548"/>
      <c r="O1734" s="548"/>
    </row>
    <row r="1735" spans="2:15" s="5" customFormat="1" ht="63">
      <c r="B1735" s="1"/>
      <c r="C1735" s="351">
        <v>5923</v>
      </c>
      <c r="D1735" s="352" t="s">
        <v>1783</v>
      </c>
      <c r="E1735" s="353" t="s">
        <v>125</v>
      </c>
      <c r="F1735" s="354">
        <v>82478</v>
      </c>
      <c r="G1735" s="288" t="s">
        <v>117</v>
      </c>
      <c r="H1735" s="288"/>
      <c r="I1735" s="1"/>
      <c r="J1735" s="1"/>
      <c r="K1735" s="549"/>
      <c r="L1735" s="10"/>
      <c r="N1735" s="548"/>
      <c r="O1735" s="548"/>
    </row>
    <row r="1736" spans="2:15" s="5" customFormat="1" ht="63">
      <c r="B1736" s="1"/>
      <c r="C1736" s="351">
        <v>5924</v>
      </c>
      <c r="D1736" s="352" t="s">
        <v>1784</v>
      </c>
      <c r="E1736" s="353" t="s">
        <v>125</v>
      </c>
      <c r="F1736" s="354">
        <v>19084</v>
      </c>
      <c r="G1736" s="288" t="s">
        <v>117</v>
      </c>
      <c r="H1736" s="288"/>
      <c r="I1736" s="1"/>
      <c r="J1736" s="1"/>
      <c r="K1736" s="549"/>
      <c r="L1736" s="10"/>
      <c r="N1736" s="548"/>
      <c r="O1736" s="548"/>
    </row>
    <row r="1737" spans="2:15" s="5" customFormat="1" ht="78.75">
      <c r="B1737" s="1"/>
      <c r="C1737" s="351">
        <v>5927</v>
      </c>
      <c r="D1737" s="352" t="s">
        <v>1785</v>
      </c>
      <c r="E1737" s="353" t="s">
        <v>125</v>
      </c>
      <c r="F1737" s="354">
        <v>481447</v>
      </c>
      <c r="G1737" s="288" t="s">
        <v>117</v>
      </c>
      <c r="H1737" s="288" t="s">
        <v>145</v>
      </c>
      <c r="I1737" s="1"/>
      <c r="J1737" s="1"/>
      <c r="K1737" s="549"/>
      <c r="L1737" s="10"/>
      <c r="N1737" s="548"/>
      <c r="O1737" s="548"/>
    </row>
    <row r="1738" spans="2:15" s="5" customFormat="1" ht="63">
      <c r="B1738" s="1"/>
      <c r="C1738" s="351">
        <v>5928</v>
      </c>
      <c r="D1738" s="352" t="s">
        <v>1786</v>
      </c>
      <c r="E1738" s="353" t="s">
        <v>1787</v>
      </c>
      <c r="F1738" s="354">
        <v>23991</v>
      </c>
      <c r="G1738" s="288" t="s">
        <v>117</v>
      </c>
      <c r="H1738" s="288"/>
      <c r="I1738" s="1"/>
      <c r="J1738" s="1"/>
      <c r="K1738" s="549"/>
      <c r="L1738" s="10"/>
      <c r="N1738" s="548"/>
      <c r="O1738" s="548"/>
    </row>
    <row r="1739" spans="2:15" s="5" customFormat="1" ht="110.25">
      <c r="B1739" s="1"/>
      <c r="C1739" s="351">
        <v>5933</v>
      </c>
      <c r="D1739" s="352" t="s">
        <v>1788</v>
      </c>
      <c r="E1739" s="353" t="s">
        <v>116</v>
      </c>
      <c r="F1739" s="354">
        <v>229154</v>
      </c>
      <c r="G1739" s="288" t="s">
        <v>117</v>
      </c>
      <c r="H1739" s="288"/>
      <c r="I1739" s="1"/>
      <c r="J1739" s="1"/>
      <c r="K1739" s="549"/>
      <c r="L1739" s="10"/>
      <c r="N1739" s="548"/>
      <c r="O1739" s="548"/>
    </row>
    <row r="1740" spans="2:15" s="5" customFormat="1" ht="94.5">
      <c r="B1740" s="1"/>
      <c r="C1740" s="351">
        <v>5935</v>
      </c>
      <c r="D1740" s="352" t="s">
        <v>1789</v>
      </c>
      <c r="E1740" s="353" t="s">
        <v>116</v>
      </c>
      <c r="F1740" s="354">
        <v>311671</v>
      </c>
      <c r="G1740" s="288" t="s">
        <v>117</v>
      </c>
      <c r="H1740" s="288"/>
      <c r="I1740" s="1"/>
      <c r="J1740" s="1"/>
      <c r="K1740" s="549"/>
      <c r="L1740" s="10"/>
      <c r="N1740" s="548"/>
      <c r="O1740" s="548"/>
    </row>
    <row r="1741" spans="2:15" s="5" customFormat="1" ht="78.75">
      <c r="B1741" s="1"/>
      <c r="C1741" s="351">
        <v>5936</v>
      </c>
      <c r="D1741" s="352" t="s">
        <v>1790</v>
      </c>
      <c r="E1741" s="353" t="s">
        <v>116</v>
      </c>
      <c r="F1741" s="354">
        <v>250428</v>
      </c>
      <c r="G1741" s="288" t="s">
        <v>117</v>
      </c>
      <c r="H1741" s="288"/>
      <c r="I1741" s="1"/>
      <c r="J1741" s="1"/>
      <c r="K1741" s="549"/>
      <c r="L1741" s="10"/>
      <c r="N1741" s="548"/>
      <c r="O1741" s="548"/>
    </row>
    <row r="1742" spans="2:15" s="5" customFormat="1" ht="63">
      <c r="B1742" s="1"/>
      <c r="C1742" s="351">
        <v>5939</v>
      </c>
      <c r="D1742" s="352" t="s">
        <v>1791</v>
      </c>
      <c r="E1742" s="353" t="s">
        <v>122</v>
      </c>
      <c r="F1742" s="354">
        <v>299611</v>
      </c>
      <c r="G1742" s="288" t="s">
        <v>117</v>
      </c>
      <c r="H1742" s="288"/>
      <c r="I1742" s="1"/>
      <c r="J1742" s="1"/>
      <c r="K1742" s="549"/>
      <c r="L1742" s="10"/>
      <c r="N1742" s="548"/>
      <c r="O1742" s="548"/>
    </row>
    <row r="1743" spans="2:15" s="5" customFormat="1" ht="63">
      <c r="B1743" s="1"/>
      <c r="C1743" s="351">
        <v>5940</v>
      </c>
      <c r="D1743" s="352" t="s">
        <v>1792</v>
      </c>
      <c r="E1743" s="353" t="s">
        <v>119</v>
      </c>
      <c r="F1743" s="354">
        <v>694472</v>
      </c>
      <c r="G1743" s="288" t="s">
        <v>117</v>
      </c>
      <c r="H1743" s="288"/>
      <c r="I1743" s="1"/>
      <c r="J1743" s="1"/>
      <c r="K1743" s="549"/>
      <c r="L1743" s="10"/>
      <c r="N1743" s="548"/>
      <c r="O1743" s="548"/>
    </row>
    <row r="1744" spans="2:15" s="5" customFormat="1" ht="78.75">
      <c r="B1744" s="1"/>
      <c r="C1744" s="351">
        <v>5941</v>
      </c>
      <c r="D1744" s="352" t="s">
        <v>1793</v>
      </c>
      <c r="E1744" s="353" t="s">
        <v>119</v>
      </c>
      <c r="F1744" s="354">
        <v>696756</v>
      </c>
      <c r="G1744" s="288" t="s">
        <v>117</v>
      </c>
      <c r="H1744" s="288"/>
      <c r="I1744" s="1"/>
      <c r="J1744" s="1"/>
      <c r="K1744" s="549"/>
      <c r="L1744" s="10"/>
      <c r="N1744" s="548"/>
      <c r="O1744" s="548"/>
    </row>
    <row r="1745" spans="2:15" s="5" customFormat="1" ht="78.75">
      <c r="B1745" s="1"/>
      <c r="C1745" s="351">
        <v>5944</v>
      </c>
      <c r="D1745" s="352" t="s">
        <v>1794</v>
      </c>
      <c r="E1745" s="353" t="s">
        <v>119</v>
      </c>
      <c r="F1745" s="354">
        <v>665693</v>
      </c>
      <c r="G1745" s="288" t="s">
        <v>117</v>
      </c>
      <c r="H1745" s="288"/>
      <c r="I1745" s="1"/>
      <c r="J1745" s="1"/>
      <c r="K1745" s="549"/>
      <c r="L1745" s="10"/>
      <c r="N1745" s="548"/>
      <c r="O1745" s="548"/>
    </row>
    <row r="1746" spans="2:15" s="5" customFormat="1" ht="78.75">
      <c r="B1746" s="1"/>
      <c r="C1746" s="351">
        <v>5945</v>
      </c>
      <c r="D1746" s="352" t="s">
        <v>1795</v>
      </c>
      <c r="E1746" s="353" t="s">
        <v>119</v>
      </c>
      <c r="F1746" s="354">
        <v>611234</v>
      </c>
      <c r="G1746" s="288" t="s">
        <v>117</v>
      </c>
      <c r="H1746" s="288"/>
      <c r="I1746" s="1"/>
      <c r="J1746" s="1"/>
      <c r="K1746" s="549"/>
      <c r="L1746" s="10"/>
      <c r="N1746" s="548"/>
      <c r="O1746" s="548"/>
    </row>
    <row r="1747" spans="2:15" s="5" customFormat="1" ht="78.75">
      <c r="B1747" s="1"/>
      <c r="C1747" s="351">
        <v>5946</v>
      </c>
      <c r="D1747" s="352" t="s">
        <v>1796</v>
      </c>
      <c r="E1747" s="353" t="s">
        <v>119</v>
      </c>
      <c r="F1747" s="354">
        <v>911754</v>
      </c>
      <c r="G1747" s="288" t="s">
        <v>117</v>
      </c>
      <c r="H1747" s="288"/>
      <c r="I1747" s="1"/>
      <c r="J1747" s="1"/>
      <c r="K1747" s="549"/>
      <c r="L1747" s="10"/>
      <c r="N1747" s="548"/>
      <c r="O1747" s="548"/>
    </row>
    <row r="1748" spans="2:15" s="5" customFormat="1" ht="78.75">
      <c r="B1748" s="1"/>
      <c r="C1748" s="351">
        <v>5947</v>
      </c>
      <c r="D1748" s="352" t="s">
        <v>1797</v>
      </c>
      <c r="E1748" s="353" t="s">
        <v>119</v>
      </c>
      <c r="F1748" s="354">
        <v>687188</v>
      </c>
      <c r="G1748" s="288" t="s">
        <v>117</v>
      </c>
      <c r="H1748" s="288"/>
      <c r="I1748" s="1"/>
      <c r="J1748" s="1"/>
      <c r="K1748" s="549"/>
      <c r="L1748" s="10"/>
      <c r="N1748" s="548"/>
      <c r="O1748" s="548"/>
    </row>
    <row r="1749" spans="2:15" s="5" customFormat="1" ht="78.75">
      <c r="B1749" s="1"/>
      <c r="C1749" s="351">
        <v>5948</v>
      </c>
      <c r="D1749" s="352" t="s">
        <v>1798</v>
      </c>
      <c r="E1749" s="353" t="s">
        <v>119</v>
      </c>
      <c r="F1749" s="354">
        <v>713916</v>
      </c>
      <c r="G1749" s="288" t="s">
        <v>117</v>
      </c>
      <c r="H1749" s="288"/>
      <c r="I1749" s="1"/>
      <c r="J1749" s="1"/>
      <c r="K1749" s="549"/>
      <c r="L1749" s="10"/>
      <c r="N1749" s="548"/>
      <c r="O1749" s="548"/>
    </row>
    <row r="1750" spans="2:15" s="5" customFormat="1" ht="63">
      <c r="B1750" s="1"/>
      <c r="C1750" s="351">
        <v>5949</v>
      </c>
      <c r="D1750" s="352" t="s">
        <v>1799</v>
      </c>
      <c r="E1750" s="353" t="s">
        <v>119</v>
      </c>
      <c r="F1750" s="354">
        <v>708039</v>
      </c>
      <c r="G1750" s="288" t="s">
        <v>117</v>
      </c>
      <c r="H1750" s="288"/>
      <c r="I1750" s="1"/>
      <c r="J1750" s="1"/>
      <c r="K1750" s="549"/>
      <c r="L1750" s="10"/>
      <c r="N1750" s="548"/>
      <c r="O1750" s="548"/>
    </row>
    <row r="1751" spans="2:15" s="5" customFormat="1" ht="110.25">
      <c r="B1751" s="1"/>
      <c r="C1751" s="351">
        <v>5950</v>
      </c>
      <c r="D1751" s="352" t="s">
        <v>1800</v>
      </c>
      <c r="E1751" s="353" t="s">
        <v>119</v>
      </c>
      <c r="F1751" s="354">
        <v>2157556</v>
      </c>
      <c r="G1751" s="288" t="s">
        <v>117</v>
      </c>
      <c r="H1751" s="288"/>
      <c r="I1751" s="1"/>
      <c r="J1751" s="1"/>
      <c r="K1751" s="549"/>
      <c r="L1751" s="10"/>
      <c r="N1751" s="548"/>
      <c r="O1751" s="548"/>
    </row>
    <row r="1752" spans="2:15" s="5" customFormat="1" ht="31.5">
      <c r="B1752" s="1"/>
      <c r="C1752" s="351">
        <v>5952</v>
      </c>
      <c r="D1752" s="352" t="s">
        <v>1801</v>
      </c>
      <c r="E1752" s="353" t="s">
        <v>122</v>
      </c>
      <c r="F1752" s="354">
        <v>273700</v>
      </c>
      <c r="G1752" s="288" t="s">
        <v>117</v>
      </c>
      <c r="H1752" s="288"/>
      <c r="I1752" s="1"/>
      <c r="J1752" s="1"/>
      <c r="K1752" s="549"/>
      <c r="L1752" s="10"/>
      <c r="N1752" s="548"/>
      <c r="O1752" s="548"/>
    </row>
    <row r="1753" spans="2:15" s="5" customFormat="1" ht="31.5">
      <c r="B1753" s="1"/>
      <c r="C1753" s="351">
        <v>5953</v>
      </c>
      <c r="D1753" s="352" t="s">
        <v>1802</v>
      </c>
      <c r="E1753" s="353" t="s">
        <v>122</v>
      </c>
      <c r="F1753" s="354">
        <v>521077</v>
      </c>
      <c r="G1753" s="288" t="s">
        <v>117</v>
      </c>
      <c r="H1753" s="288" t="s">
        <v>145</v>
      </c>
      <c r="I1753" s="1"/>
      <c r="J1753" s="1"/>
      <c r="K1753" s="549"/>
      <c r="L1753" s="10"/>
      <c r="N1753" s="548"/>
      <c r="O1753" s="548"/>
    </row>
    <row r="1754" spans="2:15" s="5" customFormat="1" ht="31.5">
      <c r="B1754" s="1"/>
      <c r="C1754" s="351">
        <v>5954</v>
      </c>
      <c r="D1754" s="352" t="s">
        <v>1803</v>
      </c>
      <c r="E1754" s="353" t="s">
        <v>122</v>
      </c>
      <c r="F1754" s="354">
        <v>1018769</v>
      </c>
      <c r="G1754" s="288" t="s">
        <v>117</v>
      </c>
      <c r="H1754" s="288"/>
      <c r="I1754" s="1"/>
      <c r="J1754" s="1"/>
      <c r="K1754" s="549"/>
      <c r="L1754" s="10"/>
      <c r="N1754" s="548"/>
      <c r="O1754" s="548"/>
    </row>
    <row r="1755" spans="2:15" s="5" customFormat="1" ht="78.75">
      <c r="B1755" s="1"/>
      <c r="C1755" s="351">
        <v>5955</v>
      </c>
      <c r="D1755" s="352" t="s">
        <v>1804</v>
      </c>
      <c r="E1755" s="353" t="s">
        <v>125</v>
      </c>
      <c r="F1755" s="354">
        <v>262596</v>
      </c>
      <c r="G1755" s="288" t="s">
        <v>117</v>
      </c>
      <c r="H1755" s="288" t="s">
        <v>145</v>
      </c>
      <c r="I1755" s="1"/>
      <c r="J1755" s="1"/>
      <c r="K1755" s="549"/>
      <c r="L1755" s="10"/>
      <c r="N1755" s="548"/>
      <c r="O1755" s="548"/>
    </row>
    <row r="1756" spans="2:15" s="5" customFormat="1" ht="31.5">
      <c r="B1756" s="1"/>
      <c r="C1756" s="351">
        <v>5975</v>
      </c>
      <c r="D1756" s="352" t="s">
        <v>1805</v>
      </c>
      <c r="E1756" s="353" t="s">
        <v>785</v>
      </c>
      <c r="F1756" s="354">
        <v>25171</v>
      </c>
      <c r="G1756" s="288" t="s">
        <v>117</v>
      </c>
      <c r="H1756" s="288"/>
      <c r="I1756" s="1"/>
      <c r="J1756" s="1"/>
      <c r="K1756" s="549"/>
      <c r="L1756" s="10"/>
      <c r="N1756" s="548"/>
      <c r="O1756" s="548"/>
    </row>
    <row r="1757" spans="2:15" s="5" customFormat="1" ht="25.5">
      <c r="B1757" s="1"/>
      <c r="C1757" s="351">
        <v>5976</v>
      </c>
      <c r="D1757" s="352" t="s">
        <v>1806</v>
      </c>
      <c r="E1757" s="353" t="s">
        <v>122</v>
      </c>
      <c r="F1757" s="354">
        <v>61054</v>
      </c>
      <c r="G1757" s="288" t="s">
        <v>117</v>
      </c>
      <c r="H1757" s="288"/>
      <c r="I1757" s="1"/>
      <c r="J1757" s="1"/>
      <c r="K1757" s="549"/>
      <c r="L1757" s="10"/>
      <c r="N1757" s="548"/>
      <c r="O1757" s="548"/>
    </row>
    <row r="1758" spans="2:15" s="5" customFormat="1" ht="31.5">
      <c r="B1758" s="1"/>
      <c r="C1758" s="351">
        <v>5992</v>
      </c>
      <c r="D1758" s="352" t="s">
        <v>1807</v>
      </c>
      <c r="E1758" s="353" t="s">
        <v>122</v>
      </c>
      <c r="F1758" s="354">
        <v>883461</v>
      </c>
      <c r="G1758" s="288" t="s">
        <v>117</v>
      </c>
      <c r="H1758" s="288"/>
      <c r="I1758" s="1"/>
      <c r="J1758" s="1"/>
      <c r="K1758" s="549"/>
      <c r="L1758" s="10"/>
      <c r="N1758" s="548"/>
      <c r="O1758" s="548"/>
    </row>
    <row r="1759" spans="2:15" s="5" customFormat="1" ht="47.25">
      <c r="B1759" s="1"/>
      <c r="C1759" s="351">
        <v>5993</v>
      </c>
      <c r="D1759" s="352" t="s">
        <v>1808</v>
      </c>
      <c r="E1759" s="353" t="s">
        <v>1215</v>
      </c>
      <c r="F1759" s="354">
        <v>4254952</v>
      </c>
      <c r="G1759" s="288" t="s">
        <v>117</v>
      </c>
      <c r="H1759" s="288"/>
      <c r="I1759" s="1"/>
      <c r="J1759" s="1"/>
      <c r="K1759" s="549"/>
      <c r="L1759" s="10"/>
      <c r="N1759" s="548"/>
      <c r="O1759" s="548"/>
    </row>
    <row r="1760" spans="2:15" s="5" customFormat="1" ht="78.75">
      <c r="B1760" s="1"/>
      <c r="C1760" s="351">
        <v>5994</v>
      </c>
      <c r="D1760" s="352" t="s">
        <v>1809</v>
      </c>
      <c r="E1760" s="353" t="s">
        <v>122</v>
      </c>
      <c r="F1760" s="354">
        <v>205049</v>
      </c>
      <c r="G1760" s="288" t="s">
        <v>117</v>
      </c>
      <c r="H1760" s="288"/>
      <c r="I1760" s="1"/>
      <c r="J1760" s="1"/>
      <c r="K1760" s="549"/>
      <c r="L1760" s="10"/>
      <c r="N1760" s="548"/>
      <c r="O1760" s="548"/>
    </row>
    <row r="1761" spans="2:15" s="5" customFormat="1" ht="78.75">
      <c r="B1761" s="1"/>
      <c r="C1761" s="351">
        <v>5995</v>
      </c>
      <c r="D1761" s="352" t="s">
        <v>1810</v>
      </c>
      <c r="E1761" s="353" t="s">
        <v>122</v>
      </c>
      <c r="F1761" s="354">
        <v>423071</v>
      </c>
      <c r="G1761" s="288" t="s">
        <v>117</v>
      </c>
      <c r="H1761" s="288"/>
      <c r="I1761" s="1"/>
      <c r="J1761" s="1"/>
      <c r="K1761" s="549"/>
      <c r="L1761" s="10"/>
      <c r="N1761" s="548"/>
      <c r="O1761" s="548"/>
    </row>
    <row r="1762" spans="2:15" s="5" customFormat="1" ht="47.25">
      <c r="B1762" s="1"/>
      <c r="C1762" s="351">
        <v>5996</v>
      </c>
      <c r="D1762" s="352" t="s">
        <v>1811</v>
      </c>
      <c r="E1762" s="353" t="s">
        <v>122</v>
      </c>
      <c r="F1762" s="354">
        <v>34095</v>
      </c>
      <c r="G1762" s="288" t="s">
        <v>117</v>
      </c>
      <c r="H1762" s="288"/>
      <c r="I1762" s="1"/>
      <c r="J1762" s="1"/>
      <c r="K1762" s="549"/>
      <c r="L1762" s="10"/>
      <c r="N1762" s="548"/>
      <c r="O1762" s="548"/>
    </row>
    <row r="1763" spans="2:15" s="5" customFormat="1" ht="47.25">
      <c r="B1763" s="1"/>
      <c r="C1763" s="351">
        <v>5997</v>
      </c>
      <c r="D1763" s="352" t="s">
        <v>1812</v>
      </c>
      <c r="E1763" s="353" t="s">
        <v>116</v>
      </c>
      <c r="F1763" s="354">
        <v>73591</v>
      </c>
      <c r="G1763" s="288" t="s">
        <v>117</v>
      </c>
      <c r="H1763" s="288"/>
      <c r="I1763" s="1"/>
      <c r="J1763" s="1"/>
      <c r="K1763" s="549"/>
      <c r="L1763" s="10"/>
      <c r="N1763" s="548"/>
      <c r="O1763" s="548"/>
    </row>
    <row r="1764" spans="2:15" s="5" customFormat="1" ht="31.5">
      <c r="B1764" s="1"/>
      <c r="C1764" s="351">
        <v>5998</v>
      </c>
      <c r="D1764" s="352" t="s">
        <v>1813</v>
      </c>
      <c r="E1764" s="353" t="s">
        <v>125</v>
      </c>
      <c r="F1764" s="354">
        <v>86778</v>
      </c>
      <c r="G1764" s="288" t="s">
        <v>117</v>
      </c>
      <c r="H1764" s="288"/>
      <c r="I1764" s="1"/>
      <c r="J1764" s="1"/>
      <c r="K1764" s="549"/>
      <c r="L1764" s="10"/>
      <c r="N1764" s="548"/>
      <c r="O1764" s="548"/>
    </row>
    <row r="1765" spans="2:15" s="5" customFormat="1" ht="47.25">
      <c r="B1765" s="1"/>
      <c r="C1765" s="351">
        <v>5999</v>
      </c>
      <c r="D1765" s="352" t="s">
        <v>1814</v>
      </c>
      <c r="E1765" s="353" t="s">
        <v>125</v>
      </c>
      <c r="F1765" s="354">
        <v>1309000</v>
      </c>
      <c r="G1765" s="288" t="s">
        <v>117</v>
      </c>
      <c r="H1765" s="288"/>
      <c r="I1765" s="1"/>
      <c r="J1765" s="1"/>
      <c r="K1765" s="549"/>
      <c r="L1765" s="10"/>
      <c r="N1765" s="548"/>
      <c r="O1765" s="548"/>
    </row>
    <row r="1766" spans="2:15" s="5" customFormat="1" ht="409.5">
      <c r="B1766" s="1"/>
      <c r="C1766" s="351">
        <v>6001</v>
      </c>
      <c r="D1766" s="352" t="s">
        <v>1815</v>
      </c>
      <c r="E1766" s="353" t="s">
        <v>125</v>
      </c>
      <c r="F1766" s="354">
        <v>128072248</v>
      </c>
      <c r="G1766" s="288" t="s">
        <v>117</v>
      </c>
      <c r="H1766" s="288"/>
      <c r="I1766" s="1"/>
      <c r="J1766" s="1"/>
      <c r="K1766" s="549"/>
      <c r="L1766" s="10"/>
      <c r="N1766" s="548"/>
      <c r="O1766" s="548"/>
    </row>
    <row r="1767" spans="2:15" s="5" customFormat="1" ht="409.5">
      <c r="B1767" s="1"/>
      <c r="C1767" s="351">
        <v>6002</v>
      </c>
      <c r="D1767" s="352" t="s">
        <v>1816</v>
      </c>
      <c r="E1767" s="353" t="s">
        <v>125</v>
      </c>
      <c r="F1767" s="354">
        <v>145471863</v>
      </c>
      <c r="G1767" s="288" t="s">
        <v>117</v>
      </c>
      <c r="H1767" s="288"/>
      <c r="I1767" s="1"/>
      <c r="J1767" s="1"/>
      <c r="K1767" s="549"/>
      <c r="L1767" s="10"/>
      <c r="N1767" s="548"/>
      <c r="O1767" s="548"/>
    </row>
    <row r="1768" spans="2:15" s="5" customFormat="1" ht="409.5">
      <c r="B1768" s="1"/>
      <c r="C1768" s="351">
        <v>6003</v>
      </c>
      <c r="D1768" s="352" t="s">
        <v>1817</v>
      </c>
      <c r="E1768" s="353" t="s">
        <v>125</v>
      </c>
      <c r="F1768" s="354">
        <v>161839084</v>
      </c>
      <c r="G1768" s="288" t="s">
        <v>117</v>
      </c>
      <c r="H1768" s="288"/>
      <c r="I1768" s="1"/>
      <c r="J1768" s="1"/>
      <c r="K1768" s="549"/>
      <c r="L1768" s="10"/>
      <c r="N1768" s="548"/>
      <c r="O1768" s="548"/>
    </row>
    <row r="1769" spans="2:15" s="5" customFormat="1" ht="47.25">
      <c r="B1769" s="1"/>
      <c r="C1769" s="351">
        <v>6004</v>
      </c>
      <c r="D1769" s="352" t="s">
        <v>1818</v>
      </c>
      <c r="E1769" s="353" t="s">
        <v>125</v>
      </c>
      <c r="F1769" s="354">
        <v>17062199</v>
      </c>
      <c r="G1769" s="288" t="s">
        <v>117</v>
      </c>
      <c r="H1769" s="288"/>
      <c r="I1769" s="1"/>
      <c r="J1769" s="1"/>
      <c r="K1769" s="549"/>
      <c r="L1769" s="10"/>
      <c r="N1769" s="548"/>
      <c r="O1769" s="548"/>
    </row>
    <row r="1770" spans="2:15" s="5" customFormat="1" ht="94.5">
      <c r="B1770" s="1"/>
      <c r="C1770" s="351">
        <v>6006</v>
      </c>
      <c r="D1770" s="352" t="s">
        <v>1819</v>
      </c>
      <c r="E1770" s="353" t="s">
        <v>125</v>
      </c>
      <c r="F1770" s="354">
        <v>2004017</v>
      </c>
      <c r="G1770" s="288" t="s">
        <v>117</v>
      </c>
      <c r="H1770" s="288"/>
      <c r="I1770" s="1"/>
      <c r="J1770" s="1"/>
      <c r="K1770" s="549"/>
      <c r="L1770" s="10"/>
      <c r="N1770" s="548"/>
      <c r="O1770" s="548"/>
    </row>
    <row r="1771" spans="2:15" s="5" customFormat="1" ht="126">
      <c r="B1771" s="1"/>
      <c r="C1771" s="351">
        <v>6007</v>
      </c>
      <c r="D1771" s="352" t="s">
        <v>1820</v>
      </c>
      <c r="E1771" s="353" t="s">
        <v>119</v>
      </c>
      <c r="F1771" s="354">
        <v>1516891</v>
      </c>
      <c r="G1771" s="288" t="s">
        <v>117</v>
      </c>
      <c r="H1771" s="288"/>
      <c r="I1771" s="1"/>
      <c r="J1771" s="1"/>
      <c r="K1771" s="549"/>
      <c r="L1771" s="10"/>
      <c r="N1771" s="548"/>
      <c r="O1771" s="548"/>
    </row>
    <row r="1772" spans="2:15" s="5" customFormat="1" ht="31.5">
      <c r="B1772" s="1"/>
      <c r="C1772" s="351">
        <v>6008</v>
      </c>
      <c r="D1772" s="352" t="s">
        <v>1821</v>
      </c>
      <c r="E1772" s="353" t="s">
        <v>116</v>
      </c>
      <c r="F1772" s="354">
        <v>1935</v>
      </c>
      <c r="G1772" s="288" t="s">
        <v>117</v>
      </c>
      <c r="H1772" s="288"/>
      <c r="I1772" s="1"/>
      <c r="J1772" s="1"/>
      <c r="K1772" s="549"/>
      <c r="L1772" s="10"/>
      <c r="N1772" s="548"/>
      <c r="O1772" s="548"/>
    </row>
    <row r="1773" spans="2:15" s="5" customFormat="1" ht="31.5">
      <c r="B1773" s="1"/>
      <c r="C1773" s="351">
        <v>6009</v>
      </c>
      <c r="D1773" s="352" t="s">
        <v>1822</v>
      </c>
      <c r="E1773" s="353" t="s">
        <v>116</v>
      </c>
      <c r="F1773" s="354">
        <v>2063</v>
      </c>
      <c r="G1773" s="288" t="s">
        <v>117</v>
      </c>
      <c r="H1773" s="288"/>
      <c r="I1773" s="1"/>
      <c r="J1773" s="1"/>
      <c r="K1773" s="549"/>
      <c r="L1773" s="10"/>
      <c r="N1773" s="548"/>
      <c r="O1773" s="548"/>
    </row>
    <row r="1774" spans="2:15" s="5" customFormat="1" ht="63">
      <c r="B1774" s="1"/>
      <c r="C1774" s="351">
        <v>6010</v>
      </c>
      <c r="D1774" s="352" t="s">
        <v>1823</v>
      </c>
      <c r="E1774" s="353" t="s">
        <v>122</v>
      </c>
      <c r="F1774" s="354">
        <v>28908</v>
      </c>
      <c r="G1774" s="288" t="s">
        <v>117</v>
      </c>
      <c r="H1774" s="288"/>
      <c r="I1774" s="1"/>
      <c r="J1774" s="1"/>
      <c r="K1774" s="549"/>
      <c r="L1774" s="10"/>
      <c r="N1774" s="548"/>
      <c r="O1774" s="548"/>
    </row>
    <row r="1775" spans="2:15" s="5" customFormat="1" ht="110.25">
      <c r="B1775" s="1"/>
      <c r="C1775" s="351">
        <v>6011</v>
      </c>
      <c r="D1775" s="352" t="s">
        <v>1824</v>
      </c>
      <c r="E1775" s="353" t="s">
        <v>125</v>
      </c>
      <c r="F1775" s="354">
        <v>118134</v>
      </c>
      <c r="G1775" s="288" t="s">
        <v>117</v>
      </c>
      <c r="H1775" s="288"/>
      <c r="I1775" s="1"/>
      <c r="J1775" s="1"/>
      <c r="K1775" s="549"/>
      <c r="L1775" s="10"/>
      <c r="N1775" s="548"/>
      <c r="O1775" s="548"/>
    </row>
    <row r="1776" spans="2:15" s="5" customFormat="1" ht="47.25">
      <c r="B1776" s="1"/>
      <c r="C1776" s="351">
        <v>6015</v>
      </c>
      <c r="D1776" s="352" t="s">
        <v>1825</v>
      </c>
      <c r="E1776" s="353" t="s">
        <v>116</v>
      </c>
      <c r="F1776" s="354">
        <v>40818</v>
      </c>
      <c r="G1776" s="288" t="s">
        <v>117</v>
      </c>
      <c r="H1776" s="288"/>
      <c r="I1776" s="1"/>
      <c r="J1776" s="1"/>
      <c r="K1776" s="549"/>
      <c r="L1776" s="10"/>
      <c r="N1776" s="548"/>
      <c r="O1776" s="548"/>
    </row>
    <row r="1777" spans="2:15" s="5" customFormat="1" ht="63">
      <c r="B1777" s="1"/>
      <c r="C1777" s="351">
        <v>6016</v>
      </c>
      <c r="D1777" s="352" t="s">
        <v>1826</v>
      </c>
      <c r="E1777" s="353" t="s">
        <v>119</v>
      </c>
      <c r="F1777" s="354">
        <v>109764</v>
      </c>
      <c r="G1777" s="288" t="s">
        <v>117</v>
      </c>
      <c r="H1777" s="288"/>
      <c r="I1777" s="1"/>
      <c r="J1777" s="1"/>
      <c r="K1777" s="549"/>
      <c r="L1777" s="10"/>
      <c r="N1777" s="548"/>
      <c r="O1777" s="548"/>
    </row>
    <row r="1778" spans="2:15" s="5" customFormat="1" ht="63">
      <c r="B1778" s="1"/>
      <c r="C1778" s="351">
        <v>6020</v>
      </c>
      <c r="D1778" s="352" t="s">
        <v>1827</v>
      </c>
      <c r="E1778" s="353" t="s">
        <v>119</v>
      </c>
      <c r="F1778" s="354">
        <v>24806</v>
      </c>
      <c r="G1778" s="288" t="s">
        <v>117</v>
      </c>
      <c r="H1778" s="288"/>
      <c r="I1778" s="1"/>
      <c r="J1778" s="1"/>
      <c r="K1778" s="549"/>
      <c r="L1778" s="10"/>
      <c r="N1778" s="548"/>
      <c r="O1778" s="548"/>
    </row>
    <row r="1779" spans="2:15" s="5" customFormat="1" ht="110.25">
      <c r="B1779" s="1"/>
      <c r="C1779" s="351">
        <v>6021</v>
      </c>
      <c r="D1779" s="352" t="s">
        <v>1828</v>
      </c>
      <c r="E1779" s="353" t="s">
        <v>119</v>
      </c>
      <c r="F1779" s="354">
        <v>507354</v>
      </c>
      <c r="G1779" s="288" t="s">
        <v>117</v>
      </c>
      <c r="H1779" s="288"/>
      <c r="I1779" s="1"/>
      <c r="J1779" s="1"/>
      <c r="K1779" s="549"/>
      <c r="L1779" s="10"/>
      <c r="N1779" s="548"/>
      <c r="O1779" s="548"/>
    </row>
    <row r="1780" spans="2:15" s="5" customFormat="1" ht="47.25">
      <c r="B1780" s="1"/>
      <c r="C1780" s="351">
        <v>6029</v>
      </c>
      <c r="D1780" s="352" t="s">
        <v>1829</v>
      </c>
      <c r="E1780" s="353" t="s">
        <v>125</v>
      </c>
      <c r="F1780" s="354">
        <v>369944</v>
      </c>
      <c r="G1780" s="288" t="s">
        <v>117</v>
      </c>
      <c r="H1780" s="288" t="s">
        <v>145</v>
      </c>
      <c r="I1780" s="1"/>
      <c r="J1780" s="1"/>
      <c r="K1780" s="549"/>
      <c r="L1780" s="10"/>
      <c r="N1780" s="548"/>
      <c r="O1780" s="548"/>
    </row>
    <row r="1781" spans="2:15" s="5" customFormat="1" ht="47.25">
      <c r="B1781" s="1"/>
      <c r="C1781" s="351">
        <v>6030</v>
      </c>
      <c r="D1781" s="352" t="s">
        <v>1830</v>
      </c>
      <c r="E1781" s="353" t="s">
        <v>125</v>
      </c>
      <c r="F1781" s="354">
        <v>369944</v>
      </c>
      <c r="G1781" s="288" t="s">
        <v>117</v>
      </c>
      <c r="H1781" s="288" t="s">
        <v>145</v>
      </c>
      <c r="I1781" s="1"/>
      <c r="J1781" s="1"/>
      <c r="K1781" s="549"/>
      <c r="L1781" s="10"/>
      <c r="N1781" s="548"/>
      <c r="O1781" s="548"/>
    </row>
    <row r="1782" spans="2:15" s="5" customFormat="1" ht="47.25">
      <c r="B1782" s="1"/>
      <c r="C1782" s="351">
        <v>6031</v>
      </c>
      <c r="D1782" s="352" t="s">
        <v>1831</v>
      </c>
      <c r="E1782" s="353" t="s">
        <v>125</v>
      </c>
      <c r="F1782" s="354">
        <v>369944</v>
      </c>
      <c r="G1782" s="288" t="s">
        <v>117</v>
      </c>
      <c r="H1782" s="288" t="s">
        <v>145</v>
      </c>
      <c r="I1782" s="1"/>
      <c r="J1782" s="1"/>
      <c r="K1782" s="549"/>
      <c r="L1782" s="10"/>
      <c r="N1782" s="548"/>
      <c r="O1782" s="548"/>
    </row>
    <row r="1783" spans="2:15" s="5" customFormat="1" ht="47.25">
      <c r="B1783" s="1"/>
      <c r="C1783" s="351">
        <v>6032</v>
      </c>
      <c r="D1783" s="352" t="s">
        <v>1832</v>
      </c>
      <c r="E1783" s="353" t="s">
        <v>125</v>
      </c>
      <c r="F1783" s="354">
        <v>369944</v>
      </c>
      <c r="G1783" s="288" t="s">
        <v>117</v>
      </c>
      <c r="H1783" s="288" t="s">
        <v>145</v>
      </c>
      <c r="I1783" s="1"/>
      <c r="J1783" s="1"/>
      <c r="K1783" s="549"/>
      <c r="L1783" s="10"/>
      <c r="N1783" s="548"/>
      <c r="O1783" s="548"/>
    </row>
    <row r="1784" spans="2:15" s="5" customFormat="1" ht="47.25">
      <c r="B1784" s="1"/>
      <c r="C1784" s="351">
        <v>6033</v>
      </c>
      <c r="D1784" s="352" t="s">
        <v>1833</v>
      </c>
      <c r="E1784" s="353" t="s">
        <v>125</v>
      </c>
      <c r="F1784" s="354">
        <v>369944</v>
      </c>
      <c r="G1784" s="288" t="s">
        <v>117</v>
      </c>
      <c r="H1784" s="288" t="s">
        <v>145</v>
      </c>
      <c r="I1784" s="1"/>
      <c r="J1784" s="1"/>
      <c r="K1784" s="549"/>
      <c r="L1784" s="10"/>
      <c r="N1784" s="548"/>
      <c r="O1784" s="548"/>
    </row>
    <row r="1785" spans="2:15" s="5" customFormat="1" ht="47.25">
      <c r="B1785" s="1"/>
      <c r="C1785" s="351">
        <v>6034</v>
      </c>
      <c r="D1785" s="352" t="s">
        <v>1834</v>
      </c>
      <c r="E1785" s="353" t="s">
        <v>125</v>
      </c>
      <c r="F1785" s="354">
        <v>305524</v>
      </c>
      <c r="G1785" s="288" t="s">
        <v>117</v>
      </c>
      <c r="H1785" s="288" t="s">
        <v>145</v>
      </c>
      <c r="I1785" s="1"/>
      <c r="J1785" s="1"/>
      <c r="K1785" s="549"/>
      <c r="L1785" s="10"/>
      <c r="N1785" s="548"/>
      <c r="O1785" s="548"/>
    </row>
    <row r="1786" spans="2:15" s="5" customFormat="1" ht="63">
      <c r="B1786" s="1"/>
      <c r="C1786" s="351">
        <v>6036</v>
      </c>
      <c r="D1786" s="352" t="s">
        <v>1835</v>
      </c>
      <c r="E1786" s="353" t="s">
        <v>125</v>
      </c>
      <c r="F1786" s="354">
        <v>3361040</v>
      </c>
      <c r="G1786" s="288" t="s">
        <v>117</v>
      </c>
      <c r="H1786" s="288"/>
      <c r="I1786" s="1"/>
      <c r="J1786" s="1"/>
      <c r="K1786" s="549"/>
      <c r="L1786" s="10"/>
      <c r="N1786" s="548"/>
      <c r="O1786" s="548"/>
    </row>
    <row r="1787" spans="2:15" s="5" customFormat="1" ht="47.25">
      <c r="B1787" s="1"/>
      <c r="C1787" s="351">
        <v>6037</v>
      </c>
      <c r="D1787" s="352" t="s">
        <v>1836</v>
      </c>
      <c r="E1787" s="353" t="s">
        <v>125</v>
      </c>
      <c r="F1787" s="354">
        <v>4292338</v>
      </c>
      <c r="G1787" s="288" t="s">
        <v>117</v>
      </c>
      <c r="H1787" s="288"/>
      <c r="I1787" s="1"/>
      <c r="J1787" s="1"/>
      <c r="K1787" s="549"/>
      <c r="L1787" s="10"/>
      <c r="N1787" s="548"/>
      <c r="O1787" s="548"/>
    </row>
    <row r="1788" spans="2:15" s="5" customFormat="1" ht="47.25">
      <c r="B1788" s="1"/>
      <c r="C1788" s="351">
        <v>6038</v>
      </c>
      <c r="D1788" s="352" t="s">
        <v>1837</v>
      </c>
      <c r="E1788" s="353" t="s">
        <v>125</v>
      </c>
      <c r="F1788" s="354">
        <v>4531647</v>
      </c>
      <c r="G1788" s="288" t="s">
        <v>117</v>
      </c>
      <c r="H1788" s="288"/>
      <c r="I1788" s="1"/>
      <c r="J1788" s="1"/>
      <c r="K1788" s="549"/>
      <c r="L1788" s="10"/>
      <c r="N1788" s="548"/>
      <c r="O1788" s="548"/>
    </row>
    <row r="1789" spans="2:15" s="5" customFormat="1" ht="47.25">
      <c r="B1789" s="1"/>
      <c r="C1789" s="351">
        <v>6039</v>
      </c>
      <c r="D1789" s="352" t="s">
        <v>1838</v>
      </c>
      <c r="E1789" s="353" t="s">
        <v>125</v>
      </c>
      <c r="F1789" s="354">
        <v>5488764</v>
      </c>
      <c r="G1789" s="288" t="s">
        <v>117</v>
      </c>
      <c r="H1789" s="288"/>
      <c r="I1789" s="1"/>
      <c r="J1789" s="1"/>
      <c r="K1789" s="549"/>
      <c r="L1789" s="10"/>
      <c r="N1789" s="548"/>
      <c r="O1789" s="548"/>
    </row>
    <row r="1790" spans="2:15" s="5" customFormat="1" ht="47.25">
      <c r="B1790" s="1"/>
      <c r="C1790" s="351">
        <v>6040</v>
      </c>
      <c r="D1790" s="352" t="s">
        <v>1839</v>
      </c>
      <c r="E1790" s="353" t="s">
        <v>125</v>
      </c>
      <c r="F1790" s="354">
        <v>12188821</v>
      </c>
      <c r="G1790" s="288" t="s">
        <v>117</v>
      </c>
      <c r="H1790" s="288"/>
      <c r="I1790" s="1"/>
      <c r="J1790" s="1"/>
      <c r="K1790" s="549"/>
      <c r="L1790" s="10"/>
      <c r="N1790" s="548"/>
      <c r="O1790" s="548"/>
    </row>
    <row r="1791" spans="2:15" s="5" customFormat="1" ht="63">
      <c r="B1791" s="1"/>
      <c r="C1791" s="351">
        <v>6041</v>
      </c>
      <c r="D1791" s="352" t="s">
        <v>1840</v>
      </c>
      <c r="E1791" s="353" t="s">
        <v>125</v>
      </c>
      <c r="F1791" s="354">
        <v>41155014</v>
      </c>
      <c r="G1791" s="288" t="s">
        <v>117</v>
      </c>
      <c r="H1791" s="288"/>
      <c r="I1791" s="1"/>
      <c r="J1791" s="1"/>
      <c r="K1791" s="549"/>
      <c r="L1791" s="10"/>
      <c r="N1791" s="548"/>
      <c r="O1791" s="548"/>
    </row>
    <row r="1792" spans="2:15" s="5" customFormat="1" ht="63">
      <c r="B1792" s="1"/>
      <c r="C1792" s="351">
        <v>6042</v>
      </c>
      <c r="D1792" s="352" t="s">
        <v>1841</v>
      </c>
      <c r="E1792" s="353" t="s">
        <v>125</v>
      </c>
      <c r="F1792" s="354">
        <v>4854271</v>
      </c>
      <c r="G1792" s="288" t="s">
        <v>117</v>
      </c>
      <c r="H1792" s="288"/>
      <c r="I1792" s="1"/>
      <c r="J1792" s="1"/>
      <c r="K1792" s="549"/>
      <c r="L1792" s="10"/>
      <c r="N1792" s="548"/>
      <c r="O1792" s="548"/>
    </row>
    <row r="1793" spans="2:15" s="5" customFormat="1" ht="78.75">
      <c r="B1793" s="1"/>
      <c r="C1793" s="351">
        <v>6043</v>
      </c>
      <c r="D1793" s="352" t="s">
        <v>1842</v>
      </c>
      <c r="E1793" s="353" t="s">
        <v>125</v>
      </c>
      <c r="F1793" s="354">
        <v>4687421</v>
      </c>
      <c r="G1793" s="288" t="s">
        <v>117</v>
      </c>
      <c r="H1793" s="288"/>
      <c r="I1793" s="1"/>
      <c r="J1793" s="1"/>
      <c r="K1793" s="549"/>
      <c r="L1793" s="10"/>
      <c r="N1793" s="548"/>
      <c r="O1793" s="548"/>
    </row>
    <row r="1794" spans="2:15" s="5" customFormat="1" ht="78.75">
      <c r="B1794" s="1"/>
      <c r="C1794" s="351">
        <v>6044</v>
      </c>
      <c r="D1794" s="352" t="s">
        <v>1843</v>
      </c>
      <c r="E1794" s="353" t="s">
        <v>125</v>
      </c>
      <c r="F1794" s="354">
        <v>4152546</v>
      </c>
      <c r="G1794" s="288" t="s">
        <v>117</v>
      </c>
      <c r="H1794" s="288"/>
      <c r="I1794" s="1"/>
      <c r="J1794" s="1"/>
      <c r="K1794" s="549"/>
      <c r="L1794" s="10"/>
      <c r="N1794" s="548"/>
      <c r="O1794" s="548"/>
    </row>
    <row r="1795" spans="2:15" s="5" customFormat="1" ht="31.5">
      <c r="B1795" s="1"/>
      <c r="C1795" s="351">
        <v>6045</v>
      </c>
      <c r="D1795" s="352" t="s">
        <v>1844</v>
      </c>
      <c r="E1795" s="353" t="s">
        <v>125</v>
      </c>
      <c r="F1795" s="354">
        <v>5795204</v>
      </c>
      <c r="G1795" s="288" t="s">
        <v>117</v>
      </c>
      <c r="H1795" s="288"/>
      <c r="I1795" s="1"/>
      <c r="J1795" s="1"/>
      <c r="K1795" s="549"/>
      <c r="L1795" s="10"/>
      <c r="N1795" s="548"/>
      <c r="O1795" s="548"/>
    </row>
    <row r="1796" spans="2:15" s="5" customFormat="1" ht="94.5">
      <c r="B1796" s="1"/>
      <c r="C1796" s="351">
        <v>6046</v>
      </c>
      <c r="D1796" s="352" t="s">
        <v>1845</v>
      </c>
      <c r="E1796" s="353" t="s">
        <v>125</v>
      </c>
      <c r="F1796" s="354">
        <v>514095</v>
      </c>
      <c r="G1796" s="288" t="s">
        <v>117</v>
      </c>
      <c r="H1796" s="288"/>
      <c r="I1796" s="1"/>
      <c r="J1796" s="1"/>
      <c r="K1796" s="549"/>
      <c r="L1796" s="10"/>
      <c r="N1796" s="548"/>
      <c r="O1796" s="548"/>
    </row>
    <row r="1797" spans="2:15" s="5" customFormat="1" ht="110.25">
      <c r="B1797" s="1"/>
      <c r="C1797" s="351">
        <v>6047</v>
      </c>
      <c r="D1797" s="352" t="s">
        <v>1846</v>
      </c>
      <c r="E1797" s="353" t="s">
        <v>116</v>
      </c>
      <c r="F1797" s="354">
        <v>216577</v>
      </c>
      <c r="G1797" s="288" t="s">
        <v>117</v>
      </c>
      <c r="H1797" s="288" t="s">
        <v>145</v>
      </c>
      <c r="I1797" s="1"/>
      <c r="J1797" s="1"/>
      <c r="K1797" s="549"/>
      <c r="L1797" s="10"/>
      <c r="N1797" s="548"/>
      <c r="O1797" s="548"/>
    </row>
    <row r="1798" spans="2:15" s="5" customFormat="1" ht="63">
      <c r="B1798" s="1"/>
      <c r="C1798" s="351">
        <v>6053</v>
      </c>
      <c r="D1798" s="352" t="s">
        <v>1847</v>
      </c>
      <c r="E1798" s="353" t="s">
        <v>119</v>
      </c>
      <c r="F1798" s="354">
        <v>60678</v>
      </c>
      <c r="G1798" s="288" t="s">
        <v>117</v>
      </c>
      <c r="H1798" s="288"/>
      <c r="I1798" s="1"/>
      <c r="J1798" s="1"/>
      <c r="K1798" s="549"/>
      <c r="L1798" s="10"/>
      <c r="N1798" s="548"/>
      <c r="O1798" s="548"/>
    </row>
    <row r="1799" spans="2:15" s="5" customFormat="1" ht="94.5">
      <c r="B1799" s="1"/>
      <c r="C1799" s="351">
        <v>6057</v>
      </c>
      <c r="D1799" s="352" t="s">
        <v>1848</v>
      </c>
      <c r="E1799" s="353" t="s">
        <v>1215</v>
      </c>
      <c r="F1799" s="354">
        <v>185900</v>
      </c>
      <c r="G1799" s="288" t="s">
        <v>117</v>
      </c>
      <c r="H1799" s="288"/>
      <c r="I1799" s="1"/>
      <c r="J1799" s="1"/>
      <c r="K1799" s="549"/>
      <c r="L1799" s="10"/>
      <c r="N1799" s="548"/>
      <c r="O1799" s="548"/>
    </row>
    <row r="1800" spans="2:15" s="5" customFormat="1" ht="94.5">
      <c r="B1800" s="1"/>
      <c r="C1800" s="351">
        <v>6058</v>
      </c>
      <c r="D1800" s="352" t="s">
        <v>1849</v>
      </c>
      <c r="E1800" s="353" t="s">
        <v>1215</v>
      </c>
      <c r="F1800" s="354">
        <v>132436</v>
      </c>
      <c r="G1800" s="288" t="s">
        <v>117</v>
      </c>
      <c r="H1800" s="288"/>
      <c r="I1800" s="1"/>
      <c r="J1800" s="1"/>
      <c r="K1800" s="549"/>
      <c r="L1800" s="10"/>
      <c r="N1800" s="548"/>
      <c r="O1800" s="548"/>
    </row>
    <row r="1801" spans="2:15" s="5" customFormat="1" ht="94.5">
      <c r="B1801" s="1"/>
      <c r="C1801" s="351">
        <v>6059</v>
      </c>
      <c r="D1801" s="352" t="s">
        <v>1850</v>
      </c>
      <c r="E1801" s="353" t="s">
        <v>1215</v>
      </c>
      <c r="F1801" s="354">
        <v>52230</v>
      </c>
      <c r="G1801" s="288" t="s">
        <v>117</v>
      </c>
      <c r="H1801" s="288"/>
      <c r="I1801" s="1"/>
      <c r="J1801" s="1"/>
      <c r="K1801" s="549"/>
      <c r="L1801" s="10"/>
      <c r="N1801" s="548"/>
      <c r="O1801" s="548"/>
    </row>
    <row r="1802" spans="2:15" s="5" customFormat="1" ht="47.25">
      <c r="B1802" s="1"/>
      <c r="C1802" s="351">
        <v>6060</v>
      </c>
      <c r="D1802" s="352" t="s">
        <v>1851</v>
      </c>
      <c r="E1802" s="353" t="s">
        <v>1215</v>
      </c>
      <c r="F1802" s="354">
        <v>1161869</v>
      </c>
      <c r="G1802" s="288" t="s">
        <v>117</v>
      </c>
      <c r="H1802" s="288"/>
      <c r="I1802" s="1"/>
      <c r="J1802" s="1"/>
      <c r="K1802" s="549"/>
      <c r="L1802" s="10"/>
      <c r="N1802" s="548"/>
      <c r="O1802" s="548"/>
    </row>
    <row r="1803" spans="2:15" s="5" customFormat="1" ht="63">
      <c r="B1803" s="1"/>
      <c r="C1803" s="351">
        <v>6061</v>
      </c>
      <c r="D1803" s="352" t="s">
        <v>1852</v>
      </c>
      <c r="E1803" s="353" t="s">
        <v>125</v>
      </c>
      <c r="F1803" s="354">
        <v>303028</v>
      </c>
      <c r="G1803" s="288" t="s">
        <v>117</v>
      </c>
      <c r="H1803" s="288"/>
      <c r="I1803" s="1"/>
      <c r="J1803" s="1"/>
      <c r="K1803" s="549"/>
      <c r="L1803" s="10"/>
      <c r="N1803" s="548"/>
      <c r="O1803" s="548"/>
    </row>
    <row r="1804" spans="2:15" s="5" customFormat="1" ht="94.5">
      <c r="B1804" s="1"/>
      <c r="C1804" s="351">
        <v>6062</v>
      </c>
      <c r="D1804" s="352" t="s">
        <v>1853</v>
      </c>
      <c r="E1804" s="353" t="s">
        <v>119</v>
      </c>
      <c r="F1804" s="354">
        <v>568870</v>
      </c>
      <c r="G1804" s="288" t="s">
        <v>117</v>
      </c>
      <c r="H1804" s="288"/>
      <c r="I1804" s="1"/>
      <c r="J1804" s="1"/>
      <c r="K1804" s="549"/>
      <c r="L1804" s="10"/>
      <c r="N1804" s="548"/>
      <c r="O1804" s="548"/>
    </row>
    <row r="1805" spans="2:15" s="5" customFormat="1" ht="63">
      <c r="B1805" s="1"/>
      <c r="C1805" s="351">
        <v>6065</v>
      </c>
      <c r="D1805" s="352" t="s">
        <v>1854</v>
      </c>
      <c r="E1805" s="353" t="s">
        <v>125</v>
      </c>
      <c r="F1805" s="354">
        <v>694896</v>
      </c>
      <c r="G1805" s="288" t="s">
        <v>117</v>
      </c>
      <c r="H1805" s="288" t="s">
        <v>145</v>
      </c>
      <c r="I1805" s="1"/>
      <c r="J1805" s="1"/>
      <c r="K1805" s="549"/>
      <c r="L1805" s="10"/>
      <c r="N1805" s="548"/>
      <c r="O1805" s="548"/>
    </row>
    <row r="1806" spans="2:15" s="5" customFormat="1" ht="47.25">
      <c r="B1806" s="1"/>
      <c r="C1806" s="351">
        <v>6070</v>
      </c>
      <c r="D1806" s="352" t="s">
        <v>1855</v>
      </c>
      <c r="E1806" s="353" t="s">
        <v>116</v>
      </c>
      <c r="F1806" s="354">
        <v>77837</v>
      </c>
      <c r="G1806" s="288" t="s">
        <v>117</v>
      </c>
      <c r="H1806" s="288" t="s">
        <v>145</v>
      </c>
      <c r="I1806" s="1"/>
      <c r="J1806" s="1"/>
      <c r="K1806" s="549"/>
      <c r="L1806" s="10"/>
      <c r="N1806" s="548"/>
      <c r="O1806" s="548"/>
    </row>
    <row r="1807" spans="2:15" s="5" customFormat="1" ht="94.5">
      <c r="B1807" s="1"/>
      <c r="C1807" s="351">
        <v>6073</v>
      </c>
      <c r="D1807" s="352" t="s">
        <v>1856</v>
      </c>
      <c r="E1807" s="353" t="s">
        <v>125</v>
      </c>
      <c r="F1807" s="354">
        <v>3809109</v>
      </c>
      <c r="G1807" s="288" t="s">
        <v>117</v>
      </c>
      <c r="H1807" s="288" t="s">
        <v>145</v>
      </c>
      <c r="I1807" s="1"/>
      <c r="J1807" s="1"/>
      <c r="K1807" s="549"/>
      <c r="L1807" s="10"/>
      <c r="N1807" s="548"/>
      <c r="O1807" s="548"/>
    </row>
    <row r="1808" spans="2:15" s="5" customFormat="1" ht="78.75">
      <c r="B1808" s="1"/>
      <c r="C1808" s="351">
        <v>6074</v>
      </c>
      <c r="D1808" s="352" t="s">
        <v>1857</v>
      </c>
      <c r="E1808" s="353" t="s">
        <v>125</v>
      </c>
      <c r="F1808" s="354">
        <v>1862570</v>
      </c>
      <c r="G1808" s="288" t="s">
        <v>117</v>
      </c>
      <c r="H1808" s="288" t="s">
        <v>145</v>
      </c>
      <c r="I1808" s="1"/>
      <c r="J1808" s="1"/>
      <c r="K1808" s="549"/>
      <c r="L1808" s="10"/>
      <c r="N1808" s="548"/>
      <c r="O1808" s="548"/>
    </row>
    <row r="1809" spans="2:15" s="5" customFormat="1" ht="63">
      <c r="B1809" s="1"/>
      <c r="C1809" s="351">
        <v>6078</v>
      </c>
      <c r="D1809" s="352" t="s">
        <v>1858</v>
      </c>
      <c r="E1809" s="353" t="s">
        <v>116</v>
      </c>
      <c r="F1809" s="354">
        <v>105501</v>
      </c>
      <c r="G1809" s="288" t="s">
        <v>117</v>
      </c>
      <c r="H1809" s="288"/>
      <c r="I1809" s="1"/>
      <c r="J1809" s="1"/>
      <c r="K1809" s="549"/>
      <c r="L1809" s="10"/>
      <c r="N1809" s="548"/>
      <c r="O1809" s="548"/>
    </row>
    <row r="1810" spans="2:15" s="5" customFormat="1" ht="47.25">
      <c r="B1810" s="1"/>
      <c r="C1810" s="351">
        <v>6079</v>
      </c>
      <c r="D1810" s="352" t="s">
        <v>1859</v>
      </c>
      <c r="E1810" s="353" t="s">
        <v>116</v>
      </c>
      <c r="F1810" s="354">
        <v>102166</v>
      </c>
      <c r="G1810" s="288" t="s">
        <v>117</v>
      </c>
      <c r="H1810" s="288" t="s">
        <v>145</v>
      </c>
      <c r="I1810" s="1"/>
      <c r="J1810" s="1"/>
      <c r="K1810" s="549"/>
      <c r="L1810" s="10"/>
      <c r="N1810" s="548"/>
      <c r="O1810" s="548"/>
    </row>
    <row r="1811" spans="2:15" s="5" customFormat="1" ht="31.5">
      <c r="B1811" s="1"/>
      <c r="C1811" s="351">
        <v>6082</v>
      </c>
      <c r="D1811" s="352" t="s">
        <v>1860</v>
      </c>
      <c r="E1811" s="353" t="s">
        <v>116</v>
      </c>
      <c r="F1811" s="354">
        <v>47582</v>
      </c>
      <c r="G1811" s="288" t="s">
        <v>117</v>
      </c>
      <c r="H1811" s="288"/>
      <c r="I1811" s="1"/>
      <c r="J1811" s="1"/>
      <c r="K1811" s="549"/>
      <c r="L1811" s="10"/>
      <c r="N1811" s="548"/>
      <c r="O1811" s="548"/>
    </row>
    <row r="1812" spans="2:15" s="5" customFormat="1" ht="47.25">
      <c r="B1812" s="1"/>
      <c r="C1812" s="351">
        <v>6084</v>
      </c>
      <c r="D1812" s="352" t="s">
        <v>1861</v>
      </c>
      <c r="E1812" s="353" t="s">
        <v>125</v>
      </c>
      <c r="F1812" s="354">
        <v>591</v>
      </c>
      <c r="G1812" s="288" t="s">
        <v>117</v>
      </c>
      <c r="H1812" s="288"/>
      <c r="I1812" s="1"/>
      <c r="J1812" s="1"/>
      <c r="K1812" s="549"/>
      <c r="L1812" s="10"/>
      <c r="N1812" s="548"/>
      <c r="O1812" s="548"/>
    </row>
    <row r="1813" spans="2:15" s="5" customFormat="1" ht="63">
      <c r="B1813" s="1"/>
      <c r="C1813" s="351">
        <v>6085</v>
      </c>
      <c r="D1813" s="352" t="s">
        <v>1862</v>
      </c>
      <c r="E1813" s="353" t="s">
        <v>1863</v>
      </c>
      <c r="F1813" s="354">
        <v>30202</v>
      </c>
      <c r="G1813" s="288" t="s">
        <v>117</v>
      </c>
      <c r="H1813" s="288"/>
      <c r="I1813" s="1"/>
      <c r="J1813" s="1"/>
      <c r="K1813" s="549"/>
      <c r="L1813" s="10"/>
      <c r="N1813" s="548"/>
      <c r="O1813" s="548"/>
    </row>
    <row r="1814" spans="2:15" s="5" customFormat="1" ht="63">
      <c r="B1814" s="1"/>
      <c r="C1814" s="351">
        <v>6086</v>
      </c>
      <c r="D1814" s="352" t="s">
        <v>1864</v>
      </c>
      <c r="E1814" s="353" t="s">
        <v>125</v>
      </c>
      <c r="F1814" s="354">
        <v>11764</v>
      </c>
      <c r="G1814" s="288" t="s">
        <v>117</v>
      </c>
      <c r="H1814" s="288"/>
      <c r="I1814" s="1"/>
      <c r="J1814" s="1"/>
      <c r="K1814" s="549"/>
      <c r="L1814" s="10"/>
      <c r="N1814" s="548"/>
      <c r="O1814" s="548"/>
    </row>
    <row r="1815" spans="2:15" s="5" customFormat="1" ht="47.25">
      <c r="B1815" s="1"/>
      <c r="C1815" s="351">
        <v>6087</v>
      </c>
      <c r="D1815" s="352" t="s">
        <v>1865</v>
      </c>
      <c r="E1815" s="353" t="s">
        <v>125</v>
      </c>
      <c r="F1815" s="354">
        <v>10898</v>
      </c>
      <c r="G1815" s="288" t="s">
        <v>117</v>
      </c>
      <c r="H1815" s="288"/>
      <c r="I1815" s="1"/>
      <c r="J1815" s="1"/>
      <c r="K1815" s="549"/>
      <c r="L1815" s="10"/>
      <c r="N1815" s="548"/>
      <c r="O1815" s="548"/>
    </row>
    <row r="1816" spans="2:15" s="5" customFormat="1" ht="47.25">
      <c r="B1816" s="1"/>
      <c r="C1816" s="351">
        <v>6088</v>
      </c>
      <c r="D1816" s="352" t="s">
        <v>1866</v>
      </c>
      <c r="E1816" s="353" t="s">
        <v>1867</v>
      </c>
      <c r="F1816" s="354">
        <v>17596</v>
      </c>
      <c r="G1816" s="288" t="s">
        <v>117</v>
      </c>
      <c r="H1816" s="288"/>
      <c r="I1816" s="1"/>
      <c r="J1816" s="1"/>
      <c r="K1816" s="549"/>
      <c r="L1816" s="10"/>
      <c r="N1816" s="548"/>
      <c r="O1816" s="548"/>
    </row>
    <row r="1817" spans="2:15" s="5" customFormat="1" ht="141.75">
      <c r="B1817" s="1"/>
      <c r="C1817" s="351">
        <v>6089</v>
      </c>
      <c r="D1817" s="352" t="s">
        <v>1868</v>
      </c>
      <c r="E1817" s="353" t="s">
        <v>125</v>
      </c>
      <c r="F1817" s="354">
        <v>2282055</v>
      </c>
      <c r="G1817" s="288" t="s">
        <v>117</v>
      </c>
      <c r="H1817" s="288" t="s">
        <v>145</v>
      </c>
      <c r="I1817" s="1"/>
      <c r="J1817" s="1"/>
      <c r="K1817" s="549"/>
      <c r="L1817" s="10"/>
      <c r="N1817" s="548"/>
      <c r="O1817" s="548"/>
    </row>
    <row r="1818" spans="2:15" s="5" customFormat="1" ht="141.75">
      <c r="B1818" s="1"/>
      <c r="C1818" s="351">
        <v>6090</v>
      </c>
      <c r="D1818" s="352" t="s">
        <v>1869</v>
      </c>
      <c r="E1818" s="353" t="s">
        <v>125</v>
      </c>
      <c r="F1818" s="354">
        <v>2499279</v>
      </c>
      <c r="G1818" s="288" t="s">
        <v>117</v>
      </c>
      <c r="H1818" s="288" t="s">
        <v>145</v>
      </c>
      <c r="I1818" s="1"/>
      <c r="J1818" s="1"/>
      <c r="K1818" s="549"/>
      <c r="L1818" s="10"/>
      <c r="N1818" s="548"/>
      <c r="O1818" s="548"/>
    </row>
    <row r="1819" spans="2:15" s="5" customFormat="1" ht="141.75">
      <c r="B1819" s="1"/>
      <c r="C1819" s="351">
        <v>6091</v>
      </c>
      <c r="D1819" s="352" t="s">
        <v>1870</v>
      </c>
      <c r="E1819" s="353" t="s">
        <v>125</v>
      </c>
      <c r="F1819" s="354">
        <v>1173759</v>
      </c>
      <c r="G1819" s="288" t="s">
        <v>117</v>
      </c>
      <c r="H1819" s="288" t="s">
        <v>145</v>
      </c>
      <c r="I1819" s="1"/>
      <c r="J1819" s="1"/>
      <c r="K1819" s="549"/>
      <c r="L1819" s="10"/>
      <c r="N1819" s="548"/>
      <c r="O1819" s="548"/>
    </row>
    <row r="1820" spans="2:15" s="5" customFormat="1" ht="126">
      <c r="B1820" s="1"/>
      <c r="C1820" s="351">
        <v>6092</v>
      </c>
      <c r="D1820" s="352" t="s">
        <v>1871</v>
      </c>
      <c r="E1820" s="353" t="s">
        <v>125</v>
      </c>
      <c r="F1820" s="354">
        <v>329740</v>
      </c>
      <c r="G1820" s="288" t="s">
        <v>117</v>
      </c>
      <c r="H1820" s="288"/>
      <c r="I1820" s="1"/>
      <c r="J1820" s="1"/>
      <c r="K1820" s="549"/>
      <c r="L1820" s="10"/>
      <c r="N1820" s="548"/>
      <c r="O1820" s="548"/>
    </row>
    <row r="1821" spans="2:15" s="5" customFormat="1" ht="126">
      <c r="B1821" s="1"/>
      <c r="C1821" s="351">
        <v>6093</v>
      </c>
      <c r="D1821" s="352" t="s">
        <v>1872</v>
      </c>
      <c r="E1821" s="353" t="s">
        <v>125</v>
      </c>
      <c r="F1821" s="354">
        <v>348982</v>
      </c>
      <c r="G1821" s="288" t="s">
        <v>117</v>
      </c>
      <c r="H1821" s="288"/>
      <c r="I1821" s="1"/>
      <c r="J1821" s="1"/>
      <c r="K1821" s="549"/>
      <c r="L1821" s="10"/>
      <c r="N1821" s="548"/>
      <c r="O1821" s="548"/>
    </row>
    <row r="1822" spans="2:15" s="5" customFormat="1" ht="126">
      <c r="B1822" s="1"/>
      <c r="C1822" s="351">
        <v>6094</v>
      </c>
      <c r="D1822" s="352" t="s">
        <v>1873</v>
      </c>
      <c r="E1822" s="353" t="s">
        <v>125</v>
      </c>
      <c r="F1822" s="354">
        <v>337708</v>
      </c>
      <c r="G1822" s="288" t="s">
        <v>117</v>
      </c>
      <c r="H1822" s="288"/>
      <c r="I1822" s="1"/>
      <c r="J1822" s="1"/>
      <c r="K1822" s="549"/>
      <c r="L1822" s="10"/>
      <c r="N1822" s="548"/>
      <c r="O1822" s="548"/>
    </row>
    <row r="1823" spans="2:15" s="5" customFormat="1" ht="110.25">
      <c r="B1823" s="1"/>
      <c r="C1823" s="351">
        <v>6095</v>
      </c>
      <c r="D1823" s="352" t="s">
        <v>1874</v>
      </c>
      <c r="E1823" s="353" t="s">
        <v>116</v>
      </c>
      <c r="F1823" s="354">
        <v>259268</v>
      </c>
      <c r="G1823" s="288" t="s">
        <v>117</v>
      </c>
      <c r="H1823" s="288" t="s">
        <v>145</v>
      </c>
      <c r="I1823" s="1"/>
      <c r="J1823" s="1"/>
      <c r="K1823" s="549"/>
      <c r="L1823" s="10"/>
      <c r="N1823" s="548"/>
      <c r="O1823" s="548"/>
    </row>
    <row r="1824" spans="2:15" s="5" customFormat="1" ht="110.25">
      <c r="B1824" s="1"/>
      <c r="C1824" s="351">
        <v>6096</v>
      </c>
      <c r="D1824" s="352" t="s">
        <v>1875</v>
      </c>
      <c r="E1824" s="353" t="s">
        <v>116</v>
      </c>
      <c r="F1824" s="354">
        <v>238486</v>
      </c>
      <c r="G1824" s="288" t="s">
        <v>117</v>
      </c>
      <c r="H1824" s="288" t="s">
        <v>145</v>
      </c>
      <c r="I1824" s="1"/>
      <c r="J1824" s="1"/>
      <c r="K1824" s="549"/>
      <c r="L1824" s="10"/>
      <c r="N1824" s="548"/>
      <c r="O1824" s="548"/>
    </row>
    <row r="1825" spans="2:15" s="5" customFormat="1" ht="47.25">
      <c r="B1825" s="1"/>
      <c r="C1825" s="351">
        <v>6098</v>
      </c>
      <c r="D1825" s="352" t="s">
        <v>1876</v>
      </c>
      <c r="E1825" s="353" t="s">
        <v>116</v>
      </c>
      <c r="F1825" s="354">
        <v>89078</v>
      </c>
      <c r="G1825" s="288" t="s">
        <v>117</v>
      </c>
      <c r="H1825" s="288"/>
      <c r="I1825" s="1"/>
      <c r="J1825" s="1"/>
      <c r="K1825" s="549"/>
      <c r="L1825" s="10"/>
      <c r="N1825" s="548"/>
      <c r="O1825" s="548"/>
    </row>
    <row r="1826" spans="2:15" s="5" customFormat="1" ht="105">
      <c r="B1826" s="1"/>
      <c r="C1826" s="458">
        <v>6099</v>
      </c>
      <c r="D1826" s="460" t="s">
        <v>1877</v>
      </c>
      <c r="E1826" s="462" t="s">
        <v>116</v>
      </c>
      <c r="F1826" s="464">
        <v>37768</v>
      </c>
      <c r="G1826" s="288" t="s">
        <v>117</v>
      </c>
      <c r="H1826" s="288"/>
      <c r="I1826" s="1"/>
      <c r="J1826" s="1"/>
      <c r="K1826" s="549"/>
      <c r="L1826" s="10"/>
      <c r="N1826" s="548"/>
      <c r="O1826" s="548"/>
    </row>
    <row r="1827" spans="2:15" s="5" customFormat="1" ht="60">
      <c r="B1827" s="1"/>
      <c r="C1827" s="458">
        <v>6100</v>
      </c>
      <c r="D1827" s="460" t="s">
        <v>1878</v>
      </c>
      <c r="E1827" s="462" t="s">
        <v>122</v>
      </c>
      <c r="F1827" s="464">
        <v>9874</v>
      </c>
      <c r="G1827" s="288" t="s">
        <v>117</v>
      </c>
      <c r="H1827" s="288"/>
      <c r="I1827" s="1"/>
      <c r="J1827" s="1"/>
      <c r="K1827" s="549"/>
      <c r="L1827" s="10"/>
      <c r="N1827" s="548"/>
      <c r="O1827" s="548"/>
    </row>
    <row r="1828" spans="2:15" s="5" customFormat="1" ht="75">
      <c r="B1828" s="1"/>
      <c r="C1828" s="458">
        <v>6101</v>
      </c>
      <c r="D1828" s="460" t="s">
        <v>1879</v>
      </c>
      <c r="E1828" s="462" t="s">
        <v>122</v>
      </c>
      <c r="F1828" s="464">
        <v>11748</v>
      </c>
      <c r="G1828" s="288" t="s">
        <v>117</v>
      </c>
      <c r="H1828" s="288"/>
      <c r="I1828" s="1"/>
      <c r="J1828" s="1"/>
      <c r="K1828" s="549"/>
      <c r="L1828" s="10"/>
      <c r="N1828" s="548"/>
      <c r="O1828" s="548"/>
    </row>
    <row r="1829" spans="2:15" s="5" customFormat="1" ht="60">
      <c r="B1829" s="1"/>
      <c r="C1829" s="458">
        <v>6102</v>
      </c>
      <c r="D1829" s="460" t="s">
        <v>1880</v>
      </c>
      <c r="E1829" s="462" t="s">
        <v>122</v>
      </c>
      <c r="F1829" s="464">
        <v>25290</v>
      </c>
      <c r="G1829" s="288" t="s">
        <v>117</v>
      </c>
      <c r="H1829" s="288"/>
      <c r="I1829" s="1"/>
      <c r="J1829" s="1"/>
      <c r="K1829" s="549"/>
      <c r="L1829" s="10"/>
      <c r="N1829" s="548"/>
      <c r="O1829" s="548"/>
    </row>
    <row r="1830" spans="2:15" s="5" customFormat="1" ht="120">
      <c r="B1830" s="1"/>
      <c r="C1830" s="458">
        <v>6103</v>
      </c>
      <c r="D1830" s="460" t="s">
        <v>1881</v>
      </c>
      <c r="E1830" s="462" t="s">
        <v>122</v>
      </c>
      <c r="F1830" s="464">
        <v>119842</v>
      </c>
      <c r="G1830" s="288" t="s">
        <v>117</v>
      </c>
      <c r="H1830" s="288" t="s">
        <v>145</v>
      </c>
      <c r="I1830" s="1"/>
      <c r="J1830" s="1"/>
      <c r="K1830" s="549"/>
      <c r="L1830" s="10"/>
      <c r="N1830" s="548"/>
      <c r="O1830" s="548"/>
    </row>
    <row r="1831" spans="2:15" s="5" customFormat="1" ht="120">
      <c r="B1831" s="1"/>
      <c r="C1831" s="458">
        <v>6104</v>
      </c>
      <c r="D1831" s="460" t="s">
        <v>1882</v>
      </c>
      <c r="E1831" s="462" t="s">
        <v>116</v>
      </c>
      <c r="F1831" s="464">
        <v>88297</v>
      </c>
      <c r="G1831" s="288" t="s">
        <v>117</v>
      </c>
      <c r="H1831" s="288"/>
      <c r="I1831" s="1"/>
      <c r="J1831" s="1"/>
      <c r="K1831" s="549"/>
      <c r="L1831" s="10"/>
      <c r="N1831" s="548"/>
      <c r="O1831" s="548"/>
    </row>
    <row r="1832" spans="2:15" s="5" customFormat="1" ht="75">
      <c r="B1832" s="1"/>
      <c r="C1832" s="458">
        <v>6105</v>
      </c>
      <c r="D1832" s="460" t="s">
        <v>1883</v>
      </c>
      <c r="E1832" s="462" t="s">
        <v>122</v>
      </c>
      <c r="F1832" s="464">
        <v>1369913</v>
      </c>
      <c r="G1832" s="288" t="s">
        <v>117</v>
      </c>
      <c r="H1832" s="288"/>
      <c r="I1832" s="1"/>
      <c r="J1832" s="1"/>
      <c r="K1832" s="549"/>
      <c r="L1832" s="10"/>
      <c r="N1832" s="548"/>
      <c r="O1832" s="548"/>
    </row>
    <row r="1833" spans="2:15" s="5" customFormat="1" ht="110.25">
      <c r="B1833" s="1"/>
      <c r="C1833" s="351">
        <v>6106</v>
      </c>
      <c r="D1833" s="352" t="s">
        <v>1884</v>
      </c>
      <c r="E1833" s="353" t="s">
        <v>125</v>
      </c>
      <c r="F1833" s="354">
        <v>5368872</v>
      </c>
      <c r="G1833" s="288" t="s">
        <v>117</v>
      </c>
      <c r="H1833" s="288"/>
      <c r="I1833" s="1"/>
      <c r="J1833" s="1"/>
      <c r="K1833" s="549"/>
      <c r="L1833" s="10"/>
      <c r="N1833" s="548"/>
      <c r="O1833" s="548"/>
    </row>
    <row r="1834" spans="2:15" s="5" customFormat="1" ht="94.5">
      <c r="B1834" s="1"/>
      <c r="C1834" s="351">
        <v>6107</v>
      </c>
      <c r="D1834" s="352" t="s">
        <v>1885</v>
      </c>
      <c r="E1834" s="353" t="s">
        <v>1886</v>
      </c>
      <c r="F1834" s="354">
        <v>2564795</v>
      </c>
      <c r="G1834" s="288" t="s">
        <v>117</v>
      </c>
      <c r="H1834" s="288"/>
      <c r="I1834" s="1"/>
      <c r="J1834" s="1"/>
      <c r="K1834" s="549"/>
      <c r="L1834" s="10"/>
      <c r="N1834" s="548"/>
      <c r="O1834" s="548"/>
    </row>
    <row r="1835" spans="2:15" s="5" customFormat="1" ht="78.75">
      <c r="B1835" s="1"/>
      <c r="C1835" s="351">
        <v>6110</v>
      </c>
      <c r="D1835" s="352" t="s">
        <v>1887</v>
      </c>
      <c r="E1835" s="353" t="s">
        <v>125</v>
      </c>
      <c r="F1835" s="354">
        <v>4500378</v>
      </c>
      <c r="G1835" s="288" t="s">
        <v>117</v>
      </c>
      <c r="H1835" s="288"/>
      <c r="I1835" s="1"/>
      <c r="J1835" s="1"/>
      <c r="K1835" s="549"/>
      <c r="L1835" s="10"/>
      <c r="N1835" s="548"/>
      <c r="O1835" s="548"/>
    </row>
    <row r="1836" spans="2:15" s="5" customFormat="1" ht="47.25">
      <c r="B1836" s="1"/>
      <c r="C1836" s="351">
        <v>6115</v>
      </c>
      <c r="D1836" s="352" t="s">
        <v>1888</v>
      </c>
      <c r="E1836" s="353" t="s">
        <v>122</v>
      </c>
      <c r="F1836" s="354">
        <v>734468</v>
      </c>
      <c r="G1836" s="288" t="s">
        <v>117</v>
      </c>
      <c r="H1836" s="288"/>
      <c r="I1836" s="1"/>
      <c r="J1836" s="1"/>
      <c r="K1836" s="549"/>
      <c r="L1836" s="10"/>
      <c r="N1836" s="548"/>
      <c r="O1836" s="548"/>
    </row>
    <row r="1837" spans="2:15" s="5" customFormat="1" ht="47.25">
      <c r="B1837" s="1"/>
      <c r="C1837" s="351">
        <v>6116</v>
      </c>
      <c r="D1837" s="352" t="s">
        <v>1889</v>
      </c>
      <c r="E1837" s="353" t="s">
        <v>122</v>
      </c>
      <c r="F1837" s="354">
        <v>979697</v>
      </c>
      <c r="G1837" s="288" t="s">
        <v>117</v>
      </c>
      <c r="H1837" s="288"/>
      <c r="I1837" s="1"/>
      <c r="J1837" s="1"/>
      <c r="K1837" s="549"/>
      <c r="L1837" s="10"/>
      <c r="N1837" s="548"/>
      <c r="O1837" s="548"/>
    </row>
    <row r="1838" spans="2:15" s="5" customFormat="1" ht="47.25">
      <c r="B1838" s="1"/>
      <c r="C1838" s="351">
        <v>6118</v>
      </c>
      <c r="D1838" s="352" t="s">
        <v>1890</v>
      </c>
      <c r="E1838" s="353" t="s">
        <v>122</v>
      </c>
      <c r="F1838" s="354">
        <v>1902538</v>
      </c>
      <c r="G1838" s="288" t="s">
        <v>117</v>
      </c>
      <c r="H1838" s="288"/>
      <c r="I1838" s="1"/>
      <c r="J1838" s="1"/>
      <c r="K1838" s="549"/>
      <c r="L1838" s="10"/>
      <c r="N1838" s="548"/>
      <c r="O1838" s="548"/>
    </row>
    <row r="1839" spans="2:15" s="5" customFormat="1" ht="31.5">
      <c r="B1839" s="1"/>
      <c r="C1839" s="351">
        <v>6120</v>
      </c>
      <c r="D1839" s="352" t="s">
        <v>1891</v>
      </c>
      <c r="E1839" s="353" t="s">
        <v>122</v>
      </c>
      <c r="F1839" s="354">
        <v>259988</v>
      </c>
      <c r="G1839" s="288" t="s">
        <v>117</v>
      </c>
      <c r="H1839" s="288"/>
      <c r="I1839" s="1"/>
      <c r="J1839" s="1"/>
      <c r="K1839" s="549"/>
      <c r="L1839" s="10"/>
      <c r="N1839" s="548"/>
      <c r="O1839" s="548"/>
    </row>
    <row r="1840" spans="2:15" s="5" customFormat="1" ht="31.5">
      <c r="B1840" s="1"/>
      <c r="C1840" s="351">
        <v>6121</v>
      </c>
      <c r="D1840" s="352" t="s">
        <v>1892</v>
      </c>
      <c r="E1840" s="353" t="s">
        <v>125</v>
      </c>
      <c r="F1840" s="354">
        <v>2689617</v>
      </c>
      <c r="G1840" s="288" t="s">
        <v>117</v>
      </c>
      <c r="H1840" s="288"/>
      <c r="I1840" s="1"/>
      <c r="J1840" s="1"/>
      <c r="K1840" s="549"/>
      <c r="L1840" s="10"/>
      <c r="N1840" s="548"/>
      <c r="O1840" s="548"/>
    </row>
    <row r="1841" spans="2:15" s="5" customFormat="1" ht="94.5">
      <c r="B1841" s="1"/>
      <c r="C1841" s="351">
        <v>6122</v>
      </c>
      <c r="D1841" s="352" t="s">
        <v>1893</v>
      </c>
      <c r="E1841" s="353" t="s">
        <v>116</v>
      </c>
      <c r="F1841" s="354">
        <v>370240</v>
      </c>
      <c r="G1841" s="288" t="s">
        <v>117</v>
      </c>
      <c r="H1841" s="288"/>
      <c r="I1841" s="1"/>
      <c r="J1841" s="1"/>
      <c r="K1841" s="549"/>
      <c r="L1841" s="10"/>
      <c r="N1841" s="548"/>
      <c r="O1841" s="548"/>
    </row>
    <row r="1842" spans="2:15" s="5" customFormat="1" ht="25.5">
      <c r="B1842" s="1"/>
      <c r="C1842" s="351">
        <v>6126</v>
      </c>
      <c r="D1842" s="352" t="s">
        <v>1894</v>
      </c>
      <c r="E1842" s="353" t="s">
        <v>494</v>
      </c>
      <c r="F1842" s="354">
        <v>268475</v>
      </c>
      <c r="G1842" s="288" t="s">
        <v>117</v>
      </c>
      <c r="H1842" s="288"/>
      <c r="I1842" s="1"/>
      <c r="J1842" s="1"/>
      <c r="K1842" s="549"/>
      <c r="L1842" s="10"/>
      <c r="N1842" s="548"/>
      <c r="O1842" s="548"/>
    </row>
    <row r="1843" spans="2:15" s="5" customFormat="1" ht="31.5">
      <c r="B1843" s="1"/>
      <c r="C1843" s="351">
        <v>6127</v>
      </c>
      <c r="D1843" s="352" t="s">
        <v>1895</v>
      </c>
      <c r="E1843" s="353" t="s">
        <v>125</v>
      </c>
      <c r="F1843" s="354">
        <v>84905</v>
      </c>
      <c r="G1843" s="288" t="s">
        <v>117</v>
      </c>
      <c r="H1843" s="288"/>
      <c r="I1843" s="1"/>
      <c r="J1843" s="1"/>
      <c r="K1843" s="549"/>
      <c r="L1843" s="10"/>
      <c r="N1843" s="548"/>
      <c r="O1843" s="548"/>
    </row>
    <row r="1844" spans="2:15" s="5" customFormat="1" ht="63">
      <c r="B1844" s="1"/>
      <c r="C1844" s="351">
        <v>6135</v>
      </c>
      <c r="D1844" s="352" t="s">
        <v>1896</v>
      </c>
      <c r="E1844" s="353" t="s">
        <v>119</v>
      </c>
      <c r="F1844" s="354">
        <v>777331</v>
      </c>
      <c r="G1844" s="288" t="s">
        <v>117</v>
      </c>
      <c r="H1844" s="288"/>
      <c r="I1844" s="1"/>
      <c r="J1844" s="1"/>
      <c r="K1844" s="549"/>
      <c r="L1844" s="10"/>
      <c r="N1844" s="548"/>
      <c r="O1844" s="548"/>
    </row>
    <row r="1845" spans="2:15" s="5" customFormat="1" ht="47.25">
      <c r="B1845" s="1"/>
      <c r="C1845" s="351">
        <v>6136</v>
      </c>
      <c r="D1845" s="352" t="s">
        <v>1897</v>
      </c>
      <c r="E1845" s="353" t="s">
        <v>125</v>
      </c>
      <c r="F1845" s="354">
        <v>259625</v>
      </c>
      <c r="G1845" s="288" t="s">
        <v>117</v>
      </c>
      <c r="H1845" s="288"/>
      <c r="I1845" s="1"/>
      <c r="J1845" s="1"/>
      <c r="K1845" s="549"/>
      <c r="L1845" s="10"/>
      <c r="N1845" s="548"/>
      <c r="O1845" s="548"/>
    </row>
    <row r="1846" spans="2:15" s="5" customFormat="1" ht="110.25">
      <c r="B1846" s="1"/>
      <c r="C1846" s="351">
        <v>6137</v>
      </c>
      <c r="D1846" s="352" t="s">
        <v>1898</v>
      </c>
      <c r="E1846" s="353" t="s">
        <v>116</v>
      </c>
      <c r="F1846" s="354">
        <v>186277</v>
      </c>
      <c r="G1846" s="288" t="s">
        <v>117</v>
      </c>
      <c r="H1846" s="288" t="s">
        <v>145</v>
      </c>
      <c r="I1846" s="1"/>
      <c r="J1846" s="1"/>
      <c r="K1846" s="549"/>
      <c r="L1846" s="10"/>
      <c r="N1846" s="548"/>
      <c r="O1846" s="548"/>
    </row>
    <row r="1847" spans="2:15" s="5" customFormat="1" ht="126">
      <c r="B1847" s="1"/>
      <c r="C1847" s="351">
        <v>6141</v>
      </c>
      <c r="D1847" s="352" t="s">
        <v>1899</v>
      </c>
      <c r="E1847" s="353" t="s">
        <v>116</v>
      </c>
      <c r="F1847" s="354">
        <v>36051</v>
      </c>
      <c r="G1847" s="288" t="s">
        <v>117</v>
      </c>
      <c r="H1847" s="288"/>
      <c r="I1847" s="1"/>
      <c r="J1847" s="1"/>
      <c r="K1847" s="549"/>
      <c r="L1847" s="10"/>
      <c r="N1847" s="548"/>
      <c r="O1847" s="548"/>
    </row>
    <row r="1848" spans="2:15" s="5" customFormat="1" ht="126">
      <c r="B1848" s="1"/>
      <c r="C1848" s="351">
        <v>6142</v>
      </c>
      <c r="D1848" s="352" t="s">
        <v>1900</v>
      </c>
      <c r="E1848" s="353" t="s">
        <v>116</v>
      </c>
      <c r="F1848" s="354">
        <v>37944</v>
      </c>
      <c r="G1848" s="288" t="s">
        <v>117</v>
      </c>
      <c r="H1848" s="288"/>
      <c r="I1848" s="1"/>
      <c r="J1848" s="1"/>
      <c r="K1848" s="549"/>
      <c r="L1848" s="10"/>
      <c r="N1848" s="548"/>
      <c r="O1848" s="548"/>
    </row>
    <row r="1849" spans="2:15" s="5" customFormat="1" ht="126">
      <c r="B1849" s="1"/>
      <c r="C1849" s="351">
        <v>6143</v>
      </c>
      <c r="D1849" s="352" t="s">
        <v>1901</v>
      </c>
      <c r="E1849" s="353" t="s">
        <v>116</v>
      </c>
      <c r="F1849" s="354">
        <v>63729</v>
      </c>
      <c r="G1849" s="288" t="s">
        <v>117</v>
      </c>
      <c r="H1849" s="288"/>
      <c r="I1849" s="1"/>
      <c r="J1849" s="1"/>
      <c r="K1849" s="549"/>
      <c r="L1849" s="10"/>
      <c r="N1849" s="548"/>
      <c r="O1849" s="548"/>
    </row>
    <row r="1850" spans="2:15" s="5" customFormat="1" ht="126">
      <c r="B1850" s="1"/>
      <c r="C1850" s="351">
        <v>6144</v>
      </c>
      <c r="D1850" s="352" t="s">
        <v>1902</v>
      </c>
      <c r="E1850" s="353" t="s">
        <v>116</v>
      </c>
      <c r="F1850" s="354">
        <v>74108</v>
      </c>
      <c r="G1850" s="288" t="s">
        <v>117</v>
      </c>
      <c r="H1850" s="288"/>
      <c r="I1850" s="1"/>
      <c r="J1850" s="1"/>
      <c r="K1850" s="549"/>
      <c r="L1850" s="10"/>
      <c r="N1850" s="548"/>
      <c r="O1850" s="548"/>
    </row>
    <row r="1851" spans="2:15" s="5" customFormat="1" ht="126">
      <c r="B1851" s="1"/>
      <c r="C1851" s="351">
        <v>6145</v>
      </c>
      <c r="D1851" s="352" t="s">
        <v>1903</v>
      </c>
      <c r="E1851" s="353" t="s">
        <v>116</v>
      </c>
      <c r="F1851" s="354">
        <v>45400</v>
      </c>
      <c r="G1851" s="288" t="s">
        <v>117</v>
      </c>
      <c r="H1851" s="288"/>
      <c r="I1851" s="1"/>
      <c r="J1851" s="1"/>
      <c r="K1851" s="549"/>
      <c r="L1851" s="10"/>
      <c r="N1851" s="548"/>
      <c r="O1851" s="548"/>
    </row>
    <row r="1852" spans="2:15" s="5" customFormat="1" ht="141.75">
      <c r="B1852" s="1"/>
      <c r="C1852" s="351">
        <v>6146</v>
      </c>
      <c r="D1852" s="352" t="s">
        <v>1904</v>
      </c>
      <c r="E1852" s="353" t="s">
        <v>116</v>
      </c>
      <c r="F1852" s="354">
        <v>31538</v>
      </c>
      <c r="G1852" s="288" t="s">
        <v>117</v>
      </c>
      <c r="H1852" s="288"/>
      <c r="I1852" s="1"/>
      <c r="J1852" s="1"/>
      <c r="K1852" s="549"/>
      <c r="L1852" s="10"/>
      <c r="N1852" s="548"/>
      <c r="O1852" s="548"/>
    </row>
    <row r="1853" spans="2:15" s="5" customFormat="1" ht="110.25">
      <c r="B1853" s="1"/>
      <c r="C1853" s="351">
        <v>6147</v>
      </c>
      <c r="D1853" s="352" t="s">
        <v>1905</v>
      </c>
      <c r="E1853" s="353" t="s">
        <v>122</v>
      </c>
      <c r="F1853" s="354">
        <v>97594</v>
      </c>
      <c r="G1853" s="288" t="s">
        <v>117</v>
      </c>
      <c r="H1853" s="288"/>
      <c r="I1853" s="1"/>
      <c r="J1853" s="1"/>
      <c r="K1853" s="549"/>
      <c r="L1853" s="10"/>
      <c r="N1853" s="548"/>
      <c r="O1853" s="548"/>
    </row>
    <row r="1854" spans="2:15" s="5" customFormat="1" ht="78.75">
      <c r="B1854" s="1"/>
      <c r="C1854" s="351">
        <v>6148</v>
      </c>
      <c r="D1854" s="352" t="s">
        <v>1906</v>
      </c>
      <c r="E1854" s="353" t="s">
        <v>122</v>
      </c>
      <c r="F1854" s="354">
        <v>28873</v>
      </c>
      <c r="G1854" s="288" t="s">
        <v>117</v>
      </c>
      <c r="H1854" s="288"/>
      <c r="I1854" s="1"/>
      <c r="J1854" s="1"/>
      <c r="K1854" s="549"/>
      <c r="L1854" s="10"/>
      <c r="N1854" s="548"/>
      <c r="O1854" s="548"/>
    </row>
    <row r="1855" spans="2:15" s="5" customFormat="1" ht="110.25">
      <c r="B1855" s="1"/>
      <c r="C1855" s="351">
        <v>6149</v>
      </c>
      <c r="D1855" s="352" t="s">
        <v>1907</v>
      </c>
      <c r="E1855" s="353" t="s">
        <v>122</v>
      </c>
      <c r="F1855" s="354">
        <v>188375</v>
      </c>
      <c r="G1855" s="288" t="s">
        <v>117</v>
      </c>
      <c r="H1855" s="288"/>
      <c r="I1855" s="1"/>
      <c r="J1855" s="1"/>
      <c r="K1855" s="549"/>
      <c r="L1855" s="10"/>
      <c r="N1855" s="548"/>
      <c r="O1855" s="548"/>
    </row>
    <row r="1856" spans="2:15" s="5" customFormat="1" ht="126">
      <c r="B1856" s="1"/>
      <c r="C1856" s="351">
        <v>6150</v>
      </c>
      <c r="D1856" s="352" t="s">
        <v>1908</v>
      </c>
      <c r="E1856" s="353" t="s">
        <v>122</v>
      </c>
      <c r="F1856" s="354">
        <v>301642</v>
      </c>
      <c r="G1856" s="288" t="s">
        <v>117</v>
      </c>
      <c r="H1856" s="288" t="s">
        <v>145</v>
      </c>
      <c r="I1856" s="1"/>
      <c r="J1856" s="1"/>
      <c r="K1856" s="549"/>
      <c r="L1856" s="10"/>
      <c r="N1856" s="548"/>
      <c r="O1856" s="548"/>
    </row>
    <row r="1857" spans="2:15" s="5" customFormat="1" ht="25.5">
      <c r="B1857" s="1"/>
      <c r="C1857" s="351">
        <v>6151</v>
      </c>
      <c r="D1857" s="352" t="s">
        <v>1909</v>
      </c>
      <c r="E1857" s="353" t="s">
        <v>119</v>
      </c>
      <c r="F1857" s="354">
        <v>6913</v>
      </c>
      <c r="G1857" s="288" t="s">
        <v>117</v>
      </c>
      <c r="H1857" s="288"/>
      <c r="I1857" s="1"/>
      <c r="J1857" s="1"/>
      <c r="K1857" s="549"/>
      <c r="L1857" s="10"/>
      <c r="N1857" s="548"/>
      <c r="O1857" s="548"/>
    </row>
    <row r="1858" spans="2:15" s="5" customFormat="1" ht="25.5">
      <c r="B1858" s="1"/>
      <c r="C1858" s="351">
        <v>6152</v>
      </c>
      <c r="D1858" s="352" t="s">
        <v>1910</v>
      </c>
      <c r="E1858" s="353" t="s">
        <v>116</v>
      </c>
      <c r="F1858" s="354">
        <v>233</v>
      </c>
      <c r="G1858" s="288" t="s">
        <v>117</v>
      </c>
      <c r="H1858" s="288"/>
      <c r="I1858" s="1"/>
      <c r="J1858" s="1"/>
      <c r="K1858" s="549"/>
      <c r="L1858" s="10"/>
      <c r="N1858" s="548"/>
      <c r="O1858" s="548"/>
    </row>
    <row r="1859" spans="2:15" s="5" customFormat="1" ht="47.25">
      <c r="B1859" s="1"/>
      <c r="C1859" s="351">
        <v>6153</v>
      </c>
      <c r="D1859" s="352" t="s">
        <v>1911</v>
      </c>
      <c r="E1859" s="353" t="s">
        <v>116</v>
      </c>
      <c r="F1859" s="354">
        <v>616</v>
      </c>
      <c r="G1859" s="288" t="s">
        <v>117</v>
      </c>
      <c r="H1859" s="288"/>
      <c r="I1859" s="1"/>
      <c r="J1859" s="1"/>
      <c r="K1859" s="549"/>
      <c r="L1859" s="10"/>
      <c r="N1859" s="548"/>
      <c r="O1859" s="548"/>
    </row>
    <row r="1860" spans="2:15" s="5" customFormat="1" ht="25.5">
      <c r="B1860" s="1"/>
      <c r="C1860" s="351">
        <v>6154</v>
      </c>
      <c r="D1860" s="352" t="s">
        <v>1912</v>
      </c>
      <c r="E1860" s="353" t="s">
        <v>116</v>
      </c>
      <c r="F1860" s="354">
        <v>297</v>
      </c>
      <c r="G1860" s="288" t="s">
        <v>117</v>
      </c>
      <c r="H1860" s="288"/>
      <c r="I1860" s="1"/>
      <c r="J1860" s="1"/>
      <c r="K1860" s="549"/>
      <c r="L1860" s="10"/>
      <c r="N1860" s="548"/>
      <c r="O1860" s="548"/>
    </row>
    <row r="1861" spans="2:15" s="5" customFormat="1" ht="63">
      <c r="B1861" s="1"/>
      <c r="C1861" s="351">
        <v>6155</v>
      </c>
      <c r="D1861" s="352" t="s">
        <v>1913</v>
      </c>
      <c r="E1861" s="353" t="s">
        <v>125</v>
      </c>
      <c r="F1861" s="354">
        <v>153255</v>
      </c>
      <c r="G1861" s="288" t="s">
        <v>117</v>
      </c>
      <c r="H1861" s="288"/>
      <c r="I1861" s="1"/>
      <c r="J1861" s="1"/>
      <c r="K1861" s="549"/>
      <c r="L1861" s="10"/>
      <c r="N1861" s="548"/>
      <c r="O1861" s="548"/>
    </row>
    <row r="1862" spans="2:15" s="5" customFormat="1" ht="31.5">
      <c r="B1862" s="1"/>
      <c r="C1862" s="351">
        <v>6156</v>
      </c>
      <c r="D1862" s="352" t="s">
        <v>1914</v>
      </c>
      <c r="E1862" s="353" t="s">
        <v>116</v>
      </c>
      <c r="F1862" s="354">
        <v>312</v>
      </c>
      <c r="G1862" s="288" t="s">
        <v>117</v>
      </c>
      <c r="H1862" s="288"/>
      <c r="I1862" s="1"/>
      <c r="J1862" s="1"/>
      <c r="K1862" s="549"/>
      <c r="L1862" s="10"/>
      <c r="N1862" s="548"/>
      <c r="O1862" s="548"/>
    </row>
    <row r="1863" spans="2:15" s="5" customFormat="1" ht="63">
      <c r="B1863" s="1"/>
      <c r="C1863" s="351">
        <v>6157</v>
      </c>
      <c r="D1863" s="352" t="s">
        <v>1915</v>
      </c>
      <c r="E1863" s="353" t="s">
        <v>116</v>
      </c>
      <c r="F1863" s="354">
        <v>587</v>
      </c>
      <c r="G1863" s="288" t="s">
        <v>117</v>
      </c>
      <c r="H1863" s="288"/>
      <c r="I1863" s="1"/>
      <c r="J1863" s="1"/>
      <c r="K1863" s="549"/>
      <c r="L1863" s="10"/>
      <c r="N1863" s="548"/>
      <c r="O1863" s="548"/>
    </row>
    <row r="1864" spans="2:15" s="5" customFormat="1" ht="31.5">
      <c r="B1864" s="1"/>
      <c r="C1864" s="351">
        <v>6159</v>
      </c>
      <c r="D1864" s="352" t="s">
        <v>1916</v>
      </c>
      <c r="E1864" s="353" t="s">
        <v>116</v>
      </c>
      <c r="F1864" s="354">
        <v>82</v>
      </c>
      <c r="G1864" s="288" t="s">
        <v>117</v>
      </c>
      <c r="H1864" s="288"/>
      <c r="I1864" s="1"/>
      <c r="J1864" s="1"/>
      <c r="K1864" s="549"/>
      <c r="L1864" s="10"/>
      <c r="N1864" s="548"/>
      <c r="O1864" s="548"/>
    </row>
    <row r="1865" spans="2:15" s="5" customFormat="1" ht="47.25">
      <c r="B1865" s="1"/>
      <c r="C1865" s="351">
        <v>6160</v>
      </c>
      <c r="D1865" s="352" t="s">
        <v>1917</v>
      </c>
      <c r="E1865" s="353" t="s">
        <v>122</v>
      </c>
      <c r="F1865" s="354">
        <v>10710</v>
      </c>
      <c r="G1865" s="288" t="s">
        <v>117</v>
      </c>
      <c r="H1865" s="288"/>
      <c r="I1865" s="1"/>
      <c r="J1865" s="1"/>
      <c r="K1865" s="549"/>
      <c r="L1865" s="10"/>
      <c r="N1865" s="548"/>
      <c r="O1865" s="548"/>
    </row>
    <row r="1866" spans="2:15" s="5" customFormat="1" ht="47.25">
      <c r="B1866" s="1"/>
      <c r="C1866" s="351">
        <v>6161</v>
      </c>
      <c r="D1866" s="352" t="s">
        <v>1918</v>
      </c>
      <c r="E1866" s="353" t="s">
        <v>122</v>
      </c>
      <c r="F1866" s="354">
        <v>10710</v>
      </c>
      <c r="G1866" s="288" t="s">
        <v>117</v>
      </c>
      <c r="H1866" s="288"/>
      <c r="I1866" s="1"/>
      <c r="J1866" s="1"/>
      <c r="K1866" s="549"/>
      <c r="L1866" s="10"/>
      <c r="N1866" s="548"/>
      <c r="O1866" s="548"/>
    </row>
    <row r="1867" spans="2:15" s="5" customFormat="1" ht="63">
      <c r="B1867" s="1"/>
      <c r="C1867" s="351">
        <v>6162</v>
      </c>
      <c r="D1867" s="352" t="s">
        <v>1919</v>
      </c>
      <c r="E1867" s="353" t="s">
        <v>116</v>
      </c>
      <c r="F1867" s="354">
        <v>119</v>
      </c>
      <c r="G1867" s="288" t="s">
        <v>117</v>
      </c>
      <c r="H1867" s="288"/>
      <c r="I1867" s="1"/>
      <c r="J1867" s="1"/>
      <c r="K1867" s="549"/>
      <c r="L1867" s="10"/>
      <c r="N1867" s="548"/>
      <c r="O1867" s="548"/>
    </row>
    <row r="1868" spans="2:15" s="5" customFormat="1" ht="141.75">
      <c r="B1868" s="1"/>
      <c r="C1868" s="351">
        <v>6163</v>
      </c>
      <c r="D1868" s="352" t="s">
        <v>1920</v>
      </c>
      <c r="E1868" s="353" t="s">
        <v>116</v>
      </c>
      <c r="F1868" s="354">
        <v>214876</v>
      </c>
      <c r="G1868" s="288" t="s">
        <v>117</v>
      </c>
      <c r="H1868" s="288"/>
      <c r="I1868" s="1"/>
      <c r="J1868" s="1"/>
      <c r="K1868" s="549"/>
      <c r="L1868" s="10"/>
      <c r="N1868" s="548"/>
      <c r="O1868" s="548"/>
    </row>
    <row r="1869" spans="2:15" s="5" customFormat="1" ht="126">
      <c r="B1869" s="1"/>
      <c r="C1869" s="351">
        <v>6164</v>
      </c>
      <c r="D1869" s="352" t="s">
        <v>1921</v>
      </c>
      <c r="E1869" s="353" t="s">
        <v>116</v>
      </c>
      <c r="F1869" s="354">
        <v>224568</v>
      </c>
      <c r="G1869" s="288" t="s">
        <v>117</v>
      </c>
      <c r="H1869" s="288"/>
      <c r="I1869" s="1"/>
      <c r="J1869" s="1"/>
      <c r="K1869" s="549"/>
      <c r="L1869" s="10"/>
      <c r="N1869" s="548"/>
      <c r="O1869" s="548"/>
    </row>
    <row r="1870" spans="2:15" s="5" customFormat="1" ht="94.5">
      <c r="B1870" s="1"/>
      <c r="C1870" s="351">
        <v>6165</v>
      </c>
      <c r="D1870" s="352" t="s">
        <v>1922</v>
      </c>
      <c r="E1870" s="353" t="s">
        <v>125</v>
      </c>
      <c r="F1870" s="354">
        <v>24938</v>
      </c>
      <c r="G1870" s="288" t="s">
        <v>117</v>
      </c>
      <c r="H1870" s="288"/>
      <c r="I1870" s="1"/>
      <c r="J1870" s="1"/>
      <c r="K1870" s="549"/>
      <c r="L1870" s="10"/>
      <c r="N1870" s="548"/>
      <c r="O1870" s="548"/>
    </row>
    <row r="1871" spans="2:15" s="5" customFormat="1" ht="31.5">
      <c r="B1871" s="1"/>
      <c r="C1871" s="351">
        <v>6169</v>
      </c>
      <c r="D1871" s="352" t="s">
        <v>1923</v>
      </c>
      <c r="E1871" s="353" t="s">
        <v>1215</v>
      </c>
      <c r="F1871" s="354">
        <v>9730</v>
      </c>
      <c r="G1871" s="288" t="s">
        <v>117</v>
      </c>
      <c r="H1871" s="288"/>
      <c r="I1871" s="1"/>
      <c r="J1871" s="1"/>
      <c r="K1871" s="549"/>
      <c r="L1871" s="10"/>
      <c r="N1871" s="548"/>
      <c r="O1871" s="548"/>
    </row>
    <row r="1872" spans="2:15" s="5" customFormat="1" ht="31.5">
      <c r="B1872" s="1"/>
      <c r="C1872" s="351">
        <v>6170</v>
      </c>
      <c r="D1872" s="352" t="s">
        <v>1924</v>
      </c>
      <c r="E1872" s="353" t="s">
        <v>1215</v>
      </c>
      <c r="F1872" s="354">
        <v>8795</v>
      </c>
      <c r="G1872" s="288" t="s">
        <v>117</v>
      </c>
      <c r="H1872" s="288"/>
      <c r="I1872" s="1"/>
      <c r="J1872" s="1"/>
      <c r="K1872" s="549"/>
      <c r="L1872" s="10"/>
      <c r="N1872" s="548"/>
      <c r="O1872" s="548"/>
    </row>
    <row r="1873" spans="2:15" s="5" customFormat="1" ht="31.5">
      <c r="B1873" s="1"/>
      <c r="C1873" s="351">
        <v>6172</v>
      </c>
      <c r="D1873" s="352" t="s">
        <v>1925</v>
      </c>
      <c r="E1873" s="353" t="s">
        <v>1215</v>
      </c>
      <c r="F1873" s="354">
        <v>1953</v>
      </c>
      <c r="G1873" s="288" t="s">
        <v>117</v>
      </c>
      <c r="H1873" s="288"/>
      <c r="I1873" s="1"/>
      <c r="J1873" s="1"/>
      <c r="K1873" s="549"/>
      <c r="L1873" s="10"/>
      <c r="N1873" s="548"/>
      <c r="O1873" s="548"/>
    </row>
    <row r="1874" spans="2:15" s="5" customFormat="1" ht="63">
      <c r="B1874" s="1"/>
      <c r="C1874" s="351">
        <v>6175</v>
      </c>
      <c r="D1874" s="352" t="s">
        <v>1926</v>
      </c>
      <c r="E1874" s="353" t="s">
        <v>1927</v>
      </c>
      <c r="F1874" s="354">
        <v>78239</v>
      </c>
      <c r="G1874" s="288" t="s">
        <v>117</v>
      </c>
      <c r="H1874" s="288"/>
      <c r="I1874" s="1"/>
      <c r="J1874" s="1"/>
      <c r="K1874" s="549"/>
      <c r="L1874" s="10"/>
      <c r="N1874" s="548"/>
      <c r="O1874" s="548"/>
    </row>
    <row r="1875" spans="2:15" s="5" customFormat="1" ht="31.5">
      <c r="B1875" s="1"/>
      <c r="C1875" s="351">
        <v>6176</v>
      </c>
      <c r="D1875" s="352" t="s">
        <v>1928</v>
      </c>
      <c r="E1875" s="353" t="s">
        <v>1929</v>
      </c>
      <c r="F1875" s="354">
        <v>24388</v>
      </c>
      <c r="G1875" s="288" t="s">
        <v>117</v>
      </c>
      <c r="H1875" s="288"/>
      <c r="I1875" s="1"/>
      <c r="J1875" s="1"/>
      <c r="K1875" s="549"/>
      <c r="L1875" s="10"/>
      <c r="N1875" s="548"/>
      <c r="O1875" s="548"/>
    </row>
    <row r="1876" spans="2:15" s="5" customFormat="1" ht="31.5">
      <c r="B1876" s="1"/>
      <c r="C1876" s="351">
        <v>6178</v>
      </c>
      <c r="D1876" s="352" t="s">
        <v>1930</v>
      </c>
      <c r="E1876" s="353" t="s">
        <v>1215</v>
      </c>
      <c r="F1876" s="354">
        <v>14407</v>
      </c>
      <c r="G1876" s="288" t="s">
        <v>117</v>
      </c>
      <c r="H1876" s="288"/>
      <c r="I1876" s="1"/>
      <c r="J1876" s="1"/>
      <c r="K1876" s="549"/>
      <c r="L1876" s="10"/>
      <c r="N1876" s="548"/>
      <c r="O1876" s="548"/>
    </row>
    <row r="1877" spans="2:15" s="5" customFormat="1" ht="31.5">
      <c r="B1877" s="1"/>
      <c r="C1877" s="351">
        <v>6179</v>
      </c>
      <c r="D1877" s="352" t="s">
        <v>1931</v>
      </c>
      <c r="E1877" s="353" t="s">
        <v>1215</v>
      </c>
      <c r="F1877" s="354">
        <v>12748</v>
      </c>
      <c r="G1877" s="288" t="s">
        <v>117</v>
      </c>
      <c r="H1877" s="288"/>
      <c r="I1877" s="1"/>
      <c r="J1877" s="1"/>
      <c r="K1877" s="549"/>
      <c r="L1877" s="10"/>
      <c r="N1877" s="548"/>
      <c r="O1877" s="548"/>
    </row>
    <row r="1878" spans="2:15" s="5" customFormat="1" ht="31.5">
      <c r="B1878" s="1"/>
      <c r="C1878" s="351">
        <v>6180</v>
      </c>
      <c r="D1878" s="352" t="s">
        <v>1932</v>
      </c>
      <c r="E1878" s="353" t="s">
        <v>1215</v>
      </c>
      <c r="F1878" s="354">
        <v>17133</v>
      </c>
      <c r="G1878" s="288" t="s">
        <v>117</v>
      </c>
      <c r="H1878" s="288"/>
      <c r="I1878" s="1"/>
      <c r="J1878" s="1"/>
      <c r="K1878" s="549"/>
      <c r="L1878" s="10"/>
      <c r="N1878" s="548"/>
      <c r="O1878" s="548"/>
    </row>
    <row r="1879" spans="2:15" s="5" customFormat="1" ht="31.5">
      <c r="B1879" s="1"/>
      <c r="C1879" s="351">
        <v>6181</v>
      </c>
      <c r="D1879" s="352" t="s">
        <v>1933</v>
      </c>
      <c r="E1879" s="353" t="s">
        <v>1215</v>
      </c>
      <c r="F1879" s="354">
        <v>2470</v>
      </c>
      <c r="G1879" s="288" t="s">
        <v>117</v>
      </c>
      <c r="H1879" s="288"/>
      <c r="I1879" s="1"/>
      <c r="J1879" s="1"/>
      <c r="K1879" s="549"/>
      <c r="L1879" s="10"/>
      <c r="N1879" s="548"/>
      <c r="O1879" s="548"/>
    </row>
    <row r="1880" spans="2:15" s="5" customFormat="1" ht="63">
      <c r="B1880" s="1"/>
      <c r="C1880" s="351">
        <v>6185</v>
      </c>
      <c r="D1880" s="352" t="s">
        <v>1934</v>
      </c>
      <c r="E1880" s="353" t="s">
        <v>125</v>
      </c>
      <c r="F1880" s="354">
        <v>637075</v>
      </c>
      <c r="G1880" s="288" t="s">
        <v>117</v>
      </c>
      <c r="H1880" s="288"/>
      <c r="I1880" s="1"/>
      <c r="J1880" s="1"/>
      <c r="K1880" s="549"/>
      <c r="L1880" s="10"/>
      <c r="N1880" s="548"/>
      <c r="O1880" s="548"/>
    </row>
    <row r="1881" spans="2:15" s="5" customFormat="1" ht="31.5">
      <c r="B1881" s="1"/>
      <c r="C1881" s="351">
        <v>6186</v>
      </c>
      <c r="D1881" s="352" t="s">
        <v>1935</v>
      </c>
      <c r="E1881" s="353" t="s">
        <v>1215</v>
      </c>
      <c r="F1881" s="354">
        <v>15620</v>
      </c>
      <c r="G1881" s="288" t="s">
        <v>117</v>
      </c>
      <c r="H1881" s="288"/>
      <c r="I1881" s="1"/>
      <c r="J1881" s="1"/>
      <c r="K1881" s="549"/>
      <c r="L1881" s="10"/>
      <c r="N1881" s="548"/>
      <c r="O1881" s="548"/>
    </row>
    <row r="1882" spans="2:15" s="5" customFormat="1" ht="47.25">
      <c r="B1882" s="1"/>
      <c r="C1882" s="351">
        <v>6187</v>
      </c>
      <c r="D1882" s="352" t="s">
        <v>1936</v>
      </c>
      <c r="E1882" s="353" t="s">
        <v>1215</v>
      </c>
      <c r="F1882" s="354">
        <v>169650</v>
      </c>
      <c r="G1882" s="288" t="s">
        <v>117</v>
      </c>
      <c r="H1882" s="288"/>
      <c r="I1882" s="1"/>
      <c r="J1882" s="1"/>
      <c r="K1882" s="549"/>
      <c r="L1882" s="10"/>
      <c r="N1882" s="548"/>
      <c r="O1882" s="548"/>
    </row>
    <row r="1883" spans="2:15" s="5" customFormat="1" ht="63">
      <c r="B1883" s="1"/>
      <c r="C1883" s="351">
        <v>6188</v>
      </c>
      <c r="D1883" s="352" t="s">
        <v>1937</v>
      </c>
      <c r="E1883" s="353" t="s">
        <v>122</v>
      </c>
      <c r="F1883" s="354">
        <v>133985</v>
      </c>
      <c r="G1883" s="288" t="s">
        <v>117</v>
      </c>
      <c r="H1883" s="288" t="s">
        <v>145</v>
      </c>
      <c r="I1883" s="1"/>
      <c r="J1883" s="1"/>
      <c r="K1883" s="549"/>
      <c r="L1883" s="10"/>
      <c r="N1883" s="548"/>
      <c r="O1883" s="548"/>
    </row>
    <row r="1884" spans="2:15" s="5" customFormat="1" ht="47.25">
      <c r="B1884" s="1"/>
      <c r="C1884" s="351">
        <v>6189</v>
      </c>
      <c r="D1884" s="352" t="s">
        <v>1938</v>
      </c>
      <c r="E1884" s="353" t="s">
        <v>1217</v>
      </c>
      <c r="F1884" s="354">
        <v>2229932</v>
      </c>
      <c r="G1884" s="288" t="s">
        <v>117</v>
      </c>
      <c r="H1884" s="288"/>
      <c r="I1884" s="1"/>
      <c r="J1884" s="1"/>
      <c r="K1884" s="549"/>
      <c r="L1884" s="10"/>
      <c r="N1884" s="548"/>
      <c r="O1884" s="548"/>
    </row>
    <row r="1885" spans="2:15" s="5" customFormat="1" ht="94.5">
      <c r="B1885" s="1"/>
      <c r="C1885" s="351">
        <v>6190</v>
      </c>
      <c r="D1885" s="352" t="s">
        <v>1939</v>
      </c>
      <c r="E1885" s="353" t="s">
        <v>1940</v>
      </c>
      <c r="F1885" s="354">
        <v>597</v>
      </c>
      <c r="G1885" s="288" t="s">
        <v>117</v>
      </c>
      <c r="H1885" s="288"/>
      <c r="I1885" s="1"/>
      <c r="J1885" s="1"/>
      <c r="K1885" s="549"/>
      <c r="L1885" s="10"/>
      <c r="N1885" s="548"/>
      <c r="O1885" s="548"/>
    </row>
    <row r="1886" spans="2:15" s="5" customFormat="1" ht="63">
      <c r="B1886" s="1"/>
      <c r="C1886" s="351">
        <v>6191</v>
      </c>
      <c r="D1886" s="352" t="s">
        <v>1941</v>
      </c>
      <c r="E1886" s="353" t="s">
        <v>116</v>
      </c>
      <c r="F1886" s="354">
        <v>100460</v>
      </c>
      <c r="G1886" s="288" t="s">
        <v>117</v>
      </c>
      <c r="H1886" s="288" t="s">
        <v>145</v>
      </c>
      <c r="I1886" s="1"/>
      <c r="J1886" s="1"/>
      <c r="K1886" s="549"/>
      <c r="L1886" s="10"/>
      <c r="N1886" s="548"/>
      <c r="O1886" s="548"/>
    </row>
    <row r="1887" spans="2:15" s="5" customFormat="1" ht="63">
      <c r="B1887" s="1"/>
      <c r="C1887" s="351">
        <v>6192</v>
      </c>
      <c r="D1887" s="352" t="s">
        <v>1942</v>
      </c>
      <c r="E1887" s="353" t="s">
        <v>116</v>
      </c>
      <c r="F1887" s="354">
        <v>83611</v>
      </c>
      <c r="G1887" s="288" t="s">
        <v>117</v>
      </c>
      <c r="H1887" s="288" t="s">
        <v>145</v>
      </c>
      <c r="I1887" s="1"/>
      <c r="J1887" s="1"/>
      <c r="K1887" s="549"/>
      <c r="L1887" s="10"/>
      <c r="N1887" s="548"/>
      <c r="O1887" s="548"/>
    </row>
    <row r="1888" spans="2:15" s="5" customFormat="1" ht="63">
      <c r="B1888" s="1"/>
      <c r="C1888" s="351">
        <v>6193</v>
      </c>
      <c r="D1888" s="352" t="s">
        <v>1943</v>
      </c>
      <c r="E1888" s="353" t="s">
        <v>119</v>
      </c>
      <c r="F1888" s="354">
        <v>530164</v>
      </c>
      <c r="G1888" s="288" t="s">
        <v>117</v>
      </c>
      <c r="H1888" s="288"/>
      <c r="I1888" s="1"/>
      <c r="J1888" s="1"/>
      <c r="K1888" s="549"/>
      <c r="L1888" s="10"/>
      <c r="N1888" s="548"/>
      <c r="O1888" s="548"/>
    </row>
    <row r="1889" spans="2:15" s="5" customFormat="1" ht="105">
      <c r="B1889" s="1"/>
      <c r="C1889" s="458">
        <v>6194</v>
      </c>
      <c r="D1889" s="460" t="s">
        <v>1944</v>
      </c>
      <c r="E1889" s="462" t="s">
        <v>122</v>
      </c>
      <c r="F1889" s="464">
        <v>423037</v>
      </c>
      <c r="G1889" s="288" t="s">
        <v>117</v>
      </c>
      <c r="H1889" s="288" t="s">
        <v>145</v>
      </c>
      <c r="I1889" s="1"/>
      <c r="J1889" s="1"/>
      <c r="K1889" s="549"/>
      <c r="L1889" s="10"/>
      <c r="N1889" s="548"/>
      <c r="O1889" s="548"/>
    </row>
    <row r="1890" spans="2:15" s="5" customFormat="1" ht="63">
      <c r="B1890" s="1"/>
      <c r="C1890" s="351">
        <v>6196</v>
      </c>
      <c r="D1890" s="352" t="s">
        <v>1945</v>
      </c>
      <c r="E1890" s="353" t="s">
        <v>116</v>
      </c>
      <c r="F1890" s="354">
        <v>251723</v>
      </c>
      <c r="G1890" s="288" t="s">
        <v>117</v>
      </c>
      <c r="H1890" s="288" t="s">
        <v>145</v>
      </c>
      <c r="I1890" s="1"/>
      <c r="J1890" s="1"/>
      <c r="K1890" s="549"/>
      <c r="L1890" s="10"/>
      <c r="N1890" s="548"/>
      <c r="O1890" s="548"/>
    </row>
    <row r="1891" spans="2:15" s="5" customFormat="1" ht="189">
      <c r="B1891" s="1"/>
      <c r="C1891" s="351">
        <v>6198</v>
      </c>
      <c r="D1891" s="352" t="s">
        <v>1946</v>
      </c>
      <c r="E1891" s="353" t="s">
        <v>122</v>
      </c>
      <c r="F1891" s="354">
        <v>189558</v>
      </c>
      <c r="G1891" s="288" t="s">
        <v>117</v>
      </c>
      <c r="H1891" s="288"/>
      <c r="I1891" s="1"/>
      <c r="J1891" s="1"/>
      <c r="K1891" s="549"/>
      <c r="L1891" s="10"/>
      <c r="N1891" s="548"/>
      <c r="O1891" s="548"/>
    </row>
    <row r="1892" spans="2:15" s="5" customFormat="1" ht="63">
      <c r="B1892" s="1"/>
      <c r="C1892" s="351">
        <v>6200</v>
      </c>
      <c r="D1892" s="352" t="s">
        <v>1947</v>
      </c>
      <c r="E1892" s="353" t="s">
        <v>119</v>
      </c>
      <c r="F1892" s="354">
        <v>660747</v>
      </c>
      <c r="G1892" s="288" t="s">
        <v>117</v>
      </c>
      <c r="H1892" s="288"/>
      <c r="I1892" s="1"/>
      <c r="J1892" s="1"/>
      <c r="K1892" s="549"/>
      <c r="L1892" s="10"/>
      <c r="N1892" s="548"/>
      <c r="O1892" s="548"/>
    </row>
    <row r="1893" spans="2:15" s="5" customFormat="1" ht="63">
      <c r="B1893" s="1"/>
      <c r="C1893" s="351">
        <v>6201</v>
      </c>
      <c r="D1893" s="352" t="s">
        <v>1948</v>
      </c>
      <c r="E1893" s="353" t="s">
        <v>119</v>
      </c>
      <c r="F1893" s="354">
        <v>709065</v>
      </c>
      <c r="G1893" s="288" t="s">
        <v>117</v>
      </c>
      <c r="H1893" s="288"/>
      <c r="I1893" s="1"/>
      <c r="J1893" s="1"/>
      <c r="K1893" s="549"/>
      <c r="L1893" s="10"/>
      <c r="N1893" s="548"/>
      <c r="O1893" s="548"/>
    </row>
    <row r="1894" spans="2:15" s="5" customFormat="1" ht="78.75">
      <c r="B1894" s="1"/>
      <c r="C1894" s="351">
        <v>6202</v>
      </c>
      <c r="D1894" s="352" t="s">
        <v>1949</v>
      </c>
      <c r="E1894" s="353" t="s">
        <v>122</v>
      </c>
      <c r="F1894" s="354">
        <v>25545</v>
      </c>
      <c r="G1894" s="288" t="s">
        <v>117</v>
      </c>
      <c r="H1894" s="288"/>
      <c r="I1894" s="1"/>
      <c r="J1894" s="1"/>
      <c r="K1894" s="549"/>
      <c r="L1894" s="10"/>
      <c r="N1894" s="548"/>
      <c r="O1894" s="548"/>
    </row>
    <row r="1895" spans="2:15" s="5" customFormat="1" ht="78.75">
      <c r="B1895" s="1"/>
      <c r="C1895" s="351">
        <v>6203</v>
      </c>
      <c r="D1895" s="352" t="s">
        <v>1950</v>
      </c>
      <c r="E1895" s="353" t="s">
        <v>116</v>
      </c>
      <c r="F1895" s="354">
        <v>19248</v>
      </c>
      <c r="G1895" s="288" t="s">
        <v>117</v>
      </c>
      <c r="H1895" s="288"/>
      <c r="I1895" s="1"/>
      <c r="J1895" s="1"/>
      <c r="K1895" s="549"/>
      <c r="L1895" s="10"/>
      <c r="N1895" s="548"/>
      <c r="O1895" s="548"/>
    </row>
    <row r="1896" spans="2:15" s="5" customFormat="1" ht="47.25">
      <c r="B1896" s="1"/>
      <c r="C1896" s="351">
        <v>6204</v>
      </c>
      <c r="D1896" s="352" t="s">
        <v>1951</v>
      </c>
      <c r="E1896" s="353" t="s">
        <v>122</v>
      </c>
      <c r="F1896" s="354">
        <v>20329</v>
      </c>
      <c r="G1896" s="288" t="s">
        <v>117</v>
      </c>
      <c r="H1896" s="288"/>
      <c r="I1896" s="1"/>
      <c r="J1896" s="1"/>
      <c r="K1896" s="549"/>
      <c r="L1896" s="10"/>
      <c r="N1896" s="548"/>
      <c r="O1896" s="548"/>
    </row>
    <row r="1897" spans="2:15" s="5" customFormat="1" ht="31.5">
      <c r="B1897" s="1"/>
      <c r="C1897" s="351">
        <v>6206</v>
      </c>
      <c r="D1897" s="352" t="s">
        <v>1952</v>
      </c>
      <c r="E1897" s="353" t="s">
        <v>122</v>
      </c>
      <c r="F1897" s="354">
        <v>87798</v>
      </c>
      <c r="G1897" s="288" t="s">
        <v>117</v>
      </c>
      <c r="H1897" s="288" t="s">
        <v>145</v>
      </c>
      <c r="I1897" s="1"/>
      <c r="J1897" s="1"/>
      <c r="K1897" s="549"/>
      <c r="L1897" s="10"/>
      <c r="N1897" s="548"/>
      <c r="O1897" s="548"/>
    </row>
    <row r="1898" spans="2:15" s="5" customFormat="1" ht="157.5">
      <c r="B1898" s="1"/>
      <c r="C1898" s="351">
        <v>6207</v>
      </c>
      <c r="D1898" s="352" t="s">
        <v>1953</v>
      </c>
      <c r="E1898" s="353" t="s">
        <v>116</v>
      </c>
      <c r="F1898" s="354">
        <v>124087</v>
      </c>
      <c r="G1898" s="288" t="s">
        <v>117</v>
      </c>
      <c r="H1898" s="288"/>
      <c r="I1898" s="1"/>
      <c r="J1898" s="1"/>
      <c r="K1898" s="549"/>
      <c r="L1898" s="10"/>
      <c r="N1898" s="548"/>
      <c r="O1898" s="548"/>
    </row>
    <row r="1899" spans="2:15" s="5" customFormat="1" ht="78.75">
      <c r="B1899" s="1"/>
      <c r="C1899" s="351">
        <v>6211</v>
      </c>
      <c r="D1899" s="352" t="s">
        <v>1954</v>
      </c>
      <c r="E1899" s="353" t="s">
        <v>122</v>
      </c>
      <c r="F1899" s="354">
        <v>324988</v>
      </c>
      <c r="G1899" s="288" t="s">
        <v>117</v>
      </c>
      <c r="H1899" s="288" t="s">
        <v>145</v>
      </c>
      <c r="I1899" s="1"/>
      <c r="J1899" s="1"/>
      <c r="K1899" s="549"/>
      <c r="L1899" s="10"/>
      <c r="N1899" s="548"/>
      <c r="O1899" s="548"/>
    </row>
    <row r="1900" spans="2:15" s="5" customFormat="1" ht="47.25">
      <c r="B1900" s="1"/>
      <c r="C1900" s="351">
        <v>6212</v>
      </c>
      <c r="D1900" s="352" t="s">
        <v>1955</v>
      </c>
      <c r="E1900" s="353" t="s">
        <v>122</v>
      </c>
      <c r="F1900" s="354">
        <v>11083</v>
      </c>
      <c r="G1900" s="288" t="s">
        <v>117</v>
      </c>
      <c r="H1900" s="288"/>
      <c r="I1900" s="1"/>
      <c r="J1900" s="1"/>
      <c r="K1900" s="549"/>
      <c r="L1900" s="10"/>
      <c r="N1900" s="548"/>
      <c r="O1900" s="548"/>
    </row>
    <row r="1901" spans="2:15" s="5" customFormat="1" ht="47.25">
      <c r="B1901" s="1"/>
      <c r="C1901" s="351">
        <v>6213</v>
      </c>
      <c r="D1901" s="352" t="s">
        <v>1956</v>
      </c>
      <c r="E1901" s="353" t="s">
        <v>122</v>
      </c>
      <c r="F1901" s="354">
        <v>15367</v>
      </c>
      <c r="G1901" s="288" t="s">
        <v>117</v>
      </c>
      <c r="H1901" s="288"/>
      <c r="I1901" s="1"/>
      <c r="J1901" s="1"/>
      <c r="K1901" s="549"/>
      <c r="L1901" s="10"/>
      <c r="N1901" s="548"/>
      <c r="O1901" s="548"/>
    </row>
    <row r="1902" spans="2:15" s="5" customFormat="1" ht="31.5">
      <c r="B1902" s="1"/>
      <c r="C1902" s="351">
        <v>6214</v>
      </c>
      <c r="D1902" s="352" t="s">
        <v>1957</v>
      </c>
      <c r="E1902" s="353" t="s">
        <v>122</v>
      </c>
      <c r="F1902" s="354">
        <v>35117</v>
      </c>
      <c r="G1902" s="288" t="s">
        <v>117</v>
      </c>
      <c r="H1902" s="288"/>
      <c r="I1902" s="1"/>
      <c r="J1902" s="1"/>
      <c r="K1902" s="549"/>
      <c r="L1902" s="10"/>
      <c r="N1902" s="548"/>
      <c r="O1902" s="548"/>
    </row>
    <row r="1903" spans="2:15" s="5" customFormat="1" ht="47.25">
      <c r="B1903" s="1"/>
      <c r="C1903" s="351">
        <v>6215</v>
      </c>
      <c r="D1903" s="352" t="s">
        <v>1958</v>
      </c>
      <c r="E1903" s="353" t="s">
        <v>122</v>
      </c>
      <c r="F1903" s="354">
        <v>14166</v>
      </c>
      <c r="G1903" s="288" t="s">
        <v>117</v>
      </c>
      <c r="H1903" s="288"/>
      <c r="I1903" s="1"/>
      <c r="J1903" s="1"/>
      <c r="K1903" s="549"/>
      <c r="L1903" s="10"/>
      <c r="N1903" s="548"/>
      <c r="O1903" s="548"/>
    </row>
    <row r="1904" spans="2:15" s="5" customFormat="1" ht="47.25">
      <c r="B1904" s="1"/>
      <c r="C1904" s="351">
        <v>6216</v>
      </c>
      <c r="D1904" s="352" t="s">
        <v>1959</v>
      </c>
      <c r="E1904" s="353" t="s">
        <v>119</v>
      </c>
      <c r="F1904" s="354">
        <v>56734</v>
      </c>
      <c r="G1904" s="288" t="s">
        <v>117</v>
      </c>
      <c r="H1904" s="288"/>
      <c r="I1904" s="1"/>
      <c r="J1904" s="1"/>
      <c r="K1904" s="549"/>
      <c r="L1904" s="10"/>
      <c r="N1904" s="548"/>
      <c r="O1904" s="548"/>
    </row>
    <row r="1905" spans="2:15" s="5" customFormat="1" ht="63">
      <c r="B1905" s="1"/>
      <c r="C1905" s="351">
        <v>6217</v>
      </c>
      <c r="D1905" s="352" t="s">
        <v>1960</v>
      </c>
      <c r="E1905" s="353" t="s">
        <v>125</v>
      </c>
      <c r="F1905" s="354">
        <v>15263</v>
      </c>
      <c r="G1905" s="288" t="s">
        <v>117</v>
      </c>
      <c r="H1905" s="288"/>
      <c r="I1905" s="1"/>
      <c r="J1905" s="1"/>
      <c r="K1905" s="549"/>
      <c r="L1905" s="10"/>
      <c r="N1905" s="548"/>
      <c r="O1905" s="548"/>
    </row>
    <row r="1906" spans="2:15" s="5" customFormat="1" ht="63">
      <c r="B1906" s="1"/>
      <c r="C1906" s="351">
        <v>6218</v>
      </c>
      <c r="D1906" s="352" t="s">
        <v>1961</v>
      </c>
      <c r="E1906" s="353" t="s">
        <v>125</v>
      </c>
      <c r="F1906" s="354">
        <v>17863</v>
      </c>
      <c r="G1906" s="288" t="s">
        <v>117</v>
      </c>
      <c r="H1906" s="288"/>
      <c r="I1906" s="1"/>
      <c r="J1906" s="1"/>
      <c r="K1906" s="549"/>
      <c r="L1906" s="10"/>
      <c r="N1906" s="548"/>
      <c r="O1906" s="548"/>
    </row>
    <row r="1907" spans="2:15" s="5" customFormat="1" ht="63">
      <c r="B1907" s="1"/>
      <c r="C1907" s="351">
        <v>6219</v>
      </c>
      <c r="D1907" s="352" t="s">
        <v>1962</v>
      </c>
      <c r="E1907" s="353" t="s">
        <v>125</v>
      </c>
      <c r="F1907" s="354">
        <v>489257</v>
      </c>
      <c r="G1907" s="288" t="s">
        <v>117</v>
      </c>
      <c r="H1907" s="288"/>
      <c r="I1907" s="1"/>
      <c r="J1907" s="1"/>
      <c r="K1907" s="549"/>
      <c r="L1907" s="10"/>
      <c r="N1907" s="548"/>
      <c r="O1907" s="548"/>
    </row>
    <row r="1908" spans="2:15" s="5" customFormat="1" ht="47.25">
      <c r="B1908" s="1"/>
      <c r="C1908" s="351">
        <v>6221</v>
      </c>
      <c r="D1908" s="352" t="s">
        <v>1963</v>
      </c>
      <c r="E1908" s="353" t="s">
        <v>116</v>
      </c>
      <c r="F1908" s="354">
        <v>472906</v>
      </c>
      <c r="G1908" s="288" t="s">
        <v>117</v>
      </c>
      <c r="H1908" s="288"/>
      <c r="I1908" s="1"/>
      <c r="J1908" s="1"/>
      <c r="K1908" s="549"/>
      <c r="L1908" s="10"/>
      <c r="N1908" s="548"/>
      <c r="O1908" s="548"/>
    </row>
    <row r="1909" spans="2:15" s="5" customFormat="1" ht="126">
      <c r="B1909" s="1"/>
      <c r="C1909" s="351">
        <v>6224</v>
      </c>
      <c r="D1909" s="352" t="s">
        <v>1964</v>
      </c>
      <c r="E1909" s="353" t="s">
        <v>116</v>
      </c>
      <c r="F1909" s="354">
        <v>11514</v>
      </c>
      <c r="G1909" s="288" t="s">
        <v>117</v>
      </c>
      <c r="H1909" s="288"/>
      <c r="I1909" s="1"/>
      <c r="J1909" s="1"/>
      <c r="K1909" s="549"/>
      <c r="L1909" s="10"/>
      <c r="N1909" s="548"/>
      <c r="O1909" s="548"/>
    </row>
    <row r="1910" spans="2:15" s="5" customFormat="1" ht="141.75">
      <c r="B1910" s="1"/>
      <c r="C1910" s="351">
        <v>6225</v>
      </c>
      <c r="D1910" s="352" t="s">
        <v>1965</v>
      </c>
      <c r="E1910" s="353" t="s">
        <v>122</v>
      </c>
      <c r="F1910" s="354">
        <v>16070</v>
      </c>
      <c r="G1910" s="288" t="s">
        <v>117</v>
      </c>
      <c r="H1910" s="288"/>
      <c r="I1910" s="1"/>
      <c r="J1910" s="1"/>
      <c r="K1910" s="549"/>
      <c r="L1910" s="10"/>
      <c r="N1910" s="548"/>
      <c r="O1910" s="548"/>
    </row>
    <row r="1911" spans="2:15" s="5" customFormat="1" ht="141.75">
      <c r="B1911" s="1"/>
      <c r="C1911" s="351">
        <v>6226</v>
      </c>
      <c r="D1911" s="352" t="s">
        <v>1966</v>
      </c>
      <c r="E1911" s="353" t="s">
        <v>116</v>
      </c>
      <c r="F1911" s="354">
        <v>10136</v>
      </c>
      <c r="G1911" s="288" t="s">
        <v>117</v>
      </c>
      <c r="H1911" s="288"/>
      <c r="I1911" s="1"/>
      <c r="J1911" s="1"/>
      <c r="K1911" s="549"/>
      <c r="L1911" s="10"/>
      <c r="N1911" s="548"/>
      <c r="O1911" s="548"/>
    </row>
    <row r="1912" spans="2:15" s="5" customFormat="1" ht="110.25">
      <c r="B1912" s="1"/>
      <c r="C1912" s="351">
        <v>6227</v>
      </c>
      <c r="D1912" s="352" t="s">
        <v>1967</v>
      </c>
      <c r="E1912" s="353" t="s">
        <v>119</v>
      </c>
      <c r="F1912" s="354">
        <v>59908</v>
      </c>
      <c r="G1912" s="288" t="s">
        <v>117</v>
      </c>
      <c r="H1912" s="288"/>
      <c r="I1912" s="1"/>
      <c r="J1912" s="1"/>
      <c r="K1912" s="549"/>
      <c r="L1912" s="10"/>
      <c r="N1912" s="548"/>
      <c r="O1912" s="548"/>
    </row>
    <row r="1913" spans="2:15" s="5" customFormat="1" ht="173.25">
      <c r="B1913" s="1"/>
      <c r="C1913" s="351">
        <v>6228</v>
      </c>
      <c r="D1913" s="352" t="s">
        <v>1968</v>
      </c>
      <c r="E1913" s="353" t="s">
        <v>119</v>
      </c>
      <c r="F1913" s="354">
        <v>59427</v>
      </c>
      <c r="G1913" s="288" t="s">
        <v>117</v>
      </c>
      <c r="H1913" s="288"/>
      <c r="I1913" s="1"/>
      <c r="J1913" s="1"/>
      <c r="K1913" s="549"/>
      <c r="L1913" s="10"/>
      <c r="N1913" s="548"/>
      <c r="O1913" s="548"/>
    </row>
    <row r="1914" spans="2:15" s="5" customFormat="1" ht="189">
      <c r="B1914" s="1"/>
      <c r="C1914" s="351">
        <v>6229</v>
      </c>
      <c r="D1914" s="352" t="s">
        <v>1969</v>
      </c>
      <c r="E1914" s="353" t="s">
        <v>116</v>
      </c>
      <c r="F1914" s="354">
        <v>7860</v>
      </c>
      <c r="G1914" s="288" t="s">
        <v>117</v>
      </c>
      <c r="H1914" s="288"/>
      <c r="I1914" s="1"/>
      <c r="J1914" s="1"/>
      <c r="K1914" s="549"/>
      <c r="L1914" s="10"/>
      <c r="N1914" s="548"/>
      <c r="O1914" s="548"/>
    </row>
    <row r="1915" spans="2:15" s="5" customFormat="1" ht="189">
      <c r="B1915" s="1"/>
      <c r="C1915" s="351">
        <v>6230</v>
      </c>
      <c r="D1915" s="352" t="s">
        <v>1970</v>
      </c>
      <c r="E1915" s="353" t="s">
        <v>116</v>
      </c>
      <c r="F1915" s="354">
        <v>6494</v>
      </c>
      <c r="G1915" s="288" t="s">
        <v>117</v>
      </c>
      <c r="H1915" s="288"/>
      <c r="I1915" s="1"/>
      <c r="J1915" s="1"/>
      <c r="K1915" s="549"/>
      <c r="L1915" s="10"/>
      <c r="N1915" s="548"/>
      <c r="O1915" s="548"/>
    </row>
    <row r="1916" spans="2:15" s="5" customFormat="1" ht="189">
      <c r="B1916" s="1"/>
      <c r="C1916" s="351">
        <v>6231</v>
      </c>
      <c r="D1916" s="352" t="s">
        <v>1971</v>
      </c>
      <c r="E1916" s="353" t="s">
        <v>116</v>
      </c>
      <c r="F1916" s="354">
        <v>9094</v>
      </c>
      <c r="G1916" s="288" t="s">
        <v>117</v>
      </c>
      <c r="H1916" s="288"/>
      <c r="I1916" s="1"/>
      <c r="J1916" s="1"/>
      <c r="K1916" s="549"/>
      <c r="L1916" s="10"/>
      <c r="N1916" s="548"/>
      <c r="O1916" s="548"/>
    </row>
    <row r="1917" spans="2:15" s="5" customFormat="1" ht="173.25">
      <c r="B1917" s="1"/>
      <c r="C1917" s="351">
        <v>6232</v>
      </c>
      <c r="D1917" s="352" t="s">
        <v>1972</v>
      </c>
      <c r="E1917" s="353" t="s">
        <v>119</v>
      </c>
      <c r="F1917" s="354">
        <v>80568</v>
      </c>
      <c r="G1917" s="288" t="s">
        <v>117</v>
      </c>
      <c r="H1917" s="288"/>
      <c r="I1917" s="1"/>
      <c r="J1917" s="1"/>
      <c r="K1917" s="549"/>
      <c r="L1917" s="10"/>
      <c r="N1917" s="548"/>
      <c r="O1917" s="548"/>
    </row>
    <row r="1918" spans="2:15" s="5" customFormat="1" ht="126">
      <c r="B1918" s="1"/>
      <c r="C1918" s="351">
        <v>6233</v>
      </c>
      <c r="D1918" s="352" t="s">
        <v>1973</v>
      </c>
      <c r="E1918" s="353" t="s">
        <v>119</v>
      </c>
      <c r="F1918" s="354">
        <v>90547</v>
      </c>
      <c r="G1918" s="288" t="s">
        <v>117</v>
      </c>
      <c r="H1918" s="288"/>
      <c r="I1918" s="1"/>
      <c r="J1918" s="1"/>
      <c r="K1918" s="549"/>
      <c r="L1918" s="10"/>
      <c r="N1918" s="548"/>
      <c r="O1918" s="548"/>
    </row>
    <row r="1919" spans="2:15" s="5" customFormat="1" ht="204.75">
      <c r="B1919" s="1"/>
      <c r="C1919" s="351">
        <v>6234</v>
      </c>
      <c r="D1919" s="352" t="s">
        <v>1974</v>
      </c>
      <c r="E1919" s="353" t="s">
        <v>119</v>
      </c>
      <c r="F1919" s="354">
        <v>73167</v>
      </c>
      <c r="G1919" s="288" t="s">
        <v>117</v>
      </c>
      <c r="H1919" s="288"/>
      <c r="I1919" s="1"/>
      <c r="J1919" s="1"/>
      <c r="K1919" s="549"/>
      <c r="L1919" s="10"/>
      <c r="N1919" s="548"/>
      <c r="O1919" s="548"/>
    </row>
    <row r="1920" spans="2:15" s="5" customFormat="1" ht="173.25">
      <c r="B1920" s="1"/>
      <c r="C1920" s="351">
        <v>6235</v>
      </c>
      <c r="D1920" s="352" t="s">
        <v>1975</v>
      </c>
      <c r="E1920" s="353" t="s">
        <v>116</v>
      </c>
      <c r="F1920" s="354">
        <v>11294</v>
      </c>
      <c r="G1920" s="288" t="s">
        <v>117</v>
      </c>
      <c r="H1920" s="288"/>
      <c r="I1920" s="1"/>
      <c r="J1920" s="1"/>
      <c r="K1920" s="549"/>
      <c r="L1920" s="10"/>
      <c r="N1920" s="548"/>
      <c r="O1920" s="548"/>
    </row>
    <row r="1921" spans="2:15" s="5" customFormat="1" ht="204.75">
      <c r="B1921" s="1"/>
      <c r="C1921" s="351">
        <v>6236</v>
      </c>
      <c r="D1921" s="352" t="s">
        <v>1976</v>
      </c>
      <c r="E1921" s="353" t="s">
        <v>122</v>
      </c>
      <c r="F1921" s="354">
        <v>26990</v>
      </c>
      <c r="G1921" s="288" t="s">
        <v>117</v>
      </c>
      <c r="H1921" s="288"/>
      <c r="I1921" s="1"/>
      <c r="J1921" s="1"/>
      <c r="K1921" s="549"/>
      <c r="L1921" s="10"/>
      <c r="N1921" s="548"/>
      <c r="O1921" s="548"/>
    </row>
    <row r="1922" spans="2:15" s="5" customFormat="1" ht="220.5">
      <c r="B1922" s="1"/>
      <c r="C1922" s="351">
        <v>6237</v>
      </c>
      <c r="D1922" s="352" t="s">
        <v>1977</v>
      </c>
      <c r="E1922" s="353" t="s">
        <v>122</v>
      </c>
      <c r="F1922" s="354">
        <v>28004</v>
      </c>
      <c r="G1922" s="288" t="s">
        <v>117</v>
      </c>
      <c r="H1922" s="288"/>
      <c r="I1922" s="1"/>
      <c r="J1922" s="1"/>
      <c r="K1922" s="549"/>
      <c r="L1922" s="10"/>
      <c r="N1922" s="548"/>
      <c r="O1922" s="548"/>
    </row>
    <row r="1923" spans="2:15" s="5" customFormat="1" ht="47.25">
      <c r="B1923" s="1"/>
      <c r="C1923" s="351">
        <v>6238</v>
      </c>
      <c r="D1923" s="352" t="s">
        <v>1978</v>
      </c>
      <c r="E1923" s="353" t="s">
        <v>122</v>
      </c>
      <c r="F1923" s="354">
        <v>5219</v>
      </c>
      <c r="G1923" s="288" t="s">
        <v>117</v>
      </c>
      <c r="H1923" s="288"/>
      <c r="I1923" s="1"/>
      <c r="J1923" s="1"/>
      <c r="K1923" s="549"/>
      <c r="L1923" s="10"/>
      <c r="N1923" s="548"/>
      <c r="O1923" s="548"/>
    </row>
    <row r="1924" spans="2:15" s="5" customFormat="1" ht="157.5">
      <c r="B1924" s="1"/>
      <c r="C1924" s="351">
        <v>6239</v>
      </c>
      <c r="D1924" s="352" t="s">
        <v>1979</v>
      </c>
      <c r="E1924" s="353" t="s">
        <v>116</v>
      </c>
      <c r="F1924" s="354">
        <v>69409</v>
      </c>
      <c r="G1924" s="288" t="s">
        <v>117</v>
      </c>
      <c r="H1924" s="288"/>
      <c r="I1924" s="1"/>
      <c r="J1924" s="1"/>
      <c r="K1924" s="549"/>
      <c r="L1924" s="10"/>
      <c r="N1924" s="548"/>
      <c r="O1924" s="548"/>
    </row>
    <row r="1925" spans="2:15" s="5" customFormat="1" ht="157.5">
      <c r="B1925" s="1"/>
      <c r="C1925" s="351">
        <v>6246</v>
      </c>
      <c r="D1925" s="352" t="s">
        <v>1980</v>
      </c>
      <c r="E1925" s="353" t="s">
        <v>116</v>
      </c>
      <c r="F1925" s="354">
        <v>207994</v>
      </c>
      <c r="G1925" s="288" t="s">
        <v>117</v>
      </c>
      <c r="H1925" s="288"/>
      <c r="I1925" s="1"/>
      <c r="J1925" s="1"/>
      <c r="K1925" s="549"/>
      <c r="L1925" s="10"/>
      <c r="N1925" s="548"/>
      <c r="O1925" s="548"/>
    </row>
    <row r="1926" spans="2:15" s="5" customFormat="1" ht="126">
      <c r="B1926" s="1"/>
      <c r="C1926" s="351">
        <v>6247</v>
      </c>
      <c r="D1926" s="352" t="s">
        <v>1981</v>
      </c>
      <c r="E1926" s="353" t="s">
        <v>1982</v>
      </c>
      <c r="F1926" s="354">
        <v>1651</v>
      </c>
      <c r="G1926" s="288" t="s">
        <v>117</v>
      </c>
      <c r="H1926" s="288"/>
      <c r="I1926" s="1"/>
      <c r="J1926" s="1"/>
      <c r="K1926" s="549"/>
      <c r="L1926" s="10"/>
      <c r="N1926" s="548"/>
      <c r="O1926" s="548"/>
    </row>
    <row r="1927" spans="2:15" s="5" customFormat="1" ht="126">
      <c r="B1927" s="1"/>
      <c r="C1927" s="351">
        <v>6249</v>
      </c>
      <c r="D1927" s="352" t="s">
        <v>1983</v>
      </c>
      <c r="E1927" s="353" t="s">
        <v>1982</v>
      </c>
      <c r="F1927" s="354">
        <v>1524</v>
      </c>
      <c r="G1927" s="288" t="s">
        <v>117</v>
      </c>
      <c r="H1927" s="288"/>
      <c r="I1927" s="1"/>
      <c r="J1927" s="1"/>
      <c r="K1927" s="549"/>
      <c r="L1927" s="10"/>
      <c r="N1927" s="548"/>
      <c r="O1927" s="548"/>
    </row>
    <row r="1928" spans="2:15" s="5" customFormat="1" ht="126">
      <c r="B1928" s="1"/>
      <c r="C1928" s="351">
        <v>6250</v>
      </c>
      <c r="D1928" s="352" t="s">
        <v>1984</v>
      </c>
      <c r="E1928" s="353" t="s">
        <v>1982</v>
      </c>
      <c r="F1928" s="354">
        <v>1842</v>
      </c>
      <c r="G1928" s="288" t="s">
        <v>117</v>
      </c>
      <c r="H1928" s="288"/>
      <c r="I1928" s="1"/>
      <c r="J1928" s="1"/>
      <c r="K1928" s="549"/>
      <c r="L1928" s="10"/>
      <c r="N1928" s="548"/>
      <c r="O1928" s="548"/>
    </row>
    <row r="1929" spans="2:15" s="5" customFormat="1" ht="126">
      <c r="B1929" s="1"/>
      <c r="C1929" s="351">
        <v>6251</v>
      </c>
      <c r="D1929" s="352" t="s">
        <v>1985</v>
      </c>
      <c r="E1929" s="353" t="s">
        <v>1982</v>
      </c>
      <c r="F1929" s="354">
        <v>2311</v>
      </c>
      <c r="G1929" s="288" t="s">
        <v>117</v>
      </c>
      <c r="H1929" s="288"/>
      <c r="I1929" s="1"/>
      <c r="J1929" s="1"/>
      <c r="K1929" s="549"/>
      <c r="L1929" s="10"/>
      <c r="N1929" s="548"/>
      <c r="O1929" s="548"/>
    </row>
    <row r="1930" spans="2:15" s="5" customFormat="1" ht="141.75">
      <c r="B1930" s="1"/>
      <c r="C1930" s="351">
        <v>6253</v>
      </c>
      <c r="D1930" s="352" t="s">
        <v>1986</v>
      </c>
      <c r="E1930" s="353" t="s">
        <v>122</v>
      </c>
      <c r="F1930" s="354">
        <v>589911</v>
      </c>
      <c r="G1930" s="288" t="s">
        <v>117</v>
      </c>
      <c r="H1930" s="288"/>
      <c r="I1930" s="1"/>
      <c r="J1930" s="1"/>
      <c r="K1930" s="549"/>
      <c r="L1930" s="10"/>
      <c r="N1930" s="548"/>
      <c r="O1930" s="548"/>
    </row>
    <row r="1931" spans="2:15" s="5" customFormat="1" ht="141.75">
      <c r="B1931" s="1"/>
      <c r="C1931" s="351">
        <v>6254</v>
      </c>
      <c r="D1931" s="352" t="s">
        <v>1987</v>
      </c>
      <c r="E1931" s="353" t="s">
        <v>122</v>
      </c>
      <c r="F1931" s="354">
        <v>587159</v>
      </c>
      <c r="G1931" s="288" t="s">
        <v>117</v>
      </c>
      <c r="H1931" s="288"/>
      <c r="I1931" s="1"/>
      <c r="J1931" s="1"/>
      <c r="K1931" s="549"/>
      <c r="L1931" s="10"/>
      <c r="N1931" s="548"/>
      <c r="O1931" s="548"/>
    </row>
    <row r="1932" spans="2:15" s="5" customFormat="1" ht="141.75">
      <c r="B1932" s="1"/>
      <c r="C1932" s="351">
        <v>6255</v>
      </c>
      <c r="D1932" s="352" t="s">
        <v>1988</v>
      </c>
      <c r="E1932" s="353" t="s">
        <v>125</v>
      </c>
      <c r="F1932" s="354">
        <v>211060</v>
      </c>
      <c r="G1932" s="288" t="s">
        <v>117</v>
      </c>
      <c r="H1932" s="288"/>
      <c r="I1932" s="1"/>
      <c r="J1932" s="1"/>
      <c r="K1932" s="549"/>
      <c r="L1932" s="10"/>
      <c r="N1932" s="548"/>
      <c r="O1932" s="548"/>
    </row>
    <row r="1933" spans="2:15" s="5" customFormat="1" ht="173.25">
      <c r="B1933" s="1"/>
      <c r="C1933" s="351">
        <v>6256</v>
      </c>
      <c r="D1933" s="352" t="s">
        <v>1989</v>
      </c>
      <c r="E1933" s="353" t="s">
        <v>125</v>
      </c>
      <c r="F1933" s="354">
        <v>190474</v>
      </c>
      <c r="G1933" s="288" t="s">
        <v>117</v>
      </c>
      <c r="H1933" s="288"/>
      <c r="I1933" s="1"/>
      <c r="J1933" s="1"/>
      <c r="K1933" s="549"/>
      <c r="L1933" s="10"/>
      <c r="N1933" s="548"/>
      <c r="O1933" s="548"/>
    </row>
    <row r="1934" spans="2:15" s="5" customFormat="1" ht="173.25">
      <c r="B1934" s="1"/>
      <c r="C1934" s="351">
        <v>6257</v>
      </c>
      <c r="D1934" s="352" t="s">
        <v>1990</v>
      </c>
      <c r="E1934" s="353" t="s">
        <v>125</v>
      </c>
      <c r="F1934" s="354">
        <v>131978</v>
      </c>
      <c r="G1934" s="288" t="s">
        <v>117</v>
      </c>
      <c r="H1934" s="288"/>
      <c r="I1934" s="1"/>
      <c r="J1934" s="1"/>
      <c r="K1934" s="549"/>
      <c r="L1934" s="10"/>
      <c r="N1934" s="548"/>
      <c r="O1934" s="548"/>
    </row>
    <row r="1935" spans="2:15" s="5" customFormat="1" ht="110.25">
      <c r="B1935" s="1"/>
      <c r="C1935" s="351">
        <v>6258</v>
      </c>
      <c r="D1935" s="352" t="s">
        <v>1991</v>
      </c>
      <c r="E1935" s="353" t="s">
        <v>125</v>
      </c>
      <c r="F1935" s="354">
        <v>146265</v>
      </c>
      <c r="G1935" s="288" t="s">
        <v>117</v>
      </c>
      <c r="H1935" s="288"/>
      <c r="I1935" s="1"/>
      <c r="J1935" s="1"/>
      <c r="K1935" s="549"/>
      <c r="L1935" s="10"/>
      <c r="N1935" s="548"/>
      <c r="O1935" s="548"/>
    </row>
    <row r="1936" spans="2:15" s="5" customFormat="1" ht="173.25">
      <c r="B1936" s="1"/>
      <c r="C1936" s="351">
        <v>6259</v>
      </c>
      <c r="D1936" s="352" t="s">
        <v>1992</v>
      </c>
      <c r="E1936" s="353" t="s">
        <v>125</v>
      </c>
      <c r="F1936" s="354">
        <v>823280</v>
      </c>
      <c r="G1936" s="288" t="s">
        <v>117</v>
      </c>
      <c r="H1936" s="288"/>
      <c r="I1936" s="1"/>
      <c r="J1936" s="1"/>
      <c r="K1936" s="549"/>
      <c r="L1936" s="10"/>
      <c r="N1936" s="548"/>
      <c r="O1936" s="548"/>
    </row>
    <row r="1937" spans="2:15" s="5" customFormat="1" ht="189">
      <c r="B1937" s="1"/>
      <c r="C1937" s="351">
        <v>6260</v>
      </c>
      <c r="D1937" s="352" t="s">
        <v>1993</v>
      </c>
      <c r="E1937" s="353" t="s">
        <v>125</v>
      </c>
      <c r="F1937" s="354">
        <v>719884</v>
      </c>
      <c r="G1937" s="288" t="s">
        <v>117</v>
      </c>
      <c r="H1937" s="288"/>
      <c r="I1937" s="1"/>
      <c r="J1937" s="1"/>
      <c r="K1937" s="549"/>
      <c r="L1937" s="10"/>
      <c r="N1937" s="548"/>
      <c r="O1937" s="548"/>
    </row>
    <row r="1938" spans="2:15" s="5" customFormat="1" ht="110.25">
      <c r="B1938" s="1"/>
      <c r="C1938" s="351">
        <v>6261</v>
      </c>
      <c r="D1938" s="352" t="s">
        <v>1994</v>
      </c>
      <c r="E1938" s="353" t="s">
        <v>125</v>
      </c>
      <c r="F1938" s="354">
        <v>109141</v>
      </c>
      <c r="G1938" s="288" t="s">
        <v>117</v>
      </c>
      <c r="H1938" s="288"/>
      <c r="I1938" s="1"/>
      <c r="J1938" s="1"/>
      <c r="K1938" s="549"/>
      <c r="L1938" s="10"/>
      <c r="N1938" s="548"/>
      <c r="O1938" s="548"/>
    </row>
    <row r="1939" spans="2:15" s="5" customFormat="1" ht="157.5">
      <c r="B1939" s="1"/>
      <c r="C1939" s="351">
        <v>6262</v>
      </c>
      <c r="D1939" s="352" t="s">
        <v>1995</v>
      </c>
      <c r="E1939" s="353" t="s">
        <v>116</v>
      </c>
      <c r="F1939" s="354">
        <v>28199</v>
      </c>
      <c r="G1939" s="288" t="s">
        <v>117</v>
      </c>
      <c r="H1939" s="288"/>
      <c r="I1939" s="1"/>
      <c r="J1939" s="1"/>
      <c r="K1939" s="549"/>
      <c r="L1939" s="10"/>
      <c r="N1939" s="548"/>
      <c r="O1939" s="548"/>
    </row>
    <row r="1940" spans="2:15" s="5" customFormat="1" ht="126">
      <c r="B1940" s="1"/>
      <c r="C1940" s="351">
        <v>6263</v>
      </c>
      <c r="D1940" s="352" t="s">
        <v>1996</v>
      </c>
      <c r="E1940" s="353" t="s">
        <v>116</v>
      </c>
      <c r="F1940" s="354">
        <v>8642</v>
      </c>
      <c r="G1940" s="288" t="s">
        <v>117</v>
      </c>
      <c r="H1940" s="288"/>
      <c r="I1940" s="1"/>
      <c r="J1940" s="1"/>
      <c r="K1940" s="549"/>
      <c r="L1940" s="10"/>
      <c r="N1940" s="548"/>
      <c r="O1940" s="548"/>
    </row>
    <row r="1941" spans="2:15" s="5" customFormat="1" ht="110.25">
      <c r="B1941" s="1"/>
      <c r="C1941" s="351">
        <v>6264</v>
      </c>
      <c r="D1941" s="352" t="s">
        <v>1997</v>
      </c>
      <c r="E1941" s="353" t="s">
        <v>125</v>
      </c>
      <c r="F1941" s="354">
        <v>10323</v>
      </c>
      <c r="G1941" s="288" t="s">
        <v>117</v>
      </c>
      <c r="H1941" s="288"/>
      <c r="I1941" s="1"/>
      <c r="J1941" s="1"/>
      <c r="K1941" s="549"/>
      <c r="L1941" s="10"/>
      <c r="N1941" s="548"/>
      <c r="O1941" s="548"/>
    </row>
    <row r="1942" spans="2:15" s="5" customFormat="1" ht="173.25">
      <c r="B1942" s="1"/>
      <c r="C1942" s="351">
        <v>6265</v>
      </c>
      <c r="D1942" s="352" t="s">
        <v>1998</v>
      </c>
      <c r="E1942" s="353" t="s">
        <v>116</v>
      </c>
      <c r="F1942" s="354">
        <v>14671</v>
      </c>
      <c r="G1942" s="288" t="s">
        <v>117</v>
      </c>
      <c r="H1942" s="288"/>
      <c r="I1942" s="1"/>
      <c r="J1942" s="1"/>
      <c r="K1942" s="549"/>
      <c r="L1942" s="10"/>
      <c r="N1942" s="548"/>
      <c r="O1942" s="548"/>
    </row>
    <row r="1943" spans="2:15" s="5" customFormat="1" ht="220.5">
      <c r="B1943" s="1"/>
      <c r="C1943" s="351">
        <v>6266</v>
      </c>
      <c r="D1943" s="352" t="s">
        <v>1999</v>
      </c>
      <c r="E1943" s="353" t="s">
        <v>116</v>
      </c>
      <c r="F1943" s="354">
        <v>17386</v>
      </c>
      <c r="G1943" s="288" t="s">
        <v>117</v>
      </c>
      <c r="H1943" s="288"/>
      <c r="I1943" s="1"/>
      <c r="J1943" s="1"/>
      <c r="K1943" s="549"/>
      <c r="L1943" s="10"/>
      <c r="N1943" s="548"/>
      <c r="O1943" s="548"/>
    </row>
    <row r="1944" spans="2:15" s="5" customFormat="1" ht="31.5">
      <c r="B1944" s="1"/>
      <c r="C1944" s="351">
        <v>6267</v>
      </c>
      <c r="D1944" s="352" t="s">
        <v>2000</v>
      </c>
      <c r="E1944" s="353" t="s">
        <v>125</v>
      </c>
      <c r="F1944" s="354">
        <v>1200902</v>
      </c>
      <c r="G1944" s="288" t="s">
        <v>117</v>
      </c>
      <c r="H1944" s="288"/>
      <c r="I1944" s="1"/>
      <c r="J1944" s="1"/>
      <c r="K1944" s="549"/>
      <c r="L1944" s="10"/>
      <c r="N1944" s="548"/>
      <c r="O1944" s="548"/>
    </row>
    <row r="1945" spans="2:15" s="5" customFormat="1" ht="189">
      <c r="B1945" s="1"/>
      <c r="C1945" s="351">
        <v>6269</v>
      </c>
      <c r="D1945" s="352" t="s">
        <v>2001</v>
      </c>
      <c r="E1945" s="353" t="s">
        <v>116</v>
      </c>
      <c r="F1945" s="354">
        <v>40295</v>
      </c>
      <c r="G1945" s="288" t="s">
        <v>117</v>
      </c>
      <c r="H1945" s="288"/>
      <c r="I1945" s="1"/>
      <c r="J1945" s="1"/>
      <c r="K1945" s="549"/>
      <c r="L1945" s="10"/>
      <c r="N1945" s="548"/>
      <c r="O1945" s="548"/>
    </row>
    <row r="1946" spans="2:15" s="5" customFormat="1" ht="157.5">
      <c r="B1946" s="1"/>
      <c r="C1946" s="351">
        <v>6270</v>
      </c>
      <c r="D1946" s="352" t="s">
        <v>2002</v>
      </c>
      <c r="E1946" s="353" t="s">
        <v>122</v>
      </c>
      <c r="F1946" s="354">
        <v>292389</v>
      </c>
      <c r="G1946" s="288" t="s">
        <v>117</v>
      </c>
      <c r="H1946" s="288"/>
      <c r="I1946" s="1"/>
      <c r="J1946" s="1"/>
      <c r="K1946" s="549"/>
      <c r="L1946" s="10"/>
      <c r="N1946" s="548"/>
      <c r="O1946" s="548"/>
    </row>
    <row r="1947" spans="2:15" s="5" customFormat="1" ht="110.25">
      <c r="B1947" s="1"/>
      <c r="C1947" s="351">
        <v>6271</v>
      </c>
      <c r="D1947" s="352" t="s">
        <v>2003</v>
      </c>
      <c r="E1947" s="353" t="s">
        <v>125</v>
      </c>
      <c r="F1947" s="354">
        <v>147751</v>
      </c>
      <c r="G1947" s="288" t="s">
        <v>117</v>
      </c>
      <c r="H1947" s="288"/>
      <c r="I1947" s="1"/>
      <c r="J1947" s="1"/>
      <c r="K1947" s="549"/>
      <c r="L1947" s="10"/>
      <c r="N1947" s="548"/>
      <c r="O1947" s="548"/>
    </row>
    <row r="1948" spans="2:15" s="5" customFormat="1" ht="78.75">
      <c r="B1948" s="1"/>
      <c r="C1948" s="351">
        <v>6272</v>
      </c>
      <c r="D1948" s="352" t="s">
        <v>2004</v>
      </c>
      <c r="E1948" s="353" t="s">
        <v>2005</v>
      </c>
      <c r="F1948" s="354">
        <v>7337</v>
      </c>
      <c r="G1948" s="288" t="s">
        <v>117</v>
      </c>
      <c r="H1948" s="288" t="s">
        <v>145</v>
      </c>
      <c r="I1948" s="1"/>
      <c r="J1948" s="1"/>
      <c r="K1948" s="549"/>
      <c r="L1948" s="10"/>
      <c r="N1948" s="548"/>
      <c r="O1948" s="548"/>
    </row>
    <row r="1949" spans="2:15" s="5" customFormat="1" ht="45">
      <c r="B1949" s="1"/>
      <c r="C1949" s="458">
        <v>6273</v>
      </c>
      <c r="D1949" s="460" t="s">
        <v>2006</v>
      </c>
      <c r="E1949" s="462" t="s">
        <v>2005</v>
      </c>
      <c r="F1949" s="464">
        <v>3650</v>
      </c>
      <c r="G1949" s="288" t="s">
        <v>117</v>
      </c>
      <c r="H1949" s="288" t="s">
        <v>145</v>
      </c>
      <c r="I1949" s="1"/>
      <c r="J1949" s="1"/>
      <c r="K1949" s="549"/>
      <c r="L1949" s="10"/>
      <c r="N1949" s="548"/>
      <c r="O1949" s="548"/>
    </row>
    <row r="1950" spans="2:15" s="5" customFormat="1" ht="30">
      <c r="B1950" s="1"/>
      <c r="C1950" s="458">
        <v>6274</v>
      </c>
      <c r="D1950" s="460" t="s">
        <v>2007</v>
      </c>
      <c r="E1950" s="462" t="s">
        <v>472</v>
      </c>
      <c r="F1950" s="464">
        <v>31265</v>
      </c>
      <c r="G1950" s="288" t="s">
        <v>117</v>
      </c>
      <c r="H1950" s="288" t="s">
        <v>145</v>
      </c>
      <c r="I1950" s="1"/>
      <c r="J1950" s="1"/>
      <c r="K1950" s="549"/>
      <c r="L1950" s="10"/>
      <c r="N1950" s="548"/>
      <c r="O1950" s="548"/>
    </row>
    <row r="1951" spans="2:15" s="5" customFormat="1" ht="255">
      <c r="B1951" s="1"/>
      <c r="C1951" s="458">
        <v>6275</v>
      </c>
      <c r="D1951" s="460" t="s">
        <v>2008</v>
      </c>
      <c r="E1951" s="462" t="s">
        <v>122</v>
      </c>
      <c r="F1951" s="464">
        <v>103779</v>
      </c>
      <c r="G1951" s="288" t="s">
        <v>117</v>
      </c>
      <c r="H1951" s="288"/>
      <c r="I1951" s="1"/>
      <c r="J1951" s="1"/>
      <c r="K1951" s="549"/>
      <c r="L1951" s="10"/>
      <c r="N1951" s="548"/>
      <c r="O1951" s="548"/>
    </row>
    <row r="1952" spans="2:15" s="5" customFormat="1" ht="283.5">
      <c r="B1952" s="1"/>
      <c r="C1952" s="351">
        <v>6276</v>
      </c>
      <c r="D1952" s="352" t="s">
        <v>2009</v>
      </c>
      <c r="E1952" s="353" t="s">
        <v>122</v>
      </c>
      <c r="F1952" s="354">
        <v>109231</v>
      </c>
      <c r="G1952" s="288" t="s">
        <v>117</v>
      </c>
      <c r="H1952" s="288"/>
      <c r="I1952" s="1"/>
      <c r="J1952" s="1"/>
      <c r="K1952" s="549"/>
      <c r="L1952" s="10"/>
      <c r="N1952" s="548"/>
      <c r="O1952" s="548"/>
    </row>
    <row r="1953" spans="2:15" s="5" customFormat="1" ht="173.25">
      <c r="B1953" s="1"/>
      <c r="C1953" s="351">
        <v>6278</v>
      </c>
      <c r="D1953" s="352" t="s">
        <v>2010</v>
      </c>
      <c r="E1953" s="353" t="s">
        <v>122</v>
      </c>
      <c r="F1953" s="354">
        <v>43057</v>
      </c>
      <c r="G1953" s="288" t="s">
        <v>117</v>
      </c>
      <c r="H1953" s="288"/>
      <c r="I1953" s="1"/>
      <c r="J1953" s="1"/>
      <c r="K1953" s="549"/>
      <c r="L1953" s="10"/>
      <c r="N1953" s="548"/>
      <c r="O1953" s="548"/>
    </row>
    <row r="1954" spans="2:15" s="5" customFormat="1" ht="173.25">
      <c r="B1954" s="1"/>
      <c r="C1954" s="351">
        <v>6279</v>
      </c>
      <c r="D1954" s="352" t="s">
        <v>2011</v>
      </c>
      <c r="E1954" s="353" t="s">
        <v>122</v>
      </c>
      <c r="F1954" s="354">
        <v>41421</v>
      </c>
      <c r="G1954" s="288" t="s">
        <v>117</v>
      </c>
      <c r="H1954" s="288"/>
      <c r="I1954" s="1"/>
      <c r="J1954" s="1"/>
      <c r="K1954" s="549"/>
      <c r="L1954" s="10"/>
      <c r="N1954" s="548"/>
      <c r="O1954" s="548"/>
    </row>
    <row r="1955" spans="2:15" s="5" customFormat="1" ht="173.25">
      <c r="B1955" s="1"/>
      <c r="C1955" s="351">
        <v>6280</v>
      </c>
      <c r="D1955" s="352" t="s">
        <v>2012</v>
      </c>
      <c r="E1955" s="353" t="s">
        <v>116</v>
      </c>
      <c r="F1955" s="354">
        <v>144611</v>
      </c>
      <c r="G1955" s="288" t="s">
        <v>117</v>
      </c>
      <c r="H1955" s="288" t="s">
        <v>145</v>
      </c>
      <c r="I1955" s="1"/>
      <c r="J1955" s="1"/>
      <c r="K1955" s="549"/>
      <c r="L1955" s="10"/>
      <c r="N1955" s="548"/>
      <c r="O1955" s="548"/>
    </row>
    <row r="1956" spans="2:15" s="5" customFormat="1" ht="204.75">
      <c r="B1956" s="1"/>
      <c r="C1956" s="351">
        <v>6281</v>
      </c>
      <c r="D1956" s="352" t="s">
        <v>2013</v>
      </c>
      <c r="E1956" s="353" t="s">
        <v>116</v>
      </c>
      <c r="F1956" s="354">
        <v>44431</v>
      </c>
      <c r="G1956" s="288" t="s">
        <v>117</v>
      </c>
      <c r="H1956" s="288"/>
      <c r="I1956" s="1"/>
      <c r="J1956" s="1"/>
      <c r="K1956" s="549"/>
      <c r="L1956" s="10"/>
      <c r="N1956" s="548"/>
      <c r="O1956" s="548"/>
    </row>
    <row r="1957" spans="2:15" s="5" customFormat="1" ht="173.25">
      <c r="B1957" s="1"/>
      <c r="C1957" s="351">
        <v>6282</v>
      </c>
      <c r="D1957" s="352" t="s">
        <v>2014</v>
      </c>
      <c r="E1957" s="353" t="s">
        <v>116</v>
      </c>
      <c r="F1957" s="354">
        <v>51637</v>
      </c>
      <c r="G1957" s="288" t="s">
        <v>117</v>
      </c>
      <c r="H1957" s="288"/>
      <c r="I1957" s="1"/>
      <c r="J1957" s="1"/>
      <c r="K1957" s="549"/>
      <c r="L1957" s="10"/>
      <c r="N1957" s="548"/>
      <c r="O1957" s="548"/>
    </row>
    <row r="1958" spans="2:15" s="5" customFormat="1" ht="157.5">
      <c r="B1958" s="1"/>
      <c r="C1958" s="351">
        <v>6283</v>
      </c>
      <c r="D1958" s="352" t="s">
        <v>2015</v>
      </c>
      <c r="E1958" s="353" t="s">
        <v>116</v>
      </c>
      <c r="F1958" s="354">
        <v>125270</v>
      </c>
      <c r="G1958" s="288" t="s">
        <v>117</v>
      </c>
      <c r="H1958" s="288"/>
      <c r="I1958" s="1"/>
      <c r="J1958" s="1"/>
      <c r="K1958" s="549"/>
      <c r="L1958" s="10"/>
      <c r="N1958" s="548"/>
      <c r="O1958" s="548"/>
    </row>
    <row r="1959" spans="2:15" s="5" customFormat="1" ht="204.75">
      <c r="B1959" s="1"/>
      <c r="C1959" s="351">
        <v>6284</v>
      </c>
      <c r="D1959" s="352" t="s">
        <v>2016</v>
      </c>
      <c r="E1959" s="353" t="s">
        <v>116</v>
      </c>
      <c r="F1959" s="354">
        <v>44589</v>
      </c>
      <c r="G1959" s="288" t="s">
        <v>117</v>
      </c>
      <c r="H1959" s="288"/>
      <c r="I1959" s="1"/>
      <c r="J1959" s="1"/>
      <c r="K1959" s="549"/>
      <c r="L1959" s="10"/>
      <c r="N1959" s="548"/>
      <c r="O1959" s="548"/>
    </row>
    <row r="1960" spans="2:15" s="5" customFormat="1" ht="173.25">
      <c r="B1960" s="1"/>
      <c r="C1960" s="351">
        <v>6285</v>
      </c>
      <c r="D1960" s="352" t="s">
        <v>2017</v>
      </c>
      <c r="E1960" s="353" t="s">
        <v>119</v>
      </c>
      <c r="F1960" s="354">
        <v>484047</v>
      </c>
      <c r="G1960" s="288" t="s">
        <v>117</v>
      </c>
      <c r="H1960" s="288"/>
      <c r="I1960" s="1"/>
      <c r="J1960" s="1"/>
      <c r="K1960" s="549"/>
      <c r="L1960" s="10"/>
      <c r="N1960" s="548"/>
      <c r="O1960" s="548"/>
    </row>
    <row r="1961" spans="2:15" s="5" customFormat="1" ht="75">
      <c r="B1961" s="1"/>
      <c r="C1961" s="458">
        <v>6286</v>
      </c>
      <c r="D1961" s="460" t="s">
        <v>2018</v>
      </c>
      <c r="E1961" s="462" t="s">
        <v>116</v>
      </c>
      <c r="F1961" s="464">
        <v>86141</v>
      </c>
      <c r="G1961" s="288" t="s">
        <v>117</v>
      </c>
      <c r="H1961" s="288" t="s">
        <v>145</v>
      </c>
      <c r="I1961" s="1"/>
      <c r="J1961" s="1"/>
      <c r="K1961" s="549"/>
      <c r="L1961" s="10"/>
      <c r="N1961" s="548"/>
      <c r="O1961" s="548"/>
    </row>
    <row r="1962" spans="2:15" s="5" customFormat="1" ht="236.25">
      <c r="B1962" s="1"/>
      <c r="C1962" s="351">
        <v>6287</v>
      </c>
      <c r="D1962" s="352" t="s">
        <v>2019</v>
      </c>
      <c r="E1962" s="353" t="s">
        <v>122</v>
      </c>
      <c r="F1962" s="354">
        <v>19139</v>
      </c>
      <c r="G1962" s="288" t="s">
        <v>117</v>
      </c>
      <c r="H1962" s="288"/>
      <c r="I1962" s="1"/>
      <c r="J1962" s="1"/>
      <c r="K1962" s="549"/>
      <c r="L1962" s="10"/>
      <c r="N1962" s="548"/>
      <c r="O1962" s="548"/>
    </row>
    <row r="1963" spans="2:15" s="5" customFormat="1" ht="157.5">
      <c r="B1963" s="1"/>
      <c r="C1963" s="351">
        <v>6288</v>
      </c>
      <c r="D1963" s="352" t="s">
        <v>2020</v>
      </c>
      <c r="E1963" s="353" t="s">
        <v>122</v>
      </c>
      <c r="F1963" s="354">
        <v>15887</v>
      </c>
      <c r="G1963" s="288" t="s">
        <v>117</v>
      </c>
      <c r="H1963" s="288"/>
      <c r="I1963" s="1"/>
      <c r="J1963" s="1"/>
      <c r="K1963" s="549"/>
      <c r="L1963" s="10"/>
      <c r="N1963" s="548"/>
      <c r="O1963" s="548"/>
    </row>
    <row r="1964" spans="2:15" s="5" customFormat="1" ht="157.5">
      <c r="B1964" s="1"/>
      <c r="C1964" s="351">
        <v>6289</v>
      </c>
      <c r="D1964" s="352" t="s">
        <v>2021</v>
      </c>
      <c r="E1964" s="353" t="s">
        <v>122</v>
      </c>
      <c r="F1964" s="354">
        <v>20486</v>
      </c>
      <c r="G1964" s="288" t="s">
        <v>117</v>
      </c>
      <c r="H1964" s="288"/>
      <c r="I1964" s="1"/>
      <c r="J1964" s="1"/>
      <c r="K1964" s="549"/>
      <c r="L1964" s="10"/>
      <c r="N1964" s="548"/>
      <c r="O1964" s="548"/>
    </row>
    <row r="1965" spans="2:15" s="5" customFormat="1" ht="78.75">
      <c r="B1965" s="1"/>
      <c r="C1965" s="351">
        <v>6290</v>
      </c>
      <c r="D1965" s="352" t="s">
        <v>2022</v>
      </c>
      <c r="E1965" s="353" t="s">
        <v>472</v>
      </c>
      <c r="F1965" s="354">
        <v>21568</v>
      </c>
      <c r="G1965" s="288" t="s">
        <v>117</v>
      </c>
      <c r="H1965" s="288" t="s">
        <v>145</v>
      </c>
      <c r="I1965" s="1"/>
      <c r="J1965" s="1"/>
      <c r="K1965" s="549"/>
      <c r="L1965" s="10"/>
      <c r="N1965" s="548"/>
      <c r="O1965" s="548"/>
    </row>
    <row r="1966" spans="2:15" s="5" customFormat="1" ht="94.5">
      <c r="B1966" s="1"/>
      <c r="C1966" s="351">
        <v>6291</v>
      </c>
      <c r="D1966" s="352" t="s">
        <v>2023</v>
      </c>
      <c r="E1966" s="353" t="s">
        <v>122</v>
      </c>
      <c r="F1966" s="354">
        <v>15495</v>
      </c>
      <c r="G1966" s="288" t="s">
        <v>117</v>
      </c>
      <c r="H1966" s="288" t="s">
        <v>145</v>
      </c>
      <c r="I1966" s="1"/>
      <c r="J1966" s="1"/>
      <c r="K1966" s="549"/>
      <c r="L1966" s="10"/>
      <c r="N1966" s="548"/>
      <c r="O1966" s="548"/>
    </row>
    <row r="1967" spans="2:15" s="5" customFormat="1" ht="173.25">
      <c r="B1967" s="1"/>
      <c r="C1967" s="351">
        <v>6292</v>
      </c>
      <c r="D1967" s="352" t="s">
        <v>2024</v>
      </c>
      <c r="E1967" s="353" t="s">
        <v>472</v>
      </c>
      <c r="F1967" s="354">
        <v>23854</v>
      </c>
      <c r="G1967" s="288" t="s">
        <v>117</v>
      </c>
      <c r="H1967" s="288"/>
      <c r="I1967" s="1"/>
      <c r="J1967" s="1"/>
      <c r="K1967" s="549"/>
      <c r="L1967" s="10"/>
      <c r="N1967" s="548"/>
      <c r="O1967" s="548"/>
    </row>
    <row r="1968" spans="2:15" s="5" customFormat="1" ht="94.5">
      <c r="B1968" s="1"/>
      <c r="C1968" s="351">
        <v>6294</v>
      </c>
      <c r="D1968" s="352" t="s">
        <v>2025</v>
      </c>
      <c r="E1968" s="353" t="s">
        <v>122</v>
      </c>
      <c r="F1968" s="354">
        <v>31704</v>
      </c>
      <c r="G1968" s="288" t="s">
        <v>117</v>
      </c>
      <c r="H1968" s="288"/>
      <c r="I1968" s="1"/>
      <c r="J1968" s="1"/>
      <c r="K1968" s="549"/>
      <c r="L1968" s="10"/>
      <c r="N1968" s="548"/>
      <c r="O1968" s="548"/>
    </row>
    <row r="1969" spans="2:15" s="5" customFormat="1" ht="94.5">
      <c r="B1969" s="1"/>
      <c r="C1969" s="351">
        <v>6295</v>
      </c>
      <c r="D1969" s="352" t="s">
        <v>2026</v>
      </c>
      <c r="E1969" s="353" t="s">
        <v>122</v>
      </c>
      <c r="F1969" s="354">
        <v>31663</v>
      </c>
      <c r="G1969" s="288" t="s">
        <v>117</v>
      </c>
      <c r="H1969" s="288"/>
      <c r="I1969" s="1"/>
      <c r="J1969" s="1"/>
      <c r="K1969" s="549"/>
      <c r="L1969" s="10"/>
      <c r="N1969" s="548"/>
      <c r="O1969" s="548"/>
    </row>
    <row r="1970" spans="2:15" s="5" customFormat="1" ht="110.25">
      <c r="B1970" s="1"/>
      <c r="C1970" s="351">
        <v>6296</v>
      </c>
      <c r="D1970" s="352" t="s">
        <v>2027</v>
      </c>
      <c r="E1970" s="353" t="s">
        <v>122</v>
      </c>
      <c r="F1970" s="354">
        <v>51774</v>
      </c>
      <c r="G1970" s="288" t="s">
        <v>117</v>
      </c>
      <c r="H1970" s="288" t="s">
        <v>145</v>
      </c>
      <c r="I1970" s="1"/>
      <c r="J1970" s="1"/>
      <c r="K1970" s="549"/>
      <c r="L1970" s="10"/>
      <c r="N1970" s="548"/>
      <c r="O1970" s="548"/>
    </row>
    <row r="1971" spans="2:15" s="5" customFormat="1" ht="189">
      <c r="B1971" s="1"/>
      <c r="C1971" s="351">
        <v>6297</v>
      </c>
      <c r="D1971" s="352" t="s">
        <v>2028</v>
      </c>
      <c r="E1971" s="353" t="s">
        <v>119</v>
      </c>
      <c r="F1971" s="354">
        <v>536635</v>
      </c>
      <c r="G1971" s="288" t="s">
        <v>117</v>
      </c>
      <c r="H1971" s="288"/>
      <c r="I1971" s="1"/>
      <c r="J1971" s="1"/>
      <c r="K1971" s="549"/>
      <c r="L1971" s="10"/>
      <c r="N1971" s="548"/>
      <c r="O1971" s="548"/>
    </row>
    <row r="1972" spans="2:15" s="5" customFormat="1" ht="173.25">
      <c r="B1972" s="1"/>
      <c r="C1972" s="351">
        <v>6298</v>
      </c>
      <c r="D1972" s="352" t="s">
        <v>2029</v>
      </c>
      <c r="E1972" s="353" t="s">
        <v>119</v>
      </c>
      <c r="F1972" s="354">
        <v>469028</v>
      </c>
      <c r="G1972" s="288" t="s">
        <v>117</v>
      </c>
      <c r="H1972" s="288"/>
      <c r="I1972" s="1"/>
      <c r="J1972" s="1"/>
      <c r="K1972" s="549"/>
      <c r="L1972" s="10"/>
      <c r="N1972" s="548"/>
      <c r="O1972" s="548"/>
    </row>
    <row r="1973" spans="2:15" s="5" customFormat="1" ht="47.25">
      <c r="B1973" s="1"/>
      <c r="C1973" s="351">
        <v>6299</v>
      </c>
      <c r="D1973" s="352" t="s">
        <v>2030</v>
      </c>
      <c r="E1973" s="353" t="s">
        <v>119</v>
      </c>
      <c r="F1973" s="354">
        <v>454912</v>
      </c>
      <c r="G1973" s="288" t="s">
        <v>117</v>
      </c>
      <c r="H1973" s="288"/>
      <c r="I1973" s="1"/>
      <c r="J1973" s="1"/>
      <c r="K1973" s="549"/>
      <c r="L1973" s="10"/>
      <c r="N1973" s="548"/>
      <c r="O1973" s="548"/>
    </row>
    <row r="1974" spans="2:15" s="5" customFormat="1" ht="189">
      <c r="B1974" s="1"/>
      <c r="C1974" s="351">
        <v>6300</v>
      </c>
      <c r="D1974" s="352" t="s">
        <v>2031</v>
      </c>
      <c r="E1974" s="353" t="s">
        <v>119</v>
      </c>
      <c r="F1974" s="354">
        <v>544772</v>
      </c>
      <c r="G1974" s="288" t="s">
        <v>117</v>
      </c>
      <c r="H1974" s="288"/>
      <c r="I1974" s="1"/>
      <c r="J1974" s="1"/>
      <c r="K1974" s="549"/>
      <c r="L1974" s="10"/>
      <c r="N1974" s="548"/>
      <c r="O1974" s="548"/>
    </row>
    <row r="1975" spans="2:15" s="5" customFormat="1" ht="141.75">
      <c r="B1975" s="1"/>
      <c r="C1975" s="351">
        <v>6301</v>
      </c>
      <c r="D1975" s="352" t="s">
        <v>2032</v>
      </c>
      <c r="E1975" s="353" t="s">
        <v>119</v>
      </c>
      <c r="F1975" s="354">
        <v>681866</v>
      </c>
      <c r="G1975" s="288" t="s">
        <v>117</v>
      </c>
      <c r="H1975" s="288"/>
      <c r="I1975" s="1"/>
      <c r="J1975" s="1"/>
      <c r="K1975" s="549"/>
      <c r="L1975" s="10"/>
      <c r="N1975" s="548"/>
      <c r="O1975" s="548"/>
    </row>
    <row r="1976" spans="2:15" s="5" customFormat="1" ht="141.75">
      <c r="B1976" s="1"/>
      <c r="C1976" s="351">
        <v>6302</v>
      </c>
      <c r="D1976" s="352" t="s">
        <v>2033</v>
      </c>
      <c r="E1976" s="353" t="s">
        <v>119</v>
      </c>
      <c r="F1976" s="354">
        <v>553937</v>
      </c>
      <c r="G1976" s="288" t="s">
        <v>117</v>
      </c>
      <c r="H1976" s="288"/>
      <c r="I1976" s="1"/>
      <c r="J1976" s="1"/>
      <c r="K1976" s="549"/>
      <c r="L1976" s="10"/>
      <c r="N1976" s="548"/>
      <c r="O1976" s="548"/>
    </row>
    <row r="1977" spans="2:15" s="5" customFormat="1" ht="47.25">
      <c r="B1977" s="1"/>
      <c r="C1977" s="351">
        <v>6303</v>
      </c>
      <c r="D1977" s="352" t="s">
        <v>2034</v>
      </c>
      <c r="E1977" s="353" t="s">
        <v>116</v>
      </c>
      <c r="F1977" s="354">
        <v>6677</v>
      </c>
      <c r="G1977" s="288" t="s">
        <v>117</v>
      </c>
      <c r="H1977" s="288"/>
      <c r="I1977" s="1"/>
      <c r="J1977" s="1"/>
      <c r="K1977" s="549"/>
      <c r="L1977" s="10"/>
      <c r="N1977" s="548"/>
      <c r="O1977" s="548"/>
    </row>
    <row r="1978" spans="2:15" s="5" customFormat="1" ht="78.75">
      <c r="B1978" s="1"/>
      <c r="C1978" s="351">
        <v>6304</v>
      </c>
      <c r="D1978" s="352" t="s">
        <v>2035</v>
      </c>
      <c r="E1978" s="353" t="s">
        <v>116</v>
      </c>
      <c r="F1978" s="354">
        <v>5501</v>
      </c>
      <c r="G1978" s="288" t="s">
        <v>117</v>
      </c>
      <c r="H1978" s="288"/>
      <c r="I1978" s="1"/>
      <c r="J1978" s="1"/>
      <c r="K1978" s="549"/>
      <c r="L1978" s="10"/>
      <c r="N1978" s="548"/>
      <c r="O1978" s="548"/>
    </row>
    <row r="1979" spans="2:15" s="5" customFormat="1" ht="63">
      <c r="B1979" s="1"/>
      <c r="C1979" s="351">
        <v>6305</v>
      </c>
      <c r="D1979" s="352" t="s">
        <v>2036</v>
      </c>
      <c r="E1979" s="353" t="s">
        <v>116</v>
      </c>
      <c r="F1979" s="354">
        <v>13905</v>
      </c>
      <c r="G1979" s="288" t="s">
        <v>117</v>
      </c>
      <c r="H1979" s="288"/>
      <c r="I1979" s="1"/>
      <c r="J1979" s="1"/>
      <c r="K1979" s="549"/>
      <c r="L1979" s="10"/>
      <c r="N1979" s="548"/>
      <c r="O1979" s="548"/>
    </row>
    <row r="1980" spans="2:15" s="5" customFormat="1" ht="220.5">
      <c r="B1980" s="1"/>
      <c r="C1980" s="351">
        <v>6306</v>
      </c>
      <c r="D1980" s="352" t="s">
        <v>2037</v>
      </c>
      <c r="E1980" s="353" t="s">
        <v>122</v>
      </c>
      <c r="F1980" s="354">
        <v>7870</v>
      </c>
      <c r="G1980" s="288" t="s">
        <v>117</v>
      </c>
      <c r="H1980" s="288"/>
      <c r="I1980" s="1"/>
      <c r="J1980" s="1"/>
      <c r="K1980" s="549"/>
      <c r="L1980" s="10"/>
      <c r="N1980" s="548"/>
      <c r="O1980" s="548"/>
    </row>
    <row r="1981" spans="2:15" s="5" customFormat="1" ht="94.5">
      <c r="B1981" s="1"/>
      <c r="C1981" s="351">
        <v>6308</v>
      </c>
      <c r="D1981" s="352" t="s">
        <v>2038</v>
      </c>
      <c r="E1981" s="353" t="s">
        <v>116</v>
      </c>
      <c r="F1981" s="354">
        <v>3141</v>
      </c>
      <c r="G1981" s="288" t="s">
        <v>117</v>
      </c>
      <c r="H1981" s="288"/>
      <c r="I1981" s="1"/>
      <c r="J1981" s="1"/>
      <c r="K1981" s="549"/>
      <c r="L1981" s="10"/>
      <c r="N1981" s="548"/>
      <c r="O1981" s="548"/>
    </row>
    <row r="1982" spans="2:15" s="5" customFormat="1" ht="31.5">
      <c r="B1982" s="1"/>
      <c r="C1982" s="351">
        <v>6309</v>
      </c>
      <c r="D1982" s="352" t="s">
        <v>2039</v>
      </c>
      <c r="E1982" s="353" t="s">
        <v>116</v>
      </c>
      <c r="F1982" s="354">
        <v>16570</v>
      </c>
      <c r="G1982" s="288" t="s">
        <v>117</v>
      </c>
      <c r="H1982" s="288"/>
      <c r="I1982" s="1"/>
      <c r="J1982" s="1"/>
      <c r="K1982" s="549"/>
      <c r="L1982" s="10"/>
      <c r="N1982" s="548"/>
      <c r="O1982" s="548"/>
    </row>
    <row r="1983" spans="2:15" s="5" customFormat="1" ht="78.75">
      <c r="B1983" s="1"/>
      <c r="C1983" s="351">
        <v>6313</v>
      </c>
      <c r="D1983" s="352" t="s">
        <v>2040</v>
      </c>
      <c r="E1983" s="353" t="s">
        <v>119</v>
      </c>
      <c r="F1983" s="354">
        <v>749970</v>
      </c>
      <c r="G1983" s="288" t="s">
        <v>117</v>
      </c>
      <c r="H1983" s="288"/>
      <c r="I1983" s="1"/>
      <c r="J1983" s="1"/>
      <c r="K1983" s="549"/>
      <c r="L1983" s="10"/>
      <c r="N1983" s="548"/>
      <c r="O1983" s="548"/>
    </row>
    <row r="1984" spans="2:15" s="5" customFormat="1" ht="94.5">
      <c r="B1984" s="1"/>
      <c r="C1984" s="351">
        <v>6314</v>
      </c>
      <c r="D1984" s="352" t="s">
        <v>2041</v>
      </c>
      <c r="E1984" s="353" t="s">
        <v>119</v>
      </c>
      <c r="F1984" s="354">
        <v>808875</v>
      </c>
      <c r="G1984" s="288" t="s">
        <v>117</v>
      </c>
      <c r="H1984" s="288"/>
      <c r="I1984" s="1"/>
      <c r="J1984" s="1"/>
      <c r="K1984" s="549"/>
      <c r="L1984" s="10"/>
      <c r="N1984" s="548"/>
      <c r="O1984" s="548"/>
    </row>
    <row r="1985" spans="2:15" s="5" customFormat="1" ht="94.5">
      <c r="B1985" s="1"/>
      <c r="C1985" s="351">
        <v>6315</v>
      </c>
      <c r="D1985" s="352" t="s">
        <v>2042</v>
      </c>
      <c r="E1985" s="353" t="s">
        <v>119</v>
      </c>
      <c r="F1985" s="354">
        <v>811465</v>
      </c>
      <c r="G1985" s="288" t="s">
        <v>117</v>
      </c>
      <c r="H1985" s="288"/>
      <c r="I1985" s="1"/>
      <c r="J1985" s="1"/>
      <c r="K1985" s="549"/>
      <c r="L1985" s="10"/>
      <c r="N1985" s="548"/>
      <c r="O1985" s="548"/>
    </row>
    <row r="1986" spans="2:15" s="5" customFormat="1" ht="110.25">
      <c r="B1986" s="1"/>
      <c r="C1986" s="351">
        <v>6316</v>
      </c>
      <c r="D1986" s="352" t="s">
        <v>2043</v>
      </c>
      <c r="E1986" s="353" t="s">
        <v>119</v>
      </c>
      <c r="F1986" s="354">
        <v>798440</v>
      </c>
      <c r="G1986" s="288" t="s">
        <v>117</v>
      </c>
      <c r="H1986" s="288"/>
      <c r="I1986" s="1"/>
      <c r="J1986" s="1"/>
      <c r="K1986" s="549"/>
      <c r="L1986" s="10"/>
      <c r="N1986" s="548"/>
      <c r="O1986" s="548"/>
    </row>
    <row r="1987" spans="2:15" s="5" customFormat="1" ht="126">
      <c r="B1987" s="1"/>
      <c r="C1987" s="351">
        <v>6317</v>
      </c>
      <c r="D1987" s="352" t="s">
        <v>2044</v>
      </c>
      <c r="E1987" s="353" t="s">
        <v>122</v>
      </c>
      <c r="F1987" s="354">
        <v>4899270</v>
      </c>
      <c r="G1987" s="288" t="s">
        <v>117</v>
      </c>
      <c r="H1987" s="288"/>
      <c r="I1987" s="1"/>
      <c r="J1987" s="1"/>
      <c r="K1987" s="549"/>
      <c r="L1987" s="10"/>
      <c r="N1987" s="548"/>
      <c r="O1987" s="548"/>
    </row>
    <row r="1988" spans="2:15" s="5" customFormat="1" ht="141.75">
      <c r="B1988" s="1"/>
      <c r="C1988" s="351">
        <v>6318</v>
      </c>
      <c r="D1988" s="352" t="s">
        <v>2045</v>
      </c>
      <c r="E1988" s="353" t="s">
        <v>1215</v>
      </c>
      <c r="F1988" s="354">
        <v>154700</v>
      </c>
      <c r="G1988" s="288" t="s">
        <v>117</v>
      </c>
      <c r="H1988" s="288"/>
      <c r="I1988" s="1"/>
      <c r="J1988" s="1"/>
      <c r="K1988" s="549"/>
      <c r="L1988" s="10"/>
      <c r="N1988" s="548"/>
      <c r="O1988" s="548"/>
    </row>
    <row r="1989" spans="2:15" s="5" customFormat="1" ht="126">
      <c r="B1989" s="1"/>
      <c r="C1989" s="351">
        <v>6319</v>
      </c>
      <c r="D1989" s="352" t="s">
        <v>2046</v>
      </c>
      <c r="E1989" s="353" t="s">
        <v>122</v>
      </c>
      <c r="F1989" s="354">
        <v>3319985</v>
      </c>
      <c r="G1989" s="288" t="s">
        <v>117</v>
      </c>
      <c r="H1989" s="288"/>
      <c r="I1989" s="1"/>
      <c r="J1989" s="1"/>
      <c r="K1989" s="549"/>
      <c r="L1989" s="10"/>
      <c r="N1989" s="548"/>
      <c r="O1989" s="548"/>
    </row>
    <row r="1990" spans="2:15" s="5" customFormat="1" ht="63">
      <c r="B1990" s="1"/>
      <c r="C1990" s="351">
        <v>6320</v>
      </c>
      <c r="D1990" s="352" t="s">
        <v>2047</v>
      </c>
      <c r="E1990" s="353" t="s">
        <v>125</v>
      </c>
      <c r="F1990" s="354">
        <v>3875006</v>
      </c>
      <c r="G1990" s="288" t="s">
        <v>117</v>
      </c>
      <c r="H1990" s="288"/>
      <c r="I1990" s="1"/>
      <c r="J1990" s="1"/>
      <c r="K1990" s="549"/>
      <c r="L1990" s="10"/>
      <c r="N1990" s="548"/>
      <c r="O1990" s="548"/>
    </row>
    <row r="1991" spans="2:15" s="5" customFormat="1" ht="94.5">
      <c r="B1991" s="1"/>
      <c r="C1991" s="351">
        <v>6321</v>
      </c>
      <c r="D1991" s="352" t="s">
        <v>2048</v>
      </c>
      <c r="E1991" s="353" t="s">
        <v>119</v>
      </c>
      <c r="F1991" s="354">
        <v>659286</v>
      </c>
      <c r="G1991" s="288" t="s">
        <v>117</v>
      </c>
      <c r="H1991" s="288"/>
      <c r="I1991" s="1"/>
      <c r="J1991" s="1"/>
      <c r="K1991" s="549"/>
      <c r="L1991" s="10"/>
      <c r="N1991" s="548"/>
      <c r="O1991" s="548"/>
    </row>
    <row r="1992" spans="2:15" s="5" customFormat="1" ht="78.75">
      <c r="B1992" s="1"/>
      <c r="C1992" s="351">
        <v>6322</v>
      </c>
      <c r="D1992" s="352" t="s">
        <v>2049</v>
      </c>
      <c r="E1992" s="353" t="s">
        <v>125</v>
      </c>
      <c r="F1992" s="354">
        <v>182091</v>
      </c>
      <c r="G1992" s="288" t="s">
        <v>117</v>
      </c>
      <c r="H1992" s="288"/>
      <c r="I1992" s="1"/>
      <c r="J1992" s="1"/>
      <c r="K1992" s="549"/>
      <c r="L1992" s="10"/>
      <c r="N1992" s="548"/>
      <c r="O1992" s="548"/>
    </row>
    <row r="1993" spans="2:15" s="5" customFormat="1" ht="94.5">
      <c r="B1993" s="1"/>
      <c r="C1993" s="351">
        <v>6323</v>
      </c>
      <c r="D1993" s="352" t="s">
        <v>2050</v>
      </c>
      <c r="E1993" s="353" t="s">
        <v>122</v>
      </c>
      <c r="F1993" s="354">
        <v>683110</v>
      </c>
      <c r="G1993" s="288" t="s">
        <v>117</v>
      </c>
      <c r="H1993" s="288"/>
      <c r="I1993" s="1"/>
      <c r="J1993" s="1"/>
      <c r="K1993" s="549"/>
      <c r="L1993" s="10"/>
      <c r="N1993" s="548"/>
      <c r="O1993" s="548"/>
    </row>
    <row r="1994" spans="2:15" s="5" customFormat="1" ht="78.75">
      <c r="B1994" s="1"/>
      <c r="C1994" s="351">
        <v>6324</v>
      </c>
      <c r="D1994" s="352" t="s">
        <v>2051</v>
      </c>
      <c r="E1994" s="353" t="s">
        <v>125</v>
      </c>
      <c r="F1994" s="354">
        <v>74909</v>
      </c>
      <c r="G1994" s="288" t="s">
        <v>117</v>
      </c>
      <c r="H1994" s="288"/>
      <c r="I1994" s="1"/>
      <c r="J1994" s="1"/>
      <c r="K1994" s="549"/>
      <c r="L1994" s="10"/>
      <c r="N1994" s="548"/>
      <c r="O1994" s="548"/>
    </row>
    <row r="1995" spans="2:15" s="5" customFormat="1" ht="25.5">
      <c r="B1995" s="1"/>
      <c r="C1995" s="351">
        <v>6325</v>
      </c>
      <c r="D1995" s="352" t="s">
        <v>2052</v>
      </c>
      <c r="E1995" s="353" t="s">
        <v>125</v>
      </c>
      <c r="F1995" s="354">
        <v>67382</v>
      </c>
      <c r="G1995" s="288" t="s">
        <v>117</v>
      </c>
      <c r="H1995" s="288"/>
      <c r="I1995" s="1"/>
      <c r="J1995" s="1"/>
      <c r="K1995" s="549"/>
      <c r="L1995" s="10"/>
      <c r="N1995" s="548"/>
      <c r="O1995" s="548"/>
    </row>
    <row r="1996" spans="2:15" s="5" customFormat="1" ht="63">
      <c r="B1996" s="1"/>
      <c r="C1996" s="351">
        <v>6326</v>
      </c>
      <c r="D1996" s="352" t="s">
        <v>2053</v>
      </c>
      <c r="E1996" s="353" t="s">
        <v>119</v>
      </c>
      <c r="F1996" s="354">
        <v>130679</v>
      </c>
      <c r="G1996" s="288" t="s">
        <v>117</v>
      </c>
      <c r="H1996" s="288"/>
      <c r="I1996" s="1"/>
      <c r="J1996" s="1"/>
      <c r="K1996" s="549"/>
      <c r="L1996" s="10"/>
      <c r="N1996" s="548"/>
      <c r="O1996" s="548"/>
    </row>
    <row r="1997" spans="2:15" s="5" customFormat="1" ht="78.75">
      <c r="B1997" s="1"/>
      <c r="C1997" s="351">
        <v>6327</v>
      </c>
      <c r="D1997" s="352" t="s">
        <v>2054</v>
      </c>
      <c r="E1997" s="353" t="s">
        <v>2055</v>
      </c>
      <c r="F1997" s="354">
        <v>535500</v>
      </c>
      <c r="G1997" s="288" t="s">
        <v>117</v>
      </c>
      <c r="H1997" s="288"/>
      <c r="I1997" s="1"/>
      <c r="J1997" s="1"/>
      <c r="K1997" s="549"/>
      <c r="L1997" s="10"/>
      <c r="N1997" s="548"/>
      <c r="O1997" s="548"/>
    </row>
    <row r="1998" spans="2:15" s="5" customFormat="1" ht="78.75">
      <c r="B1998" s="1"/>
      <c r="C1998" s="351">
        <v>6328</v>
      </c>
      <c r="D1998" s="352" t="s">
        <v>2056</v>
      </c>
      <c r="E1998" s="353" t="s">
        <v>2055</v>
      </c>
      <c r="F1998" s="354">
        <v>654500</v>
      </c>
      <c r="G1998" s="288" t="s">
        <v>117</v>
      </c>
      <c r="H1998" s="288"/>
      <c r="I1998" s="1"/>
      <c r="J1998" s="1"/>
      <c r="K1998" s="549"/>
      <c r="L1998" s="10"/>
      <c r="N1998" s="548"/>
      <c r="O1998" s="548"/>
    </row>
    <row r="1999" spans="2:15" s="5" customFormat="1" ht="78.75">
      <c r="B1999" s="1"/>
      <c r="C1999" s="351">
        <v>6329</v>
      </c>
      <c r="D1999" s="352" t="s">
        <v>2057</v>
      </c>
      <c r="E1999" s="353" t="s">
        <v>2055</v>
      </c>
      <c r="F1999" s="354">
        <v>892500</v>
      </c>
      <c r="G1999" s="288" t="s">
        <v>117</v>
      </c>
      <c r="H1999" s="288"/>
      <c r="I1999" s="1"/>
      <c r="J1999" s="1"/>
      <c r="K1999" s="549"/>
      <c r="L1999" s="10"/>
      <c r="N1999" s="548"/>
      <c r="O1999" s="548"/>
    </row>
    <row r="2000" spans="2:15" s="5" customFormat="1" ht="47.25">
      <c r="B2000" s="1"/>
      <c r="C2000" s="351">
        <v>6333</v>
      </c>
      <c r="D2000" s="352" t="s">
        <v>2058</v>
      </c>
      <c r="E2000" s="353" t="s">
        <v>119</v>
      </c>
      <c r="F2000" s="354">
        <v>182191</v>
      </c>
      <c r="G2000" s="288" t="s">
        <v>117</v>
      </c>
      <c r="H2000" s="288" t="s">
        <v>145</v>
      </c>
      <c r="I2000" s="1"/>
      <c r="J2000" s="1"/>
      <c r="K2000" s="549"/>
      <c r="L2000" s="10"/>
      <c r="N2000" s="548"/>
      <c r="O2000" s="548"/>
    </row>
    <row r="2001" spans="2:15" s="5" customFormat="1" ht="31.5">
      <c r="B2001" s="1"/>
      <c r="C2001" s="351">
        <v>6335</v>
      </c>
      <c r="D2001" s="352" t="s">
        <v>2059</v>
      </c>
      <c r="E2001" s="353" t="s">
        <v>122</v>
      </c>
      <c r="F2001" s="354">
        <v>137332</v>
      </c>
      <c r="G2001" s="288" t="s">
        <v>117</v>
      </c>
      <c r="H2001" s="288"/>
      <c r="I2001" s="1"/>
      <c r="J2001" s="1"/>
      <c r="K2001" s="549"/>
      <c r="L2001" s="10"/>
      <c r="N2001" s="548"/>
      <c r="O2001" s="548"/>
    </row>
    <row r="2002" spans="2:15" s="5" customFormat="1" ht="63">
      <c r="B2002" s="1"/>
      <c r="C2002" s="351">
        <v>6339</v>
      </c>
      <c r="D2002" s="352" t="s">
        <v>2060</v>
      </c>
      <c r="E2002" s="353" t="s">
        <v>125</v>
      </c>
      <c r="F2002" s="354">
        <v>4202981</v>
      </c>
      <c r="G2002" s="288" t="s">
        <v>117</v>
      </c>
      <c r="H2002" s="288"/>
      <c r="I2002" s="1"/>
      <c r="J2002" s="1"/>
      <c r="K2002" s="549"/>
      <c r="L2002" s="10"/>
      <c r="N2002" s="548"/>
      <c r="O2002" s="548"/>
    </row>
    <row r="2003" spans="2:15" s="5" customFormat="1" ht="78.75">
      <c r="B2003" s="1"/>
      <c r="C2003" s="351">
        <v>6340</v>
      </c>
      <c r="D2003" s="352" t="s">
        <v>2061</v>
      </c>
      <c r="E2003" s="353" t="s">
        <v>119</v>
      </c>
      <c r="F2003" s="354">
        <v>200584</v>
      </c>
      <c r="G2003" s="288" t="s">
        <v>117</v>
      </c>
      <c r="H2003" s="288"/>
      <c r="I2003" s="1"/>
      <c r="J2003" s="1"/>
      <c r="K2003" s="549"/>
      <c r="L2003" s="10"/>
      <c r="N2003" s="548"/>
      <c r="O2003" s="548"/>
    </row>
    <row r="2004" spans="2:15" s="5" customFormat="1" ht="94.5">
      <c r="B2004" s="1"/>
      <c r="C2004" s="351">
        <v>6341</v>
      </c>
      <c r="D2004" s="352" t="s">
        <v>2062</v>
      </c>
      <c r="E2004" s="353" t="s">
        <v>125</v>
      </c>
      <c r="F2004" s="354">
        <v>582863</v>
      </c>
      <c r="G2004" s="288" t="s">
        <v>117</v>
      </c>
      <c r="H2004" s="288"/>
      <c r="I2004" s="1"/>
      <c r="J2004" s="1"/>
      <c r="K2004" s="549"/>
      <c r="L2004" s="10"/>
      <c r="N2004" s="548"/>
      <c r="O2004" s="548"/>
    </row>
    <row r="2005" spans="2:15" s="5" customFormat="1" ht="78.75">
      <c r="B2005" s="1"/>
      <c r="C2005" s="351">
        <v>6342</v>
      </c>
      <c r="D2005" s="352" t="s">
        <v>2063</v>
      </c>
      <c r="E2005" s="353" t="s">
        <v>125</v>
      </c>
      <c r="F2005" s="354">
        <v>6817625</v>
      </c>
      <c r="G2005" s="288" t="s">
        <v>117</v>
      </c>
      <c r="H2005" s="288" t="s">
        <v>145</v>
      </c>
      <c r="I2005" s="1"/>
      <c r="J2005" s="1"/>
      <c r="K2005" s="549"/>
      <c r="L2005" s="10"/>
      <c r="N2005" s="548"/>
      <c r="O2005" s="548"/>
    </row>
    <row r="2006" spans="2:15" s="5" customFormat="1" ht="31.5">
      <c r="B2006" s="1"/>
      <c r="C2006" s="351">
        <v>6343</v>
      </c>
      <c r="D2006" s="352" t="s">
        <v>2064</v>
      </c>
      <c r="E2006" s="353" t="s">
        <v>122</v>
      </c>
      <c r="F2006" s="354">
        <v>807520</v>
      </c>
      <c r="G2006" s="288" t="s">
        <v>117</v>
      </c>
      <c r="H2006" s="288"/>
      <c r="I2006" s="1"/>
      <c r="J2006" s="1"/>
      <c r="K2006" s="549"/>
      <c r="L2006" s="10"/>
      <c r="N2006" s="548"/>
      <c r="O2006" s="548"/>
    </row>
    <row r="2007" spans="2:15" s="5" customFormat="1" ht="31.5">
      <c r="B2007" s="1"/>
      <c r="C2007" s="351">
        <v>6346</v>
      </c>
      <c r="D2007" s="352" t="s">
        <v>2065</v>
      </c>
      <c r="E2007" s="353" t="s">
        <v>122</v>
      </c>
      <c r="F2007" s="354">
        <v>28006</v>
      </c>
      <c r="G2007" s="288" t="s">
        <v>117</v>
      </c>
      <c r="H2007" s="288"/>
      <c r="I2007" s="1"/>
      <c r="J2007" s="1"/>
      <c r="K2007" s="549"/>
      <c r="L2007" s="10"/>
      <c r="N2007" s="548"/>
      <c r="O2007" s="548"/>
    </row>
    <row r="2008" spans="2:15" s="5" customFormat="1" ht="63">
      <c r="B2008" s="1"/>
      <c r="C2008" s="351">
        <v>6352</v>
      </c>
      <c r="D2008" s="352" t="s">
        <v>2066</v>
      </c>
      <c r="E2008" s="353" t="s">
        <v>116</v>
      </c>
      <c r="F2008" s="354">
        <v>74080</v>
      </c>
      <c r="G2008" s="288" t="s">
        <v>117</v>
      </c>
      <c r="H2008" s="288"/>
      <c r="I2008" s="1"/>
      <c r="J2008" s="1"/>
      <c r="K2008" s="549"/>
      <c r="L2008" s="10"/>
      <c r="N2008" s="548"/>
      <c r="O2008" s="548"/>
    </row>
    <row r="2009" spans="2:15" s="5" customFormat="1" ht="126">
      <c r="B2009" s="1"/>
      <c r="C2009" s="351">
        <v>6353</v>
      </c>
      <c r="D2009" s="352" t="s">
        <v>2067</v>
      </c>
      <c r="E2009" s="353" t="s">
        <v>1982</v>
      </c>
      <c r="F2009" s="354">
        <v>2060</v>
      </c>
      <c r="G2009" s="288" t="s">
        <v>117</v>
      </c>
      <c r="H2009" s="288"/>
      <c r="I2009" s="1"/>
      <c r="J2009" s="1"/>
      <c r="K2009" s="549"/>
      <c r="L2009" s="10"/>
      <c r="N2009" s="548"/>
      <c r="O2009" s="548"/>
    </row>
    <row r="2010" spans="2:15" s="5" customFormat="1" ht="78.75">
      <c r="B2010" s="1"/>
      <c r="C2010" s="351">
        <v>6364</v>
      </c>
      <c r="D2010" s="352" t="s">
        <v>2068</v>
      </c>
      <c r="E2010" s="353" t="s">
        <v>125</v>
      </c>
      <c r="F2010" s="354">
        <v>6571422</v>
      </c>
      <c r="G2010" s="288" t="s">
        <v>117</v>
      </c>
      <c r="H2010" s="288" t="s">
        <v>145</v>
      </c>
      <c r="I2010" s="1"/>
      <c r="J2010" s="1"/>
      <c r="K2010" s="549"/>
      <c r="L2010" s="10"/>
      <c r="N2010" s="548"/>
      <c r="O2010" s="548"/>
    </row>
    <row r="2011" spans="2:15" s="5" customFormat="1" ht="78.75">
      <c r="B2011" s="1"/>
      <c r="C2011" s="351">
        <v>6365</v>
      </c>
      <c r="D2011" s="352" t="s">
        <v>2069</v>
      </c>
      <c r="E2011" s="353" t="s">
        <v>125</v>
      </c>
      <c r="F2011" s="354">
        <v>975800</v>
      </c>
      <c r="G2011" s="288" t="s">
        <v>117</v>
      </c>
      <c r="H2011" s="288"/>
      <c r="I2011" s="1"/>
      <c r="J2011" s="1"/>
      <c r="K2011" s="549"/>
      <c r="L2011" s="10"/>
      <c r="N2011" s="548"/>
      <c r="O2011" s="548"/>
    </row>
    <row r="2012" spans="2:15" s="5" customFormat="1" ht="78.75">
      <c r="B2012" s="1"/>
      <c r="C2012" s="351">
        <v>6366</v>
      </c>
      <c r="D2012" s="352" t="s">
        <v>2070</v>
      </c>
      <c r="E2012" s="353" t="s">
        <v>125</v>
      </c>
      <c r="F2012" s="354">
        <v>644555</v>
      </c>
      <c r="G2012" s="288" t="s">
        <v>117</v>
      </c>
      <c r="H2012" s="288"/>
      <c r="I2012" s="1"/>
      <c r="J2012" s="1"/>
      <c r="K2012" s="549"/>
      <c r="L2012" s="10"/>
      <c r="N2012" s="548"/>
      <c r="O2012" s="548"/>
    </row>
    <row r="2013" spans="2:15" s="5" customFormat="1" ht="78.75">
      <c r="B2013" s="1"/>
      <c r="C2013" s="351">
        <v>6367</v>
      </c>
      <c r="D2013" s="352" t="s">
        <v>2071</v>
      </c>
      <c r="E2013" s="353" t="s">
        <v>125</v>
      </c>
      <c r="F2013" s="354">
        <v>644555</v>
      </c>
      <c r="G2013" s="288" t="s">
        <v>117</v>
      </c>
      <c r="H2013" s="288"/>
      <c r="I2013" s="1"/>
      <c r="J2013" s="1"/>
      <c r="K2013" s="549"/>
      <c r="L2013" s="10"/>
      <c r="N2013" s="548"/>
      <c r="O2013" s="548"/>
    </row>
    <row r="2014" spans="2:15" s="5" customFormat="1" ht="78.75">
      <c r="B2014" s="1"/>
      <c r="C2014" s="351">
        <v>6371</v>
      </c>
      <c r="D2014" s="352" t="s">
        <v>2072</v>
      </c>
      <c r="E2014" s="353" t="s">
        <v>125</v>
      </c>
      <c r="F2014" s="354">
        <v>6571422</v>
      </c>
      <c r="G2014" s="288" t="s">
        <v>117</v>
      </c>
      <c r="H2014" s="288" t="s">
        <v>145</v>
      </c>
      <c r="I2014" s="1"/>
      <c r="J2014" s="1"/>
      <c r="K2014" s="549"/>
      <c r="L2014" s="10"/>
      <c r="N2014" s="548"/>
      <c r="O2014" s="548"/>
    </row>
    <row r="2015" spans="2:15" s="5" customFormat="1" ht="78.75">
      <c r="B2015" s="1"/>
      <c r="C2015" s="351">
        <v>6372</v>
      </c>
      <c r="D2015" s="352" t="s">
        <v>2073</v>
      </c>
      <c r="E2015" s="353" t="s">
        <v>125</v>
      </c>
      <c r="F2015" s="354">
        <v>7473955</v>
      </c>
      <c r="G2015" s="288" t="s">
        <v>117</v>
      </c>
      <c r="H2015" s="288" t="s">
        <v>145</v>
      </c>
      <c r="I2015" s="1"/>
      <c r="J2015" s="1"/>
      <c r="K2015" s="549"/>
      <c r="L2015" s="10"/>
      <c r="N2015" s="548"/>
      <c r="O2015" s="548"/>
    </row>
    <row r="2016" spans="2:15" s="5" customFormat="1" ht="63">
      <c r="B2016" s="1"/>
      <c r="C2016" s="351">
        <v>6373</v>
      </c>
      <c r="D2016" s="352" t="s">
        <v>2074</v>
      </c>
      <c r="E2016" s="353" t="s">
        <v>125</v>
      </c>
      <c r="F2016" s="354">
        <v>4122922</v>
      </c>
      <c r="G2016" s="288" t="s">
        <v>117</v>
      </c>
      <c r="H2016" s="288" t="s">
        <v>145</v>
      </c>
      <c r="I2016" s="1"/>
      <c r="J2016" s="1"/>
      <c r="K2016" s="549"/>
      <c r="L2016" s="10"/>
      <c r="N2016" s="548"/>
      <c r="O2016" s="548"/>
    </row>
    <row r="2017" spans="2:15" s="5" customFormat="1" ht="78.75">
      <c r="B2017" s="1"/>
      <c r="C2017" s="351">
        <v>6374</v>
      </c>
      <c r="D2017" s="352" t="s">
        <v>2075</v>
      </c>
      <c r="E2017" s="353" t="s">
        <v>125</v>
      </c>
      <c r="F2017" s="354">
        <v>428400</v>
      </c>
      <c r="G2017" s="288" t="s">
        <v>117</v>
      </c>
      <c r="H2017" s="288" t="s">
        <v>145</v>
      </c>
      <c r="I2017" s="1"/>
      <c r="J2017" s="1"/>
      <c r="K2017" s="549"/>
      <c r="L2017" s="10"/>
      <c r="N2017" s="548"/>
      <c r="O2017" s="548"/>
    </row>
    <row r="2018" spans="2:15" s="5" customFormat="1" ht="78.75">
      <c r="B2018" s="1"/>
      <c r="C2018" s="351">
        <v>6375</v>
      </c>
      <c r="D2018" s="352" t="s">
        <v>2076</v>
      </c>
      <c r="E2018" s="353" t="s">
        <v>125</v>
      </c>
      <c r="F2018" s="354">
        <v>493850</v>
      </c>
      <c r="G2018" s="288" t="s">
        <v>117</v>
      </c>
      <c r="H2018" s="288" t="s">
        <v>145</v>
      </c>
      <c r="I2018" s="1"/>
      <c r="J2018" s="1"/>
      <c r="K2018" s="549"/>
      <c r="L2018" s="10"/>
      <c r="N2018" s="548"/>
      <c r="O2018" s="548"/>
    </row>
    <row r="2019" spans="2:15" s="5" customFormat="1" ht="78.75">
      <c r="B2019" s="1"/>
      <c r="C2019" s="351">
        <v>6376</v>
      </c>
      <c r="D2019" s="352" t="s">
        <v>2077</v>
      </c>
      <c r="E2019" s="353" t="s">
        <v>125</v>
      </c>
      <c r="F2019" s="354">
        <v>493850</v>
      </c>
      <c r="G2019" s="288" t="s">
        <v>117</v>
      </c>
      <c r="H2019" s="288" t="s">
        <v>145</v>
      </c>
      <c r="I2019" s="1"/>
      <c r="J2019" s="1"/>
      <c r="K2019" s="549"/>
      <c r="L2019" s="10"/>
      <c r="N2019" s="548"/>
      <c r="O2019" s="548"/>
    </row>
    <row r="2020" spans="2:15" s="5" customFormat="1" ht="78.75">
      <c r="B2020" s="1"/>
      <c r="C2020" s="351">
        <v>6377</v>
      </c>
      <c r="D2020" s="352" t="s">
        <v>2078</v>
      </c>
      <c r="E2020" s="353" t="s">
        <v>125</v>
      </c>
      <c r="F2020" s="354">
        <v>493850</v>
      </c>
      <c r="G2020" s="288" t="s">
        <v>117</v>
      </c>
      <c r="H2020" s="288" t="s">
        <v>145</v>
      </c>
      <c r="I2020" s="1"/>
      <c r="J2020" s="1"/>
      <c r="K2020" s="549"/>
      <c r="L2020" s="10"/>
      <c r="N2020" s="548"/>
      <c r="O2020" s="548"/>
    </row>
    <row r="2021" spans="2:15" s="5" customFormat="1" ht="78.75">
      <c r="B2021" s="1"/>
      <c r="C2021" s="351">
        <v>6379</v>
      </c>
      <c r="D2021" s="352" t="s">
        <v>2079</v>
      </c>
      <c r="E2021" s="353" t="s">
        <v>125</v>
      </c>
      <c r="F2021" s="354">
        <v>668780</v>
      </c>
      <c r="G2021" s="288" t="s">
        <v>117</v>
      </c>
      <c r="H2021" s="288" t="s">
        <v>145</v>
      </c>
      <c r="I2021" s="1"/>
      <c r="J2021" s="1"/>
      <c r="K2021" s="549"/>
      <c r="L2021" s="10"/>
      <c r="N2021" s="548"/>
      <c r="O2021" s="548"/>
    </row>
    <row r="2022" spans="2:15" s="5" customFormat="1" ht="47.25">
      <c r="B2022" s="1"/>
      <c r="C2022" s="351">
        <v>6380</v>
      </c>
      <c r="D2022" s="352" t="s">
        <v>2080</v>
      </c>
      <c r="E2022" s="353" t="s">
        <v>122</v>
      </c>
      <c r="F2022" s="354">
        <v>81804</v>
      </c>
      <c r="G2022" s="288" t="s">
        <v>117</v>
      </c>
      <c r="H2022" s="288"/>
      <c r="I2022" s="1"/>
      <c r="J2022" s="1"/>
      <c r="K2022" s="549"/>
      <c r="L2022" s="10"/>
      <c r="N2022" s="548"/>
      <c r="O2022" s="548"/>
    </row>
    <row r="2023" spans="2:15" s="5" customFormat="1" ht="78.75">
      <c r="B2023" s="1"/>
      <c r="C2023" s="351">
        <v>6381</v>
      </c>
      <c r="D2023" s="352" t="s">
        <v>2081</v>
      </c>
      <c r="E2023" s="353" t="s">
        <v>122</v>
      </c>
      <c r="F2023" s="354">
        <v>3964237</v>
      </c>
      <c r="G2023" s="288" t="s">
        <v>117</v>
      </c>
      <c r="H2023" s="288"/>
      <c r="I2023" s="1"/>
      <c r="J2023" s="1"/>
      <c r="K2023" s="549"/>
      <c r="L2023" s="10"/>
      <c r="N2023" s="548"/>
      <c r="O2023" s="548"/>
    </row>
    <row r="2024" spans="2:15" s="5" customFormat="1" ht="31.5">
      <c r="B2024" s="1"/>
      <c r="C2024" s="351">
        <v>6382</v>
      </c>
      <c r="D2024" s="352" t="s">
        <v>2082</v>
      </c>
      <c r="E2024" s="353" t="s">
        <v>122</v>
      </c>
      <c r="F2024" s="354">
        <v>529751</v>
      </c>
      <c r="G2024" s="288" t="s">
        <v>117</v>
      </c>
      <c r="H2024" s="288"/>
      <c r="I2024" s="1"/>
      <c r="J2024" s="1"/>
      <c r="K2024" s="549"/>
      <c r="L2024" s="10"/>
      <c r="N2024" s="548"/>
      <c r="O2024" s="548"/>
    </row>
    <row r="2025" spans="2:15" s="5" customFormat="1" ht="31.5">
      <c r="B2025" s="1"/>
      <c r="C2025" s="351">
        <v>6383</v>
      </c>
      <c r="D2025" s="352" t="s">
        <v>2083</v>
      </c>
      <c r="E2025" s="353" t="s">
        <v>122</v>
      </c>
      <c r="F2025" s="354">
        <v>536970</v>
      </c>
      <c r="G2025" s="288" t="s">
        <v>117</v>
      </c>
      <c r="H2025" s="288"/>
      <c r="I2025" s="1"/>
      <c r="J2025" s="1"/>
      <c r="K2025" s="549"/>
      <c r="L2025" s="10"/>
      <c r="N2025" s="548"/>
      <c r="O2025" s="548"/>
    </row>
    <row r="2026" spans="2:15" s="5" customFormat="1" ht="220.5">
      <c r="B2026" s="1"/>
      <c r="C2026" s="351">
        <v>6387</v>
      </c>
      <c r="D2026" s="352" t="s">
        <v>2084</v>
      </c>
      <c r="E2026" s="353" t="s">
        <v>125</v>
      </c>
      <c r="F2026" s="354">
        <v>14665038</v>
      </c>
      <c r="G2026" s="288" t="s">
        <v>117</v>
      </c>
      <c r="H2026" s="288" t="s">
        <v>145</v>
      </c>
      <c r="I2026" s="1"/>
      <c r="J2026" s="1"/>
      <c r="K2026" s="549"/>
      <c r="L2026" s="10"/>
      <c r="N2026" s="548"/>
      <c r="O2026" s="548"/>
    </row>
    <row r="2027" spans="2:15" s="5" customFormat="1" ht="220.5">
      <c r="B2027" s="1"/>
      <c r="C2027" s="351">
        <v>6388</v>
      </c>
      <c r="D2027" s="352" t="s">
        <v>2085</v>
      </c>
      <c r="E2027" s="353" t="s">
        <v>125</v>
      </c>
      <c r="F2027" s="354">
        <v>18947805</v>
      </c>
      <c r="G2027" s="288" t="s">
        <v>117</v>
      </c>
      <c r="H2027" s="288" t="s">
        <v>145</v>
      </c>
      <c r="I2027" s="1"/>
      <c r="J2027" s="1"/>
      <c r="K2027" s="549"/>
      <c r="L2027" s="10"/>
      <c r="N2027" s="548"/>
      <c r="O2027" s="548"/>
    </row>
    <row r="2028" spans="2:15" s="5" customFormat="1" ht="220.5">
      <c r="B2028" s="1"/>
      <c r="C2028" s="351">
        <v>6389</v>
      </c>
      <c r="D2028" s="352" t="s">
        <v>2086</v>
      </c>
      <c r="E2028" s="353" t="s">
        <v>125</v>
      </c>
      <c r="F2028" s="354">
        <v>20350966</v>
      </c>
      <c r="G2028" s="288" t="s">
        <v>117</v>
      </c>
      <c r="H2028" s="288" t="s">
        <v>145</v>
      </c>
      <c r="I2028" s="1"/>
      <c r="J2028" s="1"/>
      <c r="K2028" s="549"/>
      <c r="L2028" s="10"/>
      <c r="N2028" s="548"/>
      <c r="O2028" s="548"/>
    </row>
    <row r="2029" spans="2:15" s="5" customFormat="1" ht="126">
      <c r="B2029" s="1"/>
      <c r="C2029" s="351">
        <v>6392</v>
      </c>
      <c r="D2029" s="352" t="s">
        <v>2087</v>
      </c>
      <c r="E2029" s="353" t="s">
        <v>119</v>
      </c>
      <c r="F2029" s="354">
        <v>1657637</v>
      </c>
      <c r="G2029" s="288" t="s">
        <v>117</v>
      </c>
      <c r="H2029" s="288" t="s">
        <v>145</v>
      </c>
      <c r="I2029" s="1"/>
      <c r="J2029" s="1"/>
      <c r="K2029" s="549"/>
      <c r="L2029" s="10"/>
      <c r="N2029" s="548"/>
      <c r="O2029" s="548"/>
    </row>
    <row r="2030" spans="2:15" s="5" customFormat="1" ht="126">
      <c r="B2030" s="1"/>
      <c r="C2030" s="351">
        <v>6393</v>
      </c>
      <c r="D2030" s="352" t="s">
        <v>2088</v>
      </c>
      <c r="E2030" s="353" t="s">
        <v>119</v>
      </c>
      <c r="F2030" s="354">
        <v>1942984</v>
      </c>
      <c r="G2030" s="288" t="s">
        <v>117</v>
      </c>
      <c r="H2030" s="288" t="s">
        <v>145</v>
      </c>
      <c r="I2030" s="1"/>
      <c r="J2030" s="1"/>
      <c r="K2030" s="549"/>
      <c r="L2030" s="10"/>
      <c r="N2030" s="548"/>
      <c r="O2030" s="548"/>
    </row>
    <row r="2031" spans="2:15" s="5" customFormat="1" ht="78.75">
      <c r="B2031" s="1"/>
      <c r="C2031" s="351">
        <v>6394</v>
      </c>
      <c r="D2031" s="352" t="s">
        <v>2089</v>
      </c>
      <c r="E2031" s="353" t="s">
        <v>122</v>
      </c>
      <c r="F2031" s="354">
        <v>22284</v>
      </c>
      <c r="G2031" s="288" t="s">
        <v>117</v>
      </c>
      <c r="H2031" s="288"/>
      <c r="I2031" s="1"/>
      <c r="J2031" s="1"/>
      <c r="K2031" s="549"/>
      <c r="L2031" s="10"/>
      <c r="N2031" s="548"/>
      <c r="O2031" s="548"/>
    </row>
    <row r="2032" spans="2:15" s="5" customFormat="1" ht="126">
      <c r="B2032" s="1"/>
      <c r="C2032" s="351">
        <v>6395</v>
      </c>
      <c r="D2032" s="352" t="s">
        <v>2090</v>
      </c>
      <c r="E2032" s="353" t="s">
        <v>119</v>
      </c>
      <c r="F2032" s="354">
        <v>2462437</v>
      </c>
      <c r="G2032" s="288" t="s">
        <v>117</v>
      </c>
      <c r="H2032" s="288" t="s">
        <v>145</v>
      </c>
      <c r="I2032" s="1"/>
      <c r="J2032" s="1"/>
      <c r="K2032" s="549"/>
      <c r="L2032" s="10"/>
      <c r="N2032" s="548"/>
      <c r="O2032" s="548"/>
    </row>
    <row r="2033" spans="2:15" s="5" customFormat="1" ht="47.25">
      <c r="B2033" s="1"/>
      <c r="C2033" s="351">
        <v>6396</v>
      </c>
      <c r="D2033" s="352" t="s">
        <v>2091</v>
      </c>
      <c r="E2033" s="353" t="s">
        <v>125</v>
      </c>
      <c r="F2033" s="354">
        <v>417348</v>
      </c>
      <c r="G2033" s="288" t="s">
        <v>117</v>
      </c>
      <c r="H2033" s="288"/>
      <c r="I2033" s="1"/>
      <c r="J2033" s="1"/>
      <c r="K2033" s="549"/>
      <c r="L2033" s="10"/>
      <c r="N2033" s="548"/>
      <c r="O2033" s="548"/>
    </row>
    <row r="2034" spans="2:15" s="5" customFormat="1" ht="47.25">
      <c r="B2034" s="1"/>
      <c r="C2034" s="351">
        <v>6397</v>
      </c>
      <c r="D2034" s="352" t="s">
        <v>2092</v>
      </c>
      <c r="E2034" s="353" t="s">
        <v>125</v>
      </c>
      <c r="F2034" s="354">
        <v>245333</v>
      </c>
      <c r="G2034" s="288" t="s">
        <v>117</v>
      </c>
      <c r="H2034" s="288"/>
      <c r="I2034" s="1"/>
      <c r="J2034" s="1"/>
      <c r="K2034" s="549"/>
      <c r="L2034" s="10"/>
      <c r="N2034" s="548"/>
      <c r="O2034" s="548"/>
    </row>
    <row r="2035" spans="2:15" s="5" customFormat="1" ht="47.25">
      <c r="B2035" s="1"/>
      <c r="C2035" s="351">
        <v>6400</v>
      </c>
      <c r="D2035" s="352" t="s">
        <v>2093</v>
      </c>
      <c r="E2035" s="353" t="s">
        <v>122</v>
      </c>
      <c r="F2035" s="354">
        <v>629331</v>
      </c>
      <c r="G2035" s="288" t="s">
        <v>117</v>
      </c>
      <c r="H2035" s="288"/>
      <c r="I2035" s="1"/>
      <c r="J2035" s="1"/>
      <c r="K2035" s="549"/>
      <c r="L2035" s="10"/>
      <c r="N2035" s="548"/>
      <c r="O2035" s="548"/>
    </row>
    <row r="2036" spans="2:15" s="5" customFormat="1" ht="78.75">
      <c r="B2036" s="1"/>
      <c r="C2036" s="351">
        <v>6407</v>
      </c>
      <c r="D2036" s="352" t="s">
        <v>2094</v>
      </c>
      <c r="E2036" s="353" t="s">
        <v>116</v>
      </c>
      <c r="F2036" s="354">
        <v>160636</v>
      </c>
      <c r="G2036" s="288" t="s">
        <v>117</v>
      </c>
      <c r="H2036" s="288"/>
      <c r="I2036" s="1"/>
      <c r="J2036" s="1"/>
      <c r="K2036" s="549"/>
      <c r="L2036" s="10"/>
      <c r="N2036" s="548"/>
      <c r="O2036" s="548"/>
    </row>
    <row r="2037" spans="2:15" s="5" customFormat="1" ht="63">
      <c r="B2037" s="1"/>
      <c r="C2037" s="351">
        <v>6411</v>
      </c>
      <c r="D2037" s="352" t="s">
        <v>2095</v>
      </c>
      <c r="E2037" s="353" t="s">
        <v>125</v>
      </c>
      <c r="F2037" s="354">
        <v>335167</v>
      </c>
      <c r="G2037" s="288" t="s">
        <v>117</v>
      </c>
      <c r="H2037" s="288" t="s">
        <v>145</v>
      </c>
      <c r="I2037" s="1"/>
      <c r="J2037" s="1"/>
      <c r="K2037" s="549"/>
      <c r="L2037" s="10"/>
      <c r="N2037" s="548"/>
      <c r="O2037" s="548"/>
    </row>
    <row r="2038" spans="2:15" s="5" customFormat="1" ht="63">
      <c r="B2038" s="1"/>
      <c r="C2038" s="351">
        <v>6413</v>
      </c>
      <c r="D2038" s="352" t="s">
        <v>2096</v>
      </c>
      <c r="E2038" s="353" t="s">
        <v>125</v>
      </c>
      <c r="F2038" s="354">
        <v>1532143</v>
      </c>
      <c r="G2038" s="288" t="s">
        <v>117</v>
      </c>
      <c r="H2038" s="288"/>
      <c r="I2038" s="1"/>
      <c r="J2038" s="1"/>
      <c r="K2038" s="549"/>
      <c r="L2038" s="10"/>
      <c r="N2038" s="548"/>
      <c r="O2038" s="548"/>
    </row>
    <row r="2039" spans="2:15" s="5" customFormat="1" ht="204.75">
      <c r="B2039" s="1"/>
      <c r="C2039" s="351">
        <v>6416</v>
      </c>
      <c r="D2039" s="352" t="s">
        <v>2097</v>
      </c>
      <c r="E2039" s="353" t="s">
        <v>116</v>
      </c>
      <c r="F2039" s="354">
        <v>83376</v>
      </c>
      <c r="G2039" s="288" t="s">
        <v>117</v>
      </c>
      <c r="H2039" s="288"/>
      <c r="I2039" s="1"/>
      <c r="J2039" s="1"/>
      <c r="K2039" s="549"/>
      <c r="L2039" s="10"/>
      <c r="N2039" s="548"/>
      <c r="O2039" s="548"/>
    </row>
    <row r="2040" spans="2:15" s="5" customFormat="1" ht="78.75">
      <c r="B2040" s="1"/>
      <c r="C2040" s="351">
        <v>6421</v>
      </c>
      <c r="D2040" s="352" t="s">
        <v>2098</v>
      </c>
      <c r="E2040" s="353" t="s">
        <v>122</v>
      </c>
      <c r="F2040" s="354">
        <v>36152</v>
      </c>
      <c r="G2040" s="288" t="s">
        <v>117</v>
      </c>
      <c r="H2040" s="288" t="s">
        <v>145</v>
      </c>
      <c r="I2040" s="1"/>
      <c r="J2040" s="1"/>
      <c r="K2040" s="549"/>
      <c r="L2040" s="10"/>
      <c r="N2040" s="548"/>
      <c r="O2040" s="548"/>
    </row>
    <row r="2041" spans="2:15" s="5" customFormat="1" ht="47.25">
      <c r="B2041" s="1"/>
      <c r="C2041" s="351">
        <v>6422</v>
      </c>
      <c r="D2041" s="352" t="s">
        <v>2099</v>
      </c>
      <c r="E2041" s="353" t="s">
        <v>125</v>
      </c>
      <c r="F2041" s="354">
        <v>98233</v>
      </c>
      <c r="G2041" s="288" t="s">
        <v>117</v>
      </c>
      <c r="H2041" s="288"/>
      <c r="I2041" s="1"/>
      <c r="J2041" s="1"/>
      <c r="K2041" s="549"/>
      <c r="L2041" s="10"/>
      <c r="N2041" s="548"/>
      <c r="O2041" s="548"/>
    </row>
    <row r="2042" spans="2:15" s="5" customFormat="1" ht="110.25">
      <c r="B2042" s="1"/>
      <c r="C2042" s="351">
        <v>6423</v>
      </c>
      <c r="D2042" s="352" t="s">
        <v>2100</v>
      </c>
      <c r="E2042" s="353" t="s">
        <v>125</v>
      </c>
      <c r="F2042" s="354">
        <v>2153467</v>
      </c>
      <c r="G2042" s="288" t="s">
        <v>117</v>
      </c>
      <c r="H2042" s="288" t="s">
        <v>145</v>
      </c>
      <c r="I2042" s="1"/>
      <c r="J2042" s="1"/>
      <c r="K2042" s="549"/>
      <c r="L2042" s="10"/>
      <c r="N2042" s="548"/>
      <c r="O2042" s="548"/>
    </row>
    <row r="2043" spans="2:15" s="5" customFormat="1" ht="63">
      <c r="B2043" s="1"/>
      <c r="C2043" s="351">
        <v>6425</v>
      </c>
      <c r="D2043" s="352" t="s">
        <v>2101</v>
      </c>
      <c r="E2043" s="353" t="s">
        <v>122</v>
      </c>
      <c r="F2043" s="354">
        <v>92279</v>
      </c>
      <c r="G2043" s="288" t="s">
        <v>117</v>
      </c>
      <c r="H2043" s="288"/>
      <c r="I2043" s="1"/>
      <c r="J2043" s="1"/>
      <c r="K2043" s="549"/>
      <c r="L2043" s="10"/>
      <c r="N2043" s="548"/>
      <c r="O2043" s="548"/>
    </row>
    <row r="2044" spans="2:15" s="5" customFormat="1" ht="78.75">
      <c r="B2044" s="1"/>
      <c r="C2044" s="351">
        <v>6426</v>
      </c>
      <c r="D2044" s="352" t="s">
        <v>2102</v>
      </c>
      <c r="E2044" s="353" t="s">
        <v>125</v>
      </c>
      <c r="F2044" s="354">
        <v>926520</v>
      </c>
      <c r="G2044" s="288" t="s">
        <v>117</v>
      </c>
      <c r="H2044" s="288"/>
      <c r="I2044" s="1"/>
      <c r="J2044" s="1"/>
      <c r="K2044" s="549"/>
      <c r="L2044" s="10"/>
      <c r="N2044" s="548"/>
      <c r="O2044" s="548"/>
    </row>
    <row r="2045" spans="2:15" s="5" customFormat="1" ht="47.25">
      <c r="B2045" s="1"/>
      <c r="C2045" s="351">
        <v>6427</v>
      </c>
      <c r="D2045" s="352" t="s">
        <v>2103</v>
      </c>
      <c r="E2045" s="353" t="s">
        <v>122</v>
      </c>
      <c r="F2045" s="354">
        <v>27795</v>
      </c>
      <c r="G2045" s="288" t="s">
        <v>117</v>
      </c>
      <c r="H2045" s="288"/>
      <c r="I2045" s="1"/>
      <c r="J2045" s="1"/>
      <c r="K2045" s="549"/>
      <c r="L2045" s="10"/>
      <c r="N2045" s="548"/>
      <c r="O2045" s="548"/>
    </row>
    <row r="2046" spans="2:15" s="5" customFormat="1" ht="78.75">
      <c r="B2046" s="1"/>
      <c r="C2046" s="351">
        <v>6428</v>
      </c>
      <c r="D2046" s="352" t="s">
        <v>2104</v>
      </c>
      <c r="E2046" s="353" t="s">
        <v>119</v>
      </c>
      <c r="F2046" s="354">
        <v>740394</v>
      </c>
      <c r="G2046" s="288" t="s">
        <v>117</v>
      </c>
      <c r="H2046" s="288"/>
      <c r="I2046" s="1"/>
      <c r="J2046" s="1"/>
      <c r="K2046" s="549"/>
      <c r="L2046" s="10"/>
      <c r="N2046" s="548"/>
      <c r="O2046" s="548"/>
    </row>
    <row r="2047" spans="2:15" s="5" customFormat="1" ht="47.25">
      <c r="B2047" s="1"/>
      <c r="C2047" s="351">
        <v>6429</v>
      </c>
      <c r="D2047" s="352" t="s">
        <v>2105</v>
      </c>
      <c r="E2047" s="353" t="s">
        <v>122</v>
      </c>
      <c r="F2047" s="354">
        <v>38516</v>
      </c>
      <c r="G2047" s="288" t="s">
        <v>117</v>
      </c>
      <c r="H2047" s="288"/>
      <c r="I2047" s="1"/>
      <c r="J2047" s="1"/>
      <c r="K2047" s="549"/>
      <c r="L2047" s="10"/>
      <c r="N2047" s="548"/>
      <c r="O2047" s="548"/>
    </row>
    <row r="2048" spans="2:15" s="5" customFormat="1" ht="94.5">
      <c r="B2048" s="1"/>
      <c r="C2048" s="351">
        <v>6430</v>
      </c>
      <c r="D2048" s="352" t="s">
        <v>2106</v>
      </c>
      <c r="E2048" s="353" t="s">
        <v>122</v>
      </c>
      <c r="F2048" s="354">
        <v>248140</v>
      </c>
      <c r="G2048" s="288" t="s">
        <v>117</v>
      </c>
      <c r="H2048" s="288" t="s">
        <v>145</v>
      </c>
      <c r="I2048" s="1"/>
      <c r="J2048" s="1"/>
      <c r="K2048" s="549"/>
      <c r="L2048" s="10"/>
      <c r="N2048" s="548"/>
      <c r="O2048" s="548"/>
    </row>
    <row r="2049" spans="2:15" s="5" customFormat="1" ht="63">
      <c r="B2049" s="1"/>
      <c r="C2049" s="351">
        <v>6431</v>
      </c>
      <c r="D2049" s="352" t="s">
        <v>2107</v>
      </c>
      <c r="E2049" s="353" t="s">
        <v>119</v>
      </c>
      <c r="F2049" s="354">
        <v>938483</v>
      </c>
      <c r="G2049" s="288" t="s">
        <v>117</v>
      </c>
      <c r="H2049" s="288"/>
      <c r="I2049" s="1"/>
      <c r="J2049" s="1"/>
      <c r="K2049" s="549"/>
      <c r="L2049" s="10"/>
      <c r="N2049" s="548"/>
      <c r="O2049" s="548"/>
    </row>
    <row r="2050" spans="2:15" s="5" customFormat="1" ht="189">
      <c r="B2050" s="1"/>
      <c r="C2050" s="351">
        <v>6433</v>
      </c>
      <c r="D2050" s="352" t="s">
        <v>2108</v>
      </c>
      <c r="E2050" s="353" t="s">
        <v>472</v>
      </c>
      <c r="F2050" s="354">
        <v>13633</v>
      </c>
      <c r="G2050" s="288" t="s">
        <v>117</v>
      </c>
      <c r="H2050" s="288" t="s">
        <v>145</v>
      </c>
      <c r="I2050" s="1"/>
      <c r="J2050" s="1"/>
      <c r="K2050" s="549"/>
      <c r="L2050" s="10"/>
      <c r="N2050" s="548"/>
      <c r="O2050" s="548"/>
    </row>
    <row r="2051" spans="2:15" s="5" customFormat="1" ht="236.25">
      <c r="B2051" s="1"/>
      <c r="C2051" s="351">
        <v>6434</v>
      </c>
      <c r="D2051" s="352" t="s">
        <v>2109</v>
      </c>
      <c r="E2051" s="353" t="s">
        <v>472</v>
      </c>
      <c r="F2051" s="354">
        <v>14273</v>
      </c>
      <c r="G2051" s="288" t="s">
        <v>117</v>
      </c>
      <c r="H2051" s="288" t="s">
        <v>145</v>
      </c>
      <c r="I2051" s="1"/>
      <c r="J2051" s="1"/>
      <c r="K2051" s="549"/>
      <c r="L2051" s="10"/>
      <c r="N2051" s="548"/>
      <c r="O2051" s="548"/>
    </row>
    <row r="2052" spans="2:15" s="5" customFormat="1" ht="204.75">
      <c r="B2052" s="1"/>
      <c r="C2052" s="351">
        <v>6435</v>
      </c>
      <c r="D2052" s="352" t="s">
        <v>2110</v>
      </c>
      <c r="E2052" s="353" t="s">
        <v>472</v>
      </c>
      <c r="F2052" s="354">
        <v>13492</v>
      </c>
      <c r="G2052" s="288" t="s">
        <v>117</v>
      </c>
      <c r="H2052" s="288" t="s">
        <v>145</v>
      </c>
      <c r="I2052" s="1"/>
      <c r="J2052" s="1"/>
      <c r="K2052" s="549"/>
      <c r="L2052" s="10"/>
      <c r="N2052" s="548"/>
      <c r="O2052" s="548"/>
    </row>
    <row r="2053" spans="2:15" s="5" customFormat="1" ht="220.5">
      <c r="B2053" s="1"/>
      <c r="C2053" s="351">
        <v>6436</v>
      </c>
      <c r="D2053" s="352" t="s">
        <v>2111</v>
      </c>
      <c r="E2053" s="353" t="s">
        <v>472</v>
      </c>
      <c r="F2053" s="354">
        <v>11889</v>
      </c>
      <c r="G2053" s="288" t="s">
        <v>117</v>
      </c>
      <c r="H2053" s="288" t="s">
        <v>145</v>
      </c>
      <c r="I2053" s="1"/>
      <c r="J2053" s="1"/>
      <c r="K2053" s="549"/>
      <c r="L2053" s="10"/>
      <c r="N2053" s="548"/>
      <c r="O2053" s="548"/>
    </row>
    <row r="2054" spans="2:15" s="5" customFormat="1" ht="173.25">
      <c r="B2054" s="1"/>
      <c r="C2054" s="351">
        <v>6437</v>
      </c>
      <c r="D2054" s="352" t="s">
        <v>2112</v>
      </c>
      <c r="E2054" s="353" t="s">
        <v>472</v>
      </c>
      <c r="F2054" s="354">
        <v>11638</v>
      </c>
      <c r="G2054" s="288" t="s">
        <v>117</v>
      </c>
      <c r="H2054" s="288" t="s">
        <v>145</v>
      </c>
      <c r="I2054" s="1"/>
      <c r="J2054" s="1"/>
      <c r="K2054" s="549"/>
      <c r="L2054" s="10"/>
      <c r="N2054" s="548"/>
      <c r="O2054" s="548"/>
    </row>
    <row r="2055" spans="2:15" s="5" customFormat="1" ht="94.5">
      <c r="B2055" s="1"/>
      <c r="C2055" s="351">
        <v>6438</v>
      </c>
      <c r="D2055" s="352" t="s">
        <v>2113</v>
      </c>
      <c r="E2055" s="353" t="s">
        <v>122</v>
      </c>
      <c r="F2055" s="354">
        <v>14875</v>
      </c>
      <c r="G2055" s="288" t="s">
        <v>117</v>
      </c>
      <c r="H2055" s="288"/>
      <c r="I2055" s="1"/>
      <c r="J2055" s="1"/>
      <c r="K2055" s="549"/>
      <c r="L2055" s="10"/>
      <c r="N2055" s="548"/>
      <c r="O2055" s="548"/>
    </row>
    <row r="2056" spans="2:15" s="5" customFormat="1" ht="94.5">
      <c r="B2056" s="1"/>
      <c r="C2056" s="351">
        <v>6439</v>
      </c>
      <c r="D2056" s="352" t="s">
        <v>2114</v>
      </c>
      <c r="E2056" s="353" t="s">
        <v>122</v>
      </c>
      <c r="F2056" s="354">
        <v>16065</v>
      </c>
      <c r="G2056" s="288" t="s">
        <v>117</v>
      </c>
      <c r="H2056" s="288"/>
      <c r="I2056" s="1"/>
      <c r="J2056" s="1"/>
      <c r="K2056" s="549"/>
      <c r="L2056" s="10"/>
      <c r="N2056" s="548"/>
      <c r="O2056" s="548"/>
    </row>
    <row r="2057" spans="2:15" s="5" customFormat="1" ht="47.25">
      <c r="B2057" s="1"/>
      <c r="C2057" s="351">
        <v>6440</v>
      </c>
      <c r="D2057" s="352" t="s">
        <v>2115</v>
      </c>
      <c r="E2057" s="353" t="s">
        <v>472</v>
      </c>
      <c r="F2057" s="354">
        <v>298</v>
      </c>
      <c r="G2057" s="288" t="s">
        <v>117</v>
      </c>
      <c r="H2057" s="288"/>
      <c r="I2057" s="1"/>
      <c r="J2057" s="1"/>
      <c r="K2057" s="549"/>
      <c r="L2057" s="10"/>
      <c r="N2057" s="548"/>
      <c r="O2057" s="548"/>
    </row>
    <row r="2058" spans="2:15" s="5" customFormat="1" ht="47.25">
      <c r="B2058" s="1"/>
      <c r="C2058" s="351">
        <v>6441</v>
      </c>
      <c r="D2058" s="352" t="s">
        <v>2116</v>
      </c>
      <c r="E2058" s="353" t="s">
        <v>472</v>
      </c>
      <c r="F2058" s="354">
        <v>345</v>
      </c>
      <c r="G2058" s="288" t="s">
        <v>117</v>
      </c>
      <c r="H2058" s="288"/>
      <c r="I2058" s="1"/>
      <c r="J2058" s="1"/>
      <c r="K2058" s="549"/>
      <c r="L2058" s="10"/>
      <c r="N2058" s="548"/>
      <c r="O2058" s="548"/>
    </row>
    <row r="2059" spans="2:15" s="5" customFormat="1" ht="47.25">
      <c r="B2059" s="1"/>
      <c r="C2059" s="351">
        <v>6442</v>
      </c>
      <c r="D2059" s="352" t="s">
        <v>2117</v>
      </c>
      <c r="E2059" s="353" t="s">
        <v>472</v>
      </c>
      <c r="F2059" s="354">
        <v>381</v>
      </c>
      <c r="G2059" s="288" t="s">
        <v>117</v>
      </c>
      <c r="H2059" s="288"/>
      <c r="I2059" s="1"/>
      <c r="J2059" s="1"/>
      <c r="K2059" s="549"/>
      <c r="L2059" s="10"/>
      <c r="N2059" s="548"/>
      <c r="O2059" s="548"/>
    </row>
    <row r="2060" spans="2:15" s="5" customFormat="1" ht="47.25">
      <c r="B2060" s="1"/>
      <c r="C2060" s="351">
        <v>6443</v>
      </c>
      <c r="D2060" s="352" t="s">
        <v>2118</v>
      </c>
      <c r="E2060" s="353" t="s">
        <v>472</v>
      </c>
      <c r="F2060" s="354">
        <v>411</v>
      </c>
      <c r="G2060" s="288" t="s">
        <v>117</v>
      </c>
      <c r="H2060" s="288"/>
      <c r="I2060" s="1"/>
      <c r="J2060" s="1"/>
      <c r="K2060" s="549"/>
      <c r="L2060" s="10"/>
      <c r="N2060" s="548"/>
      <c r="O2060" s="548"/>
    </row>
    <row r="2061" spans="2:15" s="5" customFormat="1" ht="47.25">
      <c r="B2061" s="1"/>
      <c r="C2061" s="351">
        <v>6444</v>
      </c>
      <c r="D2061" s="352" t="s">
        <v>2119</v>
      </c>
      <c r="E2061" s="353" t="s">
        <v>472</v>
      </c>
      <c r="F2061" s="354">
        <v>428</v>
      </c>
      <c r="G2061" s="288" t="s">
        <v>117</v>
      </c>
      <c r="H2061" s="288"/>
      <c r="I2061" s="1"/>
      <c r="J2061" s="1"/>
      <c r="K2061" s="549"/>
      <c r="L2061" s="10"/>
      <c r="N2061" s="548"/>
      <c r="O2061" s="548"/>
    </row>
    <row r="2062" spans="2:15" s="5" customFormat="1" ht="47.25">
      <c r="B2062" s="1"/>
      <c r="C2062" s="351">
        <v>6445</v>
      </c>
      <c r="D2062" s="352" t="s">
        <v>2120</v>
      </c>
      <c r="E2062" s="353" t="s">
        <v>472</v>
      </c>
      <c r="F2062" s="354">
        <v>428</v>
      </c>
      <c r="G2062" s="288" t="s">
        <v>117</v>
      </c>
      <c r="H2062" s="288"/>
      <c r="I2062" s="1"/>
      <c r="J2062" s="1"/>
      <c r="K2062" s="549"/>
      <c r="L2062" s="10"/>
      <c r="N2062" s="548"/>
      <c r="O2062" s="548"/>
    </row>
    <row r="2063" spans="2:15" s="5" customFormat="1" ht="63">
      <c r="B2063" s="1"/>
      <c r="C2063" s="351">
        <v>6446</v>
      </c>
      <c r="D2063" s="352" t="s">
        <v>2121</v>
      </c>
      <c r="E2063" s="353" t="s">
        <v>472</v>
      </c>
      <c r="F2063" s="354">
        <v>470</v>
      </c>
      <c r="G2063" s="288" t="s">
        <v>117</v>
      </c>
      <c r="H2063" s="288"/>
      <c r="I2063" s="1"/>
      <c r="J2063" s="1"/>
      <c r="K2063" s="549"/>
      <c r="L2063" s="10"/>
      <c r="N2063" s="548"/>
      <c r="O2063" s="548"/>
    </row>
    <row r="2064" spans="2:15" s="5" customFormat="1" ht="47.25">
      <c r="B2064" s="1"/>
      <c r="C2064" s="351">
        <v>6448</v>
      </c>
      <c r="D2064" s="352" t="s">
        <v>2122</v>
      </c>
      <c r="E2064" s="353" t="s">
        <v>125</v>
      </c>
      <c r="F2064" s="354">
        <v>1567481</v>
      </c>
      <c r="G2064" s="288" t="s">
        <v>117</v>
      </c>
      <c r="H2064" s="288"/>
      <c r="I2064" s="1"/>
      <c r="J2064" s="1"/>
      <c r="K2064" s="549"/>
      <c r="L2064" s="10"/>
      <c r="N2064" s="548"/>
      <c r="O2064" s="548"/>
    </row>
    <row r="2065" spans="2:15" s="5" customFormat="1" ht="30">
      <c r="B2065" s="1"/>
      <c r="C2065" s="458">
        <v>6449</v>
      </c>
      <c r="D2065" s="460" t="s">
        <v>2123</v>
      </c>
      <c r="E2065" s="462" t="s">
        <v>125</v>
      </c>
      <c r="F2065" s="464">
        <v>458414</v>
      </c>
      <c r="G2065" s="288" t="s">
        <v>117</v>
      </c>
      <c r="H2065" s="288"/>
      <c r="I2065" s="1"/>
      <c r="J2065" s="1"/>
      <c r="K2065" s="549"/>
      <c r="L2065" s="10"/>
      <c r="N2065" s="548"/>
      <c r="O2065" s="548"/>
    </row>
    <row r="2066" spans="2:15" s="5" customFormat="1" ht="78.75">
      <c r="B2066" s="1"/>
      <c r="C2066" s="351">
        <v>6450</v>
      </c>
      <c r="D2066" s="352" t="s">
        <v>2124</v>
      </c>
      <c r="E2066" s="353" t="s">
        <v>116</v>
      </c>
      <c r="F2066" s="354">
        <v>3972</v>
      </c>
      <c r="G2066" s="288" t="s">
        <v>117</v>
      </c>
      <c r="H2066" s="288"/>
      <c r="I2066" s="1"/>
      <c r="J2066" s="1"/>
      <c r="K2066" s="549"/>
      <c r="L2066" s="10"/>
      <c r="N2066" s="548"/>
      <c r="O2066" s="548"/>
    </row>
    <row r="2067" spans="2:15" s="5" customFormat="1" ht="47.25">
      <c r="B2067" s="1"/>
      <c r="C2067" s="351">
        <v>6451</v>
      </c>
      <c r="D2067" s="352" t="s">
        <v>2125</v>
      </c>
      <c r="E2067" s="353" t="s">
        <v>122</v>
      </c>
      <c r="F2067" s="354">
        <v>11392</v>
      </c>
      <c r="G2067" s="288" t="s">
        <v>117</v>
      </c>
      <c r="H2067" s="288"/>
      <c r="I2067" s="1"/>
      <c r="J2067" s="1"/>
      <c r="K2067" s="549"/>
      <c r="L2067" s="10"/>
      <c r="N2067" s="548"/>
      <c r="O2067" s="548"/>
    </row>
    <row r="2068" spans="2:15" s="5" customFormat="1" ht="141.75">
      <c r="B2068" s="1"/>
      <c r="C2068" s="351">
        <v>6456</v>
      </c>
      <c r="D2068" s="352" t="s">
        <v>2126</v>
      </c>
      <c r="E2068" s="353" t="s">
        <v>119</v>
      </c>
      <c r="F2068" s="354">
        <v>801118</v>
      </c>
      <c r="G2068" s="288" t="s">
        <v>117</v>
      </c>
      <c r="H2068" s="288"/>
      <c r="I2068" s="1"/>
      <c r="J2068" s="1"/>
      <c r="K2068" s="549"/>
      <c r="L2068" s="10"/>
      <c r="N2068" s="548"/>
      <c r="O2068" s="548"/>
    </row>
    <row r="2069" spans="2:15" s="5" customFormat="1" ht="31.5">
      <c r="B2069" s="1"/>
      <c r="C2069" s="351">
        <v>6457</v>
      </c>
      <c r="D2069" s="352" t="s">
        <v>2127</v>
      </c>
      <c r="E2069" s="353" t="s">
        <v>785</v>
      </c>
      <c r="F2069" s="354">
        <v>69105</v>
      </c>
      <c r="G2069" s="288" t="s">
        <v>117</v>
      </c>
      <c r="H2069" s="288"/>
      <c r="I2069" s="1"/>
      <c r="J2069" s="1"/>
      <c r="K2069" s="549"/>
      <c r="L2069" s="10"/>
      <c r="N2069" s="548"/>
      <c r="O2069" s="548"/>
    </row>
    <row r="2070" spans="2:15" s="5" customFormat="1" ht="78.75">
      <c r="B2070" s="1"/>
      <c r="C2070" s="351">
        <v>6458</v>
      </c>
      <c r="D2070" s="352" t="s">
        <v>2128</v>
      </c>
      <c r="E2070" s="353" t="s">
        <v>122</v>
      </c>
      <c r="F2070" s="354">
        <v>11174</v>
      </c>
      <c r="G2070" s="288" t="s">
        <v>117</v>
      </c>
      <c r="H2070" s="288"/>
      <c r="I2070" s="1"/>
      <c r="J2070" s="1"/>
      <c r="K2070" s="549"/>
      <c r="L2070" s="10"/>
      <c r="N2070" s="548"/>
      <c r="O2070" s="548"/>
    </row>
    <row r="2071" spans="2:15" s="5" customFormat="1" ht="47.25">
      <c r="B2071" s="1"/>
      <c r="C2071" s="351">
        <v>6459</v>
      </c>
      <c r="D2071" s="352" t="s">
        <v>2129</v>
      </c>
      <c r="E2071" s="353" t="s">
        <v>116</v>
      </c>
      <c r="F2071" s="354">
        <v>37315</v>
      </c>
      <c r="G2071" s="288" t="s">
        <v>117</v>
      </c>
      <c r="H2071" s="288"/>
      <c r="I2071" s="1"/>
      <c r="J2071" s="1"/>
      <c r="K2071" s="549"/>
      <c r="L2071" s="10"/>
      <c r="N2071" s="548"/>
      <c r="O2071" s="548"/>
    </row>
    <row r="2072" spans="2:15" s="5" customFormat="1" ht="94.5">
      <c r="B2072" s="1"/>
      <c r="C2072" s="351">
        <v>6461</v>
      </c>
      <c r="D2072" s="352" t="s">
        <v>2130</v>
      </c>
      <c r="E2072" s="353" t="s">
        <v>1215</v>
      </c>
      <c r="F2072" s="354">
        <v>7501</v>
      </c>
      <c r="G2072" s="288" t="s">
        <v>117</v>
      </c>
      <c r="H2072" s="288"/>
      <c r="I2072" s="1"/>
      <c r="J2072" s="1"/>
      <c r="K2072" s="549"/>
      <c r="L2072" s="10"/>
      <c r="N2072" s="548"/>
      <c r="O2072" s="548"/>
    </row>
    <row r="2073" spans="2:15" s="5" customFormat="1" ht="78.75">
      <c r="B2073" s="1"/>
      <c r="C2073" s="351">
        <v>6462</v>
      </c>
      <c r="D2073" s="352" t="s">
        <v>2131</v>
      </c>
      <c r="E2073" s="353" t="s">
        <v>2132</v>
      </c>
      <c r="F2073" s="354">
        <v>1449</v>
      </c>
      <c r="G2073" s="288" t="s">
        <v>117</v>
      </c>
      <c r="H2073" s="288"/>
      <c r="I2073" s="1"/>
      <c r="J2073" s="1"/>
      <c r="K2073" s="549"/>
      <c r="L2073" s="10"/>
      <c r="N2073" s="548"/>
      <c r="O2073" s="548"/>
    </row>
    <row r="2074" spans="2:15" s="5" customFormat="1" ht="63">
      <c r="B2074" s="1"/>
      <c r="C2074" s="351">
        <v>6463</v>
      </c>
      <c r="D2074" s="352" t="s">
        <v>2133</v>
      </c>
      <c r="E2074" s="353" t="s">
        <v>2132</v>
      </c>
      <c r="F2074" s="354">
        <v>4467</v>
      </c>
      <c r="G2074" s="288" t="s">
        <v>117</v>
      </c>
      <c r="H2074" s="288"/>
      <c r="I2074" s="1"/>
      <c r="J2074" s="1"/>
      <c r="K2074" s="549"/>
      <c r="L2074" s="10"/>
      <c r="N2074" s="548"/>
      <c r="O2074" s="548"/>
    </row>
    <row r="2075" spans="2:15" s="5" customFormat="1" ht="47.25">
      <c r="B2075" s="1"/>
      <c r="C2075" s="351">
        <v>6464</v>
      </c>
      <c r="D2075" s="352" t="s">
        <v>2134</v>
      </c>
      <c r="E2075" s="353" t="s">
        <v>116</v>
      </c>
      <c r="F2075" s="354">
        <v>2347</v>
      </c>
      <c r="G2075" s="288" t="s">
        <v>117</v>
      </c>
      <c r="H2075" s="288"/>
      <c r="I2075" s="1"/>
      <c r="J2075" s="1"/>
      <c r="K2075" s="549"/>
      <c r="L2075" s="10"/>
      <c r="N2075" s="548"/>
      <c r="O2075" s="548"/>
    </row>
    <row r="2076" spans="2:15" s="5" customFormat="1" ht="31.5">
      <c r="B2076" s="1"/>
      <c r="C2076" s="351">
        <v>6465</v>
      </c>
      <c r="D2076" s="352" t="s">
        <v>2135</v>
      </c>
      <c r="E2076" s="353" t="s">
        <v>785</v>
      </c>
      <c r="F2076" s="354">
        <v>18580</v>
      </c>
      <c r="G2076" s="288" t="s">
        <v>117</v>
      </c>
      <c r="H2076" s="288"/>
      <c r="I2076" s="1"/>
      <c r="J2076" s="1"/>
      <c r="K2076" s="549"/>
      <c r="L2076" s="10"/>
      <c r="N2076" s="548"/>
      <c r="O2076" s="548"/>
    </row>
    <row r="2077" spans="2:15" s="5" customFormat="1" ht="141.75">
      <c r="B2077" s="1"/>
      <c r="C2077" s="351">
        <v>6466</v>
      </c>
      <c r="D2077" s="352" t="s">
        <v>2136</v>
      </c>
      <c r="E2077" s="353" t="s">
        <v>119</v>
      </c>
      <c r="F2077" s="354">
        <v>803285</v>
      </c>
      <c r="G2077" s="288" t="s">
        <v>117</v>
      </c>
      <c r="H2077" s="288"/>
      <c r="I2077" s="1"/>
      <c r="J2077" s="1"/>
      <c r="K2077" s="549"/>
      <c r="L2077" s="10"/>
      <c r="N2077" s="548"/>
      <c r="O2077" s="548"/>
    </row>
    <row r="2078" spans="2:15" s="5" customFormat="1" ht="78.75">
      <c r="B2078" s="1"/>
      <c r="C2078" s="351">
        <v>6467</v>
      </c>
      <c r="D2078" s="352" t="s">
        <v>2137</v>
      </c>
      <c r="E2078" s="353" t="s">
        <v>122</v>
      </c>
      <c r="F2078" s="354">
        <v>10928</v>
      </c>
      <c r="G2078" s="288" t="s">
        <v>117</v>
      </c>
      <c r="H2078" s="288"/>
      <c r="I2078" s="1"/>
      <c r="J2078" s="1"/>
      <c r="K2078" s="549"/>
      <c r="L2078" s="10"/>
      <c r="N2078" s="548"/>
      <c r="O2078" s="548"/>
    </row>
    <row r="2079" spans="2:15" s="5" customFormat="1" ht="94.5">
      <c r="B2079" s="1"/>
      <c r="C2079" s="351">
        <v>6469</v>
      </c>
      <c r="D2079" s="352" t="s">
        <v>2138</v>
      </c>
      <c r="E2079" s="353" t="s">
        <v>116</v>
      </c>
      <c r="F2079" s="354">
        <v>185779</v>
      </c>
      <c r="G2079" s="288" t="s">
        <v>117</v>
      </c>
      <c r="H2079" s="288"/>
      <c r="I2079" s="1"/>
      <c r="J2079" s="1"/>
      <c r="K2079" s="549"/>
      <c r="L2079" s="10"/>
      <c r="N2079" s="548"/>
      <c r="O2079" s="548"/>
    </row>
    <row r="2080" spans="2:15" s="5" customFormat="1" ht="94.5">
      <c r="B2080" s="1"/>
      <c r="C2080" s="351">
        <v>6471</v>
      </c>
      <c r="D2080" s="352" t="s">
        <v>2139</v>
      </c>
      <c r="E2080" s="353" t="s">
        <v>119</v>
      </c>
      <c r="F2080" s="354">
        <v>135258</v>
      </c>
      <c r="G2080" s="288" t="s">
        <v>117</v>
      </c>
      <c r="H2080" s="288"/>
      <c r="I2080" s="1"/>
      <c r="J2080" s="1"/>
      <c r="K2080" s="549"/>
      <c r="L2080" s="10"/>
      <c r="N2080" s="548"/>
      <c r="O2080" s="548"/>
    </row>
    <row r="2081" spans="2:15" s="5" customFormat="1" ht="110.25">
      <c r="B2081" s="1"/>
      <c r="C2081" s="351">
        <v>6472</v>
      </c>
      <c r="D2081" s="352" t="s">
        <v>2140</v>
      </c>
      <c r="E2081" s="353" t="s">
        <v>119</v>
      </c>
      <c r="F2081" s="354">
        <v>863955</v>
      </c>
      <c r="G2081" s="288" t="s">
        <v>117</v>
      </c>
      <c r="H2081" s="288"/>
      <c r="I2081" s="1"/>
      <c r="J2081" s="1"/>
      <c r="K2081" s="549"/>
      <c r="L2081" s="10"/>
      <c r="N2081" s="548"/>
      <c r="O2081" s="548"/>
    </row>
    <row r="2082" spans="2:15" s="5" customFormat="1" ht="110.25">
      <c r="B2082" s="1"/>
      <c r="C2082" s="351">
        <v>6473</v>
      </c>
      <c r="D2082" s="352" t="s">
        <v>2141</v>
      </c>
      <c r="E2082" s="353" t="s">
        <v>119</v>
      </c>
      <c r="F2082" s="354">
        <v>114809</v>
      </c>
      <c r="G2082" s="288" t="s">
        <v>117</v>
      </c>
      <c r="H2082" s="288"/>
      <c r="I2082" s="1"/>
      <c r="J2082" s="1"/>
      <c r="K2082" s="549"/>
      <c r="L2082" s="10"/>
      <c r="N2082" s="548"/>
      <c r="O2082" s="548"/>
    </row>
    <row r="2083" spans="2:15" s="5" customFormat="1" ht="78.75">
      <c r="B2083" s="1"/>
      <c r="C2083" s="351">
        <v>6474</v>
      </c>
      <c r="D2083" s="352" t="s">
        <v>2142</v>
      </c>
      <c r="E2083" s="353" t="s">
        <v>119</v>
      </c>
      <c r="F2083" s="354">
        <v>138943</v>
      </c>
      <c r="G2083" s="288" t="s">
        <v>117</v>
      </c>
      <c r="H2083" s="288"/>
      <c r="I2083" s="1"/>
      <c r="J2083" s="1"/>
      <c r="K2083" s="549"/>
      <c r="L2083" s="10"/>
      <c r="N2083" s="548"/>
      <c r="O2083" s="548"/>
    </row>
    <row r="2084" spans="2:15" s="5" customFormat="1" ht="78.75">
      <c r="B2084" s="1"/>
      <c r="C2084" s="351">
        <v>6475</v>
      </c>
      <c r="D2084" s="352" t="s">
        <v>2143</v>
      </c>
      <c r="E2084" s="353" t="s">
        <v>122</v>
      </c>
      <c r="F2084" s="354">
        <v>58285</v>
      </c>
      <c r="G2084" s="288" t="s">
        <v>117</v>
      </c>
      <c r="H2084" s="288"/>
      <c r="I2084" s="1"/>
      <c r="J2084" s="1"/>
      <c r="K2084" s="549"/>
      <c r="L2084" s="10"/>
      <c r="N2084" s="548"/>
      <c r="O2084" s="548"/>
    </row>
    <row r="2085" spans="2:15" s="5" customFormat="1" ht="31.5">
      <c r="B2085" s="1"/>
      <c r="C2085" s="351">
        <v>6476</v>
      </c>
      <c r="D2085" s="352" t="s">
        <v>2144</v>
      </c>
      <c r="E2085" s="353" t="s">
        <v>116</v>
      </c>
      <c r="F2085" s="354">
        <v>139462</v>
      </c>
      <c r="G2085" s="288" t="s">
        <v>117</v>
      </c>
      <c r="H2085" s="288"/>
      <c r="I2085" s="1"/>
      <c r="J2085" s="1"/>
      <c r="K2085" s="549"/>
      <c r="L2085" s="10"/>
      <c r="N2085" s="548"/>
      <c r="O2085" s="548"/>
    </row>
    <row r="2086" spans="2:15" s="5" customFormat="1" ht="78.75">
      <c r="B2086" s="1"/>
      <c r="C2086" s="351">
        <v>6480</v>
      </c>
      <c r="D2086" s="352" t="s">
        <v>2145</v>
      </c>
      <c r="E2086" s="353" t="s">
        <v>119</v>
      </c>
      <c r="F2086" s="354">
        <v>16112</v>
      </c>
      <c r="G2086" s="288" t="s">
        <v>117</v>
      </c>
      <c r="H2086" s="288"/>
      <c r="I2086" s="1"/>
      <c r="J2086" s="1"/>
      <c r="K2086" s="549"/>
      <c r="L2086" s="10"/>
      <c r="N2086" s="548"/>
      <c r="O2086" s="548"/>
    </row>
    <row r="2087" spans="2:15" s="5" customFormat="1" ht="63">
      <c r="B2087" s="1"/>
      <c r="C2087" s="351">
        <v>6482</v>
      </c>
      <c r="D2087" s="352" t="s">
        <v>2146</v>
      </c>
      <c r="E2087" s="353" t="s">
        <v>785</v>
      </c>
      <c r="F2087" s="354">
        <v>77653</v>
      </c>
      <c r="G2087" s="288" t="s">
        <v>117</v>
      </c>
      <c r="H2087" s="288"/>
      <c r="I2087" s="1"/>
      <c r="J2087" s="1"/>
      <c r="K2087" s="549"/>
      <c r="L2087" s="10"/>
      <c r="N2087" s="548"/>
      <c r="O2087" s="548"/>
    </row>
    <row r="2088" spans="2:15" s="5" customFormat="1" ht="78.75">
      <c r="B2088" s="1"/>
      <c r="C2088" s="351">
        <v>6483</v>
      </c>
      <c r="D2088" s="352" t="s">
        <v>2147</v>
      </c>
      <c r="E2088" s="353" t="s">
        <v>1215</v>
      </c>
      <c r="F2088" s="354">
        <v>41971</v>
      </c>
      <c r="G2088" s="288" t="s">
        <v>117</v>
      </c>
      <c r="H2088" s="288" t="s">
        <v>145</v>
      </c>
      <c r="I2088" s="1"/>
      <c r="J2088" s="1"/>
      <c r="K2088" s="549"/>
      <c r="L2088" s="10"/>
      <c r="N2088" s="548"/>
      <c r="O2088" s="548"/>
    </row>
    <row r="2089" spans="2:15" s="5" customFormat="1" ht="47.25">
      <c r="B2089" s="1"/>
      <c r="C2089" s="351">
        <v>6484</v>
      </c>
      <c r="D2089" s="352" t="s">
        <v>2148</v>
      </c>
      <c r="E2089" s="353" t="s">
        <v>1215</v>
      </c>
      <c r="F2089" s="354">
        <v>125434</v>
      </c>
      <c r="G2089" s="288" t="s">
        <v>117</v>
      </c>
      <c r="H2089" s="288" t="s">
        <v>145</v>
      </c>
      <c r="I2089" s="1"/>
      <c r="J2089" s="1"/>
      <c r="K2089" s="549"/>
      <c r="L2089" s="10"/>
      <c r="N2089" s="548"/>
      <c r="O2089" s="548"/>
    </row>
    <row r="2090" spans="2:15" s="5" customFormat="1" ht="78.75">
      <c r="B2090" s="1"/>
      <c r="C2090" s="351">
        <v>6485</v>
      </c>
      <c r="D2090" s="352" t="s">
        <v>2149</v>
      </c>
      <c r="E2090" s="353" t="s">
        <v>125</v>
      </c>
      <c r="F2090" s="354">
        <v>42922</v>
      </c>
      <c r="G2090" s="288" t="s">
        <v>117</v>
      </c>
      <c r="H2090" s="288"/>
      <c r="I2090" s="1"/>
      <c r="J2090" s="1"/>
      <c r="K2090" s="549"/>
      <c r="L2090" s="10"/>
      <c r="N2090" s="548"/>
      <c r="O2090" s="548"/>
    </row>
    <row r="2091" spans="2:15" s="5" customFormat="1" ht="31.5">
      <c r="B2091" s="1"/>
      <c r="C2091" s="351">
        <v>6486</v>
      </c>
      <c r="D2091" s="352" t="s">
        <v>2150</v>
      </c>
      <c r="E2091" s="353" t="s">
        <v>119</v>
      </c>
      <c r="F2091" s="354">
        <v>47792</v>
      </c>
      <c r="G2091" s="288" t="s">
        <v>117</v>
      </c>
      <c r="H2091" s="288"/>
      <c r="I2091" s="1"/>
      <c r="J2091" s="1"/>
      <c r="K2091" s="549"/>
      <c r="L2091" s="10"/>
      <c r="N2091" s="548"/>
      <c r="O2091" s="548"/>
    </row>
    <row r="2092" spans="2:15" s="5" customFormat="1" ht="63">
      <c r="B2092" s="1"/>
      <c r="C2092" s="351">
        <v>6487</v>
      </c>
      <c r="D2092" s="352" t="s">
        <v>2151</v>
      </c>
      <c r="E2092" s="353" t="s">
        <v>125</v>
      </c>
      <c r="F2092" s="354">
        <v>83254</v>
      </c>
      <c r="G2092" s="288" t="s">
        <v>117</v>
      </c>
      <c r="H2092" s="288"/>
      <c r="I2092" s="1"/>
      <c r="J2092" s="1"/>
      <c r="K2092" s="549"/>
      <c r="L2092" s="10"/>
      <c r="N2092" s="548"/>
      <c r="O2092" s="548"/>
    </row>
    <row r="2093" spans="2:15" s="5" customFormat="1" ht="94.5">
      <c r="B2093" s="1"/>
      <c r="C2093" s="351">
        <v>6488</v>
      </c>
      <c r="D2093" s="352" t="s">
        <v>2152</v>
      </c>
      <c r="E2093" s="353" t="s">
        <v>122</v>
      </c>
      <c r="F2093" s="354">
        <v>199347</v>
      </c>
      <c r="G2093" s="288" t="s">
        <v>117</v>
      </c>
      <c r="H2093" s="288"/>
      <c r="I2093" s="1"/>
      <c r="J2093" s="1"/>
      <c r="K2093" s="549"/>
      <c r="L2093" s="10"/>
      <c r="N2093" s="548"/>
      <c r="O2093" s="548"/>
    </row>
    <row r="2094" spans="2:15" s="5" customFormat="1" ht="63">
      <c r="B2094" s="1"/>
      <c r="C2094" s="351">
        <v>6489</v>
      </c>
      <c r="D2094" s="352" t="s">
        <v>2153</v>
      </c>
      <c r="E2094" s="353" t="s">
        <v>122</v>
      </c>
      <c r="F2094" s="354">
        <v>81987</v>
      </c>
      <c r="G2094" s="288" t="s">
        <v>117</v>
      </c>
      <c r="H2094" s="288"/>
      <c r="I2094" s="1"/>
      <c r="J2094" s="1"/>
      <c r="K2094" s="549"/>
      <c r="L2094" s="10"/>
      <c r="N2094" s="548"/>
      <c r="O2094" s="548"/>
    </row>
    <row r="2095" spans="2:15" s="5" customFormat="1" ht="110.25">
      <c r="B2095" s="1"/>
      <c r="C2095" s="351">
        <v>6494</v>
      </c>
      <c r="D2095" s="352" t="s">
        <v>2154</v>
      </c>
      <c r="E2095" s="353" t="s">
        <v>122</v>
      </c>
      <c r="F2095" s="354">
        <v>194940</v>
      </c>
      <c r="G2095" s="288" t="s">
        <v>117</v>
      </c>
      <c r="H2095" s="288"/>
      <c r="I2095" s="1"/>
      <c r="J2095" s="1"/>
      <c r="K2095" s="549"/>
      <c r="L2095" s="10"/>
      <c r="N2095" s="548"/>
      <c r="O2095" s="548"/>
    </row>
    <row r="2096" spans="2:15" s="5" customFormat="1" ht="126">
      <c r="B2096" s="1"/>
      <c r="C2096" s="351">
        <v>6495</v>
      </c>
      <c r="D2096" s="352" t="s">
        <v>2155</v>
      </c>
      <c r="E2096" s="353" t="s">
        <v>122</v>
      </c>
      <c r="F2096" s="354">
        <v>194940</v>
      </c>
      <c r="G2096" s="288" t="s">
        <v>117</v>
      </c>
      <c r="H2096" s="288"/>
      <c r="I2096" s="1"/>
      <c r="J2096" s="1"/>
      <c r="K2096" s="549"/>
      <c r="L2096" s="10"/>
      <c r="N2096" s="548"/>
      <c r="O2096" s="548"/>
    </row>
    <row r="2097" spans="2:15" s="5" customFormat="1" ht="47.25">
      <c r="B2097" s="1"/>
      <c r="C2097" s="351">
        <v>6498</v>
      </c>
      <c r="D2097" s="352" t="s">
        <v>2156</v>
      </c>
      <c r="E2097" s="353" t="s">
        <v>125</v>
      </c>
      <c r="F2097" s="354">
        <v>16951</v>
      </c>
      <c r="G2097" s="288" t="s">
        <v>117</v>
      </c>
      <c r="H2097" s="288"/>
      <c r="I2097" s="1"/>
      <c r="J2097" s="1"/>
      <c r="K2097" s="549"/>
      <c r="L2097" s="10"/>
      <c r="N2097" s="548"/>
      <c r="O2097" s="548"/>
    </row>
    <row r="2098" spans="2:15" s="5" customFormat="1" ht="47.25">
      <c r="B2098" s="1"/>
      <c r="C2098" s="351">
        <v>6499</v>
      </c>
      <c r="D2098" s="352" t="s">
        <v>2157</v>
      </c>
      <c r="E2098" s="353" t="s">
        <v>122</v>
      </c>
      <c r="F2098" s="354">
        <v>12144</v>
      </c>
      <c r="G2098" s="288" t="s">
        <v>117</v>
      </c>
      <c r="H2098" s="288"/>
      <c r="I2098" s="1"/>
      <c r="J2098" s="1"/>
      <c r="K2098" s="549"/>
      <c r="L2098" s="10"/>
      <c r="N2098" s="548"/>
      <c r="O2098" s="548"/>
    </row>
    <row r="2099" spans="2:15" s="5" customFormat="1" ht="47.25">
      <c r="B2099" s="1"/>
      <c r="C2099" s="351">
        <v>6500</v>
      </c>
      <c r="D2099" s="352" t="s">
        <v>2158</v>
      </c>
      <c r="E2099" s="353" t="s">
        <v>125</v>
      </c>
      <c r="F2099" s="354">
        <v>118968</v>
      </c>
      <c r="G2099" s="288" t="s">
        <v>117</v>
      </c>
      <c r="H2099" s="288"/>
      <c r="I2099" s="1"/>
      <c r="J2099" s="1"/>
      <c r="K2099" s="549"/>
      <c r="L2099" s="10"/>
      <c r="N2099" s="548"/>
      <c r="O2099" s="548"/>
    </row>
    <row r="2100" spans="2:15" s="5" customFormat="1" ht="47.25">
      <c r="B2100" s="1"/>
      <c r="C2100" s="351">
        <v>6501</v>
      </c>
      <c r="D2100" s="352" t="s">
        <v>2159</v>
      </c>
      <c r="E2100" s="353" t="s">
        <v>125</v>
      </c>
      <c r="F2100" s="354">
        <v>188345</v>
      </c>
      <c r="G2100" s="288" t="s">
        <v>117</v>
      </c>
      <c r="H2100" s="288"/>
      <c r="I2100" s="1"/>
      <c r="J2100" s="1"/>
      <c r="K2100" s="549"/>
      <c r="L2100" s="10"/>
      <c r="N2100" s="548"/>
      <c r="O2100" s="548"/>
    </row>
    <row r="2101" spans="2:15" s="5" customFormat="1" ht="25.5">
      <c r="B2101" s="1"/>
      <c r="C2101" s="351">
        <v>6505</v>
      </c>
      <c r="D2101" s="352" t="s">
        <v>2160</v>
      </c>
      <c r="E2101" s="353" t="s">
        <v>116</v>
      </c>
      <c r="F2101" s="354">
        <v>1623</v>
      </c>
      <c r="G2101" s="288" t="s">
        <v>117</v>
      </c>
      <c r="H2101" s="288"/>
      <c r="I2101" s="1"/>
      <c r="J2101" s="1"/>
      <c r="K2101" s="549"/>
      <c r="L2101" s="10"/>
      <c r="N2101" s="548"/>
      <c r="O2101" s="548"/>
    </row>
    <row r="2102" spans="2:15" s="5" customFormat="1" ht="47.25">
      <c r="B2102" s="1"/>
      <c r="C2102" s="351">
        <v>6506</v>
      </c>
      <c r="D2102" s="352" t="s">
        <v>2161</v>
      </c>
      <c r="E2102" s="353" t="s">
        <v>122</v>
      </c>
      <c r="F2102" s="354">
        <v>135227</v>
      </c>
      <c r="G2102" s="288" t="s">
        <v>117</v>
      </c>
      <c r="H2102" s="288" t="s">
        <v>145</v>
      </c>
      <c r="I2102" s="1"/>
      <c r="J2102" s="1"/>
      <c r="K2102" s="549"/>
      <c r="L2102" s="10"/>
      <c r="N2102" s="548"/>
      <c r="O2102" s="548"/>
    </row>
    <row r="2103" spans="2:15" s="5" customFormat="1" ht="47.25">
      <c r="B2103" s="1"/>
      <c r="C2103" s="351">
        <v>6507</v>
      </c>
      <c r="D2103" s="352" t="s">
        <v>2162</v>
      </c>
      <c r="E2103" s="353" t="s">
        <v>116</v>
      </c>
      <c r="F2103" s="354">
        <v>224934</v>
      </c>
      <c r="G2103" s="288" t="s">
        <v>117</v>
      </c>
      <c r="H2103" s="288"/>
      <c r="I2103" s="1"/>
      <c r="J2103" s="1"/>
      <c r="K2103" s="549"/>
      <c r="L2103" s="10"/>
      <c r="N2103" s="548"/>
      <c r="O2103" s="548"/>
    </row>
    <row r="2104" spans="2:15" s="5" customFormat="1" ht="47.25">
      <c r="B2104" s="1"/>
      <c r="C2104" s="351">
        <v>6510</v>
      </c>
      <c r="D2104" s="352" t="s">
        <v>2163</v>
      </c>
      <c r="E2104" s="353" t="s">
        <v>122</v>
      </c>
      <c r="F2104" s="354">
        <v>41502</v>
      </c>
      <c r="G2104" s="288" t="s">
        <v>117</v>
      </c>
      <c r="H2104" s="288" t="s">
        <v>145</v>
      </c>
      <c r="I2104" s="1"/>
      <c r="J2104" s="1"/>
      <c r="K2104" s="549"/>
      <c r="L2104" s="10"/>
      <c r="N2104" s="548"/>
      <c r="O2104" s="548"/>
    </row>
    <row r="2105" spans="2:15" s="5" customFormat="1" ht="31.5">
      <c r="B2105" s="1"/>
      <c r="C2105" s="351">
        <v>6511</v>
      </c>
      <c r="D2105" s="352" t="s">
        <v>2164</v>
      </c>
      <c r="E2105" s="353" t="s">
        <v>116</v>
      </c>
      <c r="F2105" s="354">
        <v>250230</v>
      </c>
      <c r="G2105" s="288" t="s">
        <v>117</v>
      </c>
      <c r="H2105" s="288"/>
      <c r="I2105" s="1"/>
      <c r="J2105" s="1"/>
      <c r="K2105" s="549"/>
      <c r="L2105" s="10"/>
      <c r="N2105" s="548"/>
      <c r="O2105" s="548"/>
    </row>
    <row r="2106" spans="2:15" s="5" customFormat="1" ht="47.25">
      <c r="B2106" s="1"/>
      <c r="C2106" s="351">
        <v>6512</v>
      </c>
      <c r="D2106" s="352" t="s">
        <v>2165</v>
      </c>
      <c r="E2106" s="353" t="s">
        <v>119</v>
      </c>
      <c r="F2106" s="354">
        <v>446157</v>
      </c>
      <c r="G2106" s="288" t="s">
        <v>117</v>
      </c>
      <c r="H2106" s="288" t="s">
        <v>145</v>
      </c>
      <c r="I2106" s="1"/>
      <c r="J2106" s="1"/>
      <c r="K2106" s="549"/>
      <c r="L2106" s="10"/>
      <c r="N2106" s="548"/>
      <c r="O2106" s="548"/>
    </row>
    <row r="2107" spans="2:15" s="5" customFormat="1" ht="31.5">
      <c r="B2107" s="1"/>
      <c r="C2107" s="351">
        <v>6514</v>
      </c>
      <c r="D2107" s="352" t="s">
        <v>2166</v>
      </c>
      <c r="E2107" s="353" t="s">
        <v>125</v>
      </c>
      <c r="F2107" s="354">
        <v>3591</v>
      </c>
      <c r="G2107" s="288" t="s">
        <v>117</v>
      </c>
      <c r="H2107" s="288"/>
      <c r="I2107" s="1"/>
      <c r="J2107" s="1"/>
      <c r="K2107" s="549"/>
      <c r="L2107" s="10"/>
      <c r="N2107" s="548"/>
      <c r="O2107" s="548"/>
    </row>
    <row r="2108" spans="2:15" s="5" customFormat="1" ht="31.5">
      <c r="B2108" s="1"/>
      <c r="C2108" s="351">
        <v>6515</v>
      </c>
      <c r="D2108" s="352" t="s">
        <v>2167</v>
      </c>
      <c r="E2108" s="353" t="s">
        <v>122</v>
      </c>
      <c r="F2108" s="354">
        <v>6847</v>
      </c>
      <c r="G2108" s="288" t="s">
        <v>117</v>
      </c>
      <c r="H2108" s="288"/>
      <c r="I2108" s="1"/>
      <c r="J2108" s="1"/>
      <c r="K2108" s="549"/>
      <c r="L2108" s="10"/>
      <c r="N2108" s="548"/>
      <c r="O2108" s="548"/>
    </row>
    <row r="2109" spans="2:15" s="5" customFormat="1" ht="78.75">
      <c r="B2109" s="1"/>
      <c r="C2109" s="351">
        <v>6517</v>
      </c>
      <c r="D2109" s="352" t="s">
        <v>2168</v>
      </c>
      <c r="E2109" s="353" t="s">
        <v>472</v>
      </c>
      <c r="F2109" s="354">
        <v>9975</v>
      </c>
      <c r="G2109" s="288" t="s">
        <v>117</v>
      </c>
      <c r="H2109" s="288" t="s">
        <v>145</v>
      </c>
      <c r="I2109" s="1"/>
      <c r="J2109" s="1"/>
      <c r="K2109" s="549"/>
      <c r="L2109" s="10"/>
      <c r="N2109" s="548"/>
      <c r="O2109" s="548"/>
    </row>
    <row r="2110" spans="2:15" s="5" customFormat="1" ht="31.5">
      <c r="B2110" s="1"/>
      <c r="C2110" s="351">
        <v>6518</v>
      </c>
      <c r="D2110" s="352" t="s">
        <v>2169</v>
      </c>
      <c r="E2110" s="353" t="s">
        <v>125</v>
      </c>
      <c r="F2110" s="354">
        <v>120510</v>
      </c>
      <c r="G2110" s="288" t="s">
        <v>117</v>
      </c>
      <c r="H2110" s="288"/>
      <c r="I2110" s="1"/>
      <c r="J2110" s="1"/>
      <c r="K2110" s="549"/>
      <c r="L2110" s="10"/>
      <c r="N2110" s="548"/>
      <c r="O2110" s="548"/>
    </row>
    <row r="2111" spans="2:15" s="5" customFormat="1" ht="31.5">
      <c r="B2111" s="1"/>
      <c r="C2111" s="351">
        <v>6519</v>
      </c>
      <c r="D2111" s="352" t="s">
        <v>2170</v>
      </c>
      <c r="E2111" s="353" t="s">
        <v>125</v>
      </c>
      <c r="F2111" s="354">
        <v>22882</v>
      </c>
      <c r="G2111" s="288" t="s">
        <v>117</v>
      </c>
      <c r="H2111" s="288"/>
      <c r="I2111" s="1"/>
      <c r="J2111" s="1"/>
      <c r="K2111" s="549"/>
      <c r="L2111" s="10"/>
      <c r="N2111" s="548"/>
      <c r="O2111" s="548"/>
    </row>
    <row r="2112" spans="2:15" s="5" customFormat="1" ht="31.5">
      <c r="B2112" s="1"/>
      <c r="C2112" s="351">
        <v>6520</v>
      </c>
      <c r="D2112" s="352" t="s">
        <v>2171</v>
      </c>
      <c r="E2112" s="353" t="s">
        <v>125</v>
      </c>
      <c r="F2112" s="354">
        <v>11482</v>
      </c>
      <c r="G2112" s="288" t="s">
        <v>117</v>
      </c>
      <c r="H2112" s="288"/>
      <c r="I2112" s="1"/>
      <c r="J2112" s="1"/>
      <c r="K2112" s="549"/>
      <c r="L2112" s="10"/>
      <c r="N2112" s="548"/>
      <c r="O2112" s="548"/>
    </row>
    <row r="2113" spans="2:15" s="5" customFormat="1" ht="31.5">
      <c r="B2113" s="1"/>
      <c r="C2113" s="351">
        <v>6521</v>
      </c>
      <c r="D2113" s="352" t="s">
        <v>2172</v>
      </c>
      <c r="E2113" s="353" t="s">
        <v>125</v>
      </c>
      <c r="F2113" s="354">
        <v>6629</v>
      </c>
      <c r="G2113" s="288" t="s">
        <v>117</v>
      </c>
      <c r="H2113" s="288"/>
      <c r="I2113" s="1"/>
      <c r="J2113" s="1"/>
      <c r="K2113" s="549"/>
      <c r="L2113" s="10"/>
      <c r="N2113" s="548"/>
      <c r="O2113" s="548"/>
    </row>
    <row r="2114" spans="2:15" s="5" customFormat="1" ht="31.5">
      <c r="B2114" s="1"/>
      <c r="C2114" s="351">
        <v>6523</v>
      </c>
      <c r="D2114" s="352" t="s">
        <v>2173</v>
      </c>
      <c r="E2114" s="353" t="s">
        <v>125</v>
      </c>
      <c r="F2114" s="354">
        <v>13225</v>
      </c>
      <c r="G2114" s="288" t="s">
        <v>117</v>
      </c>
      <c r="H2114" s="288"/>
      <c r="I2114" s="1"/>
      <c r="J2114" s="1"/>
      <c r="K2114" s="549"/>
      <c r="L2114" s="10"/>
      <c r="N2114" s="548"/>
      <c r="O2114" s="548"/>
    </row>
    <row r="2115" spans="2:15" s="5" customFormat="1" ht="31.5">
      <c r="B2115" s="1"/>
      <c r="C2115" s="351">
        <v>6524</v>
      </c>
      <c r="D2115" s="352" t="s">
        <v>2174</v>
      </c>
      <c r="E2115" s="353" t="s">
        <v>125</v>
      </c>
      <c r="F2115" s="354">
        <v>48532</v>
      </c>
      <c r="G2115" s="288" t="s">
        <v>117</v>
      </c>
      <c r="H2115" s="288"/>
      <c r="I2115" s="1"/>
      <c r="J2115" s="1"/>
      <c r="K2115" s="549"/>
      <c r="L2115" s="10"/>
      <c r="N2115" s="548"/>
      <c r="O2115" s="548"/>
    </row>
    <row r="2116" spans="2:15" s="5" customFormat="1" ht="31.5">
      <c r="B2116" s="1"/>
      <c r="C2116" s="351">
        <v>6525</v>
      </c>
      <c r="D2116" s="352" t="s">
        <v>2175</v>
      </c>
      <c r="E2116" s="353" t="s">
        <v>125</v>
      </c>
      <c r="F2116" s="354">
        <v>107742</v>
      </c>
      <c r="G2116" s="288" t="s">
        <v>117</v>
      </c>
      <c r="H2116" s="288"/>
      <c r="I2116" s="1"/>
      <c r="J2116" s="1"/>
      <c r="K2116" s="549"/>
      <c r="L2116" s="10"/>
      <c r="N2116" s="548"/>
      <c r="O2116" s="548"/>
    </row>
    <row r="2117" spans="2:15" s="5" customFormat="1" ht="110.25">
      <c r="B2117" s="1"/>
      <c r="C2117" s="351">
        <v>6527</v>
      </c>
      <c r="D2117" s="352" t="s">
        <v>2176</v>
      </c>
      <c r="E2117" s="353" t="s">
        <v>125</v>
      </c>
      <c r="F2117" s="354">
        <v>490303</v>
      </c>
      <c r="G2117" s="288" t="s">
        <v>117</v>
      </c>
      <c r="H2117" s="288"/>
      <c r="I2117" s="1"/>
      <c r="J2117" s="1"/>
      <c r="K2117" s="549"/>
      <c r="L2117" s="10"/>
      <c r="N2117" s="548"/>
      <c r="O2117" s="548"/>
    </row>
    <row r="2118" spans="2:15" s="5" customFormat="1" ht="126">
      <c r="B2118" s="1"/>
      <c r="C2118" s="351">
        <v>6528</v>
      </c>
      <c r="D2118" s="352" t="s">
        <v>2177</v>
      </c>
      <c r="E2118" s="353" t="s">
        <v>122</v>
      </c>
      <c r="F2118" s="354">
        <v>196404</v>
      </c>
      <c r="G2118" s="288" t="s">
        <v>117</v>
      </c>
      <c r="H2118" s="288"/>
      <c r="I2118" s="1"/>
      <c r="J2118" s="1"/>
      <c r="K2118" s="549"/>
      <c r="L2118" s="10"/>
      <c r="N2118" s="548"/>
      <c r="O2118" s="548"/>
    </row>
    <row r="2119" spans="2:15" s="5" customFormat="1" ht="110.25">
      <c r="B2119" s="1"/>
      <c r="C2119" s="351">
        <v>6529</v>
      </c>
      <c r="D2119" s="352" t="s">
        <v>2178</v>
      </c>
      <c r="E2119" s="353" t="s">
        <v>122</v>
      </c>
      <c r="F2119" s="354">
        <v>199513</v>
      </c>
      <c r="G2119" s="288" t="s">
        <v>117</v>
      </c>
      <c r="H2119" s="288"/>
      <c r="I2119" s="1"/>
      <c r="J2119" s="1"/>
      <c r="K2119" s="549"/>
      <c r="L2119" s="10"/>
      <c r="N2119" s="548"/>
      <c r="O2119" s="548"/>
    </row>
    <row r="2120" spans="2:15" s="5" customFormat="1" ht="47.25">
      <c r="B2120" s="1"/>
      <c r="C2120" s="351">
        <v>6532</v>
      </c>
      <c r="D2120" s="352" t="s">
        <v>2179</v>
      </c>
      <c r="E2120" s="353" t="s">
        <v>125</v>
      </c>
      <c r="F2120" s="354">
        <v>47437</v>
      </c>
      <c r="G2120" s="288" t="s">
        <v>117</v>
      </c>
      <c r="H2120" s="288"/>
      <c r="I2120" s="1"/>
      <c r="J2120" s="1"/>
      <c r="K2120" s="549"/>
      <c r="L2120" s="10"/>
      <c r="N2120" s="548"/>
      <c r="O2120" s="548"/>
    </row>
    <row r="2121" spans="2:15" s="5" customFormat="1" ht="78.75">
      <c r="B2121" s="1"/>
      <c r="C2121" s="351">
        <v>6533</v>
      </c>
      <c r="D2121" s="352" t="s">
        <v>2180</v>
      </c>
      <c r="E2121" s="353" t="s">
        <v>116</v>
      </c>
      <c r="F2121" s="354">
        <v>24319</v>
      </c>
      <c r="G2121" s="288" t="s">
        <v>117</v>
      </c>
      <c r="H2121" s="288"/>
      <c r="I2121" s="1"/>
      <c r="J2121" s="1"/>
      <c r="K2121" s="549"/>
      <c r="L2121" s="10"/>
      <c r="N2121" s="548"/>
      <c r="O2121" s="548"/>
    </row>
    <row r="2122" spans="2:15" s="5" customFormat="1" ht="47.25">
      <c r="B2122" s="1"/>
      <c r="C2122" s="351">
        <v>6534</v>
      </c>
      <c r="D2122" s="352" t="s">
        <v>2181</v>
      </c>
      <c r="E2122" s="353" t="s">
        <v>116</v>
      </c>
      <c r="F2122" s="354">
        <v>136657</v>
      </c>
      <c r="G2122" s="288" t="s">
        <v>117</v>
      </c>
      <c r="H2122" s="288"/>
      <c r="I2122" s="1"/>
      <c r="J2122" s="1"/>
      <c r="K2122" s="549"/>
      <c r="L2122" s="10"/>
      <c r="N2122" s="548"/>
      <c r="O2122" s="548"/>
    </row>
    <row r="2123" spans="2:15" s="5" customFormat="1" ht="31.5">
      <c r="B2123" s="1"/>
      <c r="C2123" s="351">
        <v>6535</v>
      </c>
      <c r="D2123" s="352" t="s">
        <v>2182</v>
      </c>
      <c r="E2123" s="353" t="s">
        <v>116</v>
      </c>
      <c r="F2123" s="354">
        <v>34075</v>
      </c>
      <c r="G2123" s="288" t="s">
        <v>117</v>
      </c>
      <c r="H2123" s="288"/>
      <c r="I2123" s="1"/>
      <c r="J2123" s="1"/>
      <c r="K2123" s="549"/>
      <c r="L2123" s="10"/>
      <c r="N2123" s="548"/>
      <c r="O2123" s="548"/>
    </row>
    <row r="2124" spans="2:15" s="5" customFormat="1" ht="47.25">
      <c r="B2124" s="1"/>
      <c r="C2124" s="351">
        <v>6536</v>
      </c>
      <c r="D2124" s="352" t="s">
        <v>2183</v>
      </c>
      <c r="E2124" s="353" t="s">
        <v>116</v>
      </c>
      <c r="F2124" s="354">
        <v>37456</v>
      </c>
      <c r="G2124" s="288" t="s">
        <v>117</v>
      </c>
      <c r="H2124" s="288"/>
      <c r="I2124" s="1"/>
      <c r="J2124" s="1"/>
      <c r="K2124" s="549"/>
      <c r="L2124" s="10"/>
      <c r="N2124" s="548"/>
      <c r="O2124" s="548"/>
    </row>
    <row r="2125" spans="2:15" s="5" customFormat="1" ht="47.25">
      <c r="B2125" s="1"/>
      <c r="C2125" s="351">
        <v>6538</v>
      </c>
      <c r="D2125" s="352" t="s">
        <v>2184</v>
      </c>
      <c r="E2125" s="353" t="s">
        <v>122</v>
      </c>
      <c r="F2125" s="354">
        <v>209511</v>
      </c>
      <c r="G2125" s="288" t="s">
        <v>117</v>
      </c>
      <c r="H2125" s="288"/>
      <c r="I2125" s="1"/>
      <c r="J2125" s="1"/>
      <c r="K2125" s="549"/>
      <c r="L2125" s="10"/>
      <c r="N2125" s="548"/>
      <c r="O2125" s="548"/>
    </row>
    <row r="2126" spans="2:15" s="5" customFormat="1" ht="47.25">
      <c r="B2126" s="1"/>
      <c r="C2126" s="351">
        <v>6541</v>
      </c>
      <c r="D2126" s="352" t="s">
        <v>2185</v>
      </c>
      <c r="E2126" s="353" t="s">
        <v>122</v>
      </c>
      <c r="F2126" s="354">
        <v>163779</v>
      </c>
      <c r="G2126" s="288" t="s">
        <v>117</v>
      </c>
      <c r="H2126" s="288" t="s">
        <v>145</v>
      </c>
      <c r="I2126" s="1"/>
      <c r="J2126" s="1"/>
      <c r="K2126" s="549"/>
      <c r="L2126" s="10"/>
      <c r="N2126" s="548"/>
      <c r="O2126" s="548"/>
    </row>
    <row r="2127" spans="2:15" s="5" customFormat="1" ht="31.5">
      <c r="B2127" s="1"/>
      <c r="C2127" s="351">
        <v>6542</v>
      </c>
      <c r="D2127" s="352" t="s">
        <v>2186</v>
      </c>
      <c r="E2127" s="353" t="s">
        <v>125</v>
      </c>
      <c r="F2127" s="354">
        <v>60953</v>
      </c>
      <c r="G2127" s="288" t="s">
        <v>117</v>
      </c>
      <c r="H2127" s="288"/>
      <c r="I2127" s="1"/>
      <c r="J2127" s="1"/>
      <c r="K2127" s="549"/>
      <c r="L2127" s="10"/>
      <c r="N2127" s="548"/>
      <c r="O2127" s="548"/>
    </row>
    <row r="2128" spans="2:15" s="5" customFormat="1" ht="31.5">
      <c r="B2128" s="1"/>
      <c r="C2128" s="351">
        <v>6543</v>
      </c>
      <c r="D2128" s="352" t="s">
        <v>2187</v>
      </c>
      <c r="E2128" s="353" t="s">
        <v>125</v>
      </c>
      <c r="F2128" s="354">
        <v>6125</v>
      </c>
      <c r="G2128" s="288" t="s">
        <v>117</v>
      </c>
      <c r="H2128" s="288"/>
      <c r="I2128" s="1"/>
      <c r="J2128" s="1"/>
      <c r="K2128" s="549"/>
      <c r="L2128" s="10"/>
      <c r="N2128" s="548"/>
      <c r="O2128" s="548"/>
    </row>
    <row r="2129" spans="2:15" s="5" customFormat="1" ht="31.5">
      <c r="B2129" s="1"/>
      <c r="C2129" s="351">
        <v>6544</v>
      </c>
      <c r="D2129" s="352" t="s">
        <v>2188</v>
      </c>
      <c r="E2129" s="353" t="s">
        <v>125</v>
      </c>
      <c r="F2129" s="354">
        <v>5500</v>
      </c>
      <c r="G2129" s="288" t="s">
        <v>117</v>
      </c>
      <c r="H2129" s="288"/>
      <c r="I2129" s="1"/>
      <c r="J2129" s="1"/>
      <c r="K2129" s="549"/>
      <c r="L2129" s="10"/>
      <c r="N2129" s="548"/>
      <c r="O2129" s="548"/>
    </row>
    <row r="2130" spans="2:15" s="5" customFormat="1" ht="78.75">
      <c r="B2130" s="1"/>
      <c r="C2130" s="351">
        <v>6547</v>
      </c>
      <c r="D2130" s="352" t="s">
        <v>2189</v>
      </c>
      <c r="E2130" s="353" t="s">
        <v>125</v>
      </c>
      <c r="F2130" s="354">
        <v>258231</v>
      </c>
      <c r="G2130" s="288" t="s">
        <v>117</v>
      </c>
      <c r="H2130" s="288" t="s">
        <v>145</v>
      </c>
      <c r="I2130" s="1"/>
      <c r="J2130" s="1"/>
      <c r="K2130" s="549"/>
      <c r="L2130" s="10"/>
      <c r="N2130" s="548"/>
      <c r="O2130" s="548"/>
    </row>
    <row r="2131" spans="2:15" s="5" customFormat="1" ht="47.25">
      <c r="B2131" s="1"/>
      <c r="C2131" s="351">
        <v>6548</v>
      </c>
      <c r="D2131" s="352" t="s">
        <v>2190</v>
      </c>
      <c r="E2131" s="353" t="s">
        <v>125</v>
      </c>
      <c r="F2131" s="354">
        <v>129717</v>
      </c>
      <c r="G2131" s="288" t="s">
        <v>117</v>
      </c>
      <c r="H2131" s="288"/>
      <c r="I2131" s="1"/>
      <c r="J2131" s="1"/>
      <c r="K2131" s="549"/>
      <c r="L2131" s="10"/>
      <c r="N2131" s="548"/>
      <c r="O2131" s="548"/>
    </row>
    <row r="2132" spans="2:15" s="5" customFormat="1" ht="78.75">
      <c r="B2132" s="1"/>
      <c r="C2132" s="351">
        <v>6551</v>
      </c>
      <c r="D2132" s="352" t="s">
        <v>2191</v>
      </c>
      <c r="E2132" s="353" t="s">
        <v>116</v>
      </c>
      <c r="F2132" s="354">
        <v>101612</v>
      </c>
      <c r="G2132" s="288" t="s">
        <v>117</v>
      </c>
      <c r="H2132" s="288" t="s">
        <v>145</v>
      </c>
      <c r="I2132" s="1"/>
      <c r="J2132" s="1"/>
      <c r="K2132" s="549"/>
      <c r="L2132" s="10"/>
      <c r="N2132" s="548"/>
      <c r="O2132" s="548"/>
    </row>
    <row r="2133" spans="2:15" s="5" customFormat="1" ht="31.5">
      <c r="B2133" s="1"/>
      <c r="C2133" s="351">
        <v>6553</v>
      </c>
      <c r="D2133" s="352" t="s">
        <v>2192</v>
      </c>
      <c r="E2133" s="353" t="s">
        <v>125</v>
      </c>
      <c r="F2133" s="354">
        <v>24794</v>
      </c>
      <c r="G2133" s="288" t="s">
        <v>117</v>
      </c>
      <c r="H2133" s="288"/>
      <c r="I2133" s="1"/>
      <c r="J2133" s="1"/>
      <c r="K2133" s="549"/>
      <c r="L2133" s="10"/>
      <c r="N2133" s="548"/>
      <c r="O2133" s="548"/>
    </row>
    <row r="2134" spans="2:15" s="5" customFormat="1" ht="63">
      <c r="B2134" s="1"/>
      <c r="C2134" s="351">
        <v>6554</v>
      </c>
      <c r="D2134" s="352" t="s">
        <v>2193</v>
      </c>
      <c r="E2134" s="353" t="s">
        <v>122</v>
      </c>
      <c r="F2134" s="354">
        <v>316</v>
      </c>
      <c r="G2134" s="288" t="s">
        <v>117</v>
      </c>
      <c r="H2134" s="288"/>
      <c r="I2134" s="1"/>
      <c r="J2134" s="1"/>
      <c r="K2134" s="549"/>
      <c r="L2134" s="10"/>
      <c r="N2134" s="548"/>
      <c r="O2134" s="548"/>
    </row>
    <row r="2135" spans="2:15" s="5" customFormat="1" ht="31.5">
      <c r="B2135" s="1"/>
      <c r="C2135" s="351">
        <v>6555</v>
      </c>
      <c r="D2135" s="352" t="s">
        <v>2194</v>
      </c>
      <c r="E2135" s="353" t="s">
        <v>125</v>
      </c>
      <c r="F2135" s="354">
        <v>3016</v>
      </c>
      <c r="G2135" s="288" t="s">
        <v>117</v>
      </c>
      <c r="H2135" s="288"/>
      <c r="I2135" s="1"/>
      <c r="J2135" s="1"/>
      <c r="K2135" s="549"/>
      <c r="L2135" s="10"/>
      <c r="N2135" s="548"/>
      <c r="O2135" s="548"/>
    </row>
    <row r="2136" spans="2:15" s="5" customFormat="1" ht="31.5">
      <c r="B2136" s="1"/>
      <c r="C2136" s="351">
        <v>6556</v>
      </c>
      <c r="D2136" s="352" t="s">
        <v>2195</v>
      </c>
      <c r="E2136" s="353" t="s">
        <v>125</v>
      </c>
      <c r="F2136" s="354">
        <v>70064</v>
      </c>
      <c r="G2136" s="288" t="s">
        <v>117</v>
      </c>
      <c r="H2136" s="288"/>
      <c r="I2136" s="1"/>
      <c r="J2136" s="1"/>
      <c r="K2136" s="549"/>
      <c r="L2136" s="10"/>
      <c r="N2136" s="548"/>
      <c r="O2136" s="548"/>
    </row>
    <row r="2137" spans="2:15" s="5" customFormat="1" ht="63">
      <c r="B2137" s="1"/>
      <c r="C2137" s="351">
        <v>6557</v>
      </c>
      <c r="D2137" s="352" t="s">
        <v>2196</v>
      </c>
      <c r="E2137" s="353" t="s">
        <v>125</v>
      </c>
      <c r="F2137" s="354">
        <v>18995814</v>
      </c>
      <c r="G2137" s="288" t="s">
        <v>117</v>
      </c>
      <c r="H2137" s="288"/>
      <c r="I2137" s="1"/>
      <c r="J2137" s="1"/>
      <c r="K2137" s="549"/>
      <c r="L2137" s="10"/>
      <c r="N2137" s="548"/>
      <c r="O2137" s="548"/>
    </row>
    <row r="2138" spans="2:15" s="5" customFormat="1" ht="63">
      <c r="B2138" s="1"/>
      <c r="C2138" s="351">
        <v>6559</v>
      </c>
      <c r="D2138" s="352" t="s">
        <v>2197</v>
      </c>
      <c r="E2138" s="353" t="s">
        <v>125</v>
      </c>
      <c r="F2138" s="354">
        <v>556993</v>
      </c>
      <c r="G2138" s="288" t="s">
        <v>117</v>
      </c>
      <c r="H2138" s="288" t="s">
        <v>145</v>
      </c>
      <c r="I2138" s="1"/>
      <c r="J2138" s="1"/>
      <c r="K2138" s="549"/>
      <c r="L2138" s="10"/>
      <c r="N2138" s="548"/>
      <c r="O2138" s="548"/>
    </row>
    <row r="2139" spans="2:15" s="5" customFormat="1" ht="173.25">
      <c r="B2139" s="1"/>
      <c r="C2139" s="351">
        <v>6560</v>
      </c>
      <c r="D2139" s="352" t="s">
        <v>2198</v>
      </c>
      <c r="E2139" s="353" t="s">
        <v>125</v>
      </c>
      <c r="F2139" s="354">
        <v>3203457</v>
      </c>
      <c r="G2139" s="288" t="s">
        <v>117</v>
      </c>
      <c r="H2139" s="288"/>
      <c r="I2139" s="1"/>
      <c r="J2139" s="1"/>
      <c r="K2139" s="549"/>
      <c r="L2139" s="10"/>
      <c r="N2139" s="548"/>
      <c r="O2139" s="548"/>
    </row>
    <row r="2140" spans="2:15" s="5" customFormat="1" ht="63">
      <c r="B2140" s="1"/>
      <c r="C2140" s="351">
        <v>6562</v>
      </c>
      <c r="D2140" s="352" t="s">
        <v>2199</v>
      </c>
      <c r="E2140" s="353" t="s">
        <v>116</v>
      </c>
      <c r="F2140" s="354">
        <v>62075</v>
      </c>
      <c r="G2140" s="288" t="s">
        <v>117</v>
      </c>
      <c r="H2140" s="288"/>
      <c r="I2140" s="1"/>
      <c r="J2140" s="1"/>
      <c r="K2140" s="549"/>
      <c r="L2140" s="10"/>
      <c r="N2140" s="548"/>
      <c r="O2140" s="548"/>
    </row>
    <row r="2141" spans="2:15" s="5" customFormat="1" ht="63">
      <c r="B2141" s="1"/>
      <c r="C2141" s="351">
        <v>6563</v>
      </c>
      <c r="D2141" s="352" t="s">
        <v>2200</v>
      </c>
      <c r="E2141" s="353" t="s">
        <v>122</v>
      </c>
      <c r="F2141" s="354">
        <v>17470</v>
      </c>
      <c r="G2141" s="288" t="s">
        <v>117</v>
      </c>
      <c r="H2141" s="288"/>
      <c r="I2141" s="1"/>
      <c r="J2141" s="1"/>
      <c r="K2141" s="549"/>
      <c r="L2141" s="10"/>
      <c r="N2141" s="548"/>
      <c r="O2141" s="548"/>
    </row>
    <row r="2142" spans="2:15" s="5" customFormat="1" ht="63">
      <c r="B2142" s="1"/>
      <c r="C2142" s="351">
        <v>6564</v>
      </c>
      <c r="D2142" s="352" t="s">
        <v>2201</v>
      </c>
      <c r="E2142" s="353" t="s">
        <v>116</v>
      </c>
      <c r="F2142" s="354">
        <v>445001</v>
      </c>
      <c r="G2142" s="288" t="s">
        <v>117</v>
      </c>
      <c r="H2142" s="288" t="s">
        <v>145</v>
      </c>
      <c r="I2142" s="1"/>
      <c r="J2142" s="1"/>
      <c r="K2142" s="549"/>
      <c r="L2142" s="10"/>
      <c r="N2142" s="548"/>
      <c r="O2142" s="548"/>
    </row>
    <row r="2143" spans="2:15" s="5" customFormat="1" ht="78.75">
      <c r="B2143" s="1"/>
      <c r="C2143" s="351">
        <v>6565</v>
      </c>
      <c r="D2143" s="352" t="s">
        <v>2202</v>
      </c>
      <c r="E2143" s="353" t="s">
        <v>122</v>
      </c>
      <c r="F2143" s="354">
        <v>41702</v>
      </c>
      <c r="G2143" s="288" t="s">
        <v>117</v>
      </c>
      <c r="H2143" s="288"/>
      <c r="I2143" s="1"/>
      <c r="J2143" s="1"/>
      <c r="K2143" s="549"/>
      <c r="L2143" s="10"/>
      <c r="N2143" s="548"/>
      <c r="O2143" s="548"/>
    </row>
    <row r="2144" spans="2:15" s="5" customFormat="1" ht="63">
      <c r="B2144" s="1"/>
      <c r="C2144" s="351">
        <v>6567</v>
      </c>
      <c r="D2144" s="352" t="s">
        <v>2203</v>
      </c>
      <c r="E2144" s="353" t="s">
        <v>122</v>
      </c>
      <c r="F2144" s="354">
        <v>230907</v>
      </c>
      <c r="G2144" s="288" t="s">
        <v>117</v>
      </c>
      <c r="H2144" s="288" t="s">
        <v>145</v>
      </c>
      <c r="I2144" s="1"/>
      <c r="J2144" s="1"/>
      <c r="K2144" s="549"/>
      <c r="L2144" s="10"/>
      <c r="N2144" s="548"/>
      <c r="O2144" s="548"/>
    </row>
    <row r="2145" spans="2:15" s="5" customFormat="1" ht="78.75">
      <c r="B2145" s="1"/>
      <c r="C2145" s="351">
        <v>6568</v>
      </c>
      <c r="D2145" s="352" t="s">
        <v>2204</v>
      </c>
      <c r="E2145" s="353" t="s">
        <v>122</v>
      </c>
      <c r="F2145" s="354">
        <v>31892</v>
      </c>
      <c r="G2145" s="288" t="s">
        <v>117</v>
      </c>
      <c r="H2145" s="288"/>
      <c r="I2145" s="1"/>
      <c r="J2145" s="1"/>
      <c r="K2145" s="549"/>
      <c r="L2145" s="10"/>
      <c r="N2145" s="548"/>
      <c r="O2145" s="548"/>
    </row>
    <row r="2146" spans="2:15" s="5" customFormat="1" ht="78.75">
      <c r="B2146" s="1"/>
      <c r="C2146" s="351">
        <v>6569</v>
      </c>
      <c r="D2146" s="352" t="s">
        <v>2205</v>
      </c>
      <c r="E2146" s="353" t="s">
        <v>125</v>
      </c>
      <c r="F2146" s="354">
        <v>285600</v>
      </c>
      <c r="G2146" s="288" t="s">
        <v>117</v>
      </c>
      <c r="H2146" s="288"/>
      <c r="I2146" s="1"/>
      <c r="J2146" s="1"/>
      <c r="K2146" s="549"/>
      <c r="L2146" s="10"/>
      <c r="N2146" s="548"/>
      <c r="O2146" s="548"/>
    </row>
    <row r="2147" spans="2:15" s="5" customFormat="1" ht="47.25">
      <c r="B2147" s="1"/>
      <c r="C2147" s="351">
        <v>6570</v>
      </c>
      <c r="D2147" s="352" t="s">
        <v>2206</v>
      </c>
      <c r="E2147" s="353" t="s">
        <v>116</v>
      </c>
      <c r="F2147" s="354">
        <v>35194</v>
      </c>
      <c r="G2147" s="288" t="s">
        <v>117</v>
      </c>
      <c r="H2147" s="288"/>
      <c r="I2147" s="1"/>
      <c r="J2147" s="1"/>
      <c r="K2147" s="549"/>
      <c r="L2147" s="10"/>
      <c r="N2147" s="548"/>
      <c r="O2147" s="548"/>
    </row>
    <row r="2148" spans="2:15" s="5" customFormat="1" ht="47.25">
      <c r="B2148" s="1"/>
      <c r="C2148" s="351">
        <v>6571</v>
      </c>
      <c r="D2148" s="352" t="s">
        <v>2207</v>
      </c>
      <c r="E2148" s="353" t="s">
        <v>122</v>
      </c>
      <c r="F2148" s="354">
        <v>2323</v>
      </c>
      <c r="G2148" s="288" t="s">
        <v>117</v>
      </c>
      <c r="H2148" s="288"/>
      <c r="I2148" s="1"/>
      <c r="J2148" s="1"/>
      <c r="K2148" s="549"/>
      <c r="L2148" s="10"/>
      <c r="N2148" s="548"/>
      <c r="O2148" s="548"/>
    </row>
    <row r="2149" spans="2:15" s="5" customFormat="1" ht="47.25">
      <c r="B2149" s="1"/>
      <c r="C2149" s="351">
        <v>6572</v>
      </c>
      <c r="D2149" s="352" t="s">
        <v>2208</v>
      </c>
      <c r="E2149" s="353" t="s">
        <v>122</v>
      </c>
      <c r="F2149" s="354">
        <v>1601</v>
      </c>
      <c r="G2149" s="288" t="s">
        <v>117</v>
      </c>
      <c r="H2149" s="288"/>
      <c r="I2149" s="1"/>
      <c r="J2149" s="1"/>
      <c r="K2149" s="549"/>
      <c r="L2149" s="10"/>
      <c r="N2149" s="548"/>
      <c r="O2149" s="548"/>
    </row>
    <row r="2150" spans="2:15" s="5" customFormat="1" ht="110.25">
      <c r="B2150" s="1"/>
      <c r="C2150" s="351">
        <v>6573</v>
      </c>
      <c r="D2150" s="352" t="s">
        <v>2209</v>
      </c>
      <c r="E2150" s="353" t="s">
        <v>116</v>
      </c>
      <c r="F2150" s="354">
        <v>47124</v>
      </c>
      <c r="G2150" s="288" t="s">
        <v>117</v>
      </c>
      <c r="H2150" s="288"/>
      <c r="I2150" s="1"/>
      <c r="J2150" s="1"/>
      <c r="K2150" s="549"/>
      <c r="L2150" s="10"/>
      <c r="N2150" s="548"/>
      <c r="O2150" s="548"/>
    </row>
    <row r="2151" spans="2:15" s="5" customFormat="1" ht="120">
      <c r="B2151" s="1"/>
      <c r="C2151" s="458">
        <v>6574</v>
      </c>
      <c r="D2151" s="460" t="s">
        <v>2210</v>
      </c>
      <c r="E2151" s="462" t="s">
        <v>125</v>
      </c>
      <c r="F2151" s="464">
        <v>43753</v>
      </c>
      <c r="G2151" s="288" t="s">
        <v>117</v>
      </c>
      <c r="H2151" s="288"/>
      <c r="I2151" s="1"/>
      <c r="J2151" s="1"/>
      <c r="K2151" s="549"/>
      <c r="L2151" s="10"/>
      <c r="N2151" s="548"/>
      <c r="O2151" s="548"/>
    </row>
    <row r="2152" spans="2:15" s="5" customFormat="1" ht="141.75">
      <c r="B2152" s="1"/>
      <c r="C2152" s="351">
        <v>6575</v>
      </c>
      <c r="D2152" s="352" t="s">
        <v>2211</v>
      </c>
      <c r="E2152" s="353" t="s">
        <v>125</v>
      </c>
      <c r="F2152" s="354">
        <v>34570</v>
      </c>
      <c r="G2152" s="288" t="s">
        <v>117</v>
      </c>
      <c r="H2152" s="288"/>
      <c r="I2152" s="1"/>
      <c r="J2152" s="1"/>
      <c r="K2152" s="549"/>
      <c r="L2152" s="10"/>
      <c r="N2152" s="548"/>
      <c r="O2152" s="548"/>
    </row>
    <row r="2153" spans="2:15" s="5" customFormat="1" ht="126">
      <c r="B2153" s="1"/>
      <c r="C2153" s="351">
        <v>6576</v>
      </c>
      <c r="D2153" s="352" t="s">
        <v>2212</v>
      </c>
      <c r="E2153" s="353" t="s">
        <v>125</v>
      </c>
      <c r="F2153" s="354">
        <v>85825</v>
      </c>
      <c r="G2153" s="288" t="s">
        <v>117</v>
      </c>
      <c r="H2153" s="288"/>
      <c r="I2153" s="1"/>
      <c r="J2153" s="1"/>
      <c r="K2153" s="549"/>
      <c r="L2153" s="10"/>
      <c r="N2153" s="548"/>
      <c r="O2153" s="548"/>
    </row>
    <row r="2154" spans="2:15" s="5" customFormat="1" ht="94.5">
      <c r="B2154" s="1"/>
      <c r="C2154" s="351">
        <v>6577</v>
      </c>
      <c r="D2154" s="352" t="s">
        <v>2213</v>
      </c>
      <c r="E2154" s="353" t="s">
        <v>125</v>
      </c>
      <c r="F2154" s="354">
        <v>884109</v>
      </c>
      <c r="G2154" s="288" t="s">
        <v>117</v>
      </c>
      <c r="H2154" s="288" t="s">
        <v>145</v>
      </c>
      <c r="I2154" s="1"/>
      <c r="J2154" s="1"/>
      <c r="K2154" s="549"/>
      <c r="L2154" s="10"/>
      <c r="N2154" s="548"/>
      <c r="O2154" s="548"/>
    </row>
    <row r="2155" spans="2:15" s="5" customFormat="1" ht="63">
      <c r="B2155" s="1"/>
      <c r="C2155" s="351">
        <v>6579</v>
      </c>
      <c r="D2155" s="352" t="s">
        <v>2214</v>
      </c>
      <c r="E2155" s="353" t="s">
        <v>122</v>
      </c>
      <c r="F2155" s="354">
        <v>7039</v>
      </c>
      <c r="G2155" s="288" t="s">
        <v>117</v>
      </c>
      <c r="H2155" s="288"/>
      <c r="I2155" s="1"/>
      <c r="J2155" s="1"/>
      <c r="K2155" s="549"/>
      <c r="L2155" s="10"/>
      <c r="N2155" s="548"/>
      <c r="O2155" s="548"/>
    </row>
    <row r="2156" spans="2:15" s="5" customFormat="1" ht="60">
      <c r="B2156" s="1"/>
      <c r="C2156" s="458">
        <v>6580</v>
      </c>
      <c r="D2156" s="460" t="s">
        <v>2215</v>
      </c>
      <c r="E2156" s="462" t="s">
        <v>125</v>
      </c>
      <c r="F2156" s="464">
        <v>31675</v>
      </c>
      <c r="G2156" s="288" t="s">
        <v>117</v>
      </c>
      <c r="H2156" s="288"/>
      <c r="I2156" s="1"/>
      <c r="J2156" s="1"/>
      <c r="K2156" s="549"/>
      <c r="L2156" s="10"/>
      <c r="N2156" s="548"/>
      <c r="O2156" s="548"/>
    </row>
    <row r="2157" spans="2:15" s="5" customFormat="1" ht="63">
      <c r="B2157" s="1"/>
      <c r="C2157" s="351">
        <v>6581</v>
      </c>
      <c r="D2157" s="352" t="s">
        <v>2216</v>
      </c>
      <c r="E2157" s="353" t="s">
        <v>125</v>
      </c>
      <c r="F2157" s="354">
        <v>9503</v>
      </c>
      <c r="G2157" s="288" t="s">
        <v>117</v>
      </c>
      <c r="H2157" s="288"/>
      <c r="I2157" s="1"/>
      <c r="J2157" s="1"/>
      <c r="K2157" s="549"/>
      <c r="L2157" s="10"/>
      <c r="N2157" s="548"/>
      <c r="O2157" s="548"/>
    </row>
    <row r="2158" spans="2:15" s="5" customFormat="1" ht="47.25">
      <c r="B2158" s="1"/>
      <c r="C2158" s="351">
        <v>6582</v>
      </c>
      <c r="D2158" s="352" t="s">
        <v>2217</v>
      </c>
      <c r="E2158" s="353" t="s">
        <v>125</v>
      </c>
      <c r="F2158" s="354">
        <v>159426</v>
      </c>
      <c r="G2158" s="288" t="s">
        <v>117</v>
      </c>
      <c r="H2158" s="288"/>
      <c r="I2158" s="1"/>
      <c r="J2158" s="1"/>
      <c r="K2158" s="549"/>
      <c r="L2158" s="10"/>
      <c r="N2158" s="548"/>
      <c r="O2158" s="548"/>
    </row>
    <row r="2159" spans="2:15" s="5" customFormat="1" ht="78.75">
      <c r="B2159" s="1"/>
      <c r="C2159" s="351">
        <v>6583</v>
      </c>
      <c r="D2159" s="352" t="s">
        <v>2218</v>
      </c>
      <c r="E2159" s="353" t="s">
        <v>125</v>
      </c>
      <c r="F2159" s="354">
        <v>112973</v>
      </c>
      <c r="G2159" s="288" t="s">
        <v>117</v>
      </c>
      <c r="H2159" s="288"/>
      <c r="I2159" s="1"/>
      <c r="J2159" s="1"/>
      <c r="K2159" s="549"/>
      <c r="L2159" s="10"/>
      <c r="N2159" s="548"/>
      <c r="O2159" s="548"/>
    </row>
    <row r="2160" spans="2:15" s="5" customFormat="1" ht="78.75">
      <c r="B2160" s="1"/>
      <c r="C2160" s="351">
        <v>6584</v>
      </c>
      <c r="D2160" s="352" t="s">
        <v>2219</v>
      </c>
      <c r="E2160" s="353" t="s">
        <v>125</v>
      </c>
      <c r="F2160" s="354">
        <v>13656</v>
      </c>
      <c r="G2160" s="288" t="s">
        <v>117</v>
      </c>
      <c r="H2160" s="288"/>
      <c r="I2160" s="1"/>
      <c r="J2160" s="1"/>
      <c r="K2160" s="549"/>
      <c r="L2160" s="10"/>
      <c r="N2160" s="548"/>
      <c r="O2160" s="548"/>
    </row>
    <row r="2161" spans="2:15" s="5" customFormat="1" ht="63">
      <c r="B2161" s="1"/>
      <c r="C2161" s="351">
        <v>6585</v>
      </c>
      <c r="D2161" s="352" t="s">
        <v>2220</v>
      </c>
      <c r="E2161" s="353" t="s">
        <v>125</v>
      </c>
      <c r="F2161" s="354">
        <v>147287</v>
      </c>
      <c r="G2161" s="288" t="s">
        <v>117</v>
      </c>
      <c r="H2161" s="288"/>
      <c r="I2161" s="1"/>
      <c r="J2161" s="1"/>
      <c r="K2161" s="549"/>
      <c r="L2161" s="10"/>
      <c r="N2161" s="548"/>
      <c r="O2161" s="548"/>
    </row>
    <row r="2162" spans="2:15" s="5" customFormat="1" ht="78.75">
      <c r="B2162" s="1"/>
      <c r="C2162" s="351">
        <v>6586</v>
      </c>
      <c r="D2162" s="352" t="s">
        <v>2221</v>
      </c>
      <c r="E2162" s="353" t="s">
        <v>125</v>
      </c>
      <c r="F2162" s="354">
        <v>61571</v>
      </c>
      <c r="G2162" s="288" t="s">
        <v>117</v>
      </c>
      <c r="H2162" s="288"/>
      <c r="I2162" s="1"/>
      <c r="J2162" s="1"/>
      <c r="K2162" s="549"/>
      <c r="L2162" s="10"/>
      <c r="N2162" s="548"/>
      <c r="O2162" s="548"/>
    </row>
    <row r="2163" spans="2:15" s="5" customFormat="1" ht="63">
      <c r="B2163" s="1"/>
      <c r="C2163" s="351">
        <v>6587</v>
      </c>
      <c r="D2163" s="352" t="s">
        <v>2222</v>
      </c>
      <c r="E2163" s="353" t="s">
        <v>125</v>
      </c>
      <c r="F2163" s="354">
        <v>56030</v>
      </c>
      <c r="G2163" s="288" t="s">
        <v>117</v>
      </c>
      <c r="H2163" s="288"/>
      <c r="I2163" s="1"/>
      <c r="J2163" s="1"/>
      <c r="K2163" s="549"/>
      <c r="L2163" s="10"/>
      <c r="N2163" s="548"/>
      <c r="O2163" s="548"/>
    </row>
    <row r="2164" spans="2:15" s="5" customFormat="1" ht="63">
      <c r="B2164" s="1"/>
      <c r="C2164" s="351">
        <v>6588</v>
      </c>
      <c r="D2164" s="352" t="s">
        <v>2223</v>
      </c>
      <c r="E2164" s="353" t="s">
        <v>116</v>
      </c>
      <c r="F2164" s="354">
        <v>43844</v>
      </c>
      <c r="G2164" s="288" t="s">
        <v>117</v>
      </c>
      <c r="H2164" s="288"/>
      <c r="I2164" s="1"/>
      <c r="J2164" s="1"/>
      <c r="K2164" s="549"/>
      <c r="L2164" s="10"/>
      <c r="N2164" s="548"/>
      <c r="O2164" s="548"/>
    </row>
    <row r="2165" spans="2:15" s="5" customFormat="1" ht="63">
      <c r="B2165" s="1"/>
      <c r="C2165" s="351">
        <v>6589</v>
      </c>
      <c r="D2165" s="352" t="s">
        <v>2224</v>
      </c>
      <c r="E2165" s="353" t="s">
        <v>122</v>
      </c>
      <c r="F2165" s="354">
        <v>25076</v>
      </c>
      <c r="G2165" s="288" t="s">
        <v>117</v>
      </c>
      <c r="H2165" s="288"/>
      <c r="I2165" s="1"/>
      <c r="J2165" s="1"/>
      <c r="K2165" s="549"/>
      <c r="L2165" s="10"/>
      <c r="N2165" s="548"/>
      <c r="O2165" s="548"/>
    </row>
    <row r="2166" spans="2:15" s="5" customFormat="1" ht="63">
      <c r="B2166" s="1"/>
      <c r="C2166" s="351">
        <v>6590</v>
      </c>
      <c r="D2166" s="352" t="s">
        <v>2225</v>
      </c>
      <c r="E2166" s="353" t="s">
        <v>116</v>
      </c>
      <c r="F2166" s="354">
        <v>29766</v>
      </c>
      <c r="G2166" s="288" t="s">
        <v>117</v>
      </c>
      <c r="H2166" s="288"/>
      <c r="I2166" s="1"/>
      <c r="J2166" s="1"/>
      <c r="K2166" s="549"/>
      <c r="L2166" s="10"/>
      <c r="N2166" s="548"/>
      <c r="O2166" s="548"/>
    </row>
    <row r="2167" spans="2:15" s="5" customFormat="1" ht="78.75">
      <c r="B2167" s="1"/>
      <c r="C2167" s="351">
        <v>6591</v>
      </c>
      <c r="D2167" s="352" t="s">
        <v>2226</v>
      </c>
      <c r="E2167" s="353" t="s">
        <v>122</v>
      </c>
      <c r="F2167" s="354">
        <v>13633</v>
      </c>
      <c r="G2167" s="288" t="s">
        <v>117</v>
      </c>
      <c r="H2167" s="288"/>
      <c r="I2167" s="1"/>
      <c r="J2167" s="1"/>
      <c r="K2167" s="549"/>
      <c r="L2167" s="10"/>
      <c r="N2167" s="548"/>
      <c r="O2167" s="548"/>
    </row>
    <row r="2168" spans="2:15" s="5" customFormat="1" ht="63">
      <c r="B2168" s="1"/>
      <c r="C2168" s="351">
        <v>6592</v>
      </c>
      <c r="D2168" s="352" t="s">
        <v>2227</v>
      </c>
      <c r="E2168" s="353" t="s">
        <v>122</v>
      </c>
      <c r="F2168" s="354">
        <v>13633</v>
      </c>
      <c r="G2168" s="288" t="s">
        <v>117</v>
      </c>
      <c r="H2168" s="288"/>
      <c r="I2168" s="1"/>
      <c r="J2168" s="1"/>
      <c r="K2168" s="549"/>
      <c r="L2168" s="10"/>
      <c r="N2168" s="548"/>
      <c r="O2168" s="548"/>
    </row>
    <row r="2169" spans="2:15" s="5" customFormat="1" ht="63">
      <c r="B2169" s="1"/>
      <c r="C2169" s="351">
        <v>6593</v>
      </c>
      <c r="D2169" s="352" t="s">
        <v>2228</v>
      </c>
      <c r="E2169" s="353" t="s">
        <v>125</v>
      </c>
      <c r="F2169" s="354">
        <v>230856</v>
      </c>
      <c r="G2169" s="288" t="s">
        <v>117</v>
      </c>
      <c r="H2169" s="288"/>
      <c r="I2169" s="1"/>
      <c r="J2169" s="1"/>
      <c r="K2169" s="549"/>
      <c r="L2169" s="10"/>
      <c r="N2169" s="548"/>
      <c r="O2169" s="548"/>
    </row>
    <row r="2170" spans="2:15" s="5" customFormat="1" ht="63">
      <c r="B2170" s="1"/>
      <c r="C2170" s="351">
        <v>6594</v>
      </c>
      <c r="D2170" s="352" t="s">
        <v>2229</v>
      </c>
      <c r="E2170" s="353" t="s">
        <v>125</v>
      </c>
      <c r="F2170" s="354">
        <v>38073</v>
      </c>
      <c r="G2170" s="288" t="s">
        <v>117</v>
      </c>
      <c r="H2170" s="288"/>
      <c r="I2170" s="1"/>
      <c r="J2170" s="1"/>
      <c r="K2170" s="549"/>
      <c r="L2170" s="10"/>
      <c r="N2170" s="548"/>
      <c r="O2170" s="548"/>
    </row>
    <row r="2171" spans="2:15" s="5" customFormat="1" ht="78.75">
      <c r="B2171" s="1"/>
      <c r="C2171" s="351">
        <v>6595</v>
      </c>
      <c r="D2171" s="352" t="s">
        <v>2230</v>
      </c>
      <c r="E2171" s="353" t="s">
        <v>125</v>
      </c>
      <c r="F2171" s="354">
        <v>14141</v>
      </c>
      <c r="G2171" s="288" t="s">
        <v>117</v>
      </c>
      <c r="H2171" s="288"/>
      <c r="I2171" s="1"/>
      <c r="J2171" s="1"/>
      <c r="K2171" s="549"/>
      <c r="L2171" s="10"/>
      <c r="N2171" s="548"/>
      <c r="O2171" s="548"/>
    </row>
    <row r="2172" spans="2:15" s="5" customFormat="1" ht="94.5">
      <c r="B2172" s="1"/>
      <c r="C2172" s="351">
        <v>6596</v>
      </c>
      <c r="D2172" s="352" t="s">
        <v>2231</v>
      </c>
      <c r="E2172" s="353" t="s">
        <v>125</v>
      </c>
      <c r="F2172" s="354">
        <v>173967</v>
      </c>
      <c r="G2172" s="288" t="s">
        <v>117</v>
      </c>
      <c r="H2172" s="288"/>
      <c r="I2172" s="1"/>
      <c r="J2172" s="1"/>
      <c r="K2172" s="549"/>
      <c r="L2172" s="10"/>
      <c r="N2172" s="548"/>
      <c r="O2172" s="548"/>
    </row>
    <row r="2173" spans="2:15" s="5" customFormat="1" ht="63">
      <c r="B2173" s="1"/>
      <c r="C2173" s="351">
        <v>6598</v>
      </c>
      <c r="D2173" s="352" t="s">
        <v>2232</v>
      </c>
      <c r="E2173" s="353" t="s">
        <v>125</v>
      </c>
      <c r="F2173" s="354">
        <v>21825362</v>
      </c>
      <c r="G2173" s="288" t="s">
        <v>117</v>
      </c>
      <c r="H2173" s="288"/>
      <c r="I2173" s="1"/>
      <c r="J2173" s="1"/>
      <c r="K2173" s="549"/>
      <c r="L2173" s="10"/>
      <c r="N2173" s="548"/>
      <c r="O2173" s="548"/>
    </row>
    <row r="2174" spans="2:15" s="5" customFormat="1" ht="31.5">
      <c r="B2174" s="1"/>
      <c r="C2174" s="351">
        <v>6600</v>
      </c>
      <c r="D2174" s="352" t="s">
        <v>2233</v>
      </c>
      <c r="E2174" s="353" t="s">
        <v>125</v>
      </c>
      <c r="F2174" s="354">
        <v>10233</v>
      </c>
      <c r="G2174" s="288" t="s">
        <v>117</v>
      </c>
      <c r="H2174" s="288"/>
      <c r="I2174" s="1"/>
      <c r="J2174" s="1"/>
      <c r="K2174" s="549"/>
      <c r="L2174" s="10"/>
      <c r="N2174" s="548"/>
      <c r="O2174" s="548"/>
    </row>
    <row r="2175" spans="2:15" s="5" customFormat="1" ht="63">
      <c r="B2175" s="1"/>
      <c r="C2175" s="351">
        <v>6648</v>
      </c>
      <c r="D2175" s="352" t="s">
        <v>2234</v>
      </c>
      <c r="E2175" s="353" t="s">
        <v>119</v>
      </c>
      <c r="F2175" s="354">
        <v>615327</v>
      </c>
      <c r="G2175" s="288" t="s">
        <v>117</v>
      </c>
      <c r="H2175" s="288"/>
      <c r="I2175" s="1"/>
      <c r="J2175" s="1"/>
      <c r="K2175" s="549"/>
      <c r="L2175" s="10"/>
      <c r="N2175" s="548"/>
      <c r="O2175" s="548"/>
    </row>
    <row r="2176" spans="2:15" s="5" customFormat="1" ht="63">
      <c r="B2176" s="1"/>
      <c r="C2176" s="351">
        <v>6656</v>
      </c>
      <c r="D2176" s="352" t="s">
        <v>2235</v>
      </c>
      <c r="E2176" s="353" t="s">
        <v>119</v>
      </c>
      <c r="F2176" s="354">
        <v>633387</v>
      </c>
      <c r="G2176" s="288" t="s">
        <v>117</v>
      </c>
      <c r="H2176" s="288"/>
      <c r="I2176" s="1"/>
      <c r="J2176" s="1"/>
      <c r="K2176" s="549"/>
      <c r="L2176" s="10"/>
      <c r="N2176" s="548"/>
      <c r="O2176" s="548"/>
    </row>
    <row r="2177" spans="2:15" s="5" customFormat="1" ht="47.25">
      <c r="B2177" s="1"/>
      <c r="C2177" s="351">
        <v>6658</v>
      </c>
      <c r="D2177" s="352" t="s">
        <v>2236</v>
      </c>
      <c r="E2177" s="353" t="s">
        <v>122</v>
      </c>
      <c r="F2177" s="354">
        <v>19752</v>
      </c>
      <c r="G2177" s="288" t="s">
        <v>117</v>
      </c>
      <c r="H2177" s="288"/>
      <c r="I2177" s="1"/>
      <c r="J2177" s="1"/>
      <c r="K2177" s="549"/>
      <c r="L2177" s="10"/>
      <c r="N2177" s="548"/>
      <c r="O2177" s="548"/>
    </row>
    <row r="2178" spans="2:15" s="5" customFormat="1" ht="63">
      <c r="B2178" s="1"/>
      <c r="C2178" s="351">
        <v>6661</v>
      </c>
      <c r="D2178" s="352" t="s">
        <v>2237</v>
      </c>
      <c r="E2178" s="353" t="s">
        <v>119</v>
      </c>
      <c r="F2178" s="354">
        <v>582675</v>
      </c>
      <c r="G2178" s="288" t="s">
        <v>117</v>
      </c>
      <c r="H2178" s="288"/>
      <c r="I2178" s="1"/>
      <c r="J2178" s="1"/>
      <c r="K2178" s="549"/>
      <c r="L2178" s="10"/>
      <c r="N2178" s="548"/>
      <c r="O2178" s="548"/>
    </row>
    <row r="2179" spans="2:15" s="5" customFormat="1" ht="78.75">
      <c r="B2179" s="1"/>
      <c r="C2179" s="351">
        <v>6665</v>
      </c>
      <c r="D2179" s="352" t="s">
        <v>2238</v>
      </c>
      <c r="E2179" s="353" t="s">
        <v>119</v>
      </c>
      <c r="F2179" s="354">
        <v>627011</v>
      </c>
      <c r="G2179" s="288" t="s">
        <v>117</v>
      </c>
      <c r="H2179" s="288"/>
      <c r="I2179" s="1"/>
      <c r="J2179" s="1"/>
      <c r="K2179" s="549"/>
      <c r="L2179" s="10"/>
      <c r="N2179" s="548"/>
      <c r="O2179" s="548"/>
    </row>
    <row r="2180" spans="2:15" s="5" customFormat="1" ht="47.25">
      <c r="B2180" s="1"/>
      <c r="C2180" s="351">
        <v>6673</v>
      </c>
      <c r="D2180" s="352" t="s">
        <v>2239</v>
      </c>
      <c r="E2180" s="353" t="s">
        <v>125</v>
      </c>
      <c r="F2180" s="354">
        <v>166431</v>
      </c>
      <c r="G2180" s="288" t="s">
        <v>117</v>
      </c>
      <c r="H2180" s="288"/>
      <c r="I2180" s="1"/>
      <c r="J2180" s="1"/>
      <c r="K2180" s="549"/>
      <c r="L2180" s="10"/>
      <c r="N2180" s="548"/>
      <c r="O2180" s="548"/>
    </row>
    <row r="2181" spans="2:15" s="5" customFormat="1" ht="63">
      <c r="B2181" s="1"/>
      <c r="C2181" s="351">
        <v>6675</v>
      </c>
      <c r="D2181" s="352" t="s">
        <v>2240</v>
      </c>
      <c r="E2181" s="353" t="s">
        <v>125</v>
      </c>
      <c r="F2181" s="354">
        <v>218057</v>
      </c>
      <c r="G2181" s="288" t="s">
        <v>117</v>
      </c>
      <c r="H2181" s="288"/>
      <c r="I2181" s="1"/>
      <c r="J2181" s="1"/>
      <c r="K2181" s="549"/>
      <c r="L2181" s="10"/>
      <c r="N2181" s="548"/>
      <c r="O2181" s="548"/>
    </row>
    <row r="2182" spans="2:15" s="5" customFormat="1" ht="47.25">
      <c r="B2182" s="1"/>
      <c r="C2182" s="351">
        <v>6676</v>
      </c>
      <c r="D2182" s="352" t="s">
        <v>2241</v>
      </c>
      <c r="E2182" s="353" t="s">
        <v>125</v>
      </c>
      <c r="F2182" s="354">
        <v>124101</v>
      </c>
      <c r="G2182" s="288" t="s">
        <v>117</v>
      </c>
      <c r="H2182" s="288"/>
      <c r="I2182" s="1"/>
      <c r="J2182" s="1"/>
      <c r="K2182" s="549"/>
      <c r="L2182" s="10"/>
      <c r="N2182" s="548"/>
      <c r="O2182" s="548"/>
    </row>
    <row r="2183" spans="2:15" s="5" customFormat="1" ht="47.25">
      <c r="B2183" s="1"/>
      <c r="C2183" s="351">
        <v>6687</v>
      </c>
      <c r="D2183" s="352" t="s">
        <v>2242</v>
      </c>
      <c r="E2183" s="353" t="s">
        <v>125</v>
      </c>
      <c r="F2183" s="354">
        <v>1908365</v>
      </c>
      <c r="G2183" s="288" t="s">
        <v>117</v>
      </c>
      <c r="H2183" s="288" t="s">
        <v>145</v>
      </c>
      <c r="I2183" s="1"/>
      <c r="J2183" s="1"/>
      <c r="K2183" s="549"/>
      <c r="L2183" s="10"/>
      <c r="N2183" s="548"/>
      <c r="O2183" s="548"/>
    </row>
    <row r="2184" spans="2:15" s="5" customFormat="1" ht="63">
      <c r="B2184" s="1"/>
      <c r="C2184" s="351">
        <v>6710</v>
      </c>
      <c r="D2184" s="352" t="s">
        <v>2243</v>
      </c>
      <c r="E2184" s="353" t="s">
        <v>119</v>
      </c>
      <c r="F2184" s="354">
        <v>607478</v>
      </c>
      <c r="G2184" s="288" t="s">
        <v>117</v>
      </c>
      <c r="H2184" s="288"/>
      <c r="I2184" s="1"/>
      <c r="J2184" s="1"/>
      <c r="K2184" s="549"/>
      <c r="L2184" s="10"/>
      <c r="N2184" s="548"/>
      <c r="O2184" s="548"/>
    </row>
    <row r="2185" spans="2:15" s="5" customFormat="1" ht="47.25">
      <c r="B2185" s="1"/>
      <c r="C2185" s="351">
        <v>6715</v>
      </c>
      <c r="D2185" s="352" t="s">
        <v>2244</v>
      </c>
      <c r="E2185" s="353" t="s">
        <v>125</v>
      </c>
      <c r="F2185" s="354">
        <v>2368443</v>
      </c>
      <c r="G2185" s="288" t="s">
        <v>117</v>
      </c>
      <c r="H2185" s="288" t="s">
        <v>145</v>
      </c>
      <c r="I2185" s="1"/>
      <c r="J2185" s="1"/>
      <c r="K2185" s="549"/>
      <c r="L2185" s="10"/>
      <c r="N2185" s="548"/>
      <c r="O2185" s="548"/>
    </row>
    <row r="2186" spans="2:15" s="5" customFormat="1" ht="47.25">
      <c r="B2186" s="1"/>
      <c r="C2186" s="351">
        <v>6717</v>
      </c>
      <c r="D2186" s="352" t="s">
        <v>2245</v>
      </c>
      <c r="E2186" s="353" t="s">
        <v>125</v>
      </c>
      <c r="F2186" s="354">
        <v>2159593</v>
      </c>
      <c r="G2186" s="288" t="s">
        <v>117</v>
      </c>
      <c r="H2186" s="288" t="s">
        <v>145</v>
      </c>
      <c r="I2186" s="1"/>
      <c r="J2186" s="1"/>
      <c r="K2186" s="549"/>
      <c r="L2186" s="10"/>
      <c r="N2186" s="548"/>
      <c r="O2186" s="548"/>
    </row>
    <row r="2187" spans="2:15" s="5" customFormat="1" ht="47.25">
      <c r="B2187" s="1"/>
      <c r="C2187" s="351">
        <v>6718</v>
      </c>
      <c r="D2187" s="352" t="s">
        <v>2246</v>
      </c>
      <c r="E2187" s="353" t="s">
        <v>125</v>
      </c>
      <c r="F2187" s="354">
        <v>2277002</v>
      </c>
      <c r="G2187" s="288" t="s">
        <v>117</v>
      </c>
      <c r="H2187" s="288" t="s">
        <v>145</v>
      </c>
      <c r="I2187" s="1"/>
      <c r="J2187" s="1"/>
      <c r="K2187" s="549"/>
      <c r="L2187" s="10"/>
      <c r="N2187" s="548"/>
      <c r="O2187" s="548"/>
    </row>
    <row r="2188" spans="2:15" s="5" customFormat="1" ht="47.25">
      <c r="B2188" s="1"/>
      <c r="C2188" s="351">
        <v>6719</v>
      </c>
      <c r="D2188" s="352" t="s">
        <v>2247</v>
      </c>
      <c r="E2188" s="353" t="s">
        <v>125</v>
      </c>
      <c r="F2188" s="354">
        <v>2597320</v>
      </c>
      <c r="G2188" s="288" t="s">
        <v>117</v>
      </c>
      <c r="H2188" s="288" t="s">
        <v>145</v>
      </c>
      <c r="I2188" s="1"/>
      <c r="J2188" s="1"/>
      <c r="K2188" s="549"/>
      <c r="L2188" s="10"/>
      <c r="N2188" s="548"/>
      <c r="O2188" s="548"/>
    </row>
    <row r="2189" spans="2:15" s="5" customFormat="1" ht="47.25">
      <c r="B2189" s="1"/>
      <c r="C2189" s="351">
        <v>6720</v>
      </c>
      <c r="D2189" s="352" t="s">
        <v>2248</v>
      </c>
      <c r="E2189" s="353" t="s">
        <v>125</v>
      </c>
      <c r="F2189" s="354">
        <v>3042552</v>
      </c>
      <c r="G2189" s="288" t="s">
        <v>117</v>
      </c>
      <c r="H2189" s="288" t="s">
        <v>145</v>
      </c>
      <c r="I2189" s="1"/>
      <c r="J2189" s="1"/>
      <c r="K2189" s="549"/>
      <c r="L2189" s="10"/>
      <c r="N2189" s="548"/>
      <c r="O2189" s="548"/>
    </row>
    <row r="2190" spans="2:15" s="5" customFormat="1" ht="47.25">
      <c r="B2190" s="1"/>
      <c r="C2190" s="351">
        <v>6742</v>
      </c>
      <c r="D2190" s="352" t="s">
        <v>2249</v>
      </c>
      <c r="E2190" s="353" t="s">
        <v>122</v>
      </c>
      <c r="F2190" s="354">
        <v>586287</v>
      </c>
      <c r="G2190" s="288" t="s">
        <v>117</v>
      </c>
      <c r="H2190" s="288"/>
      <c r="I2190" s="1"/>
      <c r="J2190" s="1"/>
      <c r="K2190" s="549"/>
      <c r="L2190" s="10"/>
      <c r="N2190" s="548"/>
      <c r="O2190" s="548"/>
    </row>
    <row r="2191" spans="2:15" s="5" customFormat="1" ht="31.5">
      <c r="B2191" s="1"/>
      <c r="C2191" s="351">
        <v>6755</v>
      </c>
      <c r="D2191" s="352" t="s">
        <v>2250</v>
      </c>
      <c r="E2191" s="353" t="s">
        <v>125</v>
      </c>
      <c r="F2191" s="354">
        <v>23994</v>
      </c>
      <c r="G2191" s="288" t="s">
        <v>117</v>
      </c>
      <c r="H2191" s="288"/>
      <c r="I2191" s="1"/>
      <c r="J2191" s="1"/>
      <c r="K2191" s="549"/>
      <c r="L2191" s="10"/>
      <c r="N2191" s="548"/>
      <c r="O2191" s="548"/>
    </row>
    <row r="2192" spans="2:15" s="5" customFormat="1" ht="78.75">
      <c r="B2192" s="1"/>
      <c r="C2192" s="351">
        <v>6763</v>
      </c>
      <c r="D2192" s="352" t="s">
        <v>2251</v>
      </c>
      <c r="E2192" s="353" t="s">
        <v>119</v>
      </c>
      <c r="F2192" s="354">
        <v>770606</v>
      </c>
      <c r="G2192" s="288" t="s">
        <v>117</v>
      </c>
      <c r="H2192" s="288"/>
      <c r="I2192" s="1"/>
      <c r="J2192" s="1"/>
      <c r="K2192" s="549"/>
      <c r="L2192" s="10"/>
      <c r="N2192" s="548"/>
      <c r="O2192" s="548"/>
    </row>
    <row r="2193" spans="2:15" s="5" customFormat="1" ht="78.75">
      <c r="B2193" s="1"/>
      <c r="C2193" s="351">
        <v>6765</v>
      </c>
      <c r="D2193" s="352" t="s">
        <v>2252</v>
      </c>
      <c r="E2193" s="353" t="s">
        <v>119</v>
      </c>
      <c r="F2193" s="354">
        <v>632130</v>
      </c>
      <c r="G2193" s="288" t="s">
        <v>117</v>
      </c>
      <c r="H2193" s="288"/>
      <c r="I2193" s="1"/>
      <c r="J2193" s="1"/>
      <c r="K2193" s="549"/>
      <c r="L2193" s="10"/>
      <c r="N2193" s="548"/>
      <c r="O2193" s="548"/>
    </row>
    <row r="2194" spans="2:15" s="5" customFormat="1" ht="63">
      <c r="B2194" s="1"/>
      <c r="C2194" s="351">
        <v>6774</v>
      </c>
      <c r="D2194" s="352" t="s">
        <v>2253</v>
      </c>
      <c r="E2194" s="353" t="s">
        <v>119</v>
      </c>
      <c r="F2194" s="354">
        <v>562992</v>
      </c>
      <c r="G2194" s="288" t="s">
        <v>117</v>
      </c>
      <c r="H2194" s="288"/>
      <c r="I2194" s="1"/>
      <c r="J2194" s="1"/>
      <c r="K2194" s="549"/>
      <c r="L2194" s="10"/>
      <c r="N2194" s="548"/>
      <c r="O2194" s="548"/>
    </row>
    <row r="2195" spans="2:15" s="5" customFormat="1" ht="78.75">
      <c r="B2195" s="1"/>
      <c r="C2195" s="351">
        <v>6775</v>
      </c>
      <c r="D2195" s="352" t="s">
        <v>2254</v>
      </c>
      <c r="E2195" s="353" t="s">
        <v>119</v>
      </c>
      <c r="F2195" s="354">
        <v>645275</v>
      </c>
      <c r="G2195" s="288" t="s">
        <v>117</v>
      </c>
      <c r="H2195" s="288"/>
      <c r="I2195" s="1"/>
      <c r="J2195" s="1"/>
      <c r="K2195" s="549"/>
      <c r="L2195" s="10"/>
      <c r="N2195" s="548"/>
      <c r="O2195" s="548"/>
    </row>
    <row r="2196" spans="2:15" s="5" customFormat="1" ht="31.5">
      <c r="B2196" s="1"/>
      <c r="C2196" s="351">
        <v>6779</v>
      </c>
      <c r="D2196" s="352" t="s">
        <v>2255</v>
      </c>
      <c r="E2196" s="353" t="s">
        <v>125</v>
      </c>
      <c r="F2196" s="354">
        <v>510296</v>
      </c>
      <c r="G2196" s="288" t="s">
        <v>117</v>
      </c>
      <c r="H2196" s="288"/>
      <c r="I2196" s="1"/>
      <c r="J2196" s="1"/>
      <c r="K2196" s="549"/>
      <c r="L2196" s="10"/>
      <c r="N2196" s="548"/>
      <c r="O2196" s="548"/>
    </row>
    <row r="2197" spans="2:15" s="5" customFormat="1" ht="31.5">
      <c r="B2197" s="1"/>
      <c r="C2197" s="351">
        <v>6801</v>
      </c>
      <c r="D2197" s="352" t="s">
        <v>2256</v>
      </c>
      <c r="E2197" s="353" t="s">
        <v>125</v>
      </c>
      <c r="F2197" s="354">
        <v>9054</v>
      </c>
      <c r="G2197" s="288" t="s">
        <v>117</v>
      </c>
      <c r="H2197" s="288"/>
      <c r="I2197" s="1"/>
      <c r="J2197" s="1"/>
      <c r="K2197" s="549"/>
      <c r="L2197" s="10"/>
      <c r="N2197" s="548"/>
      <c r="O2197" s="548"/>
    </row>
    <row r="2198" spans="2:15" s="5" customFormat="1" ht="47.25">
      <c r="B2198" s="1"/>
      <c r="C2198" s="351">
        <v>6848</v>
      </c>
      <c r="D2198" s="352" t="s">
        <v>2257</v>
      </c>
      <c r="E2198" s="353" t="s">
        <v>125</v>
      </c>
      <c r="F2198" s="354">
        <v>336028</v>
      </c>
      <c r="G2198" s="288" t="s">
        <v>117</v>
      </c>
      <c r="H2198" s="288" t="s">
        <v>145</v>
      </c>
      <c r="I2198" s="1"/>
      <c r="J2198" s="1"/>
      <c r="K2198" s="549"/>
      <c r="L2198" s="10"/>
      <c r="N2198" s="548"/>
      <c r="O2198" s="548"/>
    </row>
    <row r="2199" spans="2:15" s="5" customFormat="1" ht="63">
      <c r="B2199" s="1"/>
      <c r="C2199" s="351">
        <v>6856</v>
      </c>
      <c r="D2199" s="352" t="s">
        <v>2258</v>
      </c>
      <c r="E2199" s="353" t="s">
        <v>125</v>
      </c>
      <c r="F2199" s="354">
        <v>583170</v>
      </c>
      <c r="G2199" s="288" t="s">
        <v>117</v>
      </c>
      <c r="H2199" s="288"/>
      <c r="I2199" s="1"/>
      <c r="J2199" s="1"/>
      <c r="K2199" s="549"/>
      <c r="L2199" s="10"/>
      <c r="N2199" s="548"/>
      <c r="O2199" s="548"/>
    </row>
    <row r="2200" spans="2:15" s="5" customFormat="1" ht="31.5">
      <c r="B2200" s="1"/>
      <c r="C2200" s="351">
        <v>6857</v>
      </c>
      <c r="D2200" s="352" t="s">
        <v>2259</v>
      </c>
      <c r="E2200" s="353" t="s">
        <v>125</v>
      </c>
      <c r="F2200" s="354">
        <v>53914</v>
      </c>
      <c r="G2200" s="288" t="s">
        <v>117</v>
      </c>
      <c r="H2200" s="288"/>
      <c r="I2200" s="1"/>
      <c r="J2200" s="1"/>
      <c r="K2200" s="549"/>
      <c r="L2200" s="10"/>
      <c r="N2200" s="548"/>
      <c r="O2200" s="548"/>
    </row>
    <row r="2201" spans="2:15" s="5" customFormat="1" ht="78.75">
      <c r="B2201" s="1"/>
      <c r="C2201" s="351">
        <v>6864</v>
      </c>
      <c r="D2201" s="352" t="s">
        <v>2260</v>
      </c>
      <c r="E2201" s="353" t="s">
        <v>125</v>
      </c>
      <c r="F2201" s="354">
        <v>44341</v>
      </c>
      <c r="G2201" s="288" t="s">
        <v>117</v>
      </c>
      <c r="H2201" s="288"/>
      <c r="I2201" s="1"/>
      <c r="J2201" s="1"/>
      <c r="K2201" s="549"/>
      <c r="L2201" s="10"/>
      <c r="N2201" s="548"/>
      <c r="O2201" s="548"/>
    </row>
    <row r="2202" spans="2:15" s="5" customFormat="1" ht="31.5">
      <c r="B2202" s="1"/>
      <c r="C2202" s="351">
        <v>6866</v>
      </c>
      <c r="D2202" s="352" t="s">
        <v>2261</v>
      </c>
      <c r="E2202" s="353" t="s">
        <v>122</v>
      </c>
      <c r="F2202" s="354">
        <v>34689</v>
      </c>
      <c r="G2202" s="288" t="s">
        <v>117</v>
      </c>
      <c r="H2202" s="288"/>
      <c r="I2202" s="1"/>
      <c r="J2202" s="1"/>
      <c r="K2202" s="549"/>
      <c r="L2202" s="10"/>
      <c r="N2202" s="548"/>
      <c r="O2202" s="548"/>
    </row>
    <row r="2203" spans="2:15" s="5" customFormat="1" ht="63">
      <c r="B2203" s="1"/>
      <c r="C2203" s="351">
        <v>6868</v>
      </c>
      <c r="D2203" s="352" t="s">
        <v>2262</v>
      </c>
      <c r="E2203" s="353" t="s">
        <v>119</v>
      </c>
      <c r="F2203" s="354">
        <v>851317</v>
      </c>
      <c r="G2203" s="288" t="s">
        <v>117</v>
      </c>
      <c r="H2203" s="288"/>
      <c r="I2203" s="1"/>
      <c r="J2203" s="1"/>
      <c r="K2203" s="549"/>
      <c r="L2203" s="10"/>
      <c r="N2203" s="548"/>
      <c r="O2203" s="548"/>
    </row>
    <row r="2204" spans="2:15" s="5" customFormat="1" ht="63">
      <c r="B2204" s="1"/>
      <c r="C2204" s="351">
        <v>6869</v>
      </c>
      <c r="D2204" s="352" t="s">
        <v>2263</v>
      </c>
      <c r="E2204" s="353" t="s">
        <v>119</v>
      </c>
      <c r="F2204" s="354">
        <v>700731</v>
      </c>
      <c r="G2204" s="288" t="s">
        <v>117</v>
      </c>
      <c r="H2204" s="288"/>
      <c r="I2204" s="1"/>
      <c r="J2204" s="1"/>
      <c r="K2204" s="549"/>
      <c r="L2204" s="10"/>
      <c r="N2204" s="548"/>
      <c r="O2204" s="548"/>
    </row>
    <row r="2205" spans="2:15" s="5" customFormat="1" ht="94.5">
      <c r="B2205" s="1"/>
      <c r="C2205" s="351">
        <v>6874</v>
      </c>
      <c r="D2205" s="352" t="s">
        <v>2264</v>
      </c>
      <c r="E2205" s="353" t="s">
        <v>125</v>
      </c>
      <c r="F2205" s="354">
        <v>91022</v>
      </c>
      <c r="G2205" s="288" t="s">
        <v>117</v>
      </c>
      <c r="H2205" s="288"/>
      <c r="I2205" s="1"/>
      <c r="J2205" s="1"/>
      <c r="K2205" s="549"/>
      <c r="L2205" s="10"/>
      <c r="N2205" s="548"/>
      <c r="O2205" s="548"/>
    </row>
    <row r="2206" spans="2:15" s="5" customFormat="1" ht="63">
      <c r="B2206" s="1"/>
      <c r="C2206" s="351">
        <v>6878</v>
      </c>
      <c r="D2206" s="352" t="s">
        <v>2265</v>
      </c>
      <c r="E2206" s="353" t="s">
        <v>119</v>
      </c>
      <c r="F2206" s="354">
        <v>461138</v>
      </c>
      <c r="G2206" s="288" t="s">
        <v>117</v>
      </c>
      <c r="H2206" s="288"/>
      <c r="I2206" s="1"/>
      <c r="J2206" s="1"/>
      <c r="K2206" s="549"/>
      <c r="L2206" s="10"/>
      <c r="N2206" s="548"/>
      <c r="O2206" s="548"/>
    </row>
    <row r="2207" spans="2:15" s="5" customFormat="1" ht="63">
      <c r="B2207" s="1"/>
      <c r="C2207" s="351">
        <v>6880</v>
      </c>
      <c r="D2207" s="352" t="s">
        <v>2266</v>
      </c>
      <c r="E2207" s="353" t="s">
        <v>119</v>
      </c>
      <c r="F2207" s="354">
        <v>900444</v>
      </c>
      <c r="G2207" s="288" t="s">
        <v>117</v>
      </c>
      <c r="H2207" s="288"/>
      <c r="I2207" s="1"/>
      <c r="J2207" s="1"/>
      <c r="K2207" s="549"/>
      <c r="L2207" s="10"/>
      <c r="N2207" s="548"/>
      <c r="O2207" s="548"/>
    </row>
    <row r="2208" spans="2:15" s="5" customFormat="1" ht="47.25">
      <c r="B2208" s="1"/>
      <c r="C2208" s="351">
        <v>6959</v>
      </c>
      <c r="D2208" s="352" t="s">
        <v>2267</v>
      </c>
      <c r="E2208" s="353" t="s">
        <v>122</v>
      </c>
      <c r="F2208" s="354">
        <v>24438</v>
      </c>
      <c r="G2208" s="288" t="s">
        <v>117</v>
      </c>
      <c r="H2208" s="288"/>
      <c r="I2208" s="1"/>
      <c r="J2208" s="1"/>
      <c r="K2208" s="549"/>
      <c r="L2208" s="10"/>
      <c r="N2208" s="548"/>
      <c r="O2208" s="548"/>
    </row>
    <row r="2209" spans="2:15" s="5" customFormat="1" ht="31.5">
      <c r="B2209" s="1"/>
      <c r="C2209" s="351">
        <v>6968</v>
      </c>
      <c r="D2209" s="352" t="s">
        <v>2268</v>
      </c>
      <c r="E2209" s="353" t="s">
        <v>122</v>
      </c>
      <c r="F2209" s="354">
        <v>7438</v>
      </c>
      <c r="G2209" s="288" t="s">
        <v>117</v>
      </c>
      <c r="H2209" s="288"/>
      <c r="I2209" s="1"/>
      <c r="J2209" s="1"/>
      <c r="K2209" s="549"/>
      <c r="L2209" s="10"/>
      <c r="N2209" s="548"/>
      <c r="O2209" s="548"/>
    </row>
    <row r="2210" spans="2:15" s="5" customFormat="1" ht="47.25">
      <c r="B2210" s="1"/>
      <c r="C2210" s="351">
        <v>7026</v>
      </c>
      <c r="D2210" s="352" t="s">
        <v>2269</v>
      </c>
      <c r="E2210" s="353" t="s">
        <v>116</v>
      </c>
      <c r="F2210" s="354">
        <v>229446</v>
      </c>
      <c r="G2210" s="288" t="s">
        <v>117</v>
      </c>
      <c r="H2210" s="288"/>
      <c r="I2210" s="1"/>
      <c r="J2210" s="1"/>
      <c r="K2210" s="549"/>
      <c r="L2210" s="10"/>
      <c r="N2210" s="548"/>
      <c r="O2210" s="548"/>
    </row>
    <row r="2211" spans="2:15" s="5" customFormat="1" ht="47.25">
      <c r="B2211" s="1"/>
      <c r="C2211" s="351">
        <v>7028</v>
      </c>
      <c r="D2211" s="352" t="s">
        <v>2270</v>
      </c>
      <c r="E2211" s="353" t="s">
        <v>122</v>
      </c>
      <c r="F2211" s="354">
        <v>61827</v>
      </c>
      <c r="G2211" s="288" t="s">
        <v>117</v>
      </c>
      <c r="H2211" s="288"/>
      <c r="I2211" s="1"/>
      <c r="J2211" s="1"/>
      <c r="K2211" s="549"/>
      <c r="L2211" s="10"/>
      <c r="N2211" s="548"/>
      <c r="O2211" s="548"/>
    </row>
    <row r="2212" spans="2:15" s="5" customFormat="1" ht="78.75">
      <c r="B2212" s="1"/>
      <c r="C2212" s="351">
        <v>7047</v>
      </c>
      <c r="D2212" s="352" t="s">
        <v>2271</v>
      </c>
      <c r="E2212" s="353" t="s">
        <v>125</v>
      </c>
      <c r="F2212" s="354">
        <v>361510</v>
      </c>
      <c r="G2212" s="288" t="s">
        <v>117</v>
      </c>
      <c r="H2212" s="288"/>
      <c r="I2212" s="1"/>
      <c r="J2212" s="1"/>
      <c r="K2212" s="549"/>
      <c r="L2212" s="10"/>
      <c r="N2212" s="548"/>
      <c r="O2212" s="548"/>
    </row>
    <row r="2213" spans="2:15" s="5" customFormat="1" ht="31.5">
      <c r="B2213" s="1"/>
      <c r="C2213" s="351">
        <v>7057</v>
      </c>
      <c r="D2213" s="352" t="s">
        <v>2272</v>
      </c>
      <c r="E2213" s="353" t="s">
        <v>125</v>
      </c>
      <c r="F2213" s="354">
        <v>36176</v>
      </c>
      <c r="G2213" s="288" t="s">
        <v>117</v>
      </c>
      <c r="H2213" s="288"/>
      <c r="I2213" s="1"/>
      <c r="J2213" s="1"/>
      <c r="K2213" s="549"/>
      <c r="L2213" s="10"/>
      <c r="N2213" s="548"/>
      <c r="O2213" s="548"/>
    </row>
    <row r="2214" spans="2:15" s="5" customFormat="1" ht="63">
      <c r="B2214" s="1"/>
      <c r="C2214" s="351">
        <v>7090</v>
      </c>
      <c r="D2214" s="352" t="s">
        <v>2273</v>
      </c>
      <c r="E2214" s="353" t="s">
        <v>116</v>
      </c>
      <c r="F2214" s="354">
        <v>76627</v>
      </c>
      <c r="G2214" s="288" t="s">
        <v>117</v>
      </c>
      <c r="H2214" s="288"/>
      <c r="I2214" s="1"/>
      <c r="J2214" s="1"/>
      <c r="K2214" s="549"/>
      <c r="L2214" s="10"/>
      <c r="N2214" s="548"/>
      <c r="O2214" s="548"/>
    </row>
    <row r="2215" spans="2:15" s="5" customFormat="1" ht="47.25">
      <c r="B2215" s="1"/>
      <c r="C2215" s="351">
        <v>7113</v>
      </c>
      <c r="D2215" s="352" t="s">
        <v>2274</v>
      </c>
      <c r="E2215" s="353" t="s">
        <v>122</v>
      </c>
      <c r="F2215" s="354">
        <v>44370</v>
      </c>
      <c r="G2215" s="288" t="s">
        <v>117</v>
      </c>
      <c r="H2215" s="288"/>
      <c r="I2215" s="1"/>
      <c r="J2215" s="1"/>
      <c r="K2215" s="549"/>
      <c r="L2215" s="10"/>
      <c r="N2215" s="548"/>
      <c r="O2215" s="548"/>
    </row>
    <row r="2216" spans="2:15" s="5" customFormat="1" ht="31.5">
      <c r="B2216" s="1"/>
      <c r="C2216" s="351">
        <v>7136</v>
      </c>
      <c r="D2216" s="352" t="s">
        <v>2275</v>
      </c>
      <c r="E2216" s="353" t="s">
        <v>472</v>
      </c>
      <c r="F2216" s="354">
        <v>1131</v>
      </c>
      <c r="G2216" s="288" t="s">
        <v>117</v>
      </c>
      <c r="H2216" s="288"/>
      <c r="I2216" s="1"/>
      <c r="J2216" s="1"/>
      <c r="K2216" s="549"/>
      <c r="L2216" s="10"/>
      <c r="N2216" s="548"/>
      <c r="O2216" s="548"/>
    </row>
    <row r="2217" spans="2:15" s="5" customFormat="1" ht="110.25">
      <c r="B2217" s="1"/>
      <c r="C2217" s="351">
        <v>7202</v>
      </c>
      <c r="D2217" s="352" t="s">
        <v>2276</v>
      </c>
      <c r="E2217" s="353" t="s">
        <v>116</v>
      </c>
      <c r="F2217" s="354">
        <v>654930</v>
      </c>
      <c r="G2217" s="288" t="s">
        <v>117</v>
      </c>
      <c r="H2217" s="288"/>
      <c r="I2217" s="1"/>
      <c r="J2217" s="1"/>
      <c r="K2217" s="549"/>
      <c r="L2217" s="10"/>
      <c r="N2217" s="548"/>
      <c r="O2217" s="548"/>
    </row>
    <row r="2218" spans="2:15" s="5" customFormat="1" ht="47.25">
      <c r="B2218" s="1"/>
      <c r="C2218" s="351">
        <v>7267</v>
      </c>
      <c r="D2218" s="352" t="s">
        <v>2277</v>
      </c>
      <c r="E2218" s="353" t="s">
        <v>116</v>
      </c>
      <c r="F2218" s="354">
        <v>279820</v>
      </c>
      <c r="G2218" s="288" t="s">
        <v>117</v>
      </c>
      <c r="H2218" s="288"/>
      <c r="I2218" s="1"/>
      <c r="J2218" s="1"/>
      <c r="K2218" s="549"/>
      <c r="L2218" s="10"/>
      <c r="N2218" s="548"/>
      <c r="O2218" s="548"/>
    </row>
    <row r="2219" spans="2:15" s="5" customFormat="1" ht="63">
      <c r="B2219" s="1"/>
      <c r="C2219" s="351">
        <v>7283</v>
      </c>
      <c r="D2219" s="352" t="s">
        <v>2278</v>
      </c>
      <c r="E2219" s="353" t="s">
        <v>2279</v>
      </c>
      <c r="F2219" s="354">
        <v>70725</v>
      </c>
      <c r="G2219" s="288" t="s">
        <v>117</v>
      </c>
      <c r="H2219" s="288"/>
      <c r="I2219" s="1"/>
      <c r="J2219" s="1"/>
      <c r="K2219" s="549"/>
      <c r="L2219" s="10"/>
      <c r="N2219" s="548"/>
      <c r="O2219" s="548"/>
    </row>
    <row r="2220" spans="2:15" s="5" customFormat="1" ht="94.5">
      <c r="B2220" s="1"/>
      <c r="C2220" s="351">
        <v>7308</v>
      </c>
      <c r="D2220" s="352" t="s">
        <v>2280</v>
      </c>
      <c r="E2220" s="353" t="s">
        <v>122</v>
      </c>
      <c r="F2220" s="354">
        <v>503407</v>
      </c>
      <c r="G2220" s="288" t="s">
        <v>117</v>
      </c>
      <c r="H2220" s="288"/>
      <c r="I2220" s="1"/>
      <c r="J2220" s="1"/>
      <c r="K2220" s="549"/>
      <c r="L2220" s="10"/>
      <c r="N2220" s="548"/>
      <c r="O2220" s="548"/>
    </row>
    <row r="2221" spans="2:15" s="5" customFormat="1" ht="47.25">
      <c r="B2221" s="1"/>
      <c r="C2221" s="351">
        <v>7332</v>
      </c>
      <c r="D2221" s="352" t="s">
        <v>2281</v>
      </c>
      <c r="E2221" s="353" t="s">
        <v>122</v>
      </c>
      <c r="F2221" s="354">
        <v>12465</v>
      </c>
      <c r="G2221" s="288" t="s">
        <v>117</v>
      </c>
      <c r="H2221" s="288"/>
      <c r="I2221" s="1"/>
      <c r="J2221" s="1"/>
      <c r="K2221" s="549"/>
      <c r="L2221" s="10"/>
      <c r="N2221" s="548"/>
      <c r="O2221" s="548"/>
    </row>
    <row r="2222" spans="2:15" s="5" customFormat="1" ht="31.5">
      <c r="B2222" s="1"/>
      <c r="C2222" s="351">
        <v>7336</v>
      </c>
      <c r="D2222" s="352" t="s">
        <v>2282</v>
      </c>
      <c r="E2222" s="353" t="s">
        <v>472</v>
      </c>
      <c r="F2222" s="354">
        <v>3978</v>
      </c>
      <c r="G2222" s="288" t="s">
        <v>117</v>
      </c>
      <c r="H2222" s="288" t="s">
        <v>145</v>
      </c>
      <c r="I2222" s="1"/>
      <c r="J2222" s="1"/>
      <c r="K2222" s="549"/>
      <c r="L2222" s="10"/>
      <c r="N2222" s="548"/>
      <c r="O2222" s="548"/>
    </row>
    <row r="2223" spans="2:15" s="5" customFormat="1" ht="31.5">
      <c r="B2223" s="1"/>
      <c r="C2223" s="351">
        <v>7337</v>
      </c>
      <c r="D2223" s="352" t="s">
        <v>2283</v>
      </c>
      <c r="E2223" s="353" t="s">
        <v>125</v>
      </c>
      <c r="F2223" s="354">
        <v>3362910</v>
      </c>
      <c r="G2223" s="288" t="s">
        <v>117</v>
      </c>
      <c r="H2223" s="288"/>
      <c r="I2223" s="1"/>
      <c r="J2223" s="1"/>
      <c r="K2223" s="549"/>
      <c r="L2223" s="10"/>
      <c r="N2223" s="548"/>
      <c r="O2223" s="548"/>
    </row>
    <row r="2224" spans="2:15" s="5" customFormat="1" ht="94.5">
      <c r="B2224" s="1"/>
      <c r="C2224" s="351">
        <v>7338</v>
      </c>
      <c r="D2224" s="352" t="s">
        <v>2284</v>
      </c>
      <c r="E2224" s="353" t="s">
        <v>1215</v>
      </c>
      <c r="F2224" s="354">
        <v>302122</v>
      </c>
      <c r="G2224" s="288" t="s">
        <v>117</v>
      </c>
      <c r="H2224" s="288"/>
      <c r="I2224" s="1"/>
      <c r="J2224" s="1"/>
      <c r="K2224" s="549"/>
      <c r="L2224" s="10"/>
      <c r="N2224" s="548"/>
      <c r="O2224" s="548"/>
    </row>
    <row r="2225" spans="2:15" s="5" customFormat="1" ht="31.5">
      <c r="B2225" s="1"/>
      <c r="C2225" s="351">
        <v>7339</v>
      </c>
      <c r="D2225" s="352" t="s">
        <v>2285</v>
      </c>
      <c r="E2225" s="353" t="s">
        <v>122</v>
      </c>
      <c r="F2225" s="354">
        <v>3435</v>
      </c>
      <c r="G2225" s="288" t="s">
        <v>117</v>
      </c>
      <c r="H2225" s="288"/>
      <c r="I2225" s="1"/>
      <c r="J2225" s="1"/>
      <c r="K2225" s="549"/>
      <c r="L2225" s="10"/>
      <c r="N2225" s="548"/>
      <c r="O2225" s="548"/>
    </row>
    <row r="2226" spans="2:15" s="5" customFormat="1" ht="63">
      <c r="B2226" s="1"/>
      <c r="C2226" s="351">
        <v>7340</v>
      </c>
      <c r="D2226" s="352" t="s">
        <v>2286</v>
      </c>
      <c r="E2226" s="353" t="s">
        <v>125</v>
      </c>
      <c r="F2226" s="354">
        <v>2720661</v>
      </c>
      <c r="G2226" s="288" t="s">
        <v>117</v>
      </c>
      <c r="H2226" s="288" t="s">
        <v>145</v>
      </c>
      <c r="I2226" s="1"/>
      <c r="J2226" s="1"/>
      <c r="K2226" s="549"/>
      <c r="L2226" s="10"/>
      <c r="N2226" s="548"/>
      <c r="O2226" s="548"/>
    </row>
    <row r="2227" spans="2:15" s="5" customFormat="1" ht="31.5">
      <c r="B2227" s="1"/>
      <c r="C2227" s="351">
        <v>7341</v>
      </c>
      <c r="D2227" s="352" t="s">
        <v>2287</v>
      </c>
      <c r="E2227" s="353" t="s">
        <v>122</v>
      </c>
      <c r="F2227" s="354">
        <v>921352</v>
      </c>
      <c r="G2227" s="288" t="s">
        <v>117</v>
      </c>
      <c r="H2227" s="288" t="s">
        <v>145</v>
      </c>
      <c r="I2227" s="1"/>
      <c r="J2227" s="1"/>
      <c r="K2227" s="549"/>
      <c r="L2227" s="10"/>
      <c r="N2227" s="548"/>
      <c r="O2227" s="548"/>
    </row>
    <row r="2228" spans="2:15" s="5" customFormat="1" ht="110.25">
      <c r="B2228" s="1"/>
      <c r="C2228" s="351">
        <v>7342</v>
      </c>
      <c r="D2228" s="352" t="s">
        <v>2288</v>
      </c>
      <c r="E2228" s="353" t="s">
        <v>122</v>
      </c>
      <c r="F2228" s="354">
        <v>1198140</v>
      </c>
      <c r="G2228" s="288" t="s">
        <v>117</v>
      </c>
      <c r="H2228" s="288" t="s">
        <v>145</v>
      </c>
      <c r="I2228" s="1"/>
      <c r="J2228" s="1"/>
      <c r="K2228" s="549"/>
      <c r="L2228" s="10"/>
      <c r="N2228" s="548"/>
      <c r="O2228" s="548"/>
    </row>
    <row r="2229" spans="2:15" s="5" customFormat="1" ht="47.25">
      <c r="B2229" s="1"/>
      <c r="C2229" s="351">
        <v>7344</v>
      </c>
      <c r="D2229" s="352" t="s">
        <v>2289</v>
      </c>
      <c r="E2229" s="353" t="s">
        <v>122</v>
      </c>
      <c r="F2229" s="354">
        <v>592</v>
      </c>
      <c r="G2229" s="288" t="s">
        <v>117</v>
      </c>
      <c r="H2229" s="288"/>
      <c r="I2229" s="1"/>
      <c r="J2229" s="1"/>
      <c r="K2229" s="549"/>
      <c r="L2229" s="10"/>
      <c r="N2229" s="548"/>
      <c r="O2229" s="548"/>
    </row>
    <row r="2230" spans="2:15" s="5" customFormat="1" ht="63">
      <c r="B2230" s="1"/>
      <c r="C2230" s="351">
        <v>7345</v>
      </c>
      <c r="D2230" s="352" t="s">
        <v>2290</v>
      </c>
      <c r="E2230" s="353" t="s">
        <v>119</v>
      </c>
      <c r="F2230" s="354">
        <v>522884</v>
      </c>
      <c r="G2230" s="288" t="s">
        <v>117</v>
      </c>
      <c r="H2230" s="288"/>
      <c r="I2230" s="1"/>
      <c r="J2230" s="1"/>
      <c r="K2230" s="549"/>
      <c r="L2230" s="10"/>
      <c r="N2230" s="548"/>
      <c r="O2230" s="548"/>
    </row>
    <row r="2231" spans="2:15" s="5" customFormat="1" ht="78.75">
      <c r="B2231" s="1"/>
      <c r="C2231" s="351">
        <v>7346</v>
      </c>
      <c r="D2231" s="352" t="s">
        <v>2291</v>
      </c>
      <c r="E2231" s="353" t="s">
        <v>116</v>
      </c>
      <c r="F2231" s="354">
        <v>24319</v>
      </c>
      <c r="G2231" s="288" t="s">
        <v>117</v>
      </c>
      <c r="H2231" s="288"/>
      <c r="I2231" s="1"/>
      <c r="J2231" s="1"/>
      <c r="K2231" s="549"/>
      <c r="L2231" s="10"/>
      <c r="N2231" s="548"/>
      <c r="O2231" s="548"/>
    </row>
    <row r="2232" spans="2:15" s="5" customFormat="1" ht="63">
      <c r="B2232" s="1"/>
      <c r="C2232" s="351">
        <v>7347</v>
      </c>
      <c r="D2232" s="352" t="s">
        <v>2292</v>
      </c>
      <c r="E2232" s="353" t="s">
        <v>125</v>
      </c>
      <c r="F2232" s="354">
        <v>2765373</v>
      </c>
      <c r="G2232" s="288" t="s">
        <v>117</v>
      </c>
      <c r="H2232" s="288" t="s">
        <v>145</v>
      </c>
      <c r="I2232" s="1"/>
      <c r="J2232" s="1"/>
      <c r="K2232" s="549"/>
      <c r="L2232" s="10"/>
      <c r="N2232" s="548"/>
      <c r="O2232" s="548"/>
    </row>
    <row r="2233" spans="2:15" s="5" customFormat="1" ht="94.5">
      <c r="B2233" s="1"/>
      <c r="C2233" s="351">
        <v>7348</v>
      </c>
      <c r="D2233" s="352" t="s">
        <v>2293</v>
      </c>
      <c r="E2233" s="353" t="s">
        <v>119</v>
      </c>
      <c r="F2233" s="354">
        <v>566748</v>
      </c>
      <c r="G2233" s="288" t="s">
        <v>117</v>
      </c>
      <c r="H2233" s="288"/>
      <c r="I2233" s="1"/>
      <c r="J2233" s="1"/>
      <c r="K2233" s="549"/>
      <c r="L2233" s="10"/>
      <c r="N2233" s="548"/>
      <c r="O2233" s="548"/>
    </row>
    <row r="2234" spans="2:15" s="5" customFormat="1" ht="63">
      <c r="B2234" s="1"/>
      <c r="C2234" s="351">
        <v>7349</v>
      </c>
      <c r="D2234" s="352" t="s">
        <v>2294</v>
      </c>
      <c r="E2234" s="353" t="s">
        <v>119</v>
      </c>
      <c r="F2234" s="354">
        <v>554811</v>
      </c>
      <c r="G2234" s="288" t="s">
        <v>117</v>
      </c>
      <c r="H2234" s="288"/>
      <c r="I2234" s="1"/>
      <c r="J2234" s="1"/>
      <c r="K2234" s="549"/>
      <c r="L2234" s="10"/>
      <c r="N2234" s="548"/>
      <c r="O2234" s="548"/>
    </row>
    <row r="2235" spans="2:15" s="5" customFormat="1" ht="63">
      <c r="B2235" s="1"/>
      <c r="C2235" s="351">
        <v>7351</v>
      </c>
      <c r="D2235" s="352" t="s">
        <v>2295</v>
      </c>
      <c r="E2235" s="353" t="s">
        <v>119</v>
      </c>
      <c r="F2235" s="354">
        <v>572814</v>
      </c>
      <c r="G2235" s="288" t="s">
        <v>117</v>
      </c>
      <c r="H2235" s="288"/>
      <c r="I2235" s="1"/>
      <c r="J2235" s="1"/>
      <c r="K2235" s="549"/>
      <c r="L2235" s="10"/>
      <c r="N2235" s="548"/>
      <c r="O2235" s="548"/>
    </row>
    <row r="2236" spans="2:15" s="5" customFormat="1" ht="63">
      <c r="B2236" s="1"/>
      <c r="C2236" s="351">
        <v>7353</v>
      </c>
      <c r="D2236" s="352" t="s">
        <v>2296</v>
      </c>
      <c r="E2236" s="353" t="s">
        <v>125</v>
      </c>
      <c r="F2236" s="354">
        <v>1286793</v>
      </c>
      <c r="G2236" s="288" t="s">
        <v>117</v>
      </c>
      <c r="H2236" s="288" t="s">
        <v>145</v>
      </c>
      <c r="I2236" s="1"/>
      <c r="J2236" s="1"/>
      <c r="K2236" s="549"/>
      <c r="L2236" s="10"/>
      <c r="N2236" s="548"/>
      <c r="O2236" s="548"/>
    </row>
    <row r="2237" spans="2:15" s="5" customFormat="1" ht="47.25">
      <c r="B2237" s="1"/>
      <c r="C2237" s="351">
        <v>7354</v>
      </c>
      <c r="D2237" s="352" t="s">
        <v>2297</v>
      </c>
      <c r="E2237" s="353" t="s">
        <v>125</v>
      </c>
      <c r="F2237" s="354">
        <v>1553681</v>
      </c>
      <c r="G2237" s="288" t="s">
        <v>117</v>
      </c>
      <c r="H2237" s="288" t="s">
        <v>145</v>
      </c>
      <c r="I2237" s="1"/>
      <c r="J2237" s="1"/>
      <c r="K2237" s="549"/>
      <c r="L2237" s="10"/>
      <c r="N2237" s="548"/>
      <c r="O2237" s="548"/>
    </row>
    <row r="2238" spans="2:15" s="5" customFormat="1" ht="47.25">
      <c r="B2238" s="1"/>
      <c r="C2238" s="351">
        <v>7355</v>
      </c>
      <c r="D2238" s="352" t="s">
        <v>2298</v>
      </c>
      <c r="E2238" s="353" t="s">
        <v>125</v>
      </c>
      <c r="F2238" s="354">
        <v>274301</v>
      </c>
      <c r="G2238" s="288" t="s">
        <v>117</v>
      </c>
      <c r="H2238" s="288" t="s">
        <v>145</v>
      </c>
      <c r="I2238" s="1"/>
      <c r="J2238" s="1"/>
      <c r="K2238" s="549"/>
      <c r="L2238" s="10"/>
      <c r="N2238" s="548"/>
      <c r="O2238" s="548"/>
    </row>
    <row r="2239" spans="2:15" s="5" customFormat="1" ht="47.25">
      <c r="B2239" s="1"/>
      <c r="C2239" s="351">
        <v>7356</v>
      </c>
      <c r="D2239" s="352" t="s">
        <v>2299</v>
      </c>
      <c r="E2239" s="353" t="s">
        <v>125</v>
      </c>
      <c r="F2239" s="354">
        <v>1916748</v>
      </c>
      <c r="G2239" s="288" t="s">
        <v>117</v>
      </c>
      <c r="H2239" s="288"/>
      <c r="I2239" s="1"/>
      <c r="J2239" s="1"/>
      <c r="K2239" s="549"/>
      <c r="L2239" s="10"/>
      <c r="N2239" s="548"/>
      <c r="O2239" s="548"/>
    </row>
    <row r="2240" spans="2:15" s="5" customFormat="1" ht="31.5">
      <c r="B2240" s="1"/>
      <c r="C2240" s="351">
        <v>7357</v>
      </c>
      <c r="D2240" s="352" t="s">
        <v>2300</v>
      </c>
      <c r="E2240" s="353" t="s">
        <v>125</v>
      </c>
      <c r="F2240" s="354">
        <v>379721</v>
      </c>
      <c r="G2240" s="288" t="s">
        <v>117</v>
      </c>
      <c r="H2240" s="288" t="s">
        <v>145</v>
      </c>
      <c r="I2240" s="1"/>
      <c r="J2240" s="1"/>
      <c r="K2240" s="549"/>
      <c r="L2240" s="10"/>
      <c r="N2240" s="548"/>
      <c r="O2240" s="548"/>
    </row>
    <row r="2241" spans="2:15" s="5" customFormat="1" ht="31.5">
      <c r="B2241" s="1"/>
      <c r="C2241" s="351">
        <v>7358</v>
      </c>
      <c r="D2241" s="352" t="s">
        <v>2301</v>
      </c>
      <c r="E2241" s="353" t="s">
        <v>125</v>
      </c>
      <c r="F2241" s="354">
        <v>266146</v>
      </c>
      <c r="G2241" s="288" t="s">
        <v>117</v>
      </c>
      <c r="H2241" s="288" t="s">
        <v>145</v>
      </c>
      <c r="I2241" s="1"/>
      <c r="J2241" s="1"/>
      <c r="K2241" s="549"/>
      <c r="L2241" s="10"/>
      <c r="N2241" s="548"/>
      <c r="O2241" s="548"/>
    </row>
    <row r="2242" spans="2:15" s="5" customFormat="1" ht="63">
      <c r="B2242" s="1"/>
      <c r="C2242" s="351">
        <v>7359</v>
      </c>
      <c r="D2242" s="352" t="s">
        <v>2302</v>
      </c>
      <c r="E2242" s="353" t="s">
        <v>125</v>
      </c>
      <c r="F2242" s="354">
        <v>337797</v>
      </c>
      <c r="G2242" s="288" t="s">
        <v>117</v>
      </c>
      <c r="H2242" s="288"/>
      <c r="I2242" s="1"/>
      <c r="J2242" s="1"/>
      <c r="K2242" s="549"/>
      <c r="L2242" s="10"/>
      <c r="N2242" s="548"/>
      <c r="O2242" s="548"/>
    </row>
    <row r="2243" spans="2:15" s="5" customFormat="1" ht="47.25">
      <c r="B2243" s="1"/>
      <c r="C2243" s="351">
        <v>7362</v>
      </c>
      <c r="D2243" s="352" t="s">
        <v>2303</v>
      </c>
      <c r="E2243" s="353" t="s">
        <v>116</v>
      </c>
      <c r="F2243" s="354">
        <v>11617</v>
      </c>
      <c r="G2243" s="288" t="s">
        <v>117</v>
      </c>
      <c r="H2243" s="288"/>
      <c r="I2243" s="1"/>
      <c r="J2243" s="1"/>
      <c r="K2243" s="549"/>
      <c r="L2243" s="10"/>
      <c r="N2243" s="548"/>
      <c r="O2243" s="548"/>
    </row>
    <row r="2244" spans="2:15" s="5" customFormat="1" ht="63">
      <c r="B2244" s="1"/>
      <c r="C2244" s="351">
        <v>7364</v>
      </c>
      <c r="D2244" s="352" t="s">
        <v>2304</v>
      </c>
      <c r="E2244" s="353" t="s">
        <v>119</v>
      </c>
      <c r="F2244" s="354">
        <v>71528</v>
      </c>
      <c r="G2244" s="288" t="s">
        <v>117</v>
      </c>
      <c r="H2244" s="288"/>
      <c r="I2244" s="1"/>
      <c r="J2244" s="1"/>
      <c r="K2244" s="549"/>
      <c r="L2244" s="10"/>
      <c r="N2244" s="548"/>
      <c r="O2244" s="548"/>
    </row>
    <row r="2245" spans="2:15" s="5" customFormat="1" ht="78.75">
      <c r="B2245" s="1"/>
      <c r="C2245" s="351">
        <v>7365</v>
      </c>
      <c r="D2245" s="352" t="s">
        <v>2305</v>
      </c>
      <c r="E2245" s="353" t="s">
        <v>125</v>
      </c>
      <c r="F2245" s="354">
        <v>667003</v>
      </c>
      <c r="G2245" s="288" t="s">
        <v>117</v>
      </c>
      <c r="H2245" s="288"/>
      <c r="I2245" s="1"/>
      <c r="J2245" s="1"/>
      <c r="K2245" s="549"/>
      <c r="L2245" s="10"/>
      <c r="N2245" s="548"/>
      <c r="O2245" s="548"/>
    </row>
    <row r="2246" spans="2:15" s="5" customFormat="1" ht="78.75">
      <c r="B2246" s="1"/>
      <c r="C2246" s="351">
        <v>7366</v>
      </c>
      <c r="D2246" s="352" t="s">
        <v>2306</v>
      </c>
      <c r="E2246" s="353" t="s">
        <v>125</v>
      </c>
      <c r="F2246" s="354">
        <v>207257</v>
      </c>
      <c r="G2246" s="288" t="s">
        <v>117</v>
      </c>
      <c r="H2246" s="288"/>
      <c r="I2246" s="1"/>
      <c r="J2246" s="1"/>
      <c r="K2246" s="549"/>
      <c r="L2246" s="10"/>
      <c r="N2246" s="548"/>
      <c r="O2246" s="548"/>
    </row>
    <row r="2247" spans="2:15" s="5" customFormat="1" ht="31.5">
      <c r="B2247" s="1"/>
      <c r="C2247" s="351">
        <v>7368</v>
      </c>
      <c r="D2247" s="352" t="s">
        <v>2307</v>
      </c>
      <c r="E2247" s="353" t="s">
        <v>116</v>
      </c>
      <c r="F2247" s="354">
        <v>40592</v>
      </c>
      <c r="G2247" s="288" t="s">
        <v>117</v>
      </c>
      <c r="H2247" s="288"/>
      <c r="I2247" s="1"/>
      <c r="J2247" s="1"/>
      <c r="K2247" s="549"/>
      <c r="L2247" s="10"/>
      <c r="N2247" s="548"/>
      <c r="O2247" s="548"/>
    </row>
    <row r="2248" spans="2:15" s="5" customFormat="1" ht="47.25">
      <c r="B2248" s="1"/>
      <c r="C2248" s="351">
        <v>7369</v>
      </c>
      <c r="D2248" s="352" t="s">
        <v>2308</v>
      </c>
      <c r="E2248" s="353" t="s">
        <v>122</v>
      </c>
      <c r="F2248" s="354">
        <v>8059</v>
      </c>
      <c r="G2248" s="288" t="s">
        <v>117</v>
      </c>
      <c r="H2248" s="288"/>
      <c r="I2248" s="1"/>
      <c r="J2248" s="1"/>
      <c r="K2248" s="549"/>
      <c r="L2248" s="10"/>
      <c r="N2248" s="548"/>
      <c r="O2248" s="548"/>
    </row>
    <row r="2249" spans="2:15" s="5" customFormat="1" ht="31.5">
      <c r="B2249" s="1"/>
      <c r="C2249" s="351">
        <v>7370</v>
      </c>
      <c r="D2249" s="352" t="s">
        <v>2309</v>
      </c>
      <c r="E2249" s="353" t="s">
        <v>125</v>
      </c>
      <c r="F2249" s="354">
        <v>1098680</v>
      </c>
      <c r="G2249" s="288" t="s">
        <v>117</v>
      </c>
      <c r="H2249" s="288"/>
      <c r="I2249" s="1"/>
      <c r="J2249" s="1"/>
      <c r="K2249" s="549"/>
      <c r="L2249" s="10"/>
      <c r="N2249" s="548"/>
      <c r="O2249" s="548"/>
    </row>
    <row r="2250" spans="2:15" s="5" customFormat="1" ht="31.5">
      <c r="B2250" s="1"/>
      <c r="C2250" s="351">
        <v>7371</v>
      </c>
      <c r="D2250" s="352" t="s">
        <v>2310</v>
      </c>
      <c r="E2250" s="353" t="s">
        <v>125</v>
      </c>
      <c r="F2250" s="354">
        <v>1334269</v>
      </c>
      <c r="G2250" s="288" t="s">
        <v>117</v>
      </c>
      <c r="H2250" s="288"/>
      <c r="I2250" s="1"/>
      <c r="J2250" s="1"/>
      <c r="K2250" s="549"/>
      <c r="L2250" s="10"/>
      <c r="N2250" s="548"/>
      <c r="O2250" s="548"/>
    </row>
    <row r="2251" spans="2:15" s="5" customFormat="1" ht="31.5">
      <c r="B2251" s="1"/>
      <c r="C2251" s="351">
        <v>7372</v>
      </c>
      <c r="D2251" s="352" t="s">
        <v>2311</v>
      </c>
      <c r="E2251" s="353" t="s">
        <v>125</v>
      </c>
      <c r="F2251" s="354">
        <v>4418785</v>
      </c>
      <c r="G2251" s="288" t="s">
        <v>117</v>
      </c>
      <c r="H2251" s="288"/>
      <c r="I2251" s="1"/>
      <c r="J2251" s="1"/>
      <c r="K2251" s="549"/>
      <c r="L2251" s="10"/>
      <c r="N2251" s="548"/>
      <c r="O2251" s="548"/>
    </row>
    <row r="2252" spans="2:15" s="5" customFormat="1" ht="47.25">
      <c r="B2252" s="1"/>
      <c r="C2252" s="351">
        <v>7374</v>
      </c>
      <c r="D2252" s="352" t="s">
        <v>2312</v>
      </c>
      <c r="E2252" s="353" t="s">
        <v>125</v>
      </c>
      <c r="F2252" s="354">
        <v>47553</v>
      </c>
      <c r="G2252" s="288" t="s">
        <v>117</v>
      </c>
      <c r="H2252" s="288"/>
      <c r="I2252" s="1"/>
      <c r="J2252" s="1"/>
      <c r="K2252" s="549"/>
      <c r="L2252" s="10"/>
      <c r="N2252" s="548"/>
      <c r="O2252" s="548"/>
    </row>
    <row r="2253" spans="2:15" s="5" customFormat="1" ht="47.25">
      <c r="B2253" s="1"/>
      <c r="C2253" s="351">
        <v>7375</v>
      </c>
      <c r="D2253" s="352" t="s">
        <v>2313</v>
      </c>
      <c r="E2253" s="353" t="s">
        <v>125</v>
      </c>
      <c r="F2253" s="354">
        <v>1067376</v>
      </c>
      <c r="G2253" s="288" t="s">
        <v>117</v>
      </c>
      <c r="H2253" s="288"/>
      <c r="I2253" s="1"/>
      <c r="J2253" s="1"/>
      <c r="K2253" s="549"/>
      <c r="L2253" s="10"/>
      <c r="N2253" s="548"/>
      <c r="O2253" s="548"/>
    </row>
    <row r="2254" spans="2:15" s="5" customFormat="1" ht="47.25">
      <c r="B2254" s="1"/>
      <c r="C2254" s="351">
        <v>7376</v>
      </c>
      <c r="D2254" s="352" t="s">
        <v>2314</v>
      </c>
      <c r="E2254" s="353" t="s">
        <v>125</v>
      </c>
      <c r="F2254" s="354">
        <v>1596048</v>
      </c>
      <c r="G2254" s="288" t="s">
        <v>117</v>
      </c>
      <c r="H2254" s="288"/>
      <c r="I2254" s="1"/>
      <c r="J2254" s="1"/>
      <c r="K2254" s="549"/>
      <c r="L2254" s="10"/>
      <c r="N2254" s="548"/>
      <c r="O2254" s="548"/>
    </row>
    <row r="2255" spans="2:15" s="5" customFormat="1" ht="78.75">
      <c r="B2255" s="1"/>
      <c r="C2255" s="351">
        <v>7377</v>
      </c>
      <c r="D2255" s="352" t="s">
        <v>2315</v>
      </c>
      <c r="E2255" s="353" t="s">
        <v>125</v>
      </c>
      <c r="F2255" s="354">
        <v>858527</v>
      </c>
      <c r="G2255" s="288" t="s">
        <v>117</v>
      </c>
      <c r="H2255" s="288"/>
      <c r="I2255" s="1"/>
      <c r="J2255" s="1"/>
      <c r="K2255" s="549"/>
      <c r="L2255" s="10"/>
      <c r="N2255" s="548"/>
      <c r="O2255" s="548"/>
    </row>
    <row r="2256" spans="2:15" s="5" customFormat="1" ht="63">
      <c r="B2256" s="1"/>
      <c r="C2256" s="351">
        <v>7378</v>
      </c>
      <c r="D2256" s="352" t="s">
        <v>2316</v>
      </c>
      <c r="E2256" s="353" t="s">
        <v>116</v>
      </c>
      <c r="F2256" s="354">
        <v>16982</v>
      </c>
      <c r="G2256" s="288" t="s">
        <v>117</v>
      </c>
      <c r="H2256" s="288"/>
      <c r="I2256" s="1"/>
      <c r="J2256" s="1"/>
      <c r="K2256" s="549"/>
      <c r="L2256" s="10"/>
      <c r="N2256" s="548"/>
      <c r="O2256" s="548"/>
    </row>
    <row r="2257" spans="2:15" s="5" customFormat="1" ht="78.75">
      <c r="B2257" s="1"/>
      <c r="C2257" s="351">
        <v>7379</v>
      </c>
      <c r="D2257" s="352" t="s">
        <v>2317</v>
      </c>
      <c r="E2257" s="353" t="s">
        <v>125</v>
      </c>
      <c r="F2257" s="354">
        <v>360412</v>
      </c>
      <c r="G2257" s="288" t="s">
        <v>117</v>
      </c>
      <c r="H2257" s="288"/>
      <c r="I2257" s="1"/>
      <c r="J2257" s="1"/>
      <c r="K2257" s="549"/>
      <c r="L2257" s="10"/>
      <c r="N2257" s="548"/>
      <c r="O2257" s="548"/>
    </row>
    <row r="2258" spans="2:15" s="5" customFormat="1" ht="47.25">
      <c r="B2258" s="1"/>
      <c r="C2258" s="351">
        <v>7380</v>
      </c>
      <c r="D2258" s="352" t="s">
        <v>2318</v>
      </c>
      <c r="E2258" s="353" t="s">
        <v>785</v>
      </c>
      <c r="F2258" s="354">
        <v>12914</v>
      </c>
      <c r="G2258" s="288" t="s">
        <v>117</v>
      </c>
      <c r="H2258" s="288"/>
      <c r="I2258" s="1"/>
      <c r="J2258" s="1"/>
      <c r="K2258" s="549"/>
      <c r="L2258" s="10"/>
      <c r="N2258" s="548"/>
      <c r="O2258" s="548"/>
    </row>
    <row r="2259" spans="2:15" s="5" customFormat="1" ht="63">
      <c r="B2259" s="1"/>
      <c r="C2259" s="351">
        <v>7381</v>
      </c>
      <c r="D2259" s="352" t="s">
        <v>2319</v>
      </c>
      <c r="E2259" s="353" t="s">
        <v>125</v>
      </c>
      <c r="F2259" s="354">
        <v>2142000</v>
      </c>
      <c r="G2259" s="288" t="s">
        <v>117</v>
      </c>
      <c r="H2259" s="288"/>
      <c r="I2259" s="1"/>
      <c r="J2259" s="1"/>
      <c r="K2259" s="549"/>
      <c r="L2259" s="10"/>
      <c r="N2259" s="548"/>
      <c r="O2259" s="548"/>
    </row>
    <row r="2260" spans="2:15" s="5" customFormat="1" ht="94.5">
      <c r="B2260" s="1"/>
      <c r="C2260" s="351">
        <v>7382</v>
      </c>
      <c r="D2260" s="352" t="s">
        <v>2320</v>
      </c>
      <c r="E2260" s="353" t="s">
        <v>125</v>
      </c>
      <c r="F2260" s="354">
        <v>6247500</v>
      </c>
      <c r="G2260" s="288" t="s">
        <v>117</v>
      </c>
      <c r="H2260" s="288"/>
      <c r="I2260" s="1"/>
      <c r="J2260" s="1"/>
      <c r="K2260" s="549"/>
      <c r="L2260" s="10"/>
      <c r="N2260" s="548"/>
      <c r="O2260" s="548"/>
    </row>
    <row r="2261" spans="2:15" s="5" customFormat="1" ht="63">
      <c r="B2261" s="1"/>
      <c r="C2261" s="351">
        <v>7384</v>
      </c>
      <c r="D2261" s="352" t="s">
        <v>2321</v>
      </c>
      <c r="E2261" s="353" t="s">
        <v>125</v>
      </c>
      <c r="F2261" s="354">
        <v>6590548</v>
      </c>
      <c r="G2261" s="288" t="s">
        <v>117</v>
      </c>
      <c r="H2261" s="288"/>
      <c r="I2261" s="1"/>
      <c r="J2261" s="1"/>
      <c r="K2261" s="549"/>
      <c r="L2261" s="10"/>
      <c r="N2261" s="548"/>
      <c r="O2261" s="548"/>
    </row>
    <row r="2262" spans="2:15" s="5" customFormat="1" ht="31.5">
      <c r="B2262" s="1"/>
      <c r="C2262" s="351">
        <v>7387</v>
      </c>
      <c r="D2262" s="352" t="s">
        <v>2322</v>
      </c>
      <c r="E2262" s="353" t="s">
        <v>472</v>
      </c>
      <c r="F2262" s="354">
        <v>4075</v>
      </c>
      <c r="G2262" s="288" t="s">
        <v>117</v>
      </c>
      <c r="H2262" s="288" t="s">
        <v>145</v>
      </c>
      <c r="I2262" s="1"/>
      <c r="J2262" s="1"/>
      <c r="K2262" s="549"/>
      <c r="L2262" s="10"/>
      <c r="N2262" s="548"/>
      <c r="O2262" s="548"/>
    </row>
    <row r="2263" spans="2:15" s="5" customFormat="1" ht="47.25">
      <c r="B2263" s="1"/>
      <c r="C2263" s="351">
        <v>7388</v>
      </c>
      <c r="D2263" s="352" t="s">
        <v>2323</v>
      </c>
      <c r="E2263" s="353" t="s">
        <v>122</v>
      </c>
      <c r="F2263" s="354">
        <v>3381518</v>
      </c>
      <c r="G2263" s="288" t="s">
        <v>117</v>
      </c>
      <c r="H2263" s="288"/>
      <c r="I2263" s="1"/>
      <c r="J2263" s="1"/>
      <c r="K2263" s="549"/>
      <c r="L2263" s="10"/>
      <c r="N2263" s="548"/>
      <c r="O2263" s="548"/>
    </row>
    <row r="2264" spans="2:15" s="5" customFormat="1" ht="47.25">
      <c r="B2264" s="1"/>
      <c r="C2264" s="351">
        <v>7389</v>
      </c>
      <c r="D2264" s="352" t="s">
        <v>2324</v>
      </c>
      <c r="E2264" s="353" t="s">
        <v>2325</v>
      </c>
      <c r="F2264" s="354">
        <v>4890432</v>
      </c>
      <c r="G2264" s="288" t="s">
        <v>117</v>
      </c>
      <c r="H2264" s="288"/>
      <c r="I2264" s="1"/>
      <c r="J2264" s="1"/>
      <c r="K2264" s="549"/>
      <c r="L2264" s="10"/>
      <c r="N2264" s="548"/>
      <c r="O2264" s="548"/>
    </row>
    <row r="2265" spans="2:15" s="5" customFormat="1" ht="63">
      <c r="B2265" s="1"/>
      <c r="C2265" s="351">
        <v>7390</v>
      </c>
      <c r="D2265" s="352" t="s">
        <v>2326</v>
      </c>
      <c r="E2265" s="353" t="s">
        <v>122</v>
      </c>
      <c r="F2265" s="354">
        <v>42974</v>
      </c>
      <c r="G2265" s="288" t="s">
        <v>117</v>
      </c>
      <c r="H2265" s="288"/>
      <c r="I2265" s="1"/>
      <c r="J2265" s="1"/>
      <c r="K2265" s="549"/>
      <c r="L2265" s="10"/>
      <c r="N2265" s="548"/>
      <c r="O2265" s="548"/>
    </row>
    <row r="2266" spans="2:15" s="5" customFormat="1" ht="31.5">
      <c r="B2266" s="1"/>
      <c r="C2266" s="351">
        <v>7391</v>
      </c>
      <c r="D2266" s="352" t="s">
        <v>2327</v>
      </c>
      <c r="E2266" s="353" t="s">
        <v>125</v>
      </c>
      <c r="F2266" s="354">
        <v>5898530</v>
      </c>
      <c r="G2266" s="288" t="s">
        <v>117</v>
      </c>
      <c r="H2266" s="288"/>
      <c r="I2266" s="1"/>
      <c r="J2266" s="1"/>
      <c r="K2266" s="549"/>
      <c r="L2266" s="10"/>
      <c r="N2266" s="548"/>
      <c r="O2266" s="548"/>
    </row>
    <row r="2267" spans="2:15" s="5" customFormat="1" ht="31.5">
      <c r="B2267" s="1"/>
      <c r="C2267" s="351">
        <v>7392</v>
      </c>
      <c r="D2267" s="352" t="s">
        <v>2328</v>
      </c>
      <c r="E2267" s="353" t="s">
        <v>125</v>
      </c>
      <c r="F2267" s="354">
        <v>1776732</v>
      </c>
      <c r="G2267" s="288" t="s">
        <v>117</v>
      </c>
      <c r="H2267" s="288"/>
      <c r="I2267" s="1"/>
      <c r="J2267" s="1"/>
      <c r="K2267" s="549"/>
      <c r="L2267" s="10"/>
      <c r="N2267" s="548"/>
      <c r="O2267" s="548"/>
    </row>
    <row r="2268" spans="2:15" s="5" customFormat="1" ht="78.75">
      <c r="B2268" s="1"/>
      <c r="C2268" s="351">
        <v>7393</v>
      </c>
      <c r="D2268" s="352" t="s">
        <v>2329</v>
      </c>
      <c r="E2268" s="353" t="s">
        <v>125</v>
      </c>
      <c r="F2268" s="354">
        <v>6824434</v>
      </c>
      <c r="G2268" s="288" t="s">
        <v>117</v>
      </c>
      <c r="H2268" s="288"/>
      <c r="I2268" s="1"/>
      <c r="J2268" s="1"/>
      <c r="K2268" s="549"/>
      <c r="L2268" s="10"/>
      <c r="N2268" s="548"/>
      <c r="O2268" s="548"/>
    </row>
    <row r="2269" spans="2:15" s="5" customFormat="1" ht="31.5">
      <c r="B2269" s="1"/>
      <c r="C2269" s="351">
        <v>7395</v>
      </c>
      <c r="D2269" s="352" t="s">
        <v>2330</v>
      </c>
      <c r="E2269" s="353" t="s">
        <v>125</v>
      </c>
      <c r="F2269" s="354">
        <v>1954042</v>
      </c>
      <c r="G2269" s="288" t="s">
        <v>117</v>
      </c>
      <c r="H2269" s="288"/>
      <c r="I2269" s="1"/>
      <c r="J2269" s="1"/>
      <c r="K2269" s="549"/>
      <c r="L2269" s="10"/>
      <c r="N2269" s="548"/>
      <c r="O2269" s="548"/>
    </row>
    <row r="2270" spans="2:15" s="5" customFormat="1" ht="31.5">
      <c r="B2270" s="1"/>
      <c r="C2270" s="351">
        <v>7396</v>
      </c>
      <c r="D2270" s="352" t="s">
        <v>2331</v>
      </c>
      <c r="E2270" s="353" t="s">
        <v>125</v>
      </c>
      <c r="F2270" s="354">
        <v>321362</v>
      </c>
      <c r="G2270" s="288" t="s">
        <v>117</v>
      </c>
      <c r="H2270" s="288"/>
      <c r="I2270" s="1"/>
      <c r="J2270" s="1"/>
      <c r="K2270" s="549"/>
      <c r="L2270" s="10"/>
      <c r="N2270" s="548"/>
      <c r="O2270" s="548"/>
    </row>
    <row r="2271" spans="2:15" s="5" customFormat="1" ht="47.25">
      <c r="B2271" s="1"/>
      <c r="C2271" s="351">
        <v>7397</v>
      </c>
      <c r="D2271" s="352" t="s">
        <v>2332</v>
      </c>
      <c r="E2271" s="353" t="s">
        <v>125</v>
      </c>
      <c r="F2271" s="354">
        <v>391213</v>
      </c>
      <c r="G2271" s="288" t="s">
        <v>117</v>
      </c>
      <c r="H2271" s="288" t="s">
        <v>145</v>
      </c>
      <c r="I2271" s="1"/>
      <c r="J2271" s="1"/>
      <c r="K2271" s="549"/>
      <c r="L2271" s="10"/>
      <c r="N2271" s="548"/>
      <c r="O2271" s="548"/>
    </row>
    <row r="2272" spans="2:15" s="5" customFormat="1" ht="47.25">
      <c r="B2272" s="1"/>
      <c r="C2272" s="351">
        <v>7398</v>
      </c>
      <c r="D2272" s="352" t="s">
        <v>2333</v>
      </c>
      <c r="E2272" s="353" t="s">
        <v>125</v>
      </c>
      <c r="F2272" s="354">
        <v>426095</v>
      </c>
      <c r="G2272" s="288" t="s">
        <v>117</v>
      </c>
      <c r="H2272" s="288" t="s">
        <v>145</v>
      </c>
      <c r="I2272" s="1"/>
      <c r="J2272" s="1"/>
      <c r="K2272" s="549"/>
      <c r="L2272" s="10"/>
      <c r="N2272" s="548"/>
      <c r="O2272" s="548"/>
    </row>
    <row r="2273" spans="2:15" s="5" customFormat="1" ht="78.75">
      <c r="B2273" s="1"/>
      <c r="C2273" s="351">
        <v>7399</v>
      </c>
      <c r="D2273" s="352" t="s">
        <v>2334</v>
      </c>
      <c r="E2273" s="353" t="s">
        <v>125</v>
      </c>
      <c r="F2273" s="354">
        <v>643301</v>
      </c>
      <c r="G2273" s="288" t="s">
        <v>117</v>
      </c>
      <c r="H2273" s="288" t="s">
        <v>145</v>
      </c>
      <c r="I2273" s="1"/>
      <c r="J2273" s="1"/>
      <c r="K2273" s="549"/>
      <c r="L2273" s="10"/>
      <c r="N2273" s="548"/>
      <c r="O2273" s="548"/>
    </row>
    <row r="2274" spans="2:15" s="5" customFormat="1" ht="47.25">
      <c r="B2274" s="1"/>
      <c r="C2274" s="351">
        <v>7400</v>
      </c>
      <c r="D2274" s="352" t="s">
        <v>2335</v>
      </c>
      <c r="E2274" s="353" t="s">
        <v>125</v>
      </c>
      <c r="F2274" s="354">
        <v>426095</v>
      </c>
      <c r="G2274" s="288" t="s">
        <v>117</v>
      </c>
      <c r="H2274" s="288" t="s">
        <v>145</v>
      </c>
      <c r="I2274" s="1"/>
      <c r="J2274" s="1"/>
      <c r="K2274" s="549"/>
      <c r="L2274" s="10"/>
      <c r="N2274" s="548"/>
      <c r="O2274" s="548"/>
    </row>
    <row r="2275" spans="2:15" s="5" customFormat="1" ht="78.75">
      <c r="B2275" s="1"/>
      <c r="C2275" s="351">
        <v>7401</v>
      </c>
      <c r="D2275" s="352" t="s">
        <v>2336</v>
      </c>
      <c r="E2275" s="353" t="s">
        <v>125</v>
      </c>
      <c r="F2275" s="354">
        <v>643301</v>
      </c>
      <c r="G2275" s="288" t="s">
        <v>117</v>
      </c>
      <c r="H2275" s="288" t="s">
        <v>145</v>
      </c>
      <c r="I2275" s="1"/>
      <c r="J2275" s="1"/>
      <c r="K2275" s="549"/>
      <c r="L2275" s="10"/>
      <c r="N2275" s="548"/>
      <c r="O2275" s="548"/>
    </row>
    <row r="2276" spans="2:15" s="5" customFormat="1" ht="31.5">
      <c r="B2276" s="1"/>
      <c r="C2276" s="351">
        <v>7406</v>
      </c>
      <c r="D2276" s="352" t="s">
        <v>2337</v>
      </c>
      <c r="E2276" s="353" t="s">
        <v>125</v>
      </c>
      <c r="F2276" s="354">
        <v>428400</v>
      </c>
      <c r="G2276" s="288" t="s">
        <v>117</v>
      </c>
      <c r="H2276" s="288" t="s">
        <v>145</v>
      </c>
      <c r="I2276" s="1"/>
      <c r="J2276" s="1"/>
      <c r="K2276" s="549"/>
      <c r="L2276" s="10"/>
      <c r="N2276" s="548"/>
      <c r="O2276" s="548"/>
    </row>
    <row r="2277" spans="2:15" s="5" customFormat="1" ht="63">
      <c r="B2277" s="1"/>
      <c r="C2277" s="351">
        <v>7407</v>
      </c>
      <c r="D2277" s="352" t="s">
        <v>2338</v>
      </c>
      <c r="E2277" s="353" t="s">
        <v>125</v>
      </c>
      <c r="F2277" s="354">
        <v>643301</v>
      </c>
      <c r="G2277" s="288" t="s">
        <v>117</v>
      </c>
      <c r="H2277" s="288" t="s">
        <v>145</v>
      </c>
      <c r="I2277" s="1"/>
      <c r="J2277" s="1"/>
      <c r="K2277" s="549"/>
      <c r="L2277" s="10"/>
      <c r="N2277" s="548"/>
      <c r="O2277" s="548"/>
    </row>
    <row r="2278" spans="2:15" s="5" customFormat="1" ht="47.25">
      <c r="B2278" s="1"/>
      <c r="C2278" s="351">
        <v>7408</v>
      </c>
      <c r="D2278" s="352" t="s">
        <v>2339</v>
      </c>
      <c r="E2278" s="353" t="s">
        <v>125</v>
      </c>
      <c r="F2278" s="354">
        <v>543050</v>
      </c>
      <c r="G2278" s="288" t="s">
        <v>117</v>
      </c>
      <c r="H2278" s="288"/>
      <c r="I2278" s="1"/>
      <c r="J2278" s="1"/>
      <c r="K2278" s="549"/>
      <c r="L2278" s="10"/>
      <c r="N2278" s="548"/>
      <c r="O2278" s="548"/>
    </row>
    <row r="2279" spans="2:15" s="5" customFormat="1" ht="94.5">
      <c r="B2279" s="1"/>
      <c r="C2279" s="351">
        <v>7409</v>
      </c>
      <c r="D2279" s="352" t="s">
        <v>2340</v>
      </c>
      <c r="E2279" s="353" t="s">
        <v>125</v>
      </c>
      <c r="F2279" s="354">
        <v>2958349</v>
      </c>
      <c r="G2279" s="288" t="s">
        <v>117</v>
      </c>
      <c r="H2279" s="288" t="s">
        <v>145</v>
      </c>
      <c r="I2279" s="1"/>
      <c r="J2279" s="1"/>
      <c r="K2279" s="549"/>
      <c r="L2279" s="10"/>
      <c r="N2279" s="548"/>
      <c r="O2279" s="548"/>
    </row>
    <row r="2280" spans="2:15" s="5" customFormat="1" ht="94.5">
      <c r="B2280" s="1"/>
      <c r="C2280" s="351">
        <v>7410</v>
      </c>
      <c r="D2280" s="352" t="s">
        <v>2341</v>
      </c>
      <c r="E2280" s="353" t="s">
        <v>125</v>
      </c>
      <c r="F2280" s="354">
        <v>1686167</v>
      </c>
      <c r="G2280" s="288" t="s">
        <v>117</v>
      </c>
      <c r="H2280" s="288"/>
      <c r="I2280" s="1"/>
      <c r="J2280" s="1"/>
      <c r="K2280" s="549"/>
      <c r="L2280" s="10"/>
      <c r="N2280" s="548"/>
      <c r="O2280" s="548"/>
    </row>
    <row r="2281" spans="2:15" s="5" customFormat="1" ht="94.5">
      <c r="B2281" s="1"/>
      <c r="C2281" s="351">
        <v>7411</v>
      </c>
      <c r="D2281" s="352" t="s">
        <v>2342</v>
      </c>
      <c r="E2281" s="353" t="s">
        <v>125</v>
      </c>
      <c r="F2281" s="354">
        <v>1125887</v>
      </c>
      <c r="G2281" s="288" t="s">
        <v>117</v>
      </c>
      <c r="H2281" s="288"/>
      <c r="I2281" s="1"/>
      <c r="J2281" s="1"/>
      <c r="K2281" s="549"/>
      <c r="L2281" s="10"/>
      <c r="N2281" s="548"/>
      <c r="O2281" s="548"/>
    </row>
    <row r="2282" spans="2:15" s="5" customFormat="1" ht="63">
      <c r="B2282" s="1"/>
      <c r="C2282" s="351">
        <v>7412</v>
      </c>
      <c r="D2282" s="352" t="s">
        <v>2343</v>
      </c>
      <c r="E2282" s="353" t="s">
        <v>125</v>
      </c>
      <c r="F2282" s="354">
        <v>1118290</v>
      </c>
      <c r="G2282" s="288" t="s">
        <v>117</v>
      </c>
      <c r="H2282" s="288"/>
      <c r="I2282" s="1"/>
      <c r="J2282" s="1"/>
      <c r="K2282" s="549"/>
      <c r="L2282" s="10"/>
      <c r="N2282" s="548"/>
      <c r="O2282" s="548"/>
    </row>
    <row r="2283" spans="2:15" s="5" customFormat="1" ht="78.75">
      <c r="B2283" s="1"/>
      <c r="C2283" s="351">
        <v>7413</v>
      </c>
      <c r="D2283" s="352" t="s">
        <v>2344</v>
      </c>
      <c r="E2283" s="353" t="s">
        <v>125</v>
      </c>
      <c r="F2283" s="354">
        <v>1785789</v>
      </c>
      <c r="G2283" s="288" t="s">
        <v>117</v>
      </c>
      <c r="H2283" s="288"/>
      <c r="I2283" s="1"/>
      <c r="J2283" s="1"/>
      <c r="K2283" s="549"/>
      <c r="L2283" s="10"/>
      <c r="N2283" s="548"/>
      <c r="O2283" s="548"/>
    </row>
    <row r="2284" spans="2:15" s="5" customFormat="1" ht="63">
      <c r="B2284" s="1"/>
      <c r="C2284" s="351">
        <v>7414</v>
      </c>
      <c r="D2284" s="352" t="s">
        <v>2345</v>
      </c>
      <c r="E2284" s="353" t="s">
        <v>125</v>
      </c>
      <c r="F2284" s="354">
        <v>2213351</v>
      </c>
      <c r="G2284" s="288" t="s">
        <v>117</v>
      </c>
      <c r="H2284" s="288"/>
      <c r="I2284" s="1"/>
      <c r="J2284" s="1"/>
      <c r="K2284" s="549"/>
      <c r="L2284" s="10"/>
      <c r="N2284" s="548"/>
      <c r="O2284" s="548"/>
    </row>
    <row r="2285" spans="2:15" s="5" customFormat="1" ht="31.5">
      <c r="B2285" s="1"/>
      <c r="C2285" s="351">
        <v>7415</v>
      </c>
      <c r="D2285" s="352" t="s">
        <v>2346</v>
      </c>
      <c r="E2285" s="353" t="s">
        <v>125</v>
      </c>
      <c r="F2285" s="354">
        <v>444968</v>
      </c>
      <c r="G2285" s="288" t="s">
        <v>117</v>
      </c>
      <c r="H2285" s="288"/>
      <c r="I2285" s="1"/>
      <c r="J2285" s="1"/>
      <c r="K2285" s="549"/>
      <c r="L2285" s="10"/>
      <c r="N2285" s="548"/>
      <c r="O2285" s="548"/>
    </row>
    <row r="2286" spans="2:15" s="5" customFormat="1" ht="63">
      <c r="B2286" s="1"/>
      <c r="C2286" s="351">
        <v>7417</v>
      </c>
      <c r="D2286" s="352" t="s">
        <v>2347</v>
      </c>
      <c r="E2286" s="353" t="s">
        <v>119</v>
      </c>
      <c r="F2286" s="354">
        <v>622964</v>
      </c>
      <c r="G2286" s="288" t="s">
        <v>117</v>
      </c>
      <c r="H2286" s="288"/>
      <c r="I2286" s="1"/>
      <c r="J2286" s="1"/>
      <c r="K2286" s="549"/>
      <c r="L2286" s="10"/>
      <c r="N2286" s="548"/>
      <c r="O2286" s="548"/>
    </row>
    <row r="2287" spans="2:15" s="5" customFormat="1" ht="31.5">
      <c r="B2287" s="1"/>
      <c r="C2287" s="351">
        <v>7419</v>
      </c>
      <c r="D2287" s="352" t="s">
        <v>2348</v>
      </c>
      <c r="E2287" s="353" t="s">
        <v>125</v>
      </c>
      <c r="F2287" s="354">
        <v>193862</v>
      </c>
      <c r="G2287" s="288" t="s">
        <v>117</v>
      </c>
      <c r="H2287" s="288"/>
      <c r="I2287" s="1"/>
      <c r="J2287" s="1"/>
      <c r="K2287" s="549"/>
      <c r="L2287" s="10"/>
      <c r="N2287" s="548"/>
      <c r="O2287" s="548"/>
    </row>
    <row r="2288" spans="2:15" s="5" customFormat="1" ht="31.5">
      <c r="B2288" s="1"/>
      <c r="C2288" s="351">
        <v>7420</v>
      </c>
      <c r="D2288" s="352" t="s">
        <v>2349</v>
      </c>
      <c r="E2288" s="353" t="s">
        <v>125</v>
      </c>
      <c r="F2288" s="354">
        <v>461666</v>
      </c>
      <c r="G2288" s="288" t="s">
        <v>117</v>
      </c>
      <c r="H2288" s="288"/>
      <c r="I2288" s="1"/>
      <c r="J2288" s="1"/>
      <c r="K2288" s="549"/>
      <c r="L2288" s="10"/>
      <c r="N2288" s="548"/>
      <c r="O2288" s="548"/>
    </row>
    <row r="2289" spans="2:15" s="5" customFormat="1" ht="31.5">
      <c r="B2289" s="1"/>
      <c r="C2289" s="351">
        <v>7421</v>
      </c>
      <c r="D2289" s="352" t="s">
        <v>2350</v>
      </c>
      <c r="E2289" s="353" t="s">
        <v>125</v>
      </c>
      <c r="F2289" s="354">
        <v>467616</v>
      </c>
      <c r="G2289" s="288" t="s">
        <v>117</v>
      </c>
      <c r="H2289" s="288"/>
      <c r="I2289" s="1"/>
      <c r="J2289" s="1"/>
      <c r="K2289" s="549"/>
      <c r="L2289" s="10"/>
      <c r="N2289" s="548"/>
      <c r="O2289" s="548"/>
    </row>
    <row r="2290" spans="2:15" s="5" customFormat="1" ht="78.75">
      <c r="B2290" s="1"/>
      <c r="C2290" s="351">
        <v>7422</v>
      </c>
      <c r="D2290" s="352" t="s">
        <v>2351</v>
      </c>
      <c r="E2290" s="353" t="s">
        <v>125</v>
      </c>
      <c r="F2290" s="354">
        <v>2447237</v>
      </c>
      <c r="G2290" s="288" t="s">
        <v>117</v>
      </c>
      <c r="H2290" s="288"/>
      <c r="I2290" s="1"/>
      <c r="J2290" s="1"/>
      <c r="K2290" s="549"/>
      <c r="L2290" s="10"/>
      <c r="N2290" s="548"/>
      <c r="O2290" s="548"/>
    </row>
    <row r="2291" spans="2:15" s="5" customFormat="1" ht="31.5">
      <c r="B2291" s="1"/>
      <c r="C2291" s="351">
        <v>7423</v>
      </c>
      <c r="D2291" s="352" t="s">
        <v>2352</v>
      </c>
      <c r="E2291" s="353" t="s">
        <v>125</v>
      </c>
      <c r="F2291" s="354">
        <v>580666</v>
      </c>
      <c r="G2291" s="288" t="s">
        <v>117</v>
      </c>
      <c r="H2291" s="288"/>
      <c r="I2291" s="1"/>
      <c r="J2291" s="1"/>
      <c r="K2291" s="549"/>
      <c r="L2291" s="10"/>
      <c r="N2291" s="548"/>
      <c r="O2291" s="548"/>
    </row>
    <row r="2292" spans="2:15" s="5" customFormat="1" ht="63">
      <c r="B2292" s="1"/>
      <c r="C2292" s="351">
        <v>7424</v>
      </c>
      <c r="D2292" s="352" t="s">
        <v>2353</v>
      </c>
      <c r="E2292" s="353" t="s">
        <v>125</v>
      </c>
      <c r="F2292" s="354">
        <v>3379941</v>
      </c>
      <c r="G2292" s="288" t="s">
        <v>117</v>
      </c>
      <c r="H2292" s="288"/>
      <c r="I2292" s="1"/>
      <c r="J2292" s="1"/>
      <c r="K2292" s="549"/>
      <c r="L2292" s="10"/>
      <c r="N2292" s="548"/>
      <c r="O2292" s="548"/>
    </row>
    <row r="2293" spans="2:15" s="5" customFormat="1" ht="78.75">
      <c r="B2293" s="1"/>
      <c r="C2293" s="351">
        <v>7425</v>
      </c>
      <c r="D2293" s="352" t="s">
        <v>2354</v>
      </c>
      <c r="E2293" s="353" t="s">
        <v>125</v>
      </c>
      <c r="F2293" s="354">
        <v>3613824</v>
      </c>
      <c r="G2293" s="288" t="s">
        <v>117</v>
      </c>
      <c r="H2293" s="288"/>
      <c r="I2293" s="1"/>
      <c r="J2293" s="1"/>
      <c r="K2293" s="549"/>
      <c r="L2293" s="10"/>
      <c r="N2293" s="548"/>
      <c r="O2293" s="548"/>
    </row>
    <row r="2294" spans="2:15" s="5" customFormat="1" ht="63">
      <c r="B2294" s="1"/>
      <c r="C2294" s="351">
        <v>7426</v>
      </c>
      <c r="D2294" s="352" t="s">
        <v>2355</v>
      </c>
      <c r="E2294" s="353" t="s">
        <v>119</v>
      </c>
      <c r="F2294" s="354">
        <v>564814</v>
      </c>
      <c r="G2294" s="288" t="s">
        <v>117</v>
      </c>
      <c r="H2294" s="288"/>
      <c r="I2294" s="1"/>
      <c r="J2294" s="1"/>
      <c r="K2294" s="549"/>
      <c r="L2294" s="10"/>
      <c r="N2294" s="548"/>
      <c r="O2294" s="548"/>
    </row>
    <row r="2295" spans="2:15" s="5" customFormat="1" ht="31.5">
      <c r="B2295" s="1"/>
      <c r="C2295" s="351">
        <v>7427</v>
      </c>
      <c r="D2295" s="352" t="s">
        <v>2356</v>
      </c>
      <c r="E2295" s="353" t="s">
        <v>125</v>
      </c>
      <c r="F2295" s="354">
        <v>962656</v>
      </c>
      <c r="G2295" s="288" t="s">
        <v>117</v>
      </c>
      <c r="H2295" s="288"/>
      <c r="I2295" s="1"/>
      <c r="J2295" s="1"/>
      <c r="K2295" s="549"/>
      <c r="L2295" s="10"/>
      <c r="N2295" s="548"/>
      <c r="O2295" s="548"/>
    </row>
    <row r="2296" spans="2:15" s="5" customFormat="1" ht="31.5">
      <c r="B2296" s="1"/>
      <c r="C2296" s="351">
        <v>7428</v>
      </c>
      <c r="D2296" s="352" t="s">
        <v>2357</v>
      </c>
      <c r="E2296" s="353" t="s">
        <v>125</v>
      </c>
      <c r="F2296" s="354">
        <v>1004306</v>
      </c>
      <c r="G2296" s="288" t="s">
        <v>117</v>
      </c>
      <c r="H2296" s="288"/>
      <c r="I2296" s="1"/>
      <c r="J2296" s="1"/>
      <c r="K2296" s="549"/>
      <c r="L2296" s="10"/>
      <c r="N2296" s="548"/>
      <c r="O2296" s="548"/>
    </row>
    <row r="2297" spans="2:15" s="5" customFormat="1" ht="63">
      <c r="B2297" s="1"/>
      <c r="C2297" s="351">
        <v>7429</v>
      </c>
      <c r="D2297" s="352" t="s">
        <v>2358</v>
      </c>
      <c r="E2297" s="353" t="s">
        <v>125</v>
      </c>
      <c r="F2297" s="354">
        <v>2661635</v>
      </c>
      <c r="G2297" s="288" t="s">
        <v>117</v>
      </c>
      <c r="H2297" s="288" t="s">
        <v>145</v>
      </c>
      <c r="I2297" s="1"/>
      <c r="J2297" s="1"/>
      <c r="K2297" s="549"/>
      <c r="L2297" s="10"/>
      <c r="N2297" s="548"/>
      <c r="O2297" s="548"/>
    </row>
    <row r="2298" spans="2:15" s="5" customFormat="1" ht="63">
      <c r="B2298" s="1"/>
      <c r="C2298" s="351">
        <v>7430</v>
      </c>
      <c r="D2298" s="352" t="s">
        <v>2359</v>
      </c>
      <c r="E2298" s="353" t="s">
        <v>125</v>
      </c>
      <c r="F2298" s="354">
        <v>372521</v>
      </c>
      <c r="G2298" s="288" t="s">
        <v>117</v>
      </c>
      <c r="H2298" s="288"/>
      <c r="I2298" s="1"/>
      <c r="J2298" s="1"/>
      <c r="K2298" s="549"/>
      <c r="L2298" s="10"/>
      <c r="N2298" s="548"/>
      <c r="O2298" s="548"/>
    </row>
    <row r="2299" spans="2:15" s="5" customFormat="1" ht="78.75">
      <c r="B2299" s="1"/>
      <c r="C2299" s="351">
        <v>7431</v>
      </c>
      <c r="D2299" s="352" t="s">
        <v>2360</v>
      </c>
      <c r="E2299" s="353" t="s">
        <v>122</v>
      </c>
      <c r="F2299" s="354">
        <v>1391036</v>
      </c>
      <c r="G2299" s="288" t="s">
        <v>117</v>
      </c>
      <c r="H2299" s="288"/>
      <c r="I2299" s="1"/>
      <c r="J2299" s="1"/>
      <c r="K2299" s="549"/>
      <c r="L2299" s="10"/>
      <c r="N2299" s="548"/>
      <c r="O2299" s="548"/>
    </row>
    <row r="2300" spans="2:15" s="5" customFormat="1" ht="47.25">
      <c r="B2300" s="1"/>
      <c r="C2300" s="351">
        <v>7432</v>
      </c>
      <c r="D2300" s="352" t="s">
        <v>2361</v>
      </c>
      <c r="E2300" s="353" t="s">
        <v>122</v>
      </c>
      <c r="F2300" s="354">
        <v>598672</v>
      </c>
      <c r="G2300" s="288" t="s">
        <v>117</v>
      </c>
      <c r="H2300" s="288"/>
      <c r="I2300" s="1"/>
      <c r="J2300" s="1"/>
      <c r="K2300" s="549"/>
      <c r="L2300" s="10"/>
      <c r="N2300" s="548"/>
      <c r="O2300" s="548"/>
    </row>
    <row r="2301" spans="2:15" s="5" customFormat="1" ht="47.25">
      <c r="B2301" s="1"/>
      <c r="C2301" s="351">
        <v>7433</v>
      </c>
      <c r="D2301" s="352" t="s">
        <v>2362</v>
      </c>
      <c r="E2301" s="353" t="s">
        <v>122</v>
      </c>
      <c r="F2301" s="354">
        <v>705673</v>
      </c>
      <c r="G2301" s="288" t="s">
        <v>117</v>
      </c>
      <c r="H2301" s="288"/>
      <c r="I2301" s="1"/>
      <c r="J2301" s="1"/>
      <c r="K2301" s="549"/>
      <c r="L2301" s="10"/>
      <c r="N2301" s="548"/>
      <c r="O2301" s="548"/>
    </row>
    <row r="2302" spans="2:15" s="5" customFormat="1" ht="47.25">
      <c r="B2302" s="1"/>
      <c r="C2302" s="351">
        <v>7434</v>
      </c>
      <c r="D2302" s="352" t="s">
        <v>2363</v>
      </c>
      <c r="E2302" s="353" t="s">
        <v>122</v>
      </c>
      <c r="F2302" s="354">
        <v>868559</v>
      </c>
      <c r="G2302" s="288" t="s">
        <v>117</v>
      </c>
      <c r="H2302" s="288"/>
      <c r="I2302" s="1"/>
      <c r="J2302" s="1"/>
      <c r="K2302" s="549"/>
      <c r="L2302" s="10"/>
      <c r="N2302" s="548"/>
      <c r="O2302" s="548"/>
    </row>
    <row r="2303" spans="2:15" s="5" customFormat="1" ht="47.25">
      <c r="B2303" s="1"/>
      <c r="C2303" s="351">
        <v>7435</v>
      </c>
      <c r="D2303" s="352" t="s">
        <v>2364</v>
      </c>
      <c r="E2303" s="353" t="s">
        <v>122</v>
      </c>
      <c r="F2303" s="354">
        <v>1568540</v>
      </c>
      <c r="G2303" s="288" t="s">
        <v>117</v>
      </c>
      <c r="H2303" s="288"/>
      <c r="I2303" s="1"/>
      <c r="J2303" s="1"/>
      <c r="K2303" s="549"/>
      <c r="L2303" s="10"/>
      <c r="N2303" s="548"/>
      <c r="O2303" s="548"/>
    </row>
    <row r="2304" spans="2:15" s="5" customFormat="1" ht="47.25">
      <c r="B2304" s="1"/>
      <c r="C2304" s="351">
        <v>7436</v>
      </c>
      <c r="D2304" s="352" t="s">
        <v>2365</v>
      </c>
      <c r="E2304" s="353" t="s">
        <v>125</v>
      </c>
      <c r="F2304" s="354">
        <v>1096381</v>
      </c>
      <c r="G2304" s="288" t="s">
        <v>117</v>
      </c>
      <c r="H2304" s="288" t="s">
        <v>145</v>
      </c>
      <c r="I2304" s="1"/>
      <c r="J2304" s="1"/>
      <c r="K2304" s="549"/>
      <c r="L2304" s="10"/>
      <c r="N2304" s="548"/>
      <c r="O2304" s="548"/>
    </row>
    <row r="2305" spans="2:15" s="5" customFormat="1" ht="63">
      <c r="B2305" s="1"/>
      <c r="C2305" s="351">
        <v>7437</v>
      </c>
      <c r="D2305" s="352" t="s">
        <v>2366</v>
      </c>
      <c r="E2305" s="353" t="s">
        <v>119</v>
      </c>
      <c r="F2305" s="354">
        <v>677121</v>
      </c>
      <c r="G2305" s="288" t="s">
        <v>117</v>
      </c>
      <c r="H2305" s="288" t="s">
        <v>145</v>
      </c>
      <c r="I2305" s="1"/>
      <c r="J2305" s="1"/>
      <c r="K2305" s="549"/>
      <c r="L2305" s="10"/>
      <c r="N2305" s="548"/>
      <c r="O2305" s="548"/>
    </row>
    <row r="2306" spans="2:15" s="5" customFormat="1" ht="63">
      <c r="B2306" s="1"/>
      <c r="C2306" s="351">
        <v>7438</v>
      </c>
      <c r="D2306" s="352" t="s">
        <v>2367</v>
      </c>
      <c r="E2306" s="353" t="s">
        <v>125</v>
      </c>
      <c r="F2306" s="354">
        <v>2475217</v>
      </c>
      <c r="G2306" s="288" t="s">
        <v>117</v>
      </c>
      <c r="H2306" s="288" t="s">
        <v>145</v>
      </c>
      <c r="I2306" s="1"/>
      <c r="J2306" s="1"/>
      <c r="K2306" s="549"/>
      <c r="L2306" s="10"/>
      <c r="N2306" s="548"/>
      <c r="O2306" s="548"/>
    </row>
    <row r="2307" spans="2:15" s="5" customFormat="1" ht="31.5">
      <c r="B2307" s="1"/>
      <c r="C2307" s="351">
        <v>7439</v>
      </c>
      <c r="D2307" s="352" t="s">
        <v>2368</v>
      </c>
      <c r="E2307" s="353" t="s">
        <v>125</v>
      </c>
      <c r="F2307" s="354">
        <v>368160</v>
      </c>
      <c r="G2307" s="288" t="s">
        <v>117</v>
      </c>
      <c r="H2307" s="288" t="s">
        <v>145</v>
      </c>
      <c r="I2307" s="1"/>
      <c r="J2307" s="1"/>
      <c r="K2307" s="549"/>
      <c r="L2307" s="10"/>
      <c r="N2307" s="548"/>
      <c r="O2307" s="548"/>
    </row>
    <row r="2308" spans="2:15" s="5" customFormat="1" ht="63">
      <c r="B2308" s="1"/>
      <c r="C2308" s="351">
        <v>7440</v>
      </c>
      <c r="D2308" s="352" t="s">
        <v>2369</v>
      </c>
      <c r="E2308" s="353" t="s">
        <v>125</v>
      </c>
      <c r="F2308" s="354">
        <v>2465009</v>
      </c>
      <c r="G2308" s="288" t="s">
        <v>117</v>
      </c>
      <c r="H2308" s="288" t="s">
        <v>145</v>
      </c>
      <c r="I2308" s="1"/>
      <c r="J2308" s="1"/>
      <c r="K2308" s="549"/>
      <c r="L2308" s="10"/>
      <c r="N2308" s="548"/>
      <c r="O2308" s="548"/>
    </row>
    <row r="2309" spans="2:15" s="5" customFormat="1" ht="63">
      <c r="B2309" s="1"/>
      <c r="C2309" s="351">
        <v>7441</v>
      </c>
      <c r="D2309" s="352" t="s">
        <v>2370</v>
      </c>
      <c r="E2309" s="353" t="s">
        <v>125</v>
      </c>
      <c r="F2309" s="354">
        <v>2465009</v>
      </c>
      <c r="G2309" s="288" t="s">
        <v>117</v>
      </c>
      <c r="H2309" s="288" t="s">
        <v>145</v>
      </c>
      <c r="I2309" s="1"/>
      <c r="J2309" s="1"/>
      <c r="K2309" s="549"/>
      <c r="L2309" s="10"/>
      <c r="N2309" s="548"/>
      <c r="O2309" s="548"/>
    </row>
    <row r="2310" spans="2:15" s="5" customFormat="1" ht="63">
      <c r="B2310" s="1"/>
      <c r="C2310" s="351">
        <v>7442</v>
      </c>
      <c r="D2310" s="352" t="s">
        <v>2371</v>
      </c>
      <c r="E2310" s="353" t="s">
        <v>125</v>
      </c>
      <c r="F2310" s="354">
        <v>2475217</v>
      </c>
      <c r="G2310" s="288" t="s">
        <v>117</v>
      </c>
      <c r="H2310" s="288" t="s">
        <v>145</v>
      </c>
      <c r="I2310" s="1"/>
      <c r="J2310" s="1"/>
      <c r="K2310" s="549"/>
      <c r="L2310" s="10"/>
      <c r="N2310" s="548"/>
      <c r="O2310" s="548"/>
    </row>
    <row r="2311" spans="2:15" s="5" customFormat="1" ht="31.5">
      <c r="B2311" s="1"/>
      <c r="C2311" s="351">
        <v>7443</v>
      </c>
      <c r="D2311" s="352" t="s">
        <v>2372</v>
      </c>
      <c r="E2311" s="353" t="s">
        <v>122</v>
      </c>
      <c r="F2311" s="354">
        <v>47487</v>
      </c>
      <c r="G2311" s="288" t="s">
        <v>117</v>
      </c>
      <c r="H2311" s="288"/>
      <c r="I2311" s="1"/>
      <c r="J2311" s="1"/>
      <c r="K2311" s="549"/>
      <c r="L2311" s="10"/>
      <c r="N2311" s="548"/>
      <c r="O2311" s="548"/>
    </row>
    <row r="2312" spans="2:15" s="5" customFormat="1" ht="47.25">
      <c r="B2312" s="1"/>
      <c r="C2312" s="351">
        <v>7445</v>
      </c>
      <c r="D2312" s="352" t="s">
        <v>2373</v>
      </c>
      <c r="E2312" s="353" t="s">
        <v>116</v>
      </c>
      <c r="F2312" s="354">
        <v>266766</v>
      </c>
      <c r="G2312" s="288" t="s">
        <v>117</v>
      </c>
      <c r="H2312" s="288" t="s">
        <v>145</v>
      </c>
      <c r="I2312" s="1"/>
      <c r="J2312" s="1"/>
      <c r="K2312" s="549"/>
      <c r="L2312" s="10"/>
      <c r="N2312" s="548"/>
      <c r="O2312" s="548"/>
    </row>
    <row r="2313" spans="2:15" s="5" customFormat="1" ht="47.25">
      <c r="B2313" s="1"/>
      <c r="C2313" s="351">
        <v>7447</v>
      </c>
      <c r="D2313" s="352" t="s">
        <v>2374</v>
      </c>
      <c r="E2313" s="353" t="s">
        <v>122</v>
      </c>
      <c r="F2313" s="354">
        <v>3174582</v>
      </c>
      <c r="G2313" s="288" t="s">
        <v>117</v>
      </c>
      <c r="H2313" s="288"/>
      <c r="I2313" s="1"/>
      <c r="J2313" s="1"/>
      <c r="K2313" s="549"/>
      <c r="L2313" s="10"/>
      <c r="N2313" s="548"/>
      <c r="O2313" s="548"/>
    </row>
    <row r="2314" spans="2:15" s="5" customFormat="1" ht="31.5">
      <c r="B2314" s="1"/>
      <c r="C2314" s="351">
        <v>7448</v>
      </c>
      <c r="D2314" s="352" t="s">
        <v>2375</v>
      </c>
      <c r="E2314" s="353" t="s">
        <v>125</v>
      </c>
      <c r="F2314" s="354">
        <v>338737</v>
      </c>
      <c r="G2314" s="288" t="s">
        <v>117</v>
      </c>
      <c r="H2314" s="288"/>
      <c r="I2314" s="1"/>
      <c r="J2314" s="1"/>
      <c r="K2314" s="549"/>
      <c r="L2314" s="10"/>
      <c r="N2314" s="548"/>
      <c r="O2314" s="548"/>
    </row>
    <row r="2315" spans="2:15" s="5" customFormat="1" ht="47.25">
      <c r="B2315" s="1"/>
      <c r="C2315" s="351">
        <v>7451</v>
      </c>
      <c r="D2315" s="352" t="s">
        <v>2376</v>
      </c>
      <c r="E2315" s="353" t="s">
        <v>125</v>
      </c>
      <c r="F2315" s="354">
        <v>425611</v>
      </c>
      <c r="G2315" s="288" t="s">
        <v>117</v>
      </c>
      <c r="H2315" s="288"/>
      <c r="I2315" s="1"/>
      <c r="J2315" s="1"/>
      <c r="K2315" s="549"/>
      <c r="L2315" s="10"/>
      <c r="N2315" s="548"/>
      <c r="O2315" s="548"/>
    </row>
    <row r="2316" spans="2:15" s="5" customFormat="1" ht="141.75">
      <c r="B2316" s="1"/>
      <c r="C2316" s="351">
        <v>7452</v>
      </c>
      <c r="D2316" s="352" t="s">
        <v>2377</v>
      </c>
      <c r="E2316" s="353" t="s">
        <v>125</v>
      </c>
      <c r="F2316" s="354">
        <v>1822518</v>
      </c>
      <c r="G2316" s="288" t="s">
        <v>117</v>
      </c>
      <c r="H2316" s="288"/>
      <c r="I2316" s="1"/>
      <c r="J2316" s="1"/>
      <c r="K2316" s="549"/>
      <c r="L2316" s="10"/>
      <c r="N2316" s="548"/>
      <c r="O2316" s="548"/>
    </row>
    <row r="2317" spans="2:15" s="5" customFormat="1" ht="47.25">
      <c r="B2317" s="1"/>
      <c r="C2317" s="351">
        <v>7453</v>
      </c>
      <c r="D2317" s="352" t="s">
        <v>2378</v>
      </c>
      <c r="E2317" s="353" t="s">
        <v>125</v>
      </c>
      <c r="F2317" s="354">
        <v>1215643</v>
      </c>
      <c r="G2317" s="288" t="s">
        <v>117</v>
      </c>
      <c r="H2317" s="288"/>
      <c r="I2317" s="1"/>
      <c r="J2317" s="1"/>
      <c r="K2317" s="549"/>
      <c r="L2317" s="10"/>
      <c r="N2317" s="548"/>
      <c r="O2317" s="548"/>
    </row>
    <row r="2318" spans="2:15" s="5" customFormat="1" ht="31.5">
      <c r="B2318" s="1"/>
      <c r="C2318" s="351">
        <v>7454</v>
      </c>
      <c r="D2318" s="352" t="s">
        <v>2379</v>
      </c>
      <c r="E2318" s="353" t="s">
        <v>125</v>
      </c>
      <c r="F2318" s="354">
        <v>2018843</v>
      </c>
      <c r="G2318" s="288" t="s">
        <v>117</v>
      </c>
      <c r="H2318" s="288"/>
      <c r="I2318" s="1"/>
      <c r="J2318" s="1"/>
      <c r="K2318" s="549"/>
      <c r="L2318" s="10"/>
      <c r="N2318" s="548"/>
      <c r="O2318" s="548"/>
    </row>
    <row r="2319" spans="2:15" s="5" customFormat="1" ht="31.5">
      <c r="B2319" s="1"/>
      <c r="C2319" s="351">
        <v>7455</v>
      </c>
      <c r="D2319" s="352" t="s">
        <v>2380</v>
      </c>
      <c r="E2319" s="353" t="s">
        <v>125</v>
      </c>
      <c r="F2319" s="354">
        <v>10597305</v>
      </c>
      <c r="G2319" s="288" t="s">
        <v>117</v>
      </c>
      <c r="H2319" s="288"/>
      <c r="I2319" s="1"/>
      <c r="J2319" s="1"/>
      <c r="K2319" s="549"/>
      <c r="L2319" s="10"/>
      <c r="N2319" s="548"/>
      <c r="O2319" s="548"/>
    </row>
    <row r="2320" spans="2:15" s="5" customFormat="1" ht="141.75">
      <c r="B2320" s="1"/>
      <c r="C2320" s="351">
        <v>7458</v>
      </c>
      <c r="D2320" s="352" t="s">
        <v>2381</v>
      </c>
      <c r="E2320" s="353" t="s">
        <v>125</v>
      </c>
      <c r="F2320" s="354">
        <v>6175623</v>
      </c>
      <c r="G2320" s="288" t="s">
        <v>117</v>
      </c>
      <c r="H2320" s="288"/>
      <c r="I2320" s="1"/>
      <c r="J2320" s="1"/>
      <c r="K2320" s="549"/>
      <c r="L2320" s="10"/>
      <c r="N2320" s="548"/>
      <c r="O2320" s="548"/>
    </row>
    <row r="2321" spans="2:15" s="5" customFormat="1" ht="78.75">
      <c r="B2321" s="1"/>
      <c r="C2321" s="351">
        <v>7459</v>
      </c>
      <c r="D2321" s="352" t="s">
        <v>2382</v>
      </c>
      <c r="E2321" s="353" t="s">
        <v>125</v>
      </c>
      <c r="F2321" s="354">
        <v>3134532</v>
      </c>
      <c r="G2321" s="288" t="s">
        <v>117</v>
      </c>
      <c r="H2321" s="288" t="s">
        <v>145</v>
      </c>
      <c r="I2321" s="1"/>
      <c r="J2321" s="1"/>
      <c r="K2321" s="549"/>
      <c r="L2321" s="10"/>
      <c r="N2321" s="548"/>
      <c r="O2321" s="548"/>
    </row>
    <row r="2322" spans="2:15" s="5" customFormat="1" ht="141.75">
      <c r="B2322" s="1"/>
      <c r="C2322" s="351">
        <v>7460</v>
      </c>
      <c r="D2322" s="352" t="s">
        <v>2383</v>
      </c>
      <c r="E2322" s="353" t="s">
        <v>125</v>
      </c>
      <c r="F2322" s="354">
        <v>2383656</v>
      </c>
      <c r="G2322" s="288" t="s">
        <v>117</v>
      </c>
      <c r="H2322" s="288"/>
      <c r="I2322" s="1"/>
      <c r="J2322" s="1"/>
      <c r="K2322" s="549"/>
      <c r="L2322" s="10"/>
      <c r="N2322" s="548"/>
      <c r="O2322" s="548"/>
    </row>
    <row r="2323" spans="2:15" s="5" customFormat="1" ht="63">
      <c r="B2323" s="1"/>
      <c r="C2323" s="351">
        <v>7462</v>
      </c>
      <c r="D2323" s="352" t="s">
        <v>2384</v>
      </c>
      <c r="E2323" s="353" t="s">
        <v>125</v>
      </c>
      <c r="F2323" s="354">
        <v>2135582</v>
      </c>
      <c r="G2323" s="288" t="s">
        <v>117</v>
      </c>
      <c r="H2323" s="288" t="s">
        <v>145</v>
      </c>
      <c r="I2323" s="1"/>
      <c r="J2323" s="1"/>
      <c r="K2323" s="549"/>
      <c r="L2323" s="10"/>
      <c r="N2323" s="548"/>
      <c r="O2323" s="548"/>
    </row>
    <row r="2324" spans="2:15" s="5" customFormat="1" ht="141.75">
      <c r="B2324" s="1"/>
      <c r="C2324" s="351">
        <v>7464</v>
      </c>
      <c r="D2324" s="352" t="s">
        <v>2385</v>
      </c>
      <c r="E2324" s="353" t="s">
        <v>125</v>
      </c>
      <c r="F2324" s="354">
        <v>2516860</v>
      </c>
      <c r="G2324" s="288" t="s">
        <v>117</v>
      </c>
      <c r="H2324" s="288"/>
      <c r="I2324" s="1"/>
      <c r="J2324" s="1"/>
      <c r="K2324" s="549"/>
      <c r="L2324" s="10"/>
      <c r="N2324" s="548"/>
      <c r="O2324" s="548"/>
    </row>
    <row r="2325" spans="2:15" s="5" customFormat="1" ht="31.5">
      <c r="B2325" s="1"/>
      <c r="C2325" s="351">
        <v>7465</v>
      </c>
      <c r="D2325" s="352" t="s">
        <v>2386</v>
      </c>
      <c r="E2325" s="353" t="s">
        <v>125</v>
      </c>
      <c r="F2325" s="354">
        <v>106201</v>
      </c>
      <c r="G2325" s="288" t="s">
        <v>117</v>
      </c>
      <c r="H2325" s="288" t="s">
        <v>145</v>
      </c>
      <c r="I2325" s="1"/>
      <c r="J2325" s="1"/>
      <c r="K2325" s="549"/>
      <c r="L2325" s="10"/>
      <c r="N2325" s="548"/>
      <c r="O2325" s="548"/>
    </row>
    <row r="2326" spans="2:15" s="5" customFormat="1" ht="63">
      <c r="B2326" s="1"/>
      <c r="C2326" s="351">
        <v>7468</v>
      </c>
      <c r="D2326" s="352" t="s">
        <v>2387</v>
      </c>
      <c r="E2326" s="353" t="s">
        <v>125</v>
      </c>
      <c r="F2326" s="354">
        <v>1805761</v>
      </c>
      <c r="G2326" s="288" t="s">
        <v>117</v>
      </c>
      <c r="H2326" s="288" t="s">
        <v>145</v>
      </c>
      <c r="I2326" s="1"/>
      <c r="J2326" s="1"/>
      <c r="K2326" s="549"/>
      <c r="L2326" s="10"/>
      <c r="N2326" s="548"/>
      <c r="O2326" s="548"/>
    </row>
    <row r="2327" spans="2:15" s="5" customFormat="1" ht="94.5">
      <c r="B2327" s="1"/>
      <c r="C2327" s="351">
        <v>7469</v>
      </c>
      <c r="D2327" s="352" t="s">
        <v>2388</v>
      </c>
      <c r="E2327" s="353" t="s">
        <v>125</v>
      </c>
      <c r="F2327" s="354">
        <v>318562</v>
      </c>
      <c r="G2327" s="288" t="s">
        <v>117</v>
      </c>
      <c r="H2327" s="288" t="s">
        <v>145</v>
      </c>
      <c r="I2327" s="1"/>
      <c r="J2327" s="1"/>
      <c r="K2327" s="549"/>
      <c r="L2327" s="10"/>
      <c r="N2327" s="548"/>
      <c r="O2327" s="548"/>
    </row>
    <row r="2328" spans="2:15" s="5" customFormat="1" ht="78.75">
      <c r="B2328" s="1"/>
      <c r="C2328" s="351">
        <v>7470</v>
      </c>
      <c r="D2328" s="352" t="s">
        <v>2389</v>
      </c>
      <c r="E2328" s="353" t="s">
        <v>125</v>
      </c>
      <c r="F2328" s="354">
        <v>290098</v>
      </c>
      <c r="G2328" s="288" t="s">
        <v>117</v>
      </c>
      <c r="H2328" s="288" t="s">
        <v>145</v>
      </c>
      <c r="I2328" s="1"/>
      <c r="J2328" s="1"/>
      <c r="K2328" s="549"/>
      <c r="L2328" s="10"/>
      <c r="N2328" s="548"/>
      <c r="O2328" s="548"/>
    </row>
    <row r="2329" spans="2:15" s="5" customFormat="1" ht="31.5">
      <c r="B2329" s="1"/>
      <c r="C2329" s="351">
        <v>7471</v>
      </c>
      <c r="D2329" s="352" t="s">
        <v>2390</v>
      </c>
      <c r="E2329" s="353" t="s">
        <v>125</v>
      </c>
      <c r="F2329" s="354">
        <v>2064596</v>
      </c>
      <c r="G2329" s="288" t="s">
        <v>117</v>
      </c>
      <c r="H2329" s="288"/>
      <c r="I2329" s="1"/>
      <c r="J2329" s="1"/>
      <c r="K2329" s="549"/>
      <c r="L2329" s="10"/>
      <c r="N2329" s="548"/>
      <c r="O2329" s="548"/>
    </row>
    <row r="2330" spans="2:15" s="5" customFormat="1" ht="47.25">
      <c r="B2330" s="1"/>
      <c r="C2330" s="351">
        <v>7472</v>
      </c>
      <c r="D2330" s="352" t="s">
        <v>2391</v>
      </c>
      <c r="E2330" s="353" t="s">
        <v>122</v>
      </c>
      <c r="F2330" s="354">
        <v>1149715</v>
      </c>
      <c r="G2330" s="288" t="s">
        <v>117</v>
      </c>
      <c r="H2330" s="288"/>
      <c r="I2330" s="1"/>
      <c r="J2330" s="1"/>
      <c r="K2330" s="549"/>
      <c r="L2330" s="10"/>
      <c r="N2330" s="548"/>
      <c r="O2330" s="548"/>
    </row>
    <row r="2331" spans="2:15" s="5" customFormat="1" ht="31.5">
      <c r="B2331" s="1"/>
      <c r="C2331" s="351">
        <v>7473</v>
      </c>
      <c r="D2331" s="352" t="s">
        <v>2392</v>
      </c>
      <c r="E2331" s="353" t="s">
        <v>125</v>
      </c>
      <c r="F2331" s="354">
        <v>1711166</v>
      </c>
      <c r="G2331" s="288" t="s">
        <v>117</v>
      </c>
      <c r="H2331" s="288"/>
      <c r="I2331" s="1"/>
      <c r="J2331" s="1"/>
      <c r="K2331" s="549"/>
      <c r="L2331" s="10"/>
      <c r="N2331" s="548"/>
      <c r="O2331" s="548"/>
    </row>
    <row r="2332" spans="2:15" s="5" customFormat="1" ht="47.25">
      <c r="B2332" s="1"/>
      <c r="C2332" s="351">
        <v>7474</v>
      </c>
      <c r="D2332" s="352" t="s">
        <v>2393</v>
      </c>
      <c r="E2332" s="353" t="s">
        <v>122</v>
      </c>
      <c r="F2332" s="354">
        <v>2490925</v>
      </c>
      <c r="G2332" s="288" t="s">
        <v>117</v>
      </c>
      <c r="H2332" s="288"/>
      <c r="I2332" s="1"/>
      <c r="J2332" s="1"/>
      <c r="K2332" s="549"/>
      <c r="L2332" s="10"/>
      <c r="N2332" s="548"/>
      <c r="O2332" s="548"/>
    </row>
    <row r="2333" spans="2:15" s="5" customFormat="1" ht="31.5">
      <c r="B2333" s="1"/>
      <c r="C2333" s="351">
        <v>7477</v>
      </c>
      <c r="D2333" s="352" t="s">
        <v>2394</v>
      </c>
      <c r="E2333" s="353" t="s">
        <v>125</v>
      </c>
      <c r="F2333" s="354">
        <v>1067038</v>
      </c>
      <c r="G2333" s="288" t="s">
        <v>117</v>
      </c>
      <c r="H2333" s="288"/>
      <c r="I2333" s="1"/>
      <c r="J2333" s="1"/>
      <c r="K2333" s="549"/>
      <c r="L2333" s="10"/>
      <c r="N2333" s="548"/>
      <c r="O2333" s="548"/>
    </row>
    <row r="2334" spans="2:15" s="5" customFormat="1" ht="31.5">
      <c r="B2334" s="1"/>
      <c r="C2334" s="351">
        <v>7480</v>
      </c>
      <c r="D2334" s="352" t="s">
        <v>2395</v>
      </c>
      <c r="E2334" s="353" t="s">
        <v>125</v>
      </c>
      <c r="F2334" s="354">
        <v>2365560</v>
      </c>
      <c r="G2334" s="288" t="s">
        <v>117</v>
      </c>
      <c r="H2334" s="288"/>
      <c r="I2334" s="1"/>
      <c r="J2334" s="1"/>
      <c r="K2334" s="549"/>
      <c r="L2334" s="10"/>
      <c r="N2334" s="548"/>
      <c r="O2334" s="548"/>
    </row>
    <row r="2335" spans="2:15" s="5" customFormat="1" ht="31.5">
      <c r="B2335" s="1"/>
      <c r="C2335" s="351">
        <v>7482</v>
      </c>
      <c r="D2335" s="352" t="s">
        <v>2396</v>
      </c>
      <c r="E2335" s="353" t="s">
        <v>125</v>
      </c>
      <c r="F2335" s="354">
        <v>4386157</v>
      </c>
      <c r="G2335" s="288" t="s">
        <v>117</v>
      </c>
      <c r="H2335" s="288"/>
      <c r="I2335" s="1"/>
      <c r="J2335" s="1"/>
      <c r="K2335" s="549"/>
      <c r="L2335" s="10"/>
      <c r="N2335" s="548"/>
      <c r="O2335" s="548"/>
    </row>
    <row r="2336" spans="2:15" s="5" customFormat="1" ht="31.5">
      <c r="B2336" s="1"/>
      <c r="C2336" s="351">
        <v>7483</v>
      </c>
      <c r="D2336" s="352" t="s">
        <v>2397</v>
      </c>
      <c r="E2336" s="353" t="s">
        <v>125</v>
      </c>
      <c r="F2336" s="354">
        <v>23996</v>
      </c>
      <c r="G2336" s="288" t="s">
        <v>117</v>
      </c>
      <c r="H2336" s="288"/>
      <c r="I2336" s="1"/>
      <c r="J2336" s="1"/>
      <c r="K2336" s="549"/>
      <c r="L2336" s="10"/>
      <c r="N2336" s="548"/>
      <c r="O2336" s="548"/>
    </row>
    <row r="2337" spans="2:15" s="5" customFormat="1" ht="63">
      <c r="B2337" s="1"/>
      <c r="C2337" s="351">
        <v>7485</v>
      </c>
      <c r="D2337" s="352" t="s">
        <v>2398</v>
      </c>
      <c r="E2337" s="353" t="s">
        <v>125</v>
      </c>
      <c r="F2337" s="354">
        <v>2018059</v>
      </c>
      <c r="G2337" s="288" t="s">
        <v>117</v>
      </c>
      <c r="H2337" s="288" t="s">
        <v>145</v>
      </c>
      <c r="I2337" s="1"/>
      <c r="J2337" s="1"/>
      <c r="K2337" s="549"/>
      <c r="L2337" s="10"/>
      <c r="N2337" s="548"/>
      <c r="O2337" s="548"/>
    </row>
    <row r="2338" spans="2:15" s="5" customFormat="1" ht="31.5">
      <c r="B2338" s="1"/>
      <c r="C2338" s="351">
        <v>7486</v>
      </c>
      <c r="D2338" s="352" t="s">
        <v>2399</v>
      </c>
      <c r="E2338" s="353" t="s">
        <v>125</v>
      </c>
      <c r="F2338" s="354">
        <v>9574050</v>
      </c>
      <c r="G2338" s="288" t="s">
        <v>117</v>
      </c>
      <c r="H2338" s="288"/>
      <c r="I2338" s="1"/>
      <c r="J2338" s="1"/>
      <c r="K2338" s="549"/>
      <c r="L2338" s="10"/>
      <c r="N2338" s="548"/>
      <c r="O2338" s="548"/>
    </row>
    <row r="2339" spans="2:15" s="5" customFormat="1" ht="47.25">
      <c r="B2339" s="1"/>
      <c r="C2339" s="351">
        <v>7487</v>
      </c>
      <c r="D2339" s="352" t="s">
        <v>2400</v>
      </c>
      <c r="E2339" s="353" t="s">
        <v>125</v>
      </c>
      <c r="F2339" s="354">
        <v>1699657</v>
      </c>
      <c r="G2339" s="288" t="s">
        <v>117</v>
      </c>
      <c r="H2339" s="288"/>
      <c r="I2339" s="1"/>
      <c r="J2339" s="1"/>
      <c r="K2339" s="549"/>
      <c r="L2339" s="10"/>
      <c r="N2339" s="548"/>
      <c r="O2339" s="548"/>
    </row>
    <row r="2340" spans="2:15" s="5" customFormat="1" ht="31.5">
      <c r="B2340" s="1"/>
      <c r="C2340" s="351">
        <v>7488</v>
      </c>
      <c r="D2340" s="352" t="s">
        <v>2401</v>
      </c>
      <c r="E2340" s="353" t="s">
        <v>125</v>
      </c>
      <c r="F2340" s="354">
        <v>470883</v>
      </c>
      <c r="G2340" s="288" t="s">
        <v>117</v>
      </c>
      <c r="H2340" s="288"/>
      <c r="I2340" s="1"/>
      <c r="J2340" s="1"/>
      <c r="K2340" s="549"/>
      <c r="L2340" s="10"/>
      <c r="N2340" s="548"/>
      <c r="O2340" s="548"/>
    </row>
    <row r="2341" spans="2:15" s="5" customFormat="1" ht="126">
      <c r="B2341" s="1"/>
      <c r="C2341" s="351">
        <v>7492</v>
      </c>
      <c r="D2341" s="352" t="s">
        <v>2402</v>
      </c>
      <c r="E2341" s="353" t="s">
        <v>125</v>
      </c>
      <c r="F2341" s="354">
        <v>5316322</v>
      </c>
      <c r="G2341" s="288" t="s">
        <v>117</v>
      </c>
      <c r="H2341" s="288"/>
      <c r="I2341" s="1"/>
      <c r="J2341" s="1"/>
      <c r="K2341" s="549"/>
      <c r="L2341" s="10"/>
      <c r="N2341" s="548"/>
      <c r="O2341" s="548"/>
    </row>
    <row r="2342" spans="2:15" s="5" customFormat="1" ht="31.5">
      <c r="B2342" s="1"/>
      <c r="C2342" s="351">
        <v>7493</v>
      </c>
      <c r="D2342" s="352" t="s">
        <v>2403</v>
      </c>
      <c r="E2342" s="353" t="s">
        <v>125</v>
      </c>
      <c r="F2342" s="354">
        <v>125359</v>
      </c>
      <c r="G2342" s="288" t="s">
        <v>117</v>
      </c>
      <c r="H2342" s="288"/>
      <c r="I2342" s="1"/>
      <c r="J2342" s="1"/>
      <c r="K2342" s="549"/>
      <c r="L2342" s="10"/>
      <c r="N2342" s="548"/>
      <c r="O2342" s="548"/>
    </row>
    <row r="2343" spans="2:15" s="5" customFormat="1" ht="63">
      <c r="B2343" s="1"/>
      <c r="C2343" s="351">
        <v>7494</v>
      </c>
      <c r="D2343" s="352" t="s">
        <v>2404</v>
      </c>
      <c r="E2343" s="353" t="s">
        <v>125</v>
      </c>
      <c r="F2343" s="354">
        <v>617529</v>
      </c>
      <c r="G2343" s="288" t="s">
        <v>117</v>
      </c>
      <c r="H2343" s="288"/>
      <c r="I2343" s="1"/>
      <c r="J2343" s="1"/>
      <c r="K2343" s="549"/>
      <c r="L2343" s="10"/>
      <c r="N2343" s="548"/>
      <c r="O2343" s="548"/>
    </row>
    <row r="2344" spans="2:15" s="5" customFormat="1" ht="78.75">
      <c r="B2344" s="1"/>
      <c r="C2344" s="351">
        <v>7495</v>
      </c>
      <c r="D2344" s="352" t="s">
        <v>2405</v>
      </c>
      <c r="E2344" s="353" t="s">
        <v>125</v>
      </c>
      <c r="F2344" s="354">
        <v>4215785</v>
      </c>
      <c r="G2344" s="288" t="s">
        <v>117</v>
      </c>
      <c r="H2344" s="288"/>
      <c r="I2344" s="1"/>
      <c r="J2344" s="1"/>
      <c r="K2344" s="549"/>
      <c r="L2344" s="10"/>
      <c r="N2344" s="548"/>
      <c r="O2344" s="548"/>
    </row>
    <row r="2345" spans="2:15" s="5" customFormat="1" ht="63">
      <c r="B2345" s="1"/>
      <c r="C2345" s="351">
        <v>7497</v>
      </c>
      <c r="D2345" s="352" t="s">
        <v>2406</v>
      </c>
      <c r="E2345" s="353" t="s">
        <v>125</v>
      </c>
      <c r="F2345" s="354">
        <v>527150</v>
      </c>
      <c r="G2345" s="288" t="s">
        <v>117</v>
      </c>
      <c r="H2345" s="288" t="s">
        <v>145</v>
      </c>
      <c r="I2345" s="1"/>
      <c r="J2345" s="1"/>
      <c r="K2345" s="549"/>
      <c r="L2345" s="10"/>
      <c r="N2345" s="548"/>
      <c r="O2345" s="548"/>
    </row>
    <row r="2346" spans="2:15" s="5" customFormat="1" ht="47.25">
      <c r="B2346" s="1"/>
      <c r="C2346" s="351">
        <v>7498</v>
      </c>
      <c r="D2346" s="352" t="s">
        <v>2407</v>
      </c>
      <c r="E2346" s="353" t="s">
        <v>125</v>
      </c>
      <c r="F2346" s="354">
        <v>586046</v>
      </c>
      <c r="G2346" s="288" t="s">
        <v>117</v>
      </c>
      <c r="H2346" s="288" t="s">
        <v>145</v>
      </c>
      <c r="I2346" s="1"/>
      <c r="J2346" s="1"/>
      <c r="K2346" s="549"/>
      <c r="L2346" s="10"/>
      <c r="N2346" s="548"/>
      <c r="O2346" s="548"/>
    </row>
    <row r="2347" spans="2:15" s="5" customFormat="1" ht="47.25">
      <c r="B2347" s="1"/>
      <c r="C2347" s="351">
        <v>7500</v>
      </c>
      <c r="D2347" s="352" t="s">
        <v>2408</v>
      </c>
      <c r="E2347" s="353" t="s">
        <v>125</v>
      </c>
      <c r="F2347" s="354">
        <v>586046</v>
      </c>
      <c r="G2347" s="288" t="s">
        <v>117</v>
      </c>
      <c r="H2347" s="288" t="s">
        <v>145</v>
      </c>
      <c r="I2347" s="1"/>
      <c r="J2347" s="1"/>
      <c r="K2347" s="549"/>
      <c r="L2347" s="10"/>
      <c r="N2347" s="548"/>
      <c r="O2347" s="548"/>
    </row>
    <row r="2348" spans="2:15" s="5" customFormat="1" ht="47.25">
      <c r="B2348" s="1"/>
      <c r="C2348" s="351">
        <v>7501</v>
      </c>
      <c r="D2348" s="352" t="s">
        <v>2409</v>
      </c>
      <c r="E2348" s="353" t="s">
        <v>125</v>
      </c>
      <c r="F2348" s="354">
        <v>520596</v>
      </c>
      <c r="G2348" s="288" t="s">
        <v>117</v>
      </c>
      <c r="H2348" s="288" t="s">
        <v>145</v>
      </c>
      <c r="I2348" s="1"/>
      <c r="J2348" s="1"/>
      <c r="K2348" s="549"/>
      <c r="L2348" s="10"/>
      <c r="N2348" s="548"/>
      <c r="O2348" s="548"/>
    </row>
    <row r="2349" spans="2:15" s="5" customFormat="1" ht="141.75">
      <c r="B2349" s="1"/>
      <c r="C2349" s="351">
        <v>7502</v>
      </c>
      <c r="D2349" s="352" t="s">
        <v>2410</v>
      </c>
      <c r="E2349" s="353" t="s">
        <v>125</v>
      </c>
      <c r="F2349" s="354">
        <v>1822518</v>
      </c>
      <c r="G2349" s="288" t="s">
        <v>117</v>
      </c>
      <c r="H2349" s="288"/>
      <c r="I2349" s="1"/>
      <c r="J2349" s="1"/>
      <c r="K2349" s="549"/>
      <c r="L2349" s="10"/>
      <c r="N2349" s="548"/>
      <c r="O2349" s="548"/>
    </row>
    <row r="2350" spans="2:15" s="5" customFormat="1" ht="47.25">
      <c r="B2350" s="1"/>
      <c r="C2350" s="351">
        <v>7503</v>
      </c>
      <c r="D2350" s="352" t="s">
        <v>2411</v>
      </c>
      <c r="E2350" s="353" t="s">
        <v>125</v>
      </c>
      <c r="F2350" s="354">
        <v>520596</v>
      </c>
      <c r="G2350" s="288" t="s">
        <v>117</v>
      </c>
      <c r="H2350" s="288" t="s">
        <v>145</v>
      </c>
      <c r="I2350" s="1"/>
      <c r="J2350" s="1"/>
      <c r="K2350" s="549"/>
      <c r="L2350" s="10"/>
      <c r="N2350" s="548"/>
      <c r="O2350" s="548"/>
    </row>
    <row r="2351" spans="2:15" s="5" customFormat="1" ht="141.75">
      <c r="B2351" s="1"/>
      <c r="C2351" s="351">
        <v>7504</v>
      </c>
      <c r="D2351" s="352" t="s">
        <v>2412</v>
      </c>
      <c r="E2351" s="353" t="s">
        <v>125</v>
      </c>
      <c r="F2351" s="354">
        <v>9628213</v>
      </c>
      <c r="G2351" s="288" t="s">
        <v>117</v>
      </c>
      <c r="H2351" s="288"/>
      <c r="I2351" s="1"/>
      <c r="J2351" s="1"/>
      <c r="K2351" s="549"/>
      <c r="L2351" s="10"/>
      <c r="N2351" s="548"/>
      <c r="O2351" s="548"/>
    </row>
    <row r="2352" spans="2:15" s="5" customFormat="1" ht="141.75">
      <c r="B2352" s="1"/>
      <c r="C2352" s="351">
        <v>7505</v>
      </c>
      <c r="D2352" s="352" t="s">
        <v>2413</v>
      </c>
      <c r="E2352" s="353" t="s">
        <v>125</v>
      </c>
      <c r="F2352" s="354">
        <v>2383656</v>
      </c>
      <c r="G2352" s="288" t="s">
        <v>117</v>
      </c>
      <c r="H2352" s="288"/>
      <c r="I2352" s="1"/>
      <c r="J2352" s="1"/>
      <c r="K2352" s="549"/>
      <c r="L2352" s="10"/>
      <c r="N2352" s="548"/>
      <c r="O2352" s="548"/>
    </row>
    <row r="2353" spans="2:15" s="5" customFormat="1" ht="141.75">
      <c r="B2353" s="1"/>
      <c r="C2353" s="351">
        <v>7506</v>
      </c>
      <c r="D2353" s="352" t="s">
        <v>2414</v>
      </c>
      <c r="E2353" s="353" t="s">
        <v>125</v>
      </c>
      <c r="F2353" s="354">
        <v>4383078</v>
      </c>
      <c r="G2353" s="288" t="s">
        <v>117</v>
      </c>
      <c r="H2353" s="288"/>
      <c r="I2353" s="1"/>
      <c r="J2353" s="1"/>
      <c r="K2353" s="549"/>
      <c r="L2353" s="10"/>
      <c r="N2353" s="548"/>
      <c r="O2353" s="548"/>
    </row>
    <row r="2354" spans="2:15" s="5" customFormat="1" ht="141.75">
      <c r="B2354" s="1"/>
      <c r="C2354" s="351">
        <v>7507</v>
      </c>
      <c r="D2354" s="352" t="s">
        <v>2415</v>
      </c>
      <c r="E2354" s="353" t="s">
        <v>125</v>
      </c>
      <c r="F2354" s="354">
        <v>1793052</v>
      </c>
      <c r="G2354" s="288" t="s">
        <v>117</v>
      </c>
      <c r="H2354" s="288"/>
      <c r="I2354" s="1"/>
      <c r="J2354" s="1"/>
      <c r="K2354" s="549"/>
      <c r="L2354" s="10"/>
      <c r="N2354" s="548"/>
      <c r="O2354" s="548"/>
    </row>
    <row r="2355" spans="2:15" s="5" customFormat="1" ht="47.25">
      <c r="B2355" s="1"/>
      <c r="C2355" s="351">
        <v>7508</v>
      </c>
      <c r="D2355" s="352" t="s">
        <v>2416</v>
      </c>
      <c r="E2355" s="353" t="s">
        <v>125</v>
      </c>
      <c r="F2355" s="354">
        <v>413282</v>
      </c>
      <c r="G2355" s="288" t="s">
        <v>117</v>
      </c>
      <c r="H2355" s="288"/>
      <c r="I2355" s="1"/>
      <c r="J2355" s="1"/>
      <c r="K2355" s="549"/>
      <c r="L2355" s="10"/>
      <c r="N2355" s="548"/>
      <c r="O2355" s="548"/>
    </row>
    <row r="2356" spans="2:15" s="5" customFormat="1" ht="47.25">
      <c r="B2356" s="1"/>
      <c r="C2356" s="351">
        <v>7510</v>
      </c>
      <c r="D2356" s="352" t="s">
        <v>2417</v>
      </c>
      <c r="E2356" s="353" t="s">
        <v>122</v>
      </c>
      <c r="F2356" s="354">
        <v>228837</v>
      </c>
      <c r="G2356" s="288" t="s">
        <v>117</v>
      </c>
      <c r="H2356" s="288"/>
      <c r="I2356" s="1"/>
      <c r="J2356" s="1"/>
      <c r="K2356" s="549"/>
      <c r="L2356" s="10"/>
      <c r="N2356" s="548"/>
      <c r="O2356" s="548"/>
    </row>
    <row r="2357" spans="2:15" s="5" customFormat="1" ht="78.75">
      <c r="B2357" s="1"/>
      <c r="C2357" s="351">
        <v>7512</v>
      </c>
      <c r="D2357" s="352" t="s">
        <v>2418</v>
      </c>
      <c r="E2357" s="353" t="s">
        <v>125</v>
      </c>
      <c r="F2357" s="354">
        <v>499226</v>
      </c>
      <c r="G2357" s="288" t="s">
        <v>117</v>
      </c>
      <c r="H2357" s="288"/>
      <c r="I2357" s="1"/>
      <c r="J2357" s="1"/>
      <c r="K2357" s="549"/>
      <c r="L2357" s="10"/>
      <c r="N2357" s="548"/>
      <c r="O2357" s="548"/>
    </row>
    <row r="2358" spans="2:15" s="5" customFormat="1" ht="63">
      <c r="B2358" s="1"/>
      <c r="C2358" s="351">
        <v>7513</v>
      </c>
      <c r="D2358" s="352" t="s">
        <v>2419</v>
      </c>
      <c r="E2358" s="353" t="s">
        <v>116</v>
      </c>
      <c r="F2358" s="354">
        <v>24306</v>
      </c>
      <c r="G2358" s="288" t="s">
        <v>117</v>
      </c>
      <c r="H2358" s="288"/>
      <c r="I2358" s="1"/>
      <c r="J2358" s="1"/>
      <c r="K2358" s="549"/>
      <c r="L2358" s="10"/>
      <c r="N2358" s="548"/>
      <c r="O2358" s="548"/>
    </row>
    <row r="2359" spans="2:15" s="5" customFormat="1" ht="31.5">
      <c r="B2359" s="1"/>
      <c r="C2359" s="351">
        <v>7514</v>
      </c>
      <c r="D2359" s="352" t="s">
        <v>2420</v>
      </c>
      <c r="E2359" s="353" t="s">
        <v>125</v>
      </c>
      <c r="F2359" s="354">
        <v>485503</v>
      </c>
      <c r="G2359" s="288" t="s">
        <v>117</v>
      </c>
      <c r="H2359" s="288"/>
      <c r="I2359" s="1"/>
      <c r="J2359" s="1"/>
      <c r="K2359" s="549"/>
      <c r="L2359" s="10"/>
      <c r="N2359" s="548"/>
      <c r="O2359" s="548"/>
    </row>
    <row r="2360" spans="2:15" s="5" customFormat="1" ht="31.5">
      <c r="B2360" s="1"/>
      <c r="C2360" s="351">
        <v>7515</v>
      </c>
      <c r="D2360" s="352" t="s">
        <v>2421</v>
      </c>
      <c r="E2360" s="353" t="s">
        <v>125</v>
      </c>
      <c r="F2360" s="354">
        <v>832447</v>
      </c>
      <c r="G2360" s="288" t="s">
        <v>117</v>
      </c>
      <c r="H2360" s="288"/>
      <c r="I2360" s="1"/>
      <c r="J2360" s="1"/>
      <c r="K2360" s="549"/>
      <c r="L2360" s="10"/>
      <c r="N2360" s="548"/>
      <c r="O2360" s="548"/>
    </row>
    <row r="2361" spans="2:15" s="5" customFormat="1" ht="63">
      <c r="B2361" s="1"/>
      <c r="C2361" s="351">
        <v>7519</v>
      </c>
      <c r="D2361" s="352" t="s">
        <v>2422</v>
      </c>
      <c r="E2361" s="353" t="s">
        <v>122</v>
      </c>
      <c r="F2361" s="354">
        <v>472336</v>
      </c>
      <c r="G2361" s="288" t="s">
        <v>117</v>
      </c>
      <c r="H2361" s="288" t="s">
        <v>145</v>
      </c>
      <c r="I2361" s="1"/>
      <c r="J2361" s="1"/>
      <c r="K2361" s="549"/>
      <c r="L2361" s="10"/>
      <c r="N2361" s="548"/>
      <c r="O2361" s="548"/>
    </row>
    <row r="2362" spans="2:15" s="5" customFormat="1" ht="63">
      <c r="B2362" s="1"/>
      <c r="C2362" s="351">
        <v>7521</v>
      </c>
      <c r="D2362" s="352" t="s">
        <v>2423</v>
      </c>
      <c r="E2362" s="353" t="s">
        <v>122</v>
      </c>
      <c r="F2362" s="354">
        <v>760889</v>
      </c>
      <c r="G2362" s="288" t="s">
        <v>117</v>
      </c>
      <c r="H2362" s="288" t="s">
        <v>145</v>
      </c>
      <c r="I2362" s="1"/>
      <c r="J2362" s="1"/>
      <c r="K2362" s="549"/>
      <c r="L2362" s="10"/>
      <c r="N2362" s="548"/>
      <c r="O2362" s="548"/>
    </row>
    <row r="2363" spans="2:15" s="5" customFormat="1" ht="47.25">
      <c r="B2363" s="1"/>
      <c r="C2363" s="351">
        <v>7522</v>
      </c>
      <c r="D2363" s="352" t="s">
        <v>2424</v>
      </c>
      <c r="E2363" s="353" t="s">
        <v>125</v>
      </c>
      <c r="F2363" s="354">
        <v>2570323</v>
      </c>
      <c r="G2363" s="288" t="s">
        <v>117</v>
      </c>
      <c r="H2363" s="288"/>
      <c r="I2363" s="1"/>
      <c r="J2363" s="1"/>
      <c r="K2363" s="549"/>
      <c r="L2363" s="10"/>
      <c r="N2363" s="548"/>
      <c r="O2363" s="548"/>
    </row>
    <row r="2364" spans="2:15" s="5" customFormat="1" ht="47.25">
      <c r="B2364" s="1"/>
      <c r="C2364" s="351">
        <v>7524</v>
      </c>
      <c r="D2364" s="352" t="s">
        <v>2425</v>
      </c>
      <c r="E2364" s="353" t="s">
        <v>125</v>
      </c>
      <c r="F2364" s="354">
        <v>516046</v>
      </c>
      <c r="G2364" s="288" t="s">
        <v>117</v>
      </c>
      <c r="H2364" s="288"/>
      <c r="I2364" s="1"/>
      <c r="J2364" s="1"/>
      <c r="K2364" s="549"/>
      <c r="L2364" s="10"/>
      <c r="N2364" s="548"/>
      <c r="O2364" s="548"/>
    </row>
    <row r="2365" spans="2:15" s="5" customFormat="1" ht="47.25">
      <c r="B2365" s="1"/>
      <c r="C2365" s="351">
        <v>7525</v>
      </c>
      <c r="D2365" s="352" t="s">
        <v>2426</v>
      </c>
      <c r="E2365" s="353" t="s">
        <v>122</v>
      </c>
      <c r="F2365" s="354">
        <v>2076669</v>
      </c>
      <c r="G2365" s="288" t="s">
        <v>117</v>
      </c>
      <c r="H2365" s="288"/>
      <c r="I2365" s="1"/>
      <c r="J2365" s="1"/>
      <c r="K2365" s="549"/>
      <c r="L2365" s="10"/>
      <c r="N2365" s="548"/>
      <c r="O2365" s="548"/>
    </row>
    <row r="2366" spans="2:15" s="5" customFormat="1" ht="47.25">
      <c r="B2366" s="1"/>
      <c r="C2366" s="351">
        <v>7527</v>
      </c>
      <c r="D2366" s="352" t="s">
        <v>2427</v>
      </c>
      <c r="E2366" s="353" t="s">
        <v>116</v>
      </c>
      <c r="F2366" s="354">
        <v>91006</v>
      </c>
      <c r="G2366" s="288" t="s">
        <v>117</v>
      </c>
      <c r="H2366" s="288"/>
      <c r="I2366" s="1"/>
      <c r="J2366" s="1"/>
      <c r="K2366" s="549"/>
      <c r="L2366" s="10"/>
      <c r="N2366" s="548"/>
      <c r="O2366" s="548"/>
    </row>
    <row r="2367" spans="2:15" s="5" customFormat="1" ht="47.25">
      <c r="B2367" s="1"/>
      <c r="C2367" s="351">
        <v>7528</v>
      </c>
      <c r="D2367" s="352" t="s">
        <v>2428</v>
      </c>
      <c r="E2367" s="353" t="s">
        <v>116</v>
      </c>
      <c r="F2367" s="354">
        <v>109982</v>
      </c>
      <c r="G2367" s="288" t="s">
        <v>117</v>
      </c>
      <c r="H2367" s="288"/>
      <c r="I2367" s="1"/>
      <c r="J2367" s="1"/>
      <c r="K2367" s="549"/>
      <c r="L2367" s="10"/>
      <c r="N2367" s="548"/>
      <c r="O2367" s="548"/>
    </row>
    <row r="2368" spans="2:15" s="5" customFormat="1" ht="31.5">
      <c r="B2368" s="1"/>
      <c r="C2368" s="351">
        <v>7529</v>
      </c>
      <c r="D2368" s="352" t="s">
        <v>2429</v>
      </c>
      <c r="E2368" s="353" t="s">
        <v>116</v>
      </c>
      <c r="F2368" s="354">
        <v>138115</v>
      </c>
      <c r="G2368" s="288" t="s">
        <v>117</v>
      </c>
      <c r="H2368" s="288" t="s">
        <v>145</v>
      </c>
      <c r="I2368" s="1"/>
      <c r="J2368" s="1"/>
      <c r="K2368" s="549"/>
      <c r="L2368" s="10"/>
      <c r="N2368" s="548"/>
      <c r="O2368" s="548"/>
    </row>
    <row r="2369" spans="2:15" s="5" customFormat="1" ht="63">
      <c r="B2369" s="1"/>
      <c r="C2369" s="351">
        <v>7531</v>
      </c>
      <c r="D2369" s="352" t="s">
        <v>2430</v>
      </c>
      <c r="E2369" s="353" t="s">
        <v>125</v>
      </c>
      <c r="F2369" s="354">
        <v>818939</v>
      </c>
      <c r="G2369" s="288" t="s">
        <v>117</v>
      </c>
      <c r="H2369" s="288"/>
      <c r="I2369" s="1"/>
      <c r="J2369" s="1"/>
      <c r="K2369" s="549"/>
      <c r="L2369" s="10"/>
      <c r="N2369" s="548"/>
      <c r="O2369" s="548"/>
    </row>
    <row r="2370" spans="2:15" s="5" customFormat="1" ht="31.5">
      <c r="B2370" s="1"/>
      <c r="C2370" s="351">
        <v>7532</v>
      </c>
      <c r="D2370" s="352" t="s">
        <v>2431</v>
      </c>
      <c r="E2370" s="353" t="s">
        <v>125</v>
      </c>
      <c r="F2370" s="354">
        <v>4689058</v>
      </c>
      <c r="G2370" s="288" t="s">
        <v>117</v>
      </c>
      <c r="H2370" s="288"/>
      <c r="I2370" s="1"/>
      <c r="J2370" s="1"/>
      <c r="K2370" s="549"/>
      <c r="L2370" s="10"/>
      <c r="N2370" s="548"/>
      <c r="O2370" s="548"/>
    </row>
    <row r="2371" spans="2:15" s="5" customFormat="1" ht="63">
      <c r="B2371" s="1"/>
      <c r="C2371" s="351">
        <v>7533</v>
      </c>
      <c r="D2371" s="352" t="s">
        <v>2432</v>
      </c>
      <c r="E2371" s="353" t="s">
        <v>125</v>
      </c>
      <c r="F2371" s="354">
        <v>875107</v>
      </c>
      <c r="G2371" s="288" t="s">
        <v>117</v>
      </c>
      <c r="H2371" s="288"/>
      <c r="I2371" s="1"/>
      <c r="J2371" s="1"/>
      <c r="K2371" s="549"/>
      <c r="L2371" s="10"/>
      <c r="N2371" s="548"/>
      <c r="O2371" s="548"/>
    </row>
    <row r="2372" spans="2:15" s="5" customFormat="1" ht="63">
      <c r="B2372" s="1"/>
      <c r="C2372" s="351">
        <v>7534</v>
      </c>
      <c r="D2372" s="352" t="s">
        <v>2433</v>
      </c>
      <c r="E2372" s="353" t="s">
        <v>125</v>
      </c>
      <c r="F2372" s="354">
        <v>818939</v>
      </c>
      <c r="G2372" s="288" t="s">
        <v>117</v>
      </c>
      <c r="H2372" s="288"/>
      <c r="I2372" s="1"/>
      <c r="J2372" s="1"/>
      <c r="K2372" s="549"/>
      <c r="L2372" s="10"/>
      <c r="N2372" s="548"/>
      <c r="O2372" s="548"/>
    </row>
    <row r="2373" spans="2:15" s="5" customFormat="1" ht="31.5">
      <c r="B2373" s="1"/>
      <c r="C2373" s="351">
        <v>7535</v>
      </c>
      <c r="D2373" s="352" t="s">
        <v>2434</v>
      </c>
      <c r="E2373" s="353" t="s">
        <v>125</v>
      </c>
      <c r="F2373" s="354">
        <v>2715245</v>
      </c>
      <c r="G2373" s="288" t="s">
        <v>117</v>
      </c>
      <c r="H2373" s="288"/>
      <c r="I2373" s="1"/>
      <c r="J2373" s="1"/>
      <c r="K2373" s="549"/>
      <c r="L2373" s="10"/>
      <c r="N2373" s="548"/>
      <c r="O2373" s="548"/>
    </row>
    <row r="2374" spans="2:15" s="5" customFormat="1" ht="31.5">
      <c r="B2374" s="1"/>
      <c r="C2374" s="351">
        <v>7536</v>
      </c>
      <c r="D2374" s="352" t="s">
        <v>2435</v>
      </c>
      <c r="E2374" s="353" t="s">
        <v>125</v>
      </c>
      <c r="F2374" s="354">
        <v>1729925</v>
      </c>
      <c r="G2374" s="288" t="s">
        <v>117</v>
      </c>
      <c r="H2374" s="288"/>
      <c r="I2374" s="1"/>
      <c r="J2374" s="1"/>
      <c r="K2374" s="549"/>
      <c r="L2374" s="10"/>
      <c r="N2374" s="548"/>
      <c r="O2374" s="548"/>
    </row>
    <row r="2375" spans="2:15" s="5" customFormat="1" ht="31.5">
      <c r="B2375" s="1"/>
      <c r="C2375" s="351">
        <v>7537</v>
      </c>
      <c r="D2375" s="352" t="s">
        <v>2436</v>
      </c>
      <c r="E2375" s="353" t="s">
        <v>125</v>
      </c>
      <c r="F2375" s="354">
        <v>1002835</v>
      </c>
      <c r="G2375" s="288" t="s">
        <v>117</v>
      </c>
      <c r="H2375" s="288"/>
      <c r="I2375" s="1"/>
      <c r="J2375" s="1"/>
      <c r="K2375" s="549"/>
      <c r="L2375" s="10"/>
      <c r="N2375" s="548"/>
      <c r="O2375" s="548"/>
    </row>
    <row r="2376" spans="2:15" s="5" customFormat="1" ht="63">
      <c r="B2376" s="1"/>
      <c r="C2376" s="351">
        <v>7538</v>
      </c>
      <c r="D2376" s="352" t="s">
        <v>2437</v>
      </c>
      <c r="E2376" s="353" t="s">
        <v>116</v>
      </c>
      <c r="F2376" s="354">
        <v>37358</v>
      </c>
      <c r="G2376" s="288" t="s">
        <v>117</v>
      </c>
      <c r="H2376" s="288" t="s">
        <v>145</v>
      </c>
      <c r="I2376" s="1"/>
      <c r="J2376" s="1"/>
      <c r="K2376" s="549"/>
      <c r="L2376" s="10"/>
      <c r="N2376" s="548"/>
      <c r="O2376" s="548"/>
    </row>
    <row r="2377" spans="2:15" s="5" customFormat="1" ht="31.5">
      <c r="B2377" s="1"/>
      <c r="C2377" s="351">
        <v>7546</v>
      </c>
      <c r="D2377" s="352" t="s">
        <v>2438</v>
      </c>
      <c r="E2377" s="353" t="s">
        <v>125</v>
      </c>
      <c r="F2377" s="354">
        <v>119237</v>
      </c>
      <c r="G2377" s="288" t="s">
        <v>117</v>
      </c>
      <c r="H2377" s="288"/>
      <c r="I2377" s="1"/>
      <c r="J2377" s="1"/>
      <c r="K2377" s="549"/>
      <c r="L2377" s="10"/>
      <c r="N2377" s="548"/>
      <c r="O2377" s="548"/>
    </row>
    <row r="2378" spans="2:15" s="5" customFormat="1" ht="47.25">
      <c r="B2378" s="1"/>
      <c r="C2378" s="351">
        <v>7548</v>
      </c>
      <c r="D2378" s="352" t="s">
        <v>2439</v>
      </c>
      <c r="E2378" s="353" t="s">
        <v>116</v>
      </c>
      <c r="F2378" s="354">
        <v>130886</v>
      </c>
      <c r="G2378" s="288" t="s">
        <v>117</v>
      </c>
      <c r="H2378" s="288" t="s">
        <v>145</v>
      </c>
      <c r="I2378" s="1"/>
      <c r="J2378" s="1"/>
      <c r="K2378" s="549"/>
      <c r="L2378" s="10"/>
      <c r="N2378" s="548"/>
      <c r="O2378" s="548"/>
    </row>
    <row r="2379" spans="2:15" s="5" customFormat="1" ht="31.5">
      <c r="B2379" s="1"/>
      <c r="C2379" s="351">
        <v>7549</v>
      </c>
      <c r="D2379" s="352" t="s">
        <v>2440</v>
      </c>
      <c r="E2379" s="353" t="s">
        <v>125</v>
      </c>
      <c r="F2379" s="354">
        <v>3287398</v>
      </c>
      <c r="G2379" s="288" t="s">
        <v>117</v>
      </c>
      <c r="H2379" s="288" t="s">
        <v>145</v>
      </c>
      <c r="I2379" s="1"/>
      <c r="J2379" s="1"/>
      <c r="K2379" s="549"/>
      <c r="L2379" s="10"/>
      <c r="N2379" s="548"/>
      <c r="O2379" s="548"/>
    </row>
    <row r="2380" spans="2:15" s="5" customFormat="1" ht="31.5">
      <c r="B2380" s="1"/>
      <c r="C2380" s="351">
        <v>7553</v>
      </c>
      <c r="D2380" s="352" t="s">
        <v>2441</v>
      </c>
      <c r="E2380" s="353" t="s">
        <v>125</v>
      </c>
      <c r="F2380" s="354">
        <v>11028302</v>
      </c>
      <c r="G2380" s="288" t="s">
        <v>117</v>
      </c>
      <c r="H2380" s="288"/>
      <c r="I2380" s="1"/>
      <c r="J2380" s="1"/>
      <c r="K2380" s="549"/>
      <c r="L2380" s="10"/>
      <c r="N2380" s="548"/>
      <c r="O2380" s="548"/>
    </row>
    <row r="2381" spans="2:15" s="5" customFormat="1" ht="31.5">
      <c r="B2381" s="1"/>
      <c r="C2381" s="351">
        <v>7555</v>
      </c>
      <c r="D2381" s="352" t="s">
        <v>2442</v>
      </c>
      <c r="E2381" s="353" t="s">
        <v>125</v>
      </c>
      <c r="F2381" s="354">
        <v>1123219</v>
      </c>
      <c r="G2381" s="288" t="s">
        <v>117</v>
      </c>
      <c r="H2381" s="288"/>
      <c r="I2381" s="1"/>
      <c r="J2381" s="1"/>
      <c r="K2381" s="549"/>
      <c r="L2381" s="10"/>
      <c r="N2381" s="548"/>
      <c r="O2381" s="548"/>
    </row>
    <row r="2382" spans="2:15" s="5" customFormat="1" ht="47.25">
      <c r="B2382" s="1"/>
      <c r="C2382" s="351">
        <v>7558</v>
      </c>
      <c r="D2382" s="352" t="s">
        <v>2443</v>
      </c>
      <c r="E2382" s="353" t="s">
        <v>125</v>
      </c>
      <c r="F2382" s="354">
        <v>1072097</v>
      </c>
      <c r="G2382" s="288" t="s">
        <v>117</v>
      </c>
      <c r="H2382" s="288"/>
      <c r="I2382" s="1"/>
      <c r="J2382" s="1"/>
      <c r="K2382" s="549"/>
      <c r="L2382" s="10"/>
      <c r="N2382" s="548"/>
      <c r="O2382" s="548"/>
    </row>
    <row r="2383" spans="2:15" s="5" customFormat="1" ht="47.25">
      <c r="B2383" s="1"/>
      <c r="C2383" s="351">
        <v>7566</v>
      </c>
      <c r="D2383" s="352" t="s">
        <v>2444</v>
      </c>
      <c r="E2383" s="353" t="s">
        <v>125</v>
      </c>
      <c r="F2383" s="354">
        <v>938504</v>
      </c>
      <c r="G2383" s="288" t="s">
        <v>117</v>
      </c>
      <c r="H2383" s="288"/>
      <c r="I2383" s="1"/>
      <c r="J2383" s="1"/>
      <c r="K2383" s="549"/>
      <c r="L2383" s="10"/>
      <c r="N2383" s="548"/>
      <c r="O2383" s="548"/>
    </row>
    <row r="2384" spans="2:15" s="5" customFormat="1" ht="31.5">
      <c r="B2384" s="1"/>
      <c r="C2384" s="351">
        <v>7567</v>
      </c>
      <c r="D2384" s="352" t="s">
        <v>2445</v>
      </c>
      <c r="E2384" s="353" t="s">
        <v>125</v>
      </c>
      <c r="F2384" s="354">
        <v>314105</v>
      </c>
      <c r="G2384" s="288" t="s">
        <v>117</v>
      </c>
      <c r="H2384" s="288"/>
      <c r="I2384" s="1"/>
      <c r="J2384" s="1"/>
      <c r="K2384" s="549"/>
      <c r="L2384" s="10"/>
      <c r="N2384" s="548"/>
      <c r="O2384" s="548"/>
    </row>
    <row r="2385" spans="2:15" s="5" customFormat="1" ht="63">
      <c r="B2385" s="1"/>
      <c r="C2385" s="351">
        <v>7569</v>
      </c>
      <c r="D2385" s="352" t="s">
        <v>2446</v>
      </c>
      <c r="E2385" s="353" t="s">
        <v>125</v>
      </c>
      <c r="F2385" s="354">
        <v>938142</v>
      </c>
      <c r="G2385" s="288" t="s">
        <v>117</v>
      </c>
      <c r="H2385" s="288" t="s">
        <v>145</v>
      </c>
      <c r="I2385" s="1"/>
      <c r="J2385" s="1"/>
      <c r="K2385" s="549"/>
      <c r="L2385" s="10"/>
      <c r="N2385" s="548"/>
      <c r="O2385" s="548"/>
    </row>
    <row r="2386" spans="2:15" s="5" customFormat="1" ht="78.75">
      <c r="B2386" s="1"/>
      <c r="C2386" s="351">
        <v>7577</v>
      </c>
      <c r="D2386" s="352" t="s">
        <v>2447</v>
      </c>
      <c r="E2386" s="353" t="s">
        <v>125</v>
      </c>
      <c r="F2386" s="354">
        <v>125977</v>
      </c>
      <c r="G2386" s="288" t="s">
        <v>117</v>
      </c>
      <c r="H2386" s="288"/>
      <c r="I2386" s="1"/>
      <c r="J2386" s="1"/>
      <c r="K2386" s="549"/>
      <c r="L2386" s="10"/>
      <c r="N2386" s="548"/>
      <c r="O2386" s="548"/>
    </row>
    <row r="2387" spans="2:15" s="5" customFormat="1" ht="78.75">
      <c r="B2387" s="1"/>
      <c r="C2387" s="351">
        <v>7578</v>
      </c>
      <c r="D2387" s="352" t="s">
        <v>2448</v>
      </c>
      <c r="E2387" s="353" t="s">
        <v>125</v>
      </c>
      <c r="F2387" s="354">
        <v>180565</v>
      </c>
      <c r="G2387" s="288" t="s">
        <v>117</v>
      </c>
      <c r="H2387" s="288"/>
      <c r="I2387" s="1"/>
      <c r="J2387" s="1"/>
      <c r="K2387" s="549"/>
      <c r="L2387" s="10"/>
      <c r="N2387" s="548"/>
      <c r="O2387" s="548"/>
    </row>
    <row r="2388" spans="2:15" s="5" customFormat="1" ht="110.25">
      <c r="B2388" s="1"/>
      <c r="C2388" s="351">
        <v>7580</v>
      </c>
      <c r="D2388" s="352" t="s">
        <v>2449</v>
      </c>
      <c r="E2388" s="353" t="s">
        <v>125</v>
      </c>
      <c r="F2388" s="354">
        <v>83747</v>
      </c>
      <c r="G2388" s="288" t="s">
        <v>117</v>
      </c>
      <c r="H2388" s="288" t="s">
        <v>145</v>
      </c>
      <c r="I2388" s="1"/>
      <c r="J2388" s="1"/>
      <c r="K2388" s="549"/>
      <c r="L2388" s="10"/>
      <c r="N2388" s="548"/>
      <c r="O2388" s="548"/>
    </row>
    <row r="2389" spans="2:15" s="5" customFormat="1" ht="78.75">
      <c r="B2389" s="1"/>
      <c r="C2389" s="351">
        <v>7584</v>
      </c>
      <c r="D2389" s="352" t="s">
        <v>2450</v>
      </c>
      <c r="E2389" s="353" t="s">
        <v>125</v>
      </c>
      <c r="F2389" s="354">
        <v>71249</v>
      </c>
      <c r="G2389" s="288" t="s">
        <v>117</v>
      </c>
      <c r="H2389" s="288"/>
      <c r="I2389" s="1"/>
      <c r="J2389" s="1"/>
      <c r="K2389" s="549"/>
      <c r="L2389" s="10"/>
      <c r="N2389" s="548"/>
      <c r="O2389" s="548"/>
    </row>
    <row r="2390" spans="2:15" s="5" customFormat="1" ht="63">
      <c r="B2390" s="1"/>
      <c r="C2390" s="351">
        <v>7586</v>
      </c>
      <c r="D2390" s="352" t="s">
        <v>2451</v>
      </c>
      <c r="E2390" s="353" t="s">
        <v>125</v>
      </c>
      <c r="F2390" s="354">
        <v>86234</v>
      </c>
      <c r="G2390" s="288" t="s">
        <v>117</v>
      </c>
      <c r="H2390" s="288"/>
      <c r="I2390" s="1"/>
      <c r="J2390" s="1"/>
      <c r="K2390" s="549"/>
      <c r="L2390" s="10"/>
      <c r="N2390" s="548"/>
      <c r="O2390" s="548"/>
    </row>
    <row r="2391" spans="2:15" s="5" customFormat="1" ht="63">
      <c r="B2391" s="1"/>
      <c r="C2391" s="351">
        <v>7587</v>
      </c>
      <c r="D2391" s="352" t="s">
        <v>2452</v>
      </c>
      <c r="E2391" s="353" t="s">
        <v>122</v>
      </c>
      <c r="F2391" s="354">
        <v>60602</v>
      </c>
      <c r="G2391" s="288" t="s">
        <v>117</v>
      </c>
      <c r="H2391" s="288"/>
      <c r="I2391" s="1"/>
      <c r="J2391" s="1"/>
      <c r="K2391" s="549"/>
      <c r="L2391" s="10"/>
      <c r="N2391" s="548"/>
      <c r="O2391" s="548"/>
    </row>
    <row r="2392" spans="2:15" s="5" customFormat="1" ht="31.5">
      <c r="B2392" s="1"/>
      <c r="C2392" s="351">
        <v>7589</v>
      </c>
      <c r="D2392" s="352" t="s">
        <v>2453</v>
      </c>
      <c r="E2392" s="353" t="s">
        <v>125</v>
      </c>
      <c r="F2392" s="354">
        <v>5426</v>
      </c>
      <c r="G2392" s="288" t="s">
        <v>117</v>
      </c>
      <c r="H2392" s="288"/>
      <c r="I2392" s="1"/>
      <c r="J2392" s="1"/>
      <c r="K2392" s="549"/>
      <c r="L2392" s="10"/>
      <c r="N2392" s="548"/>
      <c r="O2392" s="548"/>
    </row>
    <row r="2393" spans="2:15" s="5" customFormat="1" ht="31.5">
      <c r="B2393" s="1"/>
      <c r="C2393" s="351">
        <v>7590</v>
      </c>
      <c r="D2393" s="352" t="s">
        <v>2454</v>
      </c>
      <c r="E2393" s="353" t="s">
        <v>125</v>
      </c>
      <c r="F2393" s="354">
        <v>32151</v>
      </c>
      <c r="G2393" s="288" t="s">
        <v>117</v>
      </c>
      <c r="H2393" s="288"/>
      <c r="I2393" s="1"/>
      <c r="J2393" s="1"/>
      <c r="K2393" s="549"/>
      <c r="L2393" s="10"/>
      <c r="N2393" s="548"/>
      <c r="O2393" s="548"/>
    </row>
    <row r="2394" spans="2:15" s="5" customFormat="1" ht="78.75">
      <c r="B2394" s="1"/>
      <c r="C2394" s="351">
        <v>7591</v>
      </c>
      <c r="D2394" s="352" t="s">
        <v>2455</v>
      </c>
      <c r="E2394" s="353" t="s">
        <v>119</v>
      </c>
      <c r="F2394" s="354">
        <v>149737</v>
      </c>
      <c r="G2394" s="288" t="s">
        <v>117</v>
      </c>
      <c r="H2394" s="288"/>
      <c r="I2394" s="1"/>
      <c r="J2394" s="1"/>
      <c r="K2394" s="549"/>
      <c r="L2394" s="10"/>
      <c r="N2394" s="548"/>
      <c r="O2394" s="548"/>
    </row>
    <row r="2395" spans="2:15" s="5" customFormat="1" ht="25.5">
      <c r="B2395" s="1"/>
      <c r="C2395" s="351">
        <v>7597</v>
      </c>
      <c r="D2395" s="352" t="s">
        <v>2456</v>
      </c>
      <c r="E2395" s="353" t="s">
        <v>125</v>
      </c>
      <c r="F2395" s="354">
        <v>302806</v>
      </c>
      <c r="G2395" s="288" t="s">
        <v>117</v>
      </c>
      <c r="H2395" s="288"/>
      <c r="I2395" s="1"/>
      <c r="J2395" s="1"/>
      <c r="K2395" s="549"/>
      <c r="L2395" s="10"/>
      <c r="N2395" s="548"/>
      <c r="O2395" s="548"/>
    </row>
    <row r="2396" spans="2:15" s="5" customFormat="1" ht="25.5">
      <c r="B2396" s="1"/>
      <c r="C2396" s="351">
        <v>7599</v>
      </c>
      <c r="D2396" s="352" t="s">
        <v>2457</v>
      </c>
      <c r="E2396" s="353" t="s">
        <v>116</v>
      </c>
      <c r="F2396" s="354">
        <v>413547</v>
      </c>
      <c r="G2396" s="288" t="s">
        <v>117</v>
      </c>
      <c r="H2396" s="288"/>
      <c r="I2396" s="1"/>
      <c r="J2396" s="1"/>
      <c r="K2396" s="549"/>
      <c r="L2396" s="10"/>
      <c r="N2396" s="548"/>
      <c r="O2396" s="548"/>
    </row>
    <row r="2397" spans="2:15" s="5" customFormat="1" ht="31.5">
      <c r="B2397" s="1"/>
      <c r="C2397" s="351">
        <v>7600</v>
      </c>
      <c r="D2397" s="352" t="s">
        <v>2458</v>
      </c>
      <c r="E2397" s="353" t="s">
        <v>125</v>
      </c>
      <c r="F2397" s="354">
        <v>17120</v>
      </c>
      <c r="G2397" s="288" t="s">
        <v>117</v>
      </c>
      <c r="H2397" s="288"/>
      <c r="I2397" s="1"/>
      <c r="J2397" s="1"/>
      <c r="K2397" s="549"/>
      <c r="L2397" s="10"/>
      <c r="N2397" s="548"/>
      <c r="O2397" s="548"/>
    </row>
    <row r="2398" spans="2:15" s="5" customFormat="1" ht="31.5">
      <c r="B2398" s="1"/>
      <c r="C2398" s="351">
        <v>7602</v>
      </c>
      <c r="D2398" s="352" t="s">
        <v>2459</v>
      </c>
      <c r="E2398" s="353" t="s">
        <v>125</v>
      </c>
      <c r="F2398" s="354">
        <v>33935</v>
      </c>
      <c r="G2398" s="288" t="s">
        <v>117</v>
      </c>
      <c r="H2398" s="288"/>
      <c r="I2398" s="1"/>
      <c r="J2398" s="1"/>
      <c r="K2398" s="549"/>
      <c r="L2398" s="10"/>
      <c r="N2398" s="548"/>
      <c r="O2398" s="548"/>
    </row>
    <row r="2399" spans="2:15" s="5" customFormat="1" ht="78.75">
      <c r="B2399" s="1"/>
      <c r="C2399" s="351">
        <v>7606</v>
      </c>
      <c r="D2399" s="352" t="s">
        <v>2460</v>
      </c>
      <c r="E2399" s="353" t="s">
        <v>122</v>
      </c>
      <c r="F2399" s="354">
        <v>29215</v>
      </c>
      <c r="G2399" s="288" t="s">
        <v>117</v>
      </c>
      <c r="H2399" s="288"/>
      <c r="I2399" s="1"/>
      <c r="J2399" s="1"/>
      <c r="K2399" s="549"/>
      <c r="L2399" s="10"/>
      <c r="N2399" s="548"/>
      <c r="O2399" s="548"/>
    </row>
    <row r="2400" spans="2:15" s="5" customFormat="1" ht="47.25">
      <c r="B2400" s="1"/>
      <c r="C2400" s="351">
        <v>7609</v>
      </c>
      <c r="D2400" s="352" t="s">
        <v>2461</v>
      </c>
      <c r="E2400" s="353" t="s">
        <v>122</v>
      </c>
      <c r="F2400" s="354">
        <v>117723</v>
      </c>
      <c r="G2400" s="288" t="s">
        <v>117</v>
      </c>
      <c r="H2400" s="288"/>
      <c r="I2400" s="1"/>
      <c r="J2400" s="1"/>
      <c r="K2400" s="549"/>
      <c r="L2400" s="10"/>
      <c r="N2400" s="548"/>
      <c r="O2400" s="548"/>
    </row>
    <row r="2401" spans="2:15" s="5" customFormat="1" ht="63">
      <c r="B2401" s="1"/>
      <c r="C2401" s="351">
        <v>7615</v>
      </c>
      <c r="D2401" s="352" t="s">
        <v>2462</v>
      </c>
      <c r="E2401" s="353" t="s">
        <v>125</v>
      </c>
      <c r="F2401" s="354">
        <v>116917</v>
      </c>
      <c r="G2401" s="288" t="s">
        <v>117</v>
      </c>
      <c r="H2401" s="288"/>
      <c r="I2401" s="1"/>
      <c r="J2401" s="1"/>
      <c r="K2401" s="549"/>
      <c r="L2401" s="10"/>
      <c r="N2401" s="548"/>
      <c r="O2401" s="548"/>
    </row>
    <row r="2402" spans="2:15" s="5" customFormat="1" ht="47.25">
      <c r="B2402" s="1"/>
      <c r="C2402" s="351">
        <v>7618</v>
      </c>
      <c r="D2402" s="352" t="s">
        <v>2463</v>
      </c>
      <c r="E2402" s="353" t="s">
        <v>125</v>
      </c>
      <c r="F2402" s="354">
        <v>84073</v>
      </c>
      <c r="G2402" s="288" t="s">
        <v>117</v>
      </c>
      <c r="H2402" s="288"/>
      <c r="I2402" s="1"/>
      <c r="J2402" s="1"/>
      <c r="K2402" s="549"/>
      <c r="L2402" s="10"/>
      <c r="N2402" s="548"/>
      <c r="O2402" s="548"/>
    </row>
    <row r="2403" spans="2:15" s="5" customFormat="1" ht="47.25">
      <c r="B2403" s="1"/>
      <c r="C2403" s="351">
        <v>7619</v>
      </c>
      <c r="D2403" s="352" t="s">
        <v>2464</v>
      </c>
      <c r="E2403" s="353" t="s">
        <v>125</v>
      </c>
      <c r="F2403" s="354">
        <v>30709</v>
      </c>
      <c r="G2403" s="288" t="s">
        <v>117</v>
      </c>
      <c r="H2403" s="288"/>
      <c r="I2403" s="1"/>
      <c r="J2403" s="1"/>
      <c r="K2403" s="549"/>
      <c r="L2403" s="10"/>
      <c r="N2403" s="548"/>
      <c r="O2403" s="548"/>
    </row>
    <row r="2404" spans="2:15" s="5" customFormat="1" ht="63">
      <c r="B2404" s="1"/>
      <c r="C2404" s="351">
        <v>7624</v>
      </c>
      <c r="D2404" s="352" t="s">
        <v>2465</v>
      </c>
      <c r="E2404" s="353" t="s">
        <v>2466</v>
      </c>
      <c r="F2404" s="354">
        <v>70616</v>
      </c>
      <c r="G2404" s="288" t="s">
        <v>117</v>
      </c>
      <c r="H2404" s="288"/>
      <c r="I2404" s="1"/>
      <c r="J2404" s="1"/>
      <c r="K2404" s="549"/>
      <c r="L2404" s="10"/>
      <c r="N2404" s="548"/>
      <c r="O2404" s="548"/>
    </row>
    <row r="2405" spans="2:15" s="5" customFormat="1" ht="47.25">
      <c r="B2405" s="1"/>
      <c r="C2405" s="351">
        <v>7632</v>
      </c>
      <c r="D2405" s="352" t="s">
        <v>2467</v>
      </c>
      <c r="E2405" s="353" t="s">
        <v>122</v>
      </c>
      <c r="F2405" s="354">
        <v>14186</v>
      </c>
      <c r="G2405" s="288" t="s">
        <v>117</v>
      </c>
      <c r="H2405" s="288"/>
      <c r="I2405" s="1"/>
      <c r="J2405" s="1"/>
      <c r="K2405" s="549"/>
      <c r="L2405" s="10"/>
      <c r="N2405" s="548"/>
      <c r="O2405" s="548"/>
    </row>
    <row r="2406" spans="2:15" s="5" customFormat="1" ht="31.5">
      <c r="B2406" s="1"/>
      <c r="C2406" s="351">
        <v>7633</v>
      </c>
      <c r="D2406" s="352" t="s">
        <v>2468</v>
      </c>
      <c r="E2406" s="353" t="s">
        <v>125</v>
      </c>
      <c r="F2406" s="354">
        <v>79082</v>
      </c>
      <c r="G2406" s="288" t="s">
        <v>117</v>
      </c>
      <c r="H2406" s="288"/>
      <c r="I2406" s="1"/>
      <c r="J2406" s="1"/>
      <c r="K2406" s="549"/>
      <c r="L2406" s="10"/>
      <c r="N2406" s="548"/>
      <c r="O2406" s="548"/>
    </row>
    <row r="2407" spans="2:15" s="5" customFormat="1" ht="47.25">
      <c r="B2407" s="1"/>
      <c r="C2407" s="351">
        <v>7638</v>
      </c>
      <c r="D2407" s="352" t="s">
        <v>2469</v>
      </c>
      <c r="E2407" s="353" t="s">
        <v>125</v>
      </c>
      <c r="F2407" s="354">
        <v>117334</v>
      </c>
      <c r="G2407" s="288" t="s">
        <v>117</v>
      </c>
      <c r="H2407" s="288"/>
      <c r="I2407" s="1"/>
      <c r="J2407" s="1"/>
      <c r="K2407" s="549"/>
      <c r="L2407" s="10"/>
      <c r="N2407" s="548"/>
      <c r="O2407" s="548"/>
    </row>
    <row r="2408" spans="2:15" s="5" customFormat="1" ht="78.75">
      <c r="B2408" s="1"/>
      <c r="C2408" s="351">
        <v>7639</v>
      </c>
      <c r="D2408" s="352" t="s">
        <v>2470</v>
      </c>
      <c r="E2408" s="353" t="s">
        <v>119</v>
      </c>
      <c r="F2408" s="354">
        <v>463803</v>
      </c>
      <c r="G2408" s="288" t="s">
        <v>117</v>
      </c>
      <c r="H2408" s="288"/>
      <c r="I2408" s="1"/>
      <c r="J2408" s="1"/>
      <c r="K2408" s="549"/>
      <c r="L2408" s="10"/>
      <c r="N2408" s="548"/>
      <c r="O2408" s="548"/>
    </row>
    <row r="2409" spans="2:15" s="5" customFormat="1" ht="63">
      <c r="B2409" s="1"/>
      <c r="C2409" s="351">
        <v>7642</v>
      </c>
      <c r="D2409" s="352" t="s">
        <v>2471</v>
      </c>
      <c r="E2409" s="353" t="s">
        <v>116</v>
      </c>
      <c r="F2409" s="354">
        <v>836942</v>
      </c>
      <c r="G2409" s="288" t="s">
        <v>117</v>
      </c>
      <c r="H2409" s="288"/>
      <c r="I2409" s="1"/>
      <c r="J2409" s="1"/>
      <c r="K2409" s="549"/>
      <c r="L2409" s="10"/>
      <c r="N2409" s="548"/>
      <c r="O2409" s="548"/>
    </row>
    <row r="2410" spans="2:15" s="5" customFormat="1" ht="94.5">
      <c r="B2410" s="1"/>
      <c r="C2410" s="351">
        <v>7643</v>
      </c>
      <c r="D2410" s="352" t="s">
        <v>2472</v>
      </c>
      <c r="E2410" s="353" t="s">
        <v>125</v>
      </c>
      <c r="F2410" s="354">
        <v>1367614</v>
      </c>
      <c r="G2410" s="288" t="s">
        <v>117</v>
      </c>
      <c r="H2410" s="288"/>
      <c r="I2410" s="1"/>
      <c r="J2410" s="1"/>
      <c r="K2410" s="549"/>
      <c r="L2410" s="10"/>
      <c r="N2410" s="548"/>
      <c r="O2410" s="548"/>
    </row>
    <row r="2411" spans="2:15" s="5" customFormat="1" ht="63">
      <c r="B2411" s="1"/>
      <c r="C2411" s="351">
        <v>7644</v>
      </c>
      <c r="D2411" s="352" t="s">
        <v>2473</v>
      </c>
      <c r="E2411" s="353" t="s">
        <v>116</v>
      </c>
      <c r="F2411" s="354">
        <v>408174</v>
      </c>
      <c r="G2411" s="288" t="s">
        <v>117</v>
      </c>
      <c r="H2411" s="288"/>
      <c r="I2411" s="1"/>
      <c r="J2411" s="1"/>
      <c r="K2411" s="549"/>
      <c r="L2411" s="10"/>
      <c r="N2411" s="548"/>
      <c r="O2411" s="548"/>
    </row>
    <row r="2412" spans="2:15" s="5" customFormat="1" ht="63">
      <c r="B2412" s="1"/>
      <c r="C2412" s="351">
        <v>7646</v>
      </c>
      <c r="D2412" s="352" t="s">
        <v>2474</v>
      </c>
      <c r="E2412" s="353" t="s">
        <v>125</v>
      </c>
      <c r="F2412" s="354">
        <v>5894601</v>
      </c>
      <c r="G2412" s="288" t="s">
        <v>117</v>
      </c>
      <c r="H2412" s="288"/>
      <c r="I2412" s="1"/>
      <c r="J2412" s="1"/>
      <c r="K2412" s="549"/>
      <c r="L2412" s="10"/>
      <c r="N2412" s="548"/>
      <c r="O2412" s="548"/>
    </row>
    <row r="2413" spans="2:15" s="5" customFormat="1" ht="63">
      <c r="B2413" s="1"/>
      <c r="C2413" s="351">
        <v>7648</v>
      </c>
      <c r="D2413" s="352" t="s">
        <v>2475</v>
      </c>
      <c r="E2413" s="353" t="s">
        <v>125</v>
      </c>
      <c r="F2413" s="354">
        <v>6019345</v>
      </c>
      <c r="G2413" s="288" t="s">
        <v>117</v>
      </c>
      <c r="H2413" s="288"/>
      <c r="I2413" s="1"/>
      <c r="J2413" s="1"/>
      <c r="K2413" s="549"/>
      <c r="L2413" s="10"/>
      <c r="N2413" s="548"/>
      <c r="O2413" s="548"/>
    </row>
    <row r="2414" spans="2:15" s="5" customFormat="1" ht="63">
      <c r="B2414" s="1"/>
      <c r="C2414" s="351">
        <v>7651</v>
      </c>
      <c r="D2414" s="352" t="s">
        <v>2476</v>
      </c>
      <c r="E2414" s="353" t="s">
        <v>125</v>
      </c>
      <c r="F2414" s="354">
        <v>4819998</v>
      </c>
      <c r="G2414" s="288" t="s">
        <v>117</v>
      </c>
      <c r="H2414" s="288"/>
      <c r="I2414" s="1"/>
      <c r="J2414" s="1"/>
      <c r="K2414" s="549"/>
      <c r="L2414" s="10"/>
      <c r="N2414" s="548"/>
      <c r="O2414" s="548"/>
    </row>
    <row r="2415" spans="2:15" s="5" customFormat="1" ht="31.5">
      <c r="B2415" s="1"/>
      <c r="C2415" s="351">
        <v>7652</v>
      </c>
      <c r="D2415" s="352" t="s">
        <v>2477</v>
      </c>
      <c r="E2415" s="353" t="s">
        <v>122</v>
      </c>
      <c r="F2415" s="354">
        <v>108226</v>
      </c>
      <c r="G2415" s="288" t="s">
        <v>117</v>
      </c>
      <c r="H2415" s="288"/>
      <c r="I2415" s="1"/>
      <c r="J2415" s="1"/>
      <c r="K2415" s="549"/>
      <c r="L2415" s="10"/>
      <c r="N2415" s="548"/>
      <c r="O2415" s="548"/>
    </row>
    <row r="2416" spans="2:15" s="5" customFormat="1" ht="47.25">
      <c r="B2416" s="1"/>
      <c r="C2416" s="351">
        <v>7653</v>
      </c>
      <c r="D2416" s="352" t="s">
        <v>2478</v>
      </c>
      <c r="E2416" s="353" t="s">
        <v>125</v>
      </c>
      <c r="F2416" s="354">
        <v>288966</v>
      </c>
      <c r="G2416" s="288" t="s">
        <v>117</v>
      </c>
      <c r="H2416" s="288"/>
      <c r="I2416" s="1"/>
      <c r="J2416" s="1"/>
      <c r="K2416" s="549"/>
      <c r="L2416" s="10"/>
      <c r="N2416" s="548"/>
      <c r="O2416" s="548"/>
    </row>
    <row r="2417" spans="2:15" s="5" customFormat="1" ht="31.5">
      <c r="B2417" s="1"/>
      <c r="C2417" s="351">
        <v>7655</v>
      </c>
      <c r="D2417" s="352" t="s">
        <v>2479</v>
      </c>
      <c r="E2417" s="353" t="s">
        <v>122</v>
      </c>
      <c r="F2417" s="354">
        <v>100743</v>
      </c>
      <c r="G2417" s="288" t="s">
        <v>117</v>
      </c>
      <c r="H2417" s="288"/>
      <c r="I2417" s="1"/>
      <c r="J2417" s="1"/>
      <c r="K2417" s="549"/>
      <c r="L2417" s="10"/>
      <c r="N2417" s="548"/>
      <c r="O2417" s="548"/>
    </row>
    <row r="2418" spans="2:15" s="5" customFormat="1" ht="31.5">
      <c r="B2418" s="1"/>
      <c r="C2418" s="351">
        <v>7656</v>
      </c>
      <c r="D2418" s="352" t="s">
        <v>2480</v>
      </c>
      <c r="E2418" s="353" t="s">
        <v>125</v>
      </c>
      <c r="F2418" s="354">
        <v>1742642</v>
      </c>
      <c r="G2418" s="288" t="s">
        <v>117</v>
      </c>
      <c r="H2418" s="288"/>
      <c r="I2418" s="1"/>
      <c r="J2418" s="1"/>
      <c r="K2418" s="549"/>
      <c r="L2418" s="10"/>
      <c r="N2418" s="548"/>
      <c r="O2418" s="548"/>
    </row>
    <row r="2419" spans="2:15" s="5" customFormat="1" ht="78.75">
      <c r="B2419" s="1"/>
      <c r="C2419" s="351">
        <v>7657</v>
      </c>
      <c r="D2419" s="352" t="s">
        <v>2481</v>
      </c>
      <c r="E2419" s="353" t="s">
        <v>119</v>
      </c>
      <c r="F2419" s="354">
        <v>1005431</v>
      </c>
      <c r="G2419" s="288" t="s">
        <v>117</v>
      </c>
      <c r="H2419" s="288"/>
      <c r="I2419" s="1"/>
      <c r="J2419" s="1"/>
      <c r="K2419" s="549"/>
      <c r="L2419" s="10"/>
      <c r="N2419" s="548"/>
      <c r="O2419" s="548"/>
    </row>
    <row r="2420" spans="2:15" s="5" customFormat="1" ht="47.25">
      <c r="B2420" s="1"/>
      <c r="C2420" s="351">
        <v>7658</v>
      </c>
      <c r="D2420" s="352" t="s">
        <v>2482</v>
      </c>
      <c r="E2420" s="353" t="s">
        <v>122</v>
      </c>
      <c r="F2420" s="354">
        <v>88891</v>
      </c>
      <c r="G2420" s="288" t="s">
        <v>117</v>
      </c>
      <c r="H2420" s="288"/>
      <c r="I2420" s="1"/>
      <c r="J2420" s="1"/>
      <c r="K2420" s="549"/>
      <c r="L2420" s="10"/>
      <c r="N2420" s="548"/>
      <c r="O2420" s="548"/>
    </row>
    <row r="2421" spans="2:15" s="5" customFormat="1" ht="47.25">
      <c r="B2421" s="1"/>
      <c r="C2421" s="351">
        <v>7659</v>
      </c>
      <c r="D2421" s="352" t="s">
        <v>2483</v>
      </c>
      <c r="E2421" s="353" t="s">
        <v>125</v>
      </c>
      <c r="F2421" s="354">
        <v>6066054</v>
      </c>
      <c r="G2421" s="288" t="s">
        <v>117</v>
      </c>
      <c r="H2421" s="288"/>
      <c r="I2421" s="1"/>
      <c r="J2421" s="1"/>
      <c r="K2421" s="549"/>
      <c r="L2421" s="10"/>
      <c r="N2421" s="548"/>
      <c r="O2421" s="548"/>
    </row>
    <row r="2422" spans="2:15" s="5" customFormat="1" ht="47.25">
      <c r="B2422" s="1"/>
      <c r="C2422" s="351">
        <v>7660</v>
      </c>
      <c r="D2422" s="352" t="s">
        <v>2484</v>
      </c>
      <c r="E2422" s="353" t="s">
        <v>125</v>
      </c>
      <c r="F2422" s="354">
        <v>2300960</v>
      </c>
      <c r="G2422" s="288" t="s">
        <v>117</v>
      </c>
      <c r="H2422" s="288"/>
      <c r="I2422" s="1"/>
      <c r="J2422" s="1"/>
      <c r="K2422" s="549"/>
      <c r="L2422" s="10"/>
      <c r="N2422" s="548"/>
      <c r="O2422" s="548"/>
    </row>
    <row r="2423" spans="2:15" s="5" customFormat="1" ht="31.5">
      <c r="B2423" s="1"/>
      <c r="C2423" s="351">
        <v>7661</v>
      </c>
      <c r="D2423" s="352" t="s">
        <v>2485</v>
      </c>
      <c r="E2423" s="353" t="s">
        <v>122</v>
      </c>
      <c r="F2423" s="354">
        <v>146105</v>
      </c>
      <c r="G2423" s="288" t="s">
        <v>117</v>
      </c>
      <c r="H2423" s="288"/>
      <c r="I2423" s="1"/>
      <c r="J2423" s="1"/>
      <c r="K2423" s="549"/>
      <c r="L2423" s="10"/>
      <c r="N2423" s="548"/>
      <c r="O2423" s="548"/>
    </row>
    <row r="2424" spans="2:15" s="5" customFormat="1" ht="63">
      <c r="B2424" s="1"/>
      <c r="C2424" s="351">
        <v>7662</v>
      </c>
      <c r="D2424" s="352" t="s">
        <v>2486</v>
      </c>
      <c r="E2424" s="353" t="s">
        <v>119</v>
      </c>
      <c r="F2424" s="354">
        <v>675660</v>
      </c>
      <c r="G2424" s="288" t="s">
        <v>117</v>
      </c>
      <c r="H2424" s="288"/>
      <c r="I2424" s="1"/>
      <c r="J2424" s="1"/>
      <c r="K2424" s="549"/>
      <c r="L2424" s="10"/>
      <c r="N2424" s="548"/>
      <c r="O2424" s="548"/>
    </row>
    <row r="2425" spans="2:15" s="5" customFormat="1" ht="31.5">
      <c r="B2425" s="1"/>
      <c r="C2425" s="351">
        <v>7663</v>
      </c>
      <c r="D2425" s="352" t="s">
        <v>2487</v>
      </c>
      <c r="E2425" s="353" t="s">
        <v>122</v>
      </c>
      <c r="F2425" s="354">
        <v>166722</v>
      </c>
      <c r="G2425" s="288" t="s">
        <v>117</v>
      </c>
      <c r="H2425" s="288"/>
      <c r="I2425" s="1"/>
      <c r="J2425" s="1"/>
      <c r="K2425" s="549"/>
      <c r="L2425" s="10"/>
      <c r="N2425" s="548"/>
      <c r="O2425" s="548"/>
    </row>
    <row r="2426" spans="2:15" s="5" customFormat="1" ht="31.5">
      <c r="B2426" s="1"/>
      <c r="C2426" s="351">
        <v>7665</v>
      </c>
      <c r="D2426" s="352" t="s">
        <v>2488</v>
      </c>
      <c r="E2426" s="353" t="s">
        <v>125</v>
      </c>
      <c r="F2426" s="354">
        <v>81902</v>
      </c>
      <c r="G2426" s="288" t="s">
        <v>117</v>
      </c>
      <c r="H2426" s="288"/>
      <c r="I2426" s="1"/>
      <c r="J2426" s="1"/>
      <c r="K2426" s="549"/>
      <c r="L2426" s="10"/>
      <c r="N2426" s="548"/>
      <c r="O2426" s="548"/>
    </row>
    <row r="2427" spans="2:15" s="5" customFormat="1" ht="94.5">
      <c r="B2427" s="1"/>
      <c r="C2427" s="351">
        <v>7671</v>
      </c>
      <c r="D2427" s="352" t="s">
        <v>2489</v>
      </c>
      <c r="E2427" s="353" t="s">
        <v>125</v>
      </c>
      <c r="F2427" s="354">
        <v>1812306</v>
      </c>
      <c r="G2427" s="288" t="s">
        <v>117</v>
      </c>
      <c r="H2427" s="288"/>
      <c r="I2427" s="1"/>
      <c r="J2427" s="1"/>
      <c r="K2427" s="549"/>
      <c r="L2427" s="10"/>
      <c r="N2427" s="548"/>
      <c r="O2427" s="548"/>
    </row>
    <row r="2428" spans="2:15" s="5" customFormat="1" ht="157.5">
      <c r="B2428" s="1"/>
      <c r="C2428" s="351">
        <v>7675</v>
      </c>
      <c r="D2428" s="352" t="s">
        <v>2490</v>
      </c>
      <c r="E2428" s="353" t="s">
        <v>125</v>
      </c>
      <c r="F2428" s="354">
        <v>2464826</v>
      </c>
      <c r="G2428" s="288" t="s">
        <v>117</v>
      </c>
      <c r="H2428" s="288"/>
      <c r="I2428" s="1"/>
      <c r="J2428" s="1"/>
      <c r="K2428" s="549"/>
      <c r="L2428" s="10"/>
      <c r="N2428" s="548"/>
      <c r="O2428" s="548"/>
    </row>
    <row r="2429" spans="2:15" s="5" customFormat="1" ht="63">
      <c r="B2429" s="1"/>
      <c r="C2429" s="351">
        <v>7676</v>
      </c>
      <c r="D2429" s="352" t="s">
        <v>2491</v>
      </c>
      <c r="E2429" s="353" t="s">
        <v>125</v>
      </c>
      <c r="F2429" s="354">
        <v>286587</v>
      </c>
      <c r="G2429" s="288" t="s">
        <v>117</v>
      </c>
      <c r="H2429" s="288"/>
      <c r="I2429" s="1"/>
      <c r="J2429" s="1"/>
      <c r="K2429" s="549"/>
      <c r="L2429" s="10"/>
      <c r="N2429" s="548"/>
      <c r="O2429" s="548"/>
    </row>
    <row r="2430" spans="2:15" s="5" customFormat="1" ht="31.5">
      <c r="B2430" s="1"/>
      <c r="C2430" s="351">
        <v>7679</v>
      </c>
      <c r="D2430" s="352" t="s">
        <v>2492</v>
      </c>
      <c r="E2430" s="353" t="s">
        <v>125</v>
      </c>
      <c r="F2430" s="354">
        <v>419627</v>
      </c>
      <c r="G2430" s="288" t="s">
        <v>117</v>
      </c>
      <c r="H2430" s="288"/>
      <c r="I2430" s="1"/>
      <c r="J2430" s="1"/>
      <c r="K2430" s="549"/>
      <c r="L2430" s="10"/>
      <c r="N2430" s="548"/>
      <c r="O2430" s="548"/>
    </row>
    <row r="2431" spans="2:15" s="5" customFormat="1" ht="78.75">
      <c r="B2431" s="1"/>
      <c r="C2431" s="351">
        <v>7680</v>
      </c>
      <c r="D2431" s="352" t="s">
        <v>2493</v>
      </c>
      <c r="E2431" s="353" t="s">
        <v>119</v>
      </c>
      <c r="F2431" s="354">
        <v>618527</v>
      </c>
      <c r="G2431" s="288" t="s">
        <v>117</v>
      </c>
      <c r="H2431" s="288"/>
      <c r="I2431" s="1"/>
      <c r="J2431" s="1"/>
      <c r="K2431" s="549"/>
      <c r="L2431" s="10"/>
      <c r="N2431" s="548"/>
      <c r="O2431" s="548"/>
    </row>
    <row r="2432" spans="2:15" s="5" customFormat="1" ht="63">
      <c r="B2432" s="1"/>
      <c r="C2432" s="351">
        <v>7681</v>
      </c>
      <c r="D2432" s="352" t="s">
        <v>2494</v>
      </c>
      <c r="E2432" s="353" t="s">
        <v>119</v>
      </c>
      <c r="F2432" s="354">
        <v>691583</v>
      </c>
      <c r="G2432" s="288" t="s">
        <v>117</v>
      </c>
      <c r="H2432" s="288"/>
      <c r="I2432" s="1"/>
      <c r="J2432" s="1"/>
      <c r="K2432" s="549"/>
      <c r="L2432" s="10"/>
      <c r="N2432" s="548"/>
      <c r="O2432" s="548"/>
    </row>
    <row r="2433" spans="2:15" s="5" customFormat="1" ht="63">
      <c r="B2433" s="1"/>
      <c r="C2433" s="351">
        <v>7687</v>
      </c>
      <c r="D2433" s="352" t="s">
        <v>2495</v>
      </c>
      <c r="E2433" s="353" t="s">
        <v>122</v>
      </c>
      <c r="F2433" s="354">
        <v>169661</v>
      </c>
      <c r="G2433" s="288" t="s">
        <v>117</v>
      </c>
      <c r="H2433" s="288"/>
      <c r="I2433" s="1"/>
      <c r="J2433" s="1"/>
      <c r="K2433" s="549"/>
      <c r="L2433" s="10"/>
      <c r="N2433" s="548"/>
      <c r="O2433" s="548"/>
    </row>
    <row r="2434" spans="2:15" s="5" customFormat="1" ht="78.75">
      <c r="B2434" s="1"/>
      <c r="C2434" s="351">
        <v>7689</v>
      </c>
      <c r="D2434" s="352" t="s">
        <v>2496</v>
      </c>
      <c r="E2434" s="353" t="s">
        <v>125</v>
      </c>
      <c r="F2434" s="354">
        <v>13063283</v>
      </c>
      <c r="G2434" s="288" t="s">
        <v>117</v>
      </c>
      <c r="H2434" s="288"/>
      <c r="I2434" s="1"/>
      <c r="J2434" s="1"/>
      <c r="K2434" s="549"/>
      <c r="L2434" s="10"/>
      <c r="N2434" s="548"/>
      <c r="O2434" s="548"/>
    </row>
    <row r="2435" spans="2:15" s="5" customFormat="1" ht="63">
      <c r="B2435" s="1"/>
      <c r="C2435" s="351">
        <v>7690</v>
      </c>
      <c r="D2435" s="352" t="s">
        <v>2497</v>
      </c>
      <c r="E2435" s="353" t="s">
        <v>125</v>
      </c>
      <c r="F2435" s="354">
        <v>4040102</v>
      </c>
      <c r="G2435" s="288" t="s">
        <v>117</v>
      </c>
      <c r="H2435" s="288"/>
      <c r="I2435" s="1"/>
      <c r="J2435" s="1"/>
      <c r="K2435" s="549"/>
      <c r="L2435" s="10"/>
      <c r="N2435" s="548"/>
      <c r="O2435" s="548"/>
    </row>
    <row r="2436" spans="2:15" s="5" customFormat="1" ht="31.5">
      <c r="B2436" s="1"/>
      <c r="C2436" s="351">
        <v>7691</v>
      </c>
      <c r="D2436" s="352" t="s">
        <v>2498</v>
      </c>
      <c r="E2436" s="353" t="s">
        <v>125</v>
      </c>
      <c r="F2436" s="354">
        <v>9878</v>
      </c>
      <c r="G2436" s="288" t="s">
        <v>117</v>
      </c>
      <c r="H2436" s="288"/>
      <c r="I2436" s="1"/>
      <c r="J2436" s="1"/>
      <c r="K2436" s="549"/>
      <c r="L2436" s="10"/>
      <c r="N2436" s="548"/>
      <c r="O2436" s="548"/>
    </row>
    <row r="2437" spans="2:15" s="5" customFormat="1" ht="126">
      <c r="B2437" s="1"/>
      <c r="C2437" s="351">
        <v>7697</v>
      </c>
      <c r="D2437" s="352" t="s">
        <v>2499</v>
      </c>
      <c r="E2437" s="353" t="s">
        <v>122</v>
      </c>
      <c r="F2437" s="354">
        <v>2578619</v>
      </c>
      <c r="G2437" s="288" t="s">
        <v>117</v>
      </c>
      <c r="H2437" s="288"/>
      <c r="I2437" s="1"/>
      <c r="J2437" s="1"/>
      <c r="K2437" s="549"/>
      <c r="L2437" s="10"/>
      <c r="N2437" s="548"/>
      <c r="O2437" s="548"/>
    </row>
    <row r="2438" spans="2:15" s="5" customFormat="1" ht="47.25">
      <c r="B2438" s="1"/>
      <c r="C2438" s="351">
        <v>7713</v>
      </c>
      <c r="D2438" s="352" t="s">
        <v>2500</v>
      </c>
      <c r="E2438" s="353" t="s">
        <v>472</v>
      </c>
      <c r="F2438" s="354">
        <v>4043</v>
      </c>
      <c r="G2438" s="288" t="s">
        <v>117</v>
      </c>
      <c r="H2438" s="288" t="s">
        <v>145</v>
      </c>
      <c r="I2438" s="1"/>
      <c r="J2438" s="1"/>
      <c r="K2438" s="549"/>
      <c r="L2438" s="10"/>
      <c r="N2438" s="548"/>
      <c r="O2438" s="548"/>
    </row>
    <row r="2439" spans="2:15" s="5" customFormat="1" ht="47.25">
      <c r="B2439" s="1"/>
      <c r="C2439" s="351">
        <v>7714</v>
      </c>
      <c r="D2439" s="352" t="s">
        <v>2501</v>
      </c>
      <c r="E2439" s="353" t="s">
        <v>472</v>
      </c>
      <c r="F2439" s="354">
        <v>3720</v>
      </c>
      <c r="G2439" s="288" t="s">
        <v>117</v>
      </c>
      <c r="H2439" s="288" t="s">
        <v>145</v>
      </c>
      <c r="I2439" s="1"/>
      <c r="J2439" s="1"/>
      <c r="K2439" s="549"/>
      <c r="L2439" s="10"/>
      <c r="N2439" s="548"/>
      <c r="O2439" s="548"/>
    </row>
    <row r="2440" spans="2:15" s="5" customFormat="1" ht="110.25">
      <c r="B2440" s="1"/>
      <c r="C2440" s="351">
        <v>7715</v>
      </c>
      <c r="D2440" s="352" t="s">
        <v>2502</v>
      </c>
      <c r="E2440" s="353" t="s">
        <v>125</v>
      </c>
      <c r="F2440" s="354">
        <v>3952</v>
      </c>
      <c r="G2440" s="288" t="s">
        <v>117</v>
      </c>
      <c r="H2440" s="288" t="s">
        <v>145</v>
      </c>
      <c r="I2440" s="1"/>
      <c r="J2440" s="1"/>
      <c r="K2440" s="549"/>
      <c r="L2440" s="10"/>
      <c r="N2440" s="548"/>
      <c r="O2440" s="548"/>
    </row>
    <row r="2441" spans="2:15" s="5" customFormat="1" ht="110.25">
      <c r="B2441" s="1"/>
      <c r="C2441" s="351">
        <v>7717</v>
      </c>
      <c r="D2441" s="352" t="s">
        <v>2503</v>
      </c>
      <c r="E2441" s="353" t="s">
        <v>119</v>
      </c>
      <c r="F2441" s="354">
        <v>1636578</v>
      </c>
      <c r="G2441" s="288" t="s">
        <v>117</v>
      </c>
      <c r="H2441" s="288"/>
      <c r="I2441" s="1"/>
      <c r="J2441" s="1"/>
      <c r="K2441" s="549"/>
      <c r="L2441" s="10"/>
      <c r="N2441" s="548"/>
      <c r="O2441" s="548"/>
    </row>
    <row r="2442" spans="2:15" s="5" customFormat="1" ht="31.5">
      <c r="B2442" s="1"/>
      <c r="C2442" s="351">
        <v>7720</v>
      </c>
      <c r="D2442" s="352" t="s">
        <v>2504</v>
      </c>
      <c r="E2442" s="353" t="s">
        <v>119</v>
      </c>
      <c r="F2442" s="354">
        <v>8894</v>
      </c>
      <c r="G2442" s="288" t="s">
        <v>117</v>
      </c>
      <c r="H2442" s="288"/>
      <c r="I2442" s="1"/>
      <c r="J2442" s="1"/>
      <c r="K2442" s="549"/>
      <c r="L2442" s="10"/>
      <c r="N2442" s="548"/>
      <c r="O2442" s="548"/>
    </row>
    <row r="2443" spans="2:15" s="5" customFormat="1" ht="63">
      <c r="B2443" s="1"/>
      <c r="C2443" s="351">
        <v>7722</v>
      </c>
      <c r="D2443" s="352" t="s">
        <v>2505</v>
      </c>
      <c r="E2443" s="353" t="s">
        <v>472</v>
      </c>
      <c r="F2443" s="354">
        <v>2612</v>
      </c>
      <c r="G2443" s="288" t="s">
        <v>117</v>
      </c>
      <c r="H2443" s="288" t="s">
        <v>145</v>
      </c>
      <c r="I2443" s="1"/>
      <c r="J2443" s="1"/>
      <c r="K2443" s="549"/>
      <c r="L2443" s="10"/>
      <c r="N2443" s="548"/>
      <c r="O2443" s="548"/>
    </row>
    <row r="2444" spans="2:15" s="5" customFormat="1" ht="110.25">
      <c r="B2444" s="1"/>
      <c r="C2444" s="351">
        <v>7723</v>
      </c>
      <c r="D2444" s="352" t="s">
        <v>2506</v>
      </c>
      <c r="E2444" s="353" t="s">
        <v>472</v>
      </c>
      <c r="F2444" s="354">
        <v>5479</v>
      </c>
      <c r="G2444" s="288" t="s">
        <v>117</v>
      </c>
      <c r="H2444" s="288"/>
      <c r="I2444" s="1"/>
      <c r="J2444" s="1"/>
      <c r="K2444" s="549"/>
      <c r="L2444" s="10"/>
      <c r="N2444" s="548"/>
      <c r="O2444" s="548"/>
    </row>
    <row r="2445" spans="2:15" s="5" customFormat="1" ht="63">
      <c r="B2445" s="1"/>
      <c r="C2445" s="351">
        <v>7725</v>
      </c>
      <c r="D2445" s="352" t="s">
        <v>2507</v>
      </c>
      <c r="E2445" s="353" t="s">
        <v>122</v>
      </c>
      <c r="F2445" s="354">
        <v>951200</v>
      </c>
      <c r="G2445" s="288" t="s">
        <v>117</v>
      </c>
      <c r="H2445" s="288"/>
      <c r="I2445" s="1"/>
      <c r="J2445" s="1"/>
      <c r="K2445" s="549"/>
      <c r="L2445" s="10"/>
      <c r="N2445" s="548"/>
      <c r="O2445" s="548"/>
    </row>
    <row r="2446" spans="2:15" s="5" customFormat="1" ht="31.5">
      <c r="B2446" s="1"/>
      <c r="C2446" s="351">
        <v>7726</v>
      </c>
      <c r="D2446" s="352" t="s">
        <v>2508</v>
      </c>
      <c r="E2446" s="353" t="s">
        <v>125</v>
      </c>
      <c r="F2446" s="354">
        <v>1668978</v>
      </c>
      <c r="G2446" s="288" t="s">
        <v>117</v>
      </c>
      <c r="H2446" s="288" t="s">
        <v>145</v>
      </c>
      <c r="I2446" s="1"/>
      <c r="J2446" s="1"/>
      <c r="K2446" s="549"/>
      <c r="L2446" s="10"/>
      <c r="N2446" s="548"/>
      <c r="O2446" s="548"/>
    </row>
    <row r="2447" spans="2:15" s="5" customFormat="1" ht="31.5">
      <c r="B2447" s="1"/>
      <c r="C2447" s="351">
        <v>7727</v>
      </c>
      <c r="D2447" s="352" t="s">
        <v>2509</v>
      </c>
      <c r="E2447" s="353" t="s">
        <v>125</v>
      </c>
      <c r="F2447" s="354">
        <v>921006</v>
      </c>
      <c r="G2447" s="288" t="s">
        <v>117</v>
      </c>
      <c r="H2447" s="288"/>
      <c r="I2447" s="1"/>
      <c r="J2447" s="1"/>
      <c r="K2447" s="549"/>
      <c r="L2447" s="10"/>
      <c r="N2447" s="548"/>
      <c r="O2447" s="548"/>
    </row>
    <row r="2448" spans="2:15" s="5" customFormat="1" ht="47.25">
      <c r="B2448" s="1"/>
      <c r="C2448" s="351">
        <v>7739</v>
      </c>
      <c r="D2448" s="352" t="s">
        <v>2510</v>
      </c>
      <c r="E2448" s="353" t="s">
        <v>125</v>
      </c>
      <c r="F2448" s="354">
        <v>123667</v>
      </c>
      <c r="G2448" s="288" t="s">
        <v>117</v>
      </c>
      <c r="H2448" s="288" t="s">
        <v>145</v>
      </c>
      <c r="I2448" s="1"/>
      <c r="J2448" s="1"/>
      <c r="K2448" s="549"/>
      <c r="L2448" s="10"/>
      <c r="N2448" s="548"/>
      <c r="O2448" s="548"/>
    </row>
    <row r="2449" spans="2:15" s="5" customFormat="1" ht="47.25">
      <c r="B2449" s="1"/>
      <c r="C2449" s="351">
        <v>7740</v>
      </c>
      <c r="D2449" s="352" t="s">
        <v>2511</v>
      </c>
      <c r="E2449" s="353" t="s">
        <v>125</v>
      </c>
      <c r="F2449" s="354">
        <v>244011</v>
      </c>
      <c r="G2449" s="288" t="s">
        <v>117</v>
      </c>
      <c r="H2449" s="288" t="s">
        <v>145</v>
      </c>
      <c r="I2449" s="1"/>
      <c r="J2449" s="1"/>
      <c r="K2449" s="549"/>
      <c r="L2449" s="10"/>
      <c r="N2449" s="548"/>
      <c r="O2449" s="548"/>
    </row>
    <row r="2450" spans="2:15" s="5" customFormat="1" ht="47.25">
      <c r="B2450" s="1"/>
      <c r="C2450" s="351">
        <v>7741</v>
      </c>
      <c r="D2450" s="352" t="s">
        <v>2512</v>
      </c>
      <c r="E2450" s="353" t="s">
        <v>125</v>
      </c>
      <c r="F2450" s="354">
        <v>1010315</v>
      </c>
      <c r="G2450" s="288" t="s">
        <v>117</v>
      </c>
      <c r="H2450" s="288" t="s">
        <v>145</v>
      </c>
      <c r="I2450" s="1"/>
      <c r="J2450" s="1"/>
      <c r="K2450" s="549"/>
      <c r="L2450" s="10"/>
      <c r="N2450" s="548"/>
      <c r="O2450" s="548"/>
    </row>
    <row r="2451" spans="2:15" s="5" customFormat="1" ht="47.25">
      <c r="B2451" s="1"/>
      <c r="C2451" s="351">
        <v>7744</v>
      </c>
      <c r="D2451" s="352" t="s">
        <v>2513</v>
      </c>
      <c r="E2451" s="353" t="s">
        <v>125</v>
      </c>
      <c r="F2451" s="354">
        <v>124220</v>
      </c>
      <c r="G2451" s="288" t="s">
        <v>117</v>
      </c>
      <c r="H2451" s="288"/>
      <c r="I2451" s="1"/>
      <c r="J2451" s="1"/>
      <c r="K2451" s="549"/>
      <c r="L2451" s="10"/>
      <c r="N2451" s="548"/>
      <c r="O2451" s="548"/>
    </row>
    <row r="2452" spans="2:15" s="5" customFormat="1" ht="47.25">
      <c r="B2452" s="1"/>
      <c r="C2452" s="351">
        <v>7745</v>
      </c>
      <c r="D2452" s="352" t="s">
        <v>2514</v>
      </c>
      <c r="E2452" s="353" t="s">
        <v>125</v>
      </c>
      <c r="F2452" s="354">
        <v>423007</v>
      </c>
      <c r="G2452" s="288" t="s">
        <v>117</v>
      </c>
      <c r="H2452" s="288"/>
      <c r="I2452" s="1"/>
      <c r="J2452" s="1"/>
      <c r="K2452" s="549"/>
      <c r="L2452" s="10"/>
      <c r="N2452" s="548"/>
      <c r="O2452" s="548"/>
    </row>
    <row r="2453" spans="2:15" s="5" customFormat="1" ht="78.75">
      <c r="B2453" s="1"/>
      <c r="C2453" s="351">
        <v>7750</v>
      </c>
      <c r="D2453" s="352" t="s">
        <v>2515</v>
      </c>
      <c r="E2453" s="353" t="s">
        <v>122</v>
      </c>
      <c r="F2453" s="354">
        <v>792153</v>
      </c>
      <c r="G2453" s="288" t="s">
        <v>117</v>
      </c>
      <c r="H2453" s="288"/>
      <c r="I2453" s="1"/>
      <c r="J2453" s="1"/>
      <c r="K2453" s="549"/>
      <c r="L2453" s="10"/>
      <c r="N2453" s="548"/>
      <c r="O2453" s="548"/>
    </row>
    <row r="2454" spans="2:15" s="5" customFormat="1" ht="78.75">
      <c r="B2454" s="1"/>
      <c r="C2454" s="351">
        <v>7751</v>
      </c>
      <c r="D2454" s="352" t="s">
        <v>2516</v>
      </c>
      <c r="E2454" s="353" t="s">
        <v>119</v>
      </c>
      <c r="F2454" s="354">
        <v>92188</v>
      </c>
      <c r="G2454" s="288" t="s">
        <v>117</v>
      </c>
      <c r="H2454" s="288"/>
      <c r="I2454" s="1"/>
      <c r="J2454" s="1"/>
      <c r="K2454" s="549"/>
      <c r="L2454" s="10"/>
      <c r="N2454" s="548"/>
      <c r="O2454" s="548"/>
    </row>
    <row r="2455" spans="2:15" s="5" customFormat="1" ht="78.75">
      <c r="B2455" s="1"/>
      <c r="C2455" s="351">
        <v>7768</v>
      </c>
      <c r="D2455" s="352" t="s">
        <v>2517</v>
      </c>
      <c r="E2455" s="353" t="s">
        <v>119</v>
      </c>
      <c r="F2455" s="354">
        <v>572671</v>
      </c>
      <c r="G2455" s="288" t="s">
        <v>117</v>
      </c>
      <c r="H2455" s="288"/>
      <c r="I2455" s="1"/>
      <c r="J2455" s="1"/>
      <c r="K2455" s="549"/>
      <c r="L2455" s="10"/>
      <c r="N2455" s="548"/>
      <c r="O2455" s="548"/>
    </row>
    <row r="2456" spans="2:15" s="5" customFormat="1" ht="94.5">
      <c r="B2456" s="1"/>
      <c r="C2456" s="351">
        <v>7771</v>
      </c>
      <c r="D2456" s="352" t="s">
        <v>2518</v>
      </c>
      <c r="E2456" s="353" t="s">
        <v>122</v>
      </c>
      <c r="F2456" s="354">
        <v>87809</v>
      </c>
      <c r="G2456" s="288" t="s">
        <v>117</v>
      </c>
      <c r="H2456" s="288"/>
      <c r="I2456" s="1"/>
      <c r="J2456" s="1"/>
      <c r="K2456" s="549"/>
      <c r="L2456" s="10"/>
      <c r="N2456" s="548"/>
      <c r="O2456" s="548"/>
    </row>
    <row r="2457" spans="2:15" s="5" customFormat="1" ht="63">
      <c r="B2457" s="1"/>
      <c r="C2457" s="351">
        <v>7772</v>
      </c>
      <c r="D2457" s="352" t="s">
        <v>2519</v>
      </c>
      <c r="E2457" s="353" t="s">
        <v>1215</v>
      </c>
      <c r="F2457" s="354">
        <v>31560</v>
      </c>
      <c r="G2457" s="288" t="s">
        <v>117</v>
      </c>
      <c r="H2457" s="288"/>
      <c r="I2457" s="1"/>
      <c r="J2457" s="1"/>
      <c r="K2457" s="549"/>
      <c r="L2457" s="10"/>
      <c r="N2457" s="548"/>
      <c r="O2457" s="548"/>
    </row>
    <row r="2458" spans="2:15" s="5" customFormat="1" ht="78.75">
      <c r="B2458" s="1"/>
      <c r="C2458" s="351">
        <v>7773</v>
      </c>
      <c r="D2458" s="352" t="s">
        <v>2520</v>
      </c>
      <c r="E2458" s="353" t="s">
        <v>125</v>
      </c>
      <c r="F2458" s="354">
        <v>4545714</v>
      </c>
      <c r="G2458" s="288" t="s">
        <v>117</v>
      </c>
      <c r="H2458" s="288"/>
      <c r="I2458" s="1"/>
      <c r="J2458" s="1"/>
      <c r="K2458" s="549"/>
      <c r="L2458" s="10"/>
      <c r="N2458" s="548"/>
      <c r="O2458" s="548"/>
    </row>
    <row r="2459" spans="2:15" s="5" customFormat="1" ht="94.5">
      <c r="B2459" s="1"/>
      <c r="C2459" s="351">
        <v>7774</v>
      </c>
      <c r="D2459" s="352" t="s">
        <v>2521</v>
      </c>
      <c r="E2459" s="353" t="s">
        <v>125</v>
      </c>
      <c r="F2459" s="354">
        <v>382737</v>
      </c>
      <c r="G2459" s="288" t="s">
        <v>117</v>
      </c>
      <c r="H2459" s="288" t="s">
        <v>145</v>
      </c>
      <c r="I2459" s="1"/>
      <c r="J2459" s="1"/>
      <c r="K2459" s="549"/>
      <c r="L2459" s="10"/>
      <c r="N2459" s="548"/>
      <c r="O2459" s="548"/>
    </row>
    <row r="2460" spans="2:15" s="5" customFormat="1" ht="31.5">
      <c r="B2460" s="1"/>
      <c r="C2460" s="351">
        <v>7775</v>
      </c>
      <c r="D2460" s="352" t="s">
        <v>2522</v>
      </c>
      <c r="E2460" s="353" t="s">
        <v>116</v>
      </c>
      <c r="F2460" s="354">
        <v>13090</v>
      </c>
      <c r="G2460" s="288" t="s">
        <v>117</v>
      </c>
      <c r="H2460" s="288"/>
      <c r="I2460" s="1"/>
      <c r="J2460" s="1"/>
      <c r="K2460" s="549"/>
      <c r="L2460" s="10"/>
      <c r="N2460" s="548"/>
      <c r="O2460" s="548"/>
    </row>
    <row r="2461" spans="2:15" s="5" customFormat="1" ht="47.25">
      <c r="B2461" s="1"/>
      <c r="C2461" s="351">
        <v>7776</v>
      </c>
      <c r="D2461" s="352" t="s">
        <v>2523</v>
      </c>
      <c r="E2461" s="353" t="s">
        <v>119</v>
      </c>
      <c r="F2461" s="354">
        <v>176268</v>
      </c>
      <c r="G2461" s="288" t="s">
        <v>117</v>
      </c>
      <c r="H2461" s="288"/>
      <c r="I2461" s="1"/>
      <c r="J2461" s="1"/>
      <c r="K2461" s="549"/>
      <c r="L2461" s="10"/>
      <c r="M2461" s="1"/>
      <c r="N2461" s="548"/>
      <c r="O2461" s="548"/>
    </row>
    <row r="2462" spans="2:15" s="5" customFormat="1" ht="47.25">
      <c r="B2462" s="1"/>
      <c r="C2462" s="351">
        <v>7777</v>
      </c>
      <c r="D2462" s="352" t="s">
        <v>2524</v>
      </c>
      <c r="E2462" s="353" t="s">
        <v>122</v>
      </c>
      <c r="F2462" s="354">
        <v>35117</v>
      </c>
      <c r="G2462" s="288" t="s">
        <v>117</v>
      </c>
      <c r="H2462" s="288"/>
      <c r="I2462" s="1"/>
      <c r="J2462" s="1"/>
      <c r="K2462" s="549"/>
      <c r="L2462" s="10"/>
      <c r="M2462" s="1"/>
      <c r="N2462" s="548"/>
      <c r="O2462" s="548"/>
    </row>
    <row r="2463" spans="2:15" s="5" customFormat="1" ht="31.5">
      <c r="B2463" s="1"/>
      <c r="C2463" s="351">
        <v>7778</v>
      </c>
      <c r="D2463" s="352" t="s">
        <v>2525</v>
      </c>
      <c r="E2463" s="353" t="s">
        <v>785</v>
      </c>
      <c r="F2463" s="354">
        <v>50523</v>
      </c>
      <c r="G2463" s="288" t="s">
        <v>117</v>
      </c>
      <c r="H2463" s="288"/>
      <c r="I2463" s="1"/>
      <c r="J2463" s="1"/>
      <c r="K2463" s="549"/>
      <c r="L2463" s="10"/>
      <c r="M2463" s="1"/>
      <c r="N2463" s="548"/>
      <c r="O2463" s="548"/>
    </row>
    <row r="2464" spans="2:15" s="5" customFormat="1" ht="31.5">
      <c r="B2464" s="1"/>
      <c r="C2464" s="351">
        <v>7779</v>
      </c>
      <c r="D2464" s="352" t="s">
        <v>2526</v>
      </c>
      <c r="E2464" s="353" t="s">
        <v>494</v>
      </c>
      <c r="F2464" s="354">
        <v>148644</v>
      </c>
      <c r="G2464" s="288" t="s">
        <v>117</v>
      </c>
      <c r="H2464" s="288"/>
      <c r="I2464" s="1"/>
      <c r="J2464" s="1"/>
      <c r="K2464" s="549"/>
      <c r="L2464" s="10"/>
      <c r="M2464" s="1"/>
      <c r="N2464" s="548"/>
      <c r="O2464" s="548"/>
    </row>
    <row r="2465" spans="2:15" s="5" customFormat="1" ht="31.5">
      <c r="B2465" s="1"/>
      <c r="C2465" s="351">
        <v>7780</v>
      </c>
      <c r="D2465" s="352" t="s">
        <v>2527</v>
      </c>
      <c r="E2465" s="353" t="s">
        <v>785</v>
      </c>
      <c r="F2465" s="354">
        <v>22653</v>
      </c>
      <c r="G2465" s="288" t="s">
        <v>117</v>
      </c>
      <c r="H2465" s="288"/>
      <c r="I2465" s="1"/>
      <c r="J2465" s="1"/>
      <c r="K2465" s="549"/>
      <c r="L2465" s="10"/>
      <c r="M2465" s="1"/>
      <c r="N2465" s="548"/>
      <c r="O2465" s="548"/>
    </row>
    <row r="2466" spans="2:15" s="5" customFormat="1" ht="31.5">
      <c r="B2466" s="1"/>
      <c r="C2466" s="351">
        <v>7781</v>
      </c>
      <c r="D2466" s="352" t="s">
        <v>2528</v>
      </c>
      <c r="E2466" s="353" t="s">
        <v>494</v>
      </c>
      <c r="F2466" s="354">
        <v>255544</v>
      </c>
      <c r="G2466" s="288" t="s">
        <v>117</v>
      </c>
      <c r="H2466" s="288"/>
      <c r="I2466" s="1"/>
      <c r="J2466" s="1"/>
      <c r="K2466" s="549"/>
      <c r="L2466" s="10"/>
      <c r="M2466" s="1"/>
      <c r="N2466" s="548"/>
      <c r="O2466" s="548"/>
    </row>
    <row r="2467" spans="2:15" ht="31.5">
      <c r="C2467" s="351">
        <v>7782</v>
      </c>
      <c r="D2467" s="352" t="s">
        <v>2529</v>
      </c>
      <c r="E2467" s="353" t="s">
        <v>785</v>
      </c>
      <c r="F2467" s="354">
        <v>31943</v>
      </c>
      <c r="G2467" s="288" t="s">
        <v>117</v>
      </c>
      <c r="H2467" s="288"/>
    </row>
    <row r="2468" spans="2:15" ht="31.5">
      <c r="C2468" s="351">
        <v>7783</v>
      </c>
      <c r="D2468" s="352" t="s">
        <v>2530</v>
      </c>
      <c r="E2468" s="353" t="s">
        <v>494</v>
      </c>
      <c r="F2468" s="354">
        <v>766632</v>
      </c>
      <c r="G2468" s="288" t="s">
        <v>117</v>
      </c>
      <c r="H2468" s="288"/>
    </row>
    <row r="2469" spans="2:15" ht="31.5">
      <c r="C2469" s="351">
        <v>7784</v>
      </c>
      <c r="D2469" s="352" t="s">
        <v>2531</v>
      </c>
      <c r="E2469" s="353" t="s">
        <v>494</v>
      </c>
      <c r="F2469" s="354">
        <v>181222</v>
      </c>
      <c r="G2469" s="288" t="s">
        <v>117</v>
      </c>
      <c r="H2469" s="288"/>
    </row>
    <row r="2470" spans="2:15" ht="63">
      <c r="C2470" s="351">
        <v>7785</v>
      </c>
      <c r="D2470" s="352" t="s">
        <v>2532</v>
      </c>
      <c r="E2470" s="353" t="s">
        <v>119</v>
      </c>
      <c r="F2470" s="354">
        <v>699545</v>
      </c>
      <c r="G2470" s="288" t="s">
        <v>117</v>
      </c>
      <c r="H2470" s="288" t="s">
        <v>145</v>
      </c>
    </row>
    <row r="2471" spans="2:15" ht="31.5">
      <c r="C2471" s="351">
        <v>7786</v>
      </c>
      <c r="D2471" s="352" t="s">
        <v>2533</v>
      </c>
      <c r="E2471" s="353" t="s">
        <v>116</v>
      </c>
      <c r="F2471" s="354">
        <v>2004</v>
      </c>
      <c r="G2471" s="288" t="s">
        <v>117</v>
      </c>
      <c r="H2471" s="288"/>
    </row>
    <row r="2472" spans="2:15" ht="47.25">
      <c r="C2472" s="351">
        <v>7787</v>
      </c>
      <c r="D2472" s="352" t="s">
        <v>2534</v>
      </c>
      <c r="E2472" s="353" t="s">
        <v>472</v>
      </c>
      <c r="F2472" s="354">
        <v>5112</v>
      </c>
      <c r="G2472" s="288" t="s">
        <v>117</v>
      </c>
      <c r="H2472" s="288" t="s">
        <v>145</v>
      </c>
    </row>
    <row r="2473" spans="2:15" ht="94.5">
      <c r="C2473" s="351">
        <v>7788</v>
      </c>
      <c r="D2473" s="352" t="s">
        <v>2535</v>
      </c>
      <c r="E2473" s="353" t="s">
        <v>122</v>
      </c>
      <c r="F2473" s="354">
        <v>2222</v>
      </c>
      <c r="G2473" s="288" t="s">
        <v>117</v>
      </c>
      <c r="H2473" s="288"/>
    </row>
    <row r="2474" spans="2:15" ht="63">
      <c r="C2474" s="351">
        <v>7789</v>
      </c>
      <c r="D2474" s="352" t="s">
        <v>2536</v>
      </c>
      <c r="E2474" s="353" t="s">
        <v>122</v>
      </c>
      <c r="F2474" s="354">
        <v>6421</v>
      </c>
      <c r="G2474" s="288" t="s">
        <v>117</v>
      </c>
      <c r="H2474" s="288"/>
    </row>
    <row r="2475" spans="2:15" s="5" customFormat="1" ht="31.5">
      <c r="B2475" s="1"/>
      <c r="C2475" s="351">
        <v>7790</v>
      </c>
      <c r="D2475" s="352" t="s">
        <v>2537</v>
      </c>
      <c r="E2475" s="353" t="s">
        <v>119</v>
      </c>
      <c r="F2475" s="354">
        <v>42682</v>
      </c>
      <c r="G2475" s="288" t="s">
        <v>117</v>
      </c>
      <c r="H2475" s="288"/>
      <c r="I2475" s="1"/>
      <c r="J2475" s="1"/>
      <c r="K2475" s="549"/>
      <c r="L2475" s="10"/>
      <c r="M2475" s="1"/>
      <c r="N2475" s="548"/>
      <c r="O2475" s="548"/>
    </row>
    <row r="2476" spans="2:15" s="5" customFormat="1" ht="63">
      <c r="B2476" s="1"/>
      <c r="C2476" s="351">
        <v>7791</v>
      </c>
      <c r="D2476" s="352" t="s">
        <v>2538</v>
      </c>
      <c r="E2476" s="353" t="s">
        <v>119</v>
      </c>
      <c r="F2476" s="354">
        <v>154265</v>
      </c>
      <c r="G2476" s="288" t="s">
        <v>117</v>
      </c>
      <c r="H2476" s="288"/>
      <c r="I2476" s="1"/>
      <c r="J2476" s="1"/>
      <c r="K2476" s="549"/>
      <c r="L2476" s="10"/>
      <c r="M2476" s="1"/>
      <c r="N2476" s="548"/>
      <c r="O2476" s="548"/>
    </row>
    <row r="2477" spans="2:15" s="5" customFormat="1" ht="78.75">
      <c r="B2477" s="1"/>
      <c r="C2477" s="351">
        <v>7792</v>
      </c>
      <c r="D2477" s="352" t="s">
        <v>2539</v>
      </c>
      <c r="E2477" s="353" t="s">
        <v>119</v>
      </c>
      <c r="F2477" s="354">
        <v>92873</v>
      </c>
      <c r="G2477" s="288" t="s">
        <v>117</v>
      </c>
      <c r="H2477" s="288"/>
      <c r="I2477" s="1"/>
      <c r="J2477" s="1"/>
      <c r="K2477" s="549"/>
      <c r="L2477" s="10"/>
      <c r="M2477" s="1"/>
      <c r="N2477" s="548"/>
      <c r="O2477" s="548"/>
    </row>
    <row r="2478" spans="2:15" s="5" customFormat="1" ht="47.25">
      <c r="B2478" s="1"/>
      <c r="C2478" s="351">
        <v>7793</v>
      </c>
      <c r="D2478" s="352" t="s">
        <v>2540</v>
      </c>
      <c r="E2478" s="353" t="s">
        <v>116</v>
      </c>
      <c r="F2478" s="354">
        <v>3411</v>
      </c>
      <c r="G2478" s="288" t="s">
        <v>117</v>
      </c>
      <c r="H2478" s="288"/>
      <c r="I2478" s="1"/>
      <c r="J2478" s="1"/>
      <c r="K2478" s="549"/>
      <c r="L2478" s="10"/>
      <c r="M2478" s="1"/>
      <c r="N2478" s="548"/>
      <c r="O2478" s="548"/>
    </row>
    <row r="2479" spans="2:15" s="5" customFormat="1" ht="94.5">
      <c r="B2479" s="1"/>
      <c r="C2479" s="351">
        <v>7794</v>
      </c>
      <c r="D2479" s="352" t="s">
        <v>2541</v>
      </c>
      <c r="E2479" s="353" t="s">
        <v>119</v>
      </c>
      <c r="F2479" s="354">
        <v>820562</v>
      </c>
      <c r="G2479" s="288" t="s">
        <v>117</v>
      </c>
      <c r="H2479" s="288"/>
      <c r="I2479" s="1"/>
      <c r="J2479" s="1"/>
      <c r="K2479" s="549"/>
      <c r="L2479" s="10"/>
      <c r="M2479" s="1"/>
      <c r="N2479" s="548"/>
      <c r="O2479" s="548"/>
    </row>
    <row r="2480" spans="2:15" s="5" customFormat="1" ht="110.25">
      <c r="B2480" s="1"/>
      <c r="C2480" s="351">
        <v>7795</v>
      </c>
      <c r="D2480" s="352" t="s">
        <v>2542</v>
      </c>
      <c r="E2480" s="353" t="s">
        <v>119</v>
      </c>
      <c r="F2480" s="354">
        <v>849177</v>
      </c>
      <c r="G2480" s="288" t="s">
        <v>117</v>
      </c>
      <c r="H2480" s="288"/>
      <c r="I2480" s="1"/>
      <c r="J2480" s="1"/>
      <c r="K2480" s="549"/>
      <c r="L2480" s="10"/>
      <c r="M2480" s="1"/>
      <c r="N2480" s="548"/>
      <c r="O2480" s="548"/>
    </row>
    <row r="2481" spans="2:15" s="5" customFormat="1" ht="47.25">
      <c r="B2481" s="1"/>
      <c r="C2481" s="351">
        <v>7796</v>
      </c>
      <c r="D2481" s="352" t="s">
        <v>2543</v>
      </c>
      <c r="E2481" s="353" t="s">
        <v>119</v>
      </c>
      <c r="F2481" s="354">
        <v>5001</v>
      </c>
      <c r="G2481" s="288" t="s">
        <v>117</v>
      </c>
      <c r="H2481" s="288"/>
      <c r="I2481" s="1"/>
      <c r="J2481" s="1"/>
      <c r="K2481" s="549"/>
      <c r="L2481" s="10"/>
      <c r="M2481" s="1"/>
      <c r="N2481" s="548"/>
      <c r="O2481" s="548"/>
    </row>
    <row r="2482" spans="2:15" s="5" customFormat="1" ht="78.75">
      <c r="B2482" s="1"/>
      <c r="C2482" s="351">
        <v>7797</v>
      </c>
      <c r="D2482" s="352" t="s">
        <v>2544</v>
      </c>
      <c r="E2482" s="353" t="s">
        <v>119</v>
      </c>
      <c r="F2482" s="354">
        <v>159558</v>
      </c>
      <c r="G2482" s="288" t="s">
        <v>117</v>
      </c>
      <c r="H2482" s="288"/>
      <c r="I2482" s="1"/>
      <c r="J2482" s="1"/>
      <c r="K2482" s="549"/>
      <c r="L2482" s="10"/>
      <c r="M2482" s="1"/>
      <c r="N2482" s="548"/>
      <c r="O2482" s="548"/>
    </row>
    <row r="2483" spans="2:15" s="5" customFormat="1" ht="63">
      <c r="B2483" s="1"/>
      <c r="C2483" s="351">
        <v>7798</v>
      </c>
      <c r="D2483" s="352" t="s">
        <v>2545</v>
      </c>
      <c r="E2483" s="353" t="s">
        <v>119</v>
      </c>
      <c r="F2483" s="354">
        <v>34720</v>
      </c>
      <c r="G2483" s="288" t="s">
        <v>117</v>
      </c>
      <c r="H2483" s="288"/>
      <c r="I2483" s="1"/>
      <c r="J2483" s="1"/>
      <c r="K2483" s="549"/>
      <c r="L2483" s="10"/>
      <c r="M2483" s="1"/>
      <c r="N2483" s="548"/>
      <c r="O2483" s="548"/>
    </row>
    <row r="2484" spans="2:15" s="5" customFormat="1" ht="63">
      <c r="B2484" s="1"/>
      <c r="C2484" s="351">
        <v>7799</v>
      </c>
      <c r="D2484" s="352" t="s">
        <v>2546</v>
      </c>
      <c r="E2484" s="353" t="s">
        <v>116</v>
      </c>
      <c r="F2484" s="354">
        <v>6818</v>
      </c>
      <c r="G2484" s="288" t="s">
        <v>117</v>
      </c>
      <c r="H2484" s="288"/>
      <c r="I2484" s="1"/>
      <c r="J2484" s="1"/>
      <c r="K2484" s="549"/>
      <c r="L2484" s="10"/>
      <c r="M2484" s="1"/>
      <c r="N2484" s="548"/>
      <c r="O2484" s="548"/>
    </row>
    <row r="2485" spans="2:15" s="5" customFormat="1" ht="110.25">
      <c r="B2485" s="1"/>
      <c r="C2485" s="351">
        <v>7800</v>
      </c>
      <c r="D2485" s="352" t="s">
        <v>2547</v>
      </c>
      <c r="E2485" s="353" t="s">
        <v>119</v>
      </c>
      <c r="F2485" s="354">
        <v>818924</v>
      </c>
      <c r="G2485" s="288" t="s">
        <v>117</v>
      </c>
      <c r="H2485" s="288"/>
      <c r="I2485" s="1"/>
      <c r="J2485" s="1"/>
      <c r="K2485" s="549"/>
      <c r="L2485" s="10"/>
      <c r="M2485" s="1"/>
      <c r="N2485" s="548"/>
      <c r="O2485" s="548"/>
    </row>
    <row r="2486" spans="2:15" s="5" customFormat="1" ht="63">
      <c r="B2486" s="1"/>
      <c r="C2486" s="351">
        <v>7801</v>
      </c>
      <c r="D2486" s="352" t="s">
        <v>2548</v>
      </c>
      <c r="E2486" s="353" t="s">
        <v>119</v>
      </c>
      <c r="F2486" s="354">
        <v>51982</v>
      </c>
      <c r="G2486" s="288" t="s">
        <v>117</v>
      </c>
      <c r="H2486" s="288"/>
      <c r="I2486" s="1"/>
      <c r="J2486" s="1"/>
      <c r="K2486" s="549"/>
      <c r="L2486" s="10"/>
      <c r="M2486" s="1"/>
      <c r="N2486" s="548"/>
      <c r="O2486" s="548"/>
    </row>
    <row r="2487" spans="2:15" s="5" customFormat="1" ht="47.25">
      <c r="B2487" s="1"/>
      <c r="C2487" s="351">
        <v>7802</v>
      </c>
      <c r="D2487" s="352" t="s">
        <v>2549</v>
      </c>
      <c r="E2487" s="353" t="s">
        <v>116</v>
      </c>
      <c r="F2487" s="354">
        <v>147388</v>
      </c>
      <c r="G2487" s="288" t="s">
        <v>117</v>
      </c>
      <c r="H2487" s="288"/>
      <c r="I2487" s="1"/>
      <c r="J2487" s="1"/>
      <c r="K2487" s="549"/>
      <c r="L2487" s="10"/>
      <c r="M2487" s="1"/>
      <c r="N2487" s="548"/>
      <c r="O2487" s="548"/>
    </row>
    <row r="2488" spans="2:15" s="5" customFormat="1" ht="25.5">
      <c r="B2488" s="1"/>
      <c r="C2488" s="351">
        <v>7803</v>
      </c>
      <c r="D2488" s="352" t="s">
        <v>2550</v>
      </c>
      <c r="E2488" s="353" t="s">
        <v>116</v>
      </c>
      <c r="F2488" s="354">
        <v>779</v>
      </c>
      <c r="G2488" s="288" t="s">
        <v>117</v>
      </c>
      <c r="H2488" s="288"/>
      <c r="I2488" s="1"/>
      <c r="J2488" s="1"/>
      <c r="K2488" s="549"/>
      <c r="L2488" s="10"/>
      <c r="M2488" s="1"/>
      <c r="N2488" s="548"/>
      <c r="O2488" s="548"/>
    </row>
    <row r="2489" spans="2:15" s="5" customFormat="1" ht="78.75">
      <c r="B2489" s="1"/>
      <c r="C2489" s="351">
        <v>7804</v>
      </c>
      <c r="D2489" s="352" t="s">
        <v>2551</v>
      </c>
      <c r="E2489" s="353" t="s">
        <v>116</v>
      </c>
      <c r="F2489" s="354">
        <v>191305</v>
      </c>
      <c r="G2489" s="288" t="s">
        <v>117</v>
      </c>
      <c r="H2489" s="288"/>
      <c r="I2489" s="1"/>
      <c r="J2489" s="1"/>
      <c r="K2489" s="549"/>
      <c r="L2489" s="10"/>
      <c r="M2489" s="1"/>
      <c r="N2489" s="548"/>
      <c r="O2489" s="548"/>
    </row>
    <row r="2490" spans="2:15" s="5" customFormat="1" ht="31.5">
      <c r="B2490" s="1"/>
      <c r="C2490" s="351">
        <v>7805</v>
      </c>
      <c r="D2490" s="352" t="s">
        <v>2552</v>
      </c>
      <c r="E2490" s="353" t="s">
        <v>472</v>
      </c>
      <c r="F2490" s="354">
        <v>4104</v>
      </c>
      <c r="G2490" s="288" t="s">
        <v>117</v>
      </c>
      <c r="H2490" s="288" t="s">
        <v>145</v>
      </c>
      <c r="I2490" s="1"/>
      <c r="J2490" s="1"/>
      <c r="K2490" s="549"/>
      <c r="L2490" s="10"/>
      <c r="M2490" s="1"/>
      <c r="N2490" s="548"/>
      <c r="O2490" s="548"/>
    </row>
    <row r="2491" spans="2:15" s="5" customFormat="1" ht="63">
      <c r="B2491" s="1"/>
      <c r="C2491" s="351">
        <v>7806</v>
      </c>
      <c r="D2491" s="352" t="s">
        <v>2553</v>
      </c>
      <c r="E2491" s="353" t="s">
        <v>119</v>
      </c>
      <c r="F2491" s="354">
        <v>722684</v>
      </c>
      <c r="G2491" s="288" t="s">
        <v>117</v>
      </c>
      <c r="H2491" s="288" t="s">
        <v>145</v>
      </c>
      <c r="I2491" s="1"/>
      <c r="J2491" s="1"/>
      <c r="K2491" s="549"/>
      <c r="L2491" s="10"/>
      <c r="M2491" s="1"/>
      <c r="N2491" s="548"/>
      <c r="O2491" s="548"/>
    </row>
    <row r="2492" spans="2:15" s="5" customFormat="1" ht="63">
      <c r="B2492" s="1"/>
      <c r="C2492" s="351">
        <v>7807</v>
      </c>
      <c r="D2492" s="352" t="s">
        <v>2554</v>
      </c>
      <c r="E2492" s="353" t="s">
        <v>119</v>
      </c>
      <c r="F2492" s="354">
        <v>145254</v>
      </c>
      <c r="G2492" s="288" t="s">
        <v>117</v>
      </c>
      <c r="H2492" s="288"/>
      <c r="I2492" s="1"/>
      <c r="J2492" s="1"/>
      <c r="K2492" s="549"/>
      <c r="L2492" s="10"/>
      <c r="M2492" s="1"/>
      <c r="N2492" s="548"/>
      <c r="O2492" s="548"/>
    </row>
    <row r="2493" spans="2:15" s="5" customFormat="1" ht="110.25">
      <c r="B2493" s="1"/>
      <c r="C2493" s="351">
        <v>7808</v>
      </c>
      <c r="D2493" s="352" t="s">
        <v>2555</v>
      </c>
      <c r="E2493" s="353" t="s">
        <v>125</v>
      </c>
      <c r="F2493" s="354">
        <v>4206174</v>
      </c>
      <c r="G2493" s="288" t="s">
        <v>117</v>
      </c>
      <c r="H2493" s="288"/>
      <c r="I2493" s="1"/>
      <c r="J2493" s="1"/>
      <c r="K2493" s="549"/>
      <c r="L2493" s="10"/>
      <c r="M2493" s="1"/>
      <c r="N2493" s="548"/>
      <c r="O2493" s="548"/>
    </row>
    <row r="2494" spans="2:15" s="5" customFormat="1" ht="110.25">
      <c r="B2494" s="1"/>
      <c r="C2494" s="351">
        <v>7809</v>
      </c>
      <c r="D2494" s="352" t="s">
        <v>2556</v>
      </c>
      <c r="E2494" s="353" t="s">
        <v>122</v>
      </c>
      <c r="F2494" s="354">
        <v>267560</v>
      </c>
      <c r="G2494" s="288" t="s">
        <v>117</v>
      </c>
      <c r="H2494" s="288" t="s">
        <v>145</v>
      </c>
      <c r="I2494" s="1"/>
      <c r="J2494" s="1"/>
      <c r="K2494" s="549"/>
      <c r="L2494" s="10"/>
      <c r="M2494" s="1"/>
      <c r="N2494" s="548"/>
      <c r="O2494" s="548"/>
    </row>
    <row r="2495" spans="2:15" s="5" customFormat="1" ht="94.5">
      <c r="B2495" s="1"/>
      <c r="C2495" s="351">
        <v>7810</v>
      </c>
      <c r="D2495" s="352" t="s">
        <v>2557</v>
      </c>
      <c r="E2495" s="353" t="s">
        <v>116</v>
      </c>
      <c r="F2495" s="354">
        <v>1547</v>
      </c>
      <c r="G2495" s="288" t="s">
        <v>117</v>
      </c>
      <c r="H2495" s="288"/>
      <c r="I2495" s="1"/>
      <c r="J2495" s="1"/>
      <c r="K2495" s="549"/>
      <c r="L2495" s="10"/>
      <c r="M2495" s="1"/>
      <c r="N2495" s="548"/>
      <c r="O2495" s="548"/>
    </row>
    <row r="2496" spans="2:15" s="5" customFormat="1" ht="94.5">
      <c r="B2496" s="1"/>
      <c r="C2496" s="351">
        <v>7811</v>
      </c>
      <c r="D2496" s="352" t="s">
        <v>2558</v>
      </c>
      <c r="E2496" s="353" t="s">
        <v>116</v>
      </c>
      <c r="F2496" s="354">
        <v>1131</v>
      </c>
      <c r="G2496" s="288" t="s">
        <v>117</v>
      </c>
      <c r="H2496" s="288"/>
      <c r="I2496" s="1"/>
      <c r="J2496" s="1"/>
      <c r="K2496" s="549"/>
      <c r="L2496" s="10"/>
      <c r="M2496" s="1"/>
      <c r="N2496" s="548"/>
      <c r="O2496" s="548"/>
    </row>
    <row r="2497" spans="2:15" s="5" customFormat="1" ht="94.5">
      <c r="B2497" s="1"/>
      <c r="C2497" s="351">
        <v>7812</v>
      </c>
      <c r="D2497" s="352" t="s">
        <v>2559</v>
      </c>
      <c r="E2497" s="353" t="s">
        <v>116</v>
      </c>
      <c r="F2497" s="354">
        <v>812</v>
      </c>
      <c r="G2497" s="288" t="s">
        <v>117</v>
      </c>
      <c r="H2497" s="288"/>
      <c r="I2497" s="1"/>
      <c r="J2497" s="1"/>
      <c r="K2497" s="549"/>
      <c r="L2497" s="10"/>
      <c r="M2497" s="1"/>
      <c r="N2497" s="548"/>
      <c r="O2497" s="548"/>
    </row>
    <row r="2498" spans="2:15" s="5" customFormat="1" ht="47.25">
      <c r="B2498" s="1"/>
      <c r="C2498" s="351">
        <v>7818</v>
      </c>
      <c r="D2498" s="352" t="s">
        <v>2560</v>
      </c>
      <c r="E2498" s="353" t="s">
        <v>1215</v>
      </c>
      <c r="F2498" s="354">
        <v>9747</v>
      </c>
      <c r="G2498" s="288" t="s">
        <v>117</v>
      </c>
      <c r="H2498" s="288"/>
      <c r="I2498" s="1"/>
      <c r="J2498" s="1"/>
      <c r="K2498" s="549"/>
      <c r="L2498" s="10"/>
      <c r="M2498" s="1"/>
      <c r="N2498" s="548"/>
      <c r="O2498" s="548"/>
    </row>
    <row r="2499" spans="2:15" s="5" customFormat="1" ht="63">
      <c r="B2499" s="1"/>
      <c r="C2499" s="351">
        <v>7819</v>
      </c>
      <c r="D2499" s="352" t="s">
        <v>2561</v>
      </c>
      <c r="E2499" s="353" t="s">
        <v>1215</v>
      </c>
      <c r="F2499" s="354">
        <v>3693</v>
      </c>
      <c r="G2499" s="288" t="s">
        <v>117</v>
      </c>
      <c r="H2499" s="288"/>
      <c r="I2499" s="1"/>
      <c r="J2499" s="1"/>
      <c r="K2499" s="549"/>
      <c r="L2499" s="10"/>
      <c r="M2499" s="1"/>
      <c r="N2499" s="548"/>
      <c r="O2499" s="548"/>
    </row>
    <row r="2500" spans="2:15" s="5" customFormat="1" ht="78.75">
      <c r="B2500" s="1"/>
      <c r="C2500" s="351">
        <v>7820</v>
      </c>
      <c r="D2500" s="352" t="s">
        <v>2562</v>
      </c>
      <c r="E2500" s="353" t="s">
        <v>125</v>
      </c>
      <c r="F2500" s="354">
        <v>21406</v>
      </c>
      <c r="G2500" s="288" t="s">
        <v>117</v>
      </c>
      <c r="H2500" s="288" t="s">
        <v>145</v>
      </c>
      <c r="I2500" s="1"/>
      <c r="J2500" s="1"/>
      <c r="K2500" s="549"/>
      <c r="L2500" s="10"/>
      <c r="M2500" s="1"/>
      <c r="N2500" s="548"/>
      <c r="O2500" s="548"/>
    </row>
    <row r="2501" spans="2:15" s="5" customFormat="1" ht="63">
      <c r="B2501" s="1"/>
      <c r="C2501" s="351">
        <v>7821</v>
      </c>
      <c r="D2501" s="352" t="s">
        <v>2563</v>
      </c>
      <c r="E2501" s="353" t="s">
        <v>122</v>
      </c>
      <c r="F2501" s="354">
        <v>8411</v>
      </c>
      <c r="G2501" s="288" t="s">
        <v>117</v>
      </c>
      <c r="H2501" s="288"/>
      <c r="I2501" s="1"/>
      <c r="J2501" s="1"/>
      <c r="K2501" s="549"/>
      <c r="L2501" s="10"/>
      <c r="M2501" s="1"/>
      <c r="N2501" s="548"/>
      <c r="O2501" s="548"/>
    </row>
    <row r="2502" spans="2:15" s="5" customFormat="1" ht="63">
      <c r="B2502" s="1"/>
      <c r="C2502" s="351">
        <v>7822</v>
      </c>
      <c r="D2502" s="352" t="s">
        <v>2564</v>
      </c>
      <c r="E2502" s="353" t="s">
        <v>122</v>
      </c>
      <c r="F2502" s="354">
        <v>8662</v>
      </c>
      <c r="G2502" s="288" t="s">
        <v>117</v>
      </c>
      <c r="H2502" s="288"/>
      <c r="I2502" s="1"/>
      <c r="J2502" s="1"/>
      <c r="K2502" s="549"/>
      <c r="L2502" s="10"/>
      <c r="M2502" s="1"/>
      <c r="N2502" s="548"/>
      <c r="O2502" s="548"/>
    </row>
    <row r="2503" spans="2:15" s="5" customFormat="1" ht="47.25">
      <c r="B2503" s="1"/>
      <c r="C2503" s="351">
        <v>7823</v>
      </c>
      <c r="D2503" s="352" t="s">
        <v>2565</v>
      </c>
      <c r="E2503" s="353" t="s">
        <v>122</v>
      </c>
      <c r="F2503" s="354">
        <v>9445</v>
      </c>
      <c r="G2503" s="288" t="s">
        <v>117</v>
      </c>
      <c r="H2503" s="288"/>
      <c r="I2503" s="1"/>
      <c r="J2503" s="1"/>
      <c r="K2503" s="549"/>
      <c r="L2503" s="10"/>
      <c r="M2503" s="1"/>
      <c r="N2503" s="548"/>
      <c r="O2503" s="548"/>
    </row>
    <row r="2504" spans="2:15" s="5" customFormat="1" ht="63">
      <c r="B2504" s="1"/>
      <c r="C2504" s="351">
        <v>7824</v>
      </c>
      <c r="D2504" s="352" t="s">
        <v>2566</v>
      </c>
      <c r="E2504" s="353" t="s">
        <v>125</v>
      </c>
      <c r="F2504" s="354">
        <v>69160</v>
      </c>
      <c r="G2504" s="288" t="s">
        <v>117</v>
      </c>
      <c r="H2504" s="288"/>
      <c r="I2504" s="1"/>
      <c r="J2504" s="1"/>
      <c r="K2504" s="549"/>
      <c r="L2504" s="10"/>
      <c r="M2504" s="1"/>
      <c r="N2504" s="548"/>
      <c r="O2504" s="548"/>
    </row>
    <row r="2505" spans="2:15" s="5" customFormat="1" ht="47.25">
      <c r="B2505" s="1"/>
      <c r="C2505" s="351">
        <v>7826</v>
      </c>
      <c r="D2505" s="352" t="s">
        <v>2567</v>
      </c>
      <c r="E2505" s="353" t="s">
        <v>116</v>
      </c>
      <c r="F2505" s="354">
        <v>35794</v>
      </c>
      <c r="G2505" s="288" t="s">
        <v>117</v>
      </c>
      <c r="H2505" s="288"/>
      <c r="I2505" s="1"/>
      <c r="J2505" s="1"/>
      <c r="K2505" s="549"/>
      <c r="L2505" s="10"/>
      <c r="M2505" s="1"/>
      <c r="N2505" s="548"/>
      <c r="O2505" s="548"/>
    </row>
    <row r="2506" spans="2:15" s="5" customFormat="1" ht="47.25">
      <c r="B2506" s="1"/>
      <c r="C2506" s="351">
        <v>7828</v>
      </c>
      <c r="D2506" s="352" t="s">
        <v>2568</v>
      </c>
      <c r="E2506" s="353" t="s">
        <v>122</v>
      </c>
      <c r="F2506" s="354">
        <v>23295</v>
      </c>
      <c r="G2506" s="288" t="s">
        <v>117</v>
      </c>
      <c r="H2506" s="288"/>
      <c r="I2506" s="1"/>
      <c r="J2506" s="1"/>
      <c r="K2506" s="549"/>
      <c r="L2506" s="10"/>
      <c r="M2506" s="1"/>
      <c r="N2506" s="548"/>
      <c r="O2506" s="548"/>
    </row>
    <row r="2507" spans="2:15" s="5" customFormat="1" ht="47.25">
      <c r="B2507" s="1"/>
      <c r="C2507" s="351">
        <v>7829</v>
      </c>
      <c r="D2507" s="352" t="s">
        <v>2569</v>
      </c>
      <c r="E2507" s="353" t="s">
        <v>122</v>
      </c>
      <c r="F2507" s="354">
        <v>11648</v>
      </c>
      <c r="G2507" s="288" t="s">
        <v>117</v>
      </c>
      <c r="H2507" s="288"/>
      <c r="I2507" s="1"/>
      <c r="J2507" s="1"/>
      <c r="K2507" s="549"/>
      <c r="L2507" s="10"/>
      <c r="M2507" s="1"/>
      <c r="N2507" s="548"/>
      <c r="O2507" s="548"/>
    </row>
    <row r="2508" spans="2:15" s="5" customFormat="1" ht="31.5">
      <c r="B2508" s="1"/>
      <c r="C2508" s="351">
        <v>7830</v>
      </c>
      <c r="D2508" s="352" t="s">
        <v>2570</v>
      </c>
      <c r="E2508" s="353" t="s">
        <v>125</v>
      </c>
      <c r="F2508" s="354">
        <v>219693</v>
      </c>
      <c r="G2508" s="288" t="s">
        <v>117</v>
      </c>
      <c r="H2508" s="288"/>
      <c r="I2508" s="1"/>
      <c r="J2508" s="1"/>
      <c r="K2508" s="549"/>
      <c r="L2508" s="10"/>
      <c r="M2508" s="1"/>
      <c r="N2508" s="548"/>
      <c r="O2508" s="548"/>
    </row>
    <row r="2509" spans="2:15" s="5" customFormat="1" ht="31.5">
      <c r="B2509" s="1"/>
      <c r="C2509" s="351">
        <v>7831</v>
      </c>
      <c r="D2509" s="352" t="s">
        <v>2571</v>
      </c>
      <c r="E2509" s="353" t="s">
        <v>125</v>
      </c>
      <c r="F2509" s="354">
        <v>301449</v>
      </c>
      <c r="G2509" s="288" t="s">
        <v>117</v>
      </c>
      <c r="H2509" s="288"/>
      <c r="I2509" s="1"/>
      <c r="J2509" s="1"/>
      <c r="K2509" s="549"/>
      <c r="L2509" s="10"/>
      <c r="M2509" s="1"/>
      <c r="N2509" s="548"/>
      <c r="O2509" s="548"/>
    </row>
    <row r="2510" spans="2:15" s="5" customFormat="1" ht="31.5">
      <c r="B2510" s="1"/>
      <c r="C2510" s="351">
        <v>7832</v>
      </c>
      <c r="D2510" s="352" t="s">
        <v>2572</v>
      </c>
      <c r="E2510" s="353" t="s">
        <v>125</v>
      </c>
      <c r="F2510" s="354">
        <v>363258</v>
      </c>
      <c r="G2510" s="288" t="s">
        <v>117</v>
      </c>
      <c r="H2510" s="288"/>
      <c r="I2510" s="1"/>
      <c r="J2510" s="1"/>
      <c r="K2510" s="549"/>
      <c r="L2510" s="10"/>
      <c r="M2510" s="1"/>
      <c r="N2510" s="548"/>
      <c r="O2510" s="548"/>
    </row>
    <row r="2511" spans="2:15" s="5" customFormat="1" ht="31.5">
      <c r="B2511" s="1"/>
      <c r="C2511" s="351">
        <v>7833</v>
      </c>
      <c r="D2511" s="352" t="s">
        <v>2573</v>
      </c>
      <c r="E2511" s="353" t="s">
        <v>125</v>
      </c>
      <c r="F2511" s="354">
        <v>385861</v>
      </c>
      <c r="G2511" s="288" t="s">
        <v>117</v>
      </c>
      <c r="H2511" s="288"/>
      <c r="I2511" s="1"/>
      <c r="J2511" s="1"/>
      <c r="K2511" s="549"/>
      <c r="L2511" s="10"/>
      <c r="M2511" s="1"/>
      <c r="N2511" s="548"/>
      <c r="O2511" s="548"/>
    </row>
    <row r="2512" spans="2:15" s="5" customFormat="1" ht="189">
      <c r="B2512" s="1"/>
      <c r="C2512" s="351">
        <v>7857</v>
      </c>
      <c r="D2512" s="352" t="s">
        <v>2574</v>
      </c>
      <c r="E2512" s="353" t="s">
        <v>125</v>
      </c>
      <c r="F2512" s="354">
        <v>5341695</v>
      </c>
      <c r="G2512" s="288" t="s">
        <v>117</v>
      </c>
      <c r="H2512" s="288" t="s">
        <v>145</v>
      </c>
      <c r="I2512" s="1"/>
      <c r="J2512" s="1"/>
      <c r="K2512" s="549"/>
      <c r="L2512" s="10"/>
      <c r="M2512" s="1"/>
      <c r="N2512" s="548"/>
      <c r="O2512" s="548"/>
    </row>
    <row r="2513" spans="2:15" s="5" customFormat="1" ht="63">
      <c r="B2513" s="1"/>
      <c r="C2513" s="351">
        <v>7858</v>
      </c>
      <c r="D2513" s="352" t="s">
        <v>2575</v>
      </c>
      <c r="E2513" s="353" t="s">
        <v>116</v>
      </c>
      <c r="F2513" s="354">
        <v>379800</v>
      </c>
      <c r="G2513" s="288" t="s">
        <v>117</v>
      </c>
      <c r="H2513" s="288" t="s">
        <v>145</v>
      </c>
      <c r="I2513" s="1"/>
      <c r="J2513" s="1"/>
      <c r="K2513" s="549"/>
      <c r="L2513" s="10"/>
      <c r="M2513" s="1"/>
      <c r="N2513" s="548"/>
      <c r="O2513" s="548"/>
    </row>
    <row r="2514" spans="2:15" s="5" customFormat="1" ht="157.5">
      <c r="B2514" s="1"/>
      <c r="C2514" s="351">
        <v>7859</v>
      </c>
      <c r="D2514" s="352" t="s">
        <v>2576</v>
      </c>
      <c r="E2514" s="353" t="s">
        <v>125</v>
      </c>
      <c r="F2514" s="354">
        <v>3311754</v>
      </c>
      <c r="G2514" s="288" t="s">
        <v>117</v>
      </c>
      <c r="H2514" s="288" t="s">
        <v>145</v>
      </c>
      <c r="I2514" s="1"/>
      <c r="J2514" s="1"/>
      <c r="K2514" s="549"/>
      <c r="L2514" s="10"/>
      <c r="M2514" s="1"/>
      <c r="N2514" s="548"/>
      <c r="O2514" s="548"/>
    </row>
    <row r="2515" spans="2:15" s="5" customFormat="1" ht="173.25">
      <c r="B2515" s="1"/>
      <c r="C2515" s="351">
        <v>7860</v>
      </c>
      <c r="D2515" s="352" t="s">
        <v>2577</v>
      </c>
      <c r="E2515" s="353" t="s">
        <v>125</v>
      </c>
      <c r="F2515" s="354">
        <v>3324682</v>
      </c>
      <c r="G2515" s="288" t="s">
        <v>117</v>
      </c>
      <c r="H2515" s="288" t="s">
        <v>145</v>
      </c>
      <c r="I2515" s="1"/>
      <c r="J2515" s="1"/>
      <c r="K2515" s="549"/>
      <c r="L2515" s="10"/>
      <c r="M2515" s="1"/>
      <c r="N2515" s="548"/>
      <c r="O2515" s="548"/>
    </row>
    <row r="2516" spans="2:15" s="5" customFormat="1" ht="25.5">
      <c r="B2516" s="1"/>
      <c r="C2516" s="351">
        <v>7861</v>
      </c>
      <c r="D2516" s="352" t="s">
        <v>2578</v>
      </c>
      <c r="E2516" s="353" t="s">
        <v>122</v>
      </c>
      <c r="F2516" s="354">
        <v>42514</v>
      </c>
      <c r="G2516" s="288" t="s">
        <v>117</v>
      </c>
      <c r="H2516" s="288"/>
      <c r="I2516" s="1"/>
      <c r="J2516" s="1"/>
      <c r="K2516" s="549"/>
      <c r="L2516" s="10"/>
      <c r="M2516" s="1"/>
      <c r="N2516" s="548"/>
      <c r="O2516" s="548"/>
    </row>
    <row r="2517" spans="2:15" s="5" customFormat="1" ht="94.5">
      <c r="B2517" s="1"/>
      <c r="C2517" s="351">
        <v>7862</v>
      </c>
      <c r="D2517" s="352" t="s">
        <v>2579</v>
      </c>
      <c r="E2517" s="353" t="s">
        <v>122</v>
      </c>
      <c r="F2517" s="354">
        <v>5257</v>
      </c>
      <c r="G2517" s="288" t="s">
        <v>117</v>
      </c>
      <c r="H2517" s="288"/>
      <c r="I2517" s="1"/>
      <c r="J2517" s="1"/>
      <c r="K2517" s="549"/>
      <c r="L2517" s="10"/>
      <c r="M2517" s="1"/>
      <c r="N2517" s="548"/>
      <c r="O2517" s="548"/>
    </row>
    <row r="2518" spans="2:15" s="5" customFormat="1" ht="78.75">
      <c r="B2518" s="1"/>
      <c r="C2518" s="351">
        <v>7863</v>
      </c>
      <c r="D2518" s="352" t="s">
        <v>2580</v>
      </c>
      <c r="E2518" s="353" t="s">
        <v>116</v>
      </c>
      <c r="F2518" s="354">
        <v>42821</v>
      </c>
      <c r="G2518" s="288" t="s">
        <v>117</v>
      </c>
      <c r="H2518" s="288"/>
      <c r="I2518" s="1"/>
      <c r="J2518" s="1"/>
      <c r="K2518" s="549"/>
      <c r="L2518" s="10"/>
      <c r="M2518" s="1"/>
      <c r="N2518" s="548"/>
      <c r="O2518" s="548"/>
    </row>
    <row r="2519" spans="2:15" s="5" customFormat="1" ht="78.75">
      <c r="B2519" s="1"/>
      <c r="C2519" s="351">
        <v>7864</v>
      </c>
      <c r="D2519" s="352" t="s">
        <v>2581</v>
      </c>
      <c r="E2519" s="353" t="s">
        <v>116</v>
      </c>
      <c r="F2519" s="354">
        <v>5086</v>
      </c>
      <c r="G2519" s="288" t="s">
        <v>117</v>
      </c>
      <c r="H2519" s="288"/>
      <c r="I2519" s="1"/>
      <c r="J2519" s="1"/>
      <c r="K2519" s="549"/>
      <c r="L2519" s="10"/>
      <c r="M2519" s="1"/>
      <c r="N2519" s="548"/>
      <c r="O2519" s="548"/>
    </row>
    <row r="2520" spans="2:15" s="5" customFormat="1" ht="31.5">
      <c r="B2520" s="1"/>
      <c r="C2520" s="351">
        <v>7865</v>
      </c>
      <c r="D2520" s="352" t="s">
        <v>2582</v>
      </c>
      <c r="E2520" s="353" t="s">
        <v>125</v>
      </c>
      <c r="F2520" s="354">
        <v>156234</v>
      </c>
      <c r="G2520" s="288" t="s">
        <v>117</v>
      </c>
      <c r="H2520" s="288"/>
      <c r="I2520" s="1"/>
      <c r="J2520" s="1"/>
      <c r="K2520" s="549"/>
      <c r="L2520" s="10"/>
      <c r="M2520" s="1"/>
      <c r="N2520" s="548"/>
      <c r="O2520" s="548"/>
    </row>
    <row r="2521" spans="2:15" s="5" customFormat="1" ht="47.25">
      <c r="B2521" s="1"/>
      <c r="C2521" s="351">
        <v>7869</v>
      </c>
      <c r="D2521" s="352" t="s">
        <v>2583</v>
      </c>
      <c r="E2521" s="353" t="s">
        <v>119</v>
      </c>
      <c r="F2521" s="354">
        <v>57817</v>
      </c>
      <c r="G2521" s="288" t="s">
        <v>117</v>
      </c>
      <c r="H2521" s="288"/>
      <c r="I2521" s="1"/>
      <c r="J2521" s="1"/>
      <c r="K2521" s="549"/>
      <c r="L2521" s="10"/>
      <c r="M2521" s="1"/>
      <c r="N2521" s="548"/>
      <c r="O2521" s="548"/>
    </row>
    <row r="2522" spans="2:15" s="5" customFormat="1" ht="110.25">
      <c r="B2522" s="1"/>
      <c r="C2522" s="351">
        <v>7870</v>
      </c>
      <c r="D2522" s="352" t="s">
        <v>2584</v>
      </c>
      <c r="E2522" s="353" t="s">
        <v>125</v>
      </c>
      <c r="F2522" s="354">
        <v>999510</v>
      </c>
      <c r="G2522" s="288" t="s">
        <v>117</v>
      </c>
      <c r="H2522" s="288" t="s">
        <v>145</v>
      </c>
      <c r="I2522" s="1"/>
      <c r="J2522" s="1"/>
      <c r="K2522" s="549"/>
      <c r="L2522" s="10"/>
      <c r="M2522" s="1"/>
      <c r="N2522" s="548"/>
      <c r="O2522" s="548"/>
    </row>
    <row r="2523" spans="2:15" s="5" customFormat="1" ht="63">
      <c r="B2523" s="1"/>
      <c r="C2523" s="351">
        <v>7871</v>
      </c>
      <c r="D2523" s="352" t="s">
        <v>2585</v>
      </c>
      <c r="E2523" s="353" t="s">
        <v>122</v>
      </c>
      <c r="F2523" s="354">
        <v>28211</v>
      </c>
      <c r="G2523" s="288" t="s">
        <v>117</v>
      </c>
      <c r="H2523" s="288"/>
      <c r="I2523" s="1"/>
      <c r="J2523" s="1"/>
      <c r="K2523" s="549"/>
      <c r="L2523" s="10"/>
      <c r="M2523" s="1"/>
      <c r="N2523" s="548"/>
      <c r="O2523" s="548"/>
    </row>
    <row r="2524" spans="2:15" s="5" customFormat="1" ht="31.5">
      <c r="B2524" s="1"/>
      <c r="C2524" s="351">
        <v>7873</v>
      </c>
      <c r="D2524" s="352" t="s">
        <v>2586</v>
      </c>
      <c r="E2524" s="353" t="s">
        <v>472</v>
      </c>
      <c r="F2524" s="354">
        <v>952</v>
      </c>
      <c r="G2524" s="288" t="s">
        <v>117</v>
      </c>
      <c r="H2524" s="288"/>
      <c r="I2524" s="1"/>
      <c r="J2524" s="1"/>
      <c r="K2524" s="549"/>
      <c r="L2524" s="10"/>
      <c r="M2524" s="1"/>
      <c r="N2524" s="548"/>
      <c r="O2524" s="548"/>
    </row>
    <row r="2525" spans="2:15" s="5" customFormat="1" ht="63">
      <c r="B2525" s="1"/>
      <c r="C2525" s="351">
        <v>7875</v>
      </c>
      <c r="D2525" s="352" t="s">
        <v>2587</v>
      </c>
      <c r="E2525" s="353" t="s">
        <v>125</v>
      </c>
      <c r="F2525" s="354">
        <v>29395</v>
      </c>
      <c r="G2525" s="288" t="s">
        <v>117</v>
      </c>
      <c r="H2525" s="288"/>
      <c r="I2525" s="1"/>
      <c r="J2525" s="1"/>
      <c r="K2525" s="549"/>
      <c r="L2525" s="10"/>
      <c r="M2525" s="1"/>
      <c r="N2525" s="548"/>
      <c r="O2525" s="548"/>
    </row>
    <row r="2526" spans="2:15" s="5" customFormat="1" ht="63">
      <c r="B2526" s="1"/>
      <c r="C2526" s="351">
        <v>7876</v>
      </c>
      <c r="D2526" s="352" t="s">
        <v>2588</v>
      </c>
      <c r="E2526" s="353" t="s">
        <v>122</v>
      </c>
      <c r="F2526" s="354">
        <v>1148936</v>
      </c>
      <c r="G2526" s="288" t="s">
        <v>117</v>
      </c>
      <c r="H2526" s="288" t="s">
        <v>145</v>
      </c>
      <c r="I2526" s="1"/>
      <c r="J2526" s="1"/>
      <c r="K2526" s="549"/>
      <c r="L2526" s="10"/>
      <c r="M2526" s="1"/>
      <c r="N2526" s="548"/>
      <c r="O2526" s="548"/>
    </row>
    <row r="2527" spans="2:15" s="5" customFormat="1" ht="31.5">
      <c r="B2527" s="1"/>
      <c r="C2527" s="351">
        <v>7877</v>
      </c>
      <c r="D2527" s="352" t="s">
        <v>2589</v>
      </c>
      <c r="E2527" s="353" t="s">
        <v>122</v>
      </c>
      <c r="F2527" s="354">
        <v>4339</v>
      </c>
      <c r="G2527" s="288" t="s">
        <v>117</v>
      </c>
      <c r="H2527" s="288"/>
      <c r="I2527" s="1"/>
      <c r="J2527" s="1"/>
      <c r="K2527" s="549"/>
      <c r="L2527" s="10"/>
      <c r="M2527" s="1"/>
      <c r="N2527" s="548"/>
      <c r="O2527" s="548"/>
    </row>
    <row r="2528" spans="2:15" s="5" customFormat="1" ht="78.75">
      <c r="B2528" s="1"/>
      <c r="C2528" s="351">
        <v>7878</v>
      </c>
      <c r="D2528" s="352" t="s">
        <v>2590</v>
      </c>
      <c r="E2528" s="353" t="s">
        <v>116</v>
      </c>
      <c r="F2528" s="354">
        <v>58094</v>
      </c>
      <c r="G2528" s="288" t="s">
        <v>117</v>
      </c>
      <c r="H2528" s="288"/>
      <c r="I2528" s="1"/>
      <c r="J2528" s="1"/>
      <c r="K2528" s="549"/>
      <c r="L2528" s="10"/>
      <c r="M2528" s="1"/>
      <c r="N2528" s="548"/>
      <c r="O2528" s="548"/>
    </row>
    <row r="2529" spans="2:15" s="5" customFormat="1" ht="31.5">
      <c r="B2529" s="1"/>
      <c r="C2529" s="351">
        <v>7879</v>
      </c>
      <c r="D2529" s="352" t="s">
        <v>2591</v>
      </c>
      <c r="E2529" s="353" t="s">
        <v>125</v>
      </c>
      <c r="F2529" s="354">
        <v>191085</v>
      </c>
      <c r="G2529" s="288" t="s">
        <v>117</v>
      </c>
      <c r="H2529" s="288"/>
      <c r="I2529" s="1"/>
      <c r="J2529" s="1"/>
      <c r="K2529" s="549"/>
      <c r="L2529" s="10"/>
      <c r="M2529" s="1"/>
      <c r="N2529" s="548"/>
      <c r="O2529" s="548"/>
    </row>
    <row r="2530" spans="2:15" s="5" customFormat="1" ht="47.25">
      <c r="B2530" s="1"/>
      <c r="C2530" s="351">
        <v>7880</v>
      </c>
      <c r="D2530" s="352" t="s">
        <v>2592</v>
      </c>
      <c r="E2530" s="353" t="s">
        <v>125</v>
      </c>
      <c r="F2530" s="354">
        <v>29359</v>
      </c>
      <c r="G2530" s="288" t="s">
        <v>117</v>
      </c>
      <c r="H2530" s="288"/>
      <c r="I2530" s="1"/>
      <c r="J2530" s="1"/>
      <c r="K2530" s="549"/>
      <c r="L2530" s="10"/>
      <c r="M2530" s="1"/>
      <c r="N2530" s="548"/>
      <c r="O2530" s="548"/>
    </row>
    <row r="2531" spans="2:15" s="5" customFormat="1" ht="31.5">
      <c r="B2531" s="1"/>
      <c r="C2531" s="351">
        <v>7881</v>
      </c>
      <c r="D2531" s="352" t="s">
        <v>2593</v>
      </c>
      <c r="E2531" s="353" t="s">
        <v>125</v>
      </c>
      <c r="F2531" s="354">
        <v>6025</v>
      </c>
      <c r="G2531" s="288" t="s">
        <v>117</v>
      </c>
      <c r="H2531" s="288" t="s">
        <v>145</v>
      </c>
      <c r="I2531" s="1"/>
      <c r="J2531" s="1"/>
      <c r="K2531" s="549"/>
      <c r="L2531" s="10"/>
      <c r="M2531" s="1"/>
      <c r="N2531" s="548"/>
      <c r="O2531" s="548"/>
    </row>
    <row r="2532" spans="2:15" s="5" customFormat="1" ht="126">
      <c r="B2532" s="1"/>
      <c r="C2532" s="351">
        <v>7883</v>
      </c>
      <c r="D2532" s="352" t="s">
        <v>2594</v>
      </c>
      <c r="E2532" s="353" t="s">
        <v>1982</v>
      </c>
      <c r="F2532" s="354">
        <v>1786</v>
      </c>
      <c r="G2532" s="288" t="s">
        <v>117</v>
      </c>
      <c r="H2532" s="288"/>
      <c r="I2532" s="1"/>
      <c r="J2532" s="1"/>
      <c r="K2532" s="549"/>
      <c r="L2532" s="10"/>
      <c r="M2532" s="1"/>
      <c r="N2532" s="548"/>
      <c r="O2532" s="548"/>
    </row>
    <row r="2533" spans="2:15" s="5" customFormat="1" ht="126">
      <c r="B2533" s="1"/>
      <c r="C2533" s="351">
        <v>7884</v>
      </c>
      <c r="D2533" s="352" t="s">
        <v>2595</v>
      </c>
      <c r="E2533" s="353" t="s">
        <v>1982</v>
      </c>
      <c r="F2533" s="354">
        <v>1684</v>
      </c>
      <c r="G2533" s="288" t="s">
        <v>117</v>
      </c>
      <c r="H2533" s="288"/>
      <c r="I2533" s="1"/>
      <c r="J2533" s="1"/>
      <c r="K2533" s="549"/>
      <c r="L2533" s="10"/>
      <c r="M2533" s="1"/>
      <c r="N2533" s="548"/>
      <c r="O2533" s="548"/>
    </row>
    <row r="2534" spans="2:15" s="5" customFormat="1" ht="126">
      <c r="B2534" s="1"/>
      <c r="C2534" s="351">
        <v>7885</v>
      </c>
      <c r="D2534" s="352" t="s">
        <v>2596</v>
      </c>
      <c r="E2534" s="353" t="s">
        <v>1982</v>
      </c>
      <c r="F2534" s="354">
        <v>1934</v>
      </c>
      <c r="G2534" s="288" t="s">
        <v>117</v>
      </c>
      <c r="H2534" s="288"/>
      <c r="I2534" s="1"/>
      <c r="J2534" s="1"/>
      <c r="K2534" s="549"/>
      <c r="L2534" s="10"/>
      <c r="M2534" s="1"/>
      <c r="N2534" s="548"/>
      <c r="O2534" s="548"/>
    </row>
    <row r="2535" spans="2:15" s="5" customFormat="1" ht="126">
      <c r="B2535" s="1"/>
      <c r="C2535" s="351">
        <v>7886</v>
      </c>
      <c r="D2535" s="352" t="s">
        <v>2597</v>
      </c>
      <c r="E2535" s="353" t="s">
        <v>1982</v>
      </c>
      <c r="F2535" s="354">
        <v>1349</v>
      </c>
      <c r="G2535" s="288" t="s">
        <v>117</v>
      </c>
      <c r="H2535" s="288"/>
      <c r="I2535" s="1"/>
      <c r="J2535" s="1"/>
      <c r="K2535" s="549"/>
      <c r="L2535" s="10"/>
      <c r="M2535" s="1"/>
      <c r="N2535" s="548"/>
      <c r="O2535" s="548"/>
    </row>
    <row r="2536" spans="2:15" s="5" customFormat="1" ht="126">
      <c r="B2536" s="1"/>
      <c r="C2536" s="351">
        <v>7887</v>
      </c>
      <c r="D2536" s="352" t="s">
        <v>2598</v>
      </c>
      <c r="E2536" s="353" t="s">
        <v>1982</v>
      </c>
      <c r="F2536" s="354">
        <v>1500</v>
      </c>
      <c r="G2536" s="288" t="s">
        <v>117</v>
      </c>
      <c r="H2536" s="288"/>
      <c r="I2536" s="1"/>
      <c r="J2536" s="1"/>
      <c r="K2536" s="549"/>
      <c r="L2536" s="10"/>
      <c r="M2536" s="1"/>
      <c r="N2536" s="548"/>
      <c r="O2536" s="548"/>
    </row>
    <row r="2537" spans="2:15" s="5" customFormat="1" ht="31.5">
      <c r="B2537" s="1"/>
      <c r="C2537" s="351">
        <v>7888</v>
      </c>
      <c r="D2537" s="352" t="s">
        <v>2599</v>
      </c>
      <c r="E2537" s="353" t="s">
        <v>125</v>
      </c>
      <c r="F2537" s="354">
        <v>184624</v>
      </c>
      <c r="G2537" s="288" t="s">
        <v>117</v>
      </c>
      <c r="H2537" s="288"/>
      <c r="I2537" s="1"/>
      <c r="J2537" s="1"/>
      <c r="K2537" s="549"/>
      <c r="L2537" s="10"/>
      <c r="M2537" s="1"/>
      <c r="N2537" s="548"/>
      <c r="O2537" s="548"/>
    </row>
    <row r="2538" spans="2:15" s="5" customFormat="1" ht="110.25">
      <c r="B2538" s="1"/>
      <c r="C2538" s="351">
        <v>7889</v>
      </c>
      <c r="D2538" s="352" t="s">
        <v>2600</v>
      </c>
      <c r="E2538" s="353" t="s">
        <v>1982</v>
      </c>
      <c r="F2538" s="354">
        <v>1786</v>
      </c>
      <c r="G2538" s="288" t="s">
        <v>117</v>
      </c>
      <c r="H2538" s="288"/>
      <c r="I2538" s="1"/>
      <c r="J2538" s="1"/>
      <c r="K2538" s="549"/>
      <c r="L2538" s="10"/>
      <c r="M2538" s="1"/>
      <c r="N2538" s="548"/>
      <c r="O2538" s="548"/>
    </row>
    <row r="2539" spans="2:15" s="5" customFormat="1" ht="31.5">
      <c r="B2539" s="1"/>
      <c r="C2539" s="351">
        <v>7892</v>
      </c>
      <c r="D2539" s="352" t="s">
        <v>2601</v>
      </c>
      <c r="E2539" s="353" t="s">
        <v>122</v>
      </c>
      <c r="F2539" s="354">
        <v>93177</v>
      </c>
      <c r="G2539" s="288" t="s">
        <v>117</v>
      </c>
      <c r="H2539" s="288"/>
      <c r="I2539" s="1"/>
      <c r="J2539" s="1"/>
      <c r="K2539" s="549"/>
      <c r="L2539" s="10"/>
      <c r="M2539" s="1"/>
      <c r="N2539" s="548"/>
      <c r="O2539" s="548"/>
    </row>
    <row r="2540" spans="2:15" s="5" customFormat="1" ht="63">
      <c r="B2540" s="1"/>
      <c r="C2540" s="351">
        <v>7893</v>
      </c>
      <c r="D2540" s="352" t="s">
        <v>2602</v>
      </c>
      <c r="E2540" s="353" t="s">
        <v>125</v>
      </c>
      <c r="F2540" s="354">
        <v>192594</v>
      </c>
      <c r="G2540" s="288" t="s">
        <v>117</v>
      </c>
      <c r="H2540" s="288"/>
      <c r="I2540" s="1"/>
      <c r="J2540" s="1"/>
      <c r="K2540" s="549"/>
      <c r="L2540" s="10"/>
      <c r="M2540" s="1"/>
      <c r="N2540" s="548"/>
      <c r="O2540" s="548"/>
    </row>
    <row r="2541" spans="2:15" s="5" customFormat="1" ht="47.25">
      <c r="B2541" s="1"/>
      <c r="C2541" s="351">
        <v>7894</v>
      </c>
      <c r="D2541" s="352" t="s">
        <v>2603</v>
      </c>
      <c r="E2541" s="353" t="s">
        <v>125</v>
      </c>
      <c r="F2541" s="354">
        <v>321429</v>
      </c>
      <c r="G2541" s="288" t="s">
        <v>117</v>
      </c>
      <c r="H2541" s="288"/>
      <c r="I2541" s="1"/>
      <c r="J2541" s="1"/>
      <c r="K2541" s="549"/>
      <c r="L2541" s="10"/>
      <c r="M2541" s="1"/>
      <c r="N2541" s="548"/>
      <c r="O2541" s="548"/>
    </row>
    <row r="2542" spans="2:15" s="5" customFormat="1" ht="78.75">
      <c r="B2542" s="1"/>
      <c r="C2542" s="351">
        <v>7895</v>
      </c>
      <c r="D2542" s="352" t="s">
        <v>2604</v>
      </c>
      <c r="E2542" s="353" t="s">
        <v>125</v>
      </c>
      <c r="F2542" s="354">
        <v>481447</v>
      </c>
      <c r="G2542" s="288" t="s">
        <v>117</v>
      </c>
      <c r="H2542" s="288" t="s">
        <v>145</v>
      </c>
      <c r="I2542" s="1"/>
      <c r="J2542" s="1"/>
      <c r="K2542" s="549"/>
      <c r="L2542" s="10"/>
      <c r="M2542" s="1"/>
      <c r="N2542" s="548"/>
      <c r="O2542" s="548"/>
    </row>
    <row r="2543" spans="2:15" s="5" customFormat="1" ht="31.5">
      <c r="B2543" s="1"/>
      <c r="C2543" s="351">
        <v>7896</v>
      </c>
      <c r="D2543" s="352" t="s">
        <v>2605</v>
      </c>
      <c r="E2543" s="353" t="s">
        <v>125</v>
      </c>
      <c r="F2543" s="354">
        <v>661</v>
      </c>
      <c r="G2543" s="288" t="s">
        <v>117</v>
      </c>
      <c r="H2543" s="288"/>
      <c r="I2543" s="1"/>
      <c r="J2543" s="1"/>
      <c r="K2543" s="549"/>
      <c r="L2543" s="10"/>
      <c r="M2543" s="1"/>
      <c r="N2543" s="548"/>
      <c r="O2543" s="548"/>
    </row>
    <row r="2544" spans="2:15" s="5" customFormat="1" ht="63">
      <c r="B2544" s="1"/>
      <c r="C2544" s="351">
        <v>7898</v>
      </c>
      <c r="D2544" s="352" t="s">
        <v>2606</v>
      </c>
      <c r="E2544" s="353" t="s">
        <v>119</v>
      </c>
      <c r="F2544" s="354">
        <v>599816</v>
      </c>
      <c r="G2544" s="288" t="s">
        <v>117</v>
      </c>
      <c r="H2544" s="288" t="s">
        <v>145</v>
      </c>
      <c r="I2544" s="1"/>
      <c r="J2544" s="1"/>
      <c r="K2544" s="549"/>
      <c r="L2544" s="10"/>
      <c r="M2544" s="1"/>
      <c r="N2544" s="548"/>
      <c r="O2544" s="548"/>
    </row>
    <row r="2545" spans="2:15" s="5" customFormat="1" ht="63">
      <c r="B2545" s="1"/>
      <c r="C2545" s="351">
        <v>7899</v>
      </c>
      <c r="D2545" s="352" t="s">
        <v>2607</v>
      </c>
      <c r="E2545" s="353" t="s">
        <v>119</v>
      </c>
      <c r="F2545" s="354">
        <v>657987</v>
      </c>
      <c r="G2545" s="288" t="s">
        <v>117</v>
      </c>
      <c r="H2545" s="288" t="s">
        <v>145</v>
      </c>
      <c r="I2545" s="1"/>
      <c r="J2545" s="1"/>
      <c r="K2545" s="549"/>
      <c r="L2545" s="10"/>
      <c r="M2545" s="1"/>
      <c r="N2545" s="548"/>
      <c r="O2545" s="548"/>
    </row>
    <row r="2546" spans="2:15" s="5" customFormat="1" ht="31.5">
      <c r="B2546" s="1"/>
      <c r="C2546" s="351">
        <v>7900</v>
      </c>
      <c r="D2546" s="352" t="s">
        <v>2608</v>
      </c>
      <c r="E2546" s="353" t="s">
        <v>116</v>
      </c>
      <c r="F2546" s="354">
        <v>68946</v>
      </c>
      <c r="G2546" s="288" t="s">
        <v>117</v>
      </c>
      <c r="H2546" s="288" t="s">
        <v>145</v>
      </c>
      <c r="I2546" s="1"/>
      <c r="J2546" s="1"/>
      <c r="K2546" s="549"/>
      <c r="L2546" s="10"/>
      <c r="M2546" s="1"/>
      <c r="N2546" s="548"/>
      <c r="O2546" s="548"/>
    </row>
    <row r="2547" spans="2:15" s="5" customFormat="1" ht="31.5">
      <c r="B2547" s="1"/>
      <c r="C2547" s="351">
        <v>7901</v>
      </c>
      <c r="D2547" s="352" t="s">
        <v>2609</v>
      </c>
      <c r="E2547" s="353" t="s">
        <v>785</v>
      </c>
      <c r="F2547" s="354">
        <v>10667</v>
      </c>
      <c r="G2547" s="288" t="s">
        <v>117</v>
      </c>
      <c r="H2547" s="288"/>
      <c r="I2547" s="1"/>
      <c r="J2547" s="1"/>
      <c r="K2547" s="549"/>
      <c r="L2547" s="10"/>
      <c r="M2547" s="1"/>
      <c r="N2547" s="548"/>
      <c r="O2547" s="548"/>
    </row>
    <row r="2548" spans="2:15" s="5" customFormat="1" ht="47.25">
      <c r="B2548" s="1"/>
      <c r="C2548" s="351">
        <v>7902</v>
      </c>
      <c r="D2548" s="352" t="s">
        <v>2610</v>
      </c>
      <c r="E2548" s="353" t="s">
        <v>122</v>
      </c>
      <c r="F2548" s="354">
        <v>51760</v>
      </c>
      <c r="G2548" s="288" t="s">
        <v>117</v>
      </c>
      <c r="H2548" s="288"/>
      <c r="I2548" s="1"/>
      <c r="J2548" s="1"/>
      <c r="K2548" s="549"/>
      <c r="L2548" s="10"/>
      <c r="M2548" s="1"/>
      <c r="N2548" s="548"/>
      <c r="O2548" s="548"/>
    </row>
    <row r="2549" spans="2:15" s="5" customFormat="1" ht="63">
      <c r="B2549" s="1"/>
      <c r="C2549" s="351">
        <v>7903</v>
      </c>
      <c r="D2549" s="352" t="s">
        <v>2611</v>
      </c>
      <c r="E2549" s="353" t="s">
        <v>125</v>
      </c>
      <c r="F2549" s="354">
        <v>44625</v>
      </c>
      <c r="G2549" s="288" t="s">
        <v>117</v>
      </c>
      <c r="H2549" s="288"/>
      <c r="I2549" s="1"/>
      <c r="J2549" s="1"/>
      <c r="K2549" s="549"/>
      <c r="L2549" s="10"/>
      <c r="M2549" s="1"/>
      <c r="N2549" s="548"/>
      <c r="O2549" s="548"/>
    </row>
    <row r="2550" spans="2:15" s="5" customFormat="1" ht="31.5">
      <c r="B2550" s="1"/>
      <c r="C2550" s="351">
        <v>7904</v>
      </c>
      <c r="D2550" s="352" t="s">
        <v>2612</v>
      </c>
      <c r="E2550" s="353" t="s">
        <v>1215</v>
      </c>
      <c r="F2550" s="354">
        <v>4164</v>
      </c>
      <c r="G2550" s="288" t="s">
        <v>117</v>
      </c>
      <c r="H2550" s="288"/>
      <c r="I2550" s="1"/>
      <c r="J2550" s="1"/>
      <c r="K2550" s="549"/>
      <c r="L2550" s="10"/>
      <c r="M2550" s="1"/>
      <c r="N2550" s="548"/>
      <c r="O2550" s="548"/>
    </row>
    <row r="2551" spans="2:15" s="5" customFormat="1" ht="63">
      <c r="B2551" s="1"/>
      <c r="C2551" s="351">
        <v>7905</v>
      </c>
      <c r="D2551" s="352" t="s">
        <v>2613</v>
      </c>
      <c r="E2551" s="353" t="s">
        <v>119</v>
      </c>
      <c r="F2551" s="354">
        <v>55277</v>
      </c>
      <c r="G2551" s="288" t="s">
        <v>117</v>
      </c>
      <c r="H2551" s="288"/>
      <c r="I2551" s="1"/>
      <c r="J2551" s="1"/>
      <c r="K2551" s="549"/>
      <c r="L2551" s="10"/>
      <c r="M2551" s="1"/>
      <c r="N2551" s="548"/>
      <c r="O2551" s="548"/>
    </row>
    <row r="2552" spans="2:15" s="5" customFormat="1" ht="63">
      <c r="B2552" s="1"/>
      <c r="C2552" s="351">
        <v>7944</v>
      </c>
      <c r="D2552" s="352" t="s">
        <v>2614</v>
      </c>
      <c r="E2552" s="353" t="s">
        <v>119</v>
      </c>
      <c r="F2552" s="354">
        <v>4167</v>
      </c>
      <c r="G2552" s="288" t="s">
        <v>117</v>
      </c>
      <c r="H2552" s="288"/>
      <c r="I2552" s="1"/>
      <c r="J2552" s="1"/>
      <c r="K2552" s="549"/>
      <c r="L2552" s="10"/>
      <c r="M2552" s="1"/>
      <c r="N2552" s="548"/>
      <c r="O2552" s="548"/>
    </row>
    <row r="2553" spans="2:15" s="5" customFormat="1" ht="47.25">
      <c r="B2553" s="1"/>
      <c r="C2553" s="351">
        <v>7945</v>
      </c>
      <c r="D2553" s="352" t="s">
        <v>2615</v>
      </c>
      <c r="E2553" s="353" t="s">
        <v>119</v>
      </c>
      <c r="F2553" s="354">
        <v>3378</v>
      </c>
      <c r="G2553" s="288" t="s">
        <v>117</v>
      </c>
      <c r="H2553" s="288"/>
      <c r="I2553" s="1"/>
      <c r="J2553" s="1"/>
      <c r="K2553" s="549"/>
      <c r="L2553" s="10"/>
      <c r="M2553" s="1"/>
      <c r="N2553" s="548"/>
      <c r="O2553" s="548"/>
    </row>
    <row r="2554" spans="2:15" s="5" customFormat="1" ht="47.25">
      <c r="B2554" s="1"/>
      <c r="C2554" s="351">
        <v>7946</v>
      </c>
      <c r="D2554" s="352" t="s">
        <v>2616</v>
      </c>
      <c r="E2554" s="353" t="s">
        <v>119</v>
      </c>
      <c r="F2554" s="354">
        <v>5849</v>
      </c>
      <c r="G2554" s="288" t="s">
        <v>117</v>
      </c>
      <c r="H2554" s="288"/>
      <c r="I2554" s="1"/>
      <c r="J2554" s="1"/>
      <c r="K2554" s="549"/>
      <c r="L2554" s="10"/>
      <c r="M2554" s="1"/>
      <c r="N2554" s="548"/>
      <c r="O2554" s="548"/>
    </row>
    <row r="2555" spans="2:15" s="5" customFormat="1" ht="63">
      <c r="B2555" s="1"/>
      <c r="C2555" s="351">
        <v>7947</v>
      </c>
      <c r="D2555" s="352" t="s">
        <v>2617</v>
      </c>
      <c r="E2555" s="353" t="s">
        <v>122</v>
      </c>
      <c r="F2555" s="354">
        <v>58575</v>
      </c>
      <c r="G2555" s="288" t="s">
        <v>117</v>
      </c>
      <c r="H2555" s="288"/>
      <c r="I2555" s="1"/>
      <c r="J2555" s="1"/>
      <c r="K2555" s="549"/>
      <c r="L2555" s="10"/>
      <c r="M2555" s="1"/>
      <c r="N2555" s="548"/>
      <c r="O2555" s="548"/>
    </row>
    <row r="2556" spans="2:15" s="5" customFormat="1" ht="63">
      <c r="B2556" s="1"/>
      <c r="C2556" s="351">
        <v>7948</v>
      </c>
      <c r="D2556" s="352" t="s">
        <v>2618</v>
      </c>
      <c r="E2556" s="353" t="s">
        <v>122</v>
      </c>
      <c r="F2556" s="354">
        <v>68452</v>
      </c>
      <c r="G2556" s="288" t="s">
        <v>117</v>
      </c>
      <c r="H2556" s="288"/>
      <c r="I2556" s="1"/>
      <c r="J2556" s="1"/>
      <c r="K2556" s="549"/>
      <c r="L2556" s="10"/>
      <c r="M2556" s="1"/>
      <c r="N2556" s="548"/>
      <c r="O2556" s="548"/>
    </row>
    <row r="2557" spans="2:15" s="5" customFormat="1" ht="63">
      <c r="B2557" s="1"/>
      <c r="C2557" s="351">
        <v>7949</v>
      </c>
      <c r="D2557" s="352" t="s">
        <v>2619</v>
      </c>
      <c r="E2557" s="353" t="s">
        <v>122</v>
      </c>
      <c r="F2557" s="354">
        <v>73047</v>
      </c>
      <c r="G2557" s="288" t="s">
        <v>117</v>
      </c>
      <c r="H2557" s="288"/>
      <c r="I2557" s="1"/>
      <c r="J2557" s="1"/>
      <c r="K2557" s="549"/>
      <c r="L2557" s="10"/>
      <c r="M2557" s="1"/>
      <c r="N2557" s="548"/>
      <c r="O2557" s="548"/>
    </row>
    <row r="2558" spans="2:15" s="5" customFormat="1" ht="63">
      <c r="B2558" s="1"/>
      <c r="C2558" s="351">
        <v>7950</v>
      </c>
      <c r="D2558" s="352" t="s">
        <v>2620</v>
      </c>
      <c r="E2558" s="353" t="s">
        <v>122</v>
      </c>
      <c r="F2558" s="354">
        <v>90811</v>
      </c>
      <c r="G2558" s="288" t="s">
        <v>117</v>
      </c>
      <c r="H2558" s="288"/>
      <c r="I2558" s="1"/>
      <c r="J2558" s="1"/>
      <c r="K2558" s="549"/>
      <c r="L2558" s="10"/>
      <c r="M2558" s="1"/>
      <c r="N2558" s="548"/>
      <c r="O2558" s="548"/>
    </row>
    <row r="2559" spans="2:15" s="5" customFormat="1" ht="63">
      <c r="B2559" s="1"/>
      <c r="C2559" s="351">
        <v>7951</v>
      </c>
      <c r="D2559" s="352" t="s">
        <v>2621</v>
      </c>
      <c r="E2559" s="353" t="s">
        <v>122</v>
      </c>
      <c r="F2559" s="354">
        <v>124100</v>
      </c>
      <c r="G2559" s="288" t="s">
        <v>117</v>
      </c>
      <c r="H2559" s="288"/>
      <c r="I2559" s="1"/>
      <c r="J2559" s="1"/>
      <c r="K2559" s="549"/>
      <c r="L2559" s="10"/>
      <c r="M2559" s="1"/>
      <c r="N2559" s="548"/>
      <c r="O2559" s="548"/>
    </row>
    <row r="2560" spans="2:15" s="5" customFormat="1" ht="94.5">
      <c r="B2560" s="1"/>
      <c r="C2560" s="351">
        <v>7953</v>
      </c>
      <c r="D2560" s="352" t="s">
        <v>2622</v>
      </c>
      <c r="E2560" s="353" t="s">
        <v>122</v>
      </c>
      <c r="F2560" s="354">
        <v>1195198</v>
      </c>
      <c r="G2560" s="288" t="s">
        <v>117</v>
      </c>
      <c r="H2560" s="288" t="s">
        <v>145</v>
      </c>
      <c r="I2560" s="1"/>
      <c r="J2560" s="1"/>
      <c r="K2560" s="549"/>
      <c r="L2560" s="10"/>
      <c r="M2560" s="1"/>
      <c r="N2560" s="548"/>
      <c r="O2560" s="548"/>
    </row>
    <row r="2561" spans="2:15" s="5" customFormat="1" ht="126">
      <c r="B2561" s="1"/>
      <c r="C2561" s="351">
        <v>7954</v>
      </c>
      <c r="D2561" s="352" t="s">
        <v>2623</v>
      </c>
      <c r="E2561" s="353" t="s">
        <v>125</v>
      </c>
      <c r="F2561" s="354">
        <v>671993</v>
      </c>
      <c r="G2561" s="288" t="s">
        <v>117</v>
      </c>
      <c r="H2561" s="288"/>
      <c r="I2561" s="1"/>
      <c r="J2561" s="1"/>
      <c r="K2561" s="549"/>
      <c r="L2561" s="10"/>
      <c r="M2561" s="1"/>
      <c r="N2561" s="548"/>
      <c r="O2561" s="548"/>
    </row>
    <row r="2562" spans="2:15" s="5" customFormat="1" ht="94.5">
      <c r="B2562" s="1"/>
      <c r="C2562" s="351">
        <v>7955</v>
      </c>
      <c r="D2562" s="352" t="s">
        <v>2624</v>
      </c>
      <c r="E2562" s="353" t="s">
        <v>125</v>
      </c>
      <c r="F2562" s="354">
        <v>875248</v>
      </c>
      <c r="G2562" s="288" t="s">
        <v>117</v>
      </c>
      <c r="H2562" s="288"/>
      <c r="I2562" s="1"/>
      <c r="J2562" s="1"/>
      <c r="K2562" s="549"/>
      <c r="L2562" s="10"/>
      <c r="M2562" s="1"/>
      <c r="N2562" s="548"/>
      <c r="O2562" s="548"/>
    </row>
    <row r="2563" spans="2:15" s="5" customFormat="1" ht="94.5">
      <c r="B2563" s="1"/>
      <c r="C2563" s="351">
        <v>7956</v>
      </c>
      <c r="D2563" s="352" t="s">
        <v>2625</v>
      </c>
      <c r="E2563" s="353" t="s">
        <v>125</v>
      </c>
      <c r="F2563" s="354">
        <v>1384748</v>
      </c>
      <c r="G2563" s="288" t="s">
        <v>117</v>
      </c>
      <c r="H2563" s="288"/>
      <c r="I2563" s="1"/>
      <c r="J2563" s="1"/>
      <c r="K2563" s="549"/>
      <c r="L2563" s="10"/>
      <c r="M2563" s="1"/>
      <c r="N2563" s="548"/>
      <c r="O2563" s="548"/>
    </row>
    <row r="2564" spans="2:15" s="5" customFormat="1" ht="78.75">
      <c r="B2564" s="1"/>
      <c r="C2564" s="351">
        <v>7957</v>
      </c>
      <c r="D2564" s="352" t="s">
        <v>2626</v>
      </c>
      <c r="E2564" s="353" t="s">
        <v>122</v>
      </c>
      <c r="F2564" s="354">
        <v>60486</v>
      </c>
      <c r="G2564" s="288" t="s">
        <v>117</v>
      </c>
      <c r="H2564" s="288" t="s">
        <v>145</v>
      </c>
      <c r="I2564" s="1"/>
      <c r="J2564" s="1"/>
      <c r="K2564" s="549"/>
      <c r="L2564" s="10"/>
      <c r="M2564" s="1"/>
      <c r="N2564" s="548"/>
      <c r="O2564" s="548"/>
    </row>
    <row r="2565" spans="2:15" s="5" customFormat="1" ht="63">
      <c r="B2565" s="1"/>
      <c r="C2565" s="351">
        <v>7958</v>
      </c>
      <c r="D2565" s="352" t="s">
        <v>2627</v>
      </c>
      <c r="E2565" s="353" t="s">
        <v>122</v>
      </c>
      <c r="F2565" s="354">
        <v>12109</v>
      </c>
      <c r="G2565" s="288" t="s">
        <v>117</v>
      </c>
      <c r="H2565" s="288"/>
      <c r="I2565" s="1"/>
      <c r="J2565" s="1"/>
      <c r="K2565" s="549"/>
      <c r="L2565" s="10"/>
      <c r="M2565" s="1"/>
      <c r="N2565" s="548"/>
      <c r="O2565" s="548"/>
    </row>
    <row r="2566" spans="2:15" s="5" customFormat="1" ht="78.75">
      <c r="B2566" s="1"/>
      <c r="C2566" s="351">
        <v>7959</v>
      </c>
      <c r="D2566" s="352" t="s">
        <v>2628</v>
      </c>
      <c r="E2566" s="353" t="s">
        <v>122</v>
      </c>
      <c r="F2566" s="354">
        <v>14531</v>
      </c>
      <c r="G2566" s="288" t="s">
        <v>117</v>
      </c>
      <c r="H2566" s="288"/>
      <c r="I2566" s="1"/>
      <c r="J2566" s="1"/>
      <c r="K2566" s="549"/>
      <c r="L2566" s="10"/>
      <c r="M2566" s="1"/>
      <c r="N2566" s="548"/>
      <c r="O2566" s="548"/>
    </row>
    <row r="2567" spans="2:15" s="5" customFormat="1" ht="78.75">
      <c r="B2567" s="1"/>
      <c r="C2567" s="351">
        <v>7960</v>
      </c>
      <c r="D2567" s="352" t="s">
        <v>2629</v>
      </c>
      <c r="E2567" s="353" t="s">
        <v>122</v>
      </c>
      <c r="F2567" s="354">
        <v>12109</v>
      </c>
      <c r="G2567" s="288" t="s">
        <v>117</v>
      </c>
      <c r="H2567" s="288"/>
      <c r="I2567" s="1"/>
      <c r="J2567" s="1"/>
      <c r="K2567" s="549"/>
      <c r="L2567" s="10"/>
      <c r="M2567" s="1"/>
      <c r="N2567" s="548"/>
      <c r="O2567" s="548"/>
    </row>
    <row r="2568" spans="2:15" s="5" customFormat="1" ht="78.75">
      <c r="B2568" s="1"/>
      <c r="C2568" s="351">
        <v>7961</v>
      </c>
      <c r="D2568" s="352" t="s">
        <v>2630</v>
      </c>
      <c r="E2568" s="353" t="s">
        <v>122</v>
      </c>
      <c r="F2568" s="354">
        <v>18163</v>
      </c>
      <c r="G2568" s="288" t="s">
        <v>117</v>
      </c>
      <c r="H2568" s="288"/>
      <c r="I2568" s="1"/>
      <c r="J2568" s="1"/>
      <c r="K2568" s="549"/>
      <c r="L2568" s="10"/>
      <c r="M2568" s="1"/>
      <c r="N2568" s="548"/>
      <c r="O2568" s="548"/>
    </row>
    <row r="2569" spans="2:15" s="5" customFormat="1" ht="47.25">
      <c r="B2569" s="1"/>
      <c r="C2569" s="351">
        <v>7962</v>
      </c>
      <c r="D2569" s="352" t="s">
        <v>2631</v>
      </c>
      <c r="E2569" s="353" t="s">
        <v>125</v>
      </c>
      <c r="F2569" s="354">
        <v>11156</v>
      </c>
      <c r="G2569" s="288" t="s">
        <v>117</v>
      </c>
      <c r="H2569" s="288"/>
      <c r="I2569" s="1"/>
      <c r="J2569" s="1"/>
      <c r="K2569" s="549"/>
      <c r="L2569" s="10"/>
      <c r="M2569" s="1"/>
      <c r="N2569" s="548"/>
      <c r="O2569" s="548"/>
    </row>
    <row r="2570" spans="2:15" s="5" customFormat="1" ht="31.5">
      <c r="B2570" s="1"/>
      <c r="C2570" s="351">
        <v>7963</v>
      </c>
      <c r="D2570" s="352" t="s">
        <v>2632</v>
      </c>
      <c r="E2570" s="353" t="s">
        <v>125</v>
      </c>
      <c r="F2570" s="354">
        <v>435421</v>
      </c>
      <c r="G2570" s="288" t="s">
        <v>117</v>
      </c>
      <c r="H2570" s="288" t="s">
        <v>145</v>
      </c>
      <c r="I2570" s="1"/>
      <c r="J2570" s="1"/>
      <c r="K2570" s="549"/>
      <c r="L2570" s="10"/>
      <c r="M2570" s="1"/>
      <c r="N2570" s="548"/>
      <c r="O2570" s="548"/>
    </row>
    <row r="2571" spans="2:15" s="5" customFormat="1" ht="47.25">
      <c r="B2571" s="1"/>
      <c r="C2571" s="351">
        <v>7964</v>
      </c>
      <c r="D2571" s="352" t="s">
        <v>2633</v>
      </c>
      <c r="E2571" s="353" t="s">
        <v>125</v>
      </c>
      <c r="F2571" s="354">
        <v>569891</v>
      </c>
      <c r="G2571" s="288" t="s">
        <v>117</v>
      </c>
      <c r="H2571" s="288"/>
      <c r="I2571" s="1"/>
      <c r="J2571" s="1"/>
      <c r="K2571" s="549"/>
      <c r="L2571" s="10"/>
      <c r="M2571" s="1"/>
      <c r="N2571" s="548"/>
      <c r="O2571" s="548"/>
    </row>
    <row r="2572" spans="2:15" s="5" customFormat="1" ht="47.25">
      <c r="B2572" s="1"/>
      <c r="C2572" s="351">
        <v>7965</v>
      </c>
      <c r="D2572" s="352" t="s">
        <v>2634</v>
      </c>
      <c r="E2572" s="353" t="s">
        <v>125</v>
      </c>
      <c r="F2572" s="354">
        <v>3550254</v>
      </c>
      <c r="G2572" s="288" t="s">
        <v>117</v>
      </c>
      <c r="H2572" s="288"/>
      <c r="I2572" s="1"/>
      <c r="J2572" s="1"/>
      <c r="K2572" s="549"/>
      <c r="L2572" s="10"/>
      <c r="M2572" s="1"/>
      <c r="N2572" s="548"/>
      <c r="O2572" s="548"/>
    </row>
    <row r="2573" spans="2:15" s="5" customFormat="1" ht="78.75">
      <c r="B2573" s="1"/>
      <c r="C2573" s="351">
        <v>7966</v>
      </c>
      <c r="D2573" s="352" t="s">
        <v>2635</v>
      </c>
      <c r="E2573" s="353" t="s">
        <v>125</v>
      </c>
      <c r="F2573" s="354">
        <v>143056</v>
      </c>
      <c r="G2573" s="288" t="s">
        <v>117</v>
      </c>
      <c r="H2573" s="288" t="s">
        <v>145</v>
      </c>
      <c r="I2573" s="1"/>
      <c r="J2573" s="1"/>
      <c r="K2573" s="549"/>
      <c r="L2573" s="10"/>
      <c r="M2573" s="1"/>
      <c r="N2573" s="548"/>
      <c r="O2573" s="548"/>
    </row>
    <row r="2574" spans="2:15" s="5" customFormat="1" ht="63">
      <c r="B2574" s="1"/>
      <c r="C2574" s="351">
        <v>7967</v>
      </c>
      <c r="D2574" s="352" t="s">
        <v>2636</v>
      </c>
      <c r="E2574" s="353" t="s">
        <v>119</v>
      </c>
      <c r="F2574" s="354">
        <v>6436</v>
      </c>
      <c r="G2574" s="288" t="s">
        <v>117</v>
      </c>
      <c r="H2574" s="288"/>
      <c r="I2574" s="1"/>
      <c r="J2574" s="1"/>
      <c r="K2574" s="549"/>
      <c r="L2574" s="10"/>
      <c r="M2574" s="1"/>
      <c r="N2574" s="548"/>
      <c r="O2574" s="548"/>
    </row>
    <row r="2575" spans="2:15" s="5" customFormat="1" ht="110.25">
      <c r="B2575" s="1"/>
      <c r="C2575" s="351">
        <v>7968</v>
      </c>
      <c r="D2575" s="352" t="s">
        <v>2637</v>
      </c>
      <c r="E2575" s="353" t="s">
        <v>1982</v>
      </c>
      <c r="F2575" s="354">
        <v>1601</v>
      </c>
      <c r="G2575" s="288" t="s">
        <v>117</v>
      </c>
      <c r="H2575" s="288"/>
      <c r="I2575" s="1"/>
      <c r="J2575" s="1"/>
      <c r="K2575" s="549"/>
      <c r="L2575" s="10"/>
      <c r="M2575" s="1"/>
      <c r="N2575" s="548"/>
      <c r="O2575" s="548"/>
    </row>
    <row r="2576" spans="2:15" s="5" customFormat="1" ht="126">
      <c r="B2576" s="1"/>
      <c r="C2576" s="351">
        <v>7969</v>
      </c>
      <c r="D2576" s="352" t="s">
        <v>2638</v>
      </c>
      <c r="E2576" s="353" t="s">
        <v>1982</v>
      </c>
      <c r="F2576" s="354">
        <v>1601</v>
      </c>
      <c r="G2576" s="288" t="s">
        <v>117</v>
      </c>
      <c r="H2576" s="288"/>
      <c r="I2576" s="1"/>
      <c r="J2576" s="1"/>
      <c r="K2576" s="549"/>
      <c r="L2576" s="10"/>
      <c r="M2576" s="1"/>
      <c r="N2576" s="548"/>
      <c r="O2576" s="548"/>
    </row>
    <row r="2577" spans="2:15" s="5" customFormat="1" ht="94.5">
      <c r="B2577" s="1"/>
      <c r="C2577" s="351">
        <v>7970</v>
      </c>
      <c r="D2577" s="352" t="s">
        <v>2639</v>
      </c>
      <c r="E2577" s="353" t="s">
        <v>122</v>
      </c>
      <c r="F2577" s="354">
        <v>202316</v>
      </c>
      <c r="G2577" s="288" t="s">
        <v>117</v>
      </c>
      <c r="H2577" s="288"/>
      <c r="I2577" s="1"/>
      <c r="J2577" s="1"/>
      <c r="K2577" s="549"/>
      <c r="L2577" s="10"/>
      <c r="M2577" s="1"/>
      <c r="N2577" s="548"/>
      <c r="O2577" s="548"/>
    </row>
    <row r="2578" spans="2:15" s="5" customFormat="1" ht="47.25">
      <c r="B2578" s="1"/>
      <c r="C2578" s="351">
        <v>7972</v>
      </c>
      <c r="D2578" s="352" t="s">
        <v>2640</v>
      </c>
      <c r="E2578" s="353" t="s">
        <v>119</v>
      </c>
      <c r="F2578" s="354">
        <v>18740</v>
      </c>
      <c r="G2578" s="288" t="s">
        <v>117</v>
      </c>
      <c r="H2578" s="288"/>
      <c r="I2578" s="1"/>
      <c r="J2578" s="1"/>
      <c r="K2578" s="549"/>
      <c r="L2578" s="10"/>
      <c r="M2578" s="1"/>
      <c r="N2578" s="548"/>
      <c r="O2578" s="548"/>
    </row>
    <row r="2579" spans="2:15" s="5" customFormat="1" ht="47.25">
      <c r="B2579" s="1"/>
      <c r="C2579" s="351">
        <v>7974</v>
      </c>
      <c r="D2579" s="352" t="s">
        <v>2641</v>
      </c>
      <c r="E2579" s="353" t="s">
        <v>125</v>
      </c>
      <c r="F2579" s="354">
        <v>575418</v>
      </c>
      <c r="G2579" s="288" t="s">
        <v>117</v>
      </c>
      <c r="H2579" s="288" t="s">
        <v>145</v>
      </c>
      <c r="I2579" s="1"/>
      <c r="J2579" s="1"/>
      <c r="K2579" s="549"/>
      <c r="L2579" s="10"/>
      <c r="M2579" s="1"/>
      <c r="N2579" s="548"/>
      <c r="O2579" s="548"/>
    </row>
    <row r="2580" spans="2:15" s="5" customFormat="1" ht="47.25">
      <c r="B2580" s="1"/>
      <c r="C2580" s="351">
        <v>7989</v>
      </c>
      <c r="D2580" s="352" t="s">
        <v>2642</v>
      </c>
      <c r="E2580" s="353" t="s">
        <v>122</v>
      </c>
      <c r="F2580" s="354">
        <v>102654</v>
      </c>
      <c r="G2580" s="288" t="s">
        <v>117</v>
      </c>
      <c r="H2580" s="288"/>
      <c r="I2580" s="1"/>
      <c r="J2580" s="1"/>
      <c r="K2580" s="549"/>
      <c r="L2580" s="10"/>
      <c r="M2580" s="1"/>
      <c r="N2580" s="548"/>
      <c r="O2580" s="548"/>
    </row>
    <row r="2581" spans="2:15" s="5" customFormat="1" ht="126">
      <c r="B2581" s="1"/>
      <c r="C2581" s="351">
        <v>7990</v>
      </c>
      <c r="D2581" s="352" t="s">
        <v>2643</v>
      </c>
      <c r="E2581" s="353" t="s">
        <v>2644</v>
      </c>
      <c r="F2581" s="354">
        <v>101150</v>
      </c>
      <c r="G2581" s="288" t="s">
        <v>117</v>
      </c>
      <c r="H2581" s="288"/>
      <c r="I2581" s="1"/>
      <c r="J2581" s="1"/>
      <c r="K2581" s="549"/>
      <c r="L2581" s="10"/>
      <c r="M2581" s="1"/>
      <c r="N2581" s="548"/>
      <c r="O2581" s="548"/>
    </row>
    <row r="2582" spans="2:15" s="5" customFormat="1" ht="126">
      <c r="B2582" s="1"/>
      <c r="C2582" s="351">
        <v>7991</v>
      </c>
      <c r="D2582" s="352" t="s">
        <v>2645</v>
      </c>
      <c r="E2582" s="353" t="s">
        <v>2644</v>
      </c>
      <c r="F2582" s="354">
        <v>113536</v>
      </c>
      <c r="G2582" s="288" t="s">
        <v>117</v>
      </c>
      <c r="H2582" s="288"/>
      <c r="I2582" s="1"/>
      <c r="J2582" s="1"/>
      <c r="K2582" s="549"/>
      <c r="L2582" s="10"/>
      <c r="M2582" s="1"/>
      <c r="N2582" s="548"/>
      <c r="O2582" s="548"/>
    </row>
    <row r="2583" spans="2:15" s="5" customFormat="1" ht="78.75">
      <c r="B2583" s="1"/>
      <c r="C2583" s="351">
        <v>7992</v>
      </c>
      <c r="D2583" s="352" t="s">
        <v>2646</v>
      </c>
      <c r="E2583" s="353" t="s">
        <v>122</v>
      </c>
      <c r="F2583" s="354">
        <v>15497</v>
      </c>
      <c r="G2583" s="288" t="s">
        <v>117</v>
      </c>
      <c r="H2583" s="288" t="s">
        <v>145</v>
      </c>
      <c r="I2583" s="1"/>
      <c r="J2583" s="1"/>
      <c r="K2583" s="549"/>
      <c r="L2583" s="10"/>
      <c r="M2583" s="1"/>
      <c r="N2583" s="548"/>
      <c r="O2583" s="548"/>
    </row>
    <row r="2584" spans="2:15" s="5" customFormat="1" ht="78.75">
      <c r="B2584" s="1"/>
      <c r="C2584" s="351">
        <v>7993</v>
      </c>
      <c r="D2584" s="352" t="s">
        <v>2647</v>
      </c>
      <c r="E2584" s="353" t="s">
        <v>122</v>
      </c>
      <c r="F2584" s="354">
        <v>21061</v>
      </c>
      <c r="G2584" s="288" t="s">
        <v>117</v>
      </c>
      <c r="H2584" s="288" t="s">
        <v>145</v>
      </c>
      <c r="I2584" s="1"/>
      <c r="J2584" s="1"/>
      <c r="K2584" s="549"/>
      <c r="L2584" s="10"/>
      <c r="M2584" s="1"/>
      <c r="N2584" s="548"/>
      <c r="O2584" s="548"/>
    </row>
    <row r="2585" spans="2:15" s="5" customFormat="1" ht="78.75">
      <c r="B2585" s="1"/>
      <c r="C2585" s="351">
        <v>7994</v>
      </c>
      <c r="D2585" s="352" t="s">
        <v>2648</v>
      </c>
      <c r="E2585" s="353" t="s">
        <v>122</v>
      </c>
      <c r="F2585" s="354">
        <v>48257</v>
      </c>
      <c r="G2585" s="288" t="s">
        <v>117</v>
      </c>
      <c r="H2585" s="288" t="s">
        <v>145</v>
      </c>
      <c r="I2585" s="1"/>
      <c r="J2585" s="1"/>
      <c r="K2585" s="549"/>
      <c r="L2585" s="10"/>
      <c r="M2585" s="1"/>
      <c r="N2585" s="548"/>
      <c r="O2585" s="548"/>
    </row>
    <row r="2586" spans="2:15" s="5" customFormat="1" ht="63">
      <c r="B2586" s="1"/>
      <c r="C2586" s="351">
        <v>7995</v>
      </c>
      <c r="D2586" s="352" t="s">
        <v>2649</v>
      </c>
      <c r="E2586" s="353" t="s">
        <v>122</v>
      </c>
      <c r="F2586" s="354">
        <v>1233</v>
      </c>
      <c r="G2586" s="288" t="s">
        <v>117</v>
      </c>
      <c r="H2586" s="288"/>
      <c r="I2586" s="1"/>
      <c r="J2586" s="1"/>
      <c r="K2586" s="549"/>
      <c r="L2586" s="10"/>
      <c r="M2586" s="1"/>
      <c r="N2586" s="548"/>
      <c r="O2586" s="548"/>
    </row>
    <row r="2587" spans="2:15" s="5" customFormat="1" ht="47.25">
      <c r="B2587" s="1"/>
      <c r="C2587" s="351">
        <v>7996</v>
      </c>
      <c r="D2587" s="352" t="s">
        <v>2650</v>
      </c>
      <c r="E2587" s="353" t="s">
        <v>119</v>
      </c>
      <c r="F2587" s="354">
        <v>75264</v>
      </c>
      <c r="G2587" s="288" t="s">
        <v>117</v>
      </c>
      <c r="H2587" s="288"/>
      <c r="I2587" s="1"/>
      <c r="J2587" s="1"/>
      <c r="K2587" s="549"/>
      <c r="L2587" s="10"/>
      <c r="M2587" s="1"/>
      <c r="N2587" s="548"/>
      <c r="O2587" s="548"/>
    </row>
    <row r="2588" spans="2:15" s="5" customFormat="1" ht="47.25">
      <c r="B2588" s="1"/>
      <c r="C2588" s="351">
        <v>7997</v>
      </c>
      <c r="D2588" s="352" t="s">
        <v>2651</v>
      </c>
      <c r="E2588" s="353" t="s">
        <v>119</v>
      </c>
      <c r="F2588" s="354">
        <v>73717</v>
      </c>
      <c r="G2588" s="288" t="s">
        <v>117</v>
      </c>
      <c r="H2588" s="288"/>
      <c r="I2588" s="1"/>
      <c r="J2588" s="1"/>
      <c r="K2588" s="549"/>
      <c r="L2588" s="10"/>
      <c r="M2588" s="1"/>
      <c r="N2588" s="548"/>
      <c r="O2588" s="548"/>
    </row>
    <row r="2589" spans="2:15" s="5" customFormat="1" ht="47.25">
      <c r="B2589" s="1"/>
      <c r="C2589" s="351">
        <v>8000</v>
      </c>
      <c r="D2589" s="352" t="s">
        <v>2652</v>
      </c>
      <c r="E2589" s="353" t="s">
        <v>1215</v>
      </c>
      <c r="F2589" s="354">
        <v>3693</v>
      </c>
      <c r="G2589" s="288" t="s">
        <v>117</v>
      </c>
      <c r="H2589" s="288"/>
      <c r="I2589" s="1"/>
      <c r="J2589" s="1"/>
      <c r="K2589" s="549"/>
      <c r="L2589" s="10"/>
      <c r="M2589" s="1"/>
      <c r="N2589" s="548"/>
      <c r="O2589" s="548"/>
    </row>
    <row r="2590" spans="2:15" s="5" customFormat="1" ht="225">
      <c r="B2590" s="1"/>
      <c r="C2590" s="458">
        <v>8001</v>
      </c>
      <c r="D2590" s="460" t="s">
        <v>2653</v>
      </c>
      <c r="E2590" s="462" t="s">
        <v>122</v>
      </c>
      <c r="F2590" s="464">
        <v>1092122</v>
      </c>
      <c r="G2590" s="288" t="s">
        <v>117</v>
      </c>
      <c r="H2590" s="288"/>
      <c r="I2590" s="1"/>
      <c r="J2590" s="1"/>
      <c r="K2590" s="549"/>
      <c r="L2590" s="10"/>
      <c r="M2590" s="1"/>
      <c r="N2590" s="548"/>
      <c r="O2590" s="548"/>
    </row>
    <row r="2591" spans="2:15" s="5" customFormat="1" ht="252">
      <c r="B2591" s="1"/>
      <c r="C2591" s="351">
        <v>8002</v>
      </c>
      <c r="D2591" s="352" t="s">
        <v>2654</v>
      </c>
      <c r="E2591" s="353" t="s">
        <v>122</v>
      </c>
      <c r="F2591" s="354">
        <v>1148435</v>
      </c>
      <c r="G2591" s="288" t="s">
        <v>117</v>
      </c>
      <c r="H2591" s="288"/>
      <c r="I2591" s="1"/>
      <c r="J2591" s="1"/>
      <c r="K2591" s="549"/>
      <c r="L2591" s="10"/>
      <c r="M2591" s="1"/>
      <c r="N2591" s="548"/>
      <c r="O2591" s="548"/>
    </row>
    <row r="2592" spans="2:15" s="5" customFormat="1" ht="225">
      <c r="B2592" s="1"/>
      <c r="C2592" s="458">
        <v>8003</v>
      </c>
      <c r="D2592" s="460" t="s">
        <v>2655</v>
      </c>
      <c r="E2592" s="462" t="s">
        <v>122</v>
      </c>
      <c r="F2592" s="464">
        <v>1268061</v>
      </c>
      <c r="G2592" s="288" t="s">
        <v>117</v>
      </c>
      <c r="H2592" s="288"/>
      <c r="I2592" s="1"/>
      <c r="J2592" s="1"/>
      <c r="K2592" s="549"/>
      <c r="L2592" s="10"/>
      <c r="M2592" s="1"/>
      <c r="N2592" s="548"/>
      <c r="O2592" s="548"/>
    </row>
    <row r="2593" spans="2:15" s="5" customFormat="1" ht="252">
      <c r="B2593" s="1"/>
      <c r="C2593" s="351">
        <v>8004</v>
      </c>
      <c r="D2593" s="352" t="s">
        <v>2656</v>
      </c>
      <c r="E2593" s="353" t="s">
        <v>122</v>
      </c>
      <c r="F2593" s="354">
        <v>1506815</v>
      </c>
      <c r="G2593" s="288" t="s">
        <v>117</v>
      </c>
      <c r="H2593" s="288"/>
      <c r="I2593" s="1"/>
      <c r="J2593" s="1"/>
      <c r="K2593" s="549"/>
      <c r="L2593" s="10"/>
      <c r="M2593" s="1"/>
      <c r="N2593" s="548"/>
      <c r="O2593" s="548"/>
    </row>
    <row r="2594" spans="2:15" s="5" customFormat="1" ht="252">
      <c r="B2594" s="1"/>
      <c r="C2594" s="351">
        <v>8005</v>
      </c>
      <c r="D2594" s="352" t="s">
        <v>2657</v>
      </c>
      <c r="E2594" s="353" t="s">
        <v>122</v>
      </c>
      <c r="F2594" s="354">
        <v>1720713</v>
      </c>
      <c r="G2594" s="288" t="s">
        <v>117</v>
      </c>
      <c r="H2594" s="288"/>
      <c r="I2594" s="1"/>
      <c r="J2594" s="1"/>
      <c r="K2594" s="549"/>
      <c r="L2594" s="10"/>
      <c r="M2594" s="1"/>
      <c r="N2594" s="548"/>
      <c r="O2594" s="548"/>
    </row>
    <row r="2595" spans="2:15" s="5" customFormat="1" ht="252">
      <c r="B2595" s="1"/>
      <c r="C2595" s="351">
        <v>8006</v>
      </c>
      <c r="D2595" s="352" t="s">
        <v>2658</v>
      </c>
      <c r="E2595" s="353" t="s">
        <v>122</v>
      </c>
      <c r="F2595" s="354">
        <v>1877924</v>
      </c>
      <c r="G2595" s="288" t="s">
        <v>117</v>
      </c>
      <c r="H2595" s="288"/>
      <c r="I2595" s="1"/>
      <c r="J2595" s="1"/>
      <c r="K2595" s="549"/>
      <c r="L2595" s="10"/>
      <c r="M2595" s="1"/>
      <c r="N2595" s="548"/>
      <c r="O2595" s="548"/>
    </row>
    <row r="2596" spans="2:15" s="5" customFormat="1" ht="252">
      <c r="B2596" s="1"/>
      <c r="C2596" s="351">
        <v>8007</v>
      </c>
      <c r="D2596" s="352" t="s">
        <v>2659</v>
      </c>
      <c r="E2596" s="353" t="s">
        <v>122</v>
      </c>
      <c r="F2596" s="354">
        <v>2306992</v>
      </c>
      <c r="G2596" s="288" t="s">
        <v>117</v>
      </c>
      <c r="H2596" s="288"/>
      <c r="I2596" s="1"/>
      <c r="J2596" s="1"/>
      <c r="K2596" s="549"/>
      <c r="L2596" s="10"/>
      <c r="M2596" s="1"/>
      <c r="N2596" s="548"/>
      <c r="O2596" s="548"/>
    </row>
    <row r="2597" spans="2:15" s="5" customFormat="1" ht="252">
      <c r="B2597" s="1"/>
      <c r="C2597" s="351">
        <v>8008</v>
      </c>
      <c r="D2597" s="352" t="s">
        <v>2660</v>
      </c>
      <c r="E2597" s="353" t="s">
        <v>122</v>
      </c>
      <c r="F2597" s="354">
        <v>2561579</v>
      </c>
      <c r="G2597" s="288" t="s">
        <v>117</v>
      </c>
      <c r="H2597" s="288"/>
      <c r="I2597" s="1"/>
      <c r="J2597" s="1"/>
      <c r="K2597" s="549"/>
      <c r="L2597" s="10"/>
      <c r="M2597" s="1"/>
      <c r="N2597" s="548"/>
      <c r="O2597" s="548"/>
    </row>
    <row r="2598" spans="2:15" s="5" customFormat="1" ht="252">
      <c r="B2598" s="1"/>
      <c r="C2598" s="351">
        <v>8009</v>
      </c>
      <c r="D2598" s="352" t="s">
        <v>2661</v>
      </c>
      <c r="E2598" s="353" t="s">
        <v>122</v>
      </c>
      <c r="F2598" s="354">
        <v>3062029</v>
      </c>
      <c r="G2598" s="288" t="s">
        <v>117</v>
      </c>
      <c r="H2598" s="288"/>
      <c r="I2598" s="1"/>
      <c r="J2598" s="1"/>
      <c r="K2598" s="549"/>
      <c r="L2598" s="10"/>
      <c r="M2598" s="1"/>
      <c r="N2598" s="548"/>
      <c r="O2598" s="548"/>
    </row>
    <row r="2599" spans="2:15" s="5" customFormat="1" ht="252">
      <c r="B2599" s="1"/>
      <c r="C2599" s="351">
        <v>8010</v>
      </c>
      <c r="D2599" s="352" t="s">
        <v>2662</v>
      </c>
      <c r="E2599" s="353" t="s">
        <v>122</v>
      </c>
      <c r="F2599" s="354">
        <v>3524432</v>
      </c>
      <c r="G2599" s="288" t="s">
        <v>117</v>
      </c>
      <c r="H2599" s="288"/>
      <c r="I2599" s="1"/>
      <c r="J2599" s="1"/>
      <c r="K2599" s="549"/>
      <c r="L2599" s="10"/>
      <c r="M2599" s="1"/>
      <c r="N2599" s="548"/>
      <c r="O2599" s="548"/>
    </row>
    <row r="2600" spans="2:15" s="5" customFormat="1" ht="252">
      <c r="B2600" s="1"/>
      <c r="C2600" s="351">
        <v>8011</v>
      </c>
      <c r="D2600" s="352" t="s">
        <v>2663</v>
      </c>
      <c r="E2600" s="353" t="s">
        <v>122</v>
      </c>
      <c r="F2600" s="354">
        <v>4633902</v>
      </c>
      <c r="G2600" s="288" t="s">
        <v>117</v>
      </c>
      <c r="H2600" s="288"/>
      <c r="I2600" s="1"/>
      <c r="J2600" s="1"/>
      <c r="K2600" s="549"/>
      <c r="L2600" s="10"/>
      <c r="M2600" s="1"/>
      <c r="N2600" s="548"/>
      <c r="O2600" s="548"/>
    </row>
    <row r="2601" spans="2:15" s="5" customFormat="1" ht="252">
      <c r="B2601" s="1"/>
      <c r="C2601" s="351">
        <v>8012</v>
      </c>
      <c r="D2601" s="352" t="s">
        <v>2664</v>
      </c>
      <c r="E2601" s="353" t="s">
        <v>122</v>
      </c>
      <c r="F2601" s="354">
        <v>5894965</v>
      </c>
      <c r="G2601" s="288" t="s">
        <v>117</v>
      </c>
      <c r="H2601" s="288"/>
      <c r="I2601" s="1"/>
      <c r="J2601" s="1"/>
      <c r="K2601" s="549"/>
      <c r="L2601" s="10"/>
      <c r="M2601" s="1"/>
      <c r="N2601" s="548"/>
      <c r="O2601" s="548"/>
    </row>
    <row r="2602" spans="2:15" s="5" customFormat="1" ht="252">
      <c r="B2602" s="1"/>
      <c r="C2602" s="351">
        <v>8013</v>
      </c>
      <c r="D2602" s="352" t="s">
        <v>2665</v>
      </c>
      <c r="E2602" s="353" t="s">
        <v>122</v>
      </c>
      <c r="F2602" s="354">
        <v>6454983</v>
      </c>
      <c r="G2602" s="288" t="s">
        <v>117</v>
      </c>
      <c r="H2602" s="288"/>
      <c r="I2602" s="1"/>
      <c r="J2602" s="1"/>
      <c r="K2602" s="549"/>
      <c r="L2602" s="10"/>
      <c r="M2602" s="1"/>
      <c r="N2602" s="548"/>
      <c r="O2602" s="548"/>
    </row>
    <row r="2603" spans="2:15" s="5" customFormat="1" ht="110.25">
      <c r="B2603" s="1"/>
      <c r="C2603" s="351">
        <v>8016</v>
      </c>
      <c r="D2603" s="352" t="s">
        <v>2666</v>
      </c>
      <c r="E2603" s="353" t="s">
        <v>122</v>
      </c>
      <c r="F2603" s="354">
        <v>520910</v>
      </c>
      <c r="G2603" s="288" t="s">
        <v>117</v>
      </c>
      <c r="H2603" s="288"/>
      <c r="I2603" s="1"/>
      <c r="J2603" s="1"/>
      <c r="K2603" s="549"/>
      <c r="L2603" s="10"/>
      <c r="M2603" s="1"/>
      <c r="N2603" s="548"/>
      <c r="O2603" s="548"/>
    </row>
    <row r="2604" spans="2:15" s="5" customFormat="1" ht="110.25">
      <c r="B2604" s="1"/>
      <c r="C2604" s="351">
        <v>8017</v>
      </c>
      <c r="D2604" s="352" t="s">
        <v>2667</v>
      </c>
      <c r="E2604" s="353" t="s">
        <v>125</v>
      </c>
      <c r="F2604" s="354">
        <v>520910</v>
      </c>
      <c r="G2604" s="288" t="s">
        <v>117</v>
      </c>
      <c r="H2604" s="288"/>
      <c r="I2604" s="1"/>
      <c r="J2604" s="1"/>
      <c r="K2604" s="549"/>
      <c r="L2604" s="10"/>
      <c r="M2604" s="1"/>
      <c r="N2604" s="548"/>
      <c r="O2604" s="548"/>
    </row>
    <row r="2605" spans="2:15" s="5" customFormat="1" ht="110.25">
      <c r="B2605" s="1"/>
      <c r="C2605" s="351">
        <v>8018</v>
      </c>
      <c r="D2605" s="352" t="s">
        <v>2668</v>
      </c>
      <c r="E2605" s="353" t="s">
        <v>125</v>
      </c>
      <c r="F2605" s="354">
        <v>754349</v>
      </c>
      <c r="G2605" s="288" t="s">
        <v>117</v>
      </c>
      <c r="H2605" s="288"/>
      <c r="I2605" s="1"/>
      <c r="J2605" s="1"/>
      <c r="K2605" s="549"/>
      <c r="L2605" s="10"/>
      <c r="M2605" s="1"/>
      <c r="N2605" s="548"/>
      <c r="O2605" s="548"/>
    </row>
    <row r="2606" spans="2:15" s="5" customFormat="1" ht="110.25">
      <c r="B2606" s="1"/>
      <c r="C2606" s="351">
        <v>8019</v>
      </c>
      <c r="D2606" s="352" t="s">
        <v>2669</v>
      </c>
      <c r="E2606" s="353" t="s">
        <v>122</v>
      </c>
      <c r="F2606" s="354">
        <v>1009591</v>
      </c>
      <c r="G2606" s="288" t="s">
        <v>117</v>
      </c>
      <c r="H2606" s="288"/>
      <c r="I2606" s="1"/>
      <c r="J2606" s="1"/>
      <c r="K2606" s="549"/>
      <c r="L2606" s="10"/>
      <c r="M2606" s="1"/>
      <c r="N2606" s="548"/>
      <c r="O2606" s="548"/>
    </row>
    <row r="2607" spans="2:15" s="5" customFormat="1" ht="110.25">
      <c r="B2607" s="1"/>
      <c r="C2607" s="351">
        <v>8020</v>
      </c>
      <c r="D2607" s="352" t="s">
        <v>2670</v>
      </c>
      <c r="E2607" s="353" t="s">
        <v>125</v>
      </c>
      <c r="F2607" s="354">
        <v>1192627</v>
      </c>
      <c r="G2607" s="288" t="s">
        <v>117</v>
      </c>
      <c r="H2607" s="288"/>
      <c r="I2607" s="1"/>
      <c r="J2607" s="1"/>
      <c r="K2607" s="549"/>
      <c r="L2607" s="10"/>
      <c r="M2607" s="1"/>
      <c r="N2607" s="548"/>
      <c r="O2607" s="548"/>
    </row>
    <row r="2608" spans="2:15" s="5" customFormat="1" ht="47.25">
      <c r="B2608" s="1"/>
      <c r="C2608" s="351">
        <v>8022</v>
      </c>
      <c r="D2608" s="352" t="s">
        <v>2671</v>
      </c>
      <c r="E2608" s="353" t="s">
        <v>125</v>
      </c>
      <c r="F2608" s="354">
        <v>682455</v>
      </c>
      <c r="G2608" s="288" t="s">
        <v>117</v>
      </c>
      <c r="H2608" s="288"/>
      <c r="I2608" s="1"/>
      <c r="J2608" s="1"/>
      <c r="K2608" s="549"/>
      <c r="L2608" s="10"/>
      <c r="M2608" s="1"/>
      <c r="N2608" s="548"/>
      <c r="O2608" s="548"/>
    </row>
    <row r="2609" spans="2:15" s="5" customFormat="1" ht="47.25">
      <c r="B2609" s="1"/>
      <c r="C2609" s="351">
        <v>8023</v>
      </c>
      <c r="D2609" s="352" t="s">
        <v>2672</v>
      </c>
      <c r="E2609" s="353" t="s">
        <v>125</v>
      </c>
      <c r="F2609" s="354">
        <v>944257</v>
      </c>
      <c r="G2609" s="288" t="s">
        <v>117</v>
      </c>
      <c r="H2609" s="288"/>
      <c r="I2609" s="1"/>
      <c r="J2609" s="1"/>
      <c r="K2609" s="549"/>
      <c r="L2609" s="10"/>
      <c r="M2609" s="1"/>
      <c r="N2609" s="548"/>
      <c r="O2609" s="548"/>
    </row>
    <row r="2610" spans="2:15" s="5" customFormat="1" ht="47.25">
      <c r="B2610" s="1"/>
      <c r="C2610" s="351">
        <v>8025</v>
      </c>
      <c r="D2610" s="352" t="s">
        <v>2673</v>
      </c>
      <c r="E2610" s="353" t="s">
        <v>125</v>
      </c>
      <c r="F2610" s="354">
        <v>502624</v>
      </c>
      <c r="G2610" s="288" t="s">
        <v>117</v>
      </c>
      <c r="H2610" s="288"/>
      <c r="I2610" s="1"/>
      <c r="J2610" s="1"/>
      <c r="K2610" s="549"/>
      <c r="L2610" s="10"/>
      <c r="M2610" s="1"/>
      <c r="N2610" s="548"/>
      <c r="O2610" s="548"/>
    </row>
    <row r="2611" spans="2:15" s="5" customFormat="1" ht="47.25">
      <c r="B2611" s="1"/>
      <c r="C2611" s="351">
        <v>8026</v>
      </c>
      <c r="D2611" s="352" t="s">
        <v>2674</v>
      </c>
      <c r="E2611" s="353" t="s">
        <v>125</v>
      </c>
      <c r="F2611" s="354">
        <v>799866</v>
      </c>
      <c r="G2611" s="288" t="s">
        <v>117</v>
      </c>
      <c r="H2611" s="288"/>
      <c r="I2611" s="1"/>
      <c r="J2611" s="1"/>
      <c r="K2611" s="549"/>
      <c r="L2611" s="10"/>
      <c r="M2611" s="1"/>
      <c r="N2611" s="548"/>
      <c r="O2611" s="548"/>
    </row>
    <row r="2612" spans="2:15" s="5" customFormat="1" ht="94.5">
      <c r="B2612" s="1"/>
      <c r="C2612" s="351">
        <v>8029</v>
      </c>
      <c r="D2612" s="352" t="s">
        <v>2675</v>
      </c>
      <c r="E2612" s="353" t="s">
        <v>125</v>
      </c>
      <c r="F2612" s="354">
        <v>10823332</v>
      </c>
      <c r="G2612" s="288" t="s">
        <v>117</v>
      </c>
      <c r="H2612" s="288"/>
      <c r="I2612" s="1"/>
      <c r="J2612" s="1"/>
      <c r="K2612" s="549"/>
      <c r="L2612" s="10"/>
      <c r="M2612" s="1"/>
      <c r="N2612" s="548"/>
      <c r="O2612" s="548"/>
    </row>
    <row r="2613" spans="2:15" s="5" customFormat="1" ht="141.75">
      <c r="B2613" s="1"/>
      <c r="C2613" s="351">
        <v>8033</v>
      </c>
      <c r="D2613" s="352" t="s">
        <v>2676</v>
      </c>
      <c r="E2613" s="353" t="s">
        <v>125</v>
      </c>
      <c r="F2613" s="354">
        <v>12230490</v>
      </c>
      <c r="G2613" s="288" t="s">
        <v>117</v>
      </c>
      <c r="H2613" s="288"/>
      <c r="I2613" s="1"/>
      <c r="J2613" s="1"/>
      <c r="K2613" s="549"/>
      <c r="L2613" s="10"/>
      <c r="M2613" s="1"/>
      <c r="N2613" s="548"/>
      <c r="O2613" s="548"/>
    </row>
    <row r="2614" spans="2:15" s="5" customFormat="1" ht="141.75">
      <c r="B2614" s="1"/>
      <c r="C2614" s="351">
        <v>8042</v>
      </c>
      <c r="D2614" s="352" t="s">
        <v>2677</v>
      </c>
      <c r="E2614" s="353" t="s">
        <v>122</v>
      </c>
      <c r="F2614" s="354">
        <v>1204567</v>
      </c>
      <c r="G2614" s="288" t="s">
        <v>117</v>
      </c>
      <c r="H2614" s="288"/>
      <c r="I2614" s="1"/>
      <c r="J2614" s="1"/>
      <c r="K2614" s="549"/>
      <c r="L2614" s="10"/>
      <c r="M2614" s="1"/>
      <c r="N2614" s="548"/>
      <c r="O2614" s="548"/>
    </row>
    <row r="2615" spans="2:15" s="5" customFormat="1" ht="141.75">
      <c r="B2615" s="1"/>
      <c r="C2615" s="351">
        <v>8043</v>
      </c>
      <c r="D2615" s="352" t="s">
        <v>2678</v>
      </c>
      <c r="E2615" s="353" t="s">
        <v>122</v>
      </c>
      <c r="F2615" s="354">
        <v>1404772</v>
      </c>
      <c r="G2615" s="288" t="s">
        <v>117</v>
      </c>
      <c r="H2615" s="288"/>
      <c r="I2615" s="1"/>
      <c r="J2615" s="1"/>
      <c r="K2615" s="549"/>
      <c r="L2615" s="10"/>
      <c r="M2615" s="1"/>
      <c r="N2615" s="548"/>
      <c r="O2615" s="548"/>
    </row>
    <row r="2616" spans="2:15" s="5" customFormat="1" ht="110.25">
      <c r="B2616" s="1"/>
      <c r="C2616" s="351">
        <v>8044</v>
      </c>
      <c r="D2616" s="352" t="s">
        <v>2679</v>
      </c>
      <c r="E2616" s="353" t="s">
        <v>125</v>
      </c>
      <c r="F2616" s="354">
        <v>2930300</v>
      </c>
      <c r="G2616" s="288" t="s">
        <v>117</v>
      </c>
      <c r="H2616" s="288"/>
      <c r="I2616" s="1"/>
      <c r="J2616" s="1"/>
      <c r="K2616" s="549"/>
      <c r="L2616" s="10"/>
      <c r="M2616" s="1"/>
      <c r="N2616" s="548"/>
      <c r="O2616" s="548"/>
    </row>
    <row r="2617" spans="2:15" s="5" customFormat="1" ht="110.25">
      <c r="B2617" s="1"/>
      <c r="C2617" s="351">
        <v>8045</v>
      </c>
      <c r="D2617" s="352" t="s">
        <v>2680</v>
      </c>
      <c r="E2617" s="353" t="s">
        <v>125</v>
      </c>
      <c r="F2617" s="354">
        <v>3735830</v>
      </c>
      <c r="G2617" s="288" t="s">
        <v>117</v>
      </c>
      <c r="H2617" s="288"/>
      <c r="I2617" s="1"/>
      <c r="J2617" s="1"/>
      <c r="K2617" s="549"/>
      <c r="L2617" s="10"/>
      <c r="M2617" s="1"/>
      <c r="N2617" s="548"/>
      <c r="O2617" s="548"/>
    </row>
    <row r="2618" spans="2:15" s="5" customFormat="1" ht="94.5">
      <c r="B2618" s="1"/>
      <c r="C2618" s="351">
        <v>8046</v>
      </c>
      <c r="D2618" s="352" t="s">
        <v>2681</v>
      </c>
      <c r="E2618" s="353" t="s">
        <v>125</v>
      </c>
      <c r="F2618" s="354">
        <v>4738943</v>
      </c>
      <c r="G2618" s="288" t="s">
        <v>117</v>
      </c>
      <c r="H2618" s="288"/>
      <c r="I2618" s="1"/>
      <c r="J2618" s="1"/>
      <c r="K2618" s="549"/>
      <c r="L2618" s="10"/>
      <c r="M2618" s="1"/>
      <c r="N2618" s="548"/>
      <c r="O2618" s="548"/>
    </row>
    <row r="2619" spans="2:15" s="5" customFormat="1" ht="110.25">
      <c r="B2619" s="1"/>
      <c r="C2619" s="351">
        <v>8047</v>
      </c>
      <c r="D2619" s="352" t="s">
        <v>2682</v>
      </c>
      <c r="E2619" s="353" t="s">
        <v>125</v>
      </c>
      <c r="F2619" s="354">
        <v>5677216</v>
      </c>
      <c r="G2619" s="288" t="s">
        <v>117</v>
      </c>
      <c r="H2619" s="288"/>
      <c r="I2619" s="1"/>
      <c r="J2619" s="1"/>
      <c r="K2619" s="549"/>
      <c r="L2619" s="10"/>
      <c r="M2619" s="1"/>
      <c r="N2619" s="548"/>
      <c r="O2619" s="548"/>
    </row>
    <row r="2620" spans="2:15" s="5" customFormat="1" ht="110.25">
      <c r="B2620" s="1"/>
      <c r="C2620" s="351">
        <v>8048</v>
      </c>
      <c r="D2620" s="352" t="s">
        <v>2683</v>
      </c>
      <c r="E2620" s="353" t="s">
        <v>125</v>
      </c>
      <c r="F2620" s="354">
        <v>3259523</v>
      </c>
      <c r="G2620" s="288" t="s">
        <v>117</v>
      </c>
      <c r="H2620" s="288"/>
      <c r="I2620" s="1"/>
      <c r="J2620" s="1"/>
      <c r="K2620" s="549"/>
      <c r="L2620" s="10"/>
      <c r="M2620" s="1"/>
      <c r="N2620" s="548"/>
      <c r="O2620" s="548"/>
    </row>
    <row r="2621" spans="2:15" s="5" customFormat="1" ht="110.25">
      <c r="B2621" s="1"/>
      <c r="C2621" s="351">
        <v>8049</v>
      </c>
      <c r="D2621" s="352" t="s">
        <v>2684</v>
      </c>
      <c r="E2621" s="353" t="s">
        <v>125</v>
      </c>
      <c r="F2621" s="354">
        <v>4321469</v>
      </c>
      <c r="G2621" s="288" t="s">
        <v>117</v>
      </c>
      <c r="H2621" s="288"/>
      <c r="I2621" s="1"/>
      <c r="J2621" s="1"/>
      <c r="K2621" s="549"/>
      <c r="L2621" s="10"/>
      <c r="M2621" s="1"/>
      <c r="N2621" s="548"/>
      <c r="O2621" s="548"/>
    </row>
    <row r="2622" spans="2:15" s="5" customFormat="1" ht="110.25">
      <c r="B2622" s="1"/>
      <c r="C2622" s="351">
        <v>8050</v>
      </c>
      <c r="D2622" s="352" t="s">
        <v>2685</v>
      </c>
      <c r="E2622" s="353" t="s">
        <v>125</v>
      </c>
      <c r="F2622" s="354">
        <v>4109178</v>
      </c>
      <c r="G2622" s="288" t="s">
        <v>117</v>
      </c>
      <c r="H2622" s="288"/>
      <c r="I2622" s="1"/>
      <c r="J2622" s="1"/>
      <c r="K2622" s="549"/>
      <c r="L2622" s="10"/>
      <c r="M2622" s="1"/>
      <c r="N2622" s="548"/>
      <c r="O2622" s="548"/>
    </row>
    <row r="2623" spans="2:15" s="5" customFormat="1" ht="110.25">
      <c r="B2623" s="1"/>
      <c r="C2623" s="351">
        <v>8051</v>
      </c>
      <c r="D2623" s="352" t="s">
        <v>2686</v>
      </c>
      <c r="E2623" s="353" t="s">
        <v>125</v>
      </c>
      <c r="F2623" s="354">
        <v>5718522</v>
      </c>
      <c r="G2623" s="288" t="s">
        <v>117</v>
      </c>
      <c r="H2623" s="288"/>
      <c r="I2623" s="1"/>
      <c r="J2623" s="1"/>
      <c r="K2623" s="549"/>
      <c r="L2623" s="10"/>
      <c r="M2623" s="1"/>
      <c r="N2623" s="548"/>
      <c r="O2623" s="548"/>
    </row>
    <row r="2624" spans="2:15" s="5" customFormat="1" ht="110.25">
      <c r="B2624" s="1"/>
      <c r="C2624" s="351">
        <v>8052</v>
      </c>
      <c r="D2624" s="352" t="s">
        <v>2687</v>
      </c>
      <c r="E2624" s="353" t="s">
        <v>125</v>
      </c>
      <c r="F2624" s="354">
        <v>7412238</v>
      </c>
      <c r="G2624" s="288" t="s">
        <v>117</v>
      </c>
      <c r="H2624" s="288"/>
      <c r="I2624" s="1"/>
      <c r="J2624" s="1"/>
      <c r="K2624" s="549"/>
      <c r="L2624" s="10"/>
      <c r="M2624" s="1"/>
      <c r="N2624" s="548"/>
      <c r="O2624" s="548"/>
    </row>
    <row r="2625" spans="2:15" s="5" customFormat="1" ht="31.5">
      <c r="B2625" s="1"/>
      <c r="C2625" s="351">
        <v>8053</v>
      </c>
      <c r="D2625" s="352" t="s">
        <v>2688</v>
      </c>
      <c r="E2625" s="353" t="s">
        <v>125</v>
      </c>
      <c r="F2625" s="354">
        <v>800575</v>
      </c>
      <c r="G2625" s="288" t="s">
        <v>117</v>
      </c>
      <c r="H2625" s="288"/>
      <c r="I2625" s="1"/>
      <c r="J2625" s="1"/>
      <c r="K2625" s="549"/>
      <c r="L2625" s="10"/>
      <c r="M2625" s="1"/>
      <c r="N2625" s="548"/>
      <c r="O2625" s="548"/>
    </row>
    <row r="2626" spans="2:15" s="5" customFormat="1" ht="31.5">
      <c r="B2626" s="1"/>
      <c r="C2626" s="351">
        <v>8058</v>
      </c>
      <c r="D2626" s="352" t="s">
        <v>2689</v>
      </c>
      <c r="E2626" s="353" t="s">
        <v>122</v>
      </c>
      <c r="F2626" s="354">
        <v>40988</v>
      </c>
      <c r="G2626" s="288" t="s">
        <v>117</v>
      </c>
      <c r="H2626" s="288"/>
      <c r="I2626" s="1"/>
      <c r="J2626" s="1"/>
      <c r="K2626" s="549"/>
      <c r="L2626" s="10"/>
      <c r="M2626" s="1"/>
      <c r="N2626" s="548"/>
      <c r="O2626" s="548"/>
    </row>
    <row r="2627" spans="2:15" s="5" customFormat="1" ht="47.25">
      <c r="B2627" s="1"/>
      <c r="C2627" s="351">
        <v>8060</v>
      </c>
      <c r="D2627" s="352" t="s">
        <v>2690</v>
      </c>
      <c r="E2627" s="353" t="s">
        <v>125</v>
      </c>
      <c r="F2627" s="354">
        <v>972929</v>
      </c>
      <c r="G2627" s="288" t="s">
        <v>117</v>
      </c>
      <c r="H2627" s="288"/>
      <c r="I2627" s="1"/>
      <c r="J2627" s="1"/>
      <c r="K2627" s="549"/>
      <c r="L2627" s="10"/>
      <c r="M2627" s="1"/>
      <c r="N2627" s="548"/>
      <c r="O2627" s="548"/>
    </row>
    <row r="2628" spans="2:15" s="5" customFormat="1" ht="47.25">
      <c r="B2628" s="1"/>
      <c r="C2628" s="351">
        <v>8076</v>
      </c>
      <c r="D2628" s="352" t="s">
        <v>2691</v>
      </c>
      <c r="E2628" s="353" t="s">
        <v>125</v>
      </c>
      <c r="F2628" s="354">
        <v>39208</v>
      </c>
      <c r="G2628" s="288" t="s">
        <v>117</v>
      </c>
      <c r="H2628" s="288"/>
      <c r="I2628" s="1"/>
      <c r="J2628" s="1"/>
      <c r="K2628" s="549"/>
      <c r="L2628" s="10"/>
      <c r="M2628" s="1"/>
      <c r="N2628" s="548"/>
      <c r="O2628" s="548"/>
    </row>
    <row r="2629" spans="2:15" s="5" customFormat="1" ht="47.25">
      <c r="B2629" s="1"/>
      <c r="C2629" s="351">
        <v>8077</v>
      </c>
      <c r="D2629" s="352" t="s">
        <v>2692</v>
      </c>
      <c r="E2629" s="353" t="s">
        <v>125</v>
      </c>
      <c r="F2629" s="354">
        <v>253529</v>
      </c>
      <c r="G2629" s="288" t="s">
        <v>117</v>
      </c>
      <c r="H2629" s="288"/>
      <c r="I2629" s="1"/>
      <c r="J2629" s="1"/>
      <c r="K2629" s="549"/>
      <c r="L2629" s="10"/>
      <c r="M2629" s="1"/>
      <c r="N2629" s="548"/>
      <c r="O2629" s="548"/>
    </row>
    <row r="2630" spans="2:15" s="5" customFormat="1" ht="47.25">
      <c r="B2630" s="1"/>
      <c r="C2630" s="351">
        <v>8078</v>
      </c>
      <c r="D2630" s="352" t="s">
        <v>2693</v>
      </c>
      <c r="E2630" s="353" t="s">
        <v>125</v>
      </c>
      <c r="F2630" s="354">
        <v>161549</v>
      </c>
      <c r="G2630" s="288" t="s">
        <v>117</v>
      </c>
      <c r="H2630" s="288"/>
      <c r="I2630" s="1"/>
      <c r="J2630" s="1"/>
      <c r="K2630" s="549"/>
      <c r="L2630" s="10"/>
      <c r="M2630" s="1"/>
      <c r="N2630" s="548"/>
      <c r="O2630" s="548"/>
    </row>
    <row r="2631" spans="2:15" s="5" customFormat="1" ht="47.25">
      <c r="B2631" s="1"/>
      <c r="C2631" s="351">
        <v>8079</v>
      </c>
      <c r="D2631" s="352" t="s">
        <v>2694</v>
      </c>
      <c r="E2631" s="353" t="s">
        <v>125</v>
      </c>
      <c r="F2631" s="354">
        <v>211297</v>
      </c>
      <c r="G2631" s="288" t="s">
        <v>117</v>
      </c>
      <c r="H2631" s="288"/>
      <c r="I2631" s="1"/>
      <c r="J2631" s="1"/>
      <c r="K2631" s="549"/>
      <c r="L2631" s="10"/>
      <c r="M2631" s="1"/>
      <c r="N2631" s="548"/>
      <c r="O2631" s="548"/>
    </row>
    <row r="2632" spans="2:15" s="5" customFormat="1" ht="110.25">
      <c r="B2632" s="1"/>
      <c r="C2632" s="351">
        <v>8080</v>
      </c>
      <c r="D2632" s="352" t="s">
        <v>2695</v>
      </c>
      <c r="E2632" s="353" t="s">
        <v>125</v>
      </c>
      <c r="F2632" s="354">
        <v>132000</v>
      </c>
      <c r="G2632" s="288" t="s">
        <v>117</v>
      </c>
      <c r="H2632" s="288"/>
      <c r="I2632" s="1"/>
      <c r="J2632" s="1"/>
      <c r="K2632" s="549"/>
      <c r="L2632" s="10"/>
      <c r="M2632" s="1"/>
      <c r="N2632" s="548"/>
      <c r="O2632" s="548"/>
    </row>
    <row r="2633" spans="2:15" s="5" customFormat="1" ht="31.5">
      <c r="B2633" s="1"/>
      <c r="C2633" s="351">
        <v>8081</v>
      </c>
      <c r="D2633" s="352" t="s">
        <v>2696</v>
      </c>
      <c r="E2633" s="353" t="s">
        <v>125</v>
      </c>
      <c r="F2633" s="354">
        <v>28289</v>
      </c>
      <c r="G2633" s="288" t="s">
        <v>117</v>
      </c>
      <c r="H2633" s="288"/>
      <c r="I2633" s="1"/>
      <c r="J2633" s="1"/>
      <c r="K2633" s="549"/>
      <c r="L2633" s="10"/>
      <c r="M2633" s="1"/>
      <c r="N2633" s="548"/>
      <c r="O2633" s="548"/>
    </row>
    <row r="2634" spans="2:15" s="5" customFormat="1" ht="78.75">
      <c r="B2634" s="1"/>
      <c r="C2634" s="351">
        <v>8082</v>
      </c>
      <c r="D2634" s="352" t="s">
        <v>2697</v>
      </c>
      <c r="E2634" s="353" t="s">
        <v>116</v>
      </c>
      <c r="F2634" s="354">
        <v>62167</v>
      </c>
      <c r="G2634" s="288" t="s">
        <v>117</v>
      </c>
      <c r="H2634" s="288"/>
      <c r="I2634" s="1"/>
      <c r="J2634" s="1"/>
      <c r="K2634" s="549"/>
      <c r="L2634" s="10"/>
      <c r="M2634" s="1"/>
      <c r="N2634" s="548"/>
      <c r="O2634" s="548"/>
    </row>
    <row r="2635" spans="2:15" s="5" customFormat="1" ht="78.75">
      <c r="B2635" s="1"/>
      <c r="C2635" s="351">
        <v>8083</v>
      </c>
      <c r="D2635" s="352" t="s">
        <v>2698</v>
      </c>
      <c r="E2635" s="353" t="s">
        <v>116</v>
      </c>
      <c r="F2635" s="354">
        <v>56667</v>
      </c>
      <c r="G2635" s="288" t="s">
        <v>117</v>
      </c>
      <c r="H2635" s="288"/>
      <c r="I2635" s="1"/>
      <c r="J2635" s="1"/>
      <c r="K2635" s="549"/>
      <c r="L2635" s="10"/>
      <c r="M2635" s="1"/>
      <c r="N2635" s="548"/>
      <c r="O2635" s="548"/>
    </row>
    <row r="2636" spans="2:15" s="5" customFormat="1" ht="78.75">
      <c r="B2636" s="1"/>
      <c r="C2636" s="351">
        <v>8084</v>
      </c>
      <c r="D2636" s="352" t="s">
        <v>2699</v>
      </c>
      <c r="E2636" s="353" t="s">
        <v>116</v>
      </c>
      <c r="F2636" s="354">
        <v>33667</v>
      </c>
      <c r="G2636" s="288" t="s">
        <v>117</v>
      </c>
      <c r="H2636" s="288"/>
      <c r="I2636" s="1"/>
      <c r="J2636" s="1"/>
      <c r="K2636" s="549"/>
      <c r="L2636" s="10"/>
      <c r="M2636" s="1"/>
      <c r="N2636" s="548"/>
      <c r="O2636" s="548"/>
    </row>
    <row r="2637" spans="2:15" s="5" customFormat="1" ht="63">
      <c r="B2637" s="1"/>
      <c r="C2637" s="351">
        <v>8086</v>
      </c>
      <c r="D2637" s="352" t="s">
        <v>2700</v>
      </c>
      <c r="E2637" s="353" t="s">
        <v>119</v>
      </c>
      <c r="F2637" s="354">
        <v>780889</v>
      </c>
      <c r="G2637" s="288" t="s">
        <v>117</v>
      </c>
      <c r="H2637" s="288"/>
      <c r="I2637" s="1"/>
      <c r="J2637" s="1"/>
      <c r="K2637" s="549"/>
      <c r="L2637" s="10"/>
      <c r="M2637" s="1"/>
      <c r="N2637" s="548"/>
      <c r="O2637" s="548"/>
    </row>
    <row r="2638" spans="2:15" s="5" customFormat="1" ht="63">
      <c r="B2638" s="1"/>
      <c r="C2638" s="351">
        <v>8087</v>
      </c>
      <c r="D2638" s="352" t="s">
        <v>2701</v>
      </c>
      <c r="E2638" s="353" t="s">
        <v>119</v>
      </c>
      <c r="F2638" s="354">
        <v>719275</v>
      </c>
      <c r="G2638" s="288" t="s">
        <v>117</v>
      </c>
      <c r="H2638" s="288"/>
      <c r="I2638" s="1"/>
      <c r="J2638" s="1"/>
      <c r="K2638" s="549"/>
      <c r="L2638" s="10"/>
      <c r="M2638" s="1"/>
      <c r="N2638" s="548"/>
      <c r="O2638" s="548"/>
    </row>
    <row r="2639" spans="2:15" s="5" customFormat="1" ht="63">
      <c r="B2639" s="1"/>
      <c r="C2639" s="351">
        <v>8088</v>
      </c>
      <c r="D2639" s="352" t="s">
        <v>2702</v>
      </c>
      <c r="E2639" s="353" t="s">
        <v>119</v>
      </c>
      <c r="F2639" s="354">
        <v>693923</v>
      </c>
      <c r="G2639" s="288" t="s">
        <v>117</v>
      </c>
      <c r="H2639" s="288"/>
      <c r="I2639" s="1"/>
      <c r="J2639" s="1"/>
      <c r="K2639" s="549"/>
      <c r="L2639" s="10"/>
      <c r="M2639" s="1"/>
      <c r="N2639" s="548"/>
      <c r="O2639" s="548"/>
    </row>
    <row r="2640" spans="2:15" s="5" customFormat="1" ht="94.5">
      <c r="B2640" s="1"/>
      <c r="C2640" s="351">
        <v>8089</v>
      </c>
      <c r="D2640" s="352" t="s">
        <v>2703</v>
      </c>
      <c r="E2640" s="353" t="s">
        <v>125</v>
      </c>
      <c r="F2640" s="354">
        <v>32130000</v>
      </c>
      <c r="G2640" s="288" t="s">
        <v>117</v>
      </c>
      <c r="H2640" s="288"/>
      <c r="I2640" s="1"/>
      <c r="J2640" s="1"/>
      <c r="K2640" s="549"/>
      <c r="L2640" s="10"/>
      <c r="M2640" s="1"/>
      <c r="N2640" s="548"/>
      <c r="O2640" s="548"/>
    </row>
    <row r="2641" spans="2:15" s="5" customFormat="1" ht="63">
      <c r="B2641" s="1"/>
      <c r="C2641" s="351">
        <v>8090</v>
      </c>
      <c r="D2641" s="352" t="s">
        <v>2704</v>
      </c>
      <c r="E2641" s="353" t="s">
        <v>116</v>
      </c>
      <c r="F2641" s="354">
        <v>375068</v>
      </c>
      <c r="G2641" s="288" t="s">
        <v>117</v>
      </c>
      <c r="H2641" s="288"/>
      <c r="I2641" s="1"/>
      <c r="J2641" s="1"/>
      <c r="K2641" s="549"/>
      <c r="L2641" s="10"/>
      <c r="M2641" s="1"/>
      <c r="N2641" s="548"/>
      <c r="O2641" s="548"/>
    </row>
    <row r="2642" spans="2:15" s="5" customFormat="1" ht="31.5">
      <c r="B2642" s="1"/>
      <c r="C2642" s="351">
        <v>8091</v>
      </c>
      <c r="D2642" s="352" t="s">
        <v>2705</v>
      </c>
      <c r="E2642" s="353" t="s">
        <v>125</v>
      </c>
      <c r="F2642" s="354">
        <v>6856</v>
      </c>
      <c r="G2642" s="288" t="s">
        <v>117</v>
      </c>
      <c r="H2642" s="288"/>
      <c r="I2642" s="1"/>
      <c r="J2642" s="1"/>
      <c r="K2642" s="549"/>
      <c r="L2642" s="10"/>
      <c r="M2642" s="1"/>
      <c r="N2642" s="548"/>
      <c r="O2642" s="548"/>
    </row>
    <row r="2643" spans="2:15" s="5" customFormat="1" ht="94.5">
      <c r="B2643" s="1"/>
      <c r="C2643" s="351">
        <v>8092</v>
      </c>
      <c r="D2643" s="352" t="s">
        <v>2706</v>
      </c>
      <c r="E2643" s="353" t="s">
        <v>125</v>
      </c>
      <c r="F2643" s="354">
        <v>32357</v>
      </c>
      <c r="G2643" s="288" t="s">
        <v>117</v>
      </c>
      <c r="H2643" s="288"/>
      <c r="I2643" s="1"/>
      <c r="J2643" s="1"/>
      <c r="K2643" s="549"/>
      <c r="L2643" s="10"/>
      <c r="M2643" s="1"/>
      <c r="N2643" s="548"/>
      <c r="O2643" s="548"/>
    </row>
    <row r="2644" spans="2:15" s="5" customFormat="1" ht="78.75">
      <c r="B2644" s="1"/>
      <c r="C2644" s="351">
        <v>8093</v>
      </c>
      <c r="D2644" s="352" t="s">
        <v>2707</v>
      </c>
      <c r="E2644" s="353" t="s">
        <v>125</v>
      </c>
      <c r="F2644" s="354">
        <v>36195</v>
      </c>
      <c r="G2644" s="288" t="s">
        <v>117</v>
      </c>
      <c r="H2644" s="288"/>
      <c r="I2644" s="1"/>
      <c r="J2644" s="1"/>
      <c r="K2644" s="549"/>
      <c r="L2644" s="10"/>
      <c r="M2644" s="1"/>
      <c r="N2644" s="548"/>
      <c r="O2644" s="548"/>
    </row>
    <row r="2645" spans="2:15" s="5" customFormat="1" ht="94.5">
      <c r="B2645" s="1"/>
      <c r="C2645" s="351">
        <v>8094</v>
      </c>
      <c r="D2645" s="352" t="s">
        <v>2708</v>
      </c>
      <c r="E2645" s="353" t="s">
        <v>125</v>
      </c>
      <c r="F2645" s="354">
        <v>303083</v>
      </c>
      <c r="G2645" s="288" t="s">
        <v>117</v>
      </c>
      <c r="H2645" s="288"/>
      <c r="I2645" s="1"/>
      <c r="J2645" s="1"/>
      <c r="K2645" s="549"/>
      <c r="L2645" s="10"/>
      <c r="M2645" s="1"/>
      <c r="N2645" s="548"/>
      <c r="O2645" s="548"/>
    </row>
    <row r="2646" spans="2:15" s="5" customFormat="1" ht="47.25">
      <c r="B2646" s="1"/>
      <c r="C2646" s="351">
        <v>8098</v>
      </c>
      <c r="D2646" s="352" t="s">
        <v>2709</v>
      </c>
      <c r="E2646" s="353" t="s">
        <v>125</v>
      </c>
      <c r="F2646" s="354">
        <v>273700</v>
      </c>
      <c r="G2646" s="288" t="s">
        <v>117</v>
      </c>
      <c r="H2646" s="288"/>
      <c r="I2646" s="1"/>
      <c r="J2646" s="1"/>
      <c r="K2646" s="549"/>
      <c r="L2646" s="10"/>
      <c r="M2646" s="1"/>
      <c r="N2646" s="548"/>
      <c r="O2646" s="548"/>
    </row>
    <row r="2647" spans="2:15" s="5" customFormat="1" ht="47.25">
      <c r="B2647" s="1"/>
      <c r="C2647" s="351">
        <v>8099</v>
      </c>
      <c r="D2647" s="352" t="s">
        <v>2710</v>
      </c>
      <c r="E2647" s="353" t="s">
        <v>119</v>
      </c>
      <c r="F2647" s="354">
        <v>167307</v>
      </c>
      <c r="G2647" s="288" t="s">
        <v>117</v>
      </c>
      <c r="H2647" s="288"/>
      <c r="I2647" s="1"/>
      <c r="J2647" s="1"/>
      <c r="K2647" s="549"/>
      <c r="L2647" s="10"/>
      <c r="M2647" s="1"/>
      <c r="N2647" s="548"/>
      <c r="O2647" s="548"/>
    </row>
    <row r="2648" spans="2:15" s="5" customFormat="1" ht="126">
      <c r="B2648" s="1"/>
      <c r="C2648" s="351">
        <v>8100</v>
      </c>
      <c r="D2648" s="352" t="s">
        <v>2711</v>
      </c>
      <c r="E2648" s="353" t="s">
        <v>125</v>
      </c>
      <c r="F2648" s="354">
        <v>623085</v>
      </c>
      <c r="G2648" s="288" t="s">
        <v>117</v>
      </c>
      <c r="H2648" s="288"/>
      <c r="I2648" s="1"/>
      <c r="J2648" s="1"/>
      <c r="K2648" s="549"/>
      <c r="L2648" s="10"/>
      <c r="M2648" s="1"/>
      <c r="N2648" s="548"/>
      <c r="O2648" s="548"/>
    </row>
    <row r="2649" spans="2:15" s="5" customFormat="1" ht="126">
      <c r="B2649" s="1"/>
      <c r="C2649" s="351">
        <v>8101</v>
      </c>
      <c r="D2649" s="352" t="s">
        <v>2712</v>
      </c>
      <c r="E2649" s="353" t="s">
        <v>125</v>
      </c>
      <c r="F2649" s="354">
        <v>1576278</v>
      </c>
      <c r="G2649" s="288" t="s">
        <v>117</v>
      </c>
      <c r="H2649" s="288"/>
      <c r="I2649" s="1"/>
      <c r="J2649" s="1"/>
      <c r="K2649" s="549"/>
      <c r="L2649" s="10"/>
      <c r="M2649" s="1"/>
      <c r="N2649" s="548"/>
      <c r="O2649" s="548"/>
    </row>
    <row r="2650" spans="2:15" s="5" customFormat="1" ht="94.5">
      <c r="B2650" s="1"/>
      <c r="C2650" s="351">
        <v>8102</v>
      </c>
      <c r="D2650" s="352" t="s">
        <v>2713</v>
      </c>
      <c r="E2650" s="353" t="s">
        <v>122</v>
      </c>
      <c r="F2650" s="354">
        <v>165838</v>
      </c>
      <c r="G2650" s="288" t="s">
        <v>117</v>
      </c>
      <c r="H2650" s="288"/>
      <c r="I2650" s="1"/>
      <c r="J2650" s="1"/>
      <c r="K2650" s="549"/>
      <c r="L2650" s="10"/>
      <c r="M2650" s="1"/>
      <c r="N2650" s="548"/>
      <c r="O2650" s="548"/>
    </row>
    <row r="2651" spans="2:15" s="5" customFormat="1" ht="63">
      <c r="B2651" s="1"/>
      <c r="C2651" s="351">
        <v>8103</v>
      </c>
      <c r="D2651" s="352" t="s">
        <v>2714</v>
      </c>
      <c r="E2651" s="353" t="s">
        <v>116</v>
      </c>
      <c r="F2651" s="354">
        <v>19949</v>
      </c>
      <c r="G2651" s="288" t="s">
        <v>117</v>
      </c>
      <c r="H2651" s="288"/>
      <c r="I2651" s="1"/>
      <c r="J2651" s="1"/>
      <c r="K2651" s="549"/>
      <c r="L2651" s="10"/>
      <c r="M2651" s="1"/>
      <c r="N2651" s="548"/>
      <c r="O2651" s="548"/>
    </row>
    <row r="2652" spans="2:15" s="5" customFormat="1" ht="94.5">
      <c r="B2652" s="1"/>
      <c r="C2652" s="351">
        <v>8104</v>
      </c>
      <c r="D2652" s="352" t="s">
        <v>2715</v>
      </c>
      <c r="E2652" s="353" t="s">
        <v>116</v>
      </c>
      <c r="F2652" s="354">
        <v>89202</v>
      </c>
      <c r="G2652" s="288" t="s">
        <v>117</v>
      </c>
      <c r="H2652" s="288"/>
      <c r="I2652" s="1"/>
      <c r="J2652" s="1"/>
      <c r="K2652" s="549"/>
      <c r="L2652" s="10"/>
      <c r="M2652" s="1"/>
      <c r="N2652" s="548"/>
      <c r="O2652" s="548"/>
    </row>
    <row r="2653" spans="2:15" s="5" customFormat="1" ht="47.25">
      <c r="B2653" s="1"/>
      <c r="C2653" s="351">
        <v>8106</v>
      </c>
      <c r="D2653" s="352" t="s">
        <v>2716</v>
      </c>
      <c r="E2653" s="353" t="s">
        <v>116</v>
      </c>
      <c r="F2653" s="354">
        <v>106382</v>
      </c>
      <c r="G2653" s="288" t="s">
        <v>117</v>
      </c>
      <c r="H2653" s="288"/>
      <c r="I2653" s="1"/>
      <c r="J2653" s="1"/>
      <c r="K2653" s="549"/>
      <c r="L2653" s="10"/>
      <c r="M2653" s="1"/>
      <c r="N2653" s="548"/>
      <c r="O2653" s="548"/>
    </row>
    <row r="2654" spans="2:15" s="5" customFormat="1" ht="63">
      <c r="B2654" s="1"/>
      <c r="C2654" s="351">
        <v>8107</v>
      </c>
      <c r="D2654" s="352" t="s">
        <v>2717</v>
      </c>
      <c r="E2654" s="353" t="s">
        <v>125</v>
      </c>
      <c r="F2654" s="354">
        <v>37078</v>
      </c>
      <c r="G2654" s="288" t="s">
        <v>117</v>
      </c>
      <c r="H2654" s="288"/>
      <c r="I2654" s="1"/>
      <c r="J2654" s="1"/>
      <c r="K2654" s="549"/>
      <c r="L2654" s="10"/>
      <c r="M2654" s="1"/>
      <c r="N2654" s="548"/>
      <c r="O2654" s="548"/>
    </row>
    <row r="2655" spans="2:15" s="5" customFormat="1" ht="63">
      <c r="B2655" s="1"/>
      <c r="C2655" s="351">
        <v>8109</v>
      </c>
      <c r="D2655" s="352" t="s">
        <v>2718</v>
      </c>
      <c r="E2655" s="353" t="s">
        <v>122</v>
      </c>
      <c r="F2655" s="354">
        <v>52053</v>
      </c>
      <c r="G2655" s="288" t="s">
        <v>117</v>
      </c>
      <c r="H2655" s="288"/>
      <c r="I2655" s="1"/>
      <c r="J2655" s="1"/>
      <c r="K2655" s="549"/>
      <c r="L2655" s="10"/>
      <c r="M2655" s="1"/>
      <c r="N2655" s="548"/>
      <c r="O2655" s="548"/>
    </row>
    <row r="2656" spans="2:15" s="5" customFormat="1" ht="63">
      <c r="B2656" s="1"/>
      <c r="C2656" s="351">
        <v>8110</v>
      </c>
      <c r="D2656" s="352" t="s">
        <v>2719</v>
      </c>
      <c r="E2656" s="353" t="s">
        <v>122</v>
      </c>
      <c r="F2656" s="354">
        <v>67884</v>
      </c>
      <c r="G2656" s="288" t="s">
        <v>117</v>
      </c>
      <c r="H2656" s="288"/>
      <c r="I2656" s="1"/>
      <c r="J2656" s="1"/>
      <c r="K2656" s="549"/>
      <c r="L2656" s="10"/>
      <c r="M2656" s="1"/>
      <c r="N2656" s="548"/>
      <c r="O2656" s="548"/>
    </row>
    <row r="2657" spans="2:15" s="5" customFormat="1" ht="94.5">
      <c r="B2657" s="1"/>
      <c r="C2657" s="351">
        <v>8111</v>
      </c>
      <c r="D2657" s="352" t="s">
        <v>2720</v>
      </c>
      <c r="E2657" s="353" t="s">
        <v>122</v>
      </c>
      <c r="F2657" s="354">
        <v>201638</v>
      </c>
      <c r="G2657" s="288" t="s">
        <v>117</v>
      </c>
      <c r="H2657" s="288"/>
      <c r="I2657" s="1"/>
      <c r="J2657" s="1"/>
      <c r="K2657" s="549"/>
      <c r="L2657" s="10"/>
      <c r="M2657" s="1"/>
      <c r="N2657" s="548"/>
      <c r="O2657" s="548"/>
    </row>
    <row r="2658" spans="2:15" s="5" customFormat="1" ht="31.5">
      <c r="B2658" s="1"/>
      <c r="C2658" s="351">
        <v>8112</v>
      </c>
      <c r="D2658" s="352" t="s">
        <v>2721</v>
      </c>
      <c r="E2658" s="353" t="s">
        <v>125</v>
      </c>
      <c r="F2658" s="354">
        <v>152346</v>
      </c>
      <c r="G2658" s="288" t="s">
        <v>117</v>
      </c>
      <c r="H2658" s="288"/>
      <c r="I2658" s="1"/>
      <c r="J2658" s="1"/>
      <c r="K2658" s="549"/>
      <c r="L2658" s="10"/>
      <c r="M2658" s="1"/>
      <c r="N2658" s="548"/>
      <c r="O2658" s="548"/>
    </row>
    <row r="2659" spans="2:15" s="5" customFormat="1" ht="47.25">
      <c r="B2659" s="1"/>
      <c r="C2659" s="351">
        <v>8113</v>
      </c>
      <c r="D2659" s="352" t="s">
        <v>2722</v>
      </c>
      <c r="E2659" s="353" t="s">
        <v>125</v>
      </c>
      <c r="F2659" s="354">
        <v>76174</v>
      </c>
      <c r="G2659" s="288" t="s">
        <v>117</v>
      </c>
      <c r="H2659" s="288"/>
      <c r="I2659" s="1"/>
      <c r="J2659" s="1"/>
      <c r="K2659" s="549"/>
      <c r="L2659" s="10"/>
      <c r="M2659" s="1"/>
      <c r="N2659" s="548"/>
      <c r="O2659" s="548"/>
    </row>
    <row r="2660" spans="2:15" s="5" customFormat="1" ht="78.75">
      <c r="B2660" s="1"/>
      <c r="C2660" s="351">
        <v>8114</v>
      </c>
      <c r="D2660" s="352" t="s">
        <v>2723</v>
      </c>
      <c r="E2660" s="353" t="s">
        <v>122</v>
      </c>
      <c r="F2660" s="354">
        <v>19143</v>
      </c>
      <c r="G2660" s="288" t="s">
        <v>117</v>
      </c>
      <c r="H2660" s="288"/>
      <c r="I2660" s="1"/>
      <c r="J2660" s="1"/>
      <c r="K2660" s="549"/>
      <c r="L2660" s="10"/>
      <c r="M2660" s="1"/>
      <c r="N2660" s="548"/>
      <c r="O2660" s="548"/>
    </row>
    <row r="2661" spans="2:15" s="5" customFormat="1" ht="78.75">
      <c r="B2661" s="1"/>
      <c r="C2661" s="351">
        <v>8115</v>
      </c>
      <c r="D2661" s="352" t="s">
        <v>2724</v>
      </c>
      <c r="E2661" s="353" t="s">
        <v>125</v>
      </c>
      <c r="F2661" s="354">
        <v>144332</v>
      </c>
      <c r="G2661" s="288" t="s">
        <v>117</v>
      </c>
      <c r="H2661" s="288" t="s">
        <v>145</v>
      </c>
      <c r="I2661" s="1"/>
      <c r="J2661" s="1"/>
      <c r="K2661" s="549"/>
      <c r="L2661" s="10"/>
      <c r="M2661" s="1"/>
      <c r="N2661" s="548"/>
      <c r="O2661" s="548"/>
    </row>
    <row r="2662" spans="2:15" s="5" customFormat="1" ht="78.75">
      <c r="B2662" s="1"/>
      <c r="C2662" s="351">
        <v>8116</v>
      </c>
      <c r="D2662" s="352" t="s">
        <v>2725</v>
      </c>
      <c r="E2662" s="353" t="s">
        <v>125</v>
      </c>
      <c r="F2662" s="354">
        <v>4138765</v>
      </c>
      <c r="G2662" s="288" t="s">
        <v>117</v>
      </c>
      <c r="H2662" s="288"/>
      <c r="I2662" s="1"/>
      <c r="J2662" s="1"/>
      <c r="K2662" s="549"/>
      <c r="L2662" s="10"/>
      <c r="M2662" s="1"/>
      <c r="N2662" s="548"/>
      <c r="O2662" s="548"/>
    </row>
    <row r="2663" spans="2:15" s="5" customFormat="1" ht="63">
      <c r="B2663" s="1"/>
      <c r="C2663" s="351">
        <v>8117</v>
      </c>
      <c r="D2663" s="352" t="s">
        <v>2726</v>
      </c>
      <c r="E2663" s="353" t="s">
        <v>122</v>
      </c>
      <c r="F2663" s="354">
        <v>37890</v>
      </c>
      <c r="G2663" s="288" t="s">
        <v>117</v>
      </c>
      <c r="H2663" s="288"/>
      <c r="I2663" s="1"/>
      <c r="J2663" s="1"/>
      <c r="K2663" s="549"/>
      <c r="L2663" s="10"/>
      <c r="M2663" s="1"/>
      <c r="N2663" s="548"/>
      <c r="O2663" s="548"/>
    </row>
    <row r="2664" spans="2:15" s="5" customFormat="1" ht="63">
      <c r="B2664" s="1"/>
      <c r="C2664" s="351">
        <v>8118</v>
      </c>
      <c r="D2664" s="352" t="s">
        <v>2727</v>
      </c>
      <c r="E2664" s="353" t="s">
        <v>122</v>
      </c>
      <c r="F2664" s="354">
        <v>32484</v>
      </c>
      <c r="G2664" s="288" t="s">
        <v>117</v>
      </c>
      <c r="H2664" s="288"/>
      <c r="I2664" s="1"/>
      <c r="J2664" s="1"/>
      <c r="K2664" s="549"/>
      <c r="L2664" s="10"/>
      <c r="M2664" s="1"/>
      <c r="N2664" s="548"/>
      <c r="O2664" s="548"/>
    </row>
    <row r="2665" spans="2:15" s="5" customFormat="1" ht="31.5">
      <c r="B2665" s="1"/>
      <c r="C2665" s="351">
        <v>8119</v>
      </c>
      <c r="D2665" s="352" t="s">
        <v>2728</v>
      </c>
      <c r="E2665" s="353" t="s">
        <v>125</v>
      </c>
      <c r="F2665" s="354">
        <v>351422</v>
      </c>
      <c r="G2665" s="288" t="s">
        <v>117</v>
      </c>
      <c r="H2665" s="288"/>
      <c r="I2665" s="1"/>
      <c r="J2665" s="1"/>
      <c r="K2665" s="549"/>
      <c r="L2665" s="10"/>
      <c r="M2665" s="1"/>
      <c r="N2665" s="548"/>
      <c r="O2665" s="548"/>
    </row>
    <row r="2666" spans="2:15" s="5" customFormat="1" ht="126">
      <c r="B2666" s="1"/>
      <c r="C2666" s="351">
        <v>8120</v>
      </c>
      <c r="D2666" s="352" t="s">
        <v>2729</v>
      </c>
      <c r="E2666" s="353" t="s">
        <v>125</v>
      </c>
      <c r="F2666" s="354">
        <v>1770681</v>
      </c>
      <c r="G2666" s="288" t="s">
        <v>117</v>
      </c>
      <c r="H2666" s="288" t="s">
        <v>145</v>
      </c>
      <c r="I2666" s="1"/>
      <c r="J2666" s="1"/>
      <c r="K2666" s="549"/>
      <c r="L2666" s="10"/>
      <c r="M2666" s="1"/>
      <c r="N2666" s="548"/>
      <c r="O2666" s="548"/>
    </row>
    <row r="2667" spans="2:15" s="5" customFormat="1" ht="126">
      <c r="B2667" s="1"/>
      <c r="C2667" s="351">
        <v>8121</v>
      </c>
      <c r="D2667" s="352" t="s">
        <v>2730</v>
      </c>
      <c r="E2667" s="353" t="s">
        <v>125</v>
      </c>
      <c r="F2667" s="354">
        <v>1932147</v>
      </c>
      <c r="G2667" s="288" t="s">
        <v>117</v>
      </c>
      <c r="H2667" s="288" t="s">
        <v>145</v>
      </c>
      <c r="I2667" s="1"/>
      <c r="J2667" s="1"/>
      <c r="K2667" s="549"/>
      <c r="L2667" s="10"/>
      <c r="M2667" s="1"/>
      <c r="N2667" s="548"/>
      <c r="O2667" s="548"/>
    </row>
    <row r="2668" spans="2:15" s="5" customFormat="1" ht="110.25">
      <c r="B2668" s="1"/>
      <c r="C2668" s="351">
        <v>8122</v>
      </c>
      <c r="D2668" s="352" t="s">
        <v>2731</v>
      </c>
      <c r="E2668" s="353" t="s">
        <v>125</v>
      </c>
      <c r="F2668" s="354">
        <v>797328</v>
      </c>
      <c r="G2668" s="288" t="s">
        <v>117</v>
      </c>
      <c r="H2668" s="288" t="s">
        <v>145</v>
      </c>
      <c r="I2668" s="1"/>
      <c r="J2668" s="1"/>
      <c r="K2668" s="549"/>
      <c r="L2668" s="10"/>
      <c r="M2668" s="1"/>
      <c r="N2668" s="548"/>
      <c r="O2668" s="548"/>
    </row>
    <row r="2669" spans="2:15" s="5" customFormat="1" ht="47.25">
      <c r="B2669" s="1"/>
      <c r="C2669" s="351">
        <v>8123</v>
      </c>
      <c r="D2669" s="352" t="s">
        <v>2732</v>
      </c>
      <c r="E2669" s="353" t="s">
        <v>116</v>
      </c>
      <c r="F2669" s="354">
        <v>76942</v>
      </c>
      <c r="G2669" s="288" t="s">
        <v>117</v>
      </c>
      <c r="H2669" s="288"/>
      <c r="I2669" s="1"/>
      <c r="J2669" s="1"/>
      <c r="K2669" s="549"/>
      <c r="L2669" s="10"/>
      <c r="M2669" s="1"/>
      <c r="N2669" s="548"/>
      <c r="O2669" s="548"/>
    </row>
    <row r="2670" spans="2:15" s="5" customFormat="1" ht="47.25">
      <c r="B2670" s="1"/>
      <c r="C2670" s="351">
        <v>8124</v>
      </c>
      <c r="D2670" s="352" t="s">
        <v>2733</v>
      </c>
      <c r="E2670" s="353" t="s">
        <v>125</v>
      </c>
      <c r="F2670" s="354">
        <v>20973554</v>
      </c>
      <c r="G2670" s="288" t="s">
        <v>117</v>
      </c>
      <c r="H2670" s="288"/>
      <c r="I2670" s="1"/>
      <c r="J2670" s="1"/>
      <c r="K2670" s="549"/>
      <c r="L2670" s="10"/>
      <c r="M2670" s="1"/>
      <c r="N2670" s="548"/>
      <c r="O2670" s="548"/>
    </row>
    <row r="2671" spans="2:15" s="5" customFormat="1" ht="63">
      <c r="B2671" s="1"/>
      <c r="C2671" s="351">
        <v>8125</v>
      </c>
      <c r="D2671" s="352" t="s">
        <v>2734</v>
      </c>
      <c r="E2671" s="353" t="s">
        <v>125</v>
      </c>
      <c r="F2671" s="354">
        <v>57443</v>
      </c>
      <c r="G2671" s="288" t="s">
        <v>117</v>
      </c>
      <c r="H2671" s="288"/>
      <c r="I2671" s="1"/>
      <c r="J2671" s="1"/>
      <c r="K2671" s="549"/>
      <c r="L2671" s="10"/>
      <c r="M2671" s="1"/>
      <c r="N2671" s="548"/>
      <c r="O2671" s="548"/>
    </row>
    <row r="2672" spans="2:15" s="5" customFormat="1" ht="63">
      <c r="B2672" s="1"/>
      <c r="C2672" s="351">
        <v>8126</v>
      </c>
      <c r="D2672" s="352" t="s">
        <v>2735</v>
      </c>
      <c r="E2672" s="353" t="s">
        <v>122</v>
      </c>
      <c r="F2672" s="354">
        <v>174266</v>
      </c>
      <c r="G2672" s="288" t="s">
        <v>117</v>
      </c>
      <c r="H2672" s="288"/>
      <c r="I2672" s="1"/>
      <c r="J2672" s="1"/>
      <c r="K2672" s="549"/>
      <c r="L2672" s="10"/>
      <c r="M2672" s="1"/>
      <c r="N2672" s="548"/>
      <c r="O2672" s="548"/>
    </row>
    <row r="2673" spans="2:15" s="5" customFormat="1" ht="47.25">
      <c r="B2673" s="1"/>
      <c r="C2673" s="351">
        <v>8127</v>
      </c>
      <c r="D2673" s="352" t="s">
        <v>2736</v>
      </c>
      <c r="E2673" s="353" t="s">
        <v>125</v>
      </c>
      <c r="F2673" s="354">
        <v>22341557</v>
      </c>
      <c r="G2673" s="288" t="s">
        <v>117</v>
      </c>
      <c r="H2673" s="288"/>
      <c r="I2673" s="1"/>
      <c r="J2673" s="1"/>
      <c r="K2673" s="549"/>
      <c r="L2673" s="10"/>
      <c r="M2673" s="1"/>
      <c r="N2673" s="548"/>
      <c r="O2673" s="548"/>
    </row>
    <row r="2674" spans="2:15" s="5" customFormat="1" ht="47.25">
      <c r="B2674" s="1"/>
      <c r="C2674" s="351">
        <v>8128</v>
      </c>
      <c r="D2674" s="352" t="s">
        <v>2737</v>
      </c>
      <c r="E2674" s="353" t="s">
        <v>125</v>
      </c>
      <c r="F2674" s="354">
        <v>26487730</v>
      </c>
      <c r="G2674" s="288" t="s">
        <v>117</v>
      </c>
      <c r="H2674" s="288"/>
      <c r="I2674" s="1"/>
      <c r="J2674" s="1"/>
      <c r="K2674" s="549"/>
      <c r="L2674" s="10"/>
      <c r="M2674" s="1"/>
      <c r="N2674" s="548"/>
      <c r="O2674" s="548"/>
    </row>
    <row r="2675" spans="2:15" s="5" customFormat="1" ht="47.25">
      <c r="B2675" s="1"/>
      <c r="C2675" s="351">
        <v>8129</v>
      </c>
      <c r="D2675" s="352" t="s">
        <v>2738</v>
      </c>
      <c r="E2675" s="353" t="s">
        <v>122</v>
      </c>
      <c r="F2675" s="354">
        <v>66621</v>
      </c>
      <c r="G2675" s="288" t="s">
        <v>117</v>
      </c>
      <c r="H2675" s="288"/>
      <c r="I2675" s="1"/>
      <c r="J2675" s="1"/>
      <c r="K2675" s="549"/>
      <c r="L2675" s="10"/>
      <c r="M2675" s="1"/>
      <c r="N2675" s="548"/>
      <c r="O2675" s="548"/>
    </row>
    <row r="2676" spans="2:15" s="5" customFormat="1" ht="47.25">
      <c r="B2676" s="1"/>
      <c r="C2676" s="351">
        <v>8130</v>
      </c>
      <c r="D2676" s="352" t="s">
        <v>2739</v>
      </c>
      <c r="E2676" s="353" t="s">
        <v>122</v>
      </c>
      <c r="F2676" s="354">
        <v>44550</v>
      </c>
      <c r="G2676" s="288" t="s">
        <v>117</v>
      </c>
      <c r="H2676" s="288"/>
      <c r="I2676" s="1"/>
      <c r="J2676" s="1"/>
      <c r="K2676" s="549"/>
      <c r="L2676" s="10"/>
      <c r="M2676" s="1"/>
      <c r="N2676" s="548"/>
      <c r="O2676" s="548"/>
    </row>
    <row r="2677" spans="2:15" s="5" customFormat="1" ht="31.5">
      <c r="B2677" s="1"/>
      <c r="C2677" s="351">
        <v>8131</v>
      </c>
      <c r="D2677" s="352" t="s">
        <v>2740</v>
      </c>
      <c r="E2677" s="353" t="s">
        <v>122</v>
      </c>
      <c r="F2677" s="354">
        <v>2250</v>
      </c>
      <c r="G2677" s="288" t="s">
        <v>117</v>
      </c>
      <c r="H2677" s="288"/>
      <c r="I2677" s="1"/>
      <c r="J2677" s="1"/>
      <c r="K2677" s="549"/>
      <c r="L2677" s="10"/>
      <c r="M2677" s="1"/>
      <c r="N2677" s="548"/>
      <c r="O2677" s="548"/>
    </row>
    <row r="2678" spans="2:15" s="5" customFormat="1" ht="47.25">
      <c r="B2678" s="1"/>
      <c r="C2678" s="351">
        <v>8132</v>
      </c>
      <c r="D2678" s="352" t="s">
        <v>2741</v>
      </c>
      <c r="E2678" s="353" t="s">
        <v>125</v>
      </c>
      <c r="F2678" s="354">
        <v>21173714</v>
      </c>
      <c r="G2678" s="288" t="s">
        <v>117</v>
      </c>
      <c r="H2678" s="288"/>
      <c r="I2678" s="1"/>
      <c r="J2678" s="1"/>
      <c r="K2678" s="549"/>
      <c r="L2678" s="10"/>
      <c r="M2678" s="1"/>
      <c r="N2678" s="548"/>
      <c r="O2678" s="548"/>
    </row>
    <row r="2679" spans="2:15" s="5" customFormat="1" ht="47.25">
      <c r="B2679" s="1"/>
      <c r="C2679" s="351">
        <v>8133</v>
      </c>
      <c r="D2679" s="352" t="s">
        <v>2742</v>
      </c>
      <c r="E2679" s="353" t="s">
        <v>122</v>
      </c>
      <c r="F2679" s="354">
        <v>5983</v>
      </c>
      <c r="G2679" s="288" t="s">
        <v>117</v>
      </c>
      <c r="H2679" s="288"/>
      <c r="I2679" s="1"/>
      <c r="J2679" s="1"/>
      <c r="K2679" s="549"/>
      <c r="L2679" s="10"/>
      <c r="M2679" s="1"/>
      <c r="N2679" s="548"/>
      <c r="O2679" s="548"/>
    </row>
    <row r="2680" spans="2:15" s="5" customFormat="1" ht="126">
      <c r="B2680" s="1"/>
      <c r="C2680" s="351">
        <v>8134</v>
      </c>
      <c r="D2680" s="352" t="s">
        <v>2743</v>
      </c>
      <c r="E2680" s="353" t="s">
        <v>125</v>
      </c>
      <c r="F2680" s="354">
        <v>737796</v>
      </c>
      <c r="G2680" s="288" t="s">
        <v>117</v>
      </c>
      <c r="H2680" s="288" t="s">
        <v>145</v>
      </c>
      <c r="I2680" s="1"/>
      <c r="J2680" s="1"/>
      <c r="K2680" s="549"/>
      <c r="L2680" s="10"/>
      <c r="M2680" s="1"/>
      <c r="N2680" s="548"/>
      <c r="O2680" s="548"/>
    </row>
    <row r="2681" spans="2:15" s="5" customFormat="1" ht="63">
      <c r="B2681" s="1"/>
      <c r="C2681" s="351">
        <v>8135</v>
      </c>
      <c r="D2681" s="352" t="s">
        <v>2744</v>
      </c>
      <c r="E2681" s="353" t="s">
        <v>122</v>
      </c>
      <c r="F2681" s="354">
        <v>577573</v>
      </c>
      <c r="G2681" s="288" t="s">
        <v>117</v>
      </c>
      <c r="H2681" s="288"/>
      <c r="I2681" s="1"/>
      <c r="J2681" s="1"/>
      <c r="K2681" s="549"/>
      <c r="L2681" s="10"/>
      <c r="M2681" s="1"/>
      <c r="N2681" s="548"/>
      <c r="O2681" s="548"/>
    </row>
    <row r="2682" spans="2:15" s="5" customFormat="1" ht="47.25">
      <c r="B2682" s="1"/>
      <c r="C2682" s="351">
        <v>8136</v>
      </c>
      <c r="D2682" s="352" t="s">
        <v>2745</v>
      </c>
      <c r="E2682" s="353" t="s">
        <v>122</v>
      </c>
      <c r="F2682" s="354">
        <v>72278</v>
      </c>
      <c r="G2682" s="288" t="s">
        <v>117</v>
      </c>
      <c r="H2682" s="288"/>
      <c r="I2682" s="1"/>
      <c r="J2682" s="1"/>
      <c r="K2682" s="549"/>
      <c r="L2682" s="10"/>
      <c r="M2682" s="1"/>
      <c r="N2682" s="548"/>
      <c r="O2682" s="548"/>
    </row>
    <row r="2683" spans="2:15" s="5" customFormat="1" ht="47.25">
      <c r="B2683" s="1"/>
      <c r="C2683" s="351">
        <v>8138</v>
      </c>
      <c r="D2683" s="352" t="s">
        <v>2746</v>
      </c>
      <c r="E2683" s="353" t="s">
        <v>122</v>
      </c>
      <c r="F2683" s="354">
        <v>101136</v>
      </c>
      <c r="G2683" s="288" t="s">
        <v>117</v>
      </c>
      <c r="H2683" s="288"/>
      <c r="I2683" s="1"/>
      <c r="J2683" s="1"/>
      <c r="K2683" s="549"/>
      <c r="L2683" s="10"/>
      <c r="M2683" s="1"/>
      <c r="N2683" s="548"/>
      <c r="O2683" s="548"/>
    </row>
    <row r="2684" spans="2:15" s="5" customFormat="1" ht="63">
      <c r="B2684" s="1"/>
      <c r="C2684" s="351">
        <v>8139</v>
      </c>
      <c r="D2684" s="352" t="s">
        <v>2747</v>
      </c>
      <c r="E2684" s="353" t="s">
        <v>119</v>
      </c>
      <c r="F2684" s="354">
        <v>481813</v>
      </c>
      <c r="G2684" s="288" t="s">
        <v>117</v>
      </c>
      <c r="H2684" s="288"/>
      <c r="I2684" s="1"/>
      <c r="J2684" s="1"/>
      <c r="K2684" s="549"/>
      <c r="L2684" s="10"/>
      <c r="M2684" s="1"/>
      <c r="N2684" s="548"/>
      <c r="O2684" s="548"/>
    </row>
    <row r="2685" spans="2:15" s="5" customFormat="1" ht="126">
      <c r="B2685" s="1"/>
      <c r="C2685" s="351">
        <v>8140</v>
      </c>
      <c r="D2685" s="352" t="s">
        <v>2748</v>
      </c>
      <c r="E2685" s="353" t="s">
        <v>125</v>
      </c>
      <c r="F2685" s="354">
        <v>986427</v>
      </c>
      <c r="G2685" s="288" t="s">
        <v>117</v>
      </c>
      <c r="H2685" s="288" t="s">
        <v>145</v>
      </c>
      <c r="I2685" s="1"/>
      <c r="J2685" s="1"/>
      <c r="K2685" s="549"/>
      <c r="L2685" s="10"/>
      <c r="M2685" s="1"/>
      <c r="N2685" s="548"/>
      <c r="O2685" s="548"/>
    </row>
    <row r="2686" spans="2:15" s="5" customFormat="1" ht="47.25">
      <c r="B2686" s="1"/>
      <c r="C2686" s="351">
        <v>8142</v>
      </c>
      <c r="D2686" s="352" t="s">
        <v>2749</v>
      </c>
      <c r="E2686" s="353" t="s">
        <v>122</v>
      </c>
      <c r="F2686" s="354">
        <v>81069</v>
      </c>
      <c r="G2686" s="288" t="s">
        <v>117</v>
      </c>
      <c r="H2686" s="288"/>
      <c r="I2686" s="1"/>
      <c r="J2686" s="1"/>
      <c r="K2686" s="549"/>
      <c r="L2686" s="10"/>
      <c r="M2686" s="1"/>
      <c r="N2686" s="548"/>
      <c r="O2686" s="548"/>
    </row>
    <row r="2687" spans="2:15" s="5" customFormat="1" ht="126">
      <c r="B2687" s="1"/>
      <c r="C2687" s="351">
        <v>8143</v>
      </c>
      <c r="D2687" s="352" t="s">
        <v>2750</v>
      </c>
      <c r="E2687" s="353" t="s">
        <v>125</v>
      </c>
      <c r="F2687" s="354">
        <v>2272113</v>
      </c>
      <c r="G2687" s="288" t="s">
        <v>117</v>
      </c>
      <c r="H2687" s="288" t="s">
        <v>145</v>
      </c>
      <c r="I2687" s="1"/>
      <c r="J2687" s="1"/>
      <c r="K2687" s="549"/>
      <c r="L2687" s="10"/>
      <c r="M2687" s="1"/>
      <c r="N2687" s="548"/>
      <c r="O2687" s="548"/>
    </row>
    <row r="2688" spans="2:15" s="5" customFormat="1" ht="126">
      <c r="B2688" s="1"/>
      <c r="C2688" s="351">
        <v>8144</v>
      </c>
      <c r="D2688" s="352" t="s">
        <v>2751</v>
      </c>
      <c r="E2688" s="353" t="s">
        <v>125</v>
      </c>
      <c r="F2688" s="354">
        <v>984817</v>
      </c>
      <c r="G2688" s="288" t="s">
        <v>117</v>
      </c>
      <c r="H2688" s="288" t="s">
        <v>145</v>
      </c>
      <c r="I2688" s="1"/>
      <c r="J2688" s="1"/>
      <c r="K2688" s="549"/>
      <c r="L2688" s="10"/>
      <c r="M2688" s="1"/>
      <c r="N2688" s="548"/>
      <c r="O2688" s="548"/>
    </row>
    <row r="2689" spans="2:15" s="5" customFormat="1" ht="110.25">
      <c r="B2689" s="1"/>
      <c r="C2689" s="351">
        <v>8145</v>
      </c>
      <c r="D2689" s="352" t="s">
        <v>2752</v>
      </c>
      <c r="E2689" s="353" t="s">
        <v>125</v>
      </c>
      <c r="F2689" s="354">
        <v>734116</v>
      </c>
      <c r="G2689" s="288" t="s">
        <v>117</v>
      </c>
      <c r="H2689" s="288" t="s">
        <v>145</v>
      </c>
      <c r="I2689" s="1"/>
      <c r="J2689" s="1"/>
      <c r="K2689" s="549"/>
      <c r="L2689" s="10"/>
      <c r="M2689" s="1"/>
      <c r="N2689" s="548"/>
      <c r="O2689" s="548"/>
    </row>
    <row r="2690" spans="2:15" s="5" customFormat="1" ht="126">
      <c r="B2690" s="1"/>
      <c r="C2690" s="351">
        <v>8146</v>
      </c>
      <c r="D2690" s="352" t="s">
        <v>2753</v>
      </c>
      <c r="E2690" s="353" t="s">
        <v>125</v>
      </c>
      <c r="F2690" s="354">
        <v>372023</v>
      </c>
      <c r="G2690" s="288" t="s">
        <v>117</v>
      </c>
      <c r="H2690" s="288"/>
      <c r="I2690" s="1"/>
      <c r="J2690" s="1"/>
      <c r="K2690" s="549"/>
      <c r="L2690" s="10"/>
      <c r="M2690" s="1"/>
      <c r="N2690" s="548"/>
      <c r="O2690" s="548"/>
    </row>
    <row r="2691" spans="2:15" s="5" customFormat="1" ht="94.5">
      <c r="B2691" s="1"/>
      <c r="C2691" s="351">
        <v>8148</v>
      </c>
      <c r="D2691" s="352" t="s">
        <v>2754</v>
      </c>
      <c r="E2691" s="353" t="s">
        <v>125</v>
      </c>
      <c r="F2691" s="354">
        <v>364847</v>
      </c>
      <c r="G2691" s="288" t="s">
        <v>117</v>
      </c>
      <c r="H2691" s="288"/>
      <c r="I2691" s="1"/>
      <c r="J2691" s="1"/>
      <c r="K2691" s="549"/>
      <c r="L2691" s="10"/>
      <c r="M2691" s="1"/>
      <c r="N2691" s="548"/>
      <c r="O2691" s="548"/>
    </row>
    <row r="2692" spans="2:15" s="5" customFormat="1" ht="94.5">
      <c r="B2692" s="1"/>
      <c r="C2692" s="351">
        <v>8150</v>
      </c>
      <c r="D2692" s="352" t="s">
        <v>2755</v>
      </c>
      <c r="E2692" s="353" t="s">
        <v>125</v>
      </c>
      <c r="F2692" s="354">
        <v>1077571</v>
      </c>
      <c r="G2692" s="288" t="s">
        <v>117</v>
      </c>
      <c r="H2692" s="288"/>
      <c r="I2692" s="1"/>
      <c r="J2692" s="1"/>
      <c r="K2692" s="549"/>
      <c r="L2692" s="10"/>
      <c r="M2692" s="1"/>
      <c r="N2692" s="548"/>
      <c r="O2692" s="548"/>
    </row>
    <row r="2693" spans="2:15" s="5" customFormat="1" ht="47.25">
      <c r="B2693" s="1"/>
      <c r="C2693" s="351">
        <v>8151</v>
      </c>
      <c r="D2693" s="352" t="s">
        <v>2756</v>
      </c>
      <c r="E2693" s="353" t="s">
        <v>125</v>
      </c>
      <c r="F2693" s="354">
        <v>1695694</v>
      </c>
      <c r="G2693" s="288" t="s">
        <v>117</v>
      </c>
      <c r="H2693" s="288"/>
      <c r="I2693" s="1"/>
      <c r="J2693" s="1"/>
      <c r="K2693" s="549"/>
      <c r="L2693" s="10"/>
      <c r="M2693" s="1"/>
      <c r="N2693" s="548"/>
      <c r="O2693" s="548"/>
    </row>
    <row r="2694" spans="2:15" s="5" customFormat="1" ht="25.5">
      <c r="B2694" s="1"/>
      <c r="C2694" s="351">
        <v>8152</v>
      </c>
      <c r="D2694" s="352" t="s">
        <v>2757</v>
      </c>
      <c r="E2694" s="353" t="s">
        <v>125</v>
      </c>
      <c r="F2694" s="354">
        <v>36724</v>
      </c>
      <c r="G2694" s="288" t="s">
        <v>117</v>
      </c>
      <c r="H2694" s="288"/>
      <c r="I2694" s="1"/>
      <c r="J2694" s="1"/>
      <c r="K2694" s="549"/>
      <c r="L2694" s="10"/>
      <c r="M2694" s="1"/>
      <c r="N2694" s="548"/>
      <c r="O2694" s="548"/>
    </row>
    <row r="2695" spans="2:15" s="5" customFormat="1" ht="47.25">
      <c r="B2695" s="1"/>
      <c r="C2695" s="351">
        <v>8153</v>
      </c>
      <c r="D2695" s="352" t="s">
        <v>2758</v>
      </c>
      <c r="E2695" s="353" t="s">
        <v>125</v>
      </c>
      <c r="F2695" s="354">
        <v>20484643</v>
      </c>
      <c r="G2695" s="288" t="s">
        <v>117</v>
      </c>
      <c r="H2695" s="288"/>
      <c r="I2695" s="1"/>
      <c r="J2695" s="1"/>
      <c r="K2695" s="549"/>
      <c r="L2695" s="10"/>
      <c r="M2695" s="1"/>
      <c r="N2695" s="548"/>
      <c r="O2695" s="548"/>
    </row>
    <row r="2696" spans="2:15" s="5" customFormat="1" ht="94.5">
      <c r="B2696" s="1"/>
      <c r="C2696" s="351">
        <v>8154</v>
      </c>
      <c r="D2696" s="352" t="s">
        <v>2759</v>
      </c>
      <c r="E2696" s="353" t="s">
        <v>125</v>
      </c>
      <c r="F2696" s="354">
        <v>668207</v>
      </c>
      <c r="G2696" s="288" t="s">
        <v>117</v>
      </c>
      <c r="H2696" s="288"/>
      <c r="I2696" s="1"/>
      <c r="J2696" s="1"/>
      <c r="K2696" s="549"/>
      <c r="L2696" s="10"/>
      <c r="M2696" s="1"/>
      <c r="N2696" s="548"/>
      <c r="O2696" s="548"/>
    </row>
    <row r="2697" spans="2:15" s="5" customFormat="1" ht="126">
      <c r="B2697" s="1"/>
      <c r="C2697" s="351">
        <v>8155</v>
      </c>
      <c r="D2697" s="352" t="s">
        <v>2760</v>
      </c>
      <c r="E2697" s="353" t="s">
        <v>125</v>
      </c>
      <c r="F2697" s="354">
        <v>1483986</v>
      </c>
      <c r="G2697" s="288" t="s">
        <v>117</v>
      </c>
      <c r="H2697" s="288" t="s">
        <v>145</v>
      </c>
      <c r="I2697" s="1"/>
      <c r="J2697" s="1"/>
      <c r="K2697" s="549"/>
      <c r="L2697" s="10"/>
      <c r="M2697" s="1"/>
      <c r="N2697" s="548"/>
      <c r="O2697" s="548"/>
    </row>
    <row r="2698" spans="2:15" s="5" customFormat="1" ht="31.5">
      <c r="B2698" s="1"/>
      <c r="C2698" s="351">
        <v>8156</v>
      </c>
      <c r="D2698" s="352" t="s">
        <v>2761</v>
      </c>
      <c r="E2698" s="353" t="s">
        <v>125</v>
      </c>
      <c r="F2698" s="354">
        <v>3750</v>
      </c>
      <c r="G2698" s="288" t="s">
        <v>117</v>
      </c>
      <c r="H2698" s="288"/>
      <c r="I2698" s="1"/>
      <c r="J2698" s="1"/>
      <c r="K2698" s="549"/>
      <c r="L2698" s="10"/>
      <c r="M2698" s="1"/>
      <c r="N2698" s="548"/>
      <c r="O2698" s="548"/>
    </row>
    <row r="2699" spans="2:15" s="5" customFormat="1" ht="47.25">
      <c r="B2699" s="1"/>
      <c r="C2699" s="351">
        <v>8157</v>
      </c>
      <c r="D2699" s="352" t="s">
        <v>2762</v>
      </c>
      <c r="E2699" s="353" t="s">
        <v>125</v>
      </c>
      <c r="F2699" s="354">
        <v>21409178</v>
      </c>
      <c r="G2699" s="288" t="s">
        <v>117</v>
      </c>
      <c r="H2699" s="288"/>
      <c r="I2699" s="1"/>
      <c r="J2699" s="1"/>
      <c r="K2699" s="549"/>
      <c r="L2699" s="10"/>
      <c r="M2699" s="1"/>
      <c r="N2699" s="548"/>
      <c r="O2699" s="548"/>
    </row>
    <row r="2700" spans="2:15" s="5" customFormat="1" ht="78.75">
      <c r="B2700" s="1"/>
      <c r="C2700" s="351">
        <v>8158</v>
      </c>
      <c r="D2700" s="352" t="s">
        <v>2763</v>
      </c>
      <c r="E2700" s="353" t="s">
        <v>119</v>
      </c>
      <c r="F2700" s="354">
        <v>496410</v>
      </c>
      <c r="G2700" s="288" t="s">
        <v>117</v>
      </c>
      <c r="H2700" s="288" t="s">
        <v>145</v>
      </c>
      <c r="I2700" s="1"/>
      <c r="J2700" s="1"/>
      <c r="K2700" s="549"/>
      <c r="L2700" s="10"/>
      <c r="M2700" s="1"/>
      <c r="N2700" s="548"/>
      <c r="O2700" s="548"/>
    </row>
    <row r="2701" spans="2:15" s="5" customFormat="1" ht="47.25">
      <c r="B2701" s="1"/>
      <c r="C2701" s="351">
        <v>8159</v>
      </c>
      <c r="D2701" s="352" t="s">
        <v>2764</v>
      </c>
      <c r="E2701" s="353" t="s">
        <v>125</v>
      </c>
      <c r="F2701" s="354">
        <v>30058654</v>
      </c>
      <c r="G2701" s="288" t="s">
        <v>117</v>
      </c>
      <c r="H2701" s="288"/>
      <c r="I2701" s="1"/>
      <c r="J2701" s="1"/>
      <c r="K2701" s="549"/>
      <c r="L2701" s="10"/>
      <c r="M2701" s="1"/>
      <c r="N2701" s="548"/>
      <c r="O2701" s="548"/>
    </row>
    <row r="2702" spans="2:15" s="5" customFormat="1" ht="47.25">
      <c r="B2702" s="1"/>
      <c r="C2702" s="351">
        <v>8160</v>
      </c>
      <c r="D2702" s="352" t="s">
        <v>2765</v>
      </c>
      <c r="E2702" s="353" t="s">
        <v>122</v>
      </c>
      <c r="F2702" s="354">
        <v>17871</v>
      </c>
      <c r="G2702" s="288" t="s">
        <v>117</v>
      </c>
      <c r="H2702" s="288"/>
      <c r="I2702" s="1"/>
      <c r="J2702" s="1"/>
      <c r="K2702" s="549"/>
      <c r="L2702" s="10"/>
      <c r="M2702" s="1"/>
      <c r="N2702" s="548"/>
      <c r="O2702" s="548"/>
    </row>
    <row r="2703" spans="2:15" s="5" customFormat="1" ht="126">
      <c r="B2703" s="1"/>
      <c r="C2703" s="351">
        <v>8161</v>
      </c>
      <c r="D2703" s="352" t="s">
        <v>2766</v>
      </c>
      <c r="E2703" s="353" t="s">
        <v>125</v>
      </c>
      <c r="F2703" s="354">
        <v>1853632</v>
      </c>
      <c r="G2703" s="288" t="s">
        <v>117</v>
      </c>
      <c r="H2703" s="288" t="s">
        <v>145</v>
      </c>
      <c r="I2703" s="1"/>
      <c r="J2703" s="1"/>
      <c r="K2703" s="549"/>
      <c r="L2703" s="10"/>
      <c r="M2703" s="1"/>
      <c r="N2703" s="548"/>
      <c r="O2703" s="548"/>
    </row>
    <row r="2704" spans="2:15" s="5" customFormat="1" ht="47.25">
      <c r="B2704" s="1"/>
      <c r="C2704" s="351">
        <v>8162</v>
      </c>
      <c r="D2704" s="352" t="s">
        <v>2767</v>
      </c>
      <c r="E2704" s="353" t="s">
        <v>122</v>
      </c>
      <c r="F2704" s="354">
        <v>41795</v>
      </c>
      <c r="G2704" s="288" t="s">
        <v>117</v>
      </c>
      <c r="H2704" s="288"/>
      <c r="I2704" s="1"/>
      <c r="J2704" s="1"/>
      <c r="K2704" s="549"/>
      <c r="L2704" s="10"/>
      <c r="M2704" s="1"/>
      <c r="N2704" s="548"/>
      <c r="O2704" s="548"/>
    </row>
    <row r="2705" spans="2:15" s="5" customFormat="1" ht="47.25">
      <c r="B2705" s="1"/>
      <c r="C2705" s="351">
        <v>8163</v>
      </c>
      <c r="D2705" s="352" t="s">
        <v>2768</v>
      </c>
      <c r="E2705" s="353" t="s">
        <v>122</v>
      </c>
      <c r="F2705" s="354">
        <v>175035</v>
      </c>
      <c r="G2705" s="288" t="s">
        <v>117</v>
      </c>
      <c r="H2705" s="288"/>
      <c r="I2705" s="1"/>
      <c r="J2705" s="1"/>
      <c r="K2705" s="549"/>
      <c r="L2705" s="10"/>
      <c r="M2705" s="1"/>
      <c r="N2705" s="548"/>
      <c r="O2705" s="548"/>
    </row>
    <row r="2706" spans="2:15" s="5" customFormat="1" ht="47.25">
      <c r="B2706" s="1"/>
      <c r="C2706" s="351">
        <v>8165</v>
      </c>
      <c r="D2706" s="352" t="s">
        <v>2769</v>
      </c>
      <c r="E2706" s="353" t="s">
        <v>125</v>
      </c>
      <c r="F2706" s="354">
        <v>352767</v>
      </c>
      <c r="G2706" s="288" t="s">
        <v>117</v>
      </c>
      <c r="H2706" s="288" t="s">
        <v>145</v>
      </c>
      <c r="I2706" s="1"/>
      <c r="J2706" s="1"/>
      <c r="K2706" s="549"/>
      <c r="L2706" s="10"/>
      <c r="M2706" s="1"/>
      <c r="N2706" s="548"/>
      <c r="O2706" s="548"/>
    </row>
    <row r="2707" spans="2:15" s="5" customFormat="1" ht="63">
      <c r="B2707" s="1"/>
      <c r="C2707" s="351">
        <v>8166</v>
      </c>
      <c r="D2707" s="352" t="s">
        <v>2770</v>
      </c>
      <c r="E2707" s="353" t="s">
        <v>116</v>
      </c>
      <c r="F2707" s="354">
        <v>77505</v>
      </c>
      <c r="G2707" s="288" t="s">
        <v>117</v>
      </c>
      <c r="H2707" s="288"/>
      <c r="I2707" s="1"/>
      <c r="J2707" s="1"/>
      <c r="K2707" s="549"/>
      <c r="L2707" s="10"/>
      <c r="M2707" s="1"/>
      <c r="N2707" s="548"/>
      <c r="O2707" s="548"/>
    </row>
    <row r="2708" spans="2:15" s="5" customFormat="1" ht="78.75">
      <c r="B2708" s="1"/>
      <c r="C2708" s="351">
        <v>8167</v>
      </c>
      <c r="D2708" s="352" t="s">
        <v>2771</v>
      </c>
      <c r="E2708" s="353" t="s">
        <v>116</v>
      </c>
      <c r="F2708" s="354">
        <v>116100</v>
      </c>
      <c r="G2708" s="288" t="s">
        <v>117</v>
      </c>
      <c r="H2708" s="288" t="s">
        <v>145</v>
      </c>
      <c r="I2708" s="1"/>
      <c r="J2708" s="1"/>
      <c r="K2708" s="549"/>
      <c r="L2708" s="10"/>
      <c r="M2708" s="1"/>
      <c r="N2708" s="548"/>
      <c r="O2708" s="548"/>
    </row>
    <row r="2709" spans="2:15" s="5" customFormat="1" ht="126">
      <c r="B2709" s="1"/>
      <c r="C2709" s="351">
        <v>8168</v>
      </c>
      <c r="D2709" s="352" t="s">
        <v>2772</v>
      </c>
      <c r="E2709" s="353" t="s">
        <v>125</v>
      </c>
      <c r="F2709" s="354">
        <v>1866876</v>
      </c>
      <c r="G2709" s="288" t="s">
        <v>117</v>
      </c>
      <c r="H2709" s="288" t="s">
        <v>145</v>
      </c>
      <c r="I2709" s="1"/>
      <c r="J2709" s="1"/>
      <c r="K2709" s="549"/>
      <c r="L2709" s="10"/>
      <c r="M2709" s="1"/>
      <c r="N2709" s="548"/>
      <c r="O2709" s="548"/>
    </row>
    <row r="2710" spans="2:15" s="5" customFormat="1" ht="78.75">
      <c r="B2710" s="1"/>
      <c r="C2710" s="351">
        <v>8169</v>
      </c>
      <c r="D2710" s="352" t="s">
        <v>2773</v>
      </c>
      <c r="E2710" s="353" t="s">
        <v>116</v>
      </c>
      <c r="F2710" s="354">
        <v>77505</v>
      </c>
      <c r="G2710" s="288" t="s">
        <v>117</v>
      </c>
      <c r="H2710" s="288"/>
      <c r="I2710" s="1"/>
      <c r="J2710" s="1"/>
      <c r="K2710" s="549"/>
      <c r="L2710" s="10"/>
      <c r="M2710" s="1"/>
      <c r="N2710" s="548"/>
      <c r="O2710" s="548"/>
    </row>
    <row r="2711" spans="2:15" s="5" customFormat="1" ht="94.5">
      <c r="B2711" s="1"/>
      <c r="C2711" s="351">
        <v>8170</v>
      </c>
      <c r="D2711" s="352" t="s">
        <v>2774</v>
      </c>
      <c r="E2711" s="353" t="s">
        <v>125</v>
      </c>
      <c r="F2711" s="354">
        <v>1099226</v>
      </c>
      <c r="G2711" s="288" t="s">
        <v>117</v>
      </c>
      <c r="H2711" s="288"/>
      <c r="I2711" s="1"/>
      <c r="J2711" s="1"/>
      <c r="K2711" s="549"/>
      <c r="L2711" s="10"/>
      <c r="M2711" s="1"/>
      <c r="N2711" s="548"/>
      <c r="O2711" s="548"/>
    </row>
    <row r="2712" spans="2:15" s="5" customFormat="1" ht="47.25">
      <c r="B2712" s="1"/>
      <c r="C2712" s="351">
        <v>8171</v>
      </c>
      <c r="D2712" s="352" t="s">
        <v>2775</v>
      </c>
      <c r="E2712" s="353" t="s">
        <v>122</v>
      </c>
      <c r="F2712" s="354">
        <v>443221</v>
      </c>
      <c r="G2712" s="288" t="s">
        <v>117</v>
      </c>
      <c r="H2712" s="288"/>
      <c r="I2712" s="1"/>
      <c r="J2712" s="1"/>
      <c r="K2712" s="549"/>
      <c r="L2712" s="10"/>
      <c r="M2712" s="1"/>
      <c r="N2712" s="548"/>
      <c r="O2712" s="548"/>
    </row>
    <row r="2713" spans="2:15" s="5" customFormat="1" ht="94.5">
      <c r="B2713" s="1"/>
      <c r="C2713" s="351">
        <v>8172</v>
      </c>
      <c r="D2713" s="352" t="s">
        <v>2776</v>
      </c>
      <c r="E2713" s="353" t="s">
        <v>125</v>
      </c>
      <c r="F2713" s="354">
        <v>521705</v>
      </c>
      <c r="G2713" s="288" t="s">
        <v>117</v>
      </c>
      <c r="H2713" s="288"/>
      <c r="I2713" s="1"/>
      <c r="J2713" s="1"/>
      <c r="K2713" s="549"/>
      <c r="L2713" s="10"/>
      <c r="M2713" s="1"/>
      <c r="N2713" s="548"/>
      <c r="O2713" s="548"/>
    </row>
    <row r="2714" spans="2:15" s="5" customFormat="1" ht="94.5">
      <c r="B2714" s="1"/>
      <c r="C2714" s="351">
        <v>8173</v>
      </c>
      <c r="D2714" s="352" t="s">
        <v>2777</v>
      </c>
      <c r="E2714" s="353" t="s">
        <v>125</v>
      </c>
      <c r="F2714" s="354">
        <v>759705</v>
      </c>
      <c r="G2714" s="288" t="s">
        <v>117</v>
      </c>
      <c r="H2714" s="288"/>
      <c r="I2714" s="1"/>
      <c r="J2714" s="1"/>
      <c r="K2714" s="549"/>
      <c r="L2714" s="10"/>
      <c r="M2714" s="1"/>
      <c r="N2714" s="548"/>
      <c r="O2714" s="548"/>
    </row>
    <row r="2715" spans="2:15" s="5" customFormat="1" ht="47.25">
      <c r="B2715" s="1"/>
      <c r="C2715" s="351">
        <v>8177</v>
      </c>
      <c r="D2715" s="352" t="s">
        <v>2778</v>
      </c>
      <c r="E2715" s="353" t="s">
        <v>122</v>
      </c>
      <c r="F2715" s="354">
        <v>291494</v>
      </c>
      <c r="G2715" s="288" t="s">
        <v>117</v>
      </c>
      <c r="H2715" s="288"/>
      <c r="I2715" s="1"/>
      <c r="J2715" s="1"/>
      <c r="K2715" s="549"/>
      <c r="L2715" s="10"/>
      <c r="M2715" s="1"/>
      <c r="N2715" s="548"/>
      <c r="O2715" s="548"/>
    </row>
    <row r="2716" spans="2:15" s="5" customFormat="1" ht="47.25">
      <c r="B2716" s="1"/>
      <c r="C2716" s="351">
        <v>8181</v>
      </c>
      <c r="D2716" s="352" t="s">
        <v>2779</v>
      </c>
      <c r="E2716" s="353" t="s">
        <v>125</v>
      </c>
      <c r="F2716" s="354">
        <v>1866619</v>
      </c>
      <c r="G2716" s="288" t="s">
        <v>117</v>
      </c>
      <c r="H2716" s="288"/>
      <c r="I2716" s="1"/>
      <c r="J2716" s="1"/>
      <c r="K2716" s="549"/>
      <c r="L2716" s="10"/>
      <c r="M2716" s="1"/>
      <c r="N2716" s="548"/>
      <c r="O2716" s="548"/>
    </row>
    <row r="2717" spans="2:15" s="5" customFormat="1" ht="47.25">
      <c r="B2717" s="1"/>
      <c r="C2717" s="351">
        <v>8182</v>
      </c>
      <c r="D2717" s="352" t="s">
        <v>2780</v>
      </c>
      <c r="E2717" s="353" t="s">
        <v>125</v>
      </c>
      <c r="F2717" s="354">
        <v>4945514</v>
      </c>
      <c r="G2717" s="288" t="s">
        <v>117</v>
      </c>
      <c r="H2717" s="288"/>
      <c r="I2717" s="1"/>
      <c r="J2717" s="1"/>
      <c r="K2717" s="549"/>
      <c r="L2717" s="10"/>
      <c r="M2717" s="1"/>
      <c r="N2717" s="548"/>
      <c r="O2717" s="548"/>
    </row>
    <row r="2718" spans="2:15" s="5" customFormat="1" ht="94.5">
      <c r="B2718" s="1"/>
      <c r="C2718" s="351">
        <v>8183</v>
      </c>
      <c r="D2718" s="352" t="s">
        <v>2781</v>
      </c>
      <c r="E2718" s="353" t="s">
        <v>116</v>
      </c>
      <c r="F2718" s="354">
        <v>396809</v>
      </c>
      <c r="G2718" s="288" t="s">
        <v>117</v>
      </c>
      <c r="H2718" s="288"/>
      <c r="I2718" s="1"/>
      <c r="J2718" s="1"/>
      <c r="K2718" s="549"/>
      <c r="L2718" s="10"/>
      <c r="M2718" s="1"/>
      <c r="N2718" s="548"/>
      <c r="O2718" s="548"/>
    </row>
    <row r="2719" spans="2:15" s="5" customFormat="1" ht="31.5">
      <c r="B2719" s="1"/>
      <c r="C2719" s="351">
        <v>8184</v>
      </c>
      <c r="D2719" s="352" t="s">
        <v>2782</v>
      </c>
      <c r="E2719" s="353" t="s">
        <v>116</v>
      </c>
      <c r="F2719" s="354">
        <v>6178</v>
      </c>
      <c r="G2719" s="288" t="s">
        <v>117</v>
      </c>
      <c r="H2719" s="288"/>
      <c r="I2719" s="1"/>
      <c r="J2719" s="1"/>
      <c r="K2719" s="549"/>
      <c r="L2719" s="10"/>
      <c r="M2719" s="1"/>
      <c r="N2719" s="548"/>
      <c r="O2719" s="548"/>
    </row>
    <row r="2720" spans="2:15" s="5" customFormat="1" ht="47.25">
      <c r="B2720" s="1"/>
      <c r="C2720" s="351">
        <v>8185</v>
      </c>
      <c r="D2720" s="352" t="s">
        <v>2783</v>
      </c>
      <c r="E2720" s="353" t="s">
        <v>125</v>
      </c>
      <c r="F2720" s="354">
        <v>42983</v>
      </c>
      <c r="G2720" s="288" t="s">
        <v>117</v>
      </c>
      <c r="H2720" s="288"/>
      <c r="I2720" s="1"/>
      <c r="J2720" s="1"/>
      <c r="K2720" s="549"/>
      <c r="L2720" s="10"/>
      <c r="M2720" s="1"/>
      <c r="N2720" s="548"/>
      <c r="O2720" s="548"/>
    </row>
    <row r="2721" spans="2:15" s="5" customFormat="1" ht="31.5">
      <c r="B2721" s="1"/>
      <c r="C2721" s="351">
        <v>8186</v>
      </c>
      <c r="D2721" s="352" t="s">
        <v>2784</v>
      </c>
      <c r="E2721" s="353" t="s">
        <v>116</v>
      </c>
      <c r="F2721" s="354">
        <v>70581</v>
      </c>
      <c r="G2721" s="288" t="s">
        <v>117</v>
      </c>
      <c r="H2721" s="288"/>
      <c r="I2721" s="1"/>
      <c r="J2721" s="1"/>
      <c r="K2721" s="549"/>
      <c r="L2721" s="10"/>
      <c r="M2721" s="1"/>
      <c r="N2721" s="548"/>
      <c r="O2721" s="548"/>
    </row>
    <row r="2722" spans="2:15" s="5" customFormat="1" ht="31.5">
      <c r="B2722" s="1"/>
      <c r="C2722" s="351">
        <v>8187</v>
      </c>
      <c r="D2722" s="352" t="s">
        <v>2785</v>
      </c>
      <c r="E2722" s="353" t="s">
        <v>125</v>
      </c>
      <c r="F2722" s="354">
        <v>5745731</v>
      </c>
      <c r="G2722" s="288" t="s">
        <v>117</v>
      </c>
      <c r="H2722" s="288"/>
      <c r="I2722" s="1"/>
      <c r="J2722" s="1"/>
      <c r="K2722" s="549"/>
      <c r="L2722" s="10"/>
      <c r="M2722" s="1"/>
      <c r="N2722" s="548"/>
      <c r="O2722" s="548"/>
    </row>
    <row r="2723" spans="2:15" s="5" customFormat="1" ht="47.25">
      <c r="B2723" s="1"/>
      <c r="C2723" s="351">
        <v>8188</v>
      </c>
      <c r="D2723" s="352" t="s">
        <v>2786</v>
      </c>
      <c r="E2723" s="353" t="s">
        <v>125</v>
      </c>
      <c r="F2723" s="354">
        <v>5546004</v>
      </c>
      <c r="G2723" s="288" t="s">
        <v>117</v>
      </c>
      <c r="H2723" s="288"/>
      <c r="I2723" s="1"/>
      <c r="J2723" s="1"/>
      <c r="K2723" s="549"/>
      <c r="L2723" s="10"/>
      <c r="M2723" s="1"/>
      <c r="N2723" s="548"/>
      <c r="O2723" s="548"/>
    </row>
    <row r="2724" spans="2:15" s="5" customFormat="1" ht="94.5">
      <c r="B2724" s="1"/>
      <c r="C2724" s="351">
        <v>8189</v>
      </c>
      <c r="D2724" s="352" t="s">
        <v>2787</v>
      </c>
      <c r="E2724" s="353" t="s">
        <v>119</v>
      </c>
      <c r="F2724" s="354">
        <v>1722202</v>
      </c>
      <c r="G2724" s="288" t="s">
        <v>117</v>
      </c>
      <c r="H2724" s="288"/>
      <c r="I2724" s="1"/>
      <c r="J2724" s="1"/>
      <c r="K2724" s="549"/>
      <c r="L2724" s="10"/>
      <c r="M2724" s="1"/>
      <c r="N2724" s="548"/>
      <c r="O2724" s="548"/>
    </row>
    <row r="2725" spans="2:15" s="5" customFormat="1" ht="94.5">
      <c r="B2725" s="1"/>
      <c r="C2725" s="351">
        <v>8190</v>
      </c>
      <c r="D2725" s="352" t="s">
        <v>2788</v>
      </c>
      <c r="E2725" s="353" t="s">
        <v>119</v>
      </c>
      <c r="F2725" s="354">
        <v>769426</v>
      </c>
      <c r="G2725" s="288" t="s">
        <v>117</v>
      </c>
      <c r="H2725" s="288"/>
      <c r="I2725" s="1"/>
      <c r="J2725" s="1"/>
      <c r="K2725" s="549"/>
      <c r="L2725" s="10"/>
      <c r="M2725" s="1"/>
      <c r="N2725" s="548"/>
      <c r="O2725" s="548"/>
    </row>
    <row r="2726" spans="2:15" s="5" customFormat="1" ht="78.75">
      <c r="B2726" s="1"/>
      <c r="C2726" s="351">
        <v>8192</v>
      </c>
      <c r="D2726" s="352" t="s">
        <v>2789</v>
      </c>
      <c r="E2726" s="353" t="s">
        <v>119</v>
      </c>
      <c r="F2726" s="354">
        <v>772814</v>
      </c>
      <c r="G2726" s="288" t="s">
        <v>117</v>
      </c>
      <c r="H2726" s="288"/>
      <c r="I2726" s="1"/>
      <c r="J2726" s="1"/>
      <c r="K2726" s="549"/>
      <c r="L2726" s="10"/>
      <c r="M2726" s="1"/>
      <c r="N2726" s="548"/>
      <c r="O2726" s="548"/>
    </row>
    <row r="2727" spans="2:15" s="5" customFormat="1" ht="63">
      <c r="B2727" s="1"/>
      <c r="C2727" s="351">
        <v>8193</v>
      </c>
      <c r="D2727" s="352" t="s">
        <v>2790</v>
      </c>
      <c r="E2727" s="353" t="s">
        <v>119</v>
      </c>
      <c r="F2727" s="354">
        <v>682811</v>
      </c>
      <c r="G2727" s="288" t="s">
        <v>117</v>
      </c>
      <c r="H2727" s="288"/>
      <c r="I2727" s="1"/>
      <c r="J2727" s="1"/>
      <c r="K2727" s="549"/>
      <c r="L2727" s="10"/>
      <c r="M2727" s="1"/>
      <c r="N2727" s="548"/>
      <c r="O2727" s="548"/>
    </row>
    <row r="2728" spans="2:15" s="5" customFormat="1" ht="63">
      <c r="B2728" s="1"/>
      <c r="C2728" s="351">
        <v>8194</v>
      </c>
      <c r="D2728" s="352" t="s">
        <v>2791</v>
      </c>
      <c r="E2728" s="353" t="s">
        <v>125</v>
      </c>
      <c r="F2728" s="354">
        <v>7431249</v>
      </c>
      <c r="G2728" s="288" t="s">
        <v>117</v>
      </c>
      <c r="H2728" s="288"/>
      <c r="I2728" s="1"/>
      <c r="J2728" s="1"/>
      <c r="K2728" s="549"/>
      <c r="L2728" s="10"/>
      <c r="M2728" s="1"/>
      <c r="N2728" s="548"/>
      <c r="O2728" s="548"/>
    </row>
    <row r="2729" spans="2:15" s="5" customFormat="1" ht="63">
      <c r="B2729" s="1"/>
      <c r="C2729" s="351">
        <v>8195</v>
      </c>
      <c r="D2729" s="352" t="s">
        <v>2792</v>
      </c>
      <c r="E2729" s="353" t="s">
        <v>119</v>
      </c>
      <c r="F2729" s="354">
        <v>772539</v>
      </c>
      <c r="G2729" s="288" t="s">
        <v>117</v>
      </c>
      <c r="H2729" s="288"/>
      <c r="I2729" s="1"/>
      <c r="J2729" s="1"/>
      <c r="K2729" s="549"/>
      <c r="L2729" s="10"/>
      <c r="M2729" s="1"/>
      <c r="N2729" s="548"/>
      <c r="O2729" s="548"/>
    </row>
    <row r="2730" spans="2:15" s="5" customFormat="1" ht="63">
      <c r="B2730" s="1"/>
      <c r="C2730" s="351">
        <v>8196</v>
      </c>
      <c r="D2730" s="352" t="s">
        <v>2793</v>
      </c>
      <c r="E2730" s="353" t="s">
        <v>119</v>
      </c>
      <c r="F2730" s="354">
        <v>534205</v>
      </c>
      <c r="G2730" s="288" t="s">
        <v>117</v>
      </c>
      <c r="H2730" s="288"/>
      <c r="I2730" s="1"/>
      <c r="J2730" s="1"/>
      <c r="K2730" s="549"/>
      <c r="L2730" s="10"/>
      <c r="M2730" s="1"/>
      <c r="N2730" s="548"/>
      <c r="O2730" s="548"/>
    </row>
    <row r="2731" spans="2:15" s="5" customFormat="1" ht="94.5">
      <c r="B2731" s="1"/>
      <c r="C2731" s="351">
        <v>8197</v>
      </c>
      <c r="D2731" s="352" t="s">
        <v>2794</v>
      </c>
      <c r="E2731" s="353" t="s">
        <v>122</v>
      </c>
      <c r="F2731" s="354">
        <v>2097015</v>
      </c>
      <c r="G2731" s="288" t="s">
        <v>117</v>
      </c>
      <c r="H2731" s="288"/>
      <c r="I2731" s="1"/>
      <c r="J2731" s="1"/>
      <c r="K2731" s="549"/>
      <c r="L2731" s="10"/>
      <c r="M2731" s="1"/>
      <c r="N2731" s="548"/>
      <c r="O2731" s="548"/>
    </row>
    <row r="2732" spans="2:15" s="5" customFormat="1" ht="63">
      <c r="B2732" s="1"/>
      <c r="C2732" s="351">
        <v>8200</v>
      </c>
      <c r="D2732" s="352" t="s">
        <v>2795</v>
      </c>
      <c r="E2732" s="353" t="s">
        <v>122</v>
      </c>
      <c r="F2732" s="354">
        <v>798114</v>
      </c>
      <c r="G2732" s="288" t="s">
        <v>117</v>
      </c>
      <c r="H2732" s="288"/>
      <c r="I2732" s="1"/>
      <c r="J2732" s="1"/>
      <c r="K2732" s="549"/>
      <c r="L2732" s="10"/>
      <c r="M2732" s="1"/>
      <c r="N2732" s="548"/>
      <c r="O2732" s="548"/>
    </row>
    <row r="2733" spans="2:15" s="5" customFormat="1" ht="31.5">
      <c r="B2733" s="1"/>
      <c r="C2733" s="351">
        <v>8202</v>
      </c>
      <c r="D2733" s="352" t="s">
        <v>2796</v>
      </c>
      <c r="E2733" s="353" t="s">
        <v>125</v>
      </c>
      <c r="F2733" s="354">
        <v>273418</v>
      </c>
      <c r="G2733" s="288" t="s">
        <v>117</v>
      </c>
      <c r="H2733" s="288"/>
      <c r="I2733" s="1"/>
      <c r="J2733" s="1"/>
      <c r="K2733" s="549"/>
      <c r="L2733" s="10"/>
      <c r="M2733" s="1"/>
      <c r="N2733" s="548"/>
      <c r="O2733" s="548"/>
    </row>
    <row r="2734" spans="2:15" s="5" customFormat="1" ht="63">
      <c r="B2734" s="1"/>
      <c r="C2734" s="351">
        <v>8204</v>
      </c>
      <c r="D2734" s="352" t="s">
        <v>2797</v>
      </c>
      <c r="E2734" s="353" t="s">
        <v>119</v>
      </c>
      <c r="F2734" s="354">
        <v>551192</v>
      </c>
      <c r="G2734" s="288" t="s">
        <v>117</v>
      </c>
      <c r="H2734" s="288"/>
      <c r="I2734" s="1"/>
      <c r="J2734" s="1"/>
      <c r="K2734" s="549"/>
      <c r="L2734" s="10"/>
      <c r="M2734" s="1"/>
      <c r="N2734" s="548"/>
      <c r="O2734" s="548"/>
    </row>
    <row r="2735" spans="2:15" s="5" customFormat="1" ht="78.75">
      <c r="B2735" s="1"/>
      <c r="C2735" s="351">
        <v>8205</v>
      </c>
      <c r="D2735" s="352" t="s">
        <v>2798</v>
      </c>
      <c r="E2735" s="353" t="s">
        <v>116</v>
      </c>
      <c r="F2735" s="354">
        <v>154125</v>
      </c>
      <c r="G2735" s="288" t="s">
        <v>117</v>
      </c>
      <c r="H2735" s="288" t="s">
        <v>145</v>
      </c>
      <c r="I2735" s="1"/>
      <c r="J2735" s="1"/>
      <c r="K2735" s="549"/>
      <c r="L2735" s="10"/>
      <c r="M2735" s="1"/>
      <c r="N2735" s="548"/>
      <c r="O2735" s="548"/>
    </row>
    <row r="2736" spans="2:15" s="5" customFormat="1" ht="94.5">
      <c r="B2736" s="1"/>
      <c r="C2736" s="351">
        <v>8209</v>
      </c>
      <c r="D2736" s="352" t="s">
        <v>2799</v>
      </c>
      <c r="E2736" s="353" t="s">
        <v>125</v>
      </c>
      <c r="F2736" s="354">
        <v>480805</v>
      </c>
      <c r="G2736" s="288" t="s">
        <v>117</v>
      </c>
      <c r="H2736" s="288" t="s">
        <v>145</v>
      </c>
      <c r="I2736" s="1"/>
      <c r="J2736" s="1"/>
      <c r="K2736" s="549"/>
      <c r="L2736" s="10"/>
      <c r="M2736" s="1"/>
      <c r="N2736" s="548"/>
      <c r="O2736" s="548"/>
    </row>
    <row r="2737" spans="2:15" s="5" customFormat="1" ht="47.25">
      <c r="B2737" s="1"/>
      <c r="C2737" s="351">
        <v>8210</v>
      </c>
      <c r="D2737" s="352" t="s">
        <v>2800</v>
      </c>
      <c r="E2737" s="353" t="s">
        <v>122</v>
      </c>
      <c r="F2737" s="354">
        <v>4377</v>
      </c>
      <c r="G2737" s="288" t="s">
        <v>117</v>
      </c>
      <c r="H2737" s="288"/>
      <c r="I2737" s="1"/>
      <c r="J2737" s="1"/>
      <c r="K2737" s="549"/>
      <c r="L2737" s="10"/>
      <c r="M2737" s="1"/>
      <c r="N2737" s="548"/>
      <c r="O2737" s="548"/>
    </row>
    <row r="2738" spans="2:15" s="5" customFormat="1" ht="63">
      <c r="B2738" s="1"/>
      <c r="C2738" s="351">
        <v>8212</v>
      </c>
      <c r="D2738" s="352" t="s">
        <v>2801</v>
      </c>
      <c r="E2738" s="353" t="s">
        <v>116</v>
      </c>
      <c r="F2738" s="354">
        <v>66431</v>
      </c>
      <c r="G2738" s="288" t="s">
        <v>117</v>
      </c>
      <c r="H2738" s="288"/>
      <c r="I2738" s="1"/>
      <c r="J2738" s="1"/>
      <c r="K2738" s="549"/>
      <c r="L2738" s="10"/>
      <c r="M2738" s="1"/>
      <c r="N2738" s="548"/>
      <c r="O2738" s="548"/>
    </row>
    <row r="2739" spans="2:15" s="5" customFormat="1" ht="31.5">
      <c r="B2739" s="1"/>
      <c r="C2739" s="351">
        <v>8213</v>
      </c>
      <c r="D2739" s="352" t="s">
        <v>2802</v>
      </c>
      <c r="E2739" s="353" t="s">
        <v>122</v>
      </c>
      <c r="F2739" s="354">
        <v>163724</v>
      </c>
      <c r="G2739" s="288" t="s">
        <v>117</v>
      </c>
      <c r="H2739" s="288"/>
      <c r="I2739" s="1"/>
      <c r="J2739" s="1"/>
      <c r="K2739" s="549"/>
      <c r="L2739" s="10"/>
      <c r="M2739" s="1"/>
      <c r="N2739" s="548"/>
      <c r="O2739" s="548"/>
    </row>
    <row r="2740" spans="2:15" s="5" customFormat="1" ht="25.5">
      <c r="B2740" s="1"/>
      <c r="C2740" s="351">
        <v>8214</v>
      </c>
      <c r="D2740" s="352" t="s">
        <v>2803</v>
      </c>
      <c r="E2740" s="353" t="s">
        <v>122</v>
      </c>
      <c r="F2740" s="354">
        <v>122090</v>
      </c>
      <c r="G2740" s="288" t="s">
        <v>117</v>
      </c>
      <c r="H2740" s="288"/>
      <c r="I2740" s="1"/>
      <c r="J2740" s="1"/>
      <c r="K2740" s="549"/>
      <c r="L2740" s="10"/>
      <c r="M2740" s="1"/>
      <c r="N2740" s="548"/>
      <c r="O2740" s="548"/>
    </row>
    <row r="2741" spans="2:15" s="5" customFormat="1" ht="31.5">
      <c r="B2741" s="1"/>
      <c r="C2741" s="351">
        <v>8217</v>
      </c>
      <c r="D2741" s="352" t="s">
        <v>2804</v>
      </c>
      <c r="E2741" s="353" t="s">
        <v>122</v>
      </c>
      <c r="F2741" s="354">
        <v>446460</v>
      </c>
      <c r="G2741" s="288" t="s">
        <v>117</v>
      </c>
      <c r="H2741" s="288"/>
      <c r="I2741" s="1"/>
      <c r="J2741" s="1"/>
      <c r="K2741" s="549"/>
      <c r="L2741" s="10"/>
      <c r="M2741" s="1"/>
      <c r="N2741" s="548"/>
      <c r="O2741" s="548"/>
    </row>
    <row r="2742" spans="2:15" s="5" customFormat="1" ht="31.5">
      <c r="B2742" s="1"/>
      <c r="C2742" s="351">
        <v>8218</v>
      </c>
      <c r="D2742" s="352" t="s">
        <v>2805</v>
      </c>
      <c r="E2742" s="353" t="s">
        <v>125</v>
      </c>
      <c r="F2742" s="354">
        <v>1557970</v>
      </c>
      <c r="G2742" s="288" t="s">
        <v>117</v>
      </c>
      <c r="H2742" s="288"/>
      <c r="I2742" s="1"/>
      <c r="J2742" s="1"/>
      <c r="K2742" s="549"/>
      <c r="L2742" s="10"/>
      <c r="M2742" s="1"/>
      <c r="N2742" s="548"/>
      <c r="O2742" s="548"/>
    </row>
    <row r="2743" spans="2:15" s="5" customFormat="1" ht="31.5">
      <c r="B2743" s="1"/>
      <c r="C2743" s="351">
        <v>8219</v>
      </c>
      <c r="D2743" s="352" t="s">
        <v>2806</v>
      </c>
      <c r="E2743" s="353" t="s">
        <v>125</v>
      </c>
      <c r="F2743" s="354">
        <v>1267434</v>
      </c>
      <c r="G2743" s="288" t="s">
        <v>117</v>
      </c>
      <c r="H2743" s="288"/>
      <c r="I2743" s="1"/>
      <c r="J2743" s="1"/>
      <c r="K2743" s="549"/>
      <c r="L2743" s="10"/>
      <c r="M2743" s="1"/>
      <c r="N2743" s="548"/>
      <c r="O2743" s="548"/>
    </row>
    <row r="2744" spans="2:15" s="5" customFormat="1" ht="31.5">
      <c r="B2744" s="1"/>
      <c r="C2744" s="351">
        <v>8220</v>
      </c>
      <c r="D2744" s="352" t="s">
        <v>2807</v>
      </c>
      <c r="E2744" s="353" t="s">
        <v>125</v>
      </c>
      <c r="F2744" s="354">
        <v>1589924</v>
      </c>
      <c r="G2744" s="288" t="s">
        <v>117</v>
      </c>
      <c r="H2744" s="288"/>
      <c r="I2744" s="1"/>
      <c r="J2744" s="1"/>
      <c r="K2744" s="549"/>
      <c r="L2744" s="10"/>
      <c r="M2744" s="1"/>
      <c r="N2744" s="548"/>
      <c r="O2744" s="548"/>
    </row>
    <row r="2745" spans="2:15" s="5" customFormat="1" ht="31.5">
      <c r="B2745" s="1"/>
      <c r="C2745" s="351">
        <v>8221</v>
      </c>
      <c r="D2745" s="352" t="s">
        <v>2808</v>
      </c>
      <c r="E2745" s="353" t="s">
        <v>125</v>
      </c>
      <c r="F2745" s="354">
        <v>394253</v>
      </c>
      <c r="G2745" s="288" t="s">
        <v>117</v>
      </c>
      <c r="H2745" s="288"/>
      <c r="I2745" s="1"/>
      <c r="J2745" s="1"/>
      <c r="K2745" s="549"/>
      <c r="L2745" s="10"/>
      <c r="M2745" s="1"/>
      <c r="N2745" s="548"/>
      <c r="O2745" s="548"/>
    </row>
    <row r="2746" spans="2:15" s="5" customFormat="1" ht="78.75">
      <c r="B2746" s="1"/>
      <c r="C2746" s="351">
        <v>8222</v>
      </c>
      <c r="D2746" s="352" t="s">
        <v>2809</v>
      </c>
      <c r="E2746" s="353" t="s">
        <v>116</v>
      </c>
      <c r="F2746" s="354">
        <v>52771</v>
      </c>
      <c r="G2746" s="288" t="s">
        <v>117</v>
      </c>
      <c r="H2746" s="288"/>
      <c r="I2746" s="1"/>
      <c r="J2746" s="1"/>
      <c r="K2746" s="549"/>
      <c r="L2746" s="10"/>
      <c r="M2746" s="1"/>
      <c r="N2746" s="548"/>
      <c r="O2746" s="548"/>
    </row>
    <row r="2747" spans="2:15" s="5" customFormat="1" ht="63">
      <c r="B2747" s="1"/>
      <c r="C2747" s="351">
        <v>8223</v>
      </c>
      <c r="D2747" s="352" t="s">
        <v>2810</v>
      </c>
      <c r="E2747" s="353" t="s">
        <v>116</v>
      </c>
      <c r="F2747" s="354">
        <v>52771</v>
      </c>
      <c r="G2747" s="288" t="s">
        <v>117</v>
      </c>
      <c r="H2747" s="288"/>
      <c r="I2747" s="1"/>
      <c r="J2747" s="1"/>
      <c r="K2747" s="549"/>
      <c r="L2747" s="10"/>
      <c r="M2747" s="1"/>
      <c r="N2747" s="548"/>
      <c r="O2747" s="548"/>
    </row>
    <row r="2748" spans="2:15" s="5" customFormat="1" ht="47.25">
      <c r="B2748" s="1"/>
      <c r="C2748" s="351">
        <v>8224</v>
      </c>
      <c r="D2748" s="352" t="s">
        <v>2811</v>
      </c>
      <c r="E2748" s="353" t="s">
        <v>125</v>
      </c>
      <c r="F2748" s="354">
        <v>6534489</v>
      </c>
      <c r="G2748" s="288" t="s">
        <v>117</v>
      </c>
      <c r="H2748" s="288" t="s">
        <v>145</v>
      </c>
      <c r="I2748" s="1"/>
      <c r="J2748" s="1"/>
      <c r="K2748" s="549"/>
      <c r="L2748" s="10"/>
      <c r="M2748" s="1"/>
      <c r="N2748" s="548"/>
      <c r="O2748" s="548"/>
    </row>
    <row r="2749" spans="2:15" s="5" customFormat="1" ht="47.25">
      <c r="B2749" s="1"/>
      <c r="C2749" s="351">
        <v>8225</v>
      </c>
      <c r="D2749" s="352" t="s">
        <v>2812</v>
      </c>
      <c r="E2749" s="353" t="s">
        <v>125</v>
      </c>
      <c r="F2749" s="354">
        <v>1325074</v>
      </c>
      <c r="G2749" s="288" t="s">
        <v>117</v>
      </c>
      <c r="H2749" s="288" t="s">
        <v>145</v>
      </c>
      <c r="I2749" s="1"/>
      <c r="J2749" s="1"/>
      <c r="K2749" s="549"/>
      <c r="L2749" s="10"/>
      <c r="M2749" s="1"/>
      <c r="N2749" s="548"/>
      <c r="O2749" s="548"/>
    </row>
    <row r="2750" spans="2:15" s="5" customFormat="1" ht="78.75">
      <c r="B2750" s="1"/>
      <c r="C2750" s="351">
        <v>8226</v>
      </c>
      <c r="D2750" s="352" t="s">
        <v>2813</v>
      </c>
      <c r="E2750" s="353" t="s">
        <v>116</v>
      </c>
      <c r="F2750" s="354">
        <v>42317</v>
      </c>
      <c r="G2750" s="288" t="s">
        <v>117</v>
      </c>
      <c r="H2750" s="288"/>
      <c r="I2750" s="1"/>
      <c r="J2750" s="1"/>
      <c r="K2750" s="549"/>
      <c r="L2750" s="10"/>
      <c r="M2750" s="1"/>
      <c r="N2750" s="548"/>
      <c r="O2750" s="548"/>
    </row>
    <row r="2751" spans="2:15" s="5" customFormat="1" ht="63">
      <c r="B2751" s="1"/>
      <c r="C2751" s="351">
        <v>8227</v>
      </c>
      <c r="D2751" s="352" t="s">
        <v>2814</v>
      </c>
      <c r="E2751" s="353" t="s">
        <v>122</v>
      </c>
      <c r="F2751" s="354">
        <v>48470</v>
      </c>
      <c r="G2751" s="288" t="s">
        <v>117</v>
      </c>
      <c r="H2751" s="288"/>
      <c r="I2751" s="1"/>
      <c r="J2751" s="1"/>
      <c r="K2751" s="549"/>
      <c r="L2751" s="10"/>
      <c r="M2751" s="1"/>
      <c r="N2751" s="548"/>
      <c r="O2751" s="548"/>
    </row>
    <row r="2752" spans="2:15" s="5" customFormat="1" ht="78.75">
      <c r="B2752" s="1"/>
      <c r="C2752" s="351">
        <v>8228</v>
      </c>
      <c r="D2752" s="352" t="s">
        <v>2815</v>
      </c>
      <c r="E2752" s="353" t="s">
        <v>122</v>
      </c>
      <c r="F2752" s="354">
        <v>19746</v>
      </c>
      <c r="G2752" s="288" t="s">
        <v>117</v>
      </c>
      <c r="H2752" s="288"/>
      <c r="I2752" s="1"/>
      <c r="J2752" s="1"/>
      <c r="K2752" s="549"/>
      <c r="L2752" s="10"/>
      <c r="M2752" s="1"/>
      <c r="N2752" s="548"/>
      <c r="O2752" s="548"/>
    </row>
    <row r="2753" spans="2:15" s="5" customFormat="1" ht="78.75">
      <c r="B2753" s="1"/>
      <c r="C2753" s="351">
        <v>8229</v>
      </c>
      <c r="D2753" s="352" t="s">
        <v>2816</v>
      </c>
      <c r="E2753" s="353" t="s">
        <v>122</v>
      </c>
      <c r="F2753" s="354">
        <v>15221</v>
      </c>
      <c r="G2753" s="288" t="s">
        <v>117</v>
      </c>
      <c r="H2753" s="288"/>
      <c r="I2753" s="1"/>
      <c r="J2753" s="1"/>
      <c r="K2753" s="549"/>
      <c r="L2753" s="10"/>
      <c r="M2753" s="1"/>
      <c r="N2753" s="548"/>
      <c r="O2753" s="548"/>
    </row>
    <row r="2754" spans="2:15" s="5" customFormat="1" ht="78.75">
      <c r="B2754" s="1"/>
      <c r="C2754" s="351">
        <v>8230</v>
      </c>
      <c r="D2754" s="352" t="s">
        <v>2817</v>
      </c>
      <c r="E2754" s="353" t="s">
        <v>116</v>
      </c>
      <c r="F2754" s="354">
        <v>98662</v>
      </c>
      <c r="G2754" s="288" t="s">
        <v>117</v>
      </c>
      <c r="H2754" s="288"/>
      <c r="I2754" s="1"/>
      <c r="J2754" s="1"/>
      <c r="K2754" s="549"/>
      <c r="L2754" s="10"/>
      <c r="M2754" s="1"/>
      <c r="N2754" s="548"/>
      <c r="O2754" s="548"/>
    </row>
    <row r="2755" spans="2:15" s="5" customFormat="1" ht="126">
      <c r="B2755" s="1"/>
      <c r="C2755" s="351">
        <v>8231</v>
      </c>
      <c r="D2755" s="352" t="s">
        <v>2818</v>
      </c>
      <c r="E2755" s="353" t="s">
        <v>472</v>
      </c>
      <c r="F2755" s="354">
        <v>11829</v>
      </c>
      <c r="G2755" s="288" t="s">
        <v>117</v>
      </c>
      <c r="H2755" s="288" t="s">
        <v>145</v>
      </c>
      <c r="I2755" s="1"/>
      <c r="J2755" s="1"/>
      <c r="K2755" s="549"/>
      <c r="L2755" s="10"/>
      <c r="M2755" s="1"/>
      <c r="N2755" s="548"/>
      <c r="O2755" s="548"/>
    </row>
    <row r="2756" spans="2:15" s="5" customFormat="1" ht="126">
      <c r="B2756" s="1"/>
      <c r="C2756" s="351">
        <v>8236</v>
      </c>
      <c r="D2756" s="352" t="s">
        <v>2819</v>
      </c>
      <c r="E2756" s="353" t="s">
        <v>116</v>
      </c>
      <c r="F2756" s="354">
        <v>3616851</v>
      </c>
      <c r="G2756" s="288" t="s">
        <v>117</v>
      </c>
      <c r="H2756" s="288"/>
      <c r="I2756" s="1"/>
      <c r="J2756" s="1"/>
      <c r="K2756" s="549"/>
      <c r="L2756" s="10"/>
      <c r="M2756" s="1"/>
      <c r="N2756" s="548"/>
      <c r="O2756" s="548"/>
    </row>
    <row r="2757" spans="2:15" s="5" customFormat="1" ht="63">
      <c r="B2757" s="1"/>
      <c r="C2757" s="351">
        <v>8237</v>
      </c>
      <c r="D2757" s="352" t="s">
        <v>2820</v>
      </c>
      <c r="E2757" s="353" t="s">
        <v>122</v>
      </c>
      <c r="F2757" s="354">
        <v>16241</v>
      </c>
      <c r="G2757" s="288" t="s">
        <v>117</v>
      </c>
      <c r="H2757" s="288"/>
      <c r="I2757" s="1"/>
      <c r="J2757" s="1"/>
      <c r="K2757" s="549"/>
      <c r="L2757" s="10"/>
      <c r="M2757" s="1"/>
      <c r="N2757" s="548"/>
      <c r="O2757" s="548"/>
    </row>
    <row r="2758" spans="2:15" s="5" customFormat="1" ht="78.75">
      <c r="B2758" s="1"/>
      <c r="C2758" s="351">
        <v>8238</v>
      </c>
      <c r="D2758" s="352" t="s">
        <v>2821</v>
      </c>
      <c r="E2758" s="353" t="s">
        <v>125</v>
      </c>
      <c r="F2758" s="354">
        <v>217874</v>
      </c>
      <c r="G2758" s="288" t="s">
        <v>117</v>
      </c>
      <c r="H2758" s="288"/>
      <c r="I2758" s="1"/>
      <c r="J2758" s="1"/>
      <c r="K2758" s="549"/>
      <c r="L2758" s="10"/>
      <c r="M2758" s="1"/>
      <c r="N2758" s="548"/>
      <c r="O2758" s="548"/>
    </row>
    <row r="2759" spans="2:15" s="5" customFormat="1" ht="31.5">
      <c r="B2759" s="1"/>
      <c r="C2759" s="351">
        <v>8239</v>
      </c>
      <c r="D2759" s="352" t="s">
        <v>2822</v>
      </c>
      <c r="E2759" s="353" t="s">
        <v>125</v>
      </c>
      <c r="F2759" s="354">
        <v>7491050</v>
      </c>
      <c r="G2759" s="288" t="s">
        <v>117</v>
      </c>
      <c r="H2759" s="288"/>
      <c r="I2759" s="1"/>
      <c r="J2759" s="1"/>
      <c r="K2759" s="549"/>
      <c r="L2759" s="10"/>
      <c r="M2759" s="1"/>
      <c r="N2759" s="548"/>
      <c r="O2759" s="548"/>
    </row>
    <row r="2760" spans="2:15" s="5" customFormat="1" ht="31.5">
      <c r="B2760" s="1"/>
      <c r="C2760" s="351">
        <v>8240</v>
      </c>
      <c r="D2760" s="352" t="s">
        <v>2823</v>
      </c>
      <c r="E2760" s="353" t="s">
        <v>125</v>
      </c>
      <c r="F2760" s="354">
        <v>1370271</v>
      </c>
      <c r="G2760" s="288" t="s">
        <v>117</v>
      </c>
      <c r="H2760" s="288"/>
      <c r="I2760" s="1"/>
      <c r="J2760" s="1"/>
      <c r="K2760" s="549"/>
      <c r="L2760" s="10"/>
      <c r="M2760" s="1"/>
      <c r="N2760" s="548"/>
      <c r="O2760" s="548"/>
    </row>
    <row r="2761" spans="2:15" s="5" customFormat="1" ht="94.5">
      <c r="B2761" s="1"/>
      <c r="C2761" s="351">
        <v>8241</v>
      </c>
      <c r="D2761" s="352" t="s">
        <v>2824</v>
      </c>
      <c r="E2761" s="353" t="s">
        <v>125</v>
      </c>
      <c r="F2761" s="354">
        <v>7698784</v>
      </c>
      <c r="G2761" s="288" t="s">
        <v>117</v>
      </c>
      <c r="H2761" s="288"/>
      <c r="I2761" s="1"/>
      <c r="J2761" s="1"/>
      <c r="K2761" s="549"/>
      <c r="L2761" s="10"/>
      <c r="M2761" s="1"/>
      <c r="N2761" s="548"/>
      <c r="O2761" s="548"/>
    </row>
    <row r="2762" spans="2:15" s="5" customFormat="1" ht="94.5">
      <c r="B2762" s="1"/>
      <c r="C2762" s="351">
        <v>8242</v>
      </c>
      <c r="D2762" s="352" t="s">
        <v>2825</v>
      </c>
      <c r="E2762" s="353" t="s">
        <v>125</v>
      </c>
      <c r="F2762" s="354">
        <v>3467747</v>
      </c>
      <c r="G2762" s="288" t="s">
        <v>117</v>
      </c>
      <c r="H2762" s="288"/>
      <c r="I2762" s="1"/>
      <c r="J2762" s="1"/>
      <c r="K2762" s="549"/>
      <c r="L2762" s="10"/>
      <c r="M2762" s="1"/>
      <c r="N2762" s="548"/>
      <c r="O2762" s="548"/>
    </row>
    <row r="2763" spans="2:15" s="5" customFormat="1" ht="94.5">
      <c r="B2763" s="1"/>
      <c r="C2763" s="351">
        <v>8243</v>
      </c>
      <c r="D2763" s="352" t="s">
        <v>2826</v>
      </c>
      <c r="E2763" s="353" t="s">
        <v>125</v>
      </c>
      <c r="F2763" s="354">
        <v>9838994</v>
      </c>
      <c r="G2763" s="288" t="s">
        <v>117</v>
      </c>
      <c r="H2763" s="288"/>
      <c r="I2763" s="1"/>
      <c r="J2763" s="1"/>
      <c r="K2763" s="549"/>
      <c r="L2763" s="10"/>
      <c r="M2763" s="1"/>
      <c r="N2763" s="548"/>
      <c r="O2763" s="548"/>
    </row>
    <row r="2764" spans="2:15" s="5" customFormat="1" ht="94.5">
      <c r="B2764" s="1"/>
      <c r="C2764" s="351">
        <v>8244</v>
      </c>
      <c r="D2764" s="352" t="s">
        <v>2827</v>
      </c>
      <c r="E2764" s="353" t="s">
        <v>125</v>
      </c>
      <c r="F2764" s="354">
        <v>12441587</v>
      </c>
      <c r="G2764" s="288" t="s">
        <v>117</v>
      </c>
      <c r="H2764" s="288"/>
      <c r="I2764" s="1"/>
      <c r="J2764" s="1"/>
      <c r="K2764" s="549"/>
      <c r="L2764" s="10"/>
      <c r="M2764" s="1"/>
      <c r="N2764" s="548"/>
      <c r="O2764" s="548"/>
    </row>
    <row r="2765" spans="2:15" s="5" customFormat="1" ht="94.5">
      <c r="B2765" s="1"/>
      <c r="C2765" s="351">
        <v>8245</v>
      </c>
      <c r="D2765" s="352" t="s">
        <v>2828</v>
      </c>
      <c r="E2765" s="353" t="s">
        <v>125</v>
      </c>
      <c r="F2765" s="354">
        <v>15275370</v>
      </c>
      <c r="G2765" s="288" t="s">
        <v>117</v>
      </c>
      <c r="H2765" s="288"/>
      <c r="I2765" s="1"/>
      <c r="J2765" s="1"/>
      <c r="K2765" s="549"/>
      <c r="L2765" s="10"/>
      <c r="M2765" s="1"/>
      <c r="N2765" s="548"/>
      <c r="O2765" s="548"/>
    </row>
    <row r="2766" spans="2:15" s="5" customFormat="1" ht="78.75">
      <c r="B2766" s="1"/>
      <c r="C2766" s="351">
        <v>8246</v>
      </c>
      <c r="D2766" s="352" t="s">
        <v>2829</v>
      </c>
      <c r="E2766" s="353" t="s">
        <v>125</v>
      </c>
      <c r="F2766" s="354">
        <v>7051080</v>
      </c>
      <c r="G2766" s="288" t="s">
        <v>117</v>
      </c>
      <c r="H2766" s="288"/>
      <c r="I2766" s="1"/>
      <c r="J2766" s="1"/>
      <c r="K2766" s="549"/>
      <c r="L2766" s="10"/>
      <c r="M2766" s="1"/>
      <c r="N2766" s="548"/>
      <c r="O2766" s="548"/>
    </row>
    <row r="2767" spans="2:15" s="5" customFormat="1" ht="94.5">
      <c r="B2767" s="1"/>
      <c r="C2767" s="351">
        <v>8247</v>
      </c>
      <c r="D2767" s="352" t="s">
        <v>2830</v>
      </c>
      <c r="E2767" s="353" t="s">
        <v>125</v>
      </c>
      <c r="F2767" s="354">
        <v>11708552</v>
      </c>
      <c r="G2767" s="288" t="s">
        <v>117</v>
      </c>
      <c r="H2767" s="288"/>
      <c r="I2767" s="1"/>
      <c r="J2767" s="1"/>
      <c r="K2767" s="549"/>
      <c r="L2767" s="10"/>
      <c r="M2767" s="1"/>
      <c r="N2767" s="548"/>
      <c r="O2767" s="548"/>
    </row>
    <row r="2768" spans="2:15" s="5" customFormat="1" ht="63">
      <c r="B2768" s="1"/>
      <c r="C2768" s="351">
        <v>8252</v>
      </c>
      <c r="D2768" s="352" t="s">
        <v>2831</v>
      </c>
      <c r="E2768" s="353" t="s">
        <v>125</v>
      </c>
      <c r="F2768" s="354">
        <v>3482783</v>
      </c>
      <c r="G2768" s="288" t="s">
        <v>117</v>
      </c>
      <c r="H2768" s="288"/>
      <c r="I2768" s="1"/>
      <c r="J2768" s="1"/>
      <c r="K2768" s="549"/>
      <c r="L2768" s="10"/>
      <c r="M2768" s="1"/>
      <c r="N2768" s="548"/>
      <c r="O2768" s="548"/>
    </row>
    <row r="2769" spans="2:15" s="5" customFormat="1" ht="78.75">
      <c r="B2769" s="1"/>
      <c r="C2769" s="351">
        <v>8253</v>
      </c>
      <c r="D2769" s="352" t="s">
        <v>2832</v>
      </c>
      <c r="E2769" s="353" t="s">
        <v>125</v>
      </c>
      <c r="F2769" s="354">
        <v>6508905</v>
      </c>
      <c r="G2769" s="288" t="s">
        <v>117</v>
      </c>
      <c r="H2769" s="288"/>
      <c r="I2769" s="1"/>
      <c r="J2769" s="1"/>
      <c r="K2769" s="549"/>
      <c r="L2769" s="10"/>
      <c r="M2769" s="1"/>
      <c r="N2769" s="548"/>
      <c r="O2769" s="548"/>
    </row>
    <row r="2770" spans="2:15" s="5" customFormat="1" ht="94.5">
      <c r="B2770" s="1"/>
      <c r="C2770" s="351">
        <v>8254</v>
      </c>
      <c r="D2770" s="352" t="s">
        <v>2833</v>
      </c>
      <c r="E2770" s="353" t="s">
        <v>122</v>
      </c>
      <c r="F2770" s="354">
        <v>2338822</v>
      </c>
      <c r="G2770" s="288" t="s">
        <v>117</v>
      </c>
      <c r="H2770" s="288"/>
      <c r="I2770" s="1"/>
      <c r="J2770" s="1"/>
      <c r="K2770" s="549"/>
      <c r="L2770" s="10"/>
      <c r="M2770" s="1"/>
      <c r="N2770" s="548"/>
      <c r="O2770" s="548"/>
    </row>
    <row r="2771" spans="2:15" s="5" customFormat="1" ht="47.25">
      <c r="B2771" s="1"/>
      <c r="C2771" s="351">
        <v>8255</v>
      </c>
      <c r="D2771" s="352" t="s">
        <v>2834</v>
      </c>
      <c r="E2771" s="353" t="s">
        <v>125</v>
      </c>
      <c r="F2771" s="354">
        <v>846294</v>
      </c>
      <c r="G2771" s="288" t="s">
        <v>117</v>
      </c>
      <c r="H2771" s="288"/>
      <c r="I2771" s="1"/>
      <c r="J2771" s="1"/>
      <c r="K2771" s="549"/>
      <c r="L2771" s="10"/>
      <c r="M2771" s="1"/>
      <c r="N2771" s="548"/>
      <c r="O2771" s="548"/>
    </row>
    <row r="2772" spans="2:15" s="5" customFormat="1" ht="94.5">
      <c r="B2772" s="1"/>
      <c r="C2772" s="351">
        <v>8257</v>
      </c>
      <c r="D2772" s="352" t="s">
        <v>2835</v>
      </c>
      <c r="E2772" s="353" t="s">
        <v>125</v>
      </c>
      <c r="F2772" s="354">
        <v>8927343</v>
      </c>
      <c r="G2772" s="288" t="s">
        <v>117</v>
      </c>
      <c r="H2772" s="288"/>
      <c r="I2772" s="1"/>
      <c r="J2772" s="1"/>
      <c r="K2772" s="549"/>
      <c r="L2772" s="10"/>
      <c r="M2772" s="1"/>
      <c r="N2772" s="548"/>
      <c r="O2772" s="548"/>
    </row>
    <row r="2773" spans="2:15" s="5" customFormat="1" ht="78.75">
      <c r="B2773" s="1"/>
      <c r="C2773" s="351">
        <v>8258</v>
      </c>
      <c r="D2773" s="352" t="s">
        <v>2836</v>
      </c>
      <c r="E2773" s="353" t="s">
        <v>125</v>
      </c>
      <c r="F2773" s="354">
        <v>5746863</v>
      </c>
      <c r="G2773" s="288" t="s">
        <v>117</v>
      </c>
      <c r="H2773" s="288"/>
      <c r="I2773" s="1"/>
      <c r="J2773" s="1"/>
      <c r="K2773" s="549"/>
      <c r="L2773" s="10"/>
      <c r="M2773" s="1"/>
      <c r="N2773" s="548"/>
      <c r="O2773" s="548"/>
    </row>
    <row r="2774" spans="2:15" s="5" customFormat="1" ht="31.5">
      <c r="B2774" s="1"/>
      <c r="C2774" s="351">
        <v>8259</v>
      </c>
      <c r="D2774" s="352" t="s">
        <v>2837</v>
      </c>
      <c r="E2774" s="353" t="s">
        <v>125</v>
      </c>
      <c r="F2774" s="354">
        <v>4588781</v>
      </c>
      <c r="G2774" s="288" t="s">
        <v>117</v>
      </c>
      <c r="H2774" s="288"/>
      <c r="I2774" s="1"/>
      <c r="J2774" s="1"/>
      <c r="K2774" s="549"/>
      <c r="L2774" s="10"/>
      <c r="M2774" s="1"/>
      <c r="N2774" s="548"/>
      <c r="O2774" s="548"/>
    </row>
    <row r="2775" spans="2:15" s="5" customFormat="1" ht="78.75">
      <c r="B2775" s="1"/>
      <c r="C2775" s="351">
        <v>8262</v>
      </c>
      <c r="D2775" s="352" t="s">
        <v>2838</v>
      </c>
      <c r="E2775" s="353" t="s">
        <v>125</v>
      </c>
      <c r="F2775" s="354">
        <v>14308833</v>
      </c>
      <c r="G2775" s="288" t="s">
        <v>117</v>
      </c>
      <c r="H2775" s="288"/>
      <c r="I2775" s="1"/>
      <c r="J2775" s="1"/>
      <c r="K2775" s="549"/>
      <c r="L2775" s="10"/>
      <c r="M2775" s="1"/>
      <c r="N2775" s="548"/>
      <c r="O2775" s="548"/>
    </row>
    <row r="2776" spans="2:15" s="5" customFormat="1" ht="94.5">
      <c r="B2776" s="1"/>
      <c r="C2776" s="351">
        <v>8263</v>
      </c>
      <c r="D2776" s="352" t="s">
        <v>2839</v>
      </c>
      <c r="E2776" s="353" t="s">
        <v>125</v>
      </c>
      <c r="F2776" s="354">
        <v>16277956</v>
      </c>
      <c r="G2776" s="288" t="s">
        <v>117</v>
      </c>
      <c r="H2776" s="288"/>
      <c r="I2776" s="1"/>
      <c r="J2776" s="1"/>
      <c r="K2776" s="549"/>
      <c r="L2776" s="10"/>
      <c r="M2776" s="1"/>
      <c r="N2776" s="548"/>
      <c r="O2776" s="548"/>
    </row>
    <row r="2777" spans="2:15" s="5" customFormat="1" ht="47.25">
      <c r="B2777" s="1"/>
      <c r="C2777" s="351">
        <v>8265</v>
      </c>
      <c r="D2777" s="352" t="s">
        <v>2840</v>
      </c>
      <c r="E2777" s="353" t="s">
        <v>125</v>
      </c>
      <c r="F2777" s="354">
        <v>507399</v>
      </c>
      <c r="G2777" s="288" t="s">
        <v>117</v>
      </c>
      <c r="H2777" s="288"/>
      <c r="I2777" s="1"/>
      <c r="J2777" s="1"/>
      <c r="K2777" s="549"/>
      <c r="L2777" s="10"/>
      <c r="M2777" s="1"/>
      <c r="N2777" s="548"/>
      <c r="O2777" s="548"/>
    </row>
    <row r="2778" spans="2:15" s="5" customFormat="1" ht="47.25">
      <c r="B2778" s="1"/>
      <c r="C2778" s="351">
        <v>8267</v>
      </c>
      <c r="D2778" s="352" t="s">
        <v>2841</v>
      </c>
      <c r="E2778" s="353" t="s">
        <v>125</v>
      </c>
      <c r="F2778" s="354">
        <v>7161956</v>
      </c>
      <c r="G2778" s="288" t="s">
        <v>117</v>
      </c>
      <c r="H2778" s="288"/>
      <c r="I2778" s="1"/>
      <c r="J2778" s="1"/>
      <c r="K2778" s="549"/>
      <c r="L2778" s="10"/>
      <c r="M2778" s="1"/>
      <c r="N2778" s="548"/>
      <c r="O2778" s="548"/>
    </row>
    <row r="2779" spans="2:15" s="5" customFormat="1" ht="31.5">
      <c r="B2779" s="1"/>
      <c r="C2779" s="351">
        <v>8273</v>
      </c>
      <c r="D2779" s="352" t="s">
        <v>2842</v>
      </c>
      <c r="E2779" s="353" t="s">
        <v>125</v>
      </c>
      <c r="F2779" s="354">
        <v>1387729</v>
      </c>
      <c r="G2779" s="288" t="s">
        <v>117</v>
      </c>
      <c r="H2779" s="288"/>
      <c r="I2779" s="1"/>
      <c r="J2779" s="1"/>
      <c r="K2779" s="549"/>
      <c r="L2779" s="10"/>
      <c r="M2779" s="1"/>
      <c r="N2779" s="548"/>
      <c r="O2779" s="548"/>
    </row>
    <row r="2780" spans="2:15" s="5" customFormat="1" ht="31.5">
      <c r="B2780" s="1"/>
      <c r="C2780" s="351">
        <v>8274</v>
      </c>
      <c r="D2780" s="352" t="s">
        <v>2843</v>
      </c>
      <c r="E2780" s="353" t="s">
        <v>122</v>
      </c>
      <c r="F2780" s="354">
        <v>22571434</v>
      </c>
      <c r="G2780" s="288" t="s">
        <v>117</v>
      </c>
      <c r="H2780" s="288"/>
      <c r="I2780" s="1"/>
      <c r="J2780" s="1"/>
      <c r="K2780" s="549"/>
      <c r="L2780" s="10"/>
      <c r="M2780" s="1"/>
      <c r="N2780" s="548"/>
      <c r="O2780" s="548"/>
    </row>
    <row r="2781" spans="2:15" s="5" customFormat="1" ht="63">
      <c r="B2781" s="1"/>
      <c r="C2781" s="351">
        <v>8276</v>
      </c>
      <c r="D2781" s="352" t="s">
        <v>2844</v>
      </c>
      <c r="E2781" s="353" t="s">
        <v>125</v>
      </c>
      <c r="F2781" s="354">
        <v>309381</v>
      </c>
      <c r="G2781" s="288" t="s">
        <v>117</v>
      </c>
      <c r="H2781" s="288"/>
      <c r="I2781" s="1"/>
      <c r="J2781" s="1"/>
      <c r="K2781" s="549"/>
      <c r="L2781" s="10"/>
      <c r="M2781" s="1"/>
      <c r="N2781" s="548"/>
      <c r="O2781" s="548"/>
    </row>
    <row r="2782" spans="2:15" s="5" customFormat="1" ht="47.25">
      <c r="B2782" s="1"/>
      <c r="C2782" s="351">
        <v>8278</v>
      </c>
      <c r="D2782" s="352" t="s">
        <v>2845</v>
      </c>
      <c r="E2782" s="353" t="s">
        <v>125</v>
      </c>
      <c r="F2782" s="354">
        <v>1070547</v>
      </c>
      <c r="G2782" s="288" t="s">
        <v>117</v>
      </c>
      <c r="H2782" s="288"/>
      <c r="I2782" s="1"/>
      <c r="J2782" s="1"/>
      <c r="K2782" s="549"/>
      <c r="L2782" s="10"/>
      <c r="M2782" s="1"/>
      <c r="N2782" s="548"/>
      <c r="O2782" s="548"/>
    </row>
    <row r="2783" spans="2:15" s="5" customFormat="1" ht="94.5">
      <c r="B2783" s="1"/>
      <c r="C2783" s="351">
        <v>8291</v>
      </c>
      <c r="D2783" s="352" t="s">
        <v>2846</v>
      </c>
      <c r="E2783" s="353" t="s">
        <v>122</v>
      </c>
      <c r="F2783" s="354">
        <v>5697287</v>
      </c>
      <c r="G2783" s="288" t="s">
        <v>117</v>
      </c>
      <c r="H2783" s="288"/>
      <c r="I2783" s="1"/>
      <c r="J2783" s="1"/>
      <c r="K2783" s="549"/>
      <c r="L2783" s="10"/>
      <c r="M2783" s="1"/>
      <c r="N2783" s="548"/>
      <c r="O2783" s="548"/>
    </row>
    <row r="2784" spans="2:15" s="5" customFormat="1" ht="31.5">
      <c r="B2784" s="1"/>
      <c r="C2784" s="351">
        <v>8298</v>
      </c>
      <c r="D2784" s="352" t="s">
        <v>2847</v>
      </c>
      <c r="E2784" s="353" t="s">
        <v>125</v>
      </c>
      <c r="F2784" s="354">
        <v>2083507</v>
      </c>
      <c r="G2784" s="288" t="s">
        <v>117</v>
      </c>
      <c r="H2784" s="288"/>
      <c r="I2784" s="1"/>
      <c r="J2784" s="1"/>
      <c r="K2784" s="549"/>
      <c r="L2784" s="10"/>
      <c r="M2784" s="1"/>
      <c r="N2784" s="548"/>
      <c r="O2784" s="548"/>
    </row>
    <row r="2785" spans="2:15" s="5" customFormat="1" ht="31.5">
      <c r="B2785" s="1"/>
      <c r="C2785" s="351">
        <v>8301</v>
      </c>
      <c r="D2785" s="352" t="s">
        <v>2848</v>
      </c>
      <c r="E2785" s="353" t="s">
        <v>125</v>
      </c>
      <c r="F2785" s="354">
        <v>294171</v>
      </c>
      <c r="G2785" s="288" t="s">
        <v>117</v>
      </c>
      <c r="H2785" s="288"/>
      <c r="I2785" s="1"/>
      <c r="J2785" s="1"/>
      <c r="K2785" s="549"/>
      <c r="L2785" s="10"/>
      <c r="M2785" s="1"/>
      <c r="N2785" s="548"/>
      <c r="O2785" s="548"/>
    </row>
    <row r="2786" spans="2:15" s="5" customFormat="1" ht="110.25">
      <c r="B2786" s="1"/>
      <c r="C2786" s="351">
        <v>8304</v>
      </c>
      <c r="D2786" s="352" t="s">
        <v>2849</v>
      </c>
      <c r="E2786" s="353" t="s">
        <v>125</v>
      </c>
      <c r="F2786" s="354">
        <v>6503125</v>
      </c>
      <c r="G2786" s="288" t="s">
        <v>117</v>
      </c>
      <c r="H2786" s="288"/>
      <c r="I2786" s="1"/>
      <c r="J2786" s="1"/>
      <c r="K2786" s="549"/>
      <c r="L2786" s="10"/>
      <c r="M2786" s="1"/>
      <c r="N2786" s="548"/>
      <c r="O2786" s="548"/>
    </row>
    <row r="2787" spans="2:15" s="5" customFormat="1" ht="47.25">
      <c r="B2787" s="1"/>
      <c r="C2787" s="351">
        <v>8305</v>
      </c>
      <c r="D2787" s="352" t="s">
        <v>2850</v>
      </c>
      <c r="E2787" s="353" t="s">
        <v>125</v>
      </c>
      <c r="F2787" s="354">
        <v>3717664</v>
      </c>
      <c r="G2787" s="288" t="s">
        <v>117</v>
      </c>
      <c r="H2787" s="288"/>
      <c r="I2787" s="1"/>
      <c r="J2787" s="1"/>
      <c r="K2787" s="549"/>
      <c r="L2787" s="10"/>
      <c r="M2787" s="1"/>
      <c r="N2787" s="548"/>
      <c r="O2787" s="548"/>
    </row>
    <row r="2788" spans="2:15" s="5" customFormat="1" ht="31.5">
      <c r="B2788" s="1"/>
      <c r="C2788" s="351">
        <v>8306</v>
      </c>
      <c r="D2788" s="352" t="s">
        <v>2851</v>
      </c>
      <c r="E2788" s="353" t="s">
        <v>125</v>
      </c>
      <c r="F2788" s="354">
        <v>5088</v>
      </c>
      <c r="G2788" s="288" t="s">
        <v>117</v>
      </c>
      <c r="H2788" s="288"/>
      <c r="I2788" s="1"/>
      <c r="J2788" s="1"/>
      <c r="K2788" s="549"/>
      <c r="L2788" s="10"/>
      <c r="M2788" s="1"/>
      <c r="N2788" s="548"/>
      <c r="O2788" s="548"/>
    </row>
    <row r="2789" spans="2:15" s="5" customFormat="1" ht="31.5">
      <c r="B2789" s="1"/>
      <c r="C2789" s="351">
        <v>8307</v>
      </c>
      <c r="D2789" s="352" t="s">
        <v>2852</v>
      </c>
      <c r="E2789" s="353" t="s">
        <v>122</v>
      </c>
      <c r="F2789" s="354">
        <v>3725262</v>
      </c>
      <c r="G2789" s="288" t="s">
        <v>117</v>
      </c>
      <c r="H2789" s="288"/>
      <c r="I2789" s="1"/>
      <c r="J2789" s="1"/>
      <c r="K2789" s="549"/>
      <c r="L2789" s="10"/>
      <c r="M2789" s="1"/>
      <c r="N2789" s="548"/>
      <c r="O2789" s="548"/>
    </row>
    <row r="2790" spans="2:15" s="5" customFormat="1" ht="47.25">
      <c r="B2790" s="1"/>
      <c r="C2790" s="351">
        <v>8308</v>
      </c>
      <c r="D2790" s="352" t="s">
        <v>2853</v>
      </c>
      <c r="E2790" s="353" t="s">
        <v>125</v>
      </c>
      <c r="F2790" s="354">
        <v>8001664</v>
      </c>
      <c r="G2790" s="288" t="s">
        <v>117</v>
      </c>
      <c r="H2790" s="288"/>
      <c r="I2790" s="1"/>
      <c r="J2790" s="1"/>
      <c r="K2790" s="549"/>
      <c r="L2790" s="10"/>
      <c r="M2790" s="1"/>
      <c r="N2790" s="548"/>
      <c r="O2790" s="548"/>
    </row>
    <row r="2791" spans="2:15" s="5" customFormat="1" ht="31.5">
      <c r="B2791" s="1"/>
      <c r="C2791" s="351">
        <v>8309</v>
      </c>
      <c r="D2791" s="352" t="s">
        <v>2854</v>
      </c>
      <c r="E2791" s="353" t="s">
        <v>122</v>
      </c>
      <c r="F2791" s="354">
        <v>4069561</v>
      </c>
      <c r="G2791" s="288" t="s">
        <v>117</v>
      </c>
      <c r="H2791" s="288"/>
      <c r="I2791" s="1"/>
      <c r="J2791" s="1"/>
      <c r="K2791" s="549"/>
      <c r="L2791" s="10"/>
      <c r="M2791" s="1"/>
      <c r="N2791" s="548"/>
      <c r="O2791" s="548"/>
    </row>
    <row r="2792" spans="2:15" s="5" customFormat="1" ht="31.5">
      <c r="B2792" s="1"/>
      <c r="C2792" s="351">
        <v>8310</v>
      </c>
      <c r="D2792" s="352" t="s">
        <v>2855</v>
      </c>
      <c r="E2792" s="353" t="s">
        <v>122</v>
      </c>
      <c r="F2792" s="354">
        <v>4591401</v>
      </c>
      <c r="G2792" s="288" t="s">
        <v>117</v>
      </c>
      <c r="H2792" s="288"/>
      <c r="I2792" s="1"/>
      <c r="J2792" s="1"/>
      <c r="K2792" s="549"/>
      <c r="L2792" s="10"/>
      <c r="M2792" s="1"/>
      <c r="N2792" s="548"/>
      <c r="O2792" s="548"/>
    </row>
    <row r="2793" spans="2:15" s="5" customFormat="1" ht="31.5">
      <c r="B2793" s="1"/>
      <c r="C2793" s="351">
        <v>8311</v>
      </c>
      <c r="D2793" s="352" t="s">
        <v>2856</v>
      </c>
      <c r="E2793" s="353" t="s">
        <v>122</v>
      </c>
      <c r="F2793" s="354">
        <v>5148608</v>
      </c>
      <c r="G2793" s="288" t="s">
        <v>117</v>
      </c>
      <c r="H2793" s="288"/>
      <c r="I2793" s="1"/>
      <c r="J2793" s="1"/>
      <c r="K2793" s="549"/>
      <c r="L2793" s="10"/>
      <c r="M2793" s="1"/>
      <c r="N2793" s="548"/>
      <c r="O2793" s="548"/>
    </row>
    <row r="2794" spans="2:15" s="5" customFormat="1" ht="31.5">
      <c r="B2794" s="1"/>
      <c r="C2794" s="351">
        <v>8312</v>
      </c>
      <c r="D2794" s="352" t="s">
        <v>2857</v>
      </c>
      <c r="E2794" s="353" t="s">
        <v>122</v>
      </c>
      <c r="F2794" s="354">
        <v>6546455</v>
      </c>
      <c r="G2794" s="288" t="s">
        <v>117</v>
      </c>
      <c r="H2794" s="288"/>
      <c r="I2794" s="1"/>
      <c r="J2794" s="1"/>
      <c r="K2794" s="549"/>
      <c r="L2794" s="10"/>
      <c r="M2794" s="1"/>
      <c r="N2794" s="548"/>
      <c r="O2794" s="548"/>
    </row>
    <row r="2795" spans="2:15" s="5" customFormat="1" ht="31.5">
      <c r="B2795" s="1"/>
      <c r="C2795" s="351">
        <v>8313</v>
      </c>
      <c r="D2795" s="352" t="s">
        <v>2858</v>
      </c>
      <c r="E2795" s="353" t="s">
        <v>122</v>
      </c>
      <c r="F2795" s="354">
        <v>7970052</v>
      </c>
      <c r="G2795" s="288" t="s">
        <v>117</v>
      </c>
      <c r="H2795" s="288"/>
      <c r="I2795" s="1"/>
      <c r="J2795" s="1"/>
      <c r="K2795" s="549"/>
      <c r="L2795" s="10"/>
      <c r="M2795" s="1"/>
      <c r="N2795" s="548"/>
      <c r="O2795" s="548"/>
    </row>
    <row r="2796" spans="2:15" s="5" customFormat="1" ht="47.25">
      <c r="B2796" s="1"/>
      <c r="C2796" s="351">
        <v>8314</v>
      </c>
      <c r="D2796" s="352" t="s">
        <v>2859</v>
      </c>
      <c r="E2796" s="353" t="s">
        <v>125</v>
      </c>
      <c r="F2796" s="354">
        <v>754947</v>
      </c>
      <c r="G2796" s="288" t="s">
        <v>117</v>
      </c>
      <c r="H2796" s="288"/>
      <c r="I2796" s="1"/>
      <c r="J2796" s="1"/>
      <c r="K2796" s="549"/>
      <c r="L2796" s="10"/>
      <c r="M2796" s="1"/>
      <c r="N2796" s="548"/>
      <c r="O2796" s="548"/>
    </row>
    <row r="2797" spans="2:15" s="5" customFormat="1" ht="47.25">
      <c r="B2797" s="1"/>
      <c r="C2797" s="351">
        <v>8315</v>
      </c>
      <c r="D2797" s="352" t="s">
        <v>2860</v>
      </c>
      <c r="E2797" s="353" t="s">
        <v>125</v>
      </c>
      <c r="F2797" s="354">
        <v>773500</v>
      </c>
      <c r="G2797" s="288" t="s">
        <v>117</v>
      </c>
      <c r="H2797" s="288"/>
      <c r="I2797" s="1"/>
      <c r="J2797" s="1"/>
      <c r="K2797" s="549"/>
      <c r="L2797" s="10"/>
      <c r="M2797" s="1"/>
      <c r="N2797" s="548"/>
      <c r="O2797" s="548"/>
    </row>
    <row r="2798" spans="2:15" s="5" customFormat="1" ht="31.5">
      <c r="B2798" s="1"/>
      <c r="C2798" s="351">
        <v>8316</v>
      </c>
      <c r="D2798" s="352" t="s">
        <v>2861</v>
      </c>
      <c r="E2798" s="353" t="s">
        <v>125</v>
      </c>
      <c r="F2798" s="354">
        <v>15553</v>
      </c>
      <c r="G2798" s="288" t="s">
        <v>117</v>
      </c>
      <c r="H2798" s="288"/>
      <c r="I2798" s="1"/>
      <c r="J2798" s="1"/>
      <c r="K2798" s="549"/>
      <c r="L2798" s="10"/>
      <c r="M2798" s="1"/>
      <c r="N2798" s="548"/>
      <c r="O2798" s="548"/>
    </row>
    <row r="2799" spans="2:15" s="5" customFormat="1" ht="47.25">
      <c r="B2799" s="1"/>
      <c r="C2799" s="351">
        <v>8317</v>
      </c>
      <c r="D2799" s="352" t="s">
        <v>2862</v>
      </c>
      <c r="E2799" s="353" t="s">
        <v>122</v>
      </c>
      <c r="F2799" s="354">
        <v>52058</v>
      </c>
      <c r="G2799" s="288" t="s">
        <v>117</v>
      </c>
      <c r="H2799" s="288"/>
      <c r="I2799" s="1"/>
      <c r="J2799" s="1"/>
      <c r="K2799" s="549"/>
      <c r="L2799" s="10"/>
      <c r="M2799" s="1"/>
      <c r="N2799" s="548"/>
      <c r="O2799" s="548"/>
    </row>
    <row r="2800" spans="2:15" s="5" customFormat="1" ht="47.25">
      <c r="B2800" s="1"/>
      <c r="C2800" s="351">
        <v>8318</v>
      </c>
      <c r="D2800" s="352" t="s">
        <v>2863</v>
      </c>
      <c r="E2800" s="353" t="s">
        <v>122</v>
      </c>
      <c r="F2800" s="354">
        <v>75748</v>
      </c>
      <c r="G2800" s="288" t="s">
        <v>117</v>
      </c>
      <c r="H2800" s="288"/>
      <c r="I2800" s="1"/>
      <c r="J2800" s="1"/>
      <c r="K2800" s="549"/>
      <c r="L2800" s="10"/>
      <c r="M2800" s="1"/>
      <c r="N2800" s="548"/>
      <c r="O2800" s="548"/>
    </row>
    <row r="2801" spans="2:15" s="5" customFormat="1" ht="47.25">
      <c r="B2801" s="1"/>
      <c r="C2801" s="351">
        <v>8319</v>
      </c>
      <c r="D2801" s="352" t="s">
        <v>2864</v>
      </c>
      <c r="E2801" s="353" t="s">
        <v>122</v>
      </c>
      <c r="F2801" s="354">
        <v>156832</v>
      </c>
      <c r="G2801" s="288" t="s">
        <v>117</v>
      </c>
      <c r="H2801" s="288"/>
      <c r="I2801" s="1"/>
      <c r="J2801" s="1"/>
      <c r="K2801" s="549"/>
      <c r="L2801" s="10"/>
      <c r="M2801" s="1"/>
      <c r="N2801" s="548"/>
      <c r="O2801" s="548"/>
    </row>
    <row r="2802" spans="2:15" s="5" customFormat="1" ht="31.5">
      <c r="B2802" s="1"/>
      <c r="C2802" s="351">
        <v>8320</v>
      </c>
      <c r="D2802" s="352" t="s">
        <v>2865</v>
      </c>
      <c r="E2802" s="353" t="s">
        <v>125</v>
      </c>
      <c r="F2802" s="354">
        <v>172323</v>
      </c>
      <c r="G2802" s="288" t="s">
        <v>117</v>
      </c>
      <c r="H2802" s="288"/>
      <c r="I2802" s="1"/>
      <c r="J2802" s="1"/>
      <c r="K2802" s="549"/>
      <c r="L2802" s="10"/>
      <c r="M2802" s="1"/>
      <c r="N2802" s="548"/>
      <c r="O2802" s="548"/>
    </row>
    <row r="2803" spans="2:15" s="5" customFormat="1" ht="31.5">
      <c r="B2803" s="1"/>
      <c r="C2803" s="351">
        <v>8321</v>
      </c>
      <c r="D2803" s="352" t="s">
        <v>2866</v>
      </c>
      <c r="E2803" s="353" t="s">
        <v>125</v>
      </c>
      <c r="F2803" s="354">
        <v>308552</v>
      </c>
      <c r="G2803" s="288" t="s">
        <v>117</v>
      </c>
      <c r="H2803" s="288"/>
      <c r="I2803" s="1"/>
      <c r="J2803" s="1"/>
      <c r="K2803" s="549"/>
      <c r="L2803" s="10"/>
      <c r="M2803" s="1"/>
      <c r="N2803" s="548"/>
      <c r="O2803" s="548"/>
    </row>
    <row r="2804" spans="2:15" s="5" customFormat="1" ht="31.5">
      <c r="B2804" s="1"/>
      <c r="C2804" s="351">
        <v>8322</v>
      </c>
      <c r="D2804" s="352" t="s">
        <v>2867</v>
      </c>
      <c r="E2804" s="353" t="s">
        <v>125</v>
      </c>
      <c r="F2804" s="354">
        <v>421691</v>
      </c>
      <c r="G2804" s="288" t="s">
        <v>117</v>
      </c>
      <c r="H2804" s="288"/>
      <c r="I2804" s="1"/>
      <c r="J2804" s="1"/>
      <c r="K2804" s="549"/>
      <c r="L2804" s="10"/>
      <c r="M2804" s="1"/>
      <c r="N2804" s="548"/>
      <c r="O2804" s="548"/>
    </row>
    <row r="2805" spans="2:15" s="5" customFormat="1" ht="31.5">
      <c r="B2805" s="1"/>
      <c r="C2805" s="351">
        <v>8323</v>
      </c>
      <c r="D2805" s="352" t="s">
        <v>2868</v>
      </c>
      <c r="E2805" s="353" t="s">
        <v>125</v>
      </c>
      <c r="F2805" s="354">
        <v>533640</v>
      </c>
      <c r="G2805" s="288" t="s">
        <v>117</v>
      </c>
      <c r="H2805" s="288"/>
      <c r="I2805" s="1"/>
      <c r="J2805" s="1"/>
      <c r="K2805" s="549"/>
      <c r="L2805" s="10"/>
      <c r="M2805" s="1"/>
      <c r="N2805" s="548"/>
      <c r="O2805" s="548"/>
    </row>
    <row r="2806" spans="2:15" s="5" customFormat="1" ht="63">
      <c r="B2806" s="1"/>
      <c r="C2806" s="351">
        <v>8324</v>
      </c>
      <c r="D2806" s="352" t="s">
        <v>2869</v>
      </c>
      <c r="E2806" s="353" t="s">
        <v>125</v>
      </c>
      <c r="F2806" s="354">
        <v>3898831</v>
      </c>
      <c r="G2806" s="288" t="s">
        <v>117</v>
      </c>
      <c r="H2806" s="288"/>
      <c r="I2806" s="1"/>
      <c r="J2806" s="1"/>
      <c r="K2806" s="549"/>
      <c r="L2806" s="10"/>
      <c r="M2806" s="1"/>
      <c r="N2806" s="548"/>
      <c r="O2806" s="548"/>
    </row>
    <row r="2807" spans="2:15" s="5" customFormat="1" ht="47.25">
      <c r="B2807" s="1"/>
      <c r="C2807" s="351">
        <v>8325</v>
      </c>
      <c r="D2807" s="352" t="s">
        <v>2870</v>
      </c>
      <c r="E2807" s="353" t="s">
        <v>125</v>
      </c>
      <c r="F2807" s="354">
        <v>3898831</v>
      </c>
      <c r="G2807" s="288" t="s">
        <v>117</v>
      </c>
      <c r="H2807" s="288"/>
      <c r="I2807" s="1"/>
      <c r="J2807" s="1"/>
      <c r="K2807" s="549"/>
      <c r="L2807" s="10"/>
      <c r="M2807" s="1"/>
      <c r="N2807" s="548"/>
      <c r="O2807" s="548"/>
    </row>
    <row r="2808" spans="2:15" s="5" customFormat="1" ht="31.5">
      <c r="B2808" s="1"/>
      <c r="C2808" s="351">
        <v>8328</v>
      </c>
      <c r="D2808" s="352" t="s">
        <v>2871</v>
      </c>
      <c r="E2808" s="353" t="s">
        <v>125</v>
      </c>
      <c r="F2808" s="354">
        <v>1189661</v>
      </c>
      <c r="G2808" s="288" t="s">
        <v>117</v>
      </c>
      <c r="H2808" s="288"/>
      <c r="I2808" s="1"/>
      <c r="J2808" s="1"/>
      <c r="K2808" s="549"/>
      <c r="L2808" s="10"/>
      <c r="M2808" s="1"/>
      <c r="N2808" s="548"/>
      <c r="O2808" s="548"/>
    </row>
    <row r="2809" spans="2:15" s="5" customFormat="1" ht="173.25">
      <c r="B2809" s="1"/>
      <c r="C2809" s="351">
        <v>8330</v>
      </c>
      <c r="D2809" s="352" t="s">
        <v>2872</v>
      </c>
      <c r="E2809" s="353" t="s">
        <v>122</v>
      </c>
      <c r="F2809" s="354">
        <v>93211</v>
      </c>
      <c r="G2809" s="288" t="s">
        <v>117</v>
      </c>
      <c r="H2809" s="288" t="s">
        <v>145</v>
      </c>
      <c r="I2809" s="1"/>
      <c r="J2809" s="1"/>
      <c r="K2809" s="549"/>
      <c r="L2809" s="10"/>
      <c r="M2809" s="1"/>
      <c r="N2809" s="548"/>
      <c r="O2809" s="548"/>
    </row>
    <row r="2810" spans="2:15" s="5" customFormat="1" ht="157.5">
      <c r="B2810" s="1"/>
      <c r="C2810" s="351">
        <v>8331</v>
      </c>
      <c r="D2810" s="352" t="s">
        <v>2873</v>
      </c>
      <c r="E2810" s="353" t="s">
        <v>122</v>
      </c>
      <c r="F2810" s="354">
        <v>23833</v>
      </c>
      <c r="G2810" s="288" t="s">
        <v>117</v>
      </c>
      <c r="H2810" s="288" t="s">
        <v>145</v>
      </c>
      <c r="I2810" s="1"/>
      <c r="J2810" s="1"/>
      <c r="K2810" s="549"/>
      <c r="L2810" s="10"/>
      <c r="M2810" s="1"/>
      <c r="N2810" s="548"/>
      <c r="O2810" s="548"/>
    </row>
    <row r="2811" spans="2:15" s="5" customFormat="1" ht="157.5">
      <c r="B2811" s="1"/>
      <c r="C2811" s="351">
        <v>8332</v>
      </c>
      <c r="D2811" s="352" t="s">
        <v>2874</v>
      </c>
      <c r="E2811" s="353" t="s">
        <v>122</v>
      </c>
      <c r="F2811" s="354">
        <v>92267</v>
      </c>
      <c r="G2811" s="288" t="s">
        <v>117</v>
      </c>
      <c r="H2811" s="288" t="s">
        <v>145</v>
      </c>
      <c r="I2811" s="1"/>
      <c r="J2811" s="1"/>
      <c r="K2811" s="549"/>
      <c r="L2811" s="10"/>
      <c r="M2811" s="1"/>
      <c r="N2811" s="548"/>
      <c r="O2811" s="548"/>
    </row>
    <row r="2812" spans="2:15" s="5" customFormat="1" ht="110.25">
      <c r="B2812" s="1"/>
      <c r="C2812" s="351">
        <v>8333</v>
      </c>
      <c r="D2812" s="352" t="s">
        <v>2875</v>
      </c>
      <c r="E2812" s="353" t="s">
        <v>122</v>
      </c>
      <c r="F2812" s="354">
        <v>57578</v>
      </c>
      <c r="G2812" s="288" t="s">
        <v>117</v>
      </c>
      <c r="H2812" s="288" t="s">
        <v>145</v>
      </c>
      <c r="I2812" s="1"/>
      <c r="J2812" s="1"/>
      <c r="K2812" s="549"/>
      <c r="L2812" s="10"/>
      <c r="M2812" s="1"/>
      <c r="N2812" s="548"/>
      <c r="O2812" s="548"/>
    </row>
    <row r="2813" spans="2:15" s="5" customFormat="1" ht="78.75">
      <c r="B2813" s="1"/>
      <c r="C2813" s="351">
        <v>8335</v>
      </c>
      <c r="D2813" s="352" t="s">
        <v>2876</v>
      </c>
      <c r="E2813" s="353" t="s">
        <v>119</v>
      </c>
      <c r="F2813" s="354">
        <v>845160</v>
      </c>
      <c r="G2813" s="288" t="s">
        <v>117</v>
      </c>
      <c r="H2813" s="288"/>
      <c r="I2813" s="1"/>
      <c r="J2813" s="1"/>
      <c r="K2813" s="549"/>
      <c r="L2813" s="10"/>
      <c r="M2813" s="1"/>
      <c r="N2813" s="548"/>
      <c r="O2813" s="548"/>
    </row>
    <row r="2814" spans="2:15" s="5" customFormat="1" ht="47.25">
      <c r="B2814" s="1"/>
      <c r="C2814" s="351">
        <v>8336</v>
      </c>
      <c r="D2814" s="352" t="s">
        <v>2877</v>
      </c>
      <c r="E2814" s="353" t="s">
        <v>119</v>
      </c>
      <c r="F2814" s="354">
        <v>100592</v>
      </c>
      <c r="G2814" s="288" t="s">
        <v>117</v>
      </c>
      <c r="H2814" s="288"/>
      <c r="I2814" s="1"/>
      <c r="J2814" s="1"/>
      <c r="K2814" s="549"/>
      <c r="L2814" s="10"/>
      <c r="M2814" s="1"/>
      <c r="N2814" s="548"/>
      <c r="O2814" s="548"/>
    </row>
    <row r="2815" spans="2:15" s="5" customFormat="1" ht="47.25">
      <c r="B2815" s="1"/>
      <c r="C2815" s="351">
        <v>8337</v>
      </c>
      <c r="D2815" s="352" t="s">
        <v>2878</v>
      </c>
      <c r="E2815" s="353" t="s">
        <v>122</v>
      </c>
      <c r="F2815" s="354">
        <v>27681</v>
      </c>
      <c r="G2815" s="288" t="s">
        <v>117</v>
      </c>
      <c r="H2815" s="288" t="s">
        <v>145</v>
      </c>
      <c r="I2815" s="1"/>
      <c r="J2815" s="1"/>
      <c r="K2815" s="549"/>
      <c r="L2815" s="10"/>
      <c r="M2815" s="1"/>
      <c r="N2815" s="548"/>
      <c r="O2815" s="548"/>
    </row>
    <row r="2816" spans="2:15" s="5" customFormat="1" ht="31.5">
      <c r="B2816" s="1"/>
      <c r="C2816" s="351">
        <v>8338</v>
      </c>
      <c r="D2816" s="352" t="s">
        <v>2879</v>
      </c>
      <c r="E2816" s="353" t="s">
        <v>125</v>
      </c>
      <c r="F2816" s="354">
        <v>76340</v>
      </c>
      <c r="G2816" s="288" t="s">
        <v>117</v>
      </c>
      <c r="H2816" s="288" t="s">
        <v>145</v>
      </c>
      <c r="I2816" s="1"/>
      <c r="J2816" s="1"/>
      <c r="K2816" s="549"/>
      <c r="L2816" s="10"/>
      <c r="M2816" s="1"/>
      <c r="N2816" s="548"/>
      <c r="O2816" s="548"/>
    </row>
    <row r="2817" spans="2:15" s="5" customFormat="1" ht="31.5">
      <c r="B2817" s="1"/>
      <c r="C2817" s="351">
        <v>8339</v>
      </c>
      <c r="D2817" s="352" t="s">
        <v>2880</v>
      </c>
      <c r="E2817" s="353" t="s">
        <v>125</v>
      </c>
      <c r="F2817" s="354">
        <v>600494</v>
      </c>
      <c r="G2817" s="288" t="s">
        <v>117</v>
      </c>
      <c r="H2817" s="288"/>
      <c r="I2817" s="1"/>
      <c r="J2817" s="1"/>
      <c r="K2817" s="549"/>
      <c r="L2817" s="10"/>
      <c r="M2817" s="1"/>
      <c r="N2817" s="548"/>
      <c r="O2817" s="548"/>
    </row>
    <row r="2818" spans="2:15" s="5" customFormat="1" ht="31.5">
      <c r="B2818" s="1"/>
      <c r="C2818" s="351">
        <v>8340</v>
      </c>
      <c r="D2818" s="352" t="s">
        <v>2881</v>
      </c>
      <c r="E2818" s="353" t="s">
        <v>125</v>
      </c>
      <c r="F2818" s="354">
        <v>79689</v>
      </c>
      <c r="G2818" s="288" t="s">
        <v>117</v>
      </c>
      <c r="H2818" s="288"/>
      <c r="I2818" s="1"/>
      <c r="J2818" s="1"/>
      <c r="K2818" s="549"/>
      <c r="L2818" s="10"/>
      <c r="M2818" s="1"/>
      <c r="N2818" s="548"/>
      <c r="O2818" s="548"/>
    </row>
    <row r="2819" spans="2:15" s="5" customFormat="1" ht="31.5">
      <c r="B2819" s="1"/>
      <c r="C2819" s="351">
        <v>8341</v>
      </c>
      <c r="D2819" s="352" t="s">
        <v>2882</v>
      </c>
      <c r="E2819" s="353" t="s">
        <v>125</v>
      </c>
      <c r="F2819" s="354">
        <v>69692</v>
      </c>
      <c r="G2819" s="288" t="s">
        <v>117</v>
      </c>
      <c r="H2819" s="288"/>
      <c r="I2819" s="1"/>
      <c r="J2819" s="1"/>
      <c r="K2819" s="549"/>
      <c r="L2819" s="10"/>
      <c r="M2819" s="1"/>
      <c r="N2819" s="548"/>
      <c r="O2819" s="548"/>
    </row>
    <row r="2820" spans="2:15" s="5" customFormat="1" ht="63">
      <c r="B2820" s="1"/>
      <c r="C2820" s="351">
        <v>8342</v>
      </c>
      <c r="D2820" s="352" t="s">
        <v>2883</v>
      </c>
      <c r="E2820" s="353" t="s">
        <v>125</v>
      </c>
      <c r="F2820" s="354">
        <v>2905379</v>
      </c>
      <c r="G2820" s="288" t="s">
        <v>117</v>
      </c>
      <c r="H2820" s="288"/>
      <c r="I2820" s="1"/>
      <c r="J2820" s="1"/>
      <c r="K2820" s="549"/>
      <c r="L2820" s="10"/>
      <c r="M2820" s="1"/>
      <c r="N2820" s="548"/>
      <c r="O2820" s="548"/>
    </row>
    <row r="2821" spans="2:15" s="5" customFormat="1" ht="31.5">
      <c r="B2821" s="1"/>
      <c r="C2821" s="351">
        <v>8344</v>
      </c>
      <c r="D2821" s="352" t="s">
        <v>2884</v>
      </c>
      <c r="E2821" s="353" t="s">
        <v>125</v>
      </c>
      <c r="F2821" s="354">
        <v>3185776</v>
      </c>
      <c r="G2821" s="288" t="s">
        <v>117</v>
      </c>
      <c r="H2821" s="288"/>
      <c r="I2821" s="1"/>
      <c r="J2821" s="1"/>
      <c r="K2821" s="549"/>
      <c r="L2821" s="10"/>
      <c r="M2821" s="1"/>
      <c r="N2821" s="548"/>
      <c r="O2821" s="548"/>
    </row>
    <row r="2822" spans="2:15" s="5" customFormat="1" ht="31.5">
      <c r="B2822" s="1"/>
      <c r="C2822" s="351">
        <v>8345</v>
      </c>
      <c r="D2822" s="352" t="s">
        <v>2885</v>
      </c>
      <c r="E2822" s="353" t="s">
        <v>125</v>
      </c>
      <c r="F2822" s="354">
        <v>85356</v>
      </c>
      <c r="G2822" s="288" t="s">
        <v>117</v>
      </c>
      <c r="H2822" s="288"/>
      <c r="I2822" s="1"/>
      <c r="J2822" s="1"/>
      <c r="K2822" s="549"/>
      <c r="L2822" s="10"/>
      <c r="M2822" s="1"/>
      <c r="N2822" s="548"/>
      <c r="O2822" s="548"/>
    </row>
    <row r="2823" spans="2:15" s="5" customFormat="1" ht="47.25">
      <c r="B2823" s="1"/>
      <c r="C2823" s="351">
        <v>8346</v>
      </c>
      <c r="D2823" s="352" t="s">
        <v>2886</v>
      </c>
      <c r="E2823" s="353" t="s">
        <v>125</v>
      </c>
      <c r="F2823" s="354">
        <v>1579484</v>
      </c>
      <c r="G2823" s="288" t="s">
        <v>117</v>
      </c>
      <c r="H2823" s="288"/>
      <c r="I2823" s="1"/>
      <c r="J2823" s="1"/>
      <c r="K2823" s="549"/>
      <c r="L2823" s="10"/>
      <c r="M2823" s="1"/>
      <c r="N2823" s="548"/>
      <c r="O2823" s="548"/>
    </row>
    <row r="2824" spans="2:15" s="5" customFormat="1" ht="63">
      <c r="B2824" s="1"/>
      <c r="C2824" s="351">
        <v>8347</v>
      </c>
      <c r="D2824" s="352" t="s">
        <v>2887</v>
      </c>
      <c r="E2824" s="353" t="s">
        <v>125</v>
      </c>
      <c r="F2824" s="354">
        <v>1461446</v>
      </c>
      <c r="G2824" s="288" t="s">
        <v>117</v>
      </c>
      <c r="H2824" s="288"/>
      <c r="I2824" s="1"/>
      <c r="J2824" s="1"/>
      <c r="K2824" s="549"/>
      <c r="L2824" s="10"/>
      <c r="M2824" s="1"/>
      <c r="N2824" s="548"/>
      <c r="O2824" s="548"/>
    </row>
    <row r="2825" spans="2:15" s="5" customFormat="1" ht="63">
      <c r="B2825" s="1"/>
      <c r="C2825" s="351">
        <v>8348</v>
      </c>
      <c r="D2825" s="352" t="s">
        <v>2888</v>
      </c>
      <c r="E2825" s="353" t="s">
        <v>125</v>
      </c>
      <c r="F2825" s="354">
        <v>396835</v>
      </c>
      <c r="G2825" s="288" t="s">
        <v>117</v>
      </c>
      <c r="H2825" s="288"/>
      <c r="I2825" s="1"/>
      <c r="J2825" s="1"/>
      <c r="K2825" s="549"/>
      <c r="L2825" s="10"/>
      <c r="M2825" s="1"/>
      <c r="N2825" s="548"/>
      <c r="O2825" s="548"/>
    </row>
    <row r="2826" spans="2:15" s="5" customFormat="1" ht="63">
      <c r="B2826" s="1"/>
      <c r="C2826" s="351">
        <v>8349</v>
      </c>
      <c r="D2826" s="352" t="s">
        <v>2889</v>
      </c>
      <c r="E2826" s="353" t="s">
        <v>125</v>
      </c>
      <c r="F2826" s="354">
        <v>750146</v>
      </c>
      <c r="G2826" s="288" t="s">
        <v>117</v>
      </c>
      <c r="H2826" s="288"/>
      <c r="I2826" s="1"/>
      <c r="J2826" s="1"/>
      <c r="K2826" s="549"/>
      <c r="L2826" s="10"/>
      <c r="M2826" s="1"/>
      <c r="N2826" s="548"/>
      <c r="O2826" s="548"/>
    </row>
    <row r="2827" spans="2:15" s="5" customFormat="1" ht="31.5">
      <c r="B2827" s="1"/>
      <c r="C2827" s="351">
        <v>8350</v>
      </c>
      <c r="D2827" s="352" t="s">
        <v>2890</v>
      </c>
      <c r="E2827" s="353" t="s">
        <v>125</v>
      </c>
      <c r="F2827" s="354">
        <v>170967</v>
      </c>
      <c r="G2827" s="288" t="s">
        <v>117</v>
      </c>
      <c r="H2827" s="288"/>
      <c r="I2827" s="1"/>
      <c r="J2827" s="1"/>
      <c r="K2827" s="549"/>
      <c r="L2827" s="10"/>
      <c r="M2827" s="1"/>
      <c r="N2827" s="548"/>
      <c r="O2827" s="548"/>
    </row>
    <row r="2828" spans="2:15" s="5" customFormat="1" ht="63">
      <c r="B2828" s="1"/>
      <c r="C2828" s="351">
        <v>8351</v>
      </c>
      <c r="D2828" s="352" t="s">
        <v>2891</v>
      </c>
      <c r="E2828" s="353" t="s">
        <v>125</v>
      </c>
      <c r="F2828" s="354">
        <v>1582854</v>
      </c>
      <c r="G2828" s="288" t="s">
        <v>117</v>
      </c>
      <c r="H2828" s="288"/>
      <c r="I2828" s="1"/>
      <c r="J2828" s="1"/>
      <c r="K2828" s="549"/>
      <c r="L2828" s="10"/>
      <c r="M2828" s="1"/>
      <c r="N2828" s="548"/>
      <c r="O2828" s="548"/>
    </row>
    <row r="2829" spans="2:15" s="5" customFormat="1" ht="63">
      <c r="B2829" s="1"/>
      <c r="C2829" s="351">
        <v>8352</v>
      </c>
      <c r="D2829" s="352" t="s">
        <v>2892</v>
      </c>
      <c r="E2829" s="353" t="s">
        <v>125</v>
      </c>
      <c r="F2829" s="354">
        <v>411467</v>
      </c>
      <c r="G2829" s="288" t="s">
        <v>117</v>
      </c>
      <c r="H2829" s="288"/>
      <c r="I2829" s="1"/>
      <c r="J2829" s="1"/>
      <c r="K2829" s="549"/>
      <c r="L2829" s="10"/>
      <c r="M2829" s="1"/>
      <c r="N2829" s="548"/>
      <c r="O2829" s="548"/>
    </row>
    <row r="2830" spans="2:15" s="5" customFormat="1" ht="63">
      <c r="B2830" s="1"/>
      <c r="C2830" s="351">
        <v>8353</v>
      </c>
      <c r="D2830" s="352" t="s">
        <v>2893</v>
      </c>
      <c r="E2830" s="353" t="s">
        <v>125</v>
      </c>
      <c r="F2830" s="354">
        <v>2210281</v>
      </c>
      <c r="G2830" s="288" t="s">
        <v>117</v>
      </c>
      <c r="H2830" s="288"/>
      <c r="I2830" s="1"/>
      <c r="J2830" s="1"/>
      <c r="K2830" s="549"/>
      <c r="L2830" s="10"/>
      <c r="M2830" s="1"/>
      <c r="N2830" s="548"/>
      <c r="O2830" s="548"/>
    </row>
    <row r="2831" spans="2:15" s="5" customFormat="1" ht="47.25">
      <c r="B2831" s="1"/>
      <c r="C2831" s="351">
        <v>8357</v>
      </c>
      <c r="D2831" s="352" t="s">
        <v>2894</v>
      </c>
      <c r="E2831" s="353" t="s">
        <v>125</v>
      </c>
      <c r="F2831" s="354">
        <v>2589102</v>
      </c>
      <c r="G2831" s="288" t="s">
        <v>117</v>
      </c>
      <c r="H2831" s="288"/>
      <c r="I2831" s="1"/>
      <c r="J2831" s="1"/>
      <c r="K2831" s="549"/>
      <c r="L2831" s="10"/>
      <c r="M2831" s="1"/>
      <c r="N2831" s="548"/>
      <c r="O2831" s="548"/>
    </row>
    <row r="2832" spans="2:15" s="5" customFormat="1" ht="31.5">
      <c r="B2832" s="1"/>
      <c r="C2832" s="351">
        <v>8359</v>
      </c>
      <c r="D2832" s="352" t="s">
        <v>2895</v>
      </c>
      <c r="E2832" s="353" t="s">
        <v>125</v>
      </c>
      <c r="F2832" s="354">
        <v>2762305</v>
      </c>
      <c r="G2832" s="288" t="s">
        <v>117</v>
      </c>
      <c r="H2832" s="288"/>
      <c r="I2832" s="1"/>
      <c r="J2832" s="1"/>
      <c r="K2832" s="549"/>
      <c r="L2832" s="10"/>
      <c r="M2832" s="1"/>
      <c r="N2832" s="548"/>
      <c r="O2832" s="548"/>
    </row>
    <row r="2833" spans="2:15" s="5" customFormat="1" ht="47.25">
      <c r="B2833" s="1"/>
      <c r="C2833" s="351">
        <v>8361</v>
      </c>
      <c r="D2833" s="352" t="s">
        <v>2896</v>
      </c>
      <c r="E2833" s="353" t="s">
        <v>125</v>
      </c>
      <c r="F2833" s="354">
        <v>553002</v>
      </c>
      <c r="G2833" s="288" t="s">
        <v>117</v>
      </c>
      <c r="H2833" s="288"/>
      <c r="I2833" s="1"/>
      <c r="J2833" s="1"/>
      <c r="K2833" s="549"/>
      <c r="L2833" s="10"/>
      <c r="M2833" s="1"/>
      <c r="N2833" s="548"/>
      <c r="O2833" s="548"/>
    </row>
    <row r="2834" spans="2:15" s="5" customFormat="1" ht="47.25">
      <c r="B2834" s="1"/>
      <c r="C2834" s="351">
        <v>8362</v>
      </c>
      <c r="D2834" s="352" t="s">
        <v>2897</v>
      </c>
      <c r="E2834" s="353" t="s">
        <v>125</v>
      </c>
      <c r="F2834" s="354">
        <v>352529</v>
      </c>
      <c r="G2834" s="288" t="s">
        <v>117</v>
      </c>
      <c r="H2834" s="288"/>
      <c r="I2834" s="1"/>
      <c r="J2834" s="1"/>
      <c r="K2834" s="549"/>
      <c r="L2834" s="10"/>
      <c r="M2834" s="1"/>
      <c r="N2834" s="548"/>
      <c r="O2834" s="548"/>
    </row>
    <row r="2835" spans="2:15" s="5" customFormat="1" ht="31.5">
      <c r="B2835" s="1"/>
      <c r="C2835" s="351">
        <v>8363</v>
      </c>
      <c r="D2835" s="352" t="s">
        <v>2898</v>
      </c>
      <c r="E2835" s="353" t="s">
        <v>122</v>
      </c>
      <c r="F2835" s="354">
        <v>337794</v>
      </c>
      <c r="G2835" s="288" t="s">
        <v>117</v>
      </c>
      <c r="H2835" s="288"/>
      <c r="I2835" s="1"/>
      <c r="J2835" s="1"/>
      <c r="K2835" s="549"/>
      <c r="L2835" s="10"/>
      <c r="M2835" s="1"/>
      <c r="N2835" s="548"/>
      <c r="O2835" s="548"/>
    </row>
    <row r="2836" spans="2:15" s="5" customFormat="1" ht="47.25">
      <c r="B2836" s="1"/>
      <c r="C2836" s="351">
        <v>8364</v>
      </c>
      <c r="D2836" s="352" t="s">
        <v>2899</v>
      </c>
      <c r="E2836" s="353" t="s">
        <v>125</v>
      </c>
      <c r="F2836" s="354">
        <v>997558</v>
      </c>
      <c r="G2836" s="288" t="s">
        <v>117</v>
      </c>
      <c r="H2836" s="288"/>
      <c r="I2836" s="1"/>
      <c r="J2836" s="1"/>
      <c r="K2836" s="549"/>
      <c r="L2836" s="10"/>
      <c r="M2836" s="1"/>
      <c r="N2836" s="548"/>
      <c r="O2836" s="548"/>
    </row>
    <row r="2837" spans="2:15" s="5" customFormat="1" ht="63">
      <c r="B2837" s="1"/>
      <c r="C2837" s="351">
        <v>8365</v>
      </c>
      <c r="D2837" s="352" t="s">
        <v>2900</v>
      </c>
      <c r="E2837" s="353" t="s">
        <v>125</v>
      </c>
      <c r="F2837" s="354">
        <v>245583</v>
      </c>
      <c r="G2837" s="288" t="s">
        <v>117</v>
      </c>
      <c r="H2837" s="288"/>
      <c r="I2837" s="1"/>
      <c r="J2837" s="1"/>
      <c r="K2837" s="549"/>
      <c r="L2837" s="10"/>
      <c r="M2837" s="1"/>
      <c r="N2837" s="548"/>
      <c r="O2837" s="548"/>
    </row>
    <row r="2838" spans="2:15" s="5" customFormat="1" ht="94.5">
      <c r="B2838" s="1"/>
      <c r="C2838" s="351">
        <v>8366</v>
      </c>
      <c r="D2838" s="352" t="s">
        <v>2901</v>
      </c>
      <c r="E2838" s="353" t="s">
        <v>125</v>
      </c>
      <c r="F2838" s="354">
        <v>24188811</v>
      </c>
      <c r="G2838" s="288" t="s">
        <v>117</v>
      </c>
      <c r="H2838" s="288"/>
      <c r="I2838" s="1"/>
      <c r="J2838" s="1"/>
      <c r="K2838" s="549"/>
      <c r="L2838" s="10"/>
      <c r="M2838" s="1"/>
      <c r="N2838" s="548"/>
      <c r="O2838" s="548"/>
    </row>
    <row r="2839" spans="2:15" s="5" customFormat="1" ht="25.5">
      <c r="B2839" s="1"/>
      <c r="C2839" s="351">
        <v>8367</v>
      </c>
      <c r="D2839" s="352" t="s">
        <v>2902</v>
      </c>
      <c r="E2839" s="353" t="s">
        <v>122</v>
      </c>
      <c r="F2839" s="354">
        <v>193570</v>
      </c>
      <c r="G2839" s="288" t="s">
        <v>117</v>
      </c>
      <c r="H2839" s="288"/>
      <c r="I2839" s="1"/>
      <c r="J2839" s="1"/>
      <c r="K2839" s="549"/>
      <c r="L2839" s="10"/>
      <c r="M2839" s="1"/>
      <c r="N2839" s="548"/>
      <c r="O2839" s="548"/>
    </row>
    <row r="2840" spans="2:15" s="5" customFormat="1" ht="31.5">
      <c r="B2840" s="1"/>
      <c r="C2840" s="351">
        <v>8368</v>
      </c>
      <c r="D2840" s="352" t="s">
        <v>2903</v>
      </c>
      <c r="E2840" s="353" t="s">
        <v>122</v>
      </c>
      <c r="F2840" s="354">
        <v>234887</v>
      </c>
      <c r="G2840" s="288" t="s">
        <v>117</v>
      </c>
      <c r="H2840" s="288"/>
      <c r="I2840" s="1"/>
      <c r="J2840" s="1"/>
      <c r="K2840" s="549"/>
      <c r="L2840" s="10"/>
      <c r="M2840" s="1"/>
      <c r="N2840" s="548"/>
      <c r="O2840" s="548"/>
    </row>
    <row r="2841" spans="2:15" s="5" customFormat="1" ht="31.5">
      <c r="B2841" s="1"/>
      <c r="C2841" s="351">
        <v>8369</v>
      </c>
      <c r="D2841" s="352" t="s">
        <v>2904</v>
      </c>
      <c r="E2841" s="353" t="s">
        <v>122</v>
      </c>
      <c r="F2841" s="354">
        <v>258922</v>
      </c>
      <c r="G2841" s="288" t="s">
        <v>117</v>
      </c>
      <c r="H2841" s="288"/>
      <c r="I2841" s="1"/>
      <c r="J2841" s="1"/>
      <c r="K2841" s="549"/>
      <c r="L2841" s="10"/>
      <c r="M2841" s="1"/>
      <c r="N2841" s="548"/>
      <c r="O2841" s="548"/>
    </row>
    <row r="2842" spans="2:15" s="5" customFormat="1" ht="31.5">
      <c r="B2842" s="1"/>
      <c r="C2842" s="351">
        <v>8370</v>
      </c>
      <c r="D2842" s="352" t="s">
        <v>2905</v>
      </c>
      <c r="E2842" s="353" t="s">
        <v>122</v>
      </c>
      <c r="F2842" s="354">
        <v>282812</v>
      </c>
      <c r="G2842" s="288" t="s">
        <v>117</v>
      </c>
      <c r="H2842" s="288"/>
      <c r="I2842" s="1"/>
      <c r="J2842" s="1"/>
      <c r="K2842" s="549"/>
      <c r="L2842" s="10"/>
      <c r="M2842" s="1"/>
      <c r="N2842" s="548"/>
      <c r="O2842" s="548"/>
    </row>
    <row r="2843" spans="2:15" s="5" customFormat="1" ht="31.5">
      <c r="B2843" s="1"/>
      <c r="C2843" s="351">
        <v>8371</v>
      </c>
      <c r="D2843" s="352" t="s">
        <v>2906</v>
      </c>
      <c r="E2843" s="353" t="s">
        <v>122</v>
      </c>
      <c r="F2843" s="354">
        <v>320639</v>
      </c>
      <c r="G2843" s="288" t="s">
        <v>117</v>
      </c>
      <c r="H2843" s="288"/>
      <c r="I2843" s="1"/>
      <c r="J2843" s="1"/>
      <c r="K2843" s="549"/>
      <c r="L2843" s="10"/>
      <c r="M2843" s="1"/>
      <c r="N2843" s="548"/>
      <c r="O2843" s="548"/>
    </row>
    <row r="2844" spans="2:15" s="5" customFormat="1" ht="110.25">
      <c r="B2844" s="1"/>
      <c r="C2844" s="351">
        <v>8382</v>
      </c>
      <c r="D2844" s="352" t="s">
        <v>2907</v>
      </c>
      <c r="E2844" s="353" t="s">
        <v>119</v>
      </c>
      <c r="F2844" s="354">
        <v>847435</v>
      </c>
      <c r="G2844" s="288" t="s">
        <v>117</v>
      </c>
      <c r="H2844" s="288"/>
      <c r="I2844" s="1"/>
      <c r="J2844" s="1"/>
      <c r="K2844" s="549"/>
      <c r="L2844" s="10"/>
      <c r="M2844" s="1"/>
      <c r="N2844" s="548"/>
      <c r="O2844" s="548"/>
    </row>
    <row r="2845" spans="2:15" s="5" customFormat="1" ht="110.25">
      <c r="B2845" s="1"/>
      <c r="C2845" s="351">
        <v>8383</v>
      </c>
      <c r="D2845" s="352" t="s">
        <v>2908</v>
      </c>
      <c r="E2845" s="353" t="s">
        <v>119</v>
      </c>
      <c r="F2845" s="354">
        <v>847435</v>
      </c>
      <c r="G2845" s="288" t="s">
        <v>117</v>
      </c>
      <c r="H2845" s="288"/>
      <c r="I2845" s="1"/>
      <c r="J2845" s="1"/>
      <c r="K2845" s="549"/>
      <c r="L2845" s="10"/>
      <c r="M2845" s="1"/>
      <c r="N2845" s="548"/>
      <c r="O2845" s="548"/>
    </row>
    <row r="2846" spans="2:15" s="5" customFormat="1" ht="78.75">
      <c r="B2846" s="1"/>
      <c r="C2846" s="351">
        <v>8384</v>
      </c>
      <c r="D2846" s="352" t="s">
        <v>2909</v>
      </c>
      <c r="E2846" s="353" t="s">
        <v>122</v>
      </c>
      <c r="F2846" s="354">
        <v>2108043</v>
      </c>
      <c r="G2846" s="288" t="s">
        <v>117</v>
      </c>
      <c r="H2846" s="288"/>
      <c r="I2846" s="1"/>
      <c r="J2846" s="1"/>
      <c r="K2846" s="549"/>
      <c r="L2846" s="10"/>
      <c r="M2846" s="1"/>
      <c r="N2846" s="548"/>
      <c r="O2846" s="548"/>
    </row>
    <row r="2847" spans="2:15" s="5" customFormat="1" ht="31.5">
      <c r="B2847" s="1"/>
      <c r="C2847" s="351">
        <v>8386</v>
      </c>
      <c r="D2847" s="352" t="s">
        <v>2910</v>
      </c>
      <c r="E2847" s="353" t="s">
        <v>125</v>
      </c>
      <c r="F2847" s="354">
        <v>1776700</v>
      </c>
      <c r="G2847" s="288" t="s">
        <v>117</v>
      </c>
      <c r="H2847" s="288"/>
      <c r="I2847" s="1"/>
      <c r="J2847" s="1"/>
      <c r="K2847" s="549"/>
      <c r="L2847" s="10"/>
      <c r="M2847" s="1"/>
      <c r="N2847" s="548"/>
      <c r="O2847" s="548"/>
    </row>
    <row r="2848" spans="2:15" s="5" customFormat="1" ht="31.5">
      <c r="B2848" s="1"/>
      <c r="C2848" s="351">
        <v>8388</v>
      </c>
      <c r="D2848" s="352" t="s">
        <v>2911</v>
      </c>
      <c r="E2848" s="353" t="s">
        <v>125</v>
      </c>
      <c r="F2848" s="354">
        <v>23744</v>
      </c>
      <c r="G2848" s="288" t="s">
        <v>117</v>
      </c>
      <c r="H2848" s="288"/>
      <c r="I2848" s="1"/>
      <c r="J2848" s="1"/>
      <c r="K2848" s="549"/>
      <c r="L2848" s="10"/>
      <c r="M2848" s="1"/>
      <c r="N2848" s="548"/>
      <c r="O2848" s="548"/>
    </row>
    <row r="2849" spans="2:15" s="5" customFormat="1" ht="31.5">
      <c r="B2849" s="1"/>
      <c r="C2849" s="351">
        <v>8389</v>
      </c>
      <c r="D2849" s="352" t="s">
        <v>2912</v>
      </c>
      <c r="E2849" s="353" t="s">
        <v>122</v>
      </c>
      <c r="F2849" s="354">
        <v>31413</v>
      </c>
      <c r="G2849" s="288" t="s">
        <v>117</v>
      </c>
      <c r="H2849" s="288" t="s">
        <v>145</v>
      </c>
      <c r="I2849" s="1"/>
      <c r="J2849" s="1"/>
      <c r="K2849" s="549"/>
      <c r="L2849" s="10"/>
      <c r="M2849" s="1"/>
      <c r="N2849" s="548"/>
      <c r="O2849" s="548"/>
    </row>
    <row r="2850" spans="2:15" s="5" customFormat="1" ht="31.5">
      <c r="B2850" s="1"/>
      <c r="C2850" s="351">
        <v>8390</v>
      </c>
      <c r="D2850" s="352" t="s">
        <v>2913</v>
      </c>
      <c r="E2850" s="353" t="s">
        <v>122</v>
      </c>
      <c r="F2850" s="354">
        <v>71640</v>
      </c>
      <c r="G2850" s="288" t="s">
        <v>117</v>
      </c>
      <c r="H2850" s="288" t="s">
        <v>145</v>
      </c>
      <c r="I2850" s="1"/>
      <c r="J2850" s="1"/>
      <c r="K2850" s="549"/>
      <c r="L2850" s="10"/>
      <c r="M2850" s="1"/>
      <c r="N2850" s="548"/>
      <c r="O2850" s="548"/>
    </row>
    <row r="2851" spans="2:15" s="5" customFormat="1" ht="31.5">
      <c r="B2851" s="1"/>
      <c r="C2851" s="351">
        <v>8392</v>
      </c>
      <c r="D2851" s="352" t="s">
        <v>2914</v>
      </c>
      <c r="E2851" s="353" t="s">
        <v>125</v>
      </c>
      <c r="F2851" s="354">
        <v>7618</v>
      </c>
      <c r="G2851" s="288" t="s">
        <v>117</v>
      </c>
      <c r="H2851" s="288"/>
      <c r="I2851" s="1"/>
      <c r="J2851" s="1"/>
      <c r="K2851" s="549"/>
      <c r="L2851" s="10"/>
      <c r="M2851" s="1"/>
      <c r="N2851" s="548"/>
      <c r="O2851" s="548"/>
    </row>
    <row r="2852" spans="2:15" s="5" customFormat="1" ht="94.5">
      <c r="B2852" s="1"/>
      <c r="C2852" s="351">
        <v>8393</v>
      </c>
      <c r="D2852" s="352" t="s">
        <v>2915</v>
      </c>
      <c r="E2852" s="353" t="s">
        <v>125</v>
      </c>
      <c r="F2852" s="354">
        <v>346257</v>
      </c>
      <c r="G2852" s="288" t="s">
        <v>117</v>
      </c>
      <c r="H2852" s="288"/>
      <c r="I2852" s="1"/>
      <c r="J2852" s="1"/>
      <c r="K2852" s="549"/>
      <c r="L2852" s="10"/>
      <c r="M2852" s="1"/>
      <c r="N2852" s="548"/>
      <c r="O2852" s="548"/>
    </row>
    <row r="2853" spans="2:15" s="5" customFormat="1" ht="94.5">
      <c r="B2853" s="1"/>
      <c r="C2853" s="351">
        <v>8399</v>
      </c>
      <c r="D2853" s="352" t="s">
        <v>2916</v>
      </c>
      <c r="E2853" s="353" t="s">
        <v>122</v>
      </c>
      <c r="F2853" s="354">
        <v>595519</v>
      </c>
      <c r="G2853" s="288" t="s">
        <v>117</v>
      </c>
      <c r="H2853" s="288"/>
      <c r="I2853" s="1"/>
      <c r="J2853" s="1"/>
      <c r="K2853" s="549"/>
      <c r="L2853" s="10"/>
      <c r="M2853" s="1"/>
      <c r="N2853" s="548"/>
      <c r="O2853" s="548"/>
    </row>
    <row r="2854" spans="2:15" s="5" customFormat="1" ht="47.25">
      <c r="B2854" s="1"/>
      <c r="C2854" s="351">
        <v>8401</v>
      </c>
      <c r="D2854" s="352" t="s">
        <v>2917</v>
      </c>
      <c r="E2854" s="353" t="s">
        <v>122</v>
      </c>
      <c r="F2854" s="354">
        <v>3819698</v>
      </c>
      <c r="G2854" s="288" t="s">
        <v>117</v>
      </c>
      <c r="H2854" s="288"/>
      <c r="I2854" s="1"/>
      <c r="J2854" s="1"/>
      <c r="K2854" s="549"/>
      <c r="L2854" s="10"/>
      <c r="M2854" s="1"/>
      <c r="N2854" s="548"/>
      <c r="O2854" s="548"/>
    </row>
    <row r="2855" spans="2:15" s="5" customFormat="1" ht="31.5">
      <c r="B2855" s="1"/>
      <c r="C2855" s="351">
        <v>8402</v>
      </c>
      <c r="D2855" s="352" t="s">
        <v>2918</v>
      </c>
      <c r="E2855" s="353" t="s">
        <v>125</v>
      </c>
      <c r="F2855" s="354">
        <v>4801</v>
      </c>
      <c r="G2855" s="288" t="s">
        <v>117</v>
      </c>
      <c r="H2855" s="288"/>
      <c r="I2855" s="1"/>
      <c r="J2855" s="1"/>
      <c r="K2855" s="549"/>
      <c r="L2855" s="10"/>
      <c r="M2855" s="1"/>
      <c r="N2855" s="548"/>
      <c r="O2855" s="548"/>
    </row>
    <row r="2856" spans="2:15" s="5" customFormat="1" ht="94.5">
      <c r="B2856" s="1"/>
      <c r="C2856" s="351">
        <v>8406</v>
      </c>
      <c r="D2856" s="352" t="s">
        <v>2919</v>
      </c>
      <c r="E2856" s="353" t="s">
        <v>125</v>
      </c>
      <c r="F2856" s="354">
        <v>2083974</v>
      </c>
      <c r="G2856" s="288" t="s">
        <v>117</v>
      </c>
      <c r="H2856" s="288"/>
      <c r="I2856" s="1"/>
      <c r="J2856" s="1"/>
      <c r="K2856" s="549"/>
      <c r="L2856" s="10"/>
      <c r="M2856" s="1"/>
      <c r="N2856" s="548"/>
      <c r="O2856" s="548"/>
    </row>
    <row r="2857" spans="2:15" s="5" customFormat="1" ht="63">
      <c r="B2857" s="1"/>
      <c r="C2857" s="351">
        <v>8407</v>
      </c>
      <c r="D2857" s="352" t="s">
        <v>2920</v>
      </c>
      <c r="E2857" s="353" t="s">
        <v>122</v>
      </c>
      <c r="F2857" s="354">
        <v>1350566</v>
      </c>
      <c r="G2857" s="288" t="s">
        <v>117</v>
      </c>
      <c r="H2857" s="288"/>
      <c r="I2857" s="1"/>
      <c r="J2857" s="1"/>
      <c r="K2857" s="549"/>
      <c r="L2857" s="10"/>
      <c r="M2857" s="1"/>
      <c r="N2857" s="548"/>
      <c r="O2857" s="548"/>
    </row>
    <row r="2858" spans="2:15" s="5" customFormat="1" ht="47.25">
      <c r="B2858" s="1"/>
      <c r="C2858" s="351">
        <v>8409</v>
      </c>
      <c r="D2858" s="352" t="s">
        <v>2921</v>
      </c>
      <c r="E2858" s="353" t="s">
        <v>125</v>
      </c>
      <c r="F2858" s="354">
        <v>4448680</v>
      </c>
      <c r="G2858" s="288" t="s">
        <v>117</v>
      </c>
      <c r="H2858" s="288" t="s">
        <v>145</v>
      </c>
      <c r="I2858" s="1"/>
      <c r="J2858" s="1"/>
      <c r="K2858" s="549"/>
      <c r="L2858" s="10"/>
      <c r="M2858" s="1"/>
      <c r="N2858" s="548"/>
      <c r="O2858" s="548"/>
    </row>
    <row r="2859" spans="2:15" s="5" customFormat="1" ht="47.25">
      <c r="B2859" s="1"/>
      <c r="C2859" s="351">
        <v>8410</v>
      </c>
      <c r="D2859" s="352" t="s">
        <v>2922</v>
      </c>
      <c r="E2859" s="353" t="s">
        <v>125</v>
      </c>
      <c r="F2859" s="354">
        <v>3654375</v>
      </c>
      <c r="G2859" s="288" t="s">
        <v>117</v>
      </c>
      <c r="H2859" s="288" t="s">
        <v>145</v>
      </c>
      <c r="I2859" s="1"/>
      <c r="J2859" s="1"/>
      <c r="K2859" s="549"/>
      <c r="L2859" s="10"/>
      <c r="M2859" s="1"/>
      <c r="N2859" s="548"/>
      <c r="O2859" s="548"/>
    </row>
    <row r="2860" spans="2:15" s="5" customFormat="1" ht="63">
      <c r="B2860" s="1"/>
      <c r="C2860" s="351">
        <v>8411</v>
      </c>
      <c r="D2860" s="352" t="s">
        <v>2923</v>
      </c>
      <c r="E2860" s="353" t="s">
        <v>122</v>
      </c>
      <c r="F2860" s="354">
        <v>492547</v>
      </c>
      <c r="G2860" s="288" t="s">
        <v>117</v>
      </c>
      <c r="H2860" s="288"/>
      <c r="I2860" s="1"/>
      <c r="J2860" s="1"/>
      <c r="K2860" s="549"/>
      <c r="L2860" s="10"/>
      <c r="M2860" s="1"/>
      <c r="N2860" s="548"/>
      <c r="O2860" s="548"/>
    </row>
    <row r="2861" spans="2:15" s="5" customFormat="1" ht="31.5">
      <c r="B2861" s="1"/>
      <c r="C2861" s="351">
        <v>8412</v>
      </c>
      <c r="D2861" s="352" t="s">
        <v>2924</v>
      </c>
      <c r="E2861" s="353" t="s">
        <v>125</v>
      </c>
      <c r="F2861" s="354">
        <v>581319</v>
      </c>
      <c r="G2861" s="288" t="s">
        <v>117</v>
      </c>
      <c r="H2861" s="288"/>
      <c r="I2861" s="1"/>
      <c r="J2861" s="1"/>
      <c r="K2861" s="549"/>
      <c r="L2861" s="10"/>
      <c r="M2861" s="1"/>
      <c r="N2861" s="548"/>
      <c r="O2861" s="548"/>
    </row>
    <row r="2862" spans="2:15" s="5" customFormat="1" ht="31.5">
      <c r="B2862" s="1"/>
      <c r="C2862" s="351">
        <v>8413</v>
      </c>
      <c r="D2862" s="352" t="s">
        <v>2925</v>
      </c>
      <c r="E2862" s="353" t="s">
        <v>125</v>
      </c>
      <c r="F2862" s="354">
        <v>283218</v>
      </c>
      <c r="G2862" s="288" t="s">
        <v>117</v>
      </c>
      <c r="H2862" s="288"/>
      <c r="I2862" s="1"/>
      <c r="J2862" s="1"/>
      <c r="K2862" s="549"/>
      <c r="L2862" s="10"/>
      <c r="M2862" s="1"/>
      <c r="N2862" s="548"/>
      <c r="O2862" s="548"/>
    </row>
    <row r="2863" spans="2:15" s="5" customFormat="1" ht="31.5">
      <c r="B2863" s="1"/>
      <c r="C2863" s="351">
        <v>8414</v>
      </c>
      <c r="D2863" s="352" t="s">
        <v>2926</v>
      </c>
      <c r="E2863" s="353" t="s">
        <v>125</v>
      </c>
      <c r="F2863" s="354">
        <v>3199583</v>
      </c>
      <c r="G2863" s="288" t="s">
        <v>117</v>
      </c>
      <c r="H2863" s="288"/>
      <c r="I2863" s="1"/>
      <c r="J2863" s="1"/>
      <c r="K2863" s="549"/>
      <c r="L2863" s="10"/>
      <c r="M2863" s="1"/>
      <c r="N2863" s="548"/>
      <c r="O2863" s="548"/>
    </row>
    <row r="2864" spans="2:15" s="5" customFormat="1" ht="31.5">
      <c r="B2864" s="1"/>
      <c r="C2864" s="351">
        <v>8415</v>
      </c>
      <c r="D2864" s="352" t="s">
        <v>2927</v>
      </c>
      <c r="E2864" s="353" t="s">
        <v>125</v>
      </c>
      <c r="F2864" s="354">
        <v>691404</v>
      </c>
      <c r="G2864" s="288" t="s">
        <v>117</v>
      </c>
      <c r="H2864" s="288"/>
      <c r="I2864" s="1"/>
      <c r="J2864" s="1"/>
      <c r="K2864" s="549"/>
      <c r="L2864" s="10"/>
      <c r="M2864" s="1"/>
      <c r="N2864" s="548"/>
      <c r="O2864" s="548"/>
    </row>
    <row r="2865" spans="2:15" s="5" customFormat="1" ht="31.5">
      <c r="B2865" s="1"/>
      <c r="C2865" s="351">
        <v>8416</v>
      </c>
      <c r="D2865" s="352" t="s">
        <v>2928</v>
      </c>
      <c r="E2865" s="353" t="s">
        <v>125</v>
      </c>
      <c r="F2865" s="354">
        <v>722728</v>
      </c>
      <c r="G2865" s="288" t="s">
        <v>117</v>
      </c>
      <c r="H2865" s="288"/>
      <c r="I2865" s="1"/>
      <c r="J2865" s="1"/>
      <c r="K2865" s="549"/>
      <c r="L2865" s="10"/>
      <c r="M2865" s="1"/>
      <c r="N2865" s="548"/>
      <c r="O2865" s="548"/>
    </row>
    <row r="2866" spans="2:15" s="5" customFormat="1" ht="47.25">
      <c r="B2866" s="1"/>
      <c r="C2866" s="351">
        <v>8418</v>
      </c>
      <c r="D2866" s="352" t="s">
        <v>2929</v>
      </c>
      <c r="E2866" s="353" t="s">
        <v>125</v>
      </c>
      <c r="F2866" s="354">
        <v>17960381</v>
      </c>
      <c r="G2866" s="288" t="s">
        <v>117</v>
      </c>
      <c r="H2866" s="288"/>
      <c r="I2866" s="1"/>
      <c r="J2866" s="1"/>
      <c r="K2866" s="549"/>
      <c r="L2866" s="10"/>
      <c r="M2866" s="1"/>
      <c r="N2866" s="548"/>
      <c r="O2866" s="548"/>
    </row>
    <row r="2867" spans="2:15" s="5" customFormat="1" ht="31.5">
      <c r="B2867" s="1"/>
      <c r="C2867" s="351">
        <v>8419</v>
      </c>
      <c r="D2867" s="352" t="s">
        <v>2930</v>
      </c>
      <c r="E2867" s="353" t="s">
        <v>125</v>
      </c>
      <c r="F2867" s="354">
        <v>173132</v>
      </c>
      <c r="G2867" s="288" t="s">
        <v>117</v>
      </c>
      <c r="H2867" s="288"/>
      <c r="I2867" s="1"/>
      <c r="J2867" s="1"/>
      <c r="K2867" s="549"/>
      <c r="L2867" s="10"/>
      <c r="M2867" s="1"/>
      <c r="N2867" s="548"/>
      <c r="O2867" s="548"/>
    </row>
    <row r="2868" spans="2:15" s="5" customFormat="1" ht="31.5">
      <c r="B2868" s="1"/>
      <c r="C2868" s="351">
        <v>8420</v>
      </c>
      <c r="D2868" s="352" t="s">
        <v>2931</v>
      </c>
      <c r="E2868" s="353" t="s">
        <v>125</v>
      </c>
      <c r="F2868" s="354">
        <v>173132</v>
      </c>
      <c r="G2868" s="288" t="s">
        <v>117</v>
      </c>
      <c r="H2868" s="288"/>
      <c r="I2868" s="1"/>
      <c r="J2868" s="1"/>
      <c r="K2868" s="549"/>
      <c r="L2868" s="10"/>
      <c r="M2868" s="1"/>
      <c r="N2868" s="548"/>
      <c r="O2868" s="548"/>
    </row>
    <row r="2869" spans="2:15" s="5" customFormat="1" ht="31.5">
      <c r="B2869" s="1"/>
      <c r="C2869" s="351">
        <v>8421</v>
      </c>
      <c r="D2869" s="352" t="s">
        <v>2932</v>
      </c>
      <c r="E2869" s="353" t="s">
        <v>125</v>
      </c>
      <c r="F2869" s="354">
        <v>175904</v>
      </c>
      <c r="G2869" s="288" t="s">
        <v>117</v>
      </c>
      <c r="H2869" s="288"/>
      <c r="I2869" s="1"/>
      <c r="J2869" s="1"/>
      <c r="K2869" s="549"/>
      <c r="L2869" s="10"/>
      <c r="M2869" s="1"/>
      <c r="N2869" s="548"/>
      <c r="O2869" s="548"/>
    </row>
    <row r="2870" spans="2:15" s="5" customFormat="1" ht="47.25">
      <c r="B2870" s="1"/>
      <c r="C2870" s="351">
        <v>8422</v>
      </c>
      <c r="D2870" s="352" t="s">
        <v>2933</v>
      </c>
      <c r="E2870" s="353" t="s">
        <v>125</v>
      </c>
      <c r="F2870" s="354">
        <v>563301</v>
      </c>
      <c r="G2870" s="288" t="s">
        <v>117</v>
      </c>
      <c r="H2870" s="288"/>
      <c r="I2870" s="1"/>
      <c r="J2870" s="1"/>
      <c r="K2870" s="549"/>
      <c r="L2870" s="10"/>
      <c r="M2870" s="1"/>
      <c r="N2870" s="548"/>
      <c r="O2870" s="548"/>
    </row>
    <row r="2871" spans="2:15" s="5" customFormat="1" ht="47.25">
      <c r="B2871" s="1"/>
      <c r="C2871" s="351">
        <v>8423</v>
      </c>
      <c r="D2871" s="352" t="s">
        <v>2934</v>
      </c>
      <c r="E2871" s="353" t="s">
        <v>125</v>
      </c>
      <c r="F2871" s="354">
        <v>792671</v>
      </c>
      <c r="G2871" s="288" t="s">
        <v>117</v>
      </c>
      <c r="H2871" s="288"/>
      <c r="I2871" s="1"/>
      <c r="J2871" s="1"/>
      <c r="K2871" s="549"/>
      <c r="L2871" s="10"/>
      <c r="M2871" s="1"/>
      <c r="N2871" s="548"/>
      <c r="O2871" s="548"/>
    </row>
    <row r="2872" spans="2:15" s="5" customFormat="1" ht="47.25">
      <c r="B2872" s="1"/>
      <c r="C2872" s="351">
        <v>8425</v>
      </c>
      <c r="D2872" s="352" t="s">
        <v>2935</v>
      </c>
      <c r="E2872" s="353" t="s">
        <v>125</v>
      </c>
      <c r="F2872" s="354">
        <v>111574</v>
      </c>
      <c r="G2872" s="288" t="s">
        <v>117</v>
      </c>
      <c r="H2872" s="288"/>
      <c r="I2872" s="1"/>
      <c r="J2872" s="1"/>
      <c r="K2872" s="549"/>
      <c r="L2872" s="10"/>
      <c r="M2872" s="1"/>
      <c r="N2872" s="548"/>
      <c r="O2872" s="548"/>
    </row>
    <row r="2873" spans="2:15" s="5" customFormat="1" ht="47.25">
      <c r="B2873" s="1"/>
      <c r="C2873" s="351">
        <v>8427</v>
      </c>
      <c r="D2873" s="352" t="s">
        <v>2936</v>
      </c>
      <c r="E2873" s="353" t="s">
        <v>125</v>
      </c>
      <c r="F2873" s="354">
        <v>634852</v>
      </c>
      <c r="G2873" s="288" t="s">
        <v>117</v>
      </c>
      <c r="H2873" s="288"/>
      <c r="I2873" s="1"/>
      <c r="J2873" s="1"/>
      <c r="K2873" s="549"/>
      <c r="L2873" s="10"/>
      <c r="M2873" s="1"/>
      <c r="N2873" s="548"/>
      <c r="O2873" s="548"/>
    </row>
    <row r="2874" spans="2:15" s="5" customFormat="1" ht="47.25">
      <c r="B2874" s="1"/>
      <c r="C2874" s="351">
        <v>8430</v>
      </c>
      <c r="D2874" s="352" t="s">
        <v>2937</v>
      </c>
      <c r="E2874" s="353" t="s">
        <v>125</v>
      </c>
      <c r="F2874" s="354">
        <v>5495359</v>
      </c>
      <c r="G2874" s="288" t="s">
        <v>117</v>
      </c>
      <c r="H2874" s="288"/>
      <c r="I2874" s="1"/>
      <c r="J2874" s="1"/>
      <c r="K2874" s="549"/>
      <c r="L2874" s="10"/>
      <c r="M2874" s="1"/>
      <c r="N2874" s="548"/>
      <c r="O2874" s="548"/>
    </row>
    <row r="2875" spans="2:15" s="5" customFormat="1" ht="47.25">
      <c r="B2875" s="1"/>
      <c r="C2875" s="351">
        <v>8431</v>
      </c>
      <c r="D2875" s="352" t="s">
        <v>2938</v>
      </c>
      <c r="E2875" s="353" t="s">
        <v>125</v>
      </c>
      <c r="F2875" s="354">
        <v>5176406</v>
      </c>
      <c r="G2875" s="288" t="s">
        <v>117</v>
      </c>
      <c r="H2875" s="288"/>
      <c r="I2875" s="1"/>
      <c r="J2875" s="1"/>
      <c r="K2875" s="549"/>
      <c r="L2875" s="10"/>
      <c r="M2875" s="1"/>
      <c r="N2875" s="548"/>
      <c r="O2875" s="548"/>
    </row>
    <row r="2876" spans="2:15" s="5" customFormat="1" ht="31.5">
      <c r="B2876" s="1"/>
      <c r="C2876" s="351">
        <v>8432</v>
      </c>
      <c r="D2876" s="352" t="s">
        <v>2939</v>
      </c>
      <c r="E2876" s="353" t="s">
        <v>125</v>
      </c>
      <c r="F2876" s="354">
        <v>10791784</v>
      </c>
      <c r="G2876" s="288" t="s">
        <v>117</v>
      </c>
      <c r="H2876" s="288"/>
      <c r="I2876" s="1"/>
      <c r="J2876" s="1"/>
      <c r="K2876" s="549"/>
      <c r="L2876" s="10"/>
      <c r="M2876" s="1"/>
      <c r="N2876" s="548"/>
      <c r="O2876" s="548"/>
    </row>
    <row r="2877" spans="2:15" s="5" customFormat="1" ht="78.75">
      <c r="B2877" s="1"/>
      <c r="C2877" s="351">
        <v>8433</v>
      </c>
      <c r="D2877" s="352" t="s">
        <v>2940</v>
      </c>
      <c r="E2877" s="353" t="s">
        <v>125</v>
      </c>
      <c r="F2877" s="354">
        <v>258470</v>
      </c>
      <c r="G2877" s="288" t="s">
        <v>117</v>
      </c>
      <c r="H2877" s="288"/>
      <c r="I2877" s="1"/>
      <c r="J2877" s="1"/>
      <c r="K2877" s="549"/>
      <c r="L2877" s="10"/>
      <c r="M2877" s="1"/>
      <c r="N2877" s="548"/>
      <c r="O2877" s="548"/>
    </row>
    <row r="2878" spans="2:15" s="5" customFormat="1" ht="78.75">
      <c r="B2878" s="1"/>
      <c r="C2878" s="351">
        <v>8434</v>
      </c>
      <c r="D2878" s="352" t="s">
        <v>2941</v>
      </c>
      <c r="E2878" s="353" t="s">
        <v>125</v>
      </c>
      <c r="F2878" s="354">
        <v>776932</v>
      </c>
      <c r="G2878" s="288" t="s">
        <v>117</v>
      </c>
      <c r="H2878" s="288"/>
      <c r="I2878" s="1"/>
      <c r="J2878" s="1"/>
      <c r="K2878" s="549"/>
      <c r="L2878" s="10"/>
      <c r="M2878" s="1"/>
      <c r="N2878" s="548"/>
      <c r="O2878" s="548"/>
    </row>
    <row r="2879" spans="2:15" s="5" customFormat="1" ht="47.25">
      <c r="B2879" s="1"/>
      <c r="C2879" s="351">
        <v>8435</v>
      </c>
      <c r="D2879" s="352" t="s">
        <v>2942</v>
      </c>
      <c r="E2879" s="353" t="s">
        <v>125</v>
      </c>
      <c r="F2879" s="354">
        <v>520647</v>
      </c>
      <c r="G2879" s="288" t="s">
        <v>117</v>
      </c>
      <c r="H2879" s="288"/>
      <c r="I2879" s="1"/>
      <c r="J2879" s="1"/>
      <c r="K2879" s="549"/>
      <c r="L2879" s="10"/>
      <c r="M2879" s="1"/>
      <c r="N2879" s="548"/>
      <c r="O2879" s="548"/>
    </row>
    <row r="2880" spans="2:15" s="5" customFormat="1" ht="25.5">
      <c r="B2880" s="1"/>
      <c r="C2880" s="351">
        <v>8436</v>
      </c>
      <c r="D2880" s="352" t="s">
        <v>2943</v>
      </c>
      <c r="E2880" s="353" t="s">
        <v>125</v>
      </c>
      <c r="F2880" s="354">
        <v>137838</v>
      </c>
      <c r="G2880" s="288" t="s">
        <v>117</v>
      </c>
      <c r="H2880" s="288"/>
      <c r="I2880" s="1"/>
      <c r="J2880" s="1"/>
      <c r="K2880" s="549"/>
      <c r="L2880" s="10"/>
      <c r="M2880" s="1"/>
      <c r="N2880" s="548"/>
      <c r="O2880" s="548"/>
    </row>
    <row r="2881" spans="2:15" s="5" customFormat="1" ht="25.5">
      <c r="B2881" s="1"/>
      <c r="C2881" s="351">
        <v>8437</v>
      </c>
      <c r="D2881" s="352" t="s">
        <v>2944</v>
      </c>
      <c r="E2881" s="353" t="s">
        <v>125</v>
      </c>
      <c r="F2881" s="354">
        <v>301719</v>
      </c>
      <c r="G2881" s="288" t="s">
        <v>117</v>
      </c>
      <c r="H2881" s="288"/>
      <c r="I2881" s="1"/>
      <c r="J2881" s="1"/>
      <c r="K2881" s="549"/>
      <c r="L2881" s="10"/>
      <c r="M2881" s="1"/>
      <c r="N2881" s="548"/>
      <c r="O2881" s="548"/>
    </row>
    <row r="2882" spans="2:15" s="5" customFormat="1" ht="47.25">
      <c r="B2882" s="1"/>
      <c r="C2882" s="351">
        <v>8438</v>
      </c>
      <c r="D2882" s="352" t="s">
        <v>2945</v>
      </c>
      <c r="E2882" s="353" t="s">
        <v>116</v>
      </c>
      <c r="F2882" s="354">
        <v>75733</v>
      </c>
      <c r="G2882" s="288" t="s">
        <v>117</v>
      </c>
      <c r="H2882" s="288"/>
      <c r="I2882" s="1"/>
      <c r="J2882" s="1"/>
      <c r="K2882" s="549"/>
      <c r="L2882" s="10"/>
      <c r="M2882" s="1"/>
      <c r="N2882" s="548"/>
      <c r="O2882" s="548"/>
    </row>
    <row r="2883" spans="2:15" s="5" customFormat="1" ht="47.25">
      <c r="B2883" s="1"/>
      <c r="C2883" s="351">
        <v>8439</v>
      </c>
      <c r="D2883" s="352" t="s">
        <v>2946</v>
      </c>
      <c r="E2883" s="353" t="s">
        <v>116</v>
      </c>
      <c r="F2883" s="354">
        <v>75733</v>
      </c>
      <c r="G2883" s="288" t="s">
        <v>117</v>
      </c>
      <c r="H2883" s="288"/>
      <c r="I2883" s="1"/>
      <c r="J2883" s="1"/>
      <c r="K2883" s="549"/>
      <c r="L2883" s="10"/>
      <c r="M2883" s="1"/>
      <c r="N2883" s="548"/>
      <c r="O2883" s="548"/>
    </row>
    <row r="2884" spans="2:15" s="5" customFormat="1" ht="47.25">
      <c r="B2884" s="1"/>
      <c r="C2884" s="351">
        <v>8440</v>
      </c>
      <c r="D2884" s="352" t="s">
        <v>2947</v>
      </c>
      <c r="E2884" s="353" t="s">
        <v>116</v>
      </c>
      <c r="F2884" s="354">
        <v>75733</v>
      </c>
      <c r="G2884" s="288" t="s">
        <v>117</v>
      </c>
      <c r="H2884" s="288"/>
      <c r="I2884" s="1"/>
      <c r="J2884" s="1"/>
      <c r="K2884" s="549"/>
      <c r="L2884" s="10"/>
      <c r="M2884" s="1"/>
      <c r="N2884" s="548"/>
      <c r="O2884" s="548"/>
    </row>
    <row r="2885" spans="2:15" s="5" customFormat="1" ht="63">
      <c r="B2885" s="1"/>
      <c r="C2885" s="351">
        <v>8442</v>
      </c>
      <c r="D2885" s="352" t="s">
        <v>2948</v>
      </c>
      <c r="E2885" s="353" t="s">
        <v>122</v>
      </c>
      <c r="F2885" s="354">
        <v>5733</v>
      </c>
      <c r="G2885" s="288" t="s">
        <v>117</v>
      </c>
      <c r="H2885" s="288"/>
      <c r="I2885" s="1"/>
      <c r="J2885" s="1"/>
      <c r="K2885" s="549"/>
      <c r="L2885" s="10"/>
      <c r="M2885" s="1"/>
      <c r="N2885" s="548"/>
      <c r="O2885" s="548"/>
    </row>
    <row r="2886" spans="2:15" s="5" customFormat="1" ht="63">
      <c r="B2886" s="1"/>
      <c r="C2886" s="351">
        <v>8443</v>
      </c>
      <c r="D2886" s="352" t="s">
        <v>2949</v>
      </c>
      <c r="E2886" s="353" t="s">
        <v>122</v>
      </c>
      <c r="F2886" s="354">
        <v>5359</v>
      </c>
      <c r="G2886" s="288" t="s">
        <v>117</v>
      </c>
      <c r="H2886" s="288"/>
      <c r="I2886" s="1"/>
      <c r="J2886" s="1"/>
      <c r="K2886" s="549"/>
      <c r="L2886" s="10"/>
      <c r="M2886" s="1"/>
      <c r="N2886" s="548"/>
      <c r="O2886" s="548"/>
    </row>
    <row r="2887" spans="2:15" s="5" customFormat="1" ht="63">
      <c r="B2887" s="1"/>
      <c r="C2887" s="351">
        <v>8444</v>
      </c>
      <c r="D2887" s="352" t="s">
        <v>2950</v>
      </c>
      <c r="E2887" s="353" t="s">
        <v>125</v>
      </c>
      <c r="F2887" s="354">
        <v>950063</v>
      </c>
      <c r="G2887" s="288" t="s">
        <v>117</v>
      </c>
      <c r="H2887" s="288"/>
      <c r="I2887" s="1"/>
      <c r="J2887" s="1"/>
      <c r="K2887" s="549"/>
      <c r="L2887" s="10"/>
      <c r="M2887" s="1"/>
      <c r="N2887" s="548"/>
      <c r="O2887" s="548"/>
    </row>
    <row r="2888" spans="2:15" s="5" customFormat="1" ht="141.75">
      <c r="B2888" s="1"/>
      <c r="C2888" s="351">
        <v>8445</v>
      </c>
      <c r="D2888" s="352" t="s">
        <v>2951</v>
      </c>
      <c r="E2888" s="353" t="s">
        <v>125</v>
      </c>
      <c r="F2888" s="354">
        <v>910315</v>
      </c>
      <c r="G2888" s="288" t="s">
        <v>117</v>
      </c>
      <c r="H2888" s="288"/>
      <c r="I2888" s="1"/>
      <c r="J2888" s="1"/>
      <c r="K2888" s="549"/>
      <c r="L2888" s="10"/>
      <c r="M2888" s="1"/>
      <c r="N2888" s="548"/>
      <c r="O2888" s="548"/>
    </row>
    <row r="2889" spans="2:15" s="5" customFormat="1" ht="47.25">
      <c r="B2889" s="1"/>
      <c r="C2889" s="351">
        <v>8448</v>
      </c>
      <c r="D2889" s="352" t="s">
        <v>2952</v>
      </c>
      <c r="E2889" s="353" t="s">
        <v>116</v>
      </c>
      <c r="F2889" s="354">
        <v>75733</v>
      </c>
      <c r="G2889" s="288" t="s">
        <v>117</v>
      </c>
      <c r="H2889" s="288"/>
      <c r="I2889" s="1"/>
      <c r="J2889" s="1"/>
      <c r="K2889" s="549"/>
      <c r="L2889" s="10"/>
      <c r="M2889" s="1"/>
      <c r="N2889" s="548"/>
      <c r="O2889" s="548"/>
    </row>
    <row r="2890" spans="2:15" s="5" customFormat="1" ht="47.25">
      <c r="B2890" s="1"/>
      <c r="C2890" s="351">
        <v>8449</v>
      </c>
      <c r="D2890" s="352" t="s">
        <v>2953</v>
      </c>
      <c r="E2890" s="353" t="s">
        <v>116</v>
      </c>
      <c r="F2890" s="354">
        <v>75733</v>
      </c>
      <c r="G2890" s="288" t="s">
        <v>117</v>
      </c>
      <c r="H2890" s="288"/>
      <c r="I2890" s="1"/>
      <c r="J2890" s="1"/>
      <c r="K2890" s="549"/>
      <c r="L2890" s="10"/>
      <c r="M2890" s="1"/>
      <c r="N2890" s="548"/>
      <c r="O2890" s="548"/>
    </row>
    <row r="2891" spans="2:15" s="5" customFormat="1" ht="141.75">
      <c r="B2891" s="1"/>
      <c r="C2891" s="351">
        <v>8452</v>
      </c>
      <c r="D2891" s="352" t="s">
        <v>2954</v>
      </c>
      <c r="E2891" s="353" t="s">
        <v>122</v>
      </c>
      <c r="F2891" s="354">
        <v>181731</v>
      </c>
      <c r="G2891" s="288" t="s">
        <v>117</v>
      </c>
      <c r="H2891" s="288"/>
      <c r="I2891" s="1"/>
      <c r="J2891" s="1"/>
      <c r="K2891" s="549"/>
      <c r="L2891" s="10"/>
      <c r="M2891" s="1"/>
      <c r="N2891" s="548"/>
      <c r="O2891" s="548"/>
    </row>
    <row r="2892" spans="2:15" s="5" customFormat="1" ht="47.25">
      <c r="B2892" s="1"/>
      <c r="C2892" s="351">
        <v>8453</v>
      </c>
      <c r="D2892" s="352" t="s">
        <v>2955</v>
      </c>
      <c r="E2892" s="353" t="s">
        <v>122</v>
      </c>
      <c r="F2892" s="354">
        <v>23843</v>
      </c>
      <c r="G2892" s="288" t="s">
        <v>117</v>
      </c>
      <c r="H2892" s="288"/>
      <c r="I2892" s="1"/>
      <c r="J2892" s="1"/>
      <c r="K2892" s="549"/>
      <c r="L2892" s="10"/>
      <c r="M2892" s="1"/>
      <c r="N2892" s="548"/>
      <c r="O2892" s="548"/>
    </row>
    <row r="2893" spans="2:15" s="5" customFormat="1" ht="47.25">
      <c r="B2893" s="1"/>
      <c r="C2893" s="351">
        <v>8455</v>
      </c>
      <c r="D2893" s="352" t="s">
        <v>2956</v>
      </c>
      <c r="E2893" s="353" t="s">
        <v>125</v>
      </c>
      <c r="F2893" s="354">
        <v>16371344</v>
      </c>
      <c r="G2893" s="288" t="s">
        <v>117</v>
      </c>
      <c r="H2893" s="288"/>
      <c r="I2893" s="1"/>
      <c r="J2893" s="1"/>
      <c r="K2893" s="549"/>
      <c r="L2893" s="10"/>
      <c r="M2893" s="1"/>
      <c r="N2893" s="548"/>
      <c r="O2893" s="548"/>
    </row>
    <row r="2894" spans="2:15" s="5" customFormat="1" ht="47.25">
      <c r="B2894" s="1"/>
      <c r="C2894" s="351">
        <v>8456</v>
      </c>
      <c r="D2894" s="352" t="s">
        <v>2957</v>
      </c>
      <c r="E2894" s="353" t="s">
        <v>125</v>
      </c>
      <c r="F2894" s="354">
        <v>17051957</v>
      </c>
      <c r="G2894" s="288" t="s">
        <v>117</v>
      </c>
      <c r="H2894" s="288"/>
      <c r="I2894" s="1"/>
      <c r="J2894" s="1"/>
      <c r="K2894" s="549"/>
      <c r="L2894" s="10"/>
      <c r="M2894" s="1"/>
      <c r="N2894" s="548"/>
      <c r="O2894" s="548"/>
    </row>
    <row r="2895" spans="2:15" s="5" customFormat="1" ht="47.25">
      <c r="B2895" s="1"/>
      <c r="C2895" s="351">
        <v>8457</v>
      </c>
      <c r="D2895" s="352" t="s">
        <v>2958</v>
      </c>
      <c r="E2895" s="353" t="s">
        <v>125</v>
      </c>
      <c r="F2895" s="354">
        <v>19551900</v>
      </c>
      <c r="G2895" s="288" t="s">
        <v>117</v>
      </c>
      <c r="H2895" s="288"/>
      <c r="I2895" s="1"/>
      <c r="J2895" s="1"/>
      <c r="K2895" s="549"/>
      <c r="L2895" s="10"/>
      <c r="M2895" s="1"/>
      <c r="N2895" s="548"/>
      <c r="O2895" s="548"/>
    </row>
    <row r="2896" spans="2:15" s="5" customFormat="1" ht="47.25">
      <c r="B2896" s="1"/>
      <c r="C2896" s="351">
        <v>8458</v>
      </c>
      <c r="D2896" s="352" t="s">
        <v>2959</v>
      </c>
      <c r="E2896" s="353" t="s">
        <v>125</v>
      </c>
      <c r="F2896" s="354">
        <v>5206674</v>
      </c>
      <c r="G2896" s="288" t="s">
        <v>117</v>
      </c>
      <c r="H2896" s="288"/>
      <c r="I2896" s="1"/>
      <c r="J2896" s="1"/>
      <c r="K2896" s="549"/>
      <c r="L2896" s="10"/>
      <c r="M2896" s="1"/>
      <c r="N2896" s="548"/>
      <c r="O2896" s="548"/>
    </row>
    <row r="2897" spans="2:15" s="5" customFormat="1" ht="47.25">
      <c r="B2897" s="1"/>
      <c r="C2897" s="351">
        <v>8459</v>
      </c>
      <c r="D2897" s="352" t="s">
        <v>2960</v>
      </c>
      <c r="E2897" s="353" t="s">
        <v>125</v>
      </c>
      <c r="F2897" s="354">
        <v>7111082</v>
      </c>
      <c r="G2897" s="288" t="s">
        <v>117</v>
      </c>
      <c r="H2897" s="288"/>
      <c r="I2897" s="1"/>
      <c r="J2897" s="1"/>
      <c r="K2897" s="549"/>
      <c r="L2897" s="10"/>
      <c r="M2897" s="1"/>
      <c r="N2897" s="548"/>
      <c r="O2897" s="548"/>
    </row>
    <row r="2898" spans="2:15" s="5" customFormat="1" ht="47.25">
      <c r="B2898" s="1"/>
      <c r="C2898" s="351">
        <v>8460</v>
      </c>
      <c r="D2898" s="352" t="s">
        <v>2961</v>
      </c>
      <c r="E2898" s="353" t="s">
        <v>125</v>
      </c>
      <c r="F2898" s="354">
        <v>11018062</v>
      </c>
      <c r="G2898" s="288" t="s">
        <v>117</v>
      </c>
      <c r="H2898" s="288"/>
      <c r="I2898" s="1"/>
      <c r="J2898" s="1"/>
      <c r="K2898" s="549"/>
      <c r="L2898" s="10"/>
      <c r="M2898" s="1"/>
      <c r="N2898" s="548"/>
      <c r="O2898" s="548"/>
    </row>
    <row r="2899" spans="2:15" s="5" customFormat="1" ht="47.25">
      <c r="B2899" s="1"/>
      <c r="C2899" s="351">
        <v>8461</v>
      </c>
      <c r="D2899" s="352" t="s">
        <v>2962</v>
      </c>
      <c r="E2899" s="353" t="s">
        <v>122</v>
      </c>
      <c r="F2899" s="354">
        <v>31303</v>
      </c>
      <c r="G2899" s="288" t="s">
        <v>117</v>
      </c>
      <c r="H2899" s="288"/>
      <c r="I2899" s="1"/>
      <c r="J2899" s="1"/>
      <c r="K2899" s="549"/>
      <c r="L2899" s="10"/>
      <c r="M2899" s="1"/>
      <c r="N2899" s="548"/>
      <c r="O2899" s="548"/>
    </row>
    <row r="2900" spans="2:15" s="5" customFormat="1" ht="47.25">
      <c r="B2900" s="1"/>
      <c r="C2900" s="351">
        <v>8462</v>
      </c>
      <c r="D2900" s="352" t="s">
        <v>2963</v>
      </c>
      <c r="E2900" s="353" t="s">
        <v>122</v>
      </c>
      <c r="F2900" s="354">
        <v>7756</v>
      </c>
      <c r="G2900" s="288" t="s">
        <v>117</v>
      </c>
      <c r="H2900" s="288"/>
      <c r="I2900" s="1"/>
      <c r="J2900" s="1"/>
      <c r="K2900" s="549"/>
      <c r="L2900" s="10"/>
      <c r="M2900" s="1"/>
      <c r="N2900" s="548"/>
      <c r="O2900" s="548"/>
    </row>
    <row r="2901" spans="2:15" s="5" customFormat="1" ht="94.5">
      <c r="B2901" s="1"/>
      <c r="C2901" s="351">
        <v>8464</v>
      </c>
      <c r="D2901" s="352" t="s">
        <v>2964</v>
      </c>
      <c r="E2901" s="353" t="s">
        <v>122</v>
      </c>
      <c r="F2901" s="354">
        <v>40553</v>
      </c>
      <c r="G2901" s="288" t="s">
        <v>117</v>
      </c>
      <c r="H2901" s="288"/>
      <c r="I2901" s="1"/>
      <c r="J2901" s="1"/>
      <c r="K2901" s="549"/>
      <c r="L2901" s="10"/>
      <c r="M2901" s="1"/>
      <c r="N2901" s="548"/>
      <c r="O2901" s="548"/>
    </row>
    <row r="2902" spans="2:15" s="5" customFormat="1" ht="78.75">
      <c r="B2902" s="1"/>
      <c r="C2902" s="351">
        <v>8465</v>
      </c>
      <c r="D2902" s="352" t="s">
        <v>2965</v>
      </c>
      <c r="E2902" s="353" t="s">
        <v>116</v>
      </c>
      <c r="F2902" s="354">
        <v>117614</v>
      </c>
      <c r="G2902" s="288" t="s">
        <v>117</v>
      </c>
      <c r="H2902" s="288" t="s">
        <v>145</v>
      </c>
      <c r="I2902" s="1"/>
      <c r="J2902" s="1"/>
      <c r="K2902" s="549"/>
      <c r="L2902" s="10"/>
      <c r="M2902" s="1"/>
      <c r="N2902" s="548"/>
      <c r="O2902" s="548"/>
    </row>
    <row r="2903" spans="2:15" s="5" customFormat="1" ht="78.75">
      <c r="B2903" s="1"/>
      <c r="C2903" s="351">
        <v>8466</v>
      </c>
      <c r="D2903" s="352" t="s">
        <v>2966</v>
      </c>
      <c r="E2903" s="353" t="s">
        <v>122</v>
      </c>
      <c r="F2903" s="354">
        <v>72159</v>
      </c>
      <c r="G2903" s="288" t="s">
        <v>117</v>
      </c>
      <c r="H2903" s="288"/>
      <c r="I2903" s="1"/>
      <c r="J2903" s="1"/>
      <c r="K2903" s="549"/>
      <c r="L2903" s="10"/>
      <c r="M2903" s="1"/>
      <c r="N2903" s="548"/>
      <c r="O2903" s="548"/>
    </row>
    <row r="2904" spans="2:15" s="5" customFormat="1" ht="47.25">
      <c r="B2904" s="1"/>
      <c r="C2904" s="351">
        <v>8467</v>
      </c>
      <c r="D2904" s="352" t="s">
        <v>2967</v>
      </c>
      <c r="E2904" s="353" t="s">
        <v>116</v>
      </c>
      <c r="F2904" s="354">
        <v>21275</v>
      </c>
      <c r="G2904" s="288" t="s">
        <v>117</v>
      </c>
      <c r="H2904" s="288"/>
      <c r="I2904" s="1"/>
      <c r="J2904" s="1"/>
      <c r="K2904" s="549"/>
      <c r="L2904" s="10"/>
      <c r="M2904" s="1"/>
      <c r="N2904" s="548"/>
      <c r="O2904" s="548"/>
    </row>
    <row r="2905" spans="2:15" s="5" customFormat="1" ht="47.25">
      <c r="B2905" s="1"/>
      <c r="C2905" s="351">
        <v>8468</v>
      </c>
      <c r="D2905" s="352" t="s">
        <v>2968</v>
      </c>
      <c r="E2905" s="353" t="s">
        <v>125</v>
      </c>
      <c r="F2905" s="354">
        <v>169084</v>
      </c>
      <c r="G2905" s="288" t="s">
        <v>117</v>
      </c>
      <c r="H2905" s="288"/>
      <c r="I2905" s="1"/>
      <c r="J2905" s="1"/>
      <c r="K2905" s="549"/>
      <c r="L2905" s="10"/>
      <c r="M2905" s="1"/>
      <c r="N2905" s="548"/>
      <c r="O2905" s="548"/>
    </row>
    <row r="2906" spans="2:15" s="5" customFormat="1" ht="47.25">
      <c r="B2906" s="1"/>
      <c r="C2906" s="351">
        <v>8471</v>
      </c>
      <c r="D2906" s="352" t="s">
        <v>2969</v>
      </c>
      <c r="E2906" s="353" t="s">
        <v>472</v>
      </c>
      <c r="F2906" s="354">
        <v>4222</v>
      </c>
      <c r="G2906" s="288" t="s">
        <v>117</v>
      </c>
      <c r="H2906" s="288" t="s">
        <v>145</v>
      </c>
      <c r="I2906" s="1"/>
      <c r="J2906" s="1"/>
      <c r="K2906" s="549"/>
      <c r="L2906" s="10"/>
      <c r="M2906" s="1"/>
      <c r="N2906" s="548"/>
      <c r="O2906" s="548"/>
    </row>
    <row r="2907" spans="2:15" s="5" customFormat="1" ht="47.25">
      <c r="B2907" s="1"/>
      <c r="C2907" s="351">
        <v>8472</v>
      </c>
      <c r="D2907" s="352" t="s">
        <v>2970</v>
      </c>
      <c r="E2907" s="353" t="s">
        <v>125</v>
      </c>
      <c r="F2907" s="354">
        <v>1070480</v>
      </c>
      <c r="G2907" s="288" t="s">
        <v>117</v>
      </c>
      <c r="H2907" s="288"/>
      <c r="I2907" s="1"/>
      <c r="J2907" s="1"/>
      <c r="K2907" s="549"/>
      <c r="L2907" s="10"/>
      <c r="M2907" s="1"/>
      <c r="N2907" s="548"/>
      <c r="O2907" s="548"/>
    </row>
    <row r="2908" spans="2:15" s="5" customFormat="1" ht="315">
      <c r="B2908" s="1"/>
      <c r="C2908" s="351">
        <v>8473</v>
      </c>
      <c r="D2908" s="352" t="s">
        <v>2971</v>
      </c>
      <c r="E2908" s="353" t="s">
        <v>125</v>
      </c>
      <c r="F2908" s="354">
        <v>530636418</v>
      </c>
      <c r="G2908" s="288" t="s">
        <v>117</v>
      </c>
      <c r="H2908" s="288"/>
      <c r="I2908" s="1"/>
      <c r="J2908" s="1"/>
      <c r="K2908" s="549"/>
      <c r="L2908" s="10"/>
      <c r="M2908" s="1"/>
      <c r="N2908" s="548"/>
      <c r="O2908" s="548"/>
    </row>
    <row r="2909" spans="2:15" s="5" customFormat="1" ht="47.25">
      <c r="B2909" s="1"/>
      <c r="C2909" s="351">
        <v>8474</v>
      </c>
      <c r="D2909" s="352" t="s">
        <v>2972</v>
      </c>
      <c r="E2909" s="353" t="s">
        <v>125</v>
      </c>
      <c r="F2909" s="354">
        <v>327040</v>
      </c>
      <c r="G2909" s="288" t="s">
        <v>117</v>
      </c>
      <c r="H2909" s="288"/>
      <c r="I2909" s="1"/>
      <c r="J2909" s="1"/>
      <c r="K2909" s="549"/>
      <c r="L2909" s="10"/>
      <c r="M2909" s="1"/>
      <c r="N2909" s="548"/>
      <c r="O2909" s="548"/>
    </row>
    <row r="2910" spans="2:15" s="5" customFormat="1" ht="110.25">
      <c r="B2910" s="1"/>
      <c r="C2910" s="351">
        <v>8475</v>
      </c>
      <c r="D2910" s="352" t="s">
        <v>2973</v>
      </c>
      <c r="E2910" s="353" t="s">
        <v>122</v>
      </c>
      <c r="F2910" s="354">
        <v>41959</v>
      </c>
      <c r="G2910" s="288" t="s">
        <v>117</v>
      </c>
      <c r="H2910" s="288"/>
      <c r="I2910" s="1"/>
      <c r="J2910" s="1"/>
      <c r="K2910" s="549"/>
      <c r="L2910" s="10"/>
      <c r="M2910" s="1"/>
      <c r="N2910" s="548"/>
      <c r="O2910" s="548"/>
    </row>
    <row r="2911" spans="2:15" s="5" customFormat="1" ht="78.75">
      <c r="B2911" s="1"/>
      <c r="C2911" s="351">
        <v>8476</v>
      </c>
      <c r="D2911" s="352" t="s">
        <v>2974</v>
      </c>
      <c r="E2911" s="353" t="s">
        <v>125</v>
      </c>
      <c r="F2911" s="354">
        <v>1451466</v>
      </c>
      <c r="G2911" s="288" t="s">
        <v>117</v>
      </c>
      <c r="H2911" s="288" t="s">
        <v>145</v>
      </c>
      <c r="I2911" s="1"/>
      <c r="J2911" s="1"/>
      <c r="K2911" s="549"/>
      <c r="L2911" s="10"/>
      <c r="M2911" s="1"/>
      <c r="N2911" s="548"/>
      <c r="O2911" s="548"/>
    </row>
    <row r="2912" spans="2:15" s="5" customFormat="1" ht="47.25">
      <c r="B2912" s="1"/>
      <c r="C2912" s="351">
        <v>8480</v>
      </c>
      <c r="D2912" s="352" t="s">
        <v>2975</v>
      </c>
      <c r="E2912" s="353" t="s">
        <v>125</v>
      </c>
      <c r="F2912" s="354">
        <v>327040</v>
      </c>
      <c r="G2912" s="288" t="s">
        <v>117</v>
      </c>
      <c r="H2912" s="288"/>
      <c r="I2912" s="1"/>
      <c r="J2912" s="1"/>
      <c r="K2912" s="549"/>
      <c r="L2912" s="10"/>
      <c r="M2912" s="1"/>
      <c r="N2912" s="548"/>
      <c r="O2912" s="548"/>
    </row>
    <row r="2913" spans="2:15" s="5" customFormat="1" ht="31.5">
      <c r="B2913" s="1"/>
      <c r="C2913" s="351">
        <v>8482</v>
      </c>
      <c r="D2913" s="352" t="s">
        <v>2976</v>
      </c>
      <c r="E2913" s="353" t="s">
        <v>125</v>
      </c>
      <c r="F2913" s="354">
        <v>1304259</v>
      </c>
      <c r="G2913" s="288" t="s">
        <v>117</v>
      </c>
      <c r="H2913" s="288"/>
      <c r="I2913" s="1"/>
      <c r="J2913" s="1"/>
      <c r="K2913" s="549"/>
      <c r="L2913" s="10"/>
      <c r="M2913" s="1"/>
      <c r="N2913" s="548"/>
      <c r="O2913" s="548"/>
    </row>
    <row r="2914" spans="2:15" s="5" customFormat="1" ht="31.5">
      <c r="B2914" s="1"/>
      <c r="C2914" s="351">
        <v>8483</v>
      </c>
      <c r="D2914" s="352" t="s">
        <v>2977</v>
      </c>
      <c r="E2914" s="353" t="s">
        <v>125</v>
      </c>
      <c r="F2914" s="354">
        <v>942841</v>
      </c>
      <c r="G2914" s="288" t="s">
        <v>117</v>
      </c>
      <c r="H2914" s="288"/>
      <c r="I2914" s="1"/>
      <c r="J2914" s="1"/>
      <c r="K2914" s="549"/>
      <c r="L2914" s="10"/>
      <c r="M2914" s="1"/>
      <c r="N2914" s="548"/>
      <c r="O2914" s="548"/>
    </row>
    <row r="2915" spans="2:15" s="5" customFormat="1" ht="47.25">
      <c r="B2915" s="1"/>
      <c r="C2915" s="351">
        <v>8484</v>
      </c>
      <c r="D2915" s="352" t="s">
        <v>2978</v>
      </c>
      <c r="E2915" s="353" t="s">
        <v>125</v>
      </c>
      <c r="F2915" s="354">
        <v>153389</v>
      </c>
      <c r="G2915" s="288" t="s">
        <v>117</v>
      </c>
      <c r="H2915" s="288"/>
      <c r="I2915" s="1"/>
      <c r="J2915" s="1"/>
      <c r="K2915" s="549"/>
      <c r="L2915" s="10"/>
      <c r="M2915" s="1"/>
      <c r="N2915" s="548"/>
      <c r="O2915" s="548"/>
    </row>
    <row r="2916" spans="2:15" s="5" customFormat="1" ht="47.25">
      <c r="B2916" s="1"/>
      <c r="C2916" s="351">
        <v>8486</v>
      </c>
      <c r="D2916" s="352" t="s">
        <v>2979</v>
      </c>
      <c r="E2916" s="353" t="s">
        <v>122</v>
      </c>
      <c r="F2916" s="354">
        <v>970576</v>
      </c>
      <c r="G2916" s="288" t="s">
        <v>117</v>
      </c>
      <c r="H2916" s="288"/>
      <c r="I2916" s="1"/>
      <c r="J2916" s="1"/>
      <c r="K2916" s="549"/>
      <c r="L2916" s="10"/>
      <c r="M2916" s="1"/>
      <c r="N2916" s="548"/>
      <c r="O2916" s="548"/>
    </row>
    <row r="2917" spans="2:15" s="5" customFormat="1" ht="47.25">
      <c r="B2917" s="1"/>
      <c r="C2917" s="351">
        <v>8487</v>
      </c>
      <c r="D2917" s="352" t="s">
        <v>2980</v>
      </c>
      <c r="E2917" s="353" t="s">
        <v>122</v>
      </c>
      <c r="F2917" s="354">
        <v>28785</v>
      </c>
      <c r="G2917" s="288" t="s">
        <v>117</v>
      </c>
      <c r="H2917" s="288"/>
      <c r="I2917" s="1"/>
      <c r="J2917" s="1"/>
      <c r="K2917" s="549"/>
      <c r="L2917" s="10"/>
      <c r="M2917" s="1"/>
      <c r="N2917" s="548"/>
      <c r="O2917" s="548"/>
    </row>
    <row r="2918" spans="2:15" s="5" customFormat="1" ht="47.25">
      <c r="B2918" s="1"/>
      <c r="C2918" s="351">
        <v>8488</v>
      </c>
      <c r="D2918" s="352" t="s">
        <v>2981</v>
      </c>
      <c r="E2918" s="353" t="s">
        <v>122</v>
      </c>
      <c r="F2918" s="354">
        <v>18419</v>
      </c>
      <c r="G2918" s="288" t="s">
        <v>117</v>
      </c>
      <c r="H2918" s="288"/>
      <c r="I2918" s="1"/>
      <c r="J2918" s="1"/>
      <c r="K2918" s="549"/>
      <c r="L2918" s="10"/>
      <c r="M2918" s="1"/>
      <c r="N2918" s="548"/>
      <c r="O2918" s="548"/>
    </row>
    <row r="2919" spans="2:15" s="5" customFormat="1" ht="47.25">
      <c r="B2919" s="1"/>
      <c r="C2919" s="351">
        <v>8489</v>
      </c>
      <c r="D2919" s="352" t="s">
        <v>2982</v>
      </c>
      <c r="E2919" s="353" t="s">
        <v>125</v>
      </c>
      <c r="F2919" s="354">
        <v>32742</v>
      </c>
      <c r="G2919" s="288" t="s">
        <v>117</v>
      </c>
      <c r="H2919" s="288"/>
      <c r="I2919" s="1"/>
      <c r="J2919" s="1"/>
      <c r="K2919" s="549"/>
      <c r="L2919" s="10"/>
      <c r="M2919" s="1"/>
      <c r="N2919" s="548"/>
      <c r="O2919" s="548"/>
    </row>
    <row r="2920" spans="2:15" s="5" customFormat="1" ht="31.5">
      <c r="B2920" s="1"/>
      <c r="C2920" s="351">
        <v>8491</v>
      </c>
      <c r="D2920" s="352" t="s">
        <v>2983</v>
      </c>
      <c r="E2920" s="353" t="s">
        <v>125</v>
      </c>
      <c r="F2920" s="354">
        <v>6994</v>
      </c>
      <c r="G2920" s="288" t="s">
        <v>117</v>
      </c>
      <c r="H2920" s="288"/>
      <c r="I2920" s="1"/>
      <c r="J2920" s="1"/>
      <c r="K2920" s="549"/>
      <c r="L2920" s="10"/>
      <c r="M2920" s="1"/>
      <c r="N2920" s="548"/>
      <c r="O2920" s="548"/>
    </row>
    <row r="2921" spans="2:15" s="5" customFormat="1" ht="47.25">
      <c r="B2921" s="1"/>
      <c r="C2921" s="351">
        <v>8492</v>
      </c>
      <c r="D2921" s="352" t="s">
        <v>2984</v>
      </c>
      <c r="E2921" s="353" t="s">
        <v>125</v>
      </c>
      <c r="F2921" s="354">
        <v>139742</v>
      </c>
      <c r="G2921" s="288" t="s">
        <v>117</v>
      </c>
      <c r="H2921" s="288"/>
      <c r="I2921" s="1"/>
      <c r="J2921" s="1"/>
      <c r="K2921" s="549"/>
      <c r="L2921" s="10"/>
      <c r="M2921" s="1"/>
      <c r="N2921" s="548"/>
      <c r="O2921" s="548"/>
    </row>
    <row r="2922" spans="2:15" s="5" customFormat="1" ht="63">
      <c r="B2922" s="1"/>
      <c r="C2922" s="351">
        <v>8493</v>
      </c>
      <c r="D2922" s="352" t="s">
        <v>2985</v>
      </c>
      <c r="E2922" s="353" t="s">
        <v>125</v>
      </c>
      <c r="F2922" s="354">
        <v>590600</v>
      </c>
      <c r="G2922" s="288" t="s">
        <v>117</v>
      </c>
      <c r="H2922" s="288"/>
      <c r="I2922" s="1"/>
      <c r="J2922" s="1"/>
      <c r="K2922" s="549"/>
      <c r="L2922" s="10"/>
      <c r="M2922" s="1"/>
      <c r="N2922" s="548"/>
      <c r="O2922" s="548"/>
    </row>
    <row r="2923" spans="2:15" s="5" customFormat="1" ht="31.5">
      <c r="B2923" s="1"/>
      <c r="C2923" s="351">
        <v>8494</v>
      </c>
      <c r="D2923" s="352" t="s">
        <v>2986</v>
      </c>
      <c r="E2923" s="353" t="s">
        <v>125</v>
      </c>
      <c r="F2923" s="354">
        <v>1068634</v>
      </c>
      <c r="G2923" s="288" t="s">
        <v>117</v>
      </c>
      <c r="H2923" s="288"/>
      <c r="I2923" s="1"/>
      <c r="J2923" s="1"/>
      <c r="K2923" s="549"/>
      <c r="L2923" s="10"/>
      <c r="M2923" s="1"/>
      <c r="N2923" s="548"/>
      <c r="O2923" s="548"/>
    </row>
    <row r="2924" spans="2:15" s="5" customFormat="1" ht="47.25">
      <c r="B2924" s="1"/>
      <c r="C2924" s="351">
        <v>8495</v>
      </c>
      <c r="D2924" s="352" t="s">
        <v>2987</v>
      </c>
      <c r="E2924" s="353" t="s">
        <v>122</v>
      </c>
      <c r="F2924" s="354">
        <v>23812</v>
      </c>
      <c r="G2924" s="288" t="s">
        <v>117</v>
      </c>
      <c r="H2924" s="288"/>
      <c r="I2924" s="1"/>
      <c r="J2924" s="1"/>
      <c r="K2924" s="549"/>
      <c r="L2924" s="10"/>
      <c r="M2924" s="1"/>
      <c r="N2924" s="548"/>
      <c r="O2924" s="548"/>
    </row>
    <row r="2925" spans="2:15" s="5" customFormat="1" ht="47.25">
      <c r="B2925" s="1"/>
      <c r="C2925" s="351">
        <v>8496</v>
      </c>
      <c r="D2925" s="352" t="s">
        <v>2988</v>
      </c>
      <c r="E2925" s="353" t="s">
        <v>122</v>
      </c>
      <c r="F2925" s="354">
        <v>21075</v>
      </c>
      <c r="G2925" s="288" t="s">
        <v>117</v>
      </c>
      <c r="H2925" s="288"/>
      <c r="I2925" s="1"/>
      <c r="J2925" s="1"/>
      <c r="K2925" s="549"/>
      <c r="L2925" s="10"/>
      <c r="M2925" s="1"/>
      <c r="N2925" s="548"/>
      <c r="O2925" s="548"/>
    </row>
    <row r="2926" spans="2:15" s="5" customFormat="1" ht="47.25">
      <c r="B2926" s="1"/>
      <c r="C2926" s="351">
        <v>8497</v>
      </c>
      <c r="D2926" s="352" t="s">
        <v>2989</v>
      </c>
      <c r="E2926" s="353" t="s">
        <v>122</v>
      </c>
      <c r="F2926" s="354">
        <v>16424</v>
      </c>
      <c r="G2926" s="288" t="s">
        <v>117</v>
      </c>
      <c r="H2926" s="288"/>
      <c r="I2926" s="1"/>
      <c r="J2926" s="1"/>
      <c r="K2926" s="549"/>
      <c r="L2926" s="10"/>
      <c r="M2926" s="1"/>
      <c r="N2926" s="548"/>
      <c r="O2926" s="548"/>
    </row>
    <row r="2927" spans="2:15" s="5" customFormat="1" ht="63">
      <c r="B2927" s="1"/>
      <c r="C2927" s="351">
        <v>8498</v>
      </c>
      <c r="D2927" s="352" t="s">
        <v>2990</v>
      </c>
      <c r="E2927" s="353" t="s">
        <v>122</v>
      </c>
      <c r="F2927" s="354">
        <v>8104</v>
      </c>
      <c r="G2927" s="288" t="s">
        <v>117</v>
      </c>
      <c r="H2927" s="288"/>
      <c r="I2927" s="1"/>
      <c r="J2927" s="1"/>
      <c r="K2927" s="549"/>
      <c r="L2927" s="10"/>
      <c r="M2927" s="1"/>
      <c r="N2927" s="548"/>
      <c r="O2927" s="548"/>
    </row>
    <row r="2928" spans="2:15" s="5" customFormat="1" ht="63">
      <c r="B2928" s="1"/>
      <c r="C2928" s="351">
        <v>8499</v>
      </c>
      <c r="D2928" s="352" t="s">
        <v>2991</v>
      </c>
      <c r="E2928" s="353" t="s">
        <v>116</v>
      </c>
      <c r="F2928" s="354">
        <v>79974</v>
      </c>
      <c r="G2928" s="288" t="s">
        <v>117</v>
      </c>
      <c r="H2928" s="288"/>
      <c r="I2928" s="1"/>
      <c r="J2928" s="1"/>
      <c r="K2928" s="549"/>
      <c r="L2928" s="10"/>
      <c r="M2928" s="1"/>
      <c r="N2928" s="548"/>
      <c r="O2928" s="548"/>
    </row>
    <row r="2929" spans="2:15" s="5" customFormat="1" ht="31.5">
      <c r="B2929" s="1"/>
      <c r="C2929" s="351">
        <v>8500</v>
      </c>
      <c r="D2929" s="352" t="s">
        <v>2992</v>
      </c>
      <c r="E2929" s="353" t="s">
        <v>116</v>
      </c>
      <c r="F2929" s="354">
        <v>61880</v>
      </c>
      <c r="G2929" s="288" t="s">
        <v>117</v>
      </c>
      <c r="H2929" s="288"/>
      <c r="I2929" s="1"/>
      <c r="J2929" s="1"/>
      <c r="K2929" s="549"/>
      <c r="L2929" s="10"/>
      <c r="M2929" s="1"/>
      <c r="N2929" s="548"/>
      <c r="O2929" s="548"/>
    </row>
    <row r="2930" spans="2:15" s="5" customFormat="1" ht="63">
      <c r="B2930" s="1"/>
      <c r="C2930" s="351">
        <v>8501</v>
      </c>
      <c r="D2930" s="352" t="s">
        <v>2993</v>
      </c>
      <c r="E2930" s="353" t="s">
        <v>125</v>
      </c>
      <c r="F2930" s="354">
        <v>106998</v>
      </c>
      <c r="G2930" s="288" t="s">
        <v>117</v>
      </c>
      <c r="H2930" s="288"/>
      <c r="I2930" s="1"/>
      <c r="J2930" s="1"/>
      <c r="K2930" s="549"/>
      <c r="L2930" s="10"/>
      <c r="M2930" s="1"/>
      <c r="N2930" s="548"/>
      <c r="O2930" s="548"/>
    </row>
    <row r="2931" spans="2:15" s="5" customFormat="1" ht="63">
      <c r="B2931" s="1"/>
      <c r="C2931" s="351">
        <v>8503</v>
      </c>
      <c r="D2931" s="352" t="s">
        <v>2994</v>
      </c>
      <c r="E2931" s="353" t="s">
        <v>125</v>
      </c>
      <c r="F2931" s="354">
        <v>85462</v>
      </c>
      <c r="G2931" s="288" t="s">
        <v>117</v>
      </c>
      <c r="H2931" s="288"/>
      <c r="I2931" s="1"/>
      <c r="J2931" s="1"/>
      <c r="K2931" s="549"/>
      <c r="L2931" s="10"/>
      <c r="M2931" s="1"/>
      <c r="N2931" s="548"/>
      <c r="O2931" s="548"/>
    </row>
    <row r="2932" spans="2:15" s="5" customFormat="1" ht="31.5">
      <c r="B2932" s="1"/>
      <c r="C2932" s="351">
        <v>8504</v>
      </c>
      <c r="D2932" s="352" t="s">
        <v>2995</v>
      </c>
      <c r="E2932" s="353" t="s">
        <v>125</v>
      </c>
      <c r="F2932" s="354">
        <v>220318</v>
      </c>
      <c r="G2932" s="288" t="s">
        <v>117</v>
      </c>
      <c r="H2932" s="288"/>
      <c r="I2932" s="1"/>
      <c r="J2932" s="1"/>
      <c r="K2932" s="549"/>
      <c r="L2932" s="10"/>
      <c r="M2932" s="1"/>
      <c r="N2932" s="548"/>
      <c r="O2932" s="548"/>
    </row>
    <row r="2933" spans="2:15" s="5" customFormat="1" ht="47.25">
      <c r="B2933" s="1"/>
      <c r="C2933" s="351">
        <v>8505</v>
      </c>
      <c r="D2933" s="352" t="s">
        <v>2996</v>
      </c>
      <c r="E2933" s="353" t="s">
        <v>125</v>
      </c>
      <c r="F2933" s="354">
        <v>421602</v>
      </c>
      <c r="G2933" s="288" t="s">
        <v>117</v>
      </c>
      <c r="H2933" s="288"/>
      <c r="I2933" s="1"/>
      <c r="J2933" s="1"/>
      <c r="K2933" s="549"/>
      <c r="L2933" s="10"/>
      <c r="M2933" s="1"/>
      <c r="N2933" s="548"/>
      <c r="O2933" s="548"/>
    </row>
    <row r="2934" spans="2:15" s="5" customFormat="1" ht="126">
      <c r="B2934" s="1"/>
      <c r="C2934" s="351">
        <v>8506</v>
      </c>
      <c r="D2934" s="352" t="s">
        <v>2997</v>
      </c>
      <c r="E2934" s="353" t="s">
        <v>125</v>
      </c>
      <c r="F2934" s="354">
        <v>641366</v>
      </c>
      <c r="G2934" s="288" t="s">
        <v>117</v>
      </c>
      <c r="H2934" s="288" t="s">
        <v>145</v>
      </c>
      <c r="I2934" s="1"/>
      <c r="J2934" s="1"/>
      <c r="K2934" s="549"/>
      <c r="L2934" s="10"/>
      <c r="M2934" s="1"/>
      <c r="N2934" s="548"/>
      <c r="O2934" s="548"/>
    </row>
    <row r="2935" spans="2:15" s="5" customFormat="1" ht="94.5">
      <c r="B2935" s="1"/>
      <c r="C2935" s="351">
        <v>8507</v>
      </c>
      <c r="D2935" s="352" t="s">
        <v>2998</v>
      </c>
      <c r="E2935" s="353" t="s">
        <v>122</v>
      </c>
      <c r="F2935" s="354">
        <v>522911</v>
      </c>
      <c r="G2935" s="288" t="s">
        <v>117</v>
      </c>
      <c r="H2935" s="288" t="s">
        <v>145</v>
      </c>
      <c r="I2935" s="1"/>
      <c r="J2935" s="1"/>
      <c r="K2935" s="549"/>
      <c r="L2935" s="10"/>
      <c r="M2935" s="1"/>
      <c r="N2935" s="548"/>
      <c r="O2935" s="548"/>
    </row>
    <row r="2936" spans="2:15" s="5" customFormat="1" ht="94.5">
      <c r="B2936" s="1"/>
      <c r="C2936" s="351">
        <v>8508</v>
      </c>
      <c r="D2936" s="352" t="s">
        <v>2999</v>
      </c>
      <c r="E2936" s="353" t="s">
        <v>122</v>
      </c>
      <c r="F2936" s="354">
        <v>608094</v>
      </c>
      <c r="G2936" s="288" t="s">
        <v>117</v>
      </c>
      <c r="H2936" s="288" t="s">
        <v>145</v>
      </c>
      <c r="I2936" s="1"/>
      <c r="J2936" s="1"/>
      <c r="K2936" s="549"/>
      <c r="L2936" s="10"/>
      <c r="M2936" s="1"/>
      <c r="N2936" s="548"/>
      <c r="O2936" s="548"/>
    </row>
    <row r="2937" spans="2:15" s="5" customFormat="1" ht="94.5">
      <c r="B2937" s="1"/>
      <c r="C2937" s="351">
        <v>8509</v>
      </c>
      <c r="D2937" s="352" t="s">
        <v>3000</v>
      </c>
      <c r="E2937" s="353" t="s">
        <v>122</v>
      </c>
      <c r="F2937" s="354">
        <v>671064</v>
      </c>
      <c r="G2937" s="288" t="s">
        <v>117</v>
      </c>
      <c r="H2937" s="288"/>
      <c r="I2937" s="1"/>
      <c r="J2937" s="1"/>
      <c r="K2937" s="549"/>
      <c r="L2937" s="10"/>
      <c r="M2937" s="1"/>
      <c r="N2937" s="548"/>
      <c r="O2937" s="548"/>
    </row>
    <row r="2938" spans="2:15" s="5" customFormat="1" ht="78.75">
      <c r="B2938" s="1"/>
      <c r="C2938" s="351">
        <v>8511</v>
      </c>
      <c r="D2938" s="352" t="s">
        <v>3001</v>
      </c>
      <c r="E2938" s="353" t="s">
        <v>122</v>
      </c>
      <c r="F2938" s="354">
        <v>288417</v>
      </c>
      <c r="G2938" s="288" t="s">
        <v>117</v>
      </c>
      <c r="H2938" s="288"/>
      <c r="I2938" s="1"/>
      <c r="J2938" s="1"/>
      <c r="K2938" s="549"/>
      <c r="L2938" s="10"/>
      <c r="M2938" s="1"/>
      <c r="N2938" s="548"/>
      <c r="O2938" s="548"/>
    </row>
    <row r="2939" spans="2:15" s="5" customFormat="1" ht="47.25">
      <c r="B2939" s="1"/>
      <c r="C2939" s="351">
        <v>8512</v>
      </c>
      <c r="D2939" s="352" t="s">
        <v>3002</v>
      </c>
      <c r="E2939" s="353" t="s">
        <v>122</v>
      </c>
      <c r="F2939" s="354">
        <v>203760</v>
      </c>
      <c r="G2939" s="288" t="s">
        <v>117</v>
      </c>
      <c r="H2939" s="288"/>
      <c r="I2939" s="1"/>
      <c r="J2939" s="1"/>
      <c r="K2939" s="549"/>
      <c r="L2939" s="10"/>
      <c r="M2939" s="1"/>
      <c r="N2939" s="548"/>
      <c r="O2939" s="548"/>
    </row>
    <row r="2940" spans="2:15" s="5" customFormat="1" ht="31.5">
      <c r="B2940" s="1"/>
      <c r="C2940" s="351">
        <v>8513</v>
      </c>
      <c r="D2940" s="352" t="s">
        <v>3003</v>
      </c>
      <c r="E2940" s="353" t="s">
        <v>125</v>
      </c>
      <c r="F2940" s="354">
        <v>478710</v>
      </c>
      <c r="G2940" s="288" t="s">
        <v>117</v>
      </c>
      <c r="H2940" s="288"/>
      <c r="I2940" s="1"/>
      <c r="J2940" s="1"/>
      <c r="K2940" s="549"/>
      <c r="L2940" s="10"/>
      <c r="M2940" s="1"/>
      <c r="N2940" s="548"/>
      <c r="O2940" s="548"/>
    </row>
    <row r="2941" spans="2:15" s="5" customFormat="1" ht="31.5">
      <c r="B2941" s="1"/>
      <c r="C2941" s="351">
        <v>8514</v>
      </c>
      <c r="D2941" s="352" t="s">
        <v>3004</v>
      </c>
      <c r="E2941" s="353" t="s">
        <v>122</v>
      </c>
      <c r="F2941" s="354">
        <v>17760</v>
      </c>
      <c r="G2941" s="288" t="s">
        <v>117</v>
      </c>
      <c r="H2941" s="288"/>
      <c r="I2941" s="1"/>
      <c r="J2941" s="1"/>
      <c r="K2941" s="549"/>
      <c r="L2941" s="10"/>
      <c r="M2941" s="1"/>
      <c r="N2941" s="548"/>
      <c r="O2941" s="548"/>
    </row>
    <row r="2942" spans="2:15" s="5" customFormat="1" ht="63">
      <c r="B2942" s="1"/>
      <c r="C2942" s="351">
        <v>8515</v>
      </c>
      <c r="D2942" s="352" t="s">
        <v>3005</v>
      </c>
      <c r="E2942" s="353" t="s">
        <v>125</v>
      </c>
      <c r="F2942" s="354">
        <v>16633</v>
      </c>
      <c r="G2942" s="288" t="s">
        <v>117</v>
      </c>
      <c r="H2942" s="288"/>
      <c r="I2942" s="1"/>
      <c r="J2942" s="1"/>
      <c r="K2942" s="549"/>
      <c r="L2942" s="10"/>
      <c r="M2942" s="1"/>
      <c r="N2942" s="548"/>
      <c r="O2942" s="548"/>
    </row>
    <row r="2943" spans="2:15" s="5" customFormat="1" ht="63">
      <c r="B2943" s="1"/>
      <c r="C2943" s="351">
        <v>8516</v>
      </c>
      <c r="D2943" s="352" t="s">
        <v>3006</v>
      </c>
      <c r="E2943" s="353" t="s">
        <v>125</v>
      </c>
      <c r="F2943" s="354">
        <v>37964</v>
      </c>
      <c r="G2943" s="288" t="s">
        <v>117</v>
      </c>
      <c r="H2943" s="288"/>
      <c r="I2943" s="1"/>
      <c r="J2943" s="1"/>
      <c r="K2943" s="549"/>
      <c r="L2943" s="10"/>
      <c r="M2943" s="1"/>
      <c r="N2943" s="548"/>
      <c r="O2943" s="548"/>
    </row>
    <row r="2944" spans="2:15" s="5" customFormat="1" ht="63">
      <c r="B2944" s="1"/>
      <c r="C2944" s="351">
        <v>8518</v>
      </c>
      <c r="D2944" s="352" t="s">
        <v>3007</v>
      </c>
      <c r="E2944" s="353" t="s">
        <v>125</v>
      </c>
      <c r="F2944" s="354">
        <v>26062</v>
      </c>
      <c r="G2944" s="288" t="s">
        <v>117</v>
      </c>
      <c r="H2944" s="288"/>
      <c r="I2944" s="1"/>
      <c r="J2944" s="1"/>
      <c r="K2944" s="549"/>
      <c r="L2944" s="10"/>
      <c r="M2944" s="1"/>
      <c r="N2944" s="548"/>
      <c r="O2944" s="548"/>
    </row>
    <row r="2945" spans="2:15" s="5" customFormat="1" ht="63">
      <c r="B2945" s="1"/>
      <c r="C2945" s="351">
        <v>8519</v>
      </c>
      <c r="D2945" s="352" t="s">
        <v>3008</v>
      </c>
      <c r="E2945" s="353" t="s">
        <v>125</v>
      </c>
      <c r="F2945" s="354">
        <v>17735</v>
      </c>
      <c r="G2945" s="288" t="s">
        <v>117</v>
      </c>
      <c r="H2945" s="288"/>
      <c r="I2945" s="1"/>
      <c r="J2945" s="1"/>
      <c r="K2945" s="549"/>
      <c r="L2945" s="10"/>
      <c r="M2945" s="1"/>
      <c r="N2945" s="548"/>
      <c r="O2945" s="548"/>
    </row>
    <row r="2946" spans="2:15" s="5" customFormat="1" ht="31.5">
      <c r="B2946" s="1"/>
      <c r="C2946" s="351">
        <v>8521</v>
      </c>
      <c r="D2946" s="352" t="s">
        <v>3009</v>
      </c>
      <c r="E2946" s="353" t="s">
        <v>125</v>
      </c>
      <c r="F2946" s="354">
        <v>7691</v>
      </c>
      <c r="G2946" s="288" t="s">
        <v>117</v>
      </c>
      <c r="H2946" s="288"/>
      <c r="I2946" s="1"/>
      <c r="J2946" s="1"/>
      <c r="K2946" s="549"/>
      <c r="L2946" s="10"/>
      <c r="M2946" s="1"/>
      <c r="N2946" s="548"/>
      <c r="O2946" s="548"/>
    </row>
    <row r="2947" spans="2:15" s="5" customFormat="1" ht="31.5">
      <c r="B2947" s="1"/>
      <c r="C2947" s="351">
        <v>8522</v>
      </c>
      <c r="D2947" s="352" t="s">
        <v>3010</v>
      </c>
      <c r="E2947" s="353" t="s">
        <v>122</v>
      </c>
      <c r="F2947" s="354">
        <v>12060</v>
      </c>
      <c r="G2947" s="288" t="s">
        <v>117</v>
      </c>
      <c r="H2947" s="288"/>
      <c r="I2947" s="1"/>
      <c r="J2947" s="1"/>
      <c r="K2947" s="549"/>
      <c r="L2947" s="10"/>
      <c r="M2947" s="1"/>
      <c r="N2947" s="548"/>
      <c r="O2947" s="548"/>
    </row>
    <row r="2948" spans="2:15" s="5" customFormat="1" ht="31.5">
      <c r="B2948" s="1"/>
      <c r="C2948" s="351">
        <v>8523</v>
      </c>
      <c r="D2948" s="352" t="s">
        <v>3011</v>
      </c>
      <c r="E2948" s="353" t="s">
        <v>125</v>
      </c>
      <c r="F2948" s="354">
        <v>4828</v>
      </c>
      <c r="G2948" s="288" t="s">
        <v>117</v>
      </c>
      <c r="H2948" s="288"/>
      <c r="I2948" s="1"/>
      <c r="J2948" s="1"/>
      <c r="K2948" s="549"/>
      <c r="L2948" s="10"/>
      <c r="M2948" s="1"/>
      <c r="N2948" s="548"/>
      <c r="O2948" s="548"/>
    </row>
    <row r="2949" spans="2:15" s="5" customFormat="1" ht="31.5">
      <c r="B2949" s="1"/>
      <c r="C2949" s="351">
        <v>8524</v>
      </c>
      <c r="D2949" s="352" t="s">
        <v>3012</v>
      </c>
      <c r="E2949" s="353" t="s">
        <v>125</v>
      </c>
      <c r="F2949" s="354">
        <v>5492</v>
      </c>
      <c r="G2949" s="288" t="s">
        <v>117</v>
      </c>
      <c r="H2949" s="288"/>
      <c r="I2949" s="1"/>
      <c r="J2949" s="1"/>
      <c r="K2949" s="549"/>
      <c r="L2949" s="10"/>
      <c r="M2949" s="1"/>
      <c r="N2949" s="548"/>
      <c r="O2949" s="548"/>
    </row>
    <row r="2950" spans="2:15" s="5" customFormat="1" ht="31.5">
      <c r="B2950" s="1"/>
      <c r="C2950" s="351">
        <v>8525</v>
      </c>
      <c r="D2950" s="352" t="s">
        <v>3013</v>
      </c>
      <c r="E2950" s="353" t="s">
        <v>125</v>
      </c>
      <c r="F2950" s="354">
        <v>5641</v>
      </c>
      <c r="G2950" s="288" t="s">
        <v>117</v>
      </c>
      <c r="H2950" s="288"/>
      <c r="I2950" s="1"/>
      <c r="J2950" s="1"/>
      <c r="K2950" s="549"/>
      <c r="L2950" s="10"/>
      <c r="M2950" s="1"/>
      <c r="N2950" s="548"/>
      <c r="O2950" s="548"/>
    </row>
    <row r="2951" spans="2:15" s="5" customFormat="1" ht="31.5">
      <c r="B2951" s="1"/>
      <c r="C2951" s="351">
        <v>8526</v>
      </c>
      <c r="D2951" s="352" t="s">
        <v>3014</v>
      </c>
      <c r="E2951" s="353" t="s">
        <v>125</v>
      </c>
      <c r="F2951" s="354">
        <v>12634</v>
      </c>
      <c r="G2951" s="288" t="s">
        <v>117</v>
      </c>
      <c r="H2951" s="288"/>
      <c r="I2951" s="1"/>
      <c r="J2951" s="1"/>
      <c r="K2951" s="549"/>
      <c r="L2951" s="10"/>
      <c r="M2951" s="1"/>
      <c r="N2951" s="548"/>
      <c r="O2951" s="548"/>
    </row>
    <row r="2952" spans="2:15" s="5" customFormat="1" ht="31.5">
      <c r="B2952" s="1"/>
      <c r="C2952" s="351">
        <v>8527</v>
      </c>
      <c r="D2952" s="352" t="s">
        <v>3015</v>
      </c>
      <c r="E2952" s="353" t="s">
        <v>125</v>
      </c>
      <c r="F2952" s="354">
        <v>14121</v>
      </c>
      <c r="G2952" s="288" t="s">
        <v>117</v>
      </c>
      <c r="H2952" s="288"/>
      <c r="I2952" s="1"/>
      <c r="J2952" s="1"/>
      <c r="K2952" s="549"/>
      <c r="L2952" s="10"/>
      <c r="M2952" s="1"/>
      <c r="N2952" s="548"/>
      <c r="O2952" s="548"/>
    </row>
    <row r="2953" spans="2:15" s="5" customFormat="1" ht="63">
      <c r="B2953" s="1"/>
      <c r="C2953" s="351">
        <v>8528</v>
      </c>
      <c r="D2953" s="352" t="s">
        <v>3016</v>
      </c>
      <c r="E2953" s="353" t="s">
        <v>125</v>
      </c>
      <c r="F2953" s="354">
        <v>16925</v>
      </c>
      <c r="G2953" s="288" t="s">
        <v>117</v>
      </c>
      <c r="H2953" s="288"/>
      <c r="I2953" s="1"/>
      <c r="J2953" s="1"/>
      <c r="K2953" s="549"/>
      <c r="L2953" s="10"/>
      <c r="M2953" s="1"/>
      <c r="N2953" s="548"/>
      <c r="O2953" s="548"/>
    </row>
    <row r="2954" spans="2:15" s="5" customFormat="1" ht="31.5">
      <c r="B2954" s="1"/>
      <c r="C2954" s="351">
        <v>8529</v>
      </c>
      <c r="D2954" s="352" t="s">
        <v>3017</v>
      </c>
      <c r="E2954" s="353" t="s">
        <v>125</v>
      </c>
      <c r="F2954" s="354">
        <v>16190</v>
      </c>
      <c r="G2954" s="288" t="s">
        <v>117</v>
      </c>
      <c r="H2954" s="288"/>
      <c r="I2954" s="1"/>
      <c r="J2954" s="1"/>
      <c r="K2954" s="549"/>
      <c r="L2954" s="10"/>
      <c r="M2954" s="1"/>
      <c r="N2954" s="548"/>
      <c r="O2954" s="548"/>
    </row>
    <row r="2955" spans="2:15" s="5" customFormat="1" ht="31.5">
      <c r="B2955" s="1"/>
      <c r="C2955" s="351">
        <v>8530</v>
      </c>
      <c r="D2955" s="352" t="s">
        <v>3018</v>
      </c>
      <c r="E2955" s="353" t="s">
        <v>125</v>
      </c>
      <c r="F2955" s="354">
        <v>37808</v>
      </c>
      <c r="G2955" s="288" t="s">
        <v>117</v>
      </c>
      <c r="H2955" s="288"/>
      <c r="I2955" s="1"/>
      <c r="J2955" s="1"/>
      <c r="K2955" s="549"/>
      <c r="L2955" s="10"/>
      <c r="M2955" s="1"/>
      <c r="N2955" s="548"/>
      <c r="O2955" s="548"/>
    </row>
    <row r="2956" spans="2:15" s="5" customFormat="1" ht="31.5">
      <c r="B2956" s="1"/>
      <c r="C2956" s="351">
        <v>8531</v>
      </c>
      <c r="D2956" s="352" t="s">
        <v>3019</v>
      </c>
      <c r="E2956" s="353" t="s">
        <v>125</v>
      </c>
      <c r="F2956" s="354">
        <v>110307</v>
      </c>
      <c r="G2956" s="288" t="s">
        <v>117</v>
      </c>
      <c r="H2956" s="288"/>
      <c r="I2956" s="1"/>
      <c r="J2956" s="1"/>
      <c r="K2956" s="549"/>
      <c r="L2956" s="10"/>
      <c r="M2956" s="1"/>
      <c r="N2956" s="548"/>
      <c r="O2956" s="548"/>
    </row>
    <row r="2957" spans="2:15" s="5" customFormat="1" ht="94.5">
      <c r="B2957" s="1"/>
      <c r="C2957" s="351">
        <v>8533</v>
      </c>
      <c r="D2957" s="352" t="s">
        <v>3020</v>
      </c>
      <c r="E2957" s="353" t="s">
        <v>125</v>
      </c>
      <c r="F2957" s="354">
        <v>21838</v>
      </c>
      <c r="G2957" s="288" t="s">
        <v>117</v>
      </c>
      <c r="H2957" s="288"/>
      <c r="I2957" s="1"/>
      <c r="J2957" s="1"/>
      <c r="K2957" s="549"/>
      <c r="L2957" s="10"/>
      <c r="M2957" s="1"/>
      <c r="N2957" s="548"/>
      <c r="O2957" s="548"/>
    </row>
    <row r="2958" spans="2:15" s="5" customFormat="1" ht="63">
      <c r="B2958" s="1"/>
      <c r="C2958" s="351">
        <v>8534</v>
      </c>
      <c r="D2958" s="352" t="s">
        <v>3021</v>
      </c>
      <c r="E2958" s="353" t="s">
        <v>125</v>
      </c>
      <c r="F2958" s="354">
        <v>195700</v>
      </c>
      <c r="G2958" s="288" t="s">
        <v>117</v>
      </c>
      <c r="H2958" s="288"/>
      <c r="I2958" s="1"/>
      <c r="J2958" s="1"/>
      <c r="K2958" s="549"/>
      <c r="L2958" s="10"/>
      <c r="M2958" s="1"/>
      <c r="N2958" s="548"/>
      <c r="O2958" s="548"/>
    </row>
    <row r="2959" spans="2:15" s="5" customFormat="1" ht="63">
      <c r="B2959" s="1"/>
      <c r="C2959" s="351">
        <v>8535</v>
      </c>
      <c r="D2959" s="352" t="s">
        <v>3022</v>
      </c>
      <c r="E2959" s="353" t="s">
        <v>125</v>
      </c>
      <c r="F2959" s="354">
        <v>263200</v>
      </c>
      <c r="G2959" s="288" t="s">
        <v>117</v>
      </c>
      <c r="H2959" s="288"/>
      <c r="I2959" s="1"/>
      <c r="J2959" s="1"/>
      <c r="K2959" s="549"/>
      <c r="L2959" s="10"/>
      <c r="M2959" s="1"/>
      <c r="N2959" s="548"/>
      <c r="O2959" s="548"/>
    </row>
    <row r="2960" spans="2:15" s="5" customFormat="1" ht="78.75">
      <c r="B2960" s="1"/>
      <c r="C2960" s="351">
        <v>8536</v>
      </c>
      <c r="D2960" s="352" t="s">
        <v>3023</v>
      </c>
      <c r="E2960" s="353" t="s">
        <v>116</v>
      </c>
      <c r="F2960" s="354">
        <v>15900</v>
      </c>
      <c r="G2960" s="288" t="s">
        <v>117</v>
      </c>
      <c r="H2960" s="288"/>
      <c r="I2960" s="1"/>
      <c r="J2960" s="1"/>
      <c r="K2960" s="549"/>
      <c r="L2960" s="10"/>
      <c r="M2960" s="1"/>
      <c r="N2960" s="548"/>
      <c r="O2960" s="548"/>
    </row>
    <row r="2961" spans="2:15" s="5" customFormat="1" ht="47.25">
      <c r="B2961" s="1"/>
      <c r="C2961" s="351">
        <v>8537</v>
      </c>
      <c r="D2961" s="352" t="s">
        <v>3024</v>
      </c>
      <c r="E2961" s="353" t="s">
        <v>125</v>
      </c>
      <c r="F2961" s="354">
        <v>1566579</v>
      </c>
      <c r="G2961" s="288" t="s">
        <v>117</v>
      </c>
      <c r="H2961" s="288"/>
      <c r="I2961" s="1"/>
      <c r="J2961" s="1"/>
      <c r="K2961" s="549"/>
      <c r="L2961" s="10"/>
      <c r="M2961" s="1"/>
      <c r="N2961" s="548"/>
      <c r="O2961" s="548"/>
    </row>
    <row r="2962" spans="2:15" s="5" customFormat="1" ht="47.25">
      <c r="B2962" s="1"/>
      <c r="C2962" s="351">
        <v>8538</v>
      </c>
      <c r="D2962" s="352" t="s">
        <v>3025</v>
      </c>
      <c r="E2962" s="353" t="s">
        <v>122</v>
      </c>
      <c r="F2962" s="354">
        <v>41030</v>
      </c>
      <c r="G2962" s="288" t="s">
        <v>117</v>
      </c>
      <c r="H2962" s="288"/>
      <c r="I2962" s="1"/>
      <c r="J2962" s="1"/>
      <c r="K2962" s="549"/>
      <c r="L2962" s="10"/>
      <c r="M2962" s="1"/>
      <c r="N2962" s="548"/>
      <c r="O2962" s="548"/>
    </row>
    <row r="2963" spans="2:15" s="5" customFormat="1" ht="47.25">
      <c r="B2963" s="1"/>
      <c r="C2963" s="351">
        <v>8539</v>
      </c>
      <c r="D2963" s="352" t="s">
        <v>3026</v>
      </c>
      <c r="E2963" s="353" t="s">
        <v>122</v>
      </c>
      <c r="F2963" s="354">
        <v>46181</v>
      </c>
      <c r="G2963" s="288" t="s">
        <v>117</v>
      </c>
      <c r="H2963" s="288"/>
      <c r="I2963" s="1"/>
      <c r="J2963" s="1"/>
      <c r="K2963" s="549"/>
      <c r="L2963" s="10"/>
      <c r="M2963" s="1"/>
      <c r="N2963" s="548"/>
      <c r="O2963" s="548"/>
    </row>
    <row r="2964" spans="2:15" s="5" customFormat="1" ht="47.25">
      <c r="B2964" s="1"/>
      <c r="C2964" s="351">
        <v>8540</v>
      </c>
      <c r="D2964" s="352" t="s">
        <v>3027</v>
      </c>
      <c r="E2964" s="353" t="s">
        <v>122</v>
      </c>
      <c r="F2964" s="354">
        <v>95135</v>
      </c>
      <c r="G2964" s="288" t="s">
        <v>117</v>
      </c>
      <c r="H2964" s="288"/>
      <c r="I2964" s="1"/>
      <c r="J2964" s="1"/>
      <c r="K2964" s="549"/>
      <c r="L2964" s="10"/>
      <c r="M2964" s="1"/>
      <c r="N2964" s="548"/>
      <c r="O2964" s="548"/>
    </row>
    <row r="2965" spans="2:15" s="5" customFormat="1" ht="47.25">
      <c r="B2965" s="1"/>
      <c r="C2965" s="351">
        <v>8541</v>
      </c>
      <c r="D2965" s="352" t="s">
        <v>3028</v>
      </c>
      <c r="E2965" s="353" t="s">
        <v>122</v>
      </c>
      <c r="F2965" s="354">
        <v>402923</v>
      </c>
      <c r="G2965" s="288" t="s">
        <v>117</v>
      </c>
      <c r="H2965" s="288"/>
      <c r="I2965" s="1"/>
      <c r="J2965" s="1"/>
      <c r="K2965" s="549"/>
      <c r="L2965" s="10"/>
      <c r="M2965" s="1"/>
      <c r="N2965" s="548"/>
      <c r="O2965" s="548"/>
    </row>
    <row r="2966" spans="2:15" s="5" customFormat="1" ht="157.5">
      <c r="B2966" s="1"/>
      <c r="C2966" s="351">
        <v>8542</v>
      </c>
      <c r="D2966" s="352" t="s">
        <v>3029</v>
      </c>
      <c r="E2966" s="353" t="s">
        <v>125</v>
      </c>
      <c r="F2966" s="354">
        <v>177759</v>
      </c>
      <c r="G2966" s="288" t="s">
        <v>117</v>
      </c>
      <c r="H2966" s="288"/>
      <c r="I2966" s="1"/>
      <c r="J2966" s="1"/>
      <c r="K2966" s="549"/>
      <c r="L2966" s="10"/>
      <c r="M2966" s="1"/>
      <c r="N2966" s="548"/>
      <c r="O2966" s="548"/>
    </row>
    <row r="2967" spans="2:15" s="5" customFormat="1" ht="63">
      <c r="B2967" s="1"/>
      <c r="C2967" s="351">
        <v>8543</v>
      </c>
      <c r="D2967" s="352" t="s">
        <v>3030</v>
      </c>
      <c r="E2967" s="353" t="s">
        <v>125</v>
      </c>
      <c r="F2967" s="354">
        <v>906</v>
      </c>
      <c r="G2967" s="288" t="s">
        <v>117</v>
      </c>
      <c r="H2967" s="288"/>
      <c r="I2967" s="1"/>
      <c r="J2967" s="1"/>
      <c r="K2967" s="549"/>
      <c r="L2967" s="10"/>
      <c r="M2967" s="1"/>
      <c r="N2967" s="548"/>
      <c r="O2967" s="548"/>
    </row>
    <row r="2968" spans="2:15" s="5" customFormat="1" ht="63">
      <c r="B2968" s="1"/>
      <c r="C2968" s="351">
        <v>8544</v>
      </c>
      <c r="D2968" s="352" t="s">
        <v>3031</v>
      </c>
      <c r="E2968" s="353" t="s">
        <v>125</v>
      </c>
      <c r="F2968" s="354">
        <v>906</v>
      </c>
      <c r="G2968" s="288" t="s">
        <v>117</v>
      </c>
      <c r="H2968" s="288"/>
      <c r="I2968" s="1"/>
      <c r="J2968" s="1"/>
      <c r="K2968" s="549"/>
      <c r="L2968" s="10"/>
      <c r="M2968" s="1"/>
      <c r="N2968" s="548"/>
      <c r="O2968" s="548"/>
    </row>
    <row r="2969" spans="2:15" s="5" customFormat="1" ht="94.5">
      <c r="B2969" s="1"/>
      <c r="C2969" s="351">
        <v>8545</v>
      </c>
      <c r="D2969" s="352" t="s">
        <v>3032</v>
      </c>
      <c r="E2969" s="353" t="s">
        <v>119</v>
      </c>
      <c r="F2969" s="354">
        <v>33608</v>
      </c>
      <c r="G2969" s="288" t="s">
        <v>117</v>
      </c>
      <c r="H2969" s="288"/>
      <c r="I2969" s="1"/>
      <c r="J2969" s="1"/>
      <c r="K2969" s="549"/>
      <c r="L2969" s="10"/>
      <c r="M2969" s="1"/>
      <c r="N2969" s="548"/>
      <c r="O2969" s="548"/>
    </row>
    <row r="2970" spans="2:15" s="5" customFormat="1" ht="110.25">
      <c r="B2970" s="1"/>
      <c r="C2970" s="351">
        <v>8546</v>
      </c>
      <c r="D2970" s="352" t="s">
        <v>3033</v>
      </c>
      <c r="E2970" s="353" t="s">
        <v>125</v>
      </c>
      <c r="F2970" s="354">
        <v>484821</v>
      </c>
      <c r="G2970" s="288" t="s">
        <v>117</v>
      </c>
      <c r="H2970" s="288" t="s">
        <v>145</v>
      </c>
      <c r="I2970" s="1"/>
      <c r="J2970" s="1"/>
      <c r="K2970" s="549"/>
      <c r="L2970" s="10"/>
      <c r="M2970" s="1"/>
      <c r="N2970" s="548"/>
      <c r="O2970" s="548"/>
    </row>
    <row r="2971" spans="2:15" s="5" customFormat="1" ht="110.25">
      <c r="B2971" s="1"/>
      <c r="C2971" s="351">
        <v>8547</v>
      </c>
      <c r="D2971" s="352" t="s">
        <v>3034</v>
      </c>
      <c r="E2971" s="353" t="s">
        <v>125</v>
      </c>
      <c r="F2971" s="354">
        <v>484821</v>
      </c>
      <c r="G2971" s="288" t="s">
        <v>117</v>
      </c>
      <c r="H2971" s="288" t="s">
        <v>145</v>
      </c>
      <c r="I2971" s="1"/>
      <c r="J2971" s="1"/>
      <c r="K2971" s="549"/>
      <c r="L2971" s="10"/>
      <c r="M2971" s="1"/>
      <c r="N2971" s="548"/>
      <c r="O2971" s="548"/>
    </row>
    <row r="2972" spans="2:15" s="5" customFormat="1" ht="126">
      <c r="B2972" s="1"/>
      <c r="C2972" s="351">
        <v>8548</v>
      </c>
      <c r="D2972" s="352" t="s">
        <v>3035</v>
      </c>
      <c r="E2972" s="353" t="s">
        <v>125</v>
      </c>
      <c r="F2972" s="354">
        <v>310306</v>
      </c>
      <c r="G2972" s="288" t="s">
        <v>117</v>
      </c>
      <c r="H2972" s="288" t="s">
        <v>145</v>
      </c>
      <c r="I2972" s="1"/>
      <c r="J2972" s="1"/>
      <c r="K2972" s="549"/>
      <c r="L2972" s="10"/>
      <c r="M2972" s="1"/>
      <c r="N2972" s="548"/>
      <c r="O2972" s="548"/>
    </row>
    <row r="2973" spans="2:15" s="5" customFormat="1" ht="126">
      <c r="B2973" s="1"/>
      <c r="C2973" s="351">
        <v>8549</v>
      </c>
      <c r="D2973" s="352" t="s">
        <v>3036</v>
      </c>
      <c r="E2973" s="353" t="s">
        <v>125</v>
      </c>
      <c r="F2973" s="354">
        <v>592635</v>
      </c>
      <c r="G2973" s="288" t="s">
        <v>117</v>
      </c>
      <c r="H2973" s="288" t="s">
        <v>145</v>
      </c>
      <c r="I2973" s="1"/>
      <c r="J2973" s="1"/>
      <c r="K2973" s="549"/>
      <c r="L2973" s="10"/>
      <c r="M2973" s="1"/>
      <c r="N2973" s="548"/>
      <c r="O2973" s="548"/>
    </row>
    <row r="2974" spans="2:15" s="5" customFormat="1" ht="126">
      <c r="B2974" s="1"/>
      <c r="C2974" s="351">
        <v>8551</v>
      </c>
      <c r="D2974" s="352" t="s">
        <v>3037</v>
      </c>
      <c r="E2974" s="353" t="s">
        <v>119</v>
      </c>
      <c r="F2974" s="354">
        <v>1394304</v>
      </c>
      <c r="G2974" s="288" t="s">
        <v>117</v>
      </c>
      <c r="H2974" s="288"/>
      <c r="I2974" s="1"/>
      <c r="J2974" s="1"/>
      <c r="K2974" s="549"/>
      <c r="L2974" s="10"/>
      <c r="M2974" s="1"/>
      <c r="N2974" s="548"/>
      <c r="O2974" s="548"/>
    </row>
    <row r="2975" spans="2:15" s="5" customFormat="1" ht="110.25">
      <c r="B2975" s="1"/>
      <c r="C2975" s="351">
        <v>8552</v>
      </c>
      <c r="D2975" s="352" t="s">
        <v>3038</v>
      </c>
      <c r="E2975" s="353" t="s">
        <v>119</v>
      </c>
      <c r="F2975" s="354">
        <v>1107151</v>
      </c>
      <c r="G2975" s="288" t="s">
        <v>117</v>
      </c>
      <c r="H2975" s="288"/>
      <c r="I2975" s="1"/>
      <c r="J2975" s="1"/>
      <c r="K2975" s="549"/>
      <c r="L2975" s="10"/>
      <c r="M2975" s="1"/>
      <c r="N2975" s="548"/>
      <c r="O2975" s="548"/>
    </row>
    <row r="2976" spans="2:15" s="5" customFormat="1" ht="47.25">
      <c r="B2976" s="1"/>
      <c r="C2976" s="351">
        <v>8553</v>
      </c>
      <c r="D2976" s="352" t="s">
        <v>3039</v>
      </c>
      <c r="E2976" s="353" t="s">
        <v>125</v>
      </c>
      <c r="F2976" s="354">
        <v>35643</v>
      </c>
      <c r="G2976" s="288" t="s">
        <v>117</v>
      </c>
      <c r="H2976" s="288"/>
      <c r="I2976" s="1"/>
      <c r="J2976" s="1"/>
      <c r="K2976" s="549"/>
      <c r="L2976" s="10"/>
      <c r="M2976" s="1"/>
      <c r="N2976" s="548"/>
      <c r="O2976" s="548"/>
    </row>
    <row r="2977" spans="2:15" s="5" customFormat="1" ht="126">
      <c r="B2977" s="1"/>
      <c r="C2977" s="351">
        <v>8554</v>
      </c>
      <c r="D2977" s="352" t="s">
        <v>3040</v>
      </c>
      <c r="E2977" s="353" t="s">
        <v>119</v>
      </c>
      <c r="F2977" s="354">
        <v>1665874</v>
      </c>
      <c r="G2977" s="288" t="s">
        <v>117</v>
      </c>
      <c r="H2977" s="288"/>
      <c r="I2977" s="1"/>
      <c r="J2977" s="1"/>
      <c r="K2977" s="549"/>
      <c r="L2977" s="10"/>
      <c r="M2977" s="1"/>
      <c r="N2977" s="548"/>
      <c r="O2977" s="548"/>
    </row>
    <row r="2978" spans="2:15" s="5" customFormat="1" ht="110.25">
      <c r="B2978" s="1"/>
      <c r="C2978" s="351">
        <v>8555</v>
      </c>
      <c r="D2978" s="352" t="s">
        <v>3041</v>
      </c>
      <c r="E2978" s="353" t="s">
        <v>119</v>
      </c>
      <c r="F2978" s="354">
        <v>1380274</v>
      </c>
      <c r="G2978" s="288" t="s">
        <v>117</v>
      </c>
      <c r="H2978" s="288"/>
      <c r="I2978" s="1"/>
      <c r="J2978" s="1"/>
      <c r="K2978" s="549"/>
      <c r="L2978" s="10"/>
      <c r="M2978" s="1"/>
      <c r="N2978" s="548"/>
      <c r="O2978" s="548"/>
    </row>
    <row r="2979" spans="2:15" s="5" customFormat="1" ht="78.75">
      <c r="B2979" s="1"/>
      <c r="C2979" s="351">
        <v>8556</v>
      </c>
      <c r="D2979" s="352" t="s">
        <v>3042</v>
      </c>
      <c r="E2979" s="353" t="s">
        <v>116</v>
      </c>
      <c r="F2979" s="354">
        <v>45499</v>
      </c>
      <c r="G2979" s="288" t="s">
        <v>117</v>
      </c>
      <c r="H2979" s="288"/>
      <c r="I2979" s="1"/>
      <c r="J2979" s="1"/>
      <c r="K2979" s="549"/>
      <c r="L2979" s="10"/>
      <c r="M2979" s="1"/>
      <c r="N2979" s="548"/>
      <c r="O2979" s="548"/>
    </row>
    <row r="2980" spans="2:15" s="5" customFormat="1" ht="63">
      <c r="B2980" s="1"/>
      <c r="C2980" s="351">
        <v>8557</v>
      </c>
      <c r="D2980" s="352" t="s">
        <v>3043</v>
      </c>
      <c r="E2980" s="353" t="s">
        <v>116</v>
      </c>
      <c r="F2980" s="354">
        <v>96147</v>
      </c>
      <c r="G2980" s="288" t="s">
        <v>117</v>
      </c>
      <c r="H2980" s="288"/>
      <c r="I2980" s="1"/>
      <c r="J2980" s="1"/>
      <c r="K2980" s="549"/>
      <c r="L2980" s="10"/>
      <c r="M2980" s="1"/>
      <c r="N2980" s="548"/>
      <c r="O2980" s="548"/>
    </row>
    <row r="2981" spans="2:15" s="5" customFormat="1" ht="110.25">
      <c r="B2981" s="1"/>
      <c r="C2981" s="351">
        <v>8558</v>
      </c>
      <c r="D2981" s="352" t="s">
        <v>3044</v>
      </c>
      <c r="E2981" s="353" t="s">
        <v>125</v>
      </c>
      <c r="F2981" s="354">
        <v>15780508</v>
      </c>
      <c r="G2981" s="288" t="s">
        <v>117</v>
      </c>
      <c r="H2981" s="288" t="s">
        <v>145</v>
      </c>
      <c r="I2981" s="1"/>
      <c r="J2981" s="1"/>
      <c r="K2981" s="549"/>
      <c r="L2981" s="10"/>
      <c r="M2981" s="1"/>
      <c r="N2981" s="548"/>
      <c r="O2981" s="548"/>
    </row>
    <row r="2982" spans="2:15" s="5" customFormat="1" ht="94.5">
      <c r="B2982" s="1"/>
      <c r="C2982" s="351">
        <v>8559</v>
      </c>
      <c r="D2982" s="352" t="s">
        <v>3045</v>
      </c>
      <c r="E2982" s="353" t="s">
        <v>125</v>
      </c>
      <c r="F2982" s="354">
        <v>11820157</v>
      </c>
      <c r="G2982" s="288" t="s">
        <v>117</v>
      </c>
      <c r="H2982" s="288" t="s">
        <v>145</v>
      </c>
      <c r="I2982" s="1"/>
      <c r="J2982" s="1"/>
      <c r="K2982" s="549"/>
      <c r="L2982" s="10"/>
      <c r="M2982" s="1"/>
      <c r="N2982" s="548"/>
      <c r="O2982" s="548"/>
    </row>
    <row r="2983" spans="2:15" s="5" customFormat="1" ht="110.25">
      <c r="B2983" s="1"/>
      <c r="C2983" s="351">
        <v>8560</v>
      </c>
      <c r="D2983" s="352" t="s">
        <v>3046</v>
      </c>
      <c r="E2983" s="353" t="s">
        <v>125</v>
      </c>
      <c r="F2983" s="354">
        <v>1971710</v>
      </c>
      <c r="G2983" s="288" t="s">
        <v>117</v>
      </c>
      <c r="H2983" s="288" t="s">
        <v>145</v>
      </c>
      <c r="I2983" s="1"/>
      <c r="J2983" s="1"/>
      <c r="K2983" s="549"/>
      <c r="L2983" s="10"/>
      <c r="M2983" s="1"/>
      <c r="N2983" s="548"/>
      <c r="O2983" s="548"/>
    </row>
    <row r="2984" spans="2:15" s="5" customFormat="1" ht="47.25">
      <c r="B2984" s="1"/>
      <c r="C2984" s="351">
        <v>8561</v>
      </c>
      <c r="D2984" s="352" t="s">
        <v>3047</v>
      </c>
      <c r="E2984" s="353" t="s">
        <v>125</v>
      </c>
      <c r="F2984" s="354">
        <v>383689</v>
      </c>
      <c r="G2984" s="288" t="s">
        <v>117</v>
      </c>
      <c r="H2984" s="288" t="s">
        <v>145</v>
      </c>
      <c r="I2984" s="1"/>
      <c r="J2984" s="1"/>
      <c r="K2984" s="549"/>
      <c r="L2984" s="10"/>
      <c r="M2984" s="1"/>
      <c r="N2984" s="548"/>
      <c r="O2984" s="548"/>
    </row>
    <row r="2985" spans="2:15" s="5" customFormat="1" ht="47.25">
      <c r="B2985" s="1"/>
      <c r="C2985" s="351">
        <v>8562</v>
      </c>
      <c r="D2985" s="352" t="s">
        <v>3048</v>
      </c>
      <c r="E2985" s="353" t="s">
        <v>125</v>
      </c>
      <c r="F2985" s="354">
        <v>383689</v>
      </c>
      <c r="G2985" s="288" t="s">
        <v>117</v>
      </c>
      <c r="H2985" s="288" t="s">
        <v>145</v>
      </c>
      <c r="I2985" s="1"/>
      <c r="J2985" s="1"/>
      <c r="K2985" s="549"/>
      <c r="L2985" s="10"/>
      <c r="M2985" s="1"/>
      <c r="N2985" s="548"/>
      <c r="O2985" s="548"/>
    </row>
    <row r="2986" spans="2:15" s="5" customFormat="1" ht="47.25">
      <c r="B2986" s="1"/>
      <c r="C2986" s="351">
        <v>8563</v>
      </c>
      <c r="D2986" s="352" t="s">
        <v>3049</v>
      </c>
      <c r="E2986" s="353" t="s">
        <v>125</v>
      </c>
      <c r="F2986" s="354">
        <v>383689</v>
      </c>
      <c r="G2986" s="288" t="s">
        <v>117</v>
      </c>
      <c r="H2986" s="288" t="s">
        <v>145</v>
      </c>
      <c r="I2986" s="1"/>
      <c r="J2986" s="1"/>
      <c r="K2986" s="549"/>
      <c r="L2986" s="10"/>
      <c r="M2986" s="1"/>
      <c r="N2986" s="548"/>
      <c r="O2986" s="548"/>
    </row>
    <row r="2987" spans="2:15" s="5" customFormat="1" ht="63">
      <c r="B2987" s="1"/>
      <c r="C2987" s="351">
        <v>8564</v>
      </c>
      <c r="D2987" s="352" t="s">
        <v>3050</v>
      </c>
      <c r="E2987" s="353" t="s">
        <v>125</v>
      </c>
      <c r="F2987" s="354">
        <v>383689</v>
      </c>
      <c r="G2987" s="288" t="s">
        <v>117</v>
      </c>
      <c r="H2987" s="288" t="s">
        <v>145</v>
      </c>
      <c r="I2987" s="1"/>
      <c r="J2987" s="1"/>
      <c r="K2987" s="549"/>
      <c r="L2987" s="10"/>
      <c r="M2987" s="1"/>
      <c r="N2987" s="548"/>
      <c r="O2987" s="548"/>
    </row>
    <row r="2988" spans="2:15" s="5" customFormat="1" ht="110.25">
      <c r="B2988" s="1"/>
      <c r="C2988" s="351">
        <v>8566</v>
      </c>
      <c r="D2988" s="352" t="s">
        <v>3051</v>
      </c>
      <c r="E2988" s="353" t="s">
        <v>116</v>
      </c>
      <c r="F2988" s="354">
        <v>116869</v>
      </c>
      <c r="G2988" s="288" t="s">
        <v>117</v>
      </c>
      <c r="H2988" s="288"/>
      <c r="I2988" s="1"/>
      <c r="J2988" s="1"/>
      <c r="K2988" s="549"/>
      <c r="L2988" s="10"/>
      <c r="M2988" s="1"/>
      <c r="N2988" s="548"/>
      <c r="O2988" s="548"/>
    </row>
    <row r="2989" spans="2:15" s="5" customFormat="1" ht="47.25">
      <c r="B2989" s="1"/>
      <c r="C2989" s="351">
        <v>8567</v>
      </c>
      <c r="D2989" s="352" t="s">
        <v>3052</v>
      </c>
      <c r="E2989" s="353" t="s">
        <v>125</v>
      </c>
      <c r="F2989" s="354">
        <v>2673710</v>
      </c>
      <c r="G2989" s="288" t="s">
        <v>117</v>
      </c>
      <c r="H2989" s="288"/>
      <c r="I2989" s="1"/>
      <c r="J2989" s="1"/>
      <c r="K2989" s="549"/>
      <c r="L2989" s="10"/>
      <c r="M2989" s="1"/>
      <c r="N2989" s="548"/>
      <c r="O2989" s="548"/>
    </row>
    <row r="2990" spans="2:15" s="5" customFormat="1" ht="47.25">
      <c r="B2990" s="1"/>
      <c r="C2990" s="351">
        <v>8568</v>
      </c>
      <c r="D2990" s="352" t="s">
        <v>3053</v>
      </c>
      <c r="E2990" s="353" t="s">
        <v>125</v>
      </c>
      <c r="F2990" s="354">
        <v>2171820</v>
      </c>
      <c r="G2990" s="288" t="s">
        <v>117</v>
      </c>
      <c r="H2990" s="288"/>
      <c r="I2990" s="1"/>
      <c r="J2990" s="1"/>
      <c r="K2990" s="549"/>
      <c r="L2990" s="10"/>
      <c r="M2990" s="1"/>
      <c r="N2990" s="548"/>
      <c r="O2990" s="548"/>
    </row>
    <row r="2991" spans="2:15" s="5" customFormat="1" ht="31.5">
      <c r="B2991" s="1"/>
      <c r="C2991" s="351">
        <v>8569</v>
      </c>
      <c r="D2991" s="352" t="s">
        <v>3054</v>
      </c>
      <c r="E2991" s="353" t="s">
        <v>125</v>
      </c>
      <c r="F2991" s="354">
        <v>21379814</v>
      </c>
      <c r="G2991" s="288" t="s">
        <v>117</v>
      </c>
      <c r="H2991" s="288"/>
      <c r="I2991" s="1"/>
      <c r="J2991" s="1"/>
      <c r="K2991" s="549"/>
      <c r="L2991" s="10"/>
      <c r="M2991" s="1"/>
      <c r="N2991" s="548"/>
      <c r="O2991" s="548"/>
    </row>
    <row r="2992" spans="2:15" s="5" customFormat="1" ht="31.5">
      <c r="B2992" s="1"/>
      <c r="C2992" s="351">
        <v>8571</v>
      </c>
      <c r="D2992" s="352" t="s">
        <v>3055</v>
      </c>
      <c r="E2992" s="353" t="s">
        <v>125</v>
      </c>
      <c r="F2992" s="354">
        <v>25760</v>
      </c>
      <c r="G2992" s="288" t="s">
        <v>117</v>
      </c>
      <c r="H2992" s="288"/>
      <c r="I2992" s="1"/>
      <c r="J2992" s="1"/>
      <c r="K2992" s="549"/>
      <c r="L2992" s="10"/>
      <c r="M2992" s="1"/>
      <c r="N2992" s="548"/>
      <c r="O2992" s="548"/>
    </row>
    <row r="2993" spans="2:15" s="5" customFormat="1" ht="31.5">
      <c r="B2993" s="1"/>
      <c r="C2993" s="351">
        <v>8572</v>
      </c>
      <c r="D2993" s="352" t="s">
        <v>3056</v>
      </c>
      <c r="E2993" s="353" t="s">
        <v>125</v>
      </c>
      <c r="F2993" s="354">
        <v>21360</v>
      </c>
      <c r="G2993" s="288" t="s">
        <v>117</v>
      </c>
      <c r="H2993" s="288"/>
      <c r="I2993" s="1"/>
      <c r="J2993" s="1"/>
      <c r="K2993" s="549"/>
      <c r="L2993" s="10"/>
      <c r="M2993" s="1"/>
      <c r="N2993" s="548"/>
      <c r="O2993" s="548"/>
    </row>
    <row r="2994" spans="2:15" s="5" customFormat="1" ht="47.25">
      <c r="B2994" s="1"/>
      <c r="C2994" s="351">
        <v>8574</v>
      </c>
      <c r="D2994" s="352" t="s">
        <v>3057</v>
      </c>
      <c r="E2994" s="353" t="s">
        <v>125</v>
      </c>
      <c r="F2994" s="354">
        <v>109923</v>
      </c>
      <c r="G2994" s="288" t="s">
        <v>117</v>
      </c>
      <c r="H2994" s="288"/>
      <c r="I2994" s="1"/>
      <c r="J2994" s="1"/>
      <c r="K2994" s="549"/>
      <c r="L2994" s="10"/>
      <c r="M2994" s="1"/>
      <c r="N2994" s="548"/>
      <c r="O2994" s="548"/>
    </row>
    <row r="2995" spans="2:15" s="5" customFormat="1" ht="31.5">
      <c r="B2995" s="1"/>
      <c r="C2995" s="351">
        <v>8575</v>
      </c>
      <c r="D2995" s="352" t="s">
        <v>3058</v>
      </c>
      <c r="E2995" s="353" t="s">
        <v>125</v>
      </c>
      <c r="F2995" s="354">
        <v>7039</v>
      </c>
      <c r="G2995" s="288" t="s">
        <v>117</v>
      </c>
      <c r="H2995" s="288"/>
      <c r="I2995" s="1"/>
      <c r="J2995" s="1"/>
      <c r="K2995" s="549"/>
      <c r="L2995" s="10"/>
      <c r="M2995" s="1"/>
      <c r="N2995" s="548"/>
      <c r="O2995" s="548"/>
    </row>
    <row r="2996" spans="2:15" s="5" customFormat="1" ht="31.5">
      <c r="B2996" s="1"/>
      <c r="C2996" s="351">
        <v>8576</v>
      </c>
      <c r="D2996" s="352" t="s">
        <v>3059</v>
      </c>
      <c r="E2996" s="353" t="s">
        <v>125</v>
      </c>
      <c r="F2996" s="354">
        <v>149524</v>
      </c>
      <c r="G2996" s="288" t="s">
        <v>117</v>
      </c>
      <c r="H2996" s="288"/>
      <c r="I2996" s="1"/>
      <c r="J2996" s="1"/>
      <c r="K2996" s="549"/>
      <c r="L2996" s="10"/>
      <c r="M2996" s="1"/>
      <c r="N2996" s="548"/>
      <c r="O2996" s="548"/>
    </row>
    <row r="2997" spans="2:15" s="5" customFormat="1" ht="47.25">
      <c r="B2997" s="1"/>
      <c r="C2997" s="351">
        <v>8579</v>
      </c>
      <c r="D2997" s="352" t="s">
        <v>3060</v>
      </c>
      <c r="E2997" s="353" t="s">
        <v>125</v>
      </c>
      <c r="F2997" s="354">
        <v>114502</v>
      </c>
      <c r="G2997" s="288" t="s">
        <v>117</v>
      </c>
      <c r="H2997" s="288"/>
      <c r="I2997" s="1"/>
      <c r="J2997" s="1"/>
      <c r="K2997" s="549"/>
      <c r="L2997" s="10"/>
      <c r="M2997" s="1"/>
      <c r="N2997" s="548"/>
      <c r="O2997" s="548"/>
    </row>
    <row r="2998" spans="2:15" s="5" customFormat="1" ht="31.5">
      <c r="B2998" s="1"/>
      <c r="C2998" s="351">
        <v>8581</v>
      </c>
      <c r="D2998" s="352" t="s">
        <v>3061</v>
      </c>
      <c r="E2998" s="353" t="s">
        <v>125</v>
      </c>
      <c r="F2998" s="354">
        <v>4735</v>
      </c>
      <c r="G2998" s="288" t="s">
        <v>117</v>
      </c>
      <c r="H2998" s="288"/>
      <c r="I2998" s="1"/>
      <c r="J2998" s="1"/>
      <c r="K2998" s="549"/>
      <c r="L2998" s="10"/>
      <c r="M2998" s="1"/>
      <c r="N2998" s="548"/>
      <c r="O2998" s="548"/>
    </row>
    <row r="2999" spans="2:15" s="5" customFormat="1" ht="31.5">
      <c r="B2999" s="1"/>
      <c r="C2999" s="351">
        <v>8582</v>
      </c>
      <c r="D2999" s="352" t="s">
        <v>3062</v>
      </c>
      <c r="E2999" s="353" t="s">
        <v>125</v>
      </c>
      <c r="F2999" s="354">
        <v>5883</v>
      </c>
      <c r="G2999" s="288" t="s">
        <v>117</v>
      </c>
      <c r="H2999" s="288"/>
      <c r="I2999" s="1"/>
      <c r="J2999" s="1"/>
      <c r="K2999" s="549"/>
      <c r="L2999" s="10"/>
      <c r="M2999" s="1"/>
      <c r="N2999" s="548"/>
      <c r="O2999" s="548"/>
    </row>
    <row r="3000" spans="2:15" s="5" customFormat="1" ht="47.25">
      <c r="B3000" s="1"/>
      <c r="C3000" s="351">
        <v>8583</v>
      </c>
      <c r="D3000" s="352" t="s">
        <v>3063</v>
      </c>
      <c r="E3000" s="353" t="s">
        <v>122</v>
      </c>
      <c r="F3000" s="354">
        <v>7567</v>
      </c>
      <c r="G3000" s="288" t="s">
        <v>117</v>
      </c>
      <c r="H3000" s="288"/>
      <c r="I3000" s="1"/>
      <c r="J3000" s="1"/>
      <c r="K3000" s="549"/>
      <c r="L3000" s="10"/>
      <c r="M3000" s="1"/>
      <c r="N3000" s="548"/>
      <c r="O3000" s="548"/>
    </row>
    <row r="3001" spans="2:15" s="5" customFormat="1" ht="31.5">
      <c r="B3001" s="1"/>
      <c r="C3001" s="351">
        <v>8584</v>
      </c>
      <c r="D3001" s="352" t="s">
        <v>3064</v>
      </c>
      <c r="E3001" s="353" t="s">
        <v>125</v>
      </c>
      <c r="F3001" s="354">
        <v>6678</v>
      </c>
      <c r="G3001" s="288" t="s">
        <v>117</v>
      </c>
      <c r="H3001" s="288"/>
      <c r="I3001" s="1"/>
      <c r="J3001" s="1"/>
      <c r="K3001" s="549"/>
      <c r="L3001" s="10"/>
      <c r="M3001" s="1"/>
      <c r="N3001" s="548"/>
      <c r="O3001" s="548"/>
    </row>
    <row r="3002" spans="2:15" s="5" customFormat="1" ht="31.5">
      <c r="B3002" s="1"/>
      <c r="C3002" s="351">
        <v>8585</v>
      </c>
      <c r="D3002" s="352" t="s">
        <v>3065</v>
      </c>
      <c r="E3002" s="353" t="s">
        <v>125</v>
      </c>
      <c r="F3002" s="354">
        <v>4230</v>
      </c>
      <c r="G3002" s="288" t="s">
        <v>117</v>
      </c>
      <c r="H3002" s="288"/>
      <c r="I3002" s="1"/>
      <c r="J3002" s="1"/>
      <c r="K3002" s="549"/>
      <c r="L3002" s="10"/>
      <c r="M3002" s="1"/>
      <c r="N3002" s="548"/>
      <c r="O3002" s="548"/>
    </row>
    <row r="3003" spans="2:15" s="5" customFormat="1" ht="31.5">
      <c r="B3003" s="1"/>
      <c r="C3003" s="351">
        <v>8586</v>
      </c>
      <c r="D3003" s="352" t="s">
        <v>3066</v>
      </c>
      <c r="E3003" s="353" t="s">
        <v>125</v>
      </c>
      <c r="F3003" s="354">
        <v>5885</v>
      </c>
      <c r="G3003" s="288" t="s">
        <v>117</v>
      </c>
      <c r="H3003" s="288"/>
      <c r="I3003" s="1"/>
      <c r="J3003" s="1"/>
      <c r="K3003" s="549"/>
      <c r="L3003" s="10"/>
      <c r="M3003" s="1"/>
      <c r="N3003" s="548"/>
      <c r="O3003" s="548"/>
    </row>
    <row r="3004" spans="2:15" s="5" customFormat="1" ht="31.5">
      <c r="B3004" s="1"/>
      <c r="C3004" s="351">
        <v>8587</v>
      </c>
      <c r="D3004" s="352" t="s">
        <v>3067</v>
      </c>
      <c r="E3004" s="353" t="s">
        <v>125</v>
      </c>
      <c r="F3004" s="354">
        <v>14034</v>
      </c>
      <c r="G3004" s="288" t="s">
        <v>117</v>
      </c>
      <c r="H3004" s="288"/>
      <c r="I3004" s="1"/>
      <c r="J3004" s="1"/>
      <c r="K3004" s="549"/>
      <c r="L3004" s="10"/>
      <c r="M3004" s="1"/>
      <c r="N3004" s="548"/>
      <c r="O3004" s="548"/>
    </row>
    <row r="3005" spans="2:15" s="5" customFormat="1" ht="31.5">
      <c r="B3005" s="1"/>
      <c r="C3005" s="351">
        <v>8588</v>
      </c>
      <c r="D3005" s="352" t="s">
        <v>3068</v>
      </c>
      <c r="E3005" s="353" t="s">
        <v>125</v>
      </c>
      <c r="F3005" s="354">
        <v>14034</v>
      </c>
      <c r="G3005" s="288" t="s">
        <v>117</v>
      </c>
      <c r="H3005" s="288"/>
      <c r="I3005" s="1"/>
      <c r="J3005" s="1"/>
      <c r="K3005" s="549"/>
      <c r="L3005" s="10"/>
      <c r="M3005" s="1"/>
      <c r="N3005" s="548"/>
      <c r="O3005" s="548"/>
    </row>
    <row r="3006" spans="2:15" s="5" customFormat="1" ht="31.5">
      <c r="B3006" s="1"/>
      <c r="C3006" s="351">
        <v>8589</v>
      </c>
      <c r="D3006" s="352" t="s">
        <v>3069</v>
      </c>
      <c r="E3006" s="353" t="s">
        <v>125</v>
      </c>
      <c r="F3006" s="354">
        <v>13025</v>
      </c>
      <c r="G3006" s="288" t="s">
        <v>117</v>
      </c>
      <c r="H3006" s="288"/>
      <c r="I3006" s="1"/>
      <c r="J3006" s="1"/>
      <c r="K3006" s="549"/>
      <c r="L3006" s="10"/>
      <c r="M3006" s="1"/>
      <c r="N3006" s="548"/>
      <c r="O3006" s="548"/>
    </row>
    <row r="3007" spans="2:15" s="5" customFormat="1" ht="78.75">
      <c r="B3007" s="1"/>
      <c r="C3007" s="351">
        <v>8590</v>
      </c>
      <c r="D3007" s="352" t="s">
        <v>3070</v>
      </c>
      <c r="E3007" s="353" t="s">
        <v>125</v>
      </c>
      <c r="F3007" s="354">
        <v>1707403</v>
      </c>
      <c r="G3007" s="288" t="s">
        <v>117</v>
      </c>
      <c r="H3007" s="288" t="s">
        <v>145</v>
      </c>
      <c r="I3007" s="1"/>
      <c r="J3007" s="1"/>
      <c r="K3007" s="549"/>
      <c r="L3007" s="10"/>
      <c r="M3007" s="1"/>
      <c r="N3007" s="548"/>
      <c r="O3007" s="548"/>
    </row>
    <row r="3008" spans="2:15" s="5" customFormat="1" ht="47.25">
      <c r="B3008" s="1"/>
      <c r="C3008" s="351">
        <v>8591</v>
      </c>
      <c r="D3008" s="352" t="s">
        <v>3071</v>
      </c>
      <c r="E3008" s="353" t="s">
        <v>116</v>
      </c>
      <c r="F3008" s="354">
        <v>51337</v>
      </c>
      <c r="G3008" s="288" t="s">
        <v>117</v>
      </c>
      <c r="H3008" s="288"/>
      <c r="I3008" s="1"/>
      <c r="J3008" s="1"/>
      <c r="K3008" s="549"/>
      <c r="L3008" s="10"/>
      <c r="M3008" s="1"/>
      <c r="N3008" s="548"/>
      <c r="O3008" s="548"/>
    </row>
    <row r="3009" spans="2:15" s="5" customFormat="1" ht="110.25">
      <c r="B3009" s="1"/>
      <c r="C3009" s="351">
        <v>8592</v>
      </c>
      <c r="D3009" s="352" t="s">
        <v>3072</v>
      </c>
      <c r="E3009" s="353" t="s">
        <v>122</v>
      </c>
      <c r="F3009" s="354">
        <v>85917</v>
      </c>
      <c r="G3009" s="288" t="s">
        <v>117</v>
      </c>
      <c r="H3009" s="288" t="s">
        <v>145</v>
      </c>
      <c r="I3009" s="1"/>
      <c r="J3009" s="1"/>
      <c r="K3009" s="549"/>
      <c r="L3009" s="10"/>
      <c r="M3009" s="1"/>
      <c r="N3009" s="548"/>
      <c r="O3009" s="548"/>
    </row>
    <row r="3010" spans="2:15" s="5" customFormat="1" ht="31.5">
      <c r="B3010" s="1"/>
      <c r="C3010" s="351">
        <v>8593</v>
      </c>
      <c r="D3010" s="352" t="s">
        <v>3073</v>
      </c>
      <c r="E3010" s="353" t="s">
        <v>125</v>
      </c>
      <c r="F3010" s="354">
        <v>38560</v>
      </c>
      <c r="G3010" s="288" t="s">
        <v>117</v>
      </c>
      <c r="H3010" s="288"/>
      <c r="I3010" s="1"/>
      <c r="J3010" s="1"/>
      <c r="K3010" s="549"/>
      <c r="L3010" s="10"/>
      <c r="M3010" s="1"/>
      <c r="N3010" s="548"/>
      <c r="O3010" s="548"/>
    </row>
    <row r="3011" spans="2:15" s="5" customFormat="1" ht="31.5">
      <c r="B3011" s="1"/>
      <c r="C3011" s="351">
        <v>8594</v>
      </c>
      <c r="D3011" s="352" t="s">
        <v>3074</v>
      </c>
      <c r="E3011" s="353" t="s">
        <v>125</v>
      </c>
      <c r="F3011" s="354">
        <v>176833</v>
      </c>
      <c r="G3011" s="288" t="s">
        <v>117</v>
      </c>
      <c r="H3011" s="288"/>
      <c r="I3011" s="1"/>
      <c r="J3011" s="1"/>
      <c r="K3011" s="549"/>
      <c r="L3011" s="10"/>
      <c r="M3011" s="1"/>
      <c r="N3011" s="548"/>
      <c r="O3011" s="548"/>
    </row>
    <row r="3012" spans="2:15" s="5" customFormat="1" ht="31.5">
      <c r="B3012" s="1"/>
      <c r="C3012" s="351">
        <v>8595</v>
      </c>
      <c r="D3012" s="352" t="s">
        <v>3075</v>
      </c>
      <c r="E3012" s="353" t="s">
        <v>125</v>
      </c>
      <c r="F3012" s="354">
        <v>193493</v>
      </c>
      <c r="G3012" s="288" t="s">
        <v>117</v>
      </c>
      <c r="H3012" s="288"/>
      <c r="I3012" s="1"/>
      <c r="J3012" s="1"/>
      <c r="K3012" s="549"/>
      <c r="L3012" s="10"/>
      <c r="M3012" s="1"/>
      <c r="N3012" s="548"/>
      <c r="O3012" s="548"/>
    </row>
    <row r="3013" spans="2:15" s="5" customFormat="1" ht="47.25">
      <c r="B3013" s="1"/>
      <c r="C3013" s="351">
        <v>8597</v>
      </c>
      <c r="D3013" s="352" t="s">
        <v>3076</v>
      </c>
      <c r="E3013" s="353" t="s">
        <v>125</v>
      </c>
      <c r="F3013" s="354">
        <v>145501</v>
      </c>
      <c r="G3013" s="288" t="s">
        <v>117</v>
      </c>
      <c r="H3013" s="288"/>
      <c r="I3013" s="1"/>
      <c r="J3013" s="1"/>
      <c r="K3013" s="549"/>
      <c r="L3013" s="10"/>
      <c r="M3013" s="1"/>
      <c r="N3013" s="548"/>
      <c r="O3013" s="548"/>
    </row>
    <row r="3014" spans="2:15" s="5" customFormat="1" ht="47.25">
      <c r="B3014" s="1"/>
      <c r="C3014" s="351">
        <v>8598</v>
      </c>
      <c r="D3014" s="352" t="s">
        <v>3077</v>
      </c>
      <c r="E3014" s="353" t="s">
        <v>125</v>
      </c>
      <c r="F3014" s="354">
        <v>347762</v>
      </c>
      <c r="G3014" s="288" t="s">
        <v>117</v>
      </c>
      <c r="H3014" s="288"/>
      <c r="I3014" s="1"/>
      <c r="J3014" s="1"/>
      <c r="K3014" s="549"/>
      <c r="L3014" s="10"/>
      <c r="M3014" s="1"/>
      <c r="N3014" s="548"/>
      <c r="O3014" s="548"/>
    </row>
    <row r="3015" spans="2:15" s="5" customFormat="1" ht="31.5">
      <c r="B3015" s="1"/>
      <c r="C3015" s="351">
        <v>8599</v>
      </c>
      <c r="D3015" s="352" t="s">
        <v>3078</v>
      </c>
      <c r="E3015" s="353" t="s">
        <v>125</v>
      </c>
      <c r="F3015" s="354">
        <v>52066</v>
      </c>
      <c r="G3015" s="288" t="s">
        <v>117</v>
      </c>
      <c r="H3015" s="288"/>
      <c r="I3015" s="1"/>
      <c r="J3015" s="1"/>
      <c r="K3015" s="549"/>
      <c r="L3015" s="10"/>
      <c r="M3015" s="1"/>
      <c r="N3015" s="548"/>
      <c r="O3015" s="548"/>
    </row>
    <row r="3016" spans="2:15" s="5" customFormat="1" ht="31.5">
      <c r="B3016" s="1"/>
      <c r="C3016" s="351">
        <v>8600</v>
      </c>
      <c r="D3016" s="352" t="s">
        <v>3079</v>
      </c>
      <c r="E3016" s="353" t="s">
        <v>125</v>
      </c>
      <c r="F3016" s="354">
        <v>49312</v>
      </c>
      <c r="G3016" s="288" t="s">
        <v>117</v>
      </c>
      <c r="H3016" s="288"/>
      <c r="I3016" s="1"/>
      <c r="J3016" s="1"/>
      <c r="K3016" s="549"/>
      <c r="L3016" s="10"/>
      <c r="M3016" s="1"/>
      <c r="N3016" s="548"/>
      <c r="O3016" s="548"/>
    </row>
    <row r="3017" spans="2:15" s="5" customFormat="1" ht="47.25">
      <c r="B3017" s="1"/>
      <c r="C3017" s="351">
        <v>8601</v>
      </c>
      <c r="D3017" s="352" t="s">
        <v>3080</v>
      </c>
      <c r="E3017" s="353" t="s">
        <v>125</v>
      </c>
      <c r="F3017" s="354">
        <v>241724</v>
      </c>
      <c r="G3017" s="288" t="s">
        <v>117</v>
      </c>
      <c r="H3017" s="288"/>
      <c r="I3017" s="1"/>
      <c r="J3017" s="1"/>
      <c r="K3017" s="549"/>
      <c r="L3017" s="10"/>
      <c r="M3017" s="1"/>
      <c r="N3017" s="548"/>
      <c r="O3017" s="548"/>
    </row>
    <row r="3018" spans="2:15" s="5" customFormat="1" ht="63">
      <c r="B3018" s="1"/>
      <c r="C3018" s="351">
        <v>8603</v>
      </c>
      <c r="D3018" s="352" t="s">
        <v>3081</v>
      </c>
      <c r="E3018" s="353" t="s">
        <v>125</v>
      </c>
      <c r="F3018" s="354">
        <v>45904</v>
      </c>
      <c r="G3018" s="288" t="s">
        <v>117</v>
      </c>
      <c r="H3018" s="288"/>
      <c r="I3018" s="1"/>
      <c r="J3018" s="1"/>
      <c r="K3018" s="549"/>
      <c r="L3018" s="10"/>
      <c r="M3018" s="1"/>
      <c r="N3018" s="548"/>
      <c r="O3018" s="548"/>
    </row>
    <row r="3019" spans="2:15" s="5" customFormat="1" ht="31.5">
      <c r="B3019" s="1"/>
      <c r="C3019" s="351">
        <v>8605</v>
      </c>
      <c r="D3019" s="352" t="s">
        <v>3082</v>
      </c>
      <c r="E3019" s="353" t="s">
        <v>116</v>
      </c>
      <c r="F3019" s="354">
        <v>54475</v>
      </c>
      <c r="G3019" s="288" t="s">
        <v>117</v>
      </c>
      <c r="H3019" s="288"/>
      <c r="I3019" s="1"/>
      <c r="J3019" s="1"/>
      <c r="K3019" s="549"/>
      <c r="L3019" s="10"/>
      <c r="M3019" s="1"/>
      <c r="N3019" s="548"/>
      <c r="O3019" s="548"/>
    </row>
    <row r="3020" spans="2:15" s="5" customFormat="1" ht="78.75">
      <c r="B3020" s="1"/>
      <c r="C3020" s="351">
        <v>8606</v>
      </c>
      <c r="D3020" s="352" t="s">
        <v>3083</v>
      </c>
      <c r="E3020" s="353" t="s">
        <v>116</v>
      </c>
      <c r="F3020" s="354">
        <v>9821</v>
      </c>
      <c r="G3020" s="288" t="s">
        <v>117</v>
      </c>
      <c r="H3020" s="288"/>
      <c r="I3020" s="1"/>
      <c r="J3020" s="1"/>
      <c r="K3020" s="549"/>
      <c r="L3020" s="10"/>
      <c r="M3020" s="1"/>
      <c r="N3020" s="548"/>
      <c r="O3020" s="548"/>
    </row>
    <row r="3021" spans="2:15" s="5" customFormat="1" ht="31.5">
      <c r="B3021" s="1"/>
      <c r="C3021" s="351">
        <v>8610</v>
      </c>
      <c r="D3021" s="352" t="s">
        <v>3084</v>
      </c>
      <c r="E3021" s="353" t="s">
        <v>125</v>
      </c>
      <c r="F3021" s="354">
        <v>28984205</v>
      </c>
      <c r="G3021" s="288" t="s">
        <v>117</v>
      </c>
      <c r="H3021" s="288"/>
      <c r="I3021" s="1"/>
      <c r="J3021" s="1"/>
      <c r="K3021" s="549"/>
      <c r="L3021" s="10"/>
      <c r="M3021" s="1"/>
      <c r="N3021" s="548"/>
      <c r="O3021" s="548"/>
    </row>
    <row r="3022" spans="2:15" s="5" customFormat="1" ht="63">
      <c r="B3022" s="1"/>
      <c r="C3022" s="351">
        <v>8611</v>
      </c>
      <c r="D3022" s="352" t="s">
        <v>3085</v>
      </c>
      <c r="E3022" s="353" t="s">
        <v>472</v>
      </c>
      <c r="F3022" s="354">
        <v>2940</v>
      </c>
      <c r="G3022" s="288" t="s">
        <v>117</v>
      </c>
      <c r="H3022" s="288"/>
      <c r="I3022" s="1"/>
      <c r="J3022" s="1"/>
      <c r="K3022" s="549"/>
      <c r="L3022" s="10"/>
      <c r="M3022" s="1"/>
      <c r="N3022" s="548"/>
      <c r="O3022" s="548"/>
    </row>
    <row r="3023" spans="2:15" s="5" customFormat="1" ht="94.5">
      <c r="B3023" s="1"/>
      <c r="C3023" s="351">
        <v>8612</v>
      </c>
      <c r="D3023" s="352" t="s">
        <v>3086</v>
      </c>
      <c r="E3023" s="353" t="s">
        <v>116</v>
      </c>
      <c r="F3023" s="354">
        <v>123487</v>
      </c>
      <c r="G3023" s="288" t="s">
        <v>117</v>
      </c>
      <c r="H3023" s="288"/>
      <c r="I3023" s="1"/>
      <c r="J3023" s="1"/>
      <c r="K3023" s="549"/>
      <c r="L3023" s="10"/>
      <c r="M3023" s="1"/>
      <c r="N3023" s="548"/>
      <c r="O3023" s="548"/>
    </row>
    <row r="3024" spans="2:15" s="5" customFormat="1" ht="78.75">
      <c r="B3024" s="1"/>
      <c r="C3024" s="351">
        <v>8613</v>
      </c>
      <c r="D3024" s="352" t="s">
        <v>3087</v>
      </c>
      <c r="E3024" s="353" t="s">
        <v>119</v>
      </c>
      <c r="F3024" s="354">
        <v>723471</v>
      </c>
      <c r="G3024" s="288" t="s">
        <v>117</v>
      </c>
      <c r="H3024" s="288"/>
      <c r="I3024" s="1"/>
      <c r="J3024" s="1"/>
      <c r="K3024" s="549"/>
      <c r="L3024" s="10"/>
      <c r="M3024" s="1"/>
      <c r="N3024" s="548"/>
      <c r="O3024" s="548"/>
    </row>
    <row r="3025" spans="2:15" s="5" customFormat="1" ht="78.75">
      <c r="B3025" s="1"/>
      <c r="C3025" s="351">
        <v>8614</v>
      </c>
      <c r="D3025" s="352" t="s">
        <v>3088</v>
      </c>
      <c r="E3025" s="353" t="s">
        <v>119</v>
      </c>
      <c r="F3025" s="354">
        <v>663971</v>
      </c>
      <c r="G3025" s="288" t="s">
        <v>117</v>
      </c>
      <c r="H3025" s="288"/>
      <c r="I3025" s="1"/>
      <c r="J3025" s="1"/>
      <c r="K3025" s="549"/>
      <c r="L3025" s="10"/>
      <c r="M3025" s="1"/>
      <c r="N3025" s="548"/>
      <c r="O3025" s="548"/>
    </row>
    <row r="3026" spans="2:15" s="5" customFormat="1" ht="63">
      <c r="B3026" s="1"/>
      <c r="C3026" s="351">
        <v>8615</v>
      </c>
      <c r="D3026" s="352" t="s">
        <v>3089</v>
      </c>
      <c r="E3026" s="353" t="s">
        <v>119</v>
      </c>
      <c r="F3026" s="354">
        <v>168886</v>
      </c>
      <c r="G3026" s="288" t="s">
        <v>117</v>
      </c>
      <c r="H3026" s="288"/>
      <c r="I3026" s="1"/>
      <c r="J3026" s="1"/>
      <c r="K3026" s="549"/>
      <c r="L3026" s="10"/>
      <c r="M3026" s="1"/>
      <c r="N3026" s="548"/>
      <c r="O3026" s="548"/>
    </row>
    <row r="3027" spans="2:15" s="5" customFormat="1" ht="63">
      <c r="B3027" s="1"/>
      <c r="C3027" s="351">
        <v>8616</v>
      </c>
      <c r="D3027" s="352" t="s">
        <v>3090</v>
      </c>
      <c r="E3027" s="353" t="s">
        <v>119</v>
      </c>
      <c r="F3027" s="354">
        <v>159542</v>
      </c>
      <c r="G3027" s="288" t="s">
        <v>117</v>
      </c>
      <c r="H3027" s="288"/>
      <c r="I3027" s="1"/>
      <c r="J3027" s="1"/>
      <c r="K3027" s="549"/>
      <c r="L3027" s="10"/>
      <c r="M3027" s="1"/>
      <c r="N3027" s="548"/>
      <c r="O3027" s="548"/>
    </row>
    <row r="3028" spans="2:15" s="5" customFormat="1" ht="63">
      <c r="B3028" s="1"/>
      <c r="C3028" s="351">
        <v>8617</v>
      </c>
      <c r="D3028" s="352" t="s">
        <v>3091</v>
      </c>
      <c r="E3028" s="353" t="s">
        <v>119</v>
      </c>
      <c r="F3028" s="354">
        <v>141828</v>
      </c>
      <c r="G3028" s="288" t="s">
        <v>117</v>
      </c>
      <c r="H3028" s="288"/>
      <c r="I3028" s="1"/>
      <c r="J3028" s="1"/>
      <c r="K3028" s="549"/>
      <c r="L3028" s="10"/>
      <c r="M3028" s="1"/>
      <c r="N3028" s="548"/>
      <c r="O3028" s="548"/>
    </row>
    <row r="3029" spans="2:15" s="5" customFormat="1" ht="63">
      <c r="B3029" s="1"/>
      <c r="C3029" s="351">
        <v>8618</v>
      </c>
      <c r="D3029" s="352" t="s">
        <v>3092</v>
      </c>
      <c r="E3029" s="353" t="s">
        <v>119</v>
      </c>
      <c r="F3029" s="354">
        <v>674999</v>
      </c>
      <c r="G3029" s="288" t="s">
        <v>117</v>
      </c>
      <c r="H3029" s="288"/>
      <c r="I3029" s="1"/>
      <c r="J3029" s="1"/>
      <c r="K3029" s="549"/>
      <c r="L3029" s="10"/>
      <c r="M3029" s="1"/>
      <c r="N3029" s="548"/>
      <c r="O3029" s="548"/>
    </row>
    <row r="3030" spans="2:15" s="5" customFormat="1" ht="94.5">
      <c r="B3030" s="1"/>
      <c r="C3030" s="351">
        <v>8619</v>
      </c>
      <c r="D3030" s="352" t="s">
        <v>3093</v>
      </c>
      <c r="E3030" s="353" t="s">
        <v>119</v>
      </c>
      <c r="F3030" s="354">
        <v>743954</v>
      </c>
      <c r="G3030" s="288" t="s">
        <v>117</v>
      </c>
      <c r="H3030" s="288"/>
      <c r="I3030" s="1"/>
      <c r="J3030" s="1"/>
      <c r="K3030" s="549"/>
      <c r="L3030" s="10"/>
      <c r="M3030" s="1"/>
      <c r="N3030" s="548"/>
      <c r="O3030" s="548"/>
    </row>
    <row r="3031" spans="2:15" s="5" customFormat="1" ht="78.75">
      <c r="B3031" s="1"/>
      <c r="C3031" s="351">
        <v>8620</v>
      </c>
      <c r="D3031" s="352" t="s">
        <v>3094</v>
      </c>
      <c r="E3031" s="353" t="s">
        <v>119</v>
      </c>
      <c r="F3031" s="354">
        <v>692636</v>
      </c>
      <c r="G3031" s="288" t="s">
        <v>117</v>
      </c>
      <c r="H3031" s="288"/>
      <c r="I3031" s="1"/>
      <c r="J3031" s="1"/>
      <c r="K3031" s="549"/>
      <c r="L3031" s="10"/>
      <c r="M3031" s="1"/>
      <c r="N3031" s="548"/>
      <c r="O3031" s="548"/>
    </row>
    <row r="3032" spans="2:15" s="5" customFormat="1" ht="63">
      <c r="B3032" s="1"/>
      <c r="C3032" s="351">
        <v>8621</v>
      </c>
      <c r="D3032" s="352" t="s">
        <v>3095</v>
      </c>
      <c r="E3032" s="353" t="s">
        <v>119</v>
      </c>
      <c r="F3032" s="354">
        <v>671786</v>
      </c>
      <c r="G3032" s="288" t="s">
        <v>117</v>
      </c>
      <c r="H3032" s="288"/>
      <c r="I3032" s="1"/>
      <c r="J3032" s="1"/>
      <c r="K3032" s="549"/>
      <c r="L3032" s="10"/>
      <c r="M3032" s="1"/>
      <c r="N3032" s="548"/>
      <c r="O3032" s="548"/>
    </row>
    <row r="3033" spans="2:15" s="5" customFormat="1" ht="47.25">
      <c r="B3033" s="1"/>
      <c r="C3033" s="351">
        <v>8622</v>
      </c>
      <c r="D3033" s="352" t="s">
        <v>3096</v>
      </c>
      <c r="E3033" s="353" t="s">
        <v>116</v>
      </c>
      <c r="F3033" s="354">
        <v>9193</v>
      </c>
      <c r="G3033" s="288" t="s">
        <v>117</v>
      </c>
      <c r="H3033" s="288"/>
      <c r="I3033" s="1"/>
      <c r="J3033" s="1"/>
      <c r="K3033" s="549"/>
      <c r="L3033" s="10"/>
      <c r="M3033" s="1"/>
      <c r="N3033" s="548"/>
      <c r="O3033" s="548"/>
    </row>
    <row r="3034" spans="2:15" s="5" customFormat="1" ht="47.25">
      <c r="B3034" s="1"/>
      <c r="C3034" s="351">
        <v>8624</v>
      </c>
      <c r="D3034" s="352" t="s">
        <v>3097</v>
      </c>
      <c r="E3034" s="353" t="s">
        <v>125</v>
      </c>
      <c r="F3034" s="354">
        <v>4319726</v>
      </c>
      <c r="G3034" s="288" t="s">
        <v>117</v>
      </c>
      <c r="H3034" s="288" t="s">
        <v>145</v>
      </c>
      <c r="I3034" s="1"/>
      <c r="J3034" s="1"/>
      <c r="K3034" s="549"/>
      <c r="L3034" s="10"/>
      <c r="M3034" s="1"/>
      <c r="N3034" s="548"/>
      <c r="O3034" s="548"/>
    </row>
    <row r="3035" spans="2:15" s="5" customFormat="1" ht="94.5">
      <c r="B3035" s="1"/>
      <c r="C3035" s="351">
        <v>8625</v>
      </c>
      <c r="D3035" s="352" t="s">
        <v>3098</v>
      </c>
      <c r="E3035" s="353" t="s">
        <v>125</v>
      </c>
      <c r="F3035" s="354">
        <v>230017</v>
      </c>
      <c r="G3035" s="288" t="s">
        <v>117</v>
      </c>
      <c r="H3035" s="288" t="s">
        <v>145</v>
      </c>
      <c r="I3035" s="1"/>
      <c r="J3035" s="1"/>
      <c r="K3035" s="549"/>
      <c r="L3035" s="10"/>
      <c r="M3035" s="1"/>
      <c r="N3035" s="548"/>
      <c r="O3035" s="548"/>
    </row>
    <row r="3036" spans="2:15" s="5" customFormat="1" ht="94.5">
      <c r="B3036" s="1"/>
      <c r="C3036" s="351">
        <v>8626</v>
      </c>
      <c r="D3036" s="352" t="s">
        <v>3099</v>
      </c>
      <c r="E3036" s="353" t="s">
        <v>125</v>
      </c>
      <c r="F3036" s="354">
        <v>2047550</v>
      </c>
      <c r="G3036" s="288" t="s">
        <v>117</v>
      </c>
      <c r="H3036" s="288" t="s">
        <v>145</v>
      </c>
      <c r="I3036" s="1"/>
      <c r="J3036" s="1"/>
      <c r="K3036" s="549"/>
      <c r="L3036" s="10"/>
      <c r="M3036" s="1"/>
      <c r="N3036" s="548"/>
      <c r="O3036" s="548"/>
    </row>
    <row r="3037" spans="2:15" s="5" customFormat="1" ht="110.25">
      <c r="B3037" s="1"/>
      <c r="C3037" s="351">
        <v>8627</v>
      </c>
      <c r="D3037" s="352" t="s">
        <v>3100</v>
      </c>
      <c r="E3037" s="353" t="s">
        <v>125</v>
      </c>
      <c r="F3037" s="354">
        <v>384676</v>
      </c>
      <c r="G3037" s="288" t="s">
        <v>117</v>
      </c>
      <c r="H3037" s="288" t="s">
        <v>145</v>
      </c>
      <c r="I3037" s="1"/>
      <c r="J3037" s="1"/>
      <c r="K3037" s="549"/>
      <c r="L3037" s="10"/>
      <c r="M3037" s="1"/>
      <c r="N3037" s="548"/>
      <c r="O3037" s="548"/>
    </row>
    <row r="3038" spans="2:15" s="5" customFormat="1" ht="110.25">
      <c r="B3038" s="1"/>
      <c r="C3038" s="351">
        <v>8628</v>
      </c>
      <c r="D3038" s="352" t="s">
        <v>3101</v>
      </c>
      <c r="E3038" s="353" t="s">
        <v>125</v>
      </c>
      <c r="F3038" s="354">
        <v>127001</v>
      </c>
      <c r="G3038" s="288" t="s">
        <v>117</v>
      </c>
      <c r="H3038" s="288" t="s">
        <v>145</v>
      </c>
      <c r="I3038" s="1"/>
      <c r="J3038" s="1"/>
      <c r="K3038" s="549"/>
      <c r="L3038" s="10"/>
      <c r="M3038" s="1"/>
      <c r="N3038" s="548"/>
      <c r="O3038" s="548"/>
    </row>
    <row r="3039" spans="2:15" s="5" customFormat="1" ht="78.75">
      <c r="B3039" s="1"/>
      <c r="C3039" s="351">
        <v>8629</v>
      </c>
      <c r="D3039" s="352" t="s">
        <v>3102</v>
      </c>
      <c r="E3039" s="353" t="s">
        <v>122</v>
      </c>
      <c r="F3039" s="354">
        <v>735525</v>
      </c>
      <c r="G3039" s="288" t="s">
        <v>117</v>
      </c>
      <c r="H3039" s="288"/>
      <c r="I3039" s="1"/>
      <c r="J3039" s="1"/>
      <c r="K3039" s="549"/>
      <c r="L3039" s="10"/>
      <c r="M3039" s="1"/>
      <c r="N3039" s="548"/>
      <c r="O3039" s="548"/>
    </row>
    <row r="3040" spans="2:15" s="5" customFormat="1" ht="94.5">
      <c r="B3040" s="1"/>
      <c r="C3040" s="351">
        <v>8631</v>
      </c>
      <c r="D3040" s="352" t="s">
        <v>3103</v>
      </c>
      <c r="E3040" s="353" t="s">
        <v>125</v>
      </c>
      <c r="F3040" s="354">
        <v>1062567</v>
      </c>
      <c r="G3040" s="288" t="s">
        <v>117</v>
      </c>
      <c r="H3040" s="288"/>
      <c r="I3040" s="1"/>
      <c r="J3040" s="1"/>
      <c r="K3040" s="549"/>
      <c r="L3040" s="10"/>
      <c r="M3040" s="1"/>
      <c r="N3040" s="548"/>
      <c r="O3040" s="548"/>
    </row>
    <row r="3041" spans="2:15" s="5" customFormat="1" ht="78.75">
      <c r="B3041" s="1"/>
      <c r="C3041" s="351">
        <v>8632</v>
      </c>
      <c r="D3041" s="352" t="s">
        <v>3104</v>
      </c>
      <c r="E3041" s="353" t="s">
        <v>122</v>
      </c>
      <c r="F3041" s="354">
        <v>304483</v>
      </c>
      <c r="G3041" s="288" t="s">
        <v>117</v>
      </c>
      <c r="H3041" s="288"/>
      <c r="I3041" s="1"/>
      <c r="J3041" s="1"/>
      <c r="K3041" s="549"/>
      <c r="L3041" s="10"/>
      <c r="M3041" s="1"/>
      <c r="N3041" s="548"/>
      <c r="O3041" s="548"/>
    </row>
    <row r="3042" spans="2:15" s="5" customFormat="1" ht="78.75">
      <c r="B3042" s="1"/>
      <c r="C3042" s="351">
        <v>8633</v>
      </c>
      <c r="D3042" s="352" t="s">
        <v>3105</v>
      </c>
      <c r="E3042" s="353" t="s">
        <v>122</v>
      </c>
      <c r="F3042" s="354">
        <v>825402</v>
      </c>
      <c r="G3042" s="288" t="s">
        <v>117</v>
      </c>
      <c r="H3042" s="288"/>
      <c r="I3042" s="1"/>
      <c r="J3042" s="1"/>
      <c r="K3042" s="549"/>
      <c r="L3042" s="10"/>
      <c r="M3042" s="1"/>
      <c r="N3042" s="548"/>
      <c r="O3042" s="548"/>
    </row>
    <row r="3043" spans="2:15" s="5" customFormat="1" ht="94.5">
      <c r="B3043" s="1"/>
      <c r="C3043" s="351">
        <v>8634</v>
      </c>
      <c r="D3043" s="352" t="s">
        <v>3106</v>
      </c>
      <c r="E3043" s="353" t="s">
        <v>125</v>
      </c>
      <c r="F3043" s="354">
        <v>1082656</v>
      </c>
      <c r="G3043" s="288" t="s">
        <v>117</v>
      </c>
      <c r="H3043" s="288"/>
      <c r="I3043" s="1"/>
      <c r="J3043" s="1"/>
      <c r="K3043" s="549"/>
      <c r="L3043" s="10"/>
      <c r="M3043" s="1"/>
      <c r="N3043" s="548"/>
      <c r="O3043" s="548"/>
    </row>
    <row r="3044" spans="2:15" s="5" customFormat="1" ht="110.25">
      <c r="B3044" s="1"/>
      <c r="C3044" s="351">
        <v>8636</v>
      </c>
      <c r="D3044" s="352" t="s">
        <v>3107</v>
      </c>
      <c r="E3044" s="353" t="s">
        <v>125</v>
      </c>
      <c r="F3044" s="354">
        <v>569520</v>
      </c>
      <c r="G3044" s="288" t="s">
        <v>117</v>
      </c>
      <c r="H3044" s="288"/>
      <c r="I3044" s="1"/>
      <c r="J3044" s="1"/>
      <c r="K3044" s="549"/>
      <c r="L3044" s="10"/>
      <c r="M3044" s="1"/>
      <c r="N3044" s="548"/>
      <c r="O3044" s="548"/>
    </row>
    <row r="3045" spans="2:15" s="5" customFormat="1" ht="94.5">
      <c r="B3045" s="1"/>
      <c r="C3045" s="351">
        <v>8637</v>
      </c>
      <c r="D3045" s="352" t="s">
        <v>3108</v>
      </c>
      <c r="E3045" s="353" t="s">
        <v>125</v>
      </c>
      <c r="F3045" s="354">
        <v>1877604</v>
      </c>
      <c r="G3045" s="288" t="s">
        <v>117</v>
      </c>
      <c r="H3045" s="288"/>
      <c r="I3045" s="1"/>
      <c r="J3045" s="1"/>
      <c r="K3045" s="549"/>
      <c r="L3045" s="10"/>
      <c r="M3045" s="1"/>
      <c r="N3045" s="548"/>
      <c r="O3045" s="548"/>
    </row>
    <row r="3046" spans="2:15" s="5" customFormat="1" ht="110.25">
      <c r="B3046" s="1"/>
      <c r="C3046" s="351">
        <v>8638</v>
      </c>
      <c r="D3046" s="352" t="s">
        <v>3109</v>
      </c>
      <c r="E3046" s="353" t="s">
        <v>125</v>
      </c>
      <c r="F3046" s="354">
        <v>3298506</v>
      </c>
      <c r="G3046" s="288" t="s">
        <v>117</v>
      </c>
      <c r="H3046" s="288" t="s">
        <v>145</v>
      </c>
      <c r="I3046" s="1"/>
      <c r="J3046" s="1"/>
      <c r="K3046" s="549"/>
      <c r="L3046" s="10"/>
      <c r="M3046" s="1"/>
      <c r="N3046" s="548"/>
      <c r="O3046" s="548"/>
    </row>
    <row r="3047" spans="2:15" s="5" customFormat="1" ht="110.25">
      <c r="B3047" s="1"/>
      <c r="C3047" s="351">
        <v>8639</v>
      </c>
      <c r="D3047" s="352" t="s">
        <v>3110</v>
      </c>
      <c r="E3047" s="353" t="s">
        <v>125</v>
      </c>
      <c r="F3047" s="354">
        <v>5515544</v>
      </c>
      <c r="G3047" s="288" t="s">
        <v>117</v>
      </c>
      <c r="H3047" s="288" t="s">
        <v>145</v>
      </c>
      <c r="I3047" s="1"/>
      <c r="J3047" s="1"/>
      <c r="K3047" s="549"/>
      <c r="L3047" s="10"/>
      <c r="M3047" s="1"/>
      <c r="N3047" s="548"/>
      <c r="O3047" s="548"/>
    </row>
    <row r="3048" spans="2:15" s="5" customFormat="1" ht="31.5">
      <c r="B3048" s="1"/>
      <c r="C3048" s="351">
        <v>8640</v>
      </c>
      <c r="D3048" s="352" t="s">
        <v>3111</v>
      </c>
      <c r="E3048" s="353" t="s">
        <v>125</v>
      </c>
      <c r="F3048" s="354">
        <v>76996</v>
      </c>
      <c r="G3048" s="288" t="s">
        <v>117</v>
      </c>
      <c r="H3048" s="288"/>
      <c r="I3048" s="1"/>
      <c r="J3048" s="1"/>
      <c r="K3048" s="549"/>
      <c r="L3048" s="10"/>
      <c r="M3048" s="1"/>
      <c r="N3048" s="548"/>
      <c r="O3048" s="548"/>
    </row>
    <row r="3049" spans="2:15" s="5" customFormat="1" ht="31.5">
      <c r="B3049" s="1"/>
      <c r="C3049" s="351">
        <v>8641</v>
      </c>
      <c r="D3049" s="352" t="s">
        <v>3112</v>
      </c>
      <c r="E3049" s="353" t="s">
        <v>125</v>
      </c>
      <c r="F3049" s="354">
        <v>1701992</v>
      </c>
      <c r="G3049" s="288" t="s">
        <v>117</v>
      </c>
      <c r="H3049" s="288"/>
      <c r="I3049" s="1"/>
      <c r="J3049" s="1"/>
      <c r="K3049" s="549"/>
      <c r="L3049" s="10"/>
      <c r="M3049" s="1"/>
      <c r="N3049" s="548"/>
      <c r="O3049" s="548"/>
    </row>
    <row r="3050" spans="2:15" s="5" customFormat="1" ht="31.5">
      <c r="B3050" s="1"/>
      <c r="C3050" s="351">
        <v>8642</v>
      </c>
      <c r="D3050" s="352" t="s">
        <v>3113</v>
      </c>
      <c r="E3050" s="353" t="s">
        <v>125</v>
      </c>
      <c r="F3050" s="354">
        <v>108492</v>
      </c>
      <c r="G3050" s="288" t="s">
        <v>117</v>
      </c>
      <c r="H3050" s="288"/>
      <c r="I3050" s="1"/>
      <c r="J3050" s="1"/>
      <c r="K3050" s="549"/>
      <c r="L3050" s="10"/>
      <c r="M3050" s="1"/>
      <c r="N3050" s="548"/>
      <c r="O3050" s="548"/>
    </row>
    <row r="3051" spans="2:15" s="5" customFormat="1" ht="94.5">
      <c r="B3051" s="1"/>
      <c r="C3051" s="351">
        <v>8643</v>
      </c>
      <c r="D3051" s="352" t="s">
        <v>3114</v>
      </c>
      <c r="E3051" s="353" t="s">
        <v>3115</v>
      </c>
      <c r="F3051" s="354">
        <v>37638</v>
      </c>
      <c r="G3051" s="288" t="s">
        <v>117</v>
      </c>
      <c r="H3051" s="288"/>
      <c r="I3051" s="1"/>
      <c r="J3051" s="1"/>
      <c r="K3051" s="549"/>
      <c r="L3051" s="10"/>
      <c r="M3051" s="1"/>
      <c r="N3051" s="548"/>
      <c r="O3051" s="548"/>
    </row>
    <row r="3052" spans="2:15" s="5" customFormat="1" ht="110.25">
      <c r="B3052" s="1"/>
      <c r="C3052" s="351">
        <v>8644</v>
      </c>
      <c r="D3052" s="352" t="s">
        <v>3116</v>
      </c>
      <c r="E3052" s="353" t="s">
        <v>125</v>
      </c>
      <c r="F3052" s="354">
        <v>3358464</v>
      </c>
      <c r="G3052" s="288" t="s">
        <v>117</v>
      </c>
      <c r="H3052" s="288" t="s">
        <v>145</v>
      </c>
      <c r="I3052" s="1"/>
      <c r="J3052" s="1"/>
      <c r="K3052" s="549"/>
      <c r="L3052" s="10"/>
      <c r="M3052" s="1"/>
      <c r="N3052" s="548"/>
      <c r="O3052" s="548"/>
    </row>
    <row r="3053" spans="2:15" s="5" customFormat="1" ht="110.25">
      <c r="B3053" s="1"/>
      <c r="C3053" s="351">
        <v>8645</v>
      </c>
      <c r="D3053" s="352" t="s">
        <v>3117</v>
      </c>
      <c r="E3053" s="353" t="s">
        <v>125</v>
      </c>
      <c r="F3053" s="354">
        <v>2005364</v>
      </c>
      <c r="G3053" s="288" t="s">
        <v>117</v>
      </c>
      <c r="H3053" s="288"/>
      <c r="I3053" s="1"/>
      <c r="J3053" s="1"/>
      <c r="K3053" s="549"/>
      <c r="L3053" s="10"/>
      <c r="M3053" s="1"/>
      <c r="N3053" s="548"/>
      <c r="O3053" s="548"/>
    </row>
    <row r="3054" spans="2:15" s="5" customFormat="1" ht="63">
      <c r="B3054" s="1"/>
      <c r="C3054" s="351">
        <v>8646</v>
      </c>
      <c r="D3054" s="352" t="s">
        <v>3118</v>
      </c>
      <c r="E3054" s="353" t="s">
        <v>125</v>
      </c>
      <c r="F3054" s="354">
        <v>332799</v>
      </c>
      <c r="G3054" s="288" t="s">
        <v>117</v>
      </c>
      <c r="H3054" s="288"/>
      <c r="I3054" s="1"/>
      <c r="J3054" s="1"/>
      <c r="K3054" s="549"/>
      <c r="L3054" s="10"/>
      <c r="M3054" s="1"/>
      <c r="N3054" s="548"/>
      <c r="O3054" s="548"/>
    </row>
    <row r="3055" spans="2:15" s="5" customFormat="1" ht="110.25">
      <c r="B3055" s="1"/>
      <c r="C3055" s="351">
        <v>8647</v>
      </c>
      <c r="D3055" s="352" t="s">
        <v>3119</v>
      </c>
      <c r="E3055" s="353" t="s">
        <v>125</v>
      </c>
      <c r="F3055" s="354">
        <v>4381281</v>
      </c>
      <c r="G3055" s="288" t="s">
        <v>117</v>
      </c>
      <c r="H3055" s="288"/>
      <c r="I3055" s="1"/>
      <c r="J3055" s="1"/>
      <c r="K3055" s="549"/>
      <c r="L3055" s="10"/>
      <c r="M3055" s="1"/>
      <c r="N3055" s="548"/>
      <c r="O3055" s="548"/>
    </row>
    <row r="3056" spans="2:15" s="5" customFormat="1" ht="63">
      <c r="B3056" s="1"/>
      <c r="C3056" s="351">
        <v>8648</v>
      </c>
      <c r="D3056" s="352" t="s">
        <v>3120</v>
      </c>
      <c r="E3056" s="353" t="s">
        <v>122</v>
      </c>
      <c r="F3056" s="354">
        <v>407015</v>
      </c>
      <c r="G3056" s="288" t="s">
        <v>117</v>
      </c>
      <c r="H3056" s="288"/>
      <c r="I3056" s="1"/>
      <c r="J3056" s="1"/>
      <c r="K3056" s="549"/>
      <c r="L3056" s="10"/>
      <c r="M3056" s="1"/>
      <c r="N3056" s="548"/>
      <c r="O3056" s="548"/>
    </row>
    <row r="3057" spans="2:15" s="5" customFormat="1" ht="63">
      <c r="B3057" s="1"/>
      <c r="C3057" s="351">
        <v>8649</v>
      </c>
      <c r="D3057" s="352" t="s">
        <v>3121</v>
      </c>
      <c r="E3057" s="353" t="s">
        <v>122</v>
      </c>
      <c r="F3057" s="354">
        <v>374079</v>
      </c>
      <c r="G3057" s="288" t="s">
        <v>117</v>
      </c>
      <c r="H3057" s="288"/>
      <c r="I3057" s="1"/>
      <c r="J3057" s="1"/>
      <c r="K3057" s="549"/>
      <c r="L3057" s="10"/>
      <c r="M3057" s="1"/>
      <c r="N3057" s="548"/>
      <c r="O3057" s="548"/>
    </row>
    <row r="3058" spans="2:15" s="5" customFormat="1" ht="31.5">
      <c r="B3058" s="1"/>
      <c r="C3058" s="351">
        <v>8650</v>
      </c>
      <c r="D3058" s="352" t="s">
        <v>3122</v>
      </c>
      <c r="E3058" s="353" t="s">
        <v>3123</v>
      </c>
      <c r="F3058" s="354">
        <v>37</v>
      </c>
      <c r="G3058" s="288" t="s">
        <v>117</v>
      </c>
      <c r="H3058" s="288"/>
      <c r="I3058" s="1"/>
      <c r="J3058" s="1"/>
      <c r="K3058" s="549"/>
      <c r="L3058" s="10"/>
      <c r="M3058" s="1"/>
      <c r="N3058" s="548"/>
      <c r="O3058" s="548"/>
    </row>
    <row r="3059" spans="2:15" s="5" customFormat="1" ht="78.75">
      <c r="B3059" s="1"/>
      <c r="C3059" s="351">
        <v>8651</v>
      </c>
      <c r="D3059" s="352" t="s">
        <v>3124</v>
      </c>
      <c r="E3059" s="353" t="s">
        <v>125</v>
      </c>
      <c r="F3059" s="354">
        <v>148000</v>
      </c>
      <c r="G3059" s="288" t="s">
        <v>117</v>
      </c>
      <c r="H3059" s="288"/>
      <c r="I3059" s="1"/>
      <c r="J3059" s="1"/>
      <c r="K3059" s="549"/>
      <c r="L3059" s="10"/>
      <c r="M3059" s="1"/>
      <c r="N3059" s="548"/>
      <c r="O3059" s="548"/>
    </row>
    <row r="3060" spans="2:15" s="5" customFormat="1" ht="47.25">
      <c r="B3060" s="1"/>
      <c r="C3060" s="351">
        <v>8652</v>
      </c>
      <c r="D3060" s="352" t="s">
        <v>3125</v>
      </c>
      <c r="E3060" s="353" t="s">
        <v>125</v>
      </c>
      <c r="F3060" s="354">
        <v>138000</v>
      </c>
      <c r="G3060" s="288" t="s">
        <v>117</v>
      </c>
      <c r="H3060" s="288"/>
      <c r="I3060" s="1"/>
      <c r="J3060" s="1"/>
      <c r="K3060" s="549"/>
      <c r="L3060" s="10"/>
      <c r="M3060" s="1"/>
      <c r="N3060" s="548"/>
      <c r="O3060" s="548"/>
    </row>
    <row r="3061" spans="2:15" s="5" customFormat="1" ht="78.75">
      <c r="B3061" s="1"/>
      <c r="C3061" s="351">
        <v>8653</v>
      </c>
      <c r="D3061" s="352" t="s">
        <v>3126</v>
      </c>
      <c r="E3061" s="353" t="s">
        <v>125</v>
      </c>
      <c r="F3061" s="354">
        <v>133500</v>
      </c>
      <c r="G3061" s="288" t="s">
        <v>117</v>
      </c>
      <c r="H3061" s="288"/>
      <c r="I3061" s="1"/>
      <c r="J3061" s="1"/>
      <c r="K3061" s="549"/>
      <c r="L3061" s="10"/>
      <c r="M3061" s="1"/>
      <c r="N3061" s="548"/>
      <c r="O3061" s="548"/>
    </row>
    <row r="3062" spans="2:15" s="5" customFormat="1" ht="63">
      <c r="B3062" s="1"/>
      <c r="C3062" s="351">
        <v>8654</v>
      </c>
      <c r="D3062" s="352" t="s">
        <v>3127</v>
      </c>
      <c r="E3062" s="353" t="s">
        <v>125</v>
      </c>
      <c r="F3062" s="354">
        <v>205000</v>
      </c>
      <c r="G3062" s="288" t="s">
        <v>117</v>
      </c>
      <c r="H3062" s="288"/>
      <c r="I3062" s="1"/>
      <c r="J3062" s="1"/>
      <c r="K3062" s="549"/>
      <c r="L3062" s="10"/>
      <c r="M3062" s="1"/>
      <c r="N3062" s="548"/>
      <c r="O3062" s="548"/>
    </row>
    <row r="3063" spans="2:15" s="5" customFormat="1" ht="31.5">
      <c r="B3063" s="1"/>
      <c r="C3063" s="351">
        <v>8655</v>
      </c>
      <c r="D3063" s="352" t="s">
        <v>3128</v>
      </c>
      <c r="E3063" s="353" t="s">
        <v>119</v>
      </c>
      <c r="F3063" s="354">
        <v>63806</v>
      </c>
      <c r="G3063" s="288" t="s">
        <v>117</v>
      </c>
      <c r="H3063" s="288"/>
      <c r="I3063" s="1"/>
      <c r="J3063" s="1"/>
      <c r="K3063" s="549"/>
      <c r="L3063" s="10"/>
      <c r="M3063" s="1"/>
      <c r="N3063" s="548"/>
      <c r="O3063" s="548"/>
    </row>
    <row r="3064" spans="2:15" s="5" customFormat="1" ht="47.25">
      <c r="B3064" s="1"/>
      <c r="C3064" s="351">
        <v>8656</v>
      </c>
      <c r="D3064" s="352" t="s">
        <v>3129</v>
      </c>
      <c r="E3064" s="353" t="s">
        <v>119</v>
      </c>
      <c r="F3064" s="354">
        <v>17171</v>
      </c>
      <c r="G3064" s="288" t="s">
        <v>117</v>
      </c>
      <c r="H3064" s="288"/>
      <c r="I3064" s="1"/>
      <c r="J3064" s="1"/>
      <c r="K3064" s="549"/>
      <c r="L3064" s="10"/>
      <c r="M3064" s="1"/>
      <c r="N3064" s="548"/>
      <c r="O3064" s="548"/>
    </row>
    <row r="3065" spans="2:15" s="5" customFormat="1" ht="25.5">
      <c r="B3065" s="1"/>
      <c r="C3065" s="351">
        <v>8657</v>
      </c>
      <c r="D3065" s="352" t="s">
        <v>3130</v>
      </c>
      <c r="E3065" s="353" t="s">
        <v>116</v>
      </c>
      <c r="F3065" s="354">
        <v>7139</v>
      </c>
      <c r="G3065" s="288" t="s">
        <v>117</v>
      </c>
      <c r="H3065" s="288"/>
      <c r="I3065" s="1"/>
      <c r="J3065" s="1"/>
      <c r="K3065" s="549"/>
      <c r="L3065" s="10"/>
      <c r="M3065" s="1"/>
      <c r="N3065" s="548"/>
      <c r="O3065" s="548"/>
    </row>
    <row r="3066" spans="2:15" s="5" customFormat="1" ht="47.25">
      <c r="B3066" s="1"/>
      <c r="C3066" s="351">
        <v>8712</v>
      </c>
      <c r="D3066" s="352" t="s">
        <v>3131</v>
      </c>
      <c r="E3066" s="353" t="s">
        <v>122</v>
      </c>
      <c r="F3066" s="354">
        <v>338221</v>
      </c>
      <c r="G3066" s="288" t="s">
        <v>117</v>
      </c>
      <c r="H3066" s="288"/>
      <c r="I3066" s="1"/>
      <c r="J3066" s="1"/>
      <c r="K3066" s="549"/>
      <c r="L3066" s="10"/>
      <c r="M3066" s="1"/>
      <c r="N3066" s="548"/>
      <c r="O3066" s="548"/>
    </row>
    <row r="3067" spans="2:15" s="5" customFormat="1" ht="47.25">
      <c r="B3067" s="1"/>
      <c r="C3067" s="351">
        <v>8713</v>
      </c>
      <c r="D3067" s="352" t="s">
        <v>3132</v>
      </c>
      <c r="E3067" s="353" t="s">
        <v>122</v>
      </c>
      <c r="F3067" s="354">
        <v>141242</v>
      </c>
      <c r="G3067" s="288" t="s">
        <v>117</v>
      </c>
      <c r="H3067" s="288"/>
      <c r="I3067" s="1"/>
      <c r="J3067" s="1"/>
      <c r="K3067" s="549"/>
      <c r="L3067" s="10"/>
      <c r="M3067" s="1"/>
      <c r="N3067" s="548"/>
      <c r="O3067" s="548"/>
    </row>
    <row r="3068" spans="2:15" s="5" customFormat="1" ht="47.25">
      <c r="B3068" s="1"/>
      <c r="C3068" s="351">
        <v>8714</v>
      </c>
      <c r="D3068" s="352" t="s">
        <v>3133</v>
      </c>
      <c r="E3068" s="353" t="s">
        <v>122</v>
      </c>
      <c r="F3068" s="354">
        <v>171936</v>
      </c>
      <c r="G3068" s="288" t="s">
        <v>117</v>
      </c>
      <c r="H3068" s="288"/>
      <c r="I3068" s="1"/>
      <c r="J3068" s="1"/>
      <c r="K3068" s="549"/>
      <c r="L3068" s="10"/>
      <c r="M3068" s="1"/>
      <c r="N3068" s="548"/>
      <c r="O3068" s="548"/>
    </row>
    <row r="3069" spans="2:15" s="5" customFormat="1" ht="78.75">
      <c r="B3069" s="1"/>
      <c r="C3069" s="351">
        <v>8715</v>
      </c>
      <c r="D3069" s="352" t="s">
        <v>3134</v>
      </c>
      <c r="E3069" s="353" t="s">
        <v>125</v>
      </c>
      <c r="F3069" s="354">
        <v>435525</v>
      </c>
      <c r="G3069" s="288" t="s">
        <v>117</v>
      </c>
      <c r="H3069" s="288" t="s">
        <v>145</v>
      </c>
      <c r="I3069" s="1"/>
      <c r="J3069" s="1"/>
      <c r="K3069" s="549"/>
      <c r="L3069" s="10"/>
      <c r="M3069" s="1"/>
      <c r="N3069" s="548"/>
      <c r="O3069" s="548"/>
    </row>
    <row r="3070" spans="2:15" s="5" customFormat="1" ht="31.5">
      <c r="B3070" s="1"/>
      <c r="C3070" s="351">
        <v>8716</v>
      </c>
      <c r="D3070" s="352" t="s">
        <v>3135</v>
      </c>
      <c r="E3070" s="353" t="s">
        <v>122</v>
      </c>
      <c r="F3070" s="354">
        <v>55626</v>
      </c>
      <c r="G3070" s="288" t="s">
        <v>117</v>
      </c>
      <c r="H3070" s="288"/>
      <c r="I3070" s="1"/>
      <c r="J3070" s="1"/>
      <c r="K3070" s="549"/>
      <c r="L3070" s="10"/>
      <c r="M3070" s="1"/>
      <c r="N3070" s="548"/>
      <c r="O3070" s="548"/>
    </row>
    <row r="3071" spans="2:15" s="5" customFormat="1" ht="78.75">
      <c r="B3071" s="1"/>
      <c r="C3071" s="351">
        <v>8717</v>
      </c>
      <c r="D3071" s="352" t="s">
        <v>3136</v>
      </c>
      <c r="E3071" s="353" t="s">
        <v>125</v>
      </c>
      <c r="F3071" s="354">
        <v>715580</v>
      </c>
      <c r="G3071" s="288" t="s">
        <v>117</v>
      </c>
      <c r="H3071" s="288" t="s">
        <v>145</v>
      </c>
      <c r="I3071" s="1"/>
      <c r="J3071" s="1"/>
      <c r="K3071" s="549"/>
      <c r="L3071" s="10"/>
      <c r="M3071" s="1"/>
      <c r="N3071" s="548"/>
      <c r="O3071" s="548"/>
    </row>
    <row r="3072" spans="2:15" s="5" customFormat="1" ht="31.5">
      <c r="B3072" s="1"/>
      <c r="C3072" s="351">
        <v>8718</v>
      </c>
      <c r="D3072" s="352" t="s">
        <v>3137</v>
      </c>
      <c r="E3072" s="353" t="s">
        <v>125</v>
      </c>
      <c r="F3072" s="354">
        <v>1606252</v>
      </c>
      <c r="G3072" s="288" t="s">
        <v>117</v>
      </c>
      <c r="H3072" s="288"/>
      <c r="I3072" s="1"/>
      <c r="J3072" s="1"/>
      <c r="K3072" s="549"/>
      <c r="L3072" s="10"/>
      <c r="M3072" s="1"/>
      <c r="N3072" s="548"/>
      <c r="O3072" s="548"/>
    </row>
    <row r="3073" spans="2:15" s="5" customFormat="1" ht="94.5">
      <c r="B3073" s="1"/>
      <c r="C3073" s="351">
        <v>8719</v>
      </c>
      <c r="D3073" s="352" t="s">
        <v>3138</v>
      </c>
      <c r="E3073" s="353" t="s">
        <v>125</v>
      </c>
      <c r="F3073" s="354">
        <v>1236500</v>
      </c>
      <c r="G3073" s="288" t="s">
        <v>117</v>
      </c>
      <c r="H3073" s="288"/>
      <c r="I3073" s="1"/>
      <c r="J3073" s="1"/>
      <c r="K3073" s="549"/>
      <c r="L3073" s="10"/>
      <c r="M3073" s="1"/>
      <c r="N3073" s="548"/>
      <c r="O3073" s="548"/>
    </row>
    <row r="3074" spans="2:15" s="5" customFormat="1" ht="78.75">
      <c r="B3074" s="1"/>
      <c r="C3074" s="351">
        <v>8720</v>
      </c>
      <c r="D3074" s="352" t="s">
        <v>3139</v>
      </c>
      <c r="E3074" s="353" t="s">
        <v>125</v>
      </c>
      <c r="F3074" s="354">
        <v>610409</v>
      </c>
      <c r="G3074" s="288" t="s">
        <v>117</v>
      </c>
      <c r="H3074" s="288"/>
      <c r="I3074" s="1"/>
      <c r="J3074" s="1"/>
      <c r="K3074" s="549"/>
      <c r="L3074" s="10"/>
      <c r="M3074" s="1"/>
      <c r="N3074" s="548"/>
      <c r="O3074" s="548"/>
    </row>
    <row r="3075" spans="2:15" s="5" customFormat="1" ht="31.5">
      <c r="B3075" s="1"/>
      <c r="C3075" s="351">
        <v>8722</v>
      </c>
      <c r="D3075" s="352" t="s">
        <v>3140</v>
      </c>
      <c r="E3075" s="353" t="s">
        <v>125</v>
      </c>
      <c r="F3075" s="354">
        <v>181561</v>
      </c>
      <c r="G3075" s="288" t="s">
        <v>117</v>
      </c>
      <c r="H3075" s="288"/>
      <c r="I3075" s="1"/>
      <c r="J3075" s="1"/>
      <c r="K3075" s="549"/>
      <c r="L3075" s="10"/>
      <c r="M3075" s="1"/>
      <c r="N3075" s="548"/>
      <c r="O3075" s="548"/>
    </row>
    <row r="3076" spans="2:15" s="5" customFormat="1" ht="78.75">
      <c r="B3076" s="1"/>
      <c r="C3076" s="351">
        <v>8723</v>
      </c>
      <c r="D3076" s="352" t="s">
        <v>3141</v>
      </c>
      <c r="E3076" s="353" t="s">
        <v>122</v>
      </c>
      <c r="F3076" s="354">
        <v>170279</v>
      </c>
      <c r="G3076" s="288" t="s">
        <v>117</v>
      </c>
      <c r="H3076" s="288" t="s">
        <v>145</v>
      </c>
      <c r="I3076" s="1"/>
      <c r="J3076" s="1"/>
      <c r="K3076" s="549"/>
      <c r="L3076" s="10"/>
      <c r="M3076" s="1"/>
      <c r="N3076" s="548"/>
      <c r="O3076" s="548"/>
    </row>
    <row r="3077" spans="2:15" s="5" customFormat="1" ht="63">
      <c r="B3077" s="1"/>
      <c r="C3077" s="351">
        <v>8724</v>
      </c>
      <c r="D3077" s="352" t="s">
        <v>3142</v>
      </c>
      <c r="E3077" s="353" t="s">
        <v>125</v>
      </c>
      <c r="F3077" s="354">
        <v>132000</v>
      </c>
      <c r="G3077" s="288" t="s">
        <v>117</v>
      </c>
      <c r="H3077" s="288"/>
      <c r="I3077" s="1"/>
      <c r="J3077" s="1"/>
      <c r="K3077" s="549"/>
      <c r="L3077" s="10"/>
      <c r="M3077" s="1"/>
      <c r="N3077" s="548"/>
      <c r="O3077" s="548"/>
    </row>
    <row r="3078" spans="2:15" s="5" customFormat="1" ht="94.5">
      <c r="B3078" s="1"/>
      <c r="C3078" s="351">
        <v>8725</v>
      </c>
      <c r="D3078" s="352" t="s">
        <v>3143</v>
      </c>
      <c r="E3078" s="353" t="s">
        <v>122</v>
      </c>
      <c r="F3078" s="354">
        <v>32690</v>
      </c>
      <c r="G3078" s="288" t="s">
        <v>117</v>
      </c>
      <c r="H3078" s="288"/>
      <c r="I3078" s="1"/>
      <c r="J3078" s="1"/>
      <c r="K3078" s="549"/>
      <c r="L3078" s="10"/>
      <c r="M3078" s="1"/>
      <c r="N3078" s="548"/>
      <c r="O3078" s="548"/>
    </row>
    <row r="3079" spans="2:15" s="5" customFormat="1" ht="110.25">
      <c r="B3079" s="1"/>
      <c r="C3079" s="351">
        <v>8726</v>
      </c>
      <c r="D3079" s="352" t="s">
        <v>3144</v>
      </c>
      <c r="E3079" s="353" t="s">
        <v>125</v>
      </c>
      <c r="F3079" s="354">
        <v>828170</v>
      </c>
      <c r="G3079" s="288" t="s">
        <v>117</v>
      </c>
      <c r="H3079" s="288" t="s">
        <v>145</v>
      </c>
      <c r="I3079" s="1"/>
      <c r="J3079" s="1"/>
      <c r="K3079" s="549"/>
      <c r="L3079" s="10"/>
      <c r="M3079" s="1"/>
      <c r="N3079" s="548"/>
      <c r="O3079" s="548"/>
    </row>
    <row r="3080" spans="2:15" s="5" customFormat="1" ht="47.25">
      <c r="B3080" s="1"/>
      <c r="C3080" s="351">
        <v>8727</v>
      </c>
      <c r="D3080" s="352" t="s">
        <v>3145</v>
      </c>
      <c r="E3080" s="353" t="s">
        <v>116</v>
      </c>
      <c r="F3080" s="354">
        <v>390766</v>
      </c>
      <c r="G3080" s="288" t="s">
        <v>117</v>
      </c>
      <c r="H3080" s="288"/>
      <c r="I3080" s="1"/>
      <c r="J3080" s="1"/>
      <c r="K3080" s="549"/>
      <c r="L3080" s="10"/>
      <c r="M3080" s="1"/>
      <c r="N3080" s="548"/>
      <c r="O3080" s="548"/>
    </row>
    <row r="3081" spans="2:15" s="5" customFormat="1" ht="63">
      <c r="B3081" s="1"/>
      <c r="C3081" s="351">
        <v>8728</v>
      </c>
      <c r="D3081" s="352" t="s">
        <v>3146</v>
      </c>
      <c r="E3081" s="353" t="s">
        <v>122</v>
      </c>
      <c r="F3081" s="354">
        <v>424977</v>
      </c>
      <c r="G3081" s="288" t="s">
        <v>117</v>
      </c>
      <c r="H3081" s="288"/>
      <c r="I3081" s="1"/>
      <c r="J3081" s="1"/>
      <c r="K3081" s="549"/>
      <c r="L3081" s="10"/>
      <c r="M3081" s="1"/>
      <c r="N3081" s="548"/>
      <c r="O3081" s="548"/>
    </row>
    <row r="3082" spans="2:15" s="5" customFormat="1" ht="63">
      <c r="B3082" s="1"/>
      <c r="C3082" s="351">
        <v>8729</v>
      </c>
      <c r="D3082" s="352" t="s">
        <v>3147</v>
      </c>
      <c r="E3082" s="353" t="s">
        <v>122</v>
      </c>
      <c r="F3082" s="354">
        <v>851926</v>
      </c>
      <c r="G3082" s="288" t="s">
        <v>117</v>
      </c>
      <c r="H3082" s="288"/>
      <c r="I3082" s="1"/>
      <c r="J3082" s="1"/>
      <c r="K3082" s="549"/>
      <c r="L3082" s="10"/>
      <c r="M3082" s="1"/>
      <c r="N3082" s="548"/>
      <c r="O3082" s="548"/>
    </row>
    <row r="3083" spans="2:15" s="5" customFormat="1" ht="94.5">
      <c r="B3083" s="1"/>
      <c r="C3083" s="351">
        <v>8730</v>
      </c>
      <c r="D3083" s="352" t="s">
        <v>3148</v>
      </c>
      <c r="E3083" s="353" t="s">
        <v>125</v>
      </c>
      <c r="F3083" s="354">
        <v>4885003</v>
      </c>
      <c r="G3083" s="288" t="s">
        <v>117</v>
      </c>
      <c r="H3083" s="288"/>
      <c r="I3083" s="1"/>
      <c r="J3083" s="1"/>
      <c r="K3083" s="549"/>
      <c r="L3083" s="10"/>
      <c r="M3083" s="1"/>
      <c r="N3083" s="548"/>
      <c r="O3083" s="548"/>
    </row>
    <row r="3084" spans="2:15" s="5" customFormat="1" ht="110.25">
      <c r="B3084" s="1"/>
      <c r="C3084" s="351">
        <v>8731</v>
      </c>
      <c r="D3084" s="352" t="s">
        <v>3149</v>
      </c>
      <c r="E3084" s="353" t="s">
        <v>125</v>
      </c>
      <c r="F3084" s="354">
        <v>227525</v>
      </c>
      <c r="G3084" s="288" t="s">
        <v>117</v>
      </c>
      <c r="H3084" s="288" t="s">
        <v>145</v>
      </c>
      <c r="I3084" s="1"/>
      <c r="J3084" s="1"/>
      <c r="K3084" s="549"/>
      <c r="L3084" s="10"/>
      <c r="M3084" s="1"/>
      <c r="N3084" s="548"/>
      <c r="O3084" s="548"/>
    </row>
    <row r="3085" spans="2:15" s="5" customFormat="1" ht="110.25">
      <c r="B3085" s="1"/>
      <c r="C3085" s="351">
        <v>8732</v>
      </c>
      <c r="D3085" s="352" t="s">
        <v>3150</v>
      </c>
      <c r="E3085" s="353" t="s">
        <v>125</v>
      </c>
      <c r="F3085" s="354">
        <v>384550</v>
      </c>
      <c r="G3085" s="288" t="s">
        <v>117</v>
      </c>
      <c r="H3085" s="288" t="s">
        <v>145</v>
      </c>
      <c r="I3085" s="1"/>
      <c r="J3085" s="1"/>
      <c r="K3085" s="549"/>
      <c r="L3085" s="10"/>
      <c r="M3085" s="1"/>
      <c r="N3085" s="548"/>
      <c r="O3085" s="548"/>
    </row>
    <row r="3086" spans="2:15" s="5" customFormat="1" ht="47.25">
      <c r="B3086" s="1"/>
      <c r="C3086" s="351">
        <v>8733</v>
      </c>
      <c r="D3086" s="352" t="s">
        <v>3151</v>
      </c>
      <c r="E3086" s="353" t="s">
        <v>122</v>
      </c>
      <c r="F3086" s="354">
        <v>207149</v>
      </c>
      <c r="G3086" s="288" t="s">
        <v>117</v>
      </c>
      <c r="H3086" s="288"/>
      <c r="I3086" s="1"/>
      <c r="J3086" s="1"/>
      <c r="K3086" s="549"/>
      <c r="L3086" s="10"/>
      <c r="M3086" s="1"/>
      <c r="N3086" s="548"/>
      <c r="O3086" s="548"/>
    </row>
    <row r="3087" spans="2:15" s="5" customFormat="1" ht="47.25">
      <c r="B3087" s="1"/>
      <c r="C3087" s="351">
        <v>8734</v>
      </c>
      <c r="D3087" s="352" t="s">
        <v>3152</v>
      </c>
      <c r="E3087" s="353" t="s">
        <v>122</v>
      </c>
      <c r="F3087" s="354">
        <v>262885</v>
      </c>
      <c r="G3087" s="288" t="s">
        <v>117</v>
      </c>
      <c r="H3087" s="288"/>
      <c r="I3087" s="1"/>
      <c r="J3087" s="1"/>
      <c r="K3087" s="549"/>
      <c r="L3087" s="10"/>
      <c r="M3087" s="1"/>
      <c r="N3087" s="548"/>
      <c r="O3087" s="548"/>
    </row>
    <row r="3088" spans="2:15" s="5" customFormat="1" ht="47.25">
      <c r="B3088" s="1"/>
      <c r="C3088" s="351">
        <v>8735</v>
      </c>
      <c r="D3088" s="352" t="s">
        <v>3153</v>
      </c>
      <c r="E3088" s="353" t="s">
        <v>122</v>
      </c>
      <c r="F3088" s="354">
        <v>561612</v>
      </c>
      <c r="G3088" s="288" t="s">
        <v>117</v>
      </c>
      <c r="H3088" s="288"/>
      <c r="I3088" s="1"/>
      <c r="J3088" s="1"/>
      <c r="K3088" s="549"/>
      <c r="L3088" s="10"/>
      <c r="M3088" s="1"/>
      <c r="N3088" s="548"/>
      <c r="O3088" s="548"/>
    </row>
    <row r="3089" spans="2:15" s="5" customFormat="1" ht="47.25">
      <c r="B3089" s="1"/>
      <c r="C3089" s="351">
        <v>8736</v>
      </c>
      <c r="D3089" s="352" t="s">
        <v>3154</v>
      </c>
      <c r="E3089" s="353" t="s">
        <v>122</v>
      </c>
      <c r="F3089" s="354">
        <v>282792</v>
      </c>
      <c r="G3089" s="288" t="s">
        <v>117</v>
      </c>
      <c r="H3089" s="288"/>
      <c r="I3089" s="1"/>
      <c r="J3089" s="1"/>
      <c r="K3089" s="549"/>
      <c r="L3089" s="10"/>
      <c r="M3089" s="1"/>
      <c r="N3089" s="548"/>
      <c r="O3089" s="548"/>
    </row>
    <row r="3090" spans="2:15" s="5" customFormat="1" ht="31.5">
      <c r="B3090" s="1"/>
      <c r="C3090" s="351">
        <v>8737</v>
      </c>
      <c r="D3090" s="352" t="s">
        <v>3155</v>
      </c>
      <c r="E3090" s="353" t="s">
        <v>125</v>
      </c>
      <c r="F3090" s="354">
        <v>6850</v>
      </c>
      <c r="G3090" s="288" t="s">
        <v>117</v>
      </c>
      <c r="H3090" s="288"/>
      <c r="I3090" s="1"/>
      <c r="J3090" s="1"/>
      <c r="K3090" s="549"/>
      <c r="L3090" s="10"/>
      <c r="M3090" s="1"/>
      <c r="N3090" s="548"/>
      <c r="O3090" s="548"/>
    </row>
    <row r="3091" spans="2:15" s="5" customFormat="1" ht="63">
      <c r="B3091" s="1"/>
      <c r="C3091" s="351">
        <v>8738</v>
      </c>
      <c r="D3091" s="352" t="s">
        <v>3156</v>
      </c>
      <c r="E3091" s="353" t="s">
        <v>125</v>
      </c>
      <c r="F3091" s="354">
        <v>297400</v>
      </c>
      <c r="G3091" s="288" t="s">
        <v>117</v>
      </c>
      <c r="H3091" s="288"/>
      <c r="I3091" s="1"/>
      <c r="J3091" s="1"/>
      <c r="K3091" s="549"/>
      <c r="L3091" s="10"/>
      <c r="M3091" s="1"/>
      <c r="N3091" s="548"/>
      <c r="O3091" s="548"/>
    </row>
    <row r="3092" spans="2:15" s="5" customFormat="1" ht="47.25">
      <c r="B3092" s="1"/>
      <c r="C3092" s="351">
        <v>8739</v>
      </c>
      <c r="D3092" s="352" t="s">
        <v>3157</v>
      </c>
      <c r="E3092" s="353" t="s">
        <v>122</v>
      </c>
      <c r="F3092" s="354">
        <v>151623</v>
      </c>
      <c r="G3092" s="288" t="s">
        <v>117</v>
      </c>
      <c r="H3092" s="288"/>
      <c r="I3092" s="1"/>
      <c r="J3092" s="1"/>
      <c r="K3092" s="549"/>
      <c r="L3092" s="10"/>
      <c r="M3092" s="1"/>
      <c r="N3092" s="548"/>
      <c r="O3092" s="548"/>
    </row>
    <row r="3093" spans="2:15" s="5" customFormat="1" ht="47.25">
      <c r="B3093" s="1"/>
      <c r="C3093" s="351">
        <v>8740</v>
      </c>
      <c r="D3093" s="352" t="s">
        <v>3158</v>
      </c>
      <c r="E3093" s="353" t="s">
        <v>122</v>
      </c>
      <c r="F3093" s="354">
        <v>318076</v>
      </c>
      <c r="G3093" s="288" t="s">
        <v>117</v>
      </c>
      <c r="H3093" s="288"/>
      <c r="I3093" s="1"/>
      <c r="J3093" s="1"/>
      <c r="K3093" s="549"/>
      <c r="L3093" s="10"/>
      <c r="M3093" s="1"/>
      <c r="N3093" s="548"/>
      <c r="O3093" s="548"/>
    </row>
    <row r="3094" spans="2:15" s="5" customFormat="1" ht="47.25">
      <c r="B3094" s="1"/>
      <c r="C3094" s="351">
        <v>8741</v>
      </c>
      <c r="D3094" s="352" t="s">
        <v>3159</v>
      </c>
      <c r="E3094" s="353" t="s">
        <v>122</v>
      </c>
      <c r="F3094" s="354">
        <v>95942</v>
      </c>
      <c r="G3094" s="288" t="s">
        <v>117</v>
      </c>
      <c r="H3094" s="288"/>
      <c r="I3094" s="1"/>
      <c r="J3094" s="1"/>
      <c r="K3094" s="549"/>
      <c r="L3094" s="10"/>
      <c r="M3094" s="1"/>
      <c r="N3094" s="548"/>
      <c r="O3094" s="548"/>
    </row>
    <row r="3095" spans="2:15" s="5" customFormat="1" ht="47.25">
      <c r="B3095" s="1"/>
      <c r="C3095" s="351">
        <v>8742</v>
      </c>
      <c r="D3095" s="352" t="s">
        <v>3160</v>
      </c>
      <c r="E3095" s="353" t="s">
        <v>122</v>
      </c>
      <c r="F3095" s="354">
        <v>227267</v>
      </c>
      <c r="G3095" s="288" t="s">
        <v>117</v>
      </c>
      <c r="H3095" s="288"/>
      <c r="I3095" s="1"/>
      <c r="J3095" s="1"/>
      <c r="K3095" s="549"/>
      <c r="L3095" s="10"/>
      <c r="M3095" s="1"/>
      <c r="N3095" s="548"/>
      <c r="O3095" s="548"/>
    </row>
    <row r="3096" spans="2:15" s="5" customFormat="1" ht="110.25">
      <c r="B3096" s="1"/>
      <c r="C3096" s="351">
        <v>8743</v>
      </c>
      <c r="D3096" s="352" t="s">
        <v>3161</v>
      </c>
      <c r="E3096" s="353" t="s">
        <v>125</v>
      </c>
      <c r="F3096" s="354">
        <v>3833747</v>
      </c>
      <c r="G3096" s="288" t="s">
        <v>117</v>
      </c>
      <c r="H3096" s="288" t="s">
        <v>145</v>
      </c>
      <c r="I3096" s="1"/>
      <c r="J3096" s="1"/>
      <c r="K3096" s="549"/>
      <c r="L3096" s="10"/>
      <c r="M3096" s="1"/>
      <c r="N3096" s="548"/>
      <c r="O3096" s="548"/>
    </row>
    <row r="3097" spans="2:15" s="5" customFormat="1" ht="110.25">
      <c r="B3097" s="1"/>
      <c r="C3097" s="351">
        <v>8744</v>
      </c>
      <c r="D3097" s="352" t="s">
        <v>3162</v>
      </c>
      <c r="E3097" s="353" t="s">
        <v>125</v>
      </c>
      <c r="F3097" s="354">
        <v>1797432</v>
      </c>
      <c r="G3097" s="288" t="s">
        <v>117</v>
      </c>
      <c r="H3097" s="288"/>
      <c r="I3097" s="1"/>
      <c r="J3097" s="1"/>
      <c r="K3097" s="549"/>
      <c r="L3097" s="10"/>
      <c r="M3097" s="1"/>
      <c r="N3097" s="548"/>
      <c r="O3097" s="548"/>
    </row>
    <row r="3098" spans="2:15" s="5" customFormat="1" ht="78.75">
      <c r="B3098" s="1"/>
      <c r="C3098" s="351">
        <v>8745</v>
      </c>
      <c r="D3098" s="352" t="s">
        <v>3163</v>
      </c>
      <c r="E3098" s="353" t="s">
        <v>125</v>
      </c>
      <c r="F3098" s="354">
        <v>2913291</v>
      </c>
      <c r="G3098" s="288" t="s">
        <v>117</v>
      </c>
      <c r="H3098" s="288" t="s">
        <v>145</v>
      </c>
      <c r="I3098" s="1"/>
      <c r="J3098" s="1"/>
      <c r="K3098" s="549"/>
      <c r="L3098" s="10"/>
      <c r="M3098" s="1"/>
      <c r="N3098" s="548"/>
      <c r="O3098" s="548"/>
    </row>
    <row r="3099" spans="2:15" s="5" customFormat="1" ht="78.75">
      <c r="B3099" s="1"/>
      <c r="C3099" s="351">
        <v>8746</v>
      </c>
      <c r="D3099" s="352" t="s">
        <v>3164</v>
      </c>
      <c r="E3099" s="353" t="s">
        <v>125</v>
      </c>
      <c r="F3099" s="354">
        <v>785470</v>
      </c>
      <c r="G3099" s="288" t="s">
        <v>117</v>
      </c>
      <c r="H3099" s="288" t="s">
        <v>145</v>
      </c>
      <c r="I3099" s="1"/>
      <c r="J3099" s="1"/>
      <c r="K3099" s="549"/>
      <c r="L3099" s="10"/>
      <c r="M3099" s="1"/>
      <c r="N3099" s="548"/>
      <c r="O3099" s="548"/>
    </row>
    <row r="3100" spans="2:15" s="5" customFormat="1" ht="78.75">
      <c r="B3100" s="1"/>
      <c r="C3100" s="351">
        <v>8747</v>
      </c>
      <c r="D3100" s="352" t="s">
        <v>3165</v>
      </c>
      <c r="E3100" s="353" t="s">
        <v>125</v>
      </c>
      <c r="F3100" s="354">
        <v>512305</v>
      </c>
      <c r="G3100" s="288" t="s">
        <v>117</v>
      </c>
      <c r="H3100" s="288" t="s">
        <v>145</v>
      </c>
      <c r="I3100" s="1"/>
      <c r="J3100" s="1"/>
      <c r="K3100" s="549"/>
      <c r="L3100" s="10"/>
      <c r="M3100" s="1"/>
      <c r="N3100" s="548"/>
      <c r="O3100" s="548"/>
    </row>
    <row r="3101" spans="2:15" s="5" customFormat="1" ht="31.5">
      <c r="B3101" s="1"/>
      <c r="C3101" s="351">
        <v>8748</v>
      </c>
      <c r="D3101" s="352" t="s">
        <v>3166</v>
      </c>
      <c r="E3101" s="353" t="s">
        <v>125</v>
      </c>
      <c r="F3101" s="354">
        <v>445726</v>
      </c>
      <c r="G3101" s="288" t="s">
        <v>117</v>
      </c>
      <c r="H3101" s="288"/>
      <c r="I3101" s="1"/>
      <c r="J3101" s="1"/>
      <c r="K3101" s="549"/>
      <c r="L3101" s="10"/>
      <c r="M3101" s="1"/>
      <c r="N3101" s="548"/>
      <c r="O3101" s="548"/>
    </row>
    <row r="3102" spans="2:15" s="5" customFormat="1" ht="31.5">
      <c r="B3102" s="1"/>
      <c r="C3102" s="351">
        <v>8749</v>
      </c>
      <c r="D3102" s="352" t="s">
        <v>3167</v>
      </c>
      <c r="E3102" s="353" t="s">
        <v>125</v>
      </c>
      <c r="F3102" s="354">
        <v>181713</v>
      </c>
      <c r="G3102" s="288" t="s">
        <v>117</v>
      </c>
      <c r="H3102" s="288"/>
      <c r="I3102" s="1"/>
      <c r="J3102" s="1"/>
      <c r="K3102" s="549"/>
      <c r="L3102" s="10"/>
      <c r="M3102" s="1"/>
      <c r="N3102" s="548"/>
      <c r="O3102" s="548"/>
    </row>
    <row r="3103" spans="2:15" s="5" customFormat="1" ht="31.5">
      <c r="B3103" s="1"/>
      <c r="C3103" s="351">
        <v>8750</v>
      </c>
      <c r="D3103" s="352" t="s">
        <v>3168</v>
      </c>
      <c r="E3103" s="353" t="s">
        <v>125</v>
      </c>
      <c r="F3103" s="354">
        <v>1178793</v>
      </c>
      <c r="G3103" s="288" t="s">
        <v>117</v>
      </c>
      <c r="H3103" s="288"/>
      <c r="I3103" s="1"/>
      <c r="J3103" s="1"/>
      <c r="K3103" s="549"/>
      <c r="L3103" s="10"/>
      <c r="M3103" s="1"/>
      <c r="N3103" s="548"/>
      <c r="O3103" s="548"/>
    </row>
    <row r="3104" spans="2:15" s="5" customFormat="1" ht="47.25">
      <c r="B3104" s="1"/>
      <c r="C3104" s="351">
        <v>8753</v>
      </c>
      <c r="D3104" s="352" t="s">
        <v>3169</v>
      </c>
      <c r="E3104" s="353" t="s">
        <v>125</v>
      </c>
      <c r="F3104" s="354">
        <v>143102</v>
      </c>
      <c r="G3104" s="288" t="s">
        <v>117</v>
      </c>
      <c r="H3104" s="288"/>
      <c r="I3104" s="1"/>
      <c r="J3104" s="1"/>
      <c r="K3104" s="549"/>
      <c r="L3104" s="10"/>
      <c r="M3104" s="1"/>
      <c r="N3104" s="548"/>
      <c r="O3104" s="548"/>
    </row>
    <row r="3105" spans="2:15" s="5" customFormat="1" ht="31.5">
      <c r="B3105" s="1"/>
      <c r="C3105" s="351">
        <v>8754</v>
      </c>
      <c r="D3105" s="352" t="s">
        <v>3170</v>
      </c>
      <c r="E3105" s="353" t="s">
        <v>125</v>
      </c>
      <c r="F3105" s="354">
        <v>65395</v>
      </c>
      <c r="G3105" s="288" t="s">
        <v>117</v>
      </c>
      <c r="H3105" s="288"/>
      <c r="I3105" s="1"/>
      <c r="J3105" s="1"/>
      <c r="K3105" s="549"/>
      <c r="L3105" s="10"/>
      <c r="M3105" s="1"/>
      <c r="N3105" s="548"/>
      <c r="O3105" s="548"/>
    </row>
    <row r="3106" spans="2:15" s="5" customFormat="1" ht="47.25">
      <c r="B3106" s="1"/>
      <c r="C3106" s="351">
        <v>8755</v>
      </c>
      <c r="D3106" s="352" t="s">
        <v>3171</v>
      </c>
      <c r="E3106" s="353" t="s">
        <v>125</v>
      </c>
      <c r="F3106" s="354">
        <v>15605</v>
      </c>
      <c r="G3106" s="288" t="s">
        <v>117</v>
      </c>
      <c r="H3106" s="288"/>
      <c r="I3106" s="1"/>
      <c r="J3106" s="1"/>
      <c r="K3106" s="549"/>
      <c r="L3106" s="10"/>
      <c r="M3106" s="1"/>
      <c r="N3106" s="548"/>
      <c r="O3106" s="548"/>
    </row>
    <row r="3107" spans="2:15" s="5" customFormat="1" ht="110.25">
      <c r="B3107" s="1"/>
      <c r="C3107" s="351">
        <v>8756</v>
      </c>
      <c r="D3107" s="352" t="s">
        <v>3172</v>
      </c>
      <c r="E3107" s="353" t="s">
        <v>125</v>
      </c>
      <c r="F3107" s="354">
        <v>15605</v>
      </c>
      <c r="G3107" s="288" t="s">
        <v>117</v>
      </c>
      <c r="H3107" s="288"/>
      <c r="I3107" s="1"/>
      <c r="J3107" s="1"/>
      <c r="K3107" s="549"/>
      <c r="L3107" s="10"/>
      <c r="M3107" s="1"/>
      <c r="N3107" s="548"/>
      <c r="O3107" s="548"/>
    </row>
    <row r="3108" spans="2:15" s="5" customFormat="1" ht="47.25">
      <c r="B3108" s="1"/>
      <c r="C3108" s="351">
        <v>8764</v>
      </c>
      <c r="D3108" s="352" t="s">
        <v>3173</v>
      </c>
      <c r="E3108" s="353" t="s">
        <v>1215</v>
      </c>
      <c r="F3108" s="354">
        <v>3274</v>
      </c>
      <c r="G3108" s="288" t="s">
        <v>117</v>
      </c>
      <c r="H3108" s="288"/>
      <c r="I3108" s="1"/>
      <c r="J3108" s="1"/>
      <c r="K3108" s="549"/>
      <c r="L3108" s="10"/>
      <c r="M3108" s="1"/>
      <c r="N3108" s="548"/>
      <c r="O3108" s="548"/>
    </row>
    <row r="3109" spans="2:15" s="5" customFormat="1" ht="31.5">
      <c r="B3109" s="1"/>
      <c r="C3109" s="351">
        <v>8765</v>
      </c>
      <c r="D3109" s="352" t="s">
        <v>3174</v>
      </c>
      <c r="E3109" s="353" t="s">
        <v>1215</v>
      </c>
      <c r="F3109" s="354">
        <v>6222</v>
      </c>
      <c r="G3109" s="288" t="s">
        <v>117</v>
      </c>
      <c r="H3109" s="288"/>
      <c r="I3109" s="1"/>
      <c r="J3109" s="1"/>
      <c r="K3109" s="549"/>
      <c r="L3109" s="10"/>
      <c r="M3109" s="1"/>
      <c r="N3109" s="548"/>
      <c r="O3109" s="548"/>
    </row>
    <row r="3110" spans="2:15" s="5" customFormat="1" ht="63">
      <c r="B3110" s="1"/>
      <c r="C3110" s="351">
        <v>8766</v>
      </c>
      <c r="D3110" s="352" t="s">
        <v>3175</v>
      </c>
      <c r="E3110" s="353" t="s">
        <v>1215</v>
      </c>
      <c r="F3110" s="354">
        <v>8250</v>
      </c>
      <c r="G3110" s="288" t="s">
        <v>117</v>
      </c>
      <c r="H3110" s="288"/>
      <c r="I3110" s="1"/>
      <c r="J3110" s="1"/>
      <c r="K3110" s="549"/>
      <c r="L3110" s="10"/>
      <c r="M3110" s="1"/>
      <c r="N3110" s="548"/>
      <c r="O3110" s="548"/>
    </row>
    <row r="3111" spans="2:15" s="5" customFormat="1" ht="63">
      <c r="B3111" s="1"/>
      <c r="C3111" s="351">
        <v>8768</v>
      </c>
      <c r="D3111" s="352" t="s">
        <v>3176</v>
      </c>
      <c r="E3111" s="353" t="s">
        <v>1215</v>
      </c>
      <c r="F3111" s="354">
        <v>78750</v>
      </c>
      <c r="G3111" s="288" t="s">
        <v>117</v>
      </c>
      <c r="H3111" s="288"/>
      <c r="I3111" s="1"/>
      <c r="J3111" s="1"/>
      <c r="K3111" s="549"/>
      <c r="L3111" s="10"/>
      <c r="M3111" s="1"/>
      <c r="N3111" s="548"/>
      <c r="O3111" s="548"/>
    </row>
    <row r="3112" spans="2:15" s="5" customFormat="1" ht="47.25">
      <c r="B3112" s="1"/>
      <c r="C3112" s="351">
        <v>8771</v>
      </c>
      <c r="D3112" s="352" t="s">
        <v>3177</v>
      </c>
      <c r="E3112" s="353" t="s">
        <v>1215</v>
      </c>
      <c r="F3112" s="354">
        <v>11993</v>
      </c>
      <c r="G3112" s="288" t="s">
        <v>117</v>
      </c>
      <c r="H3112" s="288"/>
      <c r="I3112" s="1"/>
      <c r="J3112" s="1"/>
      <c r="K3112" s="549"/>
      <c r="L3112" s="10"/>
      <c r="M3112" s="1"/>
      <c r="N3112" s="548"/>
      <c r="O3112" s="548"/>
    </row>
    <row r="3113" spans="2:15" s="5" customFormat="1" ht="47.25">
      <c r="B3113" s="1"/>
      <c r="C3113" s="351">
        <v>8772</v>
      </c>
      <c r="D3113" s="352" t="s">
        <v>3178</v>
      </c>
      <c r="E3113" s="353" t="s">
        <v>1215</v>
      </c>
      <c r="F3113" s="354">
        <v>7493</v>
      </c>
      <c r="G3113" s="288" t="s">
        <v>117</v>
      </c>
      <c r="H3113" s="288"/>
      <c r="I3113" s="1"/>
      <c r="J3113" s="1"/>
      <c r="K3113" s="549"/>
      <c r="L3113" s="10"/>
      <c r="M3113" s="1"/>
      <c r="N3113" s="548"/>
      <c r="O3113" s="548"/>
    </row>
    <row r="3114" spans="2:15" s="5" customFormat="1" ht="157.5">
      <c r="B3114" s="1"/>
      <c r="C3114" s="351">
        <v>8773</v>
      </c>
      <c r="D3114" s="352" t="s">
        <v>3179</v>
      </c>
      <c r="E3114" s="353" t="s">
        <v>1215</v>
      </c>
      <c r="F3114" s="354">
        <v>563917</v>
      </c>
      <c r="G3114" s="288" t="s">
        <v>117</v>
      </c>
      <c r="H3114" s="288"/>
      <c r="I3114" s="1"/>
      <c r="J3114" s="1"/>
      <c r="K3114" s="549"/>
      <c r="L3114" s="10"/>
      <c r="M3114" s="1"/>
      <c r="N3114" s="548"/>
      <c r="O3114" s="548"/>
    </row>
    <row r="3115" spans="2:15" s="5" customFormat="1" ht="126">
      <c r="B3115" s="1"/>
      <c r="C3115" s="351">
        <v>8774</v>
      </c>
      <c r="D3115" s="352" t="s">
        <v>3180</v>
      </c>
      <c r="E3115" s="353" t="s">
        <v>1215</v>
      </c>
      <c r="F3115" s="354">
        <v>401167</v>
      </c>
      <c r="G3115" s="288" t="s">
        <v>117</v>
      </c>
      <c r="H3115" s="288"/>
      <c r="I3115" s="1"/>
      <c r="J3115" s="1"/>
      <c r="K3115" s="549"/>
      <c r="L3115" s="10"/>
      <c r="M3115" s="1"/>
      <c r="N3115" s="548"/>
      <c r="O3115" s="548"/>
    </row>
    <row r="3116" spans="2:15" s="5" customFormat="1" ht="78.75">
      <c r="B3116" s="1"/>
      <c r="C3116" s="351">
        <v>8775</v>
      </c>
      <c r="D3116" s="352" t="s">
        <v>3181</v>
      </c>
      <c r="E3116" s="353" t="s">
        <v>1215</v>
      </c>
      <c r="F3116" s="354">
        <v>46152</v>
      </c>
      <c r="G3116" s="288" t="s">
        <v>117</v>
      </c>
      <c r="H3116" s="288"/>
      <c r="I3116" s="1"/>
      <c r="J3116" s="1"/>
      <c r="K3116" s="549"/>
      <c r="L3116" s="10"/>
      <c r="M3116" s="1"/>
      <c r="N3116" s="548"/>
      <c r="O3116" s="548"/>
    </row>
    <row r="3117" spans="2:15" s="5" customFormat="1" ht="78.75">
      <c r="B3117" s="1"/>
      <c r="C3117" s="351">
        <v>8776</v>
      </c>
      <c r="D3117" s="352" t="s">
        <v>3182</v>
      </c>
      <c r="E3117" s="353" t="s">
        <v>122</v>
      </c>
      <c r="F3117" s="354">
        <v>20749</v>
      </c>
      <c r="G3117" s="288" t="s">
        <v>117</v>
      </c>
      <c r="H3117" s="288"/>
      <c r="I3117" s="1"/>
      <c r="J3117" s="1"/>
      <c r="K3117" s="549"/>
      <c r="L3117" s="10"/>
      <c r="M3117" s="1"/>
      <c r="N3117" s="548"/>
      <c r="O3117" s="548"/>
    </row>
    <row r="3118" spans="2:15" s="5" customFormat="1" ht="25.5">
      <c r="B3118" s="1"/>
      <c r="C3118" s="351">
        <v>8779</v>
      </c>
      <c r="D3118" s="352" t="s">
        <v>3183</v>
      </c>
      <c r="E3118" s="353" t="s">
        <v>116</v>
      </c>
      <c r="F3118" s="354">
        <v>2567</v>
      </c>
      <c r="G3118" s="288" t="s">
        <v>117</v>
      </c>
      <c r="H3118" s="288"/>
      <c r="I3118" s="1"/>
      <c r="J3118" s="1"/>
      <c r="K3118" s="549"/>
      <c r="L3118" s="10"/>
      <c r="M3118" s="1"/>
      <c r="N3118" s="548"/>
      <c r="O3118" s="548"/>
    </row>
    <row r="3119" spans="2:15" s="5" customFormat="1" ht="47.25">
      <c r="B3119" s="1"/>
      <c r="C3119" s="351">
        <v>8780</v>
      </c>
      <c r="D3119" s="352" t="s">
        <v>3184</v>
      </c>
      <c r="E3119" s="353" t="s">
        <v>119</v>
      </c>
      <c r="F3119" s="354">
        <v>68826</v>
      </c>
      <c r="G3119" s="288" t="s">
        <v>117</v>
      </c>
      <c r="H3119" s="288"/>
      <c r="I3119" s="1"/>
      <c r="J3119" s="1"/>
      <c r="K3119" s="549"/>
      <c r="L3119" s="10"/>
      <c r="M3119" s="1"/>
      <c r="N3119" s="548"/>
      <c r="O3119" s="548"/>
    </row>
    <row r="3120" spans="2:15" s="5" customFormat="1" ht="31.5">
      <c r="B3120" s="1"/>
      <c r="C3120" s="351">
        <v>8781</v>
      </c>
      <c r="D3120" s="352" t="s">
        <v>3185</v>
      </c>
      <c r="E3120" s="353" t="s">
        <v>125</v>
      </c>
      <c r="F3120" s="354">
        <v>2172740</v>
      </c>
      <c r="G3120" s="288" t="s">
        <v>117</v>
      </c>
      <c r="H3120" s="288"/>
      <c r="I3120" s="1"/>
      <c r="J3120" s="1"/>
      <c r="K3120" s="549"/>
      <c r="L3120" s="10"/>
      <c r="M3120" s="1"/>
      <c r="N3120" s="548"/>
      <c r="O3120" s="548"/>
    </row>
    <row r="3121" spans="2:15" s="5" customFormat="1" ht="31.5">
      <c r="B3121" s="1"/>
      <c r="C3121" s="351">
        <v>8782</v>
      </c>
      <c r="D3121" s="352" t="s">
        <v>3186</v>
      </c>
      <c r="E3121" s="353" t="s">
        <v>125</v>
      </c>
      <c r="F3121" s="354">
        <v>104034</v>
      </c>
      <c r="G3121" s="288" t="s">
        <v>117</v>
      </c>
      <c r="H3121" s="288"/>
      <c r="I3121" s="1"/>
      <c r="J3121" s="1"/>
      <c r="K3121" s="549"/>
      <c r="L3121" s="10"/>
      <c r="M3121" s="1"/>
      <c r="N3121" s="548"/>
      <c r="O3121" s="548"/>
    </row>
    <row r="3122" spans="2:15" s="5" customFormat="1" ht="94.5">
      <c r="B3122" s="1"/>
      <c r="C3122" s="351">
        <v>8785</v>
      </c>
      <c r="D3122" s="352" t="s">
        <v>3187</v>
      </c>
      <c r="E3122" s="353" t="s">
        <v>125</v>
      </c>
      <c r="F3122" s="354">
        <v>476904</v>
      </c>
      <c r="G3122" s="288" t="s">
        <v>117</v>
      </c>
      <c r="H3122" s="288"/>
      <c r="I3122" s="1"/>
      <c r="J3122" s="1"/>
      <c r="K3122" s="549"/>
      <c r="L3122" s="10"/>
      <c r="M3122" s="1"/>
      <c r="N3122" s="548"/>
      <c r="O3122" s="548"/>
    </row>
    <row r="3123" spans="2:15" s="5" customFormat="1" ht="78.75">
      <c r="B3123" s="1"/>
      <c r="C3123" s="351">
        <v>8786</v>
      </c>
      <c r="D3123" s="352" t="s">
        <v>3188</v>
      </c>
      <c r="E3123" s="353" t="s">
        <v>125</v>
      </c>
      <c r="F3123" s="354">
        <v>892992</v>
      </c>
      <c r="G3123" s="288" t="s">
        <v>117</v>
      </c>
      <c r="H3123" s="288"/>
      <c r="I3123" s="1"/>
      <c r="J3123" s="1"/>
      <c r="K3123" s="549"/>
      <c r="L3123" s="10"/>
      <c r="M3123" s="1"/>
      <c r="N3123" s="548"/>
      <c r="O3123" s="548"/>
    </row>
    <row r="3124" spans="2:15" s="5" customFormat="1" ht="94.5">
      <c r="B3124" s="1"/>
      <c r="C3124" s="351">
        <v>8787</v>
      </c>
      <c r="D3124" s="352" t="s">
        <v>3189</v>
      </c>
      <c r="E3124" s="353" t="s">
        <v>125</v>
      </c>
      <c r="F3124" s="354">
        <v>2555980</v>
      </c>
      <c r="G3124" s="288" t="s">
        <v>117</v>
      </c>
      <c r="H3124" s="288"/>
      <c r="I3124" s="1"/>
      <c r="J3124" s="1"/>
      <c r="K3124" s="549"/>
      <c r="L3124" s="10"/>
      <c r="M3124" s="1"/>
      <c r="N3124" s="548"/>
      <c r="O3124" s="548"/>
    </row>
    <row r="3125" spans="2:15" s="5" customFormat="1" ht="94.5">
      <c r="B3125" s="1"/>
      <c r="C3125" s="351">
        <v>8788</v>
      </c>
      <c r="D3125" s="352" t="s">
        <v>3190</v>
      </c>
      <c r="E3125" s="353" t="s">
        <v>125</v>
      </c>
      <c r="F3125" s="354">
        <v>2555980</v>
      </c>
      <c r="G3125" s="288" t="s">
        <v>117</v>
      </c>
      <c r="H3125" s="288"/>
      <c r="I3125" s="1"/>
      <c r="J3125" s="1"/>
      <c r="K3125" s="549"/>
      <c r="L3125" s="10"/>
      <c r="M3125" s="1"/>
      <c r="N3125" s="548"/>
      <c r="O3125" s="548"/>
    </row>
    <row r="3126" spans="2:15" s="5" customFormat="1" ht="31.5">
      <c r="B3126" s="1"/>
      <c r="C3126" s="351">
        <v>8789</v>
      </c>
      <c r="D3126" s="352" t="s">
        <v>3191</v>
      </c>
      <c r="E3126" s="353" t="s">
        <v>119</v>
      </c>
      <c r="F3126" s="354">
        <v>9496320</v>
      </c>
      <c r="G3126" s="288" t="s">
        <v>117</v>
      </c>
      <c r="H3126" s="288"/>
      <c r="I3126" s="1"/>
      <c r="J3126" s="1"/>
      <c r="K3126" s="549"/>
      <c r="L3126" s="10"/>
      <c r="M3126" s="1"/>
      <c r="N3126" s="548"/>
      <c r="O3126" s="548"/>
    </row>
    <row r="3127" spans="2:15" s="5" customFormat="1" ht="31.5">
      <c r="B3127" s="1"/>
      <c r="C3127" s="351">
        <v>8790</v>
      </c>
      <c r="D3127" s="352" t="s">
        <v>3192</v>
      </c>
      <c r="E3127" s="353" t="s">
        <v>119</v>
      </c>
      <c r="F3127" s="354">
        <v>1846320</v>
      </c>
      <c r="G3127" s="288" t="s">
        <v>117</v>
      </c>
      <c r="H3127" s="288"/>
      <c r="I3127" s="1"/>
      <c r="J3127" s="1"/>
      <c r="K3127" s="549"/>
      <c r="L3127" s="10"/>
      <c r="M3127" s="1"/>
      <c r="N3127" s="548"/>
      <c r="O3127" s="548"/>
    </row>
    <row r="3128" spans="2:15" s="5" customFormat="1" ht="47.25">
      <c r="B3128" s="1"/>
      <c r="C3128" s="351">
        <v>8791</v>
      </c>
      <c r="D3128" s="352" t="s">
        <v>3193</v>
      </c>
      <c r="E3128" s="353" t="s">
        <v>122</v>
      </c>
      <c r="F3128" s="354">
        <v>851570</v>
      </c>
      <c r="G3128" s="288" t="s">
        <v>117</v>
      </c>
      <c r="H3128" s="288"/>
      <c r="I3128" s="1"/>
      <c r="J3128" s="1"/>
      <c r="K3128" s="549"/>
      <c r="L3128" s="10"/>
      <c r="M3128" s="1"/>
      <c r="N3128" s="548"/>
      <c r="O3128" s="548"/>
    </row>
    <row r="3129" spans="2:15" s="5" customFormat="1" ht="31.5">
      <c r="B3129" s="1"/>
      <c r="C3129" s="351">
        <v>8792</v>
      </c>
      <c r="D3129" s="352" t="s">
        <v>3194</v>
      </c>
      <c r="E3129" s="353" t="s">
        <v>122</v>
      </c>
      <c r="F3129" s="354">
        <v>196751</v>
      </c>
      <c r="G3129" s="288" t="s">
        <v>117</v>
      </c>
      <c r="H3129" s="288"/>
      <c r="I3129" s="1"/>
      <c r="J3129" s="1"/>
      <c r="K3129" s="549"/>
      <c r="L3129" s="10"/>
      <c r="M3129" s="1"/>
      <c r="N3129" s="548"/>
      <c r="O3129" s="548"/>
    </row>
    <row r="3130" spans="2:15" s="5" customFormat="1" ht="31.5">
      <c r="B3130" s="1"/>
      <c r="C3130" s="351">
        <v>8793</v>
      </c>
      <c r="D3130" s="352" t="s">
        <v>3195</v>
      </c>
      <c r="E3130" s="353" t="s">
        <v>125</v>
      </c>
      <c r="F3130" s="354">
        <v>212715</v>
      </c>
      <c r="G3130" s="288" t="s">
        <v>117</v>
      </c>
      <c r="H3130" s="288"/>
      <c r="I3130" s="1"/>
      <c r="J3130" s="1"/>
      <c r="K3130" s="549"/>
      <c r="L3130" s="10"/>
      <c r="M3130" s="1"/>
      <c r="N3130" s="548"/>
      <c r="O3130" s="548"/>
    </row>
    <row r="3131" spans="2:15" s="5" customFormat="1" ht="31.5">
      <c r="B3131" s="1"/>
      <c r="C3131" s="351">
        <v>8794</v>
      </c>
      <c r="D3131" s="352" t="s">
        <v>3196</v>
      </c>
      <c r="E3131" s="353" t="s">
        <v>125</v>
      </c>
      <c r="F3131" s="354">
        <v>183767</v>
      </c>
      <c r="G3131" s="288" t="s">
        <v>117</v>
      </c>
      <c r="H3131" s="288"/>
      <c r="I3131" s="1"/>
      <c r="J3131" s="1"/>
      <c r="K3131" s="549"/>
      <c r="L3131" s="10"/>
      <c r="M3131" s="1"/>
      <c r="N3131" s="548"/>
      <c r="O3131" s="548"/>
    </row>
    <row r="3132" spans="2:15" s="5" customFormat="1" ht="31.5">
      <c r="B3132" s="1"/>
      <c r="C3132" s="351">
        <v>8799</v>
      </c>
      <c r="D3132" s="352" t="s">
        <v>3197</v>
      </c>
      <c r="E3132" s="353" t="s">
        <v>125</v>
      </c>
      <c r="F3132" s="354">
        <v>362674</v>
      </c>
      <c r="G3132" s="288" t="s">
        <v>117</v>
      </c>
      <c r="H3132" s="288"/>
      <c r="I3132" s="1"/>
      <c r="J3132" s="1"/>
      <c r="K3132" s="549"/>
      <c r="L3132" s="10"/>
      <c r="M3132" s="1"/>
      <c r="N3132" s="548"/>
      <c r="O3132" s="548"/>
    </row>
    <row r="3133" spans="2:15" s="5" customFormat="1" ht="78.75">
      <c r="B3133" s="1"/>
      <c r="C3133" s="351">
        <v>8827</v>
      </c>
      <c r="D3133" s="352" t="s">
        <v>3198</v>
      </c>
      <c r="E3133" s="353" t="s">
        <v>116</v>
      </c>
      <c r="F3133" s="354">
        <v>92305</v>
      </c>
      <c r="G3133" s="288" t="s">
        <v>117</v>
      </c>
      <c r="H3133" s="288"/>
      <c r="I3133" s="1"/>
      <c r="J3133" s="1"/>
      <c r="K3133" s="549"/>
      <c r="L3133" s="10"/>
      <c r="M3133" s="1"/>
      <c r="N3133" s="548"/>
      <c r="O3133" s="548"/>
    </row>
    <row r="3134" spans="2:15" s="5" customFormat="1" ht="78.75">
      <c r="B3134" s="1"/>
      <c r="C3134" s="351">
        <v>8893</v>
      </c>
      <c r="D3134" s="352" t="s">
        <v>3199</v>
      </c>
      <c r="E3134" s="353" t="s">
        <v>125</v>
      </c>
      <c r="F3134" s="354">
        <v>1817571</v>
      </c>
      <c r="G3134" s="288" t="s">
        <v>117</v>
      </c>
      <c r="H3134" s="288"/>
      <c r="I3134" s="1"/>
      <c r="J3134" s="1"/>
      <c r="K3134" s="549"/>
      <c r="L3134" s="10"/>
      <c r="M3134" s="1"/>
      <c r="N3134" s="548"/>
      <c r="O3134" s="548"/>
    </row>
    <row r="3135" spans="2:15" s="5" customFormat="1" ht="31.5">
      <c r="B3135" s="1"/>
      <c r="C3135" s="351">
        <v>8904</v>
      </c>
      <c r="D3135" s="352" t="s">
        <v>3200</v>
      </c>
      <c r="E3135" s="353" t="s">
        <v>122</v>
      </c>
      <c r="F3135" s="354">
        <v>434285</v>
      </c>
      <c r="G3135" s="288" t="s">
        <v>117</v>
      </c>
      <c r="H3135" s="288"/>
      <c r="I3135" s="1"/>
      <c r="J3135" s="1"/>
      <c r="K3135" s="549"/>
      <c r="L3135" s="10"/>
      <c r="M3135" s="1"/>
      <c r="N3135" s="548"/>
      <c r="O3135" s="548"/>
    </row>
    <row r="3136" spans="2:15" s="5" customFormat="1" ht="47.25">
      <c r="B3136" s="1"/>
      <c r="C3136" s="351">
        <v>8920</v>
      </c>
      <c r="D3136" s="352" t="s">
        <v>3201</v>
      </c>
      <c r="E3136" s="353" t="s">
        <v>125</v>
      </c>
      <c r="F3136" s="354">
        <v>1607108</v>
      </c>
      <c r="G3136" s="288" t="s">
        <v>117</v>
      </c>
      <c r="H3136" s="288"/>
      <c r="I3136" s="1"/>
      <c r="J3136" s="1"/>
      <c r="K3136" s="549"/>
      <c r="L3136" s="10"/>
      <c r="M3136" s="1"/>
      <c r="N3136" s="548"/>
      <c r="O3136" s="548"/>
    </row>
    <row r="3137" spans="2:15" s="5" customFormat="1" ht="47.25">
      <c r="B3137" s="1"/>
      <c r="C3137" s="351">
        <v>8926</v>
      </c>
      <c r="D3137" s="352" t="s">
        <v>3202</v>
      </c>
      <c r="E3137" s="353" t="s">
        <v>125</v>
      </c>
      <c r="F3137" s="354">
        <v>485841</v>
      </c>
      <c r="G3137" s="288" t="s">
        <v>117</v>
      </c>
      <c r="H3137" s="288"/>
      <c r="I3137" s="1"/>
      <c r="J3137" s="1"/>
      <c r="K3137" s="549"/>
      <c r="L3137" s="10"/>
      <c r="M3137" s="1"/>
      <c r="N3137" s="548"/>
      <c r="O3137" s="548"/>
    </row>
    <row r="3138" spans="2:15" s="5" customFormat="1" ht="31.5">
      <c r="B3138" s="1"/>
      <c r="C3138" s="351">
        <v>8946</v>
      </c>
      <c r="D3138" s="352" t="s">
        <v>3203</v>
      </c>
      <c r="E3138" s="353" t="s">
        <v>125</v>
      </c>
      <c r="F3138" s="354">
        <v>408762</v>
      </c>
      <c r="G3138" s="288" t="s">
        <v>117</v>
      </c>
      <c r="H3138" s="288"/>
      <c r="I3138" s="1"/>
      <c r="J3138" s="1"/>
      <c r="K3138" s="549"/>
      <c r="L3138" s="10"/>
      <c r="M3138" s="1"/>
      <c r="N3138" s="548"/>
      <c r="O3138" s="548"/>
    </row>
    <row r="3139" spans="2:15" s="5" customFormat="1" ht="31.5">
      <c r="B3139" s="1"/>
      <c r="C3139" s="351">
        <v>8951</v>
      </c>
      <c r="D3139" s="352" t="s">
        <v>3204</v>
      </c>
      <c r="E3139" s="353" t="s">
        <v>125</v>
      </c>
      <c r="F3139" s="354">
        <v>429586</v>
      </c>
      <c r="G3139" s="288" t="s">
        <v>117</v>
      </c>
      <c r="H3139" s="288"/>
      <c r="I3139" s="1"/>
      <c r="J3139" s="1"/>
      <c r="K3139" s="549"/>
      <c r="L3139" s="10"/>
      <c r="M3139" s="1"/>
      <c r="N3139" s="548"/>
      <c r="O3139" s="548"/>
    </row>
    <row r="3140" spans="2:15" s="5" customFormat="1" ht="78.75">
      <c r="B3140" s="1"/>
      <c r="C3140" s="351">
        <v>8953</v>
      </c>
      <c r="D3140" s="352" t="s">
        <v>3205</v>
      </c>
      <c r="E3140" s="353" t="s">
        <v>122</v>
      </c>
      <c r="F3140" s="354">
        <v>458573</v>
      </c>
      <c r="G3140" s="288" t="s">
        <v>117</v>
      </c>
      <c r="H3140" s="288" t="s">
        <v>145</v>
      </c>
      <c r="I3140" s="1"/>
      <c r="J3140" s="1"/>
      <c r="K3140" s="549"/>
      <c r="L3140" s="10"/>
      <c r="M3140" s="1"/>
      <c r="N3140" s="548"/>
      <c r="O3140" s="548"/>
    </row>
    <row r="3141" spans="2:15" s="5" customFormat="1" ht="63">
      <c r="B3141" s="1"/>
      <c r="C3141" s="351">
        <v>8955</v>
      </c>
      <c r="D3141" s="352" t="s">
        <v>3206</v>
      </c>
      <c r="E3141" s="353" t="s">
        <v>122</v>
      </c>
      <c r="F3141" s="354">
        <v>455449</v>
      </c>
      <c r="G3141" s="288" t="s">
        <v>117</v>
      </c>
      <c r="H3141" s="288" t="s">
        <v>145</v>
      </c>
      <c r="I3141" s="1"/>
      <c r="J3141" s="1"/>
      <c r="K3141" s="549"/>
      <c r="L3141" s="10"/>
      <c r="M3141" s="1"/>
      <c r="N3141" s="548"/>
      <c r="O3141" s="548"/>
    </row>
    <row r="3142" spans="2:15" s="5" customFormat="1" ht="47.25">
      <c r="B3142" s="1"/>
      <c r="C3142" s="351">
        <v>8958</v>
      </c>
      <c r="D3142" s="352" t="s">
        <v>3207</v>
      </c>
      <c r="E3142" s="353" t="s">
        <v>116</v>
      </c>
      <c r="F3142" s="354">
        <v>77726</v>
      </c>
      <c r="G3142" s="288" t="s">
        <v>117</v>
      </c>
      <c r="H3142" s="288"/>
      <c r="I3142" s="1"/>
      <c r="J3142" s="1"/>
      <c r="K3142" s="549"/>
      <c r="L3142" s="10"/>
      <c r="M3142" s="1"/>
      <c r="N3142" s="548"/>
      <c r="O3142" s="548"/>
    </row>
    <row r="3143" spans="2:15" s="5" customFormat="1" ht="31.5">
      <c r="B3143" s="1"/>
      <c r="C3143" s="351">
        <v>8960</v>
      </c>
      <c r="D3143" s="352" t="s">
        <v>3208</v>
      </c>
      <c r="E3143" s="353" t="s">
        <v>1215</v>
      </c>
      <c r="F3143" s="354">
        <v>78750</v>
      </c>
      <c r="G3143" s="288" t="s">
        <v>117</v>
      </c>
      <c r="H3143" s="288"/>
      <c r="I3143" s="1"/>
      <c r="J3143" s="1"/>
      <c r="K3143" s="549"/>
      <c r="L3143" s="10"/>
      <c r="M3143" s="1"/>
      <c r="N3143" s="548"/>
      <c r="O3143" s="548"/>
    </row>
    <row r="3144" spans="2:15" s="5" customFormat="1" ht="63">
      <c r="B3144" s="1"/>
      <c r="C3144" s="351">
        <v>8961</v>
      </c>
      <c r="D3144" s="352" t="s">
        <v>3209</v>
      </c>
      <c r="E3144" s="353" t="s">
        <v>1215</v>
      </c>
      <c r="F3144" s="354">
        <v>59817</v>
      </c>
      <c r="G3144" s="288" t="s">
        <v>117</v>
      </c>
      <c r="H3144" s="288"/>
      <c r="I3144" s="1"/>
      <c r="J3144" s="1"/>
      <c r="K3144" s="549"/>
      <c r="L3144" s="10"/>
      <c r="M3144" s="1"/>
      <c r="N3144" s="548"/>
      <c r="O3144" s="548"/>
    </row>
    <row r="3145" spans="2:15" s="5" customFormat="1" ht="47.25">
      <c r="B3145" s="1"/>
      <c r="C3145" s="351">
        <v>8962</v>
      </c>
      <c r="D3145" s="352" t="s">
        <v>3210</v>
      </c>
      <c r="E3145" s="353" t="s">
        <v>1215</v>
      </c>
      <c r="F3145" s="354">
        <v>4165</v>
      </c>
      <c r="G3145" s="288" t="s">
        <v>117</v>
      </c>
      <c r="H3145" s="288"/>
      <c r="I3145" s="1"/>
      <c r="J3145" s="1"/>
      <c r="K3145" s="549"/>
      <c r="L3145" s="10"/>
      <c r="M3145" s="1"/>
      <c r="N3145" s="548"/>
      <c r="O3145" s="548"/>
    </row>
    <row r="3146" spans="2:15" s="5" customFormat="1" ht="31.5">
      <c r="B3146" s="1"/>
      <c r="C3146" s="351">
        <v>8963</v>
      </c>
      <c r="D3146" s="352" t="s">
        <v>3211</v>
      </c>
      <c r="E3146" s="353" t="s">
        <v>1215</v>
      </c>
      <c r="F3146" s="354">
        <v>3274</v>
      </c>
      <c r="G3146" s="288" t="s">
        <v>117</v>
      </c>
      <c r="H3146" s="288"/>
      <c r="I3146" s="1"/>
      <c r="J3146" s="1"/>
      <c r="K3146" s="549"/>
      <c r="L3146" s="10"/>
      <c r="M3146" s="1"/>
      <c r="N3146" s="548"/>
      <c r="O3146" s="548"/>
    </row>
    <row r="3147" spans="2:15" s="5" customFormat="1" ht="78.75">
      <c r="B3147" s="1"/>
      <c r="C3147" s="351">
        <v>8964</v>
      </c>
      <c r="D3147" s="352" t="s">
        <v>3212</v>
      </c>
      <c r="E3147" s="353" t="s">
        <v>1215</v>
      </c>
      <c r="F3147" s="354">
        <v>446318</v>
      </c>
      <c r="G3147" s="288" t="s">
        <v>117</v>
      </c>
      <c r="H3147" s="288"/>
      <c r="I3147" s="1"/>
      <c r="J3147" s="1"/>
      <c r="K3147" s="549"/>
      <c r="L3147" s="10"/>
      <c r="M3147" s="1"/>
      <c r="N3147" s="548"/>
      <c r="O3147" s="548"/>
    </row>
    <row r="3148" spans="2:15" s="5" customFormat="1" ht="63">
      <c r="B3148" s="1"/>
      <c r="C3148" s="351">
        <v>8965</v>
      </c>
      <c r="D3148" s="352" t="s">
        <v>3213</v>
      </c>
      <c r="E3148" s="353" t="s">
        <v>119</v>
      </c>
      <c r="F3148" s="354">
        <v>297500</v>
      </c>
      <c r="G3148" s="288" t="s">
        <v>117</v>
      </c>
      <c r="H3148" s="288"/>
      <c r="I3148" s="1"/>
      <c r="J3148" s="1"/>
      <c r="K3148" s="549"/>
      <c r="L3148" s="10"/>
      <c r="M3148" s="1"/>
      <c r="N3148" s="548"/>
      <c r="O3148" s="548"/>
    </row>
    <row r="3149" spans="2:15" s="5" customFormat="1" ht="31.5">
      <c r="B3149" s="1"/>
      <c r="C3149" s="351">
        <v>8966</v>
      </c>
      <c r="D3149" s="352" t="s">
        <v>3214</v>
      </c>
      <c r="E3149" s="353" t="s">
        <v>1215</v>
      </c>
      <c r="F3149" s="354">
        <v>25493</v>
      </c>
      <c r="G3149" s="288" t="s">
        <v>117</v>
      </c>
      <c r="H3149" s="288"/>
      <c r="I3149" s="1"/>
      <c r="J3149" s="1"/>
      <c r="K3149" s="549"/>
      <c r="L3149" s="10"/>
      <c r="M3149" s="1"/>
      <c r="N3149" s="548"/>
      <c r="O3149" s="548"/>
    </row>
    <row r="3150" spans="2:15" s="5" customFormat="1" ht="31.5">
      <c r="B3150" s="1"/>
      <c r="C3150" s="351">
        <v>8970</v>
      </c>
      <c r="D3150" s="352" t="s">
        <v>3215</v>
      </c>
      <c r="E3150" s="353" t="s">
        <v>125</v>
      </c>
      <c r="F3150" s="354">
        <v>284552</v>
      </c>
      <c r="G3150" s="288" t="s">
        <v>117</v>
      </c>
      <c r="H3150" s="288"/>
      <c r="I3150" s="1"/>
      <c r="J3150" s="1"/>
      <c r="K3150" s="549"/>
      <c r="L3150" s="10"/>
      <c r="M3150" s="1"/>
      <c r="N3150" s="548"/>
      <c r="O3150" s="548"/>
    </row>
    <row r="3151" spans="2:15" s="5" customFormat="1" ht="94.5">
      <c r="B3151" s="1"/>
      <c r="C3151" s="351">
        <v>8971</v>
      </c>
      <c r="D3151" s="352" t="s">
        <v>3216</v>
      </c>
      <c r="E3151" s="353" t="s">
        <v>116</v>
      </c>
      <c r="F3151" s="354">
        <v>5730</v>
      </c>
      <c r="G3151" s="288" t="s">
        <v>117</v>
      </c>
      <c r="H3151" s="288"/>
      <c r="I3151" s="1"/>
      <c r="J3151" s="1"/>
      <c r="K3151" s="549"/>
      <c r="L3151" s="10"/>
      <c r="M3151" s="1"/>
      <c r="N3151" s="548"/>
      <c r="O3151" s="548"/>
    </row>
    <row r="3152" spans="2:15" s="5" customFormat="1" ht="94.5">
      <c r="B3152" s="1"/>
      <c r="C3152" s="351">
        <v>8972</v>
      </c>
      <c r="D3152" s="352" t="s">
        <v>3217</v>
      </c>
      <c r="E3152" s="353" t="s">
        <v>785</v>
      </c>
      <c r="F3152" s="354">
        <v>251285</v>
      </c>
      <c r="G3152" s="288" t="s">
        <v>117</v>
      </c>
      <c r="H3152" s="288"/>
      <c r="I3152" s="1"/>
      <c r="J3152" s="1"/>
      <c r="K3152" s="549"/>
      <c r="L3152" s="10"/>
      <c r="M3152" s="1"/>
      <c r="N3152" s="548"/>
      <c r="O3152" s="548"/>
    </row>
    <row r="3153" spans="2:15" s="5" customFormat="1" ht="60">
      <c r="B3153" s="1"/>
      <c r="C3153" s="458">
        <v>8973</v>
      </c>
      <c r="D3153" s="460" t="s">
        <v>3218</v>
      </c>
      <c r="E3153" s="462" t="s">
        <v>116</v>
      </c>
      <c r="F3153" s="464">
        <v>60856</v>
      </c>
      <c r="G3153" s="288" t="s">
        <v>117</v>
      </c>
      <c r="H3153" s="288"/>
      <c r="I3153" s="1"/>
      <c r="J3153" s="1"/>
      <c r="K3153" s="549"/>
      <c r="L3153" s="10"/>
      <c r="M3153" s="1"/>
      <c r="N3153" s="548"/>
      <c r="O3153" s="548"/>
    </row>
    <row r="3154" spans="2:15" s="5" customFormat="1" ht="60">
      <c r="B3154" s="1"/>
      <c r="C3154" s="458">
        <v>8974</v>
      </c>
      <c r="D3154" s="460" t="s">
        <v>3219</v>
      </c>
      <c r="E3154" s="462" t="s">
        <v>116</v>
      </c>
      <c r="F3154" s="464">
        <v>60856</v>
      </c>
      <c r="G3154" s="288" t="s">
        <v>117</v>
      </c>
      <c r="H3154" s="288"/>
      <c r="I3154" s="1"/>
      <c r="J3154" s="1"/>
      <c r="K3154" s="549"/>
      <c r="L3154" s="10"/>
      <c r="M3154" s="1"/>
      <c r="N3154" s="548"/>
      <c r="O3154" s="548"/>
    </row>
    <row r="3155" spans="2:15" s="5" customFormat="1" ht="60">
      <c r="B3155" s="1"/>
      <c r="C3155" s="458">
        <v>8975</v>
      </c>
      <c r="D3155" s="460" t="s">
        <v>3220</v>
      </c>
      <c r="E3155" s="462" t="s">
        <v>116</v>
      </c>
      <c r="F3155" s="464">
        <v>58595</v>
      </c>
      <c r="G3155" s="288" t="s">
        <v>117</v>
      </c>
      <c r="H3155" s="288"/>
      <c r="I3155" s="1"/>
      <c r="J3155" s="1"/>
      <c r="K3155" s="549"/>
      <c r="L3155" s="10"/>
      <c r="M3155" s="1"/>
      <c r="N3155" s="548"/>
      <c r="O3155" s="548"/>
    </row>
    <row r="3156" spans="2:15" s="5" customFormat="1" ht="75">
      <c r="B3156" s="1"/>
      <c r="C3156" s="458">
        <v>8976</v>
      </c>
      <c r="D3156" s="460" t="s">
        <v>3221</v>
      </c>
      <c r="E3156" s="462" t="s">
        <v>116</v>
      </c>
      <c r="F3156" s="464">
        <v>75049</v>
      </c>
      <c r="G3156" s="288" t="s">
        <v>117</v>
      </c>
      <c r="H3156" s="288"/>
      <c r="I3156" s="1"/>
      <c r="J3156" s="1"/>
      <c r="K3156" s="549"/>
      <c r="L3156" s="10"/>
      <c r="M3156" s="1"/>
      <c r="N3156" s="548"/>
      <c r="O3156" s="548"/>
    </row>
    <row r="3157" spans="2:15" s="5" customFormat="1" ht="45">
      <c r="B3157" s="1"/>
      <c r="C3157" s="458">
        <v>8977</v>
      </c>
      <c r="D3157" s="460" t="s">
        <v>3222</v>
      </c>
      <c r="E3157" s="462" t="s">
        <v>119</v>
      </c>
      <c r="F3157" s="464">
        <v>554156</v>
      </c>
      <c r="G3157" s="288" t="s">
        <v>117</v>
      </c>
      <c r="H3157" s="288"/>
      <c r="I3157" s="1"/>
      <c r="J3157" s="1"/>
      <c r="K3157" s="549"/>
      <c r="L3157" s="10"/>
      <c r="M3157" s="1"/>
      <c r="N3157" s="548"/>
      <c r="O3157" s="548"/>
    </row>
    <row r="3158" spans="2:15" s="5" customFormat="1" ht="180">
      <c r="B3158" s="1"/>
      <c r="C3158" s="458">
        <v>8978</v>
      </c>
      <c r="D3158" s="460" t="s">
        <v>3223</v>
      </c>
      <c r="E3158" s="462" t="s">
        <v>122</v>
      </c>
      <c r="F3158" s="464">
        <v>326719</v>
      </c>
      <c r="G3158" s="288" t="s">
        <v>117</v>
      </c>
      <c r="H3158" s="288"/>
      <c r="I3158" s="1"/>
      <c r="J3158" s="1"/>
      <c r="K3158" s="549"/>
      <c r="L3158" s="10"/>
      <c r="M3158" s="1"/>
      <c r="N3158" s="548"/>
      <c r="O3158" s="548"/>
    </row>
    <row r="3159" spans="2:15" s="5" customFormat="1" ht="60">
      <c r="B3159" s="1"/>
      <c r="C3159" s="458">
        <v>8979</v>
      </c>
      <c r="D3159" s="460" t="s">
        <v>3224</v>
      </c>
      <c r="E3159" s="462" t="s">
        <v>125</v>
      </c>
      <c r="F3159" s="464">
        <v>762402</v>
      </c>
      <c r="G3159" s="288" t="s">
        <v>117</v>
      </c>
      <c r="H3159" s="288"/>
      <c r="I3159" s="1"/>
      <c r="J3159" s="1"/>
      <c r="K3159" s="549"/>
      <c r="L3159" s="10"/>
      <c r="M3159" s="1"/>
      <c r="N3159" s="548"/>
      <c r="O3159" s="548"/>
    </row>
    <row r="3160" spans="2:15" s="5" customFormat="1" ht="90">
      <c r="B3160" s="1"/>
      <c r="C3160" s="458">
        <v>8980</v>
      </c>
      <c r="D3160" s="460" t="s">
        <v>3225</v>
      </c>
      <c r="E3160" s="462" t="s">
        <v>125</v>
      </c>
      <c r="F3160" s="464">
        <v>419320</v>
      </c>
      <c r="G3160" s="288" t="s">
        <v>117</v>
      </c>
      <c r="H3160" s="288"/>
      <c r="I3160" s="1"/>
      <c r="J3160" s="1"/>
      <c r="K3160" s="549"/>
      <c r="L3160" s="10"/>
      <c r="M3160" s="1"/>
      <c r="N3160" s="548"/>
      <c r="O3160" s="548"/>
    </row>
    <row r="3161" spans="2:15" s="5" customFormat="1" ht="90">
      <c r="B3161" s="1"/>
      <c r="C3161" s="458">
        <v>8981</v>
      </c>
      <c r="D3161" s="460" t="s">
        <v>3226</v>
      </c>
      <c r="E3161" s="462" t="s">
        <v>125</v>
      </c>
      <c r="F3161" s="464">
        <v>424883</v>
      </c>
      <c r="G3161" s="288" t="s">
        <v>117</v>
      </c>
      <c r="H3161" s="288"/>
      <c r="I3161" s="1"/>
      <c r="J3161" s="1"/>
      <c r="K3161" s="549"/>
      <c r="L3161" s="10"/>
      <c r="M3161" s="1"/>
      <c r="N3161" s="548"/>
      <c r="O3161" s="548"/>
    </row>
    <row r="3162" spans="2:15" s="5" customFormat="1" ht="60">
      <c r="B3162" s="1"/>
      <c r="C3162" s="458">
        <v>8982</v>
      </c>
      <c r="D3162" s="460" t="s">
        <v>3227</v>
      </c>
      <c r="E3162" s="462" t="s">
        <v>125</v>
      </c>
      <c r="F3162" s="464">
        <v>9800515</v>
      </c>
      <c r="G3162" s="288" t="s">
        <v>117</v>
      </c>
      <c r="H3162" s="288"/>
      <c r="I3162" s="1"/>
      <c r="J3162" s="1"/>
      <c r="K3162" s="549"/>
      <c r="L3162" s="10"/>
      <c r="M3162" s="1"/>
      <c r="N3162" s="548"/>
      <c r="O3162" s="548"/>
    </row>
    <row r="3163" spans="2:15" s="5" customFormat="1" ht="60">
      <c r="B3163" s="1"/>
      <c r="C3163" s="458">
        <v>8983</v>
      </c>
      <c r="D3163" s="460" t="s">
        <v>3228</v>
      </c>
      <c r="E3163" s="462" t="s">
        <v>125</v>
      </c>
      <c r="F3163" s="464">
        <v>10299411</v>
      </c>
      <c r="G3163" s="288" t="s">
        <v>117</v>
      </c>
      <c r="H3163" s="288"/>
      <c r="I3163" s="1"/>
      <c r="J3163" s="1"/>
      <c r="K3163" s="549"/>
      <c r="L3163" s="10"/>
      <c r="M3163" s="1"/>
      <c r="N3163" s="548"/>
      <c r="O3163" s="548"/>
    </row>
    <row r="3164" spans="2:15" s="5" customFormat="1" ht="105">
      <c r="B3164" s="1"/>
      <c r="C3164" s="458">
        <v>8984</v>
      </c>
      <c r="D3164" s="460" t="s">
        <v>3229</v>
      </c>
      <c r="E3164" s="462" t="s">
        <v>122</v>
      </c>
      <c r="F3164" s="464">
        <v>98344</v>
      </c>
      <c r="G3164" s="288" t="s">
        <v>117</v>
      </c>
      <c r="H3164" s="288"/>
      <c r="I3164" s="1"/>
      <c r="J3164" s="1"/>
      <c r="K3164" s="549"/>
      <c r="L3164" s="10"/>
      <c r="M3164" s="1"/>
      <c r="N3164" s="548"/>
      <c r="O3164" s="548"/>
    </row>
    <row r="3165" spans="2:15" s="5" customFormat="1" ht="45">
      <c r="B3165" s="1"/>
      <c r="C3165" s="458">
        <v>8985</v>
      </c>
      <c r="D3165" s="460" t="s">
        <v>3230</v>
      </c>
      <c r="E3165" s="462" t="s">
        <v>122</v>
      </c>
      <c r="F3165" s="464">
        <v>215486</v>
      </c>
      <c r="G3165" s="288" t="s">
        <v>117</v>
      </c>
      <c r="H3165" s="288"/>
      <c r="I3165" s="1"/>
      <c r="J3165" s="1"/>
      <c r="K3165" s="549"/>
      <c r="L3165" s="10"/>
      <c r="M3165" s="1"/>
      <c r="N3165" s="548"/>
      <c r="O3165" s="548"/>
    </row>
    <row r="3166" spans="2:15" s="5" customFormat="1" ht="45">
      <c r="B3166" s="1"/>
      <c r="C3166" s="458">
        <v>8986</v>
      </c>
      <c r="D3166" s="460" t="s">
        <v>3231</v>
      </c>
      <c r="E3166" s="462" t="s">
        <v>122</v>
      </c>
      <c r="F3166" s="464">
        <v>114152</v>
      </c>
      <c r="G3166" s="288" t="s">
        <v>117</v>
      </c>
      <c r="H3166" s="288"/>
      <c r="I3166" s="1"/>
      <c r="J3166" s="1"/>
      <c r="K3166" s="549"/>
      <c r="L3166" s="10"/>
      <c r="M3166" s="1"/>
      <c r="N3166" s="548"/>
      <c r="O3166" s="548"/>
    </row>
    <row r="3167" spans="2:15" s="5" customFormat="1" ht="45">
      <c r="B3167" s="1"/>
      <c r="C3167" s="458">
        <v>8987</v>
      </c>
      <c r="D3167" s="460" t="s">
        <v>3232</v>
      </c>
      <c r="E3167" s="462" t="s">
        <v>122</v>
      </c>
      <c r="F3167" s="464">
        <v>190425</v>
      </c>
      <c r="G3167" s="288" t="s">
        <v>117</v>
      </c>
      <c r="H3167" s="288"/>
      <c r="I3167" s="1"/>
      <c r="J3167" s="1"/>
      <c r="K3167" s="549"/>
      <c r="L3167" s="10"/>
      <c r="M3167" s="1"/>
      <c r="N3167" s="548"/>
      <c r="O3167" s="548"/>
    </row>
    <row r="3168" spans="2:15" s="5" customFormat="1" ht="105">
      <c r="B3168" s="1"/>
      <c r="C3168" s="458">
        <v>8988</v>
      </c>
      <c r="D3168" s="460" t="s">
        <v>3233</v>
      </c>
      <c r="E3168" s="462" t="s">
        <v>122</v>
      </c>
      <c r="F3168" s="464">
        <v>1612019</v>
      </c>
      <c r="G3168" s="288" t="s">
        <v>117</v>
      </c>
      <c r="H3168" s="288"/>
      <c r="I3168" s="1"/>
      <c r="J3168" s="1"/>
      <c r="K3168" s="549"/>
      <c r="L3168" s="10"/>
      <c r="M3168" s="1"/>
      <c r="N3168" s="548"/>
      <c r="O3168" s="548"/>
    </row>
    <row r="3169" spans="2:15" s="5" customFormat="1" ht="60">
      <c r="B3169" s="1"/>
      <c r="C3169" s="458">
        <v>8989</v>
      </c>
      <c r="D3169" s="460" t="s">
        <v>3234</v>
      </c>
      <c r="E3169" s="462" t="s">
        <v>122</v>
      </c>
      <c r="F3169" s="464">
        <v>60639</v>
      </c>
      <c r="G3169" s="288" t="s">
        <v>117</v>
      </c>
      <c r="H3169" s="288"/>
      <c r="I3169" s="1"/>
      <c r="J3169" s="1"/>
      <c r="K3169" s="549"/>
      <c r="L3169" s="10"/>
      <c r="M3169" s="1"/>
      <c r="N3169" s="548"/>
      <c r="O3169" s="548"/>
    </row>
    <row r="3170" spans="2:15" s="5" customFormat="1" ht="75">
      <c r="B3170" s="1"/>
      <c r="C3170" s="458">
        <v>8990</v>
      </c>
      <c r="D3170" s="460" t="s">
        <v>3235</v>
      </c>
      <c r="E3170" s="462" t="s">
        <v>125</v>
      </c>
      <c r="F3170" s="464">
        <v>97818552</v>
      </c>
      <c r="G3170" s="288" t="s">
        <v>117</v>
      </c>
      <c r="H3170" s="288"/>
      <c r="I3170" s="1"/>
      <c r="J3170" s="1"/>
      <c r="K3170" s="549"/>
      <c r="L3170" s="10"/>
      <c r="M3170" s="1"/>
      <c r="N3170" s="548"/>
      <c r="O3170" s="548"/>
    </row>
    <row r="3171" spans="2:15" s="5" customFormat="1" ht="45">
      <c r="B3171" s="1"/>
      <c r="C3171" s="458">
        <v>8991</v>
      </c>
      <c r="D3171" s="460" t="s">
        <v>3236</v>
      </c>
      <c r="E3171" s="462" t="s">
        <v>125</v>
      </c>
      <c r="F3171" s="464">
        <v>120264</v>
      </c>
      <c r="G3171" s="288" t="s">
        <v>117</v>
      </c>
      <c r="H3171" s="288"/>
      <c r="I3171" s="1"/>
      <c r="J3171" s="1"/>
      <c r="K3171" s="549"/>
      <c r="L3171" s="10"/>
      <c r="M3171" s="1"/>
      <c r="N3171" s="548"/>
      <c r="O3171" s="548"/>
    </row>
    <row r="3172" spans="2:15" s="5" customFormat="1" ht="75">
      <c r="B3172" s="1"/>
      <c r="C3172" s="458">
        <v>8992</v>
      </c>
      <c r="D3172" s="460" t="s">
        <v>3237</v>
      </c>
      <c r="E3172" s="462" t="s">
        <v>122</v>
      </c>
      <c r="F3172" s="464">
        <v>214076</v>
      </c>
      <c r="G3172" s="288" t="s">
        <v>117</v>
      </c>
      <c r="H3172" s="288"/>
      <c r="I3172" s="1"/>
      <c r="J3172" s="1"/>
      <c r="K3172" s="549"/>
      <c r="L3172" s="10"/>
      <c r="M3172" s="1"/>
      <c r="N3172" s="548"/>
      <c r="O3172" s="548"/>
    </row>
    <row r="3173" spans="2:15" s="5" customFormat="1" ht="45">
      <c r="B3173" s="1"/>
      <c r="C3173" s="458">
        <v>8993</v>
      </c>
      <c r="D3173" s="460" t="s">
        <v>3238</v>
      </c>
      <c r="E3173" s="462" t="s">
        <v>125</v>
      </c>
      <c r="F3173" s="464">
        <v>94730</v>
      </c>
      <c r="G3173" s="288" t="s">
        <v>117</v>
      </c>
      <c r="H3173" s="288"/>
      <c r="I3173" s="1"/>
      <c r="J3173" s="1"/>
      <c r="K3173" s="549"/>
      <c r="L3173" s="10"/>
      <c r="M3173" s="1"/>
      <c r="N3173" s="548"/>
      <c r="O3173" s="548"/>
    </row>
    <row r="3174" spans="2:15" s="5" customFormat="1" ht="45">
      <c r="B3174" s="1"/>
      <c r="C3174" s="458">
        <v>8994</v>
      </c>
      <c r="D3174" s="460" t="s">
        <v>3239</v>
      </c>
      <c r="E3174" s="462" t="s">
        <v>125</v>
      </c>
      <c r="F3174" s="464">
        <v>3399171</v>
      </c>
      <c r="G3174" s="288" t="s">
        <v>117</v>
      </c>
      <c r="H3174" s="288" t="s">
        <v>145</v>
      </c>
      <c r="I3174" s="1"/>
      <c r="J3174" s="1"/>
      <c r="K3174" s="549"/>
      <c r="L3174" s="10"/>
      <c r="M3174" s="1"/>
      <c r="N3174" s="548"/>
      <c r="O3174" s="548"/>
    </row>
    <row r="3175" spans="2:15" s="5" customFormat="1" ht="135">
      <c r="B3175" s="1"/>
      <c r="C3175" s="458">
        <v>8995</v>
      </c>
      <c r="D3175" s="460" t="s">
        <v>3240</v>
      </c>
      <c r="E3175" s="462" t="s">
        <v>122</v>
      </c>
      <c r="F3175" s="464">
        <v>743691</v>
      </c>
      <c r="G3175" s="288" t="s">
        <v>117</v>
      </c>
      <c r="H3175" s="288"/>
      <c r="I3175" s="1"/>
      <c r="J3175" s="1"/>
      <c r="K3175" s="549"/>
      <c r="L3175" s="10"/>
      <c r="M3175" s="1"/>
      <c r="N3175" s="548"/>
      <c r="O3175" s="548"/>
    </row>
    <row r="3176" spans="2:15" s="5" customFormat="1" ht="90">
      <c r="B3176" s="1"/>
      <c r="C3176" s="458">
        <v>8996</v>
      </c>
      <c r="D3176" s="460" t="s">
        <v>3241</v>
      </c>
      <c r="E3176" s="462" t="s">
        <v>125</v>
      </c>
      <c r="F3176" s="464">
        <v>363708</v>
      </c>
      <c r="G3176" s="288" t="s">
        <v>117</v>
      </c>
      <c r="H3176" s="288"/>
      <c r="I3176" s="1"/>
      <c r="J3176" s="1"/>
      <c r="K3176" s="549"/>
      <c r="L3176" s="10"/>
      <c r="M3176" s="1"/>
      <c r="N3176" s="548"/>
      <c r="O3176" s="548"/>
    </row>
    <row r="3177" spans="2:15" s="5" customFormat="1" ht="120">
      <c r="B3177" s="1"/>
      <c r="C3177" s="458">
        <v>8997</v>
      </c>
      <c r="D3177" s="460" t="s">
        <v>3242</v>
      </c>
      <c r="E3177" s="462" t="s">
        <v>125</v>
      </c>
      <c r="F3177" s="464">
        <v>3772013</v>
      </c>
      <c r="G3177" s="288" t="s">
        <v>117</v>
      </c>
      <c r="H3177" s="288"/>
      <c r="I3177" s="1"/>
      <c r="J3177" s="1"/>
      <c r="K3177" s="549"/>
      <c r="L3177" s="10"/>
      <c r="M3177" s="1"/>
      <c r="N3177" s="548"/>
      <c r="O3177" s="548"/>
    </row>
    <row r="3178" spans="2:15" s="5" customFormat="1" ht="90">
      <c r="B3178" s="1"/>
      <c r="C3178" s="458">
        <v>8998</v>
      </c>
      <c r="D3178" s="460" t="s">
        <v>3243</v>
      </c>
      <c r="E3178" s="462" t="s">
        <v>125</v>
      </c>
      <c r="F3178" s="464">
        <v>594026</v>
      </c>
      <c r="G3178" s="288" t="s">
        <v>117</v>
      </c>
      <c r="H3178" s="288"/>
      <c r="I3178" s="1"/>
      <c r="J3178" s="1"/>
      <c r="K3178" s="549"/>
      <c r="L3178" s="10"/>
      <c r="M3178" s="1"/>
      <c r="N3178" s="548"/>
      <c r="O3178" s="548"/>
    </row>
    <row r="3179" spans="2:15" s="5" customFormat="1" ht="90">
      <c r="B3179" s="1"/>
      <c r="C3179" s="458">
        <v>8999</v>
      </c>
      <c r="D3179" s="460" t="s">
        <v>3244</v>
      </c>
      <c r="E3179" s="462" t="s">
        <v>125</v>
      </c>
      <c r="F3179" s="464">
        <v>876227</v>
      </c>
      <c r="G3179" s="288" t="s">
        <v>117</v>
      </c>
      <c r="H3179" s="288"/>
      <c r="I3179" s="1"/>
      <c r="J3179" s="1"/>
      <c r="K3179" s="549"/>
      <c r="L3179" s="10"/>
      <c r="M3179" s="1"/>
      <c r="N3179" s="548"/>
      <c r="O3179" s="548"/>
    </row>
    <row r="3180" spans="2:15" s="5" customFormat="1" ht="165">
      <c r="B3180" s="1"/>
      <c r="C3180" s="458">
        <v>9000</v>
      </c>
      <c r="D3180" s="460" t="s">
        <v>3245</v>
      </c>
      <c r="E3180" s="462" t="s">
        <v>125</v>
      </c>
      <c r="F3180" s="464">
        <v>11853179</v>
      </c>
      <c r="G3180" s="288" t="s">
        <v>117</v>
      </c>
      <c r="H3180" s="288"/>
      <c r="I3180" s="1"/>
      <c r="J3180" s="1"/>
      <c r="K3180" s="549"/>
      <c r="L3180" s="10"/>
      <c r="M3180" s="1"/>
      <c r="N3180" s="548"/>
      <c r="O3180" s="548"/>
    </row>
    <row r="3181" spans="2:15" s="5" customFormat="1" ht="75">
      <c r="B3181" s="1"/>
      <c r="C3181" s="458">
        <v>9001</v>
      </c>
      <c r="D3181" s="460" t="s">
        <v>3246</v>
      </c>
      <c r="E3181" s="462" t="s">
        <v>119</v>
      </c>
      <c r="F3181" s="464">
        <v>484079</v>
      </c>
      <c r="G3181" s="288" t="s">
        <v>117</v>
      </c>
      <c r="H3181" s="288"/>
      <c r="I3181" s="1"/>
      <c r="J3181" s="1"/>
      <c r="K3181" s="549"/>
      <c r="L3181" s="10"/>
      <c r="M3181" s="1"/>
      <c r="N3181" s="548"/>
      <c r="O3181" s="548"/>
    </row>
    <row r="3182" spans="2:15" s="5" customFormat="1" ht="45">
      <c r="B3182" s="1"/>
      <c r="C3182" s="458">
        <v>9002</v>
      </c>
      <c r="D3182" s="460" t="s">
        <v>3247</v>
      </c>
      <c r="E3182" s="462" t="s">
        <v>125</v>
      </c>
      <c r="F3182" s="464">
        <v>387532</v>
      </c>
      <c r="G3182" s="288" t="s">
        <v>117</v>
      </c>
      <c r="H3182" s="288"/>
      <c r="I3182" s="1"/>
      <c r="J3182" s="1"/>
      <c r="K3182" s="549"/>
      <c r="L3182" s="10"/>
      <c r="M3182" s="1"/>
      <c r="N3182" s="548"/>
      <c r="O3182" s="548"/>
    </row>
    <row r="3183" spans="2:15" s="5" customFormat="1" ht="165">
      <c r="B3183" s="1"/>
      <c r="C3183" s="458">
        <v>9003</v>
      </c>
      <c r="D3183" s="460" t="s">
        <v>3248</v>
      </c>
      <c r="E3183" s="462" t="s">
        <v>125</v>
      </c>
      <c r="F3183" s="464">
        <v>18186953</v>
      </c>
      <c r="G3183" s="288" t="s">
        <v>117</v>
      </c>
      <c r="H3183" s="288"/>
      <c r="I3183" s="1"/>
      <c r="J3183" s="1"/>
      <c r="K3183" s="549"/>
      <c r="L3183" s="10"/>
      <c r="M3183" s="1"/>
      <c r="N3183" s="548"/>
      <c r="O3183" s="548"/>
    </row>
    <row r="3184" spans="2:15" s="5" customFormat="1" ht="45">
      <c r="B3184" s="1"/>
      <c r="C3184" s="458">
        <v>9004</v>
      </c>
      <c r="D3184" s="460" t="s">
        <v>3249</v>
      </c>
      <c r="E3184" s="462" t="s">
        <v>122</v>
      </c>
      <c r="F3184" s="464">
        <v>130985</v>
      </c>
      <c r="G3184" s="288" t="s">
        <v>117</v>
      </c>
      <c r="H3184" s="288"/>
      <c r="I3184" s="1"/>
      <c r="J3184" s="1"/>
      <c r="K3184" s="549"/>
      <c r="L3184" s="10"/>
      <c r="M3184" s="1"/>
      <c r="N3184" s="548"/>
      <c r="O3184" s="548"/>
    </row>
    <row r="3185" spans="2:15" s="5" customFormat="1" ht="135">
      <c r="B3185" s="1"/>
      <c r="C3185" s="458">
        <v>9005</v>
      </c>
      <c r="D3185" s="460" t="s">
        <v>3250</v>
      </c>
      <c r="E3185" s="462" t="s">
        <v>125</v>
      </c>
      <c r="F3185" s="464">
        <v>551150</v>
      </c>
      <c r="G3185" s="288" t="s">
        <v>117</v>
      </c>
      <c r="H3185" s="288"/>
      <c r="I3185" s="1"/>
      <c r="J3185" s="1"/>
      <c r="K3185" s="549"/>
      <c r="L3185" s="10"/>
      <c r="M3185" s="1"/>
      <c r="N3185" s="548"/>
      <c r="O3185" s="548"/>
    </row>
    <row r="3186" spans="2:15" s="5" customFormat="1" ht="105">
      <c r="B3186" s="1"/>
      <c r="C3186" s="458">
        <v>9006</v>
      </c>
      <c r="D3186" s="460" t="s">
        <v>3251</v>
      </c>
      <c r="E3186" s="462" t="s">
        <v>125</v>
      </c>
      <c r="F3186" s="464">
        <v>6687549</v>
      </c>
      <c r="G3186" s="288" t="s">
        <v>117</v>
      </c>
      <c r="H3186" s="288"/>
      <c r="I3186" s="1"/>
      <c r="J3186" s="1"/>
      <c r="K3186" s="549"/>
      <c r="L3186" s="10"/>
      <c r="M3186" s="1"/>
      <c r="N3186" s="548"/>
      <c r="O3186" s="548"/>
    </row>
    <row r="3187" spans="2:15" s="5" customFormat="1" ht="45">
      <c r="B3187" s="1"/>
      <c r="C3187" s="458">
        <v>9007</v>
      </c>
      <c r="D3187" s="460" t="s">
        <v>3252</v>
      </c>
      <c r="E3187" s="462" t="s">
        <v>122</v>
      </c>
      <c r="F3187" s="464">
        <v>98972</v>
      </c>
      <c r="G3187" s="288" t="s">
        <v>117</v>
      </c>
      <c r="H3187" s="288"/>
      <c r="I3187" s="1"/>
      <c r="J3187" s="1"/>
      <c r="K3187" s="549"/>
      <c r="L3187" s="10"/>
      <c r="M3187" s="1"/>
      <c r="N3187" s="548"/>
      <c r="O3187" s="548"/>
    </row>
    <row r="3188" spans="2:15" s="5" customFormat="1" ht="45">
      <c r="B3188" s="1"/>
      <c r="C3188" s="458">
        <v>9008</v>
      </c>
      <c r="D3188" s="460" t="s">
        <v>3253</v>
      </c>
      <c r="E3188" s="462" t="s">
        <v>125</v>
      </c>
      <c r="F3188" s="464">
        <v>71218907</v>
      </c>
      <c r="G3188" s="288" t="s">
        <v>117</v>
      </c>
      <c r="H3188" s="288" t="s">
        <v>145</v>
      </c>
      <c r="I3188" s="1"/>
      <c r="J3188" s="1"/>
      <c r="K3188" s="549"/>
      <c r="L3188" s="10"/>
      <c r="M3188" s="1"/>
      <c r="N3188" s="548"/>
      <c r="O3188" s="548"/>
    </row>
    <row r="3189" spans="2:15" s="5" customFormat="1" ht="45">
      <c r="B3189" s="1"/>
      <c r="C3189" s="458">
        <v>9009</v>
      </c>
      <c r="D3189" s="460" t="s">
        <v>3254</v>
      </c>
      <c r="E3189" s="462" t="s">
        <v>119</v>
      </c>
      <c r="F3189" s="464">
        <v>121337</v>
      </c>
      <c r="G3189" s="288" t="s">
        <v>117</v>
      </c>
      <c r="H3189" s="288"/>
      <c r="I3189" s="1"/>
      <c r="J3189" s="1"/>
      <c r="K3189" s="549"/>
      <c r="L3189" s="10"/>
      <c r="M3189" s="1"/>
      <c r="N3189" s="548"/>
      <c r="O3189" s="548"/>
    </row>
    <row r="3190" spans="2:15" s="5" customFormat="1" ht="45">
      <c r="B3190" s="1"/>
      <c r="C3190" s="458">
        <v>9010</v>
      </c>
      <c r="D3190" s="460" t="s">
        <v>3255</v>
      </c>
      <c r="E3190" s="462" t="s">
        <v>122</v>
      </c>
      <c r="F3190" s="464">
        <v>43287</v>
      </c>
      <c r="G3190" s="288" t="s">
        <v>117</v>
      </c>
      <c r="H3190" s="288"/>
      <c r="I3190" s="1"/>
      <c r="J3190" s="1"/>
      <c r="K3190" s="549"/>
      <c r="L3190" s="10"/>
      <c r="M3190" s="1"/>
      <c r="N3190" s="548"/>
      <c r="O3190" s="548"/>
    </row>
    <row r="3191" spans="2:15" s="5" customFormat="1" ht="90">
      <c r="B3191" s="1"/>
      <c r="C3191" s="458">
        <v>9011</v>
      </c>
      <c r="D3191" s="460" t="s">
        <v>3256</v>
      </c>
      <c r="E3191" s="462" t="s">
        <v>2005</v>
      </c>
      <c r="F3191" s="464">
        <v>3213</v>
      </c>
      <c r="G3191" s="288" t="s">
        <v>117</v>
      </c>
      <c r="H3191" s="288" t="s">
        <v>145</v>
      </c>
      <c r="I3191" s="1"/>
      <c r="J3191" s="1"/>
      <c r="K3191" s="549"/>
      <c r="L3191" s="10"/>
      <c r="M3191" s="1"/>
      <c r="N3191" s="548"/>
      <c r="O3191" s="548"/>
    </row>
    <row r="3192" spans="2:15" s="5" customFormat="1" ht="45">
      <c r="B3192" s="1"/>
      <c r="C3192" s="458">
        <v>9012</v>
      </c>
      <c r="D3192" s="460" t="s">
        <v>3257</v>
      </c>
      <c r="E3192" s="462" t="s">
        <v>122</v>
      </c>
      <c r="F3192" s="464">
        <v>163070</v>
      </c>
      <c r="G3192" s="288" t="s">
        <v>117</v>
      </c>
      <c r="H3192" s="288"/>
      <c r="I3192" s="1"/>
      <c r="J3192" s="1"/>
      <c r="K3192" s="549"/>
      <c r="L3192" s="10"/>
      <c r="M3192" s="1"/>
      <c r="N3192" s="548"/>
      <c r="O3192" s="548"/>
    </row>
    <row r="3193" spans="2:15" s="5" customFormat="1" ht="150">
      <c r="B3193" s="1"/>
      <c r="C3193" s="458">
        <v>9014</v>
      </c>
      <c r="D3193" s="460" t="s">
        <v>3258</v>
      </c>
      <c r="E3193" s="462" t="s">
        <v>472</v>
      </c>
      <c r="F3193" s="464">
        <v>15693</v>
      </c>
      <c r="G3193" s="288" t="s">
        <v>117</v>
      </c>
      <c r="H3193" s="288" t="s">
        <v>145</v>
      </c>
      <c r="I3193" s="1"/>
      <c r="J3193" s="1"/>
      <c r="K3193" s="549"/>
      <c r="L3193" s="10"/>
      <c r="M3193" s="1"/>
      <c r="N3193" s="548"/>
      <c r="O3193" s="548"/>
    </row>
    <row r="3194" spans="2:15" s="5" customFormat="1" ht="45">
      <c r="B3194" s="1"/>
      <c r="C3194" s="458">
        <v>9015</v>
      </c>
      <c r="D3194" s="460" t="s">
        <v>3259</v>
      </c>
      <c r="E3194" s="462" t="s">
        <v>125</v>
      </c>
      <c r="F3194" s="464">
        <v>74572619</v>
      </c>
      <c r="G3194" s="288" t="s">
        <v>117</v>
      </c>
      <c r="H3194" s="288" t="s">
        <v>145</v>
      </c>
      <c r="I3194" s="1"/>
      <c r="J3194" s="1"/>
      <c r="K3194" s="549"/>
      <c r="L3194" s="10"/>
      <c r="M3194" s="1"/>
      <c r="N3194" s="548"/>
      <c r="O3194" s="548"/>
    </row>
    <row r="3195" spans="2:15" s="5" customFormat="1" ht="60">
      <c r="B3195" s="1"/>
      <c r="C3195" s="458">
        <v>9016</v>
      </c>
      <c r="D3195" s="460" t="s">
        <v>3260</v>
      </c>
      <c r="E3195" s="462" t="s">
        <v>122</v>
      </c>
      <c r="F3195" s="464">
        <v>10851</v>
      </c>
      <c r="G3195" s="288" t="s">
        <v>117</v>
      </c>
      <c r="H3195" s="288"/>
      <c r="I3195" s="1"/>
      <c r="J3195" s="1"/>
      <c r="K3195" s="549"/>
      <c r="L3195" s="10"/>
      <c r="M3195" s="1"/>
      <c r="N3195" s="548"/>
      <c r="O3195" s="548"/>
    </row>
    <row r="3196" spans="2:15" s="5" customFormat="1" ht="75">
      <c r="B3196" s="1"/>
      <c r="C3196" s="458">
        <v>9017</v>
      </c>
      <c r="D3196" s="460" t="s">
        <v>3261</v>
      </c>
      <c r="E3196" s="462" t="s">
        <v>116</v>
      </c>
      <c r="F3196" s="464">
        <v>72747</v>
      </c>
      <c r="G3196" s="288" t="s">
        <v>117</v>
      </c>
      <c r="H3196" s="288"/>
      <c r="I3196" s="1"/>
      <c r="J3196" s="1"/>
      <c r="K3196" s="549"/>
      <c r="L3196" s="10"/>
      <c r="M3196" s="1"/>
      <c r="N3196" s="548"/>
      <c r="O3196" s="548"/>
    </row>
    <row r="3197" spans="2:15" s="5" customFormat="1" ht="45">
      <c r="B3197" s="1"/>
      <c r="C3197" s="458">
        <v>9018</v>
      </c>
      <c r="D3197" s="460" t="s">
        <v>3262</v>
      </c>
      <c r="E3197" s="462" t="s">
        <v>122</v>
      </c>
      <c r="F3197" s="464">
        <v>19452</v>
      </c>
      <c r="G3197" s="288" t="s">
        <v>117</v>
      </c>
      <c r="H3197" s="288"/>
      <c r="I3197" s="1"/>
      <c r="J3197" s="1"/>
      <c r="K3197" s="549"/>
      <c r="L3197" s="10"/>
      <c r="M3197" s="1"/>
      <c r="N3197" s="548"/>
      <c r="O3197" s="548"/>
    </row>
    <row r="3198" spans="2:15" s="5" customFormat="1" ht="90">
      <c r="B3198" s="1"/>
      <c r="C3198" s="458">
        <v>9019</v>
      </c>
      <c r="D3198" s="460" t="s">
        <v>3263</v>
      </c>
      <c r="E3198" s="462" t="s">
        <v>125</v>
      </c>
      <c r="F3198" s="464">
        <v>417896</v>
      </c>
      <c r="G3198" s="288" t="s">
        <v>117</v>
      </c>
      <c r="H3198" s="288"/>
      <c r="I3198" s="1"/>
      <c r="J3198" s="1"/>
      <c r="K3198" s="549"/>
      <c r="L3198" s="10"/>
      <c r="M3198" s="1"/>
      <c r="N3198" s="548"/>
      <c r="O3198" s="548"/>
    </row>
    <row r="3199" spans="2:15" s="5" customFormat="1" ht="60">
      <c r="B3199" s="1"/>
      <c r="C3199" s="458">
        <v>9020</v>
      </c>
      <c r="D3199" s="460" t="s">
        <v>3264</v>
      </c>
      <c r="E3199" s="462" t="s">
        <v>119</v>
      </c>
      <c r="F3199" s="464">
        <v>614631</v>
      </c>
      <c r="G3199" s="288" t="s">
        <v>117</v>
      </c>
      <c r="H3199" s="288"/>
      <c r="I3199" s="1"/>
      <c r="J3199" s="1"/>
      <c r="K3199" s="549"/>
      <c r="L3199" s="10"/>
      <c r="M3199" s="1"/>
      <c r="N3199" s="548"/>
      <c r="O3199" s="548"/>
    </row>
    <row r="3200" spans="2:15" s="5" customFormat="1" ht="45">
      <c r="B3200" s="1"/>
      <c r="C3200" s="458">
        <v>9021</v>
      </c>
      <c r="D3200" s="460" t="s">
        <v>3265</v>
      </c>
      <c r="E3200" s="462" t="s">
        <v>122</v>
      </c>
      <c r="F3200" s="464">
        <v>46669</v>
      </c>
      <c r="G3200" s="288" t="s">
        <v>117</v>
      </c>
      <c r="H3200" s="288"/>
      <c r="I3200" s="1"/>
      <c r="J3200" s="1"/>
      <c r="K3200" s="549"/>
      <c r="L3200" s="10"/>
      <c r="M3200" s="1"/>
      <c r="N3200" s="548"/>
      <c r="O3200" s="548"/>
    </row>
    <row r="3201" spans="2:15" s="5" customFormat="1" ht="78.75">
      <c r="B3201" s="1"/>
      <c r="C3201" s="351">
        <v>9022</v>
      </c>
      <c r="D3201" s="352" t="s">
        <v>3266</v>
      </c>
      <c r="E3201" s="353" t="s">
        <v>122</v>
      </c>
      <c r="F3201" s="354">
        <v>2773346</v>
      </c>
      <c r="G3201" s="288" t="s">
        <v>117</v>
      </c>
      <c r="H3201" s="288"/>
      <c r="I3201" s="1"/>
      <c r="J3201" s="1"/>
      <c r="K3201" s="549"/>
      <c r="L3201" s="10"/>
      <c r="M3201" s="1"/>
      <c r="N3201" s="548"/>
      <c r="O3201" s="548"/>
    </row>
    <row r="3202" spans="2:15" s="5" customFormat="1" ht="63">
      <c r="B3202" s="1"/>
      <c r="C3202" s="351">
        <v>9023</v>
      </c>
      <c r="D3202" s="352" t="s">
        <v>3267</v>
      </c>
      <c r="E3202" s="353" t="s">
        <v>125</v>
      </c>
      <c r="F3202" s="354">
        <v>21590776</v>
      </c>
      <c r="G3202" s="288" t="s">
        <v>117</v>
      </c>
      <c r="H3202" s="288" t="s">
        <v>145</v>
      </c>
      <c r="I3202" s="1"/>
      <c r="J3202" s="1"/>
      <c r="K3202" s="549"/>
      <c r="L3202" s="10"/>
      <c r="M3202" s="1"/>
      <c r="N3202" s="548"/>
      <c r="O3202" s="548"/>
    </row>
    <row r="3203" spans="2:15" s="5" customFormat="1" ht="63">
      <c r="B3203" s="1"/>
      <c r="C3203" s="351">
        <v>9024</v>
      </c>
      <c r="D3203" s="352" t="s">
        <v>3268</v>
      </c>
      <c r="E3203" s="353" t="s">
        <v>119</v>
      </c>
      <c r="F3203" s="354">
        <v>8954</v>
      </c>
      <c r="G3203" s="288" t="s">
        <v>117</v>
      </c>
      <c r="H3203" s="288"/>
      <c r="I3203" s="1"/>
      <c r="J3203" s="1"/>
      <c r="K3203" s="549"/>
      <c r="L3203" s="10"/>
      <c r="M3203" s="1"/>
      <c r="N3203" s="548"/>
      <c r="O3203" s="548"/>
    </row>
    <row r="3204" spans="2:15" s="5" customFormat="1" ht="78.75">
      <c r="B3204" s="1"/>
      <c r="C3204" s="351">
        <v>9025</v>
      </c>
      <c r="D3204" s="352" t="s">
        <v>3269</v>
      </c>
      <c r="E3204" s="353" t="s">
        <v>122</v>
      </c>
      <c r="F3204" s="354">
        <v>3735531</v>
      </c>
      <c r="G3204" s="288" t="s">
        <v>117</v>
      </c>
      <c r="H3204" s="288"/>
      <c r="I3204" s="1"/>
      <c r="J3204" s="1"/>
      <c r="K3204" s="549"/>
      <c r="L3204" s="10"/>
      <c r="M3204" s="1"/>
      <c r="N3204" s="548"/>
      <c r="O3204" s="548"/>
    </row>
    <row r="3205" spans="2:15" s="5" customFormat="1" ht="94.5">
      <c r="B3205" s="1"/>
      <c r="C3205" s="351">
        <v>9026</v>
      </c>
      <c r="D3205" s="352" t="s">
        <v>3270</v>
      </c>
      <c r="E3205" s="353" t="s">
        <v>119</v>
      </c>
      <c r="F3205" s="354">
        <v>192413</v>
      </c>
      <c r="G3205" s="288" t="s">
        <v>117</v>
      </c>
      <c r="H3205" s="288"/>
      <c r="I3205" s="1"/>
      <c r="J3205" s="1"/>
      <c r="K3205" s="549"/>
      <c r="L3205" s="10"/>
      <c r="M3205" s="1"/>
      <c r="N3205" s="548"/>
      <c r="O3205" s="548"/>
    </row>
    <row r="3206" spans="2:15" s="5" customFormat="1" ht="63">
      <c r="B3206" s="1"/>
      <c r="C3206" s="351">
        <v>9027</v>
      </c>
      <c r="D3206" s="352" t="s">
        <v>3271</v>
      </c>
      <c r="E3206" s="353" t="s">
        <v>125</v>
      </c>
      <c r="F3206" s="354">
        <v>4255294</v>
      </c>
      <c r="G3206" s="288" t="s">
        <v>117</v>
      </c>
      <c r="H3206" s="288"/>
      <c r="I3206" s="1"/>
      <c r="J3206" s="1"/>
      <c r="K3206" s="549"/>
      <c r="L3206" s="10"/>
      <c r="M3206" s="1"/>
      <c r="N3206" s="548"/>
      <c r="O3206" s="548"/>
    </row>
    <row r="3207" spans="2:15" s="5" customFormat="1" ht="63">
      <c r="B3207" s="1"/>
      <c r="C3207" s="351">
        <v>9028</v>
      </c>
      <c r="D3207" s="352" t="s">
        <v>3272</v>
      </c>
      <c r="E3207" s="353" t="s">
        <v>119</v>
      </c>
      <c r="F3207" s="354">
        <v>297500</v>
      </c>
      <c r="G3207" s="288" t="s">
        <v>117</v>
      </c>
      <c r="H3207" s="288"/>
      <c r="I3207" s="1"/>
      <c r="J3207" s="1"/>
      <c r="K3207" s="549"/>
      <c r="L3207" s="10"/>
      <c r="M3207" s="1"/>
      <c r="N3207" s="548"/>
      <c r="O3207" s="548"/>
    </row>
    <row r="3208" spans="2:15" s="5" customFormat="1" ht="94.5">
      <c r="B3208" s="1"/>
      <c r="C3208" s="351">
        <v>9029</v>
      </c>
      <c r="D3208" s="352" t="s">
        <v>3273</v>
      </c>
      <c r="E3208" s="353" t="s">
        <v>125</v>
      </c>
      <c r="F3208" s="354">
        <v>678577</v>
      </c>
      <c r="G3208" s="288" t="s">
        <v>117</v>
      </c>
      <c r="H3208" s="288"/>
      <c r="I3208" s="1"/>
      <c r="J3208" s="1"/>
      <c r="K3208" s="549"/>
      <c r="L3208" s="10"/>
      <c r="M3208" s="1"/>
      <c r="N3208" s="548"/>
      <c r="O3208" s="548"/>
    </row>
    <row r="3209" spans="2:15" s="5" customFormat="1" ht="126">
      <c r="B3209" s="1"/>
      <c r="C3209" s="351">
        <v>9030</v>
      </c>
      <c r="D3209" s="352" t="s">
        <v>3274</v>
      </c>
      <c r="E3209" s="353" t="s">
        <v>125</v>
      </c>
      <c r="F3209" s="354">
        <v>799323</v>
      </c>
      <c r="G3209" s="288" t="s">
        <v>117</v>
      </c>
      <c r="H3209" s="288"/>
      <c r="I3209" s="1"/>
      <c r="J3209" s="1"/>
      <c r="K3209" s="549"/>
      <c r="L3209" s="10"/>
      <c r="M3209" s="1"/>
      <c r="N3209" s="548"/>
      <c r="O3209" s="548"/>
    </row>
    <row r="3210" spans="2:15" s="5" customFormat="1" ht="141.75">
      <c r="B3210" s="1"/>
      <c r="C3210" s="351">
        <v>9031</v>
      </c>
      <c r="D3210" s="352" t="s">
        <v>3275</v>
      </c>
      <c r="E3210" s="353" t="s">
        <v>125</v>
      </c>
      <c r="F3210" s="354">
        <v>1706282</v>
      </c>
      <c r="G3210" s="288" t="s">
        <v>117</v>
      </c>
      <c r="H3210" s="288"/>
      <c r="I3210" s="1"/>
      <c r="J3210" s="1"/>
      <c r="K3210" s="549"/>
      <c r="L3210" s="10"/>
      <c r="M3210" s="1"/>
      <c r="N3210" s="548"/>
      <c r="O3210" s="548"/>
    </row>
    <row r="3211" spans="2:15" s="5" customFormat="1" ht="126">
      <c r="B3211" s="1"/>
      <c r="C3211" s="351">
        <v>9032</v>
      </c>
      <c r="D3211" s="352" t="s">
        <v>3276</v>
      </c>
      <c r="E3211" s="353" t="s">
        <v>125</v>
      </c>
      <c r="F3211" s="354">
        <v>2906625</v>
      </c>
      <c r="G3211" s="288" t="s">
        <v>117</v>
      </c>
      <c r="H3211" s="288"/>
      <c r="I3211" s="1"/>
      <c r="J3211" s="1"/>
      <c r="K3211" s="549"/>
      <c r="L3211" s="10"/>
      <c r="M3211" s="1"/>
      <c r="N3211" s="548"/>
      <c r="O3211" s="548"/>
    </row>
    <row r="3212" spans="2:15" s="5" customFormat="1" ht="110.25">
      <c r="B3212" s="1"/>
      <c r="C3212" s="351">
        <v>9033</v>
      </c>
      <c r="D3212" s="352" t="s">
        <v>3277</v>
      </c>
      <c r="E3212" s="353" t="s">
        <v>125</v>
      </c>
      <c r="F3212" s="354">
        <v>3766457</v>
      </c>
      <c r="G3212" s="288" t="s">
        <v>117</v>
      </c>
      <c r="H3212" s="288"/>
      <c r="I3212" s="1"/>
      <c r="J3212" s="1"/>
      <c r="K3212" s="549"/>
      <c r="L3212" s="10"/>
      <c r="M3212" s="1"/>
      <c r="N3212" s="548"/>
      <c r="O3212" s="548"/>
    </row>
    <row r="3213" spans="2:15" s="5" customFormat="1" ht="126">
      <c r="B3213" s="1"/>
      <c r="C3213" s="351">
        <v>9034</v>
      </c>
      <c r="D3213" s="352" t="s">
        <v>3278</v>
      </c>
      <c r="E3213" s="353" t="s">
        <v>125</v>
      </c>
      <c r="F3213" s="354">
        <v>3532405</v>
      </c>
      <c r="G3213" s="288" t="s">
        <v>117</v>
      </c>
      <c r="H3213" s="288" t="s">
        <v>145</v>
      </c>
      <c r="I3213" s="1"/>
      <c r="J3213" s="1"/>
      <c r="K3213" s="549"/>
      <c r="L3213" s="10"/>
      <c r="M3213" s="1"/>
      <c r="N3213" s="548"/>
      <c r="O3213" s="548"/>
    </row>
    <row r="3214" spans="2:15" s="5" customFormat="1" ht="141.75">
      <c r="B3214" s="1"/>
      <c r="C3214" s="351">
        <v>9035</v>
      </c>
      <c r="D3214" s="352" t="s">
        <v>3279</v>
      </c>
      <c r="E3214" s="353" t="s">
        <v>125</v>
      </c>
      <c r="F3214" s="354">
        <v>5433367</v>
      </c>
      <c r="G3214" s="288" t="s">
        <v>117</v>
      </c>
      <c r="H3214" s="288" t="s">
        <v>145</v>
      </c>
      <c r="I3214" s="1"/>
      <c r="J3214" s="1"/>
      <c r="K3214" s="549"/>
      <c r="L3214" s="10"/>
      <c r="M3214" s="1"/>
      <c r="N3214" s="548"/>
      <c r="O3214" s="548"/>
    </row>
    <row r="3215" spans="2:15" s="5" customFormat="1" ht="110.25">
      <c r="B3215" s="1"/>
      <c r="C3215" s="351">
        <v>9036</v>
      </c>
      <c r="D3215" s="352" t="s">
        <v>3280</v>
      </c>
      <c r="E3215" s="353" t="s">
        <v>125</v>
      </c>
      <c r="F3215" s="354">
        <v>31029713</v>
      </c>
      <c r="G3215" s="288" t="s">
        <v>117</v>
      </c>
      <c r="H3215" s="288"/>
      <c r="I3215" s="1"/>
      <c r="J3215" s="1"/>
      <c r="K3215" s="549"/>
      <c r="L3215" s="10"/>
      <c r="M3215" s="1"/>
      <c r="N3215" s="548"/>
      <c r="O3215" s="548"/>
    </row>
    <row r="3216" spans="2:15" s="5" customFormat="1" ht="110.25">
      <c r="B3216" s="1"/>
      <c r="C3216" s="351">
        <v>9037</v>
      </c>
      <c r="D3216" s="352" t="s">
        <v>3281</v>
      </c>
      <c r="E3216" s="353" t="s">
        <v>125</v>
      </c>
      <c r="F3216" s="354">
        <v>37860215</v>
      </c>
      <c r="G3216" s="288" t="s">
        <v>117</v>
      </c>
      <c r="H3216" s="288"/>
      <c r="I3216" s="1"/>
      <c r="J3216" s="1"/>
      <c r="K3216" s="549"/>
      <c r="L3216" s="10"/>
      <c r="M3216" s="1"/>
      <c r="N3216" s="548"/>
      <c r="O3216" s="548"/>
    </row>
    <row r="3217" spans="2:15" s="5" customFormat="1" ht="110.25">
      <c r="B3217" s="1"/>
      <c r="C3217" s="351">
        <v>9038</v>
      </c>
      <c r="D3217" s="352" t="s">
        <v>3282</v>
      </c>
      <c r="E3217" s="353" t="s">
        <v>125</v>
      </c>
      <c r="F3217" s="354">
        <v>42064429</v>
      </c>
      <c r="G3217" s="288" t="s">
        <v>117</v>
      </c>
      <c r="H3217" s="288"/>
      <c r="I3217" s="1"/>
      <c r="J3217" s="1"/>
      <c r="K3217" s="549"/>
      <c r="L3217" s="10"/>
      <c r="M3217" s="1"/>
      <c r="N3217" s="548"/>
      <c r="O3217" s="548"/>
    </row>
    <row r="3218" spans="2:15" s="5" customFormat="1" ht="63">
      <c r="B3218" s="1"/>
      <c r="C3218" s="351">
        <v>9039</v>
      </c>
      <c r="D3218" s="352" t="s">
        <v>3283</v>
      </c>
      <c r="E3218" s="353" t="s">
        <v>116</v>
      </c>
      <c r="F3218" s="354">
        <v>49955</v>
      </c>
      <c r="G3218" s="288" t="s">
        <v>117</v>
      </c>
      <c r="H3218" s="288"/>
      <c r="I3218" s="1"/>
      <c r="J3218" s="1"/>
      <c r="K3218" s="549"/>
      <c r="L3218" s="10"/>
      <c r="M3218" s="1"/>
      <c r="N3218" s="548"/>
      <c r="O3218" s="548"/>
    </row>
    <row r="3219" spans="2:15" s="5" customFormat="1" ht="126">
      <c r="B3219" s="1"/>
      <c r="C3219" s="351">
        <v>9040</v>
      </c>
      <c r="D3219" s="352" t="s">
        <v>3284</v>
      </c>
      <c r="E3219" s="353" t="s">
        <v>116</v>
      </c>
      <c r="F3219" s="354">
        <v>400374</v>
      </c>
      <c r="G3219" s="288" t="s">
        <v>117</v>
      </c>
      <c r="H3219" s="288"/>
      <c r="I3219" s="1"/>
      <c r="J3219" s="1"/>
      <c r="K3219" s="549"/>
      <c r="L3219" s="10"/>
      <c r="M3219" s="1"/>
      <c r="N3219" s="548"/>
      <c r="O3219" s="548"/>
    </row>
    <row r="3220" spans="2:15" s="5" customFormat="1" ht="126">
      <c r="B3220" s="1"/>
      <c r="C3220" s="351">
        <v>9041</v>
      </c>
      <c r="D3220" s="352" t="s">
        <v>3285</v>
      </c>
      <c r="E3220" s="353" t="s">
        <v>125</v>
      </c>
      <c r="F3220" s="354">
        <v>988811</v>
      </c>
      <c r="G3220" s="288" t="s">
        <v>117</v>
      </c>
      <c r="H3220" s="288"/>
      <c r="I3220" s="1"/>
      <c r="J3220" s="1"/>
      <c r="K3220" s="549"/>
      <c r="L3220" s="10"/>
      <c r="M3220" s="1"/>
      <c r="N3220" s="548"/>
      <c r="O3220" s="548"/>
    </row>
    <row r="3221" spans="2:15" s="5" customFormat="1" ht="31.5">
      <c r="B3221" s="1"/>
      <c r="C3221" s="351">
        <v>9042</v>
      </c>
      <c r="D3221" s="352" t="s">
        <v>3286</v>
      </c>
      <c r="E3221" s="353" t="s">
        <v>122</v>
      </c>
      <c r="F3221" s="354">
        <v>50192</v>
      </c>
      <c r="G3221" s="288" t="s">
        <v>117</v>
      </c>
      <c r="H3221" s="288"/>
      <c r="I3221" s="1"/>
      <c r="J3221" s="1"/>
      <c r="K3221" s="549"/>
      <c r="L3221" s="10"/>
      <c r="M3221" s="1"/>
      <c r="N3221" s="548"/>
      <c r="O3221" s="548"/>
    </row>
    <row r="3222" spans="2:15" s="5" customFormat="1" ht="110.25">
      <c r="B3222" s="1"/>
      <c r="C3222" s="351">
        <v>9044</v>
      </c>
      <c r="D3222" s="352" t="s">
        <v>3287</v>
      </c>
      <c r="E3222" s="353" t="s">
        <v>125</v>
      </c>
      <c r="F3222" s="354">
        <v>4215498</v>
      </c>
      <c r="G3222" s="288" t="s">
        <v>117</v>
      </c>
      <c r="H3222" s="288"/>
      <c r="I3222" s="1"/>
      <c r="J3222" s="1"/>
      <c r="K3222" s="549"/>
      <c r="L3222" s="10"/>
      <c r="M3222" s="1"/>
      <c r="N3222" s="548"/>
      <c r="O3222" s="548"/>
    </row>
    <row r="3223" spans="2:15" s="5" customFormat="1" ht="47.25">
      <c r="B3223" s="1"/>
      <c r="C3223" s="351">
        <v>9045</v>
      </c>
      <c r="D3223" s="352" t="s">
        <v>3288</v>
      </c>
      <c r="E3223" s="353" t="s">
        <v>122</v>
      </c>
      <c r="F3223" s="354">
        <v>5816</v>
      </c>
      <c r="G3223" s="288" t="s">
        <v>117</v>
      </c>
      <c r="H3223" s="288"/>
      <c r="I3223" s="1"/>
      <c r="J3223" s="1"/>
      <c r="K3223" s="549"/>
      <c r="L3223" s="10"/>
      <c r="M3223" s="1"/>
      <c r="N3223" s="548"/>
      <c r="O3223" s="548"/>
    </row>
    <row r="3224" spans="2:15" s="5" customFormat="1" ht="47.25">
      <c r="B3224" s="1"/>
      <c r="C3224" s="351">
        <v>9046</v>
      </c>
      <c r="D3224" s="352" t="s">
        <v>3289</v>
      </c>
      <c r="E3224" s="353" t="s">
        <v>125</v>
      </c>
      <c r="F3224" s="354">
        <v>21873</v>
      </c>
      <c r="G3224" s="288" t="s">
        <v>117</v>
      </c>
      <c r="H3224" s="288"/>
      <c r="I3224" s="1"/>
      <c r="J3224" s="1"/>
      <c r="K3224" s="549"/>
      <c r="L3224" s="10"/>
      <c r="M3224" s="1"/>
      <c r="N3224" s="548"/>
      <c r="O3224" s="548"/>
    </row>
    <row r="3225" spans="2:15" s="5" customFormat="1" ht="47.25">
      <c r="B3225" s="1"/>
      <c r="C3225" s="351">
        <v>9047</v>
      </c>
      <c r="D3225" s="352" t="s">
        <v>3290</v>
      </c>
      <c r="E3225" s="353" t="s">
        <v>125</v>
      </c>
      <c r="F3225" s="354">
        <v>60886</v>
      </c>
      <c r="G3225" s="288" t="s">
        <v>117</v>
      </c>
      <c r="H3225" s="288"/>
      <c r="I3225" s="1"/>
      <c r="J3225" s="1"/>
      <c r="K3225" s="549"/>
      <c r="L3225" s="10"/>
      <c r="M3225" s="1"/>
      <c r="N3225" s="548"/>
      <c r="O3225" s="548"/>
    </row>
    <row r="3226" spans="2:15" s="5" customFormat="1" ht="47.25">
      <c r="B3226" s="1"/>
      <c r="C3226" s="351">
        <v>9048</v>
      </c>
      <c r="D3226" s="352" t="s">
        <v>3291</v>
      </c>
      <c r="E3226" s="353" t="s">
        <v>122</v>
      </c>
      <c r="F3226" s="354">
        <v>2909</v>
      </c>
      <c r="G3226" s="288" t="s">
        <v>117</v>
      </c>
      <c r="H3226" s="288"/>
      <c r="I3226" s="1"/>
      <c r="J3226" s="1"/>
      <c r="K3226" s="549"/>
      <c r="L3226" s="10"/>
      <c r="M3226" s="1"/>
      <c r="N3226" s="548"/>
      <c r="O3226" s="548"/>
    </row>
    <row r="3227" spans="2:15" s="5" customFormat="1" ht="94.5">
      <c r="B3227" s="1"/>
      <c r="C3227" s="351">
        <v>9049</v>
      </c>
      <c r="D3227" s="352" t="s">
        <v>3292</v>
      </c>
      <c r="E3227" s="353" t="s">
        <v>125</v>
      </c>
      <c r="F3227" s="354">
        <v>27251565</v>
      </c>
      <c r="G3227" s="288" t="s">
        <v>117</v>
      </c>
      <c r="H3227" s="288"/>
      <c r="I3227" s="1"/>
      <c r="J3227" s="1"/>
      <c r="K3227" s="549"/>
      <c r="L3227" s="10"/>
      <c r="M3227" s="1"/>
      <c r="N3227" s="548"/>
      <c r="O3227" s="548"/>
    </row>
    <row r="3228" spans="2:15" s="5" customFormat="1" ht="126">
      <c r="B3228" s="1"/>
      <c r="C3228" s="351">
        <v>9050</v>
      </c>
      <c r="D3228" s="352" t="s">
        <v>3293</v>
      </c>
      <c r="E3228" s="353" t="s">
        <v>125</v>
      </c>
      <c r="F3228" s="354">
        <v>4446529</v>
      </c>
      <c r="G3228" s="288" t="s">
        <v>117</v>
      </c>
      <c r="H3228" s="288"/>
      <c r="I3228" s="1"/>
      <c r="J3228" s="1"/>
      <c r="K3228" s="549"/>
      <c r="L3228" s="10"/>
      <c r="M3228" s="1"/>
      <c r="N3228" s="548"/>
      <c r="O3228" s="548"/>
    </row>
    <row r="3229" spans="2:15" s="5" customFormat="1" ht="157.5">
      <c r="B3229" s="1"/>
      <c r="C3229" s="351">
        <v>9051</v>
      </c>
      <c r="D3229" s="352" t="s">
        <v>3294</v>
      </c>
      <c r="E3229" s="353" t="s">
        <v>125</v>
      </c>
      <c r="F3229" s="354">
        <v>6626095</v>
      </c>
      <c r="G3229" s="288" t="s">
        <v>117</v>
      </c>
      <c r="H3229" s="288"/>
      <c r="I3229" s="1"/>
      <c r="J3229" s="1"/>
      <c r="K3229" s="549"/>
      <c r="L3229" s="10"/>
      <c r="M3229" s="1"/>
      <c r="N3229" s="548"/>
      <c r="O3229" s="548"/>
    </row>
    <row r="3230" spans="2:15" s="5" customFormat="1" ht="157.5">
      <c r="B3230" s="1"/>
      <c r="C3230" s="351">
        <v>9052</v>
      </c>
      <c r="D3230" s="352" t="s">
        <v>3295</v>
      </c>
      <c r="E3230" s="353" t="s">
        <v>1982</v>
      </c>
      <c r="F3230" s="354">
        <v>2518</v>
      </c>
      <c r="G3230" s="288" t="s">
        <v>117</v>
      </c>
      <c r="H3230" s="288"/>
      <c r="I3230" s="1"/>
      <c r="J3230" s="1"/>
      <c r="K3230" s="549"/>
      <c r="L3230" s="10"/>
      <c r="M3230" s="1"/>
      <c r="N3230" s="548"/>
      <c r="O3230" s="548"/>
    </row>
    <row r="3231" spans="2:15" s="5" customFormat="1" ht="78.75">
      <c r="B3231" s="1"/>
      <c r="C3231" s="351">
        <v>9053</v>
      </c>
      <c r="D3231" s="352" t="s">
        <v>3296</v>
      </c>
      <c r="E3231" s="353" t="s">
        <v>125</v>
      </c>
      <c r="F3231" s="354">
        <v>4787802</v>
      </c>
      <c r="G3231" s="288" t="s">
        <v>117</v>
      </c>
      <c r="H3231" s="288"/>
      <c r="I3231" s="1"/>
      <c r="J3231" s="1"/>
      <c r="K3231" s="549"/>
      <c r="L3231" s="10"/>
      <c r="M3231" s="1"/>
      <c r="N3231" s="548"/>
      <c r="O3231" s="548"/>
    </row>
    <row r="3232" spans="2:15" s="5" customFormat="1" ht="173.25">
      <c r="B3232" s="1"/>
      <c r="C3232" s="351">
        <v>9054</v>
      </c>
      <c r="D3232" s="352" t="s">
        <v>3297</v>
      </c>
      <c r="E3232" s="353" t="s">
        <v>1982</v>
      </c>
      <c r="F3232" s="354">
        <v>2013</v>
      </c>
      <c r="G3232" s="288" t="s">
        <v>117</v>
      </c>
      <c r="H3232" s="288" t="s">
        <v>145</v>
      </c>
      <c r="I3232" s="1"/>
      <c r="J3232" s="1"/>
      <c r="K3232" s="549"/>
      <c r="L3232" s="10"/>
      <c r="M3232" s="1"/>
      <c r="N3232" s="548"/>
      <c r="O3232" s="548"/>
    </row>
    <row r="3233" spans="2:15" s="5" customFormat="1" ht="94.5">
      <c r="B3233" s="1"/>
      <c r="C3233" s="351">
        <v>9055</v>
      </c>
      <c r="D3233" s="352" t="s">
        <v>3298</v>
      </c>
      <c r="E3233" s="353" t="s">
        <v>122</v>
      </c>
      <c r="F3233" s="354">
        <v>11882</v>
      </c>
      <c r="G3233" s="288" t="s">
        <v>117</v>
      </c>
      <c r="H3233" s="288"/>
      <c r="I3233" s="1"/>
      <c r="J3233" s="1"/>
      <c r="K3233" s="549"/>
      <c r="L3233" s="10"/>
      <c r="M3233" s="1"/>
      <c r="N3233" s="548"/>
      <c r="O3233" s="548"/>
    </row>
    <row r="3234" spans="2:15" s="5" customFormat="1" ht="31.5">
      <c r="B3234" s="1"/>
      <c r="C3234" s="351">
        <v>9056</v>
      </c>
      <c r="D3234" s="352" t="s">
        <v>3299</v>
      </c>
      <c r="E3234" s="353" t="s">
        <v>122</v>
      </c>
      <c r="F3234" s="354">
        <v>485221</v>
      </c>
      <c r="G3234" s="288" t="s">
        <v>117</v>
      </c>
      <c r="H3234" s="288" t="s">
        <v>145</v>
      </c>
      <c r="I3234" s="1"/>
      <c r="J3234" s="1"/>
      <c r="K3234" s="549"/>
      <c r="L3234" s="10"/>
      <c r="M3234" s="1"/>
      <c r="N3234" s="548"/>
      <c r="O3234" s="548"/>
    </row>
    <row r="3235" spans="2:15" s="5" customFormat="1" ht="126">
      <c r="B3235" s="1"/>
      <c r="C3235" s="351">
        <v>9057</v>
      </c>
      <c r="D3235" s="352" t="s">
        <v>3300</v>
      </c>
      <c r="E3235" s="353" t="s">
        <v>122</v>
      </c>
      <c r="F3235" s="354">
        <v>1628979</v>
      </c>
      <c r="G3235" s="288" t="s">
        <v>117</v>
      </c>
      <c r="H3235" s="288"/>
      <c r="I3235" s="1"/>
      <c r="J3235" s="1"/>
      <c r="K3235" s="549"/>
      <c r="L3235" s="10"/>
      <c r="M3235" s="1"/>
      <c r="N3235" s="548"/>
      <c r="O3235" s="548"/>
    </row>
    <row r="3236" spans="2:15" s="5" customFormat="1" ht="63">
      <c r="B3236" s="1"/>
      <c r="C3236" s="351">
        <v>9058</v>
      </c>
      <c r="D3236" s="352" t="s">
        <v>3301</v>
      </c>
      <c r="E3236" s="353" t="s">
        <v>116</v>
      </c>
      <c r="F3236" s="354">
        <v>108098</v>
      </c>
      <c r="G3236" s="288" t="s">
        <v>117</v>
      </c>
      <c r="H3236" s="288"/>
      <c r="I3236" s="1"/>
      <c r="J3236" s="1"/>
      <c r="K3236" s="549"/>
      <c r="L3236" s="10"/>
      <c r="M3236" s="1"/>
      <c r="N3236" s="548"/>
      <c r="O3236" s="548"/>
    </row>
    <row r="3237" spans="2:15" s="5" customFormat="1" ht="267.75">
      <c r="B3237" s="1"/>
      <c r="C3237" s="351">
        <v>9059</v>
      </c>
      <c r="D3237" s="352" t="s">
        <v>3302</v>
      </c>
      <c r="E3237" s="353" t="s">
        <v>116</v>
      </c>
      <c r="F3237" s="354">
        <v>37619</v>
      </c>
      <c r="G3237" s="288" t="s">
        <v>117</v>
      </c>
      <c r="H3237" s="288"/>
      <c r="I3237" s="1"/>
      <c r="J3237" s="1"/>
      <c r="K3237" s="549"/>
      <c r="L3237" s="10"/>
      <c r="M3237" s="1"/>
      <c r="N3237" s="548"/>
      <c r="O3237" s="548"/>
    </row>
    <row r="3238" spans="2:15" s="5" customFormat="1" ht="110.25">
      <c r="B3238" s="1"/>
      <c r="C3238" s="351">
        <v>9060</v>
      </c>
      <c r="D3238" s="352" t="s">
        <v>3303</v>
      </c>
      <c r="E3238" s="353" t="s">
        <v>122</v>
      </c>
      <c r="F3238" s="354">
        <v>31573</v>
      </c>
      <c r="G3238" s="288" t="s">
        <v>117</v>
      </c>
      <c r="H3238" s="288"/>
      <c r="I3238" s="1"/>
      <c r="J3238" s="1"/>
      <c r="K3238" s="549"/>
      <c r="L3238" s="10"/>
      <c r="M3238" s="1"/>
      <c r="N3238" s="548"/>
      <c r="O3238" s="548"/>
    </row>
    <row r="3239" spans="2:15" s="5" customFormat="1" ht="63">
      <c r="B3239" s="1"/>
      <c r="C3239" s="351">
        <v>9061</v>
      </c>
      <c r="D3239" s="352" t="s">
        <v>3304</v>
      </c>
      <c r="E3239" s="353" t="s">
        <v>116</v>
      </c>
      <c r="F3239" s="354">
        <v>44668</v>
      </c>
      <c r="G3239" s="288" t="s">
        <v>117</v>
      </c>
      <c r="H3239" s="288"/>
      <c r="I3239" s="1"/>
      <c r="J3239" s="1"/>
      <c r="K3239" s="549"/>
      <c r="L3239" s="10"/>
      <c r="M3239" s="1"/>
      <c r="N3239" s="548"/>
      <c r="O3239" s="548"/>
    </row>
    <row r="3240" spans="2:15" s="5" customFormat="1" ht="78.75">
      <c r="B3240" s="1"/>
      <c r="C3240" s="351">
        <v>9062</v>
      </c>
      <c r="D3240" s="352" t="s">
        <v>3305</v>
      </c>
      <c r="E3240" s="353" t="s">
        <v>116</v>
      </c>
      <c r="F3240" s="354">
        <v>21132</v>
      </c>
      <c r="G3240" s="288" t="s">
        <v>117</v>
      </c>
      <c r="H3240" s="288"/>
      <c r="I3240" s="1"/>
      <c r="J3240" s="1"/>
      <c r="K3240" s="549"/>
      <c r="L3240" s="10"/>
      <c r="M3240" s="1"/>
      <c r="N3240" s="548"/>
      <c r="O3240" s="548"/>
    </row>
    <row r="3241" spans="2:15" s="5" customFormat="1" ht="157.5">
      <c r="B3241" s="1"/>
      <c r="C3241" s="351">
        <v>9063</v>
      </c>
      <c r="D3241" s="352" t="s">
        <v>3306</v>
      </c>
      <c r="E3241" s="353" t="s">
        <v>116</v>
      </c>
      <c r="F3241" s="354">
        <v>6858</v>
      </c>
      <c r="G3241" s="288" t="s">
        <v>117</v>
      </c>
      <c r="H3241" s="288"/>
      <c r="I3241" s="1"/>
      <c r="J3241" s="1"/>
      <c r="K3241" s="549"/>
      <c r="L3241" s="10"/>
      <c r="M3241" s="1"/>
      <c r="N3241" s="548"/>
      <c r="O3241" s="548"/>
    </row>
    <row r="3242" spans="2:15" s="5" customFormat="1" ht="157.5">
      <c r="B3242" s="1"/>
      <c r="C3242" s="351">
        <v>9064</v>
      </c>
      <c r="D3242" s="352" t="s">
        <v>3307</v>
      </c>
      <c r="E3242" s="353" t="s">
        <v>122</v>
      </c>
      <c r="F3242" s="354">
        <v>1793167</v>
      </c>
      <c r="G3242" s="288" t="s">
        <v>117</v>
      </c>
      <c r="H3242" s="288"/>
      <c r="I3242" s="1"/>
      <c r="J3242" s="1"/>
      <c r="K3242" s="549"/>
      <c r="L3242" s="10"/>
      <c r="M3242" s="1"/>
      <c r="N3242" s="548"/>
      <c r="O3242" s="548"/>
    </row>
    <row r="3243" spans="2:15" s="5" customFormat="1" ht="157.5">
      <c r="B3243" s="1"/>
      <c r="C3243" s="351">
        <v>9065</v>
      </c>
      <c r="D3243" s="352" t="s">
        <v>3308</v>
      </c>
      <c r="E3243" s="353" t="s">
        <v>122</v>
      </c>
      <c r="F3243" s="354">
        <v>2069383</v>
      </c>
      <c r="G3243" s="288" t="s">
        <v>117</v>
      </c>
      <c r="H3243" s="288"/>
      <c r="I3243" s="1"/>
      <c r="J3243" s="1"/>
      <c r="K3243" s="549"/>
      <c r="L3243" s="10"/>
      <c r="M3243" s="1"/>
      <c r="N3243" s="548"/>
      <c r="O3243" s="548"/>
    </row>
    <row r="3244" spans="2:15" s="5" customFormat="1" ht="47.25">
      <c r="B3244" s="1"/>
      <c r="C3244" s="351">
        <v>9066</v>
      </c>
      <c r="D3244" s="352" t="s">
        <v>3309</v>
      </c>
      <c r="E3244" s="353" t="s">
        <v>122</v>
      </c>
      <c r="F3244" s="354">
        <v>972</v>
      </c>
      <c r="G3244" s="288" t="s">
        <v>117</v>
      </c>
      <c r="H3244" s="288"/>
      <c r="I3244" s="1"/>
      <c r="J3244" s="1"/>
      <c r="K3244" s="549"/>
      <c r="L3244" s="10"/>
      <c r="M3244" s="1"/>
      <c r="N3244" s="548"/>
      <c r="O3244" s="548"/>
    </row>
    <row r="3245" spans="2:15" s="5" customFormat="1" ht="63">
      <c r="B3245" s="1"/>
      <c r="C3245" s="351">
        <v>9067</v>
      </c>
      <c r="D3245" s="352" t="s">
        <v>3310</v>
      </c>
      <c r="E3245" s="353" t="s">
        <v>116</v>
      </c>
      <c r="F3245" s="354">
        <v>6506</v>
      </c>
      <c r="G3245" s="288" t="s">
        <v>117</v>
      </c>
      <c r="H3245" s="288"/>
      <c r="I3245" s="1"/>
      <c r="J3245" s="1"/>
      <c r="K3245" s="549"/>
      <c r="L3245" s="10"/>
      <c r="M3245" s="1"/>
      <c r="N3245" s="548"/>
      <c r="O3245" s="548"/>
    </row>
    <row r="3246" spans="2:15" s="5" customFormat="1" ht="110.25">
      <c r="B3246" s="1"/>
      <c r="C3246" s="351">
        <v>9068</v>
      </c>
      <c r="D3246" s="352" t="s">
        <v>3311</v>
      </c>
      <c r="E3246" s="353" t="s">
        <v>122</v>
      </c>
      <c r="F3246" s="354">
        <v>20372</v>
      </c>
      <c r="G3246" s="288" t="s">
        <v>117</v>
      </c>
      <c r="H3246" s="288"/>
      <c r="I3246" s="1"/>
      <c r="J3246" s="1"/>
      <c r="K3246" s="549"/>
      <c r="L3246" s="10"/>
      <c r="M3246" s="1"/>
      <c r="N3246" s="548"/>
      <c r="O3246" s="548"/>
    </row>
    <row r="3247" spans="2:15" s="5" customFormat="1" ht="110.25">
      <c r="B3247" s="1"/>
      <c r="C3247" s="351">
        <v>9069</v>
      </c>
      <c r="D3247" s="352" t="s">
        <v>3312</v>
      </c>
      <c r="E3247" s="353" t="s">
        <v>122</v>
      </c>
      <c r="F3247" s="354">
        <v>14101</v>
      </c>
      <c r="G3247" s="288" t="s">
        <v>117</v>
      </c>
      <c r="H3247" s="288"/>
      <c r="I3247" s="1"/>
      <c r="J3247" s="1"/>
      <c r="K3247" s="549"/>
      <c r="L3247" s="10"/>
      <c r="M3247" s="1"/>
      <c r="N3247" s="548"/>
      <c r="O3247" s="548"/>
    </row>
    <row r="3248" spans="2:15" s="5" customFormat="1" ht="63">
      <c r="B3248" s="1"/>
      <c r="C3248" s="351">
        <v>9070</v>
      </c>
      <c r="D3248" s="352" t="s">
        <v>3313</v>
      </c>
      <c r="E3248" s="353" t="s">
        <v>125</v>
      </c>
      <c r="F3248" s="354">
        <v>8528343</v>
      </c>
      <c r="G3248" s="288" t="s">
        <v>117</v>
      </c>
      <c r="H3248" s="288"/>
      <c r="I3248" s="1"/>
      <c r="J3248" s="1"/>
      <c r="K3248" s="549"/>
      <c r="L3248" s="10"/>
      <c r="M3248" s="1"/>
      <c r="N3248" s="548"/>
      <c r="O3248" s="548"/>
    </row>
    <row r="3249" spans="2:15" s="5" customFormat="1" ht="63">
      <c r="B3249" s="1"/>
      <c r="C3249" s="351">
        <v>9071</v>
      </c>
      <c r="D3249" s="352" t="s">
        <v>3314</v>
      </c>
      <c r="E3249" s="353" t="s">
        <v>125</v>
      </c>
      <c r="F3249" s="354">
        <v>1031732</v>
      </c>
      <c r="G3249" s="288" t="s">
        <v>117</v>
      </c>
      <c r="H3249" s="288"/>
      <c r="I3249" s="1"/>
      <c r="J3249" s="1"/>
      <c r="K3249" s="549"/>
      <c r="L3249" s="10"/>
      <c r="M3249" s="1"/>
      <c r="N3249" s="548"/>
      <c r="O3249" s="548"/>
    </row>
    <row r="3250" spans="2:15" s="5" customFormat="1" ht="63">
      <c r="B3250" s="1"/>
      <c r="C3250" s="351">
        <v>9072</v>
      </c>
      <c r="D3250" s="352" t="s">
        <v>3315</v>
      </c>
      <c r="E3250" s="353" t="s">
        <v>119</v>
      </c>
      <c r="F3250" s="354">
        <v>581022</v>
      </c>
      <c r="G3250" s="288" t="s">
        <v>117</v>
      </c>
      <c r="H3250" s="288" t="s">
        <v>145</v>
      </c>
      <c r="I3250" s="1"/>
      <c r="J3250" s="1"/>
      <c r="K3250" s="549"/>
      <c r="L3250" s="10"/>
      <c r="M3250" s="1"/>
      <c r="N3250" s="548"/>
      <c r="O3250" s="548"/>
    </row>
    <row r="3251" spans="2:15" s="5" customFormat="1" ht="94.5">
      <c r="B3251" s="1"/>
      <c r="C3251" s="351">
        <v>9073</v>
      </c>
      <c r="D3251" s="352" t="s">
        <v>3316</v>
      </c>
      <c r="E3251" s="353" t="s">
        <v>116</v>
      </c>
      <c r="F3251" s="354">
        <v>261443</v>
      </c>
      <c r="G3251" s="288" t="s">
        <v>117</v>
      </c>
      <c r="H3251" s="288" t="s">
        <v>145</v>
      </c>
      <c r="I3251" s="1"/>
      <c r="J3251" s="1"/>
      <c r="K3251" s="549"/>
      <c r="L3251" s="10"/>
      <c r="M3251" s="1"/>
      <c r="N3251" s="548"/>
      <c r="O3251" s="548"/>
    </row>
    <row r="3252" spans="2:15" s="5" customFormat="1" ht="47.25">
      <c r="B3252" s="1"/>
      <c r="C3252" s="351">
        <v>9074</v>
      </c>
      <c r="D3252" s="352" t="s">
        <v>3317</v>
      </c>
      <c r="E3252" s="353" t="s">
        <v>116</v>
      </c>
      <c r="F3252" s="354">
        <v>176001</v>
      </c>
      <c r="G3252" s="288" t="s">
        <v>117</v>
      </c>
      <c r="H3252" s="288"/>
      <c r="I3252" s="1"/>
      <c r="J3252" s="1"/>
      <c r="K3252" s="549"/>
      <c r="L3252" s="10"/>
      <c r="M3252" s="1"/>
      <c r="N3252" s="548"/>
      <c r="O3252" s="548"/>
    </row>
    <row r="3253" spans="2:15" s="5" customFormat="1" ht="78.75">
      <c r="B3253" s="1"/>
      <c r="C3253" s="351">
        <v>9075</v>
      </c>
      <c r="D3253" s="352" t="s">
        <v>3318</v>
      </c>
      <c r="E3253" s="353" t="s">
        <v>125</v>
      </c>
      <c r="F3253" s="354">
        <v>2992944</v>
      </c>
      <c r="G3253" s="288" t="s">
        <v>117</v>
      </c>
      <c r="H3253" s="288"/>
      <c r="I3253" s="1"/>
      <c r="J3253" s="1"/>
      <c r="K3253" s="549"/>
      <c r="L3253" s="10"/>
      <c r="M3253" s="1"/>
      <c r="N3253" s="548"/>
      <c r="O3253" s="548"/>
    </row>
    <row r="3254" spans="2:15" s="5" customFormat="1" ht="94.5">
      <c r="B3254" s="1"/>
      <c r="C3254" s="351">
        <v>9076</v>
      </c>
      <c r="D3254" s="352" t="s">
        <v>3319</v>
      </c>
      <c r="E3254" s="353" t="s">
        <v>125</v>
      </c>
      <c r="F3254" s="354">
        <v>9044250</v>
      </c>
      <c r="G3254" s="288" t="s">
        <v>117</v>
      </c>
      <c r="H3254" s="288"/>
      <c r="I3254" s="1"/>
      <c r="J3254" s="1"/>
      <c r="K3254" s="549"/>
      <c r="L3254" s="10"/>
      <c r="M3254" s="1"/>
      <c r="N3254" s="548"/>
      <c r="O3254" s="548"/>
    </row>
    <row r="3255" spans="2:15" s="5" customFormat="1" ht="31.5">
      <c r="B3255" s="1"/>
      <c r="C3255" s="351">
        <v>9077</v>
      </c>
      <c r="D3255" s="352" t="s">
        <v>3320</v>
      </c>
      <c r="E3255" s="353" t="s">
        <v>125</v>
      </c>
      <c r="F3255" s="354">
        <v>459448</v>
      </c>
      <c r="G3255" s="288" t="s">
        <v>117</v>
      </c>
      <c r="H3255" s="288"/>
      <c r="I3255" s="1"/>
      <c r="J3255" s="1"/>
      <c r="K3255" s="549"/>
      <c r="L3255" s="10"/>
      <c r="M3255" s="1"/>
      <c r="N3255" s="548"/>
      <c r="O3255" s="548"/>
    </row>
    <row r="3256" spans="2:15" s="5" customFormat="1" ht="78.75">
      <c r="B3256" s="1"/>
      <c r="C3256" s="351">
        <v>9078</v>
      </c>
      <c r="D3256" s="352" t="s">
        <v>3321</v>
      </c>
      <c r="E3256" s="353" t="s">
        <v>119</v>
      </c>
      <c r="F3256" s="354">
        <v>499502</v>
      </c>
      <c r="G3256" s="288" t="s">
        <v>117</v>
      </c>
      <c r="H3256" s="288"/>
      <c r="I3256" s="1"/>
      <c r="J3256" s="1"/>
      <c r="K3256" s="549"/>
      <c r="L3256" s="10"/>
      <c r="M3256" s="1"/>
      <c r="N3256" s="548"/>
      <c r="O3256" s="548"/>
    </row>
    <row r="3257" spans="2:15" s="5" customFormat="1" ht="94.5">
      <c r="B3257" s="1"/>
      <c r="C3257" s="351">
        <v>9079</v>
      </c>
      <c r="D3257" s="352" t="s">
        <v>3322</v>
      </c>
      <c r="E3257" s="353" t="s">
        <v>116</v>
      </c>
      <c r="F3257" s="354">
        <v>322934</v>
      </c>
      <c r="G3257" s="288" t="s">
        <v>117</v>
      </c>
      <c r="H3257" s="288"/>
      <c r="I3257" s="1"/>
      <c r="J3257" s="1"/>
      <c r="K3257" s="549"/>
      <c r="L3257" s="10"/>
      <c r="M3257" s="1"/>
      <c r="N3257" s="548"/>
      <c r="O3257" s="548"/>
    </row>
    <row r="3258" spans="2:15" s="5" customFormat="1" ht="94.5">
      <c r="B3258" s="1"/>
      <c r="C3258" s="351">
        <v>9080</v>
      </c>
      <c r="D3258" s="352" t="s">
        <v>3323</v>
      </c>
      <c r="E3258" s="353" t="s">
        <v>122</v>
      </c>
      <c r="F3258" s="354">
        <v>562289</v>
      </c>
      <c r="G3258" s="288" t="s">
        <v>117</v>
      </c>
      <c r="H3258" s="288"/>
      <c r="I3258" s="1"/>
      <c r="J3258" s="1"/>
      <c r="K3258" s="549"/>
      <c r="L3258" s="10"/>
      <c r="M3258" s="1"/>
      <c r="N3258" s="548"/>
      <c r="O3258" s="548"/>
    </row>
    <row r="3259" spans="2:15" s="5" customFormat="1" ht="63">
      <c r="B3259" s="1"/>
      <c r="C3259" s="351">
        <v>9081</v>
      </c>
      <c r="D3259" s="352" t="s">
        <v>3324</v>
      </c>
      <c r="E3259" s="353" t="s">
        <v>125</v>
      </c>
      <c r="F3259" s="354">
        <v>49346</v>
      </c>
      <c r="G3259" s="288" t="s">
        <v>117</v>
      </c>
      <c r="H3259" s="288"/>
      <c r="I3259" s="1"/>
      <c r="J3259" s="1"/>
      <c r="K3259" s="549"/>
      <c r="L3259" s="10"/>
      <c r="M3259" s="1"/>
      <c r="N3259" s="548"/>
      <c r="O3259" s="548"/>
    </row>
    <row r="3260" spans="2:15" s="5" customFormat="1" ht="173.25">
      <c r="B3260" s="1"/>
      <c r="C3260" s="351">
        <v>9082</v>
      </c>
      <c r="D3260" s="352" t="s">
        <v>3325</v>
      </c>
      <c r="E3260" s="353" t="s">
        <v>2466</v>
      </c>
      <c r="F3260" s="354">
        <v>53265610</v>
      </c>
      <c r="G3260" s="288" t="s">
        <v>117</v>
      </c>
      <c r="H3260" s="288"/>
      <c r="I3260" s="1"/>
      <c r="J3260" s="1"/>
      <c r="K3260" s="549"/>
      <c r="L3260" s="10"/>
      <c r="M3260" s="1"/>
      <c r="N3260" s="548"/>
      <c r="O3260" s="548"/>
    </row>
    <row r="3261" spans="2:15" s="5" customFormat="1" ht="63">
      <c r="B3261" s="1"/>
      <c r="C3261" s="351">
        <v>9083</v>
      </c>
      <c r="D3261" s="352" t="s">
        <v>3326</v>
      </c>
      <c r="E3261" s="353" t="s">
        <v>472</v>
      </c>
      <c r="F3261" s="354">
        <v>4927</v>
      </c>
      <c r="G3261" s="288" t="s">
        <v>117</v>
      </c>
      <c r="H3261" s="288" t="s">
        <v>145</v>
      </c>
      <c r="I3261" s="1"/>
      <c r="J3261" s="1"/>
      <c r="K3261" s="549"/>
      <c r="L3261" s="10"/>
      <c r="M3261" s="1"/>
      <c r="N3261" s="548"/>
      <c r="O3261" s="548"/>
    </row>
    <row r="3262" spans="2:15" s="5" customFormat="1" ht="267.75">
      <c r="B3262" s="1"/>
      <c r="C3262" s="351">
        <v>9084</v>
      </c>
      <c r="D3262" s="352" t="s">
        <v>3327</v>
      </c>
      <c r="E3262" s="353" t="s">
        <v>125</v>
      </c>
      <c r="F3262" s="354">
        <v>279888</v>
      </c>
      <c r="G3262" s="288" t="s">
        <v>117</v>
      </c>
      <c r="H3262" s="288"/>
      <c r="I3262" s="1"/>
      <c r="J3262" s="1"/>
      <c r="K3262" s="549"/>
      <c r="L3262" s="10"/>
      <c r="M3262" s="1"/>
      <c r="N3262" s="548"/>
      <c r="O3262" s="548"/>
    </row>
    <row r="3263" spans="2:15" s="5" customFormat="1" ht="78.75">
      <c r="B3263" s="1"/>
      <c r="C3263" s="351">
        <v>9085</v>
      </c>
      <c r="D3263" s="352" t="s">
        <v>3328</v>
      </c>
      <c r="E3263" s="353" t="s">
        <v>119</v>
      </c>
      <c r="F3263" s="354">
        <v>691043</v>
      </c>
      <c r="G3263" s="288" t="s">
        <v>117</v>
      </c>
      <c r="H3263" s="288"/>
      <c r="I3263" s="1"/>
      <c r="J3263" s="1"/>
      <c r="K3263" s="549"/>
      <c r="L3263" s="10"/>
      <c r="M3263" s="1"/>
      <c r="N3263" s="548"/>
      <c r="O3263" s="548"/>
    </row>
    <row r="3264" spans="2:15" s="5" customFormat="1" ht="173.25">
      <c r="B3264" s="1"/>
      <c r="C3264" s="351">
        <v>9086</v>
      </c>
      <c r="D3264" s="352" t="s">
        <v>3329</v>
      </c>
      <c r="E3264" s="353" t="s">
        <v>119</v>
      </c>
      <c r="F3264" s="354">
        <v>544378</v>
      </c>
      <c r="G3264" s="288" t="s">
        <v>117</v>
      </c>
      <c r="H3264" s="288"/>
      <c r="I3264" s="1"/>
      <c r="J3264" s="1"/>
      <c r="K3264" s="549"/>
      <c r="L3264" s="10"/>
      <c r="M3264" s="1"/>
      <c r="N3264" s="548"/>
      <c r="O3264" s="548"/>
    </row>
    <row r="3265" spans="2:15" s="5" customFormat="1" ht="63">
      <c r="B3265" s="1"/>
      <c r="C3265" s="351">
        <v>9087</v>
      </c>
      <c r="D3265" s="352" t="s">
        <v>3330</v>
      </c>
      <c r="E3265" s="353" t="s">
        <v>122</v>
      </c>
      <c r="F3265" s="354">
        <v>1218090</v>
      </c>
      <c r="G3265" s="288" t="s">
        <v>117</v>
      </c>
      <c r="H3265" s="288"/>
      <c r="I3265" s="1"/>
      <c r="J3265" s="1"/>
      <c r="K3265" s="549"/>
      <c r="L3265" s="10"/>
      <c r="M3265" s="1"/>
      <c r="N3265" s="548"/>
      <c r="O3265" s="548"/>
    </row>
    <row r="3266" spans="2:15" s="5" customFormat="1" ht="63">
      <c r="B3266" s="1"/>
      <c r="C3266" s="351">
        <v>9088</v>
      </c>
      <c r="D3266" s="352" t="s">
        <v>3331</v>
      </c>
      <c r="E3266" s="353" t="s">
        <v>122</v>
      </c>
      <c r="F3266" s="354">
        <v>2683983</v>
      </c>
      <c r="G3266" s="288" t="s">
        <v>117</v>
      </c>
      <c r="H3266" s="288"/>
      <c r="I3266" s="1"/>
      <c r="J3266" s="1"/>
      <c r="K3266" s="549"/>
      <c r="L3266" s="10"/>
      <c r="M3266" s="1"/>
      <c r="N3266" s="548"/>
      <c r="O3266" s="548"/>
    </row>
    <row r="3267" spans="2:15" s="5" customFormat="1" ht="126">
      <c r="B3267" s="1"/>
      <c r="C3267" s="351">
        <v>9089</v>
      </c>
      <c r="D3267" s="352" t="s">
        <v>3332</v>
      </c>
      <c r="E3267" s="353" t="s">
        <v>122</v>
      </c>
      <c r="F3267" s="354">
        <v>2298790</v>
      </c>
      <c r="G3267" s="288" t="s">
        <v>117</v>
      </c>
      <c r="H3267" s="288"/>
      <c r="I3267" s="1"/>
      <c r="J3267" s="1"/>
      <c r="K3267" s="549"/>
      <c r="L3267" s="10"/>
      <c r="M3267" s="1"/>
      <c r="N3267" s="548"/>
      <c r="O3267" s="548"/>
    </row>
    <row r="3268" spans="2:15" s="5" customFormat="1" ht="63">
      <c r="B3268" s="1"/>
      <c r="C3268" s="351">
        <v>9090</v>
      </c>
      <c r="D3268" s="352" t="s">
        <v>3333</v>
      </c>
      <c r="E3268" s="353" t="s">
        <v>122</v>
      </c>
      <c r="F3268" s="354">
        <v>127072</v>
      </c>
      <c r="G3268" s="288" t="s">
        <v>117</v>
      </c>
      <c r="H3268" s="288"/>
      <c r="I3268" s="1"/>
      <c r="J3268" s="1"/>
      <c r="K3268" s="549"/>
      <c r="L3268" s="10"/>
      <c r="M3268" s="1"/>
      <c r="N3268" s="548"/>
      <c r="O3268" s="548"/>
    </row>
    <row r="3269" spans="2:15" s="5" customFormat="1" ht="75">
      <c r="B3269" s="1"/>
      <c r="C3269" s="458">
        <v>9091</v>
      </c>
      <c r="D3269" s="460" t="s">
        <v>3334</v>
      </c>
      <c r="E3269" s="462" t="s">
        <v>116</v>
      </c>
      <c r="F3269" s="464">
        <v>136464</v>
      </c>
      <c r="G3269" s="288" t="s">
        <v>117</v>
      </c>
      <c r="H3269" s="288"/>
      <c r="I3269" s="1"/>
      <c r="J3269" s="1"/>
      <c r="K3269" s="549"/>
      <c r="L3269" s="10"/>
      <c r="M3269" s="1"/>
      <c r="N3269" s="548"/>
      <c r="O3269" s="548"/>
    </row>
    <row r="3270" spans="2:15" s="5" customFormat="1" ht="90">
      <c r="B3270" s="1"/>
      <c r="C3270" s="458">
        <v>9092</v>
      </c>
      <c r="D3270" s="460" t="s">
        <v>3335</v>
      </c>
      <c r="E3270" s="462" t="s">
        <v>2466</v>
      </c>
      <c r="F3270" s="464">
        <v>172815450</v>
      </c>
      <c r="G3270" s="288" t="s">
        <v>117</v>
      </c>
      <c r="H3270" s="288" t="s">
        <v>145</v>
      </c>
      <c r="I3270" s="1"/>
      <c r="J3270" s="1"/>
      <c r="K3270" s="549"/>
      <c r="L3270" s="10"/>
      <c r="M3270" s="1"/>
      <c r="N3270" s="548"/>
      <c r="O3270" s="548"/>
    </row>
    <row r="3271" spans="2:15" s="5" customFormat="1" ht="30">
      <c r="B3271" s="1"/>
      <c r="C3271" s="458">
        <v>9093</v>
      </c>
      <c r="D3271" s="460" t="s">
        <v>3336</v>
      </c>
      <c r="E3271" s="462" t="s">
        <v>125</v>
      </c>
      <c r="F3271" s="464">
        <v>160844</v>
      </c>
      <c r="G3271" s="288" t="s">
        <v>117</v>
      </c>
      <c r="H3271" s="288"/>
      <c r="I3271" s="1"/>
      <c r="J3271" s="1"/>
      <c r="K3271" s="549"/>
      <c r="L3271" s="10"/>
      <c r="M3271" s="1"/>
      <c r="N3271" s="548"/>
      <c r="O3271" s="548"/>
    </row>
    <row r="3272" spans="2:15" s="5" customFormat="1" ht="60">
      <c r="B3272" s="1"/>
      <c r="C3272" s="458">
        <v>9094</v>
      </c>
      <c r="D3272" s="460" t="s">
        <v>3337</v>
      </c>
      <c r="E3272" s="462" t="s">
        <v>119</v>
      </c>
      <c r="F3272" s="464">
        <v>690553</v>
      </c>
      <c r="G3272" s="288" t="s">
        <v>117</v>
      </c>
      <c r="H3272" s="288"/>
      <c r="I3272" s="1"/>
      <c r="J3272" s="1"/>
      <c r="K3272" s="549"/>
      <c r="L3272" s="10"/>
      <c r="M3272" s="1"/>
      <c r="N3272" s="548"/>
      <c r="O3272" s="548"/>
    </row>
    <row r="3273" spans="2:15" s="5" customFormat="1" ht="75">
      <c r="B3273" s="1"/>
      <c r="C3273" s="458">
        <v>9095</v>
      </c>
      <c r="D3273" s="460" t="s">
        <v>3338</v>
      </c>
      <c r="E3273" s="462" t="s">
        <v>119</v>
      </c>
      <c r="F3273" s="464">
        <v>565678</v>
      </c>
      <c r="G3273" s="288" t="s">
        <v>117</v>
      </c>
      <c r="H3273" s="288"/>
      <c r="I3273" s="1"/>
      <c r="J3273" s="1"/>
      <c r="K3273" s="549"/>
      <c r="L3273" s="10"/>
      <c r="M3273" s="1"/>
      <c r="N3273" s="548"/>
      <c r="O3273" s="548"/>
    </row>
    <row r="3274" spans="2:15" s="5" customFormat="1" ht="60">
      <c r="B3274" s="1"/>
      <c r="C3274" s="458">
        <v>9096</v>
      </c>
      <c r="D3274" s="460" t="s">
        <v>3339</v>
      </c>
      <c r="E3274" s="462" t="s">
        <v>119</v>
      </c>
      <c r="F3274" s="464">
        <v>743366</v>
      </c>
      <c r="G3274" s="288" t="s">
        <v>117</v>
      </c>
      <c r="H3274" s="288"/>
      <c r="I3274" s="1"/>
      <c r="J3274" s="1"/>
      <c r="K3274" s="549"/>
      <c r="L3274" s="10"/>
      <c r="M3274" s="1"/>
      <c r="N3274" s="548"/>
      <c r="O3274" s="548"/>
    </row>
    <row r="3275" spans="2:15" s="5" customFormat="1" ht="47.25">
      <c r="B3275" s="1"/>
      <c r="C3275" s="351">
        <v>9097</v>
      </c>
      <c r="D3275" s="352" t="s">
        <v>3340</v>
      </c>
      <c r="E3275" s="353" t="s">
        <v>125</v>
      </c>
      <c r="F3275" s="354">
        <v>1885000</v>
      </c>
      <c r="G3275" s="288" t="s">
        <v>117</v>
      </c>
      <c r="H3275" s="288"/>
      <c r="I3275" s="1"/>
      <c r="J3275" s="1"/>
      <c r="K3275" s="549"/>
      <c r="L3275" s="10"/>
      <c r="M3275" s="1"/>
      <c r="N3275" s="548"/>
      <c r="O3275" s="548"/>
    </row>
    <row r="3276" spans="2:15" s="5" customFormat="1" ht="47.25">
      <c r="B3276" s="1"/>
      <c r="C3276" s="351">
        <v>9098</v>
      </c>
      <c r="D3276" s="352" t="s">
        <v>3341</v>
      </c>
      <c r="E3276" s="353" t="s">
        <v>125</v>
      </c>
      <c r="F3276" s="354">
        <v>4076396</v>
      </c>
      <c r="G3276" s="288" t="s">
        <v>117</v>
      </c>
      <c r="H3276" s="288"/>
      <c r="I3276" s="1"/>
      <c r="J3276" s="1"/>
      <c r="K3276" s="549"/>
      <c r="L3276" s="10"/>
      <c r="M3276" s="1"/>
      <c r="N3276" s="548"/>
      <c r="O3276" s="548"/>
    </row>
    <row r="3277" spans="2:15" s="5" customFormat="1" ht="31.5">
      <c r="B3277" s="1"/>
      <c r="C3277" s="351">
        <v>9099</v>
      </c>
      <c r="D3277" s="352" t="s">
        <v>3342</v>
      </c>
      <c r="E3277" s="353" t="s">
        <v>125</v>
      </c>
      <c r="F3277" s="354">
        <v>1106700</v>
      </c>
      <c r="G3277" s="288" t="s">
        <v>117</v>
      </c>
      <c r="H3277" s="288"/>
      <c r="I3277" s="1"/>
      <c r="J3277" s="1"/>
      <c r="K3277" s="549"/>
      <c r="L3277" s="10"/>
      <c r="M3277" s="1"/>
      <c r="N3277" s="548"/>
      <c r="O3277" s="548"/>
    </row>
    <row r="3278" spans="2:15" s="5" customFormat="1" ht="31.5">
      <c r="B3278" s="1"/>
      <c r="C3278" s="351">
        <v>9100</v>
      </c>
      <c r="D3278" s="352" t="s">
        <v>3343</v>
      </c>
      <c r="E3278" s="353" t="s">
        <v>125</v>
      </c>
      <c r="F3278" s="354">
        <v>15291500</v>
      </c>
      <c r="G3278" s="288" t="s">
        <v>117</v>
      </c>
      <c r="H3278" s="288"/>
      <c r="I3278" s="1"/>
      <c r="J3278" s="1"/>
      <c r="K3278" s="549"/>
      <c r="L3278" s="10"/>
      <c r="M3278" s="1"/>
      <c r="N3278" s="548"/>
      <c r="O3278" s="548"/>
    </row>
    <row r="3279" spans="2:15" s="5" customFormat="1" ht="63">
      <c r="B3279" s="1"/>
      <c r="C3279" s="351">
        <v>9101</v>
      </c>
      <c r="D3279" s="352" t="s">
        <v>3344</v>
      </c>
      <c r="E3279" s="353" t="s">
        <v>125</v>
      </c>
      <c r="F3279" s="354">
        <v>1605888</v>
      </c>
      <c r="G3279" s="288" t="s">
        <v>117</v>
      </c>
      <c r="H3279" s="288"/>
      <c r="I3279" s="1"/>
      <c r="J3279" s="1"/>
      <c r="K3279" s="549"/>
      <c r="L3279" s="10"/>
      <c r="M3279" s="1"/>
      <c r="N3279" s="548"/>
      <c r="O3279" s="548"/>
    </row>
    <row r="3280" spans="2:15" s="5" customFormat="1" ht="31.5">
      <c r="B3280" s="1"/>
      <c r="C3280" s="351">
        <v>9102</v>
      </c>
      <c r="D3280" s="352" t="s">
        <v>3345</v>
      </c>
      <c r="E3280" s="353" t="s">
        <v>119</v>
      </c>
      <c r="F3280" s="354">
        <v>103087</v>
      </c>
      <c r="G3280" s="288" t="s">
        <v>117</v>
      </c>
      <c r="H3280" s="288"/>
      <c r="I3280" s="1"/>
      <c r="J3280" s="1"/>
      <c r="K3280" s="549"/>
      <c r="L3280" s="10"/>
      <c r="M3280" s="1"/>
      <c r="N3280" s="548"/>
      <c r="O3280" s="548"/>
    </row>
    <row r="3281" spans="2:15" s="5" customFormat="1" ht="78.75">
      <c r="B3281" s="1"/>
      <c r="C3281" s="351">
        <v>9103</v>
      </c>
      <c r="D3281" s="352" t="s">
        <v>3346</v>
      </c>
      <c r="E3281" s="353" t="s">
        <v>122</v>
      </c>
      <c r="F3281" s="354">
        <v>982120</v>
      </c>
      <c r="G3281" s="288" t="s">
        <v>117</v>
      </c>
      <c r="H3281" s="288"/>
      <c r="I3281" s="1"/>
      <c r="J3281" s="1"/>
      <c r="K3281" s="549"/>
      <c r="L3281" s="10"/>
      <c r="M3281" s="1"/>
      <c r="N3281" s="548"/>
      <c r="O3281" s="548"/>
    </row>
    <row r="3282" spans="2:15" s="5" customFormat="1" ht="126">
      <c r="B3282" s="1"/>
      <c r="C3282" s="351">
        <v>9104</v>
      </c>
      <c r="D3282" s="352" t="s">
        <v>3347</v>
      </c>
      <c r="E3282" s="353" t="s">
        <v>125</v>
      </c>
      <c r="F3282" s="354">
        <v>13875400</v>
      </c>
      <c r="G3282" s="288" t="s">
        <v>117</v>
      </c>
      <c r="H3282" s="288"/>
      <c r="I3282" s="1"/>
      <c r="J3282" s="1"/>
      <c r="K3282" s="549"/>
      <c r="L3282" s="10"/>
      <c r="M3282" s="1"/>
      <c r="N3282" s="548"/>
      <c r="O3282" s="548"/>
    </row>
    <row r="3283" spans="2:15" s="5" customFormat="1" ht="110.25">
      <c r="B3283" s="1"/>
      <c r="C3283" s="351">
        <v>9105</v>
      </c>
      <c r="D3283" s="352" t="s">
        <v>3348</v>
      </c>
      <c r="E3283" s="353" t="s">
        <v>125</v>
      </c>
      <c r="F3283" s="354">
        <v>4464509</v>
      </c>
      <c r="G3283" s="288" t="s">
        <v>117</v>
      </c>
      <c r="H3283" s="288"/>
      <c r="I3283" s="1"/>
      <c r="J3283" s="1"/>
      <c r="K3283" s="549"/>
      <c r="L3283" s="10"/>
      <c r="M3283" s="1"/>
      <c r="N3283" s="548"/>
      <c r="O3283" s="548"/>
    </row>
    <row r="3284" spans="2:15" s="5" customFormat="1" ht="110.25">
      <c r="B3284" s="1"/>
      <c r="C3284" s="351">
        <v>9106</v>
      </c>
      <c r="D3284" s="352" t="s">
        <v>3349</v>
      </c>
      <c r="E3284" s="353" t="s">
        <v>125</v>
      </c>
      <c r="F3284" s="354">
        <v>4743705</v>
      </c>
      <c r="G3284" s="288" t="s">
        <v>117</v>
      </c>
      <c r="H3284" s="288"/>
      <c r="I3284" s="1"/>
      <c r="J3284" s="1"/>
      <c r="K3284" s="549"/>
      <c r="L3284" s="10"/>
      <c r="M3284" s="1"/>
      <c r="N3284" s="548"/>
      <c r="O3284" s="548"/>
    </row>
    <row r="3285" spans="2:15" s="5" customFormat="1" ht="78.75">
      <c r="B3285" s="1"/>
      <c r="C3285" s="351">
        <v>9107</v>
      </c>
      <c r="D3285" s="352" t="s">
        <v>3350</v>
      </c>
      <c r="E3285" s="353" t="s">
        <v>116</v>
      </c>
      <c r="F3285" s="354">
        <v>385631</v>
      </c>
      <c r="G3285" s="288" t="s">
        <v>117</v>
      </c>
      <c r="H3285" s="288"/>
      <c r="I3285" s="1"/>
      <c r="J3285" s="1"/>
      <c r="K3285" s="549"/>
      <c r="L3285" s="10"/>
      <c r="M3285" s="1"/>
      <c r="N3285" s="548"/>
      <c r="O3285" s="548"/>
    </row>
    <row r="3286" spans="2:15" s="5" customFormat="1" ht="94.5">
      <c r="B3286" s="1"/>
      <c r="C3286" s="351">
        <v>9108</v>
      </c>
      <c r="D3286" s="352" t="s">
        <v>3351</v>
      </c>
      <c r="E3286" s="353" t="s">
        <v>119</v>
      </c>
      <c r="F3286" s="354">
        <v>272684</v>
      </c>
      <c r="G3286" s="288" t="s">
        <v>117</v>
      </c>
      <c r="H3286" s="288"/>
      <c r="I3286" s="1"/>
      <c r="J3286" s="1"/>
      <c r="K3286" s="549"/>
      <c r="L3286" s="10"/>
      <c r="M3286" s="1"/>
      <c r="N3286" s="548"/>
      <c r="O3286" s="548"/>
    </row>
    <row r="3287" spans="2:15" s="5" customFormat="1" ht="47.25">
      <c r="B3287" s="1"/>
      <c r="C3287" s="351">
        <v>9109</v>
      </c>
      <c r="D3287" s="352" t="s">
        <v>3352</v>
      </c>
      <c r="E3287" s="353" t="s">
        <v>119</v>
      </c>
      <c r="F3287" s="354">
        <v>417921</v>
      </c>
      <c r="G3287" s="288" t="s">
        <v>117</v>
      </c>
      <c r="H3287" s="288"/>
      <c r="I3287" s="1"/>
      <c r="J3287" s="1"/>
      <c r="K3287" s="549"/>
      <c r="L3287" s="10"/>
      <c r="M3287" s="1"/>
      <c r="N3287" s="548"/>
      <c r="O3287" s="548"/>
    </row>
    <row r="3288" spans="2:15" s="5" customFormat="1" ht="252">
      <c r="B3288" s="1"/>
      <c r="C3288" s="351">
        <v>9110</v>
      </c>
      <c r="D3288" s="352" t="s">
        <v>3353</v>
      </c>
      <c r="E3288" s="353" t="s">
        <v>125</v>
      </c>
      <c r="F3288" s="354">
        <v>109802</v>
      </c>
      <c r="G3288" s="288" t="s">
        <v>117</v>
      </c>
      <c r="H3288" s="288"/>
      <c r="I3288" s="1"/>
      <c r="J3288" s="1"/>
      <c r="K3288" s="549"/>
      <c r="L3288" s="10"/>
      <c r="M3288" s="1"/>
      <c r="N3288" s="548"/>
      <c r="O3288" s="548"/>
    </row>
    <row r="3289" spans="2:15" s="5" customFormat="1" ht="252">
      <c r="B3289" s="1"/>
      <c r="C3289" s="351">
        <v>9111</v>
      </c>
      <c r="D3289" s="352" t="s">
        <v>3354</v>
      </c>
      <c r="E3289" s="353" t="s">
        <v>125</v>
      </c>
      <c r="F3289" s="354">
        <v>13966</v>
      </c>
      <c r="G3289" s="288" t="s">
        <v>117</v>
      </c>
      <c r="H3289" s="288"/>
      <c r="I3289" s="1"/>
      <c r="J3289" s="1"/>
      <c r="K3289" s="549"/>
      <c r="L3289" s="10"/>
      <c r="M3289" s="1"/>
      <c r="N3289" s="548"/>
      <c r="O3289" s="548"/>
    </row>
    <row r="3290" spans="2:15" s="5" customFormat="1" ht="78.75">
      <c r="B3290" s="1"/>
      <c r="C3290" s="351">
        <v>9112</v>
      </c>
      <c r="D3290" s="352" t="s">
        <v>3355</v>
      </c>
      <c r="E3290" s="353" t="s">
        <v>125</v>
      </c>
      <c r="F3290" s="354">
        <v>94129089</v>
      </c>
      <c r="G3290" s="288" t="s">
        <v>117</v>
      </c>
      <c r="H3290" s="288"/>
      <c r="I3290" s="1"/>
      <c r="J3290" s="1"/>
      <c r="K3290" s="549"/>
      <c r="L3290" s="10"/>
      <c r="M3290" s="1"/>
      <c r="N3290" s="548"/>
      <c r="O3290" s="548"/>
    </row>
    <row r="3291" spans="2:15" s="5" customFormat="1" ht="63">
      <c r="B3291" s="1"/>
      <c r="C3291" s="351">
        <v>9113</v>
      </c>
      <c r="D3291" s="352" t="s">
        <v>3356</v>
      </c>
      <c r="E3291" s="353" t="s">
        <v>125</v>
      </c>
      <c r="F3291" s="354">
        <v>8625687</v>
      </c>
      <c r="G3291" s="288" t="s">
        <v>117</v>
      </c>
      <c r="H3291" s="288"/>
      <c r="I3291" s="1"/>
      <c r="J3291" s="1"/>
      <c r="K3291" s="549"/>
      <c r="L3291" s="10"/>
      <c r="M3291" s="1"/>
      <c r="N3291" s="548"/>
      <c r="O3291" s="548"/>
    </row>
    <row r="3292" spans="2:15" s="5" customFormat="1" ht="78.75">
      <c r="B3292" s="1"/>
      <c r="C3292" s="351">
        <v>9114</v>
      </c>
      <c r="D3292" s="352" t="s">
        <v>3357</v>
      </c>
      <c r="E3292" s="353" t="s">
        <v>119</v>
      </c>
      <c r="F3292" s="354">
        <v>230785</v>
      </c>
      <c r="G3292" s="288" t="s">
        <v>117</v>
      </c>
      <c r="H3292" s="288"/>
      <c r="I3292" s="1"/>
      <c r="J3292" s="1"/>
      <c r="K3292" s="549"/>
      <c r="L3292" s="10"/>
      <c r="M3292" s="1"/>
      <c r="N3292" s="548"/>
      <c r="O3292" s="548"/>
    </row>
    <row r="3293" spans="2:15" s="5" customFormat="1" ht="63">
      <c r="B3293" s="1"/>
      <c r="C3293" s="351">
        <v>9115</v>
      </c>
      <c r="D3293" s="352" t="s">
        <v>3358</v>
      </c>
      <c r="E3293" s="353" t="s">
        <v>119</v>
      </c>
      <c r="F3293" s="354">
        <v>527989</v>
      </c>
      <c r="G3293" s="288" t="s">
        <v>117</v>
      </c>
      <c r="H3293" s="288"/>
      <c r="I3293" s="1"/>
      <c r="J3293" s="1"/>
      <c r="K3293" s="549"/>
      <c r="L3293" s="10"/>
      <c r="M3293" s="1"/>
      <c r="N3293" s="548"/>
      <c r="O3293" s="548"/>
    </row>
    <row r="3294" spans="2:15" s="5" customFormat="1" ht="94.5">
      <c r="B3294" s="1"/>
      <c r="C3294" s="351">
        <v>9116</v>
      </c>
      <c r="D3294" s="352" t="s">
        <v>3359</v>
      </c>
      <c r="E3294" s="353" t="s">
        <v>125</v>
      </c>
      <c r="F3294" s="354">
        <v>138881</v>
      </c>
      <c r="G3294" s="288" t="s">
        <v>117</v>
      </c>
      <c r="H3294" s="288"/>
      <c r="I3294" s="1"/>
      <c r="J3294" s="1"/>
      <c r="K3294" s="549"/>
      <c r="L3294" s="10"/>
      <c r="M3294" s="1"/>
      <c r="N3294" s="548"/>
      <c r="O3294" s="548"/>
    </row>
    <row r="3295" spans="2:15" s="5" customFormat="1" ht="78.75">
      <c r="B3295" s="1"/>
      <c r="C3295" s="351">
        <v>9117</v>
      </c>
      <c r="D3295" s="352" t="s">
        <v>3360</v>
      </c>
      <c r="E3295" s="353" t="s">
        <v>125</v>
      </c>
      <c r="F3295" s="354">
        <v>304705</v>
      </c>
      <c r="G3295" s="288" t="s">
        <v>117</v>
      </c>
      <c r="H3295" s="288"/>
      <c r="I3295" s="1"/>
      <c r="J3295" s="1"/>
      <c r="K3295" s="549"/>
      <c r="L3295" s="10"/>
      <c r="M3295" s="1"/>
      <c r="N3295" s="548"/>
      <c r="O3295" s="548"/>
    </row>
    <row r="3296" spans="2:15" s="5" customFormat="1" ht="126">
      <c r="B3296" s="1"/>
      <c r="C3296" s="351">
        <v>9118</v>
      </c>
      <c r="D3296" s="352" t="s">
        <v>3361</v>
      </c>
      <c r="E3296" s="353" t="s">
        <v>125</v>
      </c>
      <c r="F3296" s="354">
        <v>12078500</v>
      </c>
      <c r="G3296" s="288" t="s">
        <v>117</v>
      </c>
      <c r="H3296" s="288"/>
      <c r="I3296" s="1"/>
      <c r="J3296" s="1"/>
      <c r="K3296" s="549"/>
      <c r="L3296" s="10"/>
      <c r="M3296" s="1"/>
      <c r="N3296" s="548"/>
      <c r="O3296" s="548"/>
    </row>
    <row r="3297" spans="2:15" s="5" customFormat="1" ht="110.25">
      <c r="B3297" s="1"/>
      <c r="C3297" s="351">
        <v>9119</v>
      </c>
      <c r="D3297" s="352" t="s">
        <v>3362</v>
      </c>
      <c r="E3297" s="353" t="s">
        <v>125</v>
      </c>
      <c r="F3297" s="354">
        <v>11387917</v>
      </c>
      <c r="G3297" s="288" t="s">
        <v>117</v>
      </c>
      <c r="H3297" s="288"/>
      <c r="I3297" s="1"/>
      <c r="J3297" s="1"/>
      <c r="K3297" s="549"/>
      <c r="L3297" s="10"/>
      <c r="M3297" s="1"/>
      <c r="N3297" s="548"/>
      <c r="O3297" s="548"/>
    </row>
    <row r="3298" spans="2:15" s="5" customFormat="1" ht="78.75">
      <c r="B3298" s="1"/>
      <c r="C3298" s="351">
        <v>9120</v>
      </c>
      <c r="D3298" s="352" t="s">
        <v>3363</v>
      </c>
      <c r="E3298" s="353" t="s">
        <v>125</v>
      </c>
      <c r="F3298" s="354">
        <v>297500</v>
      </c>
      <c r="G3298" s="288" t="s">
        <v>117</v>
      </c>
      <c r="H3298" s="288"/>
      <c r="I3298" s="1"/>
      <c r="J3298" s="1"/>
      <c r="K3298" s="549"/>
      <c r="L3298" s="10"/>
      <c r="M3298" s="1"/>
      <c r="N3298" s="548"/>
      <c r="O3298" s="548"/>
    </row>
    <row r="3299" spans="2:15" s="5" customFormat="1" ht="110.25">
      <c r="B3299" s="1"/>
      <c r="C3299" s="351">
        <v>9121</v>
      </c>
      <c r="D3299" s="352" t="s">
        <v>3364</v>
      </c>
      <c r="E3299" s="353" t="s">
        <v>125</v>
      </c>
      <c r="F3299" s="354">
        <v>218575</v>
      </c>
      <c r="G3299" s="288" t="s">
        <v>117</v>
      </c>
      <c r="H3299" s="288"/>
      <c r="I3299" s="1"/>
      <c r="J3299" s="1"/>
      <c r="K3299" s="549"/>
      <c r="L3299" s="10"/>
      <c r="M3299" s="1"/>
      <c r="N3299" s="548"/>
      <c r="O3299" s="548"/>
    </row>
    <row r="3300" spans="2:15" s="5" customFormat="1" ht="63">
      <c r="B3300" s="1"/>
      <c r="C3300" s="351">
        <v>9122</v>
      </c>
      <c r="D3300" s="352" t="s">
        <v>3365</v>
      </c>
      <c r="E3300" s="353" t="s">
        <v>472</v>
      </c>
      <c r="F3300" s="354">
        <v>2107</v>
      </c>
      <c r="G3300" s="288" t="s">
        <v>117</v>
      </c>
      <c r="H3300" s="288"/>
      <c r="I3300" s="1"/>
      <c r="J3300" s="1"/>
      <c r="K3300" s="549"/>
      <c r="L3300" s="10"/>
      <c r="M3300" s="1"/>
      <c r="N3300" s="548"/>
      <c r="O3300" s="548"/>
    </row>
    <row r="3301" spans="2:15" s="5" customFormat="1" ht="110.25">
      <c r="B3301" s="1"/>
      <c r="C3301" s="351">
        <v>9123</v>
      </c>
      <c r="D3301" s="352" t="s">
        <v>3366</v>
      </c>
      <c r="E3301" s="353" t="s">
        <v>119</v>
      </c>
      <c r="F3301" s="354">
        <v>658290</v>
      </c>
      <c r="G3301" s="288" t="s">
        <v>117</v>
      </c>
      <c r="H3301" s="288"/>
      <c r="I3301" s="1"/>
      <c r="J3301" s="1"/>
      <c r="K3301" s="549"/>
      <c r="L3301" s="10"/>
      <c r="M3301" s="1"/>
      <c r="N3301" s="548"/>
      <c r="O3301" s="548"/>
    </row>
    <row r="3302" spans="2:15" s="5" customFormat="1" ht="78.75">
      <c r="B3302" s="1"/>
      <c r="C3302" s="351">
        <v>9124</v>
      </c>
      <c r="D3302" s="352" t="s">
        <v>3367</v>
      </c>
      <c r="E3302" s="353" t="s">
        <v>122</v>
      </c>
      <c r="F3302" s="354">
        <v>3129450</v>
      </c>
      <c r="G3302" s="288" t="s">
        <v>117</v>
      </c>
      <c r="H3302" s="288"/>
      <c r="I3302" s="1"/>
      <c r="J3302" s="1"/>
      <c r="K3302" s="549"/>
      <c r="L3302" s="10"/>
      <c r="M3302" s="1"/>
      <c r="N3302" s="548"/>
      <c r="O3302" s="548"/>
    </row>
    <row r="3303" spans="2:15" s="5" customFormat="1" ht="78.75">
      <c r="B3303" s="1"/>
      <c r="C3303" s="351">
        <v>9125</v>
      </c>
      <c r="D3303" s="352" t="s">
        <v>3368</v>
      </c>
      <c r="E3303" s="353" t="s">
        <v>1215</v>
      </c>
      <c r="F3303" s="354">
        <v>14667</v>
      </c>
      <c r="G3303" s="288" t="s">
        <v>117</v>
      </c>
      <c r="H3303" s="288"/>
      <c r="I3303" s="1"/>
      <c r="J3303" s="1"/>
      <c r="K3303" s="549"/>
      <c r="L3303" s="10"/>
      <c r="M3303" s="1"/>
      <c r="N3303" s="548"/>
      <c r="O3303" s="548"/>
    </row>
    <row r="3304" spans="2:15" s="5" customFormat="1" ht="63">
      <c r="B3304" s="1"/>
      <c r="C3304" s="351">
        <v>9126</v>
      </c>
      <c r="D3304" s="352" t="s">
        <v>3369</v>
      </c>
      <c r="E3304" s="353" t="s">
        <v>125</v>
      </c>
      <c r="F3304" s="354">
        <v>4848333</v>
      </c>
      <c r="G3304" s="288" t="s">
        <v>117</v>
      </c>
      <c r="H3304" s="288"/>
      <c r="I3304" s="1"/>
      <c r="J3304" s="1"/>
      <c r="K3304" s="549"/>
      <c r="L3304" s="10"/>
      <c r="M3304" s="1"/>
      <c r="N3304" s="548"/>
      <c r="O3304" s="548"/>
    </row>
    <row r="3305" spans="2:15" s="5" customFormat="1" ht="78.75">
      <c r="B3305" s="1"/>
      <c r="C3305" s="351">
        <v>9127</v>
      </c>
      <c r="D3305" s="352" t="s">
        <v>3370</v>
      </c>
      <c r="E3305" s="353" t="s">
        <v>125</v>
      </c>
      <c r="F3305" s="354">
        <v>3252565</v>
      </c>
      <c r="G3305" s="288" t="s">
        <v>117</v>
      </c>
      <c r="H3305" s="288"/>
      <c r="I3305" s="1"/>
      <c r="J3305" s="1"/>
      <c r="K3305" s="549"/>
      <c r="L3305" s="10"/>
      <c r="M3305" s="1"/>
      <c r="N3305" s="548"/>
      <c r="O3305" s="548"/>
    </row>
    <row r="3306" spans="2:15" s="5" customFormat="1" ht="94.5">
      <c r="B3306" s="1"/>
      <c r="C3306" s="351">
        <v>9128</v>
      </c>
      <c r="D3306" s="352" t="s">
        <v>3371</v>
      </c>
      <c r="E3306" s="353" t="s">
        <v>125</v>
      </c>
      <c r="F3306" s="354">
        <v>5055603</v>
      </c>
      <c r="G3306" s="288" t="s">
        <v>117</v>
      </c>
      <c r="H3306" s="288"/>
      <c r="I3306" s="1"/>
      <c r="J3306" s="1"/>
      <c r="K3306" s="549"/>
      <c r="L3306" s="10"/>
      <c r="M3306" s="1"/>
      <c r="N3306" s="548"/>
      <c r="O3306" s="548"/>
    </row>
    <row r="3307" spans="2:15" s="5" customFormat="1" ht="31.5">
      <c r="B3307" s="1"/>
      <c r="C3307" s="351">
        <v>9146</v>
      </c>
      <c r="D3307" s="352" t="s">
        <v>3372</v>
      </c>
      <c r="E3307" s="353" t="s">
        <v>116</v>
      </c>
      <c r="F3307" s="354">
        <v>22881</v>
      </c>
      <c r="G3307" s="288" t="s">
        <v>117</v>
      </c>
      <c r="H3307" s="288"/>
      <c r="I3307" s="1"/>
      <c r="J3307" s="1"/>
      <c r="K3307" s="549"/>
      <c r="L3307" s="10"/>
      <c r="M3307" s="1"/>
      <c r="N3307" s="548"/>
      <c r="O3307" s="548"/>
    </row>
    <row r="3308" spans="2:15" s="5" customFormat="1" ht="31.5">
      <c r="B3308" s="1"/>
      <c r="C3308" s="351">
        <v>9147</v>
      </c>
      <c r="D3308" s="352" t="s">
        <v>3373</v>
      </c>
      <c r="E3308" s="353" t="s">
        <v>116</v>
      </c>
      <c r="F3308" s="354">
        <v>25245</v>
      </c>
      <c r="G3308" s="288" t="s">
        <v>117</v>
      </c>
      <c r="H3308" s="288"/>
      <c r="I3308" s="1"/>
      <c r="J3308" s="1"/>
      <c r="K3308" s="549"/>
      <c r="L3308" s="10"/>
      <c r="M3308" s="1"/>
      <c r="N3308" s="548"/>
      <c r="O3308" s="548"/>
    </row>
    <row r="3309" spans="2:15" s="5" customFormat="1" ht="141.75">
      <c r="B3309" s="1"/>
      <c r="C3309" s="351">
        <v>9148</v>
      </c>
      <c r="D3309" s="352" t="s">
        <v>3374</v>
      </c>
      <c r="E3309" s="353" t="s">
        <v>125</v>
      </c>
      <c r="F3309" s="354">
        <v>1136132</v>
      </c>
      <c r="G3309" s="288" t="s">
        <v>117</v>
      </c>
      <c r="H3309" s="288"/>
      <c r="I3309" s="1"/>
      <c r="J3309" s="1"/>
      <c r="K3309" s="549"/>
      <c r="L3309" s="10"/>
      <c r="M3309" s="1"/>
      <c r="N3309" s="548"/>
      <c r="O3309" s="548"/>
    </row>
    <row r="3310" spans="2:15" s="5" customFormat="1" ht="78.75">
      <c r="B3310" s="1"/>
      <c r="C3310" s="351">
        <v>9155</v>
      </c>
      <c r="D3310" s="352" t="s">
        <v>3375</v>
      </c>
      <c r="E3310" s="353" t="s">
        <v>125</v>
      </c>
      <c r="F3310" s="354">
        <v>200000</v>
      </c>
      <c r="G3310" s="288" t="s">
        <v>117</v>
      </c>
      <c r="H3310" s="288"/>
      <c r="I3310" s="1"/>
      <c r="J3310" s="1"/>
      <c r="K3310" s="549"/>
      <c r="L3310" s="10"/>
      <c r="M3310" s="1"/>
      <c r="N3310" s="548"/>
      <c r="O3310" s="548"/>
    </row>
    <row r="3311" spans="2:15" s="5" customFormat="1" ht="94.5">
      <c r="B3311" s="1"/>
      <c r="C3311" s="351">
        <v>9156</v>
      </c>
      <c r="D3311" s="352" t="s">
        <v>3376</v>
      </c>
      <c r="E3311" s="353" t="s">
        <v>125</v>
      </c>
      <c r="F3311" s="354">
        <v>17010</v>
      </c>
      <c r="G3311" s="288" t="s">
        <v>117</v>
      </c>
      <c r="H3311" s="288"/>
      <c r="I3311" s="1"/>
      <c r="J3311" s="1"/>
      <c r="K3311" s="549"/>
      <c r="L3311" s="10"/>
      <c r="M3311" s="1"/>
      <c r="N3311" s="548"/>
      <c r="O3311" s="548"/>
    </row>
    <row r="3312" spans="2:15" s="5" customFormat="1" ht="47.25">
      <c r="B3312" s="1"/>
      <c r="C3312" s="351">
        <v>9157</v>
      </c>
      <c r="D3312" s="352" t="s">
        <v>3377</v>
      </c>
      <c r="E3312" s="353" t="s">
        <v>122</v>
      </c>
      <c r="F3312" s="354">
        <v>28166</v>
      </c>
      <c r="G3312" s="288" t="s">
        <v>117</v>
      </c>
      <c r="H3312" s="288"/>
      <c r="I3312" s="1"/>
      <c r="J3312" s="1"/>
      <c r="K3312" s="549"/>
      <c r="L3312" s="10"/>
      <c r="M3312" s="1"/>
      <c r="N3312" s="548"/>
      <c r="O3312" s="548"/>
    </row>
    <row r="3313" spans="2:15" s="5" customFormat="1" ht="63">
      <c r="B3313" s="1"/>
      <c r="C3313" s="351">
        <v>9158</v>
      </c>
      <c r="D3313" s="352" t="s">
        <v>3378</v>
      </c>
      <c r="E3313" s="353" t="s">
        <v>116</v>
      </c>
      <c r="F3313" s="354">
        <v>77064</v>
      </c>
      <c r="G3313" s="288" t="s">
        <v>117</v>
      </c>
      <c r="H3313" s="288"/>
      <c r="I3313" s="1"/>
      <c r="J3313" s="1"/>
      <c r="K3313" s="549"/>
      <c r="L3313" s="10"/>
      <c r="M3313" s="1"/>
      <c r="N3313" s="548"/>
      <c r="O3313" s="548"/>
    </row>
    <row r="3314" spans="2:15" s="5" customFormat="1" ht="220.5">
      <c r="B3314" s="1"/>
      <c r="C3314" s="351">
        <v>9159</v>
      </c>
      <c r="D3314" s="352" t="s">
        <v>3379</v>
      </c>
      <c r="E3314" s="353" t="s">
        <v>125</v>
      </c>
      <c r="F3314" s="354">
        <v>6189637</v>
      </c>
      <c r="G3314" s="288" t="s">
        <v>117</v>
      </c>
      <c r="H3314" s="288"/>
      <c r="I3314" s="1"/>
      <c r="J3314" s="1"/>
      <c r="K3314" s="549"/>
      <c r="L3314" s="10"/>
      <c r="M3314" s="1"/>
      <c r="N3314" s="548"/>
      <c r="O3314" s="548"/>
    </row>
    <row r="3315" spans="2:15" s="5" customFormat="1" ht="220.5">
      <c r="B3315" s="1"/>
      <c r="C3315" s="351">
        <v>9160</v>
      </c>
      <c r="D3315" s="352" t="s">
        <v>3380</v>
      </c>
      <c r="E3315" s="353" t="s">
        <v>125</v>
      </c>
      <c r="F3315" s="354">
        <v>10001027</v>
      </c>
      <c r="G3315" s="288" t="s">
        <v>117</v>
      </c>
      <c r="H3315" s="288"/>
      <c r="I3315" s="1"/>
      <c r="J3315" s="1"/>
      <c r="K3315" s="549"/>
      <c r="L3315" s="10"/>
      <c r="M3315" s="1"/>
      <c r="N3315" s="548"/>
      <c r="O3315" s="548"/>
    </row>
    <row r="3316" spans="2:15" s="5" customFormat="1" ht="63">
      <c r="B3316" s="1"/>
      <c r="C3316" s="351">
        <v>9161</v>
      </c>
      <c r="D3316" s="352" t="s">
        <v>3381</v>
      </c>
      <c r="E3316" s="353" t="s">
        <v>122</v>
      </c>
      <c r="F3316" s="354">
        <v>627876</v>
      </c>
      <c r="G3316" s="288" t="s">
        <v>117</v>
      </c>
      <c r="H3316" s="288"/>
      <c r="I3316" s="1"/>
      <c r="J3316" s="1"/>
      <c r="K3316" s="549"/>
      <c r="L3316" s="10"/>
      <c r="M3316" s="1"/>
      <c r="N3316" s="548"/>
      <c r="O3316" s="548"/>
    </row>
    <row r="3317" spans="2:15" s="5" customFormat="1" ht="141.75">
      <c r="B3317" s="1"/>
      <c r="C3317" s="351">
        <v>9162</v>
      </c>
      <c r="D3317" s="352" t="s">
        <v>3382</v>
      </c>
      <c r="E3317" s="353" t="s">
        <v>125</v>
      </c>
      <c r="F3317" s="354">
        <v>1826652</v>
      </c>
      <c r="G3317" s="288" t="s">
        <v>117</v>
      </c>
      <c r="H3317" s="288"/>
      <c r="I3317" s="1"/>
      <c r="J3317" s="1"/>
      <c r="K3317" s="549"/>
      <c r="L3317" s="10"/>
      <c r="M3317" s="1"/>
      <c r="N3317" s="548"/>
      <c r="O3317" s="548"/>
    </row>
    <row r="3318" spans="2:15" s="5" customFormat="1" ht="110.25">
      <c r="B3318" s="1"/>
      <c r="C3318" s="351">
        <v>9163</v>
      </c>
      <c r="D3318" s="352" t="s">
        <v>3383</v>
      </c>
      <c r="E3318" s="353" t="s">
        <v>125</v>
      </c>
      <c r="F3318" s="354">
        <v>1297175</v>
      </c>
      <c r="G3318" s="288" t="s">
        <v>117</v>
      </c>
      <c r="H3318" s="288"/>
      <c r="I3318" s="1"/>
      <c r="J3318" s="1"/>
      <c r="K3318" s="549"/>
      <c r="L3318" s="10"/>
      <c r="M3318" s="1"/>
      <c r="N3318" s="548"/>
      <c r="O3318" s="548"/>
    </row>
    <row r="3319" spans="2:15" s="5" customFormat="1" ht="47.25">
      <c r="B3319" s="1"/>
      <c r="C3319" s="351">
        <v>9164</v>
      </c>
      <c r="D3319" s="352" t="s">
        <v>3384</v>
      </c>
      <c r="E3319" s="353" t="s">
        <v>122</v>
      </c>
      <c r="F3319" s="354">
        <v>27225</v>
      </c>
      <c r="G3319" s="288" t="s">
        <v>117</v>
      </c>
      <c r="H3319" s="288"/>
      <c r="I3319" s="1"/>
      <c r="J3319" s="1"/>
      <c r="K3319" s="549"/>
      <c r="L3319" s="10"/>
      <c r="M3319" s="1"/>
      <c r="N3319" s="548"/>
      <c r="O3319" s="548"/>
    </row>
    <row r="3320" spans="2:15" s="5" customFormat="1" ht="63">
      <c r="B3320" s="1"/>
      <c r="C3320" s="351">
        <v>9165</v>
      </c>
      <c r="D3320" s="352" t="s">
        <v>3385</v>
      </c>
      <c r="E3320" s="353" t="s">
        <v>125</v>
      </c>
      <c r="F3320" s="354">
        <v>2235976</v>
      </c>
      <c r="G3320" s="288" t="s">
        <v>117</v>
      </c>
      <c r="H3320" s="288"/>
      <c r="I3320" s="1"/>
      <c r="J3320" s="1"/>
      <c r="K3320" s="549"/>
      <c r="L3320" s="10"/>
      <c r="M3320" s="1"/>
      <c r="N3320" s="548"/>
      <c r="O3320" s="548"/>
    </row>
    <row r="3321" spans="2:15" s="5" customFormat="1" ht="78.75">
      <c r="B3321" s="1"/>
      <c r="C3321" s="351">
        <v>9166</v>
      </c>
      <c r="D3321" s="352" t="s">
        <v>3386</v>
      </c>
      <c r="E3321" s="353" t="s">
        <v>125</v>
      </c>
      <c r="F3321" s="354">
        <v>126683</v>
      </c>
      <c r="G3321" s="288" t="s">
        <v>117</v>
      </c>
      <c r="H3321" s="288"/>
      <c r="I3321" s="1"/>
      <c r="J3321" s="1"/>
      <c r="K3321" s="549"/>
      <c r="L3321" s="10"/>
      <c r="M3321" s="1"/>
      <c r="N3321" s="548"/>
      <c r="O3321" s="548"/>
    </row>
    <row r="3322" spans="2:15" s="5" customFormat="1" ht="63">
      <c r="B3322" s="1"/>
      <c r="C3322" s="351">
        <v>9167</v>
      </c>
      <c r="D3322" s="352" t="s">
        <v>3387</v>
      </c>
      <c r="E3322" s="353" t="s">
        <v>125</v>
      </c>
      <c r="F3322" s="354">
        <v>136260</v>
      </c>
      <c r="G3322" s="288" t="s">
        <v>117</v>
      </c>
      <c r="H3322" s="288"/>
      <c r="I3322" s="1"/>
      <c r="J3322" s="1"/>
      <c r="K3322" s="549"/>
      <c r="L3322" s="10"/>
      <c r="M3322" s="1"/>
      <c r="N3322" s="548"/>
      <c r="O3322" s="548"/>
    </row>
    <row r="3323" spans="2:15" s="5" customFormat="1" ht="78.75">
      <c r="B3323" s="1"/>
      <c r="C3323" s="351">
        <v>9168</v>
      </c>
      <c r="D3323" s="352" t="s">
        <v>3388</v>
      </c>
      <c r="E3323" s="353" t="s">
        <v>125</v>
      </c>
      <c r="F3323" s="354">
        <v>126683</v>
      </c>
      <c r="G3323" s="288" t="s">
        <v>117</v>
      </c>
      <c r="H3323" s="288"/>
      <c r="I3323" s="1"/>
      <c r="J3323" s="1"/>
      <c r="K3323" s="549"/>
      <c r="L3323" s="10"/>
      <c r="M3323" s="1"/>
      <c r="N3323" s="548"/>
      <c r="O3323" s="548"/>
    </row>
    <row r="3324" spans="2:15" s="5" customFormat="1" ht="63">
      <c r="B3324" s="1"/>
      <c r="C3324" s="351">
        <v>9169</v>
      </c>
      <c r="D3324" s="352" t="s">
        <v>3389</v>
      </c>
      <c r="E3324" s="353" t="s">
        <v>125</v>
      </c>
      <c r="F3324" s="354">
        <v>121386</v>
      </c>
      <c r="G3324" s="288" t="s">
        <v>117</v>
      </c>
      <c r="H3324" s="288"/>
      <c r="I3324" s="1"/>
      <c r="J3324" s="1"/>
      <c r="K3324" s="549"/>
      <c r="L3324" s="10"/>
      <c r="M3324" s="1"/>
      <c r="N3324" s="548"/>
      <c r="O3324" s="548"/>
    </row>
    <row r="3325" spans="2:15" s="5" customFormat="1" ht="63">
      <c r="B3325" s="1"/>
      <c r="C3325" s="351">
        <v>9170</v>
      </c>
      <c r="D3325" s="352" t="s">
        <v>3390</v>
      </c>
      <c r="E3325" s="353" t="s">
        <v>125</v>
      </c>
      <c r="F3325" s="354">
        <v>167628</v>
      </c>
      <c r="G3325" s="288" t="s">
        <v>117</v>
      </c>
      <c r="H3325" s="288"/>
      <c r="I3325" s="1"/>
      <c r="J3325" s="1"/>
      <c r="K3325" s="549"/>
      <c r="L3325" s="10"/>
      <c r="M3325" s="1"/>
      <c r="N3325" s="548"/>
      <c r="O3325" s="548"/>
    </row>
    <row r="3326" spans="2:15" s="5" customFormat="1" ht="63">
      <c r="B3326" s="1"/>
      <c r="C3326" s="351">
        <v>9171</v>
      </c>
      <c r="D3326" s="352" t="s">
        <v>3391</v>
      </c>
      <c r="E3326" s="353" t="s">
        <v>125</v>
      </c>
      <c r="F3326" s="354">
        <v>355649</v>
      </c>
      <c r="G3326" s="288" t="s">
        <v>117</v>
      </c>
      <c r="H3326" s="288"/>
      <c r="I3326" s="1"/>
      <c r="J3326" s="1"/>
      <c r="K3326" s="549"/>
      <c r="L3326" s="10"/>
      <c r="M3326" s="1"/>
      <c r="N3326" s="548"/>
      <c r="O3326" s="548"/>
    </row>
    <row r="3327" spans="2:15" s="5" customFormat="1" ht="63">
      <c r="B3327" s="1"/>
      <c r="C3327" s="351">
        <v>9172</v>
      </c>
      <c r="D3327" s="352" t="s">
        <v>3392</v>
      </c>
      <c r="E3327" s="353" t="s">
        <v>125</v>
      </c>
      <c r="F3327" s="354">
        <v>125655</v>
      </c>
      <c r="G3327" s="288" t="s">
        <v>117</v>
      </c>
      <c r="H3327" s="288"/>
      <c r="I3327" s="1"/>
      <c r="J3327" s="1"/>
      <c r="K3327" s="549"/>
      <c r="L3327" s="10"/>
      <c r="M3327" s="1"/>
      <c r="N3327" s="548"/>
      <c r="O3327" s="548"/>
    </row>
    <row r="3328" spans="2:15" s="5" customFormat="1" ht="63">
      <c r="B3328" s="1"/>
      <c r="C3328" s="351">
        <v>9173</v>
      </c>
      <c r="D3328" s="352" t="s">
        <v>3393</v>
      </c>
      <c r="E3328" s="353" t="s">
        <v>125</v>
      </c>
      <c r="F3328" s="354">
        <v>149350</v>
      </c>
      <c r="G3328" s="288" t="s">
        <v>117</v>
      </c>
      <c r="H3328" s="288"/>
      <c r="I3328" s="1"/>
      <c r="J3328" s="1"/>
      <c r="K3328" s="549"/>
      <c r="L3328" s="10"/>
      <c r="M3328" s="1"/>
      <c r="N3328" s="548"/>
      <c r="O3328" s="548"/>
    </row>
    <row r="3329" spans="2:15" s="5" customFormat="1" ht="63">
      <c r="B3329" s="1"/>
      <c r="C3329" s="351">
        <v>9174</v>
      </c>
      <c r="D3329" s="352" t="s">
        <v>3394</v>
      </c>
      <c r="E3329" s="353" t="s">
        <v>125</v>
      </c>
      <c r="F3329" s="354">
        <v>173980</v>
      </c>
      <c r="G3329" s="288" t="s">
        <v>117</v>
      </c>
      <c r="H3329" s="288"/>
      <c r="I3329" s="1"/>
      <c r="J3329" s="1"/>
      <c r="K3329" s="549"/>
      <c r="L3329" s="10"/>
      <c r="M3329" s="1"/>
      <c r="N3329" s="548"/>
      <c r="O3329" s="548"/>
    </row>
    <row r="3330" spans="2:15" s="5" customFormat="1" ht="78.75">
      <c r="B3330" s="1"/>
      <c r="C3330" s="351">
        <v>9175</v>
      </c>
      <c r="D3330" s="352" t="s">
        <v>3395</v>
      </c>
      <c r="E3330" s="353" t="s">
        <v>125</v>
      </c>
      <c r="F3330" s="354">
        <v>182136</v>
      </c>
      <c r="G3330" s="288" t="s">
        <v>117</v>
      </c>
      <c r="H3330" s="288"/>
      <c r="I3330" s="1"/>
      <c r="J3330" s="1"/>
      <c r="K3330" s="549"/>
      <c r="L3330" s="10"/>
      <c r="M3330" s="1"/>
      <c r="N3330" s="548"/>
      <c r="O3330" s="548"/>
    </row>
    <row r="3331" spans="2:15" s="5" customFormat="1" ht="78.75">
      <c r="B3331" s="1"/>
      <c r="C3331" s="351">
        <v>9176</v>
      </c>
      <c r="D3331" s="352" t="s">
        <v>3396</v>
      </c>
      <c r="E3331" s="353" t="s">
        <v>125</v>
      </c>
      <c r="F3331" s="354">
        <v>320036</v>
      </c>
      <c r="G3331" s="288" t="s">
        <v>117</v>
      </c>
      <c r="H3331" s="288"/>
      <c r="I3331" s="1"/>
      <c r="J3331" s="1"/>
      <c r="K3331" s="549"/>
      <c r="L3331" s="10"/>
      <c r="M3331" s="1"/>
      <c r="N3331" s="548"/>
      <c r="O3331" s="548"/>
    </row>
    <row r="3332" spans="2:15" s="5" customFormat="1" ht="47.25">
      <c r="B3332" s="1"/>
      <c r="C3332" s="351">
        <v>9177</v>
      </c>
      <c r="D3332" s="352" t="s">
        <v>3397</v>
      </c>
      <c r="E3332" s="353" t="s">
        <v>122</v>
      </c>
      <c r="F3332" s="354">
        <v>46967</v>
      </c>
      <c r="G3332" s="288" t="s">
        <v>117</v>
      </c>
      <c r="H3332" s="288"/>
      <c r="I3332" s="1"/>
      <c r="J3332" s="1"/>
      <c r="K3332" s="549"/>
      <c r="L3332" s="10"/>
      <c r="M3332" s="1"/>
      <c r="N3332" s="548"/>
      <c r="O3332" s="548"/>
    </row>
    <row r="3333" spans="2:15" s="5" customFormat="1" ht="78.75">
      <c r="B3333" s="1"/>
      <c r="C3333" s="351">
        <v>9178</v>
      </c>
      <c r="D3333" s="352" t="s">
        <v>3398</v>
      </c>
      <c r="E3333" s="353" t="s">
        <v>125</v>
      </c>
      <c r="F3333" s="354">
        <v>94777</v>
      </c>
      <c r="G3333" s="288" t="s">
        <v>117</v>
      </c>
      <c r="H3333" s="288"/>
      <c r="I3333" s="1"/>
      <c r="J3333" s="1"/>
      <c r="K3333" s="549"/>
      <c r="L3333" s="10"/>
      <c r="M3333" s="1"/>
      <c r="N3333" s="548"/>
      <c r="O3333" s="548"/>
    </row>
    <row r="3334" spans="2:15" s="5" customFormat="1" ht="299.25">
      <c r="B3334" s="1"/>
      <c r="C3334" s="351">
        <v>9179</v>
      </c>
      <c r="D3334" s="352" t="s">
        <v>3399</v>
      </c>
      <c r="E3334" s="353" t="s">
        <v>125</v>
      </c>
      <c r="F3334" s="354">
        <v>9565582</v>
      </c>
      <c r="G3334" s="288" t="s">
        <v>117</v>
      </c>
      <c r="H3334" s="288"/>
      <c r="I3334" s="1"/>
      <c r="J3334" s="1"/>
      <c r="K3334" s="549"/>
      <c r="L3334" s="10"/>
      <c r="M3334" s="1"/>
      <c r="N3334" s="548"/>
      <c r="O3334" s="548"/>
    </row>
    <row r="3335" spans="2:15" s="5" customFormat="1" ht="126">
      <c r="B3335" s="1"/>
      <c r="C3335" s="351">
        <v>9180</v>
      </c>
      <c r="D3335" s="352" t="s">
        <v>3400</v>
      </c>
      <c r="E3335" s="353" t="s">
        <v>125</v>
      </c>
      <c r="F3335" s="354">
        <v>389722</v>
      </c>
      <c r="G3335" s="288" t="s">
        <v>117</v>
      </c>
      <c r="H3335" s="288"/>
      <c r="I3335" s="1"/>
      <c r="J3335" s="1"/>
      <c r="K3335" s="549"/>
      <c r="L3335" s="10"/>
      <c r="M3335" s="1"/>
      <c r="N3335" s="548"/>
      <c r="O3335" s="548"/>
    </row>
    <row r="3336" spans="2:15" s="5" customFormat="1" ht="47.25">
      <c r="B3336" s="1"/>
      <c r="C3336" s="351">
        <v>9181</v>
      </c>
      <c r="D3336" s="352" t="s">
        <v>3401</v>
      </c>
      <c r="E3336" s="353" t="s">
        <v>125</v>
      </c>
      <c r="F3336" s="354">
        <v>122552</v>
      </c>
      <c r="G3336" s="288" t="s">
        <v>117</v>
      </c>
      <c r="H3336" s="288"/>
      <c r="I3336" s="1"/>
      <c r="J3336" s="1"/>
      <c r="K3336" s="549"/>
      <c r="L3336" s="10"/>
      <c r="M3336" s="1"/>
      <c r="N3336" s="548"/>
      <c r="O3336" s="548"/>
    </row>
    <row r="3337" spans="2:15" s="5" customFormat="1" ht="47.25">
      <c r="B3337" s="1"/>
      <c r="C3337" s="351">
        <v>9182</v>
      </c>
      <c r="D3337" s="352" t="s">
        <v>3402</v>
      </c>
      <c r="E3337" s="353" t="s">
        <v>125</v>
      </c>
      <c r="F3337" s="354">
        <v>138911</v>
      </c>
      <c r="G3337" s="288" t="s">
        <v>117</v>
      </c>
      <c r="H3337" s="288"/>
      <c r="I3337" s="1"/>
      <c r="J3337" s="1"/>
      <c r="K3337" s="549"/>
      <c r="L3337" s="10"/>
      <c r="M3337" s="1"/>
      <c r="N3337" s="548"/>
      <c r="O3337" s="548"/>
    </row>
    <row r="3338" spans="2:15" s="5" customFormat="1" ht="47.25">
      <c r="B3338" s="1"/>
      <c r="C3338" s="351">
        <v>9183</v>
      </c>
      <c r="D3338" s="352" t="s">
        <v>3403</v>
      </c>
      <c r="E3338" s="353" t="s">
        <v>125</v>
      </c>
      <c r="F3338" s="354">
        <v>92089</v>
      </c>
      <c r="G3338" s="288" t="s">
        <v>117</v>
      </c>
      <c r="H3338" s="288"/>
      <c r="I3338" s="1"/>
      <c r="J3338" s="1"/>
      <c r="K3338" s="549"/>
      <c r="L3338" s="10"/>
      <c r="M3338" s="1"/>
      <c r="N3338" s="548"/>
      <c r="O3338" s="548"/>
    </row>
    <row r="3339" spans="2:15" s="5" customFormat="1" ht="173.25">
      <c r="B3339" s="1"/>
      <c r="C3339" s="351">
        <v>9184</v>
      </c>
      <c r="D3339" s="352" t="s">
        <v>3404</v>
      </c>
      <c r="E3339" s="353" t="s">
        <v>125</v>
      </c>
      <c r="F3339" s="354">
        <v>3247934</v>
      </c>
      <c r="G3339" s="288" t="s">
        <v>117</v>
      </c>
      <c r="H3339" s="288"/>
      <c r="I3339" s="1"/>
      <c r="J3339" s="1"/>
      <c r="K3339" s="549"/>
      <c r="L3339" s="10"/>
      <c r="M3339" s="1"/>
      <c r="N3339" s="548"/>
      <c r="O3339" s="548"/>
    </row>
    <row r="3340" spans="2:15" s="5" customFormat="1" ht="47.25">
      <c r="B3340" s="1"/>
      <c r="C3340" s="351">
        <v>9185</v>
      </c>
      <c r="D3340" s="352" t="s">
        <v>3405</v>
      </c>
      <c r="E3340" s="353" t="s">
        <v>125</v>
      </c>
      <c r="F3340" s="354">
        <v>4403000</v>
      </c>
      <c r="G3340" s="288" t="s">
        <v>117</v>
      </c>
      <c r="H3340" s="288"/>
      <c r="I3340" s="1"/>
      <c r="J3340" s="1"/>
      <c r="K3340" s="549"/>
      <c r="L3340" s="10"/>
      <c r="M3340" s="1"/>
      <c r="N3340" s="548"/>
      <c r="O3340" s="548"/>
    </row>
    <row r="3341" spans="2:15" s="5" customFormat="1" ht="47.25">
      <c r="B3341" s="1"/>
      <c r="C3341" s="351">
        <v>9186</v>
      </c>
      <c r="D3341" s="352" t="s">
        <v>3406</v>
      </c>
      <c r="E3341" s="353" t="s">
        <v>125</v>
      </c>
      <c r="F3341" s="354">
        <v>3808000</v>
      </c>
      <c r="G3341" s="288" t="s">
        <v>117</v>
      </c>
      <c r="H3341" s="288"/>
      <c r="I3341" s="1"/>
      <c r="J3341" s="1"/>
      <c r="K3341" s="549"/>
      <c r="L3341" s="10"/>
      <c r="M3341" s="1"/>
      <c r="N3341" s="548"/>
      <c r="O3341" s="548"/>
    </row>
    <row r="3342" spans="2:15" s="5" customFormat="1" ht="47.25">
      <c r="B3342" s="1"/>
      <c r="C3342" s="351">
        <v>9187</v>
      </c>
      <c r="D3342" s="352" t="s">
        <v>3407</v>
      </c>
      <c r="E3342" s="353" t="s">
        <v>125</v>
      </c>
      <c r="F3342" s="354">
        <v>206787</v>
      </c>
      <c r="G3342" s="288" t="s">
        <v>117</v>
      </c>
      <c r="H3342" s="288"/>
      <c r="I3342" s="1"/>
      <c r="J3342" s="1"/>
      <c r="K3342" s="549"/>
      <c r="L3342" s="10"/>
      <c r="M3342" s="1"/>
      <c r="N3342" s="548"/>
      <c r="O3342" s="548"/>
    </row>
    <row r="3343" spans="2:15" s="5" customFormat="1" ht="47.25">
      <c r="B3343" s="1"/>
      <c r="C3343" s="351">
        <v>9188</v>
      </c>
      <c r="D3343" s="352" t="s">
        <v>3408</v>
      </c>
      <c r="E3343" s="353" t="s">
        <v>125</v>
      </c>
      <c r="F3343" s="354">
        <v>87052</v>
      </c>
      <c r="G3343" s="288" t="s">
        <v>117</v>
      </c>
      <c r="H3343" s="288"/>
      <c r="I3343" s="1"/>
      <c r="J3343" s="1"/>
      <c r="K3343" s="549"/>
      <c r="L3343" s="10"/>
      <c r="M3343" s="1"/>
      <c r="N3343" s="548"/>
      <c r="O3343" s="548"/>
    </row>
    <row r="3344" spans="2:15" s="5" customFormat="1" ht="47.25">
      <c r="B3344" s="1"/>
      <c r="C3344" s="351">
        <v>9189</v>
      </c>
      <c r="D3344" s="352" t="s">
        <v>3409</v>
      </c>
      <c r="E3344" s="353" t="s">
        <v>125</v>
      </c>
      <c r="F3344" s="354">
        <v>126755</v>
      </c>
      <c r="G3344" s="288" t="s">
        <v>117</v>
      </c>
      <c r="H3344" s="288"/>
      <c r="I3344" s="1"/>
      <c r="J3344" s="1"/>
      <c r="K3344" s="549"/>
      <c r="L3344" s="10"/>
      <c r="M3344" s="1"/>
      <c r="N3344" s="548"/>
      <c r="O3344" s="548"/>
    </row>
    <row r="3345" spans="2:15" s="5" customFormat="1" ht="110.25">
      <c r="B3345" s="1"/>
      <c r="C3345" s="351">
        <v>9190</v>
      </c>
      <c r="D3345" s="352" t="s">
        <v>3410</v>
      </c>
      <c r="E3345" s="353" t="s">
        <v>125</v>
      </c>
      <c r="F3345" s="354">
        <v>305079</v>
      </c>
      <c r="G3345" s="288" t="s">
        <v>117</v>
      </c>
      <c r="H3345" s="288"/>
      <c r="I3345" s="1"/>
      <c r="J3345" s="1"/>
      <c r="K3345" s="549"/>
      <c r="L3345" s="10"/>
      <c r="M3345" s="1"/>
      <c r="N3345" s="548"/>
      <c r="O3345" s="548"/>
    </row>
    <row r="3346" spans="2:15" s="5" customFormat="1" ht="78.75">
      <c r="B3346" s="1"/>
      <c r="C3346" s="351">
        <v>9191</v>
      </c>
      <c r="D3346" s="352" t="s">
        <v>3411</v>
      </c>
      <c r="E3346" s="353" t="s">
        <v>125</v>
      </c>
      <c r="F3346" s="354">
        <v>297884</v>
      </c>
      <c r="G3346" s="288" t="s">
        <v>117</v>
      </c>
      <c r="H3346" s="288"/>
      <c r="I3346" s="1"/>
      <c r="J3346" s="1"/>
      <c r="K3346" s="549"/>
      <c r="L3346" s="10"/>
      <c r="M3346" s="1"/>
      <c r="N3346" s="548"/>
      <c r="O3346" s="548"/>
    </row>
    <row r="3347" spans="2:15" s="5" customFormat="1" ht="63">
      <c r="B3347" s="1"/>
      <c r="C3347" s="351">
        <v>9192</v>
      </c>
      <c r="D3347" s="352" t="s">
        <v>3412</v>
      </c>
      <c r="E3347" s="353" t="s">
        <v>125</v>
      </c>
      <c r="F3347" s="354">
        <v>469194</v>
      </c>
      <c r="G3347" s="288" t="s">
        <v>117</v>
      </c>
      <c r="H3347" s="288"/>
      <c r="I3347" s="1"/>
      <c r="J3347" s="1"/>
      <c r="K3347" s="549"/>
      <c r="L3347" s="10"/>
      <c r="M3347" s="1"/>
      <c r="N3347" s="548"/>
      <c r="O3347" s="548"/>
    </row>
    <row r="3348" spans="2:15" s="5" customFormat="1" ht="47.25">
      <c r="B3348" s="1"/>
      <c r="C3348" s="351">
        <v>9193</v>
      </c>
      <c r="D3348" s="352" t="s">
        <v>3413</v>
      </c>
      <c r="E3348" s="353" t="s">
        <v>125</v>
      </c>
      <c r="F3348" s="354">
        <v>23340</v>
      </c>
      <c r="G3348" s="288" t="s">
        <v>117</v>
      </c>
      <c r="H3348" s="288"/>
      <c r="I3348" s="1"/>
      <c r="J3348" s="1"/>
      <c r="K3348" s="549"/>
      <c r="L3348" s="10"/>
      <c r="M3348" s="1"/>
      <c r="N3348" s="548"/>
      <c r="O3348" s="548"/>
    </row>
    <row r="3349" spans="2:15" s="5" customFormat="1" ht="47.25">
      <c r="B3349" s="1"/>
      <c r="C3349" s="351">
        <v>9194</v>
      </c>
      <c r="D3349" s="352" t="s">
        <v>3414</v>
      </c>
      <c r="E3349" s="353" t="s">
        <v>125</v>
      </c>
      <c r="F3349" s="354">
        <v>17747</v>
      </c>
      <c r="G3349" s="288" t="s">
        <v>117</v>
      </c>
      <c r="H3349" s="288"/>
      <c r="I3349" s="1"/>
      <c r="J3349" s="1"/>
      <c r="K3349" s="549"/>
      <c r="L3349" s="10"/>
      <c r="M3349" s="1"/>
      <c r="N3349" s="548"/>
      <c r="O3349" s="548"/>
    </row>
    <row r="3350" spans="2:15" s="5" customFormat="1" ht="47.25">
      <c r="B3350" s="1"/>
      <c r="C3350" s="351">
        <v>9195</v>
      </c>
      <c r="D3350" s="352" t="s">
        <v>3415</v>
      </c>
      <c r="E3350" s="353" t="s">
        <v>125</v>
      </c>
      <c r="F3350" s="354">
        <v>28024</v>
      </c>
      <c r="G3350" s="288" t="s">
        <v>117</v>
      </c>
      <c r="H3350" s="288"/>
      <c r="I3350" s="1"/>
      <c r="J3350" s="1"/>
      <c r="K3350" s="549"/>
      <c r="L3350" s="10"/>
      <c r="M3350" s="1"/>
      <c r="N3350" s="548"/>
      <c r="O3350" s="548"/>
    </row>
    <row r="3351" spans="2:15" s="5" customFormat="1" ht="47.25">
      <c r="B3351" s="1"/>
      <c r="C3351" s="351">
        <v>9196</v>
      </c>
      <c r="D3351" s="352" t="s">
        <v>3416</v>
      </c>
      <c r="E3351" s="353" t="s">
        <v>125</v>
      </c>
      <c r="F3351" s="354">
        <v>58714</v>
      </c>
      <c r="G3351" s="288" t="s">
        <v>117</v>
      </c>
      <c r="H3351" s="288"/>
      <c r="I3351" s="1"/>
      <c r="J3351" s="1"/>
      <c r="K3351" s="549"/>
      <c r="L3351" s="10"/>
      <c r="M3351" s="1"/>
      <c r="N3351" s="548"/>
      <c r="O3351" s="548"/>
    </row>
    <row r="3352" spans="2:15" s="5" customFormat="1" ht="78.75">
      <c r="B3352" s="1"/>
      <c r="C3352" s="351">
        <v>9197</v>
      </c>
      <c r="D3352" s="352" t="s">
        <v>3417</v>
      </c>
      <c r="E3352" s="353" t="s">
        <v>2466</v>
      </c>
      <c r="F3352" s="354">
        <v>2597034</v>
      </c>
      <c r="G3352" s="288" t="s">
        <v>117</v>
      </c>
      <c r="H3352" s="288"/>
      <c r="I3352" s="1"/>
      <c r="J3352" s="1"/>
      <c r="K3352" s="549"/>
      <c r="L3352" s="10"/>
      <c r="M3352" s="1"/>
      <c r="N3352" s="548"/>
      <c r="O3352" s="548"/>
    </row>
    <row r="3353" spans="2:15" s="5" customFormat="1" ht="47.25">
      <c r="B3353" s="1"/>
      <c r="C3353" s="351">
        <v>9198</v>
      </c>
      <c r="D3353" s="352" t="s">
        <v>3418</v>
      </c>
      <c r="E3353" s="353" t="s">
        <v>116</v>
      </c>
      <c r="F3353" s="354">
        <v>135910</v>
      </c>
      <c r="G3353" s="288" t="s">
        <v>117</v>
      </c>
      <c r="H3353" s="288"/>
      <c r="I3353" s="1"/>
      <c r="J3353" s="1"/>
      <c r="K3353" s="549"/>
      <c r="L3353" s="10"/>
      <c r="M3353" s="1"/>
      <c r="N3353" s="548"/>
      <c r="O3353" s="548"/>
    </row>
    <row r="3354" spans="2:15" s="5" customFormat="1" ht="31.5">
      <c r="B3354" s="1"/>
      <c r="C3354" s="351">
        <v>9199</v>
      </c>
      <c r="D3354" s="352" t="s">
        <v>3419</v>
      </c>
      <c r="E3354" s="353" t="s">
        <v>472</v>
      </c>
      <c r="F3354" s="354">
        <v>17196</v>
      </c>
      <c r="G3354" s="288" t="s">
        <v>117</v>
      </c>
      <c r="H3354" s="288"/>
      <c r="I3354" s="1"/>
      <c r="J3354" s="1"/>
      <c r="K3354" s="549"/>
      <c r="L3354" s="10"/>
      <c r="M3354" s="1"/>
      <c r="N3354" s="548"/>
      <c r="O3354" s="548"/>
    </row>
    <row r="3355" spans="2:15" s="5" customFormat="1" ht="47.25">
      <c r="B3355" s="1"/>
      <c r="C3355" s="351">
        <v>9200</v>
      </c>
      <c r="D3355" s="352" t="s">
        <v>3420</v>
      </c>
      <c r="E3355" s="353" t="s">
        <v>125</v>
      </c>
      <c r="F3355" s="354">
        <v>331882</v>
      </c>
      <c r="G3355" s="288" t="s">
        <v>117</v>
      </c>
      <c r="H3355" s="288"/>
      <c r="I3355" s="1"/>
      <c r="J3355" s="1"/>
      <c r="K3355" s="549"/>
      <c r="L3355" s="10"/>
      <c r="M3355" s="1"/>
      <c r="N3355" s="548"/>
      <c r="O3355" s="548"/>
    </row>
    <row r="3356" spans="2:15" s="5" customFormat="1" ht="31.5">
      <c r="B3356" s="1"/>
      <c r="C3356" s="351">
        <v>9201</v>
      </c>
      <c r="D3356" s="352" t="s">
        <v>3421</v>
      </c>
      <c r="E3356" s="353" t="s">
        <v>122</v>
      </c>
      <c r="F3356" s="354">
        <v>58518</v>
      </c>
      <c r="G3356" s="288" t="s">
        <v>117</v>
      </c>
      <c r="H3356" s="288"/>
      <c r="I3356" s="1"/>
      <c r="J3356" s="1"/>
      <c r="K3356" s="549"/>
      <c r="L3356" s="10"/>
      <c r="M3356" s="1"/>
      <c r="N3356" s="548"/>
      <c r="O3356" s="548"/>
    </row>
    <row r="3357" spans="2:15" s="5" customFormat="1" ht="31.5">
      <c r="B3357" s="1"/>
      <c r="C3357" s="351">
        <v>9202</v>
      </c>
      <c r="D3357" s="352" t="s">
        <v>3422</v>
      </c>
      <c r="E3357" s="353" t="s">
        <v>125</v>
      </c>
      <c r="F3357" s="354">
        <v>45314</v>
      </c>
      <c r="G3357" s="288" t="s">
        <v>117</v>
      </c>
      <c r="H3357" s="288"/>
      <c r="I3357" s="1"/>
      <c r="J3357" s="1"/>
      <c r="K3357" s="549"/>
      <c r="L3357" s="10"/>
      <c r="M3357" s="1"/>
      <c r="N3357" s="548"/>
      <c r="O3357" s="548"/>
    </row>
    <row r="3358" spans="2:15" s="5" customFormat="1" ht="31.5">
      <c r="B3358" s="1"/>
      <c r="C3358" s="351">
        <v>9203</v>
      </c>
      <c r="D3358" s="352" t="s">
        <v>3423</v>
      </c>
      <c r="E3358" s="353" t="s">
        <v>125</v>
      </c>
      <c r="F3358" s="354">
        <v>3800</v>
      </c>
      <c r="G3358" s="288" t="s">
        <v>117</v>
      </c>
      <c r="H3358" s="288"/>
      <c r="I3358" s="1"/>
      <c r="J3358" s="1"/>
      <c r="K3358" s="549"/>
      <c r="L3358" s="10"/>
      <c r="M3358" s="1"/>
      <c r="N3358" s="548"/>
      <c r="O3358" s="548"/>
    </row>
    <row r="3359" spans="2:15" s="5" customFormat="1" ht="47.25">
      <c r="B3359" s="1"/>
      <c r="C3359" s="351">
        <v>9204</v>
      </c>
      <c r="D3359" s="352" t="s">
        <v>3424</v>
      </c>
      <c r="E3359" s="353" t="s">
        <v>125</v>
      </c>
      <c r="F3359" s="354">
        <v>139050</v>
      </c>
      <c r="G3359" s="288" t="s">
        <v>117</v>
      </c>
      <c r="H3359" s="288"/>
      <c r="I3359" s="1"/>
      <c r="J3359" s="1"/>
      <c r="K3359" s="549"/>
      <c r="L3359" s="10"/>
      <c r="M3359" s="1"/>
      <c r="N3359" s="548"/>
      <c r="O3359" s="548"/>
    </row>
    <row r="3360" spans="2:15" s="5" customFormat="1" ht="47.25">
      <c r="B3360" s="1"/>
      <c r="C3360" s="351">
        <v>9205</v>
      </c>
      <c r="D3360" s="352" t="s">
        <v>3425</v>
      </c>
      <c r="E3360" s="353" t="s">
        <v>125</v>
      </c>
      <c r="F3360" s="354">
        <v>140934</v>
      </c>
      <c r="G3360" s="288" t="s">
        <v>117</v>
      </c>
      <c r="H3360" s="288"/>
      <c r="I3360" s="1"/>
      <c r="J3360" s="1"/>
      <c r="K3360" s="549"/>
      <c r="L3360" s="10"/>
      <c r="M3360" s="1"/>
      <c r="N3360" s="548"/>
      <c r="O3360" s="548"/>
    </row>
    <row r="3361" spans="2:15" s="5" customFormat="1" ht="47.25">
      <c r="B3361" s="1"/>
      <c r="C3361" s="351">
        <v>9206</v>
      </c>
      <c r="D3361" s="352" t="s">
        <v>3426</v>
      </c>
      <c r="E3361" s="353" t="s">
        <v>125</v>
      </c>
      <c r="F3361" s="354">
        <v>140934</v>
      </c>
      <c r="G3361" s="288" t="s">
        <v>117</v>
      </c>
      <c r="H3361" s="288"/>
      <c r="I3361" s="1"/>
      <c r="J3361" s="1"/>
      <c r="K3361" s="549"/>
      <c r="L3361" s="10"/>
      <c r="M3361" s="1"/>
      <c r="N3361" s="548"/>
      <c r="O3361" s="548"/>
    </row>
    <row r="3362" spans="2:15" s="5" customFormat="1" ht="47.25">
      <c r="B3362" s="1"/>
      <c r="C3362" s="351">
        <v>9207</v>
      </c>
      <c r="D3362" s="352" t="s">
        <v>3427</v>
      </c>
      <c r="E3362" s="353" t="s">
        <v>125</v>
      </c>
      <c r="F3362" s="354">
        <v>207127</v>
      </c>
      <c r="G3362" s="288" t="s">
        <v>117</v>
      </c>
      <c r="H3362" s="288"/>
      <c r="I3362" s="1"/>
      <c r="J3362" s="1"/>
      <c r="K3362" s="549"/>
      <c r="L3362" s="10"/>
      <c r="M3362" s="1"/>
      <c r="N3362" s="548"/>
      <c r="O3362" s="548"/>
    </row>
    <row r="3363" spans="2:15" s="5" customFormat="1" ht="47.25">
      <c r="B3363" s="1"/>
      <c r="C3363" s="351">
        <v>9208</v>
      </c>
      <c r="D3363" s="352" t="s">
        <v>3428</v>
      </c>
      <c r="E3363" s="353" t="s">
        <v>125</v>
      </c>
      <c r="F3363" s="354">
        <v>209734</v>
      </c>
      <c r="G3363" s="288" t="s">
        <v>117</v>
      </c>
      <c r="H3363" s="288"/>
      <c r="I3363" s="1"/>
      <c r="J3363" s="1"/>
      <c r="K3363" s="549"/>
      <c r="L3363" s="10"/>
      <c r="M3363" s="1"/>
      <c r="N3363" s="548"/>
      <c r="O3363" s="548"/>
    </row>
    <row r="3364" spans="2:15" s="5" customFormat="1" ht="47.25">
      <c r="B3364" s="1"/>
      <c r="C3364" s="351">
        <v>9209</v>
      </c>
      <c r="D3364" s="352" t="s">
        <v>3429</v>
      </c>
      <c r="E3364" s="353" t="s">
        <v>125</v>
      </c>
      <c r="F3364" s="354">
        <v>18191</v>
      </c>
      <c r="G3364" s="288" t="s">
        <v>117</v>
      </c>
      <c r="H3364" s="288"/>
      <c r="I3364" s="1"/>
      <c r="J3364" s="1"/>
      <c r="K3364" s="549"/>
      <c r="L3364" s="10"/>
      <c r="M3364" s="1"/>
      <c r="N3364" s="548"/>
      <c r="O3364" s="548"/>
    </row>
    <row r="3365" spans="2:15" s="5" customFormat="1" ht="47.25">
      <c r="B3365" s="1"/>
      <c r="C3365" s="351">
        <v>9210</v>
      </c>
      <c r="D3365" s="352" t="s">
        <v>3430</v>
      </c>
      <c r="E3365" s="353" t="s">
        <v>122</v>
      </c>
      <c r="F3365" s="354">
        <v>31487</v>
      </c>
      <c r="G3365" s="288" t="s">
        <v>117</v>
      </c>
      <c r="H3365" s="288"/>
      <c r="I3365" s="1"/>
      <c r="J3365" s="1"/>
      <c r="K3365" s="549"/>
      <c r="L3365" s="10"/>
      <c r="M3365" s="1"/>
      <c r="N3365" s="548"/>
      <c r="O3365" s="548"/>
    </row>
    <row r="3366" spans="2:15" s="5" customFormat="1" ht="63">
      <c r="B3366" s="1"/>
      <c r="C3366" s="351">
        <v>9211</v>
      </c>
      <c r="D3366" s="352" t="s">
        <v>3431</v>
      </c>
      <c r="E3366" s="353" t="s">
        <v>125</v>
      </c>
      <c r="F3366" s="354">
        <v>547965</v>
      </c>
      <c r="G3366" s="288" t="s">
        <v>117</v>
      </c>
      <c r="H3366" s="288"/>
      <c r="I3366" s="1"/>
      <c r="J3366" s="1"/>
      <c r="K3366" s="549"/>
      <c r="L3366" s="10"/>
      <c r="M3366" s="1"/>
      <c r="N3366" s="548"/>
      <c r="O3366" s="548"/>
    </row>
    <row r="3367" spans="2:15" s="5" customFormat="1" ht="78.75">
      <c r="B3367" s="1"/>
      <c r="C3367" s="351">
        <v>9212</v>
      </c>
      <c r="D3367" s="352" t="s">
        <v>3432</v>
      </c>
      <c r="E3367" s="353" t="s">
        <v>125</v>
      </c>
      <c r="F3367" s="354">
        <v>185053</v>
      </c>
      <c r="G3367" s="288" t="s">
        <v>117</v>
      </c>
      <c r="H3367" s="288"/>
      <c r="I3367" s="1"/>
      <c r="J3367" s="1"/>
      <c r="K3367" s="549"/>
      <c r="L3367" s="10"/>
      <c r="M3367" s="1"/>
      <c r="N3367" s="548"/>
      <c r="O3367" s="548"/>
    </row>
    <row r="3368" spans="2:15" s="5" customFormat="1" ht="63">
      <c r="B3368" s="1"/>
      <c r="C3368" s="351">
        <v>9213</v>
      </c>
      <c r="D3368" s="352" t="s">
        <v>3433</v>
      </c>
      <c r="E3368" s="353" t="s">
        <v>122</v>
      </c>
      <c r="F3368" s="354">
        <v>66578</v>
      </c>
      <c r="G3368" s="288" t="s">
        <v>117</v>
      </c>
      <c r="H3368" s="288"/>
      <c r="I3368" s="1"/>
      <c r="J3368" s="1"/>
      <c r="K3368" s="549"/>
      <c r="L3368" s="10"/>
      <c r="M3368" s="1"/>
      <c r="N3368" s="548"/>
      <c r="O3368" s="548"/>
    </row>
    <row r="3369" spans="2:15" s="5" customFormat="1" ht="63">
      <c r="B3369" s="1"/>
      <c r="C3369" s="351">
        <v>9214</v>
      </c>
      <c r="D3369" s="352" t="s">
        <v>3434</v>
      </c>
      <c r="E3369" s="353" t="s">
        <v>122</v>
      </c>
      <c r="F3369" s="354">
        <v>111844</v>
      </c>
      <c r="G3369" s="288" t="s">
        <v>117</v>
      </c>
      <c r="H3369" s="288"/>
      <c r="I3369" s="1"/>
      <c r="J3369" s="1"/>
      <c r="K3369" s="549"/>
      <c r="L3369" s="10"/>
      <c r="M3369" s="1"/>
      <c r="N3369" s="548"/>
      <c r="O3369" s="548"/>
    </row>
    <row r="3370" spans="2:15" s="5" customFormat="1" ht="47.25">
      <c r="B3370" s="1"/>
      <c r="C3370" s="351">
        <v>9215</v>
      </c>
      <c r="D3370" s="352" t="s">
        <v>3435</v>
      </c>
      <c r="E3370" s="353" t="s">
        <v>122</v>
      </c>
      <c r="F3370" s="354">
        <v>45567</v>
      </c>
      <c r="G3370" s="288" t="s">
        <v>117</v>
      </c>
      <c r="H3370" s="288"/>
      <c r="I3370" s="1"/>
      <c r="J3370" s="1"/>
      <c r="K3370" s="549"/>
      <c r="L3370" s="10"/>
      <c r="M3370" s="1"/>
      <c r="N3370" s="548"/>
      <c r="O3370" s="548"/>
    </row>
    <row r="3371" spans="2:15" s="5" customFormat="1" ht="47.25">
      <c r="B3371" s="1"/>
      <c r="C3371" s="351">
        <v>9216</v>
      </c>
      <c r="D3371" s="352" t="s">
        <v>3436</v>
      </c>
      <c r="E3371" s="353" t="s">
        <v>122</v>
      </c>
      <c r="F3371" s="354">
        <v>89904</v>
      </c>
      <c r="G3371" s="288" t="s">
        <v>117</v>
      </c>
      <c r="H3371" s="288"/>
      <c r="I3371" s="1"/>
      <c r="J3371" s="1"/>
      <c r="K3371" s="549"/>
      <c r="L3371" s="10"/>
      <c r="M3371" s="1"/>
      <c r="N3371" s="548"/>
      <c r="O3371" s="548"/>
    </row>
    <row r="3372" spans="2:15" s="5" customFormat="1" ht="63">
      <c r="B3372" s="1"/>
      <c r="C3372" s="351">
        <v>9217</v>
      </c>
      <c r="D3372" s="352" t="s">
        <v>3437</v>
      </c>
      <c r="E3372" s="353" t="s">
        <v>122</v>
      </c>
      <c r="F3372" s="354">
        <v>191297</v>
      </c>
      <c r="G3372" s="288" t="s">
        <v>117</v>
      </c>
      <c r="H3372" s="288"/>
      <c r="I3372" s="1"/>
      <c r="J3372" s="1"/>
      <c r="K3372" s="549"/>
      <c r="L3372" s="10"/>
      <c r="M3372" s="1"/>
      <c r="N3372" s="548"/>
      <c r="O3372" s="548"/>
    </row>
    <row r="3373" spans="2:15" s="5" customFormat="1" ht="47.25">
      <c r="B3373" s="1"/>
      <c r="C3373" s="351">
        <v>9218</v>
      </c>
      <c r="D3373" s="352" t="s">
        <v>3438</v>
      </c>
      <c r="E3373" s="353" t="s">
        <v>122</v>
      </c>
      <c r="F3373" s="354">
        <v>102970</v>
      </c>
      <c r="G3373" s="288" t="s">
        <v>117</v>
      </c>
      <c r="H3373" s="288"/>
      <c r="I3373" s="1"/>
      <c r="J3373" s="1"/>
      <c r="K3373" s="549"/>
      <c r="L3373" s="10"/>
      <c r="M3373" s="1"/>
      <c r="N3373" s="548"/>
      <c r="O3373" s="548"/>
    </row>
    <row r="3374" spans="2:15" s="5" customFormat="1" ht="63">
      <c r="B3374" s="1"/>
      <c r="C3374" s="351">
        <v>9219</v>
      </c>
      <c r="D3374" s="352" t="s">
        <v>3439</v>
      </c>
      <c r="E3374" s="353" t="s">
        <v>122</v>
      </c>
      <c r="F3374" s="354">
        <v>270191</v>
      </c>
      <c r="G3374" s="288" t="s">
        <v>117</v>
      </c>
      <c r="H3374" s="288"/>
      <c r="I3374" s="1"/>
      <c r="J3374" s="1"/>
      <c r="K3374" s="549"/>
      <c r="L3374" s="10"/>
      <c r="M3374" s="1"/>
      <c r="N3374" s="548"/>
      <c r="O3374" s="548"/>
    </row>
    <row r="3375" spans="2:15" s="5" customFormat="1" ht="47.25">
      <c r="B3375" s="1"/>
      <c r="C3375" s="351">
        <v>9220</v>
      </c>
      <c r="D3375" s="352" t="s">
        <v>3440</v>
      </c>
      <c r="E3375" s="353" t="s">
        <v>122</v>
      </c>
      <c r="F3375" s="354">
        <v>218759</v>
      </c>
      <c r="G3375" s="288" t="s">
        <v>117</v>
      </c>
      <c r="H3375" s="288"/>
      <c r="I3375" s="1"/>
      <c r="J3375" s="1"/>
      <c r="K3375" s="549"/>
      <c r="L3375" s="10"/>
      <c r="M3375" s="1"/>
      <c r="N3375" s="548"/>
      <c r="O3375" s="548"/>
    </row>
    <row r="3376" spans="2:15" s="5" customFormat="1" ht="110.25">
      <c r="B3376" s="1"/>
      <c r="C3376" s="351">
        <v>9221</v>
      </c>
      <c r="D3376" s="352" t="s">
        <v>3441</v>
      </c>
      <c r="E3376" s="353" t="s">
        <v>122</v>
      </c>
      <c r="F3376" s="354">
        <v>270294</v>
      </c>
      <c r="G3376" s="288" t="s">
        <v>117</v>
      </c>
      <c r="H3376" s="288"/>
      <c r="I3376" s="1"/>
      <c r="J3376" s="1"/>
      <c r="K3376" s="549"/>
      <c r="L3376" s="10"/>
      <c r="M3376" s="1"/>
      <c r="N3376" s="548"/>
      <c r="O3376" s="548"/>
    </row>
    <row r="3377" spans="2:15" s="5" customFormat="1" ht="47.25">
      <c r="B3377" s="1"/>
      <c r="C3377" s="351">
        <v>9222</v>
      </c>
      <c r="D3377" s="352" t="s">
        <v>3442</v>
      </c>
      <c r="E3377" s="353" t="s">
        <v>125</v>
      </c>
      <c r="F3377" s="354">
        <v>779016</v>
      </c>
      <c r="G3377" s="288" t="s">
        <v>117</v>
      </c>
      <c r="H3377" s="288"/>
      <c r="I3377" s="1"/>
      <c r="J3377" s="1"/>
      <c r="K3377" s="549"/>
      <c r="L3377" s="10"/>
      <c r="M3377" s="1"/>
      <c r="N3377" s="548"/>
      <c r="O3377" s="548"/>
    </row>
    <row r="3378" spans="2:15" s="5" customFormat="1" ht="31.5">
      <c r="B3378" s="1"/>
      <c r="C3378" s="351">
        <v>9223</v>
      </c>
      <c r="D3378" s="352" t="s">
        <v>3443</v>
      </c>
      <c r="E3378" s="353" t="s">
        <v>122</v>
      </c>
      <c r="F3378" s="354">
        <v>12763</v>
      </c>
      <c r="G3378" s="288" t="s">
        <v>117</v>
      </c>
      <c r="H3378" s="288"/>
      <c r="I3378" s="1"/>
      <c r="J3378" s="1"/>
      <c r="K3378" s="549"/>
      <c r="L3378" s="10"/>
      <c r="M3378" s="1"/>
      <c r="N3378" s="548"/>
      <c r="O3378" s="548"/>
    </row>
    <row r="3379" spans="2:15" s="5" customFormat="1" ht="63">
      <c r="B3379" s="1"/>
      <c r="C3379" s="351">
        <v>9224</v>
      </c>
      <c r="D3379" s="352" t="s">
        <v>3444</v>
      </c>
      <c r="E3379" s="353" t="s">
        <v>125</v>
      </c>
      <c r="F3379" s="354">
        <v>595431</v>
      </c>
      <c r="G3379" s="288" t="s">
        <v>117</v>
      </c>
      <c r="H3379" s="288"/>
      <c r="I3379" s="1"/>
      <c r="J3379" s="1"/>
      <c r="K3379" s="549"/>
      <c r="L3379" s="10"/>
      <c r="M3379" s="1"/>
      <c r="N3379" s="548"/>
      <c r="O3379" s="548"/>
    </row>
    <row r="3380" spans="2:15" s="5" customFormat="1" ht="47.25">
      <c r="B3380" s="1"/>
      <c r="C3380" s="351">
        <v>9225</v>
      </c>
      <c r="D3380" s="352" t="s">
        <v>3445</v>
      </c>
      <c r="E3380" s="353" t="s">
        <v>125</v>
      </c>
      <c r="F3380" s="354">
        <v>431725</v>
      </c>
      <c r="G3380" s="288" t="s">
        <v>117</v>
      </c>
      <c r="H3380" s="288"/>
      <c r="I3380" s="1"/>
      <c r="J3380" s="1"/>
      <c r="K3380" s="549"/>
      <c r="L3380" s="10"/>
      <c r="M3380" s="1"/>
      <c r="N3380" s="548"/>
      <c r="O3380" s="548"/>
    </row>
    <row r="3381" spans="2:15" s="5" customFormat="1" ht="78.75">
      <c r="B3381" s="1"/>
      <c r="C3381" s="351">
        <v>9226</v>
      </c>
      <c r="D3381" s="352" t="s">
        <v>3446</v>
      </c>
      <c r="E3381" s="353" t="s">
        <v>116</v>
      </c>
      <c r="F3381" s="354">
        <v>49284</v>
      </c>
      <c r="G3381" s="288" t="s">
        <v>117</v>
      </c>
      <c r="H3381" s="288"/>
      <c r="I3381" s="1"/>
      <c r="J3381" s="1"/>
      <c r="K3381" s="549"/>
      <c r="L3381" s="10"/>
      <c r="M3381" s="1"/>
      <c r="N3381" s="548"/>
      <c r="O3381" s="548"/>
    </row>
    <row r="3382" spans="2:15" s="5" customFormat="1" ht="47.25">
      <c r="B3382" s="1"/>
      <c r="C3382" s="351">
        <v>9227</v>
      </c>
      <c r="D3382" s="352" t="s">
        <v>3447</v>
      </c>
      <c r="E3382" s="353" t="s">
        <v>125</v>
      </c>
      <c r="F3382" s="354">
        <v>538134</v>
      </c>
      <c r="G3382" s="288" t="s">
        <v>117</v>
      </c>
      <c r="H3382" s="288"/>
      <c r="I3382" s="1"/>
      <c r="J3382" s="1"/>
      <c r="K3382" s="549"/>
      <c r="L3382" s="10"/>
      <c r="M3382" s="1"/>
      <c r="N3382" s="548"/>
      <c r="O3382" s="548"/>
    </row>
    <row r="3383" spans="2:15" s="5" customFormat="1" ht="31.5">
      <c r="B3383" s="1"/>
      <c r="C3383" s="351">
        <v>9228</v>
      </c>
      <c r="D3383" s="352" t="s">
        <v>3448</v>
      </c>
      <c r="E3383" s="353" t="s">
        <v>116</v>
      </c>
      <c r="F3383" s="354">
        <v>541218</v>
      </c>
      <c r="G3383" s="288" t="s">
        <v>117</v>
      </c>
      <c r="H3383" s="288"/>
      <c r="I3383" s="1"/>
      <c r="J3383" s="1"/>
      <c r="K3383" s="549"/>
      <c r="L3383" s="10"/>
      <c r="M3383" s="1"/>
      <c r="N3383" s="548"/>
      <c r="O3383" s="548"/>
    </row>
    <row r="3384" spans="2:15" s="5" customFormat="1" ht="63">
      <c r="B3384" s="1"/>
      <c r="C3384" s="351">
        <v>9229</v>
      </c>
      <c r="D3384" s="352" t="s">
        <v>3449</v>
      </c>
      <c r="E3384" s="353" t="s">
        <v>116</v>
      </c>
      <c r="F3384" s="354">
        <v>25723</v>
      </c>
      <c r="G3384" s="288" t="s">
        <v>117</v>
      </c>
      <c r="H3384" s="288"/>
      <c r="I3384" s="1"/>
      <c r="J3384" s="1"/>
      <c r="K3384" s="549"/>
      <c r="L3384" s="10"/>
      <c r="M3384" s="1"/>
      <c r="N3384" s="548"/>
      <c r="O3384" s="548"/>
    </row>
    <row r="3385" spans="2:15" s="5" customFormat="1" ht="47.25">
      <c r="B3385" s="1"/>
      <c r="C3385" s="351">
        <v>9230</v>
      </c>
      <c r="D3385" s="352" t="s">
        <v>3450</v>
      </c>
      <c r="E3385" s="353" t="s">
        <v>125</v>
      </c>
      <c r="F3385" s="354">
        <v>378479</v>
      </c>
      <c r="G3385" s="288" t="s">
        <v>117</v>
      </c>
      <c r="H3385" s="288"/>
      <c r="I3385" s="1"/>
      <c r="J3385" s="1"/>
      <c r="K3385" s="549"/>
      <c r="L3385" s="10"/>
      <c r="M3385" s="1"/>
      <c r="N3385" s="548"/>
      <c r="O3385" s="548"/>
    </row>
    <row r="3386" spans="2:15" s="5" customFormat="1" ht="47.25">
      <c r="B3386" s="1"/>
      <c r="C3386" s="351">
        <v>9231</v>
      </c>
      <c r="D3386" s="352" t="s">
        <v>3451</v>
      </c>
      <c r="E3386" s="353" t="s">
        <v>125</v>
      </c>
      <c r="F3386" s="354">
        <v>362015</v>
      </c>
      <c r="G3386" s="288" t="s">
        <v>117</v>
      </c>
      <c r="H3386" s="288"/>
      <c r="I3386" s="1"/>
      <c r="J3386" s="1"/>
      <c r="K3386" s="549"/>
      <c r="L3386" s="10"/>
      <c r="M3386" s="1"/>
      <c r="N3386" s="548"/>
      <c r="O3386" s="548"/>
    </row>
    <row r="3387" spans="2:15" s="5" customFormat="1" ht="47.25">
      <c r="B3387" s="1"/>
      <c r="C3387" s="351">
        <v>9232</v>
      </c>
      <c r="D3387" s="352" t="s">
        <v>3452</v>
      </c>
      <c r="E3387" s="353" t="s">
        <v>125</v>
      </c>
      <c r="F3387" s="354">
        <v>183542</v>
      </c>
      <c r="G3387" s="288" t="s">
        <v>117</v>
      </c>
      <c r="H3387" s="288"/>
      <c r="I3387" s="1"/>
      <c r="J3387" s="1"/>
      <c r="K3387" s="549"/>
      <c r="L3387" s="10"/>
      <c r="M3387" s="1"/>
      <c r="N3387" s="548"/>
      <c r="O3387" s="548"/>
    </row>
    <row r="3388" spans="2:15" s="5" customFormat="1" ht="31.5">
      <c r="B3388" s="1"/>
      <c r="C3388" s="351">
        <v>9233</v>
      </c>
      <c r="D3388" s="352" t="s">
        <v>3453</v>
      </c>
      <c r="E3388" s="353" t="s">
        <v>125</v>
      </c>
      <c r="F3388" s="354">
        <v>86597</v>
      </c>
      <c r="G3388" s="288" t="s">
        <v>117</v>
      </c>
      <c r="H3388" s="288"/>
      <c r="I3388" s="1"/>
      <c r="J3388" s="1"/>
      <c r="K3388" s="549"/>
      <c r="L3388" s="10"/>
      <c r="M3388" s="1"/>
      <c r="N3388" s="548"/>
      <c r="O3388" s="548"/>
    </row>
    <row r="3389" spans="2:15" s="5" customFormat="1" ht="31.5">
      <c r="B3389" s="1"/>
      <c r="C3389" s="351">
        <v>9234</v>
      </c>
      <c r="D3389" s="352" t="s">
        <v>3454</v>
      </c>
      <c r="E3389" s="353" t="s">
        <v>125</v>
      </c>
      <c r="F3389" s="354">
        <v>84813</v>
      </c>
      <c r="G3389" s="288" t="s">
        <v>117</v>
      </c>
      <c r="H3389" s="288"/>
      <c r="I3389" s="1"/>
      <c r="J3389" s="1"/>
      <c r="K3389" s="549"/>
      <c r="L3389" s="10"/>
      <c r="M3389" s="1"/>
      <c r="N3389" s="548"/>
      <c r="O3389" s="548"/>
    </row>
    <row r="3390" spans="2:15" s="5" customFormat="1" ht="47.25">
      <c r="B3390" s="1"/>
      <c r="C3390" s="351">
        <v>9235</v>
      </c>
      <c r="D3390" s="352" t="s">
        <v>3455</v>
      </c>
      <c r="E3390" s="353" t="s">
        <v>125</v>
      </c>
      <c r="F3390" s="354">
        <v>35710</v>
      </c>
      <c r="G3390" s="288" t="s">
        <v>117</v>
      </c>
      <c r="H3390" s="288"/>
      <c r="I3390" s="1"/>
      <c r="J3390" s="1"/>
      <c r="K3390" s="549"/>
      <c r="L3390" s="10"/>
      <c r="M3390" s="1"/>
      <c r="N3390" s="548"/>
      <c r="O3390" s="548"/>
    </row>
    <row r="3391" spans="2:15" s="5" customFormat="1" ht="47.25">
      <c r="B3391" s="1"/>
      <c r="C3391" s="351">
        <v>9236</v>
      </c>
      <c r="D3391" s="352" t="s">
        <v>3456</v>
      </c>
      <c r="E3391" s="353" t="s">
        <v>125</v>
      </c>
      <c r="F3391" s="354">
        <v>39009</v>
      </c>
      <c r="G3391" s="288" t="s">
        <v>117</v>
      </c>
      <c r="H3391" s="288"/>
      <c r="I3391" s="1"/>
      <c r="J3391" s="1"/>
      <c r="K3391" s="549"/>
      <c r="L3391" s="10"/>
      <c r="M3391" s="1"/>
      <c r="N3391" s="548"/>
      <c r="O3391" s="548"/>
    </row>
    <row r="3392" spans="2:15" s="5" customFormat="1" ht="31.5">
      <c r="B3392" s="1"/>
      <c r="C3392" s="351">
        <v>9237</v>
      </c>
      <c r="D3392" s="352" t="s">
        <v>3457</v>
      </c>
      <c r="E3392" s="353" t="s">
        <v>125</v>
      </c>
      <c r="F3392" s="354">
        <v>7401</v>
      </c>
      <c r="G3392" s="288" t="s">
        <v>117</v>
      </c>
      <c r="H3392" s="288"/>
      <c r="I3392" s="1"/>
      <c r="J3392" s="1"/>
      <c r="K3392" s="549"/>
      <c r="L3392" s="10"/>
      <c r="M3392" s="1"/>
      <c r="N3392" s="548"/>
      <c r="O3392" s="548"/>
    </row>
    <row r="3393" spans="2:15" s="5" customFormat="1" ht="31.5">
      <c r="B3393" s="1"/>
      <c r="C3393" s="351">
        <v>9238</v>
      </c>
      <c r="D3393" s="352" t="s">
        <v>3458</v>
      </c>
      <c r="E3393" s="353" t="s">
        <v>125</v>
      </c>
      <c r="F3393" s="354">
        <v>16282</v>
      </c>
      <c r="G3393" s="288" t="s">
        <v>117</v>
      </c>
      <c r="H3393" s="288"/>
      <c r="I3393" s="1"/>
      <c r="J3393" s="1"/>
      <c r="K3393" s="549"/>
      <c r="L3393" s="10"/>
      <c r="M3393" s="1"/>
      <c r="N3393" s="548"/>
      <c r="O3393" s="548"/>
    </row>
    <row r="3394" spans="2:15" s="5" customFormat="1" ht="31.5">
      <c r="B3394" s="1"/>
      <c r="C3394" s="351">
        <v>9239</v>
      </c>
      <c r="D3394" s="352" t="s">
        <v>3459</v>
      </c>
      <c r="E3394" s="353" t="s">
        <v>122</v>
      </c>
      <c r="F3394" s="354">
        <v>3820</v>
      </c>
      <c r="G3394" s="288" t="s">
        <v>117</v>
      </c>
      <c r="H3394" s="288"/>
      <c r="I3394" s="1"/>
      <c r="J3394" s="1"/>
      <c r="K3394" s="549"/>
      <c r="L3394" s="10"/>
      <c r="M3394" s="1"/>
      <c r="N3394" s="548"/>
      <c r="O3394" s="548"/>
    </row>
    <row r="3395" spans="2:15" s="5" customFormat="1" ht="31.5">
      <c r="B3395" s="1"/>
      <c r="C3395" s="351">
        <v>9240</v>
      </c>
      <c r="D3395" s="352" t="s">
        <v>3460</v>
      </c>
      <c r="E3395" s="353" t="s">
        <v>125</v>
      </c>
      <c r="F3395" s="354">
        <v>35063</v>
      </c>
      <c r="G3395" s="288" t="s">
        <v>117</v>
      </c>
      <c r="H3395" s="288"/>
      <c r="I3395" s="1"/>
      <c r="J3395" s="1"/>
      <c r="K3395" s="549"/>
      <c r="L3395" s="10"/>
      <c r="M3395" s="1"/>
      <c r="N3395" s="548"/>
      <c r="O3395" s="548"/>
    </row>
    <row r="3396" spans="2:15" s="5" customFormat="1" ht="31.5">
      <c r="B3396" s="1"/>
      <c r="C3396" s="351">
        <v>9241</v>
      </c>
      <c r="D3396" s="352" t="s">
        <v>3461</v>
      </c>
      <c r="E3396" s="353" t="s">
        <v>122</v>
      </c>
      <c r="F3396" s="354">
        <v>2806</v>
      </c>
      <c r="G3396" s="288" t="s">
        <v>117</v>
      </c>
      <c r="H3396" s="288"/>
      <c r="I3396" s="1"/>
      <c r="J3396" s="1"/>
      <c r="K3396" s="549"/>
      <c r="L3396" s="10"/>
      <c r="M3396" s="1"/>
      <c r="N3396" s="548"/>
      <c r="O3396" s="548"/>
    </row>
    <row r="3397" spans="2:15" s="5" customFormat="1" ht="47.25">
      <c r="B3397" s="1"/>
      <c r="C3397" s="351">
        <v>9242</v>
      </c>
      <c r="D3397" s="352" t="s">
        <v>3462</v>
      </c>
      <c r="E3397" s="353" t="s">
        <v>125</v>
      </c>
      <c r="F3397" s="354">
        <v>315942</v>
      </c>
      <c r="G3397" s="288" t="s">
        <v>117</v>
      </c>
      <c r="H3397" s="288"/>
      <c r="I3397" s="1"/>
      <c r="J3397" s="1"/>
      <c r="K3397" s="549"/>
      <c r="L3397" s="10"/>
      <c r="M3397" s="1"/>
      <c r="N3397" s="548"/>
      <c r="O3397" s="548"/>
    </row>
    <row r="3398" spans="2:15" s="5" customFormat="1" ht="47.25">
      <c r="B3398" s="1"/>
      <c r="C3398" s="351">
        <v>9243</v>
      </c>
      <c r="D3398" s="352" t="s">
        <v>3463</v>
      </c>
      <c r="E3398" s="353" t="s">
        <v>125</v>
      </c>
      <c r="F3398" s="354">
        <v>265811</v>
      </c>
      <c r="G3398" s="288" t="s">
        <v>117</v>
      </c>
      <c r="H3398" s="288"/>
      <c r="I3398" s="1"/>
      <c r="J3398" s="1"/>
      <c r="K3398" s="549"/>
      <c r="L3398" s="10"/>
      <c r="M3398" s="1"/>
      <c r="N3398" s="548"/>
      <c r="O3398" s="548"/>
    </row>
    <row r="3399" spans="2:15" s="5" customFormat="1" ht="47.25">
      <c r="B3399" s="1"/>
      <c r="C3399" s="351">
        <v>9244</v>
      </c>
      <c r="D3399" s="352" t="s">
        <v>3464</v>
      </c>
      <c r="E3399" s="353" t="s">
        <v>125</v>
      </c>
      <c r="F3399" s="354">
        <v>583568</v>
      </c>
      <c r="G3399" s="288" t="s">
        <v>117</v>
      </c>
      <c r="H3399" s="288"/>
      <c r="I3399" s="1"/>
      <c r="J3399" s="1"/>
      <c r="K3399" s="549"/>
      <c r="L3399" s="10"/>
      <c r="M3399" s="1"/>
      <c r="N3399" s="548"/>
      <c r="O3399" s="548"/>
    </row>
    <row r="3400" spans="2:15" s="5" customFormat="1" ht="47.25">
      <c r="B3400" s="1"/>
      <c r="C3400" s="351">
        <v>9245</v>
      </c>
      <c r="D3400" s="352" t="s">
        <v>3465</v>
      </c>
      <c r="E3400" s="353" t="s">
        <v>125</v>
      </c>
      <c r="F3400" s="354">
        <v>482391</v>
      </c>
      <c r="G3400" s="288" t="s">
        <v>117</v>
      </c>
      <c r="H3400" s="288"/>
      <c r="I3400" s="1"/>
      <c r="J3400" s="1"/>
      <c r="K3400" s="549"/>
      <c r="L3400" s="10"/>
      <c r="M3400" s="1"/>
      <c r="N3400" s="548"/>
      <c r="O3400" s="548"/>
    </row>
    <row r="3401" spans="2:15" s="5" customFormat="1" ht="47.25">
      <c r="B3401" s="1"/>
      <c r="C3401" s="351">
        <v>9246</v>
      </c>
      <c r="D3401" s="352" t="s">
        <v>3466</v>
      </c>
      <c r="E3401" s="353" t="s">
        <v>125</v>
      </c>
      <c r="F3401" s="354">
        <v>331261</v>
      </c>
      <c r="G3401" s="288" t="s">
        <v>117</v>
      </c>
      <c r="H3401" s="288"/>
      <c r="I3401" s="1"/>
      <c r="J3401" s="1"/>
      <c r="K3401" s="549"/>
      <c r="L3401" s="10"/>
      <c r="M3401" s="1"/>
      <c r="N3401" s="548"/>
      <c r="O3401" s="548"/>
    </row>
    <row r="3402" spans="2:15" s="5" customFormat="1" ht="47.25">
      <c r="B3402" s="1"/>
      <c r="C3402" s="351">
        <v>9247</v>
      </c>
      <c r="D3402" s="352" t="s">
        <v>3467</v>
      </c>
      <c r="E3402" s="353" t="s">
        <v>125</v>
      </c>
      <c r="F3402" s="354">
        <v>265811</v>
      </c>
      <c r="G3402" s="288" t="s">
        <v>117</v>
      </c>
      <c r="H3402" s="288"/>
      <c r="I3402" s="1"/>
      <c r="J3402" s="1"/>
      <c r="K3402" s="549"/>
      <c r="L3402" s="10"/>
      <c r="M3402" s="1"/>
      <c r="N3402" s="548"/>
      <c r="O3402" s="548"/>
    </row>
    <row r="3403" spans="2:15" s="5" customFormat="1" ht="47.25">
      <c r="B3403" s="1"/>
      <c r="C3403" s="351">
        <v>9248</v>
      </c>
      <c r="D3403" s="352" t="s">
        <v>3468</v>
      </c>
      <c r="E3403" s="353" t="s">
        <v>125</v>
      </c>
      <c r="F3403" s="354">
        <v>301543</v>
      </c>
      <c r="G3403" s="288" t="s">
        <v>117</v>
      </c>
      <c r="H3403" s="288"/>
      <c r="I3403" s="1"/>
      <c r="J3403" s="1"/>
      <c r="K3403" s="549"/>
      <c r="L3403" s="10"/>
      <c r="M3403" s="1"/>
      <c r="N3403" s="548"/>
      <c r="O3403" s="548"/>
    </row>
    <row r="3404" spans="2:15" s="5" customFormat="1" ht="47.25">
      <c r="B3404" s="1"/>
      <c r="C3404" s="351">
        <v>9249</v>
      </c>
      <c r="D3404" s="352" t="s">
        <v>3469</v>
      </c>
      <c r="E3404" s="353" t="s">
        <v>125</v>
      </c>
      <c r="F3404" s="354">
        <v>22103</v>
      </c>
      <c r="G3404" s="288" t="s">
        <v>117</v>
      </c>
      <c r="H3404" s="288"/>
      <c r="I3404" s="1"/>
      <c r="J3404" s="1"/>
      <c r="K3404" s="549"/>
      <c r="L3404" s="10"/>
      <c r="M3404" s="1"/>
      <c r="N3404" s="548"/>
      <c r="O3404" s="548"/>
    </row>
    <row r="3405" spans="2:15" s="5" customFormat="1" ht="47.25">
      <c r="B3405" s="1"/>
      <c r="C3405" s="351">
        <v>9250</v>
      </c>
      <c r="D3405" s="352" t="s">
        <v>3470</v>
      </c>
      <c r="E3405" s="353" t="s">
        <v>125</v>
      </c>
      <c r="F3405" s="354">
        <v>21231</v>
      </c>
      <c r="G3405" s="288" t="s">
        <v>117</v>
      </c>
      <c r="H3405" s="288"/>
      <c r="I3405" s="1"/>
      <c r="J3405" s="1"/>
      <c r="K3405" s="549"/>
      <c r="L3405" s="10"/>
      <c r="M3405" s="1"/>
      <c r="N3405" s="548"/>
      <c r="O3405" s="548"/>
    </row>
    <row r="3406" spans="2:15" s="5" customFormat="1" ht="47.25">
      <c r="B3406" s="1"/>
      <c r="C3406" s="351">
        <v>9251</v>
      </c>
      <c r="D3406" s="352" t="s">
        <v>3471</v>
      </c>
      <c r="E3406" s="353" t="s">
        <v>125</v>
      </c>
      <c r="F3406" s="354">
        <v>22064</v>
      </c>
      <c r="G3406" s="288" t="s">
        <v>117</v>
      </c>
      <c r="H3406" s="288"/>
      <c r="I3406" s="1"/>
      <c r="J3406" s="1"/>
      <c r="K3406" s="549"/>
      <c r="L3406" s="10"/>
      <c r="M3406" s="1"/>
      <c r="N3406" s="548"/>
      <c r="O3406" s="548"/>
    </row>
    <row r="3407" spans="2:15" s="5" customFormat="1" ht="47.25">
      <c r="B3407" s="1"/>
      <c r="C3407" s="351">
        <v>9252</v>
      </c>
      <c r="D3407" s="352" t="s">
        <v>3472</v>
      </c>
      <c r="E3407" s="353" t="s">
        <v>125</v>
      </c>
      <c r="F3407" s="354">
        <v>23254</v>
      </c>
      <c r="G3407" s="288" t="s">
        <v>117</v>
      </c>
      <c r="H3407" s="288"/>
      <c r="I3407" s="1"/>
      <c r="J3407" s="1"/>
      <c r="K3407" s="549"/>
      <c r="L3407" s="10"/>
      <c r="M3407" s="1"/>
      <c r="N3407" s="548"/>
      <c r="O3407" s="548"/>
    </row>
    <row r="3408" spans="2:15" s="5" customFormat="1" ht="31.5">
      <c r="B3408" s="1"/>
      <c r="C3408" s="351">
        <v>9253</v>
      </c>
      <c r="D3408" s="352" t="s">
        <v>3473</v>
      </c>
      <c r="E3408" s="353" t="s">
        <v>125</v>
      </c>
      <c r="F3408" s="354">
        <v>42667</v>
      </c>
      <c r="G3408" s="288" t="s">
        <v>117</v>
      </c>
      <c r="H3408" s="288"/>
      <c r="I3408" s="1"/>
      <c r="J3408" s="1"/>
      <c r="K3408" s="549"/>
      <c r="L3408" s="10"/>
      <c r="M3408" s="1"/>
      <c r="N3408" s="548"/>
      <c r="O3408" s="548"/>
    </row>
    <row r="3409" spans="2:15" s="5" customFormat="1" ht="47.25">
      <c r="B3409" s="1"/>
      <c r="C3409" s="459">
        <v>9254</v>
      </c>
      <c r="D3409" s="461" t="s">
        <v>3474</v>
      </c>
      <c r="E3409" s="463" t="s">
        <v>125</v>
      </c>
      <c r="F3409" s="465">
        <v>24920</v>
      </c>
      <c r="G3409" s="288" t="s">
        <v>117</v>
      </c>
      <c r="H3409" s="288"/>
      <c r="I3409" s="1"/>
      <c r="J3409" s="1"/>
      <c r="K3409" s="549"/>
      <c r="L3409" s="10"/>
      <c r="M3409" s="1"/>
      <c r="N3409" s="548"/>
      <c r="O3409" s="548"/>
    </row>
    <row r="3410" spans="2:15" s="5" customFormat="1" ht="47.25">
      <c r="B3410" s="1"/>
      <c r="C3410" s="459">
        <v>9255</v>
      </c>
      <c r="D3410" s="461" t="s">
        <v>3475</v>
      </c>
      <c r="E3410" s="463" t="s">
        <v>125</v>
      </c>
      <c r="F3410" s="465">
        <v>34627</v>
      </c>
      <c r="G3410" s="288" t="s">
        <v>117</v>
      </c>
      <c r="H3410" s="288"/>
      <c r="I3410" s="1"/>
      <c r="J3410" s="1"/>
      <c r="K3410" s="549"/>
      <c r="L3410" s="10"/>
      <c r="M3410" s="1"/>
      <c r="N3410" s="548"/>
      <c r="O3410" s="548"/>
    </row>
    <row r="3411" spans="2:15" s="5" customFormat="1" ht="47.25">
      <c r="B3411" s="1"/>
      <c r="C3411" s="459">
        <v>9256</v>
      </c>
      <c r="D3411" s="461" t="s">
        <v>3476</v>
      </c>
      <c r="E3411" s="463" t="s">
        <v>116</v>
      </c>
      <c r="F3411" s="465">
        <v>50028</v>
      </c>
      <c r="G3411" s="288" t="s">
        <v>117</v>
      </c>
      <c r="H3411" s="288"/>
      <c r="I3411" s="1"/>
      <c r="J3411" s="1"/>
      <c r="K3411" s="549"/>
      <c r="L3411" s="10"/>
      <c r="M3411" s="1"/>
      <c r="N3411" s="548"/>
      <c r="O3411" s="548"/>
    </row>
    <row r="3412" spans="2:15" s="5" customFormat="1" ht="47.25">
      <c r="B3412" s="1"/>
      <c r="C3412" s="459">
        <v>9257</v>
      </c>
      <c r="D3412" s="461" t="s">
        <v>3477</v>
      </c>
      <c r="E3412" s="463" t="s">
        <v>116</v>
      </c>
      <c r="F3412" s="465">
        <v>43172</v>
      </c>
      <c r="G3412" s="288" t="s">
        <v>117</v>
      </c>
      <c r="H3412" s="288"/>
      <c r="I3412" s="1"/>
      <c r="J3412" s="1"/>
      <c r="K3412" s="549"/>
      <c r="L3412" s="10"/>
      <c r="M3412" s="1"/>
      <c r="N3412" s="548"/>
      <c r="O3412" s="548"/>
    </row>
    <row r="3413" spans="2:15" s="5" customFormat="1" ht="47.25">
      <c r="B3413" s="1"/>
      <c r="C3413" s="459">
        <v>9258</v>
      </c>
      <c r="D3413" s="461" t="s">
        <v>3478</v>
      </c>
      <c r="E3413" s="463" t="s">
        <v>116</v>
      </c>
      <c r="F3413" s="465">
        <v>216324</v>
      </c>
      <c r="G3413" s="288" t="s">
        <v>117</v>
      </c>
      <c r="H3413" s="288"/>
      <c r="I3413" s="1"/>
      <c r="J3413" s="1"/>
      <c r="K3413" s="549"/>
      <c r="L3413" s="10"/>
      <c r="M3413" s="1"/>
      <c r="N3413" s="548"/>
      <c r="O3413" s="548"/>
    </row>
    <row r="3414" spans="2:15" s="5" customFormat="1" ht="31.5">
      <c r="B3414" s="1"/>
      <c r="C3414" s="459">
        <v>9259</v>
      </c>
      <c r="D3414" s="461" t="s">
        <v>3479</v>
      </c>
      <c r="E3414" s="463" t="s">
        <v>125</v>
      </c>
      <c r="F3414" s="465">
        <v>15495</v>
      </c>
      <c r="G3414" s="288" t="s">
        <v>117</v>
      </c>
      <c r="H3414" s="288"/>
      <c r="I3414" s="1"/>
      <c r="J3414" s="1"/>
      <c r="K3414" s="549"/>
      <c r="L3414" s="10"/>
      <c r="M3414" s="1"/>
      <c r="N3414" s="548"/>
      <c r="O3414" s="548"/>
    </row>
    <row r="3415" spans="2:15" s="5" customFormat="1" ht="31.5">
      <c r="B3415" s="1"/>
      <c r="C3415" s="459">
        <v>9260</v>
      </c>
      <c r="D3415" s="461" t="s">
        <v>3480</v>
      </c>
      <c r="E3415" s="463" t="s">
        <v>125</v>
      </c>
      <c r="F3415" s="465">
        <v>30681</v>
      </c>
      <c r="G3415" s="288" t="s">
        <v>117</v>
      </c>
      <c r="H3415" s="288"/>
      <c r="I3415" s="1"/>
      <c r="J3415" s="1"/>
      <c r="K3415" s="549"/>
      <c r="L3415" s="10"/>
      <c r="M3415" s="1"/>
      <c r="N3415" s="548"/>
      <c r="O3415" s="548"/>
    </row>
    <row r="3416" spans="2:15" s="5" customFormat="1" ht="31.5">
      <c r="B3416" s="1"/>
      <c r="C3416" s="459">
        <v>9261</v>
      </c>
      <c r="D3416" s="461" t="s">
        <v>3481</v>
      </c>
      <c r="E3416" s="463" t="s">
        <v>125</v>
      </c>
      <c r="F3416" s="465">
        <v>42685</v>
      </c>
      <c r="G3416" s="288" t="s">
        <v>117</v>
      </c>
      <c r="H3416" s="288"/>
      <c r="I3416" s="1"/>
      <c r="J3416" s="1"/>
      <c r="K3416" s="549"/>
      <c r="L3416" s="10"/>
      <c r="M3416" s="1"/>
      <c r="N3416" s="548"/>
      <c r="O3416" s="548"/>
    </row>
    <row r="3417" spans="2:15" s="5" customFormat="1" ht="31.5">
      <c r="B3417" s="1"/>
      <c r="C3417" s="459">
        <v>9262</v>
      </c>
      <c r="D3417" s="461" t="s">
        <v>3482</v>
      </c>
      <c r="E3417" s="463" t="s">
        <v>125</v>
      </c>
      <c r="F3417" s="465">
        <v>64298</v>
      </c>
      <c r="G3417" s="288" t="s">
        <v>117</v>
      </c>
      <c r="H3417" s="288"/>
      <c r="I3417" s="1"/>
      <c r="J3417" s="1"/>
      <c r="K3417" s="549"/>
      <c r="L3417" s="10"/>
      <c r="M3417" s="1"/>
      <c r="N3417" s="548"/>
      <c r="O3417" s="548"/>
    </row>
    <row r="3418" spans="2:15" s="5" customFormat="1" ht="31.5">
      <c r="B3418" s="1"/>
      <c r="C3418" s="459">
        <v>9263</v>
      </c>
      <c r="D3418" s="461" t="s">
        <v>3483</v>
      </c>
      <c r="E3418" s="463" t="s">
        <v>125</v>
      </c>
      <c r="F3418" s="465">
        <v>134492</v>
      </c>
      <c r="G3418" s="288" t="s">
        <v>117</v>
      </c>
      <c r="H3418" s="288"/>
      <c r="I3418" s="1"/>
      <c r="J3418" s="1"/>
      <c r="K3418" s="549"/>
      <c r="L3418" s="10"/>
      <c r="M3418" s="1"/>
      <c r="N3418" s="548"/>
      <c r="O3418" s="548"/>
    </row>
    <row r="3419" spans="2:15" s="5" customFormat="1" ht="31.5">
      <c r="B3419" s="1"/>
      <c r="C3419" s="459">
        <v>9264</v>
      </c>
      <c r="D3419" s="461" t="s">
        <v>3484</v>
      </c>
      <c r="E3419" s="463" t="s">
        <v>125</v>
      </c>
      <c r="F3419" s="465">
        <v>4236</v>
      </c>
      <c r="G3419" s="288" t="s">
        <v>117</v>
      </c>
      <c r="H3419" s="288"/>
      <c r="I3419" s="1"/>
      <c r="J3419" s="1"/>
      <c r="K3419" s="549"/>
      <c r="L3419" s="10"/>
      <c r="M3419" s="1"/>
      <c r="N3419" s="548"/>
      <c r="O3419" s="548"/>
    </row>
    <row r="3420" spans="2:15" s="5" customFormat="1" ht="31.5">
      <c r="B3420" s="1"/>
      <c r="C3420" s="459">
        <v>9265</v>
      </c>
      <c r="D3420" s="461" t="s">
        <v>3485</v>
      </c>
      <c r="E3420" s="463" t="s">
        <v>125</v>
      </c>
      <c r="F3420" s="465">
        <v>8805</v>
      </c>
      <c r="G3420" s="288" t="s">
        <v>117</v>
      </c>
      <c r="H3420" s="288"/>
      <c r="I3420" s="1"/>
      <c r="J3420" s="1"/>
      <c r="K3420" s="549"/>
      <c r="L3420" s="10"/>
      <c r="M3420" s="1"/>
      <c r="N3420" s="548"/>
      <c r="O3420" s="548"/>
    </row>
    <row r="3421" spans="2:15" s="5" customFormat="1" ht="31.5">
      <c r="B3421" s="1"/>
      <c r="C3421" s="459">
        <v>9266</v>
      </c>
      <c r="D3421" s="461" t="s">
        <v>3486</v>
      </c>
      <c r="E3421" s="463" t="s">
        <v>125</v>
      </c>
      <c r="F3421" s="465">
        <v>41502</v>
      </c>
      <c r="G3421" s="288" t="s">
        <v>117</v>
      </c>
      <c r="H3421" s="288"/>
      <c r="I3421" s="1"/>
      <c r="J3421" s="1"/>
      <c r="K3421" s="549"/>
      <c r="L3421" s="10"/>
      <c r="M3421" s="1"/>
      <c r="N3421" s="548"/>
      <c r="O3421" s="548"/>
    </row>
    <row r="3422" spans="2:15" s="5" customFormat="1" ht="31.5">
      <c r="B3422" s="1"/>
      <c r="C3422" s="459">
        <v>9267</v>
      </c>
      <c r="D3422" s="461" t="s">
        <v>3487</v>
      </c>
      <c r="E3422" s="463" t="s">
        <v>125</v>
      </c>
      <c r="F3422" s="465">
        <v>24603</v>
      </c>
      <c r="G3422" s="288" t="s">
        <v>117</v>
      </c>
      <c r="H3422" s="288"/>
      <c r="I3422" s="1"/>
      <c r="J3422" s="1"/>
      <c r="K3422" s="549"/>
      <c r="L3422" s="10"/>
      <c r="M3422" s="1"/>
      <c r="N3422" s="548"/>
      <c r="O3422" s="548"/>
    </row>
    <row r="3423" spans="2:15" s="5" customFormat="1" ht="31.5">
      <c r="B3423" s="1"/>
      <c r="C3423" s="459">
        <v>9268</v>
      </c>
      <c r="D3423" s="461" t="s">
        <v>3488</v>
      </c>
      <c r="E3423" s="463" t="s">
        <v>125</v>
      </c>
      <c r="F3423" s="465">
        <v>24722</v>
      </c>
      <c r="G3423" s="288" t="s">
        <v>117</v>
      </c>
      <c r="H3423" s="288"/>
      <c r="I3423" s="1"/>
      <c r="J3423" s="1"/>
      <c r="K3423" s="549"/>
      <c r="L3423" s="10"/>
      <c r="M3423" s="1"/>
      <c r="N3423" s="548"/>
      <c r="O3423" s="548"/>
    </row>
    <row r="3424" spans="2:15" s="5" customFormat="1" ht="31.5">
      <c r="B3424" s="1"/>
      <c r="C3424" s="459">
        <v>9269</v>
      </c>
      <c r="D3424" s="461" t="s">
        <v>3489</v>
      </c>
      <c r="E3424" s="463" t="s">
        <v>125</v>
      </c>
      <c r="F3424" s="465">
        <v>24841</v>
      </c>
      <c r="G3424" s="288" t="s">
        <v>117</v>
      </c>
      <c r="H3424" s="288"/>
      <c r="I3424" s="1"/>
      <c r="J3424" s="1"/>
      <c r="K3424" s="549"/>
      <c r="L3424" s="10"/>
      <c r="M3424" s="1"/>
      <c r="N3424" s="548"/>
      <c r="O3424" s="548"/>
    </row>
    <row r="3425" spans="2:15" s="5" customFormat="1" ht="47.25">
      <c r="B3425" s="1"/>
      <c r="C3425" s="459">
        <v>9270</v>
      </c>
      <c r="D3425" s="461" t="s">
        <v>3490</v>
      </c>
      <c r="E3425" s="463" t="s">
        <v>125</v>
      </c>
      <c r="F3425" s="465">
        <v>71238</v>
      </c>
      <c r="G3425" s="288" t="s">
        <v>117</v>
      </c>
      <c r="H3425" s="288"/>
      <c r="I3425" s="1"/>
      <c r="J3425" s="1"/>
      <c r="K3425" s="549"/>
      <c r="L3425" s="10"/>
      <c r="M3425" s="1"/>
      <c r="N3425" s="548"/>
      <c r="O3425" s="548"/>
    </row>
    <row r="3426" spans="2:15" s="5" customFormat="1" ht="63">
      <c r="B3426" s="1"/>
      <c r="C3426" s="459">
        <v>9271</v>
      </c>
      <c r="D3426" s="461" t="s">
        <v>3491</v>
      </c>
      <c r="E3426" s="463" t="s">
        <v>125</v>
      </c>
      <c r="F3426" s="465">
        <v>48412</v>
      </c>
      <c r="G3426" s="288" t="s">
        <v>117</v>
      </c>
      <c r="H3426" s="288"/>
      <c r="I3426" s="1"/>
      <c r="J3426" s="1"/>
      <c r="K3426" s="549"/>
      <c r="L3426" s="10"/>
      <c r="M3426" s="1"/>
      <c r="N3426" s="548"/>
      <c r="O3426" s="548"/>
    </row>
    <row r="3427" spans="2:15" s="5" customFormat="1" ht="47.25">
      <c r="B3427" s="1"/>
      <c r="C3427" s="459">
        <v>9272</v>
      </c>
      <c r="D3427" s="461" t="s">
        <v>3492</v>
      </c>
      <c r="E3427" s="463" t="s">
        <v>125</v>
      </c>
      <c r="F3427" s="465">
        <v>24489</v>
      </c>
      <c r="G3427" s="288" t="s">
        <v>117</v>
      </c>
      <c r="H3427" s="288"/>
      <c r="I3427" s="1"/>
      <c r="J3427" s="1"/>
      <c r="K3427" s="549"/>
      <c r="L3427" s="10"/>
      <c r="M3427" s="1"/>
      <c r="N3427" s="548"/>
      <c r="O3427" s="548"/>
    </row>
    <row r="3428" spans="2:15" s="5" customFormat="1" ht="47.25">
      <c r="B3428" s="1"/>
      <c r="C3428" s="459">
        <v>9273</v>
      </c>
      <c r="D3428" s="461" t="s">
        <v>3493</v>
      </c>
      <c r="E3428" s="463" t="s">
        <v>125</v>
      </c>
      <c r="F3428" s="465">
        <v>141763</v>
      </c>
      <c r="G3428" s="288" t="s">
        <v>117</v>
      </c>
      <c r="H3428" s="288"/>
      <c r="I3428" s="1"/>
      <c r="J3428" s="1"/>
      <c r="K3428" s="549"/>
      <c r="L3428" s="10"/>
      <c r="M3428" s="1"/>
      <c r="N3428" s="548"/>
      <c r="O3428" s="548"/>
    </row>
    <row r="3429" spans="2:15" s="5" customFormat="1" ht="47.25">
      <c r="B3429" s="1"/>
      <c r="C3429" s="459">
        <v>9274</v>
      </c>
      <c r="D3429" s="461" t="s">
        <v>3494</v>
      </c>
      <c r="E3429" s="463" t="s">
        <v>125</v>
      </c>
      <c r="F3429" s="465">
        <v>179583</v>
      </c>
      <c r="G3429" s="288" t="s">
        <v>117</v>
      </c>
      <c r="H3429" s="288"/>
      <c r="I3429" s="1"/>
      <c r="J3429" s="1"/>
      <c r="K3429" s="549"/>
      <c r="L3429" s="10"/>
      <c r="M3429" s="1"/>
      <c r="N3429" s="548"/>
      <c r="O3429" s="548"/>
    </row>
    <row r="3430" spans="2:15" s="5" customFormat="1" ht="31.5">
      <c r="B3430" s="1"/>
      <c r="C3430" s="459">
        <v>9275</v>
      </c>
      <c r="D3430" s="461" t="s">
        <v>3495</v>
      </c>
      <c r="E3430" s="463" t="s">
        <v>125</v>
      </c>
      <c r="F3430" s="465">
        <v>98584</v>
      </c>
      <c r="G3430" s="288" t="s">
        <v>117</v>
      </c>
      <c r="H3430" s="288"/>
      <c r="I3430" s="1"/>
      <c r="J3430" s="1"/>
      <c r="K3430" s="549"/>
      <c r="L3430" s="10"/>
      <c r="M3430" s="1"/>
      <c r="N3430" s="548"/>
      <c r="O3430" s="548"/>
    </row>
    <row r="3431" spans="2:15" s="5" customFormat="1" ht="31.5">
      <c r="B3431" s="1"/>
      <c r="C3431" s="459">
        <v>9276</v>
      </c>
      <c r="D3431" s="461" t="s">
        <v>3496</v>
      </c>
      <c r="E3431" s="463" t="s">
        <v>125</v>
      </c>
      <c r="F3431" s="465">
        <v>26328</v>
      </c>
      <c r="G3431" s="288" t="s">
        <v>117</v>
      </c>
      <c r="H3431" s="288"/>
      <c r="I3431" s="1"/>
      <c r="J3431" s="1"/>
      <c r="K3431" s="549"/>
      <c r="L3431" s="10"/>
      <c r="M3431" s="1"/>
      <c r="N3431" s="548"/>
      <c r="O3431" s="548"/>
    </row>
    <row r="3432" spans="2:15" s="5" customFormat="1" ht="47.25">
      <c r="B3432" s="1"/>
      <c r="C3432" s="459">
        <v>9277</v>
      </c>
      <c r="D3432" s="461" t="s">
        <v>3497</v>
      </c>
      <c r="E3432" s="463" t="s">
        <v>125</v>
      </c>
      <c r="F3432" s="465">
        <v>482615</v>
      </c>
      <c r="G3432" s="288" t="s">
        <v>117</v>
      </c>
      <c r="H3432" s="288"/>
      <c r="I3432" s="1"/>
      <c r="J3432" s="1"/>
      <c r="K3432" s="549"/>
      <c r="L3432" s="10"/>
      <c r="M3432" s="1"/>
      <c r="N3432" s="548"/>
      <c r="O3432" s="548"/>
    </row>
    <row r="3433" spans="2:15" s="5" customFormat="1" ht="47.25">
      <c r="B3433" s="1"/>
      <c r="C3433" s="459">
        <v>9278</v>
      </c>
      <c r="D3433" s="461" t="s">
        <v>3498</v>
      </c>
      <c r="E3433" s="463" t="s">
        <v>125</v>
      </c>
      <c r="F3433" s="465">
        <v>194322361</v>
      </c>
      <c r="G3433" s="288" t="s">
        <v>117</v>
      </c>
      <c r="H3433" s="288"/>
      <c r="I3433" s="1"/>
      <c r="J3433" s="1"/>
      <c r="K3433" s="549"/>
      <c r="L3433" s="10"/>
      <c r="M3433" s="1"/>
      <c r="N3433" s="548"/>
      <c r="O3433" s="548"/>
    </row>
    <row r="3434" spans="2:15" s="5" customFormat="1" ht="47.25">
      <c r="B3434" s="1"/>
      <c r="C3434" s="459">
        <v>9279</v>
      </c>
      <c r="D3434" s="461" t="s">
        <v>3499</v>
      </c>
      <c r="E3434" s="463" t="s">
        <v>125</v>
      </c>
      <c r="F3434" s="465">
        <v>29611</v>
      </c>
      <c r="G3434" s="288" t="s">
        <v>117</v>
      </c>
      <c r="H3434" s="288"/>
      <c r="I3434" s="1"/>
      <c r="J3434" s="1"/>
      <c r="K3434" s="549"/>
      <c r="L3434" s="10"/>
      <c r="M3434" s="1"/>
      <c r="N3434" s="548"/>
      <c r="O3434" s="548"/>
    </row>
    <row r="3435" spans="2:15" s="5" customFormat="1" ht="47.25">
      <c r="B3435" s="1"/>
      <c r="C3435" s="459">
        <v>9280</v>
      </c>
      <c r="D3435" s="461" t="s">
        <v>3500</v>
      </c>
      <c r="E3435" s="463" t="s">
        <v>125</v>
      </c>
      <c r="F3435" s="465">
        <v>57384</v>
      </c>
      <c r="G3435" s="288" t="s">
        <v>117</v>
      </c>
      <c r="H3435" s="288"/>
      <c r="I3435" s="1"/>
      <c r="J3435" s="1"/>
      <c r="K3435" s="549"/>
      <c r="L3435" s="10"/>
      <c r="M3435" s="1"/>
      <c r="N3435" s="548"/>
      <c r="O3435" s="548"/>
    </row>
    <row r="3436" spans="2:15" s="5" customFormat="1" ht="31.5">
      <c r="B3436" s="1"/>
      <c r="C3436" s="459">
        <v>9281</v>
      </c>
      <c r="D3436" s="461" t="s">
        <v>3501</v>
      </c>
      <c r="E3436" s="463" t="s">
        <v>125</v>
      </c>
      <c r="F3436" s="465">
        <v>27578</v>
      </c>
      <c r="G3436" s="288" t="s">
        <v>117</v>
      </c>
      <c r="H3436" s="288"/>
      <c r="I3436" s="1"/>
      <c r="J3436" s="1"/>
      <c r="K3436" s="549"/>
      <c r="L3436" s="10"/>
      <c r="M3436" s="1"/>
      <c r="N3436" s="548"/>
      <c r="O3436" s="548"/>
    </row>
    <row r="3437" spans="2:15" s="5" customFormat="1" ht="47.25">
      <c r="B3437" s="1"/>
      <c r="C3437" s="459">
        <v>9282</v>
      </c>
      <c r="D3437" s="461" t="s">
        <v>3502</v>
      </c>
      <c r="E3437" s="463" t="s">
        <v>122</v>
      </c>
      <c r="F3437" s="465">
        <v>18286</v>
      </c>
      <c r="G3437" s="288" t="s">
        <v>117</v>
      </c>
      <c r="H3437" s="288"/>
      <c r="I3437" s="1"/>
      <c r="J3437" s="1"/>
      <c r="K3437" s="549"/>
      <c r="L3437" s="10"/>
      <c r="M3437" s="1"/>
      <c r="N3437" s="548"/>
      <c r="O3437" s="548"/>
    </row>
    <row r="3438" spans="2:15" s="5" customFormat="1" ht="47.25">
      <c r="B3438" s="1"/>
      <c r="C3438" s="459">
        <v>9283</v>
      </c>
      <c r="D3438" s="461" t="s">
        <v>3503</v>
      </c>
      <c r="E3438" s="463" t="s">
        <v>125</v>
      </c>
      <c r="F3438" s="465">
        <v>72071</v>
      </c>
      <c r="G3438" s="288" t="s">
        <v>117</v>
      </c>
      <c r="H3438" s="288"/>
      <c r="I3438" s="1"/>
      <c r="J3438" s="1"/>
      <c r="K3438" s="549"/>
      <c r="L3438" s="10"/>
      <c r="M3438" s="1"/>
      <c r="N3438" s="548"/>
      <c r="O3438" s="548"/>
    </row>
    <row r="3439" spans="2:15" s="5" customFormat="1" ht="31.5">
      <c r="B3439" s="1"/>
      <c r="C3439" s="459">
        <v>9284</v>
      </c>
      <c r="D3439" s="461" t="s">
        <v>3504</v>
      </c>
      <c r="E3439" s="463" t="s">
        <v>125</v>
      </c>
      <c r="F3439" s="465">
        <v>75701</v>
      </c>
      <c r="G3439" s="288" t="s">
        <v>117</v>
      </c>
      <c r="H3439" s="288"/>
      <c r="I3439" s="1"/>
      <c r="J3439" s="1"/>
      <c r="K3439" s="549"/>
      <c r="L3439" s="10"/>
      <c r="M3439" s="1"/>
      <c r="N3439" s="548"/>
      <c r="O3439" s="548"/>
    </row>
    <row r="3440" spans="2:15" s="5" customFormat="1" ht="31.5">
      <c r="B3440" s="1"/>
      <c r="C3440" s="459">
        <v>9285</v>
      </c>
      <c r="D3440" s="461" t="s">
        <v>3505</v>
      </c>
      <c r="E3440" s="463" t="s">
        <v>125</v>
      </c>
      <c r="F3440" s="465">
        <v>5619</v>
      </c>
      <c r="G3440" s="288" t="s">
        <v>117</v>
      </c>
      <c r="H3440" s="288"/>
      <c r="I3440" s="1"/>
      <c r="J3440" s="1"/>
      <c r="K3440" s="549"/>
      <c r="L3440" s="10"/>
      <c r="M3440" s="1"/>
      <c r="N3440" s="548"/>
      <c r="O3440" s="548"/>
    </row>
    <row r="3441" spans="2:15" s="5" customFormat="1" ht="47.25">
      <c r="B3441" s="1"/>
      <c r="C3441" s="459">
        <v>9286</v>
      </c>
      <c r="D3441" s="461" t="s">
        <v>3506</v>
      </c>
      <c r="E3441" s="463" t="s">
        <v>125</v>
      </c>
      <c r="F3441" s="465">
        <v>10368</v>
      </c>
      <c r="G3441" s="288" t="s">
        <v>117</v>
      </c>
      <c r="H3441" s="288"/>
      <c r="I3441" s="1"/>
      <c r="J3441" s="1"/>
      <c r="K3441" s="549"/>
      <c r="L3441" s="10"/>
      <c r="M3441" s="1"/>
      <c r="N3441" s="548"/>
      <c r="O3441" s="548"/>
    </row>
    <row r="3442" spans="2:15" s="5" customFormat="1" ht="31.5">
      <c r="B3442" s="1"/>
      <c r="C3442" s="459">
        <v>9287</v>
      </c>
      <c r="D3442" s="461" t="s">
        <v>3507</v>
      </c>
      <c r="E3442" s="463" t="s">
        <v>125</v>
      </c>
      <c r="F3442" s="465">
        <v>7801</v>
      </c>
      <c r="G3442" s="288" t="s">
        <v>117</v>
      </c>
      <c r="H3442" s="288"/>
      <c r="I3442" s="1"/>
      <c r="J3442" s="1"/>
      <c r="K3442" s="549"/>
      <c r="L3442" s="10"/>
      <c r="M3442" s="1"/>
      <c r="N3442" s="548"/>
      <c r="O3442" s="548"/>
    </row>
    <row r="3443" spans="2:15" s="5" customFormat="1" ht="47.25">
      <c r="B3443" s="1"/>
      <c r="C3443" s="459">
        <v>9288</v>
      </c>
      <c r="D3443" s="461" t="s">
        <v>3508</v>
      </c>
      <c r="E3443" s="463" t="s">
        <v>116</v>
      </c>
      <c r="F3443" s="465">
        <v>118208</v>
      </c>
      <c r="G3443" s="288" t="s">
        <v>117</v>
      </c>
      <c r="H3443" s="288"/>
      <c r="I3443" s="1"/>
      <c r="J3443" s="1"/>
      <c r="K3443" s="549"/>
      <c r="L3443" s="10"/>
      <c r="M3443" s="1"/>
      <c r="N3443" s="548"/>
      <c r="O3443" s="548"/>
    </row>
    <row r="3444" spans="2:15" s="5" customFormat="1" ht="31.5">
      <c r="B3444" s="1"/>
      <c r="C3444" s="459">
        <v>9289</v>
      </c>
      <c r="D3444" s="461" t="s">
        <v>3509</v>
      </c>
      <c r="E3444" s="463" t="s">
        <v>125</v>
      </c>
      <c r="F3444" s="465">
        <v>235877</v>
      </c>
      <c r="G3444" s="288" t="s">
        <v>117</v>
      </c>
      <c r="H3444" s="288"/>
      <c r="I3444" s="1"/>
      <c r="J3444" s="1"/>
      <c r="K3444" s="549"/>
      <c r="L3444" s="10"/>
      <c r="M3444" s="1"/>
      <c r="N3444" s="548"/>
      <c r="O3444" s="548"/>
    </row>
    <row r="3445" spans="2:15" s="5" customFormat="1" ht="78.75">
      <c r="B3445" s="1"/>
      <c r="C3445" s="459">
        <v>9290</v>
      </c>
      <c r="D3445" s="461" t="s">
        <v>3510</v>
      </c>
      <c r="E3445" s="463" t="s">
        <v>125</v>
      </c>
      <c r="F3445" s="465">
        <v>278832</v>
      </c>
      <c r="G3445" s="288" t="s">
        <v>117</v>
      </c>
      <c r="H3445" s="288"/>
      <c r="I3445" s="1"/>
      <c r="J3445" s="1"/>
      <c r="K3445" s="549"/>
      <c r="L3445" s="10"/>
      <c r="M3445" s="1"/>
      <c r="N3445" s="548"/>
      <c r="O3445" s="548"/>
    </row>
    <row r="3446" spans="2:15" s="5" customFormat="1" ht="78.75">
      <c r="B3446" s="1"/>
      <c r="C3446" s="459">
        <v>9291</v>
      </c>
      <c r="D3446" s="461" t="s">
        <v>3511</v>
      </c>
      <c r="E3446" s="463" t="s">
        <v>125</v>
      </c>
      <c r="F3446" s="465">
        <v>1079345</v>
      </c>
      <c r="G3446" s="288" t="s">
        <v>117</v>
      </c>
      <c r="H3446" s="288"/>
      <c r="I3446" s="1"/>
      <c r="J3446" s="1"/>
      <c r="K3446" s="549"/>
      <c r="L3446" s="10"/>
      <c r="M3446" s="1"/>
      <c r="N3446" s="548"/>
      <c r="O3446" s="548"/>
    </row>
    <row r="3447" spans="2:15" s="5" customFormat="1" ht="31.5">
      <c r="B3447" s="1"/>
      <c r="C3447" s="459">
        <v>9292</v>
      </c>
      <c r="D3447" s="461" t="s">
        <v>3512</v>
      </c>
      <c r="E3447" s="463" t="s">
        <v>125</v>
      </c>
      <c r="F3447" s="465">
        <v>223522</v>
      </c>
      <c r="G3447" s="288" t="s">
        <v>117</v>
      </c>
      <c r="H3447" s="288"/>
      <c r="I3447" s="1"/>
      <c r="J3447" s="1"/>
      <c r="K3447" s="549"/>
      <c r="L3447" s="10"/>
      <c r="M3447" s="1"/>
      <c r="N3447" s="548"/>
      <c r="O3447" s="548"/>
    </row>
    <row r="3448" spans="2:15" s="5" customFormat="1" ht="31.5">
      <c r="B3448" s="1"/>
      <c r="C3448" s="459">
        <v>9293</v>
      </c>
      <c r="D3448" s="461" t="s">
        <v>3513</v>
      </c>
      <c r="E3448" s="463" t="s">
        <v>122</v>
      </c>
      <c r="F3448" s="465">
        <v>15871</v>
      </c>
      <c r="G3448" s="288" t="s">
        <v>117</v>
      </c>
      <c r="H3448" s="288"/>
      <c r="I3448" s="1"/>
      <c r="J3448" s="1"/>
      <c r="K3448" s="549"/>
      <c r="L3448" s="10"/>
      <c r="M3448" s="1"/>
      <c r="N3448" s="548"/>
      <c r="O3448" s="548"/>
    </row>
    <row r="3449" spans="2:15" s="5" customFormat="1" ht="31.5">
      <c r="B3449" s="1"/>
      <c r="C3449" s="459">
        <v>9294</v>
      </c>
      <c r="D3449" s="461" t="s">
        <v>3514</v>
      </c>
      <c r="E3449" s="463" t="s">
        <v>125</v>
      </c>
      <c r="F3449" s="465">
        <v>255120</v>
      </c>
      <c r="G3449" s="288" t="s">
        <v>117</v>
      </c>
      <c r="H3449" s="288"/>
      <c r="I3449" s="1"/>
      <c r="J3449" s="1"/>
      <c r="K3449" s="549"/>
      <c r="L3449" s="10"/>
      <c r="M3449" s="1"/>
      <c r="N3449" s="548"/>
      <c r="O3449" s="548"/>
    </row>
    <row r="3450" spans="2:15" s="5" customFormat="1" ht="31.5">
      <c r="B3450" s="1"/>
      <c r="C3450" s="459">
        <v>9295</v>
      </c>
      <c r="D3450" s="461" t="s">
        <v>3515</v>
      </c>
      <c r="E3450" s="463" t="s">
        <v>125</v>
      </c>
      <c r="F3450" s="465">
        <v>355948</v>
      </c>
      <c r="G3450" s="288" t="s">
        <v>117</v>
      </c>
      <c r="H3450" s="288"/>
      <c r="I3450" s="1"/>
      <c r="J3450" s="1"/>
      <c r="K3450" s="549"/>
      <c r="L3450" s="10"/>
      <c r="M3450" s="1"/>
      <c r="N3450" s="548"/>
      <c r="O3450" s="548"/>
    </row>
    <row r="3451" spans="2:15" s="5" customFormat="1" ht="31.5">
      <c r="B3451" s="1"/>
      <c r="C3451" s="459">
        <v>9296</v>
      </c>
      <c r="D3451" s="461" t="s">
        <v>3516</v>
      </c>
      <c r="E3451" s="463" t="s">
        <v>125</v>
      </c>
      <c r="F3451" s="465">
        <v>313108</v>
      </c>
      <c r="G3451" s="288" t="s">
        <v>117</v>
      </c>
      <c r="H3451" s="288"/>
      <c r="I3451" s="1"/>
      <c r="J3451" s="1"/>
      <c r="K3451" s="549"/>
      <c r="L3451" s="10"/>
      <c r="M3451" s="1"/>
      <c r="N3451" s="548"/>
      <c r="O3451" s="548"/>
    </row>
    <row r="3452" spans="2:15" s="5" customFormat="1" ht="31.5">
      <c r="B3452" s="1"/>
      <c r="C3452" s="459">
        <v>9297</v>
      </c>
      <c r="D3452" s="461" t="s">
        <v>3517</v>
      </c>
      <c r="E3452" s="463" t="s">
        <v>125</v>
      </c>
      <c r="F3452" s="465">
        <v>393307</v>
      </c>
      <c r="G3452" s="288" t="s">
        <v>117</v>
      </c>
      <c r="H3452" s="288"/>
      <c r="I3452" s="1"/>
      <c r="J3452" s="1"/>
      <c r="K3452" s="549"/>
      <c r="L3452" s="10"/>
      <c r="M3452" s="1"/>
      <c r="N3452" s="548"/>
      <c r="O3452" s="548"/>
    </row>
    <row r="3453" spans="2:15" s="5" customFormat="1" ht="47.25">
      <c r="B3453" s="1"/>
      <c r="C3453" s="459">
        <v>9298</v>
      </c>
      <c r="D3453" s="461" t="s">
        <v>3518</v>
      </c>
      <c r="E3453" s="463" t="s">
        <v>125</v>
      </c>
      <c r="F3453" s="465">
        <v>128814</v>
      </c>
      <c r="G3453" s="288" t="s">
        <v>117</v>
      </c>
      <c r="H3453" s="288"/>
      <c r="I3453" s="1"/>
      <c r="J3453" s="1"/>
      <c r="K3453" s="549"/>
      <c r="L3453" s="10"/>
      <c r="M3453" s="1"/>
      <c r="N3453" s="548"/>
      <c r="O3453" s="548"/>
    </row>
    <row r="3454" spans="2:15" s="5" customFormat="1" ht="47.25">
      <c r="B3454" s="1"/>
      <c r="C3454" s="459">
        <v>9299</v>
      </c>
      <c r="D3454" s="461" t="s">
        <v>3519</v>
      </c>
      <c r="E3454" s="463" t="s">
        <v>125</v>
      </c>
      <c r="F3454" s="465">
        <v>141984</v>
      </c>
      <c r="G3454" s="288" t="s">
        <v>117</v>
      </c>
      <c r="H3454" s="288"/>
      <c r="I3454" s="1"/>
      <c r="J3454" s="1"/>
      <c r="K3454" s="549"/>
      <c r="L3454" s="10"/>
      <c r="M3454" s="1"/>
      <c r="N3454" s="548"/>
      <c r="O3454" s="548"/>
    </row>
    <row r="3455" spans="2:15" s="5" customFormat="1" ht="31.5">
      <c r="B3455" s="1"/>
      <c r="C3455" s="459">
        <v>9300</v>
      </c>
      <c r="D3455" s="461" t="s">
        <v>3520</v>
      </c>
      <c r="E3455" s="463" t="s">
        <v>122</v>
      </c>
      <c r="F3455" s="465">
        <v>35561</v>
      </c>
      <c r="G3455" s="288" t="s">
        <v>117</v>
      </c>
      <c r="H3455" s="288"/>
      <c r="I3455" s="1"/>
      <c r="J3455" s="1"/>
      <c r="K3455" s="549"/>
      <c r="L3455" s="10"/>
      <c r="M3455" s="1"/>
      <c r="N3455" s="548"/>
      <c r="O3455" s="548"/>
    </row>
    <row r="3456" spans="2:15" s="5" customFormat="1" ht="31.5">
      <c r="B3456" s="1"/>
      <c r="C3456" s="459">
        <v>9301</v>
      </c>
      <c r="D3456" s="461" t="s">
        <v>3521</v>
      </c>
      <c r="E3456" s="463" t="s">
        <v>116</v>
      </c>
      <c r="F3456" s="465">
        <v>17905</v>
      </c>
      <c r="G3456" s="288" t="s">
        <v>117</v>
      </c>
      <c r="H3456" s="288"/>
      <c r="I3456" s="1"/>
      <c r="J3456" s="1"/>
      <c r="K3456" s="549"/>
      <c r="L3456" s="10"/>
      <c r="M3456" s="1"/>
      <c r="N3456" s="548"/>
      <c r="O3456" s="548"/>
    </row>
    <row r="3457" spans="2:15" s="5" customFormat="1" ht="47.25">
      <c r="B3457" s="1"/>
      <c r="C3457" s="459">
        <v>9302</v>
      </c>
      <c r="D3457" s="461" t="s">
        <v>3522</v>
      </c>
      <c r="E3457" s="463" t="s">
        <v>125</v>
      </c>
      <c r="F3457" s="465">
        <v>11318</v>
      </c>
      <c r="G3457" s="288" t="s">
        <v>117</v>
      </c>
      <c r="H3457" s="288"/>
      <c r="I3457" s="1"/>
      <c r="J3457" s="1"/>
      <c r="K3457" s="549"/>
      <c r="L3457" s="10"/>
      <c r="M3457" s="1"/>
      <c r="N3457" s="548"/>
      <c r="O3457" s="548"/>
    </row>
    <row r="3458" spans="2:15" s="5" customFormat="1" ht="31.5">
      <c r="B3458" s="1"/>
      <c r="C3458" s="459">
        <v>9303</v>
      </c>
      <c r="D3458" s="461" t="s">
        <v>3523</v>
      </c>
      <c r="E3458" s="463" t="s">
        <v>125</v>
      </c>
      <c r="F3458" s="465">
        <v>13969</v>
      </c>
      <c r="G3458" s="288" t="s">
        <v>117</v>
      </c>
      <c r="H3458" s="288"/>
      <c r="I3458" s="1"/>
      <c r="J3458" s="1"/>
      <c r="K3458" s="549"/>
      <c r="L3458" s="10"/>
      <c r="M3458" s="1"/>
      <c r="N3458" s="548"/>
      <c r="O3458" s="548"/>
    </row>
    <row r="3459" spans="2:15" s="5" customFormat="1" ht="31.5">
      <c r="B3459" s="1"/>
      <c r="C3459" s="459">
        <v>9304</v>
      </c>
      <c r="D3459" s="461" t="s">
        <v>3524</v>
      </c>
      <c r="E3459" s="463" t="s">
        <v>125</v>
      </c>
      <c r="F3459" s="465">
        <v>15118</v>
      </c>
      <c r="G3459" s="288" t="s">
        <v>117</v>
      </c>
      <c r="H3459" s="288"/>
      <c r="I3459" s="1"/>
      <c r="J3459" s="1"/>
      <c r="K3459" s="549"/>
      <c r="L3459" s="10"/>
      <c r="M3459" s="1"/>
      <c r="N3459" s="548"/>
      <c r="O3459" s="548"/>
    </row>
    <row r="3460" spans="2:15" s="5" customFormat="1" ht="31.5">
      <c r="B3460" s="1"/>
      <c r="C3460" s="459">
        <v>9305</v>
      </c>
      <c r="D3460" s="461" t="s">
        <v>3525</v>
      </c>
      <c r="E3460" s="463" t="s">
        <v>125</v>
      </c>
      <c r="F3460" s="465">
        <v>18518</v>
      </c>
      <c r="G3460" s="288" t="s">
        <v>117</v>
      </c>
      <c r="H3460" s="288"/>
      <c r="I3460" s="1"/>
      <c r="J3460" s="1"/>
      <c r="K3460" s="549"/>
      <c r="L3460" s="10"/>
      <c r="M3460" s="1"/>
      <c r="N3460" s="548"/>
      <c r="O3460" s="548"/>
    </row>
    <row r="3461" spans="2:15" s="5" customFormat="1" ht="31.5">
      <c r="B3461" s="1"/>
      <c r="C3461" s="459">
        <v>9306</v>
      </c>
      <c r="D3461" s="461" t="s">
        <v>3526</v>
      </c>
      <c r="E3461" s="463" t="s">
        <v>125</v>
      </c>
      <c r="F3461" s="465">
        <v>2013</v>
      </c>
      <c r="G3461" s="288" t="s">
        <v>117</v>
      </c>
      <c r="H3461" s="288"/>
      <c r="I3461" s="1"/>
      <c r="J3461" s="1"/>
      <c r="K3461" s="549"/>
      <c r="L3461" s="10"/>
      <c r="M3461" s="1"/>
      <c r="N3461" s="548"/>
      <c r="O3461" s="548"/>
    </row>
    <row r="3462" spans="2:15" s="5" customFormat="1" ht="31.5">
      <c r="B3462" s="1"/>
      <c r="C3462" s="459">
        <v>9307</v>
      </c>
      <c r="D3462" s="461" t="s">
        <v>3527</v>
      </c>
      <c r="E3462" s="463" t="s">
        <v>125</v>
      </c>
      <c r="F3462" s="465">
        <v>277255</v>
      </c>
      <c r="G3462" s="288" t="s">
        <v>117</v>
      </c>
      <c r="H3462" s="288"/>
      <c r="I3462" s="1"/>
      <c r="J3462" s="1"/>
      <c r="K3462" s="549"/>
      <c r="L3462" s="10"/>
      <c r="M3462" s="1"/>
      <c r="N3462" s="548"/>
      <c r="O3462" s="548"/>
    </row>
    <row r="3463" spans="2:15" s="5" customFormat="1" ht="31.5">
      <c r="B3463" s="1"/>
      <c r="C3463" s="459">
        <v>9308</v>
      </c>
      <c r="D3463" s="461" t="s">
        <v>3528</v>
      </c>
      <c r="E3463" s="463" t="s">
        <v>125</v>
      </c>
      <c r="F3463" s="465">
        <v>789623</v>
      </c>
      <c r="G3463" s="288" t="s">
        <v>117</v>
      </c>
      <c r="H3463" s="288"/>
      <c r="I3463" s="1"/>
      <c r="J3463" s="1"/>
      <c r="K3463" s="549"/>
      <c r="L3463" s="10"/>
      <c r="M3463" s="1"/>
      <c r="N3463" s="548"/>
      <c r="O3463" s="548"/>
    </row>
    <row r="3464" spans="2:15" s="5" customFormat="1" ht="31.5">
      <c r="B3464" s="1"/>
      <c r="C3464" s="459">
        <v>9309</v>
      </c>
      <c r="D3464" s="461" t="s">
        <v>3529</v>
      </c>
      <c r="E3464" s="463" t="s">
        <v>125</v>
      </c>
      <c r="F3464" s="465">
        <v>191036</v>
      </c>
      <c r="G3464" s="288" t="s">
        <v>117</v>
      </c>
      <c r="H3464" s="288"/>
      <c r="I3464" s="1"/>
      <c r="J3464" s="1"/>
      <c r="K3464" s="549"/>
      <c r="L3464" s="10"/>
      <c r="M3464" s="1"/>
      <c r="N3464" s="548"/>
      <c r="O3464" s="548"/>
    </row>
    <row r="3465" spans="2:15" s="5" customFormat="1" ht="31.5">
      <c r="B3465" s="1"/>
      <c r="C3465" s="459">
        <v>9310</v>
      </c>
      <c r="D3465" s="461" t="s">
        <v>3530</v>
      </c>
      <c r="E3465" s="463" t="s">
        <v>122</v>
      </c>
      <c r="F3465" s="465">
        <v>4735</v>
      </c>
      <c r="G3465" s="288" t="s">
        <v>117</v>
      </c>
      <c r="H3465" s="288"/>
      <c r="I3465" s="1"/>
      <c r="J3465" s="1"/>
      <c r="K3465" s="549"/>
      <c r="L3465" s="10"/>
      <c r="M3465" s="1"/>
      <c r="N3465" s="548"/>
      <c r="O3465" s="548"/>
    </row>
    <row r="3466" spans="2:15" s="5" customFormat="1" ht="47.25">
      <c r="B3466" s="1"/>
      <c r="C3466" s="459">
        <v>9311</v>
      </c>
      <c r="D3466" s="461" t="s">
        <v>3531</v>
      </c>
      <c r="E3466" s="463" t="s">
        <v>125</v>
      </c>
      <c r="F3466" s="465">
        <v>312517</v>
      </c>
      <c r="G3466" s="288" t="s">
        <v>117</v>
      </c>
      <c r="H3466" s="288"/>
      <c r="I3466" s="1"/>
      <c r="J3466" s="1"/>
      <c r="K3466" s="549"/>
      <c r="L3466" s="10"/>
      <c r="M3466" s="1"/>
      <c r="N3466" s="548"/>
      <c r="O3466" s="548"/>
    </row>
    <row r="3467" spans="2:15" s="5" customFormat="1" ht="47.25">
      <c r="B3467" s="1"/>
      <c r="C3467" s="459">
        <v>9312</v>
      </c>
      <c r="D3467" s="461" t="s">
        <v>3532</v>
      </c>
      <c r="E3467" s="463" t="s">
        <v>125</v>
      </c>
      <c r="F3467" s="465">
        <v>420916</v>
      </c>
      <c r="G3467" s="288" t="s">
        <v>117</v>
      </c>
      <c r="H3467" s="288"/>
      <c r="I3467" s="1"/>
      <c r="J3467" s="1"/>
      <c r="K3467" s="549"/>
      <c r="L3467" s="10"/>
      <c r="M3467" s="1"/>
      <c r="N3467" s="548"/>
      <c r="O3467" s="548"/>
    </row>
    <row r="3468" spans="2:15" s="5" customFormat="1" ht="47.25">
      <c r="B3468" s="1"/>
      <c r="C3468" s="459">
        <v>9313</v>
      </c>
      <c r="D3468" s="461" t="s">
        <v>3533</v>
      </c>
      <c r="E3468" s="463" t="s">
        <v>125</v>
      </c>
      <c r="F3468" s="465">
        <v>29597</v>
      </c>
      <c r="G3468" s="288" t="s">
        <v>117</v>
      </c>
      <c r="H3468" s="288"/>
      <c r="I3468" s="1"/>
      <c r="J3468" s="1"/>
      <c r="K3468" s="549"/>
      <c r="L3468" s="10"/>
      <c r="M3468" s="1"/>
      <c r="N3468" s="548"/>
      <c r="O3468" s="548"/>
    </row>
    <row r="3469" spans="2:15" s="5" customFormat="1" ht="47.25">
      <c r="B3469" s="1"/>
      <c r="C3469" s="459">
        <v>9314</v>
      </c>
      <c r="D3469" s="461" t="s">
        <v>3534</v>
      </c>
      <c r="E3469" s="463" t="s">
        <v>125</v>
      </c>
      <c r="F3469" s="465">
        <v>50098</v>
      </c>
      <c r="G3469" s="288" t="s">
        <v>117</v>
      </c>
      <c r="H3469" s="288"/>
      <c r="I3469" s="1"/>
      <c r="J3469" s="1"/>
      <c r="K3469" s="549"/>
      <c r="L3469" s="10"/>
      <c r="M3469" s="1"/>
      <c r="N3469" s="548"/>
      <c r="O3469" s="548"/>
    </row>
    <row r="3470" spans="2:15" s="5" customFormat="1" ht="31.5">
      <c r="B3470" s="1"/>
      <c r="C3470" s="459">
        <v>9315</v>
      </c>
      <c r="D3470" s="461" t="s">
        <v>3535</v>
      </c>
      <c r="E3470" s="463" t="s">
        <v>125</v>
      </c>
      <c r="F3470" s="465">
        <v>4456</v>
      </c>
      <c r="G3470" s="288" t="s">
        <v>117</v>
      </c>
      <c r="H3470" s="288"/>
      <c r="I3470" s="1"/>
      <c r="J3470" s="1"/>
      <c r="K3470" s="549"/>
      <c r="L3470" s="10"/>
      <c r="M3470" s="1"/>
      <c r="N3470" s="548"/>
      <c r="O3470" s="548"/>
    </row>
    <row r="3471" spans="2:15" s="5" customFormat="1" ht="47.25">
      <c r="B3471" s="1"/>
      <c r="C3471" s="459">
        <v>9316</v>
      </c>
      <c r="D3471" s="461" t="s">
        <v>3536</v>
      </c>
      <c r="E3471" s="463" t="s">
        <v>125</v>
      </c>
      <c r="F3471" s="465">
        <v>8137</v>
      </c>
      <c r="G3471" s="288" t="s">
        <v>117</v>
      </c>
      <c r="H3471" s="288"/>
      <c r="I3471" s="1"/>
      <c r="J3471" s="1"/>
      <c r="K3471" s="549"/>
      <c r="L3471" s="10"/>
      <c r="M3471" s="1"/>
      <c r="N3471" s="548"/>
      <c r="O3471" s="548"/>
    </row>
    <row r="3472" spans="2:15" s="5" customFormat="1" ht="31.5">
      <c r="B3472" s="1"/>
      <c r="C3472" s="459">
        <v>9317</v>
      </c>
      <c r="D3472" s="461" t="s">
        <v>3537</v>
      </c>
      <c r="E3472" s="463" t="s">
        <v>125</v>
      </c>
      <c r="F3472" s="465">
        <v>17771</v>
      </c>
      <c r="G3472" s="288" t="s">
        <v>117</v>
      </c>
      <c r="H3472" s="288"/>
      <c r="I3472" s="1"/>
      <c r="J3472" s="1"/>
      <c r="K3472" s="549"/>
      <c r="L3472" s="10"/>
      <c r="M3472" s="1"/>
      <c r="N3472" s="548"/>
      <c r="O3472" s="548"/>
    </row>
    <row r="3473" spans="2:15" s="5" customFormat="1" ht="47.25">
      <c r="B3473" s="1"/>
      <c r="C3473" s="459">
        <v>9318</v>
      </c>
      <c r="D3473" s="461" t="s">
        <v>3538</v>
      </c>
      <c r="E3473" s="463" t="s">
        <v>125</v>
      </c>
      <c r="F3473" s="465">
        <v>6201</v>
      </c>
      <c r="G3473" s="288" t="s">
        <v>117</v>
      </c>
      <c r="H3473" s="288"/>
      <c r="I3473" s="1"/>
      <c r="J3473" s="1"/>
      <c r="K3473" s="549"/>
      <c r="L3473" s="10"/>
      <c r="M3473" s="1"/>
      <c r="N3473" s="548"/>
      <c r="O3473" s="548"/>
    </row>
    <row r="3474" spans="2:15" s="5" customFormat="1" ht="31.5">
      <c r="B3474" s="1"/>
      <c r="C3474" s="459">
        <v>9319</v>
      </c>
      <c r="D3474" s="461" t="s">
        <v>3539</v>
      </c>
      <c r="E3474" s="463" t="s">
        <v>125</v>
      </c>
      <c r="F3474" s="465">
        <v>5301</v>
      </c>
      <c r="G3474" s="288" t="s">
        <v>117</v>
      </c>
      <c r="H3474" s="288"/>
      <c r="I3474" s="1"/>
      <c r="J3474" s="1"/>
      <c r="K3474" s="549"/>
      <c r="L3474" s="10"/>
      <c r="M3474" s="1"/>
      <c r="N3474" s="548"/>
      <c r="O3474" s="548"/>
    </row>
    <row r="3475" spans="2:15" s="5" customFormat="1" ht="31.5">
      <c r="B3475" s="1"/>
      <c r="C3475" s="459">
        <v>9320</v>
      </c>
      <c r="D3475" s="461" t="s">
        <v>3540</v>
      </c>
      <c r="E3475" s="463" t="s">
        <v>125</v>
      </c>
      <c r="F3475" s="465">
        <v>6201</v>
      </c>
      <c r="G3475" s="288" t="s">
        <v>117</v>
      </c>
      <c r="H3475" s="288"/>
      <c r="I3475" s="1"/>
      <c r="J3475" s="1"/>
      <c r="K3475" s="549"/>
      <c r="L3475" s="10"/>
      <c r="M3475" s="1"/>
      <c r="N3475" s="548"/>
      <c r="O3475" s="548"/>
    </row>
    <row r="3476" spans="2:15" s="5" customFormat="1" ht="31.5">
      <c r="B3476" s="1"/>
      <c r="C3476" s="459">
        <v>9321</v>
      </c>
      <c r="D3476" s="461" t="s">
        <v>3541</v>
      </c>
      <c r="E3476" s="463" t="s">
        <v>122</v>
      </c>
      <c r="F3476" s="465">
        <v>25219</v>
      </c>
      <c r="G3476" s="288" t="s">
        <v>117</v>
      </c>
      <c r="H3476" s="288"/>
      <c r="I3476" s="1"/>
      <c r="J3476" s="1"/>
      <c r="K3476" s="549"/>
      <c r="L3476" s="10"/>
      <c r="M3476" s="1"/>
      <c r="N3476" s="548"/>
      <c r="O3476" s="548"/>
    </row>
    <row r="3477" spans="2:15" s="5" customFormat="1" ht="63">
      <c r="B3477" s="1"/>
      <c r="C3477" s="459">
        <v>9322</v>
      </c>
      <c r="D3477" s="461" t="s">
        <v>3542</v>
      </c>
      <c r="E3477" s="463" t="s">
        <v>116</v>
      </c>
      <c r="F3477" s="465">
        <v>985098</v>
      </c>
      <c r="G3477" s="288" t="s">
        <v>117</v>
      </c>
      <c r="H3477" s="288"/>
      <c r="I3477" s="1"/>
      <c r="J3477" s="1"/>
      <c r="K3477" s="549"/>
      <c r="L3477" s="10"/>
      <c r="M3477" s="1"/>
      <c r="N3477" s="548"/>
      <c r="O3477" s="548"/>
    </row>
    <row r="3478" spans="2:15" s="5" customFormat="1" ht="126">
      <c r="B3478" s="1"/>
      <c r="C3478" s="459">
        <v>9323</v>
      </c>
      <c r="D3478" s="461" t="s">
        <v>3543</v>
      </c>
      <c r="E3478" s="463" t="s">
        <v>116</v>
      </c>
      <c r="F3478" s="465">
        <v>1401059</v>
      </c>
      <c r="G3478" s="288" t="s">
        <v>117</v>
      </c>
      <c r="H3478" s="288"/>
      <c r="I3478" s="1"/>
      <c r="J3478" s="1"/>
      <c r="K3478" s="549"/>
      <c r="L3478" s="10"/>
      <c r="M3478" s="1"/>
      <c r="N3478" s="548"/>
      <c r="O3478" s="548"/>
    </row>
    <row r="3479" spans="2:15" s="5" customFormat="1" ht="141.75">
      <c r="B3479" s="1"/>
      <c r="C3479" s="459">
        <v>9324</v>
      </c>
      <c r="D3479" s="461" t="s">
        <v>3544</v>
      </c>
      <c r="E3479" s="463" t="s">
        <v>116</v>
      </c>
      <c r="F3479" s="465">
        <v>1397398</v>
      </c>
      <c r="G3479" s="288" t="s">
        <v>117</v>
      </c>
      <c r="H3479" s="288"/>
      <c r="I3479" s="1"/>
      <c r="J3479" s="1"/>
      <c r="K3479" s="549"/>
      <c r="L3479" s="10"/>
      <c r="M3479" s="1"/>
      <c r="N3479" s="548"/>
      <c r="O3479" s="548"/>
    </row>
    <row r="3480" spans="2:15" s="5" customFormat="1" ht="63">
      <c r="B3480" s="1"/>
      <c r="C3480" s="459">
        <v>9325</v>
      </c>
      <c r="D3480" s="461" t="s">
        <v>3545</v>
      </c>
      <c r="E3480" s="463" t="s">
        <v>122</v>
      </c>
      <c r="F3480" s="465">
        <v>569719</v>
      </c>
      <c r="G3480" s="288" t="s">
        <v>117</v>
      </c>
      <c r="H3480" s="288"/>
      <c r="I3480" s="1"/>
      <c r="J3480" s="1"/>
      <c r="K3480" s="549"/>
      <c r="L3480" s="10"/>
      <c r="M3480" s="1"/>
      <c r="N3480" s="548"/>
      <c r="O3480" s="548"/>
    </row>
    <row r="3481" spans="2:15" s="5" customFormat="1" ht="126">
      <c r="B3481" s="1"/>
      <c r="C3481" s="459">
        <v>9326</v>
      </c>
      <c r="D3481" s="461" t="s">
        <v>3546</v>
      </c>
      <c r="E3481" s="463" t="s">
        <v>122</v>
      </c>
      <c r="F3481" s="465">
        <v>958652</v>
      </c>
      <c r="G3481" s="288" t="s">
        <v>117</v>
      </c>
      <c r="H3481" s="288"/>
      <c r="I3481" s="1"/>
      <c r="J3481" s="1"/>
      <c r="K3481" s="549"/>
      <c r="L3481" s="10"/>
      <c r="M3481" s="1"/>
      <c r="N3481" s="548"/>
      <c r="O3481" s="548"/>
    </row>
    <row r="3482" spans="2:15" s="5" customFormat="1" ht="141.75">
      <c r="B3482" s="1"/>
      <c r="C3482" s="459">
        <v>9327</v>
      </c>
      <c r="D3482" s="461" t="s">
        <v>3547</v>
      </c>
      <c r="E3482" s="463" t="s">
        <v>122</v>
      </c>
      <c r="F3482" s="465">
        <v>957261</v>
      </c>
      <c r="G3482" s="288" t="s">
        <v>117</v>
      </c>
      <c r="H3482" s="288"/>
      <c r="I3482" s="1"/>
      <c r="J3482" s="1"/>
      <c r="K3482" s="549"/>
      <c r="L3482" s="10"/>
      <c r="M3482" s="1"/>
      <c r="N3482" s="548"/>
      <c r="O3482" s="548"/>
    </row>
    <row r="3483" spans="2:15" s="5" customFormat="1" ht="63">
      <c r="B3483" s="1"/>
      <c r="C3483" s="459">
        <v>9328</v>
      </c>
      <c r="D3483" s="461" t="s">
        <v>3548</v>
      </c>
      <c r="E3483" s="463" t="s">
        <v>119</v>
      </c>
      <c r="F3483" s="465">
        <v>52902</v>
      </c>
      <c r="G3483" s="288" t="s">
        <v>117</v>
      </c>
      <c r="H3483" s="288"/>
      <c r="I3483" s="1"/>
      <c r="J3483" s="1"/>
      <c r="K3483" s="549"/>
      <c r="L3483" s="10"/>
      <c r="M3483" s="1"/>
      <c r="N3483" s="548"/>
      <c r="O3483" s="548"/>
    </row>
    <row r="3484" spans="2:15" s="5" customFormat="1" ht="31.5">
      <c r="B3484" s="1"/>
      <c r="C3484" s="459">
        <v>9329</v>
      </c>
      <c r="D3484" s="461" t="s">
        <v>3549</v>
      </c>
      <c r="E3484" s="463" t="s">
        <v>125</v>
      </c>
      <c r="F3484" s="465">
        <v>42760</v>
      </c>
      <c r="G3484" s="288" t="s">
        <v>117</v>
      </c>
      <c r="H3484" s="288"/>
      <c r="I3484" s="1"/>
      <c r="J3484" s="1"/>
      <c r="K3484" s="549"/>
      <c r="L3484" s="10"/>
      <c r="M3484" s="1"/>
      <c r="N3484" s="548"/>
      <c r="O3484" s="548"/>
    </row>
    <row r="3485" spans="2:15" s="5" customFormat="1" ht="25.5">
      <c r="B3485" s="1"/>
      <c r="C3485" s="459">
        <v>9330</v>
      </c>
      <c r="D3485" s="461" t="s">
        <v>3550</v>
      </c>
      <c r="E3485" s="463" t="s">
        <v>125</v>
      </c>
      <c r="F3485" s="465">
        <v>275385</v>
      </c>
      <c r="G3485" s="288" t="s">
        <v>117</v>
      </c>
      <c r="H3485" s="288"/>
      <c r="I3485" s="1"/>
      <c r="J3485" s="1"/>
      <c r="K3485" s="549"/>
      <c r="L3485" s="10"/>
      <c r="M3485" s="1"/>
      <c r="N3485" s="548"/>
      <c r="O3485" s="548"/>
    </row>
    <row r="3486" spans="2:15" s="5" customFormat="1" ht="31.5">
      <c r="B3486" s="1"/>
      <c r="C3486" s="459">
        <v>9331</v>
      </c>
      <c r="D3486" s="461" t="s">
        <v>3551</v>
      </c>
      <c r="E3486" s="463" t="s">
        <v>125</v>
      </c>
      <c r="F3486" s="465">
        <v>29744</v>
      </c>
      <c r="G3486" s="288" t="s">
        <v>117</v>
      </c>
      <c r="H3486" s="288"/>
      <c r="I3486" s="1"/>
      <c r="J3486" s="1"/>
      <c r="K3486" s="549"/>
      <c r="L3486" s="10"/>
      <c r="M3486" s="1"/>
      <c r="N3486" s="548"/>
      <c r="O3486" s="548"/>
    </row>
    <row r="3487" spans="2:15" s="5" customFormat="1" ht="31.5">
      <c r="B3487" s="1"/>
      <c r="C3487" s="459">
        <v>9332</v>
      </c>
      <c r="D3487" s="461" t="s">
        <v>3552</v>
      </c>
      <c r="E3487" s="463" t="s">
        <v>122</v>
      </c>
      <c r="F3487" s="465">
        <v>50073</v>
      </c>
      <c r="G3487" s="288" t="s">
        <v>117</v>
      </c>
      <c r="H3487" s="288"/>
      <c r="I3487" s="1"/>
      <c r="J3487" s="1"/>
      <c r="K3487" s="549"/>
      <c r="L3487" s="10"/>
      <c r="M3487" s="1"/>
      <c r="N3487" s="548"/>
      <c r="O3487" s="548"/>
    </row>
    <row r="3488" spans="2:15" s="5" customFormat="1" ht="31.5">
      <c r="B3488" s="1"/>
      <c r="C3488" s="459">
        <v>9333</v>
      </c>
      <c r="D3488" s="461" t="s">
        <v>3553</v>
      </c>
      <c r="E3488" s="463" t="s">
        <v>122</v>
      </c>
      <c r="F3488" s="465">
        <v>74073</v>
      </c>
      <c r="G3488" s="288" t="s">
        <v>117</v>
      </c>
      <c r="H3488" s="288"/>
      <c r="I3488" s="1"/>
      <c r="J3488" s="1"/>
      <c r="K3488" s="549"/>
      <c r="L3488" s="10"/>
      <c r="M3488" s="1"/>
      <c r="N3488" s="548"/>
      <c r="O3488" s="548"/>
    </row>
    <row r="3489" spans="2:15" s="5" customFormat="1" ht="173.25">
      <c r="B3489" s="1"/>
      <c r="C3489" s="459">
        <v>9334</v>
      </c>
      <c r="D3489" s="461" t="s">
        <v>3554</v>
      </c>
      <c r="E3489" s="463" t="s">
        <v>122</v>
      </c>
      <c r="F3489" s="465">
        <v>8333</v>
      </c>
      <c r="G3489" s="288" t="s">
        <v>117</v>
      </c>
      <c r="H3489" s="288"/>
      <c r="I3489" s="1"/>
      <c r="J3489" s="1"/>
      <c r="K3489" s="549"/>
      <c r="L3489" s="10"/>
      <c r="M3489" s="1"/>
      <c r="N3489" s="548"/>
      <c r="O3489" s="548"/>
    </row>
    <row r="3490" spans="2:15" s="5" customFormat="1" ht="173.25">
      <c r="B3490" s="1"/>
      <c r="C3490" s="459">
        <v>9335</v>
      </c>
      <c r="D3490" s="461" t="s">
        <v>3555</v>
      </c>
      <c r="E3490" s="463" t="s">
        <v>122</v>
      </c>
      <c r="F3490" s="465">
        <v>8333</v>
      </c>
      <c r="G3490" s="288" t="s">
        <v>117</v>
      </c>
      <c r="H3490" s="288"/>
      <c r="I3490" s="1"/>
      <c r="J3490" s="1"/>
      <c r="K3490" s="549"/>
      <c r="L3490" s="10"/>
      <c r="M3490" s="1"/>
      <c r="N3490" s="548"/>
      <c r="O3490" s="548"/>
    </row>
    <row r="3491" spans="2:15" s="5" customFormat="1" ht="78.75">
      <c r="B3491" s="1"/>
      <c r="C3491" s="459">
        <v>9336</v>
      </c>
      <c r="D3491" s="461" t="s">
        <v>3556</v>
      </c>
      <c r="E3491" s="463" t="s">
        <v>125</v>
      </c>
      <c r="F3491" s="465">
        <v>155308</v>
      </c>
      <c r="G3491" s="288" t="s">
        <v>117</v>
      </c>
      <c r="H3491" s="288"/>
      <c r="I3491" s="1"/>
      <c r="J3491" s="1"/>
      <c r="K3491" s="549"/>
      <c r="L3491" s="10"/>
      <c r="M3491" s="1"/>
      <c r="N3491" s="548"/>
      <c r="O3491" s="548"/>
    </row>
    <row r="3492" spans="2:15" s="5" customFormat="1" ht="63">
      <c r="B3492" s="1"/>
      <c r="C3492" s="459">
        <v>9337</v>
      </c>
      <c r="D3492" s="461" t="s">
        <v>3557</v>
      </c>
      <c r="E3492" s="463" t="s">
        <v>125</v>
      </c>
      <c r="F3492" s="465">
        <v>156617</v>
      </c>
      <c r="G3492" s="288" t="s">
        <v>117</v>
      </c>
      <c r="H3492" s="288"/>
      <c r="I3492" s="1"/>
      <c r="J3492" s="1"/>
      <c r="K3492" s="549"/>
      <c r="L3492" s="10"/>
      <c r="M3492" s="1"/>
      <c r="N3492" s="548"/>
      <c r="O3492" s="548"/>
    </row>
    <row r="3493" spans="2:15" s="5" customFormat="1" ht="63">
      <c r="B3493" s="1"/>
      <c r="C3493" s="459">
        <v>9338</v>
      </c>
      <c r="D3493" s="461" t="s">
        <v>3558</v>
      </c>
      <c r="E3493" s="463" t="s">
        <v>125</v>
      </c>
      <c r="F3493" s="465">
        <v>175501</v>
      </c>
      <c r="G3493" s="288" t="s">
        <v>117</v>
      </c>
      <c r="H3493" s="288"/>
      <c r="I3493" s="1"/>
      <c r="J3493" s="1"/>
      <c r="K3493" s="549"/>
      <c r="L3493" s="10"/>
      <c r="M3493" s="1"/>
      <c r="N3493" s="548"/>
      <c r="O3493" s="548"/>
    </row>
    <row r="3494" spans="2:15" s="5" customFormat="1" ht="63">
      <c r="B3494" s="1"/>
      <c r="C3494" s="459">
        <v>9339</v>
      </c>
      <c r="D3494" s="461" t="s">
        <v>3559</v>
      </c>
      <c r="E3494" s="463" t="s">
        <v>125</v>
      </c>
      <c r="F3494" s="465">
        <v>114287</v>
      </c>
      <c r="G3494" s="288" t="s">
        <v>117</v>
      </c>
      <c r="H3494" s="288"/>
      <c r="I3494" s="1"/>
      <c r="J3494" s="1"/>
      <c r="K3494" s="549"/>
      <c r="L3494" s="10"/>
      <c r="M3494" s="1"/>
      <c r="N3494" s="548"/>
      <c r="O3494" s="548"/>
    </row>
    <row r="3495" spans="2:15" s="5" customFormat="1" ht="63">
      <c r="B3495" s="1"/>
      <c r="C3495" s="459">
        <v>9340</v>
      </c>
      <c r="D3495" s="461" t="s">
        <v>3560</v>
      </c>
      <c r="E3495" s="463" t="s">
        <v>125</v>
      </c>
      <c r="F3495" s="465">
        <v>129758</v>
      </c>
      <c r="G3495" s="288" t="s">
        <v>117</v>
      </c>
      <c r="H3495" s="288"/>
      <c r="I3495" s="1"/>
      <c r="J3495" s="1"/>
      <c r="K3495" s="549"/>
      <c r="L3495" s="10"/>
      <c r="M3495" s="1"/>
      <c r="N3495" s="548"/>
      <c r="O3495" s="548"/>
    </row>
    <row r="3496" spans="2:15" s="5" customFormat="1" ht="63">
      <c r="B3496" s="1"/>
      <c r="C3496" s="459">
        <v>9341</v>
      </c>
      <c r="D3496" s="461" t="s">
        <v>3561</v>
      </c>
      <c r="E3496" s="463" t="s">
        <v>122</v>
      </c>
      <c r="F3496" s="465">
        <v>25740</v>
      </c>
      <c r="G3496" s="288" t="s">
        <v>117</v>
      </c>
      <c r="H3496" s="288"/>
      <c r="I3496" s="1"/>
      <c r="J3496" s="1"/>
      <c r="K3496" s="549"/>
      <c r="L3496" s="10"/>
      <c r="M3496" s="1"/>
      <c r="N3496" s="548"/>
      <c r="O3496" s="548"/>
    </row>
    <row r="3497" spans="2:15" s="5" customFormat="1" ht="63">
      <c r="B3497" s="1"/>
      <c r="C3497" s="459">
        <v>9342</v>
      </c>
      <c r="D3497" s="461" t="s">
        <v>3562</v>
      </c>
      <c r="E3497" s="463" t="s">
        <v>122</v>
      </c>
      <c r="F3497" s="465">
        <v>37342</v>
      </c>
      <c r="G3497" s="288" t="s">
        <v>117</v>
      </c>
      <c r="H3497" s="288"/>
      <c r="I3497" s="1"/>
      <c r="J3497" s="1"/>
      <c r="K3497" s="549"/>
      <c r="L3497" s="10"/>
      <c r="M3497" s="1"/>
      <c r="N3497" s="548"/>
      <c r="O3497" s="548"/>
    </row>
    <row r="3498" spans="2:15" s="5" customFormat="1" ht="47.25">
      <c r="B3498" s="1"/>
      <c r="C3498" s="459">
        <v>9343</v>
      </c>
      <c r="D3498" s="461" t="s">
        <v>3563</v>
      </c>
      <c r="E3498" s="463" t="s">
        <v>122</v>
      </c>
      <c r="F3498" s="465">
        <v>355820</v>
      </c>
      <c r="G3498" s="288" t="s">
        <v>117</v>
      </c>
      <c r="H3498" s="288"/>
      <c r="I3498" s="1"/>
      <c r="J3498" s="1"/>
      <c r="K3498" s="549"/>
      <c r="L3498" s="10"/>
      <c r="M3498" s="1"/>
      <c r="N3498" s="548"/>
      <c r="O3498" s="548"/>
    </row>
    <row r="3499" spans="2:15" s="5" customFormat="1" ht="78.75">
      <c r="B3499" s="1"/>
      <c r="C3499" s="459">
        <v>9344</v>
      </c>
      <c r="D3499" s="461" t="s">
        <v>3564</v>
      </c>
      <c r="E3499" s="463" t="s">
        <v>122</v>
      </c>
      <c r="F3499" s="465">
        <v>11129</v>
      </c>
      <c r="G3499" s="288" t="s">
        <v>117</v>
      </c>
      <c r="H3499" s="288"/>
      <c r="I3499" s="1"/>
      <c r="J3499" s="1"/>
      <c r="K3499" s="549"/>
      <c r="L3499" s="10"/>
      <c r="M3499" s="1"/>
      <c r="N3499" s="548"/>
      <c r="O3499" s="548"/>
    </row>
    <row r="3500" spans="2:15" s="5" customFormat="1" ht="78.75">
      <c r="B3500" s="1"/>
      <c r="C3500" s="459">
        <v>9345</v>
      </c>
      <c r="D3500" s="461" t="s">
        <v>3565</v>
      </c>
      <c r="E3500" s="463" t="s">
        <v>122</v>
      </c>
      <c r="F3500" s="465">
        <v>57136</v>
      </c>
      <c r="G3500" s="288" t="s">
        <v>117</v>
      </c>
      <c r="H3500" s="288"/>
      <c r="I3500" s="1"/>
      <c r="J3500" s="1"/>
      <c r="K3500" s="549"/>
      <c r="L3500" s="10"/>
      <c r="M3500" s="1"/>
      <c r="N3500" s="548"/>
      <c r="O3500" s="548"/>
    </row>
    <row r="3501" spans="2:15" s="5" customFormat="1" ht="47.25">
      <c r="B3501" s="1"/>
      <c r="C3501" s="459">
        <v>9346</v>
      </c>
      <c r="D3501" s="461" t="s">
        <v>3566</v>
      </c>
      <c r="E3501" s="463" t="s">
        <v>125</v>
      </c>
      <c r="F3501" s="465">
        <v>9169</v>
      </c>
      <c r="G3501" s="288" t="s">
        <v>117</v>
      </c>
      <c r="H3501" s="288"/>
      <c r="I3501" s="1"/>
      <c r="J3501" s="1"/>
      <c r="K3501" s="549"/>
      <c r="L3501" s="10"/>
      <c r="M3501" s="1"/>
      <c r="N3501" s="548"/>
      <c r="O3501" s="548"/>
    </row>
    <row r="3502" spans="2:15" s="5" customFormat="1" ht="47.25">
      <c r="B3502" s="1"/>
      <c r="C3502" s="459">
        <v>9347</v>
      </c>
      <c r="D3502" s="461" t="s">
        <v>3567</v>
      </c>
      <c r="E3502" s="463" t="s">
        <v>125</v>
      </c>
      <c r="F3502" s="465">
        <v>8569</v>
      </c>
      <c r="G3502" s="288" t="s">
        <v>117</v>
      </c>
      <c r="H3502" s="288"/>
      <c r="I3502" s="1"/>
      <c r="J3502" s="1"/>
      <c r="K3502" s="549"/>
      <c r="L3502" s="10"/>
      <c r="M3502" s="1"/>
      <c r="N3502" s="548"/>
      <c r="O3502" s="548"/>
    </row>
    <row r="3503" spans="2:15" s="5" customFormat="1" ht="31.5">
      <c r="B3503" s="1"/>
      <c r="C3503" s="459">
        <v>9348</v>
      </c>
      <c r="D3503" s="461" t="s">
        <v>3568</v>
      </c>
      <c r="E3503" s="463" t="s">
        <v>125</v>
      </c>
      <c r="F3503" s="465">
        <v>5632</v>
      </c>
      <c r="G3503" s="288" t="s">
        <v>117</v>
      </c>
      <c r="H3503" s="288"/>
      <c r="I3503" s="1"/>
      <c r="J3503" s="1"/>
      <c r="K3503" s="549"/>
      <c r="L3503" s="10"/>
      <c r="M3503" s="1"/>
      <c r="N3503" s="548"/>
      <c r="O3503" s="548"/>
    </row>
    <row r="3504" spans="2:15" s="5" customFormat="1" ht="31.5">
      <c r="B3504" s="1"/>
      <c r="C3504" s="459">
        <v>9349</v>
      </c>
      <c r="D3504" s="461" t="s">
        <v>3569</v>
      </c>
      <c r="E3504" s="463" t="s">
        <v>116</v>
      </c>
      <c r="F3504" s="465">
        <v>22034</v>
      </c>
      <c r="G3504" s="288" t="s">
        <v>117</v>
      </c>
      <c r="H3504" s="288"/>
      <c r="I3504" s="1"/>
      <c r="J3504" s="1"/>
      <c r="K3504" s="549"/>
      <c r="L3504" s="10"/>
      <c r="M3504" s="1"/>
      <c r="N3504" s="548"/>
      <c r="O3504" s="548"/>
    </row>
    <row r="3505" spans="2:15" s="5" customFormat="1" ht="63">
      <c r="B3505" s="1"/>
      <c r="C3505" s="459">
        <v>9350</v>
      </c>
      <c r="D3505" s="461" t="s">
        <v>3570</v>
      </c>
      <c r="E3505" s="463" t="s">
        <v>125</v>
      </c>
      <c r="F3505" s="465">
        <v>2519407</v>
      </c>
      <c r="G3505" s="288" t="s">
        <v>117</v>
      </c>
      <c r="H3505" s="288"/>
      <c r="I3505" s="1"/>
      <c r="J3505" s="1"/>
      <c r="K3505" s="549"/>
      <c r="L3505" s="10"/>
      <c r="M3505" s="1"/>
      <c r="N3505" s="548"/>
      <c r="O3505" s="548"/>
    </row>
    <row r="3506" spans="2:15" s="5" customFormat="1" ht="47.25">
      <c r="B3506" s="1"/>
      <c r="C3506" s="459">
        <v>9351</v>
      </c>
      <c r="D3506" s="461" t="s">
        <v>3571</v>
      </c>
      <c r="E3506" s="463" t="s">
        <v>125</v>
      </c>
      <c r="F3506" s="465">
        <v>11929571</v>
      </c>
      <c r="G3506" s="288" t="s">
        <v>117</v>
      </c>
      <c r="H3506" s="288"/>
      <c r="I3506" s="1"/>
      <c r="J3506" s="1"/>
      <c r="K3506" s="549"/>
      <c r="L3506" s="10"/>
      <c r="M3506" s="1"/>
      <c r="N3506" s="548"/>
      <c r="O3506" s="548"/>
    </row>
    <row r="3507" spans="2:15" s="5" customFormat="1" ht="47.25">
      <c r="B3507" s="1"/>
      <c r="C3507" s="459">
        <v>9352</v>
      </c>
      <c r="D3507" s="461" t="s">
        <v>3572</v>
      </c>
      <c r="E3507" s="463" t="s">
        <v>125</v>
      </c>
      <c r="F3507" s="465">
        <v>172638512</v>
      </c>
      <c r="G3507" s="288" t="s">
        <v>117</v>
      </c>
      <c r="H3507" s="288"/>
      <c r="I3507" s="1"/>
      <c r="J3507" s="1"/>
      <c r="K3507" s="549"/>
      <c r="L3507" s="10"/>
      <c r="M3507" s="1"/>
      <c r="N3507" s="548"/>
      <c r="O3507" s="548"/>
    </row>
    <row r="3508" spans="2:15" s="5" customFormat="1" ht="47.25">
      <c r="B3508" s="1"/>
      <c r="C3508" s="459">
        <v>9353</v>
      </c>
      <c r="D3508" s="461" t="s">
        <v>3573</v>
      </c>
      <c r="E3508" s="463" t="s">
        <v>125</v>
      </c>
      <c r="F3508" s="465">
        <v>150910</v>
      </c>
      <c r="G3508" s="288" t="s">
        <v>117</v>
      </c>
      <c r="H3508" s="288"/>
      <c r="I3508" s="1"/>
      <c r="J3508" s="1"/>
      <c r="K3508" s="549"/>
      <c r="L3508" s="10"/>
      <c r="M3508" s="1"/>
      <c r="N3508" s="548"/>
      <c r="O3508" s="548"/>
    </row>
    <row r="3509" spans="2:15" s="5" customFormat="1" ht="78.75">
      <c r="B3509" s="1"/>
      <c r="C3509" s="459">
        <v>9354</v>
      </c>
      <c r="D3509" s="461" t="s">
        <v>3574</v>
      </c>
      <c r="E3509" s="463" t="s">
        <v>125</v>
      </c>
      <c r="F3509" s="465">
        <v>10894</v>
      </c>
      <c r="G3509" s="288" t="s">
        <v>117</v>
      </c>
      <c r="H3509" s="288"/>
      <c r="I3509" s="1"/>
      <c r="J3509" s="1"/>
      <c r="K3509" s="549"/>
      <c r="L3509" s="10"/>
      <c r="M3509" s="1"/>
      <c r="N3509" s="548"/>
      <c r="O3509" s="548"/>
    </row>
    <row r="3510" spans="2:15" s="5" customFormat="1" ht="47.25">
      <c r="B3510" s="1"/>
      <c r="C3510" s="459">
        <v>9355</v>
      </c>
      <c r="D3510" s="461" t="s">
        <v>3575</v>
      </c>
      <c r="E3510" s="463" t="s">
        <v>125</v>
      </c>
      <c r="F3510" s="465">
        <v>6673</v>
      </c>
      <c r="G3510" s="288" t="s">
        <v>117</v>
      </c>
      <c r="H3510" s="288"/>
      <c r="I3510" s="1"/>
      <c r="J3510" s="1"/>
      <c r="K3510" s="549"/>
      <c r="L3510" s="10"/>
      <c r="M3510" s="1"/>
      <c r="N3510" s="548"/>
      <c r="O3510" s="548"/>
    </row>
    <row r="3511" spans="2:15" s="5" customFormat="1" ht="31.5">
      <c r="B3511" s="1"/>
      <c r="C3511" s="459">
        <v>9356</v>
      </c>
      <c r="D3511" s="461" t="s">
        <v>3576</v>
      </c>
      <c r="E3511" s="463" t="s">
        <v>125</v>
      </c>
      <c r="F3511" s="465">
        <v>8102</v>
      </c>
      <c r="G3511" s="288" t="s">
        <v>117</v>
      </c>
      <c r="H3511" s="288"/>
      <c r="I3511" s="1"/>
      <c r="J3511" s="1"/>
      <c r="K3511" s="549"/>
      <c r="L3511" s="10"/>
      <c r="M3511" s="1"/>
      <c r="N3511" s="548"/>
      <c r="O3511" s="548"/>
    </row>
    <row r="3512" spans="2:15" s="5" customFormat="1" ht="47.25">
      <c r="B3512" s="1"/>
      <c r="C3512" s="459">
        <v>9357</v>
      </c>
      <c r="D3512" s="461" t="s">
        <v>3577</v>
      </c>
      <c r="E3512" s="463" t="s">
        <v>116</v>
      </c>
      <c r="F3512" s="465">
        <v>59005</v>
      </c>
      <c r="G3512" s="288" t="s">
        <v>117</v>
      </c>
      <c r="H3512" s="288"/>
      <c r="I3512" s="1"/>
      <c r="J3512" s="1"/>
      <c r="K3512" s="549"/>
      <c r="L3512" s="10"/>
      <c r="M3512" s="1"/>
      <c r="N3512" s="548"/>
      <c r="O3512" s="548"/>
    </row>
    <row r="3513" spans="2:15" s="5" customFormat="1" ht="47.25">
      <c r="B3513" s="1"/>
      <c r="C3513" s="459">
        <v>9358</v>
      </c>
      <c r="D3513" s="461" t="s">
        <v>3578</v>
      </c>
      <c r="E3513" s="463" t="s">
        <v>125</v>
      </c>
      <c r="F3513" s="465">
        <v>7501</v>
      </c>
      <c r="G3513" s="288" t="s">
        <v>117</v>
      </c>
      <c r="H3513" s="288"/>
      <c r="I3513" s="1"/>
      <c r="J3513" s="1"/>
      <c r="K3513" s="549"/>
      <c r="L3513" s="10"/>
      <c r="M3513" s="1"/>
      <c r="N3513" s="548"/>
      <c r="O3513" s="548"/>
    </row>
    <row r="3514" spans="2:15" s="5" customFormat="1" ht="47.25">
      <c r="B3514" s="1"/>
      <c r="C3514" s="459">
        <v>9359</v>
      </c>
      <c r="D3514" s="461" t="s">
        <v>3579</v>
      </c>
      <c r="E3514" s="463" t="s">
        <v>116</v>
      </c>
      <c r="F3514" s="465">
        <v>83587</v>
      </c>
      <c r="G3514" s="288" t="s">
        <v>117</v>
      </c>
      <c r="H3514" s="288"/>
      <c r="I3514" s="1"/>
      <c r="J3514" s="1"/>
      <c r="K3514" s="549"/>
      <c r="L3514" s="10"/>
      <c r="M3514" s="1"/>
      <c r="N3514" s="548"/>
      <c r="O3514" s="548"/>
    </row>
    <row r="3515" spans="2:15" s="5" customFormat="1" ht="63">
      <c r="B3515" s="1"/>
      <c r="C3515" s="459">
        <v>9360</v>
      </c>
      <c r="D3515" s="461" t="s">
        <v>3580</v>
      </c>
      <c r="E3515" s="463" t="s">
        <v>116</v>
      </c>
      <c r="F3515" s="465">
        <v>127658</v>
      </c>
      <c r="G3515" s="288" t="s">
        <v>117</v>
      </c>
      <c r="H3515" s="288"/>
      <c r="I3515" s="1"/>
      <c r="J3515" s="1"/>
      <c r="K3515" s="549"/>
      <c r="L3515" s="10"/>
      <c r="M3515" s="1"/>
      <c r="N3515" s="548"/>
      <c r="O3515" s="548"/>
    </row>
    <row r="3516" spans="2:15" s="5" customFormat="1" ht="31.5">
      <c r="B3516" s="1"/>
      <c r="C3516" s="459">
        <v>9361</v>
      </c>
      <c r="D3516" s="461" t="s">
        <v>3581</v>
      </c>
      <c r="E3516" s="463" t="s">
        <v>125</v>
      </c>
      <c r="F3516" s="465">
        <v>78292</v>
      </c>
      <c r="G3516" s="288" t="s">
        <v>117</v>
      </c>
      <c r="H3516" s="288"/>
      <c r="I3516" s="1"/>
      <c r="J3516" s="1"/>
      <c r="K3516" s="549"/>
      <c r="L3516" s="10"/>
      <c r="M3516" s="1"/>
      <c r="N3516" s="548"/>
      <c r="O3516" s="548"/>
    </row>
    <row r="3517" spans="2:15" s="5" customFormat="1" ht="47.25">
      <c r="B3517" s="1"/>
      <c r="C3517" s="459">
        <v>9362</v>
      </c>
      <c r="D3517" s="461" t="s">
        <v>3582</v>
      </c>
      <c r="E3517" s="463" t="s">
        <v>116</v>
      </c>
      <c r="F3517" s="465">
        <v>14455</v>
      </c>
      <c r="G3517" s="288" t="s">
        <v>117</v>
      </c>
      <c r="H3517" s="288"/>
      <c r="I3517" s="1"/>
      <c r="J3517" s="1"/>
      <c r="K3517" s="549"/>
      <c r="L3517" s="10"/>
      <c r="M3517" s="1"/>
      <c r="N3517" s="548"/>
      <c r="O3517" s="548"/>
    </row>
    <row r="3518" spans="2:15" s="5" customFormat="1" ht="47.25">
      <c r="B3518" s="1"/>
      <c r="C3518" s="459">
        <v>9363</v>
      </c>
      <c r="D3518" s="461" t="s">
        <v>3583</v>
      </c>
      <c r="E3518" s="463" t="s">
        <v>122</v>
      </c>
      <c r="F3518" s="465">
        <v>53474</v>
      </c>
      <c r="G3518" s="288" t="s">
        <v>117</v>
      </c>
      <c r="H3518" s="288"/>
      <c r="I3518" s="1"/>
      <c r="J3518" s="1"/>
      <c r="K3518" s="549"/>
      <c r="L3518" s="10"/>
      <c r="M3518" s="1"/>
      <c r="N3518" s="548"/>
      <c r="O3518" s="548"/>
    </row>
    <row r="3519" spans="2:15" s="5" customFormat="1" ht="47.25">
      <c r="B3519" s="1"/>
      <c r="C3519" s="459">
        <v>9364</v>
      </c>
      <c r="D3519" s="461" t="s">
        <v>3584</v>
      </c>
      <c r="E3519" s="463" t="s">
        <v>125</v>
      </c>
      <c r="F3519" s="465">
        <v>390137</v>
      </c>
      <c r="G3519" s="288" t="s">
        <v>117</v>
      </c>
      <c r="H3519" s="288"/>
      <c r="I3519" s="1"/>
      <c r="J3519" s="1"/>
      <c r="K3519" s="549"/>
      <c r="L3519" s="10"/>
      <c r="M3519" s="1"/>
      <c r="N3519" s="548"/>
      <c r="O3519" s="548"/>
    </row>
    <row r="3520" spans="2:15" s="5" customFormat="1" ht="31.5">
      <c r="B3520" s="1"/>
      <c r="C3520" s="459">
        <v>9365</v>
      </c>
      <c r="D3520" s="461" t="s">
        <v>3585</v>
      </c>
      <c r="E3520" s="463" t="s">
        <v>125</v>
      </c>
      <c r="F3520" s="465">
        <v>74278</v>
      </c>
      <c r="G3520" s="288" t="s">
        <v>117</v>
      </c>
      <c r="H3520" s="288"/>
      <c r="I3520" s="1"/>
      <c r="J3520" s="1"/>
      <c r="K3520" s="549"/>
      <c r="L3520" s="10"/>
      <c r="M3520" s="1"/>
      <c r="N3520" s="548"/>
      <c r="O3520" s="548"/>
    </row>
    <row r="3521" spans="2:15" s="5" customFormat="1" ht="47.25">
      <c r="B3521" s="1"/>
      <c r="C3521" s="459">
        <v>9366</v>
      </c>
      <c r="D3521" s="461" t="s">
        <v>3586</v>
      </c>
      <c r="E3521" s="463" t="s">
        <v>125</v>
      </c>
      <c r="F3521" s="465">
        <v>10001</v>
      </c>
      <c r="G3521" s="288" t="s">
        <v>117</v>
      </c>
      <c r="H3521" s="288"/>
      <c r="I3521" s="1"/>
      <c r="J3521" s="1"/>
      <c r="K3521" s="549"/>
      <c r="L3521" s="10"/>
      <c r="M3521" s="1"/>
      <c r="N3521" s="548"/>
      <c r="O3521" s="548"/>
    </row>
    <row r="3522" spans="2:15" s="5" customFormat="1" ht="94.5">
      <c r="B3522" s="1"/>
      <c r="C3522" s="459">
        <v>9367</v>
      </c>
      <c r="D3522" s="461" t="s">
        <v>3587</v>
      </c>
      <c r="E3522" s="463" t="s">
        <v>125</v>
      </c>
      <c r="F3522" s="465">
        <v>833000</v>
      </c>
      <c r="G3522" s="288" t="s">
        <v>117</v>
      </c>
      <c r="H3522" s="288"/>
      <c r="I3522" s="1"/>
      <c r="J3522" s="1"/>
      <c r="K3522" s="549"/>
      <c r="L3522" s="10"/>
      <c r="M3522" s="1"/>
      <c r="N3522" s="548"/>
      <c r="O3522" s="548"/>
    </row>
    <row r="3523" spans="2:15" s="5" customFormat="1" ht="78.75">
      <c r="B3523" s="1"/>
      <c r="C3523" s="459">
        <v>9368</v>
      </c>
      <c r="D3523" s="461" t="s">
        <v>3588</v>
      </c>
      <c r="E3523" s="463" t="s">
        <v>125</v>
      </c>
      <c r="F3523" s="465">
        <v>1130500</v>
      </c>
      <c r="G3523" s="288" t="s">
        <v>117</v>
      </c>
      <c r="H3523" s="288"/>
      <c r="I3523" s="1"/>
      <c r="J3523" s="1"/>
      <c r="K3523" s="549"/>
      <c r="L3523" s="10"/>
      <c r="M3523" s="1"/>
      <c r="N3523" s="548"/>
      <c r="O3523" s="548"/>
    </row>
    <row r="3524" spans="2:15" s="5" customFormat="1" ht="47.25">
      <c r="B3524" s="1"/>
      <c r="C3524" s="459">
        <v>9369</v>
      </c>
      <c r="D3524" s="461" t="s">
        <v>3589</v>
      </c>
      <c r="E3524" s="463" t="s">
        <v>125</v>
      </c>
      <c r="F3524" s="465">
        <v>28287</v>
      </c>
      <c r="G3524" s="288" t="s">
        <v>117</v>
      </c>
      <c r="H3524" s="288"/>
      <c r="I3524" s="1"/>
      <c r="J3524" s="1"/>
      <c r="K3524" s="549"/>
      <c r="L3524" s="10"/>
      <c r="M3524" s="1"/>
      <c r="N3524" s="548"/>
      <c r="O3524" s="548"/>
    </row>
    <row r="3525" spans="2:15" s="5" customFormat="1" ht="47.25">
      <c r="B3525" s="1"/>
      <c r="C3525" s="459">
        <v>9370</v>
      </c>
      <c r="D3525" s="461" t="s">
        <v>3590</v>
      </c>
      <c r="E3525" s="463" t="s">
        <v>125</v>
      </c>
      <c r="F3525" s="465">
        <v>25289</v>
      </c>
      <c r="G3525" s="288" t="s">
        <v>117</v>
      </c>
      <c r="H3525" s="288"/>
      <c r="I3525" s="1"/>
      <c r="J3525" s="1"/>
      <c r="K3525" s="549"/>
      <c r="L3525" s="10"/>
      <c r="M3525" s="1"/>
      <c r="N3525" s="548"/>
      <c r="O3525" s="548"/>
    </row>
    <row r="3526" spans="2:15" s="5" customFormat="1" ht="47.25">
      <c r="B3526" s="1"/>
      <c r="C3526" s="459">
        <v>9371</v>
      </c>
      <c r="D3526" s="461" t="s">
        <v>3591</v>
      </c>
      <c r="E3526" s="463" t="s">
        <v>125</v>
      </c>
      <c r="F3526" s="465">
        <v>32607</v>
      </c>
      <c r="G3526" s="288" t="s">
        <v>117</v>
      </c>
      <c r="H3526" s="288"/>
      <c r="I3526" s="1"/>
      <c r="J3526" s="1"/>
      <c r="K3526" s="549"/>
      <c r="L3526" s="10"/>
      <c r="M3526" s="1"/>
      <c r="N3526" s="548"/>
      <c r="O3526" s="548"/>
    </row>
    <row r="3527" spans="2:15" s="5" customFormat="1" ht="78.75">
      <c r="B3527" s="1"/>
      <c r="C3527" s="459">
        <v>9372</v>
      </c>
      <c r="D3527" s="461" t="s">
        <v>3592</v>
      </c>
      <c r="E3527" s="463" t="s">
        <v>122</v>
      </c>
      <c r="F3527" s="465">
        <v>914999</v>
      </c>
      <c r="G3527" s="288" t="s">
        <v>117</v>
      </c>
      <c r="H3527" s="288"/>
      <c r="I3527" s="1"/>
      <c r="J3527" s="1"/>
      <c r="K3527" s="549"/>
      <c r="L3527" s="10"/>
      <c r="M3527" s="1"/>
      <c r="N3527" s="548"/>
      <c r="O3527" s="548"/>
    </row>
    <row r="3528" spans="2:15" s="5" customFormat="1" ht="110.25">
      <c r="B3528" s="1"/>
      <c r="C3528" s="459">
        <v>9373</v>
      </c>
      <c r="D3528" s="461" t="s">
        <v>3593</v>
      </c>
      <c r="E3528" s="463" t="s">
        <v>125</v>
      </c>
      <c r="F3528" s="465">
        <v>3099220</v>
      </c>
      <c r="G3528" s="288" t="s">
        <v>117</v>
      </c>
      <c r="H3528" s="288"/>
      <c r="I3528" s="1"/>
      <c r="J3528" s="1"/>
      <c r="K3528" s="549"/>
      <c r="L3528" s="10"/>
      <c r="M3528" s="1"/>
      <c r="N3528" s="548"/>
      <c r="O3528" s="548"/>
    </row>
    <row r="3529" spans="2:15" s="5" customFormat="1" ht="283.5">
      <c r="B3529" s="1"/>
      <c r="C3529" s="459">
        <v>9374</v>
      </c>
      <c r="D3529" s="461" t="s">
        <v>3594</v>
      </c>
      <c r="E3529" s="463" t="s">
        <v>125</v>
      </c>
      <c r="F3529" s="465">
        <v>68030416</v>
      </c>
      <c r="G3529" s="288" t="s">
        <v>117</v>
      </c>
      <c r="H3529" s="288"/>
      <c r="I3529" s="1"/>
      <c r="J3529" s="1"/>
      <c r="K3529" s="549"/>
      <c r="L3529" s="10"/>
      <c r="M3529" s="1"/>
      <c r="N3529" s="548"/>
      <c r="O3529" s="548"/>
    </row>
    <row r="3530" spans="2:15" s="5" customFormat="1" ht="283.5">
      <c r="B3530" s="1"/>
      <c r="C3530" s="459">
        <v>9375</v>
      </c>
      <c r="D3530" s="461" t="s">
        <v>3595</v>
      </c>
      <c r="E3530" s="463" t="s">
        <v>125</v>
      </c>
      <c r="F3530" s="465">
        <v>80354994</v>
      </c>
      <c r="G3530" s="288" t="s">
        <v>117</v>
      </c>
      <c r="H3530" s="288"/>
      <c r="I3530" s="1"/>
      <c r="J3530" s="1"/>
      <c r="K3530" s="549"/>
      <c r="L3530" s="10"/>
      <c r="M3530" s="1"/>
      <c r="N3530" s="548"/>
      <c r="O3530" s="548"/>
    </row>
    <row r="3531" spans="2:15" s="5" customFormat="1" ht="283.5">
      <c r="B3531" s="1"/>
      <c r="C3531" s="459">
        <v>9376</v>
      </c>
      <c r="D3531" s="461" t="s">
        <v>3596</v>
      </c>
      <c r="E3531" s="463" t="s">
        <v>125</v>
      </c>
      <c r="F3531" s="465">
        <v>46006099</v>
      </c>
      <c r="G3531" s="288" t="s">
        <v>117</v>
      </c>
      <c r="H3531" s="288"/>
      <c r="I3531" s="1"/>
      <c r="J3531" s="1"/>
      <c r="K3531" s="549"/>
      <c r="L3531" s="10"/>
      <c r="M3531" s="1"/>
      <c r="N3531" s="548"/>
      <c r="O3531" s="548"/>
    </row>
    <row r="3532" spans="2:15" s="5" customFormat="1" ht="173.25">
      <c r="B3532" s="1"/>
      <c r="C3532" s="459">
        <v>9377</v>
      </c>
      <c r="D3532" s="461" t="s">
        <v>3597</v>
      </c>
      <c r="E3532" s="463" t="s">
        <v>122</v>
      </c>
      <c r="F3532" s="465">
        <v>4282936</v>
      </c>
      <c r="G3532" s="288" t="s">
        <v>117</v>
      </c>
      <c r="H3532" s="288"/>
      <c r="I3532" s="1"/>
      <c r="J3532" s="1"/>
      <c r="K3532" s="549"/>
      <c r="L3532" s="10"/>
      <c r="M3532" s="1"/>
      <c r="N3532" s="548"/>
      <c r="O3532" s="548"/>
    </row>
    <row r="3533" spans="2:15" s="5" customFormat="1" ht="173.25">
      <c r="B3533" s="1"/>
      <c r="C3533" s="459">
        <v>9378</v>
      </c>
      <c r="D3533" s="461" t="s">
        <v>3598</v>
      </c>
      <c r="E3533" s="463" t="s">
        <v>125</v>
      </c>
      <c r="F3533" s="465">
        <v>7486679</v>
      </c>
      <c r="G3533" s="288" t="s">
        <v>117</v>
      </c>
      <c r="H3533" s="288"/>
      <c r="I3533" s="1"/>
      <c r="J3533" s="1"/>
      <c r="K3533" s="549"/>
      <c r="L3533" s="10"/>
      <c r="M3533" s="1"/>
      <c r="N3533" s="548"/>
      <c r="O3533" s="548"/>
    </row>
    <row r="3534" spans="2:15" s="5" customFormat="1" ht="94.5">
      <c r="B3534" s="1"/>
      <c r="C3534" s="459">
        <v>9379</v>
      </c>
      <c r="D3534" s="461" t="s">
        <v>3599</v>
      </c>
      <c r="E3534" s="463" t="s">
        <v>125</v>
      </c>
      <c r="F3534" s="465">
        <v>2952647</v>
      </c>
      <c r="G3534" s="288" t="s">
        <v>117</v>
      </c>
      <c r="H3534" s="288"/>
      <c r="I3534" s="1"/>
      <c r="J3534" s="1"/>
      <c r="K3534" s="549"/>
      <c r="L3534" s="10"/>
      <c r="M3534" s="1"/>
      <c r="N3534" s="548"/>
      <c r="O3534" s="548"/>
    </row>
    <row r="3535" spans="2:15" s="5" customFormat="1" ht="173.25">
      <c r="B3535" s="1"/>
      <c r="C3535" s="459">
        <v>9380</v>
      </c>
      <c r="D3535" s="461" t="s">
        <v>3600</v>
      </c>
      <c r="E3535" s="463" t="s">
        <v>122</v>
      </c>
      <c r="F3535" s="465">
        <v>5350874</v>
      </c>
      <c r="G3535" s="288" t="s">
        <v>117</v>
      </c>
      <c r="H3535" s="288"/>
      <c r="I3535" s="1"/>
      <c r="J3535" s="1"/>
      <c r="K3535" s="549"/>
      <c r="L3535" s="10"/>
      <c r="M3535" s="1"/>
      <c r="N3535" s="548"/>
      <c r="O3535" s="548"/>
    </row>
    <row r="3536" spans="2:15" s="5" customFormat="1" ht="94.5">
      <c r="B3536" s="1"/>
      <c r="C3536" s="459">
        <v>9381</v>
      </c>
      <c r="D3536" s="461" t="s">
        <v>3601</v>
      </c>
      <c r="E3536" s="463" t="s">
        <v>125</v>
      </c>
      <c r="F3536" s="465">
        <v>3290332</v>
      </c>
      <c r="G3536" s="288" t="s">
        <v>117</v>
      </c>
      <c r="H3536" s="288"/>
      <c r="I3536" s="1"/>
      <c r="J3536" s="1"/>
      <c r="K3536" s="549"/>
      <c r="L3536" s="10"/>
      <c r="M3536" s="1"/>
      <c r="N3536" s="548"/>
      <c r="O3536" s="548"/>
    </row>
    <row r="3537" spans="2:15" s="5" customFormat="1" ht="47.25">
      <c r="B3537" s="1"/>
      <c r="C3537" s="459">
        <v>9382</v>
      </c>
      <c r="D3537" s="461" t="s">
        <v>3602</v>
      </c>
      <c r="E3537" s="463" t="s">
        <v>125</v>
      </c>
      <c r="F3537" s="465">
        <v>301260703</v>
      </c>
      <c r="G3537" s="288" t="s">
        <v>117</v>
      </c>
      <c r="H3537" s="288"/>
      <c r="I3537" s="1"/>
      <c r="J3537" s="1"/>
      <c r="K3537" s="549"/>
      <c r="L3537" s="10"/>
      <c r="M3537" s="1"/>
      <c r="N3537" s="548"/>
      <c r="O3537" s="548"/>
    </row>
    <row r="3538" spans="2:15" s="5" customFormat="1" ht="47.25">
      <c r="B3538" s="1"/>
      <c r="C3538" s="459">
        <v>9383</v>
      </c>
      <c r="D3538" s="461" t="s">
        <v>3603</v>
      </c>
      <c r="E3538" s="463" t="s">
        <v>125</v>
      </c>
      <c r="F3538" s="465">
        <v>147288504</v>
      </c>
      <c r="G3538" s="288" t="s">
        <v>117</v>
      </c>
      <c r="H3538" s="288"/>
      <c r="I3538" s="1"/>
      <c r="J3538" s="1"/>
      <c r="K3538" s="549"/>
      <c r="L3538" s="10"/>
      <c r="M3538" s="1"/>
      <c r="N3538" s="548"/>
      <c r="O3538" s="548"/>
    </row>
    <row r="3539" spans="2:15" s="5" customFormat="1" ht="173.25">
      <c r="B3539" s="1"/>
      <c r="C3539" s="459">
        <v>9384</v>
      </c>
      <c r="D3539" s="461" t="s">
        <v>3604</v>
      </c>
      <c r="E3539" s="463" t="s">
        <v>122</v>
      </c>
      <c r="F3539" s="465">
        <v>781527</v>
      </c>
      <c r="G3539" s="288" t="s">
        <v>117</v>
      </c>
      <c r="H3539" s="288"/>
      <c r="I3539" s="1"/>
      <c r="J3539" s="1"/>
      <c r="K3539" s="549"/>
      <c r="L3539" s="10"/>
      <c r="M3539" s="1"/>
      <c r="N3539" s="548"/>
      <c r="O3539" s="548"/>
    </row>
    <row r="3540" spans="2:15" s="5" customFormat="1" ht="204.75">
      <c r="B3540" s="1"/>
      <c r="C3540" s="459">
        <v>9385</v>
      </c>
      <c r="D3540" s="461" t="s">
        <v>3605</v>
      </c>
      <c r="E3540" s="463" t="s">
        <v>122</v>
      </c>
      <c r="F3540" s="465">
        <v>1427783</v>
      </c>
      <c r="G3540" s="288" t="s">
        <v>117</v>
      </c>
      <c r="H3540" s="288"/>
      <c r="I3540" s="1"/>
      <c r="J3540" s="1"/>
      <c r="K3540" s="549"/>
      <c r="L3540" s="10"/>
      <c r="M3540" s="1"/>
      <c r="N3540" s="548"/>
      <c r="O3540" s="548"/>
    </row>
    <row r="3541" spans="2:15" s="5" customFormat="1" ht="47.25">
      <c r="B3541" s="1"/>
      <c r="C3541" s="459">
        <v>9386</v>
      </c>
      <c r="D3541" s="461" t="s">
        <v>3606</v>
      </c>
      <c r="E3541" s="463" t="s">
        <v>122</v>
      </c>
      <c r="F3541" s="465">
        <v>728763</v>
      </c>
      <c r="G3541" s="288" t="s">
        <v>117</v>
      </c>
      <c r="H3541" s="288"/>
      <c r="I3541" s="1"/>
      <c r="J3541" s="1"/>
      <c r="K3541" s="549"/>
      <c r="L3541" s="10"/>
      <c r="M3541" s="1"/>
      <c r="N3541" s="548"/>
      <c r="O3541" s="548"/>
    </row>
    <row r="3542" spans="2:15" s="5" customFormat="1" ht="47.25">
      <c r="B3542" s="1"/>
      <c r="C3542" s="459">
        <v>9387</v>
      </c>
      <c r="D3542" s="461" t="s">
        <v>3607</v>
      </c>
      <c r="E3542" s="463" t="s">
        <v>125</v>
      </c>
      <c r="F3542" s="465">
        <v>30940376</v>
      </c>
      <c r="G3542" s="288" t="s">
        <v>117</v>
      </c>
      <c r="H3542" s="288"/>
      <c r="I3542" s="1"/>
      <c r="J3542" s="1"/>
      <c r="K3542" s="549"/>
      <c r="L3542" s="10"/>
      <c r="M3542" s="1"/>
      <c r="N3542" s="548"/>
      <c r="O3542" s="548"/>
    </row>
    <row r="3543" spans="2:15" s="5" customFormat="1" ht="47.25">
      <c r="B3543" s="1"/>
      <c r="C3543" s="459">
        <v>9388</v>
      </c>
      <c r="D3543" s="461" t="s">
        <v>3608</v>
      </c>
      <c r="E3543" s="463" t="s">
        <v>125</v>
      </c>
      <c r="F3543" s="465">
        <v>62334154</v>
      </c>
      <c r="G3543" s="288" t="s">
        <v>117</v>
      </c>
      <c r="H3543" s="288"/>
      <c r="I3543" s="1"/>
      <c r="J3543" s="1"/>
      <c r="K3543" s="549"/>
      <c r="L3543" s="10"/>
      <c r="M3543" s="1"/>
      <c r="N3543" s="548"/>
      <c r="O3543" s="548"/>
    </row>
    <row r="3544" spans="2:15" s="5" customFormat="1" ht="47.25">
      <c r="B3544" s="1"/>
      <c r="C3544" s="459">
        <v>9389</v>
      </c>
      <c r="D3544" s="461" t="s">
        <v>3609</v>
      </c>
      <c r="E3544" s="463" t="s">
        <v>125</v>
      </c>
      <c r="F3544" s="465">
        <v>18371</v>
      </c>
      <c r="G3544" s="288" t="s">
        <v>117</v>
      </c>
      <c r="H3544" s="288"/>
      <c r="I3544" s="1"/>
      <c r="J3544" s="1"/>
      <c r="K3544" s="549"/>
      <c r="L3544" s="10"/>
      <c r="M3544" s="1"/>
      <c r="N3544" s="548"/>
      <c r="O3544" s="548"/>
    </row>
    <row r="3545" spans="2:15" s="5" customFormat="1" ht="47.25">
      <c r="B3545" s="1"/>
      <c r="C3545" s="459">
        <v>9390</v>
      </c>
      <c r="D3545" s="461" t="s">
        <v>3610</v>
      </c>
      <c r="E3545" s="463" t="s">
        <v>125</v>
      </c>
      <c r="F3545" s="465">
        <v>21675</v>
      </c>
      <c r="G3545" s="288" t="s">
        <v>117</v>
      </c>
      <c r="H3545" s="288"/>
      <c r="I3545" s="1"/>
      <c r="J3545" s="1"/>
      <c r="K3545" s="549"/>
      <c r="L3545" s="10"/>
      <c r="M3545" s="1"/>
      <c r="N3545" s="548"/>
      <c r="O3545" s="548"/>
    </row>
    <row r="3546" spans="2:15" s="5" customFormat="1" ht="31.5">
      <c r="B3546" s="1"/>
      <c r="C3546" s="459">
        <v>9391</v>
      </c>
      <c r="D3546" s="461" t="s">
        <v>3611</v>
      </c>
      <c r="E3546" s="463" t="s">
        <v>125</v>
      </c>
      <c r="F3546" s="465">
        <v>311045</v>
      </c>
      <c r="G3546" s="288" t="s">
        <v>117</v>
      </c>
      <c r="H3546" s="288"/>
      <c r="I3546" s="1"/>
      <c r="J3546" s="1"/>
      <c r="K3546" s="549"/>
      <c r="L3546" s="10"/>
      <c r="M3546" s="1"/>
      <c r="N3546" s="548"/>
      <c r="O3546" s="548"/>
    </row>
    <row r="3547" spans="2:15" s="5" customFormat="1" ht="47.25">
      <c r="B3547" s="1"/>
      <c r="C3547" s="459">
        <v>9392</v>
      </c>
      <c r="D3547" s="461" t="s">
        <v>3612</v>
      </c>
      <c r="E3547" s="463" t="s">
        <v>125</v>
      </c>
      <c r="F3547" s="465">
        <v>37449</v>
      </c>
      <c r="G3547" s="288" t="s">
        <v>117</v>
      </c>
      <c r="H3547" s="288"/>
      <c r="I3547" s="1"/>
      <c r="J3547" s="1"/>
      <c r="K3547" s="549"/>
      <c r="L3547" s="10"/>
      <c r="M3547" s="1"/>
      <c r="N3547" s="548"/>
      <c r="O3547" s="548"/>
    </row>
    <row r="3548" spans="2:15" s="5" customFormat="1" ht="47.25">
      <c r="B3548" s="1"/>
      <c r="C3548" s="459">
        <v>9393</v>
      </c>
      <c r="D3548" s="461" t="s">
        <v>3613</v>
      </c>
      <c r="E3548" s="463" t="s">
        <v>125</v>
      </c>
      <c r="F3548" s="465">
        <v>119630</v>
      </c>
      <c r="G3548" s="288" t="s">
        <v>117</v>
      </c>
      <c r="H3548" s="288"/>
      <c r="I3548" s="1"/>
      <c r="J3548" s="1"/>
      <c r="K3548" s="549"/>
      <c r="L3548" s="10"/>
      <c r="M3548" s="1"/>
      <c r="N3548" s="548"/>
      <c r="O3548" s="548"/>
    </row>
    <row r="3549" spans="2:15" s="5" customFormat="1" ht="157.5">
      <c r="B3549" s="1"/>
      <c r="C3549" s="459">
        <v>9394</v>
      </c>
      <c r="D3549" s="461" t="s">
        <v>3614</v>
      </c>
      <c r="E3549" s="463" t="s">
        <v>122</v>
      </c>
      <c r="F3549" s="465">
        <v>1510100</v>
      </c>
      <c r="G3549" s="288" t="s">
        <v>117</v>
      </c>
      <c r="H3549" s="288"/>
      <c r="I3549" s="1"/>
      <c r="J3549" s="1"/>
      <c r="K3549" s="549"/>
      <c r="L3549" s="10"/>
      <c r="M3549" s="1"/>
      <c r="N3549" s="548"/>
      <c r="O3549" s="548"/>
    </row>
    <row r="3550" spans="2:15" s="5" customFormat="1" ht="150">
      <c r="B3550" s="1"/>
      <c r="C3550" s="31">
        <v>9395</v>
      </c>
      <c r="D3550" s="34" t="s">
        <v>3615</v>
      </c>
      <c r="E3550" s="32" t="s">
        <v>122</v>
      </c>
      <c r="F3550" s="36">
        <v>2325910</v>
      </c>
      <c r="G3550" s="288" t="s">
        <v>117</v>
      </c>
      <c r="H3550" s="288"/>
      <c r="I3550" s="1"/>
      <c r="J3550" s="1"/>
      <c r="K3550" s="549"/>
      <c r="L3550" s="10"/>
      <c r="M3550" s="1"/>
      <c r="N3550" s="548"/>
      <c r="O3550" s="548"/>
    </row>
    <row r="3551" spans="2:15" s="5" customFormat="1" ht="135">
      <c r="B3551" s="1"/>
      <c r="C3551" s="31">
        <v>9396</v>
      </c>
      <c r="D3551" s="34" t="s">
        <v>3616</v>
      </c>
      <c r="E3551" s="32" t="s">
        <v>122</v>
      </c>
      <c r="F3551" s="36">
        <v>831954</v>
      </c>
      <c r="G3551" s="288" t="s">
        <v>117</v>
      </c>
      <c r="H3551" s="288"/>
      <c r="I3551" s="1"/>
      <c r="J3551" s="1"/>
      <c r="K3551" s="549"/>
      <c r="L3551" s="10"/>
      <c r="M3551" s="1"/>
      <c r="N3551" s="548"/>
      <c r="O3551" s="548"/>
    </row>
    <row r="3552" spans="2:15" s="5" customFormat="1" ht="135">
      <c r="B3552" s="1"/>
      <c r="C3552" s="31">
        <v>9397</v>
      </c>
      <c r="D3552" s="34" t="s">
        <v>3617</v>
      </c>
      <c r="E3552" s="32" t="s">
        <v>122</v>
      </c>
      <c r="F3552" s="36">
        <v>831954</v>
      </c>
      <c r="G3552" s="288" t="s">
        <v>117</v>
      </c>
      <c r="H3552" s="288"/>
      <c r="I3552" s="1"/>
      <c r="J3552" s="1"/>
      <c r="K3552" s="549"/>
      <c r="L3552" s="10"/>
      <c r="M3552" s="1"/>
      <c r="N3552" s="548"/>
      <c r="O3552" s="548"/>
    </row>
    <row r="3553" spans="2:15" s="5" customFormat="1" ht="135">
      <c r="B3553" s="1"/>
      <c r="C3553" s="31">
        <v>9398</v>
      </c>
      <c r="D3553" s="34" t="s">
        <v>3618</v>
      </c>
      <c r="E3553" s="32" t="s">
        <v>122</v>
      </c>
      <c r="F3553" s="36">
        <v>900759</v>
      </c>
      <c r="G3553" s="288" t="s">
        <v>117</v>
      </c>
      <c r="H3553" s="288"/>
      <c r="I3553" s="1"/>
      <c r="J3553" s="1"/>
      <c r="K3553" s="549"/>
      <c r="L3553" s="10"/>
      <c r="M3553" s="1"/>
      <c r="N3553" s="548"/>
      <c r="O3553" s="548"/>
    </row>
    <row r="3554" spans="2:15" s="5" customFormat="1" ht="75">
      <c r="B3554" s="1"/>
      <c r="C3554" s="31">
        <v>9399</v>
      </c>
      <c r="D3554" s="34" t="s">
        <v>3619</v>
      </c>
      <c r="E3554" s="32" t="s">
        <v>122</v>
      </c>
      <c r="F3554" s="36">
        <v>7581</v>
      </c>
      <c r="G3554" s="288" t="s">
        <v>117</v>
      </c>
      <c r="H3554" s="288"/>
      <c r="I3554" s="1"/>
      <c r="J3554" s="1"/>
      <c r="K3554" s="549"/>
      <c r="L3554" s="10"/>
      <c r="M3554" s="1"/>
      <c r="N3554" s="548"/>
      <c r="O3554" s="548"/>
    </row>
    <row r="3555" spans="2:15" s="5" customFormat="1" ht="45">
      <c r="B3555" s="1"/>
      <c r="C3555" s="31">
        <v>9400</v>
      </c>
      <c r="D3555" s="34" t="s">
        <v>3620</v>
      </c>
      <c r="E3555" s="32" t="s">
        <v>125</v>
      </c>
      <c r="F3555" s="36">
        <v>86407</v>
      </c>
      <c r="G3555" s="288" t="s">
        <v>117</v>
      </c>
      <c r="H3555" s="288"/>
      <c r="I3555" s="1"/>
      <c r="J3555" s="1"/>
      <c r="K3555" s="549"/>
      <c r="L3555" s="10"/>
      <c r="M3555" s="1"/>
      <c r="N3555" s="548"/>
      <c r="O3555" s="548"/>
    </row>
    <row r="3556" spans="2:15" s="5" customFormat="1" ht="45">
      <c r="B3556" s="1"/>
      <c r="C3556" s="31">
        <v>9401</v>
      </c>
      <c r="D3556" s="34" t="s">
        <v>3621</v>
      </c>
      <c r="E3556" s="32" t="s">
        <v>125</v>
      </c>
      <c r="F3556" s="36">
        <v>108406</v>
      </c>
      <c r="G3556" s="288" t="s">
        <v>117</v>
      </c>
      <c r="H3556" s="288"/>
      <c r="I3556" s="1"/>
      <c r="J3556" s="1"/>
      <c r="K3556" s="549"/>
      <c r="L3556" s="10"/>
      <c r="M3556" s="1"/>
      <c r="N3556" s="548"/>
      <c r="O3556" s="548"/>
    </row>
    <row r="3557" spans="2:15" s="5" customFormat="1" ht="30">
      <c r="B3557" s="1"/>
      <c r="C3557" s="31">
        <v>9402</v>
      </c>
      <c r="D3557" s="34" t="s">
        <v>3622</v>
      </c>
      <c r="E3557" s="32" t="s">
        <v>125</v>
      </c>
      <c r="F3557" s="36">
        <v>522371</v>
      </c>
      <c r="G3557" s="288" t="s">
        <v>117</v>
      </c>
      <c r="H3557" s="288"/>
      <c r="I3557" s="1"/>
      <c r="J3557" s="1"/>
      <c r="K3557" s="549"/>
      <c r="L3557" s="10"/>
      <c r="M3557" s="1"/>
      <c r="N3557" s="548"/>
      <c r="O3557" s="548"/>
    </row>
    <row r="3558" spans="2:15" s="5" customFormat="1" ht="30">
      <c r="B3558" s="1"/>
      <c r="C3558" s="31">
        <v>9403</v>
      </c>
      <c r="D3558" s="34" t="s">
        <v>3623</v>
      </c>
      <c r="E3558" s="32" t="s">
        <v>125</v>
      </c>
      <c r="F3558" s="36">
        <v>543672</v>
      </c>
      <c r="G3558" s="288" t="s">
        <v>117</v>
      </c>
      <c r="H3558" s="288"/>
      <c r="I3558" s="1"/>
      <c r="J3558" s="1"/>
      <c r="K3558" s="549"/>
      <c r="L3558" s="10"/>
      <c r="M3558" s="1"/>
      <c r="N3558" s="548"/>
      <c r="O3558" s="548"/>
    </row>
    <row r="3559" spans="2:15" s="5" customFormat="1" ht="30">
      <c r="B3559" s="1"/>
      <c r="C3559" s="31">
        <v>9404</v>
      </c>
      <c r="D3559" s="34" t="s">
        <v>3624</v>
      </c>
      <c r="E3559" s="32" t="s">
        <v>125</v>
      </c>
      <c r="F3559" s="36">
        <v>607871</v>
      </c>
      <c r="G3559" s="288" t="s">
        <v>117</v>
      </c>
      <c r="H3559" s="288"/>
      <c r="I3559" s="1"/>
      <c r="J3559" s="1"/>
      <c r="K3559" s="549"/>
      <c r="L3559" s="10"/>
      <c r="M3559" s="1"/>
      <c r="N3559" s="548"/>
      <c r="O3559" s="548"/>
    </row>
    <row r="3560" spans="2:15" s="5" customFormat="1" ht="30">
      <c r="B3560" s="1"/>
      <c r="C3560" s="31">
        <v>9405</v>
      </c>
      <c r="D3560" s="34" t="s">
        <v>3625</v>
      </c>
      <c r="E3560" s="32" t="s">
        <v>125</v>
      </c>
      <c r="F3560" s="36">
        <v>448707</v>
      </c>
      <c r="G3560" s="288" t="s">
        <v>117</v>
      </c>
      <c r="H3560" s="288"/>
      <c r="I3560" s="1"/>
      <c r="J3560" s="1"/>
      <c r="K3560" s="549"/>
      <c r="L3560" s="10"/>
      <c r="M3560" s="1"/>
      <c r="N3560" s="548"/>
      <c r="O3560" s="548"/>
    </row>
    <row r="3561" spans="2:15" s="5" customFormat="1" ht="30">
      <c r="B3561" s="1"/>
      <c r="C3561" s="31">
        <v>9406</v>
      </c>
      <c r="D3561" s="34" t="s">
        <v>3626</v>
      </c>
      <c r="E3561" s="32" t="s">
        <v>125</v>
      </c>
      <c r="F3561" s="36">
        <v>422601</v>
      </c>
      <c r="G3561" s="288" t="s">
        <v>117</v>
      </c>
      <c r="H3561" s="288"/>
      <c r="I3561" s="1"/>
      <c r="J3561" s="1"/>
      <c r="K3561" s="549"/>
      <c r="L3561" s="10"/>
      <c r="M3561" s="1"/>
      <c r="N3561" s="548"/>
      <c r="O3561" s="548"/>
    </row>
    <row r="3562" spans="2:15" s="5" customFormat="1" ht="30">
      <c r="B3562" s="1"/>
      <c r="C3562" s="31">
        <v>9407</v>
      </c>
      <c r="D3562" s="34" t="s">
        <v>3627</v>
      </c>
      <c r="E3562" s="32" t="s">
        <v>125</v>
      </c>
      <c r="F3562" s="36">
        <v>491907</v>
      </c>
      <c r="G3562" s="288" t="s">
        <v>117</v>
      </c>
      <c r="H3562" s="288"/>
      <c r="I3562" s="1"/>
      <c r="J3562" s="1"/>
      <c r="K3562" s="549"/>
      <c r="L3562" s="10"/>
      <c r="M3562" s="1"/>
      <c r="N3562" s="548"/>
      <c r="O3562" s="548"/>
    </row>
    <row r="3563" spans="2:15" s="5" customFormat="1" ht="30">
      <c r="B3563" s="1"/>
      <c r="C3563" s="31">
        <v>9408</v>
      </c>
      <c r="D3563" s="34" t="s">
        <v>3628</v>
      </c>
      <c r="E3563" s="32" t="s">
        <v>125</v>
      </c>
      <c r="F3563" s="36">
        <v>454599</v>
      </c>
      <c r="G3563" s="288" t="s">
        <v>117</v>
      </c>
      <c r="H3563" s="288"/>
      <c r="I3563" s="1"/>
      <c r="J3563" s="1"/>
      <c r="K3563" s="549"/>
      <c r="L3563" s="10"/>
      <c r="M3563" s="1"/>
      <c r="N3563" s="548"/>
      <c r="O3563" s="548"/>
    </row>
    <row r="3564" spans="2:15" s="5" customFormat="1" ht="30">
      <c r="B3564" s="1"/>
      <c r="C3564" s="31">
        <v>9409</v>
      </c>
      <c r="D3564" s="34" t="s">
        <v>3629</v>
      </c>
      <c r="E3564" s="32" t="s">
        <v>125</v>
      </c>
      <c r="F3564" s="36">
        <v>390644</v>
      </c>
      <c r="G3564" s="288" t="s">
        <v>117</v>
      </c>
      <c r="H3564" s="288"/>
      <c r="I3564" s="1"/>
      <c r="J3564" s="1"/>
      <c r="K3564" s="549"/>
      <c r="L3564" s="10"/>
      <c r="M3564" s="1"/>
      <c r="N3564" s="548"/>
      <c r="O3564" s="548"/>
    </row>
    <row r="3565" spans="2:15" s="5" customFormat="1" ht="30">
      <c r="B3565" s="1"/>
      <c r="C3565" s="31">
        <v>9410</v>
      </c>
      <c r="D3565" s="34" t="s">
        <v>3630</v>
      </c>
      <c r="E3565" s="32" t="s">
        <v>125</v>
      </c>
      <c r="F3565" s="36">
        <v>467197</v>
      </c>
      <c r="G3565" s="288" t="s">
        <v>117</v>
      </c>
      <c r="H3565" s="288"/>
      <c r="I3565" s="1"/>
      <c r="J3565" s="1"/>
      <c r="K3565" s="549"/>
      <c r="L3565" s="10"/>
      <c r="M3565" s="1"/>
      <c r="N3565" s="548"/>
      <c r="O3565" s="548"/>
    </row>
    <row r="3566" spans="2:15" s="5" customFormat="1" ht="30">
      <c r="B3566" s="1"/>
      <c r="C3566" s="31">
        <v>9411</v>
      </c>
      <c r="D3566" s="34" t="s">
        <v>3631</v>
      </c>
      <c r="E3566" s="32" t="s">
        <v>125</v>
      </c>
      <c r="F3566" s="36">
        <v>1045196</v>
      </c>
      <c r="G3566" s="288" t="s">
        <v>117</v>
      </c>
      <c r="H3566" s="288"/>
      <c r="I3566" s="1"/>
      <c r="J3566" s="1"/>
      <c r="K3566" s="549"/>
      <c r="L3566" s="10"/>
      <c r="M3566" s="1"/>
      <c r="N3566" s="548"/>
      <c r="O3566" s="548"/>
    </row>
    <row r="3567" spans="2:15" s="5" customFormat="1" ht="30">
      <c r="B3567" s="1"/>
      <c r="C3567" s="31">
        <v>9412</v>
      </c>
      <c r="D3567" s="34" t="s">
        <v>3632</v>
      </c>
      <c r="E3567" s="32" t="s">
        <v>125</v>
      </c>
      <c r="F3567" s="36">
        <v>2263720</v>
      </c>
      <c r="G3567" s="288" t="s">
        <v>117</v>
      </c>
      <c r="H3567" s="288"/>
      <c r="I3567" s="1"/>
      <c r="J3567" s="1"/>
      <c r="K3567" s="549"/>
      <c r="L3567" s="10"/>
      <c r="M3567" s="1"/>
      <c r="N3567" s="548"/>
      <c r="O3567" s="548"/>
    </row>
    <row r="3568" spans="2:15" s="5" customFormat="1" ht="45">
      <c r="B3568" s="1"/>
      <c r="C3568" s="31">
        <v>9413</v>
      </c>
      <c r="D3568" s="34" t="s">
        <v>3633</v>
      </c>
      <c r="E3568" s="32" t="s">
        <v>125</v>
      </c>
      <c r="F3568" s="36">
        <v>124945</v>
      </c>
      <c r="G3568" s="288" t="s">
        <v>117</v>
      </c>
      <c r="H3568" s="288"/>
      <c r="I3568" s="1"/>
      <c r="J3568" s="1"/>
      <c r="K3568" s="549"/>
      <c r="L3568" s="10"/>
      <c r="M3568" s="1"/>
      <c r="N3568" s="548"/>
      <c r="O3568" s="548"/>
    </row>
    <row r="3569" spans="2:15" s="5" customFormat="1" ht="45">
      <c r="B3569" s="1"/>
      <c r="C3569" s="31">
        <v>9414</v>
      </c>
      <c r="D3569" s="34" t="s">
        <v>3634</v>
      </c>
      <c r="E3569" s="32" t="s">
        <v>125</v>
      </c>
      <c r="F3569" s="36">
        <v>123406</v>
      </c>
      <c r="G3569" s="288" t="s">
        <v>117</v>
      </c>
      <c r="H3569" s="288"/>
      <c r="I3569" s="1"/>
      <c r="J3569" s="1"/>
      <c r="K3569" s="549"/>
      <c r="L3569" s="10"/>
      <c r="M3569" s="1"/>
      <c r="N3569" s="548"/>
      <c r="O3569" s="548"/>
    </row>
    <row r="3570" spans="2:15" s="5" customFormat="1" ht="45">
      <c r="B3570" s="1"/>
      <c r="C3570" s="31">
        <v>9415</v>
      </c>
      <c r="D3570" s="34" t="s">
        <v>3635</v>
      </c>
      <c r="E3570" s="32" t="s">
        <v>125</v>
      </c>
      <c r="F3570" s="36">
        <v>145406</v>
      </c>
      <c r="G3570" s="288" t="s">
        <v>117</v>
      </c>
      <c r="H3570" s="288"/>
      <c r="I3570" s="1"/>
      <c r="J3570" s="1"/>
      <c r="K3570" s="549"/>
      <c r="L3570" s="10"/>
      <c r="M3570" s="1"/>
      <c r="N3570" s="548"/>
      <c r="O3570" s="548"/>
    </row>
    <row r="3571" spans="2:15" s="5" customFormat="1" ht="60">
      <c r="B3571" s="1"/>
      <c r="C3571" s="31">
        <v>9416</v>
      </c>
      <c r="D3571" s="34" t="s">
        <v>3636</v>
      </c>
      <c r="E3571" s="32" t="s">
        <v>116</v>
      </c>
      <c r="F3571" s="36">
        <v>24799</v>
      </c>
      <c r="G3571" s="288" t="s">
        <v>117</v>
      </c>
      <c r="H3571" s="288"/>
      <c r="I3571" s="1"/>
      <c r="J3571" s="1"/>
      <c r="K3571" s="549"/>
      <c r="L3571" s="10"/>
      <c r="M3571" s="1"/>
      <c r="N3571" s="548"/>
      <c r="O3571" s="548"/>
    </row>
    <row r="3572" spans="2:15" s="5" customFormat="1" ht="60">
      <c r="B3572" s="1"/>
      <c r="C3572" s="31">
        <v>9417</v>
      </c>
      <c r="D3572" s="34" t="s">
        <v>3637</v>
      </c>
      <c r="E3572" s="32" t="s">
        <v>2466</v>
      </c>
      <c r="F3572" s="36">
        <v>77350000</v>
      </c>
      <c r="G3572" s="288" t="s">
        <v>117</v>
      </c>
      <c r="H3572" s="288"/>
      <c r="I3572" s="1"/>
      <c r="J3572" s="1"/>
      <c r="K3572" s="549"/>
      <c r="L3572" s="10"/>
      <c r="M3572" s="1"/>
      <c r="N3572" s="548"/>
      <c r="O3572" s="548"/>
    </row>
    <row r="3573" spans="2:15" s="5" customFormat="1" ht="105">
      <c r="B3573" s="1"/>
      <c r="C3573" s="31">
        <v>9418</v>
      </c>
      <c r="D3573" s="34" t="s">
        <v>3638</v>
      </c>
      <c r="E3573" s="32" t="s">
        <v>125</v>
      </c>
      <c r="F3573" s="36">
        <v>220222</v>
      </c>
      <c r="G3573" s="288" t="s">
        <v>117</v>
      </c>
      <c r="H3573" s="288"/>
      <c r="I3573" s="1"/>
      <c r="J3573" s="1"/>
      <c r="K3573" s="549"/>
      <c r="L3573" s="10"/>
      <c r="M3573" s="1"/>
      <c r="N3573" s="548"/>
      <c r="O3573" s="548"/>
    </row>
    <row r="3574" spans="2:15" s="5" customFormat="1" ht="90">
      <c r="B3574" s="1"/>
      <c r="C3574" s="31">
        <v>9419</v>
      </c>
      <c r="D3574" s="34" t="s">
        <v>3639</v>
      </c>
      <c r="E3574" s="32" t="s">
        <v>116</v>
      </c>
      <c r="F3574" s="36">
        <v>658391</v>
      </c>
      <c r="G3574" s="288" t="s">
        <v>117</v>
      </c>
      <c r="H3574" s="288"/>
      <c r="I3574" s="1"/>
      <c r="J3574" s="1"/>
      <c r="K3574" s="549"/>
      <c r="L3574" s="10"/>
      <c r="M3574" s="1"/>
      <c r="N3574" s="548"/>
      <c r="O3574" s="548"/>
    </row>
    <row r="3575" spans="2:15" s="5" customFormat="1" ht="30">
      <c r="B3575" s="1"/>
      <c r="C3575" s="31">
        <v>9420</v>
      </c>
      <c r="D3575" s="34" t="s">
        <v>3640</v>
      </c>
      <c r="E3575" s="32" t="s">
        <v>125</v>
      </c>
      <c r="F3575" s="36">
        <v>214906</v>
      </c>
      <c r="G3575" s="288" t="s">
        <v>117</v>
      </c>
      <c r="H3575" s="288"/>
      <c r="I3575" s="1"/>
      <c r="J3575" s="1"/>
      <c r="K3575" s="549"/>
      <c r="L3575" s="10"/>
      <c r="M3575" s="1"/>
      <c r="N3575" s="548"/>
      <c r="O3575" s="548"/>
    </row>
    <row r="3576" spans="2:15" s="5" customFormat="1" ht="30">
      <c r="B3576" s="1"/>
      <c r="C3576" s="31">
        <v>9421</v>
      </c>
      <c r="D3576" s="34" t="s">
        <v>3641</v>
      </c>
      <c r="E3576" s="32" t="s">
        <v>125</v>
      </c>
      <c r="F3576" s="36">
        <v>262406</v>
      </c>
      <c r="G3576" s="288" t="s">
        <v>117</v>
      </c>
      <c r="H3576" s="288"/>
      <c r="I3576" s="1"/>
      <c r="J3576" s="1"/>
      <c r="K3576" s="549"/>
      <c r="L3576" s="10"/>
      <c r="M3576" s="1"/>
      <c r="N3576" s="548"/>
      <c r="O3576" s="548"/>
    </row>
    <row r="3577" spans="2:15" s="5" customFormat="1" ht="30">
      <c r="B3577" s="1"/>
      <c r="C3577" s="31">
        <v>9422</v>
      </c>
      <c r="D3577" s="34" t="s">
        <v>3642</v>
      </c>
      <c r="E3577" s="32" t="s">
        <v>125</v>
      </c>
      <c r="F3577" s="36">
        <v>348406</v>
      </c>
      <c r="G3577" s="288" t="s">
        <v>117</v>
      </c>
      <c r="H3577" s="288"/>
      <c r="I3577" s="1"/>
      <c r="J3577" s="1"/>
      <c r="K3577" s="549"/>
      <c r="L3577" s="10"/>
      <c r="M3577" s="1"/>
      <c r="N3577" s="548"/>
      <c r="O3577" s="548"/>
    </row>
    <row r="3578" spans="2:15" s="5" customFormat="1" ht="30">
      <c r="B3578" s="1"/>
      <c r="C3578" s="31">
        <v>9423</v>
      </c>
      <c r="D3578" s="34" t="s">
        <v>3643</v>
      </c>
      <c r="E3578" s="32" t="s">
        <v>125</v>
      </c>
      <c r="F3578" s="36">
        <v>560678</v>
      </c>
      <c r="G3578" s="288" t="s">
        <v>117</v>
      </c>
      <c r="H3578" s="288"/>
      <c r="I3578" s="1"/>
      <c r="J3578" s="1"/>
      <c r="K3578" s="549"/>
      <c r="L3578" s="10"/>
      <c r="M3578" s="1"/>
      <c r="N3578" s="548"/>
      <c r="O3578" s="548"/>
    </row>
    <row r="3579" spans="2:15" s="5" customFormat="1" ht="45">
      <c r="B3579" s="1"/>
      <c r="C3579" s="31">
        <v>9424</v>
      </c>
      <c r="D3579" s="34" t="s">
        <v>3644</v>
      </c>
      <c r="E3579" s="32" t="s">
        <v>119</v>
      </c>
      <c r="F3579" s="36">
        <v>439691</v>
      </c>
      <c r="G3579" s="288" t="s">
        <v>117</v>
      </c>
      <c r="H3579" s="288"/>
      <c r="I3579" s="1"/>
      <c r="J3579" s="1"/>
      <c r="K3579" s="549"/>
      <c r="L3579" s="10"/>
      <c r="M3579" s="1"/>
      <c r="N3579" s="548"/>
      <c r="O3579" s="548"/>
    </row>
    <row r="3580" spans="2:15" s="5" customFormat="1" ht="135">
      <c r="B3580" s="1"/>
      <c r="C3580" s="31">
        <v>9425</v>
      </c>
      <c r="D3580" s="34" t="s">
        <v>3645</v>
      </c>
      <c r="E3580" s="32" t="s">
        <v>122</v>
      </c>
      <c r="F3580" s="36">
        <v>2230918</v>
      </c>
      <c r="G3580" s="288" t="s">
        <v>117</v>
      </c>
      <c r="H3580" s="288"/>
      <c r="I3580" s="1"/>
      <c r="J3580" s="1"/>
      <c r="K3580" s="549"/>
      <c r="L3580" s="10"/>
      <c r="M3580" s="1"/>
      <c r="N3580" s="548"/>
      <c r="O3580" s="548"/>
    </row>
    <row r="3581" spans="2:15" s="5" customFormat="1" ht="75">
      <c r="B3581" s="1"/>
      <c r="C3581" s="31">
        <v>9426</v>
      </c>
      <c r="D3581" s="34" t="s">
        <v>3646</v>
      </c>
      <c r="E3581" s="32" t="s">
        <v>125</v>
      </c>
      <c r="F3581" s="36">
        <v>3299221</v>
      </c>
      <c r="G3581" s="288" t="s">
        <v>117</v>
      </c>
      <c r="H3581" s="288"/>
      <c r="I3581" s="1"/>
      <c r="J3581" s="1"/>
      <c r="K3581" s="549"/>
      <c r="L3581" s="10"/>
      <c r="M3581" s="1"/>
      <c r="N3581" s="548"/>
      <c r="O3581" s="548"/>
    </row>
    <row r="3582" spans="2:15" s="5" customFormat="1" ht="75">
      <c r="B3582" s="1"/>
      <c r="C3582" s="31">
        <v>9427</v>
      </c>
      <c r="D3582" s="34" t="s">
        <v>3647</v>
      </c>
      <c r="E3582" s="32" t="s">
        <v>125</v>
      </c>
      <c r="F3582" s="36">
        <v>1624117</v>
      </c>
      <c r="G3582" s="288" t="s">
        <v>117</v>
      </c>
      <c r="H3582" s="288"/>
      <c r="I3582" s="1"/>
      <c r="J3582" s="1"/>
      <c r="K3582" s="549"/>
      <c r="L3582" s="10"/>
      <c r="M3582" s="1"/>
      <c r="N3582" s="548"/>
      <c r="O3582" s="548"/>
    </row>
    <row r="3583" spans="2:15" s="5" customFormat="1" ht="60">
      <c r="B3583" s="1"/>
      <c r="C3583" s="31">
        <v>9428</v>
      </c>
      <c r="D3583" s="34" t="s">
        <v>3648</v>
      </c>
      <c r="E3583" s="32" t="s">
        <v>125</v>
      </c>
      <c r="F3583" s="36">
        <v>1028481</v>
      </c>
      <c r="G3583" s="288" t="s">
        <v>117</v>
      </c>
      <c r="H3583" s="288"/>
      <c r="I3583" s="1"/>
      <c r="J3583" s="1"/>
      <c r="K3583" s="549"/>
      <c r="L3583" s="10"/>
      <c r="M3583" s="1"/>
      <c r="N3583" s="548"/>
      <c r="O3583" s="548"/>
    </row>
    <row r="3584" spans="2:15" s="5" customFormat="1" ht="60">
      <c r="B3584" s="1"/>
      <c r="C3584" s="31">
        <v>9429</v>
      </c>
      <c r="D3584" s="34" t="s">
        <v>3649</v>
      </c>
      <c r="E3584" s="32" t="s">
        <v>125</v>
      </c>
      <c r="F3584" s="36">
        <v>544531</v>
      </c>
      <c r="G3584" s="288" t="s">
        <v>117</v>
      </c>
      <c r="H3584" s="288"/>
      <c r="I3584" s="1"/>
      <c r="J3584" s="1"/>
      <c r="K3584" s="549"/>
      <c r="L3584" s="10"/>
      <c r="M3584" s="1"/>
      <c r="N3584" s="548"/>
      <c r="O3584" s="548"/>
    </row>
    <row r="3585" spans="2:15" s="5" customFormat="1" ht="120">
      <c r="B3585" s="1"/>
      <c r="C3585" s="31">
        <v>9430</v>
      </c>
      <c r="D3585" s="34" t="s">
        <v>3650</v>
      </c>
      <c r="E3585" s="32" t="s">
        <v>125</v>
      </c>
      <c r="F3585" s="36">
        <v>20950608</v>
      </c>
      <c r="G3585" s="288" t="s">
        <v>117</v>
      </c>
      <c r="H3585" s="288"/>
      <c r="I3585" s="1"/>
      <c r="J3585" s="1"/>
      <c r="K3585" s="549"/>
      <c r="L3585" s="10"/>
      <c r="M3585" s="1"/>
      <c r="N3585" s="548"/>
      <c r="O3585" s="548"/>
    </row>
    <row r="3586" spans="2:15" s="5" customFormat="1" ht="135">
      <c r="B3586" s="1"/>
      <c r="C3586" s="31">
        <v>9431</v>
      </c>
      <c r="D3586" s="34" t="s">
        <v>3651</v>
      </c>
      <c r="E3586" s="32" t="s">
        <v>125</v>
      </c>
      <c r="F3586" s="36">
        <v>56692054</v>
      </c>
      <c r="G3586" s="288" t="s">
        <v>117</v>
      </c>
      <c r="H3586" s="288"/>
      <c r="I3586" s="1"/>
      <c r="J3586" s="1"/>
      <c r="K3586" s="549"/>
      <c r="L3586" s="10"/>
      <c r="M3586" s="1"/>
      <c r="N3586" s="548"/>
      <c r="O3586" s="548"/>
    </row>
    <row r="3587" spans="2:15" s="5" customFormat="1" ht="150">
      <c r="B3587" s="1"/>
      <c r="C3587" s="31">
        <v>9432</v>
      </c>
      <c r="D3587" s="34" t="s">
        <v>3652</v>
      </c>
      <c r="E3587" s="32" t="s">
        <v>125</v>
      </c>
      <c r="F3587" s="36">
        <v>2048887</v>
      </c>
      <c r="G3587" s="288" t="s">
        <v>117</v>
      </c>
      <c r="H3587" s="288"/>
      <c r="I3587" s="1"/>
      <c r="J3587" s="1"/>
      <c r="K3587" s="549"/>
      <c r="L3587" s="10"/>
      <c r="M3587" s="1"/>
      <c r="N3587" s="548"/>
      <c r="O3587" s="548"/>
    </row>
    <row r="3588" spans="2:15" s="5" customFormat="1" ht="135">
      <c r="B3588" s="1"/>
      <c r="C3588" s="31">
        <v>9433</v>
      </c>
      <c r="D3588" s="34" t="s">
        <v>3653</v>
      </c>
      <c r="E3588" s="32" t="s">
        <v>125</v>
      </c>
      <c r="F3588" s="36">
        <v>1868342</v>
      </c>
      <c r="G3588" s="288" t="s">
        <v>117</v>
      </c>
      <c r="H3588" s="288"/>
      <c r="I3588" s="1"/>
      <c r="J3588" s="1"/>
      <c r="K3588" s="549"/>
      <c r="L3588" s="10"/>
      <c r="M3588" s="1"/>
      <c r="N3588" s="548"/>
      <c r="O3588" s="548"/>
    </row>
    <row r="3589" spans="2:15" s="5" customFormat="1" ht="135">
      <c r="B3589" s="1"/>
      <c r="C3589" s="31">
        <v>9434</v>
      </c>
      <c r="D3589" s="34" t="s">
        <v>3654</v>
      </c>
      <c r="E3589" s="32" t="s">
        <v>125</v>
      </c>
      <c r="F3589" s="36">
        <v>2078687</v>
      </c>
      <c r="G3589" s="288" t="s">
        <v>117</v>
      </c>
      <c r="H3589" s="288"/>
      <c r="I3589" s="1"/>
      <c r="J3589" s="1"/>
      <c r="K3589" s="549"/>
      <c r="L3589" s="10"/>
      <c r="M3589" s="1"/>
      <c r="N3589" s="548"/>
      <c r="O3589" s="548"/>
    </row>
    <row r="3590" spans="2:15" s="5" customFormat="1" ht="90">
      <c r="B3590" s="1"/>
      <c r="C3590" s="31">
        <v>9435</v>
      </c>
      <c r="D3590" s="34" t="s">
        <v>3655</v>
      </c>
      <c r="E3590" s="32" t="s">
        <v>125</v>
      </c>
      <c r="F3590" s="36">
        <v>4953676</v>
      </c>
      <c r="G3590" s="288" t="s">
        <v>117</v>
      </c>
      <c r="H3590" s="288"/>
      <c r="I3590" s="1"/>
      <c r="J3590" s="1"/>
      <c r="K3590" s="549"/>
      <c r="L3590" s="10"/>
      <c r="M3590" s="1"/>
      <c r="N3590" s="548"/>
      <c r="O3590" s="548"/>
    </row>
    <row r="3591" spans="2:15" s="5" customFormat="1" ht="135">
      <c r="B3591" s="1"/>
      <c r="C3591" s="31">
        <v>9436</v>
      </c>
      <c r="D3591" s="34" t="s">
        <v>3656</v>
      </c>
      <c r="E3591" s="32" t="s">
        <v>125</v>
      </c>
      <c r="F3591" s="36">
        <v>3174635</v>
      </c>
      <c r="G3591" s="288" t="s">
        <v>117</v>
      </c>
      <c r="H3591" s="288"/>
      <c r="I3591" s="1"/>
      <c r="J3591" s="1"/>
      <c r="K3591" s="549"/>
      <c r="L3591" s="10"/>
      <c r="M3591" s="1"/>
      <c r="N3591" s="548"/>
      <c r="O3591" s="548"/>
    </row>
    <row r="3592" spans="2:15" s="5" customFormat="1" ht="90">
      <c r="B3592" s="1"/>
      <c r="C3592" s="31">
        <v>9437</v>
      </c>
      <c r="D3592" s="34" t="s">
        <v>3657</v>
      </c>
      <c r="E3592" s="32" t="s">
        <v>125</v>
      </c>
      <c r="F3592" s="36">
        <v>2131720</v>
      </c>
      <c r="G3592" s="288" t="s">
        <v>117</v>
      </c>
      <c r="H3592" s="288"/>
      <c r="I3592" s="1"/>
      <c r="J3592" s="1"/>
      <c r="K3592" s="549"/>
      <c r="L3592" s="10"/>
      <c r="M3592" s="1"/>
      <c r="N3592" s="548"/>
      <c r="O3592" s="548"/>
    </row>
    <row r="3593" spans="2:15" s="5" customFormat="1" ht="90">
      <c r="B3593" s="1"/>
      <c r="C3593" s="31">
        <v>9438</v>
      </c>
      <c r="D3593" s="34" t="s">
        <v>3658</v>
      </c>
      <c r="E3593" s="32" t="s">
        <v>125</v>
      </c>
      <c r="F3593" s="36">
        <v>2131720</v>
      </c>
      <c r="G3593" s="288" t="s">
        <v>117</v>
      </c>
      <c r="H3593" s="288"/>
      <c r="I3593" s="1"/>
      <c r="J3593" s="1"/>
      <c r="K3593" s="549"/>
      <c r="L3593" s="10"/>
      <c r="M3593" s="1"/>
      <c r="N3593" s="548"/>
      <c r="O3593" s="548"/>
    </row>
    <row r="3594" spans="2:15" s="5" customFormat="1" ht="150">
      <c r="B3594" s="1"/>
      <c r="C3594" s="31">
        <v>9439</v>
      </c>
      <c r="D3594" s="34" t="s">
        <v>3659</v>
      </c>
      <c r="E3594" s="32" t="s">
        <v>125</v>
      </c>
      <c r="F3594" s="36">
        <v>2770797</v>
      </c>
      <c r="G3594" s="288" t="s">
        <v>117</v>
      </c>
      <c r="H3594" s="288"/>
      <c r="I3594" s="1"/>
      <c r="J3594" s="1"/>
      <c r="K3594" s="549"/>
      <c r="L3594" s="10"/>
      <c r="M3594" s="1"/>
      <c r="N3594" s="548"/>
      <c r="O3594" s="548"/>
    </row>
    <row r="3595" spans="2:15" s="5" customFormat="1" ht="90">
      <c r="B3595" s="1"/>
      <c r="C3595" s="31">
        <v>9440</v>
      </c>
      <c r="D3595" s="34" t="s">
        <v>3660</v>
      </c>
      <c r="E3595" s="32" t="s">
        <v>125</v>
      </c>
      <c r="F3595" s="36">
        <v>9708421</v>
      </c>
      <c r="G3595" s="288" t="s">
        <v>117</v>
      </c>
      <c r="H3595" s="288"/>
      <c r="I3595" s="1"/>
      <c r="J3595" s="1"/>
      <c r="K3595" s="549"/>
      <c r="L3595" s="10"/>
      <c r="M3595" s="1"/>
      <c r="N3595" s="548"/>
      <c r="O3595" s="548"/>
    </row>
    <row r="3596" spans="2:15" s="5" customFormat="1" ht="90">
      <c r="B3596" s="1"/>
      <c r="C3596" s="31">
        <v>9441</v>
      </c>
      <c r="D3596" s="34" t="s">
        <v>3661</v>
      </c>
      <c r="E3596" s="32" t="s">
        <v>125</v>
      </c>
      <c r="F3596" s="36">
        <v>15331336</v>
      </c>
      <c r="G3596" s="288" t="s">
        <v>117</v>
      </c>
      <c r="H3596" s="288"/>
      <c r="I3596" s="1"/>
      <c r="J3596" s="1"/>
      <c r="K3596" s="549"/>
      <c r="L3596" s="10"/>
      <c r="M3596" s="1"/>
      <c r="N3596" s="548"/>
      <c r="O3596" s="548"/>
    </row>
    <row r="3597" spans="2:15" s="5" customFormat="1" ht="90">
      <c r="B3597" s="1"/>
      <c r="C3597" s="31">
        <v>9442</v>
      </c>
      <c r="D3597" s="34" t="s">
        <v>3662</v>
      </c>
      <c r="E3597" s="32" t="s">
        <v>125</v>
      </c>
      <c r="F3597" s="36">
        <v>3665679</v>
      </c>
      <c r="G3597" s="288" t="s">
        <v>117</v>
      </c>
      <c r="H3597" s="288"/>
      <c r="I3597" s="1"/>
      <c r="J3597" s="1"/>
      <c r="K3597" s="549"/>
      <c r="L3597" s="10"/>
      <c r="M3597" s="1"/>
      <c r="N3597" s="548"/>
      <c r="O3597" s="548"/>
    </row>
    <row r="3598" spans="2:15" s="5" customFormat="1" ht="90">
      <c r="B3598" s="1"/>
      <c r="C3598" s="31">
        <v>9443</v>
      </c>
      <c r="D3598" s="34" t="s">
        <v>3663</v>
      </c>
      <c r="E3598" s="32" t="s">
        <v>125</v>
      </c>
      <c r="F3598" s="36">
        <v>5717868</v>
      </c>
      <c r="G3598" s="288" t="s">
        <v>117</v>
      </c>
      <c r="H3598" s="288"/>
      <c r="I3598" s="1"/>
      <c r="J3598" s="1"/>
      <c r="K3598" s="549"/>
      <c r="L3598" s="10"/>
      <c r="M3598" s="1"/>
      <c r="N3598" s="548"/>
      <c r="O3598" s="548"/>
    </row>
    <row r="3599" spans="2:15" s="5" customFormat="1" ht="105">
      <c r="B3599" s="1"/>
      <c r="C3599" s="31">
        <v>9444</v>
      </c>
      <c r="D3599" s="34" t="s">
        <v>3664</v>
      </c>
      <c r="E3599" s="32" t="s">
        <v>116</v>
      </c>
      <c r="F3599" s="36">
        <v>408848</v>
      </c>
      <c r="G3599" s="288" t="s">
        <v>117</v>
      </c>
      <c r="H3599" s="288"/>
      <c r="I3599" s="1"/>
      <c r="J3599" s="1"/>
      <c r="K3599" s="549"/>
      <c r="L3599" s="10"/>
      <c r="M3599" s="1"/>
      <c r="N3599" s="548"/>
      <c r="O3599" s="548"/>
    </row>
    <row r="3600" spans="2:15" s="5" customFormat="1" ht="150">
      <c r="B3600" s="1"/>
      <c r="C3600" s="31">
        <v>9445</v>
      </c>
      <c r="D3600" s="34" t="s">
        <v>3665</v>
      </c>
      <c r="E3600" s="32" t="s">
        <v>472</v>
      </c>
      <c r="F3600" s="36">
        <v>14582</v>
      </c>
      <c r="G3600" s="288" t="s">
        <v>117</v>
      </c>
      <c r="H3600" s="288"/>
      <c r="I3600" s="1"/>
      <c r="J3600" s="1"/>
      <c r="K3600" s="549"/>
      <c r="L3600" s="10"/>
      <c r="M3600" s="1"/>
      <c r="N3600" s="548"/>
      <c r="O3600" s="548"/>
    </row>
    <row r="3601" spans="2:15" s="5" customFormat="1" ht="105">
      <c r="B3601" s="1"/>
      <c r="C3601" s="31">
        <v>9446</v>
      </c>
      <c r="D3601" s="34" t="s">
        <v>3666</v>
      </c>
      <c r="E3601" s="32" t="s">
        <v>125</v>
      </c>
      <c r="F3601" s="36">
        <v>10710000</v>
      </c>
      <c r="G3601" s="288" t="s">
        <v>117</v>
      </c>
      <c r="H3601" s="288"/>
      <c r="I3601" s="1"/>
      <c r="J3601" s="1"/>
      <c r="K3601" s="549"/>
      <c r="L3601" s="10"/>
      <c r="M3601" s="1"/>
      <c r="N3601" s="548"/>
      <c r="O3601" s="548"/>
    </row>
    <row r="3602" spans="2:15" s="5" customFormat="1" ht="90">
      <c r="B3602" s="1"/>
      <c r="C3602" s="31">
        <v>9448</v>
      </c>
      <c r="D3602" s="34" t="s">
        <v>3667</v>
      </c>
      <c r="E3602" s="32" t="s">
        <v>116</v>
      </c>
      <c r="F3602" s="36">
        <v>184464</v>
      </c>
      <c r="G3602" s="288" t="s">
        <v>117</v>
      </c>
      <c r="H3602" s="288"/>
      <c r="I3602" s="1"/>
      <c r="J3602" s="1"/>
      <c r="K3602" s="549"/>
      <c r="L3602" s="10"/>
      <c r="M3602" s="1"/>
      <c r="N3602" s="548"/>
      <c r="O3602" s="548"/>
    </row>
    <row r="3603" spans="2:15" s="5" customFormat="1" ht="90">
      <c r="B3603" s="1"/>
      <c r="C3603" s="31">
        <v>9449</v>
      </c>
      <c r="D3603" s="34" t="s">
        <v>3668</v>
      </c>
      <c r="E3603" s="32" t="s">
        <v>116</v>
      </c>
      <c r="F3603" s="36">
        <v>276407</v>
      </c>
      <c r="G3603" s="288" t="s">
        <v>117</v>
      </c>
      <c r="H3603" s="288"/>
      <c r="I3603" s="1"/>
      <c r="J3603" s="1"/>
      <c r="K3603" s="549"/>
      <c r="L3603" s="10"/>
      <c r="M3603" s="1"/>
      <c r="N3603" s="548"/>
      <c r="O3603" s="548"/>
    </row>
    <row r="3604" spans="2:15" s="5" customFormat="1" ht="90">
      <c r="B3604" s="1"/>
      <c r="C3604" s="31">
        <v>9450</v>
      </c>
      <c r="D3604" s="34" t="s">
        <v>3669</v>
      </c>
      <c r="E3604" s="32" t="s">
        <v>116</v>
      </c>
      <c r="F3604" s="36">
        <v>356970</v>
      </c>
      <c r="G3604" s="288" t="s">
        <v>117</v>
      </c>
      <c r="H3604" s="288"/>
      <c r="I3604" s="1"/>
      <c r="J3604" s="1"/>
      <c r="K3604" s="549"/>
      <c r="L3604" s="10"/>
      <c r="M3604" s="1"/>
      <c r="N3604" s="548"/>
      <c r="O3604" s="548"/>
    </row>
    <row r="3605" spans="2:15" s="5" customFormat="1" ht="90">
      <c r="B3605" s="1"/>
      <c r="C3605" s="31">
        <v>9451</v>
      </c>
      <c r="D3605" s="34" t="s">
        <v>3670</v>
      </c>
      <c r="E3605" s="32" t="s">
        <v>116</v>
      </c>
      <c r="F3605" s="36">
        <v>233602</v>
      </c>
      <c r="G3605" s="288" t="s">
        <v>117</v>
      </c>
      <c r="H3605" s="288"/>
      <c r="I3605" s="1"/>
      <c r="J3605" s="1"/>
      <c r="K3605" s="549"/>
      <c r="L3605" s="10"/>
      <c r="M3605" s="1"/>
      <c r="N3605" s="548"/>
      <c r="O3605" s="548"/>
    </row>
    <row r="3606" spans="2:15" s="5" customFormat="1" ht="75">
      <c r="B3606" s="1"/>
      <c r="C3606" s="31">
        <v>9452</v>
      </c>
      <c r="D3606" s="34" t="s">
        <v>3671</v>
      </c>
      <c r="E3606" s="32" t="s">
        <v>116</v>
      </c>
      <c r="F3606" s="36">
        <v>358207</v>
      </c>
      <c r="G3606" s="288" t="s">
        <v>117</v>
      </c>
      <c r="H3606" s="288"/>
      <c r="I3606" s="1"/>
      <c r="J3606" s="1"/>
      <c r="K3606" s="549"/>
      <c r="L3606" s="10"/>
      <c r="M3606" s="1"/>
      <c r="N3606" s="548"/>
      <c r="O3606" s="548"/>
    </row>
    <row r="3607" spans="2:15" s="5" customFormat="1" ht="30">
      <c r="B3607" s="1"/>
      <c r="C3607" s="31">
        <v>9453</v>
      </c>
      <c r="D3607" s="34" t="s">
        <v>3672</v>
      </c>
      <c r="E3607" s="32" t="s">
        <v>125</v>
      </c>
      <c r="F3607" s="36">
        <v>17850</v>
      </c>
      <c r="G3607" s="288" t="s">
        <v>117</v>
      </c>
      <c r="H3607" s="288"/>
      <c r="I3607" s="1"/>
      <c r="J3607" s="1"/>
      <c r="K3607" s="549"/>
      <c r="L3607" s="10"/>
      <c r="M3607" s="1"/>
      <c r="N3607" s="548"/>
      <c r="O3607" s="548"/>
    </row>
    <row r="3608" spans="2:15" s="5" customFormat="1" ht="30">
      <c r="B3608" s="1"/>
      <c r="C3608" s="31">
        <v>9454</v>
      </c>
      <c r="D3608" s="34" t="s">
        <v>3673</v>
      </c>
      <c r="E3608" s="32" t="s">
        <v>125</v>
      </c>
      <c r="F3608" s="36">
        <v>1107243</v>
      </c>
      <c r="G3608" s="288" t="s">
        <v>117</v>
      </c>
      <c r="H3608" s="288"/>
      <c r="I3608" s="1"/>
      <c r="J3608" s="1"/>
      <c r="K3608" s="549"/>
      <c r="L3608" s="10"/>
      <c r="M3608" s="1"/>
      <c r="N3608" s="548"/>
      <c r="O3608" s="548"/>
    </row>
    <row r="3609" spans="2:15" s="5" customFormat="1" ht="165">
      <c r="B3609" s="1"/>
      <c r="C3609" s="31">
        <v>9455</v>
      </c>
      <c r="D3609" s="34" t="s">
        <v>3674</v>
      </c>
      <c r="E3609" s="32" t="s">
        <v>125</v>
      </c>
      <c r="F3609" s="36">
        <v>7563426</v>
      </c>
      <c r="G3609" s="288" t="s">
        <v>117</v>
      </c>
      <c r="H3609" s="288"/>
      <c r="I3609" s="1"/>
      <c r="J3609" s="1"/>
      <c r="K3609" s="549"/>
      <c r="L3609" s="10"/>
      <c r="M3609" s="1"/>
      <c r="N3609" s="548"/>
      <c r="O3609" s="548"/>
    </row>
    <row r="3610" spans="2:15" s="5" customFormat="1" ht="30">
      <c r="B3610" s="1"/>
      <c r="C3610" s="31">
        <v>9456</v>
      </c>
      <c r="D3610" s="34" t="s">
        <v>3675</v>
      </c>
      <c r="E3610" s="32" t="s">
        <v>122</v>
      </c>
      <c r="F3610" s="36">
        <v>20040</v>
      </c>
      <c r="G3610" s="288" t="s">
        <v>117</v>
      </c>
      <c r="H3610" s="288"/>
      <c r="I3610" s="1"/>
      <c r="J3610" s="1"/>
      <c r="K3610" s="549"/>
      <c r="L3610" s="10"/>
      <c r="M3610" s="1"/>
      <c r="N3610" s="548"/>
      <c r="O3610" s="548"/>
    </row>
    <row r="3611" spans="2:15" s="5" customFormat="1" ht="45">
      <c r="B3611" s="1"/>
      <c r="C3611" s="31">
        <v>9457</v>
      </c>
      <c r="D3611" s="34" t="s">
        <v>3676</v>
      </c>
      <c r="E3611" s="32" t="s">
        <v>125</v>
      </c>
      <c r="F3611" s="36">
        <v>43893</v>
      </c>
      <c r="G3611" s="288" t="s">
        <v>117</v>
      </c>
      <c r="H3611" s="288"/>
      <c r="I3611" s="1"/>
      <c r="J3611" s="1"/>
      <c r="K3611" s="549"/>
      <c r="L3611" s="10"/>
      <c r="M3611" s="1"/>
      <c r="N3611" s="548"/>
      <c r="O3611" s="548"/>
    </row>
    <row r="3612" spans="2:15" s="5" customFormat="1" ht="45">
      <c r="B3612" s="1"/>
      <c r="C3612" s="31">
        <v>9458</v>
      </c>
      <c r="D3612" s="34" t="s">
        <v>3677</v>
      </c>
      <c r="E3612" s="32" t="s">
        <v>125</v>
      </c>
      <c r="F3612" s="36">
        <v>23015</v>
      </c>
      <c r="G3612" s="288" t="s">
        <v>117</v>
      </c>
      <c r="H3612" s="288"/>
      <c r="I3612" s="1"/>
      <c r="J3612" s="1"/>
      <c r="K3612" s="549"/>
      <c r="L3612" s="10"/>
      <c r="M3612" s="1"/>
      <c r="N3612" s="548"/>
      <c r="O3612" s="548"/>
    </row>
    <row r="3613" spans="2:15" s="5" customFormat="1" ht="45">
      <c r="B3613" s="1"/>
      <c r="C3613" s="31">
        <v>9459</v>
      </c>
      <c r="D3613" s="34" t="s">
        <v>3678</v>
      </c>
      <c r="E3613" s="32" t="s">
        <v>122</v>
      </c>
      <c r="F3613" s="36">
        <v>25978</v>
      </c>
      <c r="G3613" s="288" t="s">
        <v>117</v>
      </c>
      <c r="H3613" s="288"/>
      <c r="I3613" s="1"/>
      <c r="J3613" s="1"/>
      <c r="K3613" s="549"/>
      <c r="L3613" s="10"/>
      <c r="M3613" s="1"/>
      <c r="N3613" s="548"/>
      <c r="O3613" s="548"/>
    </row>
    <row r="3614" spans="2:15" s="5" customFormat="1" ht="45">
      <c r="B3614" s="1"/>
      <c r="C3614" s="31">
        <v>9460</v>
      </c>
      <c r="D3614" s="34" t="s">
        <v>3679</v>
      </c>
      <c r="E3614" s="32" t="s">
        <v>116</v>
      </c>
      <c r="F3614" s="36">
        <v>81010</v>
      </c>
      <c r="G3614" s="288" t="s">
        <v>117</v>
      </c>
      <c r="H3614" s="288"/>
      <c r="I3614" s="1"/>
      <c r="J3614" s="1"/>
      <c r="K3614" s="549"/>
      <c r="L3614" s="10"/>
      <c r="M3614" s="1"/>
      <c r="N3614" s="548"/>
      <c r="O3614" s="548"/>
    </row>
    <row r="3615" spans="2:15" s="5" customFormat="1" ht="45">
      <c r="B3615" s="1"/>
      <c r="C3615" s="31">
        <v>9461</v>
      </c>
      <c r="D3615" s="34" t="s">
        <v>3680</v>
      </c>
      <c r="E3615" s="32" t="s">
        <v>116</v>
      </c>
      <c r="F3615" s="36">
        <v>66643</v>
      </c>
      <c r="G3615" s="288" t="s">
        <v>117</v>
      </c>
      <c r="H3615" s="288"/>
      <c r="I3615" s="1"/>
      <c r="J3615" s="1"/>
      <c r="K3615" s="549"/>
      <c r="L3615" s="10"/>
      <c r="M3615" s="1"/>
      <c r="N3615" s="548"/>
      <c r="O3615" s="548"/>
    </row>
    <row r="3616" spans="2:15" s="5" customFormat="1" ht="90">
      <c r="B3616" s="1"/>
      <c r="C3616" s="31">
        <v>9462</v>
      </c>
      <c r="D3616" s="34" t="s">
        <v>3681</v>
      </c>
      <c r="E3616" s="32" t="s">
        <v>119</v>
      </c>
      <c r="F3616" s="36">
        <v>1628462</v>
      </c>
      <c r="G3616" s="288" t="s">
        <v>117</v>
      </c>
      <c r="H3616" s="288"/>
      <c r="I3616" s="1"/>
      <c r="J3616" s="1"/>
      <c r="K3616" s="549"/>
      <c r="L3616" s="10"/>
      <c r="M3616" s="1"/>
      <c r="N3616" s="548"/>
      <c r="O3616" s="548"/>
    </row>
    <row r="3617" spans="2:15" s="5" customFormat="1" ht="45">
      <c r="B3617" s="1"/>
      <c r="C3617" s="31">
        <v>9463</v>
      </c>
      <c r="D3617" s="34" t="s">
        <v>3682</v>
      </c>
      <c r="E3617" s="32" t="s">
        <v>2279</v>
      </c>
      <c r="F3617" s="36">
        <v>50500</v>
      </c>
      <c r="G3617" s="288" t="s">
        <v>117</v>
      </c>
      <c r="H3617" s="288"/>
      <c r="I3617" s="1"/>
      <c r="J3617" s="1"/>
      <c r="K3617" s="549"/>
      <c r="L3617" s="10"/>
      <c r="M3617" s="1"/>
      <c r="N3617" s="548"/>
      <c r="O3617" s="548"/>
    </row>
    <row r="3618" spans="2:15" s="5" customFormat="1" ht="105">
      <c r="B3618" s="1"/>
      <c r="C3618" s="31">
        <v>9464</v>
      </c>
      <c r="D3618" s="34" t="s">
        <v>3683</v>
      </c>
      <c r="E3618" s="32" t="s">
        <v>125</v>
      </c>
      <c r="F3618" s="36">
        <v>5593000</v>
      </c>
      <c r="G3618" s="288" t="s">
        <v>117</v>
      </c>
      <c r="H3618" s="288"/>
      <c r="I3618" s="1"/>
      <c r="J3618" s="1"/>
      <c r="K3618" s="549"/>
      <c r="L3618" s="10"/>
      <c r="M3618" s="1"/>
      <c r="N3618" s="548"/>
      <c r="O3618" s="548"/>
    </row>
    <row r="3619" spans="2:15" s="5" customFormat="1" ht="105">
      <c r="B3619" s="1"/>
      <c r="C3619" s="31">
        <v>9465</v>
      </c>
      <c r="D3619" s="34" t="s">
        <v>3684</v>
      </c>
      <c r="E3619" s="32" t="s">
        <v>2005</v>
      </c>
      <c r="F3619" s="36">
        <v>2482</v>
      </c>
      <c r="G3619" s="288" t="s">
        <v>117</v>
      </c>
      <c r="H3619" s="288"/>
      <c r="I3619" s="1"/>
      <c r="J3619" s="1"/>
      <c r="K3619" s="549"/>
      <c r="L3619" s="10"/>
      <c r="M3619" s="1"/>
      <c r="N3619" s="548"/>
      <c r="O3619" s="548"/>
    </row>
    <row r="3620" spans="2:15" s="5" customFormat="1" ht="120">
      <c r="B3620" s="1"/>
      <c r="C3620" s="31">
        <v>9471</v>
      </c>
      <c r="D3620" s="34" t="s">
        <v>3685</v>
      </c>
      <c r="E3620" s="32" t="s">
        <v>125</v>
      </c>
      <c r="F3620" s="36">
        <v>8406636</v>
      </c>
      <c r="G3620" s="288" t="s">
        <v>117</v>
      </c>
      <c r="H3620" s="288"/>
      <c r="I3620" s="1"/>
      <c r="J3620" s="1"/>
      <c r="K3620" s="549"/>
      <c r="L3620" s="10"/>
      <c r="M3620" s="1"/>
      <c r="N3620" s="548"/>
      <c r="O3620" s="548"/>
    </row>
    <row r="3621" spans="2:15" s="5" customFormat="1" ht="135">
      <c r="B3621" s="1"/>
      <c r="C3621" s="31">
        <v>9472</v>
      </c>
      <c r="D3621" s="34" t="s">
        <v>3686</v>
      </c>
      <c r="E3621" s="32" t="s">
        <v>125</v>
      </c>
      <c r="F3621" s="36">
        <v>7397840</v>
      </c>
      <c r="G3621" s="288" t="s">
        <v>117</v>
      </c>
      <c r="H3621" s="288"/>
      <c r="I3621" s="1"/>
      <c r="J3621" s="1"/>
      <c r="K3621" s="549"/>
      <c r="L3621" s="10"/>
      <c r="M3621" s="1"/>
      <c r="N3621" s="548"/>
      <c r="O3621" s="548"/>
    </row>
    <row r="3622" spans="2:15" s="5" customFormat="1" ht="120">
      <c r="B3622" s="1"/>
      <c r="C3622" s="31">
        <v>9473</v>
      </c>
      <c r="D3622" s="34" t="s">
        <v>3687</v>
      </c>
      <c r="E3622" s="32" t="s">
        <v>125</v>
      </c>
      <c r="F3622" s="36">
        <v>7070612</v>
      </c>
      <c r="G3622" s="288" t="s">
        <v>117</v>
      </c>
      <c r="H3622" s="288"/>
      <c r="I3622" s="1"/>
      <c r="J3622" s="1"/>
      <c r="K3622" s="549"/>
      <c r="L3622" s="10"/>
      <c r="M3622" s="1"/>
      <c r="N3622" s="548"/>
      <c r="O3622" s="548"/>
    </row>
    <row r="3623" spans="2:15" s="5" customFormat="1" ht="120">
      <c r="B3623" s="1"/>
      <c r="C3623" s="31">
        <v>9474</v>
      </c>
      <c r="D3623" s="34" t="s">
        <v>3688</v>
      </c>
      <c r="E3623" s="32" t="s">
        <v>125</v>
      </c>
      <c r="F3623" s="36">
        <v>10194292</v>
      </c>
      <c r="G3623" s="288" t="s">
        <v>117</v>
      </c>
      <c r="H3623" s="288"/>
      <c r="I3623" s="1"/>
      <c r="J3623" s="1"/>
      <c r="K3623" s="549"/>
      <c r="L3623" s="10"/>
      <c r="M3623" s="1"/>
      <c r="N3623" s="548"/>
      <c r="O3623" s="548"/>
    </row>
    <row r="3624" spans="2:15" s="5" customFormat="1" ht="120">
      <c r="B3624" s="1"/>
      <c r="C3624" s="31">
        <v>9475</v>
      </c>
      <c r="D3624" s="34" t="s">
        <v>3689</v>
      </c>
      <c r="E3624" s="32" t="s">
        <v>125</v>
      </c>
      <c r="F3624" s="36">
        <v>9399483</v>
      </c>
      <c r="G3624" s="288" t="s">
        <v>117</v>
      </c>
      <c r="H3624" s="288"/>
      <c r="I3624" s="1"/>
      <c r="J3624" s="1"/>
      <c r="K3624" s="549"/>
      <c r="L3624" s="10"/>
      <c r="M3624" s="1"/>
      <c r="N3624" s="548"/>
      <c r="O3624" s="548"/>
    </row>
    <row r="3625" spans="2:15" s="5" customFormat="1" ht="120">
      <c r="B3625" s="1"/>
      <c r="C3625" s="31">
        <v>9476</v>
      </c>
      <c r="D3625" s="34" t="s">
        <v>3690</v>
      </c>
      <c r="E3625" s="32" t="s">
        <v>125</v>
      </c>
      <c r="F3625" s="36">
        <v>4250501</v>
      </c>
      <c r="G3625" s="288" t="s">
        <v>117</v>
      </c>
      <c r="H3625" s="288"/>
      <c r="I3625" s="1"/>
      <c r="J3625" s="1"/>
      <c r="K3625" s="549"/>
      <c r="L3625" s="10"/>
      <c r="M3625" s="1"/>
      <c r="N3625" s="548"/>
      <c r="O3625" s="548"/>
    </row>
    <row r="3626" spans="2:15" s="5" customFormat="1" ht="120">
      <c r="B3626" s="1"/>
      <c r="C3626" s="31">
        <v>9477</v>
      </c>
      <c r="D3626" s="34" t="s">
        <v>3691</v>
      </c>
      <c r="E3626" s="32" t="s">
        <v>125</v>
      </c>
      <c r="F3626" s="36">
        <v>4008603</v>
      </c>
      <c r="G3626" s="288" t="s">
        <v>117</v>
      </c>
      <c r="H3626" s="288"/>
      <c r="I3626" s="1"/>
      <c r="J3626" s="1"/>
      <c r="K3626" s="549"/>
      <c r="L3626" s="10"/>
      <c r="M3626" s="1"/>
      <c r="N3626" s="548"/>
      <c r="O3626" s="548"/>
    </row>
    <row r="3627" spans="2:15" s="5" customFormat="1" ht="120">
      <c r="B3627" s="1"/>
      <c r="C3627" s="31">
        <v>9478</v>
      </c>
      <c r="D3627" s="34" t="s">
        <v>3692</v>
      </c>
      <c r="E3627" s="32" t="s">
        <v>125</v>
      </c>
      <c r="F3627" s="36">
        <v>9503154</v>
      </c>
      <c r="G3627" s="288" t="s">
        <v>117</v>
      </c>
      <c r="H3627" s="288"/>
      <c r="I3627" s="1"/>
      <c r="J3627" s="1"/>
      <c r="K3627" s="549"/>
      <c r="L3627" s="10"/>
      <c r="M3627" s="1"/>
      <c r="N3627" s="548"/>
      <c r="O3627" s="548"/>
    </row>
    <row r="3628" spans="2:15" s="5" customFormat="1" ht="120">
      <c r="B3628" s="1"/>
      <c r="C3628" s="31">
        <v>9479</v>
      </c>
      <c r="D3628" s="34" t="s">
        <v>3693</v>
      </c>
      <c r="E3628" s="32" t="s">
        <v>125</v>
      </c>
      <c r="F3628" s="36">
        <v>9589546</v>
      </c>
      <c r="G3628" s="288" t="s">
        <v>117</v>
      </c>
      <c r="H3628" s="288"/>
      <c r="I3628" s="1"/>
      <c r="J3628" s="1"/>
      <c r="K3628" s="549"/>
      <c r="L3628" s="10"/>
      <c r="M3628" s="1"/>
      <c r="N3628" s="548"/>
      <c r="O3628" s="548"/>
    </row>
    <row r="3629" spans="2:15" s="5" customFormat="1" ht="120">
      <c r="B3629" s="1"/>
      <c r="C3629" s="31">
        <v>9480</v>
      </c>
      <c r="D3629" s="34" t="s">
        <v>3694</v>
      </c>
      <c r="E3629" s="32" t="s">
        <v>125</v>
      </c>
      <c r="F3629" s="36">
        <v>5252652</v>
      </c>
      <c r="G3629" s="288" t="s">
        <v>117</v>
      </c>
      <c r="H3629" s="288"/>
      <c r="I3629" s="1"/>
      <c r="J3629" s="1"/>
      <c r="K3629" s="549"/>
      <c r="L3629" s="10"/>
      <c r="M3629" s="1"/>
      <c r="N3629" s="548"/>
      <c r="O3629" s="548"/>
    </row>
    <row r="3630" spans="2:15" s="5" customFormat="1" ht="120">
      <c r="B3630" s="1"/>
      <c r="C3630" s="31">
        <v>9481</v>
      </c>
      <c r="D3630" s="34" t="s">
        <v>3695</v>
      </c>
      <c r="E3630" s="32" t="s">
        <v>125</v>
      </c>
      <c r="F3630" s="36">
        <v>5736449</v>
      </c>
      <c r="G3630" s="288" t="s">
        <v>117</v>
      </c>
      <c r="H3630" s="288"/>
      <c r="I3630" s="1"/>
      <c r="J3630" s="1"/>
      <c r="K3630" s="549"/>
      <c r="L3630" s="10"/>
      <c r="M3630" s="1"/>
      <c r="N3630" s="548"/>
      <c r="O3630" s="548"/>
    </row>
    <row r="3631" spans="2:15" s="5" customFormat="1" ht="120">
      <c r="B3631" s="1"/>
      <c r="C3631" s="31">
        <v>9482</v>
      </c>
      <c r="D3631" s="34" t="s">
        <v>3696</v>
      </c>
      <c r="E3631" s="32" t="s">
        <v>125</v>
      </c>
      <c r="F3631" s="36">
        <v>7239675</v>
      </c>
      <c r="G3631" s="288" t="s">
        <v>117</v>
      </c>
      <c r="H3631" s="288"/>
      <c r="I3631" s="1"/>
      <c r="J3631" s="1"/>
      <c r="K3631" s="549"/>
      <c r="L3631" s="10"/>
      <c r="M3631" s="1"/>
      <c r="N3631" s="548"/>
      <c r="O3631" s="548"/>
    </row>
    <row r="3632" spans="2:15" s="5" customFormat="1" ht="120">
      <c r="B3632" s="1"/>
      <c r="C3632" s="31">
        <v>9483</v>
      </c>
      <c r="D3632" s="34" t="s">
        <v>3697</v>
      </c>
      <c r="E3632" s="32" t="s">
        <v>125</v>
      </c>
      <c r="F3632" s="36">
        <v>5598221</v>
      </c>
      <c r="G3632" s="288" t="s">
        <v>117</v>
      </c>
      <c r="H3632" s="288"/>
      <c r="I3632" s="1"/>
      <c r="J3632" s="1"/>
      <c r="K3632" s="549"/>
      <c r="L3632" s="10"/>
      <c r="M3632" s="1"/>
      <c r="N3632" s="548"/>
      <c r="O3632" s="548"/>
    </row>
    <row r="3633" spans="2:15" s="5" customFormat="1" ht="120">
      <c r="B3633" s="1"/>
      <c r="C3633" s="31">
        <v>9484</v>
      </c>
      <c r="D3633" s="34" t="s">
        <v>3698</v>
      </c>
      <c r="E3633" s="32" t="s">
        <v>125</v>
      </c>
      <c r="F3633" s="36">
        <v>3369300</v>
      </c>
      <c r="G3633" s="288" t="s">
        <v>117</v>
      </c>
      <c r="H3633" s="288"/>
      <c r="I3633" s="1"/>
      <c r="J3633" s="1"/>
      <c r="K3633" s="549"/>
      <c r="L3633" s="10"/>
      <c r="M3633" s="1"/>
      <c r="N3633" s="548"/>
      <c r="O3633" s="548"/>
    </row>
    <row r="3634" spans="2:15" s="5" customFormat="1" ht="120">
      <c r="B3634" s="1"/>
      <c r="C3634" s="31">
        <v>9485</v>
      </c>
      <c r="D3634" s="34" t="s">
        <v>3699</v>
      </c>
      <c r="E3634" s="32" t="s">
        <v>125</v>
      </c>
      <c r="F3634" s="36">
        <v>13822769</v>
      </c>
      <c r="G3634" s="288" t="s">
        <v>117</v>
      </c>
      <c r="H3634" s="288"/>
      <c r="I3634" s="1"/>
      <c r="J3634" s="1"/>
      <c r="K3634" s="549"/>
      <c r="L3634" s="10"/>
      <c r="M3634" s="1"/>
      <c r="N3634" s="548"/>
      <c r="O3634" s="548"/>
    </row>
    <row r="3635" spans="2:15" s="5" customFormat="1" ht="45">
      <c r="B3635" s="1"/>
      <c r="C3635" s="31">
        <v>9486</v>
      </c>
      <c r="D3635" s="34" t="s">
        <v>3700</v>
      </c>
      <c r="E3635" s="32" t="s">
        <v>116</v>
      </c>
      <c r="F3635" s="36">
        <v>30118</v>
      </c>
      <c r="G3635" s="288" t="s">
        <v>117</v>
      </c>
      <c r="H3635" s="288"/>
      <c r="I3635" s="1"/>
      <c r="J3635" s="1"/>
      <c r="K3635" s="549"/>
      <c r="L3635" s="10"/>
      <c r="M3635" s="1"/>
      <c r="N3635" s="548"/>
      <c r="O3635" s="548"/>
    </row>
    <row r="3636" spans="2:15" s="5" customFormat="1" ht="45">
      <c r="B3636" s="1"/>
      <c r="C3636" s="31">
        <v>9487</v>
      </c>
      <c r="D3636" s="34" t="s">
        <v>3701</v>
      </c>
      <c r="E3636" s="32" t="s">
        <v>116</v>
      </c>
      <c r="F3636" s="36">
        <v>127877</v>
      </c>
      <c r="G3636" s="288" t="s">
        <v>117</v>
      </c>
      <c r="H3636" s="288"/>
      <c r="I3636" s="1"/>
      <c r="J3636" s="1"/>
      <c r="K3636" s="549"/>
      <c r="L3636" s="10"/>
      <c r="M3636" s="1"/>
      <c r="N3636" s="548"/>
      <c r="O3636" s="548"/>
    </row>
    <row r="3637" spans="2:15" s="5" customFormat="1" ht="75">
      <c r="B3637" s="1"/>
      <c r="C3637" s="31">
        <v>9488</v>
      </c>
      <c r="D3637" s="34" t="s">
        <v>3702</v>
      </c>
      <c r="E3637" s="32" t="s">
        <v>116</v>
      </c>
      <c r="F3637" s="36">
        <v>50532</v>
      </c>
      <c r="G3637" s="288" t="s">
        <v>117</v>
      </c>
      <c r="H3637" s="288"/>
      <c r="I3637" s="1"/>
      <c r="J3637" s="1"/>
      <c r="K3637" s="549"/>
      <c r="L3637" s="10"/>
      <c r="M3637" s="1"/>
      <c r="N3637" s="548"/>
      <c r="O3637" s="548"/>
    </row>
    <row r="3638" spans="2:15" s="5" customFormat="1" ht="90">
      <c r="B3638" s="1"/>
      <c r="C3638" s="31">
        <v>9489</v>
      </c>
      <c r="D3638" s="34" t="s">
        <v>3703</v>
      </c>
      <c r="E3638" s="32" t="s">
        <v>116</v>
      </c>
      <c r="F3638" s="36">
        <v>71292</v>
      </c>
      <c r="G3638" s="288" t="s">
        <v>117</v>
      </c>
      <c r="H3638" s="288"/>
      <c r="I3638" s="1"/>
      <c r="J3638" s="1"/>
      <c r="K3638" s="549"/>
      <c r="L3638" s="10"/>
      <c r="M3638" s="1"/>
      <c r="N3638" s="548"/>
      <c r="O3638" s="548"/>
    </row>
    <row r="3639" spans="2:15" s="5" customFormat="1" ht="45">
      <c r="B3639" s="1"/>
      <c r="C3639" s="31">
        <v>9490</v>
      </c>
      <c r="D3639" s="34" t="s">
        <v>3704</v>
      </c>
      <c r="E3639" s="32" t="s">
        <v>116</v>
      </c>
      <c r="F3639" s="36">
        <v>82432</v>
      </c>
      <c r="G3639" s="288" t="s">
        <v>117</v>
      </c>
      <c r="H3639" s="288"/>
      <c r="I3639" s="1"/>
      <c r="J3639" s="1"/>
      <c r="K3639" s="549"/>
      <c r="L3639" s="10"/>
      <c r="M3639" s="1"/>
      <c r="N3639" s="548"/>
      <c r="O3639" s="548"/>
    </row>
    <row r="3640" spans="2:15" s="5" customFormat="1" ht="60">
      <c r="B3640" s="1"/>
      <c r="C3640" s="31">
        <v>9491</v>
      </c>
      <c r="D3640" s="34" t="s">
        <v>3705</v>
      </c>
      <c r="E3640" s="32" t="s">
        <v>116</v>
      </c>
      <c r="F3640" s="36">
        <v>86185</v>
      </c>
      <c r="G3640" s="288" t="s">
        <v>117</v>
      </c>
      <c r="H3640" s="288"/>
      <c r="I3640" s="1"/>
      <c r="J3640" s="1"/>
      <c r="K3640" s="549"/>
      <c r="L3640" s="10"/>
      <c r="M3640" s="1"/>
      <c r="N3640" s="548"/>
      <c r="O3640" s="548"/>
    </row>
    <row r="3641" spans="2:15" s="5" customFormat="1" ht="60">
      <c r="B3641" s="1"/>
      <c r="C3641" s="31">
        <v>9492</v>
      </c>
      <c r="D3641" s="34" t="s">
        <v>3706</v>
      </c>
      <c r="E3641" s="32" t="s">
        <v>116</v>
      </c>
      <c r="F3641" s="36">
        <v>55585</v>
      </c>
      <c r="G3641" s="288" t="s">
        <v>117</v>
      </c>
      <c r="H3641" s="288"/>
      <c r="I3641" s="1"/>
      <c r="J3641" s="1"/>
      <c r="K3641" s="549"/>
      <c r="L3641" s="10"/>
      <c r="M3641" s="1"/>
      <c r="N3641" s="548"/>
      <c r="O3641" s="548"/>
    </row>
    <row r="3642" spans="2:15" s="5" customFormat="1" ht="135">
      <c r="B3642" s="1"/>
      <c r="C3642" s="31">
        <v>9493</v>
      </c>
      <c r="D3642" s="34" t="s">
        <v>3707</v>
      </c>
      <c r="E3642" s="32" t="s">
        <v>116</v>
      </c>
      <c r="F3642" s="36">
        <v>98185</v>
      </c>
      <c r="G3642" s="288" t="s">
        <v>117</v>
      </c>
      <c r="H3642" s="288"/>
      <c r="I3642" s="1"/>
      <c r="J3642" s="1"/>
      <c r="K3642" s="549"/>
      <c r="L3642" s="10"/>
      <c r="M3642" s="1"/>
      <c r="N3642" s="548"/>
      <c r="O3642" s="548"/>
    </row>
    <row r="3643" spans="2:15" s="5" customFormat="1" ht="90">
      <c r="B3643" s="1"/>
      <c r="C3643" s="31">
        <v>9494</v>
      </c>
      <c r="D3643" s="34" t="s">
        <v>3708</v>
      </c>
      <c r="E3643" s="32" t="s">
        <v>116</v>
      </c>
      <c r="F3643" s="36">
        <v>122494</v>
      </c>
      <c r="G3643" s="288" t="s">
        <v>117</v>
      </c>
      <c r="H3643" s="288"/>
      <c r="I3643" s="1"/>
      <c r="J3643" s="1"/>
      <c r="K3643" s="549"/>
      <c r="L3643" s="10"/>
      <c r="M3643" s="1"/>
      <c r="N3643" s="548"/>
      <c r="O3643" s="548"/>
    </row>
    <row r="3644" spans="2:15" s="5" customFormat="1" ht="75">
      <c r="B3644" s="1"/>
      <c r="C3644" s="31">
        <v>9495</v>
      </c>
      <c r="D3644" s="34" t="s">
        <v>3709</v>
      </c>
      <c r="E3644" s="32" t="s">
        <v>125</v>
      </c>
      <c r="F3644" s="36">
        <v>275835</v>
      </c>
      <c r="G3644" s="288" t="s">
        <v>117</v>
      </c>
      <c r="H3644" s="288"/>
      <c r="I3644" s="1"/>
      <c r="J3644" s="1"/>
      <c r="K3644" s="549"/>
      <c r="L3644" s="10"/>
      <c r="M3644" s="1"/>
      <c r="N3644" s="548"/>
      <c r="O3644" s="548"/>
    </row>
    <row r="3645" spans="2:15" s="5" customFormat="1" ht="45">
      <c r="B3645" s="1"/>
      <c r="C3645" s="31">
        <v>9496</v>
      </c>
      <c r="D3645" s="34" t="s">
        <v>3710</v>
      </c>
      <c r="E3645" s="32" t="s">
        <v>125</v>
      </c>
      <c r="F3645" s="36">
        <v>14032</v>
      </c>
      <c r="G3645" s="288" t="s">
        <v>117</v>
      </c>
      <c r="H3645" s="288"/>
      <c r="I3645" s="1"/>
      <c r="J3645" s="1"/>
      <c r="K3645" s="549"/>
      <c r="L3645" s="10"/>
      <c r="M3645" s="1"/>
      <c r="N3645" s="548"/>
      <c r="O3645" s="548"/>
    </row>
    <row r="3646" spans="2:15" s="5" customFormat="1" ht="45">
      <c r="B3646" s="1"/>
      <c r="C3646" s="31">
        <v>9497</v>
      </c>
      <c r="D3646" s="34" t="s">
        <v>3711</v>
      </c>
      <c r="E3646" s="32" t="s">
        <v>122</v>
      </c>
      <c r="F3646" s="36">
        <v>77452</v>
      </c>
      <c r="G3646" s="288" t="s">
        <v>117</v>
      </c>
      <c r="H3646" s="288"/>
      <c r="I3646" s="1"/>
      <c r="J3646" s="1"/>
      <c r="K3646" s="549"/>
      <c r="L3646" s="10"/>
      <c r="M3646" s="1"/>
      <c r="N3646" s="548"/>
      <c r="O3646" s="548"/>
    </row>
    <row r="3647" spans="2:15" s="5" customFormat="1" ht="45">
      <c r="B3647" s="1"/>
      <c r="C3647" s="31">
        <v>9498</v>
      </c>
      <c r="D3647" s="34" t="s">
        <v>3712</v>
      </c>
      <c r="E3647" s="32" t="s">
        <v>122</v>
      </c>
      <c r="F3647" s="36">
        <v>7173</v>
      </c>
      <c r="G3647" s="288" t="s">
        <v>117</v>
      </c>
      <c r="H3647" s="288"/>
      <c r="I3647" s="1"/>
      <c r="J3647" s="1"/>
      <c r="K3647" s="549"/>
      <c r="L3647" s="10"/>
      <c r="M3647" s="1"/>
      <c r="N3647" s="548"/>
      <c r="O3647" s="548"/>
    </row>
    <row r="3648" spans="2:15" s="5" customFormat="1" ht="45">
      <c r="B3648" s="1"/>
      <c r="C3648" s="31">
        <v>9499</v>
      </c>
      <c r="D3648" s="34" t="s">
        <v>3713</v>
      </c>
      <c r="E3648" s="32" t="s">
        <v>122</v>
      </c>
      <c r="F3648" s="36">
        <v>6793</v>
      </c>
      <c r="G3648" s="288" t="s">
        <v>117</v>
      </c>
      <c r="H3648" s="288"/>
      <c r="I3648" s="1"/>
      <c r="J3648" s="1"/>
      <c r="K3648" s="549"/>
      <c r="L3648" s="10"/>
      <c r="M3648" s="1"/>
      <c r="N3648" s="548"/>
      <c r="O3648" s="548"/>
    </row>
    <row r="3649" spans="2:15" s="5" customFormat="1" ht="45">
      <c r="B3649" s="1"/>
      <c r="C3649" s="31">
        <v>9500</v>
      </c>
      <c r="D3649" s="34" t="s">
        <v>3714</v>
      </c>
      <c r="E3649" s="32" t="s">
        <v>125</v>
      </c>
      <c r="F3649" s="36">
        <v>41580</v>
      </c>
      <c r="G3649" s="288" t="s">
        <v>117</v>
      </c>
      <c r="H3649" s="288"/>
      <c r="I3649" s="1"/>
      <c r="J3649" s="1"/>
      <c r="K3649" s="549"/>
      <c r="L3649" s="10"/>
      <c r="M3649" s="1"/>
      <c r="N3649" s="548"/>
      <c r="O3649" s="548"/>
    </row>
    <row r="3650" spans="2:15" s="5" customFormat="1" ht="45">
      <c r="B3650" s="1"/>
      <c r="C3650" s="31">
        <v>9501</v>
      </c>
      <c r="D3650" s="34" t="s">
        <v>3715</v>
      </c>
      <c r="E3650" s="32" t="s">
        <v>125</v>
      </c>
      <c r="F3650" s="36">
        <v>56511</v>
      </c>
      <c r="G3650" s="288" t="s">
        <v>117</v>
      </c>
      <c r="H3650" s="288"/>
      <c r="I3650" s="1"/>
      <c r="J3650" s="1"/>
      <c r="K3650" s="549"/>
      <c r="L3650" s="10"/>
      <c r="M3650" s="1"/>
      <c r="N3650" s="548"/>
      <c r="O3650" s="548"/>
    </row>
    <row r="3651" spans="2:15" s="5" customFormat="1" ht="45">
      <c r="B3651" s="1"/>
      <c r="C3651" s="31">
        <v>9502</v>
      </c>
      <c r="D3651" s="34" t="s">
        <v>3716</v>
      </c>
      <c r="E3651" s="32" t="s">
        <v>125</v>
      </c>
      <c r="F3651" s="36">
        <v>80322</v>
      </c>
      <c r="G3651" s="288" t="s">
        <v>117</v>
      </c>
      <c r="H3651" s="288"/>
      <c r="I3651" s="1"/>
      <c r="J3651" s="1"/>
      <c r="K3651" s="549"/>
      <c r="L3651" s="10"/>
      <c r="M3651" s="1"/>
      <c r="N3651" s="548"/>
      <c r="O3651" s="548"/>
    </row>
    <row r="3652" spans="2:15" s="5" customFormat="1" ht="45">
      <c r="B3652" s="1"/>
      <c r="C3652" s="31">
        <v>9503</v>
      </c>
      <c r="D3652" s="34" t="s">
        <v>3717</v>
      </c>
      <c r="E3652" s="32" t="s">
        <v>125</v>
      </c>
      <c r="F3652" s="36">
        <v>90981</v>
      </c>
      <c r="G3652" s="288" t="s">
        <v>117</v>
      </c>
      <c r="H3652" s="288"/>
      <c r="I3652" s="1"/>
      <c r="J3652" s="1"/>
      <c r="K3652" s="549"/>
      <c r="L3652" s="10"/>
      <c r="M3652" s="1"/>
      <c r="N3652" s="548"/>
      <c r="O3652" s="548"/>
    </row>
    <row r="3653" spans="2:15" s="5" customFormat="1" ht="45">
      <c r="B3653" s="1"/>
      <c r="C3653" s="31">
        <v>9504</v>
      </c>
      <c r="D3653" s="34" t="s">
        <v>3718</v>
      </c>
      <c r="E3653" s="32" t="s">
        <v>125</v>
      </c>
      <c r="F3653" s="36">
        <v>126597</v>
      </c>
      <c r="G3653" s="288" t="s">
        <v>117</v>
      </c>
      <c r="H3653" s="288"/>
      <c r="I3653" s="1"/>
      <c r="J3653" s="1"/>
      <c r="K3653" s="549"/>
      <c r="L3653" s="10"/>
      <c r="M3653" s="1"/>
      <c r="N3653" s="548"/>
      <c r="O3653" s="548"/>
    </row>
    <row r="3654" spans="2:15" s="5" customFormat="1" ht="45">
      <c r="B3654" s="1"/>
      <c r="C3654" s="31">
        <v>9505</v>
      </c>
      <c r="D3654" s="34" t="s">
        <v>3719</v>
      </c>
      <c r="E3654" s="32" t="s">
        <v>122</v>
      </c>
      <c r="F3654" s="36">
        <v>105360</v>
      </c>
      <c r="G3654" s="288" t="s">
        <v>117</v>
      </c>
      <c r="H3654" s="288"/>
      <c r="I3654" s="1"/>
      <c r="J3654" s="1"/>
      <c r="K3654" s="549"/>
      <c r="L3654" s="10"/>
      <c r="M3654" s="1"/>
      <c r="N3654" s="548"/>
      <c r="O3654" s="548"/>
    </row>
    <row r="3655" spans="2:15" s="5" customFormat="1" ht="45">
      <c r="B3655" s="1"/>
      <c r="C3655" s="31">
        <v>9506</v>
      </c>
      <c r="D3655" s="34" t="s">
        <v>3720</v>
      </c>
      <c r="E3655" s="32" t="s">
        <v>122</v>
      </c>
      <c r="F3655" s="36">
        <v>169674</v>
      </c>
      <c r="G3655" s="288" t="s">
        <v>117</v>
      </c>
      <c r="H3655" s="288"/>
      <c r="I3655" s="1"/>
      <c r="J3655" s="1"/>
      <c r="K3655" s="549"/>
      <c r="L3655" s="10"/>
      <c r="M3655" s="1"/>
      <c r="N3655" s="548"/>
      <c r="O3655" s="548"/>
    </row>
    <row r="3656" spans="2:15" s="5" customFormat="1" ht="45">
      <c r="B3656" s="1"/>
      <c r="C3656" s="31">
        <v>9507</v>
      </c>
      <c r="D3656" s="34" t="s">
        <v>3721</v>
      </c>
      <c r="E3656" s="32" t="s">
        <v>122</v>
      </c>
      <c r="F3656" s="36">
        <v>85953</v>
      </c>
      <c r="G3656" s="288" t="s">
        <v>117</v>
      </c>
      <c r="H3656" s="288"/>
      <c r="I3656" s="1"/>
      <c r="J3656" s="1"/>
      <c r="K3656" s="549"/>
      <c r="L3656" s="10"/>
      <c r="M3656" s="1"/>
      <c r="N3656" s="548"/>
      <c r="O3656" s="548"/>
    </row>
    <row r="3657" spans="2:15" s="5" customFormat="1" ht="45">
      <c r="B3657" s="1"/>
      <c r="C3657" s="31">
        <v>9508</v>
      </c>
      <c r="D3657" s="34" t="s">
        <v>3722</v>
      </c>
      <c r="E3657" s="32" t="s">
        <v>122</v>
      </c>
      <c r="F3657" s="36">
        <v>70048</v>
      </c>
      <c r="G3657" s="288" t="s">
        <v>117</v>
      </c>
      <c r="H3657" s="288"/>
      <c r="I3657" s="1"/>
      <c r="J3657" s="1"/>
      <c r="K3657" s="549"/>
      <c r="L3657" s="10"/>
      <c r="M3657" s="1"/>
      <c r="N3657" s="548"/>
      <c r="O3657" s="548"/>
    </row>
    <row r="3658" spans="2:15" s="5" customFormat="1" ht="45">
      <c r="B3658" s="1"/>
      <c r="C3658" s="31">
        <v>9509</v>
      </c>
      <c r="D3658" s="34" t="s">
        <v>3723</v>
      </c>
      <c r="E3658" s="32" t="s">
        <v>122</v>
      </c>
      <c r="F3658" s="36">
        <v>45914</v>
      </c>
      <c r="G3658" s="288" t="s">
        <v>117</v>
      </c>
      <c r="H3658" s="288"/>
      <c r="I3658" s="1"/>
      <c r="J3658" s="1"/>
      <c r="K3658" s="549"/>
      <c r="L3658" s="10"/>
      <c r="M3658" s="1"/>
      <c r="N3658" s="548"/>
      <c r="O3658" s="548"/>
    </row>
    <row r="3659" spans="2:15" s="5" customFormat="1" ht="75">
      <c r="B3659" s="1"/>
      <c r="C3659" s="31">
        <v>9510</v>
      </c>
      <c r="D3659" s="34" t="s">
        <v>3724</v>
      </c>
      <c r="E3659" s="32" t="s">
        <v>125</v>
      </c>
      <c r="F3659" s="36">
        <v>57038</v>
      </c>
      <c r="G3659" s="288" t="s">
        <v>117</v>
      </c>
      <c r="H3659" s="288"/>
      <c r="I3659" s="1"/>
      <c r="J3659" s="1"/>
      <c r="K3659" s="549"/>
      <c r="L3659" s="10"/>
      <c r="M3659" s="1"/>
      <c r="N3659" s="548"/>
      <c r="O3659" s="548"/>
    </row>
    <row r="3660" spans="2:15" s="5" customFormat="1" ht="60">
      <c r="B3660" s="1"/>
      <c r="C3660" s="31">
        <v>9511</v>
      </c>
      <c r="D3660" s="34" t="s">
        <v>3725</v>
      </c>
      <c r="E3660" s="32" t="s">
        <v>122</v>
      </c>
      <c r="F3660" s="36">
        <v>37342</v>
      </c>
      <c r="G3660" s="288" t="s">
        <v>117</v>
      </c>
      <c r="H3660" s="288"/>
      <c r="I3660" s="1"/>
      <c r="J3660" s="1"/>
      <c r="K3660" s="549"/>
      <c r="L3660" s="10"/>
      <c r="M3660" s="1"/>
      <c r="N3660" s="548"/>
      <c r="O3660" s="548"/>
    </row>
    <row r="3661" spans="2:15" s="5" customFormat="1" ht="60">
      <c r="B3661" s="1"/>
      <c r="C3661" s="31">
        <v>9512</v>
      </c>
      <c r="D3661" s="34" t="s">
        <v>3726</v>
      </c>
      <c r="E3661" s="32" t="s">
        <v>122</v>
      </c>
      <c r="F3661" s="36">
        <v>59236</v>
      </c>
      <c r="G3661" s="288" t="s">
        <v>117</v>
      </c>
      <c r="H3661" s="288"/>
      <c r="I3661" s="1"/>
      <c r="J3661" s="1"/>
      <c r="K3661" s="549"/>
      <c r="L3661" s="10"/>
      <c r="M3661" s="1"/>
      <c r="N3661" s="548"/>
      <c r="O3661" s="548"/>
    </row>
    <row r="3662" spans="2:15" s="5" customFormat="1" ht="60">
      <c r="B3662" s="1"/>
      <c r="C3662" s="31">
        <v>9513</v>
      </c>
      <c r="D3662" s="34" t="s">
        <v>3727</v>
      </c>
      <c r="E3662" s="32" t="s">
        <v>122</v>
      </c>
      <c r="F3662" s="36">
        <v>104484</v>
      </c>
      <c r="G3662" s="288" t="s">
        <v>117</v>
      </c>
      <c r="H3662" s="288"/>
      <c r="I3662" s="1"/>
      <c r="J3662" s="1"/>
      <c r="K3662" s="549"/>
      <c r="L3662" s="10"/>
      <c r="M3662" s="1"/>
      <c r="N3662" s="548"/>
      <c r="O3662" s="548"/>
    </row>
    <row r="3663" spans="2:15" s="5" customFormat="1" ht="60">
      <c r="B3663" s="1"/>
      <c r="C3663" s="31">
        <v>9514</v>
      </c>
      <c r="D3663" s="34" t="s">
        <v>3728</v>
      </c>
      <c r="E3663" s="32" t="s">
        <v>122</v>
      </c>
      <c r="F3663" s="36">
        <v>262679</v>
      </c>
      <c r="G3663" s="288" t="s">
        <v>117</v>
      </c>
      <c r="H3663" s="288"/>
      <c r="I3663" s="1"/>
      <c r="J3663" s="1"/>
      <c r="K3663" s="549"/>
      <c r="L3663" s="10"/>
      <c r="M3663" s="1"/>
      <c r="N3663" s="548"/>
      <c r="O3663" s="548"/>
    </row>
    <row r="3664" spans="2:15" s="5" customFormat="1" ht="90">
      <c r="B3664" s="1"/>
      <c r="C3664" s="31">
        <v>9515</v>
      </c>
      <c r="D3664" s="34" t="s">
        <v>3729</v>
      </c>
      <c r="E3664" s="32" t="s">
        <v>125</v>
      </c>
      <c r="F3664" s="36">
        <v>5617589</v>
      </c>
      <c r="G3664" s="288" t="s">
        <v>117</v>
      </c>
      <c r="H3664" s="288"/>
      <c r="I3664" s="1"/>
      <c r="J3664" s="1"/>
      <c r="K3664" s="549"/>
      <c r="L3664" s="10"/>
      <c r="M3664" s="1"/>
      <c r="N3664" s="548"/>
      <c r="O3664" s="548"/>
    </row>
    <row r="3665" spans="2:15" s="5" customFormat="1" ht="90">
      <c r="B3665" s="1"/>
      <c r="C3665" s="31">
        <v>9516</v>
      </c>
      <c r="D3665" s="34" t="s">
        <v>3730</v>
      </c>
      <c r="E3665" s="32" t="s">
        <v>125</v>
      </c>
      <c r="F3665" s="36">
        <v>4725089</v>
      </c>
      <c r="G3665" s="288" t="s">
        <v>117</v>
      </c>
      <c r="H3665" s="288"/>
      <c r="I3665" s="1"/>
      <c r="J3665" s="1"/>
      <c r="K3665" s="549"/>
      <c r="L3665" s="10"/>
      <c r="M3665" s="1"/>
      <c r="N3665" s="548"/>
      <c r="O3665" s="548"/>
    </row>
    <row r="3666" spans="2:15" s="5" customFormat="1" ht="90">
      <c r="B3666" s="1"/>
      <c r="C3666" s="31">
        <v>9517</v>
      </c>
      <c r="D3666" s="34" t="s">
        <v>3731</v>
      </c>
      <c r="E3666" s="32" t="s">
        <v>125</v>
      </c>
      <c r="F3666" s="36">
        <v>4498989</v>
      </c>
      <c r="G3666" s="288" t="s">
        <v>117</v>
      </c>
      <c r="H3666" s="288"/>
      <c r="I3666" s="1"/>
      <c r="J3666" s="1"/>
      <c r="K3666" s="549"/>
      <c r="L3666" s="10"/>
      <c r="M3666" s="1"/>
      <c r="N3666" s="548"/>
      <c r="O3666" s="548"/>
    </row>
    <row r="3667" spans="2:15" s="5" customFormat="1" ht="45">
      <c r="B3667" s="1"/>
      <c r="C3667" s="31">
        <v>9518</v>
      </c>
      <c r="D3667" s="34" t="s">
        <v>3732</v>
      </c>
      <c r="E3667" s="32" t="s">
        <v>125</v>
      </c>
      <c r="F3667" s="36">
        <v>20892</v>
      </c>
      <c r="G3667" s="288" t="s">
        <v>117</v>
      </c>
      <c r="H3667" s="288"/>
      <c r="I3667" s="1"/>
      <c r="J3667" s="1"/>
      <c r="K3667" s="549"/>
      <c r="L3667" s="10"/>
      <c r="M3667" s="1"/>
      <c r="N3667" s="548"/>
      <c r="O3667" s="548"/>
    </row>
    <row r="3668" spans="2:15" s="5" customFormat="1" ht="45">
      <c r="B3668" s="1"/>
      <c r="C3668" s="31">
        <v>9520</v>
      </c>
      <c r="D3668" s="34" t="s">
        <v>3733</v>
      </c>
      <c r="E3668" s="32" t="s">
        <v>125</v>
      </c>
      <c r="F3668" s="36">
        <v>285679</v>
      </c>
      <c r="G3668" s="288" t="s">
        <v>117</v>
      </c>
      <c r="H3668" s="288"/>
      <c r="I3668" s="1"/>
      <c r="J3668" s="1"/>
      <c r="K3668" s="549"/>
      <c r="L3668" s="10"/>
      <c r="M3668" s="1"/>
      <c r="N3668" s="548"/>
      <c r="O3668" s="548"/>
    </row>
    <row r="3669" spans="2:15" s="5" customFormat="1" ht="45">
      <c r="B3669" s="1"/>
      <c r="C3669" s="31">
        <v>9521</v>
      </c>
      <c r="D3669" s="34" t="s">
        <v>3734</v>
      </c>
      <c r="E3669" s="32" t="s">
        <v>116</v>
      </c>
      <c r="F3669" s="36">
        <v>15854</v>
      </c>
      <c r="G3669" s="288" t="s">
        <v>117</v>
      </c>
      <c r="H3669" s="288"/>
      <c r="I3669" s="1"/>
      <c r="J3669" s="1"/>
      <c r="K3669" s="549"/>
      <c r="L3669" s="10"/>
      <c r="M3669" s="1"/>
      <c r="N3669" s="548"/>
      <c r="O3669" s="548"/>
    </row>
    <row r="3670" spans="2:15" s="5" customFormat="1" ht="90">
      <c r="B3670" s="1"/>
      <c r="C3670" s="31">
        <v>9522</v>
      </c>
      <c r="D3670" s="34" t="s">
        <v>3735</v>
      </c>
      <c r="E3670" s="32" t="s">
        <v>116</v>
      </c>
      <c r="F3670" s="36">
        <v>541218</v>
      </c>
      <c r="G3670" s="288" t="s">
        <v>117</v>
      </c>
      <c r="H3670" s="288"/>
      <c r="I3670" s="1"/>
      <c r="J3670" s="1"/>
      <c r="K3670" s="549"/>
      <c r="L3670" s="10"/>
      <c r="M3670" s="1"/>
      <c r="N3670" s="548"/>
      <c r="O3670" s="548"/>
    </row>
    <row r="3671" spans="2:15" s="5" customFormat="1" ht="60">
      <c r="B3671" s="1"/>
      <c r="C3671" s="31">
        <v>9524</v>
      </c>
      <c r="D3671" s="34" t="s">
        <v>3736</v>
      </c>
      <c r="E3671" s="32" t="s">
        <v>125</v>
      </c>
      <c r="F3671" s="36">
        <v>1896230</v>
      </c>
      <c r="G3671" s="288" t="s">
        <v>117</v>
      </c>
      <c r="H3671" s="288"/>
      <c r="I3671" s="1"/>
      <c r="J3671" s="1"/>
      <c r="K3671" s="549"/>
      <c r="L3671" s="10"/>
      <c r="M3671" s="1"/>
      <c r="N3671" s="548"/>
      <c r="O3671" s="548"/>
    </row>
    <row r="3672" spans="2:15" s="5" customFormat="1" ht="45">
      <c r="B3672" s="1"/>
      <c r="C3672" s="31">
        <v>9525</v>
      </c>
      <c r="D3672" s="34" t="s">
        <v>3737</v>
      </c>
      <c r="E3672" s="32" t="s">
        <v>125</v>
      </c>
      <c r="F3672" s="36">
        <v>4666560</v>
      </c>
      <c r="G3672" s="288" t="s">
        <v>117</v>
      </c>
      <c r="H3672" s="288"/>
      <c r="I3672" s="1"/>
      <c r="J3672" s="1"/>
      <c r="K3672" s="549"/>
      <c r="L3672" s="10"/>
      <c r="M3672" s="1"/>
      <c r="N3672" s="548"/>
      <c r="O3672" s="548"/>
    </row>
    <row r="3673" spans="2:15" s="5" customFormat="1" ht="60">
      <c r="B3673" s="1"/>
      <c r="C3673" s="31">
        <v>9526</v>
      </c>
      <c r="D3673" s="34" t="s">
        <v>3738</v>
      </c>
      <c r="E3673" s="32" t="s">
        <v>125</v>
      </c>
      <c r="F3673" s="36">
        <v>311118</v>
      </c>
      <c r="G3673" s="288" t="s">
        <v>117</v>
      </c>
      <c r="H3673" s="288"/>
      <c r="I3673" s="1"/>
      <c r="J3673" s="1"/>
      <c r="K3673" s="549"/>
      <c r="L3673" s="10"/>
      <c r="M3673" s="1"/>
      <c r="N3673" s="548"/>
      <c r="O3673" s="548"/>
    </row>
    <row r="3674" spans="2:15" s="5" customFormat="1" ht="45">
      <c r="B3674" s="1"/>
      <c r="C3674" s="31">
        <v>9527</v>
      </c>
      <c r="D3674" s="34" t="s">
        <v>3739</v>
      </c>
      <c r="E3674" s="32" t="s">
        <v>125</v>
      </c>
      <c r="F3674" s="36">
        <v>133000087</v>
      </c>
      <c r="G3674" s="288" t="s">
        <v>117</v>
      </c>
      <c r="H3674" s="288"/>
      <c r="I3674" s="1"/>
      <c r="J3674" s="1"/>
      <c r="K3674" s="549"/>
      <c r="L3674" s="10"/>
      <c r="M3674" s="1"/>
      <c r="N3674" s="548"/>
      <c r="O3674" s="548"/>
    </row>
    <row r="3675" spans="2:15" s="5" customFormat="1" ht="60">
      <c r="B3675" s="1"/>
      <c r="C3675" s="31">
        <v>9528</v>
      </c>
      <c r="D3675" s="34" t="s">
        <v>3740</v>
      </c>
      <c r="E3675" s="32" t="s">
        <v>122</v>
      </c>
      <c r="F3675" s="36">
        <v>29859</v>
      </c>
      <c r="G3675" s="288" t="s">
        <v>117</v>
      </c>
      <c r="H3675" s="288"/>
      <c r="I3675" s="1"/>
      <c r="J3675" s="1"/>
      <c r="K3675" s="549"/>
      <c r="L3675" s="10"/>
      <c r="M3675" s="1"/>
      <c r="N3675" s="548"/>
      <c r="O3675" s="548"/>
    </row>
    <row r="3676" spans="2:15" s="5" customFormat="1" ht="45">
      <c r="B3676" s="1"/>
      <c r="C3676" s="31">
        <v>9529</v>
      </c>
      <c r="D3676" s="34" t="s">
        <v>3741</v>
      </c>
      <c r="E3676" s="32" t="s">
        <v>125</v>
      </c>
      <c r="F3676" s="36">
        <v>38859</v>
      </c>
      <c r="G3676" s="288" t="s">
        <v>117</v>
      </c>
      <c r="H3676" s="288"/>
      <c r="I3676" s="1"/>
      <c r="J3676" s="1"/>
      <c r="K3676" s="549"/>
      <c r="L3676" s="10"/>
      <c r="M3676" s="1"/>
      <c r="N3676" s="548"/>
      <c r="O3676" s="548"/>
    </row>
    <row r="3677" spans="2:15" s="5" customFormat="1" ht="60">
      <c r="B3677" s="1"/>
      <c r="C3677" s="31">
        <v>9530</v>
      </c>
      <c r="D3677" s="34" t="s">
        <v>3742</v>
      </c>
      <c r="E3677" s="32" t="s">
        <v>125</v>
      </c>
      <c r="F3677" s="36">
        <v>45860</v>
      </c>
      <c r="G3677" s="288" t="s">
        <v>117</v>
      </c>
      <c r="H3677" s="288"/>
      <c r="I3677" s="1"/>
      <c r="J3677" s="1"/>
      <c r="K3677" s="549"/>
      <c r="L3677" s="10"/>
      <c r="M3677" s="1"/>
      <c r="N3677" s="548"/>
      <c r="O3677" s="548"/>
    </row>
    <row r="3678" spans="2:15" s="5" customFormat="1" ht="45">
      <c r="B3678" s="1"/>
      <c r="C3678" s="31">
        <v>9531</v>
      </c>
      <c r="D3678" s="34" t="s">
        <v>3743</v>
      </c>
      <c r="E3678" s="32" t="s">
        <v>125</v>
      </c>
      <c r="F3678" s="36">
        <v>116375</v>
      </c>
      <c r="G3678" s="288" t="s">
        <v>117</v>
      </c>
      <c r="H3678" s="288"/>
      <c r="I3678" s="1"/>
      <c r="J3678" s="1"/>
      <c r="K3678" s="549"/>
      <c r="L3678" s="10"/>
      <c r="M3678" s="1"/>
      <c r="N3678" s="548"/>
      <c r="O3678" s="548"/>
    </row>
    <row r="3679" spans="2:15" s="5" customFormat="1" ht="60">
      <c r="B3679" s="1"/>
      <c r="C3679" s="31">
        <v>9532</v>
      </c>
      <c r="D3679" s="34" t="s">
        <v>3744</v>
      </c>
      <c r="E3679" s="32" t="s">
        <v>119</v>
      </c>
      <c r="F3679" s="36">
        <v>470661</v>
      </c>
      <c r="G3679" s="288" t="s">
        <v>117</v>
      </c>
      <c r="H3679" s="288"/>
      <c r="I3679" s="1"/>
      <c r="J3679" s="1"/>
      <c r="K3679" s="549"/>
      <c r="L3679" s="10"/>
      <c r="M3679" s="1"/>
      <c r="N3679" s="548"/>
      <c r="O3679" s="548"/>
    </row>
    <row r="3680" spans="2:15" s="5" customFormat="1" ht="45">
      <c r="B3680" s="1"/>
      <c r="C3680" s="31">
        <v>9533</v>
      </c>
      <c r="D3680" s="34" t="s">
        <v>3745</v>
      </c>
      <c r="E3680" s="32" t="s">
        <v>116</v>
      </c>
      <c r="F3680" s="36">
        <v>432891</v>
      </c>
      <c r="G3680" s="288" t="s">
        <v>117</v>
      </c>
      <c r="H3680" s="288"/>
      <c r="I3680" s="1"/>
      <c r="J3680" s="1"/>
      <c r="K3680" s="549"/>
      <c r="L3680" s="10"/>
      <c r="M3680" s="1"/>
      <c r="N3680" s="548"/>
      <c r="O3680" s="548"/>
    </row>
    <row r="3681" spans="2:15" s="5" customFormat="1" ht="105">
      <c r="B3681" s="1"/>
      <c r="C3681" s="31">
        <v>9534</v>
      </c>
      <c r="D3681" s="34" t="s">
        <v>3746</v>
      </c>
      <c r="E3681" s="32" t="s">
        <v>119</v>
      </c>
      <c r="F3681" s="36">
        <v>591244</v>
      </c>
      <c r="G3681" s="288" t="s">
        <v>117</v>
      </c>
      <c r="H3681" s="288"/>
      <c r="I3681" s="1"/>
      <c r="J3681" s="1"/>
      <c r="K3681" s="549"/>
      <c r="L3681" s="10"/>
      <c r="M3681" s="1"/>
      <c r="N3681" s="548"/>
      <c r="O3681" s="548"/>
    </row>
    <row r="3682" spans="2:15" s="5" customFormat="1" ht="90">
      <c r="B3682" s="1"/>
      <c r="C3682" s="31">
        <v>9535</v>
      </c>
      <c r="D3682" s="34" t="s">
        <v>3747</v>
      </c>
      <c r="E3682" s="32" t="s">
        <v>119</v>
      </c>
      <c r="F3682" s="36">
        <v>752401</v>
      </c>
      <c r="G3682" s="288" t="s">
        <v>117</v>
      </c>
      <c r="H3682" s="288"/>
      <c r="I3682" s="1"/>
      <c r="J3682" s="1"/>
      <c r="K3682" s="549"/>
      <c r="L3682" s="10"/>
      <c r="M3682" s="1"/>
      <c r="N3682" s="548"/>
      <c r="O3682" s="548"/>
    </row>
    <row r="3683" spans="2:15" s="5" customFormat="1" ht="60">
      <c r="B3683" s="1"/>
      <c r="C3683" s="31">
        <v>9536</v>
      </c>
      <c r="D3683" s="34" t="s">
        <v>3748</v>
      </c>
      <c r="E3683" s="32" t="s">
        <v>125</v>
      </c>
      <c r="F3683" s="36">
        <v>450525</v>
      </c>
      <c r="G3683" s="288" t="s">
        <v>117</v>
      </c>
      <c r="H3683" s="288"/>
      <c r="I3683" s="1"/>
      <c r="J3683" s="1"/>
      <c r="K3683" s="549"/>
      <c r="L3683" s="10"/>
      <c r="M3683" s="1"/>
      <c r="N3683" s="548"/>
      <c r="O3683" s="548"/>
    </row>
    <row r="3684" spans="2:15" s="5" customFormat="1" ht="45">
      <c r="B3684" s="1"/>
      <c r="C3684" s="31">
        <v>9537</v>
      </c>
      <c r="D3684" s="34" t="s">
        <v>3749</v>
      </c>
      <c r="E3684" s="32" t="s">
        <v>125</v>
      </c>
      <c r="F3684" s="36">
        <v>139378</v>
      </c>
      <c r="G3684" s="288" t="s">
        <v>117</v>
      </c>
      <c r="H3684" s="288"/>
      <c r="I3684" s="1"/>
      <c r="J3684" s="1"/>
      <c r="K3684" s="549"/>
      <c r="L3684" s="10"/>
      <c r="M3684" s="1"/>
      <c r="N3684" s="548"/>
      <c r="O3684" s="548"/>
    </row>
    <row r="3685" spans="2:15" s="5" customFormat="1" ht="45">
      <c r="B3685" s="1"/>
      <c r="C3685" s="31">
        <v>9538</v>
      </c>
      <c r="D3685" s="34" t="s">
        <v>3750</v>
      </c>
      <c r="E3685" s="32" t="s">
        <v>125</v>
      </c>
      <c r="F3685" s="36">
        <v>139374</v>
      </c>
      <c r="G3685" s="288" t="s">
        <v>117</v>
      </c>
      <c r="H3685" s="288"/>
      <c r="I3685" s="1"/>
      <c r="J3685" s="1"/>
      <c r="K3685" s="549"/>
      <c r="L3685" s="10"/>
      <c r="M3685" s="1"/>
      <c r="N3685" s="548"/>
      <c r="O3685" s="548"/>
    </row>
    <row r="3686" spans="2:15" s="5" customFormat="1" ht="45">
      <c r="B3686" s="1"/>
      <c r="C3686" s="31">
        <v>9539</v>
      </c>
      <c r="D3686" s="34" t="s">
        <v>3751</v>
      </c>
      <c r="E3686" s="32" t="s">
        <v>125</v>
      </c>
      <c r="F3686" s="36">
        <v>137494</v>
      </c>
      <c r="G3686" s="288" t="s">
        <v>117</v>
      </c>
      <c r="H3686" s="288"/>
      <c r="I3686" s="1"/>
      <c r="J3686" s="1"/>
      <c r="K3686" s="549"/>
      <c r="L3686" s="10"/>
      <c r="M3686" s="1"/>
      <c r="N3686" s="548"/>
      <c r="O3686" s="548"/>
    </row>
    <row r="3687" spans="2:15" s="5" customFormat="1" ht="60">
      <c r="B3687" s="1"/>
      <c r="C3687" s="31">
        <v>9540</v>
      </c>
      <c r="D3687" s="34" t="s">
        <v>3752</v>
      </c>
      <c r="E3687" s="32" t="s">
        <v>125</v>
      </c>
      <c r="F3687" s="36">
        <v>205568</v>
      </c>
      <c r="G3687" s="288" t="s">
        <v>117</v>
      </c>
      <c r="H3687" s="288"/>
      <c r="I3687" s="1"/>
      <c r="J3687" s="1"/>
      <c r="K3687" s="549"/>
      <c r="L3687" s="10"/>
      <c r="M3687" s="1"/>
      <c r="N3687" s="548"/>
      <c r="O3687" s="548"/>
    </row>
    <row r="3688" spans="2:15" s="5" customFormat="1" ht="45">
      <c r="B3688" s="1"/>
      <c r="C3688" s="31">
        <v>9541</v>
      </c>
      <c r="D3688" s="34" t="s">
        <v>3753</v>
      </c>
      <c r="E3688" s="32" t="s">
        <v>125</v>
      </c>
      <c r="F3688" s="36">
        <v>620660</v>
      </c>
      <c r="G3688" s="288" t="s">
        <v>117</v>
      </c>
      <c r="H3688" s="288"/>
      <c r="I3688" s="1"/>
      <c r="J3688" s="1"/>
      <c r="K3688" s="549"/>
      <c r="L3688" s="10"/>
      <c r="M3688" s="1"/>
      <c r="N3688" s="548"/>
      <c r="O3688" s="548"/>
    </row>
    <row r="3689" spans="2:15" s="5" customFormat="1" ht="45">
      <c r="B3689" s="1"/>
      <c r="C3689" s="31">
        <v>9542</v>
      </c>
      <c r="D3689" s="34" t="s">
        <v>3754</v>
      </c>
      <c r="E3689" s="32" t="s">
        <v>125</v>
      </c>
      <c r="F3689" s="36">
        <v>174289</v>
      </c>
      <c r="G3689" s="288" t="s">
        <v>117</v>
      </c>
      <c r="H3689" s="288"/>
      <c r="I3689" s="1"/>
      <c r="J3689" s="1"/>
      <c r="K3689" s="549"/>
      <c r="L3689" s="10"/>
      <c r="M3689" s="1"/>
      <c r="N3689" s="548"/>
      <c r="O3689" s="548"/>
    </row>
    <row r="3690" spans="2:15" s="5" customFormat="1" ht="45">
      <c r="B3690" s="1"/>
      <c r="C3690" s="31">
        <v>9543</v>
      </c>
      <c r="D3690" s="34" t="s">
        <v>3755</v>
      </c>
      <c r="E3690" s="32" t="s">
        <v>125</v>
      </c>
      <c r="F3690" s="36">
        <v>16657</v>
      </c>
      <c r="G3690" s="288" t="s">
        <v>117</v>
      </c>
      <c r="H3690" s="288"/>
      <c r="I3690" s="1"/>
      <c r="J3690" s="1"/>
      <c r="K3690" s="549"/>
      <c r="L3690" s="10"/>
      <c r="M3690" s="1"/>
      <c r="N3690" s="548"/>
      <c r="O3690" s="548"/>
    </row>
    <row r="3691" spans="2:15" s="5" customFormat="1" ht="120">
      <c r="B3691" s="1"/>
      <c r="C3691" s="31">
        <v>9545</v>
      </c>
      <c r="D3691" s="34" t="s">
        <v>3756</v>
      </c>
      <c r="E3691" s="32" t="s">
        <v>122</v>
      </c>
      <c r="F3691" s="36">
        <v>266277</v>
      </c>
      <c r="G3691" s="288" t="s">
        <v>117</v>
      </c>
      <c r="H3691" s="288"/>
      <c r="I3691" s="1"/>
      <c r="J3691" s="1"/>
      <c r="K3691" s="549"/>
      <c r="L3691" s="10"/>
      <c r="M3691" s="1"/>
      <c r="N3691" s="548"/>
      <c r="O3691" s="548"/>
    </row>
    <row r="3692" spans="2:15" s="5" customFormat="1" ht="60">
      <c r="B3692" s="1"/>
      <c r="C3692" s="31">
        <v>9547</v>
      </c>
      <c r="D3692" s="34" t="s">
        <v>3757</v>
      </c>
      <c r="E3692" s="32" t="s">
        <v>119</v>
      </c>
      <c r="F3692" s="36">
        <v>470125</v>
      </c>
      <c r="G3692" s="288" t="s">
        <v>117</v>
      </c>
      <c r="H3692" s="288"/>
      <c r="I3692" s="1"/>
      <c r="J3692" s="1"/>
      <c r="K3692" s="549"/>
      <c r="L3692" s="10"/>
      <c r="M3692" s="1"/>
      <c r="N3692" s="548"/>
      <c r="O3692" s="548"/>
    </row>
    <row r="3693" spans="2:15" s="5" customFormat="1" ht="135">
      <c r="B3693" s="1"/>
      <c r="C3693" s="31">
        <v>9548</v>
      </c>
      <c r="D3693" s="34" t="s">
        <v>3758</v>
      </c>
      <c r="E3693" s="32" t="s">
        <v>122</v>
      </c>
      <c r="F3693" s="36">
        <v>574823</v>
      </c>
      <c r="G3693" s="288" t="s">
        <v>117</v>
      </c>
      <c r="H3693" s="288"/>
      <c r="I3693" s="1"/>
      <c r="J3693" s="1"/>
      <c r="K3693" s="549"/>
      <c r="L3693" s="10"/>
      <c r="M3693" s="1"/>
      <c r="N3693" s="548"/>
      <c r="O3693" s="548"/>
    </row>
    <row r="3694" spans="2:15" s="5" customFormat="1" ht="135">
      <c r="B3694" s="1"/>
      <c r="C3694" s="31">
        <v>9549</v>
      </c>
      <c r="D3694" s="34" t="s">
        <v>3759</v>
      </c>
      <c r="E3694" s="32" t="s">
        <v>122</v>
      </c>
      <c r="F3694" s="36">
        <v>752981</v>
      </c>
      <c r="G3694" s="288" t="s">
        <v>117</v>
      </c>
      <c r="H3694" s="288"/>
      <c r="I3694" s="1"/>
      <c r="J3694" s="1"/>
      <c r="K3694" s="549"/>
      <c r="L3694" s="10"/>
      <c r="M3694" s="1"/>
      <c r="N3694" s="548"/>
      <c r="O3694" s="548"/>
    </row>
    <row r="3695" spans="2:15" s="5" customFormat="1" ht="60">
      <c r="B3695" s="1"/>
      <c r="C3695" s="31">
        <v>9550</v>
      </c>
      <c r="D3695" s="34" t="s">
        <v>3760</v>
      </c>
      <c r="E3695" s="32" t="s">
        <v>119</v>
      </c>
      <c r="F3695" s="36">
        <v>751198</v>
      </c>
      <c r="G3695" s="288" t="s">
        <v>117</v>
      </c>
      <c r="H3695" s="288"/>
      <c r="I3695" s="1"/>
      <c r="J3695" s="1"/>
      <c r="K3695" s="549"/>
      <c r="L3695" s="10"/>
      <c r="M3695" s="1"/>
      <c r="N3695" s="548"/>
      <c r="O3695" s="548"/>
    </row>
    <row r="3696" spans="2:15" s="5" customFormat="1" ht="60">
      <c r="B3696" s="1"/>
      <c r="C3696" s="31">
        <v>9551</v>
      </c>
      <c r="D3696" s="34" t="s">
        <v>3761</v>
      </c>
      <c r="E3696" s="32" t="s">
        <v>122</v>
      </c>
      <c r="F3696" s="36">
        <v>40039</v>
      </c>
      <c r="G3696" s="288" t="s">
        <v>117</v>
      </c>
      <c r="H3696" s="288"/>
      <c r="I3696" s="1"/>
      <c r="J3696" s="1"/>
      <c r="K3696" s="549"/>
      <c r="L3696" s="10"/>
      <c r="M3696" s="1"/>
      <c r="N3696" s="548"/>
      <c r="O3696" s="548"/>
    </row>
    <row r="3697" spans="2:15" s="5" customFormat="1" ht="60">
      <c r="B3697" s="1"/>
      <c r="C3697" s="31">
        <v>9552</v>
      </c>
      <c r="D3697" s="34" t="s">
        <v>3762</v>
      </c>
      <c r="E3697" s="32" t="s">
        <v>125</v>
      </c>
      <c r="F3697" s="36">
        <v>56461</v>
      </c>
      <c r="G3697" s="288" t="s">
        <v>117</v>
      </c>
      <c r="H3697" s="288"/>
      <c r="I3697" s="1"/>
      <c r="J3697" s="1"/>
      <c r="K3697" s="549"/>
      <c r="L3697" s="10"/>
      <c r="M3697" s="1"/>
      <c r="N3697" s="548"/>
      <c r="O3697" s="548"/>
    </row>
    <row r="3698" spans="2:15" s="5" customFormat="1" ht="60">
      <c r="B3698" s="1"/>
      <c r="C3698" s="31">
        <v>9553</v>
      </c>
      <c r="D3698" s="34" t="s">
        <v>3763</v>
      </c>
      <c r="E3698" s="32" t="s">
        <v>122</v>
      </c>
      <c r="F3698" s="36">
        <v>24036</v>
      </c>
      <c r="G3698" s="288" t="s">
        <v>117</v>
      </c>
      <c r="H3698" s="288"/>
      <c r="I3698" s="1"/>
      <c r="J3698" s="1"/>
      <c r="K3698" s="549"/>
      <c r="L3698" s="10"/>
      <c r="M3698" s="1"/>
      <c r="N3698" s="548"/>
      <c r="O3698" s="548"/>
    </row>
    <row r="3699" spans="2:15" s="5" customFormat="1" ht="45">
      <c r="B3699" s="1"/>
      <c r="C3699" s="31">
        <v>9554</v>
      </c>
      <c r="D3699" s="34" t="s">
        <v>3764</v>
      </c>
      <c r="E3699" s="32" t="s">
        <v>2132</v>
      </c>
      <c r="F3699" s="36">
        <v>1449</v>
      </c>
      <c r="G3699" s="288" t="s">
        <v>117</v>
      </c>
      <c r="H3699" s="288"/>
      <c r="I3699" s="1"/>
      <c r="J3699" s="1"/>
      <c r="K3699" s="549"/>
      <c r="L3699" s="10"/>
      <c r="M3699" s="1"/>
      <c r="N3699" s="548"/>
      <c r="O3699" s="548"/>
    </row>
    <row r="3700" spans="2:15" s="5" customFormat="1" ht="75">
      <c r="B3700" s="1"/>
      <c r="C3700" s="31">
        <v>9555</v>
      </c>
      <c r="D3700" s="34" t="s">
        <v>3765</v>
      </c>
      <c r="E3700" s="32" t="s">
        <v>122</v>
      </c>
      <c r="F3700" s="36">
        <v>1148912</v>
      </c>
      <c r="G3700" s="288" t="s">
        <v>117</v>
      </c>
      <c r="H3700" s="288"/>
      <c r="I3700" s="1"/>
      <c r="J3700" s="1"/>
      <c r="K3700" s="549"/>
      <c r="L3700" s="10"/>
      <c r="M3700" s="1"/>
      <c r="N3700" s="548"/>
      <c r="O3700" s="548"/>
    </row>
    <row r="3701" spans="2:15" s="5" customFormat="1" ht="60">
      <c r="B3701" s="1"/>
      <c r="C3701" s="31">
        <v>9556</v>
      </c>
      <c r="D3701" s="34" t="s">
        <v>3766</v>
      </c>
      <c r="E3701" s="32" t="s">
        <v>122</v>
      </c>
      <c r="F3701" s="36">
        <v>1318788</v>
      </c>
      <c r="G3701" s="288" t="s">
        <v>117</v>
      </c>
      <c r="H3701" s="288"/>
      <c r="I3701" s="1"/>
      <c r="J3701" s="1"/>
      <c r="K3701" s="549"/>
      <c r="L3701" s="10"/>
      <c r="M3701" s="1"/>
      <c r="N3701" s="548"/>
      <c r="O3701" s="548"/>
    </row>
    <row r="3702" spans="2:15" s="5" customFormat="1" ht="60">
      <c r="B3702" s="1"/>
      <c r="C3702" s="31">
        <v>9557</v>
      </c>
      <c r="D3702" s="34" t="s">
        <v>3767</v>
      </c>
      <c r="E3702" s="32" t="s">
        <v>122</v>
      </c>
      <c r="F3702" s="36">
        <v>1500327</v>
      </c>
      <c r="G3702" s="288" t="s">
        <v>117</v>
      </c>
      <c r="H3702" s="288"/>
      <c r="I3702" s="1"/>
      <c r="J3702" s="1"/>
      <c r="K3702" s="549"/>
      <c r="L3702" s="10"/>
      <c r="M3702" s="1"/>
      <c r="N3702" s="548"/>
      <c r="O3702" s="548"/>
    </row>
    <row r="3703" spans="2:15" s="5" customFormat="1" ht="60">
      <c r="B3703" s="1"/>
      <c r="C3703" s="31">
        <v>9558</v>
      </c>
      <c r="D3703" s="34" t="s">
        <v>3768</v>
      </c>
      <c r="E3703" s="32" t="s">
        <v>122</v>
      </c>
      <c r="F3703" s="36">
        <v>1565824</v>
      </c>
      <c r="G3703" s="288" t="s">
        <v>117</v>
      </c>
      <c r="H3703" s="288"/>
      <c r="I3703" s="1"/>
      <c r="J3703" s="1"/>
      <c r="K3703" s="549"/>
      <c r="L3703" s="10"/>
      <c r="M3703" s="1"/>
      <c r="N3703" s="548"/>
      <c r="O3703" s="548"/>
    </row>
    <row r="3704" spans="2:15" s="5" customFormat="1" ht="75">
      <c r="B3704" s="1"/>
      <c r="C3704" s="31">
        <v>9559</v>
      </c>
      <c r="D3704" s="34" t="s">
        <v>3769</v>
      </c>
      <c r="E3704" s="32" t="s">
        <v>122</v>
      </c>
      <c r="F3704" s="36">
        <v>998894</v>
      </c>
      <c r="G3704" s="288" t="s">
        <v>117</v>
      </c>
      <c r="H3704" s="288"/>
      <c r="I3704" s="1"/>
      <c r="J3704" s="1"/>
      <c r="K3704" s="549"/>
      <c r="L3704" s="10"/>
      <c r="M3704" s="1"/>
      <c r="N3704" s="548"/>
      <c r="O3704" s="548"/>
    </row>
    <row r="3705" spans="2:15" s="5" customFormat="1" ht="60">
      <c r="B3705" s="1"/>
      <c r="C3705" s="31">
        <v>9560</v>
      </c>
      <c r="D3705" s="34" t="s">
        <v>3770</v>
      </c>
      <c r="E3705" s="32" t="s">
        <v>119</v>
      </c>
      <c r="F3705" s="36">
        <v>14453</v>
      </c>
      <c r="G3705" s="288" t="s">
        <v>117</v>
      </c>
      <c r="H3705" s="288"/>
      <c r="I3705" s="1"/>
      <c r="J3705" s="1"/>
      <c r="K3705" s="549"/>
      <c r="L3705" s="10"/>
      <c r="M3705" s="1"/>
      <c r="N3705" s="548"/>
      <c r="O3705" s="548"/>
    </row>
    <row r="3706" spans="2:15" s="5" customFormat="1" ht="90">
      <c r="B3706" s="1"/>
      <c r="C3706" s="31">
        <v>9562</v>
      </c>
      <c r="D3706" s="34" t="s">
        <v>3771</v>
      </c>
      <c r="E3706" s="32" t="s">
        <v>116</v>
      </c>
      <c r="F3706" s="36">
        <v>1785</v>
      </c>
      <c r="G3706" s="288" t="s">
        <v>117</v>
      </c>
      <c r="H3706" s="288"/>
      <c r="I3706" s="1"/>
      <c r="J3706" s="1"/>
      <c r="K3706" s="549"/>
      <c r="L3706" s="10"/>
      <c r="M3706" s="1"/>
      <c r="N3706" s="548"/>
      <c r="O3706" s="548"/>
    </row>
    <row r="3707" spans="2:15" s="5" customFormat="1" ht="45">
      <c r="B3707" s="1"/>
      <c r="C3707" s="31">
        <v>9563</v>
      </c>
      <c r="D3707" s="34" t="s">
        <v>3772</v>
      </c>
      <c r="E3707" s="32" t="s">
        <v>122</v>
      </c>
      <c r="F3707" s="36">
        <v>126634</v>
      </c>
      <c r="G3707" s="288" t="s">
        <v>117</v>
      </c>
      <c r="H3707" s="288"/>
      <c r="I3707" s="1"/>
      <c r="J3707" s="1"/>
      <c r="K3707" s="549"/>
      <c r="L3707" s="10"/>
      <c r="M3707" s="1"/>
      <c r="N3707" s="548"/>
      <c r="O3707" s="548"/>
    </row>
    <row r="3708" spans="2:15" s="5" customFormat="1" ht="225">
      <c r="B3708" s="1"/>
      <c r="C3708" s="31">
        <v>9565</v>
      </c>
      <c r="D3708" s="34" t="s">
        <v>3773</v>
      </c>
      <c r="E3708" s="32" t="s">
        <v>125</v>
      </c>
      <c r="F3708" s="36">
        <v>21411609</v>
      </c>
      <c r="G3708" s="288" t="s">
        <v>117</v>
      </c>
      <c r="H3708" s="288"/>
      <c r="I3708" s="1"/>
      <c r="J3708" s="1"/>
      <c r="K3708" s="549"/>
      <c r="L3708" s="10"/>
      <c r="M3708" s="1"/>
      <c r="N3708" s="548"/>
      <c r="O3708" s="548"/>
    </row>
    <row r="3709" spans="2:15" s="5" customFormat="1" ht="30">
      <c r="B3709" s="1"/>
      <c r="C3709" s="31">
        <v>9566</v>
      </c>
      <c r="D3709" s="34" t="s">
        <v>3774</v>
      </c>
      <c r="E3709" s="32" t="s">
        <v>125</v>
      </c>
      <c r="F3709" s="36">
        <v>1475919</v>
      </c>
      <c r="G3709" s="288" t="s">
        <v>117</v>
      </c>
      <c r="H3709" s="288"/>
      <c r="I3709" s="1"/>
      <c r="J3709" s="1"/>
      <c r="K3709" s="549"/>
      <c r="L3709" s="10"/>
      <c r="M3709" s="1"/>
      <c r="N3709" s="548"/>
      <c r="O3709" s="548"/>
    </row>
    <row r="3710" spans="2:15" s="5" customFormat="1" ht="45">
      <c r="B3710" s="1"/>
      <c r="C3710" s="31">
        <v>9567</v>
      </c>
      <c r="D3710" s="34" t="s">
        <v>3775</v>
      </c>
      <c r="E3710" s="32" t="s">
        <v>119</v>
      </c>
      <c r="F3710" s="36">
        <v>621638</v>
      </c>
      <c r="G3710" s="288" t="s">
        <v>117</v>
      </c>
      <c r="H3710" s="288"/>
      <c r="I3710" s="1"/>
      <c r="J3710" s="1"/>
      <c r="K3710" s="549"/>
      <c r="L3710" s="10"/>
      <c r="M3710" s="1"/>
      <c r="N3710" s="548"/>
      <c r="O3710" s="548"/>
    </row>
    <row r="3711" spans="2:15" s="5" customFormat="1" ht="60">
      <c r="B3711" s="1"/>
      <c r="C3711" s="31">
        <v>9568</v>
      </c>
      <c r="D3711" s="34" t="s">
        <v>3776</v>
      </c>
      <c r="E3711" s="32" t="s">
        <v>125</v>
      </c>
      <c r="F3711" s="36">
        <v>274056</v>
      </c>
      <c r="G3711" s="288" t="s">
        <v>117</v>
      </c>
      <c r="H3711" s="288"/>
      <c r="I3711" s="1"/>
      <c r="J3711" s="1"/>
      <c r="K3711" s="549"/>
      <c r="L3711" s="10"/>
      <c r="M3711" s="1"/>
      <c r="N3711" s="548"/>
      <c r="O3711" s="548"/>
    </row>
    <row r="3712" spans="2:15" s="5" customFormat="1" ht="60">
      <c r="B3712" s="1"/>
      <c r="C3712" s="31">
        <v>9569</v>
      </c>
      <c r="D3712" s="34" t="s">
        <v>3777</v>
      </c>
      <c r="E3712" s="32" t="s">
        <v>125</v>
      </c>
      <c r="F3712" s="36">
        <v>1507485</v>
      </c>
      <c r="G3712" s="288" t="s">
        <v>117</v>
      </c>
      <c r="H3712" s="288"/>
      <c r="I3712" s="1"/>
      <c r="J3712" s="1"/>
      <c r="K3712" s="549"/>
      <c r="L3712" s="10"/>
      <c r="M3712" s="1"/>
      <c r="N3712" s="548"/>
      <c r="O3712" s="548"/>
    </row>
    <row r="3713" spans="2:15" s="5" customFormat="1" ht="30">
      <c r="B3713" s="1"/>
      <c r="C3713" s="31">
        <v>9570</v>
      </c>
      <c r="D3713" s="34" t="s">
        <v>3778</v>
      </c>
      <c r="E3713" s="32" t="s">
        <v>116</v>
      </c>
      <c r="F3713" s="36">
        <v>17405</v>
      </c>
      <c r="G3713" s="288" t="s">
        <v>117</v>
      </c>
      <c r="H3713" s="288"/>
      <c r="I3713" s="1"/>
      <c r="J3713" s="1"/>
      <c r="K3713" s="549"/>
      <c r="L3713" s="10"/>
      <c r="M3713" s="1"/>
      <c r="N3713" s="548"/>
      <c r="O3713" s="548"/>
    </row>
    <row r="3714" spans="2:15" s="5" customFormat="1" ht="45">
      <c r="B3714" s="1"/>
      <c r="C3714" s="31">
        <v>9571</v>
      </c>
      <c r="D3714" s="34" t="s">
        <v>3779</v>
      </c>
      <c r="E3714" s="32" t="s">
        <v>122</v>
      </c>
      <c r="F3714" s="36">
        <v>237453</v>
      </c>
      <c r="G3714" s="288" t="s">
        <v>117</v>
      </c>
      <c r="H3714" s="288"/>
      <c r="I3714" s="1"/>
      <c r="J3714" s="1"/>
      <c r="K3714" s="549"/>
      <c r="L3714" s="10"/>
      <c r="M3714" s="1"/>
      <c r="N3714" s="548"/>
      <c r="O3714" s="548"/>
    </row>
    <row r="3715" spans="2:15" s="5" customFormat="1" ht="60">
      <c r="B3715" s="1"/>
      <c r="C3715" s="31">
        <v>9572</v>
      </c>
      <c r="D3715" s="34" t="s">
        <v>3780</v>
      </c>
      <c r="E3715" s="32" t="s">
        <v>125</v>
      </c>
      <c r="F3715" s="36">
        <v>8407</v>
      </c>
      <c r="G3715" s="288" t="s">
        <v>117</v>
      </c>
      <c r="H3715" s="288"/>
      <c r="I3715" s="1"/>
      <c r="J3715" s="1"/>
      <c r="K3715" s="549"/>
      <c r="L3715" s="10"/>
      <c r="M3715" s="1"/>
      <c r="N3715" s="548"/>
      <c r="O3715" s="548"/>
    </row>
    <row r="3716" spans="2:15" s="5" customFormat="1" ht="45">
      <c r="B3716" s="1"/>
      <c r="C3716" s="31">
        <v>9573</v>
      </c>
      <c r="D3716" s="34" t="s">
        <v>3781</v>
      </c>
      <c r="E3716" s="32" t="s">
        <v>472</v>
      </c>
      <c r="F3716" s="36">
        <v>20851</v>
      </c>
      <c r="G3716" s="288" t="s">
        <v>117</v>
      </c>
      <c r="H3716" s="288"/>
      <c r="I3716" s="1"/>
      <c r="J3716" s="1"/>
      <c r="K3716" s="549"/>
      <c r="L3716" s="10"/>
      <c r="M3716" s="1"/>
      <c r="N3716" s="548"/>
      <c r="O3716" s="548"/>
    </row>
    <row r="3717" spans="2:15" s="5" customFormat="1" ht="45">
      <c r="B3717" s="1"/>
      <c r="C3717" s="31">
        <v>9574</v>
      </c>
      <c r="D3717" s="34" t="s">
        <v>3782</v>
      </c>
      <c r="E3717" s="32" t="s">
        <v>116</v>
      </c>
      <c r="F3717" s="36">
        <v>109114</v>
      </c>
      <c r="G3717" s="288" t="s">
        <v>117</v>
      </c>
      <c r="H3717" s="288"/>
      <c r="I3717" s="1"/>
      <c r="J3717" s="1"/>
      <c r="K3717" s="549"/>
      <c r="L3717" s="10"/>
      <c r="M3717" s="1"/>
      <c r="N3717" s="548"/>
      <c r="O3717" s="548"/>
    </row>
    <row r="3718" spans="2:15" s="5" customFormat="1" ht="30">
      <c r="B3718" s="1"/>
      <c r="C3718" s="31">
        <v>9575</v>
      </c>
      <c r="D3718" s="34" t="s">
        <v>3783</v>
      </c>
      <c r="E3718" s="32" t="s">
        <v>122</v>
      </c>
      <c r="F3718" s="36">
        <v>15486</v>
      </c>
      <c r="G3718" s="288" t="s">
        <v>117</v>
      </c>
      <c r="H3718" s="288"/>
      <c r="I3718" s="1"/>
      <c r="J3718" s="1"/>
      <c r="K3718" s="549"/>
      <c r="L3718" s="10"/>
      <c r="M3718" s="1"/>
      <c r="N3718" s="548"/>
      <c r="O3718" s="548"/>
    </row>
    <row r="3719" spans="2:15" s="5" customFormat="1" ht="45">
      <c r="B3719" s="1"/>
      <c r="C3719" s="31">
        <v>9576</v>
      </c>
      <c r="D3719" s="34" t="s">
        <v>3784</v>
      </c>
      <c r="E3719" s="32" t="s">
        <v>122</v>
      </c>
      <c r="F3719" s="36">
        <v>23488</v>
      </c>
      <c r="G3719" s="288" t="s">
        <v>117</v>
      </c>
      <c r="H3719" s="288"/>
      <c r="I3719" s="1"/>
      <c r="J3719" s="1"/>
      <c r="K3719" s="549"/>
      <c r="L3719" s="10"/>
      <c r="M3719" s="1"/>
      <c r="N3719" s="548"/>
      <c r="O3719" s="548"/>
    </row>
    <row r="3720" spans="2:15" s="5" customFormat="1" ht="90">
      <c r="B3720" s="1"/>
      <c r="C3720" s="31">
        <v>9577</v>
      </c>
      <c r="D3720" s="34" t="s">
        <v>3785</v>
      </c>
      <c r="E3720" s="32" t="s">
        <v>119</v>
      </c>
      <c r="F3720" s="36">
        <v>128286</v>
      </c>
      <c r="G3720" s="288" t="s">
        <v>117</v>
      </c>
      <c r="H3720" s="288"/>
      <c r="I3720" s="1"/>
      <c r="J3720" s="1"/>
      <c r="K3720" s="549"/>
      <c r="L3720" s="10"/>
      <c r="M3720" s="1"/>
      <c r="N3720" s="548"/>
      <c r="O3720" s="548"/>
    </row>
    <row r="3721" spans="2:15" s="5" customFormat="1" ht="60">
      <c r="B3721" s="1"/>
      <c r="C3721" s="31">
        <v>9578</v>
      </c>
      <c r="D3721" s="34" t="s">
        <v>3786</v>
      </c>
      <c r="E3721" s="32" t="s">
        <v>119</v>
      </c>
      <c r="F3721" s="36">
        <v>456886</v>
      </c>
      <c r="G3721" s="288" t="s">
        <v>117</v>
      </c>
      <c r="H3721" s="288"/>
      <c r="I3721" s="1"/>
      <c r="J3721" s="1"/>
      <c r="K3721" s="549"/>
      <c r="L3721" s="10"/>
      <c r="M3721" s="1"/>
      <c r="N3721" s="548"/>
      <c r="O3721" s="548"/>
    </row>
    <row r="3722" spans="2:15" s="5" customFormat="1" ht="60">
      <c r="B3722" s="1"/>
      <c r="C3722" s="31">
        <v>9579</v>
      </c>
      <c r="D3722" s="34" t="s">
        <v>3787</v>
      </c>
      <c r="E3722" s="32" t="s">
        <v>116</v>
      </c>
      <c r="F3722" s="36">
        <v>12359</v>
      </c>
      <c r="G3722" s="288" t="s">
        <v>117</v>
      </c>
      <c r="H3722" s="288"/>
      <c r="I3722" s="1"/>
      <c r="J3722" s="1"/>
      <c r="K3722" s="549"/>
      <c r="L3722" s="10"/>
      <c r="M3722" s="1"/>
      <c r="N3722" s="548"/>
      <c r="O3722" s="548"/>
    </row>
    <row r="3723" spans="2:15" s="5" customFormat="1" ht="60">
      <c r="B3723" s="1"/>
      <c r="C3723" s="31">
        <v>9580</v>
      </c>
      <c r="D3723" s="34" t="s">
        <v>3788</v>
      </c>
      <c r="E3723" s="32" t="s">
        <v>119</v>
      </c>
      <c r="F3723" s="36">
        <v>122851</v>
      </c>
      <c r="G3723" s="288" t="s">
        <v>117</v>
      </c>
      <c r="H3723" s="288"/>
      <c r="I3723" s="1"/>
      <c r="J3723" s="1"/>
      <c r="K3723" s="549"/>
      <c r="L3723" s="10"/>
      <c r="M3723" s="1"/>
      <c r="N3723" s="548"/>
      <c r="O3723" s="548"/>
    </row>
    <row r="3724" spans="2:15" s="5" customFormat="1" ht="60">
      <c r="B3724" s="1"/>
      <c r="C3724" s="31">
        <v>9581</v>
      </c>
      <c r="D3724" s="34" t="s">
        <v>3789</v>
      </c>
      <c r="E3724" s="32" t="s">
        <v>122</v>
      </c>
      <c r="F3724" s="36">
        <v>11749</v>
      </c>
      <c r="G3724" s="288" t="s">
        <v>117</v>
      </c>
      <c r="H3724" s="288"/>
      <c r="I3724" s="1"/>
      <c r="J3724" s="1"/>
      <c r="K3724" s="549"/>
      <c r="L3724" s="10"/>
      <c r="M3724" s="1"/>
      <c r="N3724" s="548"/>
      <c r="O3724" s="548"/>
    </row>
    <row r="3725" spans="2:15" s="5" customFormat="1" ht="75">
      <c r="B3725" s="1"/>
      <c r="C3725" s="31">
        <v>9582</v>
      </c>
      <c r="D3725" s="34" t="s">
        <v>3790</v>
      </c>
      <c r="E3725" s="32" t="s">
        <v>122</v>
      </c>
      <c r="F3725" s="36">
        <v>11262</v>
      </c>
      <c r="G3725" s="288" t="s">
        <v>117</v>
      </c>
      <c r="H3725" s="288"/>
      <c r="I3725" s="1"/>
      <c r="J3725" s="1"/>
      <c r="K3725" s="549"/>
      <c r="L3725" s="10"/>
      <c r="M3725" s="1"/>
      <c r="N3725" s="548"/>
      <c r="O3725" s="548"/>
    </row>
    <row r="3726" spans="2:15" s="5" customFormat="1" ht="45">
      <c r="B3726" s="1"/>
      <c r="C3726" s="31">
        <v>9583</v>
      </c>
      <c r="D3726" s="34" t="s">
        <v>3791</v>
      </c>
      <c r="E3726" s="32" t="s">
        <v>122</v>
      </c>
      <c r="F3726" s="36">
        <v>15307</v>
      </c>
      <c r="G3726" s="288" t="s">
        <v>117</v>
      </c>
      <c r="H3726" s="288"/>
      <c r="I3726" s="1"/>
      <c r="J3726" s="1"/>
      <c r="K3726" s="549"/>
      <c r="L3726" s="10"/>
      <c r="M3726" s="1"/>
      <c r="N3726" s="548"/>
      <c r="O3726" s="548"/>
    </row>
    <row r="3727" spans="2:15" s="5" customFormat="1" ht="105">
      <c r="B3727" s="1"/>
      <c r="C3727" s="31">
        <v>9584</v>
      </c>
      <c r="D3727" s="34" t="s">
        <v>3792</v>
      </c>
      <c r="E3727" s="32" t="s">
        <v>125</v>
      </c>
      <c r="F3727" s="36">
        <v>929910</v>
      </c>
      <c r="G3727" s="288" t="s">
        <v>117</v>
      </c>
      <c r="H3727" s="288"/>
      <c r="I3727" s="1"/>
      <c r="J3727" s="1"/>
      <c r="K3727" s="549"/>
      <c r="L3727" s="10"/>
      <c r="M3727" s="1"/>
      <c r="N3727" s="548"/>
      <c r="O3727" s="548"/>
    </row>
    <row r="3728" spans="2:15" s="5" customFormat="1" ht="150">
      <c r="B3728" s="1"/>
      <c r="C3728" s="31">
        <v>9585</v>
      </c>
      <c r="D3728" s="34" t="s">
        <v>3793</v>
      </c>
      <c r="E3728" s="32" t="s">
        <v>122</v>
      </c>
      <c r="F3728" s="36">
        <v>65336</v>
      </c>
      <c r="G3728" s="288" t="s">
        <v>117</v>
      </c>
      <c r="H3728" s="288"/>
      <c r="I3728" s="1"/>
      <c r="J3728" s="1"/>
      <c r="K3728" s="549"/>
      <c r="L3728" s="10"/>
      <c r="M3728" s="1"/>
      <c r="N3728" s="548"/>
      <c r="O3728" s="548"/>
    </row>
    <row r="3729" spans="2:15" s="5" customFormat="1" ht="390">
      <c r="B3729" s="1"/>
      <c r="C3729" s="31">
        <v>9586</v>
      </c>
      <c r="D3729" s="34" t="s">
        <v>3794</v>
      </c>
      <c r="E3729" s="32" t="s">
        <v>125</v>
      </c>
      <c r="F3729" s="36">
        <v>71400000</v>
      </c>
      <c r="G3729" s="288" t="s">
        <v>117</v>
      </c>
      <c r="H3729" s="288"/>
      <c r="I3729" s="1"/>
      <c r="J3729" s="1"/>
      <c r="K3729" s="549"/>
      <c r="L3729" s="10"/>
      <c r="M3729" s="1"/>
      <c r="N3729" s="548"/>
      <c r="O3729" s="548"/>
    </row>
    <row r="3730" spans="2:15" s="5" customFormat="1" ht="225">
      <c r="B3730" s="1"/>
      <c r="C3730" s="31">
        <v>9587</v>
      </c>
      <c r="D3730" s="34" t="s">
        <v>3795</v>
      </c>
      <c r="E3730" s="32" t="s">
        <v>125</v>
      </c>
      <c r="F3730" s="36">
        <v>844601</v>
      </c>
      <c r="G3730" s="288" t="s">
        <v>117</v>
      </c>
      <c r="H3730" s="288"/>
      <c r="I3730" s="1"/>
      <c r="J3730" s="1"/>
      <c r="K3730" s="549"/>
      <c r="L3730" s="10"/>
      <c r="M3730" s="1"/>
      <c r="N3730" s="548"/>
      <c r="O3730" s="548"/>
    </row>
    <row r="3731" spans="2:15" s="5" customFormat="1" ht="270">
      <c r="B3731" s="1"/>
      <c r="C3731" s="31">
        <v>9588</v>
      </c>
      <c r="D3731" s="34" t="s">
        <v>3796</v>
      </c>
      <c r="E3731" s="32" t="s">
        <v>125</v>
      </c>
      <c r="F3731" s="36">
        <v>403800000</v>
      </c>
      <c r="G3731" s="288" t="s">
        <v>117</v>
      </c>
      <c r="H3731" s="288"/>
      <c r="I3731" s="1"/>
      <c r="J3731" s="1"/>
      <c r="K3731" s="549"/>
      <c r="L3731" s="10"/>
      <c r="M3731" s="1"/>
      <c r="N3731" s="548"/>
      <c r="O3731" s="548"/>
    </row>
    <row r="3732" spans="2:15" s="5" customFormat="1" ht="195">
      <c r="B3732" s="1"/>
      <c r="C3732" s="31">
        <v>9589</v>
      </c>
      <c r="D3732" s="34" t="s">
        <v>3797</v>
      </c>
      <c r="E3732" s="32" t="s">
        <v>2466</v>
      </c>
      <c r="F3732" s="36">
        <v>3707235140</v>
      </c>
      <c r="G3732" s="288" t="s">
        <v>117</v>
      </c>
      <c r="H3732" s="288"/>
      <c r="I3732" s="1"/>
      <c r="J3732" s="1"/>
      <c r="K3732" s="549"/>
      <c r="L3732" s="10"/>
      <c r="M3732" s="1"/>
      <c r="N3732" s="548"/>
      <c r="O3732" s="548"/>
    </row>
    <row r="3733" spans="2:15" s="5" customFormat="1" ht="30">
      <c r="B3733" s="1"/>
      <c r="C3733" s="31">
        <v>9590</v>
      </c>
      <c r="D3733" s="34" t="s">
        <v>3798</v>
      </c>
      <c r="E3733" s="32" t="s">
        <v>2466</v>
      </c>
      <c r="F3733" s="36">
        <v>20419</v>
      </c>
      <c r="G3733" s="288" t="s">
        <v>117</v>
      </c>
      <c r="H3733" s="288"/>
      <c r="I3733" s="1"/>
      <c r="J3733" s="1"/>
      <c r="K3733" s="549"/>
      <c r="L3733" s="10"/>
      <c r="M3733" s="1"/>
      <c r="N3733" s="548"/>
      <c r="O3733" s="548"/>
    </row>
    <row r="3734" spans="2:15" s="5" customFormat="1" ht="105">
      <c r="B3734" s="1"/>
      <c r="C3734" s="31">
        <v>9591</v>
      </c>
      <c r="D3734" s="34" t="s">
        <v>3799</v>
      </c>
      <c r="E3734" s="32" t="s">
        <v>116</v>
      </c>
      <c r="F3734" s="36">
        <v>637</v>
      </c>
      <c r="G3734" s="288" t="s">
        <v>117</v>
      </c>
      <c r="H3734" s="288"/>
      <c r="I3734" s="1"/>
      <c r="J3734" s="1"/>
      <c r="K3734" s="549"/>
      <c r="L3734" s="10"/>
      <c r="M3734" s="1"/>
      <c r="N3734" s="548"/>
      <c r="O3734" s="548"/>
    </row>
    <row r="3735" spans="2:15" s="5" customFormat="1" ht="195">
      <c r="B3735" s="1"/>
      <c r="C3735" s="31">
        <v>9592</v>
      </c>
      <c r="D3735" s="34" t="s">
        <v>3800</v>
      </c>
      <c r="E3735" s="32" t="s">
        <v>116</v>
      </c>
      <c r="F3735" s="36">
        <v>1027</v>
      </c>
      <c r="G3735" s="288" t="s">
        <v>117</v>
      </c>
      <c r="H3735" s="288"/>
      <c r="I3735" s="1"/>
      <c r="J3735" s="1"/>
      <c r="K3735" s="549"/>
      <c r="L3735" s="10"/>
      <c r="M3735" s="1"/>
      <c r="N3735" s="548"/>
      <c r="O3735" s="548"/>
    </row>
    <row r="3736" spans="2:15" s="5" customFormat="1" ht="90">
      <c r="B3736" s="1"/>
      <c r="C3736" s="31">
        <v>9440</v>
      </c>
      <c r="D3736" s="34" t="s">
        <v>3660</v>
      </c>
      <c r="E3736" s="32" t="s">
        <v>125</v>
      </c>
      <c r="F3736" s="36">
        <v>9708421</v>
      </c>
      <c r="G3736" s="288" t="s">
        <v>117</v>
      </c>
      <c r="H3736" s="288"/>
      <c r="I3736" s="1"/>
      <c r="J3736" s="1"/>
      <c r="K3736" s="549"/>
      <c r="L3736" s="10"/>
      <c r="M3736" s="1"/>
      <c r="N3736" s="548"/>
      <c r="O3736" s="548"/>
    </row>
    <row r="3737" spans="2:15" s="5" customFormat="1" ht="90">
      <c r="B3737" s="1"/>
      <c r="C3737" s="31">
        <v>9441</v>
      </c>
      <c r="D3737" s="34" t="s">
        <v>3661</v>
      </c>
      <c r="E3737" s="32" t="s">
        <v>125</v>
      </c>
      <c r="F3737" s="36">
        <v>15331336</v>
      </c>
      <c r="G3737" s="288" t="s">
        <v>117</v>
      </c>
      <c r="H3737" s="288"/>
      <c r="I3737" s="1"/>
      <c r="J3737" s="1"/>
      <c r="K3737" s="549"/>
      <c r="L3737" s="10"/>
      <c r="M3737" s="1"/>
      <c r="N3737" s="548"/>
      <c r="O3737" s="548"/>
    </row>
    <row r="3738" spans="2:15" s="5" customFormat="1" ht="90">
      <c r="B3738" s="1"/>
      <c r="C3738" s="31">
        <v>9442</v>
      </c>
      <c r="D3738" s="34" t="s">
        <v>3662</v>
      </c>
      <c r="E3738" s="32" t="s">
        <v>125</v>
      </c>
      <c r="F3738" s="36">
        <v>3665679</v>
      </c>
      <c r="G3738" s="288" t="s">
        <v>117</v>
      </c>
      <c r="H3738" s="288"/>
      <c r="I3738" s="1"/>
      <c r="J3738" s="1"/>
      <c r="K3738" s="549"/>
      <c r="L3738" s="10"/>
      <c r="M3738" s="1"/>
      <c r="N3738" s="548"/>
      <c r="O3738" s="548"/>
    </row>
    <row r="3739" spans="2:15" s="5" customFormat="1" ht="90">
      <c r="B3739" s="1"/>
      <c r="C3739" s="31">
        <v>9443</v>
      </c>
      <c r="D3739" s="34" t="s">
        <v>3663</v>
      </c>
      <c r="E3739" s="32" t="s">
        <v>125</v>
      </c>
      <c r="F3739" s="36">
        <v>5717868</v>
      </c>
      <c r="G3739" s="288" t="s">
        <v>117</v>
      </c>
      <c r="H3739" s="288"/>
      <c r="I3739" s="1"/>
      <c r="J3739" s="1"/>
      <c r="K3739" s="549"/>
      <c r="L3739" s="10"/>
      <c r="M3739" s="1"/>
      <c r="N3739" s="548"/>
      <c r="O3739" s="548"/>
    </row>
    <row r="3740" spans="2:15" s="5" customFormat="1" ht="105">
      <c r="B3740" s="1"/>
      <c r="C3740" s="31">
        <v>9444</v>
      </c>
      <c r="D3740" s="34" t="s">
        <v>3664</v>
      </c>
      <c r="E3740" s="32" t="s">
        <v>116</v>
      </c>
      <c r="F3740" s="36">
        <v>408848</v>
      </c>
      <c r="G3740" s="288" t="s">
        <v>117</v>
      </c>
      <c r="H3740" s="288"/>
      <c r="I3740" s="1"/>
      <c r="J3740" s="1"/>
      <c r="K3740" s="549"/>
      <c r="L3740" s="10"/>
      <c r="M3740" s="1"/>
      <c r="N3740" s="548"/>
      <c r="O3740" s="548"/>
    </row>
    <row r="3741" spans="2:15" s="5" customFormat="1" ht="150">
      <c r="B3741" s="1"/>
      <c r="C3741" s="31">
        <v>9445</v>
      </c>
      <c r="D3741" s="34" t="s">
        <v>3665</v>
      </c>
      <c r="E3741" s="32" t="s">
        <v>472</v>
      </c>
      <c r="F3741" s="36">
        <v>14582</v>
      </c>
      <c r="G3741" s="288" t="s">
        <v>117</v>
      </c>
      <c r="H3741" s="288"/>
      <c r="I3741" s="1"/>
      <c r="J3741" s="1"/>
      <c r="K3741" s="549"/>
      <c r="L3741" s="10"/>
      <c r="M3741" s="1"/>
      <c r="N3741" s="548"/>
      <c r="O3741" s="548"/>
    </row>
    <row r="3742" spans="2:15" s="5" customFormat="1" ht="105">
      <c r="B3742" s="1"/>
      <c r="C3742" s="31">
        <v>9446</v>
      </c>
      <c r="D3742" s="34" t="s">
        <v>3666</v>
      </c>
      <c r="E3742" s="32" t="s">
        <v>125</v>
      </c>
      <c r="F3742" s="36">
        <v>10710000</v>
      </c>
      <c r="G3742" s="288" t="s">
        <v>117</v>
      </c>
      <c r="H3742" s="288"/>
      <c r="I3742" s="1"/>
      <c r="J3742" s="1"/>
      <c r="K3742" s="549"/>
      <c r="L3742" s="10"/>
      <c r="M3742" s="1"/>
      <c r="N3742" s="548"/>
      <c r="O3742" s="548"/>
    </row>
    <row r="3743" spans="2:15" s="5" customFormat="1" ht="90">
      <c r="B3743" s="1"/>
      <c r="C3743" s="31">
        <v>9448</v>
      </c>
      <c r="D3743" s="34" t="s">
        <v>3667</v>
      </c>
      <c r="E3743" s="32" t="s">
        <v>116</v>
      </c>
      <c r="F3743" s="36">
        <v>184464</v>
      </c>
      <c r="G3743" s="288" t="s">
        <v>117</v>
      </c>
      <c r="H3743" s="288"/>
      <c r="I3743" s="1"/>
      <c r="J3743" s="1"/>
      <c r="K3743" s="549"/>
      <c r="L3743" s="10"/>
      <c r="M3743" s="1"/>
      <c r="N3743" s="548"/>
      <c r="O3743" s="548"/>
    </row>
    <row r="3744" spans="2:15" s="5" customFormat="1" ht="90">
      <c r="B3744" s="1"/>
      <c r="C3744" s="31">
        <v>9449</v>
      </c>
      <c r="D3744" s="34" t="s">
        <v>3668</v>
      </c>
      <c r="E3744" s="32" t="s">
        <v>116</v>
      </c>
      <c r="F3744" s="36">
        <v>276407</v>
      </c>
      <c r="G3744" s="288" t="s">
        <v>117</v>
      </c>
      <c r="H3744" s="288"/>
      <c r="I3744" s="1"/>
      <c r="J3744" s="1"/>
      <c r="K3744" s="549"/>
      <c r="L3744" s="10"/>
      <c r="M3744" s="1"/>
      <c r="N3744" s="548"/>
      <c r="O3744" s="548"/>
    </row>
    <row r="3745" spans="2:15" s="5" customFormat="1" ht="90">
      <c r="B3745" s="1"/>
      <c r="C3745" s="31">
        <v>9450</v>
      </c>
      <c r="D3745" s="34" t="s">
        <v>3669</v>
      </c>
      <c r="E3745" s="32" t="s">
        <v>116</v>
      </c>
      <c r="F3745" s="36">
        <v>356970</v>
      </c>
      <c r="G3745" s="288" t="s">
        <v>117</v>
      </c>
      <c r="H3745" s="288"/>
      <c r="I3745" s="1"/>
      <c r="J3745" s="1"/>
      <c r="K3745" s="549"/>
      <c r="L3745" s="10"/>
      <c r="M3745" s="1"/>
      <c r="N3745" s="548"/>
      <c r="O3745" s="548"/>
    </row>
    <row r="3746" spans="2:15" s="5" customFormat="1" ht="90">
      <c r="B3746" s="1"/>
      <c r="C3746" s="31">
        <v>9451</v>
      </c>
      <c r="D3746" s="34" t="s">
        <v>3670</v>
      </c>
      <c r="E3746" s="32" t="s">
        <v>116</v>
      </c>
      <c r="F3746" s="36">
        <v>233602</v>
      </c>
      <c r="G3746" s="288" t="s">
        <v>117</v>
      </c>
      <c r="H3746" s="288"/>
      <c r="I3746" s="1"/>
      <c r="J3746" s="1"/>
      <c r="K3746" s="549"/>
      <c r="L3746" s="10"/>
      <c r="M3746" s="1"/>
      <c r="N3746" s="548"/>
      <c r="O3746" s="548"/>
    </row>
    <row r="3747" spans="2:15" s="5" customFormat="1" ht="75">
      <c r="B3747" s="1"/>
      <c r="C3747" s="31">
        <v>9452</v>
      </c>
      <c r="D3747" s="34" t="s">
        <v>3671</v>
      </c>
      <c r="E3747" s="32" t="s">
        <v>116</v>
      </c>
      <c r="F3747" s="36">
        <v>358207</v>
      </c>
      <c r="G3747" s="288" t="s">
        <v>117</v>
      </c>
      <c r="H3747" s="288"/>
      <c r="I3747" s="1"/>
      <c r="J3747" s="1"/>
      <c r="K3747" s="549"/>
      <c r="L3747" s="10"/>
      <c r="M3747" s="1"/>
      <c r="N3747" s="548"/>
      <c r="O3747" s="548"/>
    </row>
    <row r="3748" spans="2:15" s="5" customFormat="1" ht="30">
      <c r="B3748" s="1"/>
      <c r="C3748" s="31">
        <v>9453</v>
      </c>
      <c r="D3748" s="34" t="s">
        <v>3672</v>
      </c>
      <c r="E3748" s="32" t="s">
        <v>125</v>
      </c>
      <c r="F3748" s="36">
        <v>17850</v>
      </c>
      <c r="G3748" s="288" t="s">
        <v>117</v>
      </c>
      <c r="H3748" s="288"/>
      <c r="I3748" s="1"/>
      <c r="J3748" s="1"/>
      <c r="K3748" s="549"/>
      <c r="L3748" s="10"/>
      <c r="M3748" s="1"/>
      <c r="N3748" s="548"/>
      <c r="O3748" s="548"/>
    </row>
    <row r="3749" spans="2:15" s="5" customFormat="1" ht="30">
      <c r="B3749" s="1"/>
      <c r="C3749" s="31">
        <v>9454</v>
      </c>
      <c r="D3749" s="34" t="s">
        <v>3673</v>
      </c>
      <c r="E3749" s="32" t="s">
        <v>125</v>
      </c>
      <c r="F3749" s="36">
        <v>1107243</v>
      </c>
      <c r="G3749" s="288" t="s">
        <v>117</v>
      </c>
      <c r="H3749" s="288"/>
      <c r="I3749" s="1"/>
      <c r="J3749" s="1"/>
      <c r="K3749" s="549"/>
      <c r="L3749" s="10"/>
      <c r="M3749" s="1"/>
      <c r="N3749" s="548"/>
      <c r="O3749" s="548"/>
    </row>
    <row r="3750" spans="2:15" s="5" customFormat="1" ht="165">
      <c r="B3750" s="1"/>
      <c r="C3750" s="31">
        <v>9455</v>
      </c>
      <c r="D3750" s="34" t="s">
        <v>3674</v>
      </c>
      <c r="E3750" s="32" t="s">
        <v>125</v>
      </c>
      <c r="F3750" s="36">
        <v>7563426</v>
      </c>
      <c r="G3750" s="288" t="s">
        <v>117</v>
      </c>
      <c r="H3750" s="288"/>
      <c r="I3750" s="1"/>
      <c r="J3750" s="1"/>
      <c r="K3750" s="549"/>
      <c r="L3750" s="10"/>
      <c r="M3750" s="1"/>
      <c r="N3750" s="548"/>
      <c r="O3750" s="548"/>
    </row>
    <row r="3751" spans="2:15" s="5" customFormat="1" ht="30">
      <c r="B3751" s="1"/>
      <c r="C3751" s="31">
        <v>9456</v>
      </c>
      <c r="D3751" s="34" t="s">
        <v>3675</v>
      </c>
      <c r="E3751" s="32" t="s">
        <v>122</v>
      </c>
      <c r="F3751" s="36">
        <v>20040</v>
      </c>
      <c r="G3751" s="288" t="s">
        <v>117</v>
      </c>
      <c r="H3751" s="288"/>
      <c r="I3751" s="1"/>
      <c r="J3751" s="1"/>
      <c r="K3751" s="549"/>
      <c r="L3751" s="10"/>
      <c r="M3751" s="1"/>
      <c r="N3751" s="548"/>
      <c r="O3751" s="548"/>
    </row>
    <row r="3752" spans="2:15" s="5" customFormat="1" ht="45">
      <c r="B3752" s="1"/>
      <c r="C3752" s="31">
        <v>9457</v>
      </c>
      <c r="D3752" s="34" t="s">
        <v>3676</v>
      </c>
      <c r="E3752" s="32" t="s">
        <v>125</v>
      </c>
      <c r="F3752" s="36">
        <v>43893</v>
      </c>
      <c r="G3752" s="288" t="s">
        <v>117</v>
      </c>
      <c r="H3752" s="288"/>
      <c r="I3752" s="1"/>
      <c r="J3752" s="1"/>
      <c r="K3752" s="549"/>
      <c r="L3752" s="10"/>
      <c r="M3752" s="1"/>
      <c r="N3752" s="548"/>
      <c r="O3752" s="548"/>
    </row>
    <row r="3753" spans="2:15" s="5" customFormat="1" ht="45">
      <c r="B3753" s="1"/>
      <c r="C3753" s="31">
        <v>9458</v>
      </c>
      <c r="D3753" s="34" t="s">
        <v>3677</v>
      </c>
      <c r="E3753" s="32" t="s">
        <v>125</v>
      </c>
      <c r="F3753" s="36">
        <v>23015</v>
      </c>
      <c r="G3753" s="288" t="s">
        <v>117</v>
      </c>
      <c r="H3753" s="288"/>
      <c r="I3753" s="1"/>
      <c r="J3753" s="1"/>
      <c r="K3753" s="549"/>
      <c r="L3753" s="10"/>
      <c r="M3753" s="1"/>
      <c r="N3753" s="548"/>
      <c r="O3753" s="548"/>
    </row>
    <row r="3754" spans="2:15" s="5" customFormat="1" ht="45">
      <c r="B3754" s="1"/>
      <c r="C3754" s="31">
        <v>9459</v>
      </c>
      <c r="D3754" s="34" t="s">
        <v>3678</v>
      </c>
      <c r="E3754" s="32" t="s">
        <v>122</v>
      </c>
      <c r="F3754" s="36">
        <v>25978</v>
      </c>
      <c r="G3754" s="288" t="s">
        <v>117</v>
      </c>
      <c r="H3754" s="288"/>
      <c r="I3754" s="1"/>
      <c r="J3754" s="1"/>
      <c r="K3754" s="549"/>
      <c r="L3754" s="10"/>
      <c r="M3754" s="1"/>
      <c r="N3754" s="548"/>
      <c r="O3754" s="548"/>
    </row>
    <row r="3755" spans="2:15" s="5" customFormat="1" ht="45">
      <c r="B3755" s="1"/>
      <c r="C3755" s="31">
        <v>9460</v>
      </c>
      <c r="D3755" s="34" t="s">
        <v>3679</v>
      </c>
      <c r="E3755" s="32" t="s">
        <v>116</v>
      </c>
      <c r="F3755" s="36">
        <v>81010</v>
      </c>
      <c r="G3755" s="288" t="s">
        <v>117</v>
      </c>
      <c r="H3755" s="288"/>
      <c r="I3755" s="1"/>
      <c r="J3755" s="1"/>
      <c r="K3755" s="549"/>
      <c r="L3755" s="10"/>
      <c r="M3755" s="1"/>
      <c r="N3755" s="548"/>
      <c r="O3755" s="548"/>
    </row>
    <row r="3756" spans="2:15" s="5" customFormat="1" ht="45">
      <c r="B3756" s="1"/>
      <c r="C3756" s="31">
        <v>9461</v>
      </c>
      <c r="D3756" s="34" t="s">
        <v>3680</v>
      </c>
      <c r="E3756" s="32" t="s">
        <v>116</v>
      </c>
      <c r="F3756" s="36">
        <v>66643</v>
      </c>
      <c r="G3756" s="288" t="s">
        <v>117</v>
      </c>
      <c r="H3756" s="288"/>
      <c r="I3756" s="1"/>
      <c r="J3756" s="1"/>
      <c r="K3756" s="549"/>
      <c r="L3756" s="10"/>
      <c r="M3756" s="1"/>
      <c r="N3756" s="548"/>
      <c r="O3756" s="548"/>
    </row>
    <row r="3757" spans="2:15" s="5" customFormat="1" ht="90">
      <c r="B3757" s="1"/>
      <c r="C3757" s="31">
        <v>9462</v>
      </c>
      <c r="D3757" s="34" t="s">
        <v>3681</v>
      </c>
      <c r="E3757" s="32" t="s">
        <v>119</v>
      </c>
      <c r="F3757" s="36">
        <v>1628462</v>
      </c>
      <c r="G3757" s="288" t="s">
        <v>117</v>
      </c>
      <c r="H3757" s="288"/>
      <c r="I3757" s="1"/>
      <c r="J3757" s="1"/>
      <c r="K3757" s="549"/>
      <c r="L3757" s="10"/>
      <c r="M3757" s="1"/>
      <c r="N3757" s="548"/>
      <c r="O3757" s="548"/>
    </row>
    <row r="3758" spans="2:15" s="5" customFormat="1" ht="45">
      <c r="B3758" s="1"/>
      <c r="C3758" s="31">
        <v>9463</v>
      </c>
      <c r="D3758" s="34" t="s">
        <v>3682</v>
      </c>
      <c r="E3758" s="32" t="s">
        <v>2279</v>
      </c>
      <c r="F3758" s="36">
        <v>50500</v>
      </c>
      <c r="G3758" s="288" t="s">
        <v>117</v>
      </c>
      <c r="H3758" s="288"/>
      <c r="I3758" s="1"/>
      <c r="J3758" s="1"/>
      <c r="K3758" s="549"/>
      <c r="L3758" s="10"/>
      <c r="M3758" s="1"/>
      <c r="N3758" s="548"/>
      <c r="O3758" s="548"/>
    </row>
    <row r="3759" spans="2:15" s="5" customFormat="1" ht="105">
      <c r="B3759" s="1"/>
      <c r="C3759" s="31">
        <v>9464</v>
      </c>
      <c r="D3759" s="34" t="s">
        <v>3683</v>
      </c>
      <c r="E3759" s="32" t="s">
        <v>125</v>
      </c>
      <c r="F3759" s="36">
        <v>5593000</v>
      </c>
      <c r="G3759" s="288" t="s">
        <v>117</v>
      </c>
      <c r="H3759" s="288"/>
      <c r="I3759" s="1"/>
      <c r="J3759" s="1"/>
      <c r="K3759" s="549"/>
      <c r="L3759" s="10"/>
      <c r="M3759" s="1"/>
      <c r="N3759" s="548"/>
      <c r="O3759" s="548"/>
    </row>
    <row r="3760" spans="2:15" s="5" customFormat="1" ht="105">
      <c r="B3760" s="1"/>
      <c r="C3760" s="31">
        <v>9465</v>
      </c>
      <c r="D3760" s="34" t="s">
        <v>3684</v>
      </c>
      <c r="E3760" s="32" t="s">
        <v>2005</v>
      </c>
      <c r="F3760" s="36">
        <v>2482</v>
      </c>
      <c r="G3760" s="288" t="s">
        <v>117</v>
      </c>
      <c r="H3760" s="288"/>
      <c r="I3760" s="1"/>
      <c r="J3760" s="1"/>
      <c r="K3760" s="549"/>
      <c r="L3760" s="10"/>
      <c r="M3760" s="1"/>
      <c r="N3760" s="548"/>
      <c r="O3760" s="548"/>
    </row>
    <row r="3761" spans="2:15" s="5" customFormat="1" ht="120">
      <c r="B3761" s="1"/>
      <c r="C3761" s="31">
        <v>9471</v>
      </c>
      <c r="D3761" s="34" t="s">
        <v>3685</v>
      </c>
      <c r="E3761" s="32" t="s">
        <v>125</v>
      </c>
      <c r="F3761" s="36">
        <v>8406636</v>
      </c>
      <c r="G3761" s="288" t="s">
        <v>117</v>
      </c>
      <c r="H3761" s="288"/>
      <c r="I3761" s="1"/>
      <c r="J3761" s="1"/>
      <c r="K3761" s="549"/>
      <c r="L3761" s="10"/>
      <c r="M3761" s="1"/>
      <c r="N3761" s="548"/>
      <c r="O3761" s="548"/>
    </row>
    <row r="3762" spans="2:15" s="5" customFormat="1" ht="135">
      <c r="B3762" s="1"/>
      <c r="C3762" s="31">
        <v>9472</v>
      </c>
      <c r="D3762" s="34" t="s">
        <v>3686</v>
      </c>
      <c r="E3762" s="32" t="s">
        <v>125</v>
      </c>
      <c r="F3762" s="36">
        <v>7397840</v>
      </c>
      <c r="G3762" s="288" t="s">
        <v>117</v>
      </c>
      <c r="H3762" s="288"/>
      <c r="I3762" s="1"/>
      <c r="J3762" s="1"/>
      <c r="K3762" s="549"/>
      <c r="L3762" s="10"/>
      <c r="M3762" s="1"/>
      <c r="N3762" s="548"/>
      <c r="O3762" s="548"/>
    </row>
    <row r="3763" spans="2:15" s="5" customFormat="1" ht="120">
      <c r="B3763" s="1"/>
      <c r="C3763" s="31">
        <v>9473</v>
      </c>
      <c r="D3763" s="34" t="s">
        <v>3687</v>
      </c>
      <c r="E3763" s="32" t="s">
        <v>125</v>
      </c>
      <c r="F3763" s="36">
        <v>7070612</v>
      </c>
      <c r="G3763" s="288" t="s">
        <v>117</v>
      </c>
      <c r="H3763" s="288"/>
      <c r="I3763" s="1"/>
      <c r="J3763" s="1"/>
      <c r="K3763" s="549"/>
      <c r="L3763" s="10"/>
      <c r="M3763" s="1"/>
      <c r="N3763" s="548"/>
      <c r="O3763" s="548"/>
    </row>
    <row r="3764" spans="2:15" s="5" customFormat="1" ht="120">
      <c r="B3764" s="1"/>
      <c r="C3764" s="31">
        <v>9474</v>
      </c>
      <c r="D3764" s="34" t="s">
        <v>3688</v>
      </c>
      <c r="E3764" s="32" t="s">
        <v>125</v>
      </c>
      <c r="F3764" s="36">
        <v>10194292</v>
      </c>
      <c r="G3764" s="288" t="s">
        <v>117</v>
      </c>
      <c r="H3764" s="288"/>
      <c r="I3764" s="1"/>
      <c r="J3764" s="1"/>
      <c r="K3764" s="549"/>
      <c r="L3764" s="10"/>
      <c r="M3764" s="1"/>
      <c r="N3764" s="548"/>
      <c r="O3764" s="548"/>
    </row>
    <row r="3765" spans="2:15" s="5" customFormat="1" ht="120">
      <c r="B3765" s="1"/>
      <c r="C3765" s="31">
        <v>9475</v>
      </c>
      <c r="D3765" s="34" t="s">
        <v>3689</v>
      </c>
      <c r="E3765" s="32" t="s">
        <v>125</v>
      </c>
      <c r="F3765" s="36">
        <v>9399483</v>
      </c>
      <c r="G3765" s="288" t="s">
        <v>117</v>
      </c>
      <c r="H3765" s="288"/>
      <c r="I3765" s="1"/>
      <c r="J3765" s="1"/>
      <c r="K3765" s="549"/>
      <c r="L3765" s="10"/>
      <c r="M3765" s="1"/>
      <c r="N3765" s="548"/>
      <c r="O3765" s="548"/>
    </row>
    <row r="3766" spans="2:15" s="5" customFormat="1" ht="120">
      <c r="B3766" s="1"/>
      <c r="C3766" s="31">
        <v>9476</v>
      </c>
      <c r="D3766" s="34" t="s">
        <v>3690</v>
      </c>
      <c r="E3766" s="32" t="s">
        <v>125</v>
      </c>
      <c r="F3766" s="36">
        <v>4250501</v>
      </c>
      <c r="G3766" s="288" t="s">
        <v>117</v>
      </c>
      <c r="H3766" s="288"/>
      <c r="I3766" s="1"/>
      <c r="J3766" s="1"/>
      <c r="K3766" s="549"/>
      <c r="L3766" s="10"/>
      <c r="M3766" s="1"/>
      <c r="N3766" s="548"/>
      <c r="O3766" s="548"/>
    </row>
    <row r="3767" spans="2:15" s="5" customFormat="1" ht="120">
      <c r="B3767" s="1"/>
      <c r="C3767" s="31">
        <v>9477</v>
      </c>
      <c r="D3767" s="34" t="s">
        <v>3691</v>
      </c>
      <c r="E3767" s="32" t="s">
        <v>125</v>
      </c>
      <c r="F3767" s="36">
        <v>4008603</v>
      </c>
      <c r="G3767" s="288" t="s">
        <v>117</v>
      </c>
      <c r="H3767" s="288"/>
      <c r="I3767" s="1"/>
      <c r="J3767" s="1"/>
      <c r="K3767" s="549"/>
      <c r="L3767" s="10"/>
      <c r="M3767" s="1"/>
      <c r="N3767" s="548"/>
      <c r="O3767" s="548"/>
    </row>
    <row r="3768" spans="2:15" s="5" customFormat="1" ht="120">
      <c r="B3768" s="1"/>
      <c r="C3768" s="31">
        <v>9478</v>
      </c>
      <c r="D3768" s="34" t="s">
        <v>3692</v>
      </c>
      <c r="E3768" s="32" t="s">
        <v>125</v>
      </c>
      <c r="F3768" s="36">
        <v>9503154</v>
      </c>
      <c r="G3768" s="288" t="s">
        <v>117</v>
      </c>
      <c r="H3768" s="288"/>
      <c r="I3768" s="1"/>
      <c r="J3768" s="1"/>
      <c r="K3768" s="549"/>
      <c r="L3768" s="10"/>
      <c r="M3768" s="1"/>
      <c r="N3768" s="548"/>
      <c r="O3768" s="548"/>
    </row>
    <row r="3769" spans="2:15" s="5" customFormat="1" ht="120">
      <c r="B3769" s="1"/>
      <c r="C3769" s="31">
        <v>9479</v>
      </c>
      <c r="D3769" s="34" t="s">
        <v>3693</v>
      </c>
      <c r="E3769" s="32" t="s">
        <v>125</v>
      </c>
      <c r="F3769" s="36">
        <v>9589546</v>
      </c>
      <c r="G3769" s="288" t="s">
        <v>117</v>
      </c>
      <c r="H3769" s="288"/>
      <c r="I3769" s="1"/>
      <c r="J3769" s="1"/>
      <c r="K3769" s="549"/>
      <c r="L3769" s="10"/>
      <c r="M3769" s="1"/>
      <c r="N3769" s="548"/>
      <c r="O3769" s="548"/>
    </row>
    <row r="3770" spans="2:15" s="5" customFormat="1" ht="120">
      <c r="B3770" s="1"/>
      <c r="C3770" s="31">
        <v>9480</v>
      </c>
      <c r="D3770" s="34" t="s">
        <v>3694</v>
      </c>
      <c r="E3770" s="32" t="s">
        <v>125</v>
      </c>
      <c r="F3770" s="36">
        <v>5252652</v>
      </c>
      <c r="G3770" s="288" t="s">
        <v>117</v>
      </c>
      <c r="H3770" s="288"/>
      <c r="I3770" s="1"/>
      <c r="J3770" s="1"/>
      <c r="K3770" s="549"/>
      <c r="L3770" s="10"/>
      <c r="M3770" s="1"/>
      <c r="N3770" s="548"/>
      <c r="O3770" s="548"/>
    </row>
    <row r="3771" spans="2:15" s="5" customFormat="1" ht="120">
      <c r="B3771" s="1"/>
      <c r="C3771" s="31">
        <v>9481</v>
      </c>
      <c r="D3771" s="34" t="s">
        <v>3695</v>
      </c>
      <c r="E3771" s="32" t="s">
        <v>125</v>
      </c>
      <c r="F3771" s="36">
        <v>5736449</v>
      </c>
      <c r="G3771" s="288" t="s">
        <v>117</v>
      </c>
      <c r="H3771" s="288"/>
      <c r="I3771" s="1"/>
      <c r="J3771" s="1"/>
      <c r="K3771" s="549"/>
      <c r="L3771" s="10"/>
      <c r="M3771" s="1"/>
      <c r="N3771" s="548"/>
      <c r="O3771" s="548"/>
    </row>
    <row r="3772" spans="2:15" s="5" customFormat="1" ht="120">
      <c r="B3772" s="1"/>
      <c r="C3772" s="31">
        <v>9482</v>
      </c>
      <c r="D3772" s="34" t="s">
        <v>3696</v>
      </c>
      <c r="E3772" s="32" t="s">
        <v>125</v>
      </c>
      <c r="F3772" s="36">
        <v>7239675</v>
      </c>
      <c r="G3772" s="288" t="s">
        <v>117</v>
      </c>
      <c r="H3772" s="288"/>
      <c r="I3772" s="1"/>
      <c r="J3772" s="1"/>
      <c r="K3772" s="549"/>
      <c r="L3772" s="10"/>
      <c r="M3772" s="1"/>
      <c r="N3772" s="548"/>
      <c r="O3772" s="548"/>
    </row>
    <row r="3773" spans="2:15" s="5" customFormat="1" ht="120">
      <c r="B3773" s="1"/>
      <c r="C3773" s="31">
        <v>9483</v>
      </c>
      <c r="D3773" s="34" t="s">
        <v>3697</v>
      </c>
      <c r="E3773" s="32" t="s">
        <v>125</v>
      </c>
      <c r="F3773" s="36">
        <v>5598221</v>
      </c>
      <c r="G3773" s="288" t="s">
        <v>117</v>
      </c>
      <c r="H3773" s="288"/>
      <c r="I3773" s="1"/>
      <c r="J3773" s="1"/>
      <c r="K3773" s="549"/>
      <c r="L3773" s="10"/>
      <c r="M3773" s="1"/>
      <c r="N3773" s="548"/>
      <c r="O3773" s="548"/>
    </row>
    <row r="3774" spans="2:15" s="5" customFormat="1" ht="120">
      <c r="B3774" s="1"/>
      <c r="C3774" s="31">
        <v>9484</v>
      </c>
      <c r="D3774" s="34" t="s">
        <v>3698</v>
      </c>
      <c r="E3774" s="32" t="s">
        <v>125</v>
      </c>
      <c r="F3774" s="36">
        <v>3369300</v>
      </c>
      <c r="G3774" s="288" t="s">
        <v>117</v>
      </c>
      <c r="H3774" s="288"/>
      <c r="I3774" s="1"/>
      <c r="J3774" s="1"/>
      <c r="K3774" s="549"/>
      <c r="L3774" s="10"/>
      <c r="M3774" s="1"/>
      <c r="N3774" s="548"/>
      <c r="O3774" s="548"/>
    </row>
    <row r="3775" spans="2:15" s="5" customFormat="1" ht="120">
      <c r="B3775" s="1"/>
      <c r="C3775" s="31">
        <v>9485</v>
      </c>
      <c r="D3775" s="34" t="s">
        <v>3699</v>
      </c>
      <c r="E3775" s="32" t="s">
        <v>125</v>
      </c>
      <c r="F3775" s="36">
        <v>13822769</v>
      </c>
      <c r="G3775" s="288" t="s">
        <v>117</v>
      </c>
      <c r="H3775" s="288"/>
      <c r="I3775" s="1"/>
      <c r="J3775" s="1"/>
      <c r="K3775" s="549"/>
      <c r="L3775" s="10"/>
      <c r="M3775" s="1"/>
      <c r="N3775" s="548"/>
      <c r="O3775" s="548"/>
    </row>
    <row r="3776" spans="2:15" s="5" customFormat="1" ht="45">
      <c r="B3776" s="1"/>
      <c r="C3776" s="31">
        <v>9486</v>
      </c>
      <c r="D3776" s="34" t="s">
        <v>3700</v>
      </c>
      <c r="E3776" s="32" t="s">
        <v>116</v>
      </c>
      <c r="F3776" s="36">
        <v>30118</v>
      </c>
      <c r="G3776" s="288" t="s">
        <v>117</v>
      </c>
      <c r="H3776" s="288"/>
      <c r="I3776" s="1"/>
      <c r="J3776" s="1"/>
      <c r="K3776" s="549"/>
      <c r="L3776" s="10"/>
      <c r="M3776" s="1"/>
      <c r="N3776" s="548"/>
      <c r="O3776" s="548"/>
    </row>
    <row r="3777" spans="2:15" s="5" customFormat="1" ht="45">
      <c r="B3777" s="1"/>
      <c r="C3777" s="31">
        <v>9487</v>
      </c>
      <c r="D3777" s="34" t="s">
        <v>3701</v>
      </c>
      <c r="E3777" s="32" t="s">
        <v>116</v>
      </c>
      <c r="F3777" s="36">
        <v>127877</v>
      </c>
      <c r="G3777" s="288" t="s">
        <v>117</v>
      </c>
      <c r="H3777" s="288"/>
      <c r="I3777" s="1"/>
      <c r="J3777" s="1"/>
      <c r="K3777" s="549"/>
      <c r="L3777" s="10"/>
      <c r="M3777" s="1"/>
      <c r="N3777" s="548"/>
      <c r="O3777" s="548"/>
    </row>
    <row r="3778" spans="2:15" s="5" customFormat="1" ht="75">
      <c r="B3778" s="1"/>
      <c r="C3778" s="31">
        <v>9488</v>
      </c>
      <c r="D3778" s="34" t="s">
        <v>3702</v>
      </c>
      <c r="E3778" s="32" t="s">
        <v>116</v>
      </c>
      <c r="F3778" s="36">
        <v>50532</v>
      </c>
      <c r="G3778" s="288" t="s">
        <v>117</v>
      </c>
      <c r="H3778" s="288"/>
      <c r="I3778" s="1"/>
      <c r="J3778" s="1"/>
      <c r="K3778" s="549"/>
      <c r="L3778" s="10"/>
      <c r="M3778" s="1"/>
      <c r="N3778" s="548"/>
      <c r="O3778" s="548"/>
    </row>
    <row r="3779" spans="2:15" s="5" customFormat="1" ht="90">
      <c r="B3779" s="1"/>
      <c r="C3779" s="31">
        <v>9489</v>
      </c>
      <c r="D3779" s="34" t="s">
        <v>3703</v>
      </c>
      <c r="E3779" s="32" t="s">
        <v>116</v>
      </c>
      <c r="F3779" s="36">
        <v>71292</v>
      </c>
      <c r="G3779" s="288" t="s">
        <v>117</v>
      </c>
      <c r="H3779" s="288"/>
      <c r="I3779" s="1"/>
      <c r="J3779" s="1"/>
      <c r="K3779" s="549"/>
      <c r="L3779" s="10"/>
      <c r="M3779" s="1"/>
      <c r="N3779" s="548"/>
      <c r="O3779" s="548"/>
    </row>
    <row r="3780" spans="2:15" s="5" customFormat="1" ht="45">
      <c r="B3780" s="1"/>
      <c r="C3780" s="31">
        <v>9490</v>
      </c>
      <c r="D3780" s="34" t="s">
        <v>3704</v>
      </c>
      <c r="E3780" s="32" t="s">
        <v>116</v>
      </c>
      <c r="F3780" s="36">
        <v>82432</v>
      </c>
      <c r="G3780" s="288" t="s">
        <v>117</v>
      </c>
      <c r="H3780" s="288"/>
      <c r="I3780" s="1"/>
      <c r="J3780" s="1"/>
      <c r="K3780" s="549"/>
      <c r="L3780" s="10"/>
      <c r="M3780" s="1"/>
      <c r="N3780" s="548"/>
      <c r="O3780" s="548"/>
    </row>
    <row r="3781" spans="2:15" s="5" customFormat="1" ht="60">
      <c r="B3781" s="1"/>
      <c r="C3781" s="31">
        <v>9491</v>
      </c>
      <c r="D3781" s="34" t="s">
        <v>3705</v>
      </c>
      <c r="E3781" s="32" t="s">
        <v>116</v>
      </c>
      <c r="F3781" s="36">
        <v>86185</v>
      </c>
      <c r="G3781" s="288" t="s">
        <v>117</v>
      </c>
      <c r="H3781" s="288"/>
      <c r="I3781" s="1"/>
      <c r="J3781" s="1"/>
      <c r="K3781" s="549"/>
      <c r="L3781" s="10"/>
      <c r="M3781" s="1"/>
      <c r="N3781" s="548"/>
      <c r="O3781" s="548"/>
    </row>
    <row r="3782" spans="2:15" s="5" customFormat="1" ht="60">
      <c r="B3782" s="1"/>
      <c r="C3782" s="31">
        <v>9492</v>
      </c>
      <c r="D3782" s="34" t="s">
        <v>3706</v>
      </c>
      <c r="E3782" s="32" t="s">
        <v>116</v>
      </c>
      <c r="F3782" s="36">
        <v>55585</v>
      </c>
      <c r="G3782" s="288" t="s">
        <v>117</v>
      </c>
      <c r="H3782" s="288"/>
      <c r="I3782" s="1"/>
      <c r="J3782" s="1"/>
      <c r="K3782" s="549"/>
      <c r="L3782" s="10"/>
      <c r="M3782" s="1"/>
      <c r="N3782" s="548"/>
      <c r="O3782" s="548"/>
    </row>
    <row r="3783" spans="2:15" s="5" customFormat="1" ht="135">
      <c r="B3783" s="1"/>
      <c r="C3783" s="31">
        <v>9493</v>
      </c>
      <c r="D3783" s="34" t="s">
        <v>3707</v>
      </c>
      <c r="E3783" s="32" t="s">
        <v>116</v>
      </c>
      <c r="F3783" s="36">
        <v>98185</v>
      </c>
      <c r="G3783" s="288" t="s">
        <v>117</v>
      </c>
      <c r="H3783" s="288"/>
      <c r="I3783" s="1"/>
      <c r="J3783" s="1"/>
      <c r="K3783" s="549"/>
      <c r="L3783" s="10"/>
      <c r="M3783" s="1"/>
      <c r="N3783" s="548"/>
      <c r="O3783" s="548"/>
    </row>
    <row r="3784" spans="2:15" s="5" customFormat="1" ht="90">
      <c r="B3784" s="1"/>
      <c r="C3784" s="31">
        <v>9494</v>
      </c>
      <c r="D3784" s="34" t="s">
        <v>3708</v>
      </c>
      <c r="E3784" s="32" t="s">
        <v>116</v>
      </c>
      <c r="F3784" s="36">
        <v>122494</v>
      </c>
      <c r="G3784" s="288" t="s">
        <v>117</v>
      </c>
      <c r="H3784" s="288"/>
      <c r="I3784" s="1"/>
      <c r="J3784" s="1"/>
      <c r="K3784" s="549"/>
      <c r="L3784" s="10"/>
      <c r="M3784" s="1"/>
      <c r="N3784" s="548"/>
      <c r="O3784" s="548"/>
    </row>
    <row r="3785" spans="2:15" s="5" customFormat="1" ht="75">
      <c r="B3785" s="1"/>
      <c r="C3785" s="31">
        <v>9495</v>
      </c>
      <c r="D3785" s="34" t="s">
        <v>3709</v>
      </c>
      <c r="E3785" s="32" t="s">
        <v>125</v>
      </c>
      <c r="F3785" s="36">
        <v>275835</v>
      </c>
      <c r="G3785" s="288" t="s">
        <v>117</v>
      </c>
      <c r="H3785" s="288"/>
      <c r="I3785" s="1"/>
      <c r="J3785" s="1"/>
      <c r="K3785" s="549"/>
      <c r="L3785" s="10"/>
      <c r="M3785" s="1"/>
      <c r="N3785" s="548"/>
      <c r="O3785" s="548"/>
    </row>
    <row r="3786" spans="2:15" s="5" customFormat="1" ht="45">
      <c r="B3786" s="1"/>
      <c r="C3786" s="31">
        <v>9496</v>
      </c>
      <c r="D3786" s="34" t="s">
        <v>3710</v>
      </c>
      <c r="E3786" s="32" t="s">
        <v>125</v>
      </c>
      <c r="F3786" s="36">
        <v>14032</v>
      </c>
      <c r="G3786" s="288" t="s">
        <v>117</v>
      </c>
      <c r="H3786" s="288"/>
      <c r="I3786" s="1"/>
      <c r="J3786" s="1"/>
      <c r="K3786" s="549"/>
      <c r="L3786" s="10"/>
      <c r="M3786" s="1"/>
      <c r="N3786" s="548"/>
      <c r="O3786" s="548"/>
    </row>
    <row r="3787" spans="2:15" s="5" customFormat="1" ht="45">
      <c r="B3787" s="1"/>
      <c r="C3787" s="31">
        <v>9497</v>
      </c>
      <c r="D3787" s="34" t="s">
        <v>3711</v>
      </c>
      <c r="E3787" s="32" t="s">
        <v>122</v>
      </c>
      <c r="F3787" s="36">
        <v>77452</v>
      </c>
      <c r="G3787" s="288" t="s">
        <v>117</v>
      </c>
      <c r="H3787" s="288"/>
      <c r="I3787" s="1"/>
      <c r="J3787" s="1"/>
      <c r="K3787" s="549"/>
      <c r="L3787" s="10"/>
      <c r="M3787" s="1"/>
      <c r="N3787" s="548"/>
      <c r="O3787" s="548"/>
    </row>
    <row r="3788" spans="2:15" s="5" customFormat="1" ht="45">
      <c r="B3788" s="1"/>
      <c r="C3788" s="31">
        <v>9498</v>
      </c>
      <c r="D3788" s="34" t="s">
        <v>3712</v>
      </c>
      <c r="E3788" s="32" t="s">
        <v>122</v>
      </c>
      <c r="F3788" s="36">
        <v>7173</v>
      </c>
      <c r="G3788" s="288" t="s">
        <v>117</v>
      </c>
      <c r="H3788" s="288"/>
      <c r="I3788" s="1"/>
      <c r="J3788" s="1"/>
      <c r="K3788" s="549"/>
      <c r="L3788" s="10"/>
      <c r="M3788" s="1"/>
      <c r="N3788" s="548"/>
      <c r="O3788" s="548"/>
    </row>
    <row r="3789" spans="2:15" s="5" customFormat="1" ht="45">
      <c r="B3789" s="1"/>
      <c r="C3789" s="31">
        <v>9499</v>
      </c>
      <c r="D3789" s="34" t="s">
        <v>3713</v>
      </c>
      <c r="E3789" s="32" t="s">
        <v>122</v>
      </c>
      <c r="F3789" s="36">
        <v>6793</v>
      </c>
      <c r="G3789" s="288" t="s">
        <v>117</v>
      </c>
      <c r="H3789" s="288"/>
      <c r="I3789" s="1"/>
      <c r="J3789" s="1"/>
      <c r="K3789" s="549"/>
      <c r="L3789" s="10"/>
      <c r="M3789" s="1"/>
      <c r="N3789" s="548"/>
      <c r="O3789" s="548"/>
    </row>
    <row r="3790" spans="2:15" s="5" customFormat="1" ht="45">
      <c r="B3790" s="1"/>
      <c r="C3790" s="31">
        <v>9500</v>
      </c>
      <c r="D3790" s="34" t="s">
        <v>3714</v>
      </c>
      <c r="E3790" s="32" t="s">
        <v>125</v>
      </c>
      <c r="F3790" s="36">
        <v>41580</v>
      </c>
      <c r="G3790" s="288" t="s">
        <v>117</v>
      </c>
      <c r="H3790" s="288"/>
      <c r="I3790" s="1"/>
      <c r="J3790" s="1"/>
      <c r="K3790" s="549"/>
      <c r="L3790" s="10"/>
      <c r="M3790" s="1"/>
      <c r="N3790" s="548"/>
      <c r="O3790" s="548"/>
    </row>
    <row r="3791" spans="2:15" s="5" customFormat="1" ht="45">
      <c r="B3791" s="1"/>
      <c r="C3791" s="31">
        <v>9501</v>
      </c>
      <c r="D3791" s="34" t="s">
        <v>3715</v>
      </c>
      <c r="E3791" s="32" t="s">
        <v>125</v>
      </c>
      <c r="F3791" s="36">
        <v>56511</v>
      </c>
      <c r="G3791" s="288" t="s">
        <v>117</v>
      </c>
      <c r="H3791" s="288"/>
      <c r="I3791" s="1"/>
      <c r="J3791" s="1"/>
      <c r="K3791" s="549"/>
      <c r="L3791" s="10"/>
      <c r="M3791" s="1"/>
      <c r="N3791" s="548"/>
      <c r="O3791" s="548"/>
    </row>
    <row r="3792" spans="2:15" s="5" customFormat="1" ht="45">
      <c r="B3792" s="1"/>
      <c r="C3792" s="31">
        <v>9502</v>
      </c>
      <c r="D3792" s="34" t="s">
        <v>3716</v>
      </c>
      <c r="E3792" s="32" t="s">
        <v>125</v>
      </c>
      <c r="F3792" s="36">
        <v>80322</v>
      </c>
      <c r="G3792" s="288" t="s">
        <v>117</v>
      </c>
      <c r="H3792" s="288"/>
      <c r="I3792" s="1"/>
      <c r="J3792" s="1"/>
      <c r="K3792" s="549"/>
      <c r="L3792" s="10"/>
      <c r="M3792" s="1"/>
      <c r="N3792" s="548"/>
      <c r="O3792" s="548"/>
    </row>
    <row r="3793" spans="2:15" s="5" customFormat="1" ht="45">
      <c r="B3793" s="1"/>
      <c r="C3793" s="31">
        <v>9503</v>
      </c>
      <c r="D3793" s="34" t="s">
        <v>3717</v>
      </c>
      <c r="E3793" s="32" t="s">
        <v>125</v>
      </c>
      <c r="F3793" s="36">
        <v>90981</v>
      </c>
      <c r="G3793" s="288" t="s">
        <v>117</v>
      </c>
      <c r="H3793" s="288"/>
      <c r="I3793" s="1"/>
      <c r="J3793" s="1"/>
      <c r="K3793" s="549"/>
      <c r="L3793" s="10"/>
      <c r="M3793" s="1"/>
      <c r="N3793" s="548"/>
      <c r="O3793" s="548"/>
    </row>
    <row r="3794" spans="2:15" s="5" customFormat="1" ht="45">
      <c r="B3794" s="1"/>
      <c r="C3794" s="31">
        <v>9504</v>
      </c>
      <c r="D3794" s="34" t="s">
        <v>3718</v>
      </c>
      <c r="E3794" s="32" t="s">
        <v>125</v>
      </c>
      <c r="F3794" s="36">
        <v>126597</v>
      </c>
      <c r="G3794" s="288" t="s">
        <v>117</v>
      </c>
      <c r="H3794" s="288"/>
      <c r="I3794" s="1"/>
      <c r="J3794" s="1"/>
      <c r="K3794" s="549"/>
      <c r="L3794" s="10"/>
      <c r="M3794" s="1"/>
      <c r="N3794" s="548"/>
      <c r="O3794" s="548"/>
    </row>
    <row r="3795" spans="2:15" s="5" customFormat="1" ht="45">
      <c r="B3795" s="1"/>
      <c r="C3795" s="31">
        <v>9505</v>
      </c>
      <c r="D3795" s="34" t="s">
        <v>3719</v>
      </c>
      <c r="E3795" s="32" t="s">
        <v>122</v>
      </c>
      <c r="F3795" s="36">
        <v>105360</v>
      </c>
      <c r="G3795" s="288" t="s">
        <v>117</v>
      </c>
      <c r="H3795" s="288"/>
      <c r="I3795" s="1"/>
      <c r="J3795" s="1"/>
      <c r="K3795" s="549"/>
      <c r="L3795" s="10"/>
      <c r="M3795" s="1"/>
      <c r="N3795" s="548"/>
      <c r="O3795" s="548"/>
    </row>
    <row r="3796" spans="2:15" s="5" customFormat="1" ht="45">
      <c r="B3796" s="1"/>
      <c r="C3796" s="31">
        <v>9506</v>
      </c>
      <c r="D3796" s="34" t="s">
        <v>3720</v>
      </c>
      <c r="E3796" s="32" t="s">
        <v>122</v>
      </c>
      <c r="F3796" s="36">
        <v>169674</v>
      </c>
      <c r="G3796" s="288" t="s">
        <v>117</v>
      </c>
      <c r="H3796" s="288"/>
      <c r="I3796" s="1"/>
      <c r="J3796" s="1"/>
      <c r="K3796" s="549"/>
      <c r="L3796" s="10"/>
      <c r="M3796" s="1"/>
      <c r="N3796" s="548"/>
      <c r="O3796" s="548"/>
    </row>
    <row r="3797" spans="2:15" s="5" customFormat="1" ht="45">
      <c r="B3797" s="1"/>
      <c r="C3797" s="31">
        <v>9507</v>
      </c>
      <c r="D3797" s="34" t="s">
        <v>3721</v>
      </c>
      <c r="E3797" s="32" t="s">
        <v>122</v>
      </c>
      <c r="F3797" s="36">
        <v>85953</v>
      </c>
      <c r="G3797" s="288" t="s">
        <v>117</v>
      </c>
      <c r="H3797" s="288"/>
      <c r="I3797" s="1"/>
      <c r="J3797" s="1"/>
      <c r="K3797" s="549"/>
      <c r="L3797" s="10"/>
      <c r="M3797" s="1"/>
      <c r="N3797" s="548"/>
      <c r="O3797" s="548"/>
    </row>
    <row r="3798" spans="2:15" s="5" customFormat="1" ht="45">
      <c r="B3798" s="1"/>
      <c r="C3798" s="31">
        <v>9508</v>
      </c>
      <c r="D3798" s="34" t="s">
        <v>3722</v>
      </c>
      <c r="E3798" s="32" t="s">
        <v>122</v>
      </c>
      <c r="F3798" s="36">
        <v>70048</v>
      </c>
      <c r="G3798" s="288" t="s">
        <v>117</v>
      </c>
      <c r="H3798" s="288"/>
      <c r="I3798" s="1"/>
      <c r="J3798" s="1"/>
      <c r="K3798" s="549"/>
      <c r="L3798" s="10"/>
      <c r="M3798" s="1"/>
      <c r="N3798" s="548"/>
      <c r="O3798" s="548"/>
    </row>
    <row r="3799" spans="2:15" s="5" customFormat="1" ht="45">
      <c r="B3799" s="1"/>
      <c r="C3799" s="31">
        <v>9509</v>
      </c>
      <c r="D3799" s="34" t="s">
        <v>3723</v>
      </c>
      <c r="E3799" s="32" t="s">
        <v>122</v>
      </c>
      <c r="F3799" s="36">
        <v>45914</v>
      </c>
      <c r="G3799" s="288" t="s">
        <v>117</v>
      </c>
      <c r="H3799" s="288"/>
      <c r="I3799" s="1"/>
      <c r="J3799" s="1"/>
      <c r="K3799" s="549"/>
      <c r="L3799" s="10"/>
      <c r="M3799" s="1"/>
      <c r="N3799" s="548"/>
      <c r="O3799" s="548"/>
    </row>
    <row r="3800" spans="2:15" s="5" customFormat="1" ht="75">
      <c r="B3800" s="1"/>
      <c r="C3800" s="31">
        <v>9510</v>
      </c>
      <c r="D3800" s="34" t="s">
        <v>3724</v>
      </c>
      <c r="E3800" s="32" t="s">
        <v>125</v>
      </c>
      <c r="F3800" s="36">
        <v>57038</v>
      </c>
      <c r="G3800" s="288" t="s">
        <v>117</v>
      </c>
      <c r="H3800" s="288"/>
      <c r="I3800" s="1"/>
      <c r="J3800" s="1"/>
      <c r="K3800" s="549"/>
      <c r="L3800" s="10"/>
      <c r="M3800" s="1"/>
      <c r="N3800" s="548"/>
      <c r="O3800" s="548"/>
    </row>
    <row r="3801" spans="2:15" s="5" customFormat="1" ht="60">
      <c r="B3801" s="1"/>
      <c r="C3801" s="31">
        <v>9511</v>
      </c>
      <c r="D3801" s="34" t="s">
        <v>3725</v>
      </c>
      <c r="E3801" s="32" t="s">
        <v>122</v>
      </c>
      <c r="F3801" s="36">
        <v>37342</v>
      </c>
      <c r="G3801" s="288" t="s">
        <v>117</v>
      </c>
      <c r="H3801" s="288"/>
      <c r="I3801" s="1"/>
      <c r="J3801" s="1"/>
      <c r="K3801" s="549"/>
      <c r="L3801" s="10"/>
      <c r="M3801" s="1"/>
      <c r="N3801" s="548"/>
      <c r="O3801" s="548"/>
    </row>
    <row r="3802" spans="2:15" s="5" customFormat="1" ht="60">
      <c r="B3802" s="1"/>
      <c r="C3802" s="31">
        <v>9512</v>
      </c>
      <c r="D3802" s="34" t="s">
        <v>3726</v>
      </c>
      <c r="E3802" s="32" t="s">
        <v>122</v>
      </c>
      <c r="F3802" s="36">
        <v>59236</v>
      </c>
      <c r="G3802" s="288" t="s">
        <v>117</v>
      </c>
      <c r="H3802" s="288"/>
      <c r="I3802" s="1"/>
      <c r="J3802" s="1"/>
      <c r="K3802" s="549"/>
      <c r="L3802" s="10"/>
      <c r="M3802" s="1"/>
      <c r="N3802" s="548"/>
      <c r="O3802" s="548"/>
    </row>
    <row r="3803" spans="2:15" s="5" customFormat="1" ht="60">
      <c r="B3803" s="1"/>
      <c r="C3803" s="31">
        <v>9513</v>
      </c>
      <c r="D3803" s="34" t="s">
        <v>3727</v>
      </c>
      <c r="E3803" s="32" t="s">
        <v>122</v>
      </c>
      <c r="F3803" s="36">
        <v>104484</v>
      </c>
      <c r="G3803" s="288" t="s">
        <v>117</v>
      </c>
      <c r="H3803" s="288"/>
      <c r="I3803" s="1"/>
      <c r="J3803" s="1"/>
      <c r="K3803" s="549"/>
      <c r="L3803" s="10"/>
      <c r="M3803" s="1"/>
      <c r="N3803" s="548"/>
      <c r="O3803" s="548"/>
    </row>
    <row r="3804" spans="2:15" s="5" customFormat="1" ht="60">
      <c r="B3804" s="1"/>
      <c r="C3804" s="31">
        <v>9514</v>
      </c>
      <c r="D3804" s="34" t="s">
        <v>3728</v>
      </c>
      <c r="E3804" s="32" t="s">
        <v>122</v>
      </c>
      <c r="F3804" s="36">
        <v>262679</v>
      </c>
      <c r="G3804" s="288" t="s">
        <v>117</v>
      </c>
      <c r="H3804" s="288"/>
      <c r="I3804" s="1"/>
      <c r="J3804" s="1"/>
      <c r="K3804" s="549"/>
      <c r="L3804" s="10"/>
      <c r="M3804" s="1"/>
      <c r="N3804" s="548"/>
      <c r="O3804" s="548"/>
    </row>
    <row r="3805" spans="2:15" s="5" customFormat="1" ht="90">
      <c r="B3805" s="1"/>
      <c r="C3805" s="31">
        <v>9515</v>
      </c>
      <c r="D3805" s="34" t="s">
        <v>3729</v>
      </c>
      <c r="E3805" s="32" t="s">
        <v>125</v>
      </c>
      <c r="F3805" s="36">
        <v>5617589</v>
      </c>
      <c r="G3805" s="288" t="s">
        <v>117</v>
      </c>
      <c r="H3805" s="288"/>
      <c r="I3805" s="1"/>
      <c r="J3805" s="1"/>
      <c r="K3805" s="549"/>
      <c r="L3805" s="10"/>
      <c r="M3805" s="1"/>
      <c r="N3805" s="548"/>
      <c r="O3805" s="548"/>
    </row>
    <row r="3806" spans="2:15" s="5" customFormat="1" ht="90">
      <c r="B3806" s="1"/>
      <c r="C3806" s="31">
        <v>9516</v>
      </c>
      <c r="D3806" s="34" t="s">
        <v>3730</v>
      </c>
      <c r="E3806" s="32" t="s">
        <v>125</v>
      </c>
      <c r="F3806" s="36">
        <v>4725089</v>
      </c>
      <c r="G3806" s="288" t="s">
        <v>117</v>
      </c>
      <c r="H3806" s="288"/>
      <c r="I3806" s="1"/>
      <c r="J3806" s="1"/>
      <c r="K3806" s="549"/>
      <c r="L3806" s="10"/>
      <c r="M3806" s="1"/>
      <c r="N3806" s="548"/>
      <c r="O3806" s="548"/>
    </row>
    <row r="3807" spans="2:15" s="5" customFormat="1" ht="90">
      <c r="B3807" s="1"/>
      <c r="C3807" s="31">
        <v>9517</v>
      </c>
      <c r="D3807" s="34" t="s">
        <v>3731</v>
      </c>
      <c r="E3807" s="32" t="s">
        <v>125</v>
      </c>
      <c r="F3807" s="36">
        <v>4498989</v>
      </c>
      <c r="G3807" s="288" t="s">
        <v>117</v>
      </c>
      <c r="H3807" s="288"/>
      <c r="I3807" s="1"/>
      <c r="J3807" s="1"/>
      <c r="K3807" s="549"/>
      <c r="L3807" s="10"/>
      <c r="M3807" s="1"/>
      <c r="N3807" s="548"/>
      <c r="O3807" s="548"/>
    </row>
    <row r="3808" spans="2:15" s="5" customFormat="1" ht="45">
      <c r="B3808" s="1"/>
      <c r="C3808" s="31">
        <v>9518</v>
      </c>
      <c r="D3808" s="34" t="s">
        <v>3732</v>
      </c>
      <c r="E3808" s="32" t="s">
        <v>125</v>
      </c>
      <c r="F3808" s="36">
        <v>20892</v>
      </c>
      <c r="G3808" s="288" t="s">
        <v>117</v>
      </c>
      <c r="H3808" s="288"/>
      <c r="I3808" s="1"/>
      <c r="J3808" s="1"/>
      <c r="K3808" s="549"/>
      <c r="L3808" s="10"/>
      <c r="M3808" s="1"/>
      <c r="N3808" s="548"/>
      <c r="O3808" s="548"/>
    </row>
    <row r="3809" spans="2:15" s="5" customFormat="1" ht="45">
      <c r="B3809" s="1"/>
      <c r="C3809" s="31">
        <v>9520</v>
      </c>
      <c r="D3809" s="34" t="s">
        <v>3733</v>
      </c>
      <c r="E3809" s="32" t="s">
        <v>125</v>
      </c>
      <c r="F3809" s="36">
        <v>285679</v>
      </c>
      <c r="G3809" s="288" t="s">
        <v>117</v>
      </c>
      <c r="H3809" s="288"/>
      <c r="I3809" s="1"/>
      <c r="J3809" s="1"/>
      <c r="K3809" s="549"/>
      <c r="L3809" s="10"/>
      <c r="M3809" s="1"/>
      <c r="N3809" s="548"/>
      <c r="O3809" s="548"/>
    </row>
    <row r="3810" spans="2:15" s="5" customFormat="1" ht="45">
      <c r="B3810" s="1"/>
      <c r="C3810" s="31">
        <v>9521</v>
      </c>
      <c r="D3810" s="34" t="s">
        <v>3734</v>
      </c>
      <c r="E3810" s="32" t="s">
        <v>116</v>
      </c>
      <c r="F3810" s="36">
        <v>15854</v>
      </c>
      <c r="G3810" s="288" t="s">
        <v>117</v>
      </c>
      <c r="H3810" s="288"/>
      <c r="I3810" s="1"/>
      <c r="J3810" s="1"/>
      <c r="K3810" s="549"/>
      <c r="L3810" s="10"/>
      <c r="M3810" s="1"/>
      <c r="N3810" s="548"/>
      <c r="O3810" s="548"/>
    </row>
    <row r="3811" spans="2:15" s="5" customFormat="1" ht="90">
      <c r="B3811" s="1"/>
      <c r="C3811" s="31">
        <v>9522</v>
      </c>
      <c r="D3811" s="34" t="s">
        <v>3735</v>
      </c>
      <c r="E3811" s="32" t="s">
        <v>116</v>
      </c>
      <c r="F3811" s="36">
        <v>541218</v>
      </c>
      <c r="G3811" s="288" t="s">
        <v>117</v>
      </c>
      <c r="H3811" s="288"/>
      <c r="I3811" s="1"/>
      <c r="J3811" s="1"/>
      <c r="K3811" s="549"/>
      <c r="L3811" s="10"/>
      <c r="M3811" s="1"/>
      <c r="N3811" s="548"/>
      <c r="O3811" s="548"/>
    </row>
    <row r="3812" spans="2:15" s="5" customFormat="1" ht="60">
      <c r="B3812" s="1"/>
      <c r="C3812" s="31">
        <v>9524</v>
      </c>
      <c r="D3812" s="34" t="s">
        <v>3736</v>
      </c>
      <c r="E3812" s="32" t="s">
        <v>125</v>
      </c>
      <c r="F3812" s="36">
        <v>1896230</v>
      </c>
      <c r="G3812" s="288" t="s">
        <v>117</v>
      </c>
      <c r="H3812" s="288"/>
      <c r="I3812" s="1"/>
      <c r="J3812" s="1"/>
      <c r="K3812" s="549"/>
      <c r="L3812" s="10"/>
      <c r="M3812" s="1"/>
      <c r="N3812" s="548"/>
      <c r="O3812" s="548"/>
    </row>
    <row r="3813" spans="2:15" s="5" customFormat="1" ht="45">
      <c r="B3813" s="1"/>
      <c r="C3813" s="31">
        <v>9525</v>
      </c>
      <c r="D3813" s="34" t="s">
        <v>3737</v>
      </c>
      <c r="E3813" s="32" t="s">
        <v>125</v>
      </c>
      <c r="F3813" s="36">
        <v>4666560</v>
      </c>
      <c r="G3813" s="288" t="s">
        <v>117</v>
      </c>
      <c r="H3813" s="288"/>
      <c r="I3813" s="1"/>
      <c r="J3813" s="1"/>
      <c r="K3813" s="549"/>
      <c r="L3813" s="10"/>
      <c r="M3813" s="1"/>
      <c r="N3813" s="548"/>
      <c r="O3813" s="548"/>
    </row>
    <row r="3814" spans="2:15" s="5" customFormat="1" ht="60">
      <c r="B3814" s="1"/>
      <c r="C3814" s="31">
        <v>9526</v>
      </c>
      <c r="D3814" s="34" t="s">
        <v>3738</v>
      </c>
      <c r="E3814" s="32" t="s">
        <v>125</v>
      </c>
      <c r="F3814" s="36">
        <v>311118</v>
      </c>
      <c r="G3814" s="288" t="s">
        <v>117</v>
      </c>
      <c r="H3814" s="288"/>
      <c r="I3814" s="1"/>
      <c r="J3814" s="1"/>
      <c r="K3814" s="549"/>
      <c r="L3814" s="10"/>
      <c r="M3814" s="1"/>
      <c r="N3814" s="548"/>
      <c r="O3814" s="548"/>
    </row>
    <row r="3815" spans="2:15" s="5" customFormat="1" ht="45">
      <c r="B3815" s="1"/>
      <c r="C3815" s="31">
        <v>9527</v>
      </c>
      <c r="D3815" s="34" t="s">
        <v>3739</v>
      </c>
      <c r="E3815" s="32" t="s">
        <v>125</v>
      </c>
      <c r="F3815" s="36">
        <v>133000087</v>
      </c>
      <c r="G3815" s="288" t="s">
        <v>117</v>
      </c>
      <c r="H3815" s="288"/>
      <c r="I3815" s="1"/>
      <c r="J3815" s="1"/>
      <c r="K3815" s="549"/>
      <c r="L3815" s="10"/>
      <c r="M3815" s="1"/>
      <c r="N3815" s="548"/>
      <c r="O3815" s="548"/>
    </row>
    <row r="3816" spans="2:15" s="5" customFormat="1" ht="60">
      <c r="B3816" s="1"/>
      <c r="C3816" s="31">
        <v>9528</v>
      </c>
      <c r="D3816" s="34" t="s">
        <v>3740</v>
      </c>
      <c r="E3816" s="32" t="s">
        <v>122</v>
      </c>
      <c r="F3816" s="36">
        <v>29859</v>
      </c>
      <c r="G3816" s="288" t="s">
        <v>117</v>
      </c>
      <c r="H3816" s="288"/>
      <c r="I3816" s="1"/>
      <c r="J3816" s="1"/>
      <c r="K3816" s="549"/>
      <c r="L3816" s="10"/>
      <c r="M3816" s="1"/>
      <c r="N3816" s="548"/>
      <c r="O3816" s="548"/>
    </row>
    <row r="3817" spans="2:15" s="5" customFormat="1" ht="45">
      <c r="B3817" s="1"/>
      <c r="C3817" s="31">
        <v>9529</v>
      </c>
      <c r="D3817" s="34" t="s">
        <v>3741</v>
      </c>
      <c r="E3817" s="32" t="s">
        <v>125</v>
      </c>
      <c r="F3817" s="36">
        <v>38859</v>
      </c>
      <c r="G3817" s="288" t="s">
        <v>117</v>
      </c>
      <c r="H3817" s="288"/>
      <c r="I3817" s="1"/>
      <c r="J3817" s="1"/>
      <c r="K3817" s="549"/>
      <c r="L3817" s="10"/>
      <c r="M3817" s="1"/>
      <c r="N3817" s="548"/>
      <c r="O3817" s="548"/>
    </row>
    <row r="3818" spans="2:15" s="5" customFormat="1" ht="60">
      <c r="B3818" s="1"/>
      <c r="C3818" s="31">
        <v>9530</v>
      </c>
      <c r="D3818" s="34" t="s">
        <v>3742</v>
      </c>
      <c r="E3818" s="32" t="s">
        <v>125</v>
      </c>
      <c r="F3818" s="36">
        <v>45860</v>
      </c>
      <c r="G3818" s="288" t="s">
        <v>117</v>
      </c>
      <c r="H3818" s="288"/>
      <c r="I3818" s="1"/>
      <c r="J3818" s="1"/>
      <c r="K3818" s="549"/>
      <c r="L3818" s="10"/>
      <c r="M3818" s="1"/>
      <c r="N3818" s="548"/>
      <c r="O3818" s="548"/>
    </row>
    <row r="3819" spans="2:15" s="5" customFormat="1" ht="45">
      <c r="B3819" s="1"/>
      <c r="C3819" s="31">
        <v>9531</v>
      </c>
      <c r="D3819" s="34" t="s">
        <v>3743</v>
      </c>
      <c r="E3819" s="32" t="s">
        <v>125</v>
      </c>
      <c r="F3819" s="36">
        <v>116375</v>
      </c>
      <c r="G3819" s="288" t="s">
        <v>117</v>
      </c>
      <c r="H3819" s="288"/>
      <c r="I3819" s="1"/>
      <c r="J3819" s="1"/>
      <c r="K3819" s="549"/>
      <c r="L3819" s="10"/>
      <c r="M3819" s="1"/>
      <c r="N3819" s="548"/>
      <c r="O3819" s="548"/>
    </row>
    <row r="3820" spans="2:15" s="5" customFormat="1" ht="60">
      <c r="B3820" s="1"/>
      <c r="C3820" s="31">
        <v>9532</v>
      </c>
      <c r="D3820" s="34" t="s">
        <v>3744</v>
      </c>
      <c r="E3820" s="32" t="s">
        <v>119</v>
      </c>
      <c r="F3820" s="36">
        <v>470661</v>
      </c>
      <c r="G3820" s="288" t="s">
        <v>117</v>
      </c>
      <c r="H3820" s="288"/>
      <c r="I3820" s="1"/>
      <c r="J3820" s="1"/>
      <c r="K3820" s="549"/>
      <c r="L3820" s="10"/>
      <c r="M3820" s="1"/>
      <c r="N3820" s="548"/>
      <c r="O3820" s="548"/>
    </row>
    <row r="3821" spans="2:15" s="5" customFormat="1" ht="45">
      <c r="B3821" s="1"/>
      <c r="C3821" s="31">
        <v>9533</v>
      </c>
      <c r="D3821" s="34" t="s">
        <v>3745</v>
      </c>
      <c r="E3821" s="32" t="s">
        <v>116</v>
      </c>
      <c r="F3821" s="36">
        <v>432891</v>
      </c>
      <c r="G3821" s="288" t="s">
        <v>117</v>
      </c>
      <c r="H3821" s="288"/>
      <c r="I3821" s="1"/>
      <c r="J3821" s="1"/>
      <c r="K3821" s="549"/>
      <c r="L3821" s="10"/>
      <c r="M3821" s="1"/>
      <c r="N3821" s="548"/>
      <c r="O3821" s="548"/>
    </row>
    <row r="3822" spans="2:15" s="5" customFormat="1" ht="105">
      <c r="B3822" s="1"/>
      <c r="C3822" s="31">
        <v>9534</v>
      </c>
      <c r="D3822" s="34" t="s">
        <v>3746</v>
      </c>
      <c r="E3822" s="32" t="s">
        <v>119</v>
      </c>
      <c r="F3822" s="36">
        <v>591244</v>
      </c>
      <c r="G3822" s="288" t="s">
        <v>117</v>
      </c>
      <c r="H3822" s="288"/>
      <c r="I3822" s="1"/>
      <c r="J3822" s="1"/>
      <c r="K3822" s="549"/>
      <c r="L3822" s="10"/>
      <c r="M3822" s="1"/>
      <c r="N3822" s="548"/>
      <c r="O3822" s="548"/>
    </row>
    <row r="3823" spans="2:15" s="5" customFormat="1" ht="90">
      <c r="B3823" s="1"/>
      <c r="C3823" s="31">
        <v>9535</v>
      </c>
      <c r="D3823" s="34" t="s">
        <v>3747</v>
      </c>
      <c r="E3823" s="32" t="s">
        <v>119</v>
      </c>
      <c r="F3823" s="36">
        <v>752401</v>
      </c>
      <c r="G3823" s="288" t="s">
        <v>117</v>
      </c>
      <c r="H3823" s="288"/>
      <c r="I3823" s="1"/>
      <c r="J3823" s="1"/>
      <c r="K3823" s="549"/>
      <c r="L3823" s="10"/>
      <c r="M3823" s="1"/>
      <c r="N3823" s="548"/>
      <c r="O3823" s="548"/>
    </row>
    <row r="3824" spans="2:15" s="5" customFormat="1" ht="60">
      <c r="B3824" s="1"/>
      <c r="C3824" s="31">
        <v>9536</v>
      </c>
      <c r="D3824" s="34" t="s">
        <v>3748</v>
      </c>
      <c r="E3824" s="32" t="s">
        <v>125</v>
      </c>
      <c r="F3824" s="36">
        <v>450525</v>
      </c>
      <c r="G3824" s="288" t="s">
        <v>117</v>
      </c>
      <c r="H3824" s="288"/>
      <c r="I3824" s="1"/>
      <c r="J3824" s="1"/>
      <c r="K3824" s="549"/>
      <c r="L3824" s="10"/>
      <c r="M3824" s="1"/>
      <c r="N3824" s="548"/>
      <c r="O3824" s="548"/>
    </row>
    <row r="3825" spans="2:15" s="5" customFormat="1" ht="45">
      <c r="B3825" s="1"/>
      <c r="C3825" s="31">
        <v>9537</v>
      </c>
      <c r="D3825" s="34" t="s">
        <v>3749</v>
      </c>
      <c r="E3825" s="32" t="s">
        <v>125</v>
      </c>
      <c r="F3825" s="36">
        <v>139378</v>
      </c>
      <c r="G3825" s="288" t="s">
        <v>117</v>
      </c>
      <c r="H3825" s="288"/>
      <c r="I3825" s="1"/>
      <c r="J3825" s="1"/>
      <c r="K3825" s="549"/>
      <c r="L3825" s="10"/>
      <c r="M3825" s="1"/>
      <c r="N3825" s="548"/>
      <c r="O3825" s="548"/>
    </row>
    <row r="3826" spans="2:15" s="5" customFormat="1" ht="45">
      <c r="B3826" s="1"/>
      <c r="C3826" s="31">
        <v>9538</v>
      </c>
      <c r="D3826" s="34" t="s">
        <v>3750</v>
      </c>
      <c r="E3826" s="32" t="s">
        <v>125</v>
      </c>
      <c r="F3826" s="36">
        <v>139374</v>
      </c>
      <c r="G3826" s="288" t="s">
        <v>117</v>
      </c>
      <c r="H3826" s="288"/>
      <c r="I3826" s="1"/>
      <c r="J3826" s="1"/>
      <c r="K3826" s="549"/>
      <c r="L3826" s="10"/>
      <c r="M3826" s="1"/>
      <c r="N3826" s="548"/>
      <c r="O3826" s="548"/>
    </row>
    <row r="3827" spans="2:15" s="5" customFormat="1" ht="45">
      <c r="B3827" s="1"/>
      <c r="C3827" s="31">
        <v>9539</v>
      </c>
      <c r="D3827" s="34" t="s">
        <v>3751</v>
      </c>
      <c r="E3827" s="32" t="s">
        <v>125</v>
      </c>
      <c r="F3827" s="36">
        <v>137494</v>
      </c>
      <c r="G3827" s="288" t="s">
        <v>117</v>
      </c>
      <c r="H3827" s="288"/>
      <c r="I3827" s="1"/>
      <c r="J3827" s="1"/>
      <c r="K3827" s="549"/>
      <c r="L3827" s="10"/>
      <c r="M3827" s="1"/>
      <c r="N3827" s="548"/>
      <c r="O3827" s="548"/>
    </row>
    <row r="3828" spans="2:15" s="5" customFormat="1" ht="60">
      <c r="B3828" s="1"/>
      <c r="C3828" s="31">
        <v>9540</v>
      </c>
      <c r="D3828" s="34" t="s">
        <v>3752</v>
      </c>
      <c r="E3828" s="32" t="s">
        <v>125</v>
      </c>
      <c r="F3828" s="36">
        <v>205568</v>
      </c>
      <c r="G3828" s="288" t="s">
        <v>117</v>
      </c>
      <c r="H3828" s="288"/>
      <c r="I3828" s="1"/>
      <c r="J3828" s="1"/>
      <c r="K3828" s="549"/>
      <c r="L3828" s="10"/>
      <c r="M3828" s="1"/>
      <c r="N3828" s="548"/>
      <c r="O3828" s="548"/>
    </row>
    <row r="3829" spans="2:15" ht="45">
      <c r="C3829" s="31">
        <v>9541</v>
      </c>
      <c r="D3829" s="34" t="s">
        <v>3753</v>
      </c>
      <c r="E3829" s="32" t="s">
        <v>125</v>
      </c>
      <c r="F3829" s="36">
        <v>620660</v>
      </c>
      <c r="G3829" s="288" t="s">
        <v>117</v>
      </c>
      <c r="H3829" s="288"/>
    </row>
    <row r="3830" spans="2:15" ht="45">
      <c r="C3830" s="31">
        <v>9542</v>
      </c>
      <c r="D3830" s="34" t="s">
        <v>3754</v>
      </c>
      <c r="E3830" s="32" t="s">
        <v>125</v>
      </c>
      <c r="F3830" s="36">
        <v>174289</v>
      </c>
      <c r="G3830" s="288" t="s">
        <v>117</v>
      </c>
      <c r="H3830" s="288"/>
    </row>
    <row r="3831" spans="2:15" ht="45">
      <c r="C3831" s="31">
        <v>9543</v>
      </c>
      <c r="D3831" s="34" t="s">
        <v>3755</v>
      </c>
      <c r="E3831" s="32" t="s">
        <v>125</v>
      </c>
      <c r="F3831" s="36">
        <v>16657</v>
      </c>
      <c r="G3831" s="288" t="s">
        <v>117</v>
      </c>
      <c r="H3831" s="288"/>
    </row>
    <row r="3832" spans="2:15" ht="120">
      <c r="C3832" s="31">
        <v>9545</v>
      </c>
      <c r="D3832" s="34" t="s">
        <v>3756</v>
      </c>
      <c r="E3832" s="32" t="s">
        <v>122</v>
      </c>
      <c r="F3832" s="36">
        <v>266277</v>
      </c>
      <c r="G3832" s="288" t="s">
        <v>117</v>
      </c>
      <c r="H3832" s="288"/>
    </row>
    <row r="3833" spans="2:15" ht="60">
      <c r="C3833" s="31">
        <v>9547</v>
      </c>
      <c r="D3833" s="34" t="s">
        <v>3757</v>
      </c>
      <c r="E3833" s="32" t="s">
        <v>119</v>
      </c>
      <c r="F3833" s="36">
        <v>470125</v>
      </c>
      <c r="G3833" s="288" t="s">
        <v>117</v>
      </c>
      <c r="H3833" s="288"/>
    </row>
    <row r="3834" spans="2:15" ht="135">
      <c r="C3834" s="31">
        <v>9548</v>
      </c>
      <c r="D3834" s="34" t="s">
        <v>3758</v>
      </c>
      <c r="E3834" s="32" t="s">
        <v>122</v>
      </c>
      <c r="F3834" s="36">
        <v>574823</v>
      </c>
      <c r="G3834" s="288" t="s">
        <v>117</v>
      </c>
      <c r="H3834" s="288"/>
    </row>
    <row r="3835" spans="2:15" ht="135">
      <c r="C3835" s="31">
        <v>9549</v>
      </c>
      <c r="D3835" s="34" t="s">
        <v>3759</v>
      </c>
      <c r="E3835" s="32" t="s">
        <v>122</v>
      </c>
      <c r="F3835" s="36">
        <v>752981</v>
      </c>
      <c r="G3835" s="288" t="s">
        <v>117</v>
      </c>
      <c r="H3835" s="288"/>
    </row>
    <row r="3836" spans="2:15" ht="60">
      <c r="C3836" s="31">
        <v>9550</v>
      </c>
      <c r="D3836" s="34" t="s">
        <v>3760</v>
      </c>
      <c r="E3836" s="32" t="s">
        <v>119</v>
      </c>
      <c r="F3836" s="36">
        <v>751198</v>
      </c>
      <c r="G3836" s="288" t="s">
        <v>117</v>
      </c>
      <c r="H3836" s="288"/>
    </row>
    <row r="3837" spans="2:15" ht="60">
      <c r="C3837" s="31">
        <v>9551</v>
      </c>
      <c r="D3837" s="34" t="s">
        <v>3761</v>
      </c>
      <c r="E3837" s="32" t="s">
        <v>122</v>
      </c>
      <c r="F3837" s="36">
        <v>40039</v>
      </c>
      <c r="G3837" s="288" t="s">
        <v>117</v>
      </c>
      <c r="H3837" s="288"/>
    </row>
    <row r="3838" spans="2:15" ht="60">
      <c r="C3838" s="31">
        <v>9552</v>
      </c>
      <c r="D3838" s="34" t="s">
        <v>3762</v>
      </c>
      <c r="E3838" s="32" t="s">
        <v>125</v>
      </c>
      <c r="F3838" s="36">
        <v>56461</v>
      </c>
      <c r="G3838" s="288" t="s">
        <v>117</v>
      </c>
      <c r="H3838" s="288"/>
    </row>
    <row r="3839" spans="2:15" ht="60">
      <c r="C3839" s="31">
        <v>9553</v>
      </c>
      <c r="D3839" s="34" t="s">
        <v>3763</v>
      </c>
      <c r="E3839" s="32" t="s">
        <v>122</v>
      </c>
      <c r="F3839" s="36">
        <v>24036</v>
      </c>
      <c r="G3839" s="288" t="s">
        <v>117</v>
      </c>
      <c r="H3839" s="288"/>
    </row>
    <row r="3840" spans="2:15" ht="45">
      <c r="C3840" s="31">
        <v>9554</v>
      </c>
      <c r="D3840" s="34" t="s">
        <v>3764</v>
      </c>
      <c r="E3840" s="32" t="s">
        <v>2132</v>
      </c>
      <c r="F3840" s="36">
        <v>1449</v>
      </c>
      <c r="G3840" s="288" t="s">
        <v>117</v>
      </c>
      <c r="H3840" s="288"/>
    </row>
    <row r="3841" spans="3:8" ht="75">
      <c r="C3841" s="31">
        <v>9555</v>
      </c>
      <c r="D3841" s="34" t="s">
        <v>3765</v>
      </c>
      <c r="E3841" s="32" t="s">
        <v>122</v>
      </c>
      <c r="F3841" s="36">
        <v>1148912</v>
      </c>
      <c r="G3841" s="288" t="s">
        <v>117</v>
      </c>
      <c r="H3841" s="288"/>
    </row>
    <row r="3842" spans="3:8" ht="60">
      <c r="C3842" s="31">
        <v>9556</v>
      </c>
      <c r="D3842" s="34" t="s">
        <v>3766</v>
      </c>
      <c r="E3842" s="32" t="s">
        <v>122</v>
      </c>
      <c r="F3842" s="36">
        <v>1318788</v>
      </c>
      <c r="G3842" s="288" t="s">
        <v>117</v>
      </c>
      <c r="H3842" s="288"/>
    </row>
    <row r="3843" spans="3:8" ht="60">
      <c r="C3843" s="31">
        <v>9557</v>
      </c>
      <c r="D3843" s="34" t="s">
        <v>3767</v>
      </c>
      <c r="E3843" s="32" t="s">
        <v>122</v>
      </c>
      <c r="F3843" s="36">
        <v>1500327</v>
      </c>
      <c r="G3843" s="288" t="s">
        <v>117</v>
      </c>
      <c r="H3843" s="288"/>
    </row>
    <row r="3844" spans="3:8" ht="60">
      <c r="C3844" s="31">
        <v>9558</v>
      </c>
      <c r="D3844" s="34" t="s">
        <v>3768</v>
      </c>
      <c r="E3844" s="32" t="s">
        <v>122</v>
      </c>
      <c r="F3844" s="36">
        <v>1565824</v>
      </c>
      <c r="G3844" s="288" t="s">
        <v>117</v>
      </c>
      <c r="H3844" s="288"/>
    </row>
    <row r="3845" spans="3:8" ht="75">
      <c r="C3845" s="31">
        <v>9559</v>
      </c>
      <c r="D3845" s="34" t="s">
        <v>3769</v>
      </c>
      <c r="E3845" s="32" t="s">
        <v>122</v>
      </c>
      <c r="F3845" s="36">
        <v>998894</v>
      </c>
      <c r="G3845" s="288" t="s">
        <v>117</v>
      </c>
      <c r="H3845" s="288"/>
    </row>
    <row r="3846" spans="3:8" ht="60">
      <c r="C3846" s="31">
        <v>9560</v>
      </c>
      <c r="D3846" s="34" t="s">
        <v>3770</v>
      </c>
      <c r="E3846" s="32" t="s">
        <v>119</v>
      </c>
      <c r="F3846" s="36">
        <v>14453</v>
      </c>
      <c r="G3846" s="288" t="s">
        <v>117</v>
      </c>
      <c r="H3846" s="288"/>
    </row>
    <row r="3847" spans="3:8" ht="90">
      <c r="C3847" s="31">
        <v>9562</v>
      </c>
      <c r="D3847" s="34" t="s">
        <v>3771</v>
      </c>
      <c r="E3847" s="32" t="s">
        <v>116</v>
      </c>
      <c r="F3847" s="36">
        <v>1785</v>
      </c>
      <c r="G3847" s="288" t="s">
        <v>117</v>
      </c>
      <c r="H3847" s="288"/>
    </row>
    <row r="3848" spans="3:8" ht="45">
      <c r="C3848" s="31">
        <v>9563</v>
      </c>
      <c r="D3848" s="34" t="s">
        <v>3772</v>
      </c>
      <c r="E3848" s="32" t="s">
        <v>122</v>
      </c>
      <c r="F3848" s="36">
        <v>126634</v>
      </c>
      <c r="G3848" s="288" t="s">
        <v>117</v>
      </c>
      <c r="H3848" s="288"/>
    </row>
    <row r="3849" spans="3:8" ht="225">
      <c r="C3849" s="31">
        <v>9565</v>
      </c>
      <c r="D3849" s="34" t="s">
        <v>3773</v>
      </c>
      <c r="E3849" s="32" t="s">
        <v>125</v>
      </c>
      <c r="F3849" s="36">
        <v>21411609</v>
      </c>
      <c r="G3849" s="288" t="s">
        <v>117</v>
      </c>
      <c r="H3849" s="288"/>
    </row>
    <row r="3850" spans="3:8" ht="30">
      <c r="C3850" s="31">
        <v>9566</v>
      </c>
      <c r="D3850" s="34" t="s">
        <v>3774</v>
      </c>
      <c r="E3850" s="32" t="s">
        <v>125</v>
      </c>
      <c r="F3850" s="36">
        <v>1475919</v>
      </c>
      <c r="G3850" s="288" t="s">
        <v>117</v>
      </c>
      <c r="H3850" s="288"/>
    </row>
    <row r="3851" spans="3:8" ht="45">
      <c r="C3851" s="31">
        <v>9567</v>
      </c>
      <c r="D3851" s="34" t="s">
        <v>3775</v>
      </c>
      <c r="E3851" s="32" t="s">
        <v>119</v>
      </c>
      <c r="F3851" s="36">
        <v>621638</v>
      </c>
      <c r="G3851" s="288" t="s">
        <v>117</v>
      </c>
      <c r="H3851" s="288"/>
    </row>
    <row r="3852" spans="3:8" ht="60">
      <c r="C3852" s="31">
        <v>9568</v>
      </c>
      <c r="D3852" s="34" t="s">
        <v>3776</v>
      </c>
      <c r="E3852" s="32" t="s">
        <v>125</v>
      </c>
      <c r="F3852" s="36">
        <v>274056</v>
      </c>
      <c r="G3852" s="288" t="s">
        <v>117</v>
      </c>
      <c r="H3852" s="288"/>
    </row>
    <row r="3853" spans="3:8" ht="60">
      <c r="C3853" s="31">
        <v>9569</v>
      </c>
      <c r="D3853" s="34" t="s">
        <v>3777</v>
      </c>
      <c r="E3853" s="32" t="s">
        <v>125</v>
      </c>
      <c r="F3853" s="36">
        <v>1507485</v>
      </c>
      <c r="G3853" s="288" t="s">
        <v>117</v>
      </c>
      <c r="H3853" s="288"/>
    </row>
    <row r="3854" spans="3:8" ht="30">
      <c r="C3854" s="31">
        <v>9570</v>
      </c>
      <c r="D3854" s="34" t="s">
        <v>3778</v>
      </c>
      <c r="E3854" s="32" t="s">
        <v>116</v>
      </c>
      <c r="F3854" s="36">
        <v>17405</v>
      </c>
      <c r="G3854" s="288" t="s">
        <v>117</v>
      </c>
      <c r="H3854" s="288"/>
    </row>
    <row r="3855" spans="3:8" ht="45">
      <c r="C3855" s="31">
        <v>9571</v>
      </c>
      <c r="D3855" s="34" t="s">
        <v>3779</v>
      </c>
      <c r="E3855" s="32" t="s">
        <v>122</v>
      </c>
      <c r="F3855" s="36">
        <v>237453</v>
      </c>
      <c r="G3855" s="288" t="s">
        <v>117</v>
      </c>
      <c r="H3855" s="288"/>
    </row>
    <row r="3856" spans="3:8" ht="60">
      <c r="C3856" s="31">
        <v>9572</v>
      </c>
      <c r="D3856" s="34" t="s">
        <v>3780</v>
      </c>
      <c r="E3856" s="32" t="s">
        <v>125</v>
      </c>
      <c r="F3856" s="36">
        <v>8407</v>
      </c>
      <c r="G3856" s="288" t="s">
        <v>117</v>
      </c>
      <c r="H3856" s="288"/>
    </row>
    <row r="3857" spans="3:8" ht="45">
      <c r="C3857" s="31">
        <v>9573</v>
      </c>
      <c r="D3857" s="34" t="s">
        <v>3781</v>
      </c>
      <c r="E3857" s="32" t="s">
        <v>472</v>
      </c>
      <c r="F3857" s="36">
        <v>20851</v>
      </c>
      <c r="G3857" s="288" t="s">
        <v>117</v>
      </c>
      <c r="H3857" s="288"/>
    </row>
    <row r="3858" spans="3:8" ht="45">
      <c r="C3858" s="31">
        <v>9574</v>
      </c>
      <c r="D3858" s="34" t="s">
        <v>3782</v>
      </c>
      <c r="E3858" s="32" t="s">
        <v>116</v>
      </c>
      <c r="F3858" s="36">
        <v>109114</v>
      </c>
      <c r="G3858" s="288" t="s">
        <v>117</v>
      </c>
      <c r="H3858" s="288"/>
    </row>
    <row r="3859" spans="3:8" ht="30">
      <c r="C3859" s="31">
        <v>9575</v>
      </c>
      <c r="D3859" s="34" t="s">
        <v>3783</v>
      </c>
      <c r="E3859" s="32" t="s">
        <v>122</v>
      </c>
      <c r="F3859" s="36">
        <v>15486</v>
      </c>
      <c r="G3859" s="288" t="s">
        <v>117</v>
      </c>
      <c r="H3859" s="288"/>
    </row>
    <row r="3860" spans="3:8" ht="45">
      <c r="C3860" s="31">
        <v>9576</v>
      </c>
      <c r="D3860" s="34" t="s">
        <v>3784</v>
      </c>
      <c r="E3860" s="32" t="s">
        <v>122</v>
      </c>
      <c r="F3860" s="36">
        <v>23488</v>
      </c>
      <c r="G3860" s="288" t="s">
        <v>117</v>
      </c>
      <c r="H3860" s="288"/>
    </row>
    <row r="3861" spans="3:8" ht="90">
      <c r="C3861" s="31">
        <v>9577</v>
      </c>
      <c r="D3861" s="34" t="s">
        <v>3785</v>
      </c>
      <c r="E3861" s="32" t="s">
        <v>119</v>
      </c>
      <c r="F3861" s="36">
        <v>128286</v>
      </c>
      <c r="G3861" s="288" t="s">
        <v>117</v>
      </c>
      <c r="H3861" s="288"/>
    </row>
    <row r="3862" spans="3:8" ht="60">
      <c r="C3862" s="31">
        <v>9578</v>
      </c>
      <c r="D3862" s="34" t="s">
        <v>3786</v>
      </c>
      <c r="E3862" s="32" t="s">
        <v>119</v>
      </c>
      <c r="F3862" s="36">
        <v>456886</v>
      </c>
      <c r="G3862" s="288" t="s">
        <v>117</v>
      </c>
      <c r="H3862" s="288"/>
    </row>
    <row r="3863" spans="3:8" ht="60">
      <c r="C3863" s="31">
        <v>9579</v>
      </c>
      <c r="D3863" s="34" t="s">
        <v>3787</v>
      </c>
      <c r="E3863" s="32" t="s">
        <v>116</v>
      </c>
      <c r="F3863" s="36">
        <v>12359</v>
      </c>
      <c r="G3863" s="288" t="s">
        <v>117</v>
      </c>
      <c r="H3863" s="288"/>
    </row>
    <row r="3864" spans="3:8" ht="60">
      <c r="C3864" s="31">
        <v>9580</v>
      </c>
      <c r="D3864" s="34" t="s">
        <v>3788</v>
      </c>
      <c r="E3864" s="32" t="s">
        <v>119</v>
      </c>
      <c r="F3864" s="36">
        <v>122851</v>
      </c>
      <c r="G3864" s="288" t="s">
        <v>117</v>
      </c>
      <c r="H3864" s="288"/>
    </row>
    <row r="3865" spans="3:8" ht="60">
      <c r="C3865" s="31">
        <v>9581</v>
      </c>
      <c r="D3865" s="34" t="s">
        <v>3789</v>
      </c>
      <c r="E3865" s="32" t="s">
        <v>122</v>
      </c>
      <c r="F3865" s="36">
        <v>11749</v>
      </c>
      <c r="G3865" s="288" t="s">
        <v>117</v>
      </c>
      <c r="H3865" s="288"/>
    </row>
    <row r="3866" spans="3:8" ht="75">
      <c r="C3866" s="31">
        <v>9582</v>
      </c>
      <c r="D3866" s="34" t="s">
        <v>3790</v>
      </c>
      <c r="E3866" s="32" t="s">
        <v>122</v>
      </c>
      <c r="F3866" s="36">
        <v>11262</v>
      </c>
      <c r="G3866" s="288" t="s">
        <v>117</v>
      </c>
      <c r="H3866" s="288"/>
    </row>
    <row r="3867" spans="3:8" ht="45">
      <c r="C3867" s="31">
        <v>9583</v>
      </c>
      <c r="D3867" s="34" t="s">
        <v>3791</v>
      </c>
      <c r="E3867" s="32" t="s">
        <v>122</v>
      </c>
      <c r="F3867" s="36">
        <v>15307</v>
      </c>
      <c r="G3867" s="288" t="s">
        <v>117</v>
      </c>
      <c r="H3867" s="288"/>
    </row>
    <row r="3868" spans="3:8" ht="105">
      <c r="C3868" s="31">
        <v>9584</v>
      </c>
      <c r="D3868" s="34" t="s">
        <v>3792</v>
      </c>
      <c r="E3868" s="32" t="s">
        <v>125</v>
      </c>
      <c r="F3868" s="36">
        <v>929910</v>
      </c>
      <c r="G3868" s="288" t="s">
        <v>117</v>
      </c>
      <c r="H3868" s="288"/>
    </row>
    <row r="3869" spans="3:8" ht="150">
      <c r="C3869" s="31">
        <v>9585</v>
      </c>
      <c r="D3869" s="34" t="s">
        <v>3793</v>
      </c>
      <c r="E3869" s="32" t="s">
        <v>122</v>
      </c>
      <c r="F3869" s="36">
        <v>65336</v>
      </c>
      <c r="G3869" s="288" t="s">
        <v>117</v>
      </c>
      <c r="H3869" s="288"/>
    </row>
    <row r="3870" spans="3:8" ht="390">
      <c r="C3870" s="31">
        <v>9586</v>
      </c>
      <c r="D3870" s="34" t="s">
        <v>3794</v>
      </c>
      <c r="E3870" s="32" t="s">
        <v>125</v>
      </c>
      <c r="F3870" s="36">
        <v>71400000</v>
      </c>
      <c r="G3870" s="288" t="s">
        <v>117</v>
      </c>
      <c r="H3870" s="288"/>
    </row>
    <row r="3871" spans="3:8" ht="225">
      <c r="C3871" s="31">
        <v>9587</v>
      </c>
      <c r="D3871" s="34" t="s">
        <v>3795</v>
      </c>
      <c r="E3871" s="32" t="s">
        <v>125</v>
      </c>
      <c r="F3871" s="36">
        <v>844601</v>
      </c>
      <c r="G3871" s="288" t="s">
        <v>117</v>
      </c>
      <c r="H3871" s="288"/>
    </row>
    <row r="3872" spans="3:8" ht="270">
      <c r="C3872" s="31">
        <v>9588</v>
      </c>
      <c r="D3872" s="34" t="s">
        <v>3796</v>
      </c>
      <c r="E3872" s="32" t="s">
        <v>125</v>
      </c>
      <c r="F3872" s="36">
        <v>403800000</v>
      </c>
      <c r="G3872" s="288" t="s">
        <v>117</v>
      </c>
      <c r="H3872" s="288"/>
    </row>
    <row r="3873" spans="3:8" ht="195">
      <c r="C3873" s="31">
        <v>9589</v>
      </c>
      <c r="D3873" s="34" t="s">
        <v>3797</v>
      </c>
      <c r="E3873" s="32" t="s">
        <v>2466</v>
      </c>
      <c r="F3873" s="36">
        <v>3707235140</v>
      </c>
      <c r="G3873" s="288" t="s">
        <v>117</v>
      </c>
      <c r="H3873" s="288"/>
    </row>
    <row r="3874" spans="3:8" ht="30">
      <c r="C3874" s="31">
        <v>9590</v>
      </c>
      <c r="D3874" s="34" t="s">
        <v>3798</v>
      </c>
      <c r="E3874" s="32" t="s">
        <v>2466</v>
      </c>
      <c r="F3874" s="36">
        <v>20419</v>
      </c>
      <c r="G3874" s="288" t="s">
        <v>117</v>
      </c>
      <c r="H3874" s="288"/>
    </row>
    <row r="3875" spans="3:8" ht="105">
      <c r="C3875" s="31">
        <v>9591</v>
      </c>
      <c r="D3875" s="34" t="s">
        <v>3799</v>
      </c>
      <c r="E3875" s="32" t="s">
        <v>116</v>
      </c>
      <c r="F3875" s="36">
        <v>637</v>
      </c>
      <c r="G3875" s="288" t="s">
        <v>117</v>
      </c>
      <c r="H3875" s="288"/>
    </row>
    <row r="3876" spans="3:8" ht="195">
      <c r="C3876" s="31">
        <v>9592</v>
      </c>
      <c r="D3876" s="34" t="s">
        <v>3800</v>
      </c>
      <c r="E3876" s="32" t="s">
        <v>116</v>
      </c>
      <c r="F3876" s="36">
        <v>1027</v>
      </c>
      <c r="G3876" s="288" t="s">
        <v>117</v>
      </c>
      <c r="H3876" s="288"/>
    </row>
    <row r="3877" spans="3:8" ht="15.75">
      <c r="C3877" s="31"/>
      <c r="D3877" s="34"/>
      <c r="E3877" s="32"/>
      <c r="F3877" s="36"/>
      <c r="G3877" s="288"/>
    </row>
    <row r="3878" spans="3:8" ht="15.75">
      <c r="C3878" s="31"/>
      <c r="D3878" s="34"/>
      <c r="E3878" s="32"/>
      <c r="F3878" s="36"/>
      <c r="G3878" s="288"/>
    </row>
    <row r="3879" spans="3:8" ht="15.75">
      <c r="C3879" s="31"/>
      <c r="D3879" s="34"/>
      <c r="E3879" s="32"/>
      <c r="F3879" s="36"/>
      <c r="G3879" s="288"/>
    </row>
    <row r="3880" spans="3:8" ht="15.75">
      <c r="C3880" s="31"/>
      <c r="D3880" s="34"/>
      <c r="E3880" s="32"/>
      <c r="F3880" s="36"/>
      <c r="G3880" s="288"/>
    </row>
    <row r="3881" spans="3:8" ht="15.75">
      <c r="C3881" s="31"/>
      <c r="D3881" s="34"/>
      <c r="E3881" s="32"/>
      <c r="F3881" s="36"/>
      <c r="G3881" s="288"/>
    </row>
    <row r="3882" spans="3:8" ht="15.75">
      <c r="C3882" s="31"/>
      <c r="D3882" s="34"/>
      <c r="E3882" s="32"/>
      <c r="F3882" s="36"/>
      <c r="G3882" s="288"/>
    </row>
    <row r="3883" spans="3:8" ht="15.75">
      <c r="C3883" s="31"/>
      <c r="D3883" s="34"/>
      <c r="E3883" s="32"/>
      <c r="F3883" s="36"/>
      <c r="G3883" s="288"/>
    </row>
    <row r="3884" spans="3:8" ht="15.75">
      <c r="C3884" s="31"/>
      <c r="D3884" s="34"/>
      <c r="E3884" s="32"/>
      <c r="F3884" s="36"/>
      <c r="G3884" s="288"/>
    </row>
    <row r="3885" spans="3:8" ht="15.75">
      <c r="C3885" s="31"/>
      <c r="D3885" s="34"/>
      <c r="E3885" s="32"/>
      <c r="F3885" s="36"/>
      <c r="G3885" s="288"/>
    </row>
    <row r="3886" spans="3:8" ht="15.75">
      <c r="C3886" s="31"/>
      <c r="D3886" s="34"/>
      <c r="E3886" s="32"/>
      <c r="F3886" s="36"/>
      <c r="G3886" s="288"/>
    </row>
    <row r="3887" spans="3:8" ht="15.75">
      <c r="C3887" s="31"/>
      <c r="D3887" s="34"/>
      <c r="E3887" s="32"/>
      <c r="F3887" s="36"/>
      <c r="G3887" s="288"/>
    </row>
    <row r="3888" spans="3:8" ht="15.75">
      <c r="C3888" s="31"/>
      <c r="D3888" s="34"/>
      <c r="E3888" s="32"/>
      <c r="F3888" s="36"/>
      <c r="G3888" s="288"/>
    </row>
    <row r="3889" spans="3:7" ht="15.75">
      <c r="C3889" s="31"/>
      <c r="D3889" s="34"/>
      <c r="E3889" s="32"/>
      <c r="F3889" s="36"/>
      <c r="G3889" s="288"/>
    </row>
    <row r="3890" spans="3:7" ht="15.75">
      <c r="C3890" s="31"/>
      <c r="D3890" s="34"/>
      <c r="E3890" s="32"/>
      <c r="F3890" s="36"/>
      <c r="G3890" s="288"/>
    </row>
    <row r="3891" spans="3:7" ht="15.75">
      <c r="C3891" s="31"/>
      <c r="D3891" s="34"/>
      <c r="E3891" s="32"/>
      <c r="F3891" s="36"/>
      <c r="G3891" s="288"/>
    </row>
    <row r="3892" spans="3:7" ht="15.75">
      <c r="C3892" s="31"/>
      <c r="D3892" s="34"/>
      <c r="E3892" s="32"/>
      <c r="F3892" s="36"/>
      <c r="G3892" s="288"/>
    </row>
    <row r="3893" spans="3:7" ht="15.75">
      <c r="C3893" s="31"/>
      <c r="D3893" s="34"/>
      <c r="E3893" s="32"/>
      <c r="F3893" s="36"/>
      <c r="G3893" s="288"/>
    </row>
    <row r="3894" spans="3:7" ht="15.75">
      <c r="C3894" s="31"/>
      <c r="D3894" s="34"/>
      <c r="E3894" s="32"/>
      <c r="F3894" s="36"/>
      <c r="G3894" s="288"/>
    </row>
    <row r="3895" spans="3:7" ht="15.75">
      <c r="C3895" s="31"/>
      <c r="D3895" s="34"/>
      <c r="E3895" s="32"/>
      <c r="F3895" s="36"/>
      <c r="G3895" s="288"/>
    </row>
    <row r="3896" spans="3:7" ht="15.75">
      <c r="C3896" s="31"/>
      <c r="D3896" s="34"/>
      <c r="E3896" s="32"/>
      <c r="F3896" s="36"/>
      <c r="G3896" s="288"/>
    </row>
    <row r="3897" spans="3:7" ht="15.75">
      <c r="C3897" s="31"/>
      <c r="D3897" s="34"/>
      <c r="E3897" s="32"/>
      <c r="F3897" s="36"/>
      <c r="G3897" s="288"/>
    </row>
    <row r="3898" spans="3:7" ht="15.75">
      <c r="C3898" s="31"/>
      <c r="D3898" s="34"/>
      <c r="E3898" s="32"/>
      <c r="F3898" s="36"/>
      <c r="G3898" s="288"/>
    </row>
    <row r="3899" spans="3:7" ht="15.75">
      <c r="C3899" s="31"/>
      <c r="D3899" s="34"/>
      <c r="E3899" s="32"/>
      <c r="F3899" s="36"/>
      <c r="G3899" s="288"/>
    </row>
    <row r="3900" spans="3:7" ht="15.75">
      <c r="C3900" s="31"/>
      <c r="D3900" s="34"/>
      <c r="E3900" s="32"/>
      <c r="F3900" s="36"/>
      <c r="G3900" s="288"/>
    </row>
    <row r="3901" spans="3:7" ht="15.75">
      <c r="C3901" s="31"/>
      <c r="D3901" s="34"/>
      <c r="E3901" s="32"/>
      <c r="F3901" s="36"/>
      <c r="G3901" s="288"/>
    </row>
    <row r="3902" spans="3:7" ht="15.75">
      <c r="C3902" s="31"/>
      <c r="D3902" s="34"/>
      <c r="E3902" s="32"/>
      <c r="F3902" s="36"/>
      <c r="G3902" s="288"/>
    </row>
    <row r="3903" spans="3:7" ht="15.75">
      <c r="C3903" s="31"/>
      <c r="D3903" s="34"/>
      <c r="E3903" s="32"/>
      <c r="F3903" s="36"/>
      <c r="G3903" s="288"/>
    </row>
    <row r="3904" spans="3:7" ht="15.75">
      <c r="C3904" s="31"/>
      <c r="D3904" s="34"/>
      <c r="E3904" s="32"/>
      <c r="F3904" s="36"/>
      <c r="G3904" s="288"/>
    </row>
    <row r="3905" spans="3:7" ht="15.75">
      <c r="C3905" s="31"/>
      <c r="D3905" s="34"/>
      <c r="E3905" s="32"/>
      <c r="F3905" s="36"/>
      <c r="G3905" s="288"/>
    </row>
    <row r="3906" spans="3:7" ht="15.75">
      <c r="C3906" s="31"/>
      <c r="D3906" s="34"/>
      <c r="E3906" s="32"/>
      <c r="F3906" s="36"/>
      <c r="G3906" s="288"/>
    </row>
    <row r="3907" spans="3:7" ht="15.75">
      <c r="C3907" s="31"/>
      <c r="D3907" s="34"/>
      <c r="E3907" s="32"/>
      <c r="F3907" s="36"/>
      <c r="G3907" s="288"/>
    </row>
    <row r="3908" spans="3:7" ht="15.75">
      <c r="C3908" s="31"/>
      <c r="D3908" s="34"/>
      <c r="E3908" s="32"/>
      <c r="F3908" s="36"/>
      <c r="G3908" s="288"/>
    </row>
    <row r="3909" spans="3:7" ht="15.75">
      <c r="C3909" s="31"/>
      <c r="D3909" s="34"/>
      <c r="E3909" s="32"/>
      <c r="F3909" s="36"/>
      <c r="G3909" s="288"/>
    </row>
    <row r="3910" spans="3:7" ht="15.75">
      <c r="C3910" s="31"/>
      <c r="D3910" s="34"/>
      <c r="E3910" s="32"/>
      <c r="F3910" s="36"/>
      <c r="G3910" s="288"/>
    </row>
    <row r="3911" spans="3:7" ht="15.75">
      <c r="C3911" s="31"/>
      <c r="D3911" s="34"/>
      <c r="E3911" s="32"/>
      <c r="F3911" s="36"/>
      <c r="G3911" s="288"/>
    </row>
    <row r="3912" spans="3:7" ht="15.75">
      <c r="C3912" s="31"/>
      <c r="D3912" s="34"/>
      <c r="E3912" s="32"/>
      <c r="F3912" s="36"/>
      <c r="G3912" s="288"/>
    </row>
    <row r="3913" spans="3:7" ht="15.75">
      <c r="C3913" s="31"/>
      <c r="D3913" s="34"/>
      <c r="E3913" s="32"/>
      <c r="F3913" s="36"/>
      <c r="G3913" s="288"/>
    </row>
    <row r="3914" spans="3:7" ht="15.75">
      <c r="C3914" s="31"/>
      <c r="D3914" s="34"/>
      <c r="E3914" s="32"/>
      <c r="F3914" s="36"/>
      <c r="G3914" s="288"/>
    </row>
    <row r="3915" spans="3:7" ht="15.75">
      <c r="C3915" s="31"/>
      <c r="D3915" s="34"/>
      <c r="E3915" s="32"/>
      <c r="F3915" s="36"/>
      <c r="G3915" s="288"/>
    </row>
    <row r="3916" spans="3:7" ht="15.75">
      <c r="C3916" s="31"/>
      <c r="D3916" s="34"/>
      <c r="E3916" s="32"/>
      <c r="F3916" s="36"/>
      <c r="G3916" s="288"/>
    </row>
    <row r="3917" spans="3:7" ht="15.75">
      <c r="C3917" s="31"/>
      <c r="D3917" s="34"/>
      <c r="E3917" s="32"/>
      <c r="F3917" s="36"/>
      <c r="G3917" s="288"/>
    </row>
    <row r="3918" spans="3:7" ht="15.75">
      <c r="C3918" s="31"/>
      <c r="D3918" s="34"/>
      <c r="E3918" s="32"/>
      <c r="F3918" s="36"/>
      <c r="G3918" s="288"/>
    </row>
    <row r="3919" spans="3:7" ht="15.75">
      <c r="C3919" s="31"/>
      <c r="D3919" s="34"/>
      <c r="E3919" s="32"/>
      <c r="F3919" s="36"/>
      <c r="G3919" s="288"/>
    </row>
    <row r="3920" spans="3:7" ht="15.75">
      <c r="C3920" s="31"/>
      <c r="D3920" s="34"/>
      <c r="E3920" s="32"/>
      <c r="F3920" s="36"/>
      <c r="G3920" s="288"/>
    </row>
    <row r="3921" spans="3:7" ht="15.75">
      <c r="C3921" s="31"/>
      <c r="D3921" s="34"/>
      <c r="E3921" s="32"/>
      <c r="F3921" s="36"/>
      <c r="G3921" s="288"/>
    </row>
    <row r="3922" spans="3:7" ht="15.75">
      <c r="C3922" s="31"/>
      <c r="D3922" s="34"/>
      <c r="E3922" s="32"/>
      <c r="F3922" s="36"/>
      <c r="G3922" s="288"/>
    </row>
    <row r="3923" spans="3:7" ht="15.75">
      <c r="C3923" s="31"/>
      <c r="D3923" s="34"/>
      <c r="E3923" s="32"/>
      <c r="F3923" s="36"/>
      <c r="G3923" s="288"/>
    </row>
    <row r="3924" spans="3:7" ht="15.75">
      <c r="C3924" s="31"/>
      <c r="D3924" s="34"/>
      <c r="E3924" s="32"/>
      <c r="F3924" s="36"/>
      <c r="G3924" s="288"/>
    </row>
    <row r="3925" spans="3:7" ht="15.75">
      <c r="C3925" s="31"/>
      <c r="D3925" s="34"/>
      <c r="E3925" s="32"/>
      <c r="F3925" s="36"/>
      <c r="G3925" s="288"/>
    </row>
    <row r="3926" spans="3:7" ht="15.75">
      <c r="C3926" s="31"/>
      <c r="D3926" s="34"/>
      <c r="E3926" s="32"/>
      <c r="F3926" s="36"/>
      <c r="G3926" s="288"/>
    </row>
    <row r="3927" spans="3:7" ht="15.75">
      <c r="C3927" s="31"/>
      <c r="D3927" s="34"/>
      <c r="E3927" s="32"/>
      <c r="F3927" s="36"/>
      <c r="G3927" s="288"/>
    </row>
    <row r="3928" spans="3:7" ht="15.75">
      <c r="C3928" s="31"/>
      <c r="D3928" s="34"/>
      <c r="E3928" s="32"/>
      <c r="F3928" s="36"/>
      <c r="G3928" s="288"/>
    </row>
    <row r="3929" spans="3:7" ht="15.75">
      <c r="C3929" s="31"/>
      <c r="D3929" s="34"/>
      <c r="E3929" s="32"/>
      <c r="F3929" s="36"/>
      <c r="G3929" s="288"/>
    </row>
    <row r="3930" spans="3:7" ht="15.75">
      <c r="C3930" s="31"/>
      <c r="D3930" s="34"/>
      <c r="E3930" s="32"/>
      <c r="F3930" s="36"/>
      <c r="G3930" s="288"/>
    </row>
    <row r="3931" spans="3:7" ht="15.75">
      <c r="C3931" s="31"/>
      <c r="D3931" s="34"/>
      <c r="E3931" s="32"/>
      <c r="F3931" s="36"/>
      <c r="G3931" s="288"/>
    </row>
    <row r="3932" spans="3:7" ht="15.75">
      <c r="C3932" s="31"/>
      <c r="D3932" s="34"/>
      <c r="E3932" s="32"/>
      <c r="F3932" s="36"/>
      <c r="G3932" s="288"/>
    </row>
    <row r="3933" spans="3:7" ht="15.75">
      <c r="C3933" s="31"/>
      <c r="D3933" s="34"/>
      <c r="E3933" s="32"/>
      <c r="F3933" s="36"/>
      <c r="G3933" s="288"/>
    </row>
    <row r="3934" spans="3:7" ht="15.75">
      <c r="C3934" s="31"/>
      <c r="D3934" s="34"/>
      <c r="E3934" s="32"/>
      <c r="F3934" s="36"/>
      <c r="G3934" s="288"/>
    </row>
    <row r="3935" spans="3:7" ht="15.75">
      <c r="C3935" s="31"/>
      <c r="D3935" s="34"/>
      <c r="E3935" s="32"/>
      <c r="F3935" s="36"/>
      <c r="G3935" s="288"/>
    </row>
    <row r="3936" spans="3:7" ht="15.75">
      <c r="C3936" s="31"/>
      <c r="D3936" s="34"/>
      <c r="E3936" s="32"/>
      <c r="F3936" s="36"/>
      <c r="G3936" s="288"/>
    </row>
    <row r="3937" spans="3:7" ht="15.75">
      <c r="C3937" s="31"/>
      <c r="D3937" s="34"/>
      <c r="E3937" s="32"/>
      <c r="F3937" s="36"/>
      <c r="G3937" s="288"/>
    </row>
    <row r="3938" spans="3:7" ht="15.75">
      <c r="C3938" s="31"/>
      <c r="D3938" s="34"/>
      <c r="E3938" s="32"/>
      <c r="F3938" s="36"/>
      <c r="G3938" s="288"/>
    </row>
    <row r="3939" spans="3:7" ht="15.75">
      <c r="C3939" s="31"/>
      <c r="D3939" s="34"/>
      <c r="E3939" s="32"/>
      <c r="F3939" s="36"/>
      <c r="G3939" s="288"/>
    </row>
    <row r="3940" spans="3:7" ht="15.75">
      <c r="C3940" s="31"/>
      <c r="D3940" s="34"/>
      <c r="E3940" s="32"/>
      <c r="F3940" s="36"/>
      <c r="G3940" s="288"/>
    </row>
    <row r="3941" spans="3:7" ht="15.75">
      <c r="C3941" s="31"/>
      <c r="D3941" s="34"/>
      <c r="E3941" s="32"/>
      <c r="F3941" s="36"/>
      <c r="G3941" s="288"/>
    </row>
    <row r="3942" spans="3:7" ht="15.75">
      <c r="C3942" s="31"/>
      <c r="D3942" s="34"/>
      <c r="E3942" s="32"/>
      <c r="F3942" s="36"/>
      <c r="G3942" s="288"/>
    </row>
    <row r="3943" spans="3:7" ht="15.75">
      <c r="C3943" s="31"/>
      <c r="D3943" s="34"/>
      <c r="E3943" s="32"/>
      <c r="F3943" s="36"/>
      <c r="G3943" s="288"/>
    </row>
    <row r="3944" spans="3:7" ht="15.75">
      <c r="C3944" s="31"/>
      <c r="D3944" s="34"/>
      <c r="E3944" s="32"/>
      <c r="F3944" s="36"/>
      <c r="G3944" s="288"/>
    </row>
    <row r="3945" spans="3:7" ht="15.75">
      <c r="C3945" s="31"/>
      <c r="D3945" s="34"/>
      <c r="E3945" s="32"/>
      <c r="F3945" s="36"/>
      <c r="G3945" s="288"/>
    </row>
    <row r="3946" spans="3:7" ht="15.75">
      <c r="C3946" s="31"/>
      <c r="D3946" s="34"/>
      <c r="E3946" s="32"/>
      <c r="F3946" s="36"/>
      <c r="G3946" s="288"/>
    </row>
    <row r="3947" spans="3:7" ht="15.75">
      <c r="C3947" s="31"/>
      <c r="D3947" s="34"/>
      <c r="E3947" s="32"/>
      <c r="F3947" s="36"/>
      <c r="G3947" s="288"/>
    </row>
    <row r="3948" spans="3:7" ht="15.75">
      <c r="C3948" s="31"/>
      <c r="D3948" s="34"/>
      <c r="E3948" s="32"/>
      <c r="F3948" s="36"/>
      <c r="G3948" s="288"/>
    </row>
    <row r="3949" spans="3:7" ht="15.75">
      <c r="C3949" s="31"/>
      <c r="D3949" s="34"/>
      <c r="E3949" s="32"/>
      <c r="F3949" s="36"/>
      <c r="G3949" s="288"/>
    </row>
    <row r="3950" spans="3:7" ht="15.75">
      <c r="C3950" s="31"/>
      <c r="D3950" s="34"/>
      <c r="E3950" s="32"/>
      <c r="F3950" s="36"/>
      <c r="G3950" s="288"/>
    </row>
    <row r="3951" spans="3:7" ht="15.75">
      <c r="C3951" s="31"/>
      <c r="D3951" s="34"/>
      <c r="E3951" s="32"/>
      <c r="F3951" s="36"/>
      <c r="G3951" s="288"/>
    </row>
    <row r="3952" spans="3:7" ht="15.75">
      <c r="C3952" s="31"/>
      <c r="D3952" s="34"/>
      <c r="E3952" s="32"/>
      <c r="F3952" s="36"/>
      <c r="G3952" s="288"/>
    </row>
    <row r="3953" spans="3:7" ht="15.75">
      <c r="C3953" s="31"/>
      <c r="D3953" s="34"/>
      <c r="E3953" s="32"/>
      <c r="F3953" s="36"/>
      <c r="G3953" s="288"/>
    </row>
    <row r="3954" spans="3:7" ht="15.75">
      <c r="C3954" s="31"/>
      <c r="D3954" s="34"/>
      <c r="E3954" s="32"/>
      <c r="F3954" s="36"/>
      <c r="G3954" s="288"/>
    </row>
    <row r="3955" spans="3:7" ht="15.75">
      <c r="C3955" s="31"/>
      <c r="D3955" s="34"/>
      <c r="E3955" s="32"/>
      <c r="F3955" s="36"/>
      <c r="G3955" s="288"/>
    </row>
    <row r="3956" spans="3:7" ht="15.75">
      <c r="C3956" s="31"/>
      <c r="D3956" s="34"/>
      <c r="E3956" s="32"/>
      <c r="F3956" s="36"/>
      <c r="G3956" s="288"/>
    </row>
    <row r="3957" spans="3:7" ht="15.75">
      <c r="C3957" s="31"/>
      <c r="D3957" s="34"/>
      <c r="E3957" s="32"/>
      <c r="F3957" s="36"/>
      <c r="G3957" s="288"/>
    </row>
    <row r="3958" spans="3:7" ht="15.75">
      <c r="C3958" s="31"/>
      <c r="D3958" s="34"/>
      <c r="E3958" s="32"/>
      <c r="F3958" s="36"/>
      <c r="G3958" s="288"/>
    </row>
    <row r="3959" spans="3:7" ht="15.75">
      <c r="C3959" s="31"/>
      <c r="D3959" s="34"/>
      <c r="E3959" s="32"/>
      <c r="F3959" s="36"/>
      <c r="G3959" s="288"/>
    </row>
    <row r="3960" spans="3:7" ht="15.75">
      <c r="C3960" s="31"/>
      <c r="D3960" s="34"/>
      <c r="E3960" s="32"/>
      <c r="F3960" s="36"/>
      <c r="G3960" s="288"/>
    </row>
    <row r="3961" spans="3:7" ht="15.75">
      <c r="C3961" s="31"/>
      <c r="D3961" s="34"/>
      <c r="E3961" s="32"/>
      <c r="F3961" s="36"/>
      <c r="G3961" s="288"/>
    </row>
    <row r="3962" spans="3:7" ht="15.75">
      <c r="C3962" s="31"/>
      <c r="D3962" s="34"/>
      <c r="E3962" s="32"/>
      <c r="F3962" s="36"/>
      <c r="G3962" s="288"/>
    </row>
    <row r="3963" spans="3:7" ht="15.75">
      <c r="C3963" s="31"/>
      <c r="D3963" s="34"/>
      <c r="E3963" s="32"/>
      <c r="F3963" s="36"/>
      <c r="G3963" s="288"/>
    </row>
    <row r="3964" spans="3:7" ht="15.75">
      <c r="C3964" s="31"/>
      <c r="D3964" s="34"/>
      <c r="E3964" s="32"/>
      <c r="F3964" s="36"/>
      <c r="G3964" s="288"/>
    </row>
    <row r="3965" spans="3:7" ht="15.75">
      <c r="C3965" s="31"/>
      <c r="D3965" s="34"/>
      <c r="E3965" s="32"/>
      <c r="F3965" s="36"/>
      <c r="G3965" s="288"/>
    </row>
    <row r="3966" spans="3:7" ht="15.75">
      <c r="C3966" s="31"/>
      <c r="D3966" s="34"/>
      <c r="E3966" s="32"/>
      <c r="F3966" s="36"/>
      <c r="G3966" s="288"/>
    </row>
    <row r="3967" spans="3:7" ht="15.75">
      <c r="C3967" s="31"/>
      <c r="D3967" s="34"/>
      <c r="E3967" s="32"/>
      <c r="F3967" s="36"/>
      <c r="G3967" s="288"/>
    </row>
    <row r="3968" spans="3:7" ht="15.75">
      <c r="C3968" s="31"/>
      <c r="D3968" s="34"/>
      <c r="E3968" s="32"/>
      <c r="F3968" s="36"/>
      <c r="G3968" s="288"/>
    </row>
    <row r="3969" spans="3:7" ht="15.75">
      <c r="C3969" s="31"/>
      <c r="D3969" s="34"/>
      <c r="E3969" s="32"/>
      <c r="F3969" s="36"/>
      <c r="G3969" s="288"/>
    </row>
    <row r="3970" spans="3:7" ht="15.75">
      <c r="C3970" s="31"/>
      <c r="D3970" s="34"/>
      <c r="E3970" s="32"/>
      <c r="F3970" s="36"/>
      <c r="G3970" s="288"/>
    </row>
    <row r="3971" spans="3:7" ht="15.75">
      <c r="C3971" s="31"/>
      <c r="D3971" s="34"/>
      <c r="E3971" s="32"/>
      <c r="F3971" s="36"/>
      <c r="G3971" s="288"/>
    </row>
    <row r="3972" spans="3:7" ht="15.75">
      <c r="C3972" s="31"/>
      <c r="D3972" s="34"/>
      <c r="E3972" s="32"/>
      <c r="F3972" s="36"/>
      <c r="G3972" s="288"/>
    </row>
    <row r="3973" spans="3:7" ht="15.75">
      <c r="C3973" s="31"/>
      <c r="D3973" s="34"/>
      <c r="E3973" s="32"/>
      <c r="F3973" s="36"/>
      <c r="G3973" s="288"/>
    </row>
    <row r="3974" spans="3:7" ht="15.75">
      <c r="C3974" s="31"/>
      <c r="D3974" s="34"/>
      <c r="E3974" s="32"/>
      <c r="F3974" s="36"/>
      <c r="G3974" s="288"/>
    </row>
    <row r="3975" spans="3:7" ht="15.75">
      <c r="C3975" s="31"/>
      <c r="D3975" s="34"/>
      <c r="E3975" s="32"/>
      <c r="F3975" s="36"/>
      <c r="G3975" s="288"/>
    </row>
    <row r="3976" spans="3:7" ht="15.75">
      <c r="C3976" s="31"/>
      <c r="D3976" s="34"/>
      <c r="E3976" s="32"/>
      <c r="F3976" s="36"/>
      <c r="G3976" s="288"/>
    </row>
    <row r="3977" spans="3:7" ht="15.75">
      <c r="C3977" s="31"/>
      <c r="D3977" s="34"/>
      <c r="E3977" s="32"/>
      <c r="F3977" s="36"/>
      <c r="G3977" s="288"/>
    </row>
    <row r="3978" spans="3:7" ht="15.75">
      <c r="C3978" s="31"/>
      <c r="D3978" s="34"/>
      <c r="E3978" s="32"/>
      <c r="F3978" s="36"/>
      <c r="G3978" s="288"/>
    </row>
    <row r="3979" spans="3:7" ht="15.75">
      <c r="C3979" s="31"/>
      <c r="D3979" s="34"/>
      <c r="E3979" s="32"/>
      <c r="F3979" s="36"/>
      <c r="G3979" s="288"/>
    </row>
    <row r="3980" spans="3:7" ht="15.75">
      <c r="C3980" s="31"/>
      <c r="D3980" s="34"/>
      <c r="E3980" s="32"/>
      <c r="F3980" s="36"/>
      <c r="G3980" s="288"/>
    </row>
    <row r="3981" spans="3:7" ht="15.75">
      <c r="C3981" s="31"/>
      <c r="D3981" s="34"/>
      <c r="E3981" s="32"/>
      <c r="F3981" s="36"/>
      <c r="G3981" s="288"/>
    </row>
    <row r="3982" spans="3:7" ht="15.75">
      <c r="C3982" s="31"/>
      <c r="D3982" s="34"/>
      <c r="E3982" s="32"/>
      <c r="F3982" s="36"/>
      <c r="G3982" s="288"/>
    </row>
    <row r="3983" spans="3:7" ht="15.75">
      <c r="C3983" s="31"/>
      <c r="D3983" s="34"/>
      <c r="E3983" s="32"/>
      <c r="F3983" s="36"/>
      <c r="G3983" s="288"/>
    </row>
    <row r="3984" spans="3:7" ht="15.75">
      <c r="C3984" s="31"/>
      <c r="D3984" s="34"/>
      <c r="E3984" s="32"/>
      <c r="F3984" s="36"/>
      <c r="G3984" s="288"/>
    </row>
    <row r="3985" spans="3:7" ht="15.75">
      <c r="C3985" s="31"/>
      <c r="D3985" s="34"/>
      <c r="E3985" s="32"/>
      <c r="F3985" s="36"/>
      <c r="G3985" s="288"/>
    </row>
    <row r="3986" spans="3:7" ht="15.75">
      <c r="C3986" s="31"/>
      <c r="D3986" s="34"/>
      <c r="E3986" s="32"/>
      <c r="F3986" s="36"/>
      <c r="G3986" s="288"/>
    </row>
    <row r="3987" spans="3:7" ht="15.75">
      <c r="C3987" s="31"/>
      <c r="D3987" s="34"/>
      <c r="E3987" s="32"/>
      <c r="F3987" s="36"/>
      <c r="G3987" s="288"/>
    </row>
    <row r="3988" spans="3:7" ht="15.75">
      <c r="C3988" s="31"/>
      <c r="D3988" s="34"/>
      <c r="E3988" s="32"/>
      <c r="F3988" s="36"/>
      <c r="G3988" s="288"/>
    </row>
    <row r="3989" spans="3:7" ht="15.75">
      <c r="C3989" s="31"/>
      <c r="D3989" s="34"/>
      <c r="E3989" s="32"/>
      <c r="F3989" s="36"/>
      <c r="G3989" s="288"/>
    </row>
    <row r="3990" spans="3:7" ht="15.75">
      <c r="C3990" s="31"/>
      <c r="D3990" s="34"/>
      <c r="E3990" s="32"/>
      <c r="F3990" s="36"/>
      <c r="G3990" s="288"/>
    </row>
    <row r="3991" spans="3:7" ht="15.75">
      <c r="C3991" s="31"/>
      <c r="D3991" s="34"/>
      <c r="E3991" s="32"/>
      <c r="F3991" s="36"/>
      <c r="G3991" s="288"/>
    </row>
    <row r="3992" spans="3:7" ht="15.75">
      <c r="C3992" s="31"/>
      <c r="D3992" s="34"/>
      <c r="E3992" s="32"/>
      <c r="F3992" s="36"/>
      <c r="G3992" s="288"/>
    </row>
    <row r="3993" spans="3:7" ht="15.75">
      <c r="C3993" s="31"/>
      <c r="D3993" s="34"/>
      <c r="E3993" s="32"/>
      <c r="F3993" s="36"/>
      <c r="G3993" s="288"/>
    </row>
    <row r="3994" spans="3:7" ht="15.75">
      <c r="C3994" s="31"/>
      <c r="D3994" s="34"/>
      <c r="E3994" s="32"/>
      <c r="F3994" s="36"/>
      <c r="G3994" s="288"/>
    </row>
    <row r="3995" spans="3:7" ht="15.75">
      <c r="C3995" s="31"/>
      <c r="D3995" s="34"/>
      <c r="E3995" s="32"/>
      <c r="F3995" s="36"/>
      <c r="G3995" s="288"/>
    </row>
    <row r="3996" spans="3:7" ht="15.75">
      <c r="C3996" s="31"/>
      <c r="D3996" s="34"/>
      <c r="E3996" s="32"/>
      <c r="F3996" s="36"/>
      <c r="G3996" s="288"/>
    </row>
    <row r="3997" spans="3:7" ht="15.75">
      <c r="C3997" s="31"/>
      <c r="D3997" s="34"/>
      <c r="E3997" s="32"/>
      <c r="F3997" s="36"/>
      <c r="G3997" s="288"/>
    </row>
    <row r="3998" spans="3:7" ht="15.75">
      <c r="C3998" s="31"/>
      <c r="D3998" s="34"/>
      <c r="E3998" s="32"/>
      <c r="F3998" s="36"/>
      <c r="G3998" s="288"/>
    </row>
    <row r="3999" spans="3:7" ht="15.75">
      <c r="C3999" s="31"/>
      <c r="D3999" s="34"/>
      <c r="E3999" s="32"/>
      <c r="F3999" s="36"/>
      <c r="G3999" s="288"/>
    </row>
    <row r="4000" spans="3:7" ht="15.75">
      <c r="C4000" s="31"/>
      <c r="D4000" s="34"/>
      <c r="E4000" s="32"/>
      <c r="F4000" s="36"/>
      <c r="G4000" s="288"/>
    </row>
    <row r="4001" spans="3:7" ht="15.75">
      <c r="C4001" s="31"/>
      <c r="D4001" s="34"/>
      <c r="E4001" s="32"/>
      <c r="F4001" s="36"/>
      <c r="G4001" s="288"/>
    </row>
    <row r="4002" spans="3:7" ht="15.75">
      <c r="C4002" s="31"/>
      <c r="D4002" s="34"/>
      <c r="E4002" s="32"/>
      <c r="F4002" s="36"/>
      <c r="G4002" s="288"/>
    </row>
    <row r="4003" spans="3:7" ht="15.75">
      <c r="C4003" s="31"/>
      <c r="D4003" s="34"/>
      <c r="E4003" s="32"/>
      <c r="F4003" s="36"/>
      <c r="G4003" s="288"/>
    </row>
    <row r="4004" spans="3:7" ht="15.75">
      <c r="C4004" s="31"/>
      <c r="D4004" s="34"/>
      <c r="E4004" s="32"/>
      <c r="F4004" s="36"/>
      <c r="G4004" s="288"/>
    </row>
    <row r="4005" spans="3:7" ht="15.75">
      <c r="C4005" s="31"/>
      <c r="D4005" s="34"/>
      <c r="E4005" s="32"/>
      <c r="F4005" s="36"/>
      <c r="G4005" s="288"/>
    </row>
    <row r="4006" spans="3:7" ht="15.75">
      <c r="C4006" s="31"/>
      <c r="D4006" s="34"/>
      <c r="E4006" s="32"/>
      <c r="F4006" s="36"/>
      <c r="G4006" s="288"/>
    </row>
    <row r="4007" spans="3:7" ht="15.75">
      <c r="C4007" s="31"/>
      <c r="D4007" s="34"/>
      <c r="E4007" s="32"/>
      <c r="F4007" s="36"/>
      <c r="G4007" s="288"/>
    </row>
    <row r="4008" spans="3:7" ht="15.75">
      <c r="C4008" s="31"/>
      <c r="D4008" s="34"/>
      <c r="E4008" s="32"/>
      <c r="F4008" s="36"/>
      <c r="G4008" s="288"/>
    </row>
    <row r="4009" spans="3:7" ht="15.75">
      <c r="C4009" s="31"/>
      <c r="D4009" s="34"/>
      <c r="E4009" s="32"/>
      <c r="F4009" s="36"/>
      <c r="G4009" s="288"/>
    </row>
    <row r="4010" spans="3:7" ht="15.75">
      <c r="C4010" s="31"/>
      <c r="D4010" s="34"/>
      <c r="E4010" s="32"/>
      <c r="F4010" s="36"/>
      <c r="G4010" s="288"/>
    </row>
    <row r="4011" spans="3:7" ht="15.75">
      <c r="C4011" s="31"/>
      <c r="D4011" s="34"/>
      <c r="E4011" s="32"/>
      <c r="F4011" s="36"/>
      <c r="G4011" s="288"/>
    </row>
    <row r="4012" spans="3:7" ht="15.75">
      <c r="C4012" s="31"/>
      <c r="D4012" s="34"/>
      <c r="E4012" s="32"/>
      <c r="F4012" s="36"/>
      <c r="G4012" s="288"/>
    </row>
    <row r="4013" spans="3:7" ht="15.75">
      <c r="C4013" s="31"/>
      <c r="D4013" s="34"/>
      <c r="E4013" s="32"/>
      <c r="F4013" s="36"/>
      <c r="G4013" s="288"/>
    </row>
    <row r="4014" spans="3:7" ht="15.75">
      <c r="C4014" s="31"/>
      <c r="D4014" s="34"/>
      <c r="E4014" s="32"/>
      <c r="F4014" s="36"/>
      <c r="G4014" s="288"/>
    </row>
    <row r="4015" spans="3:7" ht="15.75">
      <c r="C4015" s="31"/>
      <c r="D4015" s="34"/>
      <c r="E4015" s="32"/>
      <c r="F4015" s="36"/>
      <c r="G4015" s="288"/>
    </row>
    <row r="4016" spans="3:7" ht="15.75">
      <c r="C4016" s="31"/>
      <c r="D4016" s="34"/>
      <c r="E4016" s="32"/>
      <c r="F4016" s="36"/>
      <c r="G4016" s="288"/>
    </row>
    <row r="4017" spans="3:7" ht="15.75">
      <c r="C4017" s="31"/>
      <c r="D4017" s="34"/>
      <c r="E4017" s="32"/>
      <c r="F4017" s="36"/>
      <c r="G4017" s="288"/>
    </row>
    <row r="4018" spans="3:7" ht="15.75">
      <c r="C4018" s="31"/>
      <c r="D4018" s="34"/>
      <c r="E4018" s="32"/>
      <c r="F4018" s="36"/>
      <c r="G4018" s="288"/>
    </row>
    <row r="4019" spans="3:7" ht="15.75">
      <c r="C4019" s="31"/>
      <c r="D4019" s="34"/>
      <c r="E4019" s="32"/>
      <c r="F4019" s="36"/>
      <c r="G4019" s="288"/>
    </row>
    <row r="4020" spans="3:7" ht="15.75">
      <c r="C4020" s="31"/>
      <c r="D4020" s="34"/>
      <c r="E4020" s="32"/>
      <c r="F4020" s="36"/>
      <c r="G4020" s="288"/>
    </row>
    <row r="4021" spans="3:7" ht="15.75">
      <c r="C4021" s="31"/>
      <c r="D4021" s="34"/>
      <c r="E4021" s="32"/>
      <c r="F4021" s="36"/>
      <c r="G4021" s="288"/>
    </row>
    <row r="4022" spans="3:7" ht="15.75">
      <c r="C4022" s="31"/>
      <c r="D4022" s="34"/>
      <c r="E4022" s="32"/>
      <c r="F4022" s="36"/>
      <c r="G4022" s="288"/>
    </row>
    <row r="4023" spans="3:7" ht="15.75">
      <c r="C4023" s="31"/>
      <c r="D4023" s="34"/>
      <c r="E4023" s="32"/>
      <c r="F4023" s="36"/>
      <c r="G4023" s="288"/>
    </row>
    <row r="4024" spans="3:7" ht="15.75">
      <c r="C4024" s="31"/>
      <c r="D4024" s="34"/>
      <c r="E4024" s="32"/>
      <c r="F4024" s="36"/>
      <c r="G4024" s="288"/>
    </row>
    <row r="4025" spans="3:7" ht="15.75">
      <c r="C4025" s="31"/>
      <c r="D4025" s="34"/>
      <c r="E4025" s="32"/>
      <c r="F4025" s="36"/>
      <c r="G4025" s="288"/>
    </row>
    <row r="4026" spans="3:7" ht="15.75">
      <c r="C4026" s="31"/>
      <c r="D4026" s="34"/>
      <c r="E4026" s="32"/>
      <c r="F4026" s="36"/>
      <c r="G4026" s="288"/>
    </row>
    <row r="4027" spans="3:7" ht="15.75">
      <c r="C4027" s="31"/>
      <c r="D4027" s="34"/>
      <c r="E4027" s="32"/>
      <c r="F4027" s="36"/>
      <c r="G4027" s="288"/>
    </row>
    <row r="4028" spans="3:7" ht="15.75">
      <c r="C4028" s="31"/>
      <c r="D4028" s="34"/>
      <c r="E4028" s="32"/>
      <c r="F4028" s="36"/>
      <c r="G4028" s="288"/>
    </row>
    <row r="4029" spans="3:7" ht="15.75">
      <c r="C4029" s="31"/>
      <c r="D4029" s="34"/>
      <c r="E4029" s="32"/>
      <c r="F4029" s="36"/>
      <c r="G4029" s="288"/>
    </row>
    <row r="4030" spans="3:7" ht="15.75">
      <c r="C4030" s="31"/>
      <c r="D4030" s="34"/>
      <c r="E4030" s="32"/>
      <c r="F4030" s="36"/>
      <c r="G4030" s="288"/>
    </row>
    <row r="4031" spans="3:7" ht="15.75">
      <c r="C4031" s="31"/>
      <c r="D4031" s="34"/>
      <c r="E4031" s="32"/>
      <c r="F4031" s="36"/>
      <c r="G4031" s="288"/>
    </row>
    <row r="4032" spans="3:7" ht="15.75">
      <c r="C4032" s="31"/>
      <c r="D4032" s="34"/>
      <c r="E4032" s="32"/>
      <c r="F4032" s="36"/>
      <c r="G4032" s="288"/>
    </row>
    <row r="4033" spans="3:7" ht="15.75">
      <c r="C4033" s="31"/>
      <c r="D4033" s="34"/>
      <c r="E4033" s="32"/>
      <c r="F4033" s="36"/>
      <c r="G4033" s="288"/>
    </row>
    <row r="4034" spans="3:7" ht="15.75">
      <c r="C4034" s="31"/>
      <c r="D4034" s="34"/>
      <c r="E4034" s="32"/>
      <c r="F4034" s="36"/>
      <c r="G4034" s="288"/>
    </row>
    <row r="4035" spans="3:7" ht="15.75">
      <c r="C4035" s="31"/>
      <c r="D4035" s="34"/>
      <c r="E4035" s="32"/>
      <c r="F4035" s="36"/>
      <c r="G4035" s="288"/>
    </row>
    <row r="4036" spans="3:7" ht="15.75">
      <c r="C4036" s="31"/>
      <c r="D4036" s="34"/>
      <c r="E4036" s="32"/>
      <c r="F4036" s="36"/>
      <c r="G4036" s="288"/>
    </row>
    <row r="4037" spans="3:7" ht="15.75">
      <c r="C4037" s="31"/>
      <c r="D4037" s="34"/>
      <c r="E4037" s="32"/>
      <c r="F4037" s="36"/>
      <c r="G4037" s="288"/>
    </row>
    <row r="4038" spans="3:7" ht="15.75">
      <c r="C4038" s="31"/>
      <c r="D4038" s="34"/>
      <c r="E4038" s="32"/>
      <c r="F4038" s="36"/>
      <c r="G4038" s="288"/>
    </row>
    <row r="4039" spans="3:7" ht="15.75">
      <c r="C4039" s="31"/>
      <c r="D4039" s="34"/>
      <c r="E4039" s="32"/>
      <c r="F4039" s="36"/>
      <c r="G4039" s="288"/>
    </row>
    <row r="4040" spans="3:7" ht="15.75">
      <c r="C4040" s="31"/>
      <c r="D4040" s="34"/>
      <c r="E4040" s="32"/>
      <c r="F4040" s="36"/>
      <c r="G4040" s="288"/>
    </row>
    <row r="4041" spans="3:7" ht="15.75">
      <c r="C4041" s="31"/>
      <c r="D4041" s="34"/>
      <c r="E4041" s="32"/>
      <c r="F4041" s="36"/>
      <c r="G4041" s="288"/>
    </row>
    <row r="4042" spans="3:7" ht="15.75">
      <c r="C4042" s="31"/>
      <c r="D4042" s="34"/>
      <c r="E4042" s="32"/>
      <c r="F4042" s="36"/>
      <c r="G4042" s="288"/>
    </row>
    <row r="4043" spans="3:7" ht="15.75">
      <c r="C4043" s="31"/>
      <c r="D4043" s="34"/>
      <c r="E4043" s="32"/>
      <c r="F4043" s="36"/>
      <c r="G4043" s="288"/>
    </row>
    <row r="4044" spans="3:7" ht="15.75">
      <c r="C4044" s="31"/>
      <c r="D4044" s="34"/>
      <c r="E4044" s="32"/>
      <c r="F4044" s="36"/>
      <c r="G4044" s="288"/>
    </row>
    <row r="4045" spans="3:7" ht="15.75">
      <c r="C4045" s="31"/>
      <c r="D4045" s="34"/>
      <c r="E4045" s="32"/>
      <c r="F4045" s="36"/>
      <c r="G4045" s="288"/>
    </row>
    <row r="4046" spans="3:7" ht="15.75">
      <c r="C4046" s="31"/>
      <c r="D4046" s="34"/>
      <c r="E4046" s="32"/>
      <c r="F4046" s="36"/>
      <c r="G4046" s="288"/>
    </row>
    <row r="4047" spans="3:7" ht="15.75">
      <c r="C4047" s="31"/>
      <c r="D4047" s="34"/>
      <c r="E4047" s="32"/>
      <c r="F4047" s="36"/>
      <c r="G4047" s="288"/>
    </row>
    <row r="4048" spans="3:7" ht="15.75">
      <c r="C4048" s="31"/>
      <c r="D4048" s="34"/>
      <c r="E4048" s="32"/>
      <c r="F4048" s="36"/>
      <c r="G4048" s="288"/>
    </row>
    <row r="4049" spans="3:7" ht="15.75">
      <c r="C4049" s="31"/>
      <c r="D4049" s="34"/>
      <c r="E4049" s="32"/>
      <c r="F4049" s="36"/>
      <c r="G4049" s="288"/>
    </row>
    <row r="4050" spans="3:7" ht="15.75">
      <c r="C4050" s="31"/>
      <c r="D4050" s="34"/>
      <c r="E4050" s="32"/>
      <c r="F4050" s="36"/>
      <c r="G4050" s="288"/>
    </row>
    <row r="4051" spans="3:7" ht="15.75">
      <c r="C4051" s="31"/>
      <c r="D4051" s="34"/>
      <c r="E4051" s="32"/>
      <c r="F4051" s="36"/>
      <c r="G4051" s="288"/>
    </row>
    <row r="4052" spans="3:7" ht="15.75">
      <c r="C4052" s="31"/>
      <c r="D4052" s="34"/>
      <c r="E4052" s="32"/>
      <c r="F4052" s="36"/>
      <c r="G4052" s="288"/>
    </row>
    <row r="4053" spans="3:7" ht="15.75">
      <c r="C4053" s="31"/>
      <c r="D4053" s="34"/>
      <c r="E4053" s="32"/>
      <c r="F4053" s="36"/>
      <c r="G4053" s="288"/>
    </row>
    <row r="4054" spans="3:7" ht="15.75">
      <c r="C4054" s="31"/>
      <c r="D4054" s="34"/>
      <c r="E4054" s="32"/>
      <c r="F4054" s="36"/>
      <c r="G4054" s="288"/>
    </row>
    <row r="4055" spans="3:7" ht="15.75">
      <c r="C4055" s="31"/>
      <c r="D4055" s="34"/>
      <c r="E4055" s="32"/>
      <c r="F4055" s="36"/>
      <c r="G4055" s="288"/>
    </row>
    <row r="4056" spans="3:7" ht="15.75">
      <c r="C4056" s="31"/>
      <c r="D4056" s="34"/>
      <c r="E4056" s="32"/>
      <c r="F4056" s="36"/>
      <c r="G4056" s="288"/>
    </row>
    <row r="4057" spans="3:7" ht="15.75">
      <c r="C4057" s="31"/>
      <c r="D4057" s="34"/>
      <c r="E4057" s="32"/>
      <c r="F4057" s="36"/>
      <c r="G4057" s="288"/>
    </row>
    <row r="4058" spans="3:7" ht="15.75">
      <c r="C4058" s="31"/>
      <c r="D4058" s="34"/>
      <c r="E4058" s="32"/>
      <c r="F4058" s="36"/>
      <c r="G4058" s="288"/>
    </row>
    <row r="4059" spans="3:7" ht="15.75">
      <c r="C4059" s="31"/>
      <c r="D4059" s="34"/>
      <c r="E4059" s="32"/>
      <c r="F4059" s="36"/>
      <c r="G4059" s="288"/>
    </row>
    <row r="4060" spans="3:7" ht="15.75">
      <c r="C4060" s="31"/>
      <c r="D4060" s="34"/>
      <c r="E4060" s="32"/>
      <c r="F4060" s="36"/>
      <c r="G4060" s="288"/>
    </row>
    <row r="4061" spans="3:7" ht="15.75">
      <c r="C4061" s="31"/>
      <c r="D4061" s="34"/>
      <c r="E4061" s="32"/>
      <c r="F4061" s="36"/>
      <c r="G4061" s="288"/>
    </row>
    <row r="4062" spans="3:7" ht="15.75">
      <c r="C4062" s="31"/>
      <c r="D4062" s="34"/>
      <c r="E4062" s="32"/>
      <c r="F4062" s="36"/>
      <c r="G4062" s="288"/>
    </row>
    <row r="4063" spans="3:7" ht="15.75">
      <c r="C4063" s="31"/>
      <c r="D4063" s="34"/>
      <c r="E4063" s="32"/>
      <c r="F4063" s="36"/>
      <c r="G4063" s="288"/>
    </row>
    <row r="4064" spans="3:7" ht="15.75">
      <c r="C4064" s="31"/>
      <c r="D4064" s="34"/>
      <c r="E4064" s="32"/>
      <c r="F4064" s="36"/>
      <c r="G4064" s="288"/>
    </row>
    <row r="4065" spans="3:7" ht="15.75">
      <c r="C4065" s="31"/>
      <c r="D4065" s="34"/>
      <c r="E4065" s="32"/>
      <c r="F4065" s="36"/>
      <c r="G4065" s="288"/>
    </row>
    <row r="4066" spans="3:7" ht="15.75">
      <c r="C4066" s="31"/>
      <c r="D4066" s="34"/>
      <c r="E4066" s="32"/>
      <c r="F4066" s="36"/>
      <c r="G4066" s="288"/>
    </row>
    <row r="4067" spans="3:7" ht="15.75">
      <c r="C4067" s="31"/>
      <c r="D4067" s="34"/>
      <c r="E4067" s="32"/>
      <c r="F4067" s="36"/>
      <c r="G4067" s="288"/>
    </row>
    <row r="4068" spans="3:7" ht="15.75">
      <c r="C4068" s="31"/>
      <c r="D4068" s="34"/>
      <c r="E4068" s="32"/>
      <c r="F4068" s="36"/>
      <c r="G4068" s="288"/>
    </row>
    <row r="4069" spans="3:7" ht="15.75">
      <c r="C4069" s="31"/>
      <c r="D4069" s="34"/>
      <c r="E4069" s="32"/>
      <c r="F4069" s="36"/>
      <c r="G4069" s="288"/>
    </row>
    <row r="4070" spans="3:7" ht="15.75">
      <c r="C4070" s="31"/>
      <c r="D4070" s="34"/>
      <c r="E4070" s="32"/>
      <c r="F4070" s="36"/>
      <c r="G4070" s="288"/>
    </row>
    <row r="4071" spans="3:7" ht="15.75">
      <c r="C4071" s="31"/>
      <c r="D4071" s="34"/>
      <c r="E4071" s="32"/>
      <c r="F4071" s="36"/>
      <c r="G4071" s="288"/>
    </row>
    <row r="4072" spans="3:7" ht="15.75">
      <c r="C4072" s="31"/>
      <c r="D4072" s="34"/>
      <c r="E4072" s="32"/>
      <c r="F4072" s="36"/>
      <c r="G4072" s="288"/>
    </row>
    <row r="4073" spans="3:7" ht="15.75">
      <c r="C4073" s="31"/>
      <c r="D4073" s="34"/>
      <c r="E4073" s="32"/>
      <c r="F4073" s="36"/>
      <c r="G4073" s="288"/>
    </row>
    <row r="4074" spans="3:7" ht="15.75">
      <c r="C4074" s="31"/>
      <c r="D4074" s="34"/>
      <c r="E4074" s="32"/>
      <c r="F4074" s="36"/>
      <c r="G4074" s="288"/>
    </row>
    <row r="4075" spans="3:7" ht="15.75">
      <c r="C4075" s="31"/>
      <c r="D4075" s="34"/>
      <c r="E4075" s="32"/>
      <c r="F4075" s="36"/>
      <c r="G4075" s="288"/>
    </row>
    <row r="4076" spans="3:7" ht="15.75">
      <c r="C4076" s="31"/>
      <c r="D4076" s="34"/>
      <c r="E4076" s="32"/>
      <c r="F4076" s="36"/>
      <c r="G4076" s="288"/>
    </row>
    <row r="4077" spans="3:7" ht="15.75">
      <c r="C4077" s="31"/>
      <c r="D4077" s="34"/>
      <c r="E4077" s="32"/>
      <c r="F4077" s="36"/>
      <c r="G4077" s="288"/>
    </row>
    <row r="4078" spans="3:7" ht="15.75">
      <c r="C4078" s="31"/>
      <c r="D4078" s="34"/>
      <c r="E4078" s="32"/>
      <c r="F4078" s="36"/>
      <c r="G4078" s="288"/>
    </row>
    <row r="4079" spans="3:7" ht="15.75">
      <c r="C4079" s="31"/>
      <c r="D4079" s="34"/>
      <c r="E4079" s="32"/>
      <c r="F4079" s="36"/>
      <c r="G4079" s="288"/>
    </row>
    <row r="4080" spans="3:7" ht="15.75">
      <c r="C4080" s="31"/>
      <c r="D4080" s="34"/>
      <c r="E4080" s="32"/>
      <c r="F4080" s="36"/>
      <c r="G4080" s="288"/>
    </row>
    <row r="4081" spans="3:7" ht="15.75">
      <c r="C4081" s="31"/>
      <c r="D4081" s="34"/>
      <c r="E4081" s="32"/>
      <c r="F4081" s="36"/>
      <c r="G4081" s="288"/>
    </row>
    <row r="4082" spans="3:7" ht="15.75">
      <c r="C4082" s="31"/>
      <c r="D4082" s="34"/>
      <c r="E4082" s="32"/>
      <c r="F4082" s="36"/>
      <c r="G4082" s="288"/>
    </row>
    <row r="4083" spans="3:7" ht="15.75">
      <c r="C4083" s="31"/>
      <c r="D4083" s="34"/>
      <c r="E4083" s="32"/>
      <c r="F4083" s="36"/>
      <c r="G4083" s="288"/>
    </row>
    <row r="4084" spans="3:7" ht="15.75">
      <c r="C4084" s="31"/>
      <c r="D4084" s="34"/>
      <c r="E4084" s="32"/>
      <c r="F4084" s="36"/>
      <c r="G4084" s="288"/>
    </row>
    <row r="4085" spans="3:7" ht="15.75">
      <c r="C4085" s="31"/>
      <c r="D4085" s="34"/>
      <c r="E4085" s="32"/>
      <c r="F4085" s="36"/>
      <c r="G4085" s="288"/>
    </row>
    <row r="4086" spans="3:7" ht="15.75">
      <c r="C4086" s="31"/>
      <c r="D4086" s="34"/>
      <c r="E4086" s="32"/>
      <c r="F4086" s="36"/>
      <c r="G4086" s="288"/>
    </row>
    <row r="4087" spans="3:7" ht="15.75">
      <c r="C4087" s="31"/>
      <c r="D4087" s="34"/>
      <c r="E4087" s="32"/>
      <c r="F4087" s="36"/>
      <c r="G4087" s="288"/>
    </row>
    <row r="4088" spans="3:7" ht="15.75">
      <c r="C4088" s="31"/>
      <c r="D4088" s="34"/>
      <c r="E4088" s="32"/>
      <c r="F4088" s="36"/>
      <c r="G4088" s="288"/>
    </row>
    <row r="4089" spans="3:7" ht="15.75">
      <c r="C4089" s="31"/>
      <c r="D4089" s="34"/>
      <c r="E4089" s="32"/>
      <c r="F4089" s="36"/>
      <c r="G4089" s="288"/>
    </row>
    <row r="4090" spans="3:7" ht="15.75">
      <c r="C4090" s="31"/>
      <c r="D4090" s="34"/>
      <c r="E4090" s="32"/>
      <c r="F4090" s="36"/>
      <c r="G4090" s="288"/>
    </row>
    <row r="4091" spans="3:7" ht="15.75">
      <c r="C4091" s="31"/>
      <c r="D4091" s="34"/>
      <c r="E4091" s="32"/>
      <c r="F4091" s="36"/>
      <c r="G4091" s="288"/>
    </row>
    <row r="4092" spans="3:7" ht="15.75">
      <c r="C4092" s="31"/>
      <c r="D4092" s="34"/>
      <c r="E4092" s="32"/>
      <c r="F4092" s="36"/>
      <c r="G4092" s="288"/>
    </row>
    <row r="4093" spans="3:7" ht="15.75">
      <c r="C4093" s="31"/>
      <c r="D4093" s="34"/>
      <c r="E4093" s="32"/>
      <c r="F4093" s="36"/>
      <c r="G4093" s="288"/>
    </row>
    <row r="4094" spans="3:7" ht="15.75">
      <c r="C4094" s="31"/>
      <c r="D4094" s="34"/>
      <c r="E4094" s="32"/>
      <c r="F4094" s="36"/>
      <c r="G4094" s="288"/>
    </row>
    <row r="4095" spans="3:7" ht="15.75">
      <c r="C4095" s="31"/>
      <c r="D4095" s="34"/>
      <c r="E4095" s="32"/>
      <c r="F4095" s="36"/>
      <c r="G4095" s="288"/>
    </row>
    <row r="4096" spans="3:7" ht="15.75">
      <c r="C4096" s="31"/>
      <c r="D4096" s="34"/>
      <c r="E4096" s="32"/>
      <c r="F4096" s="36"/>
      <c r="G4096" s="288"/>
    </row>
    <row r="4097" spans="3:7" ht="15.75">
      <c r="C4097" s="31"/>
      <c r="D4097" s="34"/>
      <c r="E4097" s="32"/>
      <c r="F4097" s="36"/>
      <c r="G4097" s="288"/>
    </row>
    <row r="4098" spans="3:7" ht="15.75">
      <c r="C4098" s="31"/>
      <c r="D4098" s="34"/>
      <c r="E4098" s="32"/>
      <c r="F4098" s="36"/>
      <c r="G4098" s="288"/>
    </row>
    <row r="4099" spans="3:7" ht="15.75">
      <c r="C4099" s="31"/>
      <c r="D4099" s="34"/>
      <c r="E4099" s="32"/>
      <c r="F4099" s="36"/>
      <c r="G4099" s="288"/>
    </row>
    <row r="4100" spans="3:7" ht="15.75">
      <c r="C4100" s="31"/>
      <c r="D4100" s="34"/>
      <c r="E4100" s="32"/>
      <c r="F4100" s="36"/>
      <c r="G4100" s="288"/>
    </row>
    <row r="4101" spans="3:7" ht="15.75">
      <c r="C4101" s="31"/>
      <c r="D4101" s="34"/>
      <c r="E4101" s="32"/>
      <c r="F4101" s="36"/>
      <c r="G4101" s="288"/>
    </row>
    <row r="4102" spans="3:7" ht="15.75">
      <c r="C4102" s="31"/>
      <c r="D4102" s="34"/>
      <c r="E4102" s="32"/>
      <c r="F4102" s="36"/>
      <c r="G4102" s="288"/>
    </row>
    <row r="4103" spans="3:7" ht="15.75">
      <c r="C4103" s="31"/>
      <c r="D4103" s="34"/>
      <c r="E4103" s="32"/>
      <c r="F4103" s="36"/>
      <c r="G4103" s="288"/>
    </row>
    <row r="4104" spans="3:7" ht="15.75">
      <c r="C4104" s="31"/>
      <c r="D4104" s="34"/>
      <c r="E4104" s="32"/>
      <c r="F4104" s="36"/>
      <c r="G4104" s="288"/>
    </row>
    <row r="4105" spans="3:7" ht="15.75">
      <c r="C4105" s="31"/>
      <c r="D4105" s="34"/>
      <c r="E4105" s="32"/>
      <c r="F4105" s="36"/>
      <c r="G4105" s="288"/>
    </row>
    <row r="4106" spans="3:7" ht="15.75">
      <c r="C4106" s="31"/>
      <c r="D4106" s="34"/>
      <c r="E4106" s="32"/>
      <c r="F4106" s="36"/>
      <c r="G4106" s="288"/>
    </row>
    <row r="4107" spans="3:7" ht="15.75">
      <c r="C4107" s="31"/>
      <c r="D4107" s="34"/>
      <c r="E4107" s="32"/>
      <c r="F4107" s="36"/>
      <c r="G4107" s="288"/>
    </row>
    <row r="4108" spans="3:7" ht="15.75">
      <c r="C4108" s="31"/>
      <c r="D4108" s="34"/>
      <c r="E4108" s="32"/>
      <c r="F4108" s="36"/>
      <c r="G4108" s="288"/>
    </row>
    <row r="4109" spans="3:7" ht="15.75">
      <c r="C4109" s="31"/>
      <c r="D4109" s="34"/>
      <c r="E4109" s="32"/>
      <c r="F4109" s="36"/>
      <c r="G4109" s="288"/>
    </row>
    <row r="4110" spans="3:7" ht="15.75">
      <c r="C4110" s="31"/>
      <c r="D4110" s="34"/>
      <c r="E4110" s="32"/>
      <c r="F4110" s="36"/>
      <c r="G4110" s="288"/>
    </row>
    <row r="4111" spans="3:7" ht="15.75">
      <c r="C4111" s="31"/>
      <c r="D4111" s="34"/>
      <c r="E4111" s="32"/>
      <c r="F4111" s="36"/>
      <c r="G4111" s="288"/>
    </row>
    <row r="4112" spans="3:7" ht="15.75">
      <c r="C4112" s="31"/>
      <c r="D4112" s="34"/>
      <c r="E4112" s="32"/>
      <c r="F4112" s="36"/>
      <c r="G4112" s="288"/>
    </row>
    <row r="4113" spans="3:7" ht="15.75">
      <c r="C4113" s="31"/>
      <c r="D4113" s="34"/>
      <c r="E4113" s="32"/>
      <c r="F4113" s="36"/>
      <c r="G4113" s="288"/>
    </row>
    <row r="4114" spans="3:7" ht="15.75">
      <c r="C4114" s="31"/>
      <c r="D4114" s="34"/>
      <c r="E4114" s="32"/>
      <c r="F4114" s="36"/>
      <c r="G4114" s="288"/>
    </row>
    <row r="4115" spans="3:7" ht="15.75">
      <c r="C4115" s="31"/>
      <c r="D4115" s="34"/>
      <c r="E4115" s="32"/>
      <c r="F4115" s="36"/>
      <c r="G4115" s="288"/>
    </row>
    <row r="4116" spans="3:7" ht="15.75">
      <c r="C4116" s="31"/>
      <c r="D4116" s="34"/>
      <c r="E4116" s="32"/>
      <c r="F4116" s="36"/>
      <c r="G4116" s="288"/>
    </row>
    <row r="4117" spans="3:7" ht="15.75">
      <c r="C4117" s="31"/>
      <c r="D4117" s="34"/>
      <c r="E4117" s="32"/>
      <c r="F4117" s="36"/>
      <c r="G4117" s="288"/>
    </row>
    <row r="4118" spans="3:7" ht="15.75">
      <c r="C4118" s="31"/>
      <c r="D4118" s="34"/>
      <c r="E4118" s="32"/>
      <c r="F4118" s="36"/>
      <c r="G4118" s="288"/>
    </row>
    <row r="4119" spans="3:7" ht="15.75">
      <c r="C4119" s="31"/>
      <c r="D4119" s="34"/>
      <c r="E4119" s="32"/>
      <c r="F4119" s="36"/>
      <c r="G4119" s="288"/>
    </row>
    <row r="4120" spans="3:7" ht="15.75">
      <c r="C4120" s="31"/>
      <c r="D4120" s="34"/>
      <c r="E4120" s="32"/>
      <c r="F4120" s="36"/>
      <c r="G4120" s="288"/>
    </row>
    <row r="4121" spans="3:7" ht="15.75">
      <c r="C4121" s="31"/>
      <c r="D4121" s="34"/>
      <c r="E4121" s="32"/>
      <c r="F4121" s="36"/>
      <c r="G4121" s="288"/>
    </row>
    <row r="4122" spans="3:7" ht="15.75">
      <c r="C4122" s="31"/>
      <c r="D4122" s="34"/>
      <c r="E4122" s="32"/>
      <c r="F4122" s="36"/>
      <c r="G4122" s="288"/>
    </row>
    <row r="4123" spans="3:7" ht="15.75">
      <c r="C4123" s="31"/>
      <c r="D4123" s="34"/>
      <c r="E4123" s="32"/>
      <c r="F4123" s="36"/>
      <c r="G4123" s="288"/>
    </row>
    <row r="4124" spans="3:7" ht="15.75">
      <c r="C4124" s="31"/>
      <c r="D4124" s="34"/>
      <c r="E4124" s="32"/>
      <c r="F4124" s="36"/>
      <c r="G4124" s="288"/>
    </row>
    <row r="4125" spans="3:7" ht="15.75">
      <c r="C4125" s="31"/>
      <c r="D4125" s="34"/>
      <c r="E4125" s="32"/>
      <c r="F4125" s="36"/>
      <c r="G4125" s="288"/>
    </row>
    <row r="4126" spans="3:7" ht="15.75">
      <c r="C4126" s="31"/>
      <c r="D4126" s="34"/>
      <c r="E4126" s="32"/>
      <c r="F4126" s="36"/>
      <c r="G4126" s="288"/>
    </row>
    <row r="4127" spans="3:7" ht="15.75">
      <c r="C4127" s="31"/>
      <c r="D4127" s="34"/>
      <c r="E4127" s="32"/>
      <c r="F4127" s="36"/>
      <c r="G4127" s="288"/>
    </row>
    <row r="4128" spans="3:7" ht="15.75">
      <c r="C4128" s="31"/>
      <c r="D4128" s="34"/>
      <c r="E4128" s="32"/>
      <c r="F4128" s="36"/>
      <c r="G4128" s="288"/>
    </row>
    <row r="4129" spans="3:7" ht="15.75">
      <c r="C4129" s="31"/>
      <c r="D4129" s="34"/>
      <c r="E4129" s="32"/>
      <c r="F4129" s="36"/>
      <c r="G4129" s="288"/>
    </row>
    <row r="4130" spans="3:7" ht="15.75">
      <c r="C4130" s="31"/>
      <c r="D4130" s="34"/>
      <c r="E4130" s="32"/>
      <c r="F4130" s="36"/>
      <c r="G4130" s="288"/>
    </row>
    <row r="4131" spans="3:7" ht="15.75">
      <c r="C4131" s="31"/>
      <c r="D4131" s="34"/>
      <c r="E4131" s="32"/>
      <c r="F4131" s="36"/>
      <c r="G4131" s="288"/>
    </row>
    <row r="4132" spans="3:7" ht="15.75">
      <c r="C4132" s="31"/>
      <c r="D4132" s="34"/>
      <c r="E4132" s="32"/>
      <c r="F4132" s="36"/>
      <c r="G4132" s="288"/>
    </row>
    <row r="4133" spans="3:7" ht="15.75">
      <c r="C4133" s="31"/>
      <c r="D4133" s="34"/>
      <c r="E4133" s="32"/>
      <c r="F4133" s="36"/>
      <c r="G4133" s="288"/>
    </row>
    <row r="4134" spans="3:7" ht="15.75">
      <c r="C4134" s="31"/>
      <c r="D4134" s="34"/>
      <c r="E4134" s="32"/>
      <c r="F4134" s="36"/>
      <c r="G4134" s="288"/>
    </row>
    <row r="4135" spans="3:7" ht="15.75">
      <c r="C4135" s="31"/>
      <c r="D4135" s="34"/>
      <c r="E4135" s="32"/>
      <c r="F4135" s="36"/>
      <c r="G4135" s="288"/>
    </row>
    <row r="4136" spans="3:7" ht="15.75">
      <c r="C4136" s="31"/>
      <c r="D4136" s="34"/>
      <c r="E4136" s="32"/>
      <c r="F4136" s="36"/>
      <c r="G4136" s="288"/>
    </row>
    <row r="4137" spans="3:7" ht="15.75">
      <c r="C4137" s="31"/>
      <c r="D4137" s="34"/>
      <c r="E4137" s="32"/>
      <c r="F4137" s="36"/>
      <c r="G4137" s="288"/>
    </row>
    <row r="4138" spans="3:7" ht="15.75">
      <c r="C4138" s="31"/>
      <c r="D4138" s="34"/>
      <c r="E4138" s="32"/>
      <c r="F4138" s="36"/>
      <c r="G4138" s="288"/>
    </row>
    <row r="4139" spans="3:7" ht="15.75">
      <c r="C4139" s="31"/>
      <c r="D4139" s="34"/>
      <c r="E4139" s="32"/>
      <c r="F4139" s="36"/>
      <c r="G4139" s="288"/>
    </row>
    <row r="4140" spans="3:7" ht="15.75">
      <c r="C4140" s="31"/>
      <c r="D4140" s="34"/>
      <c r="E4140" s="32"/>
      <c r="F4140" s="36"/>
      <c r="G4140" s="288"/>
    </row>
    <row r="4141" spans="3:7" ht="15.75">
      <c r="C4141" s="31"/>
      <c r="D4141" s="34"/>
      <c r="E4141" s="32"/>
      <c r="F4141" s="36"/>
      <c r="G4141" s="288"/>
    </row>
    <row r="4142" spans="3:7" ht="15.75">
      <c r="C4142" s="31"/>
      <c r="D4142" s="34"/>
      <c r="E4142" s="32"/>
      <c r="F4142" s="36"/>
      <c r="G4142" s="288"/>
    </row>
    <row r="4143" spans="3:7" ht="15.75">
      <c r="C4143" s="31"/>
      <c r="D4143" s="34"/>
      <c r="E4143" s="32"/>
      <c r="F4143" s="36"/>
      <c r="G4143" s="288"/>
    </row>
    <row r="4144" spans="3:7" ht="15.75">
      <c r="C4144" s="31"/>
      <c r="D4144" s="34"/>
      <c r="E4144" s="32"/>
      <c r="F4144" s="36"/>
      <c r="G4144" s="288"/>
    </row>
    <row r="4145" spans="3:7" ht="15.75">
      <c r="C4145" s="31"/>
      <c r="D4145" s="34"/>
      <c r="E4145" s="32"/>
      <c r="F4145" s="36"/>
      <c r="G4145" s="288"/>
    </row>
    <row r="4146" spans="3:7" ht="15.75">
      <c r="C4146" s="31"/>
      <c r="D4146" s="34"/>
      <c r="E4146" s="32"/>
      <c r="F4146" s="36"/>
      <c r="G4146" s="288"/>
    </row>
    <row r="4147" spans="3:7" ht="15.75">
      <c r="C4147" s="31"/>
      <c r="D4147" s="34"/>
      <c r="E4147" s="32"/>
      <c r="F4147" s="36"/>
      <c r="G4147" s="288"/>
    </row>
    <row r="4148" spans="3:7" ht="15.75">
      <c r="C4148" s="31"/>
      <c r="D4148" s="34"/>
      <c r="E4148" s="32"/>
      <c r="F4148" s="36"/>
      <c r="G4148" s="288"/>
    </row>
    <row r="4149" spans="3:7" ht="15.75">
      <c r="C4149" s="31"/>
      <c r="D4149" s="34"/>
      <c r="E4149" s="32"/>
      <c r="F4149" s="36"/>
      <c r="G4149" s="288"/>
    </row>
    <row r="4150" spans="3:7" ht="15.75">
      <c r="C4150" s="31"/>
      <c r="D4150" s="34"/>
      <c r="E4150" s="32"/>
      <c r="F4150" s="36"/>
      <c r="G4150" s="288"/>
    </row>
    <row r="4151" spans="3:7" ht="15.75">
      <c r="C4151" s="31"/>
      <c r="D4151" s="34"/>
      <c r="E4151" s="32"/>
      <c r="F4151" s="36"/>
      <c r="G4151" s="288"/>
    </row>
    <row r="4152" spans="3:7" ht="15.75">
      <c r="C4152" s="31"/>
      <c r="D4152" s="34"/>
      <c r="E4152" s="32"/>
      <c r="F4152" s="36"/>
      <c r="G4152" s="288"/>
    </row>
    <row r="4153" spans="3:7" ht="15.75">
      <c r="C4153" s="31"/>
      <c r="D4153" s="34"/>
      <c r="E4153" s="32"/>
      <c r="F4153" s="36"/>
      <c r="G4153" s="288"/>
    </row>
    <row r="4154" spans="3:7" ht="15.75">
      <c r="C4154" s="31"/>
      <c r="D4154" s="34"/>
      <c r="E4154" s="32"/>
      <c r="F4154" s="36"/>
      <c r="G4154" s="288"/>
    </row>
    <row r="4155" spans="3:7" ht="15.75">
      <c r="C4155" s="31"/>
      <c r="D4155" s="34"/>
      <c r="E4155" s="32"/>
      <c r="F4155" s="36"/>
      <c r="G4155" s="288"/>
    </row>
    <row r="4156" spans="3:7" ht="15.75">
      <c r="C4156" s="31"/>
      <c r="D4156" s="34"/>
      <c r="E4156" s="32"/>
      <c r="F4156" s="36"/>
      <c r="G4156" s="288"/>
    </row>
    <row r="4157" spans="3:7" ht="15.75">
      <c r="C4157" s="31"/>
      <c r="D4157" s="34"/>
      <c r="E4157" s="32"/>
      <c r="F4157" s="36"/>
      <c r="G4157" s="288"/>
    </row>
    <row r="4158" spans="3:7" ht="15.75">
      <c r="C4158" s="31"/>
      <c r="D4158" s="34"/>
      <c r="E4158" s="32"/>
      <c r="F4158" s="36"/>
      <c r="G4158" s="288"/>
    </row>
    <row r="4159" spans="3:7" ht="15.75">
      <c r="C4159" s="31"/>
      <c r="D4159" s="34"/>
      <c r="E4159" s="32"/>
      <c r="F4159" s="36"/>
      <c r="G4159" s="288"/>
    </row>
    <row r="4160" spans="3:7" ht="15.75">
      <c r="C4160" s="31"/>
      <c r="D4160" s="34"/>
      <c r="E4160" s="32"/>
      <c r="F4160" s="36"/>
      <c r="G4160" s="288"/>
    </row>
    <row r="4161" spans="3:7" ht="15.75">
      <c r="C4161" s="31"/>
      <c r="D4161" s="34"/>
      <c r="E4161" s="32"/>
      <c r="F4161" s="36"/>
      <c r="G4161" s="288"/>
    </row>
    <row r="4162" spans="3:7" ht="15.75">
      <c r="C4162" s="31"/>
      <c r="D4162" s="34"/>
      <c r="E4162" s="32"/>
      <c r="F4162" s="36"/>
      <c r="G4162" s="288"/>
    </row>
    <row r="4163" spans="3:7" ht="15.75">
      <c r="C4163" s="31"/>
      <c r="D4163" s="34"/>
      <c r="E4163" s="32"/>
      <c r="F4163" s="36"/>
      <c r="G4163" s="288"/>
    </row>
    <row r="4164" spans="3:7" ht="15.75">
      <c r="C4164" s="31"/>
      <c r="D4164" s="34"/>
      <c r="E4164" s="32"/>
      <c r="F4164" s="36"/>
      <c r="G4164" s="288"/>
    </row>
    <row r="4165" spans="3:7" ht="15.75">
      <c r="C4165" s="31"/>
      <c r="D4165" s="34"/>
      <c r="E4165" s="32"/>
      <c r="F4165" s="36"/>
      <c r="G4165" s="288"/>
    </row>
    <row r="4166" spans="3:7" ht="15.75">
      <c r="C4166" s="31"/>
      <c r="D4166" s="34"/>
      <c r="E4166" s="32"/>
      <c r="F4166" s="36"/>
      <c r="G4166" s="288"/>
    </row>
    <row r="4167" spans="3:7" ht="15.75">
      <c r="C4167" s="31"/>
      <c r="D4167" s="34"/>
      <c r="E4167" s="32"/>
      <c r="F4167" s="36"/>
      <c r="G4167" s="288"/>
    </row>
    <row r="4168" spans="3:7" ht="15.75">
      <c r="C4168" s="31"/>
      <c r="D4168" s="34"/>
      <c r="E4168" s="32"/>
      <c r="F4168" s="36"/>
      <c r="G4168" s="288"/>
    </row>
    <row r="4169" spans="3:7" ht="15.75">
      <c r="C4169" s="31"/>
      <c r="D4169" s="34"/>
      <c r="E4169" s="32"/>
      <c r="F4169" s="36"/>
      <c r="G4169" s="288"/>
    </row>
    <row r="4170" spans="3:7" ht="15.75">
      <c r="C4170" s="31"/>
      <c r="D4170" s="34"/>
      <c r="E4170" s="32"/>
      <c r="F4170" s="36"/>
      <c r="G4170" s="288"/>
    </row>
    <row r="4171" spans="3:7" ht="15.75">
      <c r="C4171" s="31"/>
      <c r="D4171" s="34"/>
      <c r="E4171" s="32"/>
      <c r="F4171" s="36"/>
      <c r="G4171" s="288"/>
    </row>
    <row r="4172" spans="3:7" ht="15.75">
      <c r="C4172" s="31"/>
      <c r="D4172" s="34"/>
      <c r="E4172" s="32"/>
      <c r="F4172" s="36"/>
      <c r="G4172" s="288"/>
    </row>
    <row r="4173" spans="3:7" ht="15.75">
      <c r="C4173" s="31"/>
      <c r="D4173" s="34"/>
      <c r="E4173" s="32"/>
      <c r="F4173" s="36"/>
      <c r="G4173" s="288"/>
    </row>
    <row r="4174" spans="3:7" ht="15.75">
      <c r="C4174" s="31"/>
      <c r="D4174" s="34"/>
      <c r="E4174" s="32"/>
      <c r="F4174" s="36"/>
      <c r="G4174" s="288"/>
    </row>
    <row r="4175" spans="3:7" ht="15.75">
      <c r="C4175" s="31"/>
      <c r="D4175" s="34"/>
      <c r="E4175" s="32"/>
      <c r="F4175" s="36"/>
      <c r="G4175" s="288"/>
    </row>
    <row r="4176" spans="3:7" ht="15.75">
      <c r="C4176" s="31"/>
      <c r="D4176" s="34"/>
      <c r="E4176" s="32"/>
      <c r="F4176" s="36"/>
      <c r="G4176" s="288"/>
    </row>
    <row r="4177" spans="3:7" ht="15.75">
      <c r="C4177" s="31"/>
      <c r="D4177" s="34"/>
      <c r="E4177" s="32"/>
      <c r="F4177" s="36"/>
      <c r="G4177" s="288"/>
    </row>
    <row r="4178" spans="3:7" ht="15.75">
      <c r="C4178" s="31"/>
      <c r="D4178" s="34"/>
      <c r="E4178" s="32"/>
      <c r="F4178" s="36"/>
      <c r="G4178" s="288"/>
    </row>
    <row r="4179" spans="3:7" ht="15.75">
      <c r="C4179" s="31"/>
      <c r="D4179" s="34"/>
      <c r="E4179" s="32"/>
      <c r="F4179" s="36"/>
      <c r="G4179" s="288"/>
    </row>
    <row r="4180" spans="3:7" ht="15.75">
      <c r="C4180" s="31"/>
      <c r="D4180" s="34"/>
      <c r="E4180" s="32"/>
      <c r="F4180" s="36"/>
      <c r="G4180" s="288"/>
    </row>
    <row r="4181" spans="3:7" ht="15.75">
      <c r="C4181" s="31"/>
      <c r="D4181" s="34"/>
      <c r="E4181" s="32"/>
      <c r="F4181" s="36"/>
      <c r="G4181" s="288"/>
    </row>
    <row r="4182" spans="3:7" ht="15.75">
      <c r="C4182" s="31"/>
      <c r="D4182" s="34"/>
      <c r="E4182" s="32"/>
      <c r="F4182" s="36"/>
      <c r="G4182" s="288"/>
    </row>
    <row r="4183" spans="3:7" ht="15.75">
      <c r="C4183" s="31"/>
      <c r="D4183" s="34"/>
      <c r="E4183" s="32"/>
      <c r="F4183" s="36"/>
      <c r="G4183" s="288"/>
    </row>
    <row r="4184" spans="3:7" ht="15.75">
      <c r="C4184" s="31"/>
      <c r="D4184" s="34"/>
      <c r="E4184" s="32"/>
      <c r="F4184" s="36"/>
      <c r="G4184" s="288"/>
    </row>
    <row r="4185" spans="3:7" ht="15.75">
      <c r="C4185" s="31"/>
      <c r="D4185" s="34"/>
      <c r="E4185" s="32"/>
      <c r="F4185" s="36"/>
      <c r="G4185" s="288"/>
    </row>
    <row r="4186" spans="3:7" ht="15.75">
      <c r="C4186" s="31"/>
      <c r="D4186" s="34"/>
      <c r="E4186" s="32"/>
      <c r="F4186" s="36"/>
      <c r="G4186" s="288"/>
    </row>
    <row r="4187" spans="3:7" ht="15.75">
      <c r="C4187" s="31"/>
      <c r="D4187" s="34"/>
      <c r="E4187" s="32"/>
      <c r="F4187" s="36"/>
      <c r="G4187" s="288"/>
    </row>
    <row r="4188" spans="3:7" ht="15.75">
      <c r="C4188" s="31"/>
      <c r="D4188" s="34"/>
      <c r="E4188" s="32"/>
      <c r="F4188" s="36"/>
      <c r="G4188" s="288"/>
    </row>
    <row r="4189" spans="3:7" ht="15.75">
      <c r="C4189" s="31"/>
      <c r="D4189" s="34"/>
      <c r="E4189" s="32"/>
      <c r="F4189" s="36"/>
      <c r="G4189" s="288"/>
    </row>
    <row r="4190" spans="3:7" ht="15.75">
      <c r="C4190" s="31"/>
      <c r="D4190" s="34"/>
      <c r="E4190" s="32"/>
      <c r="F4190" s="36"/>
      <c r="G4190" s="288"/>
    </row>
    <row r="4191" spans="3:7" ht="15.75">
      <c r="C4191" s="31"/>
      <c r="D4191" s="34"/>
      <c r="E4191" s="32"/>
      <c r="F4191" s="36"/>
      <c r="G4191" s="288"/>
    </row>
    <row r="4192" spans="3:7" ht="15.75">
      <c r="C4192" s="31"/>
      <c r="D4192" s="34"/>
      <c r="E4192" s="32"/>
      <c r="F4192" s="36"/>
      <c r="G4192" s="288"/>
    </row>
    <row r="4193" spans="3:7" ht="15.75">
      <c r="C4193" s="31"/>
      <c r="D4193" s="34"/>
      <c r="E4193" s="32"/>
      <c r="F4193" s="36"/>
      <c r="G4193" s="288"/>
    </row>
    <row r="4194" spans="3:7" ht="15.75">
      <c r="C4194" s="31"/>
      <c r="D4194" s="34"/>
      <c r="E4194" s="32"/>
      <c r="F4194" s="36"/>
      <c r="G4194" s="288"/>
    </row>
    <row r="4195" spans="3:7" ht="15.75">
      <c r="C4195" s="31"/>
      <c r="D4195" s="34"/>
      <c r="E4195" s="32"/>
      <c r="F4195" s="36"/>
      <c r="G4195" s="288"/>
    </row>
    <row r="4196" spans="3:7" ht="15.75">
      <c r="C4196" s="31"/>
      <c r="D4196" s="34"/>
      <c r="E4196" s="32"/>
      <c r="F4196" s="36"/>
      <c r="G4196" s="288"/>
    </row>
    <row r="4197" spans="3:7" ht="15.75">
      <c r="C4197" s="31"/>
      <c r="D4197" s="34"/>
      <c r="E4197" s="32"/>
      <c r="F4197" s="36"/>
      <c r="G4197" s="288"/>
    </row>
    <row r="4198" spans="3:7" ht="15.75">
      <c r="C4198" s="31"/>
      <c r="D4198" s="34"/>
      <c r="E4198" s="32"/>
      <c r="F4198" s="36"/>
      <c r="G4198" s="288"/>
    </row>
    <row r="4199" spans="3:7" ht="15.75">
      <c r="C4199" s="31"/>
      <c r="D4199" s="34"/>
      <c r="E4199" s="32"/>
      <c r="F4199" s="36"/>
      <c r="G4199" s="288"/>
    </row>
    <row r="4200" spans="3:7" ht="15.75">
      <c r="C4200" s="31"/>
      <c r="D4200" s="34"/>
      <c r="E4200" s="32"/>
      <c r="F4200" s="36"/>
      <c r="G4200" s="288"/>
    </row>
    <row r="4201" spans="3:7" ht="15.75">
      <c r="C4201" s="31"/>
      <c r="D4201" s="34"/>
      <c r="E4201" s="32"/>
      <c r="F4201" s="36"/>
      <c r="G4201" s="288"/>
    </row>
    <row r="4202" spans="3:7" ht="15.75">
      <c r="C4202" s="31"/>
      <c r="D4202" s="34"/>
      <c r="E4202" s="32"/>
      <c r="F4202" s="36"/>
      <c r="G4202" s="288"/>
    </row>
    <row r="4203" spans="3:7" ht="15.75">
      <c r="C4203" s="31"/>
      <c r="D4203" s="34"/>
      <c r="E4203" s="32"/>
      <c r="F4203" s="36"/>
      <c r="G4203" s="288"/>
    </row>
    <row r="4204" spans="3:7" ht="15.75">
      <c r="C4204" s="31"/>
      <c r="D4204" s="34"/>
      <c r="E4204" s="32"/>
      <c r="F4204" s="36"/>
      <c r="G4204" s="288"/>
    </row>
    <row r="4205" spans="3:7" ht="15.75">
      <c r="C4205" s="31"/>
      <c r="D4205" s="34"/>
      <c r="E4205" s="32"/>
      <c r="F4205" s="36"/>
      <c r="G4205" s="288"/>
    </row>
    <row r="4206" spans="3:7" ht="15.75">
      <c r="C4206" s="31"/>
      <c r="D4206" s="34"/>
      <c r="E4206" s="32"/>
      <c r="F4206" s="36"/>
      <c r="G4206" s="288"/>
    </row>
    <row r="4207" spans="3:7" ht="15.75">
      <c r="C4207" s="31"/>
      <c r="D4207" s="34"/>
      <c r="E4207" s="32"/>
      <c r="F4207" s="36"/>
      <c r="G4207" s="288"/>
    </row>
    <row r="4208" spans="3:7" ht="15.75">
      <c r="C4208" s="31"/>
      <c r="D4208" s="34"/>
      <c r="E4208" s="32"/>
      <c r="F4208" s="36"/>
      <c r="G4208" s="288"/>
    </row>
    <row r="4209" spans="3:7" ht="15.75">
      <c r="C4209" s="31"/>
      <c r="D4209" s="34"/>
      <c r="E4209" s="32"/>
      <c r="F4209" s="36"/>
      <c r="G4209" s="288"/>
    </row>
    <row r="4210" spans="3:7" ht="15.75">
      <c r="C4210" s="31"/>
      <c r="D4210" s="34"/>
      <c r="E4210" s="32"/>
      <c r="F4210" s="36"/>
      <c r="G4210" s="288"/>
    </row>
    <row r="4211" spans="3:7" ht="15.75">
      <c r="C4211" s="31"/>
      <c r="D4211" s="34"/>
      <c r="E4211" s="32"/>
      <c r="F4211" s="36"/>
      <c r="G4211" s="288"/>
    </row>
    <row r="4212" spans="3:7" ht="15.75">
      <c r="C4212" s="31"/>
      <c r="D4212" s="34"/>
      <c r="E4212" s="32"/>
      <c r="F4212" s="36"/>
      <c r="G4212" s="288"/>
    </row>
    <row r="4213" spans="3:7" ht="15.75">
      <c r="C4213" s="31"/>
      <c r="D4213" s="34"/>
      <c r="E4213" s="32"/>
      <c r="F4213" s="36"/>
      <c r="G4213" s="288"/>
    </row>
    <row r="4214" spans="3:7" ht="15.75">
      <c r="C4214" s="31"/>
      <c r="D4214" s="34"/>
      <c r="E4214" s="32"/>
      <c r="F4214" s="36"/>
      <c r="G4214" s="288"/>
    </row>
    <row r="4215" spans="3:7" ht="15.75">
      <c r="C4215" s="31"/>
      <c r="D4215" s="34"/>
      <c r="E4215" s="32"/>
      <c r="F4215" s="36"/>
      <c r="G4215" s="288"/>
    </row>
    <row r="4216" spans="3:7" ht="15.75">
      <c r="C4216" s="31"/>
      <c r="D4216" s="34"/>
      <c r="E4216" s="32"/>
      <c r="F4216" s="36"/>
      <c r="G4216" s="288"/>
    </row>
    <row r="4217" spans="3:7" ht="15.75">
      <c r="C4217" s="31"/>
      <c r="D4217" s="34"/>
      <c r="E4217" s="32"/>
      <c r="F4217" s="36"/>
      <c r="G4217" s="288"/>
    </row>
    <row r="4218" spans="3:7" ht="15.75">
      <c r="C4218" s="31"/>
      <c r="D4218" s="34"/>
      <c r="E4218" s="32"/>
      <c r="F4218" s="36"/>
      <c r="G4218" s="288"/>
    </row>
    <row r="4219" spans="3:7" ht="15.75">
      <c r="C4219" s="31"/>
      <c r="D4219" s="34"/>
      <c r="E4219" s="32"/>
      <c r="F4219" s="36"/>
      <c r="G4219" s="288"/>
    </row>
    <row r="4220" spans="3:7" ht="15.75">
      <c r="C4220" s="31"/>
      <c r="D4220" s="34"/>
      <c r="E4220" s="32"/>
      <c r="F4220" s="36"/>
      <c r="G4220" s="288"/>
    </row>
    <row r="4221" spans="3:7" ht="15.75">
      <c r="C4221" s="31"/>
      <c r="D4221" s="34"/>
      <c r="E4221" s="32"/>
      <c r="F4221" s="36"/>
      <c r="G4221" s="288"/>
    </row>
    <row r="4222" spans="3:7" ht="15.75">
      <c r="C4222" s="31"/>
      <c r="D4222" s="34"/>
      <c r="E4222" s="32"/>
      <c r="F4222" s="36"/>
      <c r="G4222" s="288"/>
    </row>
    <row r="4223" spans="3:7" ht="15.75">
      <c r="C4223" s="31"/>
      <c r="D4223" s="34"/>
      <c r="E4223" s="32"/>
      <c r="F4223" s="36"/>
      <c r="G4223" s="288"/>
    </row>
    <row r="4224" spans="3:7" ht="15.75">
      <c r="C4224" s="31"/>
      <c r="D4224" s="34"/>
      <c r="E4224" s="32"/>
      <c r="F4224" s="36"/>
      <c r="G4224" s="288"/>
    </row>
    <row r="4225" spans="3:7" ht="15.75">
      <c r="C4225" s="31"/>
      <c r="D4225" s="34"/>
      <c r="E4225" s="32"/>
      <c r="F4225" s="36"/>
      <c r="G4225" s="288"/>
    </row>
    <row r="4226" spans="3:7" ht="15.75">
      <c r="C4226" s="31"/>
      <c r="D4226" s="34"/>
      <c r="E4226" s="32"/>
      <c r="F4226" s="36"/>
      <c r="G4226" s="288"/>
    </row>
    <row r="4227" spans="3:7" ht="15.75">
      <c r="C4227" s="31"/>
      <c r="D4227" s="34"/>
      <c r="E4227" s="32"/>
      <c r="F4227" s="36"/>
      <c r="G4227" s="288"/>
    </row>
    <row r="4228" spans="3:7" ht="15.75">
      <c r="C4228" s="31"/>
      <c r="D4228" s="34"/>
      <c r="E4228" s="32"/>
      <c r="F4228" s="36"/>
      <c r="G4228" s="288"/>
    </row>
    <row r="4229" spans="3:7" ht="15.75">
      <c r="C4229" s="31"/>
      <c r="D4229" s="34"/>
      <c r="E4229" s="32"/>
      <c r="F4229" s="36"/>
      <c r="G4229" s="288"/>
    </row>
    <row r="4230" spans="3:7" ht="15.75">
      <c r="C4230" s="31"/>
      <c r="D4230" s="34"/>
      <c r="E4230" s="32"/>
      <c r="F4230" s="36"/>
      <c r="G4230" s="288"/>
    </row>
    <row r="4231" spans="3:7" ht="15.75">
      <c r="C4231" s="31"/>
      <c r="D4231" s="34"/>
      <c r="E4231" s="32"/>
      <c r="F4231" s="36"/>
      <c r="G4231" s="288"/>
    </row>
    <row r="4232" spans="3:7" ht="15.75">
      <c r="C4232" s="31"/>
      <c r="D4232" s="34"/>
      <c r="E4232" s="32"/>
      <c r="F4232" s="36"/>
      <c r="G4232" s="288"/>
    </row>
    <row r="4233" spans="3:7" ht="15.75">
      <c r="C4233" s="31"/>
      <c r="D4233" s="34"/>
      <c r="E4233" s="32"/>
      <c r="F4233" s="36"/>
      <c r="G4233" s="288"/>
    </row>
    <row r="4234" spans="3:7" ht="15.75">
      <c r="C4234" s="31"/>
      <c r="D4234" s="34"/>
      <c r="E4234" s="32"/>
      <c r="F4234" s="36"/>
      <c r="G4234" s="288"/>
    </row>
    <row r="4235" spans="3:7" ht="15.75">
      <c r="C4235" s="31"/>
      <c r="D4235" s="34"/>
      <c r="E4235" s="32"/>
      <c r="F4235" s="36"/>
      <c r="G4235" s="288"/>
    </row>
    <row r="4236" spans="3:7" ht="15.75">
      <c r="C4236" s="31"/>
      <c r="D4236" s="34"/>
      <c r="E4236" s="32"/>
      <c r="F4236" s="36"/>
      <c r="G4236" s="288"/>
    </row>
    <row r="4237" spans="3:7" ht="15.75">
      <c r="C4237" s="31"/>
      <c r="D4237" s="34"/>
      <c r="E4237" s="32"/>
      <c r="F4237" s="36"/>
      <c r="G4237" s="288"/>
    </row>
    <row r="4238" spans="3:7" ht="15.75">
      <c r="C4238" s="31"/>
      <c r="D4238" s="34"/>
      <c r="E4238" s="32"/>
      <c r="F4238" s="36"/>
      <c r="G4238" s="288"/>
    </row>
    <row r="4239" spans="3:7" ht="15.75">
      <c r="C4239" s="31"/>
      <c r="D4239" s="34"/>
      <c r="E4239" s="32"/>
      <c r="F4239" s="36"/>
      <c r="G4239" s="288"/>
    </row>
    <row r="4240" spans="3:7" ht="15.75">
      <c r="C4240" s="31"/>
      <c r="D4240" s="34"/>
      <c r="E4240" s="32"/>
      <c r="F4240" s="36"/>
      <c r="G4240" s="288"/>
    </row>
    <row r="4241" spans="3:7" ht="15.75">
      <c r="C4241" s="31"/>
      <c r="D4241" s="34"/>
      <c r="E4241" s="32"/>
      <c r="F4241" s="36"/>
      <c r="G4241" s="288"/>
    </row>
    <row r="4242" spans="3:7" ht="15.75">
      <c r="C4242" s="31"/>
      <c r="D4242" s="34"/>
      <c r="E4242" s="32"/>
      <c r="F4242" s="36"/>
      <c r="G4242" s="288"/>
    </row>
    <row r="4243" spans="3:7" ht="15.75">
      <c r="C4243" s="31"/>
      <c r="D4243" s="34"/>
      <c r="E4243" s="32"/>
      <c r="F4243" s="36"/>
      <c r="G4243" s="288"/>
    </row>
    <row r="4244" spans="3:7" ht="15.75">
      <c r="C4244" s="31"/>
      <c r="D4244" s="34"/>
      <c r="E4244" s="32"/>
      <c r="F4244" s="36"/>
      <c r="G4244" s="288"/>
    </row>
    <row r="4245" spans="3:7" ht="15.75">
      <c r="C4245" s="31"/>
      <c r="D4245" s="34"/>
      <c r="E4245" s="32"/>
      <c r="F4245" s="36"/>
      <c r="G4245" s="288"/>
    </row>
    <row r="4246" spans="3:7" ht="15.75">
      <c r="C4246" s="31"/>
      <c r="D4246" s="34"/>
      <c r="E4246" s="32"/>
      <c r="F4246" s="36"/>
      <c r="G4246" s="288"/>
    </row>
    <row r="4247" spans="3:7" ht="15.75">
      <c r="C4247" s="31"/>
      <c r="D4247" s="34"/>
      <c r="E4247" s="32"/>
      <c r="F4247" s="36"/>
      <c r="G4247" s="288"/>
    </row>
    <row r="4248" spans="3:7" ht="15.75">
      <c r="C4248" s="31"/>
      <c r="D4248" s="34"/>
      <c r="E4248" s="32"/>
      <c r="F4248" s="36"/>
      <c r="G4248" s="288"/>
    </row>
    <row r="4249" spans="3:7" ht="15.75">
      <c r="C4249" s="31"/>
      <c r="D4249" s="34"/>
      <c r="E4249" s="32"/>
      <c r="F4249" s="36"/>
      <c r="G4249" s="288"/>
    </row>
    <row r="4250" spans="3:7" ht="15.75">
      <c r="C4250" s="31"/>
      <c r="D4250" s="34"/>
      <c r="E4250" s="32"/>
      <c r="F4250" s="36"/>
      <c r="G4250" s="288"/>
    </row>
    <row r="4251" spans="3:7" ht="15.75">
      <c r="C4251" s="31"/>
      <c r="D4251" s="34"/>
      <c r="E4251" s="32"/>
      <c r="F4251" s="36"/>
      <c r="G4251" s="288"/>
    </row>
    <row r="4252" spans="3:7" ht="15.75">
      <c r="C4252" s="31"/>
      <c r="D4252" s="34"/>
      <c r="E4252" s="32"/>
      <c r="F4252" s="36"/>
      <c r="G4252" s="288"/>
    </row>
    <row r="4253" spans="3:7" ht="15.75">
      <c r="C4253" s="31"/>
      <c r="D4253" s="34"/>
      <c r="E4253" s="32"/>
      <c r="F4253" s="36"/>
      <c r="G4253" s="288"/>
    </row>
    <row r="4254" spans="3:7" ht="15.75">
      <c r="C4254" s="31"/>
      <c r="D4254" s="34"/>
      <c r="E4254" s="32"/>
      <c r="F4254" s="36"/>
      <c r="G4254" s="288"/>
    </row>
    <row r="4255" spans="3:7" ht="15.75">
      <c r="C4255" s="31"/>
      <c r="D4255" s="34"/>
      <c r="E4255" s="32"/>
      <c r="F4255" s="36"/>
      <c r="G4255" s="288"/>
    </row>
    <row r="4256" spans="3:7" ht="15.75">
      <c r="C4256" s="31"/>
      <c r="D4256" s="34"/>
      <c r="E4256" s="32"/>
      <c r="F4256" s="36"/>
      <c r="G4256" s="288"/>
    </row>
    <row r="4257" spans="3:7" ht="15.75">
      <c r="C4257" s="31"/>
      <c r="D4257" s="34"/>
      <c r="E4257" s="32"/>
      <c r="F4257" s="36"/>
      <c r="G4257" s="288"/>
    </row>
    <row r="4258" spans="3:7" ht="15.75">
      <c r="C4258" s="31"/>
      <c r="D4258" s="34"/>
      <c r="E4258" s="32"/>
      <c r="F4258" s="36"/>
      <c r="G4258" s="288"/>
    </row>
    <row r="4259" spans="3:7" ht="15.75">
      <c r="C4259" s="31"/>
      <c r="D4259" s="34"/>
      <c r="E4259" s="32"/>
      <c r="F4259" s="36"/>
      <c r="G4259" s="288"/>
    </row>
    <row r="4260" spans="3:7" ht="15.75">
      <c r="C4260" s="31"/>
      <c r="D4260" s="34"/>
      <c r="E4260" s="32"/>
      <c r="F4260" s="36"/>
      <c r="G4260" s="288"/>
    </row>
    <row r="4261" spans="3:7" ht="15.75">
      <c r="C4261" s="31"/>
      <c r="D4261" s="34"/>
      <c r="E4261" s="32"/>
      <c r="F4261" s="36"/>
      <c r="G4261" s="288"/>
    </row>
    <row r="4262" spans="3:7" ht="15.75">
      <c r="C4262" s="31"/>
      <c r="D4262" s="34"/>
      <c r="E4262" s="32"/>
      <c r="F4262" s="36"/>
      <c r="G4262" s="288"/>
    </row>
    <row r="4263" spans="3:7" ht="15.75">
      <c r="C4263" s="31"/>
      <c r="D4263" s="34"/>
      <c r="E4263" s="32"/>
      <c r="F4263" s="36"/>
      <c r="G4263" s="288"/>
    </row>
    <row r="4264" spans="3:7" ht="15.75">
      <c r="C4264" s="31"/>
      <c r="D4264" s="34"/>
      <c r="E4264" s="32"/>
      <c r="F4264" s="36"/>
      <c r="G4264" s="288"/>
    </row>
    <row r="4265" spans="3:7" ht="15.75">
      <c r="C4265" s="31"/>
      <c r="D4265" s="34"/>
      <c r="E4265" s="32"/>
      <c r="F4265" s="36"/>
      <c r="G4265" s="288"/>
    </row>
    <row r="4266" spans="3:7" ht="15.75">
      <c r="C4266" s="31"/>
      <c r="D4266" s="34"/>
      <c r="E4266" s="32"/>
      <c r="F4266" s="36"/>
      <c r="G4266" s="288"/>
    </row>
    <row r="4267" spans="3:7" ht="15.75">
      <c r="C4267" s="31"/>
      <c r="D4267" s="34"/>
      <c r="E4267" s="32"/>
      <c r="F4267" s="36"/>
      <c r="G4267" s="288"/>
    </row>
    <row r="4268" spans="3:7" ht="15.75">
      <c r="C4268" s="31"/>
      <c r="D4268" s="34"/>
      <c r="E4268" s="32"/>
      <c r="F4268" s="36"/>
      <c r="G4268" s="288"/>
    </row>
    <row r="4269" spans="3:7" ht="15.75">
      <c r="C4269" s="31"/>
      <c r="D4269" s="34"/>
      <c r="E4269" s="32"/>
      <c r="F4269" s="36"/>
      <c r="G4269" s="288"/>
    </row>
    <row r="4270" spans="3:7" ht="15.75">
      <c r="C4270" s="31"/>
      <c r="D4270" s="34"/>
      <c r="E4270" s="32"/>
      <c r="F4270" s="36"/>
      <c r="G4270" s="288"/>
    </row>
    <row r="4271" spans="3:7" ht="15.75">
      <c r="C4271" s="31"/>
      <c r="D4271" s="34"/>
      <c r="E4271" s="32"/>
      <c r="F4271" s="36"/>
      <c r="G4271" s="288"/>
    </row>
    <row r="4272" spans="3:7" ht="15.75">
      <c r="C4272" s="31"/>
      <c r="D4272" s="34"/>
      <c r="E4272" s="32"/>
      <c r="F4272" s="36"/>
      <c r="G4272" s="288"/>
    </row>
    <row r="4273" spans="3:7" ht="15.75">
      <c r="C4273" s="31"/>
      <c r="D4273" s="34"/>
      <c r="E4273" s="32"/>
      <c r="F4273" s="36"/>
      <c r="G4273" s="288"/>
    </row>
    <row r="4274" spans="3:7" ht="15.75">
      <c r="C4274" s="31"/>
      <c r="D4274" s="34"/>
      <c r="E4274" s="32"/>
      <c r="F4274" s="36"/>
      <c r="G4274" s="288"/>
    </row>
    <row r="4275" spans="3:7" ht="15.75">
      <c r="C4275" s="31"/>
      <c r="D4275" s="34"/>
      <c r="E4275" s="32"/>
      <c r="F4275" s="36"/>
      <c r="G4275" s="288"/>
    </row>
    <row r="4276" spans="3:7" ht="15.75">
      <c r="C4276" s="31"/>
      <c r="D4276" s="34"/>
      <c r="E4276" s="32"/>
      <c r="F4276" s="36"/>
      <c r="G4276" s="288"/>
    </row>
    <row r="4277" spans="3:7" ht="15.75">
      <c r="C4277" s="31"/>
      <c r="D4277" s="34"/>
      <c r="E4277" s="32"/>
      <c r="F4277" s="36"/>
      <c r="G4277" s="288"/>
    </row>
    <row r="4278" spans="3:7" ht="15.75">
      <c r="C4278" s="31"/>
      <c r="D4278" s="34"/>
      <c r="E4278" s="32"/>
      <c r="F4278" s="36"/>
      <c r="G4278" s="288"/>
    </row>
    <row r="4279" spans="3:7" ht="15.75">
      <c r="C4279" s="31"/>
      <c r="D4279" s="34"/>
      <c r="E4279" s="32"/>
      <c r="F4279" s="36"/>
      <c r="G4279" s="288"/>
    </row>
    <row r="4280" spans="3:7" ht="15.75">
      <c r="C4280" s="31"/>
      <c r="D4280" s="34"/>
      <c r="E4280" s="32"/>
      <c r="F4280" s="36"/>
      <c r="G4280" s="288"/>
    </row>
    <row r="4281" spans="3:7" ht="15.75">
      <c r="C4281" s="31"/>
      <c r="D4281" s="34"/>
      <c r="E4281" s="32"/>
      <c r="F4281" s="36"/>
      <c r="G4281" s="288"/>
    </row>
    <row r="4282" spans="3:7" ht="15.75">
      <c r="C4282" s="31"/>
      <c r="D4282" s="34"/>
      <c r="E4282" s="32"/>
      <c r="F4282" s="36"/>
      <c r="G4282" s="288"/>
    </row>
    <row r="4283" spans="3:7" ht="15.75">
      <c r="C4283" s="31"/>
      <c r="D4283" s="34"/>
      <c r="E4283" s="32"/>
      <c r="F4283" s="36"/>
      <c r="G4283" s="288"/>
    </row>
    <row r="4284" spans="3:7" ht="15.75">
      <c r="C4284" s="31"/>
      <c r="D4284" s="34"/>
      <c r="E4284" s="32"/>
      <c r="F4284" s="36"/>
      <c r="G4284" s="288"/>
    </row>
    <row r="4285" spans="3:7" ht="15.75">
      <c r="C4285" s="31"/>
      <c r="D4285" s="34"/>
      <c r="E4285" s="32"/>
      <c r="F4285" s="36"/>
      <c r="G4285" s="288"/>
    </row>
    <row r="4286" spans="3:7" ht="15.75">
      <c r="C4286" s="31"/>
      <c r="D4286" s="34"/>
      <c r="E4286" s="32"/>
      <c r="F4286" s="36"/>
      <c r="G4286" s="288"/>
    </row>
    <row r="4287" spans="3:7" ht="15.75">
      <c r="C4287" s="31"/>
      <c r="D4287" s="34"/>
      <c r="E4287" s="32"/>
      <c r="F4287" s="36"/>
      <c r="G4287" s="288"/>
    </row>
    <row r="4288" spans="3:7" ht="15.75">
      <c r="C4288" s="31"/>
      <c r="D4288" s="34"/>
      <c r="E4288" s="32"/>
      <c r="F4288" s="36"/>
      <c r="G4288" s="288"/>
    </row>
    <row r="4289" spans="3:7" ht="15.75">
      <c r="C4289" s="31"/>
      <c r="D4289" s="34"/>
      <c r="E4289" s="32"/>
      <c r="F4289" s="36"/>
      <c r="G4289" s="288"/>
    </row>
    <row r="4290" spans="3:7" ht="15.75">
      <c r="C4290" s="31"/>
      <c r="D4290" s="34"/>
      <c r="E4290" s="32"/>
      <c r="F4290" s="36"/>
      <c r="G4290" s="288"/>
    </row>
    <row r="4291" spans="3:7" ht="15.75">
      <c r="C4291" s="31"/>
      <c r="D4291" s="34"/>
      <c r="E4291" s="32"/>
      <c r="F4291" s="36"/>
      <c r="G4291" s="288"/>
    </row>
    <row r="4292" spans="3:7" ht="15.75">
      <c r="C4292" s="31"/>
      <c r="D4292" s="34"/>
      <c r="E4292" s="32"/>
      <c r="F4292" s="36"/>
      <c r="G4292" s="288"/>
    </row>
    <row r="4293" spans="3:7" ht="15.75">
      <c r="C4293" s="31"/>
      <c r="D4293" s="34"/>
      <c r="E4293" s="32"/>
      <c r="F4293" s="36"/>
      <c r="G4293" s="288"/>
    </row>
    <row r="4294" spans="3:7" ht="15.75">
      <c r="C4294" s="31"/>
      <c r="D4294" s="34"/>
      <c r="E4294" s="32"/>
      <c r="F4294" s="36"/>
      <c r="G4294" s="288"/>
    </row>
    <row r="4295" spans="3:7" ht="15.75">
      <c r="C4295" s="31"/>
      <c r="D4295" s="34"/>
      <c r="E4295" s="32"/>
      <c r="F4295" s="36"/>
      <c r="G4295" s="288"/>
    </row>
    <row r="4296" spans="3:7" ht="15.75">
      <c r="C4296" s="31"/>
      <c r="D4296" s="34"/>
      <c r="E4296" s="32"/>
      <c r="F4296" s="36"/>
      <c r="G4296" s="288"/>
    </row>
    <row r="4297" spans="3:7" ht="15.75">
      <c r="C4297" s="31"/>
      <c r="D4297" s="34"/>
      <c r="E4297" s="32"/>
      <c r="F4297" s="36"/>
      <c r="G4297" s="288"/>
    </row>
    <row r="4298" spans="3:7" ht="15.75">
      <c r="C4298" s="31"/>
      <c r="D4298" s="34"/>
      <c r="E4298" s="32"/>
      <c r="F4298" s="36"/>
      <c r="G4298" s="288"/>
    </row>
    <row r="4299" spans="3:7" ht="15.75">
      <c r="C4299" s="31"/>
      <c r="D4299" s="34"/>
      <c r="E4299" s="32"/>
      <c r="F4299" s="36"/>
      <c r="G4299" s="288"/>
    </row>
    <row r="4300" spans="3:7" ht="15.75">
      <c r="C4300" s="31"/>
      <c r="D4300" s="34"/>
      <c r="E4300" s="32"/>
      <c r="F4300" s="36"/>
      <c r="G4300" s="288"/>
    </row>
    <row r="4301" spans="3:7" ht="15.75">
      <c r="C4301" s="31"/>
      <c r="D4301" s="34"/>
      <c r="E4301" s="32"/>
      <c r="F4301" s="36"/>
      <c r="G4301" s="288"/>
    </row>
    <row r="4302" spans="3:7" ht="15.75">
      <c r="C4302" s="31"/>
      <c r="D4302" s="34"/>
      <c r="E4302" s="32"/>
      <c r="F4302" s="36"/>
      <c r="G4302" s="288"/>
    </row>
    <row r="4303" spans="3:7" ht="15.75">
      <c r="C4303" s="31"/>
      <c r="D4303" s="34"/>
      <c r="E4303" s="32"/>
      <c r="F4303" s="36"/>
      <c r="G4303" s="288"/>
    </row>
    <row r="4304" spans="3:7" ht="15.75">
      <c r="C4304" s="31"/>
      <c r="D4304" s="34"/>
      <c r="E4304" s="32"/>
      <c r="F4304" s="36"/>
      <c r="G4304" s="288"/>
    </row>
    <row r="4305" spans="3:7" ht="15.75">
      <c r="C4305" s="31"/>
      <c r="D4305" s="34"/>
      <c r="E4305" s="32"/>
      <c r="F4305" s="36"/>
      <c r="G4305" s="288"/>
    </row>
    <row r="4306" spans="3:7" ht="15.75">
      <c r="C4306" s="31"/>
      <c r="D4306" s="34"/>
      <c r="E4306" s="32"/>
      <c r="F4306" s="36"/>
      <c r="G4306" s="288"/>
    </row>
    <row r="4307" spans="3:7" ht="15.75">
      <c r="C4307" s="31"/>
      <c r="D4307" s="34"/>
      <c r="E4307" s="32"/>
      <c r="F4307" s="36"/>
      <c r="G4307" s="288"/>
    </row>
    <row r="4308" spans="3:7" ht="15.75">
      <c r="C4308" s="31"/>
      <c r="D4308" s="34"/>
      <c r="E4308" s="32"/>
      <c r="F4308" s="36"/>
      <c r="G4308" s="288"/>
    </row>
    <row r="4309" spans="3:7" ht="15.75">
      <c r="C4309" s="31"/>
      <c r="D4309" s="34"/>
      <c r="E4309" s="32"/>
      <c r="F4309" s="36"/>
      <c r="G4309" s="288"/>
    </row>
    <row r="4310" spans="3:7" ht="15.75">
      <c r="C4310" s="31"/>
      <c r="D4310" s="34"/>
      <c r="E4310" s="32"/>
      <c r="F4310" s="36"/>
      <c r="G4310" s="288"/>
    </row>
    <row r="4311" spans="3:7" ht="15.75">
      <c r="C4311" s="31"/>
      <c r="D4311" s="34"/>
      <c r="E4311" s="32"/>
      <c r="F4311" s="36"/>
      <c r="G4311" s="288"/>
    </row>
    <row r="4312" spans="3:7" ht="15.75">
      <c r="C4312" s="31"/>
      <c r="D4312" s="34"/>
      <c r="E4312" s="32"/>
      <c r="F4312" s="36"/>
      <c r="G4312" s="288"/>
    </row>
    <row r="4313" spans="3:7" ht="15.75">
      <c r="C4313" s="31"/>
      <c r="D4313" s="34"/>
      <c r="E4313" s="32"/>
      <c r="F4313" s="36"/>
      <c r="G4313" s="288"/>
    </row>
    <row r="4314" spans="3:7" ht="15.75">
      <c r="C4314" s="31"/>
      <c r="D4314" s="34"/>
      <c r="E4314" s="32"/>
      <c r="F4314" s="36"/>
      <c r="G4314" s="288"/>
    </row>
    <row r="4315" spans="3:7" ht="15.75">
      <c r="C4315" s="31"/>
      <c r="D4315" s="34"/>
      <c r="E4315" s="32"/>
      <c r="F4315" s="36"/>
      <c r="G4315" s="288"/>
    </row>
    <row r="4316" spans="3:7" ht="15.75">
      <c r="C4316" s="31"/>
      <c r="D4316" s="34"/>
      <c r="E4316" s="32"/>
      <c r="F4316" s="36"/>
      <c r="G4316" s="288"/>
    </row>
    <row r="4317" spans="3:7" ht="15.75">
      <c r="C4317" s="31"/>
      <c r="D4317" s="34"/>
      <c r="E4317" s="32"/>
      <c r="F4317" s="36"/>
      <c r="G4317" s="288"/>
    </row>
    <row r="4318" spans="3:7" ht="15.75">
      <c r="C4318" s="31"/>
      <c r="D4318" s="34"/>
      <c r="E4318" s="32"/>
      <c r="F4318" s="36"/>
      <c r="G4318" s="288"/>
    </row>
    <row r="4319" spans="3:7" ht="15.75">
      <c r="C4319" s="31"/>
      <c r="D4319" s="34"/>
      <c r="E4319" s="32"/>
      <c r="F4319" s="36"/>
      <c r="G4319" s="288"/>
    </row>
    <row r="4320" spans="3:7" ht="15.75">
      <c r="C4320" s="31"/>
      <c r="D4320" s="34"/>
      <c r="E4320" s="32"/>
      <c r="F4320" s="36"/>
      <c r="G4320" s="288"/>
    </row>
    <row r="4321" spans="3:7" ht="15.75">
      <c r="C4321" s="31"/>
      <c r="D4321" s="34"/>
      <c r="E4321" s="32"/>
      <c r="F4321" s="36"/>
      <c r="G4321" s="288"/>
    </row>
    <row r="4322" spans="3:7" ht="15.75">
      <c r="C4322" s="31"/>
      <c r="D4322" s="34"/>
      <c r="E4322" s="32"/>
      <c r="F4322" s="36"/>
      <c r="G4322" s="288"/>
    </row>
    <row r="4323" spans="3:7" ht="15.75">
      <c r="C4323" s="31"/>
      <c r="D4323" s="34"/>
      <c r="E4323" s="32"/>
      <c r="F4323" s="36"/>
      <c r="G4323" s="288"/>
    </row>
    <row r="4324" spans="3:7" ht="15.75">
      <c r="C4324" s="31"/>
      <c r="D4324" s="34"/>
      <c r="E4324" s="32"/>
      <c r="F4324" s="36"/>
      <c r="G4324" s="288"/>
    </row>
    <row r="4325" spans="3:7" ht="15.75">
      <c r="C4325" s="31"/>
      <c r="D4325" s="34"/>
      <c r="E4325" s="32"/>
      <c r="F4325" s="36"/>
      <c r="G4325" s="288"/>
    </row>
    <row r="4326" spans="3:7" ht="15.75">
      <c r="C4326" s="31"/>
      <c r="D4326" s="34"/>
      <c r="E4326" s="32"/>
      <c r="F4326" s="36"/>
      <c r="G4326" s="288"/>
    </row>
    <row r="4327" spans="3:7" ht="15.75">
      <c r="C4327" s="31"/>
      <c r="D4327" s="34"/>
      <c r="E4327" s="32"/>
      <c r="F4327" s="36"/>
      <c r="G4327" s="288"/>
    </row>
    <row r="4328" spans="3:7" ht="15.75">
      <c r="C4328" s="31"/>
      <c r="D4328" s="34"/>
      <c r="E4328" s="32"/>
      <c r="F4328" s="36"/>
      <c r="G4328" s="288"/>
    </row>
    <row r="4329" spans="3:7" ht="15.75">
      <c r="C4329" s="31"/>
      <c r="D4329" s="34"/>
      <c r="E4329" s="32"/>
      <c r="F4329" s="36"/>
      <c r="G4329" s="288"/>
    </row>
    <row r="4330" spans="3:7" ht="15.75">
      <c r="C4330" s="31"/>
      <c r="D4330" s="34"/>
      <c r="E4330" s="32"/>
      <c r="F4330" s="36"/>
      <c r="G4330" s="288"/>
    </row>
    <row r="4331" spans="3:7" ht="15.75">
      <c r="C4331" s="31"/>
      <c r="D4331" s="34"/>
      <c r="E4331" s="32"/>
      <c r="F4331" s="36"/>
      <c r="G4331" s="288"/>
    </row>
    <row r="4332" spans="3:7" ht="15.75">
      <c r="C4332" s="31"/>
      <c r="D4332" s="34"/>
      <c r="E4332" s="32"/>
      <c r="F4332" s="36"/>
      <c r="G4332" s="288"/>
    </row>
    <row r="4333" spans="3:7" ht="15.75">
      <c r="C4333" s="31"/>
      <c r="D4333" s="34"/>
      <c r="E4333" s="32"/>
      <c r="F4333" s="36"/>
      <c r="G4333" s="288"/>
    </row>
    <row r="4334" spans="3:7" ht="15.75">
      <c r="C4334" s="31"/>
      <c r="D4334" s="34"/>
      <c r="E4334" s="32"/>
      <c r="F4334" s="36"/>
      <c r="G4334" s="288"/>
    </row>
    <row r="4335" spans="3:7" ht="15.75">
      <c r="C4335" s="31"/>
      <c r="D4335" s="34"/>
      <c r="E4335" s="32"/>
      <c r="F4335" s="36"/>
      <c r="G4335" s="288"/>
    </row>
    <row r="4336" spans="3:7" ht="15.75">
      <c r="C4336" s="31"/>
      <c r="D4336" s="34"/>
      <c r="E4336" s="32"/>
      <c r="F4336" s="36"/>
      <c r="G4336" s="288"/>
    </row>
    <row r="4337" spans="3:7" ht="15.75">
      <c r="C4337" s="31"/>
      <c r="D4337" s="34"/>
      <c r="E4337" s="32"/>
      <c r="F4337" s="36"/>
      <c r="G4337" s="288"/>
    </row>
    <row r="4338" spans="3:7" ht="15.75">
      <c r="C4338" s="31"/>
      <c r="D4338" s="34"/>
      <c r="E4338" s="32"/>
      <c r="F4338" s="36"/>
      <c r="G4338" s="288"/>
    </row>
    <row r="4339" spans="3:7" ht="15.75">
      <c r="C4339" s="31"/>
      <c r="D4339" s="34"/>
      <c r="E4339" s="32"/>
      <c r="F4339" s="36"/>
      <c r="G4339" s="288"/>
    </row>
    <row r="4340" spans="3:7" ht="15.75">
      <c r="C4340" s="31"/>
      <c r="D4340" s="34"/>
      <c r="E4340" s="32"/>
      <c r="F4340" s="36"/>
      <c r="G4340" s="288"/>
    </row>
    <row r="4341" spans="3:7" ht="15.75">
      <c r="C4341" s="31"/>
      <c r="D4341" s="34"/>
      <c r="E4341" s="32"/>
      <c r="F4341" s="36"/>
      <c r="G4341" s="288"/>
    </row>
    <row r="4342" spans="3:7" ht="15.75">
      <c r="C4342" s="31"/>
      <c r="D4342" s="34"/>
      <c r="E4342" s="32"/>
      <c r="F4342" s="36"/>
      <c r="G4342" s="288"/>
    </row>
    <row r="4343" spans="3:7" ht="15.75">
      <c r="C4343" s="31"/>
      <c r="D4343" s="34"/>
      <c r="E4343" s="32"/>
      <c r="F4343" s="36"/>
      <c r="G4343" s="288"/>
    </row>
    <row r="4344" spans="3:7" ht="15.75">
      <c r="C4344" s="31"/>
      <c r="D4344" s="34"/>
      <c r="E4344" s="32"/>
      <c r="F4344" s="36"/>
      <c r="G4344" s="288"/>
    </row>
    <row r="4345" spans="3:7" ht="15.75">
      <c r="C4345" s="31"/>
      <c r="D4345" s="34"/>
      <c r="E4345" s="32"/>
      <c r="F4345" s="36"/>
      <c r="G4345" s="288"/>
    </row>
    <row r="4346" spans="3:7" ht="15.75">
      <c r="C4346" s="31"/>
      <c r="D4346" s="34"/>
      <c r="E4346" s="32"/>
      <c r="F4346" s="36"/>
      <c r="G4346" s="288"/>
    </row>
    <row r="4347" spans="3:7" ht="15.75">
      <c r="C4347" s="31"/>
      <c r="D4347" s="34"/>
      <c r="E4347" s="32"/>
      <c r="F4347" s="36"/>
      <c r="G4347" s="288"/>
    </row>
    <row r="4348" spans="3:7" ht="15.75">
      <c r="C4348" s="31"/>
      <c r="D4348" s="34"/>
      <c r="E4348" s="32"/>
      <c r="F4348" s="36"/>
      <c r="G4348" s="288"/>
    </row>
    <row r="4349" spans="3:7" ht="15.75">
      <c r="C4349" s="31"/>
      <c r="D4349" s="34"/>
      <c r="E4349" s="32"/>
      <c r="F4349" s="36"/>
      <c r="G4349" s="288"/>
    </row>
    <row r="4350" spans="3:7" ht="15.75">
      <c r="C4350" s="31"/>
      <c r="D4350" s="34"/>
      <c r="E4350" s="32"/>
      <c r="F4350" s="36"/>
      <c r="G4350" s="288"/>
    </row>
    <row r="4351" spans="3:7" ht="15.75">
      <c r="C4351" s="31"/>
      <c r="D4351" s="34"/>
      <c r="E4351" s="32"/>
      <c r="F4351" s="36"/>
      <c r="G4351" s="288"/>
    </row>
    <row r="4352" spans="3:7" ht="15.75">
      <c r="C4352" s="31"/>
      <c r="D4352" s="34"/>
      <c r="E4352" s="32"/>
      <c r="F4352" s="36"/>
      <c r="G4352" s="288"/>
    </row>
    <row r="4353" spans="3:7" ht="15.75">
      <c r="C4353" s="31"/>
      <c r="D4353" s="34"/>
      <c r="E4353" s="32"/>
      <c r="F4353" s="36"/>
      <c r="G4353" s="288"/>
    </row>
    <row r="4354" spans="3:7" ht="15.75">
      <c r="C4354" s="31"/>
      <c r="D4354" s="34"/>
      <c r="E4354" s="32"/>
      <c r="F4354" s="36"/>
      <c r="G4354" s="288"/>
    </row>
    <row r="4355" spans="3:7" ht="15.75">
      <c r="C4355" s="31"/>
      <c r="D4355" s="34"/>
      <c r="E4355" s="32"/>
      <c r="F4355" s="36"/>
      <c r="G4355" s="288"/>
    </row>
    <row r="4356" spans="3:7" ht="15.75">
      <c r="C4356" s="31"/>
      <c r="D4356" s="34"/>
      <c r="E4356" s="32"/>
      <c r="F4356" s="36"/>
      <c r="G4356" s="288"/>
    </row>
    <row r="4357" spans="3:7" ht="15.75">
      <c r="C4357" s="31"/>
      <c r="D4357" s="34"/>
      <c r="E4357" s="32"/>
      <c r="F4357" s="36"/>
      <c r="G4357" s="288"/>
    </row>
    <row r="4358" spans="3:7" ht="15.75">
      <c r="C4358" s="31"/>
      <c r="D4358" s="34"/>
      <c r="E4358" s="32"/>
      <c r="F4358" s="36"/>
      <c r="G4358" s="288"/>
    </row>
    <row r="4359" spans="3:7" ht="15.75">
      <c r="C4359" s="31"/>
      <c r="D4359" s="34"/>
      <c r="E4359" s="32"/>
      <c r="F4359" s="36"/>
      <c r="G4359" s="288"/>
    </row>
    <row r="4360" spans="3:7" ht="15.75">
      <c r="C4360" s="31"/>
      <c r="D4360" s="34"/>
      <c r="E4360" s="32"/>
      <c r="F4360" s="36"/>
      <c r="G4360" s="288"/>
    </row>
    <row r="4361" spans="3:7" ht="15.75">
      <c r="C4361" s="31"/>
      <c r="D4361" s="34"/>
      <c r="E4361" s="32"/>
      <c r="F4361" s="36"/>
      <c r="G4361" s="288"/>
    </row>
    <row r="4362" spans="3:7" ht="15.75">
      <c r="C4362" s="31"/>
      <c r="D4362" s="34"/>
      <c r="E4362" s="32"/>
      <c r="F4362" s="36"/>
      <c r="G4362" s="288"/>
    </row>
    <row r="4363" spans="3:7" ht="15.75">
      <c r="C4363" s="31"/>
      <c r="D4363" s="34"/>
      <c r="E4363" s="32"/>
      <c r="F4363" s="36"/>
      <c r="G4363" s="288"/>
    </row>
    <row r="4364" spans="3:7" ht="15.75">
      <c r="C4364" s="31"/>
      <c r="D4364" s="34"/>
      <c r="E4364" s="32"/>
      <c r="F4364" s="36"/>
      <c r="G4364" s="288"/>
    </row>
    <row r="4365" spans="3:7" ht="15.75">
      <c r="C4365" s="31"/>
      <c r="D4365" s="34"/>
      <c r="E4365" s="32"/>
      <c r="F4365" s="36"/>
      <c r="G4365" s="288"/>
    </row>
    <row r="4366" spans="3:7" ht="15.75">
      <c r="C4366" s="31"/>
      <c r="D4366" s="34"/>
      <c r="E4366" s="32"/>
      <c r="F4366" s="36"/>
      <c r="G4366" s="288"/>
    </row>
    <row r="4367" spans="3:7" ht="15.75">
      <c r="C4367" s="31"/>
      <c r="D4367" s="34"/>
      <c r="E4367" s="32"/>
      <c r="F4367" s="36"/>
      <c r="G4367" s="288"/>
    </row>
    <row r="4368" spans="3:7" ht="15.75">
      <c r="C4368" s="31"/>
      <c r="D4368" s="34"/>
      <c r="E4368" s="32"/>
      <c r="F4368" s="36"/>
      <c r="G4368" s="288"/>
    </row>
    <row r="4369" spans="3:7" ht="15.75">
      <c r="C4369" s="31"/>
      <c r="D4369" s="34"/>
      <c r="E4369" s="32"/>
      <c r="F4369" s="36"/>
      <c r="G4369" s="288"/>
    </row>
    <row r="4370" spans="3:7" ht="15.75">
      <c r="C4370" s="31"/>
      <c r="D4370" s="34"/>
      <c r="E4370" s="32"/>
      <c r="F4370" s="36"/>
      <c r="G4370" s="288"/>
    </row>
    <row r="4371" spans="3:7" ht="15.75">
      <c r="C4371" s="31"/>
      <c r="D4371" s="34"/>
      <c r="E4371" s="32"/>
      <c r="F4371" s="36"/>
      <c r="G4371" s="288"/>
    </row>
    <row r="4372" spans="3:7" ht="15.75">
      <c r="C4372" s="31"/>
      <c r="D4372" s="34"/>
      <c r="E4372" s="32"/>
      <c r="F4372" s="36"/>
      <c r="G4372" s="288"/>
    </row>
    <row r="4373" spans="3:7" ht="15.75">
      <c r="C4373" s="31"/>
      <c r="D4373" s="34"/>
      <c r="E4373" s="32"/>
      <c r="F4373" s="36"/>
      <c r="G4373" s="288"/>
    </row>
    <row r="4374" spans="3:7" ht="15.75">
      <c r="C4374" s="31"/>
      <c r="D4374" s="34"/>
      <c r="E4374" s="32"/>
      <c r="F4374" s="36"/>
      <c r="G4374" s="288"/>
    </row>
    <row r="4375" spans="3:7" ht="15.75">
      <c r="C4375" s="31"/>
      <c r="D4375" s="34"/>
      <c r="E4375" s="32"/>
      <c r="F4375" s="36"/>
      <c r="G4375" s="288"/>
    </row>
    <row r="4376" spans="3:7" ht="15.75">
      <c r="C4376" s="31"/>
      <c r="D4376" s="34"/>
      <c r="E4376" s="32"/>
      <c r="F4376" s="36"/>
      <c r="G4376" s="288"/>
    </row>
    <row r="4377" spans="3:7" ht="15.75">
      <c r="C4377" s="31"/>
      <c r="D4377" s="34"/>
      <c r="E4377" s="32"/>
      <c r="F4377" s="36"/>
      <c r="G4377" s="288"/>
    </row>
    <row r="4378" spans="3:7" ht="15.75">
      <c r="C4378" s="31"/>
      <c r="D4378" s="34"/>
      <c r="E4378" s="32"/>
      <c r="F4378" s="36"/>
      <c r="G4378" s="288"/>
    </row>
    <row r="4379" spans="3:7" ht="15.75">
      <c r="C4379" s="31"/>
      <c r="D4379" s="34"/>
      <c r="E4379" s="32"/>
      <c r="F4379" s="36"/>
      <c r="G4379" s="288"/>
    </row>
    <row r="4380" spans="3:7" ht="15.75">
      <c r="C4380" s="31"/>
      <c r="D4380" s="34"/>
      <c r="E4380" s="32"/>
      <c r="F4380" s="36"/>
      <c r="G4380" s="288"/>
    </row>
    <row r="4381" spans="3:7" ht="15.75">
      <c r="C4381" s="31"/>
      <c r="D4381" s="34"/>
      <c r="E4381" s="32"/>
      <c r="F4381" s="36"/>
      <c r="G4381" s="288"/>
    </row>
    <row r="4382" spans="3:7" ht="15.75">
      <c r="C4382" s="31"/>
      <c r="D4382" s="34"/>
      <c r="E4382" s="32"/>
      <c r="F4382" s="36"/>
      <c r="G4382" s="288"/>
    </row>
    <row r="4383" spans="3:7" ht="15.75">
      <c r="C4383" s="31"/>
      <c r="D4383" s="34"/>
      <c r="E4383" s="32"/>
      <c r="F4383" s="36"/>
      <c r="G4383" s="288"/>
    </row>
    <row r="4384" spans="3:7" ht="15.75">
      <c r="C4384" s="31"/>
      <c r="D4384" s="34"/>
      <c r="E4384" s="32"/>
      <c r="F4384" s="36"/>
      <c r="G4384" s="288"/>
    </row>
    <row r="4385" spans="3:7" ht="15.75">
      <c r="C4385" s="31"/>
      <c r="D4385" s="34"/>
      <c r="E4385" s="32"/>
      <c r="F4385" s="36"/>
      <c r="G4385" s="288"/>
    </row>
    <row r="4386" spans="3:7" ht="15.75">
      <c r="C4386" s="31"/>
      <c r="D4386" s="34"/>
      <c r="E4386" s="32"/>
      <c r="F4386" s="36"/>
      <c r="G4386" s="288"/>
    </row>
    <row r="4387" spans="3:7" ht="15.75">
      <c r="C4387" s="31"/>
      <c r="D4387" s="34"/>
      <c r="E4387" s="32"/>
      <c r="F4387" s="36"/>
      <c r="G4387" s="288"/>
    </row>
    <row r="4388" spans="3:7" ht="15.75">
      <c r="C4388" s="31"/>
      <c r="D4388" s="34"/>
      <c r="E4388" s="32"/>
      <c r="F4388" s="36"/>
      <c r="G4388" s="288"/>
    </row>
    <row r="4389" spans="3:7" ht="15.75">
      <c r="C4389" s="31"/>
      <c r="D4389" s="34"/>
      <c r="E4389" s="32"/>
      <c r="F4389" s="36"/>
      <c r="G4389" s="288"/>
    </row>
    <row r="4390" spans="3:7" ht="15.75">
      <c r="C4390" s="31"/>
      <c r="D4390" s="34"/>
      <c r="E4390" s="32"/>
      <c r="F4390" s="36"/>
      <c r="G4390" s="288"/>
    </row>
    <row r="4391" spans="3:7" ht="15.75">
      <c r="C4391" s="31"/>
      <c r="D4391" s="34"/>
      <c r="E4391" s="32"/>
      <c r="F4391" s="36"/>
      <c r="G4391" s="288"/>
    </row>
    <row r="4392" spans="3:7" ht="15.75">
      <c r="C4392" s="31"/>
      <c r="D4392" s="34"/>
      <c r="E4392" s="32"/>
      <c r="F4392" s="36"/>
      <c r="G4392" s="288"/>
    </row>
    <row r="4393" spans="3:7" ht="15.75">
      <c r="C4393" s="31"/>
      <c r="D4393" s="34"/>
      <c r="E4393" s="32"/>
      <c r="F4393" s="36"/>
      <c r="G4393" s="288"/>
    </row>
    <row r="4394" spans="3:7" ht="15.75">
      <c r="C4394" s="31"/>
      <c r="D4394" s="34"/>
      <c r="E4394" s="32"/>
      <c r="F4394" s="36"/>
      <c r="G4394" s="288"/>
    </row>
    <row r="4395" spans="3:7" ht="15.75">
      <c r="C4395" s="31"/>
      <c r="D4395" s="34"/>
      <c r="E4395" s="32"/>
      <c r="F4395" s="36"/>
      <c r="G4395" s="288"/>
    </row>
    <row r="4396" spans="3:7" ht="15.75">
      <c r="C4396" s="31"/>
      <c r="D4396" s="34"/>
      <c r="E4396" s="32"/>
      <c r="F4396" s="36"/>
      <c r="G4396" s="288"/>
    </row>
    <row r="4397" spans="3:7" ht="15.75">
      <c r="C4397" s="31"/>
      <c r="D4397" s="34"/>
      <c r="E4397" s="32"/>
      <c r="F4397" s="36"/>
      <c r="G4397" s="288"/>
    </row>
    <row r="4398" spans="3:7" ht="15.75">
      <c r="C4398" s="31"/>
      <c r="D4398" s="34"/>
      <c r="E4398" s="32"/>
      <c r="F4398" s="36"/>
      <c r="G4398" s="288"/>
    </row>
    <row r="4399" spans="3:7" ht="15.75">
      <c r="C4399" s="31"/>
      <c r="D4399" s="34"/>
      <c r="E4399" s="32"/>
      <c r="F4399" s="36"/>
      <c r="G4399" s="288"/>
    </row>
    <row r="4400" spans="3:7" ht="15.75">
      <c r="C4400" s="31"/>
      <c r="D4400" s="34"/>
      <c r="E4400" s="32"/>
      <c r="F4400" s="36"/>
      <c r="G4400" s="288"/>
    </row>
    <row r="4401" spans="3:7" ht="15.75">
      <c r="C4401" s="31"/>
      <c r="D4401" s="34"/>
      <c r="E4401" s="32"/>
      <c r="F4401" s="36"/>
      <c r="G4401" s="288"/>
    </row>
    <row r="4402" spans="3:7" ht="15.75">
      <c r="C4402" s="31"/>
      <c r="D4402" s="34"/>
      <c r="E4402" s="32"/>
      <c r="F4402" s="36"/>
      <c r="G4402" s="288"/>
    </row>
    <row r="4403" spans="3:7" ht="15.75">
      <c r="C4403" s="31"/>
      <c r="D4403" s="34"/>
      <c r="E4403" s="32"/>
      <c r="F4403" s="36"/>
      <c r="G4403" s="288"/>
    </row>
    <row r="4404" spans="3:7" ht="15.75">
      <c r="C4404" s="31"/>
      <c r="D4404" s="34"/>
      <c r="E4404" s="32"/>
      <c r="F4404" s="36"/>
      <c r="G4404" s="288"/>
    </row>
    <row r="4405" spans="3:7" ht="15.75">
      <c r="C4405" s="31"/>
      <c r="D4405" s="34"/>
      <c r="E4405" s="32"/>
      <c r="F4405" s="36"/>
      <c r="G4405" s="288"/>
    </row>
    <row r="4406" spans="3:7" ht="15.75">
      <c r="C4406" s="31"/>
      <c r="D4406" s="34"/>
      <c r="E4406" s="32"/>
      <c r="F4406" s="36"/>
      <c r="G4406" s="288"/>
    </row>
    <row r="4407" spans="3:7" ht="15.75">
      <c r="C4407" s="31"/>
      <c r="D4407" s="34"/>
      <c r="E4407" s="32"/>
      <c r="F4407" s="36"/>
      <c r="G4407" s="288"/>
    </row>
    <row r="4408" spans="3:7" ht="15.75">
      <c r="C4408" s="31"/>
      <c r="D4408" s="34"/>
      <c r="E4408" s="32"/>
      <c r="F4408" s="36"/>
      <c r="G4408" s="288"/>
    </row>
    <row r="4409" spans="3:7" ht="15.75">
      <c r="C4409" s="31"/>
      <c r="D4409" s="34"/>
      <c r="E4409" s="32"/>
      <c r="F4409" s="36"/>
      <c r="G4409" s="288"/>
    </row>
    <row r="4410" spans="3:7" ht="15.75">
      <c r="C4410" s="31"/>
      <c r="D4410" s="34"/>
      <c r="E4410" s="32"/>
      <c r="F4410" s="36"/>
      <c r="G4410" s="288"/>
    </row>
    <row r="4411" spans="3:7" ht="15.75">
      <c r="C4411" s="31"/>
      <c r="D4411" s="34"/>
      <c r="E4411" s="32"/>
      <c r="F4411" s="36"/>
      <c r="G4411" s="288"/>
    </row>
    <row r="4412" spans="3:7" ht="15.75">
      <c r="C4412" s="31"/>
      <c r="D4412" s="34"/>
      <c r="E4412" s="32"/>
      <c r="F4412" s="36"/>
      <c r="G4412" s="288"/>
    </row>
    <row r="4413" spans="3:7" ht="15.75">
      <c r="C4413" s="31"/>
      <c r="D4413" s="34"/>
      <c r="E4413" s="32"/>
      <c r="F4413" s="36"/>
      <c r="G4413" s="288"/>
    </row>
    <row r="4414" spans="3:7" ht="15.75">
      <c r="C4414" s="31"/>
      <c r="D4414" s="34"/>
      <c r="E4414" s="32"/>
      <c r="F4414" s="36"/>
      <c r="G4414" s="288"/>
    </row>
    <row r="4415" spans="3:7" ht="15.75">
      <c r="C4415" s="31"/>
      <c r="D4415" s="34"/>
      <c r="E4415" s="32"/>
      <c r="F4415" s="36"/>
      <c r="G4415" s="288"/>
    </row>
    <row r="4416" spans="3:7" ht="15.75">
      <c r="C4416" s="31"/>
      <c r="D4416" s="34"/>
      <c r="E4416" s="32"/>
      <c r="F4416" s="36"/>
      <c r="G4416" s="288"/>
    </row>
    <row r="4417" spans="3:7" ht="15.75">
      <c r="C4417" s="31"/>
      <c r="D4417" s="34"/>
      <c r="E4417" s="32"/>
      <c r="F4417" s="36"/>
      <c r="G4417" s="288"/>
    </row>
    <row r="4418" spans="3:7" ht="15.75">
      <c r="C4418" s="31"/>
      <c r="D4418" s="34"/>
      <c r="E4418" s="32"/>
      <c r="F4418" s="36"/>
      <c r="G4418" s="288"/>
    </row>
    <row r="4419" spans="3:7" ht="15.75">
      <c r="C4419" s="31"/>
      <c r="D4419" s="34"/>
      <c r="E4419" s="32"/>
      <c r="F4419" s="36"/>
      <c r="G4419" s="288"/>
    </row>
    <row r="4420" spans="3:7" ht="15.75">
      <c r="C4420" s="31"/>
      <c r="D4420" s="34"/>
      <c r="E4420" s="32"/>
      <c r="F4420" s="36"/>
      <c r="G4420" s="288"/>
    </row>
    <row r="4421" spans="3:7" ht="15.75">
      <c r="C4421" s="31"/>
      <c r="D4421" s="34"/>
      <c r="E4421" s="32"/>
      <c r="F4421" s="36"/>
      <c r="G4421" s="288"/>
    </row>
    <row r="4422" spans="3:7" ht="15.75">
      <c r="C4422" s="31"/>
      <c r="D4422" s="34"/>
      <c r="E4422" s="32"/>
      <c r="F4422" s="36"/>
      <c r="G4422" s="288"/>
    </row>
    <row r="4423" spans="3:7" ht="15.75">
      <c r="C4423" s="31"/>
      <c r="D4423" s="34"/>
      <c r="E4423" s="32"/>
      <c r="F4423" s="36"/>
      <c r="G4423" s="288"/>
    </row>
    <row r="4424" spans="3:7" ht="15.75">
      <c r="C4424" s="31"/>
      <c r="D4424" s="34"/>
      <c r="E4424" s="32"/>
      <c r="F4424" s="36"/>
      <c r="G4424" s="288"/>
    </row>
    <row r="4425" spans="3:7" ht="15.75">
      <c r="C4425" s="31"/>
      <c r="D4425" s="34"/>
      <c r="E4425" s="32"/>
      <c r="F4425" s="36"/>
      <c r="G4425" s="288"/>
    </row>
    <row r="4426" spans="3:7" ht="15.75">
      <c r="C4426" s="31"/>
      <c r="D4426" s="34"/>
      <c r="E4426" s="32"/>
      <c r="F4426" s="36"/>
      <c r="G4426" s="288"/>
    </row>
    <row r="4427" spans="3:7" ht="15.75">
      <c r="C4427" s="31"/>
      <c r="D4427" s="34"/>
      <c r="E4427" s="32"/>
      <c r="F4427" s="36"/>
      <c r="G4427" s="288"/>
    </row>
    <row r="4428" spans="3:7" ht="15.75">
      <c r="C4428" s="31"/>
      <c r="D4428" s="34"/>
      <c r="E4428" s="32"/>
      <c r="F4428" s="36"/>
      <c r="G4428" s="288"/>
    </row>
    <row r="4429" spans="3:7" ht="15.75">
      <c r="C4429" s="31"/>
      <c r="D4429" s="34"/>
      <c r="E4429" s="32"/>
      <c r="F4429" s="36"/>
      <c r="G4429" s="288"/>
    </row>
    <row r="4430" spans="3:7" ht="15.75">
      <c r="C4430" s="31"/>
      <c r="D4430" s="34"/>
      <c r="E4430" s="32"/>
      <c r="F4430" s="36"/>
      <c r="G4430" s="288"/>
    </row>
    <row r="4431" spans="3:7" ht="15.75">
      <c r="C4431" s="31"/>
      <c r="D4431" s="34"/>
      <c r="E4431" s="32"/>
      <c r="F4431" s="36"/>
      <c r="G4431" s="288"/>
    </row>
    <row r="4432" spans="3:7" ht="15.75">
      <c r="C4432" s="31"/>
      <c r="D4432" s="34"/>
      <c r="E4432" s="32"/>
      <c r="F4432" s="36"/>
      <c r="G4432" s="288"/>
    </row>
    <row r="4433" spans="3:7" ht="15.75">
      <c r="C4433" s="31"/>
      <c r="D4433" s="34"/>
      <c r="E4433" s="32"/>
      <c r="F4433" s="36"/>
      <c r="G4433" s="288"/>
    </row>
    <row r="4434" spans="3:7" ht="15.75">
      <c r="C4434" s="31"/>
      <c r="D4434" s="34"/>
      <c r="E4434" s="32"/>
      <c r="F4434" s="36"/>
      <c r="G4434" s="288"/>
    </row>
    <row r="4435" spans="3:7" ht="15.75">
      <c r="C4435" s="31"/>
      <c r="D4435" s="34"/>
      <c r="E4435" s="32"/>
      <c r="F4435" s="36"/>
      <c r="G4435" s="288"/>
    </row>
    <row r="4436" spans="3:7" ht="15.75">
      <c r="C4436" s="31"/>
      <c r="D4436" s="34"/>
      <c r="E4436" s="32"/>
      <c r="F4436" s="36"/>
      <c r="G4436" s="288"/>
    </row>
    <row r="4437" spans="3:7" ht="15.75">
      <c r="C4437" s="31"/>
      <c r="D4437" s="34"/>
      <c r="E4437" s="32"/>
      <c r="F4437" s="36"/>
      <c r="G4437" s="288"/>
    </row>
    <row r="4438" spans="3:7" ht="15.75">
      <c r="C4438" s="31"/>
      <c r="D4438" s="34"/>
      <c r="E4438" s="32"/>
      <c r="F4438" s="36"/>
      <c r="G4438" s="288"/>
    </row>
    <row r="4439" spans="3:7" ht="15.75">
      <c r="C4439" s="31"/>
      <c r="D4439" s="34"/>
      <c r="E4439" s="32"/>
      <c r="F4439" s="36"/>
      <c r="G4439" s="288"/>
    </row>
    <row r="4440" spans="3:7" ht="15.75">
      <c r="C4440" s="31"/>
      <c r="D4440" s="34"/>
      <c r="E4440" s="32"/>
      <c r="F4440" s="36"/>
      <c r="G4440" s="288"/>
    </row>
    <row r="4441" spans="3:7" ht="15.75">
      <c r="C4441" s="31"/>
      <c r="D4441" s="34"/>
      <c r="E4441" s="32"/>
      <c r="F4441" s="36"/>
      <c r="G4441" s="288"/>
    </row>
    <row r="4442" spans="3:7" ht="15.75">
      <c r="C4442" s="31"/>
      <c r="D4442" s="34"/>
      <c r="E4442" s="32"/>
      <c r="F4442" s="36"/>
      <c r="G4442" s="288"/>
    </row>
    <row r="4443" spans="3:7" ht="15.75">
      <c r="C4443" s="31"/>
      <c r="D4443" s="34"/>
      <c r="E4443" s="32"/>
      <c r="F4443" s="36"/>
      <c r="G4443" s="288"/>
    </row>
    <row r="4444" spans="3:7" ht="15.75">
      <c r="C4444" s="31"/>
      <c r="D4444" s="34"/>
      <c r="E4444" s="32"/>
      <c r="F4444" s="36"/>
      <c r="G4444" s="288"/>
    </row>
    <row r="4445" spans="3:7" ht="15.75">
      <c r="C4445" s="31"/>
      <c r="D4445" s="34"/>
      <c r="E4445" s="32"/>
      <c r="F4445" s="36"/>
      <c r="G4445" s="288"/>
    </row>
    <row r="4446" spans="3:7" ht="15.75">
      <c r="C4446" s="31"/>
      <c r="D4446" s="34"/>
      <c r="E4446" s="32"/>
      <c r="F4446" s="36"/>
      <c r="G4446" s="288"/>
    </row>
    <row r="4447" spans="3:7" ht="15.75">
      <c r="C4447" s="31"/>
      <c r="D4447" s="34"/>
      <c r="E4447" s="32"/>
      <c r="F4447" s="36"/>
      <c r="G4447" s="288"/>
    </row>
    <row r="4448" spans="3:7" ht="15.75">
      <c r="C4448" s="31"/>
      <c r="D4448" s="34"/>
      <c r="E4448" s="32"/>
      <c r="F4448" s="36"/>
      <c r="G4448" s="288"/>
    </row>
    <row r="4449" spans="3:7" ht="15.75">
      <c r="C4449" s="31"/>
      <c r="D4449" s="34"/>
      <c r="E4449" s="32"/>
      <c r="F4449" s="36"/>
      <c r="G4449" s="288"/>
    </row>
    <row r="4450" spans="3:7" ht="15.75">
      <c r="C4450" s="31"/>
      <c r="D4450" s="34"/>
      <c r="E4450" s="32"/>
      <c r="F4450" s="36"/>
      <c r="G4450" s="288"/>
    </row>
    <row r="4451" spans="3:7" ht="15.75">
      <c r="C4451" s="31"/>
      <c r="D4451" s="34"/>
      <c r="E4451" s="32"/>
      <c r="F4451" s="36"/>
      <c r="G4451" s="288"/>
    </row>
    <row r="4452" spans="3:7" ht="15.75">
      <c r="C4452" s="31"/>
      <c r="D4452" s="34"/>
      <c r="E4452" s="32"/>
      <c r="F4452" s="36"/>
      <c r="G4452" s="288"/>
    </row>
    <row r="4453" spans="3:7" ht="15.75">
      <c r="C4453" s="31"/>
      <c r="D4453" s="34"/>
      <c r="E4453" s="32"/>
      <c r="F4453" s="36"/>
      <c r="G4453" s="288"/>
    </row>
    <row r="4454" spans="3:7" ht="15.75">
      <c r="C4454" s="31"/>
      <c r="D4454" s="34"/>
      <c r="E4454" s="32"/>
      <c r="F4454" s="36"/>
      <c r="G4454" s="288"/>
    </row>
    <row r="4455" spans="3:7" ht="15.75">
      <c r="C4455" s="31"/>
      <c r="D4455" s="34"/>
      <c r="E4455" s="32"/>
      <c r="F4455" s="36"/>
      <c r="G4455" s="288"/>
    </row>
    <row r="4456" spans="3:7" ht="15.75">
      <c r="C4456" s="31"/>
      <c r="D4456" s="34"/>
      <c r="E4456" s="32"/>
      <c r="F4456" s="36"/>
      <c r="G4456" s="288"/>
    </row>
    <row r="4457" spans="3:7" ht="15.75">
      <c r="C4457" s="31"/>
      <c r="D4457" s="34"/>
      <c r="E4457" s="32"/>
      <c r="F4457" s="36"/>
      <c r="G4457" s="288"/>
    </row>
    <row r="4458" spans="3:7" ht="15.75">
      <c r="C4458" s="31"/>
      <c r="D4458" s="34"/>
      <c r="E4458" s="32"/>
      <c r="F4458" s="36"/>
      <c r="G4458" s="288"/>
    </row>
    <row r="4459" spans="3:7" ht="15.75">
      <c r="C4459" s="31"/>
      <c r="D4459" s="34"/>
      <c r="E4459" s="32"/>
      <c r="F4459" s="36"/>
      <c r="G4459" s="288"/>
    </row>
    <row r="4460" spans="3:7" ht="15.75">
      <c r="C4460" s="31"/>
      <c r="D4460" s="34"/>
      <c r="E4460" s="32"/>
      <c r="F4460" s="36"/>
      <c r="G4460" s="288"/>
    </row>
    <row r="4461" spans="3:7" ht="15.75">
      <c r="C4461" s="31"/>
      <c r="D4461" s="34"/>
      <c r="E4461" s="32"/>
      <c r="F4461" s="36"/>
      <c r="G4461" s="288"/>
    </row>
    <row r="4462" spans="3:7" ht="15.75">
      <c r="C4462" s="31"/>
      <c r="D4462" s="34"/>
      <c r="E4462" s="32"/>
      <c r="F4462" s="36"/>
      <c r="G4462" s="288"/>
    </row>
    <row r="4463" spans="3:7" ht="15.75">
      <c r="C4463" s="31"/>
      <c r="D4463" s="34"/>
      <c r="E4463" s="32"/>
      <c r="F4463" s="36"/>
      <c r="G4463" s="288"/>
    </row>
    <row r="4464" spans="3:7" ht="15.75">
      <c r="C4464" s="31"/>
      <c r="D4464" s="34"/>
      <c r="E4464" s="32"/>
      <c r="F4464" s="36"/>
      <c r="G4464" s="288"/>
    </row>
    <row r="4465" spans="3:7" ht="15.75">
      <c r="C4465" s="31"/>
      <c r="D4465" s="34"/>
      <c r="E4465" s="32"/>
      <c r="F4465" s="36"/>
      <c r="G4465" s="288"/>
    </row>
    <row r="4466" spans="3:7" ht="15.75">
      <c r="C4466" s="31"/>
      <c r="D4466" s="34"/>
      <c r="E4466" s="32"/>
      <c r="F4466" s="36"/>
      <c r="G4466" s="288"/>
    </row>
    <row r="4467" spans="3:7" ht="15.75">
      <c r="C4467" s="31"/>
      <c r="D4467" s="34"/>
      <c r="E4467" s="32"/>
      <c r="F4467" s="36"/>
      <c r="G4467" s="288"/>
    </row>
    <row r="4468" spans="3:7" ht="15.75">
      <c r="C4468" s="31"/>
      <c r="D4468" s="34"/>
      <c r="E4468" s="32"/>
      <c r="F4468" s="36"/>
      <c r="G4468" s="288"/>
    </row>
    <row r="4469" spans="3:7" ht="15.75">
      <c r="C4469" s="31"/>
      <c r="D4469" s="34"/>
      <c r="E4469" s="32"/>
      <c r="F4469" s="36"/>
      <c r="G4469" s="288"/>
    </row>
    <row r="4470" spans="3:7" ht="15.75">
      <c r="C4470" s="31"/>
      <c r="D4470" s="34"/>
      <c r="E4470" s="32"/>
      <c r="F4470" s="36"/>
      <c r="G4470" s="288"/>
    </row>
    <row r="4471" spans="3:7" ht="15.75">
      <c r="C4471" s="31"/>
      <c r="D4471" s="34"/>
      <c r="E4471" s="32"/>
      <c r="F4471" s="36"/>
      <c r="G4471" s="288"/>
    </row>
    <row r="4472" spans="3:7" ht="15.75">
      <c r="C4472" s="31"/>
      <c r="D4472" s="34"/>
      <c r="E4472" s="32"/>
      <c r="F4472" s="36"/>
      <c r="G4472" s="288"/>
    </row>
    <row r="4473" spans="3:7" ht="15.75">
      <c r="C4473" s="31"/>
      <c r="D4473" s="34"/>
      <c r="E4473" s="32"/>
      <c r="F4473" s="36"/>
      <c r="G4473" s="288"/>
    </row>
    <row r="4474" spans="3:7" ht="15.75">
      <c r="C4474" s="31"/>
      <c r="D4474" s="34"/>
      <c r="E4474" s="32"/>
      <c r="F4474" s="36"/>
      <c r="G4474" s="288"/>
    </row>
    <row r="4475" spans="3:7" ht="15.75">
      <c r="C4475" s="31"/>
      <c r="D4475" s="34"/>
      <c r="E4475" s="32"/>
      <c r="F4475" s="36"/>
      <c r="G4475" s="288"/>
    </row>
    <row r="4476" spans="3:7" ht="15.75">
      <c r="C4476" s="31"/>
      <c r="D4476" s="34"/>
      <c r="E4476" s="32"/>
      <c r="F4476" s="36"/>
      <c r="G4476" s="288"/>
    </row>
    <row r="4477" spans="3:7" ht="15.75">
      <c r="C4477" s="31"/>
      <c r="D4477" s="34"/>
      <c r="E4477" s="32"/>
      <c r="F4477" s="36"/>
      <c r="G4477" s="288"/>
    </row>
    <row r="4478" spans="3:7" ht="15.75">
      <c r="C4478" s="31"/>
      <c r="D4478" s="34"/>
      <c r="E4478" s="32"/>
      <c r="F4478" s="36"/>
      <c r="G4478" s="288"/>
    </row>
    <row r="4479" spans="3:7" ht="15.75">
      <c r="C4479" s="31"/>
      <c r="D4479" s="34"/>
      <c r="E4479" s="32"/>
      <c r="F4479" s="36"/>
      <c r="G4479" s="288"/>
    </row>
    <row r="4480" spans="3:7" ht="15.75">
      <c r="C4480" s="31"/>
      <c r="D4480" s="34"/>
      <c r="E4480" s="32"/>
      <c r="F4480" s="36"/>
      <c r="G4480" s="288"/>
    </row>
    <row r="4481" spans="3:7" ht="15.75">
      <c r="C4481" s="31"/>
      <c r="D4481" s="34"/>
      <c r="E4481" s="32"/>
      <c r="F4481" s="36"/>
      <c r="G4481" s="288"/>
    </row>
    <row r="4482" spans="3:7" ht="15.75">
      <c r="C4482" s="31"/>
      <c r="D4482" s="34"/>
      <c r="E4482" s="32"/>
      <c r="F4482" s="36"/>
      <c r="G4482" s="288"/>
    </row>
    <row r="4483" spans="3:7" ht="15.75">
      <c r="C4483" s="31"/>
      <c r="D4483" s="34"/>
      <c r="E4483" s="32"/>
      <c r="F4483" s="36"/>
      <c r="G4483" s="288"/>
    </row>
    <row r="4484" spans="3:7" ht="15.75">
      <c r="C4484" s="31"/>
      <c r="D4484" s="34"/>
      <c r="E4484" s="32"/>
      <c r="F4484" s="36"/>
      <c r="G4484" s="288"/>
    </row>
    <row r="4485" spans="3:7" ht="15.75">
      <c r="C4485" s="31"/>
      <c r="D4485" s="34"/>
      <c r="E4485" s="32"/>
      <c r="F4485" s="36"/>
      <c r="G4485" s="288"/>
    </row>
    <row r="4486" spans="3:7" ht="15.75">
      <c r="C4486" s="31"/>
      <c r="D4486" s="34"/>
      <c r="E4486" s="32"/>
      <c r="F4486" s="36"/>
      <c r="G4486" s="288"/>
    </row>
    <row r="4487" spans="3:7" ht="15.75">
      <c r="C4487" s="31"/>
      <c r="D4487" s="34"/>
      <c r="E4487" s="32"/>
      <c r="F4487" s="36"/>
      <c r="G4487" s="288"/>
    </row>
    <row r="4488" spans="3:7" ht="15.75">
      <c r="C4488" s="31"/>
      <c r="D4488" s="34"/>
      <c r="E4488" s="32"/>
      <c r="F4488" s="36"/>
      <c r="G4488" s="288"/>
    </row>
    <row r="4489" spans="3:7" ht="15.75">
      <c r="C4489" s="31"/>
      <c r="D4489" s="34"/>
      <c r="E4489" s="32"/>
      <c r="F4489" s="36"/>
      <c r="G4489" s="288"/>
    </row>
    <row r="4490" spans="3:7" ht="15.75">
      <c r="C4490" s="31"/>
      <c r="D4490" s="34"/>
      <c r="E4490" s="32"/>
      <c r="F4490" s="36"/>
      <c r="G4490" s="288"/>
    </row>
    <row r="4491" spans="3:7" ht="15.75">
      <c r="C4491" s="31"/>
      <c r="D4491" s="34"/>
      <c r="E4491" s="32"/>
      <c r="F4491" s="36"/>
      <c r="G4491" s="288"/>
    </row>
    <row r="4492" spans="3:7" ht="15.75">
      <c r="C4492" s="31"/>
      <c r="D4492" s="34"/>
      <c r="E4492" s="32"/>
      <c r="F4492" s="36"/>
      <c r="G4492" s="288"/>
    </row>
    <row r="4493" spans="3:7" ht="15.75">
      <c r="C4493" s="31"/>
      <c r="D4493" s="34"/>
      <c r="E4493" s="32"/>
      <c r="F4493" s="36"/>
      <c r="G4493" s="288"/>
    </row>
    <row r="4494" spans="3:7" ht="15.75">
      <c r="C4494" s="31"/>
      <c r="D4494" s="34"/>
      <c r="E4494" s="32"/>
      <c r="F4494" s="36"/>
      <c r="G4494" s="288"/>
    </row>
    <row r="4495" spans="3:7" ht="15.75">
      <c r="C4495" s="31"/>
      <c r="D4495" s="34"/>
      <c r="E4495" s="32"/>
      <c r="F4495" s="36"/>
      <c r="G4495" s="288"/>
    </row>
    <row r="4496" spans="3:7" ht="15.75">
      <c r="C4496" s="31"/>
      <c r="D4496" s="34"/>
      <c r="E4496" s="32"/>
      <c r="F4496" s="36"/>
      <c r="G4496" s="288"/>
    </row>
    <row r="4497" spans="3:7" ht="15.75">
      <c r="C4497" s="31"/>
      <c r="D4497" s="34"/>
      <c r="E4497" s="32"/>
      <c r="F4497" s="36"/>
      <c r="G4497" s="288"/>
    </row>
    <row r="4498" spans="3:7" ht="15.75">
      <c r="C4498" s="31"/>
      <c r="D4498" s="34"/>
      <c r="E4498" s="32"/>
      <c r="F4498" s="36"/>
      <c r="G4498" s="288"/>
    </row>
    <row r="4499" spans="3:7" ht="15.75">
      <c r="C4499" s="31"/>
      <c r="D4499" s="34"/>
      <c r="E4499" s="32"/>
      <c r="F4499" s="36"/>
      <c r="G4499" s="288"/>
    </row>
    <row r="4500" spans="3:7" ht="15.75">
      <c r="C4500" s="31"/>
      <c r="D4500" s="34"/>
      <c r="E4500" s="32"/>
      <c r="F4500" s="36"/>
      <c r="G4500" s="288"/>
    </row>
    <row r="4501" spans="3:7" ht="15.75">
      <c r="C4501" s="31"/>
      <c r="D4501" s="34"/>
      <c r="E4501" s="32"/>
      <c r="F4501" s="36"/>
      <c r="G4501" s="288"/>
    </row>
    <row r="4502" spans="3:7" ht="15.75">
      <c r="C4502" s="31"/>
      <c r="D4502" s="34"/>
      <c r="E4502" s="32"/>
      <c r="F4502" s="36"/>
      <c r="G4502" s="288"/>
    </row>
    <row r="4503" spans="3:7" ht="15.75">
      <c r="C4503" s="31"/>
      <c r="D4503" s="34"/>
      <c r="E4503" s="32"/>
      <c r="F4503" s="36"/>
      <c r="G4503" s="288"/>
    </row>
    <row r="4504" spans="3:7" ht="15.75">
      <c r="C4504" s="31"/>
      <c r="D4504" s="34"/>
      <c r="E4504" s="32"/>
      <c r="F4504" s="36"/>
      <c r="G4504" s="288"/>
    </row>
    <row r="4505" spans="3:7" ht="15.75">
      <c r="C4505" s="31"/>
      <c r="D4505" s="34"/>
      <c r="E4505" s="32"/>
      <c r="F4505" s="36"/>
      <c r="G4505" s="288"/>
    </row>
    <row r="4506" spans="3:7" ht="15.75">
      <c r="C4506" s="31"/>
      <c r="D4506" s="34"/>
      <c r="E4506" s="32"/>
      <c r="F4506" s="36"/>
      <c r="G4506" s="288"/>
    </row>
    <row r="4507" spans="3:7" ht="15.75">
      <c r="C4507" s="31"/>
      <c r="D4507" s="34"/>
      <c r="E4507" s="32"/>
      <c r="F4507" s="36"/>
      <c r="G4507" s="288"/>
    </row>
    <row r="4508" spans="3:7" ht="15.75">
      <c r="C4508" s="31"/>
      <c r="D4508" s="34"/>
      <c r="E4508" s="32"/>
      <c r="F4508" s="36"/>
      <c r="G4508" s="288"/>
    </row>
    <row r="4509" spans="3:7" ht="15.75">
      <c r="C4509" s="31"/>
      <c r="D4509" s="34"/>
      <c r="E4509" s="32"/>
      <c r="F4509" s="36"/>
      <c r="G4509" s="288"/>
    </row>
    <row r="4510" spans="3:7" ht="15.75">
      <c r="C4510" s="31"/>
      <c r="D4510" s="34"/>
      <c r="E4510" s="32"/>
      <c r="F4510" s="36"/>
      <c r="G4510" s="288"/>
    </row>
    <row r="4511" spans="3:7" ht="15.75">
      <c r="C4511" s="31"/>
      <c r="D4511" s="34"/>
      <c r="E4511" s="32"/>
      <c r="F4511" s="36"/>
      <c r="G4511" s="288"/>
    </row>
    <row r="4512" spans="3:7" ht="15.75">
      <c r="C4512" s="31"/>
      <c r="D4512" s="34"/>
      <c r="E4512" s="32"/>
      <c r="F4512" s="36"/>
      <c r="G4512" s="288"/>
    </row>
  </sheetData>
  <autoFilter ref="B16:H16" xr:uid="{3E6C5175-C815-45C3-8E16-A9C0F68A6E15}"/>
  <mergeCells count="14">
    <mergeCell ref="B2:G2"/>
    <mergeCell ref="B3:G3"/>
    <mergeCell ref="B4:C4"/>
    <mergeCell ref="D4:F4"/>
    <mergeCell ref="B5:C5"/>
    <mergeCell ref="D5:F5"/>
    <mergeCell ref="E14:H14"/>
    <mergeCell ref="B63:H63"/>
    <mergeCell ref="B7:H7"/>
    <mergeCell ref="B8:H8"/>
    <mergeCell ref="B9:H9"/>
    <mergeCell ref="B10:C10"/>
    <mergeCell ref="D10:H10"/>
    <mergeCell ref="B12:H12"/>
  </mergeCells>
  <printOptions horizontalCentered="1"/>
  <pageMargins left="0.39370078740157483" right="0.19685039370078741" top="0.39370078740157483" bottom="0.39370078740157483" header="0.98425196850393704" footer="0"/>
  <pageSetup scale="64" orientation="portrait" r:id="rId1"/>
  <headerFooter alignWithMargins="0">
    <oddHeader xml:space="preserve">&amp;R&amp;8&amp;P de &amp;N            </oddHeader>
  </headerFooter>
  <rowBreaks count="1" manualBreakCount="1">
    <brk id="61" max="9"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Olga Lucia Villamil Ruiz</dc:creator>
  <cp:keywords/>
  <dc:description/>
  <cp:lastModifiedBy>Elkin Leonardo Lopez Guerrero</cp:lastModifiedBy>
  <cp:revision/>
  <dcterms:created xsi:type="dcterms:W3CDTF">2013-05-08T16:55:43Z</dcterms:created>
  <dcterms:modified xsi:type="dcterms:W3CDTF">2022-10-31T21:27:16Z</dcterms:modified>
  <cp:category/>
  <cp:contentStatus/>
</cp:coreProperties>
</file>